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rosch\Documents\EMIS Alliance\EA FTE\FY23 EA FTE\"/>
    </mc:Choice>
  </mc:AlternateContent>
  <xr:revisionPtr revIDLastSave="0" documentId="13_ncr:1_{0D883F6E-3C25-4BAD-9A3B-127317A7451B}" xr6:coauthVersionLast="47" xr6:coauthVersionMax="47" xr10:uidLastSave="{00000000-0000-0000-0000-000000000000}"/>
  <bookViews>
    <workbookView xWindow="-25252" yWindow="-118" windowWidth="25370" windowHeight="13759" xr2:uid="{00000000-000D-0000-FFFF-FFFF00000000}"/>
  </bookViews>
  <sheets>
    <sheet name="2023S2TRD-043877-FTED-001_2023-" sheetId="1" r:id="rId1"/>
  </sheets>
  <definedNames>
    <definedName name="_xlnm._FilterDatabase" localSheetId="0" hidden="1">'2023S2TRD-043877-FTED-001_2023-'!$A$1:$AO$7358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7358" i="1" l="1"/>
  <c r="B7358" i="1"/>
  <c r="AI7357" i="1"/>
  <c r="B7357" i="1"/>
  <c r="AI7356" i="1"/>
  <c r="B7356" i="1"/>
  <c r="AI7231" i="1"/>
  <c r="B7231" i="1"/>
  <c r="AI7230" i="1"/>
  <c r="B7230" i="1"/>
  <c r="AI7229" i="1"/>
  <c r="B7229" i="1"/>
  <c r="AI7228" i="1"/>
  <c r="B7228" i="1"/>
  <c r="AI7227" i="1"/>
  <c r="B7227" i="1"/>
  <c r="AI7226" i="1"/>
  <c r="B7226" i="1"/>
  <c r="AI7225" i="1"/>
  <c r="B7225" i="1"/>
  <c r="AI7224" i="1"/>
  <c r="B7224" i="1"/>
  <c r="AI7223" i="1"/>
  <c r="B7223" i="1"/>
  <c r="AI7222" i="1"/>
  <c r="B7222" i="1"/>
  <c r="AI7221" i="1"/>
  <c r="B7221" i="1"/>
  <c r="AI7149" i="1"/>
  <c r="B7149" i="1"/>
  <c r="AI7148" i="1"/>
  <c r="B7148" i="1"/>
  <c r="AI7147" i="1"/>
  <c r="B7147" i="1"/>
  <c r="AI7146" i="1"/>
  <c r="B7146" i="1"/>
  <c r="AI7145" i="1"/>
  <c r="B7145" i="1"/>
  <c r="AI7144" i="1"/>
  <c r="B7144" i="1"/>
  <c r="AI7143" i="1"/>
  <c r="B7143" i="1"/>
  <c r="AI7142" i="1"/>
  <c r="B7142" i="1"/>
  <c r="AI7140" i="1"/>
  <c r="B7140" i="1"/>
  <c r="AI7139" i="1"/>
  <c r="B7139" i="1"/>
  <c r="AI7138" i="1"/>
  <c r="B7138" i="1"/>
  <c r="AI7137" i="1"/>
  <c r="B7137" i="1"/>
  <c r="AI7136" i="1"/>
  <c r="B7136" i="1"/>
  <c r="AI7135" i="1"/>
  <c r="B7135" i="1"/>
  <c r="AI7134" i="1"/>
  <c r="B7134" i="1"/>
  <c r="AI7133" i="1"/>
  <c r="B7133" i="1"/>
  <c r="AI7132" i="1"/>
  <c r="B7132" i="1"/>
  <c r="AI7131" i="1"/>
  <c r="B7131" i="1"/>
  <c r="AI7130" i="1"/>
  <c r="B7130" i="1"/>
  <c r="AI7129" i="1"/>
  <c r="B7129" i="1"/>
  <c r="AI7128" i="1"/>
  <c r="B7128" i="1"/>
  <c r="AI7127" i="1"/>
  <c r="B7127" i="1"/>
  <c r="AI7126" i="1"/>
  <c r="B7126" i="1"/>
  <c r="AI7125" i="1"/>
  <c r="B7125" i="1"/>
  <c r="AI7124" i="1"/>
  <c r="B7124" i="1"/>
  <c r="AI7123" i="1"/>
  <c r="B7123" i="1"/>
  <c r="AI7122" i="1"/>
  <c r="B7122" i="1"/>
  <c r="AI7121" i="1"/>
  <c r="B7121" i="1"/>
  <c r="AI7120" i="1"/>
  <c r="B7120" i="1"/>
  <c r="AI7119" i="1"/>
  <c r="B7119" i="1"/>
  <c r="AI7118" i="1"/>
  <c r="B7118" i="1"/>
  <c r="AI7116" i="1"/>
  <c r="B7116" i="1"/>
  <c r="AI7115" i="1"/>
  <c r="B7115" i="1"/>
  <c r="AI7114" i="1"/>
  <c r="B7114" i="1"/>
  <c r="AI7113" i="1"/>
  <c r="B7113" i="1"/>
  <c r="AI7112" i="1"/>
  <c r="B7112" i="1"/>
  <c r="AI7111" i="1"/>
  <c r="B7111" i="1"/>
  <c r="AI7110" i="1"/>
  <c r="B7110" i="1"/>
  <c r="AI7109" i="1"/>
  <c r="B7109" i="1"/>
  <c r="AI7108" i="1"/>
  <c r="B7108" i="1"/>
  <c r="AI7107" i="1"/>
  <c r="B7107" i="1"/>
  <c r="AI7106" i="1"/>
  <c r="B7106" i="1"/>
  <c r="AI7105" i="1"/>
  <c r="B7105" i="1"/>
  <c r="AI7104" i="1"/>
  <c r="B7104" i="1"/>
  <c r="AI7103" i="1"/>
  <c r="B7103" i="1"/>
  <c r="AI7102" i="1"/>
  <c r="B7102" i="1"/>
  <c r="AI7101" i="1"/>
  <c r="B7101" i="1"/>
  <c r="AI7100" i="1"/>
  <c r="B7100" i="1"/>
  <c r="AI7099" i="1"/>
  <c r="B7099" i="1"/>
  <c r="AI7098" i="1"/>
  <c r="B7098" i="1"/>
  <c r="AI7097" i="1"/>
  <c r="B7097" i="1"/>
  <c r="AI7096" i="1"/>
  <c r="B7096" i="1"/>
  <c r="AI7095" i="1"/>
  <c r="B7095" i="1"/>
  <c r="AI7094" i="1"/>
  <c r="B7094" i="1"/>
  <c r="AI7093" i="1"/>
  <c r="B7093" i="1"/>
  <c r="AI7092" i="1"/>
  <c r="B7092" i="1"/>
  <c r="AI7091" i="1"/>
  <c r="B7091" i="1"/>
  <c r="AI7090" i="1"/>
  <c r="B7090" i="1"/>
  <c r="AI7089" i="1"/>
  <c r="B7089" i="1"/>
  <c r="AI7088" i="1"/>
  <c r="B7088" i="1"/>
  <c r="AI7087" i="1"/>
  <c r="B7087" i="1"/>
  <c r="AI7086" i="1"/>
  <c r="B7086" i="1"/>
  <c r="AI7085" i="1"/>
  <c r="B7085" i="1"/>
  <c r="AI7084" i="1"/>
  <c r="B7084" i="1"/>
  <c r="AI7083" i="1"/>
  <c r="B7083" i="1"/>
  <c r="AI7082" i="1"/>
  <c r="B7082" i="1"/>
  <c r="AI7081" i="1"/>
  <c r="B7081" i="1"/>
  <c r="AI7080" i="1"/>
  <c r="B7080" i="1"/>
  <c r="AI7079" i="1"/>
  <c r="B7079" i="1"/>
  <c r="AI7078" i="1"/>
  <c r="B7078" i="1"/>
  <c r="AI7077" i="1"/>
  <c r="B7077" i="1"/>
  <c r="AI7076" i="1"/>
  <c r="B7076" i="1"/>
  <c r="AI7075" i="1"/>
  <c r="B7075" i="1"/>
  <c r="AI7074" i="1"/>
  <c r="B7074" i="1"/>
  <c r="AI7073" i="1"/>
  <c r="B7073" i="1"/>
  <c r="AI7072" i="1"/>
  <c r="B7072" i="1"/>
  <c r="AI7071" i="1"/>
  <c r="B7071" i="1"/>
  <c r="AI7070" i="1"/>
  <c r="B7070" i="1"/>
  <c r="AI7069" i="1"/>
  <c r="B7069" i="1"/>
  <c r="AI7068" i="1"/>
  <c r="B7068" i="1"/>
  <c r="AI7067" i="1"/>
  <c r="B7067" i="1"/>
  <c r="AI7066" i="1"/>
  <c r="B7066" i="1"/>
  <c r="AI7065" i="1"/>
  <c r="B7065" i="1"/>
  <c r="AI7064" i="1"/>
  <c r="B7064" i="1"/>
  <c r="AI7063" i="1"/>
  <c r="B7063" i="1"/>
  <c r="AI7062" i="1"/>
  <c r="B7062" i="1"/>
  <c r="AI7061" i="1"/>
  <c r="B7061" i="1"/>
  <c r="AI7059" i="1"/>
  <c r="B7059" i="1"/>
  <c r="AI7058" i="1"/>
  <c r="B7058" i="1"/>
  <c r="AI7057" i="1"/>
  <c r="B7057" i="1"/>
  <c r="AI7056" i="1"/>
  <c r="B7056" i="1"/>
  <c r="AI7055" i="1"/>
  <c r="B7055" i="1"/>
  <c r="AI7054" i="1"/>
  <c r="B7054" i="1"/>
  <c r="AI7053" i="1"/>
  <c r="B7053" i="1"/>
  <c r="AI7052" i="1"/>
  <c r="B7052" i="1"/>
  <c r="AI7051" i="1"/>
  <c r="B7051" i="1"/>
  <c r="AI7050" i="1"/>
  <c r="B7050" i="1"/>
  <c r="AI7049" i="1"/>
  <c r="B7049" i="1"/>
  <c r="AI7048" i="1"/>
  <c r="B7048" i="1"/>
  <c r="AI7046" i="1"/>
  <c r="B7046" i="1"/>
  <c r="AI7045" i="1"/>
  <c r="B7045" i="1"/>
  <c r="AI7044" i="1"/>
  <c r="B7044" i="1"/>
  <c r="AI7043" i="1"/>
  <c r="B7043" i="1"/>
  <c r="AI7042" i="1"/>
  <c r="B7042" i="1"/>
  <c r="AI7041" i="1"/>
  <c r="B7041" i="1"/>
  <c r="AI7040" i="1"/>
  <c r="B7040" i="1"/>
  <c r="AI7039" i="1"/>
  <c r="B7039" i="1"/>
  <c r="AI7038" i="1"/>
  <c r="B7038" i="1"/>
  <c r="AI7037" i="1"/>
  <c r="B7037" i="1"/>
  <c r="AI7036" i="1"/>
  <c r="B7036" i="1"/>
  <c r="AI7035" i="1"/>
  <c r="B7035" i="1"/>
  <c r="AI7034" i="1"/>
  <c r="B7034" i="1"/>
  <c r="AI7033" i="1"/>
  <c r="B7033" i="1"/>
  <c r="AI7032" i="1"/>
  <c r="B7032" i="1"/>
  <c r="AI7031" i="1"/>
  <c r="B7031" i="1"/>
  <c r="AI7030" i="1"/>
  <c r="B7030" i="1"/>
  <c r="AI7029" i="1"/>
  <c r="B7029" i="1"/>
  <c r="AI7028" i="1"/>
  <c r="B7028" i="1"/>
  <c r="AI7027" i="1"/>
  <c r="B7027" i="1"/>
  <c r="AI7026" i="1"/>
  <c r="B7026" i="1"/>
  <c r="AI7025" i="1"/>
  <c r="B7025" i="1"/>
  <c r="AI7024" i="1"/>
  <c r="B7024" i="1"/>
  <c r="AI7023" i="1"/>
  <c r="B7023" i="1"/>
  <c r="AI7022" i="1"/>
  <c r="B7022" i="1"/>
  <c r="AI7021" i="1"/>
  <c r="B7021" i="1"/>
  <c r="AI7020" i="1"/>
  <c r="B7020" i="1"/>
  <c r="AI7019" i="1"/>
  <c r="B7019" i="1"/>
  <c r="AI7018" i="1"/>
  <c r="B7018" i="1"/>
  <c r="AI7017" i="1"/>
  <c r="B7017" i="1"/>
  <c r="AI7016" i="1"/>
  <c r="B7016" i="1"/>
  <c r="AI7015" i="1"/>
  <c r="B7015" i="1"/>
  <c r="AI7014" i="1"/>
  <c r="B7014" i="1"/>
  <c r="AI7013" i="1"/>
  <c r="B7013" i="1"/>
  <c r="AI7012" i="1"/>
  <c r="B7012" i="1"/>
  <c r="AI7011" i="1"/>
  <c r="B7011" i="1"/>
  <c r="AI7010" i="1"/>
  <c r="B7010" i="1"/>
  <c r="AI7009" i="1"/>
  <c r="B7009" i="1"/>
  <c r="AI7007" i="1"/>
  <c r="B7007" i="1"/>
  <c r="AI7006" i="1"/>
  <c r="B7006" i="1"/>
  <c r="AI7005" i="1"/>
  <c r="B7005" i="1"/>
  <c r="AI7003" i="1"/>
  <c r="B7003" i="1"/>
  <c r="AI7002" i="1"/>
  <c r="B7002" i="1"/>
  <c r="AI7001" i="1"/>
  <c r="B7001" i="1"/>
  <c r="AI7000" i="1"/>
  <c r="B7000" i="1"/>
  <c r="AI6999" i="1"/>
  <c r="B6999" i="1"/>
  <c r="AI6998" i="1"/>
  <c r="B6998" i="1"/>
  <c r="AI6997" i="1"/>
  <c r="B6997" i="1"/>
  <c r="AI6996" i="1"/>
  <c r="B6996" i="1"/>
  <c r="AI6995" i="1"/>
  <c r="B6995" i="1"/>
  <c r="AI6994" i="1"/>
  <c r="B6994" i="1"/>
  <c r="AI6993" i="1"/>
  <c r="B6993" i="1"/>
  <c r="AI6992" i="1"/>
  <c r="B6992" i="1"/>
  <c r="AI6991" i="1"/>
  <c r="B6991" i="1"/>
  <c r="AI6990" i="1"/>
  <c r="B6990" i="1"/>
  <c r="AI6988" i="1"/>
  <c r="B6988" i="1"/>
  <c r="AI6987" i="1"/>
  <c r="B6987" i="1"/>
  <c r="AI6986" i="1"/>
  <c r="B6986" i="1"/>
  <c r="AI6985" i="1"/>
  <c r="B6985" i="1"/>
  <c r="AI6984" i="1"/>
  <c r="B6984" i="1"/>
  <c r="AI6983" i="1"/>
  <c r="B6983" i="1"/>
  <c r="AI6982" i="1"/>
  <c r="B6982" i="1"/>
  <c r="AI6981" i="1"/>
  <c r="B6981" i="1"/>
  <c r="AI6980" i="1"/>
  <c r="B6980" i="1"/>
  <c r="AI6979" i="1"/>
  <c r="B6979" i="1"/>
  <c r="AI6978" i="1"/>
  <c r="B6978" i="1"/>
  <c r="AI6975" i="1"/>
  <c r="B6975" i="1"/>
  <c r="AI6973" i="1"/>
  <c r="B6973" i="1"/>
  <c r="AI6972" i="1"/>
  <c r="B6972" i="1"/>
  <c r="AI6971" i="1"/>
  <c r="B6971" i="1"/>
  <c r="AI6970" i="1"/>
  <c r="B6970" i="1"/>
  <c r="AI6969" i="1"/>
  <c r="B6969" i="1"/>
  <c r="AI6968" i="1"/>
  <c r="B6968" i="1"/>
  <c r="AI6967" i="1"/>
  <c r="B6967" i="1"/>
  <c r="AI6965" i="1"/>
  <c r="B6965" i="1"/>
  <c r="AI6964" i="1"/>
  <c r="B6964" i="1"/>
  <c r="AI6963" i="1"/>
  <c r="B6963" i="1"/>
  <c r="AI6962" i="1"/>
  <c r="B6962" i="1"/>
  <c r="AI6961" i="1"/>
  <c r="B6961" i="1"/>
  <c r="AI6960" i="1"/>
  <c r="B6960" i="1"/>
  <c r="AI6959" i="1"/>
  <c r="B6959" i="1"/>
  <c r="AI6958" i="1"/>
  <c r="B6958" i="1"/>
  <c r="AI6957" i="1"/>
  <c r="B6957" i="1"/>
  <c r="AI6956" i="1"/>
  <c r="B6956" i="1"/>
  <c r="AI6955" i="1"/>
  <c r="B6955" i="1"/>
  <c r="AI6954" i="1"/>
  <c r="B6954" i="1"/>
  <c r="AI6953" i="1"/>
  <c r="B6953" i="1"/>
  <c r="AI6952" i="1"/>
  <c r="B6952" i="1"/>
  <c r="AI6951" i="1"/>
  <c r="B6951" i="1"/>
  <c r="AI6950" i="1"/>
  <c r="B6950" i="1"/>
  <c r="AI6949" i="1"/>
  <c r="B6949" i="1"/>
  <c r="AI6948" i="1"/>
  <c r="B6948" i="1"/>
  <c r="AI6947" i="1"/>
  <c r="B6947" i="1"/>
  <c r="AI6946" i="1"/>
  <c r="B6946" i="1"/>
  <c r="AI6945" i="1"/>
  <c r="B6945" i="1"/>
  <c r="AI6944" i="1"/>
  <c r="B6944" i="1"/>
  <c r="AI6943" i="1"/>
  <c r="B6943" i="1"/>
  <c r="AI6942" i="1"/>
  <c r="B6942" i="1"/>
  <c r="AI6941" i="1"/>
  <c r="B6941" i="1"/>
  <c r="AI6940" i="1"/>
  <c r="B6940" i="1"/>
  <c r="AI6939" i="1"/>
  <c r="B6939" i="1"/>
  <c r="AI6938" i="1"/>
  <c r="B6938" i="1"/>
  <c r="AI6937" i="1"/>
  <c r="B6937" i="1"/>
  <c r="AI6936" i="1"/>
  <c r="B6936" i="1"/>
  <c r="AI6935" i="1"/>
  <c r="B6935" i="1"/>
  <c r="AI6934" i="1"/>
  <c r="B6934" i="1"/>
  <c r="AI6933" i="1"/>
  <c r="B6933" i="1"/>
  <c r="AI6932" i="1"/>
  <c r="B6932" i="1"/>
  <c r="AI6930" i="1"/>
  <c r="B6930" i="1"/>
  <c r="AI6929" i="1"/>
  <c r="B6929" i="1"/>
  <c r="AI6928" i="1"/>
  <c r="B6928" i="1"/>
  <c r="AI6927" i="1"/>
  <c r="B6927" i="1"/>
  <c r="AI6926" i="1"/>
  <c r="B6926" i="1"/>
  <c r="AI6925" i="1"/>
  <c r="B6925" i="1"/>
  <c r="AI6924" i="1"/>
  <c r="B6924" i="1"/>
  <c r="AI6923" i="1"/>
  <c r="B6923" i="1"/>
  <c r="AI6922" i="1"/>
  <c r="B6922" i="1"/>
  <c r="AI6921" i="1"/>
  <c r="B6921" i="1"/>
  <c r="AI6920" i="1"/>
  <c r="B6920" i="1"/>
  <c r="AI6919" i="1"/>
  <c r="B6919" i="1"/>
  <c r="AI6918" i="1"/>
  <c r="B6918" i="1"/>
  <c r="AI6917" i="1"/>
  <c r="B6917" i="1"/>
  <c r="AI6916" i="1"/>
  <c r="B6916" i="1"/>
  <c r="AI6915" i="1"/>
  <c r="B6915" i="1"/>
  <c r="AI6914" i="1"/>
  <c r="B6914" i="1"/>
  <c r="AI6913" i="1"/>
  <c r="B6913" i="1"/>
  <c r="AI6912" i="1"/>
  <c r="B6912" i="1"/>
  <c r="AI6911" i="1"/>
  <c r="B6911" i="1"/>
  <c r="AI6910" i="1"/>
  <c r="B6910" i="1"/>
  <c r="AI6909" i="1"/>
  <c r="B6909" i="1"/>
  <c r="AI6908" i="1"/>
  <c r="B6908" i="1"/>
  <c r="AI6907" i="1"/>
  <c r="B6907" i="1"/>
  <c r="AI6906" i="1"/>
  <c r="B6906" i="1"/>
  <c r="AI6905" i="1"/>
  <c r="B6905" i="1"/>
  <c r="AI6904" i="1"/>
  <c r="B6904" i="1"/>
  <c r="AI6903" i="1"/>
  <c r="B6903" i="1"/>
  <c r="AI6902" i="1"/>
  <c r="B6902" i="1"/>
  <c r="AI6901" i="1"/>
  <c r="B6901" i="1"/>
  <c r="AI6900" i="1"/>
  <c r="B6900" i="1"/>
  <c r="AI6899" i="1"/>
  <c r="B6899" i="1"/>
  <c r="AI6898" i="1"/>
  <c r="B6898" i="1"/>
  <c r="AI6897" i="1"/>
  <c r="B6897" i="1"/>
  <c r="AI6896" i="1"/>
  <c r="B6896" i="1"/>
  <c r="AI6895" i="1"/>
  <c r="B6895" i="1"/>
  <c r="AI6894" i="1"/>
  <c r="B6894" i="1"/>
  <c r="AI6893" i="1"/>
  <c r="B6893" i="1"/>
  <c r="AI6890" i="1"/>
  <c r="B6890" i="1"/>
  <c r="AI6889" i="1"/>
  <c r="B6889" i="1"/>
  <c r="AI6888" i="1"/>
  <c r="B6888" i="1"/>
  <c r="AI6887" i="1"/>
  <c r="B6887" i="1"/>
  <c r="AI6886" i="1"/>
  <c r="B6886" i="1"/>
  <c r="AI6885" i="1"/>
  <c r="B6885" i="1"/>
  <c r="AI6884" i="1"/>
  <c r="B6884" i="1"/>
  <c r="AI6883" i="1"/>
  <c r="B6883" i="1"/>
  <c r="AI6882" i="1"/>
  <c r="B6882" i="1"/>
  <c r="AI6881" i="1"/>
  <c r="B6881" i="1"/>
  <c r="AI6880" i="1"/>
  <c r="B6880" i="1"/>
  <c r="AI6879" i="1"/>
  <c r="B6879" i="1"/>
  <c r="AI6878" i="1"/>
  <c r="B6878" i="1"/>
  <c r="AI6877" i="1"/>
  <c r="B6877" i="1"/>
  <c r="AI6876" i="1"/>
  <c r="B6876" i="1"/>
  <c r="AI6875" i="1"/>
  <c r="B6875" i="1"/>
  <c r="AI6874" i="1"/>
  <c r="B6874" i="1"/>
  <c r="AI6873" i="1"/>
  <c r="B6873" i="1"/>
  <c r="AI6872" i="1"/>
  <c r="B6872" i="1"/>
  <c r="AI6871" i="1"/>
  <c r="B6871" i="1"/>
  <c r="AI6870" i="1"/>
  <c r="B6870" i="1"/>
  <c r="AI6869" i="1"/>
  <c r="B6869" i="1"/>
  <c r="AI6868" i="1"/>
  <c r="B6868" i="1"/>
  <c r="AI6867" i="1"/>
  <c r="B6867" i="1"/>
  <c r="AI6866" i="1"/>
  <c r="B6866" i="1"/>
  <c r="AI6865" i="1"/>
  <c r="B6865" i="1"/>
  <c r="AI6864" i="1"/>
  <c r="B6864" i="1"/>
  <c r="AI6863" i="1"/>
  <c r="B6863" i="1"/>
  <c r="AI6862" i="1"/>
  <c r="B6862" i="1"/>
  <c r="AI6861" i="1"/>
  <c r="B6861" i="1"/>
  <c r="AI6860" i="1"/>
  <c r="B6860" i="1"/>
  <c r="AI6859" i="1"/>
  <c r="B6859" i="1"/>
  <c r="AI6858" i="1"/>
  <c r="B6858" i="1"/>
  <c r="AI6857" i="1"/>
  <c r="B6857" i="1"/>
  <c r="AI6856" i="1"/>
  <c r="B6856" i="1"/>
  <c r="AI6855" i="1"/>
  <c r="B6855" i="1"/>
  <c r="AI6854" i="1"/>
  <c r="B6854" i="1"/>
  <c r="AI6853" i="1"/>
  <c r="B6853" i="1"/>
  <c r="AI6852" i="1"/>
  <c r="B6852" i="1"/>
  <c r="AI6851" i="1"/>
  <c r="B6851" i="1"/>
  <c r="AI6850" i="1"/>
  <c r="B6850" i="1"/>
  <c r="AI6849" i="1"/>
  <c r="B6849" i="1"/>
  <c r="AI6848" i="1"/>
  <c r="B6848" i="1"/>
  <c r="AI6847" i="1"/>
  <c r="B6847" i="1"/>
  <c r="AI6846" i="1"/>
  <c r="B6846" i="1"/>
  <c r="AI6845" i="1"/>
  <c r="B6845" i="1"/>
  <c r="AI6844" i="1"/>
  <c r="B6844" i="1"/>
  <c r="AI6843" i="1"/>
  <c r="B6843" i="1"/>
  <c r="AI6842" i="1"/>
  <c r="B6842" i="1"/>
  <c r="AI6840" i="1"/>
  <c r="B6840" i="1"/>
  <c r="AI6839" i="1"/>
  <c r="B6839" i="1"/>
  <c r="AI6838" i="1"/>
  <c r="B6838" i="1"/>
  <c r="AI6837" i="1"/>
  <c r="B6837" i="1"/>
  <c r="AI6836" i="1"/>
  <c r="B6836" i="1"/>
  <c r="AI6835" i="1"/>
  <c r="B6835" i="1"/>
  <c r="AI6834" i="1"/>
  <c r="B6834" i="1"/>
  <c r="AI6833" i="1"/>
  <c r="B6833" i="1"/>
  <c r="AI6832" i="1"/>
  <c r="B6832" i="1"/>
  <c r="AI6831" i="1"/>
  <c r="B6831" i="1"/>
  <c r="AI6830" i="1"/>
  <c r="B6830" i="1"/>
  <c r="AI6829" i="1"/>
  <c r="B6829" i="1"/>
  <c r="AI6828" i="1"/>
  <c r="B6828" i="1"/>
  <c r="AI6827" i="1"/>
  <c r="B6827" i="1"/>
  <c r="AI6826" i="1"/>
  <c r="B6826" i="1"/>
  <c r="AI6825" i="1"/>
  <c r="B6825" i="1"/>
  <c r="AI6824" i="1"/>
  <c r="B6824" i="1"/>
  <c r="AI6823" i="1"/>
  <c r="B6823" i="1"/>
  <c r="AI6822" i="1"/>
  <c r="B6822" i="1"/>
  <c r="AI6821" i="1"/>
  <c r="B6821" i="1"/>
  <c r="AI6820" i="1"/>
  <c r="B6820" i="1"/>
  <c r="AI6819" i="1"/>
  <c r="B6819" i="1"/>
  <c r="AI6818" i="1"/>
  <c r="B6818" i="1"/>
  <c r="AI6817" i="1"/>
  <c r="B6817" i="1"/>
  <c r="AI6815" i="1"/>
  <c r="B6815" i="1"/>
  <c r="AI6814" i="1"/>
  <c r="B6814" i="1"/>
  <c r="AI6813" i="1"/>
  <c r="B6813" i="1"/>
  <c r="AI6812" i="1"/>
  <c r="B6812" i="1"/>
  <c r="AI6811" i="1"/>
  <c r="B6811" i="1"/>
  <c r="AI6810" i="1"/>
  <c r="B6810" i="1"/>
  <c r="AI6809" i="1"/>
  <c r="B6809" i="1"/>
  <c r="AI6807" i="1"/>
  <c r="B6807" i="1"/>
  <c r="AI6806" i="1"/>
  <c r="B6806" i="1"/>
  <c r="AI6805" i="1"/>
  <c r="B6805" i="1"/>
  <c r="AI6804" i="1"/>
  <c r="B6804" i="1"/>
  <c r="AI6803" i="1"/>
  <c r="B6803" i="1"/>
  <c r="AI6802" i="1"/>
  <c r="B6802" i="1"/>
  <c r="AI6801" i="1"/>
  <c r="B6801" i="1"/>
  <c r="AI6800" i="1"/>
  <c r="B6800" i="1"/>
  <c r="AI6799" i="1"/>
  <c r="B6799" i="1"/>
  <c r="AI6798" i="1"/>
  <c r="B6798" i="1"/>
  <c r="AI6797" i="1"/>
  <c r="B6797" i="1"/>
  <c r="AI6796" i="1"/>
  <c r="B6796" i="1"/>
  <c r="AI6795" i="1"/>
  <c r="B6795" i="1"/>
  <c r="AI6792" i="1"/>
  <c r="B6792" i="1"/>
  <c r="AI6791" i="1"/>
  <c r="B6791" i="1"/>
  <c r="AI6788" i="1"/>
  <c r="B6788" i="1"/>
  <c r="AI6787" i="1"/>
  <c r="B6787" i="1"/>
  <c r="AI6786" i="1"/>
  <c r="B6786" i="1"/>
  <c r="AI6785" i="1"/>
  <c r="B6785" i="1"/>
  <c r="AI6784" i="1"/>
  <c r="B6784" i="1"/>
  <c r="AI6783" i="1"/>
  <c r="B6783" i="1"/>
  <c r="AI6782" i="1"/>
  <c r="B6782" i="1"/>
  <c r="AI6781" i="1"/>
  <c r="B6781" i="1"/>
  <c r="AI6780" i="1"/>
  <c r="B6780" i="1"/>
  <c r="AI6779" i="1"/>
  <c r="B6779" i="1"/>
  <c r="AI6778" i="1"/>
  <c r="B6778" i="1"/>
  <c r="AI6777" i="1"/>
  <c r="B6777" i="1"/>
  <c r="AI6776" i="1"/>
  <c r="B6776" i="1"/>
  <c r="AI6775" i="1"/>
  <c r="B6775" i="1"/>
  <c r="AI6774" i="1"/>
  <c r="B6774" i="1"/>
  <c r="AI6773" i="1"/>
  <c r="B6773" i="1"/>
  <c r="AI6772" i="1"/>
  <c r="B6772" i="1"/>
  <c r="AI6770" i="1"/>
  <c r="B6770" i="1"/>
  <c r="AI6769" i="1"/>
  <c r="B6769" i="1"/>
  <c r="AI6768" i="1"/>
  <c r="B6768" i="1"/>
  <c r="AI6767" i="1"/>
  <c r="B6767" i="1"/>
  <c r="AI6766" i="1"/>
  <c r="B6766" i="1"/>
  <c r="AI6765" i="1"/>
  <c r="B6765" i="1"/>
  <c r="AI6764" i="1"/>
  <c r="B6764" i="1"/>
  <c r="AI6762" i="1"/>
  <c r="B6762" i="1"/>
  <c r="AI6761" i="1"/>
  <c r="B6761" i="1"/>
  <c r="AI6760" i="1"/>
  <c r="B6760" i="1"/>
  <c r="AI6759" i="1"/>
  <c r="B6759" i="1"/>
  <c r="AI6757" i="1"/>
  <c r="B6757" i="1"/>
  <c r="AI6756" i="1"/>
  <c r="B6756" i="1"/>
  <c r="AI6755" i="1"/>
  <c r="B6755" i="1"/>
  <c r="AI6753" i="1"/>
  <c r="B6753" i="1"/>
  <c r="AI6752" i="1"/>
  <c r="B6752" i="1"/>
  <c r="AI6751" i="1"/>
  <c r="B6751" i="1"/>
  <c r="AI6750" i="1"/>
  <c r="B6750" i="1"/>
  <c r="AI6748" i="1"/>
  <c r="B6748" i="1"/>
  <c r="AI6747" i="1"/>
  <c r="B6747" i="1"/>
  <c r="AI6746" i="1"/>
  <c r="B6746" i="1"/>
  <c r="AI6745" i="1"/>
  <c r="B6745" i="1"/>
  <c r="AI6744" i="1"/>
  <c r="B6744" i="1"/>
  <c r="AI6743" i="1"/>
  <c r="B6743" i="1"/>
  <c r="AI6742" i="1"/>
  <c r="B6742" i="1"/>
  <c r="AI6741" i="1"/>
  <c r="B6741" i="1"/>
  <c r="AI6740" i="1"/>
  <c r="B6740" i="1"/>
  <c r="AI6739" i="1"/>
  <c r="B6739" i="1"/>
  <c r="AI6738" i="1"/>
  <c r="B6738" i="1"/>
  <c r="AI6737" i="1"/>
  <c r="B6737" i="1"/>
  <c r="AI6736" i="1"/>
  <c r="B6736" i="1"/>
  <c r="AI6734" i="1"/>
  <c r="B6734" i="1"/>
  <c r="AI6733" i="1"/>
  <c r="B6733" i="1"/>
  <c r="AI6731" i="1"/>
  <c r="B6731" i="1"/>
  <c r="AI6730" i="1"/>
  <c r="B6730" i="1"/>
  <c r="AI6729" i="1"/>
  <c r="B6729" i="1"/>
  <c r="AI6728" i="1"/>
  <c r="B6728" i="1"/>
  <c r="AI6727" i="1"/>
  <c r="B6727" i="1"/>
  <c r="AI6726" i="1"/>
  <c r="B6726" i="1"/>
  <c r="AI6725" i="1"/>
  <c r="B6725" i="1"/>
  <c r="AI6724" i="1"/>
  <c r="B6724" i="1"/>
  <c r="AI6723" i="1"/>
  <c r="B6723" i="1"/>
  <c r="AI6722" i="1"/>
  <c r="B6722" i="1"/>
  <c r="AI6721" i="1"/>
  <c r="B6721" i="1"/>
  <c r="AI6720" i="1"/>
  <c r="B6720" i="1"/>
  <c r="AI6719" i="1"/>
  <c r="B6719" i="1"/>
  <c r="AI6718" i="1"/>
  <c r="B6718" i="1"/>
  <c r="AI6717" i="1"/>
  <c r="B6717" i="1"/>
  <c r="AI6716" i="1"/>
  <c r="B6716" i="1"/>
  <c r="AI6715" i="1"/>
  <c r="B6715" i="1"/>
  <c r="AI6714" i="1"/>
  <c r="B6714" i="1"/>
  <c r="AI6713" i="1"/>
  <c r="B6713" i="1"/>
  <c r="AI6712" i="1"/>
  <c r="B6712" i="1"/>
  <c r="AI6711" i="1"/>
  <c r="B6711" i="1"/>
  <c r="AI6709" i="1"/>
  <c r="B6709" i="1"/>
  <c r="AI6708" i="1"/>
  <c r="B6708" i="1"/>
  <c r="AI6707" i="1"/>
  <c r="B6707" i="1"/>
  <c r="AI6706" i="1"/>
  <c r="B6706" i="1"/>
  <c r="AI6705" i="1"/>
  <c r="B6705" i="1"/>
  <c r="AI6704" i="1"/>
  <c r="B6704" i="1"/>
  <c r="AI6703" i="1"/>
  <c r="B6703" i="1"/>
  <c r="AI6702" i="1"/>
  <c r="B6702" i="1"/>
  <c r="AI6701" i="1"/>
  <c r="B6701" i="1"/>
  <c r="AI6700" i="1"/>
  <c r="B6700" i="1"/>
  <c r="AI6699" i="1"/>
  <c r="B6699" i="1"/>
  <c r="AI6698" i="1"/>
  <c r="B6698" i="1"/>
  <c r="AI6697" i="1"/>
  <c r="B6697" i="1"/>
  <c r="AI6696" i="1"/>
  <c r="B6696" i="1"/>
  <c r="AI6695" i="1"/>
  <c r="B6695" i="1"/>
  <c r="AI6694" i="1"/>
  <c r="B6694" i="1"/>
  <c r="AI6693" i="1"/>
  <c r="B6693" i="1"/>
  <c r="AI6692" i="1"/>
  <c r="B6692" i="1"/>
  <c r="AI6691" i="1"/>
  <c r="B6691" i="1"/>
  <c r="AI6690" i="1"/>
  <c r="B6690" i="1"/>
  <c r="AI6689" i="1"/>
  <c r="B6689" i="1"/>
  <c r="AI6688" i="1"/>
  <c r="B6688" i="1"/>
  <c r="AI6687" i="1"/>
  <c r="B6687" i="1"/>
  <c r="AI6686" i="1"/>
  <c r="B6686" i="1"/>
  <c r="AI6685" i="1"/>
  <c r="B6685" i="1"/>
  <c r="AI6684" i="1"/>
  <c r="B6684" i="1"/>
  <c r="AI6683" i="1"/>
  <c r="B6683" i="1"/>
  <c r="AI6682" i="1"/>
  <c r="B6682" i="1"/>
  <c r="AI6681" i="1"/>
  <c r="B6681" i="1"/>
  <c r="AI6680" i="1"/>
  <c r="B6680" i="1"/>
  <c r="AI6679" i="1"/>
  <c r="B6679" i="1"/>
  <c r="AI6678" i="1"/>
  <c r="B6678" i="1"/>
  <c r="AI6677" i="1"/>
  <c r="B6677" i="1"/>
  <c r="AI6676" i="1"/>
  <c r="B6676" i="1"/>
  <c r="AI6675" i="1"/>
  <c r="B6675" i="1"/>
  <c r="AI6674" i="1"/>
  <c r="B6674" i="1"/>
  <c r="AI6673" i="1"/>
  <c r="B6673" i="1"/>
  <c r="AI6672" i="1"/>
  <c r="B6672" i="1"/>
  <c r="AI6671" i="1"/>
  <c r="B6671" i="1"/>
  <c r="AI6670" i="1"/>
  <c r="B6670" i="1"/>
  <c r="AI6668" i="1"/>
  <c r="B6668" i="1"/>
  <c r="AI6667" i="1"/>
  <c r="B6667" i="1"/>
  <c r="AI6666" i="1"/>
  <c r="B6666" i="1"/>
  <c r="AI6665" i="1"/>
  <c r="B6665" i="1"/>
  <c r="AI6664" i="1"/>
  <c r="B6664" i="1"/>
  <c r="AI6663" i="1"/>
  <c r="B6663" i="1"/>
  <c r="AI6662" i="1"/>
  <c r="B6662" i="1"/>
  <c r="AI6661" i="1"/>
  <c r="B6661" i="1"/>
  <c r="AI6660" i="1"/>
  <c r="B6660" i="1"/>
  <c r="AI6659" i="1"/>
  <c r="B6659" i="1"/>
  <c r="AI6658" i="1"/>
  <c r="B6658" i="1"/>
  <c r="AI6657" i="1"/>
  <c r="B6657" i="1"/>
  <c r="AI6656" i="1"/>
  <c r="B6656" i="1"/>
  <c r="AI6655" i="1"/>
  <c r="B6655" i="1"/>
  <c r="AI6654" i="1"/>
  <c r="B6654" i="1"/>
  <c r="AI6652" i="1"/>
  <c r="B6652" i="1"/>
  <c r="AI6651" i="1"/>
  <c r="B6651" i="1"/>
  <c r="AI6650" i="1"/>
  <c r="B6650" i="1"/>
  <c r="AI6649" i="1"/>
  <c r="B6649" i="1"/>
  <c r="AI6648" i="1"/>
  <c r="B6648" i="1"/>
  <c r="AI6647" i="1"/>
  <c r="B6647" i="1"/>
  <c r="AI6646" i="1"/>
  <c r="B6646" i="1"/>
  <c r="AI6645" i="1"/>
  <c r="B6645" i="1"/>
  <c r="AI6644" i="1"/>
  <c r="B6644" i="1"/>
  <c r="AI6643" i="1"/>
  <c r="B6643" i="1"/>
  <c r="AI6642" i="1"/>
  <c r="B6642" i="1"/>
  <c r="AI6641" i="1"/>
  <c r="B6641" i="1"/>
  <c r="AI6640" i="1"/>
  <c r="B6640" i="1"/>
  <c r="AI6639" i="1"/>
  <c r="B6639" i="1"/>
  <c r="AI6638" i="1"/>
  <c r="B6638" i="1"/>
  <c r="AI6637" i="1"/>
  <c r="B6637" i="1"/>
  <c r="AI6636" i="1"/>
  <c r="B6636" i="1"/>
  <c r="AI6635" i="1"/>
  <c r="B6635" i="1"/>
  <c r="AI6634" i="1"/>
  <c r="B6634" i="1"/>
  <c r="AI6633" i="1"/>
  <c r="B6633" i="1"/>
  <c r="AI6632" i="1"/>
  <c r="B6632" i="1"/>
  <c r="AI6631" i="1"/>
  <c r="B6631" i="1"/>
  <c r="AI6630" i="1"/>
  <c r="B6630" i="1"/>
  <c r="AI6629" i="1"/>
  <c r="B6629" i="1"/>
  <c r="AI6628" i="1"/>
  <c r="B6628" i="1"/>
  <c r="AI6627" i="1"/>
  <c r="B6627" i="1"/>
  <c r="AI6626" i="1"/>
  <c r="B6626" i="1"/>
  <c r="AI6625" i="1"/>
  <c r="B6625" i="1"/>
  <c r="AI6624" i="1"/>
  <c r="B6624" i="1"/>
  <c r="AI6623" i="1"/>
  <c r="B6623" i="1"/>
  <c r="AI6622" i="1"/>
  <c r="B6622" i="1"/>
  <c r="AI6621" i="1"/>
  <c r="B6621" i="1"/>
  <c r="AI6620" i="1"/>
  <c r="B6620" i="1"/>
  <c r="AI6619" i="1"/>
  <c r="B6619" i="1"/>
  <c r="AI6618" i="1"/>
  <c r="B6618" i="1"/>
  <c r="AI6617" i="1"/>
  <c r="B6617" i="1"/>
  <c r="AI6616" i="1"/>
  <c r="B6616" i="1"/>
  <c r="AI6615" i="1"/>
  <c r="B6615" i="1"/>
  <c r="AI6614" i="1"/>
  <c r="B6614" i="1"/>
  <c r="AI6613" i="1"/>
  <c r="B6613" i="1"/>
  <c r="AI6612" i="1"/>
  <c r="B6612" i="1"/>
  <c r="AI6611" i="1"/>
  <c r="B6611" i="1"/>
  <c r="AI6610" i="1"/>
  <c r="B6610" i="1"/>
  <c r="AI6609" i="1"/>
  <c r="B6609" i="1"/>
  <c r="AI6608" i="1"/>
  <c r="B6608" i="1"/>
  <c r="AI6607" i="1"/>
  <c r="B6607" i="1"/>
  <c r="AI6606" i="1"/>
  <c r="B6606" i="1"/>
  <c r="AI6605" i="1"/>
  <c r="B6605" i="1"/>
  <c r="AI6604" i="1"/>
  <c r="B6604" i="1"/>
  <c r="AI6603" i="1"/>
  <c r="B6603" i="1"/>
  <c r="AI6602" i="1"/>
  <c r="B6602" i="1"/>
  <c r="AI6601" i="1"/>
  <c r="B6601" i="1"/>
  <c r="AI6600" i="1"/>
  <c r="B6600" i="1"/>
  <c r="AI6599" i="1"/>
  <c r="B6599" i="1"/>
  <c r="AI6598" i="1"/>
  <c r="B6598" i="1"/>
  <c r="AI6597" i="1"/>
  <c r="B6597" i="1"/>
  <c r="AI6596" i="1"/>
  <c r="B6596" i="1"/>
  <c r="AI6595" i="1"/>
  <c r="B6595" i="1"/>
  <c r="AI6594" i="1"/>
  <c r="B6594" i="1"/>
  <c r="AI6593" i="1"/>
  <c r="B6593" i="1"/>
  <c r="AI6592" i="1"/>
  <c r="B6592" i="1"/>
  <c r="AI6591" i="1"/>
  <c r="B6591" i="1"/>
  <c r="AI6590" i="1"/>
  <c r="B6590" i="1"/>
  <c r="AI6589" i="1"/>
  <c r="B6589" i="1"/>
  <c r="AI6588" i="1"/>
  <c r="B6588" i="1"/>
  <c r="AI6587" i="1"/>
  <c r="B6587" i="1"/>
  <c r="AI6586" i="1"/>
  <c r="B6586" i="1"/>
  <c r="AI6585" i="1"/>
  <c r="B6585" i="1"/>
  <c r="AI6584" i="1"/>
  <c r="B6584" i="1"/>
  <c r="AI6583" i="1"/>
  <c r="B6583" i="1"/>
  <c r="AI6582" i="1"/>
  <c r="B6582" i="1"/>
  <c r="AI6581" i="1"/>
  <c r="B6581" i="1"/>
  <c r="AI6580" i="1"/>
  <c r="B6580" i="1"/>
  <c r="AI6579" i="1"/>
  <c r="B6579" i="1"/>
  <c r="AI6578" i="1"/>
  <c r="B6578" i="1"/>
  <c r="AI6577" i="1"/>
  <c r="B6577" i="1"/>
  <c r="AI6576" i="1"/>
  <c r="B6576" i="1"/>
  <c r="AI6575" i="1"/>
  <c r="B6575" i="1"/>
  <c r="AI6574" i="1"/>
  <c r="B6574" i="1"/>
  <c r="AI6573" i="1"/>
  <c r="B6573" i="1"/>
  <c r="AI6572" i="1"/>
  <c r="B6572" i="1"/>
  <c r="AI6571" i="1"/>
  <c r="B6571" i="1"/>
  <c r="AI6570" i="1"/>
  <c r="B6570" i="1"/>
  <c r="AI6569" i="1"/>
  <c r="B6569" i="1"/>
  <c r="AI6568" i="1"/>
  <c r="B6568" i="1"/>
  <c r="AI6567" i="1"/>
  <c r="B6567" i="1"/>
  <c r="AI6566" i="1"/>
  <c r="B6566" i="1"/>
  <c r="AI6565" i="1"/>
  <c r="B6565" i="1"/>
  <c r="AI6564" i="1"/>
  <c r="B6564" i="1"/>
  <c r="AI6562" i="1"/>
  <c r="B6562" i="1"/>
  <c r="AI6561" i="1"/>
  <c r="B6561" i="1"/>
  <c r="AI6560" i="1"/>
  <c r="B6560" i="1"/>
  <c r="AI6559" i="1"/>
  <c r="B6559" i="1"/>
  <c r="AI6558" i="1"/>
  <c r="B6558" i="1"/>
  <c r="AI6557" i="1"/>
  <c r="B6557" i="1"/>
  <c r="AI6556" i="1"/>
  <c r="B6556" i="1"/>
  <c r="AI6555" i="1"/>
  <c r="B6555" i="1"/>
  <c r="AI6554" i="1"/>
  <c r="B6554" i="1"/>
  <c r="AI6553" i="1"/>
  <c r="B6553" i="1"/>
  <c r="AI6552" i="1"/>
  <c r="B6552" i="1"/>
  <c r="AI6551" i="1"/>
  <c r="B6551" i="1"/>
  <c r="AI6550" i="1"/>
  <c r="B6550" i="1"/>
  <c r="AI6549" i="1"/>
  <c r="B6549" i="1"/>
  <c r="AI6548" i="1"/>
  <c r="B6548" i="1"/>
  <c r="AI6547" i="1"/>
  <c r="B6547" i="1"/>
  <c r="AI6546" i="1"/>
  <c r="B6546" i="1"/>
  <c r="AI6545" i="1"/>
  <c r="B6545" i="1"/>
  <c r="AI6544" i="1"/>
  <c r="B6544" i="1"/>
  <c r="AI6543" i="1"/>
  <c r="B6543" i="1"/>
  <c r="AI6542" i="1"/>
  <c r="B6542" i="1"/>
  <c r="AI6541" i="1"/>
  <c r="B6541" i="1"/>
  <c r="AI6540" i="1"/>
  <c r="B6540" i="1"/>
  <c r="AI6539" i="1"/>
  <c r="B6539" i="1"/>
  <c r="AI6538" i="1"/>
  <c r="B6538" i="1"/>
  <c r="AI6536" i="1"/>
  <c r="B6536" i="1"/>
  <c r="AI6535" i="1"/>
  <c r="B6535" i="1"/>
  <c r="AI6534" i="1"/>
  <c r="B6534" i="1"/>
  <c r="AI6533" i="1"/>
  <c r="B6533" i="1"/>
  <c r="AI6532" i="1"/>
  <c r="B6532" i="1"/>
  <c r="AI6531" i="1"/>
  <c r="B6531" i="1"/>
  <c r="AI6530" i="1"/>
  <c r="B6530" i="1"/>
  <c r="AI6529" i="1"/>
  <c r="B6529" i="1"/>
  <c r="AI6528" i="1"/>
  <c r="B6528" i="1"/>
  <c r="AI6527" i="1"/>
  <c r="B6527" i="1"/>
  <c r="AI6526" i="1"/>
  <c r="B6526" i="1"/>
  <c r="AI6525" i="1"/>
  <c r="B6525" i="1"/>
  <c r="AI6524" i="1"/>
  <c r="B6524" i="1"/>
  <c r="AI6523" i="1"/>
  <c r="B6523" i="1"/>
  <c r="AI6522" i="1"/>
  <c r="B6522" i="1"/>
  <c r="AI6521" i="1"/>
  <c r="B6521" i="1"/>
  <c r="AI6520" i="1"/>
  <c r="B6520" i="1"/>
  <c r="AI6519" i="1"/>
  <c r="B6519" i="1"/>
  <c r="AI6517" i="1"/>
  <c r="B6517" i="1"/>
  <c r="AI6516" i="1"/>
  <c r="B6516" i="1"/>
  <c r="AI6515" i="1"/>
  <c r="B6515" i="1"/>
  <c r="AI6514" i="1"/>
  <c r="B6514" i="1"/>
  <c r="AI6513" i="1"/>
  <c r="B6513" i="1"/>
  <c r="AI6512" i="1"/>
  <c r="B6512" i="1"/>
  <c r="AI6511" i="1"/>
  <c r="B6511" i="1"/>
  <c r="AI6510" i="1"/>
  <c r="B6510" i="1"/>
  <c r="AI6509" i="1"/>
  <c r="B6509" i="1"/>
  <c r="AI6508" i="1"/>
  <c r="B6508" i="1"/>
  <c r="AI6507" i="1"/>
  <c r="B6507" i="1"/>
  <c r="AI6506" i="1"/>
  <c r="B6506" i="1"/>
  <c r="AI6505" i="1"/>
  <c r="B6505" i="1"/>
  <c r="AI6504" i="1"/>
  <c r="B6504" i="1"/>
  <c r="AI6503" i="1"/>
  <c r="B6503" i="1"/>
  <c r="AI6502" i="1"/>
  <c r="B6502" i="1"/>
  <c r="AI6501" i="1"/>
  <c r="B6501" i="1"/>
  <c r="AI6500" i="1"/>
  <c r="B6500" i="1"/>
  <c r="AI6499" i="1"/>
  <c r="B6499" i="1"/>
  <c r="AI6498" i="1"/>
  <c r="B6498" i="1"/>
  <c r="AI6497" i="1"/>
  <c r="B6497" i="1"/>
  <c r="AI6496" i="1"/>
  <c r="B6496" i="1"/>
  <c r="AI6495" i="1"/>
  <c r="B6495" i="1"/>
  <c r="AI6494" i="1"/>
  <c r="B6494" i="1"/>
  <c r="AI6493" i="1"/>
  <c r="B6493" i="1"/>
  <c r="AI6492" i="1"/>
  <c r="B6492" i="1"/>
  <c r="AI6491" i="1"/>
  <c r="B6491" i="1"/>
  <c r="AI6489" i="1"/>
  <c r="B6489" i="1"/>
  <c r="AI6488" i="1"/>
  <c r="B6488" i="1"/>
  <c r="AI6487" i="1"/>
  <c r="B6487" i="1"/>
  <c r="AI6486" i="1"/>
  <c r="B6486" i="1"/>
  <c r="AI6485" i="1"/>
  <c r="B6485" i="1"/>
  <c r="AI6484" i="1"/>
  <c r="B6484" i="1"/>
  <c r="AI6483" i="1"/>
  <c r="B6483" i="1"/>
  <c r="AI6482" i="1"/>
  <c r="B6482" i="1"/>
  <c r="AI6481" i="1"/>
  <c r="B6481" i="1"/>
  <c r="AI6480" i="1"/>
  <c r="B6480" i="1"/>
  <c r="AI6479" i="1"/>
  <c r="B6479" i="1"/>
  <c r="AI6478" i="1"/>
  <c r="B6478" i="1"/>
  <c r="AI6477" i="1"/>
  <c r="B6477" i="1"/>
  <c r="AI6476" i="1"/>
  <c r="B6476" i="1"/>
  <c r="AI6475" i="1"/>
  <c r="B6475" i="1"/>
  <c r="AI6474" i="1"/>
  <c r="B6474" i="1"/>
  <c r="AI6473" i="1"/>
  <c r="B6473" i="1"/>
  <c r="AI6472" i="1"/>
  <c r="B6472" i="1"/>
  <c r="AI6471" i="1"/>
  <c r="B6471" i="1"/>
  <c r="AI6470" i="1"/>
  <c r="B6470" i="1"/>
  <c r="AI6469" i="1"/>
  <c r="B6469" i="1"/>
  <c r="AI6468" i="1"/>
  <c r="B6468" i="1"/>
  <c r="AI6467" i="1"/>
  <c r="B6467" i="1"/>
  <c r="AI6465" i="1"/>
  <c r="B6465" i="1"/>
  <c r="AI6464" i="1"/>
  <c r="B6464" i="1"/>
  <c r="AI6462" i="1"/>
  <c r="B6462" i="1"/>
  <c r="AI6461" i="1"/>
  <c r="B6461" i="1"/>
  <c r="AI6460" i="1"/>
  <c r="B6460" i="1"/>
  <c r="AI6459" i="1"/>
  <c r="B6459" i="1"/>
  <c r="AI6458" i="1"/>
  <c r="B6458" i="1"/>
  <c r="AI6457" i="1"/>
  <c r="B6457" i="1"/>
  <c r="AI6456" i="1"/>
  <c r="B6456" i="1"/>
  <c r="AI6455" i="1"/>
  <c r="B6455" i="1"/>
  <c r="AI6454" i="1"/>
  <c r="B6454" i="1"/>
  <c r="AI6453" i="1"/>
  <c r="B6453" i="1"/>
  <c r="AI6452" i="1"/>
  <c r="B6452" i="1"/>
  <c r="AI6451" i="1"/>
  <c r="B6451" i="1"/>
  <c r="AI6450" i="1"/>
  <c r="B6450" i="1"/>
  <c r="AI6449" i="1"/>
  <c r="B6449" i="1"/>
  <c r="AI6448" i="1"/>
  <c r="B6448" i="1"/>
  <c r="AI6447" i="1"/>
  <c r="B6447" i="1"/>
  <c r="AI6446" i="1"/>
  <c r="B6446" i="1"/>
  <c r="AI6445" i="1"/>
  <c r="B6445" i="1"/>
  <c r="AI6444" i="1"/>
  <c r="B6444" i="1"/>
  <c r="AI6443" i="1"/>
  <c r="B6443" i="1"/>
  <c r="AI6442" i="1"/>
  <c r="B6442" i="1"/>
  <c r="AI6441" i="1"/>
  <c r="B6441" i="1"/>
  <c r="AI6440" i="1"/>
  <c r="B6440" i="1"/>
  <c r="AI6439" i="1"/>
  <c r="B6439" i="1"/>
  <c r="AI6438" i="1"/>
  <c r="B6438" i="1"/>
  <c r="AI6437" i="1"/>
  <c r="B6437" i="1"/>
  <c r="AI6436" i="1"/>
  <c r="B6436" i="1"/>
  <c r="AI6435" i="1"/>
  <c r="B6435" i="1"/>
  <c r="AI6434" i="1"/>
  <c r="B6434" i="1"/>
  <c r="AI6433" i="1"/>
  <c r="B6433" i="1"/>
  <c r="AI6432" i="1"/>
  <c r="B6432" i="1"/>
  <c r="AI6431" i="1"/>
  <c r="B6431" i="1"/>
  <c r="AI6430" i="1"/>
  <c r="B6430" i="1"/>
  <c r="AI6429" i="1"/>
  <c r="B6429" i="1"/>
  <c r="AI6428" i="1"/>
  <c r="B6428" i="1"/>
  <c r="AI6427" i="1"/>
  <c r="B6427" i="1"/>
  <c r="AI6426" i="1"/>
  <c r="B6426" i="1"/>
  <c r="AI6425" i="1"/>
  <c r="B6425" i="1"/>
  <c r="AI6424" i="1"/>
  <c r="B6424" i="1"/>
  <c r="AI6423" i="1"/>
  <c r="B6423" i="1"/>
  <c r="AI6422" i="1"/>
  <c r="B6422" i="1"/>
  <c r="AI6421" i="1"/>
  <c r="B6421" i="1"/>
  <c r="AI6420" i="1"/>
  <c r="B6420" i="1"/>
  <c r="AI6419" i="1"/>
  <c r="B6419" i="1"/>
  <c r="AI6418" i="1"/>
  <c r="B6418" i="1"/>
  <c r="AI6417" i="1"/>
  <c r="B6417" i="1"/>
  <c r="AI6416" i="1"/>
  <c r="B6416" i="1"/>
  <c r="AI6415" i="1"/>
  <c r="B6415" i="1"/>
  <c r="AI6414" i="1"/>
  <c r="B6414" i="1"/>
  <c r="AI6413" i="1"/>
  <c r="B6413" i="1"/>
  <c r="AI6412" i="1"/>
  <c r="B6412" i="1"/>
  <c r="AI6411" i="1"/>
  <c r="B6411" i="1"/>
  <c r="AI6410" i="1"/>
  <c r="B6410" i="1"/>
  <c r="AI6409" i="1"/>
  <c r="B6409" i="1"/>
  <c r="AI6408" i="1"/>
  <c r="B6408" i="1"/>
  <c r="AI6407" i="1"/>
  <c r="B6407" i="1"/>
  <c r="AI6404" i="1"/>
  <c r="B6404" i="1"/>
  <c r="AI6403" i="1"/>
  <c r="B6403" i="1"/>
  <c r="AI6402" i="1"/>
  <c r="B6402" i="1"/>
  <c r="AI6401" i="1"/>
  <c r="B6401" i="1"/>
  <c r="AI6400" i="1"/>
  <c r="B6400" i="1"/>
  <c r="AI6399" i="1"/>
  <c r="B6399" i="1"/>
  <c r="AI6398" i="1"/>
  <c r="B6398" i="1"/>
  <c r="AI6397" i="1"/>
  <c r="B6397" i="1"/>
  <c r="AI6396" i="1"/>
  <c r="B6396" i="1"/>
  <c r="AI6395" i="1"/>
  <c r="B6395" i="1"/>
  <c r="AI6394" i="1"/>
  <c r="B6394" i="1"/>
  <c r="AI6393" i="1"/>
  <c r="B6393" i="1"/>
  <c r="AI6392" i="1"/>
  <c r="B6392" i="1"/>
  <c r="AI6391" i="1"/>
  <c r="B6391" i="1"/>
  <c r="AI6389" i="1"/>
  <c r="B6389" i="1"/>
  <c r="AI6388" i="1"/>
  <c r="B6388" i="1"/>
  <c r="AI6387" i="1"/>
  <c r="B6387" i="1"/>
  <c r="AI6386" i="1"/>
  <c r="B6386" i="1"/>
  <c r="AI6385" i="1"/>
  <c r="B6385" i="1"/>
  <c r="AI6384" i="1"/>
  <c r="B6384" i="1"/>
  <c r="AI6383" i="1"/>
  <c r="B6383" i="1"/>
  <c r="AI6382" i="1"/>
  <c r="B6382" i="1"/>
  <c r="AI6381" i="1"/>
  <c r="B6381" i="1"/>
  <c r="AI6380" i="1"/>
  <c r="B6380" i="1"/>
  <c r="AI6379" i="1"/>
  <c r="B6379" i="1"/>
  <c r="AI6378" i="1"/>
  <c r="B6378" i="1"/>
  <c r="AI6377" i="1"/>
  <c r="B6377" i="1"/>
  <c r="AI6376" i="1"/>
  <c r="B6376" i="1"/>
  <c r="AI6375" i="1"/>
  <c r="B6375" i="1"/>
  <c r="AI6374" i="1"/>
  <c r="B6374" i="1"/>
  <c r="AI6373" i="1"/>
  <c r="B6373" i="1"/>
  <c r="AI6372" i="1"/>
  <c r="B6372" i="1"/>
  <c r="AI6371" i="1"/>
  <c r="B6371" i="1"/>
  <c r="AI6370" i="1"/>
  <c r="B6370" i="1"/>
  <c r="AI6369" i="1"/>
  <c r="B6369" i="1"/>
  <c r="AI6368" i="1"/>
  <c r="B6368" i="1"/>
  <c r="AI6367" i="1"/>
  <c r="B6367" i="1"/>
  <c r="AI6366" i="1"/>
  <c r="B6366" i="1"/>
  <c r="AI6365" i="1"/>
  <c r="B6365" i="1"/>
  <c r="AI6364" i="1"/>
  <c r="B6364" i="1"/>
  <c r="AI6362" i="1"/>
  <c r="B6362" i="1"/>
  <c r="AI6361" i="1"/>
  <c r="B6361" i="1"/>
  <c r="AI6360" i="1"/>
  <c r="B6360" i="1"/>
  <c r="AI6359" i="1"/>
  <c r="B6359" i="1"/>
  <c r="AI6358" i="1"/>
  <c r="B6358" i="1"/>
  <c r="AI6357" i="1"/>
  <c r="B6357" i="1"/>
  <c r="AI6356" i="1"/>
  <c r="B6356" i="1"/>
  <c r="AI6355" i="1"/>
  <c r="B6355" i="1"/>
  <c r="AI6354" i="1"/>
  <c r="B6354" i="1"/>
  <c r="AI6353" i="1"/>
  <c r="B6353" i="1"/>
  <c r="AI6352" i="1"/>
  <c r="B6352" i="1"/>
  <c r="AI6351" i="1"/>
  <c r="B6351" i="1"/>
  <c r="AI6350" i="1"/>
  <c r="B6350" i="1"/>
  <c r="AI6348" i="1"/>
  <c r="B6348" i="1"/>
  <c r="AI6347" i="1"/>
  <c r="B6347" i="1"/>
  <c r="AI6346" i="1"/>
  <c r="B6346" i="1"/>
  <c r="AI6345" i="1"/>
  <c r="B6345" i="1"/>
  <c r="AI6344" i="1"/>
  <c r="B6344" i="1"/>
  <c r="AI6343" i="1"/>
  <c r="B6343" i="1"/>
  <c r="AI6342" i="1"/>
  <c r="B6342" i="1"/>
  <c r="AI6340" i="1"/>
  <c r="B6340" i="1"/>
  <c r="AI6339" i="1"/>
  <c r="B6339" i="1"/>
  <c r="AI6338" i="1"/>
  <c r="B6338" i="1"/>
  <c r="AI6337" i="1"/>
  <c r="B6337" i="1"/>
  <c r="AI6336" i="1"/>
  <c r="B6336" i="1"/>
  <c r="AI6335" i="1"/>
  <c r="B6335" i="1"/>
  <c r="AI6334" i="1"/>
  <c r="B6334" i="1"/>
  <c r="AI6332" i="1"/>
  <c r="B6332" i="1"/>
  <c r="AI6331" i="1"/>
  <c r="B6331" i="1"/>
  <c r="AI6330" i="1"/>
  <c r="B6330" i="1"/>
  <c r="AI6329" i="1"/>
  <c r="B6329" i="1"/>
  <c r="AI6328" i="1"/>
  <c r="B6328" i="1"/>
  <c r="AI6327" i="1"/>
  <c r="B6327" i="1"/>
  <c r="AI6326" i="1"/>
  <c r="B6326" i="1"/>
  <c r="AI6325" i="1"/>
  <c r="B6325" i="1"/>
  <c r="AI6324" i="1"/>
  <c r="B6324" i="1"/>
  <c r="AI6323" i="1"/>
  <c r="B6323" i="1"/>
  <c r="AI6322" i="1"/>
  <c r="B6322" i="1"/>
  <c r="AI6321" i="1"/>
  <c r="B6321" i="1"/>
  <c r="AI6320" i="1"/>
  <c r="B6320" i="1"/>
  <c r="AI6319" i="1"/>
  <c r="B6319" i="1"/>
  <c r="AI6318" i="1"/>
  <c r="B6318" i="1"/>
  <c r="AI6316" i="1"/>
  <c r="B6316" i="1"/>
  <c r="AI6315" i="1"/>
  <c r="B6315" i="1"/>
  <c r="AI6314" i="1"/>
  <c r="B6314" i="1"/>
  <c r="AI6313" i="1"/>
  <c r="B6313" i="1"/>
  <c r="AI6312" i="1"/>
  <c r="B6312" i="1"/>
  <c r="AI6311" i="1"/>
  <c r="B6311" i="1"/>
  <c r="AI6310" i="1"/>
  <c r="B6310" i="1"/>
  <c r="AI6309" i="1"/>
  <c r="B6309" i="1"/>
  <c r="AI6308" i="1"/>
  <c r="B6308" i="1"/>
  <c r="AI6307" i="1"/>
  <c r="B6307" i="1"/>
  <c r="AI6306" i="1"/>
  <c r="B6306" i="1"/>
  <c r="AI6305" i="1"/>
  <c r="B6305" i="1"/>
  <c r="AI6304" i="1"/>
  <c r="B6304" i="1"/>
  <c r="AI6303" i="1"/>
  <c r="B6303" i="1"/>
  <c r="AI6302" i="1"/>
  <c r="B6302" i="1"/>
  <c r="AI6301" i="1"/>
  <c r="B6301" i="1"/>
  <c r="AI6300" i="1"/>
  <c r="B6300" i="1"/>
  <c r="AI6299" i="1"/>
  <c r="B6299" i="1"/>
  <c r="AI6298" i="1"/>
  <c r="B6298" i="1"/>
  <c r="AI6297" i="1"/>
  <c r="B6297" i="1"/>
  <c r="AI6296" i="1"/>
  <c r="B6296" i="1"/>
  <c r="AI6295" i="1"/>
  <c r="B6295" i="1"/>
  <c r="AI6294" i="1"/>
  <c r="B6294" i="1"/>
  <c r="AI6293" i="1"/>
  <c r="B6293" i="1"/>
  <c r="AI6292" i="1"/>
  <c r="B6292" i="1"/>
  <c r="AI6291" i="1"/>
  <c r="B6291" i="1"/>
  <c r="AI6290" i="1"/>
  <c r="B6290" i="1"/>
  <c r="AI6289" i="1"/>
  <c r="B6289" i="1"/>
  <c r="AI6287" i="1"/>
  <c r="B6287" i="1"/>
  <c r="AI6286" i="1"/>
  <c r="B6286" i="1"/>
  <c r="AI6285" i="1"/>
  <c r="B6285" i="1"/>
  <c r="AI6284" i="1"/>
  <c r="B6284" i="1"/>
  <c r="AI6283" i="1"/>
  <c r="B6283" i="1"/>
  <c r="AI6282" i="1"/>
  <c r="B6282" i="1"/>
  <c r="AI6281" i="1"/>
  <c r="B6281" i="1"/>
  <c r="AI6280" i="1"/>
  <c r="B6280" i="1"/>
  <c r="AI6279" i="1"/>
  <c r="B6279" i="1"/>
  <c r="AI6278" i="1"/>
  <c r="B6278" i="1"/>
  <c r="AI6277" i="1"/>
  <c r="B6277" i="1"/>
  <c r="AI6276" i="1"/>
  <c r="B6276" i="1"/>
  <c r="AI6275" i="1"/>
  <c r="B6275" i="1"/>
  <c r="AI6274" i="1"/>
  <c r="B6274" i="1"/>
  <c r="AI6273" i="1"/>
  <c r="B6273" i="1"/>
  <c r="AI6272" i="1"/>
  <c r="B6272" i="1"/>
  <c r="AI6270" i="1"/>
  <c r="B6270" i="1"/>
  <c r="AI6269" i="1"/>
  <c r="B6269" i="1"/>
  <c r="AI6268" i="1"/>
  <c r="B6268" i="1"/>
  <c r="AI6267" i="1"/>
  <c r="B6267" i="1"/>
  <c r="AI6266" i="1"/>
  <c r="B6266" i="1"/>
  <c r="AI6265" i="1"/>
  <c r="B6265" i="1"/>
  <c r="AI6264" i="1"/>
  <c r="B6264" i="1"/>
  <c r="AI6263" i="1"/>
  <c r="B6263" i="1"/>
  <c r="AI6262" i="1"/>
  <c r="B6262" i="1"/>
  <c r="AI6261" i="1"/>
  <c r="B6261" i="1"/>
  <c r="AI6260" i="1"/>
  <c r="B6260" i="1"/>
  <c r="AI6259" i="1"/>
  <c r="B6259" i="1"/>
  <c r="AI6258" i="1"/>
  <c r="B6258" i="1"/>
  <c r="AI6257" i="1"/>
  <c r="B6257" i="1"/>
  <c r="AI6256" i="1"/>
  <c r="B6256" i="1"/>
  <c r="AI6255" i="1"/>
  <c r="B6255" i="1"/>
  <c r="AI6254" i="1"/>
  <c r="B6254" i="1"/>
  <c r="AI6253" i="1"/>
  <c r="B6253" i="1"/>
  <c r="AI6252" i="1"/>
  <c r="B6252" i="1"/>
  <c r="AI6251" i="1"/>
  <c r="B6251" i="1"/>
  <c r="AI6249" i="1"/>
  <c r="B6249" i="1"/>
  <c r="AI6248" i="1"/>
  <c r="B6248" i="1"/>
  <c r="AI6247" i="1"/>
  <c r="B6247" i="1"/>
  <c r="AI6246" i="1"/>
  <c r="B6246" i="1"/>
  <c r="AI6245" i="1"/>
  <c r="B6245" i="1"/>
  <c r="AI6244" i="1"/>
  <c r="B6244" i="1"/>
  <c r="AI6243" i="1"/>
  <c r="B6243" i="1"/>
  <c r="AI6242" i="1"/>
  <c r="B6242" i="1"/>
  <c r="AI6241" i="1"/>
  <c r="B6241" i="1"/>
  <c r="AI6240" i="1"/>
  <c r="B6240" i="1"/>
  <c r="AI6239" i="1"/>
  <c r="B6239" i="1"/>
  <c r="AI6238" i="1"/>
  <c r="B6238" i="1"/>
  <c r="AI6237" i="1"/>
  <c r="B6237" i="1"/>
  <c r="AI6236" i="1"/>
  <c r="B6236" i="1"/>
  <c r="AI6235" i="1"/>
  <c r="B6235" i="1"/>
  <c r="AI6234" i="1"/>
  <c r="B6234" i="1"/>
  <c r="AI6233" i="1"/>
  <c r="B6233" i="1"/>
  <c r="AI6232" i="1"/>
  <c r="B6232" i="1"/>
  <c r="AI6231" i="1"/>
  <c r="B6231" i="1"/>
  <c r="AI6229" i="1"/>
  <c r="B6229" i="1"/>
  <c r="AI6228" i="1"/>
  <c r="B6228" i="1"/>
  <c r="AI6227" i="1"/>
  <c r="B6227" i="1"/>
  <c r="AI6226" i="1"/>
  <c r="B6226" i="1"/>
  <c r="AI6225" i="1"/>
  <c r="B6225" i="1"/>
  <c r="AI6224" i="1"/>
  <c r="B6224" i="1"/>
  <c r="AI6223" i="1"/>
  <c r="B6223" i="1"/>
  <c r="AI6222" i="1"/>
  <c r="B6222" i="1"/>
  <c r="AI6221" i="1"/>
  <c r="B6221" i="1"/>
  <c r="AI6220" i="1"/>
  <c r="B6220" i="1"/>
  <c r="AI6219" i="1"/>
  <c r="B6219" i="1"/>
  <c r="AI6218" i="1"/>
  <c r="B6218" i="1"/>
  <c r="AI6217" i="1"/>
  <c r="B6217" i="1"/>
  <c r="AI6216" i="1"/>
  <c r="B6216" i="1"/>
  <c r="AI6215" i="1"/>
  <c r="B6215" i="1"/>
  <c r="AI6214" i="1"/>
  <c r="B6214" i="1"/>
  <c r="AI6213" i="1"/>
  <c r="B6213" i="1"/>
  <c r="AI6212" i="1"/>
  <c r="B6212" i="1"/>
  <c r="AI6211" i="1"/>
  <c r="B6211" i="1"/>
  <c r="AI6209" i="1"/>
  <c r="B6209" i="1"/>
  <c r="AI6208" i="1"/>
  <c r="B6208" i="1"/>
  <c r="AI6207" i="1"/>
  <c r="B6207" i="1"/>
  <c r="AI6206" i="1"/>
  <c r="B6206" i="1"/>
  <c r="AI6205" i="1"/>
  <c r="B6205" i="1"/>
  <c r="AI6204" i="1"/>
  <c r="B6204" i="1"/>
  <c r="AI6203" i="1"/>
  <c r="B6203" i="1"/>
  <c r="AI6202" i="1"/>
  <c r="B6202" i="1"/>
  <c r="AI6201" i="1"/>
  <c r="B6201" i="1"/>
  <c r="AI6200" i="1"/>
  <c r="B6200" i="1"/>
  <c r="AI6199" i="1"/>
  <c r="B6199" i="1"/>
  <c r="AI6198" i="1"/>
  <c r="B6198" i="1"/>
  <c r="AI6197" i="1"/>
  <c r="B6197" i="1"/>
  <c r="AI6196" i="1"/>
  <c r="B6196" i="1"/>
  <c r="AI6195" i="1"/>
  <c r="B6195" i="1"/>
  <c r="AI6194" i="1"/>
  <c r="B6194" i="1"/>
  <c r="AI6193" i="1"/>
  <c r="B6193" i="1"/>
  <c r="AI6192" i="1"/>
  <c r="B6192" i="1"/>
  <c r="AI6191" i="1"/>
  <c r="B6191" i="1"/>
  <c r="AI6190" i="1"/>
  <c r="B6190" i="1"/>
  <c r="AI6189" i="1"/>
  <c r="B6189" i="1"/>
  <c r="AI6188" i="1"/>
  <c r="B6188" i="1"/>
  <c r="AI6187" i="1"/>
  <c r="B6187" i="1"/>
  <c r="AI6186" i="1"/>
  <c r="B6186" i="1"/>
  <c r="AI6185" i="1"/>
  <c r="B6185" i="1"/>
  <c r="AI6184" i="1"/>
  <c r="B6184" i="1"/>
  <c r="AI6183" i="1"/>
  <c r="B6183" i="1"/>
  <c r="AI6181" i="1"/>
  <c r="B6181" i="1"/>
  <c r="AI6180" i="1"/>
  <c r="B6180" i="1"/>
  <c r="AI6179" i="1"/>
  <c r="B6179" i="1"/>
  <c r="AI6178" i="1"/>
  <c r="B6178" i="1"/>
  <c r="AI6176" i="1"/>
  <c r="B6176" i="1"/>
  <c r="AI6175" i="1"/>
  <c r="B6175" i="1"/>
  <c r="AI6174" i="1"/>
  <c r="B6174" i="1"/>
  <c r="AI6173" i="1"/>
  <c r="B6173" i="1"/>
  <c r="AI6172" i="1"/>
  <c r="B6172" i="1"/>
  <c r="AI6171" i="1"/>
  <c r="B6171" i="1"/>
  <c r="AI6170" i="1"/>
  <c r="B6170" i="1"/>
  <c r="AI6169" i="1"/>
  <c r="B6169" i="1"/>
  <c r="AI6168" i="1"/>
  <c r="B6168" i="1"/>
  <c r="AI6167" i="1"/>
  <c r="B6167" i="1"/>
  <c r="AI6166" i="1"/>
  <c r="B6166" i="1"/>
  <c r="AI6164" i="1"/>
  <c r="B6164" i="1"/>
  <c r="AI6163" i="1"/>
  <c r="B6163" i="1"/>
  <c r="AI6162" i="1"/>
  <c r="B6162" i="1"/>
  <c r="AI6161" i="1"/>
  <c r="B6161" i="1"/>
  <c r="AI6160" i="1"/>
  <c r="B6160" i="1"/>
  <c r="AI6159" i="1"/>
  <c r="B6159" i="1"/>
  <c r="AI6157" i="1"/>
  <c r="B6157" i="1"/>
  <c r="AI6156" i="1"/>
  <c r="B6156" i="1"/>
  <c r="AI6155" i="1"/>
  <c r="B6155" i="1"/>
  <c r="AI6154" i="1"/>
  <c r="B6154" i="1"/>
  <c r="AI6153" i="1"/>
  <c r="B6153" i="1"/>
  <c r="AI6152" i="1"/>
  <c r="B6152" i="1"/>
  <c r="AI6151" i="1"/>
  <c r="B6151" i="1"/>
  <c r="AI6150" i="1"/>
  <c r="B6150" i="1"/>
  <c r="AI6149" i="1"/>
  <c r="B6149" i="1"/>
  <c r="AI6148" i="1"/>
  <c r="B6148" i="1"/>
  <c r="AI6147" i="1"/>
  <c r="B6147" i="1"/>
  <c r="AI6146" i="1"/>
  <c r="B6146" i="1"/>
  <c r="AI6145" i="1"/>
  <c r="B6145" i="1"/>
  <c r="AI6144" i="1"/>
  <c r="B6144" i="1"/>
  <c r="AI6143" i="1"/>
  <c r="B6143" i="1"/>
  <c r="AI6142" i="1"/>
  <c r="B6142" i="1"/>
  <c r="AI6141" i="1"/>
  <c r="B6141" i="1"/>
  <c r="AI6140" i="1"/>
  <c r="B6140" i="1"/>
  <c r="AI6139" i="1"/>
  <c r="B6139" i="1"/>
  <c r="AI6138" i="1"/>
  <c r="B6138" i="1"/>
  <c r="AI6137" i="1"/>
  <c r="B6137" i="1"/>
  <c r="AI6136" i="1"/>
  <c r="B6136" i="1"/>
  <c r="AI6135" i="1"/>
  <c r="B6135" i="1"/>
  <c r="AI6134" i="1"/>
  <c r="B6134" i="1"/>
  <c r="AI6133" i="1"/>
  <c r="B6133" i="1"/>
  <c r="AI6132" i="1"/>
  <c r="B6132" i="1"/>
  <c r="AI6131" i="1"/>
  <c r="B6131" i="1"/>
  <c r="AI6130" i="1"/>
  <c r="B6130" i="1"/>
  <c r="AI6129" i="1"/>
  <c r="B6129" i="1"/>
  <c r="AI6128" i="1"/>
  <c r="B6128" i="1"/>
  <c r="AI6127" i="1"/>
  <c r="B6127" i="1"/>
  <c r="AI6126" i="1"/>
  <c r="B6126" i="1"/>
  <c r="AI6125" i="1"/>
  <c r="B6125" i="1"/>
  <c r="AI6124" i="1"/>
  <c r="B6124" i="1"/>
  <c r="AI6123" i="1"/>
  <c r="B6123" i="1"/>
  <c r="AI6122" i="1"/>
  <c r="B6122" i="1"/>
  <c r="AI6121" i="1"/>
  <c r="B6121" i="1"/>
  <c r="AI6120" i="1"/>
  <c r="B6120" i="1"/>
  <c r="AI6119" i="1"/>
  <c r="B6119" i="1"/>
  <c r="AI6118" i="1"/>
  <c r="B6118" i="1"/>
  <c r="AI6117" i="1"/>
  <c r="B6117" i="1"/>
  <c r="AI6116" i="1"/>
  <c r="B6116" i="1"/>
  <c r="AI6114" i="1"/>
  <c r="B6114" i="1"/>
  <c r="AI6113" i="1"/>
  <c r="B6113" i="1"/>
  <c r="AI6112" i="1"/>
  <c r="B6112" i="1"/>
  <c r="AI6111" i="1"/>
  <c r="B6111" i="1"/>
  <c r="AI6110" i="1"/>
  <c r="B6110" i="1"/>
  <c r="AI6109" i="1"/>
  <c r="B6109" i="1"/>
  <c r="AI6108" i="1"/>
  <c r="B6108" i="1"/>
  <c r="AI6107" i="1"/>
  <c r="B6107" i="1"/>
  <c r="AI6105" i="1"/>
  <c r="B6105" i="1"/>
  <c r="AI6104" i="1"/>
  <c r="B6104" i="1"/>
  <c r="AI6103" i="1"/>
  <c r="B6103" i="1"/>
  <c r="AI6102" i="1"/>
  <c r="B6102" i="1"/>
  <c r="AI6101" i="1"/>
  <c r="B6101" i="1"/>
  <c r="AI6100" i="1"/>
  <c r="B6100" i="1"/>
  <c r="AI6099" i="1"/>
  <c r="B6099" i="1"/>
  <c r="AI6098" i="1"/>
  <c r="B6098" i="1"/>
  <c r="AI6097" i="1"/>
  <c r="B6097" i="1"/>
  <c r="AI6096" i="1"/>
  <c r="B6096" i="1"/>
  <c r="AI6095" i="1"/>
  <c r="B6095" i="1"/>
  <c r="AI6094" i="1"/>
  <c r="B6094" i="1"/>
  <c r="AI6093" i="1"/>
  <c r="B6093" i="1"/>
  <c r="AI6092" i="1"/>
  <c r="B6092" i="1"/>
  <c r="AI6091" i="1"/>
  <c r="B6091" i="1"/>
  <c r="AI6090" i="1"/>
  <c r="B6090" i="1"/>
  <c r="AI6089" i="1"/>
  <c r="B6089" i="1"/>
  <c r="AI6088" i="1"/>
  <c r="B6088" i="1"/>
  <c r="AI6087" i="1"/>
  <c r="B6087" i="1"/>
  <c r="AI6086" i="1"/>
  <c r="B6086" i="1"/>
  <c r="AI6085" i="1"/>
  <c r="B6085" i="1"/>
  <c r="AI6083" i="1"/>
  <c r="B6083" i="1"/>
  <c r="AI6082" i="1"/>
  <c r="B6082" i="1"/>
  <c r="AI6081" i="1"/>
  <c r="B6081" i="1"/>
  <c r="AI6080" i="1"/>
  <c r="B6080" i="1"/>
  <c r="AI6079" i="1"/>
  <c r="B6079" i="1"/>
  <c r="AI6078" i="1"/>
  <c r="B6078" i="1"/>
  <c r="AI6077" i="1"/>
  <c r="B6077" i="1"/>
  <c r="AI6076" i="1"/>
  <c r="B6076" i="1"/>
  <c r="AI6075" i="1"/>
  <c r="B6075" i="1"/>
  <c r="AI6074" i="1"/>
  <c r="B6074" i="1"/>
  <c r="AI6073" i="1"/>
  <c r="B6073" i="1"/>
  <c r="AI6072" i="1"/>
  <c r="B6072" i="1"/>
  <c r="AI6071" i="1"/>
  <c r="B6071" i="1"/>
  <c r="AI6070" i="1"/>
  <c r="B6070" i="1"/>
  <c r="AI6069" i="1"/>
  <c r="B6069" i="1"/>
  <c r="AI6067" i="1"/>
  <c r="B6067" i="1"/>
  <c r="AI6066" i="1"/>
  <c r="B6066" i="1"/>
  <c r="AI6065" i="1"/>
  <c r="B6065" i="1"/>
  <c r="AI6064" i="1"/>
  <c r="B6064" i="1"/>
  <c r="AI6063" i="1"/>
  <c r="B6063" i="1"/>
  <c r="AI6062" i="1"/>
  <c r="B6062" i="1"/>
  <c r="AI6061" i="1"/>
  <c r="B6061" i="1"/>
  <c r="AI6060" i="1"/>
  <c r="B6060" i="1"/>
  <c r="AI6059" i="1"/>
  <c r="B6059" i="1"/>
  <c r="AI6058" i="1"/>
  <c r="B6058" i="1"/>
  <c r="AI6057" i="1"/>
  <c r="B6057" i="1"/>
  <c r="AI6056" i="1"/>
  <c r="B6056" i="1"/>
  <c r="AI6055" i="1"/>
  <c r="B6055" i="1"/>
  <c r="AI6054" i="1"/>
  <c r="B6054" i="1"/>
  <c r="AI6053" i="1"/>
  <c r="B6053" i="1"/>
  <c r="AI6052" i="1"/>
  <c r="B6052" i="1"/>
  <c r="AI6051" i="1"/>
  <c r="B6051" i="1"/>
  <c r="AI6050" i="1"/>
  <c r="B6050" i="1"/>
  <c r="AI6049" i="1"/>
  <c r="B6049" i="1"/>
  <c r="AI6048" i="1"/>
  <c r="B6048" i="1"/>
  <c r="AI6047" i="1"/>
  <c r="B6047" i="1"/>
  <c r="AI6046" i="1"/>
  <c r="B6046" i="1"/>
  <c r="AI6045" i="1"/>
  <c r="B6045" i="1"/>
  <c r="AI6044" i="1"/>
  <c r="B6044" i="1"/>
  <c r="AI6043" i="1"/>
  <c r="B6043" i="1"/>
  <c r="AI6042" i="1"/>
  <c r="B6042" i="1"/>
  <c r="AI6041" i="1"/>
  <c r="B6041" i="1"/>
  <c r="AI6039" i="1"/>
  <c r="B6039" i="1"/>
  <c r="AI6038" i="1"/>
  <c r="B6038" i="1"/>
  <c r="AI6037" i="1"/>
  <c r="B6037" i="1"/>
  <c r="AI6036" i="1"/>
  <c r="B6036" i="1"/>
  <c r="AI6035" i="1"/>
  <c r="B6035" i="1"/>
  <c r="AI6034" i="1"/>
  <c r="B6034" i="1"/>
  <c r="AI6033" i="1"/>
  <c r="B6033" i="1"/>
  <c r="AI6032" i="1"/>
  <c r="B6032" i="1"/>
  <c r="AI6031" i="1"/>
  <c r="B6031" i="1"/>
  <c r="AI6030" i="1"/>
  <c r="B6030" i="1"/>
  <c r="AI6029" i="1"/>
  <c r="B6029" i="1"/>
  <c r="AI6028" i="1"/>
  <c r="B6028" i="1"/>
  <c r="AI6027" i="1"/>
  <c r="B6027" i="1"/>
  <c r="AI6026" i="1"/>
  <c r="B6026" i="1"/>
  <c r="AI6025" i="1"/>
  <c r="B6025" i="1"/>
  <c r="AI6024" i="1"/>
  <c r="B6024" i="1"/>
  <c r="AI6023" i="1"/>
  <c r="B6023" i="1"/>
  <c r="AI6022" i="1"/>
  <c r="B6022" i="1"/>
  <c r="AI6021" i="1"/>
  <c r="B6021" i="1"/>
  <c r="AI6020" i="1"/>
  <c r="B6020" i="1"/>
  <c r="AI6019" i="1"/>
  <c r="B6019" i="1"/>
  <c r="AI6018" i="1"/>
  <c r="B6018" i="1"/>
  <c r="AI6017" i="1"/>
  <c r="B6017" i="1"/>
  <c r="AI6016" i="1"/>
  <c r="B6016" i="1"/>
  <c r="AI6014" i="1"/>
  <c r="B6014" i="1"/>
  <c r="AI6013" i="1"/>
  <c r="B6013" i="1"/>
  <c r="AI6012" i="1"/>
  <c r="B6012" i="1"/>
  <c r="AI6011" i="1"/>
  <c r="B6011" i="1"/>
  <c r="AI6010" i="1"/>
  <c r="B6010" i="1"/>
  <c r="AI6009" i="1"/>
  <c r="B6009" i="1"/>
  <c r="AI6008" i="1"/>
  <c r="B6008" i="1"/>
  <c r="AI6007" i="1"/>
  <c r="B6007" i="1"/>
  <c r="AI6005" i="1"/>
  <c r="B6005" i="1"/>
  <c r="AI6004" i="1"/>
  <c r="B6004" i="1"/>
  <c r="AI6003" i="1"/>
  <c r="B6003" i="1"/>
  <c r="AI6002" i="1"/>
  <c r="B6002" i="1"/>
  <c r="AI6001" i="1"/>
  <c r="B6001" i="1"/>
  <c r="AI6000" i="1"/>
  <c r="B6000" i="1"/>
  <c r="AI5999" i="1"/>
  <c r="B5999" i="1"/>
  <c r="AI5998" i="1"/>
  <c r="B5998" i="1"/>
  <c r="AI5997" i="1"/>
  <c r="B5997" i="1"/>
  <c r="AI5996" i="1"/>
  <c r="B5996" i="1"/>
  <c r="AI5995" i="1"/>
  <c r="B5995" i="1"/>
  <c r="AI5994" i="1"/>
  <c r="B5994" i="1"/>
  <c r="AI5991" i="1"/>
  <c r="B5991" i="1"/>
  <c r="AI5990" i="1"/>
  <c r="B5990" i="1"/>
  <c r="AI5989" i="1"/>
  <c r="B5989" i="1"/>
  <c r="AI5988" i="1"/>
  <c r="B5988" i="1"/>
  <c r="AI5987" i="1"/>
  <c r="B5987" i="1"/>
  <c r="AI5986" i="1"/>
  <c r="B5986" i="1"/>
  <c r="AI5985" i="1"/>
  <c r="B5985" i="1"/>
  <c r="AI5984" i="1"/>
  <c r="B5984" i="1"/>
  <c r="AI5982" i="1"/>
  <c r="B5982" i="1"/>
  <c r="AI5981" i="1"/>
  <c r="B5981" i="1"/>
  <c r="AI5980" i="1"/>
  <c r="B5980" i="1"/>
  <c r="AI5979" i="1"/>
  <c r="B5979" i="1"/>
  <c r="AI5978" i="1"/>
  <c r="B5978" i="1"/>
  <c r="AI5977" i="1"/>
  <c r="B5977" i="1"/>
  <c r="AI5976" i="1"/>
  <c r="B5976" i="1"/>
  <c r="AI5975" i="1"/>
  <c r="B5975" i="1"/>
  <c r="AI5974" i="1"/>
  <c r="B5974" i="1"/>
  <c r="AI5973" i="1"/>
  <c r="B5973" i="1"/>
  <c r="AI5972" i="1"/>
  <c r="B5972" i="1"/>
  <c r="AI5971" i="1"/>
  <c r="B5971" i="1"/>
  <c r="AI5969" i="1"/>
  <c r="B5969" i="1"/>
  <c r="AI5968" i="1"/>
  <c r="B5968" i="1"/>
  <c r="AI5967" i="1"/>
  <c r="B5967" i="1"/>
  <c r="AI5966" i="1"/>
  <c r="B5966" i="1"/>
  <c r="AI5965" i="1"/>
  <c r="B5965" i="1"/>
  <c r="AI5964" i="1"/>
  <c r="B5964" i="1"/>
  <c r="AI5963" i="1"/>
  <c r="B5963" i="1"/>
  <c r="AI5962" i="1"/>
  <c r="B5962" i="1"/>
  <c r="AI5961" i="1"/>
  <c r="B5961" i="1"/>
  <c r="AI5959" i="1"/>
  <c r="B5959" i="1"/>
  <c r="AI5958" i="1"/>
  <c r="B5958" i="1"/>
  <c r="AI5957" i="1"/>
  <c r="B5957" i="1"/>
  <c r="AI5956" i="1"/>
  <c r="B5956" i="1"/>
  <c r="AI5955" i="1"/>
  <c r="B5955" i="1"/>
  <c r="AI5954" i="1"/>
  <c r="B5954" i="1"/>
  <c r="AI5953" i="1"/>
  <c r="B5953" i="1"/>
  <c r="AI5952" i="1"/>
  <c r="B5952" i="1"/>
  <c r="AI5951" i="1"/>
  <c r="B5951" i="1"/>
  <c r="AI5950" i="1"/>
  <c r="B5950" i="1"/>
  <c r="AI5949" i="1"/>
  <c r="B5949" i="1"/>
  <c r="AI5948" i="1"/>
  <c r="B5948" i="1"/>
  <c r="AI5946" i="1"/>
  <c r="B5946" i="1"/>
  <c r="AI5945" i="1"/>
  <c r="B5945" i="1"/>
  <c r="AI5944" i="1"/>
  <c r="B5944" i="1"/>
  <c r="AI5943" i="1"/>
  <c r="B5943" i="1"/>
  <c r="AI5942" i="1"/>
  <c r="B5942" i="1"/>
  <c r="AI5941" i="1"/>
  <c r="B5941" i="1"/>
  <c r="AI5940" i="1"/>
  <c r="B5940" i="1"/>
  <c r="AI5939" i="1"/>
  <c r="B5939" i="1"/>
  <c r="AI5938" i="1"/>
  <c r="B5938" i="1"/>
  <c r="AI5937" i="1"/>
  <c r="B5937" i="1"/>
  <c r="AI5936" i="1"/>
  <c r="B5936" i="1"/>
  <c r="AI5935" i="1"/>
  <c r="B5935" i="1"/>
  <c r="AI5934" i="1"/>
  <c r="B5934" i="1"/>
  <c r="AI5933" i="1"/>
  <c r="B5933" i="1"/>
  <c r="AI5932" i="1"/>
  <c r="B5932" i="1"/>
  <c r="AI5931" i="1"/>
  <c r="B5931" i="1"/>
  <c r="AI5930" i="1"/>
  <c r="B5930" i="1"/>
  <c r="AI5929" i="1"/>
  <c r="B5929" i="1"/>
  <c r="AI5928" i="1"/>
  <c r="B5928" i="1"/>
  <c r="AI5927" i="1"/>
  <c r="B5927" i="1"/>
  <c r="AI5926" i="1"/>
  <c r="B5926" i="1"/>
  <c r="AI5925" i="1"/>
  <c r="B5925" i="1"/>
  <c r="AI5924" i="1"/>
  <c r="B5924" i="1"/>
  <c r="AI5923" i="1"/>
  <c r="B5923" i="1"/>
  <c r="AI5922" i="1"/>
  <c r="B5922" i="1"/>
  <c r="AI5921" i="1"/>
  <c r="B5921" i="1"/>
  <c r="AI5920" i="1"/>
  <c r="B5920" i="1"/>
  <c r="AI5919" i="1"/>
  <c r="B5919" i="1"/>
  <c r="AI5918" i="1"/>
  <c r="B5918" i="1"/>
  <c r="AI5917" i="1"/>
  <c r="B5917" i="1"/>
  <c r="AI5916" i="1"/>
  <c r="B5916" i="1"/>
  <c r="AI5915" i="1"/>
  <c r="B5915" i="1"/>
  <c r="AI5914" i="1"/>
  <c r="B5914" i="1"/>
  <c r="AI5913" i="1"/>
  <c r="B5913" i="1"/>
  <c r="AI5912" i="1"/>
  <c r="B5912" i="1"/>
  <c r="AI5910" i="1"/>
  <c r="B5910" i="1"/>
  <c r="AI5909" i="1"/>
  <c r="B5909" i="1"/>
  <c r="AI5908" i="1"/>
  <c r="B5908" i="1"/>
  <c r="AI5907" i="1"/>
  <c r="B5907" i="1"/>
  <c r="AI5906" i="1"/>
  <c r="B5906" i="1"/>
  <c r="AI5905" i="1"/>
  <c r="B5905" i="1"/>
  <c r="AI5904" i="1"/>
  <c r="B5904" i="1"/>
  <c r="AI5903" i="1"/>
  <c r="B5903" i="1"/>
  <c r="AI5902" i="1"/>
  <c r="B5902" i="1"/>
  <c r="AI5901" i="1"/>
  <c r="B5901" i="1"/>
  <c r="AI5900" i="1"/>
  <c r="B5900" i="1"/>
  <c r="AI5899" i="1"/>
  <c r="B5899" i="1"/>
  <c r="AI5897" i="1"/>
  <c r="B5897" i="1"/>
  <c r="AI5896" i="1"/>
  <c r="B5896" i="1"/>
  <c r="AI5895" i="1"/>
  <c r="B5895" i="1"/>
  <c r="AI5894" i="1"/>
  <c r="B5894" i="1"/>
  <c r="AI5893" i="1"/>
  <c r="B5893" i="1"/>
  <c r="AI5890" i="1"/>
  <c r="B5890" i="1"/>
  <c r="AI5889" i="1"/>
  <c r="B5889" i="1"/>
  <c r="AI5888" i="1"/>
  <c r="B5888" i="1"/>
  <c r="AI5887" i="1"/>
  <c r="B5887" i="1"/>
  <c r="AI5886" i="1"/>
  <c r="B5886" i="1"/>
  <c r="AI5885" i="1"/>
  <c r="B5885" i="1"/>
  <c r="AI5883" i="1"/>
  <c r="B5883" i="1"/>
  <c r="AI5882" i="1"/>
  <c r="B5882" i="1"/>
  <c r="AI5880" i="1"/>
  <c r="B5880" i="1"/>
  <c r="AI5879" i="1"/>
  <c r="B5879" i="1"/>
  <c r="AI5878" i="1"/>
  <c r="B5878" i="1"/>
  <c r="AI5877" i="1"/>
  <c r="B5877" i="1"/>
  <c r="AI5876" i="1"/>
  <c r="B5876" i="1"/>
  <c r="AI5874" i="1"/>
  <c r="B5874" i="1"/>
  <c r="AI5873" i="1"/>
  <c r="B5873" i="1"/>
  <c r="AI5872" i="1"/>
  <c r="B5872" i="1"/>
  <c r="AI5871" i="1"/>
  <c r="B5871" i="1"/>
  <c r="AI5870" i="1"/>
  <c r="B5870" i="1"/>
  <c r="AI5869" i="1"/>
  <c r="B5869" i="1"/>
  <c r="AI5868" i="1"/>
  <c r="B5868" i="1"/>
  <c r="AI5867" i="1"/>
  <c r="B5867" i="1"/>
  <c r="AI5866" i="1"/>
  <c r="B5866" i="1"/>
  <c r="AI5865" i="1"/>
  <c r="B5865" i="1"/>
  <c r="AI5864" i="1"/>
  <c r="B5864" i="1"/>
  <c r="AI5863" i="1"/>
  <c r="B5863" i="1"/>
  <c r="AI5862" i="1"/>
  <c r="B5862" i="1"/>
  <c r="AI5861" i="1"/>
  <c r="B5861" i="1"/>
  <c r="AI5860" i="1"/>
  <c r="B5860" i="1"/>
  <c r="AI5859" i="1"/>
  <c r="B5859" i="1"/>
  <c r="AI5858" i="1"/>
  <c r="B5858" i="1"/>
  <c r="AI5857" i="1"/>
  <c r="B5857" i="1"/>
  <c r="AI5856" i="1"/>
  <c r="B5856" i="1"/>
  <c r="AI5855" i="1"/>
  <c r="B5855" i="1"/>
  <c r="AI5854" i="1"/>
  <c r="B5854" i="1"/>
  <c r="AI5853" i="1"/>
  <c r="B5853" i="1"/>
  <c r="AI5851" i="1"/>
  <c r="B5851" i="1"/>
  <c r="AI5850" i="1"/>
  <c r="B5850" i="1"/>
  <c r="AI5849" i="1"/>
  <c r="B5849" i="1"/>
  <c r="AI5848" i="1"/>
  <c r="B5848" i="1"/>
  <c r="AI5847" i="1"/>
  <c r="B5847" i="1"/>
  <c r="AI5845" i="1"/>
  <c r="B5845" i="1"/>
  <c r="AI5844" i="1"/>
  <c r="B5844" i="1"/>
  <c r="AI5843" i="1"/>
  <c r="B5843" i="1"/>
  <c r="AI5842" i="1"/>
  <c r="B5842" i="1"/>
  <c r="AI5841" i="1"/>
  <c r="B5841" i="1"/>
  <c r="AI5840" i="1"/>
  <c r="B5840" i="1"/>
  <c r="AI5839" i="1"/>
  <c r="B5839" i="1"/>
  <c r="AI5838" i="1"/>
  <c r="B5838" i="1"/>
  <c r="AI5837" i="1"/>
  <c r="B5837" i="1"/>
  <c r="AI5835" i="1"/>
  <c r="B5835" i="1"/>
  <c r="AI5834" i="1"/>
  <c r="B5834" i="1"/>
  <c r="AI5833" i="1"/>
  <c r="B5833" i="1"/>
  <c r="AI5832" i="1"/>
  <c r="B5832" i="1"/>
  <c r="AI5831" i="1"/>
  <c r="B5831" i="1"/>
  <c r="AI5830" i="1"/>
  <c r="B5830" i="1"/>
  <c r="AI5829" i="1"/>
  <c r="B5829" i="1"/>
  <c r="AI5828" i="1"/>
  <c r="B5828" i="1"/>
  <c r="AI5827" i="1"/>
  <c r="B5827" i="1"/>
  <c r="AI5826" i="1"/>
  <c r="B5826" i="1"/>
  <c r="AI5825" i="1"/>
  <c r="B5825" i="1"/>
  <c r="AI5824" i="1"/>
  <c r="B5824" i="1"/>
  <c r="AI5823" i="1"/>
  <c r="B5823" i="1"/>
  <c r="AI5822" i="1"/>
  <c r="B5822" i="1"/>
  <c r="AI5821" i="1"/>
  <c r="B5821" i="1"/>
  <c r="AI5820" i="1"/>
  <c r="B5820" i="1"/>
  <c r="AI5819" i="1"/>
  <c r="B5819" i="1"/>
  <c r="AI5818" i="1"/>
  <c r="B5818" i="1"/>
  <c r="AI5817" i="1"/>
  <c r="B5817" i="1"/>
  <c r="AI5816" i="1"/>
  <c r="B5816" i="1"/>
  <c r="AI5815" i="1"/>
  <c r="B5815" i="1"/>
  <c r="AI5814" i="1"/>
  <c r="B5814" i="1"/>
  <c r="AI5813" i="1"/>
  <c r="B5813" i="1"/>
  <c r="AI5812" i="1"/>
  <c r="B5812" i="1"/>
  <c r="AI5811" i="1"/>
  <c r="B5811" i="1"/>
  <c r="AI5810" i="1"/>
  <c r="B5810" i="1"/>
  <c r="AI5809" i="1"/>
  <c r="B5809" i="1"/>
  <c r="AI5808" i="1"/>
  <c r="B5808" i="1"/>
  <c r="AI5807" i="1"/>
  <c r="B5807" i="1"/>
  <c r="AI5806" i="1"/>
  <c r="B5806" i="1"/>
  <c r="AI5805" i="1"/>
  <c r="B5805" i="1"/>
  <c r="AI5804" i="1"/>
  <c r="B5804" i="1"/>
  <c r="AI5803" i="1"/>
  <c r="B5803" i="1"/>
  <c r="AI5802" i="1"/>
  <c r="B5802" i="1"/>
  <c r="AI5801" i="1"/>
  <c r="B5801" i="1"/>
  <c r="AI5800" i="1"/>
  <c r="B5800" i="1"/>
  <c r="AI5799" i="1"/>
  <c r="B5799" i="1"/>
  <c r="AI5798" i="1"/>
  <c r="B5798" i="1"/>
  <c r="AI5797" i="1"/>
  <c r="B5797" i="1"/>
  <c r="AI5796" i="1"/>
  <c r="B5796" i="1"/>
  <c r="AI5795" i="1"/>
  <c r="B5795" i="1"/>
  <c r="AI5794" i="1"/>
  <c r="B5794" i="1"/>
  <c r="AI5793" i="1"/>
  <c r="B5793" i="1"/>
  <c r="AI5792" i="1"/>
  <c r="B5792" i="1"/>
  <c r="AI5791" i="1"/>
  <c r="B5791" i="1"/>
  <c r="AI5790" i="1"/>
  <c r="B5790" i="1"/>
  <c r="AI5789" i="1"/>
  <c r="B5789" i="1"/>
  <c r="AI5788" i="1"/>
  <c r="B5788" i="1"/>
  <c r="AI5787" i="1"/>
  <c r="B5787" i="1"/>
  <c r="AI5786" i="1"/>
  <c r="B5786" i="1"/>
  <c r="AI5785" i="1"/>
  <c r="B5785" i="1"/>
  <c r="AI5784" i="1"/>
  <c r="B5784" i="1"/>
  <c r="AI5783" i="1"/>
  <c r="B5783" i="1"/>
  <c r="AI5782" i="1"/>
  <c r="B5782" i="1"/>
  <c r="AI5781" i="1"/>
  <c r="B5781" i="1"/>
  <c r="AI5779" i="1"/>
  <c r="B5779" i="1"/>
  <c r="AI5778" i="1"/>
  <c r="B5778" i="1"/>
  <c r="AI5777" i="1"/>
  <c r="B5777" i="1"/>
  <c r="AI5776" i="1"/>
  <c r="B5776" i="1"/>
  <c r="AI5774" i="1"/>
  <c r="B5774" i="1"/>
  <c r="AI5773" i="1"/>
  <c r="B5773" i="1"/>
  <c r="AI5772" i="1"/>
  <c r="B5772" i="1"/>
  <c r="AI5771" i="1"/>
  <c r="B5771" i="1"/>
  <c r="AI5770" i="1"/>
  <c r="B5770" i="1"/>
  <c r="AI5769" i="1"/>
  <c r="B5769" i="1"/>
  <c r="AI5768" i="1"/>
  <c r="B5768" i="1"/>
  <c r="AI5767" i="1"/>
  <c r="B5767" i="1"/>
  <c r="AI5766" i="1"/>
  <c r="B5766" i="1"/>
  <c r="AI5765" i="1"/>
  <c r="B5765" i="1"/>
  <c r="AI5764" i="1"/>
  <c r="B5764" i="1"/>
  <c r="AI5762" i="1"/>
  <c r="B5762" i="1"/>
  <c r="AI5761" i="1"/>
  <c r="B5761" i="1"/>
  <c r="AI5760" i="1"/>
  <c r="B5760" i="1"/>
  <c r="AI5759" i="1"/>
  <c r="B5759" i="1"/>
  <c r="AI5758" i="1"/>
  <c r="B5758" i="1"/>
  <c r="AI5757" i="1"/>
  <c r="B5757" i="1"/>
  <c r="AI5756" i="1"/>
  <c r="B5756" i="1"/>
  <c r="AI5755" i="1"/>
  <c r="B5755" i="1"/>
  <c r="AI5754" i="1"/>
  <c r="B5754" i="1"/>
  <c r="AI5753" i="1"/>
  <c r="B5753" i="1"/>
  <c r="AI5752" i="1"/>
  <c r="B5752" i="1"/>
  <c r="AI5751" i="1"/>
  <c r="B5751" i="1"/>
  <c r="AI5750" i="1"/>
  <c r="B5750" i="1"/>
  <c r="AI5749" i="1"/>
  <c r="B5749" i="1"/>
  <c r="AI5748" i="1"/>
  <c r="B5748" i="1"/>
  <c r="AI5747" i="1"/>
  <c r="B5747" i="1"/>
  <c r="AI5746" i="1"/>
  <c r="B5746" i="1"/>
  <c r="AI5745" i="1"/>
  <c r="B5745" i="1"/>
  <c r="AI5744" i="1"/>
  <c r="B5744" i="1"/>
  <c r="AI5743" i="1"/>
  <c r="B5743" i="1"/>
  <c r="AI5742" i="1"/>
  <c r="B5742" i="1"/>
  <c r="AI5741" i="1"/>
  <c r="B5741" i="1"/>
  <c r="AI5740" i="1"/>
  <c r="B5740" i="1"/>
  <c r="AI5739" i="1"/>
  <c r="B5739" i="1"/>
  <c r="AI5738" i="1"/>
  <c r="B5738" i="1"/>
  <c r="AI5737" i="1"/>
  <c r="B5737" i="1"/>
  <c r="AI5736" i="1"/>
  <c r="B5736" i="1"/>
  <c r="AI5735" i="1"/>
  <c r="B5735" i="1"/>
  <c r="AI5734" i="1"/>
  <c r="B5734" i="1"/>
  <c r="AI5733" i="1"/>
  <c r="B5733" i="1"/>
  <c r="AI5732" i="1"/>
  <c r="B5732" i="1"/>
  <c r="AI5731" i="1"/>
  <c r="B5731" i="1"/>
  <c r="AI5730" i="1"/>
  <c r="B5730" i="1"/>
  <c r="AI5728" i="1"/>
  <c r="B5728" i="1"/>
  <c r="AI5727" i="1"/>
  <c r="B5727" i="1"/>
  <c r="AI5726" i="1"/>
  <c r="B5726" i="1"/>
  <c r="AI5725" i="1"/>
  <c r="B5725" i="1"/>
  <c r="AI5724" i="1"/>
  <c r="B5724" i="1"/>
  <c r="AI5723" i="1"/>
  <c r="B5723" i="1"/>
  <c r="AI5722" i="1"/>
  <c r="B5722" i="1"/>
  <c r="AI5721" i="1"/>
  <c r="B5721" i="1"/>
  <c r="AI5720" i="1"/>
  <c r="B5720" i="1"/>
  <c r="AI5719" i="1"/>
  <c r="B5719" i="1"/>
  <c r="AI5718" i="1"/>
  <c r="B5718" i="1"/>
  <c r="AI5717" i="1"/>
  <c r="B5717" i="1"/>
  <c r="AI5716" i="1"/>
  <c r="B5716" i="1"/>
  <c r="AI5715" i="1"/>
  <c r="B5715" i="1"/>
  <c r="AI5714" i="1"/>
  <c r="B5714" i="1"/>
  <c r="AI5713" i="1"/>
  <c r="B5713" i="1"/>
  <c r="AI5712" i="1"/>
  <c r="B5712" i="1"/>
  <c r="AI5711" i="1"/>
  <c r="B5711" i="1"/>
  <c r="AI5710" i="1"/>
  <c r="B5710" i="1"/>
  <c r="AI5709" i="1"/>
  <c r="B5709" i="1"/>
  <c r="AI5708" i="1"/>
  <c r="B5708" i="1"/>
  <c r="AI5707" i="1"/>
  <c r="B5707" i="1"/>
  <c r="AI5706" i="1"/>
  <c r="B5706" i="1"/>
  <c r="AI5705" i="1"/>
  <c r="B5705" i="1"/>
  <c r="AI5704" i="1"/>
  <c r="B5704" i="1"/>
  <c r="AI5703" i="1"/>
  <c r="B5703" i="1"/>
  <c r="AI5702" i="1"/>
  <c r="B5702" i="1"/>
  <c r="AI5701" i="1"/>
  <c r="B5701" i="1"/>
  <c r="AI5700" i="1"/>
  <c r="B5700" i="1"/>
  <c r="AI5699" i="1"/>
  <c r="B5699" i="1"/>
  <c r="AI5698" i="1"/>
  <c r="B5698" i="1"/>
  <c r="AI5697" i="1"/>
  <c r="B5697" i="1"/>
  <c r="AI5696" i="1"/>
  <c r="B5696" i="1"/>
  <c r="AI5695" i="1"/>
  <c r="B5695" i="1"/>
  <c r="AI5694" i="1"/>
  <c r="B5694" i="1"/>
  <c r="AI5693" i="1"/>
  <c r="B5693" i="1"/>
  <c r="AI5692" i="1"/>
  <c r="B5692" i="1"/>
  <c r="AI5691" i="1"/>
  <c r="B5691" i="1"/>
  <c r="AI5690" i="1"/>
  <c r="B5690" i="1"/>
  <c r="AI5689" i="1"/>
  <c r="B5689" i="1"/>
  <c r="AI5688" i="1"/>
  <c r="B5688" i="1"/>
  <c r="AI5687" i="1"/>
  <c r="B5687" i="1"/>
  <c r="AI5685" i="1"/>
  <c r="B5685" i="1"/>
  <c r="AI5683" i="1"/>
  <c r="B5683" i="1"/>
  <c r="AI5682" i="1"/>
  <c r="B5682" i="1"/>
  <c r="AI5681" i="1"/>
  <c r="B5681" i="1"/>
  <c r="AI5680" i="1"/>
  <c r="B5680" i="1"/>
  <c r="AI5679" i="1"/>
  <c r="B5679" i="1"/>
  <c r="AI5678" i="1"/>
  <c r="B5678" i="1"/>
  <c r="AI5677" i="1"/>
  <c r="B5677" i="1"/>
  <c r="AI5676" i="1"/>
  <c r="B5676" i="1"/>
  <c r="AI5675" i="1"/>
  <c r="B5675" i="1"/>
  <c r="AI5673" i="1"/>
  <c r="B5673" i="1"/>
  <c r="AI5672" i="1"/>
  <c r="B5672" i="1"/>
  <c r="AI5671" i="1"/>
  <c r="B5671" i="1"/>
  <c r="AI5670" i="1"/>
  <c r="B5670" i="1"/>
  <c r="AI5669" i="1"/>
  <c r="B5669" i="1"/>
  <c r="AI5668" i="1"/>
  <c r="B5668" i="1"/>
  <c r="AI5667" i="1"/>
  <c r="B5667" i="1"/>
  <c r="AI5666" i="1"/>
  <c r="B5666" i="1"/>
  <c r="AI5664" i="1"/>
  <c r="B5664" i="1"/>
  <c r="AI5663" i="1"/>
  <c r="B5663" i="1"/>
  <c r="AI5662" i="1"/>
  <c r="B5662" i="1"/>
  <c r="AI5661" i="1"/>
  <c r="B5661" i="1"/>
  <c r="AI5659" i="1"/>
  <c r="B5659" i="1"/>
  <c r="AI5658" i="1"/>
  <c r="B5658" i="1"/>
  <c r="AI5657" i="1"/>
  <c r="B5657" i="1"/>
  <c r="AI5656" i="1"/>
  <c r="B5656" i="1"/>
  <c r="AI5654" i="1"/>
  <c r="B5654" i="1"/>
  <c r="AI5653" i="1"/>
  <c r="B5653" i="1"/>
  <c r="AI5652" i="1"/>
  <c r="B5652" i="1"/>
  <c r="AI5651" i="1"/>
  <c r="B5651" i="1"/>
  <c r="AI5650" i="1"/>
  <c r="B5650" i="1"/>
  <c r="AI5649" i="1"/>
  <c r="B5649" i="1"/>
  <c r="AI5648" i="1"/>
  <c r="B5648" i="1"/>
  <c r="AI5647" i="1"/>
  <c r="B5647" i="1"/>
  <c r="AI5646" i="1"/>
  <c r="B5646" i="1"/>
  <c r="AI5645" i="1"/>
  <c r="B5645" i="1"/>
  <c r="AI5642" i="1"/>
  <c r="B5642" i="1"/>
  <c r="AI5641" i="1"/>
  <c r="B5641" i="1"/>
  <c r="AI5640" i="1"/>
  <c r="B5640" i="1"/>
  <c r="AI5639" i="1"/>
  <c r="B5639" i="1"/>
  <c r="AI5637" i="1"/>
  <c r="B5637" i="1"/>
  <c r="AI5636" i="1"/>
  <c r="B5636" i="1"/>
  <c r="AI5635" i="1"/>
  <c r="B5635" i="1"/>
  <c r="AI5634" i="1"/>
  <c r="B5634" i="1"/>
  <c r="AI5633" i="1"/>
  <c r="B5633" i="1"/>
  <c r="AI5632" i="1"/>
  <c r="B5632" i="1"/>
  <c r="AI5631" i="1"/>
  <c r="B5631" i="1"/>
  <c r="AI5630" i="1"/>
  <c r="B5630" i="1"/>
  <c r="AI5629" i="1"/>
  <c r="B5629" i="1"/>
  <c r="AI5628" i="1"/>
  <c r="B5628" i="1"/>
  <c r="AI5627" i="1"/>
  <c r="B5627" i="1"/>
  <c r="AI5626" i="1"/>
  <c r="B5626" i="1"/>
  <c r="AI5625" i="1"/>
  <c r="B5625" i="1"/>
  <c r="AI5624" i="1"/>
  <c r="B5624" i="1"/>
  <c r="AI5623" i="1"/>
  <c r="B5623" i="1"/>
  <c r="AI5622" i="1"/>
  <c r="B5622" i="1"/>
  <c r="AI5621" i="1"/>
  <c r="B5621" i="1"/>
  <c r="AI5620" i="1"/>
  <c r="B5620" i="1"/>
  <c r="AI5619" i="1"/>
  <c r="B5619" i="1"/>
  <c r="AI5618" i="1"/>
  <c r="B5618" i="1"/>
  <c r="AI5617" i="1"/>
  <c r="B5617" i="1"/>
  <c r="AI5616" i="1"/>
  <c r="B5616" i="1"/>
  <c r="AI5615" i="1"/>
  <c r="B5615" i="1"/>
  <c r="AI5614" i="1"/>
  <c r="B5614" i="1"/>
  <c r="AI5613" i="1"/>
  <c r="B5613" i="1"/>
  <c r="AI5612" i="1"/>
  <c r="B5612" i="1"/>
  <c r="AI5611" i="1"/>
  <c r="B5611" i="1"/>
  <c r="AI5610" i="1"/>
  <c r="B5610" i="1"/>
  <c r="AI5609" i="1"/>
  <c r="B5609" i="1"/>
  <c r="AI5608" i="1"/>
  <c r="B5608" i="1"/>
  <c r="AI5607" i="1"/>
  <c r="B5607" i="1"/>
  <c r="AI5606" i="1"/>
  <c r="B5606" i="1"/>
  <c r="AI5605" i="1"/>
  <c r="B5605" i="1"/>
  <c r="AI5603" i="1"/>
  <c r="B5603" i="1"/>
  <c r="AI5602" i="1"/>
  <c r="B5602" i="1"/>
  <c r="AI5601" i="1"/>
  <c r="B5601" i="1"/>
  <c r="AI5600" i="1"/>
  <c r="B5600" i="1"/>
  <c r="AI5599" i="1"/>
  <c r="B5599" i="1"/>
  <c r="AI5598" i="1"/>
  <c r="B5598" i="1"/>
  <c r="AI5597" i="1"/>
  <c r="B5597" i="1"/>
  <c r="AI5596" i="1"/>
  <c r="B5596" i="1"/>
  <c r="AI5595" i="1"/>
  <c r="B5595" i="1"/>
  <c r="AI5594" i="1"/>
  <c r="B5594" i="1"/>
  <c r="AI5593" i="1"/>
  <c r="B5593" i="1"/>
  <c r="AI5592" i="1"/>
  <c r="B5592" i="1"/>
  <c r="AI5591" i="1"/>
  <c r="B5591" i="1"/>
  <c r="AI5590" i="1"/>
  <c r="B5590" i="1"/>
  <c r="AI5589" i="1"/>
  <c r="B5589" i="1"/>
  <c r="AI5588" i="1"/>
  <c r="B5588" i="1"/>
  <c r="AI5586" i="1"/>
  <c r="B5586" i="1"/>
  <c r="AI5585" i="1"/>
  <c r="B5585" i="1"/>
  <c r="AI5584" i="1"/>
  <c r="B5584" i="1"/>
  <c r="AI5583" i="1"/>
  <c r="B5583" i="1"/>
  <c r="AI5581" i="1"/>
  <c r="B5581" i="1"/>
  <c r="AI5580" i="1"/>
  <c r="B5580" i="1"/>
  <c r="AI5579" i="1"/>
  <c r="B5579" i="1"/>
  <c r="AI3791" i="1"/>
  <c r="AH3791" i="1"/>
  <c r="I3791" i="1"/>
  <c r="B3791" i="1"/>
  <c r="AI2724" i="1"/>
  <c r="B2724" i="1"/>
  <c r="AI1830" i="1"/>
  <c r="B1830" i="1"/>
  <c r="AI7348" i="1"/>
  <c r="B7348" i="1"/>
  <c r="AI7347" i="1"/>
  <c r="B7347" i="1"/>
  <c r="AI7346" i="1"/>
  <c r="B7346" i="1"/>
  <c r="AI7345" i="1"/>
  <c r="B7345" i="1"/>
  <c r="AI7344" i="1"/>
  <c r="B7344" i="1"/>
  <c r="AI7343" i="1"/>
  <c r="B7343" i="1"/>
  <c r="AI7342" i="1"/>
  <c r="B7342" i="1"/>
  <c r="AI7341" i="1"/>
  <c r="B7341" i="1"/>
  <c r="AI7340" i="1"/>
  <c r="B7340" i="1"/>
  <c r="AI7339" i="1"/>
  <c r="B7339" i="1"/>
  <c r="AI7338" i="1"/>
  <c r="B7338" i="1"/>
  <c r="AI7337" i="1"/>
  <c r="B7337" i="1"/>
  <c r="AI7336" i="1"/>
  <c r="B7336" i="1"/>
  <c r="AI7335" i="1"/>
  <c r="B7335" i="1"/>
  <c r="AI7334" i="1"/>
  <c r="B7334" i="1"/>
  <c r="AI7333" i="1"/>
  <c r="B7333" i="1"/>
  <c r="AI7332" i="1"/>
  <c r="B7332" i="1"/>
  <c r="AI7331" i="1"/>
  <c r="B7331" i="1"/>
  <c r="AI7330" i="1"/>
  <c r="B7330" i="1"/>
  <c r="AI7329" i="1"/>
  <c r="B7329" i="1"/>
  <c r="AI7328" i="1"/>
  <c r="B7328" i="1"/>
  <c r="AI7327" i="1"/>
  <c r="B7327" i="1"/>
  <c r="AI7326" i="1"/>
  <c r="B7326" i="1"/>
  <c r="AI7325" i="1"/>
  <c r="B7325" i="1"/>
  <c r="AI7324" i="1"/>
  <c r="B7324" i="1"/>
  <c r="AI7323" i="1"/>
  <c r="B7323" i="1"/>
  <c r="AI7322" i="1"/>
  <c r="B7322" i="1"/>
  <c r="AI7321" i="1"/>
  <c r="B7321" i="1"/>
  <c r="AI7320" i="1"/>
  <c r="B7320" i="1"/>
  <c r="AI7319" i="1"/>
  <c r="B7319" i="1"/>
  <c r="AI7318" i="1"/>
  <c r="B7318" i="1"/>
  <c r="AI7317" i="1"/>
  <c r="B7317" i="1"/>
  <c r="AI7316" i="1"/>
  <c r="B7316" i="1"/>
  <c r="AI7315" i="1"/>
  <c r="B7315" i="1"/>
  <c r="AI7314" i="1"/>
  <c r="B7314" i="1"/>
  <c r="AI7313" i="1"/>
  <c r="B7313" i="1"/>
  <c r="AI7312" i="1"/>
  <c r="B7312" i="1"/>
  <c r="AI7311" i="1"/>
  <c r="B7311" i="1"/>
  <c r="AI7310" i="1"/>
  <c r="B7310" i="1"/>
  <c r="AI7309" i="1"/>
  <c r="B7309" i="1"/>
  <c r="AI7308" i="1"/>
  <c r="B7308" i="1"/>
  <c r="AI7307" i="1"/>
  <c r="B7307" i="1"/>
  <c r="AI7306" i="1"/>
  <c r="B7306" i="1"/>
  <c r="AI7305" i="1"/>
  <c r="B7305" i="1"/>
  <c r="AI7304" i="1"/>
  <c r="B7304" i="1"/>
  <c r="AI7303" i="1"/>
  <c r="B7303" i="1"/>
  <c r="AI7302" i="1"/>
  <c r="B7302" i="1"/>
  <c r="AI7301" i="1"/>
  <c r="B7301" i="1"/>
  <c r="AI7300" i="1"/>
  <c r="B7300" i="1"/>
  <c r="AI7299" i="1"/>
  <c r="B7299" i="1"/>
  <c r="AI7298" i="1"/>
  <c r="B7298" i="1"/>
  <c r="AI7297" i="1"/>
  <c r="B7297" i="1"/>
  <c r="AI7296" i="1"/>
  <c r="B7296" i="1"/>
  <c r="AI7295" i="1"/>
  <c r="B7295" i="1"/>
  <c r="AI7294" i="1"/>
  <c r="B7294" i="1"/>
  <c r="AI7293" i="1"/>
  <c r="B7293" i="1"/>
  <c r="AI7292" i="1"/>
  <c r="B7292" i="1"/>
  <c r="AI7291" i="1"/>
  <c r="B7291" i="1"/>
  <c r="AI7290" i="1"/>
  <c r="B7290" i="1"/>
  <c r="AI7289" i="1"/>
  <c r="B7289" i="1"/>
  <c r="AI7288" i="1"/>
  <c r="B7288" i="1"/>
  <c r="AI7287" i="1"/>
  <c r="B7287" i="1"/>
  <c r="AI7286" i="1"/>
  <c r="B7286" i="1"/>
  <c r="AI7285" i="1"/>
  <c r="B7285" i="1"/>
  <c r="AI7284" i="1"/>
  <c r="B7284" i="1"/>
  <c r="AI7283" i="1"/>
  <c r="B7283" i="1"/>
  <c r="AI7282" i="1"/>
  <c r="B7282" i="1"/>
  <c r="AI7281" i="1"/>
  <c r="B7281" i="1"/>
  <c r="AI7280" i="1"/>
  <c r="B7280" i="1"/>
  <c r="AI7279" i="1"/>
  <c r="B7279" i="1"/>
  <c r="AI7278" i="1"/>
  <c r="B7278" i="1"/>
  <c r="AI7277" i="1"/>
  <c r="B7277" i="1"/>
  <c r="AI7276" i="1"/>
  <c r="B7276" i="1"/>
  <c r="AI7275" i="1"/>
  <c r="B7275" i="1"/>
  <c r="AI7274" i="1"/>
  <c r="B7274" i="1"/>
  <c r="AI7273" i="1"/>
  <c r="B7273" i="1"/>
  <c r="AI7272" i="1"/>
  <c r="B7272" i="1"/>
  <c r="AI7271" i="1"/>
  <c r="B7271" i="1"/>
  <c r="AI7270" i="1"/>
  <c r="B7270" i="1"/>
  <c r="AI7269" i="1"/>
  <c r="B7269" i="1"/>
  <c r="AI7268" i="1"/>
  <c r="B7268" i="1"/>
  <c r="AI7267" i="1"/>
  <c r="B7267" i="1"/>
  <c r="AI7266" i="1"/>
  <c r="B7266" i="1"/>
  <c r="AI7265" i="1"/>
  <c r="B7265" i="1"/>
  <c r="AI7264" i="1"/>
  <c r="B7264" i="1"/>
  <c r="AI7263" i="1"/>
  <c r="B7263" i="1"/>
  <c r="AI7262" i="1"/>
  <c r="B7262" i="1"/>
  <c r="AI7261" i="1"/>
  <c r="B7261" i="1"/>
  <c r="AI7260" i="1"/>
  <c r="B7260" i="1"/>
  <c r="AI7259" i="1"/>
  <c r="B7259" i="1"/>
  <c r="AI7258" i="1"/>
  <c r="B7258" i="1"/>
  <c r="AI7257" i="1"/>
  <c r="B7257" i="1"/>
  <c r="AI7256" i="1"/>
  <c r="B7256" i="1"/>
  <c r="AI7255" i="1"/>
  <c r="B7255" i="1"/>
  <c r="AI7254" i="1"/>
  <c r="B7254" i="1"/>
  <c r="AI7253" i="1"/>
  <c r="B7253" i="1"/>
  <c r="AI7252" i="1"/>
  <c r="B7252" i="1"/>
  <c r="AI7251" i="1"/>
  <c r="B7251" i="1"/>
  <c r="AI7208" i="1"/>
  <c r="B7208" i="1"/>
  <c r="AI7207" i="1"/>
  <c r="B7207" i="1"/>
  <c r="AI7206" i="1"/>
  <c r="B7206" i="1"/>
  <c r="AI7205" i="1"/>
  <c r="B7205" i="1"/>
  <c r="AI7204" i="1"/>
  <c r="B7204" i="1"/>
  <c r="AI4768" i="1"/>
  <c r="B4768" i="1"/>
  <c r="AI4767" i="1"/>
  <c r="B4767" i="1"/>
  <c r="AI4766" i="1"/>
  <c r="B4766" i="1"/>
  <c r="AI4765" i="1"/>
  <c r="B4765" i="1"/>
  <c r="AI4764" i="1"/>
  <c r="B4764" i="1"/>
  <c r="AI4763" i="1"/>
  <c r="B4763" i="1"/>
  <c r="AI4762" i="1"/>
  <c r="B4762" i="1"/>
  <c r="AI4761" i="1"/>
  <c r="B4761" i="1"/>
  <c r="AI4760" i="1"/>
  <c r="B4760" i="1"/>
  <c r="AI4759" i="1"/>
  <c r="B4759" i="1"/>
  <c r="AI4758" i="1"/>
  <c r="B4758" i="1"/>
  <c r="AI4757" i="1"/>
  <c r="B4757" i="1"/>
  <c r="AI4756" i="1"/>
  <c r="B4756" i="1"/>
  <c r="AI4755" i="1"/>
  <c r="B4755" i="1"/>
  <c r="AI4754" i="1"/>
  <c r="B4754" i="1"/>
  <c r="AI4753" i="1"/>
  <c r="B4753" i="1"/>
  <c r="AI4752" i="1"/>
  <c r="B4752" i="1"/>
  <c r="AI4751" i="1"/>
  <c r="B4751" i="1"/>
  <c r="AI4750" i="1"/>
  <c r="B4750" i="1"/>
  <c r="AI4749" i="1"/>
  <c r="B4749" i="1"/>
  <c r="AI4748" i="1"/>
  <c r="B4748" i="1"/>
  <c r="AI4747" i="1"/>
  <c r="B4747" i="1"/>
  <c r="AI4746" i="1"/>
  <c r="B4746" i="1"/>
  <c r="AI4745" i="1"/>
  <c r="B4745" i="1"/>
  <c r="AI4744" i="1"/>
  <c r="B4744" i="1"/>
  <c r="AI4743" i="1"/>
  <c r="B4743" i="1"/>
  <c r="AI4742" i="1"/>
  <c r="B4742" i="1"/>
  <c r="AI4741" i="1"/>
  <c r="B4741" i="1"/>
  <c r="AI4740" i="1"/>
  <c r="B4740" i="1"/>
  <c r="AI4739" i="1"/>
  <c r="B4739" i="1"/>
  <c r="AI4738" i="1"/>
  <c r="B4738" i="1"/>
  <c r="AI4737" i="1"/>
  <c r="B4737" i="1"/>
  <c r="AI4736" i="1"/>
  <c r="B4736" i="1"/>
  <c r="AI4735" i="1"/>
  <c r="B4735" i="1"/>
  <c r="AI4734" i="1"/>
  <c r="B4734" i="1"/>
  <c r="AI4733" i="1"/>
  <c r="B4733" i="1"/>
  <c r="AI4732" i="1"/>
  <c r="B4732" i="1"/>
  <c r="AI4731" i="1"/>
  <c r="B4731" i="1"/>
  <c r="AI4730" i="1"/>
  <c r="B4730" i="1"/>
  <c r="AI4729" i="1"/>
  <c r="B4729" i="1"/>
  <c r="AI4728" i="1"/>
  <c r="B4728" i="1"/>
  <c r="AI4727" i="1"/>
  <c r="B4727" i="1"/>
  <c r="AI4726" i="1"/>
  <c r="B4726" i="1"/>
  <c r="AI4725" i="1"/>
  <c r="B4725" i="1"/>
  <c r="AI4724" i="1"/>
  <c r="B4724" i="1"/>
  <c r="AI4723" i="1"/>
  <c r="B4723" i="1"/>
  <c r="AI4722" i="1"/>
  <c r="B4722" i="1"/>
  <c r="AI4721" i="1"/>
  <c r="B4721" i="1"/>
  <c r="AI4720" i="1"/>
  <c r="B4720" i="1"/>
  <c r="AI4719" i="1"/>
  <c r="B4719" i="1"/>
  <c r="AI4718" i="1"/>
  <c r="B4718" i="1"/>
  <c r="AI4717" i="1"/>
  <c r="B4717" i="1"/>
  <c r="AI4716" i="1"/>
  <c r="B4716" i="1"/>
  <c r="AI4715" i="1"/>
  <c r="B4715" i="1"/>
  <c r="AI4714" i="1"/>
  <c r="B4714" i="1"/>
  <c r="AI4713" i="1"/>
  <c r="B4713" i="1"/>
  <c r="AI4712" i="1"/>
  <c r="B4712" i="1"/>
  <c r="AI4711" i="1"/>
  <c r="B4711" i="1"/>
  <c r="AI4710" i="1"/>
  <c r="B4710" i="1"/>
  <c r="AI4709" i="1"/>
  <c r="B4709" i="1"/>
  <c r="AI4708" i="1"/>
  <c r="B4708" i="1"/>
  <c r="AI4707" i="1"/>
  <c r="B4707" i="1"/>
  <c r="AI4706" i="1"/>
  <c r="B4706" i="1"/>
  <c r="AI4705" i="1"/>
  <c r="B4705" i="1"/>
  <c r="AI4704" i="1"/>
  <c r="B4704" i="1"/>
  <c r="AI4703" i="1"/>
  <c r="B4703" i="1"/>
  <c r="AI4702" i="1"/>
  <c r="B4702" i="1"/>
  <c r="AI4701" i="1"/>
  <c r="B4701" i="1"/>
  <c r="AI4700" i="1"/>
  <c r="B4700" i="1"/>
  <c r="AI4699" i="1"/>
  <c r="B4699" i="1"/>
  <c r="AI4698" i="1"/>
  <c r="B4698" i="1"/>
  <c r="AI4697" i="1"/>
  <c r="B4697" i="1"/>
  <c r="AI4696" i="1"/>
  <c r="B4696" i="1"/>
  <c r="AI4695" i="1"/>
  <c r="B4695" i="1"/>
  <c r="AI4694" i="1"/>
  <c r="B4694" i="1"/>
  <c r="AI4693" i="1"/>
  <c r="B4693" i="1"/>
  <c r="AI4692" i="1"/>
  <c r="B4692" i="1"/>
  <c r="AI4691" i="1"/>
  <c r="B4691" i="1"/>
  <c r="AI4690" i="1"/>
  <c r="B4690" i="1"/>
  <c r="AI4689" i="1"/>
  <c r="B4689" i="1"/>
  <c r="AI4688" i="1"/>
  <c r="B4688" i="1"/>
  <c r="AI4687" i="1"/>
  <c r="B4687" i="1"/>
  <c r="AI4686" i="1"/>
  <c r="B4686" i="1"/>
  <c r="AI4685" i="1"/>
  <c r="B4685" i="1"/>
  <c r="AI4684" i="1"/>
  <c r="B4684" i="1"/>
  <c r="AI4683" i="1"/>
  <c r="B4683" i="1"/>
  <c r="AI4682" i="1"/>
  <c r="B4682" i="1"/>
  <c r="AI4681" i="1"/>
  <c r="B4681" i="1"/>
  <c r="AI4680" i="1"/>
  <c r="B4680" i="1"/>
  <c r="AI4679" i="1"/>
  <c r="B4679" i="1"/>
  <c r="AI4678" i="1"/>
  <c r="B4678" i="1"/>
  <c r="AI4677" i="1"/>
  <c r="B4677" i="1"/>
  <c r="AI4676" i="1"/>
  <c r="B4676" i="1"/>
  <c r="AI4675" i="1"/>
  <c r="B4675" i="1"/>
  <c r="AI4674" i="1"/>
  <c r="B4674" i="1"/>
  <c r="AI4673" i="1"/>
  <c r="B4673" i="1"/>
  <c r="AI4672" i="1"/>
  <c r="B4672" i="1"/>
  <c r="AI4671" i="1"/>
  <c r="B4671" i="1"/>
  <c r="AI4670" i="1"/>
  <c r="B4670" i="1"/>
  <c r="AI4669" i="1"/>
  <c r="B4669" i="1"/>
  <c r="AI4668" i="1"/>
  <c r="B4668" i="1"/>
  <c r="AI4667" i="1"/>
  <c r="B4667" i="1"/>
  <c r="AI4666" i="1"/>
  <c r="B4666" i="1"/>
  <c r="AI4665" i="1"/>
  <c r="B4665" i="1"/>
  <c r="AI4664" i="1"/>
  <c r="B4664" i="1"/>
  <c r="AI4663" i="1"/>
  <c r="B4663" i="1"/>
  <c r="AI4662" i="1"/>
  <c r="B4662" i="1"/>
  <c r="AI4661" i="1"/>
  <c r="B4661" i="1"/>
  <c r="AI4660" i="1"/>
  <c r="B4660" i="1"/>
  <c r="AI4659" i="1"/>
  <c r="B4659" i="1"/>
  <c r="AI4658" i="1"/>
  <c r="B4658" i="1"/>
  <c r="AI4657" i="1"/>
  <c r="B4657" i="1"/>
  <c r="AI4655" i="1"/>
  <c r="B4655" i="1"/>
  <c r="AI4654" i="1"/>
  <c r="B4654" i="1"/>
  <c r="AI4653" i="1"/>
  <c r="B4653" i="1"/>
  <c r="AI4652" i="1"/>
  <c r="B4652" i="1"/>
  <c r="AI4651" i="1"/>
  <c r="B4651" i="1"/>
  <c r="AI4650" i="1"/>
  <c r="B4650" i="1"/>
  <c r="AI4649" i="1"/>
  <c r="B4649" i="1"/>
  <c r="AI4648" i="1"/>
  <c r="B4648" i="1"/>
  <c r="AI4647" i="1"/>
  <c r="B4647" i="1"/>
  <c r="AI4646" i="1"/>
  <c r="B4646" i="1"/>
  <c r="AI4645" i="1"/>
  <c r="B4645" i="1"/>
  <c r="AI4644" i="1"/>
  <c r="B4644" i="1"/>
  <c r="AI4643" i="1"/>
  <c r="B4643" i="1"/>
  <c r="AI4642" i="1"/>
  <c r="B4642" i="1"/>
  <c r="AI4641" i="1"/>
  <c r="B4641" i="1"/>
  <c r="AI4640" i="1"/>
  <c r="B4640" i="1"/>
  <c r="AI4639" i="1"/>
  <c r="B4639" i="1"/>
  <c r="AI4638" i="1"/>
  <c r="B4638" i="1"/>
  <c r="AI4637" i="1"/>
  <c r="B4637" i="1"/>
  <c r="AI4636" i="1"/>
  <c r="B4636" i="1"/>
  <c r="AI4635" i="1"/>
  <c r="B4635" i="1"/>
  <c r="AI4634" i="1"/>
  <c r="B4634" i="1"/>
  <c r="AI4633" i="1"/>
  <c r="B4633" i="1"/>
  <c r="AI4632" i="1"/>
  <c r="B4632" i="1"/>
  <c r="AI4631" i="1"/>
  <c r="B4631" i="1"/>
  <c r="AI4630" i="1"/>
  <c r="B4630" i="1"/>
  <c r="AI4629" i="1"/>
  <c r="B4629" i="1"/>
  <c r="AI4628" i="1"/>
  <c r="B4628" i="1"/>
  <c r="AI4627" i="1"/>
  <c r="B4627" i="1"/>
  <c r="AI4626" i="1"/>
  <c r="B4626" i="1"/>
  <c r="AI4625" i="1"/>
  <c r="B4625" i="1"/>
  <c r="AI4624" i="1"/>
  <c r="B4624" i="1"/>
  <c r="AI4623" i="1"/>
  <c r="B4623" i="1"/>
  <c r="AI4622" i="1"/>
  <c r="B4622" i="1"/>
  <c r="AI4621" i="1"/>
  <c r="B4621" i="1"/>
  <c r="AI4620" i="1"/>
  <c r="B4620" i="1"/>
  <c r="AI4619" i="1"/>
  <c r="B4619" i="1"/>
  <c r="AI4618" i="1"/>
  <c r="B4618" i="1"/>
  <c r="AI4617" i="1"/>
  <c r="B4617" i="1"/>
  <c r="AI4616" i="1"/>
  <c r="B4616" i="1"/>
  <c r="AI4614" i="1"/>
  <c r="B4614" i="1"/>
  <c r="AI4613" i="1"/>
  <c r="B4613" i="1"/>
  <c r="AI4612" i="1"/>
  <c r="B4612" i="1"/>
  <c r="AI4611" i="1"/>
  <c r="B4611" i="1"/>
  <c r="AI4610" i="1"/>
  <c r="B4610" i="1"/>
  <c r="AI4609" i="1"/>
  <c r="B4609" i="1"/>
  <c r="AI4608" i="1"/>
  <c r="B4608" i="1"/>
  <c r="AI4607" i="1"/>
  <c r="B4607" i="1"/>
  <c r="AI4606" i="1"/>
  <c r="B4606" i="1"/>
  <c r="AI4605" i="1"/>
  <c r="B4605" i="1"/>
  <c r="AI4604" i="1"/>
  <c r="B4604" i="1"/>
  <c r="AI4603" i="1"/>
  <c r="B4603" i="1"/>
  <c r="AI4602" i="1"/>
  <c r="B4602" i="1"/>
  <c r="AI4601" i="1"/>
  <c r="B4601" i="1"/>
  <c r="AI4600" i="1"/>
  <c r="B4600" i="1"/>
  <c r="AI4599" i="1"/>
  <c r="B4599" i="1"/>
  <c r="AI4598" i="1"/>
  <c r="B4598" i="1"/>
  <c r="AI4597" i="1"/>
  <c r="B4597" i="1"/>
  <c r="AI4596" i="1"/>
  <c r="B4596" i="1"/>
  <c r="AI4595" i="1"/>
  <c r="B4595" i="1"/>
  <c r="AI4594" i="1"/>
  <c r="B4594" i="1"/>
  <c r="AI4593" i="1"/>
  <c r="B4593" i="1"/>
  <c r="AI4592" i="1"/>
  <c r="B4592" i="1"/>
  <c r="AI4591" i="1"/>
  <c r="B4591" i="1"/>
  <c r="AI4590" i="1"/>
  <c r="B4590" i="1"/>
  <c r="AI4589" i="1"/>
  <c r="B4589" i="1"/>
  <c r="AI4588" i="1"/>
  <c r="B4588" i="1"/>
  <c r="AI4587" i="1"/>
  <c r="B4587" i="1"/>
  <c r="AI4586" i="1"/>
  <c r="B4586" i="1"/>
  <c r="AI4585" i="1"/>
  <c r="B4585" i="1"/>
  <c r="AI4584" i="1"/>
  <c r="B4584" i="1"/>
  <c r="AI4583" i="1"/>
  <c r="B4583" i="1"/>
  <c r="AI4582" i="1"/>
  <c r="B4582" i="1"/>
  <c r="AI4581" i="1"/>
  <c r="B4581" i="1"/>
  <c r="AI4580" i="1"/>
  <c r="B4580" i="1"/>
  <c r="AI4579" i="1"/>
  <c r="B4579" i="1"/>
  <c r="AI4578" i="1"/>
  <c r="B4578" i="1"/>
  <c r="AI4577" i="1"/>
  <c r="B4577" i="1"/>
  <c r="AI4576" i="1"/>
  <c r="B4576" i="1"/>
  <c r="AI4575" i="1"/>
  <c r="B4575" i="1"/>
  <c r="AI4574" i="1"/>
  <c r="B4574" i="1"/>
  <c r="AI4573" i="1"/>
  <c r="B4573" i="1"/>
  <c r="AI4572" i="1"/>
  <c r="B4572" i="1"/>
  <c r="AI4571" i="1"/>
  <c r="B4571" i="1"/>
  <c r="AI4570" i="1"/>
  <c r="B4570" i="1"/>
  <c r="AI4569" i="1"/>
  <c r="B4569" i="1"/>
  <c r="AI4568" i="1"/>
  <c r="B4568" i="1"/>
  <c r="AI4567" i="1"/>
  <c r="B4567" i="1"/>
  <c r="AI4566" i="1"/>
  <c r="B4566" i="1"/>
  <c r="AI4565" i="1"/>
  <c r="B4565" i="1"/>
  <c r="AI4564" i="1"/>
  <c r="B4564" i="1"/>
  <c r="AI4563" i="1"/>
  <c r="B4563" i="1"/>
  <c r="AI4562" i="1"/>
  <c r="B4562" i="1"/>
  <c r="AI4561" i="1"/>
  <c r="B4561" i="1"/>
  <c r="AI4560" i="1"/>
  <c r="B4560" i="1"/>
  <c r="AI4559" i="1"/>
  <c r="B4559" i="1"/>
  <c r="AI4558" i="1"/>
  <c r="B4558" i="1"/>
  <c r="AI4557" i="1"/>
  <c r="B4557" i="1"/>
  <c r="AI4556" i="1"/>
  <c r="B4556" i="1"/>
  <c r="AI4555" i="1"/>
  <c r="B4555" i="1"/>
  <c r="AI4554" i="1"/>
  <c r="B4554" i="1"/>
  <c r="AI4553" i="1"/>
  <c r="B4553" i="1"/>
  <c r="AI4552" i="1"/>
  <c r="B4552" i="1"/>
  <c r="AI4551" i="1"/>
  <c r="B4551" i="1"/>
  <c r="AI4550" i="1"/>
  <c r="B4550" i="1"/>
  <c r="AI4549" i="1"/>
  <c r="B4549" i="1"/>
  <c r="AI4548" i="1"/>
  <c r="B4548" i="1"/>
  <c r="AI4547" i="1"/>
  <c r="B4547" i="1"/>
  <c r="AI4546" i="1"/>
  <c r="B4546" i="1"/>
  <c r="AI4545" i="1"/>
  <c r="B4545" i="1"/>
  <c r="AI4544" i="1"/>
  <c r="B4544" i="1"/>
  <c r="AI4543" i="1"/>
  <c r="B4543" i="1"/>
  <c r="AI4542" i="1"/>
  <c r="B4542" i="1"/>
  <c r="AI4541" i="1"/>
  <c r="B4541" i="1"/>
  <c r="AI4540" i="1"/>
  <c r="B4540" i="1"/>
  <c r="AI4539" i="1"/>
  <c r="B4539" i="1"/>
  <c r="AI4538" i="1"/>
  <c r="B4538" i="1"/>
  <c r="AI4537" i="1"/>
  <c r="B4537" i="1"/>
  <c r="AI4536" i="1"/>
  <c r="B4536" i="1"/>
  <c r="AI4535" i="1"/>
  <c r="B4535" i="1"/>
  <c r="AI4534" i="1"/>
  <c r="B4534" i="1"/>
  <c r="AI4533" i="1"/>
  <c r="B4533" i="1"/>
  <c r="AI4532" i="1"/>
  <c r="B4532" i="1"/>
  <c r="AI4531" i="1"/>
  <c r="B4531" i="1"/>
  <c r="AI4530" i="1"/>
  <c r="B4530" i="1"/>
  <c r="AI4529" i="1"/>
  <c r="B4529" i="1"/>
  <c r="AI4528" i="1"/>
  <c r="B4528" i="1"/>
  <c r="AI4527" i="1"/>
  <c r="B4527" i="1"/>
  <c r="AI4526" i="1"/>
  <c r="B4526" i="1"/>
  <c r="AI4525" i="1"/>
  <c r="B4525" i="1"/>
  <c r="AI4524" i="1"/>
  <c r="B4524" i="1"/>
  <c r="AI4523" i="1"/>
  <c r="B4523" i="1"/>
  <c r="AI4522" i="1"/>
  <c r="B4522" i="1"/>
  <c r="AI4521" i="1"/>
  <c r="B4521" i="1"/>
  <c r="AI4520" i="1"/>
  <c r="B4520" i="1"/>
  <c r="AI4519" i="1"/>
  <c r="B4519" i="1"/>
  <c r="AI4518" i="1"/>
  <c r="B4518" i="1"/>
  <c r="AI4517" i="1"/>
  <c r="B4517" i="1"/>
  <c r="AI4516" i="1"/>
  <c r="B4516" i="1"/>
  <c r="AI4515" i="1"/>
  <c r="B4515" i="1"/>
  <c r="AI4514" i="1"/>
  <c r="B4514" i="1"/>
  <c r="AI4513" i="1"/>
  <c r="B4513" i="1"/>
  <c r="AI4512" i="1"/>
  <c r="B4512" i="1"/>
  <c r="AI4511" i="1"/>
  <c r="B4511" i="1"/>
  <c r="AI4510" i="1"/>
  <c r="B4510" i="1"/>
  <c r="AI4509" i="1"/>
  <c r="B4509" i="1"/>
  <c r="AI4508" i="1"/>
  <c r="B4508" i="1"/>
  <c r="AI4507" i="1"/>
  <c r="B4507" i="1"/>
  <c r="AI4506" i="1"/>
  <c r="B4506" i="1"/>
  <c r="AI4505" i="1"/>
  <c r="B4505" i="1"/>
  <c r="AI4504" i="1"/>
  <c r="B4504" i="1"/>
  <c r="AI4503" i="1"/>
  <c r="B4503" i="1"/>
  <c r="AI4502" i="1"/>
  <c r="B4502" i="1"/>
  <c r="AI4501" i="1"/>
  <c r="B4501" i="1"/>
  <c r="AI4500" i="1"/>
  <c r="B4500" i="1"/>
  <c r="AI4499" i="1"/>
  <c r="B4499" i="1"/>
  <c r="AI4498" i="1"/>
  <c r="B4498" i="1"/>
  <c r="AI4497" i="1"/>
  <c r="B4497" i="1"/>
  <c r="AI4496" i="1"/>
  <c r="B4496" i="1"/>
  <c r="AI4495" i="1"/>
  <c r="B4495" i="1"/>
  <c r="AI4494" i="1"/>
  <c r="B4494" i="1"/>
  <c r="AI4493" i="1"/>
  <c r="B4493" i="1"/>
  <c r="AI4492" i="1"/>
  <c r="B4492" i="1"/>
  <c r="AI4491" i="1"/>
  <c r="B4491" i="1"/>
  <c r="AI4490" i="1"/>
  <c r="B4490" i="1"/>
  <c r="AI4489" i="1"/>
  <c r="B4489" i="1"/>
  <c r="AI4488" i="1"/>
  <c r="B4488" i="1"/>
  <c r="AI4487" i="1"/>
  <c r="B4487" i="1"/>
  <c r="AI4486" i="1"/>
  <c r="B4486" i="1"/>
  <c r="AI4485" i="1"/>
  <c r="B4485" i="1"/>
  <c r="AI4484" i="1"/>
  <c r="B4484" i="1"/>
  <c r="AI4483" i="1"/>
  <c r="B4483" i="1"/>
  <c r="AI4482" i="1"/>
  <c r="B4482" i="1"/>
  <c r="AI4481" i="1"/>
  <c r="B4481" i="1"/>
  <c r="AI4480" i="1"/>
  <c r="B4480" i="1"/>
  <c r="AI4479" i="1"/>
  <c r="B4479" i="1"/>
  <c r="AI4478" i="1"/>
  <c r="B4478" i="1"/>
  <c r="AI4477" i="1"/>
  <c r="B4477" i="1"/>
  <c r="AI4476" i="1"/>
  <c r="B4476" i="1"/>
  <c r="AI4475" i="1"/>
  <c r="B4475" i="1"/>
  <c r="AI4474" i="1"/>
  <c r="B4474" i="1"/>
  <c r="AI4473" i="1"/>
  <c r="B4473" i="1"/>
  <c r="AI4472" i="1"/>
  <c r="B4472" i="1"/>
  <c r="AI4471" i="1"/>
  <c r="B4471" i="1"/>
  <c r="AI4470" i="1"/>
  <c r="B4470" i="1"/>
  <c r="AI4469" i="1"/>
  <c r="B4469" i="1"/>
  <c r="AI4468" i="1"/>
  <c r="B4468" i="1"/>
  <c r="AI4467" i="1"/>
  <c r="B4467" i="1"/>
  <c r="AI4466" i="1"/>
  <c r="B4466" i="1"/>
  <c r="AI4465" i="1"/>
  <c r="B4465" i="1"/>
  <c r="AI4464" i="1"/>
  <c r="B4464" i="1"/>
  <c r="AI4463" i="1"/>
  <c r="B4463" i="1"/>
  <c r="AI4462" i="1"/>
  <c r="B4462" i="1"/>
  <c r="AI4461" i="1"/>
  <c r="B4461" i="1"/>
  <c r="AI4460" i="1"/>
  <c r="B4460" i="1"/>
  <c r="AI4459" i="1"/>
  <c r="B4459" i="1"/>
  <c r="AI4458" i="1"/>
  <c r="B4458" i="1"/>
  <c r="AI4457" i="1"/>
  <c r="B4457" i="1"/>
  <c r="AI4456" i="1"/>
  <c r="B4456" i="1"/>
  <c r="AI4455" i="1"/>
  <c r="B4455" i="1"/>
  <c r="AI4454" i="1"/>
  <c r="B4454" i="1"/>
  <c r="AI4453" i="1"/>
  <c r="B4453" i="1"/>
  <c r="AI4452" i="1"/>
  <c r="B4452" i="1"/>
  <c r="AI4451" i="1"/>
  <c r="B4451" i="1"/>
  <c r="AI4450" i="1"/>
  <c r="B4450" i="1"/>
  <c r="AI4449" i="1"/>
  <c r="B4449" i="1"/>
  <c r="AI4448" i="1"/>
  <c r="B4448" i="1"/>
  <c r="AI4447" i="1"/>
  <c r="B4447" i="1"/>
  <c r="AI4446" i="1"/>
  <c r="B4446" i="1"/>
  <c r="AI4445" i="1"/>
  <c r="B4445" i="1"/>
  <c r="AI4444" i="1"/>
  <c r="B4444" i="1"/>
  <c r="AI4443" i="1"/>
  <c r="B4443" i="1"/>
  <c r="AI4442" i="1"/>
  <c r="B4442" i="1"/>
  <c r="AI4441" i="1"/>
  <c r="B4441" i="1"/>
  <c r="AI4440" i="1"/>
  <c r="B4440" i="1"/>
  <c r="AI4439" i="1"/>
  <c r="B4439" i="1"/>
  <c r="AI4438" i="1"/>
  <c r="B4438" i="1"/>
  <c r="AI4437" i="1"/>
  <c r="B4437" i="1"/>
  <c r="AI4436" i="1"/>
  <c r="B4436" i="1"/>
  <c r="AI4435" i="1"/>
  <c r="B4435" i="1"/>
  <c r="AI4434" i="1"/>
  <c r="B4434" i="1"/>
  <c r="AI4433" i="1"/>
  <c r="B4433" i="1"/>
  <c r="AI4432" i="1"/>
  <c r="B4432" i="1"/>
  <c r="AI4431" i="1"/>
  <c r="B4431" i="1"/>
  <c r="AI4430" i="1"/>
  <c r="B4430" i="1"/>
  <c r="AI4429" i="1"/>
  <c r="B4429" i="1"/>
  <c r="AI4428" i="1"/>
  <c r="B4428" i="1"/>
  <c r="AI4427" i="1"/>
  <c r="B4427" i="1"/>
  <c r="AI4426" i="1"/>
  <c r="B4426" i="1"/>
  <c r="AI4425" i="1"/>
  <c r="B4425" i="1"/>
  <c r="AI4424" i="1"/>
  <c r="B4424" i="1"/>
  <c r="AI4423" i="1"/>
  <c r="B4423" i="1"/>
  <c r="AI4422" i="1"/>
  <c r="B4422" i="1"/>
  <c r="AI4421" i="1"/>
  <c r="B4421" i="1"/>
  <c r="AI4420" i="1"/>
  <c r="B4420" i="1"/>
  <c r="AI4419" i="1"/>
  <c r="B4419" i="1"/>
  <c r="AI4418" i="1"/>
  <c r="B4418" i="1"/>
  <c r="AI4417" i="1"/>
  <c r="B4417" i="1"/>
  <c r="AI4416" i="1"/>
  <c r="B4416" i="1"/>
  <c r="AI4415" i="1"/>
  <c r="B4415" i="1"/>
  <c r="AI4414" i="1"/>
  <c r="B4414" i="1"/>
  <c r="AI4413" i="1"/>
  <c r="B4413" i="1"/>
  <c r="AI4412" i="1"/>
  <c r="B4412" i="1"/>
  <c r="AI4411" i="1"/>
  <c r="B4411" i="1"/>
  <c r="AI4410" i="1"/>
  <c r="B4410" i="1"/>
  <c r="AI4409" i="1"/>
  <c r="B4409" i="1"/>
  <c r="AI4408" i="1"/>
  <c r="B4408" i="1"/>
  <c r="AI4407" i="1"/>
  <c r="B4407" i="1"/>
  <c r="AI4406" i="1"/>
  <c r="B4406" i="1"/>
  <c r="AI4405" i="1"/>
  <c r="B4405" i="1"/>
  <c r="AI4404" i="1"/>
  <c r="B4404" i="1"/>
  <c r="AI4403" i="1"/>
  <c r="B4403" i="1"/>
  <c r="AI4402" i="1"/>
  <c r="B4402" i="1"/>
  <c r="AI4401" i="1"/>
  <c r="B4401" i="1"/>
  <c r="AI4400" i="1"/>
  <c r="B4400" i="1"/>
  <c r="AI4399" i="1"/>
  <c r="B4399" i="1"/>
  <c r="AI4398" i="1"/>
  <c r="B4398" i="1"/>
  <c r="AI4397" i="1"/>
  <c r="B4397" i="1"/>
  <c r="AI4396" i="1"/>
  <c r="B4396" i="1"/>
  <c r="AI4395" i="1"/>
  <c r="B4395" i="1"/>
  <c r="AI4394" i="1"/>
  <c r="B4394" i="1"/>
  <c r="AI4393" i="1"/>
  <c r="B4393" i="1"/>
  <c r="AI4392" i="1"/>
  <c r="B4392" i="1"/>
  <c r="AI4391" i="1"/>
  <c r="B4391" i="1"/>
  <c r="AI4390" i="1"/>
  <c r="B4390" i="1"/>
  <c r="AI4389" i="1"/>
  <c r="B4389" i="1"/>
  <c r="AI4388" i="1"/>
  <c r="B4388" i="1"/>
  <c r="AI4387" i="1"/>
  <c r="B4387" i="1"/>
  <c r="AI4386" i="1"/>
  <c r="B4386" i="1"/>
  <c r="AI4385" i="1"/>
  <c r="B4385" i="1"/>
  <c r="AI4384" i="1"/>
  <c r="B4384" i="1"/>
  <c r="AI4383" i="1"/>
  <c r="B4383" i="1"/>
  <c r="AI4382" i="1"/>
  <c r="B4382" i="1"/>
  <c r="AI4381" i="1"/>
  <c r="B4381" i="1"/>
  <c r="AI4380" i="1"/>
  <c r="B4380" i="1"/>
  <c r="AI4379" i="1"/>
  <c r="B4379" i="1"/>
  <c r="AI4378" i="1"/>
  <c r="B4378" i="1"/>
  <c r="AI4377" i="1"/>
  <c r="B4377" i="1"/>
  <c r="AI4376" i="1"/>
  <c r="B4376" i="1"/>
  <c r="AI4375" i="1"/>
  <c r="B4375" i="1"/>
  <c r="AI4374" i="1"/>
  <c r="B4374" i="1"/>
  <c r="AI4373" i="1"/>
  <c r="B4373" i="1"/>
  <c r="AI4371" i="1"/>
  <c r="B4371" i="1"/>
  <c r="AI4370" i="1"/>
  <c r="B4370" i="1"/>
  <c r="AI4369" i="1"/>
  <c r="B4369" i="1"/>
  <c r="AI4367" i="1"/>
  <c r="B4367" i="1"/>
  <c r="AI4366" i="1"/>
  <c r="B4366" i="1"/>
  <c r="AI4365" i="1"/>
  <c r="B4365" i="1"/>
  <c r="AI4364" i="1"/>
  <c r="B4364" i="1"/>
  <c r="AI4363" i="1"/>
  <c r="B4363" i="1"/>
  <c r="AI4362" i="1"/>
  <c r="B4362" i="1"/>
  <c r="AI4361" i="1"/>
  <c r="B4361" i="1"/>
  <c r="AI4360" i="1"/>
  <c r="B4360" i="1"/>
  <c r="AI4359" i="1"/>
  <c r="B4359" i="1"/>
  <c r="AI4358" i="1"/>
  <c r="B4358" i="1"/>
  <c r="AI4357" i="1"/>
  <c r="B4357" i="1"/>
  <c r="AI4356" i="1"/>
  <c r="B4356" i="1"/>
  <c r="AI4355" i="1"/>
  <c r="B4355" i="1"/>
  <c r="AI4354" i="1"/>
  <c r="B4354" i="1"/>
  <c r="AI4353" i="1"/>
  <c r="B4353" i="1"/>
  <c r="AI4352" i="1"/>
  <c r="B4352" i="1"/>
  <c r="AI4351" i="1"/>
  <c r="B4351" i="1"/>
  <c r="AI4350" i="1"/>
  <c r="B4350" i="1"/>
  <c r="AI4349" i="1"/>
  <c r="B4349" i="1"/>
  <c r="AI4348" i="1"/>
  <c r="B4348" i="1"/>
  <c r="AI4347" i="1"/>
  <c r="B4347" i="1"/>
  <c r="AI4346" i="1"/>
  <c r="B4346" i="1"/>
  <c r="AI4345" i="1"/>
  <c r="B4345" i="1"/>
  <c r="AI4344" i="1"/>
  <c r="B4344" i="1"/>
  <c r="AI4343" i="1"/>
  <c r="B4343" i="1"/>
  <c r="AI4342" i="1"/>
  <c r="B4342" i="1"/>
  <c r="AI4341" i="1"/>
  <c r="B4341" i="1"/>
  <c r="AI4340" i="1"/>
  <c r="B4340" i="1"/>
  <c r="AI4339" i="1"/>
  <c r="B4339" i="1"/>
  <c r="AI4338" i="1"/>
  <c r="B4338" i="1"/>
  <c r="AI4337" i="1"/>
  <c r="B4337" i="1"/>
  <c r="AI4336" i="1"/>
  <c r="B4336" i="1"/>
  <c r="AI4335" i="1"/>
  <c r="B4335" i="1"/>
  <c r="AI4334" i="1"/>
  <c r="B4334" i="1"/>
  <c r="AI4333" i="1"/>
  <c r="B4333" i="1"/>
  <c r="AI4332" i="1"/>
  <c r="B4332" i="1"/>
  <c r="AI4331" i="1"/>
  <c r="B4331" i="1"/>
  <c r="AI4330" i="1"/>
  <c r="B4330" i="1"/>
  <c r="AI4329" i="1"/>
  <c r="B4329" i="1"/>
  <c r="AI4328" i="1"/>
  <c r="B4328" i="1"/>
  <c r="AI4327" i="1"/>
  <c r="B4327" i="1"/>
  <c r="AI4326" i="1"/>
  <c r="B4326" i="1"/>
  <c r="AI4325" i="1"/>
  <c r="B4325" i="1"/>
  <c r="AI4324" i="1"/>
  <c r="B4324" i="1"/>
  <c r="AI4323" i="1"/>
  <c r="B4323" i="1"/>
  <c r="AI4322" i="1"/>
  <c r="B4322" i="1"/>
  <c r="AI4321" i="1"/>
  <c r="B4321" i="1"/>
  <c r="AI4320" i="1"/>
  <c r="B4320" i="1"/>
  <c r="AI4319" i="1"/>
  <c r="B4319" i="1"/>
  <c r="AI4318" i="1"/>
  <c r="B4318" i="1"/>
  <c r="AI4317" i="1"/>
  <c r="B4317" i="1"/>
  <c r="AI4316" i="1"/>
  <c r="B4316" i="1"/>
  <c r="AI4315" i="1"/>
  <c r="B4315" i="1"/>
  <c r="AI4314" i="1"/>
  <c r="B4314" i="1"/>
  <c r="AI4313" i="1"/>
  <c r="B4313" i="1"/>
  <c r="AI4312" i="1"/>
  <c r="B4312" i="1"/>
  <c r="AI4311" i="1"/>
  <c r="B4311" i="1"/>
  <c r="AI4310" i="1"/>
  <c r="B4310" i="1"/>
  <c r="AI4309" i="1"/>
  <c r="B4309" i="1"/>
  <c r="AI4308" i="1"/>
  <c r="B4308" i="1"/>
  <c r="AI4307" i="1"/>
  <c r="B4307" i="1"/>
  <c r="AI4306" i="1"/>
  <c r="B4306" i="1"/>
  <c r="AI4305" i="1"/>
  <c r="B4305" i="1"/>
  <c r="AI4304" i="1"/>
  <c r="B4304" i="1"/>
  <c r="AI4303" i="1"/>
  <c r="B4303" i="1"/>
  <c r="AI4302" i="1"/>
  <c r="B4302" i="1"/>
  <c r="AI4301" i="1"/>
  <c r="B4301" i="1"/>
  <c r="AI4300" i="1"/>
  <c r="B4300" i="1"/>
  <c r="AI4299" i="1"/>
  <c r="B4299" i="1"/>
  <c r="AI4298" i="1"/>
  <c r="B4298" i="1"/>
  <c r="AI4297" i="1"/>
  <c r="B4297" i="1"/>
  <c r="AI4296" i="1"/>
  <c r="B4296" i="1"/>
  <c r="AI4295" i="1"/>
  <c r="B4295" i="1"/>
  <c r="AI4294" i="1"/>
  <c r="B4294" i="1"/>
  <c r="AI4293" i="1"/>
  <c r="B4293" i="1"/>
  <c r="AI4292" i="1"/>
  <c r="B4292" i="1"/>
  <c r="AI4291" i="1"/>
  <c r="B4291" i="1"/>
  <c r="AI4290" i="1"/>
  <c r="B4290" i="1"/>
  <c r="AI4289" i="1"/>
  <c r="B4289" i="1"/>
  <c r="AI4288" i="1"/>
  <c r="B4288" i="1"/>
  <c r="AI4287" i="1"/>
  <c r="B4287" i="1"/>
  <c r="AI4286" i="1"/>
  <c r="B4286" i="1"/>
  <c r="AI4285" i="1"/>
  <c r="B4285" i="1"/>
  <c r="AI4284" i="1"/>
  <c r="B4284" i="1"/>
  <c r="AI4283" i="1"/>
  <c r="B4283" i="1"/>
  <c r="AI4282" i="1"/>
  <c r="B4282" i="1"/>
  <c r="AI4281" i="1"/>
  <c r="B4281" i="1"/>
  <c r="AI4280" i="1"/>
  <c r="B4280" i="1"/>
  <c r="AI4279" i="1"/>
  <c r="B4279" i="1"/>
  <c r="AI4278" i="1"/>
  <c r="B4278" i="1"/>
  <c r="AI4277" i="1"/>
  <c r="B4277" i="1"/>
  <c r="AI4276" i="1"/>
  <c r="B4276" i="1"/>
  <c r="AI4275" i="1"/>
  <c r="B4275" i="1"/>
  <c r="AI4274" i="1"/>
  <c r="B4274" i="1"/>
  <c r="AI4273" i="1"/>
  <c r="B4273" i="1"/>
  <c r="AI4272" i="1"/>
  <c r="B4272" i="1"/>
  <c r="AI4271" i="1"/>
  <c r="B4271" i="1"/>
  <c r="AI4270" i="1"/>
  <c r="B4270" i="1"/>
  <c r="AI4269" i="1"/>
  <c r="B4269" i="1"/>
  <c r="AI4268" i="1"/>
  <c r="B4268" i="1"/>
  <c r="AI4267" i="1"/>
  <c r="B4267" i="1"/>
  <c r="AI4266" i="1"/>
  <c r="B4266" i="1"/>
  <c r="AI4265" i="1"/>
  <c r="B4265" i="1"/>
  <c r="AI4264" i="1"/>
  <c r="B4264" i="1"/>
  <c r="AI4263" i="1"/>
  <c r="B4263" i="1"/>
  <c r="AI4262" i="1"/>
  <c r="B4262" i="1"/>
  <c r="AI4261" i="1"/>
  <c r="B4261" i="1"/>
  <c r="AI4260" i="1"/>
  <c r="B4260" i="1"/>
  <c r="AI4259" i="1"/>
  <c r="B4259" i="1"/>
  <c r="AI4258" i="1"/>
  <c r="B4258" i="1"/>
  <c r="AI4257" i="1"/>
  <c r="B4257" i="1"/>
  <c r="AI4256" i="1"/>
  <c r="B4256" i="1"/>
  <c r="AI4255" i="1"/>
  <c r="B4255" i="1"/>
  <c r="AI4254" i="1"/>
  <c r="B4254" i="1"/>
  <c r="AI4253" i="1"/>
  <c r="B4253" i="1"/>
  <c r="AI4252" i="1"/>
  <c r="B4252" i="1"/>
  <c r="AI4251" i="1"/>
  <c r="B4251" i="1"/>
  <c r="AI4250" i="1"/>
  <c r="B4250" i="1"/>
  <c r="AI4249" i="1"/>
  <c r="B4249" i="1"/>
  <c r="AI4248" i="1"/>
  <c r="B4248" i="1"/>
  <c r="AI4247" i="1"/>
  <c r="B4247" i="1"/>
  <c r="AI4246" i="1"/>
  <c r="B4246" i="1"/>
  <c r="AI4245" i="1"/>
  <c r="B4245" i="1"/>
  <c r="AI4244" i="1"/>
  <c r="B4244" i="1"/>
  <c r="AI4243" i="1"/>
  <c r="B4243" i="1"/>
  <c r="AI4242" i="1"/>
  <c r="B4242" i="1"/>
  <c r="AI4241" i="1"/>
  <c r="B4241" i="1"/>
  <c r="AI4240" i="1"/>
  <c r="B4240" i="1"/>
  <c r="AI4239" i="1"/>
  <c r="B4239" i="1"/>
  <c r="AI4238" i="1"/>
  <c r="B4238" i="1"/>
  <c r="AI4237" i="1"/>
  <c r="B4237" i="1"/>
  <c r="AI4236" i="1"/>
  <c r="B4236" i="1"/>
  <c r="AI4235" i="1"/>
  <c r="B4235" i="1"/>
  <c r="AI4234" i="1"/>
  <c r="B4234" i="1"/>
  <c r="AI4233" i="1"/>
  <c r="B4233" i="1"/>
  <c r="AI4232" i="1"/>
  <c r="B4232" i="1"/>
  <c r="AI4231" i="1"/>
  <c r="B4231" i="1"/>
  <c r="AI4230" i="1"/>
  <c r="B4230" i="1"/>
  <c r="AI4229" i="1"/>
  <c r="B4229" i="1"/>
  <c r="AI4228" i="1"/>
  <c r="B4228" i="1"/>
  <c r="AI4227" i="1"/>
  <c r="B4227" i="1"/>
  <c r="AI4226" i="1"/>
  <c r="B4226" i="1"/>
  <c r="AI4225" i="1"/>
  <c r="B4225" i="1"/>
  <c r="AI4224" i="1"/>
  <c r="B4224" i="1"/>
  <c r="AI4223" i="1"/>
  <c r="B4223" i="1"/>
  <c r="AI4222" i="1"/>
  <c r="B4222" i="1"/>
  <c r="AI4221" i="1"/>
  <c r="B4221" i="1"/>
  <c r="AI4220" i="1"/>
  <c r="B4220" i="1"/>
  <c r="AI4219" i="1"/>
  <c r="B4219" i="1"/>
  <c r="AI4218" i="1"/>
  <c r="B4218" i="1"/>
  <c r="AI4217" i="1"/>
  <c r="B4217" i="1"/>
  <c r="AI4216" i="1"/>
  <c r="B4216" i="1"/>
  <c r="AI4215" i="1"/>
  <c r="B4215" i="1"/>
  <c r="AI4214" i="1"/>
  <c r="B4214" i="1"/>
  <c r="AI4213" i="1"/>
  <c r="B4213" i="1"/>
  <c r="AI4212" i="1"/>
  <c r="B4212" i="1"/>
  <c r="AI4211" i="1"/>
  <c r="B4211" i="1"/>
  <c r="AI4210" i="1"/>
  <c r="B4210" i="1"/>
  <c r="AI4209" i="1"/>
  <c r="B4209" i="1"/>
  <c r="AI4208" i="1"/>
  <c r="B4208" i="1"/>
  <c r="AI4207" i="1"/>
  <c r="B4207" i="1"/>
  <c r="AI4206" i="1"/>
  <c r="B4206" i="1"/>
  <c r="AI4205" i="1"/>
  <c r="B4205" i="1"/>
  <c r="AI4204" i="1"/>
  <c r="B4204" i="1"/>
  <c r="AI4203" i="1"/>
  <c r="B4203" i="1"/>
  <c r="AI4202" i="1"/>
  <c r="B4202" i="1"/>
  <c r="AI4201" i="1"/>
  <c r="B4201" i="1"/>
  <c r="AI1439" i="1"/>
  <c r="B1439" i="1"/>
  <c r="AI1375" i="1"/>
  <c r="B1375" i="1"/>
  <c r="AI1201" i="1"/>
  <c r="B1201" i="1"/>
  <c r="AI1200" i="1"/>
  <c r="B1200" i="1"/>
  <c r="AI7250" i="1"/>
  <c r="B7250" i="1"/>
  <c r="AI7249" i="1"/>
  <c r="B7249" i="1"/>
  <c r="AI7248" i="1"/>
  <c r="B7248" i="1"/>
  <c r="AI7247" i="1"/>
  <c r="B7247" i="1"/>
  <c r="AI7246" i="1"/>
  <c r="B7246" i="1"/>
  <c r="AI7245" i="1"/>
  <c r="B7245" i="1"/>
  <c r="AI7244" i="1"/>
  <c r="B7244" i="1"/>
  <c r="AI7243" i="1"/>
  <c r="B7243" i="1"/>
  <c r="AI7203" i="1"/>
  <c r="B7203" i="1"/>
  <c r="AI7202" i="1"/>
  <c r="B7202" i="1"/>
  <c r="AI7201" i="1"/>
  <c r="B7201" i="1"/>
  <c r="AI7200" i="1"/>
  <c r="B7200" i="1"/>
  <c r="AI7199" i="1"/>
  <c r="B7199" i="1"/>
  <c r="AI7198" i="1"/>
  <c r="B7198" i="1"/>
  <c r="AI7197" i="1"/>
  <c r="B7197" i="1"/>
  <c r="AI7196" i="1"/>
  <c r="B7196" i="1"/>
  <c r="AI7195" i="1"/>
  <c r="B7195" i="1"/>
  <c r="AI7194" i="1"/>
  <c r="B7194" i="1"/>
  <c r="AI7193" i="1"/>
  <c r="B7193" i="1"/>
  <c r="AI7192" i="1"/>
  <c r="B7192" i="1"/>
  <c r="AI7191" i="1"/>
  <c r="B7191" i="1"/>
  <c r="AI7190" i="1"/>
  <c r="B7190" i="1"/>
  <c r="AI7189" i="1"/>
  <c r="B7189" i="1"/>
  <c r="AI7188" i="1"/>
  <c r="B7188" i="1"/>
  <c r="AI7187" i="1"/>
  <c r="B7187" i="1"/>
  <c r="AI7186" i="1"/>
  <c r="B7186" i="1"/>
  <c r="AI7185" i="1"/>
  <c r="B7185" i="1"/>
  <c r="AI7184" i="1"/>
  <c r="B7184" i="1"/>
  <c r="AI7183" i="1"/>
  <c r="B7183" i="1"/>
  <c r="AI7182" i="1"/>
  <c r="B7182" i="1"/>
  <c r="AI7181" i="1"/>
  <c r="B7181" i="1"/>
  <c r="AI7180" i="1"/>
  <c r="B7180" i="1"/>
  <c r="AI7179" i="1"/>
  <c r="B7179" i="1"/>
  <c r="AI7178" i="1"/>
  <c r="B7178" i="1"/>
  <c r="AI7177" i="1"/>
  <c r="B7177" i="1"/>
  <c r="AI7176" i="1"/>
  <c r="B7176" i="1"/>
  <c r="AI7175" i="1"/>
  <c r="B7175" i="1"/>
  <c r="AI7174" i="1"/>
  <c r="B7174" i="1"/>
  <c r="AI7173" i="1"/>
  <c r="B7173" i="1"/>
  <c r="AI7172" i="1"/>
  <c r="B7172" i="1"/>
  <c r="AI7171" i="1"/>
  <c r="B7171" i="1"/>
  <c r="AI7170" i="1"/>
  <c r="B7170" i="1"/>
  <c r="AI7169" i="1"/>
  <c r="B7169" i="1"/>
  <c r="AI7168" i="1"/>
  <c r="B7168" i="1"/>
  <c r="AI7141" i="1"/>
  <c r="B7141" i="1"/>
  <c r="AI7117" i="1"/>
  <c r="B7117" i="1"/>
  <c r="AI7060" i="1"/>
  <c r="B7060" i="1"/>
  <c r="AI7047" i="1"/>
  <c r="B7047" i="1"/>
  <c r="AI7008" i="1"/>
  <c r="B7008" i="1"/>
  <c r="AI7004" i="1"/>
  <c r="B7004" i="1"/>
  <c r="AI6989" i="1"/>
  <c r="B6989" i="1"/>
  <c r="AI6977" i="1"/>
  <c r="B6977" i="1"/>
  <c r="AI6976" i="1"/>
  <c r="B6976" i="1"/>
  <c r="AI6974" i="1"/>
  <c r="B6974" i="1"/>
  <c r="AI6966" i="1"/>
  <c r="B6966" i="1"/>
  <c r="AI6931" i="1"/>
  <c r="B6931" i="1"/>
  <c r="AI6892" i="1"/>
  <c r="B6892" i="1"/>
  <c r="AI6891" i="1"/>
  <c r="B6891" i="1"/>
  <c r="AI6841" i="1"/>
  <c r="B6841" i="1"/>
  <c r="AI6816" i="1"/>
  <c r="B6816" i="1"/>
  <c r="AI6808" i="1"/>
  <c r="B6808" i="1"/>
  <c r="AI6794" i="1"/>
  <c r="B6794" i="1"/>
  <c r="AI6793" i="1"/>
  <c r="B6793" i="1"/>
  <c r="AI6790" i="1"/>
  <c r="B6790" i="1"/>
  <c r="AI6789" i="1"/>
  <c r="B6789" i="1"/>
  <c r="AI6771" i="1"/>
  <c r="B6771" i="1"/>
  <c r="AI6763" i="1"/>
  <c r="B6763" i="1"/>
  <c r="AI6758" i="1"/>
  <c r="B6758" i="1"/>
  <c r="AI6754" i="1"/>
  <c r="B6754" i="1"/>
  <c r="AI6749" i="1"/>
  <c r="B6749" i="1"/>
  <c r="AI6735" i="1"/>
  <c r="B6735" i="1"/>
  <c r="AI6732" i="1"/>
  <c r="B6732" i="1"/>
  <c r="AI6710" i="1"/>
  <c r="B6710" i="1"/>
  <c r="AI6669" i="1"/>
  <c r="B6669" i="1"/>
  <c r="AI6653" i="1"/>
  <c r="B6653" i="1"/>
  <c r="AI6563" i="1"/>
  <c r="B6563" i="1"/>
  <c r="AI6537" i="1"/>
  <c r="B6537" i="1"/>
  <c r="AI6518" i="1"/>
  <c r="B6518" i="1"/>
  <c r="AI6490" i="1"/>
  <c r="B6490" i="1"/>
  <c r="AI6466" i="1"/>
  <c r="B6466" i="1"/>
  <c r="AI6463" i="1"/>
  <c r="B6463" i="1"/>
  <c r="AI6406" i="1"/>
  <c r="B6406" i="1"/>
  <c r="AI6405" i="1"/>
  <c r="B6405" i="1"/>
  <c r="AI6390" i="1"/>
  <c r="B6390" i="1"/>
  <c r="AI6363" i="1"/>
  <c r="B6363" i="1"/>
  <c r="AI6349" i="1"/>
  <c r="B6349" i="1"/>
  <c r="AI6341" i="1"/>
  <c r="B6341" i="1"/>
  <c r="AI6333" i="1"/>
  <c r="B6333" i="1"/>
  <c r="AI6317" i="1"/>
  <c r="B6317" i="1"/>
  <c r="AI6288" i="1"/>
  <c r="B6288" i="1"/>
  <c r="AI6271" i="1"/>
  <c r="B6271" i="1"/>
  <c r="AI6250" i="1"/>
  <c r="B6250" i="1"/>
  <c r="AI6230" i="1"/>
  <c r="B6230" i="1"/>
  <c r="AI6210" i="1"/>
  <c r="B6210" i="1"/>
  <c r="AI6182" i="1"/>
  <c r="B6182" i="1"/>
  <c r="AI6177" i="1"/>
  <c r="B6177" i="1"/>
  <c r="AI6165" i="1"/>
  <c r="B6165" i="1"/>
  <c r="AI6158" i="1"/>
  <c r="B6158" i="1"/>
  <c r="AI6115" i="1"/>
  <c r="B6115" i="1"/>
  <c r="AI6106" i="1"/>
  <c r="B6106" i="1"/>
  <c r="AI6084" i="1"/>
  <c r="B6084" i="1"/>
  <c r="AI6068" i="1"/>
  <c r="B6068" i="1"/>
  <c r="AI6040" i="1"/>
  <c r="B6040" i="1"/>
  <c r="AI6015" i="1"/>
  <c r="B6015" i="1"/>
  <c r="AI6006" i="1"/>
  <c r="B6006" i="1"/>
  <c r="AI5993" i="1"/>
  <c r="B5993" i="1"/>
  <c r="AI5992" i="1"/>
  <c r="B5992" i="1"/>
  <c r="AI5983" i="1"/>
  <c r="B5983" i="1"/>
  <c r="AI5970" i="1"/>
  <c r="B5970" i="1"/>
  <c r="AI5960" i="1"/>
  <c r="B5960" i="1"/>
  <c r="AI5947" i="1"/>
  <c r="B5947" i="1"/>
  <c r="AI5911" i="1"/>
  <c r="B5911" i="1"/>
  <c r="AI5898" i="1"/>
  <c r="B5898" i="1"/>
  <c r="AI5892" i="1"/>
  <c r="B5892" i="1"/>
  <c r="AI5891" i="1"/>
  <c r="B5891" i="1"/>
  <c r="AI5884" i="1"/>
  <c r="B5884" i="1"/>
  <c r="AI5881" i="1"/>
  <c r="B5881" i="1"/>
  <c r="AI5875" i="1"/>
  <c r="B5875" i="1"/>
  <c r="AI5852" i="1"/>
  <c r="B5852" i="1"/>
  <c r="AI5846" i="1"/>
  <c r="B5846" i="1"/>
  <c r="AI5836" i="1"/>
  <c r="B5836" i="1"/>
  <c r="AI5780" i="1"/>
  <c r="B5780" i="1"/>
  <c r="AI5775" i="1"/>
  <c r="B5775" i="1"/>
  <c r="AI5763" i="1"/>
  <c r="B5763" i="1"/>
  <c r="AI5729" i="1"/>
  <c r="B5729" i="1"/>
  <c r="AI5686" i="1"/>
  <c r="B5686" i="1"/>
  <c r="AI5684" i="1"/>
  <c r="B5684" i="1"/>
  <c r="AI5674" i="1"/>
  <c r="B5674" i="1"/>
  <c r="AI5665" i="1"/>
  <c r="B5665" i="1"/>
  <c r="AI5660" i="1"/>
  <c r="B5660" i="1"/>
  <c r="AI5655" i="1"/>
  <c r="B5655" i="1"/>
  <c r="AI5644" i="1"/>
  <c r="B5644" i="1"/>
  <c r="AI5643" i="1"/>
  <c r="B5643" i="1"/>
  <c r="AI5638" i="1"/>
  <c r="B5638" i="1"/>
  <c r="AI5604" i="1"/>
  <c r="B5604" i="1"/>
  <c r="AI5587" i="1"/>
  <c r="B5587" i="1"/>
  <c r="AI5582" i="1"/>
  <c r="B5582" i="1"/>
  <c r="AI4200" i="1"/>
  <c r="B4200" i="1"/>
  <c r="AI4199" i="1"/>
  <c r="B4199" i="1"/>
  <c r="AI4198" i="1"/>
  <c r="B4198" i="1"/>
  <c r="AI4197" i="1"/>
  <c r="B4197" i="1"/>
  <c r="AI4194" i="1"/>
  <c r="B4194" i="1"/>
  <c r="AI4193" i="1"/>
  <c r="B4193" i="1"/>
  <c r="AI4192" i="1"/>
  <c r="B4192" i="1"/>
  <c r="AI4191" i="1"/>
  <c r="B4191" i="1"/>
  <c r="AI4190" i="1"/>
  <c r="B4190" i="1"/>
  <c r="AI4189" i="1"/>
  <c r="B4189" i="1"/>
  <c r="AI4188" i="1"/>
  <c r="B4188" i="1"/>
  <c r="AI4187" i="1"/>
  <c r="B4187" i="1"/>
  <c r="AI4186" i="1"/>
  <c r="B4186" i="1"/>
  <c r="AI4184" i="1"/>
  <c r="B4184" i="1"/>
  <c r="AI4183" i="1"/>
  <c r="B4183" i="1"/>
  <c r="AI4182" i="1"/>
  <c r="B4182" i="1"/>
  <c r="AI4181" i="1"/>
  <c r="B4181" i="1"/>
  <c r="AI4180" i="1"/>
  <c r="B4180" i="1"/>
  <c r="AI4179" i="1"/>
  <c r="B4179" i="1"/>
  <c r="AI4178" i="1"/>
  <c r="B4178" i="1"/>
  <c r="AI4177" i="1"/>
  <c r="B4177" i="1"/>
  <c r="AI4176" i="1"/>
  <c r="B4176" i="1"/>
  <c r="AI4175" i="1"/>
  <c r="B4175" i="1"/>
  <c r="AI4174" i="1"/>
  <c r="B4174" i="1"/>
  <c r="AI4173" i="1"/>
  <c r="B4173" i="1"/>
  <c r="AI4172" i="1"/>
  <c r="B4172" i="1"/>
  <c r="AI4171" i="1"/>
  <c r="B4171" i="1"/>
  <c r="AI4170" i="1"/>
  <c r="B4170" i="1"/>
  <c r="AI4169" i="1"/>
  <c r="B4169" i="1"/>
  <c r="AI4168" i="1"/>
  <c r="B4168" i="1"/>
  <c r="AI4167" i="1"/>
  <c r="B4167" i="1"/>
  <c r="AI4166" i="1"/>
  <c r="B4166" i="1"/>
  <c r="AI4165" i="1"/>
  <c r="B4165" i="1"/>
  <c r="AI4164" i="1"/>
  <c r="B4164" i="1"/>
  <c r="AI4163" i="1"/>
  <c r="B4163" i="1"/>
  <c r="AI4161" i="1"/>
  <c r="B4161" i="1"/>
  <c r="AI4160" i="1"/>
  <c r="B4160" i="1"/>
  <c r="AI4159" i="1"/>
  <c r="B4159" i="1"/>
  <c r="AI4158" i="1"/>
  <c r="B4158" i="1"/>
  <c r="AI4157" i="1"/>
  <c r="B4157" i="1"/>
  <c r="AI4155" i="1"/>
  <c r="B4155" i="1"/>
  <c r="AI4154" i="1"/>
  <c r="B4154" i="1"/>
  <c r="AI4153" i="1"/>
  <c r="B4153" i="1"/>
  <c r="AI4151" i="1"/>
  <c r="B4151" i="1"/>
  <c r="AI4150" i="1"/>
  <c r="B4150" i="1"/>
  <c r="AI4149" i="1"/>
  <c r="B4149" i="1"/>
  <c r="AI4148" i="1"/>
  <c r="B4148" i="1"/>
  <c r="AI4147" i="1"/>
  <c r="B4147" i="1"/>
  <c r="AI4146" i="1"/>
  <c r="B4146" i="1"/>
  <c r="AI4145" i="1"/>
  <c r="B4145" i="1"/>
  <c r="AI4144" i="1"/>
  <c r="B4144" i="1"/>
  <c r="AI4143" i="1"/>
  <c r="B4143" i="1"/>
  <c r="AI4142" i="1"/>
  <c r="B4142" i="1"/>
  <c r="AI4141" i="1"/>
  <c r="B4141" i="1"/>
  <c r="AI4140" i="1"/>
  <c r="B4140" i="1"/>
  <c r="AI4139" i="1"/>
  <c r="B4139" i="1"/>
  <c r="AI4138" i="1"/>
  <c r="B4138" i="1"/>
  <c r="AI4137" i="1"/>
  <c r="B4137" i="1"/>
  <c r="AI4136" i="1"/>
  <c r="B4136" i="1"/>
  <c r="AI4135" i="1"/>
  <c r="B4135" i="1"/>
  <c r="AI4134" i="1"/>
  <c r="B4134" i="1"/>
  <c r="AI4133" i="1"/>
  <c r="B4133" i="1"/>
  <c r="AI4132" i="1"/>
  <c r="B4132" i="1"/>
  <c r="AI4131" i="1"/>
  <c r="B4131" i="1"/>
  <c r="AI4130" i="1"/>
  <c r="B4130" i="1"/>
  <c r="AI4129" i="1"/>
  <c r="B4129" i="1"/>
  <c r="AI4128" i="1"/>
  <c r="B4128" i="1"/>
  <c r="AI4125" i="1"/>
  <c r="B4125" i="1"/>
  <c r="AI4124" i="1"/>
  <c r="B4124" i="1"/>
  <c r="AI4123" i="1"/>
  <c r="B4123" i="1"/>
  <c r="AI4122" i="1"/>
  <c r="B4122" i="1"/>
  <c r="AI4121" i="1"/>
  <c r="B4121" i="1"/>
  <c r="AI4120" i="1"/>
  <c r="B4120" i="1"/>
  <c r="AI4119" i="1"/>
  <c r="B4119" i="1"/>
  <c r="AI4118" i="1"/>
  <c r="B4118" i="1"/>
  <c r="AI4117" i="1"/>
  <c r="B4117" i="1"/>
  <c r="AI4116" i="1"/>
  <c r="B4116" i="1"/>
  <c r="AI4115" i="1"/>
  <c r="B4115" i="1"/>
  <c r="AI4114" i="1"/>
  <c r="B4114" i="1"/>
  <c r="AI4113" i="1"/>
  <c r="B4113" i="1"/>
  <c r="AI4112" i="1"/>
  <c r="B4112" i="1"/>
  <c r="AI4111" i="1"/>
  <c r="B4111" i="1"/>
  <c r="AI4110" i="1"/>
  <c r="B4110" i="1"/>
  <c r="AI4108" i="1"/>
  <c r="B4108" i="1"/>
  <c r="AI4107" i="1"/>
  <c r="B4107" i="1"/>
  <c r="AI4106" i="1"/>
  <c r="B4106" i="1"/>
  <c r="AI4105" i="1"/>
  <c r="B4105" i="1"/>
  <c r="AI4104" i="1"/>
  <c r="B4104" i="1"/>
  <c r="AI4103" i="1"/>
  <c r="B4103" i="1"/>
  <c r="AI4099" i="1"/>
  <c r="B4099" i="1"/>
  <c r="AI4098" i="1"/>
  <c r="B4098" i="1"/>
  <c r="AI4097" i="1"/>
  <c r="B4097" i="1"/>
  <c r="AI4096" i="1"/>
  <c r="B4096" i="1"/>
  <c r="AI4093" i="1"/>
  <c r="B4093" i="1"/>
  <c r="AI4092" i="1"/>
  <c r="B4092" i="1"/>
  <c r="AI4091" i="1"/>
  <c r="B4091" i="1"/>
  <c r="AI4090" i="1"/>
  <c r="B4090" i="1"/>
  <c r="AI4089" i="1"/>
  <c r="B4089" i="1"/>
  <c r="AI4086" i="1"/>
  <c r="B4086" i="1"/>
  <c r="AI4085" i="1"/>
  <c r="B4085" i="1"/>
  <c r="AI4084" i="1"/>
  <c r="B4084" i="1"/>
  <c r="AI4083" i="1"/>
  <c r="B4083" i="1"/>
  <c r="AI4082" i="1"/>
  <c r="B4082" i="1"/>
  <c r="AI4081" i="1"/>
  <c r="B4081" i="1"/>
  <c r="AI4080" i="1"/>
  <c r="B4080" i="1"/>
  <c r="AI4078" i="1"/>
  <c r="B4078" i="1"/>
  <c r="AI4077" i="1"/>
  <c r="B4077" i="1"/>
  <c r="AI4075" i="1"/>
  <c r="B4075" i="1"/>
  <c r="AI4074" i="1"/>
  <c r="B4074" i="1"/>
  <c r="AI4073" i="1"/>
  <c r="B4073" i="1"/>
  <c r="AI4072" i="1"/>
  <c r="B4072" i="1"/>
  <c r="AI4069" i="1"/>
  <c r="B4069" i="1"/>
  <c r="AI4068" i="1"/>
  <c r="B4068" i="1"/>
  <c r="AI4067" i="1"/>
  <c r="B4067" i="1"/>
  <c r="AI4066" i="1"/>
  <c r="B4066" i="1"/>
  <c r="AI4065" i="1"/>
  <c r="B4065" i="1"/>
  <c r="AI4064" i="1"/>
  <c r="B4064" i="1"/>
  <c r="AI4063" i="1"/>
  <c r="B4063" i="1"/>
  <c r="AI4062" i="1"/>
  <c r="B4062" i="1"/>
  <c r="AI4061" i="1"/>
  <c r="B4061" i="1"/>
  <c r="AI4060" i="1"/>
  <c r="B4060" i="1"/>
  <c r="AI4059" i="1"/>
  <c r="B4059" i="1"/>
  <c r="AI4058" i="1"/>
  <c r="B4058" i="1"/>
  <c r="AI4057" i="1"/>
  <c r="B4057" i="1"/>
  <c r="AI4055" i="1"/>
  <c r="B4055" i="1"/>
  <c r="AI4054" i="1"/>
  <c r="B4054" i="1"/>
  <c r="AI4053" i="1"/>
  <c r="B4053" i="1"/>
  <c r="AI4051" i="1"/>
  <c r="B4051" i="1"/>
  <c r="AI4050" i="1"/>
  <c r="B4050" i="1"/>
  <c r="AI4049" i="1"/>
  <c r="B4049" i="1"/>
  <c r="AI4048" i="1"/>
  <c r="B4048" i="1"/>
  <c r="AI4047" i="1"/>
  <c r="B4047" i="1"/>
  <c r="AI4046" i="1"/>
  <c r="B4046" i="1"/>
  <c r="AI4045" i="1"/>
  <c r="B4045" i="1"/>
  <c r="AI4044" i="1"/>
  <c r="B4044" i="1"/>
  <c r="AI4043" i="1"/>
  <c r="B4043" i="1"/>
  <c r="AI4040" i="1"/>
  <c r="B4040" i="1"/>
  <c r="AI4039" i="1"/>
  <c r="B4039" i="1"/>
  <c r="AI4038" i="1"/>
  <c r="B4038" i="1"/>
  <c r="AI4037" i="1"/>
  <c r="B4037" i="1"/>
  <c r="AI4036" i="1"/>
  <c r="B4036" i="1"/>
  <c r="AI4035" i="1"/>
  <c r="B4035" i="1"/>
  <c r="AI4034" i="1"/>
  <c r="B4034" i="1"/>
  <c r="AI4033" i="1"/>
  <c r="B4033" i="1"/>
  <c r="AI4032" i="1"/>
  <c r="B4032" i="1"/>
  <c r="AI4031" i="1"/>
  <c r="B4031" i="1"/>
  <c r="AI4029" i="1"/>
  <c r="B4029" i="1"/>
  <c r="AI4028" i="1"/>
  <c r="B4028" i="1"/>
  <c r="AI4027" i="1"/>
  <c r="B4027" i="1"/>
  <c r="AI4026" i="1"/>
  <c r="B4026" i="1"/>
  <c r="AI4025" i="1"/>
  <c r="B4025" i="1"/>
  <c r="AI4024" i="1"/>
  <c r="B4024" i="1"/>
  <c r="AI4023" i="1"/>
  <c r="B4023" i="1"/>
  <c r="AI4020" i="1"/>
  <c r="B4020" i="1"/>
  <c r="AI4019" i="1"/>
  <c r="B4019" i="1"/>
  <c r="AI4018" i="1"/>
  <c r="B4018" i="1"/>
  <c r="AI4017" i="1"/>
  <c r="B4017" i="1"/>
  <c r="AI4016" i="1"/>
  <c r="B4016" i="1"/>
  <c r="AI4015" i="1"/>
  <c r="B4015" i="1"/>
  <c r="AI4014" i="1"/>
  <c r="B4014" i="1"/>
  <c r="AI4013" i="1"/>
  <c r="B4013" i="1"/>
  <c r="AI4012" i="1"/>
  <c r="B4012" i="1"/>
  <c r="AI4011" i="1"/>
  <c r="B4011" i="1"/>
  <c r="AI4010" i="1"/>
  <c r="B4010" i="1"/>
  <c r="AI4009" i="1"/>
  <c r="B4009" i="1"/>
  <c r="AI4008" i="1"/>
  <c r="B4008" i="1"/>
  <c r="AI4007" i="1"/>
  <c r="B4007" i="1"/>
  <c r="AI4006" i="1"/>
  <c r="B4006" i="1"/>
  <c r="AI4005" i="1"/>
  <c r="B4005" i="1"/>
  <c r="AI4004" i="1"/>
  <c r="B4004" i="1"/>
  <c r="AI4003" i="1"/>
  <c r="B4003" i="1"/>
  <c r="AI4002" i="1"/>
  <c r="B4002" i="1"/>
  <c r="AI4001" i="1"/>
  <c r="B4001" i="1"/>
  <c r="AI4000" i="1"/>
  <c r="B4000" i="1"/>
  <c r="AI3999" i="1"/>
  <c r="B3999" i="1"/>
  <c r="AI3998" i="1"/>
  <c r="B3998" i="1"/>
  <c r="AI3997" i="1"/>
  <c r="B3997" i="1"/>
  <c r="AI3996" i="1"/>
  <c r="B3996" i="1"/>
  <c r="AI3995" i="1"/>
  <c r="B3995" i="1"/>
  <c r="AI3994" i="1"/>
  <c r="B3994" i="1"/>
  <c r="AI3993" i="1"/>
  <c r="B3993" i="1"/>
  <c r="AI3990" i="1"/>
  <c r="B3990" i="1"/>
  <c r="AI3989" i="1"/>
  <c r="B3989" i="1"/>
  <c r="AI3987" i="1"/>
  <c r="B3987" i="1"/>
  <c r="AI3985" i="1"/>
  <c r="B3985" i="1"/>
  <c r="AI3984" i="1"/>
  <c r="B3984" i="1"/>
  <c r="AI3983" i="1"/>
  <c r="B3983" i="1"/>
  <c r="AI3982" i="1"/>
  <c r="B3982" i="1"/>
  <c r="AI3981" i="1"/>
  <c r="B3981" i="1"/>
  <c r="AI3980" i="1"/>
  <c r="B3980" i="1"/>
  <c r="AI3979" i="1"/>
  <c r="B3979" i="1"/>
  <c r="AI3978" i="1"/>
  <c r="B3978" i="1"/>
  <c r="AI3977" i="1"/>
  <c r="B3977" i="1"/>
  <c r="AI3976" i="1"/>
  <c r="B3976" i="1"/>
  <c r="AI3975" i="1"/>
  <c r="B3975" i="1"/>
  <c r="AI3974" i="1"/>
  <c r="B3974" i="1"/>
  <c r="AI3973" i="1"/>
  <c r="B3973" i="1"/>
  <c r="AI3972" i="1"/>
  <c r="B3972" i="1"/>
  <c r="AI3971" i="1"/>
  <c r="B3971" i="1"/>
  <c r="AI3970" i="1"/>
  <c r="B3970" i="1"/>
  <c r="AI3969" i="1"/>
  <c r="B3969" i="1"/>
  <c r="AI3968" i="1"/>
  <c r="B3968" i="1"/>
  <c r="AI3967" i="1"/>
  <c r="B3967" i="1"/>
  <c r="AI3966" i="1"/>
  <c r="B3966" i="1"/>
  <c r="AI3965" i="1"/>
  <c r="B3965" i="1"/>
  <c r="AI3964" i="1"/>
  <c r="B3964" i="1"/>
  <c r="AI3963" i="1"/>
  <c r="B3963" i="1"/>
  <c r="AI3962" i="1"/>
  <c r="B3962" i="1"/>
  <c r="AI3961" i="1"/>
  <c r="B3961" i="1"/>
  <c r="AI3960" i="1"/>
  <c r="B3960" i="1"/>
  <c r="AI3959" i="1"/>
  <c r="B3959" i="1"/>
  <c r="AI3958" i="1"/>
  <c r="B3958" i="1"/>
  <c r="AI3957" i="1"/>
  <c r="B3957" i="1"/>
  <c r="AI3955" i="1"/>
  <c r="B3955" i="1"/>
  <c r="AI3954" i="1"/>
  <c r="B3954" i="1"/>
  <c r="AI3953" i="1"/>
  <c r="B3953" i="1"/>
  <c r="AI3951" i="1"/>
  <c r="B3951" i="1"/>
  <c r="AI3950" i="1"/>
  <c r="B3950" i="1"/>
  <c r="AI3949" i="1"/>
  <c r="B3949" i="1"/>
  <c r="AI3948" i="1"/>
  <c r="B3948" i="1"/>
  <c r="AI3947" i="1"/>
  <c r="B3947" i="1"/>
  <c r="AI3946" i="1"/>
  <c r="B3946" i="1"/>
  <c r="AI3945" i="1"/>
  <c r="B3945" i="1"/>
  <c r="AI3944" i="1"/>
  <c r="B3944" i="1"/>
  <c r="AI3943" i="1"/>
  <c r="B3943" i="1"/>
  <c r="AI3942" i="1"/>
  <c r="B3942" i="1"/>
  <c r="AI3941" i="1"/>
  <c r="B3941" i="1"/>
  <c r="AI3940" i="1"/>
  <c r="B3940" i="1"/>
  <c r="AI3938" i="1"/>
  <c r="B3938" i="1"/>
  <c r="AI3937" i="1"/>
  <c r="B3937" i="1"/>
  <c r="AI3936" i="1"/>
  <c r="B3936" i="1"/>
  <c r="AI3935" i="1"/>
  <c r="B3935" i="1"/>
  <c r="AI3934" i="1"/>
  <c r="B3934" i="1"/>
  <c r="AI3933" i="1"/>
  <c r="B3933" i="1"/>
  <c r="AI3932" i="1"/>
  <c r="B3932" i="1"/>
  <c r="AI3931" i="1"/>
  <c r="B3931" i="1"/>
  <c r="AI3930" i="1"/>
  <c r="B3930" i="1"/>
  <c r="AI3929" i="1"/>
  <c r="B3929" i="1"/>
  <c r="AI3928" i="1"/>
  <c r="B3928" i="1"/>
  <c r="AI3927" i="1"/>
  <c r="B3927" i="1"/>
  <c r="AI3926" i="1"/>
  <c r="B3926" i="1"/>
  <c r="AI3925" i="1"/>
  <c r="B3925" i="1"/>
  <c r="AI3924" i="1"/>
  <c r="B3924" i="1"/>
  <c r="AI3922" i="1"/>
  <c r="B3922" i="1"/>
  <c r="AI3921" i="1"/>
  <c r="B3921" i="1"/>
  <c r="AI3920" i="1"/>
  <c r="B3920" i="1"/>
  <c r="AI3919" i="1"/>
  <c r="B3919" i="1"/>
  <c r="AI3918" i="1"/>
  <c r="B3918" i="1"/>
  <c r="AI3917" i="1"/>
  <c r="B3917" i="1"/>
  <c r="AI3916" i="1"/>
  <c r="B3916" i="1"/>
  <c r="AI3915" i="1"/>
  <c r="B3915" i="1"/>
  <c r="AI3914" i="1"/>
  <c r="B3914" i="1"/>
  <c r="AI3913" i="1"/>
  <c r="B3913" i="1"/>
  <c r="AI3912" i="1"/>
  <c r="B3912" i="1"/>
  <c r="AI3911" i="1"/>
  <c r="B3911" i="1"/>
  <c r="AI3910" i="1"/>
  <c r="B3910" i="1"/>
  <c r="AI3908" i="1"/>
  <c r="B3908" i="1"/>
  <c r="AI3906" i="1"/>
  <c r="B3906" i="1"/>
  <c r="AI3905" i="1"/>
  <c r="B3905" i="1"/>
  <c r="AI3904" i="1"/>
  <c r="B3904" i="1"/>
  <c r="AI3903" i="1"/>
  <c r="B3903" i="1"/>
  <c r="AI3902" i="1"/>
  <c r="B3902" i="1"/>
  <c r="AI3901" i="1"/>
  <c r="B3901" i="1"/>
  <c r="AI3900" i="1"/>
  <c r="B3900" i="1"/>
  <c r="AI3899" i="1"/>
  <c r="B3899" i="1"/>
  <c r="AI3898" i="1"/>
  <c r="B3898" i="1"/>
  <c r="AI3897" i="1"/>
  <c r="B3897" i="1"/>
  <c r="AI3896" i="1"/>
  <c r="B3896" i="1"/>
  <c r="AI3895" i="1"/>
  <c r="B3895" i="1"/>
  <c r="AI3893" i="1"/>
  <c r="B3893" i="1"/>
  <c r="AI3892" i="1"/>
  <c r="B3892" i="1"/>
  <c r="AI3890" i="1"/>
  <c r="B3890" i="1"/>
  <c r="AI3889" i="1"/>
  <c r="B3889" i="1"/>
  <c r="AI3888" i="1"/>
  <c r="B3888" i="1"/>
  <c r="AI3887" i="1"/>
  <c r="B3887" i="1"/>
  <c r="AI3886" i="1"/>
  <c r="B3886" i="1"/>
  <c r="AI3885" i="1"/>
  <c r="B3885" i="1"/>
  <c r="AI3884" i="1"/>
  <c r="B3884" i="1"/>
  <c r="AI3883" i="1"/>
  <c r="B3883" i="1"/>
  <c r="AI3882" i="1"/>
  <c r="B3882" i="1"/>
  <c r="AI3881" i="1"/>
  <c r="B3881" i="1"/>
  <c r="AI3880" i="1"/>
  <c r="B3880" i="1"/>
  <c r="AI3879" i="1"/>
  <c r="B3879" i="1"/>
  <c r="AI3878" i="1"/>
  <c r="B3878" i="1"/>
  <c r="AI3877" i="1"/>
  <c r="B3877" i="1"/>
  <c r="AI3876" i="1"/>
  <c r="B3876" i="1"/>
  <c r="AI3875" i="1"/>
  <c r="B3875" i="1"/>
  <c r="AI3874" i="1"/>
  <c r="B3874" i="1"/>
  <c r="AI3873" i="1"/>
  <c r="B3873" i="1"/>
  <c r="AI3872" i="1"/>
  <c r="B3872" i="1"/>
  <c r="AI3871" i="1"/>
  <c r="B3871" i="1"/>
  <c r="AI3870" i="1"/>
  <c r="B3870" i="1"/>
  <c r="AI3869" i="1"/>
  <c r="B3869" i="1"/>
  <c r="AI3868" i="1"/>
  <c r="B3868" i="1"/>
  <c r="AI3867" i="1"/>
  <c r="B3867" i="1"/>
  <c r="AI3866" i="1"/>
  <c r="B3866" i="1"/>
  <c r="AI3865" i="1"/>
  <c r="B3865" i="1"/>
  <c r="AI3864" i="1"/>
  <c r="B3864" i="1"/>
  <c r="AI3863" i="1"/>
  <c r="B3863" i="1"/>
  <c r="AI3862" i="1"/>
  <c r="B3862" i="1"/>
  <c r="AI3861" i="1"/>
  <c r="B3861" i="1"/>
  <c r="AI3860" i="1"/>
  <c r="B3860" i="1"/>
  <c r="AI3859" i="1"/>
  <c r="B3859" i="1"/>
  <c r="AI3858" i="1"/>
  <c r="B3858" i="1"/>
  <c r="AI3857" i="1"/>
  <c r="B3857" i="1"/>
  <c r="AI3856" i="1"/>
  <c r="B3856" i="1"/>
  <c r="AI3855" i="1"/>
  <c r="B3855" i="1"/>
  <c r="AI3854" i="1"/>
  <c r="B3854" i="1"/>
  <c r="AI3853" i="1"/>
  <c r="B3853" i="1"/>
  <c r="AI3852" i="1"/>
  <c r="B3852" i="1"/>
  <c r="AI3851" i="1"/>
  <c r="B3851" i="1"/>
  <c r="AI3849" i="1"/>
  <c r="B3849" i="1"/>
  <c r="AI3848" i="1"/>
  <c r="B3848" i="1"/>
  <c r="AI3847" i="1"/>
  <c r="B3847" i="1"/>
  <c r="AI3846" i="1"/>
  <c r="B3846" i="1"/>
  <c r="AI3845" i="1"/>
  <c r="B3845" i="1"/>
  <c r="AI3844" i="1"/>
  <c r="B3844" i="1"/>
  <c r="AI3843" i="1"/>
  <c r="B3843" i="1"/>
  <c r="AI3842" i="1"/>
  <c r="B3842" i="1"/>
  <c r="AI3841" i="1"/>
  <c r="B3841" i="1"/>
  <c r="AI3840" i="1"/>
  <c r="B3840" i="1"/>
  <c r="AI3838" i="1"/>
  <c r="B3838" i="1"/>
  <c r="AI3837" i="1"/>
  <c r="B3837" i="1"/>
  <c r="AI3836" i="1"/>
  <c r="B3836" i="1"/>
  <c r="AI3835" i="1"/>
  <c r="B3835" i="1"/>
  <c r="AI3834" i="1"/>
  <c r="B3834" i="1"/>
  <c r="AI3833" i="1"/>
  <c r="B3833" i="1"/>
  <c r="AI3832" i="1"/>
  <c r="B3832" i="1"/>
  <c r="AI3831" i="1"/>
  <c r="B3831" i="1"/>
  <c r="AI3828" i="1"/>
  <c r="B3828" i="1"/>
  <c r="AI3827" i="1"/>
  <c r="B3827" i="1"/>
  <c r="AI3826" i="1"/>
  <c r="B3826" i="1"/>
  <c r="AI3825" i="1"/>
  <c r="B3825" i="1"/>
  <c r="AI3824" i="1"/>
  <c r="B3824" i="1"/>
  <c r="AI3823" i="1"/>
  <c r="B3823" i="1"/>
  <c r="AI3822" i="1"/>
  <c r="B3822" i="1"/>
  <c r="AI3821" i="1"/>
  <c r="B3821" i="1"/>
  <c r="AI3820" i="1"/>
  <c r="B3820" i="1"/>
  <c r="AI3819" i="1"/>
  <c r="B3819" i="1"/>
  <c r="AI3818" i="1"/>
  <c r="B3818" i="1"/>
  <c r="AI3817" i="1"/>
  <c r="B3817" i="1"/>
  <c r="AI3816" i="1"/>
  <c r="B3816" i="1"/>
  <c r="AI3815" i="1"/>
  <c r="B3815" i="1"/>
  <c r="AI3814" i="1"/>
  <c r="B3814" i="1"/>
  <c r="AI3813" i="1"/>
  <c r="B3813" i="1"/>
  <c r="AI3812" i="1"/>
  <c r="B3812" i="1"/>
  <c r="AI3811" i="1"/>
  <c r="B3811" i="1"/>
  <c r="AI3810" i="1"/>
  <c r="B3810" i="1"/>
  <c r="AI3809" i="1"/>
  <c r="B3809" i="1"/>
  <c r="AI3808" i="1"/>
  <c r="B3808" i="1"/>
  <c r="AI3807" i="1"/>
  <c r="B3807" i="1"/>
  <c r="AI3806" i="1"/>
  <c r="B3806" i="1"/>
  <c r="AI3805" i="1"/>
  <c r="B3805" i="1"/>
  <c r="AI3804" i="1"/>
  <c r="B3804" i="1"/>
  <c r="AI3803" i="1"/>
  <c r="B3803" i="1"/>
  <c r="AI3802" i="1"/>
  <c r="B3802" i="1"/>
  <c r="AI3801" i="1"/>
  <c r="B3801" i="1"/>
  <c r="AI3800" i="1"/>
  <c r="B3800" i="1"/>
  <c r="AI3799" i="1"/>
  <c r="B3799" i="1"/>
  <c r="AI3798" i="1"/>
  <c r="B3798" i="1"/>
  <c r="AI3796" i="1"/>
  <c r="B3796" i="1"/>
  <c r="AI3795" i="1"/>
  <c r="B3795" i="1"/>
  <c r="AI3794" i="1"/>
  <c r="B3794" i="1"/>
  <c r="AI3793" i="1"/>
  <c r="B3793" i="1"/>
  <c r="AI3792" i="1"/>
  <c r="B3792" i="1"/>
  <c r="AI3790" i="1"/>
  <c r="B3790" i="1"/>
  <c r="AI3789" i="1"/>
  <c r="B3789" i="1"/>
  <c r="AI3788" i="1"/>
  <c r="B3788" i="1"/>
  <c r="AI3787" i="1"/>
  <c r="B3787" i="1"/>
  <c r="AI3786" i="1"/>
  <c r="B3786" i="1"/>
  <c r="AI3784" i="1"/>
  <c r="B3784" i="1"/>
  <c r="AI3783" i="1"/>
  <c r="B3783" i="1"/>
  <c r="AI3782" i="1"/>
  <c r="B3782" i="1"/>
  <c r="AI3781" i="1"/>
  <c r="B3781" i="1"/>
  <c r="AI3780" i="1"/>
  <c r="B3780" i="1"/>
  <c r="AI3779" i="1"/>
  <c r="B3779" i="1"/>
  <c r="AI3778" i="1"/>
  <c r="B3778" i="1"/>
  <c r="AI3777" i="1"/>
  <c r="B3777" i="1"/>
  <c r="AI3776" i="1"/>
  <c r="B3776" i="1"/>
  <c r="AI3775" i="1"/>
  <c r="B3775" i="1"/>
  <c r="AI3774" i="1"/>
  <c r="B3774" i="1"/>
  <c r="AI3773" i="1"/>
  <c r="B3773" i="1"/>
  <c r="AI3772" i="1"/>
  <c r="B3772" i="1"/>
  <c r="AI3771" i="1"/>
  <c r="B3771" i="1"/>
  <c r="AI3770" i="1"/>
  <c r="B3770" i="1"/>
  <c r="AI3769" i="1"/>
  <c r="B3769" i="1"/>
  <c r="AI3768" i="1"/>
  <c r="B3768" i="1"/>
  <c r="AI3765" i="1"/>
  <c r="B3765" i="1"/>
  <c r="AI3764" i="1"/>
  <c r="B3764" i="1"/>
  <c r="AI3763" i="1"/>
  <c r="B3763" i="1"/>
  <c r="AI3762" i="1"/>
  <c r="B3762" i="1"/>
  <c r="AI3761" i="1"/>
  <c r="B3761" i="1"/>
  <c r="AI3760" i="1"/>
  <c r="B3760" i="1"/>
  <c r="AI3759" i="1"/>
  <c r="B3759" i="1"/>
  <c r="AI3758" i="1"/>
  <c r="B3758" i="1"/>
  <c r="AI3757" i="1"/>
  <c r="B3757" i="1"/>
  <c r="AI3756" i="1"/>
  <c r="B3756" i="1"/>
  <c r="AI3755" i="1"/>
  <c r="B3755" i="1"/>
  <c r="AI3754" i="1"/>
  <c r="B3754" i="1"/>
  <c r="AI3753" i="1"/>
  <c r="B3753" i="1"/>
  <c r="AI3752" i="1"/>
  <c r="B3752" i="1"/>
  <c r="AI3751" i="1"/>
  <c r="B3751" i="1"/>
  <c r="AI3750" i="1"/>
  <c r="B3750" i="1"/>
  <c r="AI3748" i="1"/>
  <c r="B3748" i="1"/>
  <c r="AI3747" i="1"/>
  <c r="B3747" i="1"/>
  <c r="AI3745" i="1"/>
  <c r="B3745" i="1"/>
  <c r="AI3744" i="1"/>
  <c r="B3744" i="1"/>
  <c r="AI3743" i="1"/>
  <c r="B3743" i="1"/>
  <c r="AI3742" i="1"/>
  <c r="B3742" i="1"/>
  <c r="AI3741" i="1"/>
  <c r="B3741" i="1"/>
  <c r="AI3740" i="1"/>
  <c r="B3740" i="1"/>
  <c r="AI3739" i="1"/>
  <c r="B3739" i="1"/>
  <c r="AI3738" i="1"/>
  <c r="B3738" i="1"/>
  <c r="AI3737" i="1"/>
  <c r="B3737" i="1"/>
  <c r="AI3735" i="1"/>
  <c r="B3735" i="1"/>
  <c r="AI3734" i="1"/>
  <c r="B3734" i="1"/>
  <c r="AI3733" i="1"/>
  <c r="B3733" i="1"/>
  <c r="AI3732" i="1"/>
  <c r="B3732" i="1"/>
  <c r="AI3731" i="1"/>
  <c r="B3731" i="1"/>
  <c r="AI3730" i="1"/>
  <c r="B3730" i="1"/>
  <c r="AI3728" i="1"/>
  <c r="B3728" i="1"/>
  <c r="AI3727" i="1"/>
  <c r="B3727" i="1"/>
  <c r="AI3726" i="1"/>
  <c r="B3726" i="1"/>
  <c r="AI3724" i="1"/>
  <c r="B3724" i="1"/>
  <c r="AI3723" i="1"/>
  <c r="B3723" i="1"/>
  <c r="AI3722" i="1"/>
  <c r="B3722" i="1"/>
  <c r="AI3721" i="1"/>
  <c r="B3721" i="1"/>
  <c r="AI3720" i="1"/>
  <c r="B3720" i="1"/>
  <c r="AI3717" i="1"/>
  <c r="B3717" i="1"/>
  <c r="AI3716" i="1"/>
  <c r="B3716" i="1"/>
  <c r="AI3715" i="1"/>
  <c r="B3715" i="1"/>
  <c r="AI3714" i="1"/>
  <c r="B3714" i="1"/>
  <c r="AI3713" i="1"/>
  <c r="B3713" i="1"/>
  <c r="AI3712" i="1"/>
  <c r="B3712" i="1"/>
  <c r="AI3711" i="1"/>
  <c r="B3711" i="1"/>
  <c r="AI3710" i="1"/>
  <c r="B3710" i="1"/>
  <c r="AI3709" i="1"/>
  <c r="B3709" i="1"/>
  <c r="AI3708" i="1"/>
  <c r="B3708" i="1"/>
  <c r="AI3707" i="1"/>
  <c r="B3707" i="1"/>
  <c r="AI3704" i="1"/>
  <c r="B3704" i="1"/>
  <c r="AI3703" i="1"/>
  <c r="B3703" i="1"/>
  <c r="AI3702" i="1"/>
  <c r="B3702" i="1"/>
  <c r="AI3699" i="1"/>
  <c r="B3699" i="1"/>
  <c r="AI3697" i="1"/>
  <c r="B3697" i="1"/>
  <c r="AI3696" i="1"/>
  <c r="B3696" i="1"/>
  <c r="AI3695" i="1"/>
  <c r="B3695" i="1"/>
  <c r="AI3694" i="1"/>
  <c r="B3694" i="1"/>
  <c r="AI3693" i="1"/>
  <c r="B3693" i="1"/>
  <c r="AI3692" i="1"/>
  <c r="B3692" i="1"/>
  <c r="AI3691" i="1"/>
  <c r="B3691" i="1"/>
  <c r="AI3690" i="1"/>
  <c r="B3690" i="1"/>
  <c r="AI3688" i="1"/>
  <c r="B3688" i="1"/>
  <c r="AI3687" i="1"/>
  <c r="B3687" i="1"/>
  <c r="AI3686" i="1"/>
  <c r="B3686" i="1"/>
  <c r="AI3685" i="1"/>
  <c r="B3685" i="1"/>
  <c r="AI3684" i="1"/>
  <c r="B3684" i="1"/>
  <c r="AI3683" i="1"/>
  <c r="B3683" i="1"/>
  <c r="AI3682" i="1"/>
  <c r="B3682" i="1"/>
  <c r="AI3681" i="1"/>
  <c r="B3681" i="1"/>
  <c r="AI3680" i="1"/>
  <c r="B3680" i="1"/>
  <c r="AI3679" i="1"/>
  <c r="B3679" i="1"/>
  <c r="AI3678" i="1"/>
  <c r="B3678" i="1"/>
  <c r="AI3676" i="1"/>
  <c r="B3676" i="1"/>
  <c r="AI3675" i="1"/>
  <c r="B3675" i="1"/>
  <c r="AI3674" i="1"/>
  <c r="B3674" i="1"/>
  <c r="AI3673" i="1"/>
  <c r="B3673" i="1"/>
  <c r="AI3672" i="1"/>
  <c r="B3672" i="1"/>
  <c r="AI3671" i="1"/>
  <c r="B3671" i="1"/>
  <c r="AI3670" i="1"/>
  <c r="B3670" i="1"/>
  <c r="AI3667" i="1"/>
  <c r="B3667" i="1"/>
  <c r="AI3666" i="1"/>
  <c r="B3666" i="1"/>
  <c r="AI3665" i="1"/>
  <c r="B3665" i="1"/>
  <c r="AI3664" i="1"/>
  <c r="B3664" i="1"/>
  <c r="AI3663" i="1"/>
  <c r="B3663" i="1"/>
  <c r="AI3662" i="1"/>
  <c r="B3662" i="1"/>
  <c r="AI3661" i="1"/>
  <c r="B3661" i="1"/>
  <c r="AI3658" i="1"/>
  <c r="B3658" i="1"/>
  <c r="AI3657" i="1"/>
  <c r="B3657" i="1"/>
  <c r="AI3656" i="1"/>
  <c r="B3656" i="1"/>
  <c r="AI3655" i="1"/>
  <c r="B3655" i="1"/>
  <c r="AI3654" i="1"/>
  <c r="B3654" i="1"/>
  <c r="AI3652" i="1"/>
  <c r="B3652" i="1"/>
  <c r="AI3651" i="1"/>
  <c r="B3651" i="1"/>
  <c r="AI3650" i="1"/>
  <c r="B3650" i="1"/>
  <c r="AI3649" i="1"/>
  <c r="B3649" i="1"/>
  <c r="AI3648" i="1"/>
  <c r="B3648" i="1"/>
  <c r="AI3647" i="1"/>
  <c r="B3647" i="1"/>
  <c r="AI3646" i="1"/>
  <c r="B3646" i="1"/>
  <c r="AI3645" i="1"/>
  <c r="B3645" i="1"/>
  <c r="AI3644" i="1"/>
  <c r="B3644" i="1"/>
  <c r="AI3642" i="1"/>
  <c r="B3642" i="1"/>
  <c r="AI3641" i="1"/>
  <c r="B3641" i="1"/>
  <c r="AI3640" i="1"/>
  <c r="B3640" i="1"/>
  <c r="AI3639" i="1"/>
  <c r="B3639" i="1"/>
  <c r="AI3638" i="1"/>
  <c r="B3638" i="1"/>
  <c r="AI3637" i="1"/>
  <c r="B3637" i="1"/>
  <c r="AI3636" i="1"/>
  <c r="B3636" i="1"/>
  <c r="AI3635" i="1"/>
  <c r="B3635" i="1"/>
  <c r="AI3634" i="1"/>
  <c r="B3634" i="1"/>
  <c r="AI3633" i="1"/>
  <c r="B3633" i="1"/>
  <c r="AI3632" i="1"/>
  <c r="B3632" i="1"/>
  <c r="AI3631" i="1"/>
  <c r="B3631" i="1"/>
  <c r="AI3630" i="1"/>
  <c r="B3630" i="1"/>
  <c r="AI3629" i="1"/>
  <c r="B3629" i="1"/>
  <c r="AI3628" i="1"/>
  <c r="B3628" i="1"/>
  <c r="AI3627" i="1"/>
  <c r="B3627" i="1"/>
  <c r="AI3626" i="1"/>
  <c r="B3626" i="1"/>
  <c r="AI3625" i="1"/>
  <c r="B3625" i="1"/>
  <c r="AI3624" i="1"/>
  <c r="B3624" i="1"/>
  <c r="AI3623" i="1"/>
  <c r="B3623" i="1"/>
  <c r="AI3622" i="1"/>
  <c r="B3622" i="1"/>
  <c r="AI3621" i="1"/>
  <c r="B3621" i="1"/>
  <c r="AI3620" i="1"/>
  <c r="B3620" i="1"/>
  <c r="AI3619" i="1"/>
  <c r="B3619" i="1"/>
  <c r="AI3617" i="1"/>
  <c r="B3617" i="1"/>
  <c r="AI3616" i="1"/>
  <c r="B3616" i="1"/>
  <c r="AI3615" i="1"/>
  <c r="B3615" i="1"/>
  <c r="AI3613" i="1"/>
  <c r="B3613" i="1"/>
  <c r="AI3612" i="1"/>
  <c r="B3612" i="1"/>
  <c r="AI3611" i="1"/>
  <c r="B3611" i="1"/>
  <c r="AI3610" i="1"/>
  <c r="B3610" i="1"/>
  <c r="AI3609" i="1"/>
  <c r="B3609" i="1"/>
  <c r="AI3608" i="1"/>
  <c r="B3608" i="1"/>
  <c r="AI3606" i="1"/>
  <c r="B3606" i="1"/>
  <c r="AI3605" i="1"/>
  <c r="B3605" i="1"/>
  <c r="AI3604" i="1"/>
  <c r="B3604" i="1"/>
  <c r="AI3603" i="1"/>
  <c r="B3603" i="1"/>
  <c r="AI3602" i="1"/>
  <c r="B3602" i="1"/>
  <c r="AI3601" i="1"/>
  <c r="B3601" i="1"/>
  <c r="AI3599" i="1"/>
  <c r="B3599" i="1"/>
  <c r="AI3598" i="1"/>
  <c r="B3598" i="1"/>
  <c r="AI3597" i="1"/>
  <c r="B3597" i="1"/>
  <c r="AI3596" i="1"/>
  <c r="B3596" i="1"/>
  <c r="AI3594" i="1"/>
  <c r="B3594" i="1"/>
  <c r="AI3593" i="1"/>
  <c r="B3593" i="1"/>
  <c r="AI3591" i="1"/>
  <c r="B3591" i="1"/>
  <c r="AI3590" i="1"/>
  <c r="B3590" i="1"/>
  <c r="AI3589" i="1"/>
  <c r="B3589" i="1"/>
  <c r="AI3588" i="1"/>
  <c r="B3588" i="1"/>
  <c r="AI3587" i="1"/>
  <c r="B3587" i="1"/>
  <c r="AI3586" i="1"/>
  <c r="B3586" i="1"/>
  <c r="AI3585" i="1"/>
  <c r="B3585" i="1"/>
  <c r="AI3584" i="1"/>
  <c r="B3584" i="1"/>
  <c r="AI3583" i="1"/>
  <c r="B3583" i="1"/>
  <c r="AI3582" i="1"/>
  <c r="B3582" i="1"/>
  <c r="AI3581" i="1"/>
  <c r="B3581" i="1"/>
  <c r="AI3580" i="1"/>
  <c r="B3580" i="1"/>
  <c r="AI3576" i="1"/>
  <c r="B3576" i="1"/>
  <c r="AI3575" i="1"/>
  <c r="B3575" i="1"/>
  <c r="AI3574" i="1"/>
  <c r="B3574" i="1"/>
  <c r="AI3573" i="1"/>
  <c r="B3573" i="1"/>
  <c r="AI3572" i="1"/>
  <c r="B3572" i="1"/>
  <c r="AI3571" i="1"/>
  <c r="B3571" i="1"/>
  <c r="AI3570" i="1"/>
  <c r="B3570" i="1"/>
  <c r="AI3569" i="1"/>
  <c r="B3569" i="1"/>
  <c r="AI3568" i="1"/>
  <c r="B3568" i="1"/>
  <c r="AI3567" i="1"/>
  <c r="B3567" i="1"/>
  <c r="AI3566" i="1"/>
  <c r="B3566" i="1"/>
  <c r="AI3565" i="1"/>
  <c r="B3565" i="1"/>
  <c r="AI3564" i="1"/>
  <c r="B3564" i="1"/>
  <c r="AI3563" i="1"/>
  <c r="B3563" i="1"/>
  <c r="AI3562" i="1"/>
  <c r="B3562" i="1"/>
  <c r="AI3559" i="1"/>
  <c r="B3559" i="1"/>
  <c r="AI3558" i="1"/>
  <c r="B3558" i="1"/>
  <c r="AI3557" i="1"/>
  <c r="B3557" i="1"/>
  <c r="AI3556" i="1"/>
  <c r="B3556" i="1"/>
  <c r="AI3554" i="1"/>
  <c r="B3554" i="1"/>
  <c r="AI3553" i="1"/>
  <c r="B3553" i="1"/>
  <c r="AI3552" i="1"/>
  <c r="B3552" i="1"/>
  <c r="AI3551" i="1"/>
  <c r="B3551" i="1"/>
  <c r="AI3550" i="1"/>
  <c r="B3550" i="1"/>
  <c r="AI3548" i="1"/>
  <c r="B3548" i="1"/>
  <c r="AI3547" i="1"/>
  <c r="B3547" i="1"/>
  <c r="AI3545" i="1"/>
  <c r="B3545" i="1"/>
  <c r="AI3544" i="1"/>
  <c r="B3544" i="1"/>
  <c r="AI3542" i="1"/>
  <c r="B3542" i="1"/>
  <c r="AI3541" i="1"/>
  <c r="B3541" i="1"/>
  <c r="AI3539" i="1"/>
  <c r="B3539" i="1"/>
  <c r="AI3538" i="1"/>
  <c r="B3538" i="1"/>
  <c r="AI3537" i="1"/>
  <c r="B3537" i="1"/>
  <c r="AI3536" i="1"/>
  <c r="B3536" i="1"/>
  <c r="AI3535" i="1"/>
  <c r="B3535" i="1"/>
  <c r="AI3534" i="1"/>
  <c r="B3534" i="1"/>
  <c r="AI3533" i="1"/>
  <c r="B3533" i="1"/>
  <c r="AI3532" i="1"/>
  <c r="B3532" i="1"/>
  <c r="AI3531" i="1"/>
  <c r="B3531" i="1"/>
  <c r="AI3530" i="1"/>
  <c r="B3530" i="1"/>
  <c r="AI3529" i="1"/>
  <c r="B3529" i="1"/>
  <c r="AI3527" i="1"/>
  <c r="B3527" i="1"/>
  <c r="AI3526" i="1"/>
  <c r="B3526" i="1"/>
  <c r="AI3525" i="1"/>
  <c r="B3525" i="1"/>
  <c r="AI3524" i="1"/>
  <c r="B3524" i="1"/>
  <c r="AI3523" i="1"/>
  <c r="B3523" i="1"/>
  <c r="AI3522" i="1"/>
  <c r="B3522" i="1"/>
  <c r="AI3521" i="1"/>
  <c r="B3521" i="1"/>
  <c r="AI3520" i="1"/>
  <c r="B3520" i="1"/>
  <c r="AI3518" i="1"/>
  <c r="B3518" i="1"/>
  <c r="AI3517" i="1"/>
  <c r="B3517" i="1"/>
  <c r="AI3516" i="1"/>
  <c r="B3516" i="1"/>
  <c r="AI3515" i="1"/>
  <c r="B3515" i="1"/>
  <c r="AI3514" i="1"/>
  <c r="B3514" i="1"/>
  <c r="AI3513" i="1"/>
  <c r="B3513" i="1"/>
  <c r="AI3511" i="1"/>
  <c r="B3511" i="1"/>
  <c r="AI3509" i="1"/>
  <c r="B3509" i="1"/>
  <c r="AI3508" i="1"/>
  <c r="B3508" i="1"/>
  <c r="AI3507" i="1"/>
  <c r="B3507" i="1"/>
  <c r="AI3506" i="1"/>
  <c r="B3506" i="1"/>
  <c r="AI3505" i="1"/>
  <c r="B3505" i="1"/>
  <c r="AI3502" i="1"/>
  <c r="B3502" i="1"/>
  <c r="AI3501" i="1"/>
  <c r="B3501" i="1"/>
  <c r="AI3500" i="1"/>
  <c r="B3500" i="1"/>
  <c r="AI3499" i="1"/>
  <c r="B3499" i="1"/>
  <c r="AI3498" i="1"/>
  <c r="B3498" i="1"/>
  <c r="AI3496" i="1"/>
  <c r="B3496" i="1"/>
  <c r="AI3495" i="1"/>
  <c r="B3495" i="1"/>
  <c r="AI3492" i="1"/>
  <c r="B3492" i="1"/>
  <c r="AI3491" i="1"/>
  <c r="B3491" i="1"/>
  <c r="AI3490" i="1"/>
  <c r="B3490" i="1"/>
  <c r="AI3489" i="1"/>
  <c r="B3489" i="1"/>
  <c r="AI3488" i="1"/>
  <c r="B3488" i="1"/>
  <c r="AI3487" i="1"/>
  <c r="B3487" i="1"/>
  <c r="AI3486" i="1"/>
  <c r="B3486" i="1"/>
  <c r="AI3485" i="1"/>
  <c r="B3485" i="1"/>
  <c r="AI3484" i="1"/>
  <c r="B3484" i="1"/>
  <c r="AI3483" i="1"/>
  <c r="B3483" i="1"/>
  <c r="AI3482" i="1"/>
  <c r="B3482" i="1"/>
  <c r="AI3481" i="1"/>
  <c r="B3481" i="1"/>
  <c r="AI3480" i="1"/>
  <c r="B3480" i="1"/>
  <c r="AI3479" i="1"/>
  <c r="B3479" i="1"/>
  <c r="AI3478" i="1"/>
  <c r="B3478" i="1"/>
  <c r="AI3477" i="1"/>
  <c r="B3477" i="1"/>
  <c r="AI3476" i="1"/>
  <c r="B3476" i="1"/>
  <c r="AI3474" i="1"/>
  <c r="B3474" i="1"/>
  <c r="AI3473" i="1"/>
  <c r="B3473" i="1"/>
  <c r="AI3472" i="1"/>
  <c r="B3472" i="1"/>
  <c r="AI3469" i="1"/>
  <c r="B3469" i="1"/>
  <c r="AI3468" i="1"/>
  <c r="B3468" i="1"/>
  <c r="AI3466" i="1"/>
  <c r="B3466" i="1"/>
  <c r="AI3465" i="1"/>
  <c r="B3465" i="1"/>
  <c r="AI3464" i="1"/>
  <c r="B3464" i="1"/>
  <c r="AI3463" i="1"/>
  <c r="B3463" i="1"/>
  <c r="AI3462" i="1"/>
  <c r="B3462" i="1"/>
  <c r="AI3461" i="1"/>
  <c r="B3461" i="1"/>
  <c r="AI3460" i="1"/>
  <c r="B3460" i="1"/>
  <c r="AI3459" i="1"/>
  <c r="B3459" i="1"/>
  <c r="AI3458" i="1"/>
  <c r="B3458" i="1"/>
  <c r="AI3457" i="1"/>
  <c r="B3457" i="1"/>
  <c r="AI3456" i="1"/>
  <c r="B3456" i="1"/>
  <c r="AI3454" i="1"/>
  <c r="B3454" i="1"/>
  <c r="AI3451" i="1"/>
  <c r="B3451" i="1"/>
  <c r="AI3450" i="1"/>
  <c r="B3450" i="1"/>
  <c r="AI3449" i="1"/>
  <c r="B3449" i="1"/>
  <c r="AI3448" i="1"/>
  <c r="B3448" i="1"/>
  <c r="AI3447" i="1"/>
  <c r="B3447" i="1"/>
  <c r="AI3446" i="1"/>
  <c r="B3446" i="1"/>
  <c r="AI3445" i="1"/>
  <c r="B3445" i="1"/>
  <c r="AI3443" i="1"/>
  <c r="B3443" i="1"/>
  <c r="AI3442" i="1"/>
  <c r="B3442" i="1"/>
  <c r="AI3441" i="1"/>
  <c r="B3441" i="1"/>
  <c r="AI3440" i="1"/>
  <c r="B3440" i="1"/>
  <c r="AI3439" i="1"/>
  <c r="B3439" i="1"/>
  <c r="AI3438" i="1"/>
  <c r="B3438" i="1"/>
  <c r="AI3437" i="1"/>
  <c r="B3437" i="1"/>
  <c r="AI3436" i="1"/>
  <c r="B3436" i="1"/>
  <c r="AI3435" i="1"/>
  <c r="B3435" i="1"/>
  <c r="AI3434" i="1"/>
  <c r="B3434" i="1"/>
  <c r="AI3433" i="1"/>
  <c r="B3433" i="1"/>
  <c r="AI3432" i="1"/>
  <c r="B3432" i="1"/>
  <c r="AI3431" i="1"/>
  <c r="B3431" i="1"/>
  <c r="AI3430" i="1"/>
  <c r="B3430" i="1"/>
  <c r="AI3429" i="1"/>
  <c r="B3429" i="1"/>
  <c r="AI3428" i="1"/>
  <c r="B3428" i="1"/>
  <c r="AI3427" i="1"/>
  <c r="B3427" i="1"/>
  <c r="AI3426" i="1"/>
  <c r="B3426" i="1"/>
  <c r="AI3425" i="1"/>
  <c r="B3425" i="1"/>
  <c r="AI3424" i="1"/>
  <c r="B3424" i="1"/>
  <c r="AI3422" i="1"/>
  <c r="B3422" i="1"/>
  <c r="AI3421" i="1"/>
  <c r="B3421" i="1"/>
  <c r="AI3420" i="1"/>
  <c r="B3420" i="1"/>
  <c r="AI3419" i="1"/>
  <c r="B3419" i="1"/>
  <c r="AI3418" i="1"/>
  <c r="B3418" i="1"/>
  <c r="AI3417" i="1"/>
  <c r="B3417" i="1"/>
  <c r="AI3416" i="1"/>
  <c r="B3416" i="1"/>
  <c r="AI3415" i="1"/>
  <c r="B3415" i="1"/>
  <c r="AI3414" i="1"/>
  <c r="B3414" i="1"/>
  <c r="AI3413" i="1"/>
  <c r="B3413" i="1"/>
  <c r="AI3412" i="1"/>
  <c r="B3412" i="1"/>
  <c r="AI3411" i="1"/>
  <c r="B3411" i="1"/>
  <c r="AI3410" i="1"/>
  <c r="B3410" i="1"/>
  <c r="AI3409" i="1"/>
  <c r="B3409" i="1"/>
  <c r="AI3408" i="1"/>
  <c r="B3408" i="1"/>
  <c r="AI3407" i="1"/>
  <c r="B3407" i="1"/>
  <c r="AI3406" i="1"/>
  <c r="B3406" i="1"/>
  <c r="AI3403" i="1"/>
  <c r="B3403" i="1"/>
  <c r="AI3402" i="1"/>
  <c r="B3402" i="1"/>
  <c r="AI3401" i="1"/>
  <c r="B3401" i="1"/>
  <c r="AI3400" i="1"/>
  <c r="B3400" i="1"/>
  <c r="AI3399" i="1"/>
  <c r="B3399" i="1"/>
  <c r="AI3398" i="1"/>
  <c r="B3398" i="1"/>
  <c r="AI3397" i="1"/>
  <c r="B3397" i="1"/>
  <c r="AI3395" i="1"/>
  <c r="B3395" i="1"/>
  <c r="AI3394" i="1"/>
  <c r="B3394" i="1"/>
  <c r="AI3393" i="1"/>
  <c r="B3393" i="1"/>
  <c r="AI3392" i="1"/>
  <c r="B3392" i="1"/>
  <c r="AI3391" i="1"/>
  <c r="B3391" i="1"/>
  <c r="AI3390" i="1"/>
  <c r="B3390" i="1"/>
  <c r="AI3389" i="1"/>
  <c r="B3389" i="1"/>
  <c r="AI3388" i="1"/>
  <c r="B3388" i="1"/>
  <c r="AI3387" i="1"/>
  <c r="B3387" i="1"/>
  <c r="AI3386" i="1"/>
  <c r="B3386" i="1"/>
  <c r="AI3385" i="1"/>
  <c r="B3385" i="1"/>
  <c r="AI3384" i="1"/>
  <c r="B3384" i="1"/>
  <c r="AI3383" i="1"/>
  <c r="B3383" i="1"/>
  <c r="AI3382" i="1"/>
  <c r="B3382" i="1"/>
  <c r="AI3381" i="1"/>
  <c r="B3381" i="1"/>
  <c r="AI3380" i="1"/>
  <c r="B3380" i="1"/>
  <c r="AI3379" i="1"/>
  <c r="B3379" i="1"/>
  <c r="AI3376" i="1"/>
  <c r="B3376" i="1"/>
  <c r="AI3375" i="1"/>
  <c r="B3375" i="1"/>
  <c r="AI3374" i="1"/>
  <c r="B3374" i="1"/>
  <c r="AI3373" i="1"/>
  <c r="B3373" i="1"/>
  <c r="AI3372" i="1"/>
  <c r="B3372" i="1"/>
  <c r="AI3371" i="1"/>
  <c r="B3371" i="1"/>
  <c r="AI3370" i="1"/>
  <c r="B3370" i="1"/>
  <c r="AI3369" i="1"/>
  <c r="B3369" i="1"/>
  <c r="AI3368" i="1"/>
  <c r="B3368" i="1"/>
  <c r="AI3367" i="1"/>
  <c r="B3367" i="1"/>
  <c r="AI3366" i="1"/>
  <c r="B3366" i="1"/>
  <c r="AI3365" i="1"/>
  <c r="B3365" i="1"/>
  <c r="AI3364" i="1"/>
  <c r="B3364" i="1"/>
  <c r="AI3363" i="1"/>
  <c r="B3363" i="1"/>
  <c r="AI3362" i="1"/>
  <c r="B3362" i="1"/>
  <c r="AI3361" i="1"/>
  <c r="B3361" i="1"/>
  <c r="AI3360" i="1"/>
  <c r="B3360" i="1"/>
  <c r="AI3359" i="1"/>
  <c r="B3359" i="1"/>
  <c r="AI3358" i="1"/>
  <c r="B3358" i="1"/>
  <c r="AI3357" i="1"/>
  <c r="B3357" i="1"/>
  <c r="AI3355" i="1"/>
  <c r="B3355" i="1"/>
  <c r="AI3354" i="1"/>
  <c r="B3354" i="1"/>
  <c r="AI3353" i="1"/>
  <c r="B3353" i="1"/>
  <c r="AI3352" i="1"/>
  <c r="B3352" i="1"/>
  <c r="AI3351" i="1"/>
  <c r="B3351" i="1"/>
  <c r="AI3350" i="1"/>
  <c r="B3350" i="1"/>
  <c r="AI3349" i="1"/>
  <c r="B3349" i="1"/>
  <c r="AI3348" i="1"/>
  <c r="B3348" i="1"/>
  <c r="AI3347" i="1"/>
  <c r="B3347" i="1"/>
  <c r="AI3346" i="1"/>
  <c r="B3346" i="1"/>
  <c r="AI3345" i="1"/>
  <c r="B3345" i="1"/>
  <c r="AI3344" i="1"/>
  <c r="B3344" i="1"/>
  <c r="AI3343" i="1"/>
  <c r="B3343" i="1"/>
  <c r="AI3342" i="1"/>
  <c r="B3342" i="1"/>
  <c r="AI3341" i="1"/>
  <c r="B3341" i="1"/>
  <c r="AI3340" i="1"/>
  <c r="B3340" i="1"/>
  <c r="AI3339" i="1"/>
  <c r="B3339" i="1"/>
  <c r="AI3338" i="1"/>
  <c r="B3338" i="1"/>
  <c r="AI3337" i="1"/>
  <c r="B3337" i="1"/>
  <c r="AI3335" i="1"/>
  <c r="B3335" i="1"/>
  <c r="AI3334" i="1"/>
  <c r="B3334" i="1"/>
  <c r="AI3332" i="1"/>
  <c r="B3332" i="1"/>
  <c r="AI3331" i="1"/>
  <c r="B3331" i="1"/>
  <c r="AI3330" i="1"/>
  <c r="B3330" i="1"/>
  <c r="AI3329" i="1"/>
  <c r="B3329" i="1"/>
  <c r="AI3328" i="1"/>
  <c r="B3328" i="1"/>
  <c r="AI3327" i="1"/>
  <c r="B3327" i="1"/>
  <c r="AI3325" i="1"/>
  <c r="B3325" i="1"/>
  <c r="AI3323" i="1"/>
  <c r="B3323" i="1"/>
  <c r="AI3322" i="1"/>
  <c r="B3322" i="1"/>
  <c r="AI3321" i="1"/>
  <c r="B3321" i="1"/>
  <c r="AI3319" i="1"/>
  <c r="B3319" i="1"/>
  <c r="AI3318" i="1"/>
  <c r="B3318" i="1"/>
  <c r="AI3316" i="1"/>
  <c r="B3316" i="1"/>
  <c r="AI3315" i="1"/>
  <c r="B3315" i="1"/>
  <c r="AI3314" i="1"/>
  <c r="B3314" i="1"/>
  <c r="AI3313" i="1"/>
  <c r="B3313" i="1"/>
  <c r="AI3311" i="1"/>
  <c r="B3311" i="1"/>
  <c r="AI3310" i="1"/>
  <c r="B3310" i="1"/>
  <c r="AI3309" i="1"/>
  <c r="B3309" i="1"/>
  <c r="AI3308" i="1"/>
  <c r="B3308" i="1"/>
  <c r="AI3307" i="1"/>
  <c r="B3307" i="1"/>
  <c r="AI3306" i="1"/>
  <c r="B3306" i="1"/>
  <c r="AI3305" i="1"/>
  <c r="B3305" i="1"/>
  <c r="AI3303" i="1"/>
  <c r="B3303" i="1"/>
  <c r="AI3302" i="1"/>
  <c r="B3302" i="1"/>
  <c r="AI3301" i="1"/>
  <c r="B3301" i="1"/>
  <c r="AI3300" i="1"/>
  <c r="B3300" i="1"/>
  <c r="AI3299" i="1"/>
  <c r="B3299" i="1"/>
  <c r="AI3298" i="1"/>
  <c r="B3298" i="1"/>
  <c r="AI3297" i="1"/>
  <c r="B3297" i="1"/>
  <c r="AI3296" i="1"/>
  <c r="B3296" i="1"/>
  <c r="AI3295" i="1"/>
  <c r="B3295" i="1"/>
  <c r="AI3294" i="1"/>
  <c r="B3294" i="1"/>
  <c r="AI3293" i="1"/>
  <c r="B3293" i="1"/>
  <c r="AI3292" i="1"/>
  <c r="B3292" i="1"/>
  <c r="AI3291" i="1"/>
  <c r="B3291" i="1"/>
  <c r="AI3290" i="1"/>
  <c r="B3290" i="1"/>
  <c r="AI3289" i="1"/>
  <c r="B3289" i="1"/>
  <c r="AI3288" i="1"/>
  <c r="B3288" i="1"/>
  <c r="AI3287" i="1"/>
  <c r="B3287" i="1"/>
  <c r="AI3286" i="1"/>
  <c r="B3286" i="1"/>
  <c r="AI3285" i="1"/>
  <c r="B3285" i="1"/>
  <c r="AI3284" i="1"/>
  <c r="B3284" i="1"/>
  <c r="AI3283" i="1"/>
  <c r="B3283" i="1"/>
  <c r="AI3282" i="1"/>
  <c r="B3282" i="1"/>
  <c r="AI3281" i="1"/>
  <c r="B3281" i="1"/>
  <c r="AI3280" i="1"/>
  <c r="B3280" i="1"/>
  <c r="AI3279" i="1"/>
  <c r="B3279" i="1"/>
  <c r="AI3277" i="1"/>
  <c r="B3277" i="1"/>
  <c r="AI3276" i="1"/>
  <c r="B3276" i="1"/>
  <c r="AI3275" i="1"/>
  <c r="B3275" i="1"/>
  <c r="AI3274" i="1"/>
  <c r="B3274" i="1"/>
  <c r="AI3273" i="1"/>
  <c r="B3273" i="1"/>
  <c r="AI3272" i="1"/>
  <c r="B3272" i="1"/>
  <c r="AI3270" i="1"/>
  <c r="B3270" i="1"/>
  <c r="AI3269" i="1"/>
  <c r="B3269" i="1"/>
  <c r="AI3267" i="1"/>
  <c r="B3267" i="1"/>
  <c r="AI3266" i="1"/>
  <c r="B3266" i="1"/>
  <c r="AI3265" i="1"/>
  <c r="B3265" i="1"/>
  <c r="AI3264" i="1"/>
  <c r="B3264" i="1"/>
  <c r="AI3261" i="1"/>
  <c r="B3261" i="1"/>
  <c r="AI3260" i="1"/>
  <c r="B3260" i="1"/>
  <c r="AI3259" i="1"/>
  <c r="B3259" i="1"/>
  <c r="AI3258" i="1"/>
  <c r="B3258" i="1"/>
  <c r="AI3257" i="1"/>
  <c r="B3257" i="1"/>
  <c r="AI3255" i="1"/>
  <c r="B3255" i="1"/>
  <c r="AI3254" i="1"/>
  <c r="B3254" i="1"/>
  <c r="AI3253" i="1"/>
  <c r="B3253" i="1"/>
  <c r="AI3252" i="1"/>
  <c r="B3252" i="1"/>
  <c r="AI3251" i="1"/>
  <c r="B3251" i="1"/>
  <c r="AI3250" i="1"/>
  <c r="B3250" i="1"/>
  <c r="AI3248" i="1"/>
  <c r="B3248" i="1"/>
  <c r="AI3247" i="1"/>
  <c r="B3247" i="1"/>
  <c r="AI3246" i="1"/>
  <c r="B3246" i="1"/>
  <c r="AI3245" i="1"/>
  <c r="B3245" i="1"/>
  <c r="AI3244" i="1"/>
  <c r="B3244" i="1"/>
  <c r="AI3243" i="1"/>
  <c r="B3243" i="1"/>
  <c r="AI3242" i="1"/>
  <c r="B3242" i="1"/>
  <c r="AI3241" i="1"/>
  <c r="B3241" i="1"/>
  <c r="AI3240" i="1"/>
  <c r="B3240" i="1"/>
  <c r="AI3239" i="1"/>
  <c r="B3239" i="1"/>
  <c r="AI3238" i="1"/>
  <c r="B3238" i="1"/>
  <c r="AI3237" i="1"/>
  <c r="B3237" i="1"/>
  <c r="AI3236" i="1"/>
  <c r="B3236" i="1"/>
  <c r="AI3235" i="1"/>
  <c r="B3235" i="1"/>
  <c r="AI3234" i="1"/>
  <c r="B3234" i="1"/>
  <c r="AI3233" i="1"/>
  <c r="B3233" i="1"/>
  <c r="AI3232" i="1"/>
  <c r="B3232" i="1"/>
  <c r="AI3231" i="1"/>
  <c r="B3231" i="1"/>
  <c r="AI3230" i="1"/>
  <c r="B3230" i="1"/>
  <c r="AI3229" i="1"/>
  <c r="B3229" i="1"/>
  <c r="AI3228" i="1"/>
  <c r="B3228" i="1"/>
  <c r="AI3227" i="1"/>
  <c r="B3227" i="1"/>
  <c r="AI3226" i="1"/>
  <c r="B3226" i="1"/>
  <c r="AI3225" i="1"/>
  <c r="B3225" i="1"/>
  <c r="AI3224" i="1"/>
  <c r="B3224" i="1"/>
  <c r="AI3223" i="1"/>
  <c r="B3223" i="1"/>
  <c r="AI3222" i="1"/>
  <c r="B3222" i="1"/>
  <c r="AI3221" i="1"/>
  <c r="B3221" i="1"/>
  <c r="AI3220" i="1"/>
  <c r="B3220" i="1"/>
  <c r="AI3219" i="1"/>
  <c r="B3219" i="1"/>
  <c r="AI3218" i="1"/>
  <c r="B3218" i="1"/>
  <c r="AI3217" i="1"/>
  <c r="B3217" i="1"/>
  <c r="AI3216" i="1"/>
  <c r="B3216" i="1"/>
  <c r="AI3215" i="1"/>
  <c r="B3215" i="1"/>
  <c r="AI3214" i="1"/>
  <c r="B3214" i="1"/>
  <c r="AI3213" i="1"/>
  <c r="B3213" i="1"/>
  <c r="AI3212" i="1"/>
  <c r="B3212" i="1"/>
  <c r="AI3211" i="1"/>
  <c r="B3211" i="1"/>
  <c r="AI3210" i="1"/>
  <c r="B3210" i="1"/>
  <c r="AI3209" i="1"/>
  <c r="B3209" i="1"/>
  <c r="AI3208" i="1"/>
  <c r="B3208" i="1"/>
  <c r="AI3207" i="1"/>
  <c r="B3207" i="1"/>
  <c r="AI3206" i="1"/>
  <c r="B3206" i="1"/>
  <c r="AI3205" i="1"/>
  <c r="B3205" i="1"/>
  <c r="AI3204" i="1"/>
  <c r="B3204" i="1"/>
  <c r="AI3203" i="1"/>
  <c r="B3203" i="1"/>
  <c r="AI3202" i="1"/>
  <c r="B3202" i="1"/>
  <c r="AI3200" i="1"/>
  <c r="B3200" i="1"/>
  <c r="AI3199" i="1"/>
  <c r="B3199" i="1"/>
  <c r="AI3198" i="1"/>
  <c r="B3198" i="1"/>
  <c r="AI3194" i="1"/>
  <c r="B3194" i="1"/>
  <c r="AI3193" i="1"/>
  <c r="B3193" i="1"/>
  <c r="AI3192" i="1"/>
  <c r="B3192" i="1"/>
  <c r="AI3191" i="1"/>
  <c r="B3191" i="1"/>
  <c r="AI3189" i="1"/>
  <c r="B3189" i="1"/>
  <c r="AI3188" i="1"/>
  <c r="B3188" i="1"/>
  <c r="AI3187" i="1"/>
  <c r="B3187" i="1"/>
  <c r="AI3186" i="1"/>
  <c r="B3186" i="1"/>
  <c r="AI3185" i="1"/>
  <c r="B3185" i="1"/>
  <c r="AI3184" i="1"/>
  <c r="B3184" i="1"/>
  <c r="AI3183" i="1"/>
  <c r="B3183" i="1"/>
  <c r="AI3181" i="1"/>
  <c r="B3181" i="1"/>
  <c r="AI3180" i="1"/>
  <c r="B3180" i="1"/>
  <c r="AI3179" i="1"/>
  <c r="B3179" i="1"/>
  <c r="AI3178" i="1"/>
  <c r="B3178" i="1"/>
  <c r="AI3177" i="1"/>
  <c r="B3177" i="1"/>
  <c r="AI3176" i="1"/>
  <c r="B3176" i="1"/>
  <c r="AI3175" i="1"/>
  <c r="B3175" i="1"/>
  <c r="AI3174" i="1"/>
  <c r="B3174" i="1"/>
  <c r="AI3173" i="1"/>
  <c r="B3173" i="1"/>
  <c r="AI3172" i="1"/>
  <c r="B3172" i="1"/>
  <c r="AI3171" i="1"/>
  <c r="B3171" i="1"/>
  <c r="AI3170" i="1"/>
  <c r="B3170" i="1"/>
  <c r="AI3169" i="1"/>
  <c r="B3169" i="1"/>
  <c r="AI3168" i="1"/>
  <c r="B3168" i="1"/>
  <c r="AI3167" i="1"/>
  <c r="B3167" i="1"/>
  <c r="AI3166" i="1"/>
  <c r="B3166" i="1"/>
  <c r="AI3165" i="1"/>
  <c r="B3165" i="1"/>
  <c r="AI3164" i="1"/>
  <c r="B3164" i="1"/>
  <c r="AI3163" i="1"/>
  <c r="B3163" i="1"/>
  <c r="AI3162" i="1"/>
  <c r="B3162" i="1"/>
  <c r="AI3161" i="1"/>
  <c r="B3161" i="1"/>
  <c r="AI3160" i="1"/>
  <c r="B3160" i="1"/>
  <c r="AI3159" i="1"/>
  <c r="B3159" i="1"/>
  <c r="AI3158" i="1"/>
  <c r="B3158" i="1"/>
  <c r="AI3157" i="1"/>
  <c r="B3157" i="1"/>
  <c r="AI3156" i="1"/>
  <c r="B3156" i="1"/>
  <c r="AI3155" i="1"/>
  <c r="B3155" i="1"/>
  <c r="AI3154" i="1"/>
  <c r="B3154" i="1"/>
  <c r="AI3153" i="1"/>
  <c r="B3153" i="1"/>
  <c r="AI3152" i="1"/>
  <c r="B3152" i="1"/>
  <c r="AI3150" i="1"/>
  <c r="B3150" i="1"/>
  <c r="AI3149" i="1"/>
  <c r="B3149" i="1"/>
  <c r="AI3148" i="1"/>
  <c r="B3148" i="1"/>
  <c r="AI3147" i="1"/>
  <c r="B3147" i="1"/>
  <c r="AI3146" i="1"/>
  <c r="B3146" i="1"/>
  <c r="AI3145" i="1"/>
  <c r="B3145" i="1"/>
  <c r="AI3144" i="1"/>
  <c r="B3144" i="1"/>
  <c r="AI3143" i="1"/>
  <c r="B3143" i="1"/>
  <c r="AI3142" i="1"/>
  <c r="B3142" i="1"/>
  <c r="AI3140" i="1"/>
  <c r="B3140" i="1"/>
  <c r="AI3139" i="1"/>
  <c r="B3139" i="1"/>
  <c r="AI3138" i="1"/>
  <c r="B3138" i="1"/>
  <c r="AI3137" i="1"/>
  <c r="B3137" i="1"/>
  <c r="AI3136" i="1"/>
  <c r="B3136" i="1"/>
  <c r="AI3135" i="1"/>
  <c r="B3135" i="1"/>
  <c r="AI3134" i="1"/>
  <c r="B3134" i="1"/>
  <c r="AI3133" i="1"/>
  <c r="B3133" i="1"/>
  <c r="AI3132" i="1"/>
  <c r="B3132" i="1"/>
  <c r="AI3131" i="1"/>
  <c r="B3131" i="1"/>
  <c r="AI3129" i="1"/>
  <c r="B3129" i="1"/>
  <c r="AI3128" i="1"/>
  <c r="B3128" i="1"/>
  <c r="AI3127" i="1"/>
  <c r="B3127" i="1"/>
  <c r="AI3126" i="1"/>
  <c r="B3126" i="1"/>
  <c r="AI3125" i="1"/>
  <c r="B3125" i="1"/>
  <c r="AI3124" i="1"/>
  <c r="B3124" i="1"/>
  <c r="AI3123" i="1"/>
  <c r="B3123" i="1"/>
  <c r="AI3122" i="1"/>
  <c r="B3122" i="1"/>
  <c r="AI3121" i="1"/>
  <c r="B3121" i="1"/>
  <c r="AI3120" i="1"/>
  <c r="B3120" i="1"/>
  <c r="AI3119" i="1"/>
  <c r="B3119" i="1"/>
  <c r="AI3117" i="1"/>
  <c r="B3117" i="1"/>
  <c r="AI3116" i="1"/>
  <c r="B3116" i="1"/>
  <c r="AI3115" i="1"/>
  <c r="B3115" i="1"/>
  <c r="AI3114" i="1"/>
  <c r="B3114" i="1"/>
  <c r="AI3113" i="1"/>
  <c r="B3113" i="1"/>
  <c r="AI3112" i="1"/>
  <c r="B3112" i="1"/>
  <c r="AI3111" i="1"/>
  <c r="B3111" i="1"/>
  <c r="AI3110" i="1"/>
  <c r="B3110" i="1"/>
  <c r="AI3109" i="1"/>
  <c r="B3109" i="1"/>
  <c r="AI3108" i="1"/>
  <c r="B3108" i="1"/>
  <c r="AI3107" i="1"/>
  <c r="B3107" i="1"/>
  <c r="AI3106" i="1"/>
  <c r="B3106" i="1"/>
  <c r="AI3105" i="1"/>
  <c r="B3105" i="1"/>
  <c r="AI3104" i="1"/>
  <c r="B3104" i="1"/>
  <c r="AI3103" i="1"/>
  <c r="B3103" i="1"/>
  <c r="AI3102" i="1"/>
  <c r="B3102" i="1"/>
  <c r="AI3101" i="1"/>
  <c r="B3101" i="1"/>
  <c r="AI3100" i="1"/>
  <c r="B3100" i="1"/>
  <c r="AI3099" i="1"/>
  <c r="B3099" i="1"/>
  <c r="AI3098" i="1"/>
  <c r="B3098" i="1"/>
  <c r="AI3096" i="1"/>
  <c r="B3096" i="1"/>
  <c r="AI3095" i="1"/>
  <c r="B3095" i="1"/>
  <c r="AI3093" i="1"/>
  <c r="B3093" i="1"/>
  <c r="AI3092" i="1"/>
  <c r="B3092" i="1"/>
  <c r="AI3091" i="1"/>
  <c r="B3091" i="1"/>
  <c r="AI3090" i="1"/>
  <c r="B3090" i="1"/>
  <c r="AI3089" i="1"/>
  <c r="B3089" i="1"/>
  <c r="AI3088" i="1"/>
  <c r="B3088" i="1"/>
  <c r="AI3087" i="1"/>
  <c r="B3087" i="1"/>
  <c r="AI3086" i="1"/>
  <c r="B3086" i="1"/>
  <c r="AI3085" i="1"/>
  <c r="B3085" i="1"/>
  <c r="AI3084" i="1"/>
  <c r="B3084" i="1"/>
  <c r="AI3082" i="1"/>
  <c r="B3082" i="1"/>
  <c r="AI3081" i="1"/>
  <c r="B3081" i="1"/>
  <c r="AI3077" i="1"/>
  <c r="B3077" i="1"/>
  <c r="AI3076" i="1"/>
  <c r="B3076" i="1"/>
  <c r="AI3075" i="1"/>
  <c r="B3075" i="1"/>
  <c r="AI3074" i="1"/>
  <c r="B3074" i="1"/>
  <c r="AI3072" i="1"/>
  <c r="B3072" i="1"/>
  <c r="AI3071" i="1"/>
  <c r="B3071" i="1"/>
  <c r="AI3070" i="1"/>
  <c r="B3070" i="1"/>
  <c r="AI3069" i="1"/>
  <c r="B3069" i="1"/>
  <c r="AI3068" i="1"/>
  <c r="B3068" i="1"/>
  <c r="AI3066" i="1"/>
  <c r="B3066" i="1"/>
  <c r="AI3065" i="1"/>
  <c r="B3065" i="1"/>
  <c r="AI3064" i="1"/>
  <c r="B3064" i="1"/>
  <c r="AI3063" i="1"/>
  <c r="B3063" i="1"/>
  <c r="AI3062" i="1"/>
  <c r="B3062" i="1"/>
  <c r="AI3061" i="1"/>
  <c r="B3061" i="1"/>
  <c r="AI3060" i="1"/>
  <c r="B3060" i="1"/>
  <c r="AI3059" i="1"/>
  <c r="B3059" i="1"/>
  <c r="AI3058" i="1"/>
  <c r="B3058" i="1"/>
  <c r="AI3056" i="1"/>
  <c r="B3056" i="1"/>
  <c r="AI3055" i="1"/>
  <c r="B3055" i="1"/>
  <c r="AI3054" i="1"/>
  <c r="B3054" i="1"/>
  <c r="AI3053" i="1"/>
  <c r="B3053" i="1"/>
  <c r="AI3052" i="1"/>
  <c r="B3052" i="1"/>
  <c r="AI3051" i="1"/>
  <c r="B3051" i="1"/>
  <c r="AI3050" i="1"/>
  <c r="B3050" i="1"/>
  <c r="AI3049" i="1"/>
  <c r="B3049" i="1"/>
  <c r="AI3048" i="1"/>
  <c r="B3048" i="1"/>
  <c r="AI3047" i="1"/>
  <c r="B3047" i="1"/>
  <c r="AI3046" i="1"/>
  <c r="B3046" i="1"/>
  <c r="AI3045" i="1"/>
  <c r="B3045" i="1"/>
  <c r="AI3044" i="1"/>
  <c r="B3044" i="1"/>
  <c r="AI3043" i="1"/>
  <c r="B3043" i="1"/>
  <c r="AI3042" i="1"/>
  <c r="B3042" i="1"/>
  <c r="AI3041" i="1"/>
  <c r="B3041" i="1"/>
  <c r="AI3040" i="1"/>
  <c r="B3040" i="1"/>
  <c r="AI3039" i="1"/>
  <c r="B3039" i="1"/>
  <c r="AI3038" i="1"/>
  <c r="B3038" i="1"/>
  <c r="AI3037" i="1"/>
  <c r="B3037" i="1"/>
  <c r="AI3036" i="1"/>
  <c r="B3036" i="1"/>
  <c r="AI3035" i="1"/>
  <c r="B3035" i="1"/>
  <c r="AI3034" i="1"/>
  <c r="B3034" i="1"/>
  <c r="AI3033" i="1"/>
  <c r="B3033" i="1"/>
  <c r="AI3032" i="1"/>
  <c r="B3032" i="1"/>
  <c r="AI3031" i="1"/>
  <c r="B3031" i="1"/>
  <c r="AI3029" i="1"/>
  <c r="B3029" i="1"/>
  <c r="AI3028" i="1"/>
  <c r="B3028" i="1"/>
  <c r="AI3027" i="1"/>
  <c r="B3027" i="1"/>
  <c r="AI3025" i="1"/>
  <c r="B3025" i="1"/>
  <c r="AI3024" i="1"/>
  <c r="B3024" i="1"/>
  <c r="AI3023" i="1"/>
  <c r="B3023" i="1"/>
  <c r="AI3022" i="1"/>
  <c r="B3022" i="1"/>
  <c r="AI3021" i="1"/>
  <c r="B3021" i="1"/>
  <c r="AI3020" i="1"/>
  <c r="B3020" i="1"/>
  <c r="AI3019" i="1"/>
  <c r="B3019" i="1"/>
  <c r="AI3017" i="1"/>
  <c r="B3017" i="1"/>
  <c r="AI3016" i="1"/>
  <c r="B3016" i="1"/>
  <c r="AI3015" i="1"/>
  <c r="B3015" i="1"/>
  <c r="AI3014" i="1"/>
  <c r="B3014" i="1"/>
  <c r="AI3013" i="1"/>
  <c r="B3013" i="1"/>
  <c r="AI3012" i="1"/>
  <c r="B3012" i="1"/>
  <c r="AI3011" i="1"/>
  <c r="B3011" i="1"/>
  <c r="AI3010" i="1"/>
  <c r="B3010" i="1"/>
  <c r="AI3009" i="1"/>
  <c r="B3009" i="1"/>
  <c r="AI3008" i="1"/>
  <c r="B3008" i="1"/>
  <c r="AI3007" i="1"/>
  <c r="B3007" i="1"/>
  <c r="AI3004" i="1"/>
  <c r="B3004" i="1"/>
  <c r="AI3003" i="1"/>
  <c r="B3003" i="1"/>
  <c r="AI3002" i="1"/>
  <c r="B3002" i="1"/>
  <c r="AI3001" i="1"/>
  <c r="B3001" i="1"/>
  <c r="AI3000" i="1"/>
  <c r="B3000" i="1"/>
  <c r="AI2999" i="1"/>
  <c r="B2999" i="1"/>
  <c r="AI2997" i="1"/>
  <c r="B2997" i="1"/>
  <c r="AI2996" i="1"/>
  <c r="B2996" i="1"/>
  <c r="AI2995" i="1"/>
  <c r="B2995" i="1"/>
  <c r="AI2994" i="1"/>
  <c r="B2994" i="1"/>
  <c r="AI2993" i="1"/>
  <c r="B2993" i="1"/>
  <c r="AI2992" i="1"/>
  <c r="B2992" i="1"/>
  <c r="AI2991" i="1"/>
  <c r="B2991" i="1"/>
  <c r="AI2990" i="1"/>
  <c r="B2990" i="1"/>
  <c r="AI2989" i="1"/>
  <c r="B2989" i="1"/>
  <c r="AI2988" i="1"/>
  <c r="B2988" i="1"/>
  <c r="AI2987" i="1"/>
  <c r="B2987" i="1"/>
  <c r="AI2986" i="1"/>
  <c r="B2986" i="1"/>
  <c r="AI2985" i="1"/>
  <c r="B2985" i="1"/>
  <c r="AI2984" i="1"/>
  <c r="B2984" i="1"/>
  <c r="AI2983" i="1"/>
  <c r="B2983" i="1"/>
  <c r="AI2982" i="1"/>
  <c r="B2982" i="1"/>
  <c r="AI2981" i="1"/>
  <c r="B2981" i="1"/>
  <c r="AI2980" i="1"/>
  <c r="B2980" i="1"/>
  <c r="AI2979" i="1"/>
  <c r="B2979" i="1"/>
  <c r="AI2978" i="1"/>
  <c r="B2978" i="1"/>
  <c r="AI2977" i="1"/>
  <c r="B2977" i="1"/>
  <c r="AI2976" i="1"/>
  <c r="B2976" i="1"/>
  <c r="AI2975" i="1"/>
  <c r="B2975" i="1"/>
  <c r="AI2974" i="1"/>
  <c r="B2974" i="1"/>
  <c r="AI2973" i="1"/>
  <c r="B2973" i="1"/>
  <c r="AI2972" i="1"/>
  <c r="B2972" i="1"/>
  <c r="AI2971" i="1"/>
  <c r="B2971" i="1"/>
  <c r="AI2970" i="1"/>
  <c r="B2970" i="1"/>
  <c r="AI2969" i="1"/>
  <c r="B2969" i="1"/>
  <c r="AI2968" i="1"/>
  <c r="B2968" i="1"/>
  <c r="AI2967" i="1"/>
  <c r="B2967" i="1"/>
  <c r="AI2966" i="1"/>
  <c r="B2966" i="1"/>
  <c r="AI2965" i="1"/>
  <c r="B2965" i="1"/>
  <c r="AI2964" i="1"/>
  <c r="B2964" i="1"/>
  <c r="AI2963" i="1"/>
  <c r="B2963" i="1"/>
  <c r="AI2962" i="1"/>
  <c r="B2962" i="1"/>
  <c r="AI2961" i="1"/>
  <c r="B2961" i="1"/>
  <c r="AI2960" i="1"/>
  <c r="B2960" i="1"/>
  <c r="AI2959" i="1"/>
  <c r="B2959" i="1"/>
  <c r="AI2958" i="1"/>
  <c r="B2958" i="1"/>
  <c r="AI2956" i="1"/>
  <c r="B2956" i="1"/>
  <c r="AI2954" i="1"/>
  <c r="B2954" i="1"/>
  <c r="AI2953" i="1"/>
  <c r="B2953" i="1"/>
  <c r="AI2952" i="1"/>
  <c r="B2952" i="1"/>
  <c r="AI2951" i="1"/>
  <c r="B2951" i="1"/>
  <c r="AI2950" i="1"/>
  <c r="B2950" i="1"/>
  <c r="AI2949" i="1"/>
  <c r="B2949" i="1"/>
  <c r="AI2948" i="1"/>
  <c r="B2948" i="1"/>
  <c r="AI2947" i="1"/>
  <c r="B2947" i="1"/>
  <c r="AI2946" i="1"/>
  <c r="B2946" i="1"/>
  <c r="AI2945" i="1"/>
  <c r="B2945" i="1"/>
  <c r="AI2944" i="1"/>
  <c r="B2944" i="1"/>
  <c r="AI2942" i="1"/>
  <c r="B2942" i="1"/>
  <c r="AI2941" i="1"/>
  <c r="B2941" i="1"/>
  <c r="AI2940" i="1"/>
  <c r="B2940" i="1"/>
  <c r="AI2939" i="1"/>
  <c r="B2939" i="1"/>
  <c r="AI2937" i="1"/>
  <c r="B2937" i="1"/>
  <c r="AI2936" i="1"/>
  <c r="B2936" i="1"/>
  <c r="AI2935" i="1"/>
  <c r="B2935" i="1"/>
  <c r="AI2934" i="1"/>
  <c r="B2934" i="1"/>
  <c r="AI2933" i="1"/>
  <c r="B2933" i="1"/>
  <c r="AI2932" i="1"/>
  <c r="B2932" i="1"/>
  <c r="AI2931" i="1"/>
  <c r="B2931" i="1"/>
  <c r="AI2930" i="1"/>
  <c r="B2930" i="1"/>
  <c r="AI2929" i="1"/>
  <c r="B2929" i="1"/>
  <c r="AI2928" i="1"/>
  <c r="B2928" i="1"/>
  <c r="AI2927" i="1"/>
  <c r="B2927" i="1"/>
  <c r="AI2926" i="1"/>
  <c r="B2926" i="1"/>
  <c r="AI2925" i="1"/>
  <c r="B2925" i="1"/>
  <c r="AI2924" i="1"/>
  <c r="B2924" i="1"/>
  <c r="AI2923" i="1"/>
  <c r="B2923" i="1"/>
  <c r="AI2921" i="1"/>
  <c r="B2921" i="1"/>
  <c r="AI2920" i="1"/>
  <c r="B2920" i="1"/>
  <c r="AI2919" i="1"/>
  <c r="B2919" i="1"/>
  <c r="AI2918" i="1"/>
  <c r="B2918" i="1"/>
  <c r="AI2917" i="1"/>
  <c r="B2917" i="1"/>
  <c r="AI2916" i="1"/>
  <c r="B2916" i="1"/>
  <c r="AI2915" i="1"/>
  <c r="B2915" i="1"/>
  <c r="AI2914" i="1"/>
  <c r="B2914" i="1"/>
  <c r="AI2913" i="1"/>
  <c r="B2913" i="1"/>
  <c r="AI2912" i="1"/>
  <c r="B2912" i="1"/>
  <c r="AI2911" i="1"/>
  <c r="B2911" i="1"/>
  <c r="AI2910" i="1"/>
  <c r="B2910" i="1"/>
  <c r="AI2909" i="1"/>
  <c r="B2909" i="1"/>
  <c r="AI2908" i="1"/>
  <c r="B2908" i="1"/>
  <c r="AI2907" i="1"/>
  <c r="B2907" i="1"/>
  <c r="AI2906" i="1"/>
  <c r="B2906" i="1"/>
  <c r="AI2905" i="1"/>
  <c r="B2905" i="1"/>
  <c r="AI2904" i="1"/>
  <c r="B2904" i="1"/>
  <c r="AI2903" i="1"/>
  <c r="B2903" i="1"/>
  <c r="AI2902" i="1"/>
  <c r="B2902" i="1"/>
  <c r="AI2901" i="1"/>
  <c r="B2901" i="1"/>
  <c r="AI2900" i="1"/>
  <c r="B2900" i="1"/>
  <c r="AI2899" i="1"/>
  <c r="B2899" i="1"/>
  <c r="AI2898" i="1"/>
  <c r="B2898" i="1"/>
  <c r="AI2897" i="1"/>
  <c r="B2897" i="1"/>
  <c r="AI2896" i="1"/>
  <c r="B2896" i="1"/>
  <c r="AI2895" i="1"/>
  <c r="B2895" i="1"/>
  <c r="AI2894" i="1"/>
  <c r="B2894" i="1"/>
  <c r="AI2893" i="1"/>
  <c r="B2893" i="1"/>
  <c r="AI2892" i="1"/>
  <c r="B2892" i="1"/>
  <c r="AI2891" i="1"/>
  <c r="B2891" i="1"/>
  <c r="AI2890" i="1"/>
  <c r="B2890" i="1"/>
  <c r="AI2888" i="1"/>
  <c r="B2888" i="1"/>
  <c r="AI2887" i="1"/>
  <c r="B2887" i="1"/>
  <c r="AI2886" i="1"/>
  <c r="B2886" i="1"/>
  <c r="AI2885" i="1"/>
  <c r="B2885" i="1"/>
  <c r="AI2884" i="1"/>
  <c r="B2884" i="1"/>
  <c r="AI2882" i="1"/>
  <c r="B2882" i="1"/>
  <c r="AI2881" i="1"/>
  <c r="B2881" i="1"/>
  <c r="AI2880" i="1"/>
  <c r="B2880" i="1"/>
  <c r="AI2879" i="1"/>
  <c r="B2879" i="1"/>
  <c r="AI2878" i="1"/>
  <c r="B2878" i="1"/>
  <c r="AI2877" i="1"/>
  <c r="B2877" i="1"/>
  <c r="AI2876" i="1"/>
  <c r="B2876" i="1"/>
  <c r="AI2875" i="1"/>
  <c r="B2875" i="1"/>
  <c r="AI2874" i="1"/>
  <c r="B2874" i="1"/>
  <c r="AI2873" i="1"/>
  <c r="B2873" i="1"/>
  <c r="AI2872" i="1"/>
  <c r="B2872" i="1"/>
  <c r="AI2871" i="1"/>
  <c r="B2871" i="1"/>
  <c r="AI2868" i="1"/>
  <c r="B2868" i="1"/>
  <c r="AI2867" i="1"/>
  <c r="B2867" i="1"/>
  <c r="AI2866" i="1"/>
  <c r="B2866" i="1"/>
  <c r="AI2865" i="1"/>
  <c r="B2865" i="1"/>
  <c r="AI2864" i="1"/>
  <c r="B2864" i="1"/>
  <c r="AI2863" i="1"/>
  <c r="B2863" i="1"/>
  <c r="AI2861" i="1"/>
  <c r="B2861" i="1"/>
  <c r="AI2860" i="1"/>
  <c r="B2860" i="1"/>
  <c r="AI2859" i="1"/>
  <c r="B2859" i="1"/>
  <c r="AI2858" i="1"/>
  <c r="B2858" i="1"/>
  <c r="AI2856" i="1"/>
  <c r="B2856" i="1"/>
  <c r="AI2855" i="1"/>
  <c r="B2855" i="1"/>
  <c r="AI2854" i="1"/>
  <c r="B2854" i="1"/>
  <c r="AI2853" i="1"/>
  <c r="B2853" i="1"/>
  <c r="AI2852" i="1"/>
  <c r="B2852" i="1"/>
  <c r="AI2851" i="1"/>
  <c r="B2851" i="1"/>
  <c r="AI2849" i="1"/>
  <c r="B2849" i="1"/>
  <c r="AI2848" i="1"/>
  <c r="B2848" i="1"/>
  <c r="AI2847" i="1"/>
  <c r="B2847" i="1"/>
  <c r="AI2846" i="1"/>
  <c r="B2846" i="1"/>
  <c r="AI2845" i="1"/>
  <c r="B2845" i="1"/>
  <c r="AI2844" i="1"/>
  <c r="B2844" i="1"/>
  <c r="AI2843" i="1"/>
  <c r="B2843" i="1"/>
  <c r="AI2841" i="1"/>
  <c r="B2841" i="1"/>
  <c r="AI2840" i="1"/>
  <c r="B2840" i="1"/>
  <c r="AI2839" i="1"/>
  <c r="B2839" i="1"/>
  <c r="AI2838" i="1"/>
  <c r="B2838" i="1"/>
  <c r="AI2837" i="1"/>
  <c r="B2837" i="1"/>
  <c r="AI2836" i="1"/>
  <c r="B2836" i="1"/>
  <c r="AI2835" i="1"/>
  <c r="B2835" i="1"/>
  <c r="AI2834" i="1"/>
  <c r="B2834" i="1"/>
  <c r="AI2833" i="1"/>
  <c r="B2833" i="1"/>
  <c r="AI2831" i="1"/>
  <c r="B2831" i="1"/>
  <c r="AI2829" i="1"/>
  <c r="B2829" i="1"/>
  <c r="AI2828" i="1"/>
  <c r="B2828" i="1"/>
  <c r="AI2827" i="1"/>
  <c r="B2827" i="1"/>
  <c r="AI2826" i="1"/>
  <c r="B2826" i="1"/>
  <c r="AI2825" i="1"/>
  <c r="B2825" i="1"/>
  <c r="AI2824" i="1"/>
  <c r="B2824" i="1"/>
  <c r="AI2823" i="1"/>
  <c r="B2823" i="1"/>
  <c r="AI2822" i="1"/>
  <c r="B2822" i="1"/>
  <c r="AI2821" i="1"/>
  <c r="B2821" i="1"/>
  <c r="AI2820" i="1"/>
  <c r="B2820" i="1"/>
  <c r="AI2819" i="1"/>
  <c r="B2819" i="1"/>
  <c r="AI2818" i="1"/>
  <c r="B2818" i="1"/>
  <c r="AI2817" i="1"/>
  <c r="B2817" i="1"/>
  <c r="AI2816" i="1"/>
  <c r="B2816" i="1"/>
  <c r="AI2815" i="1"/>
  <c r="B2815" i="1"/>
  <c r="AI2813" i="1"/>
  <c r="B2813" i="1"/>
  <c r="AI2812" i="1"/>
  <c r="B2812" i="1"/>
  <c r="AI2811" i="1"/>
  <c r="B2811" i="1"/>
  <c r="AI2810" i="1"/>
  <c r="B2810" i="1"/>
  <c r="AI2809" i="1"/>
  <c r="B2809" i="1"/>
  <c r="AI2808" i="1"/>
  <c r="B2808" i="1"/>
  <c r="AI2806" i="1"/>
  <c r="B2806" i="1"/>
  <c r="AI2805" i="1"/>
  <c r="B2805" i="1"/>
  <c r="AI2803" i="1"/>
  <c r="B2803" i="1"/>
  <c r="AI2802" i="1"/>
  <c r="B2802" i="1"/>
  <c r="AI2801" i="1"/>
  <c r="B2801" i="1"/>
  <c r="AI2800" i="1"/>
  <c r="B2800" i="1"/>
  <c r="AI2799" i="1"/>
  <c r="B2799" i="1"/>
  <c r="AI2797" i="1"/>
  <c r="B2797" i="1"/>
  <c r="AI2796" i="1"/>
  <c r="B2796" i="1"/>
  <c r="AI2795" i="1"/>
  <c r="B2795" i="1"/>
  <c r="AI2794" i="1"/>
  <c r="B2794" i="1"/>
  <c r="AI2793" i="1"/>
  <c r="B2793" i="1"/>
  <c r="AI2792" i="1"/>
  <c r="B2792" i="1"/>
  <c r="AI2791" i="1"/>
  <c r="B2791" i="1"/>
  <c r="AI2790" i="1"/>
  <c r="B2790" i="1"/>
  <c r="AI2788" i="1"/>
  <c r="B2788" i="1"/>
  <c r="AI2787" i="1"/>
  <c r="B2787" i="1"/>
  <c r="AI2786" i="1"/>
  <c r="B2786" i="1"/>
  <c r="AI2785" i="1"/>
  <c r="B2785" i="1"/>
  <c r="AI2784" i="1"/>
  <c r="B2784" i="1"/>
  <c r="AI2782" i="1"/>
  <c r="B2782" i="1"/>
  <c r="AI2781" i="1"/>
  <c r="B2781" i="1"/>
  <c r="AI2780" i="1"/>
  <c r="B2780" i="1"/>
  <c r="AI2779" i="1"/>
  <c r="B2779" i="1"/>
  <c r="AI2778" i="1"/>
  <c r="B2778" i="1"/>
  <c r="AI2776" i="1"/>
  <c r="B2776" i="1"/>
  <c r="AI2775" i="1"/>
  <c r="B2775" i="1"/>
  <c r="AI2774" i="1"/>
  <c r="B2774" i="1"/>
  <c r="AI2773" i="1"/>
  <c r="B2773" i="1"/>
  <c r="AI2772" i="1"/>
  <c r="B2772" i="1"/>
  <c r="AI2771" i="1"/>
  <c r="B2771" i="1"/>
  <c r="AI2770" i="1"/>
  <c r="B2770" i="1"/>
  <c r="AI2769" i="1"/>
  <c r="B2769" i="1"/>
  <c r="AI2768" i="1"/>
  <c r="B2768" i="1"/>
  <c r="AI2767" i="1"/>
  <c r="B2767" i="1"/>
  <c r="AI2766" i="1"/>
  <c r="B2766" i="1"/>
  <c r="AI2765" i="1"/>
  <c r="B2765" i="1"/>
  <c r="AI2764" i="1"/>
  <c r="B2764" i="1"/>
  <c r="AI2763" i="1"/>
  <c r="B2763" i="1"/>
  <c r="AI2762" i="1"/>
  <c r="B2762" i="1"/>
  <c r="AI2761" i="1"/>
  <c r="B2761" i="1"/>
  <c r="AI2760" i="1"/>
  <c r="B2760" i="1"/>
  <c r="AI2759" i="1"/>
  <c r="B2759" i="1"/>
  <c r="AI2758" i="1"/>
  <c r="B2758" i="1"/>
  <c r="AI2757" i="1"/>
  <c r="B2757" i="1"/>
  <c r="AI2756" i="1"/>
  <c r="B2756" i="1"/>
  <c r="AI2755" i="1"/>
  <c r="B2755" i="1"/>
  <c r="AI2754" i="1"/>
  <c r="B2754" i="1"/>
  <c r="AI2753" i="1"/>
  <c r="B2753" i="1"/>
  <c r="AI2752" i="1"/>
  <c r="B2752" i="1"/>
  <c r="AI2751" i="1"/>
  <c r="B2751" i="1"/>
  <c r="AI2750" i="1"/>
  <c r="B2750" i="1"/>
  <c r="AI2749" i="1"/>
  <c r="B2749" i="1"/>
  <c r="AI2748" i="1"/>
  <c r="B2748" i="1"/>
  <c r="AI2747" i="1"/>
  <c r="B2747" i="1"/>
  <c r="AI2746" i="1"/>
  <c r="B2746" i="1"/>
  <c r="AI2744" i="1"/>
  <c r="B2744" i="1"/>
  <c r="AI2743" i="1"/>
  <c r="B2743" i="1"/>
  <c r="AI2742" i="1"/>
  <c r="B2742" i="1"/>
  <c r="AI2741" i="1"/>
  <c r="B2741" i="1"/>
  <c r="AI2740" i="1"/>
  <c r="B2740" i="1"/>
  <c r="AI2739" i="1"/>
  <c r="B2739" i="1"/>
  <c r="AI2738" i="1"/>
  <c r="B2738" i="1"/>
  <c r="AI2737" i="1"/>
  <c r="B2737" i="1"/>
  <c r="AI2735" i="1"/>
  <c r="B2735" i="1"/>
  <c r="AI2733" i="1"/>
  <c r="B2733" i="1"/>
  <c r="AI2732" i="1"/>
  <c r="B2732" i="1"/>
  <c r="AI2731" i="1"/>
  <c r="B2731" i="1"/>
  <c r="AI2730" i="1"/>
  <c r="B2730" i="1"/>
  <c r="AI2729" i="1"/>
  <c r="B2729" i="1"/>
  <c r="AI2728" i="1"/>
  <c r="B2728" i="1"/>
  <c r="AI2727" i="1"/>
  <c r="B2727" i="1"/>
  <c r="AI2726" i="1"/>
  <c r="B2726" i="1"/>
  <c r="AI2725" i="1"/>
  <c r="B2725" i="1"/>
  <c r="AI2723" i="1"/>
  <c r="B2723" i="1"/>
  <c r="AI2722" i="1"/>
  <c r="B2722" i="1"/>
  <c r="AI2721" i="1"/>
  <c r="B2721" i="1"/>
  <c r="AI2720" i="1"/>
  <c r="B2720" i="1"/>
  <c r="AI2719" i="1"/>
  <c r="B2719" i="1"/>
  <c r="AI2717" i="1"/>
  <c r="B2717" i="1"/>
  <c r="AI2716" i="1"/>
  <c r="B2716" i="1"/>
  <c r="AI2715" i="1"/>
  <c r="B2715" i="1"/>
  <c r="AI2714" i="1"/>
  <c r="B2714" i="1"/>
  <c r="AI2713" i="1"/>
  <c r="B2713" i="1"/>
  <c r="AI2712" i="1"/>
  <c r="B2712" i="1"/>
  <c r="AI2711" i="1"/>
  <c r="B2711" i="1"/>
  <c r="AI2710" i="1"/>
  <c r="B2710" i="1"/>
  <c r="AI2709" i="1"/>
  <c r="B2709" i="1"/>
  <c r="AI2708" i="1"/>
  <c r="B2708" i="1"/>
  <c r="AI2707" i="1"/>
  <c r="B2707" i="1"/>
  <c r="AI2706" i="1"/>
  <c r="B2706" i="1"/>
  <c r="AI2705" i="1"/>
  <c r="B2705" i="1"/>
  <c r="AI2704" i="1"/>
  <c r="B2704" i="1"/>
  <c r="AI2703" i="1"/>
  <c r="B2703" i="1"/>
  <c r="AI2702" i="1"/>
  <c r="B2702" i="1"/>
  <c r="AI2700" i="1"/>
  <c r="B2700" i="1"/>
  <c r="AI2699" i="1"/>
  <c r="B2699" i="1"/>
  <c r="AI2697" i="1"/>
  <c r="B2697" i="1"/>
  <c r="AI2696" i="1"/>
  <c r="B2696" i="1"/>
  <c r="AI2695" i="1"/>
  <c r="B2695" i="1"/>
  <c r="AI2694" i="1"/>
  <c r="B2694" i="1"/>
  <c r="AI2693" i="1"/>
  <c r="B2693" i="1"/>
  <c r="AI2692" i="1"/>
  <c r="B2692" i="1"/>
  <c r="AI2691" i="1"/>
  <c r="B2691" i="1"/>
  <c r="AI2690" i="1"/>
  <c r="B2690" i="1"/>
  <c r="AI2689" i="1"/>
  <c r="B2689" i="1"/>
  <c r="AI2688" i="1"/>
  <c r="B2688" i="1"/>
  <c r="AI2687" i="1"/>
  <c r="B2687" i="1"/>
  <c r="AI2686" i="1"/>
  <c r="B2686" i="1"/>
  <c r="AI2683" i="1"/>
  <c r="B2683" i="1"/>
  <c r="AI2682" i="1"/>
  <c r="B2682" i="1"/>
  <c r="AI2681" i="1"/>
  <c r="B2681" i="1"/>
  <c r="AI2680" i="1"/>
  <c r="B2680" i="1"/>
  <c r="AI2677" i="1"/>
  <c r="B2677" i="1"/>
  <c r="AI2676" i="1"/>
  <c r="B2676" i="1"/>
  <c r="AI2675" i="1"/>
  <c r="B2675" i="1"/>
  <c r="AI2674" i="1"/>
  <c r="B2674" i="1"/>
  <c r="AI2673" i="1"/>
  <c r="B2673" i="1"/>
  <c r="AI2672" i="1"/>
  <c r="B2672" i="1"/>
  <c r="AI2670" i="1"/>
  <c r="B2670" i="1"/>
  <c r="AI2669" i="1"/>
  <c r="B2669" i="1"/>
  <c r="AI2668" i="1"/>
  <c r="B2668" i="1"/>
  <c r="AI2667" i="1"/>
  <c r="B2667" i="1"/>
  <c r="AI2666" i="1"/>
  <c r="B2666" i="1"/>
  <c r="AI2665" i="1"/>
  <c r="B2665" i="1"/>
  <c r="AI2663" i="1"/>
  <c r="B2663" i="1"/>
  <c r="AI2662" i="1"/>
  <c r="B2662" i="1"/>
  <c r="AI2661" i="1"/>
  <c r="B2661" i="1"/>
  <c r="AI2660" i="1"/>
  <c r="B2660" i="1"/>
  <c r="AI2659" i="1"/>
  <c r="B2659" i="1"/>
  <c r="AI2658" i="1"/>
  <c r="B2658" i="1"/>
  <c r="AI2655" i="1"/>
  <c r="B2655" i="1"/>
  <c r="AI2652" i="1"/>
  <c r="B2652" i="1"/>
  <c r="AI2651" i="1"/>
  <c r="B2651" i="1"/>
  <c r="AI2650" i="1"/>
  <c r="B2650" i="1"/>
  <c r="AI2649" i="1"/>
  <c r="B2649" i="1"/>
  <c r="AI2648" i="1"/>
  <c r="B2648" i="1"/>
  <c r="AI2645" i="1"/>
  <c r="B2645" i="1"/>
  <c r="AI2644" i="1"/>
  <c r="B2644" i="1"/>
  <c r="AI2643" i="1"/>
  <c r="B2643" i="1"/>
  <c r="AI2642" i="1"/>
  <c r="B2642" i="1"/>
  <c r="AI2641" i="1"/>
  <c r="B2641" i="1"/>
  <c r="AI2640" i="1"/>
  <c r="B2640" i="1"/>
  <c r="AI2638" i="1"/>
  <c r="B2638" i="1"/>
  <c r="AI2637" i="1"/>
  <c r="B2637" i="1"/>
  <c r="AI2636" i="1"/>
  <c r="B2636" i="1"/>
  <c r="AI2635" i="1"/>
  <c r="B2635" i="1"/>
  <c r="AI2634" i="1"/>
  <c r="B2634" i="1"/>
  <c r="AI2633" i="1"/>
  <c r="B2633" i="1"/>
  <c r="AI2632" i="1"/>
  <c r="B2632" i="1"/>
  <c r="AI2631" i="1"/>
  <c r="B2631" i="1"/>
  <c r="AI2630" i="1"/>
  <c r="B2630" i="1"/>
  <c r="AI2628" i="1"/>
  <c r="B2628" i="1"/>
  <c r="AI2627" i="1"/>
  <c r="B2627" i="1"/>
  <c r="AI2626" i="1"/>
  <c r="B2626" i="1"/>
  <c r="AI2624" i="1"/>
  <c r="B2624" i="1"/>
  <c r="AI2623" i="1"/>
  <c r="B2623" i="1"/>
  <c r="AI2622" i="1"/>
  <c r="B2622" i="1"/>
  <c r="AI2620" i="1"/>
  <c r="B2620" i="1"/>
  <c r="AI2619" i="1"/>
  <c r="B2619" i="1"/>
  <c r="AI2618" i="1"/>
  <c r="B2618" i="1"/>
  <c r="AI2617" i="1"/>
  <c r="B2617" i="1"/>
  <c r="AI2616" i="1"/>
  <c r="B2616" i="1"/>
  <c r="AI2615" i="1"/>
  <c r="B2615" i="1"/>
  <c r="AI2614" i="1"/>
  <c r="B2614" i="1"/>
  <c r="AI2613" i="1"/>
  <c r="B2613" i="1"/>
  <c r="AI2612" i="1"/>
  <c r="B2612" i="1"/>
  <c r="AI2611" i="1"/>
  <c r="B2611" i="1"/>
  <c r="AI2609" i="1"/>
  <c r="B2609" i="1"/>
  <c r="AI2608" i="1"/>
  <c r="B2608" i="1"/>
  <c r="AI2607" i="1"/>
  <c r="B2607" i="1"/>
  <c r="AI2605" i="1"/>
  <c r="B2605" i="1"/>
  <c r="AI2604" i="1"/>
  <c r="B2604" i="1"/>
  <c r="AI2603" i="1"/>
  <c r="B2603" i="1"/>
  <c r="AI2602" i="1"/>
  <c r="B2602" i="1"/>
  <c r="AI2601" i="1"/>
  <c r="B2601" i="1"/>
  <c r="AI2600" i="1"/>
  <c r="B2600" i="1"/>
  <c r="AI2599" i="1"/>
  <c r="B2599" i="1"/>
  <c r="AI2598" i="1"/>
  <c r="B2598" i="1"/>
  <c r="AI2597" i="1"/>
  <c r="B2597" i="1"/>
  <c r="AI2596" i="1"/>
  <c r="B2596" i="1"/>
  <c r="AI2595" i="1"/>
  <c r="B2595" i="1"/>
  <c r="AI2594" i="1"/>
  <c r="B2594" i="1"/>
  <c r="AI2593" i="1"/>
  <c r="B2593" i="1"/>
  <c r="AI2592" i="1"/>
  <c r="B2592" i="1"/>
  <c r="AI2590" i="1"/>
  <c r="B2590" i="1"/>
  <c r="AI2588" i="1"/>
  <c r="B2588" i="1"/>
  <c r="AI2587" i="1"/>
  <c r="B2587" i="1"/>
  <c r="AI2586" i="1"/>
  <c r="B2586" i="1"/>
  <c r="AI2585" i="1"/>
  <c r="B2585" i="1"/>
  <c r="AI2584" i="1"/>
  <c r="B2584" i="1"/>
  <c r="AI2583" i="1"/>
  <c r="B2583" i="1"/>
  <c r="AI2582" i="1"/>
  <c r="B2582" i="1"/>
  <c r="AI2581" i="1"/>
  <c r="B2581" i="1"/>
  <c r="AI2580" i="1"/>
  <c r="B2580" i="1"/>
  <c r="AI2578" i="1"/>
  <c r="B2578" i="1"/>
  <c r="AI2577" i="1"/>
  <c r="B2577" i="1"/>
  <c r="AI2576" i="1"/>
  <c r="B2576" i="1"/>
  <c r="AI2575" i="1"/>
  <c r="B2575" i="1"/>
  <c r="AI2574" i="1"/>
  <c r="B2574" i="1"/>
  <c r="AI2573" i="1"/>
  <c r="B2573" i="1"/>
  <c r="AI2571" i="1"/>
  <c r="B2571" i="1"/>
  <c r="AI2570" i="1"/>
  <c r="B2570" i="1"/>
  <c r="AI2569" i="1"/>
  <c r="B2569" i="1"/>
  <c r="AI2568" i="1"/>
  <c r="B2568" i="1"/>
  <c r="AI2567" i="1"/>
  <c r="B2567" i="1"/>
  <c r="AI2566" i="1"/>
  <c r="B2566" i="1"/>
  <c r="AI2564" i="1"/>
  <c r="B2564" i="1"/>
  <c r="AI2563" i="1"/>
  <c r="B2563" i="1"/>
  <c r="AI2560" i="1"/>
  <c r="B2560" i="1"/>
  <c r="AI2559" i="1"/>
  <c r="B2559" i="1"/>
  <c r="AI2558" i="1"/>
  <c r="B2558" i="1"/>
  <c r="AI2557" i="1"/>
  <c r="B2557" i="1"/>
  <c r="AI2556" i="1"/>
  <c r="B2556" i="1"/>
  <c r="AI2555" i="1"/>
  <c r="B2555" i="1"/>
  <c r="AI2554" i="1"/>
  <c r="B2554" i="1"/>
  <c r="AI2553" i="1"/>
  <c r="B2553" i="1"/>
  <c r="AI2552" i="1"/>
  <c r="B2552" i="1"/>
  <c r="AI2551" i="1"/>
  <c r="B2551" i="1"/>
  <c r="AI2549" i="1"/>
  <c r="B2549" i="1"/>
  <c r="AI2548" i="1"/>
  <c r="B2548" i="1"/>
  <c r="AI2546" i="1"/>
  <c r="B2546" i="1"/>
  <c r="AI2545" i="1"/>
  <c r="B2545" i="1"/>
  <c r="AI2543" i="1"/>
  <c r="B2543" i="1"/>
  <c r="AI2542" i="1"/>
  <c r="B2542" i="1"/>
  <c r="AI2541" i="1"/>
  <c r="B2541" i="1"/>
  <c r="AI2540" i="1"/>
  <c r="B2540" i="1"/>
  <c r="AI2539" i="1"/>
  <c r="B2539" i="1"/>
  <c r="AI2538" i="1"/>
  <c r="B2538" i="1"/>
  <c r="AI2537" i="1"/>
  <c r="B2537" i="1"/>
  <c r="AI2536" i="1"/>
  <c r="B2536" i="1"/>
  <c r="AI2535" i="1"/>
  <c r="B2535" i="1"/>
  <c r="AI2534" i="1"/>
  <c r="B2534" i="1"/>
  <c r="AI2533" i="1"/>
  <c r="B2533" i="1"/>
  <c r="AI2532" i="1"/>
  <c r="B2532" i="1"/>
  <c r="AI2530" i="1"/>
  <c r="B2530" i="1"/>
  <c r="AI2529" i="1"/>
  <c r="B2529" i="1"/>
  <c r="AI2528" i="1"/>
  <c r="B2528" i="1"/>
  <c r="AI2526" i="1"/>
  <c r="B2526" i="1"/>
  <c r="AI2525" i="1"/>
  <c r="B2525" i="1"/>
  <c r="AI2524" i="1"/>
  <c r="B2524" i="1"/>
  <c r="AI2523" i="1"/>
  <c r="B2523" i="1"/>
  <c r="AI2522" i="1"/>
  <c r="B2522" i="1"/>
  <c r="AI2521" i="1"/>
  <c r="B2521" i="1"/>
  <c r="AI2520" i="1"/>
  <c r="B2520" i="1"/>
  <c r="AI2517" i="1"/>
  <c r="B2517" i="1"/>
  <c r="AI2516" i="1"/>
  <c r="B2516" i="1"/>
  <c r="AI2515" i="1"/>
  <c r="B2515" i="1"/>
  <c r="AI2514" i="1"/>
  <c r="B2514" i="1"/>
  <c r="AI2513" i="1"/>
  <c r="B2513" i="1"/>
  <c r="AI2512" i="1"/>
  <c r="B2512" i="1"/>
  <c r="AI2509" i="1"/>
  <c r="B2509" i="1"/>
  <c r="AI2508" i="1"/>
  <c r="B2508" i="1"/>
  <c r="AI2507" i="1"/>
  <c r="B2507" i="1"/>
  <c r="AI2506" i="1"/>
  <c r="B2506" i="1"/>
  <c r="AI2505" i="1"/>
  <c r="B2505" i="1"/>
  <c r="AI2504" i="1"/>
  <c r="B2504" i="1"/>
  <c r="AI2503" i="1"/>
  <c r="B2503" i="1"/>
  <c r="AI2502" i="1"/>
  <c r="B2502" i="1"/>
  <c r="AI2501" i="1"/>
  <c r="B2501" i="1"/>
  <c r="AI2500" i="1"/>
  <c r="B2500" i="1"/>
  <c r="AI2498" i="1"/>
  <c r="B2498" i="1"/>
  <c r="AI2497" i="1"/>
  <c r="B2497" i="1"/>
  <c r="AI2496" i="1"/>
  <c r="B2496" i="1"/>
  <c r="AI2495" i="1"/>
  <c r="B2495" i="1"/>
  <c r="AI2494" i="1"/>
  <c r="B2494" i="1"/>
  <c r="AI2493" i="1"/>
  <c r="B2493" i="1"/>
  <c r="AI2492" i="1"/>
  <c r="B2492" i="1"/>
  <c r="AI2491" i="1"/>
  <c r="B2491" i="1"/>
  <c r="AI2490" i="1"/>
  <c r="B2490" i="1"/>
  <c r="AI2489" i="1"/>
  <c r="B2489" i="1"/>
  <c r="AI2488" i="1"/>
  <c r="B2488" i="1"/>
  <c r="AI2486" i="1"/>
  <c r="B2486" i="1"/>
  <c r="AI2485" i="1"/>
  <c r="B2485" i="1"/>
  <c r="AI2484" i="1"/>
  <c r="B2484" i="1"/>
  <c r="AI2483" i="1"/>
  <c r="B2483" i="1"/>
  <c r="AI2482" i="1"/>
  <c r="B2482" i="1"/>
  <c r="AI2481" i="1"/>
  <c r="B2481" i="1"/>
  <c r="AI2480" i="1"/>
  <c r="B2480" i="1"/>
  <c r="AI2478" i="1"/>
  <c r="B2478" i="1"/>
  <c r="AI2477" i="1"/>
  <c r="B2477" i="1"/>
  <c r="AI2476" i="1"/>
  <c r="B2476" i="1"/>
  <c r="AI2475" i="1"/>
  <c r="B2475" i="1"/>
  <c r="AI2474" i="1"/>
  <c r="B2474" i="1"/>
  <c r="AI2473" i="1"/>
  <c r="B2473" i="1"/>
  <c r="AI2472" i="1"/>
  <c r="B2472" i="1"/>
  <c r="AI2471" i="1"/>
  <c r="B2471" i="1"/>
  <c r="AI2469" i="1"/>
  <c r="B2469" i="1"/>
  <c r="AI2468" i="1"/>
  <c r="B2468" i="1"/>
  <c r="AI2466" i="1"/>
  <c r="B2466" i="1"/>
  <c r="AI2463" i="1"/>
  <c r="B2463" i="1"/>
  <c r="AI2462" i="1"/>
  <c r="B2462" i="1"/>
  <c r="AI2461" i="1"/>
  <c r="B2461" i="1"/>
  <c r="AI2460" i="1"/>
  <c r="B2460" i="1"/>
  <c r="AI2459" i="1"/>
  <c r="B2459" i="1"/>
  <c r="AI2458" i="1"/>
  <c r="B2458" i="1"/>
  <c r="AI2457" i="1"/>
  <c r="B2457" i="1"/>
  <c r="AI2456" i="1"/>
  <c r="B2456" i="1"/>
  <c r="AI2455" i="1"/>
  <c r="B2455" i="1"/>
  <c r="AI2454" i="1"/>
  <c r="B2454" i="1"/>
  <c r="AI2453" i="1"/>
  <c r="B2453" i="1"/>
  <c r="AI2452" i="1"/>
  <c r="B2452" i="1"/>
  <c r="AI2451" i="1"/>
  <c r="B2451" i="1"/>
  <c r="AI2450" i="1"/>
  <c r="B2450" i="1"/>
  <c r="AI2449" i="1"/>
  <c r="B2449" i="1"/>
  <c r="AI2448" i="1"/>
  <c r="B2448" i="1"/>
  <c r="AI2447" i="1"/>
  <c r="B2447" i="1"/>
  <c r="AI2446" i="1"/>
  <c r="B2446" i="1"/>
  <c r="AI2445" i="1"/>
  <c r="B2445" i="1"/>
  <c r="AI2444" i="1"/>
  <c r="B2444" i="1"/>
  <c r="AI2443" i="1"/>
  <c r="B2443" i="1"/>
  <c r="AI2442" i="1"/>
  <c r="B2442" i="1"/>
  <c r="AI2441" i="1"/>
  <c r="B2441" i="1"/>
  <c r="AI2440" i="1"/>
  <c r="B2440" i="1"/>
  <c r="AI2439" i="1"/>
  <c r="B2439" i="1"/>
  <c r="AI2438" i="1"/>
  <c r="B2438" i="1"/>
  <c r="AI2437" i="1"/>
  <c r="B2437" i="1"/>
  <c r="AI2436" i="1"/>
  <c r="B2436" i="1"/>
  <c r="AI2435" i="1"/>
  <c r="B2435" i="1"/>
  <c r="AI2434" i="1"/>
  <c r="B2434" i="1"/>
  <c r="AI2433" i="1"/>
  <c r="B2433" i="1"/>
  <c r="AI2432" i="1"/>
  <c r="B2432" i="1"/>
  <c r="AI2431" i="1"/>
  <c r="B2431" i="1"/>
  <c r="AI2430" i="1"/>
  <c r="B2430" i="1"/>
  <c r="AI2429" i="1"/>
  <c r="B2429" i="1"/>
  <c r="AI2428" i="1"/>
  <c r="B2428" i="1"/>
  <c r="AI2427" i="1"/>
  <c r="B2427" i="1"/>
  <c r="AI2426" i="1"/>
  <c r="B2426" i="1"/>
  <c r="AI2425" i="1"/>
  <c r="B2425" i="1"/>
  <c r="AI2423" i="1"/>
  <c r="B2423" i="1"/>
  <c r="AI2421" i="1"/>
  <c r="B2421" i="1"/>
  <c r="AI2419" i="1"/>
  <c r="B2419" i="1"/>
  <c r="AI2418" i="1"/>
  <c r="B2418" i="1"/>
  <c r="AI2417" i="1"/>
  <c r="B2417" i="1"/>
  <c r="AI2416" i="1"/>
  <c r="B2416" i="1"/>
  <c r="AI2415" i="1"/>
  <c r="B2415" i="1"/>
  <c r="AI2414" i="1"/>
  <c r="B2414" i="1"/>
  <c r="AI2413" i="1"/>
  <c r="B2413" i="1"/>
  <c r="AI2412" i="1"/>
  <c r="B2412" i="1"/>
  <c r="AI2411" i="1"/>
  <c r="B2411" i="1"/>
  <c r="AI2410" i="1"/>
  <c r="B2410" i="1"/>
  <c r="AI2409" i="1"/>
  <c r="B2409" i="1"/>
  <c r="AI2408" i="1"/>
  <c r="B2408" i="1"/>
  <c r="AI2407" i="1"/>
  <c r="B2407" i="1"/>
  <c r="AI2406" i="1"/>
  <c r="B2406" i="1"/>
  <c r="AI2404" i="1"/>
  <c r="B2404" i="1"/>
  <c r="AI2403" i="1"/>
  <c r="B2403" i="1"/>
  <c r="AI2401" i="1"/>
  <c r="B2401" i="1"/>
  <c r="AI2400" i="1"/>
  <c r="B2400" i="1"/>
  <c r="AI2399" i="1"/>
  <c r="B2399" i="1"/>
  <c r="AI2398" i="1"/>
  <c r="B2398" i="1"/>
  <c r="AI2393" i="1"/>
  <c r="B2393" i="1"/>
  <c r="AI2392" i="1"/>
  <c r="B2392" i="1"/>
  <c r="AI2391" i="1"/>
  <c r="B2391" i="1"/>
  <c r="AI2390" i="1"/>
  <c r="B2390" i="1"/>
  <c r="AI2389" i="1"/>
  <c r="B2389" i="1"/>
  <c r="AI2388" i="1"/>
  <c r="B2388" i="1"/>
  <c r="AI2387" i="1"/>
  <c r="B2387" i="1"/>
  <c r="AI2386" i="1"/>
  <c r="B2386" i="1"/>
  <c r="AI2385" i="1"/>
  <c r="B2385" i="1"/>
  <c r="AI2384" i="1"/>
  <c r="B2384" i="1"/>
  <c r="AI2382" i="1"/>
  <c r="B2382" i="1"/>
  <c r="AI2381" i="1"/>
  <c r="B2381" i="1"/>
  <c r="AI2380" i="1"/>
  <c r="B2380" i="1"/>
  <c r="AI2379" i="1"/>
  <c r="B2379" i="1"/>
  <c r="AI2378" i="1"/>
  <c r="B2378" i="1"/>
  <c r="AI2377" i="1"/>
  <c r="B2377" i="1"/>
  <c r="AI2376" i="1"/>
  <c r="B2376" i="1"/>
  <c r="AI2375" i="1"/>
  <c r="B2375" i="1"/>
  <c r="AI2374" i="1"/>
  <c r="B2374" i="1"/>
  <c r="AI2373" i="1"/>
  <c r="B2373" i="1"/>
  <c r="AI2372" i="1"/>
  <c r="B2372" i="1"/>
  <c r="AI2371" i="1"/>
  <c r="B2371" i="1"/>
  <c r="AI2370" i="1"/>
  <c r="B2370" i="1"/>
  <c r="AI2369" i="1"/>
  <c r="B2369" i="1"/>
  <c r="AI2368" i="1"/>
  <c r="B2368" i="1"/>
  <c r="AI2367" i="1"/>
  <c r="B2367" i="1"/>
  <c r="AI2366" i="1"/>
  <c r="B2366" i="1"/>
  <c r="AI2365" i="1"/>
  <c r="B2365" i="1"/>
  <c r="AI2364" i="1"/>
  <c r="B2364" i="1"/>
  <c r="AI2363" i="1"/>
  <c r="B2363" i="1"/>
  <c r="AI2362" i="1"/>
  <c r="B2362" i="1"/>
  <c r="AI2361" i="1"/>
  <c r="B2361" i="1"/>
  <c r="AI2360" i="1"/>
  <c r="B2360" i="1"/>
  <c r="AI2359" i="1"/>
  <c r="B2359" i="1"/>
  <c r="AI2358" i="1"/>
  <c r="B2358" i="1"/>
  <c r="AI2357" i="1"/>
  <c r="B2357" i="1"/>
  <c r="AI2356" i="1"/>
  <c r="B2356" i="1"/>
  <c r="AI2355" i="1"/>
  <c r="B2355" i="1"/>
  <c r="AI2354" i="1"/>
  <c r="B2354" i="1"/>
  <c r="AI2351" i="1"/>
  <c r="B2351" i="1"/>
  <c r="AI2350" i="1"/>
  <c r="B2350" i="1"/>
  <c r="AI2349" i="1"/>
  <c r="B2349" i="1"/>
  <c r="AI2348" i="1"/>
  <c r="B2348" i="1"/>
  <c r="AI2347" i="1"/>
  <c r="B2347" i="1"/>
  <c r="AI2346" i="1"/>
  <c r="B2346" i="1"/>
  <c r="AI2345" i="1"/>
  <c r="B2345" i="1"/>
  <c r="AI2344" i="1"/>
  <c r="B2344" i="1"/>
  <c r="AI2343" i="1"/>
  <c r="B2343" i="1"/>
  <c r="AI2342" i="1"/>
  <c r="B2342" i="1"/>
  <c r="AI2341" i="1"/>
  <c r="B2341" i="1"/>
  <c r="AI2340" i="1"/>
  <c r="B2340" i="1"/>
  <c r="AI2339" i="1"/>
  <c r="B2339" i="1"/>
  <c r="AI2338" i="1"/>
  <c r="B2338" i="1"/>
  <c r="AI2337" i="1"/>
  <c r="B2337" i="1"/>
  <c r="AI2336" i="1"/>
  <c r="B2336" i="1"/>
  <c r="AI2335" i="1"/>
  <c r="B2335" i="1"/>
  <c r="AI2334" i="1"/>
  <c r="B2334" i="1"/>
  <c r="AI2333" i="1"/>
  <c r="B2333" i="1"/>
  <c r="AI2332" i="1"/>
  <c r="B2332" i="1"/>
  <c r="AI2331" i="1"/>
  <c r="B2331" i="1"/>
  <c r="AI2330" i="1"/>
  <c r="B2330" i="1"/>
  <c r="AI2329" i="1"/>
  <c r="B2329" i="1"/>
  <c r="AI2328" i="1"/>
  <c r="B2328" i="1"/>
  <c r="AI2326" i="1"/>
  <c r="B2326" i="1"/>
  <c r="AI2325" i="1"/>
  <c r="B2325" i="1"/>
  <c r="AI2324" i="1"/>
  <c r="B2324" i="1"/>
  <c r="AI2323" i="1"/>
  <c r="B2323" i="1"/>
  <c r="AI2322" i="1"/>
  <c r="B2322" i="1"/>
  <c r="AI2321" i="1"/>
  <c r="B2321" i="1"/>
  <c r="AI2320" i="1"/>
  <c r="B2320" i="1"/>
  <c r="AI2319" i="1"/>
  <c r="B2319" i="1"/>
  <c r="AI2318" i="1"/>
  <c r="B2318" i="1"/>
  <c r="AI2317" i="1"/>
  <c r="B2317" i="1"/>
  <c r="AI2316" i="1"/>
  <c r="B2316" i="1"/>
  <c r="AI2315" i="1"/>
  <c r="B2315" i="1"/>
  <c r="AI2314" i="1"/>
  <c r="B2314" i="1"/>
  <c r="AI2313" i="1"/>
  <c r="B2313" i="1"/>
  <c r="AI2311" i="1"/>
  <c r="B2311" i="1"/>
  <c r="AI2310" i="1"/>
  <c r="B2310" i="1"/>
  <c r="AI2309" i="1"/>
  <c r="B2309" i="1"/>
  <c r="AI2307" i="1"/>
  <c r="B2307" i="1"/>
  <c r="AI2306" i="1"/>
  <c r="B2306" i="1"/>
  <c r="AI2305" i="1"/>
  <c r="B2305" i="1"/>
  <c r="AI2304" i="1"/>
  <c r="B2304" i="1"/>
  <c r="AI2303" i="1"/>
  <c r="B2303" i="1"/>
  <c r="AI2302" i="1"/>
  <c r="B2302" i="1"/>
  <c r="AI2301" i="1"/>
  <c r="B2301" i="1"/>
  <c r="AI2300" i="1"/>
  <c r="B2300" i="1"/>
  <c r="AI2299" i="1"/>
  <c r="B2299" i="1"/>
  <c r="AI2298" i="1"/>
  <c r="B2298" i="1"/>
  <c r="AI2297" i="1"/>
  <c r="B2297" i="1"/>
  <c r="AI2296" i="1"/>
  <c r="B2296" i="1"/>
  <c r="AI2295" i="1"/>
  <c r="B2295" i="1"/>
  <c r="AI2294" i="1"/>
  <c r="B2294" i="1"/>
  <c r="AI2293" i="1"/>
  <c r="B2293" i="1"/>
  <c r="AI2292" i="1"/>
  <c r="B2292" i="1"/>
  <c r="AI2291" i="1"/>
  <c r="B2291" i="1"/>
  <c r="AI2289" i="1"/>
  <c r="B2289" i="1"/>
  <c r="AI2288" i="1"/>
  <c r="B2288" i="1"/>
  <c r="AI2287" i="1"/>
  <c r="B2287" i="1"/>
  <c r="AI2286" i="1"/>
  <c r="B2286" i="1"/>
  <c r="AI2285" i="1"/>
  <c r="B2285" i="1"/>
  <c r="AI2284" i="1"/>
  <c r="B2284" i="1"/>
  <c r="AI2283" i="1"/>
  <c r="B2283" i="1"/>
  <c r="AI2282" i="1"/>
  <c r="B2282" i="1"/>
  <c r="AI2279" i="1"/>
  <c r="B2279" i="1"/>
  <c r="AI2278" i="1"/>
  <c r="B2278" i="1"/>
  <c r="AI2277" i="1"/>
  <c r="B2277" i="1"/>
  <c r="AI2276" i="1"/>
  <c r="B2276" i="1"/>
  <c r="AI2275" i="1"/>
  <c r="B2275" i="1"/>
  <c r="AI2273" i="1"/>
  <c r="B2273" i="1"/>
  <c r="AI2272" i="1"/>
  <c r="B2272" i="1"/>
  <c r="AI2271" i="1"/>
  <c r="B2271" i="1"/>
  <c r="AI2270" i="1"/>
  <c r="B2270" i="1"/>
  <c r="AI2269" i="1"/>
  <c r="B2269" i="1"/>
  <c r="AI2268" i="1"/>
  <c r="B2268" i="1"/>
  <c r="AI2267" i="1"/>
  <c r="B2267" i="1"/>
  <c r="AI2266" i="1"/>
  <c r="B2266" i="1"/>
  <c r="AI2265" i="1"/>
  <c r="B2265" i="1"/>
  <c r="AI2264" i="1"/>
  <c r="B2264" i="1"/>
  <c r="AI2263" i="1"/>
  <c r="B2263" i="1"/>
  <c r="AI2262" i="1"/>
  <c r="B2262" i="1"/>
  <c r="AI2261" i="1"/>
  <c r="B2261" i="1"/>
  <c r="AI2260" i="1"/>
  <c r="B2260" i="1"/>
  <c r="AI2259" i="1"/>
  <c r="B2259" i="1"/>
  <c r="AI2258" i="1"/>
  <c r="B2258" i="1"/>
  <c r="AI2256" i="1"/>
  <c r="B2256" i="1"/>
  <c r="AI2255" i="1"/>
  <c r="B2255" i="1"/>
  <c r="AI2254" i="1"/>
  <c r="B2254" i="1"/>
  <c r="AI2253" i="1"/>
  <c r="B2253" i="1"/>
  <c r="AI2252" i="1"/>
  <c r="B2252" i="1"/>
  <c r="AI2251" i="1"/>
  <c r="B2251" i="1"/>
  <c r="AI2250" i="1"/>
  <c r="B2250" i="1"/>
  <c r="AI2249" i="1"/>
  <c r="B2249" i="1"/>
  <c r="AI2248" i="1"/>
  <c r="B2248" i="1"/>
  <c r="AI2247" i="1"/>
  <c r="B2247" i="1"/>
  <c r="AI2246" i="1"/>
  <c r="B2246" i="1"/>
  <c r="AI2245" i="1"/>
  <c r="B2245" i="1"/>
  <c r="AI2244" i="1"/>
  <c r="B2244" i="1"/>
  <c r="AI2242" i="1"/>
  <c r="B2242" i="1"/>
  <c r="AI2241" i="1"/>
  <c r="B2241" i="1"/>
  <c r="AI2240" i="1"/>
  <c r="B2240" i="1"/>
  <c r="AI2239" i="1"/>
  <c r="B2239" i="1"/>
  <c r="AI2238" i="1"/>
  <c r="B2238" i="1"/>
  <c r="AI2237" i="1"/>
  <c r="B2237" i="1"/>
  <c r="AI2236" i="1"/>
  <c r="B2236" i="1"/>
  <c r="AI2235" i="1"/>
  <c r="B2235" i="1"/>
  <c r="AI2234" i="1"/>
  <c r="B2234" i="1"/>
  <c r="AI2233" i="1"/>
  <c r="B2233" i="1"/>
  <c r="AI2232" i="1"/>
  <c r="B2232" i="1"/>
  <c r="AI2230" i="1"/>
  <c r="B2230" i="1"/>
  <c r="AI2229" i="1"/>
  <c r="B2229" i="1"/>
  <c r="AI2228" i="1"/>
  <c r="B2228" i="1"/>
  <c r="AI2227" i="1"/>
  <c r="B2227" i="1"/>
  <c r="AI2225" i="1"/>
  <c r="B2225" i="1"/>
  <c r="AI2224" i="1"/>
  <c r="B2224" i="1"/>
  <c r="AI2223" i="1"/>
  <c r="B2223" i="1"/>
  <c r="AI2222" i="1"/>
  <c r="B2222" i="1"/>
  <c r="AI2221" i="1"/>
  <c r="B2221" i="1"/>
  <c r="AI2220" i="1"/>
  <c r="B2220" i="1"/>
  <c r="AI2219" i="1"/>
  <c r="B2219" i="1"/>
  <c r="AI2218" i="1"/>
  <c r="B2218" i="1"/>
  <c r="AI2217" i="1"/>
  <c r="B2217" i="1"/>
  <c r="AI2216" i="1"/>
  <c r="B2216" i="1"/>
  <c r="AI2214" i="1"/>
  <c r="B2214" i="1"/>
  <c r="AI2213" i="1"/>
  <c r="B2213" i="1"/>
  <c r="AI2212" i="1"/>
  <c r="B2212" i="1"/>
  <c r="AI2211" i="1"/>
  <c r="B2211" i="1"/>
  <c r="AI2210" i="1"/>
  <c r="B2210" i="1"/>
  <c r="AI2209" i="1"/>
  <c r="B2209" i="1"/>
  <c r="AI2208" i="1"/>
  <c r="B2208" i="1"/>
  <c r="AI2207" i="1"/>
  <c r="B2207" i="1"/>
  <c r="AI2206" i="1"/>
  <c r="B2206" i="1"/>
  <c r="AI2205" i="1"/>
  <c r="B2205" i="1"/>
  <c r="AI2204" i="1"/>
  <c r="B2204" i="1"/>
  <c r="AI2203" i="1"/>
  <c r="B2203" i="1"/>
  <c r="AI2202" i="1"/>
  <c r="B2202" i="1"/>
  <c r="AI2201" i="1"/>
  <c r="B2201" i="1"/>
  <c r="AI2200" i="1"/>
  <c r="B2200" i="1"/>
  <c r="AI2199" i="1"/>
  <c r="B2199" i="1"/>
  <c r="AI2198" i="1"/>
  <c r="B2198" i="1"/>
  <c r="AI2197" i="1"/>
  <c r="B2197" i="1"/>
  <c r="AI2196" i="1"/>
  <c r="B2196" i="1"/>
  <c r="AI2195" i="1"/>
  <c r="B2195" i="1"/>
  <c r="AI2194" i="1"/>
  <c r="B2194" i="1"/>
  <c r="AI2193" i="1"/>
  <c r="B2193" i="1"/>
  <c r="AI2192" i="1"/>
  <c r="B2192" i="1"/>
  <c r="AI2191" i="1"/>
  <c r="B2191" i="1"/>
  <c r="AI2190" i="1"/>
  <c r="B2190" i="1"/>
  <c r="AI2189" i="1"/>
  <c r="B2189" i="1"/>
  <c r="AI2188" i="1"/>
  <c r="B2188" i="1"/>
  <c r="AI2187" i="1"/>
  <c r="B2187" i="1"/>
  <c r="AI2186" i="1"/>
  <c r="B2186" i="1"/>
  <c r="AI2185" i="1"/>
  <c r="B2185" i="1"/>
  <c r="AI2184" i="1"/>
  <c r="B2184" i="1"/>
  <c r="AI2183" i="1"/>
  <c r="B2183" i="1"/>
  <c r="AI2182" i="1"/>
  <c r="B2182" i="1"/>
  <c r="AI2181" i="1"/>
  <c r="B2181" i="1"/>
  <c r="AI2180" i="1"/>
  <c r="B2180" i="1"/>
  <c r="AI2179" i="1"/>
  <c r="B2179" i="1"/>
  <c r="AI2178" i="1"/>
  <c r="B2178" i="1"/>
  <c r="AI2177" i="1"/>
  <c r="B2177" i="1"/>
  <c r="AI2174" i="1"/>
  <c r="B2174" i="1"/>
  <c r="AI2173" i="1"/>
  <c r="B2173" i="1"/>
  <c r="AI2172" i="1"/>
  <c r="B2172" i="1"/>
  <c r="AI2171" i="1"/>
  <c r="B2171" i="1"/>
  <c r="AI2170" i="1"/>
  <c r="B2170" i="1"/>
  <c r="AI2169" i="1"/>
  <c r="B2169" i="1"/>
  <c r="AI2168" i="1"/>
  <c r="B2168" i="1"/>
  <c r="AI2167" i="1"/>
  <c r="B2167" i="1"/>
  <c r="AI2166" i="1"/>
  <c r="B2166" i="1"/>
  <c r="AI2165" i="1"/>
  <c r="B2165" i="1"/>
  <c r="AI2164" i="1"/>
  <c r="B2164" i="1"/>
  <c r="AI2163" i="1"/>
  <c r="B2163" i="1"/>
  <c r="AI2162" i="1"/>
  <c r="B2162" i="1"/>
  <c r="AI2161" i="1"/>
  <c r="B2161" i="1"/>
  <c r="AI2160" i="1"/>
  <c r="B2160" i="1"/>
  <c r="AI2158" i="1"/>
  <c r="B2158" i="1"/>
  <c r="AI2157" i="1"/>
  <c r="B2157" i="1"/>
  <c r="AI2156" i="1"/>
  <c r="B2156" i="1"/>
  <c r="AI2155" i="1"/>
  <c r="B2155" i="1"/>
  <c r="AI2154" i="1"/>
  <c r="B2154" i="1"/>
  <c r="AI2153" i="1"/>
  <c r="B2153" i="1"/>
  <c r="AI2152" i="1"/>
  <c r="B2152" i="1"/>
  <c r="AI2151" i="1"/>
  <c r="B2151" i="1"/>
  <c r="AI2150" i="1"/>
  <c r="B2150" i="1"/>
  <c r="AI2149" i="1"/>
  <c r="B2149" i="1"/>
  <c r="AI2148" i="1"/>
  <c r="B2148" i="1"/>
  <c r="AI2147" i="1"/>
  <c r="B2147" i="1"/>
  <c r="AI2146" i="1"/>
  <c r="B2146" i="1"/>
  <c r="AI2145" i="1"/>
  <c r="B2145" i="1"/>
  <c r="AI2143" i="1"/>
  <c r="B2143" i="1"/>
  <c r="AI2142" i="1"/>
  <c r="B2142" i="1"/>
  <c r="AI2141" i="1"/>
  <c r="B2141" i="1"/>
  <c r="AI2140" i="1"/>
  <c r="B2140" i="1"/>
  <c r="AI2139" i="1"/>
  <c r="B2139" i="1"/>
  <c r="AI2138" i="1"/>
  <c r="B2138" i="1"/>
  <c r="AI2137" i="1"/>
  <c r="B2137" i="1"/>
  <c r="AI2136" i="1"/>
  <c r="B2136" i="1"/>
  <c r="AI2135" i="1"/>
  <c r="B2135" i="1"/>
  <c r="AI2134" i="1"/>
  <c r="B2134" i="1"/>
  <c r="AI2133" i="1"/>
  <c r="B2133" i="1"/>
  <c r="AI2132" i="1"/>
  <c r="B2132" i="1"/>
  <c r="AI2131" i="1"/>
  <c r="B2131" i="1"/>
  <c r="AI2130" i="1"/>
  <c r="B2130" i="1"/>
  <c r="AI2128" i="1"/>
  <c r="B2128" i="1"/>
  <c r="AI2126" i="1"/>
  <c r="B2126" i="1"/>
  <c r="AI2125" i="1"/>
  <c r="B2125" i="1"/>
  <c r="AI2124" i="1"/>
  <c r="B2124" i="1"/>
  <c r="AI2123" i="1"/>
  <c r="B2123" i="1"/>
  <c r="AI2122" i="1"/>
  <c r="B2122" i="1"/>
  <c r="AI2121" i="1"/>
  <c r="B2121" i="1"/>
  <c r="AI2120" i="1"/>
  <c r="B2120" i="1"/>
  <c r="AI2118" i="1"/>
  <c r="B2118" i="1"/>
  <c r="AI2117" i="1"/>
  <c r="B2117" i="1"/>
  <c r="AI2116" i="1"/>
  <c r="B2116" i="1"/>
  <c r="AI2115" i="1"/>
  <c r="B2115" i="1"/>
  <c r="AI2114" i="1"/>
  <c r="B2114" i="1"/>
  <c r="AI2112" i="1"/>
  <c r="B2112" i="1"/>
  <c r="AI2111" i="1"/>
  <c r="B2111" i="1"/>
  <c r="AI2110" i="1"/>
  <c r="B2110" i="1"/>
  <c r="AI2109" i="1"/>
  <c r="B2109" i="1"/>
  <c r="AI2108" i="1"/>
  <c r="B2108" i="1"/>
  <c r="AI2107" i="1"/>
  <c r="B2107" i="1"/>
  <c r="AI2106" i="1"/>
  <c r="B2106" i="1"/>
  <c r="AI2105" i="1"/>
  <c r="B2105" i="1"/>
  <c r="AI2104" i="1"/>
  <c r="B2104" i="1"/>
  <c r="AI2103" i="1"/>
  <c r="B2103" i="1"/>
  <c r="AI2102" i="1"/>
  <c r="B2102" i="1"/>
  <c r="AI2101" i="1"/>
  <c r="B2101" i="1"/>
  <c r="AI2100" i="1"/>
  <c r="B2100" i="1"/>
  <c r="AI2098" i="1"/>
  <c r="B2098" i="1"/>
  <c r="AI2096" i="1"/>
  <c r="B2096" i="1"/>
  <c r="AI2095" i="1"/>
  <c r="B2095" i="1"/>
  <c r="AI2094" i="1"/>
  <c r="B2094" i="1"/>
  <c r="AI2093" i="1"/>
  <c r="B2093" i="1"/>
  <c r="AI2090" i="1"/>
  <c r="B2090" i="1"/>
  <c r="AI2089" i="1"/>
  <c r="B2089" i="1"/>
  <c r="AI2088" i="1"/>
  <c r="B2088" i="1"/>
  <c r="AI2087" i="1"/>
  <c r="B2087" i="1"/>
  <c r="AI2085" i="1"/>
  <c r="B2085" i="1"/>
  <c r="AI2084" i="1"/>
  <c r="B2084" i="1"/>
  <c r="AI2083" i="1"/>
  <c r="B2083" i="1"/>
  <c r="AI2081" i="1"/>
  <c r="B2081" i="1"/>
  <c r="AI2080" i="1"/>
  <c r="B2080" i="1"/>
  <c r="AI2079" i="1"/>
  <c r="B2079" i="1"/>
  <c r="AI2078" i="1"/>
  <c r="B2078" i="1"/>
  <c r="AI2077" i="1"/>
  <c r="B2077" i="1"/>
  <c r="AI2076" i="1"/>
  <c r="B2076" i="1"/>
  <c r="AI2075" i="1"/>
  <c r="B2075" i="1"/>
  <c r="AI2074" i="1"/>
  <c r="B2074" i="1"/>
  <c r="AI2073" i="1"/>
  <c r="B2073" i="1"/>
  <c r="AI2072" i="1"/>
  <c r="B2072" i="1"/>
  <c r="AI2071" i="1"/>
  <c r="B2071" i="1"/>
  <c r="AI2070" i="1"/>
  <c r="B2070" i="1"/>
  <c r="AI2069" i="1"/>
  <c r="B2069" i="1"/>
  <c r="AI2068" i="1"/>
  <c r="B2068" i="1"/>
  <c r="AI2067" i="1"/>
  <c r="B2067" i="1"/>
  <c r="AI2066" i="1"/>
  <c r="B2066" i="1"/>
  <c r="AI2065" i="1"/>
  <c r="B2065" i="1"/>
  <c r="AI2064" i="1"/>
  <c r="B2064" i="1"/>
  <c r="AI2063" i="1"/>
  <c r="B2063" i="1"/>
  <c r="AI2062" i="1"/>
  <c r="B2062" i="1"/>
  <c r="AI2060" i="1"/>
  <c r="B2060" i="1"/>
  <c r="AI2059" i="1"/>
  <c r="B2059" i="1"/>
  <c r="AI2058" i="1"/>
  <c r="B2058" i="1"/>
  <c r="AI2055" i="1"/>
  <c r="B2055" i="1"/>
  <c r="AI2054" i="1"/>
  <c r="B2054" i="1"/>
  <c r="AI2053" i="1"/>
  <c r="B2053" i="1"/>
  <c r="AI2052" i="1"/>
  <c r="B2052" i="1"/>
  <c r="AI2051" i="1"/>
  <c r="B2051" i="1"/>
  <c r="AI2050" i="1"/>
  <c r="B2050" i="1"/>
  <c r="AI2049" i="1"/>
  <c r="B2049" i="1"/>
  <c r="AI2048" i="1"/>
  <c r="B2048" i="1"/>
  <c r="AI2047" i="1"/>
  <c r="B2047" i="1"/>
  <c r="AI2045" i="1"/>
  <c r="B2045" i="1"/>
  <c r="AI2044" i="1"/>
  <c r="B2044" i="1"/>
  <c r="AI2043" i="1"/>
  <c r="B2043" i="1"/>
  <c r="AI2042" i="1"/>
  <c r="B2042" i="1"/>
  <c r="AI2041" i="1"/>
  <c r="B2041" i="1"/>
  <c r="AI2040" i="1"/>
  <c r="B2040" i="1"/>
  <c r="AI2039" i="1"/>
  <c r="B2039" i="1"/>
  <c r="AI2038" i="1"/>
  <c r="B2038" i="1"/>
  <c r="AI2037" i="1"/>
  <c r="B2037" i="1"/>
  <c r="AI2036" i="1"/>
  <c r="B2036" i="1"/>
  <c r="AI2035" i="1"/>
  <c r="B2035" i="1"/>
  <c r="AI2034" i="1"/>
  <c r="B2034" i="1"/>
  <c r="AI2033" i="1"/>
  <c r="B2033" i="1"/>
  <c r="AI2032" i="1"/>
  <c r="B2032" i="1"/>
  <c r="AI2031" i="1"/>
  <c r="B2031" i="1"/>
  <c r="AI2030" i="1"/>
  <c r="B2030" i="1"/>
  <c r="AI2029" i="1"/>
  <c r="B2029" i="1"/>
  <c r="AI2028" i="1"/>
  <c r="B2028" i="1"/>
  <c r="AI2027" i="1"/>
  <c r="B2027" i="1"/>
  <c r="AI2026" i="1"/>
  <c r="B2026" i="1"/>
  <c r="AI2025" i="1"/>
  <c r="B2025" i="1"/>
  <c r="AI2024" i="1"/>
  <c r="B2024" i="1"/>
  <c r="AI2023" i="1"/>
  <c r="B2023" i="1"/>
  <c r="AI2022" i="1"/>
  <c r="B2022" i="1"/>
  <c r="AI2021" i="1"/>
  <c r="B2021" i="1"/>
  <c r="AI2020" i="1"/>
  <c r="B2020" i="1"/>
  <c r="AI2019" i="1"/>
  <c r="B2019" i="1"/>
  <c r="AI2018" i="1"/>
  <c r="B2018" i="1"/>
  <c r="AI2017" i="1"/>
  <c r="B2017" i="1"/>
  <c r="AI2015" i="1"/>
  <c r="B2015" i="1"/>
  <c r="AI2014" i="1"/>
  <c r="B2014" i="1"/>
  <c r="AI2013" i="1"/>
  <c r="B2013" i="1"/>
  <c r="AI2012" i="1"/>
  <c r="B2012" i="1"/>
  <c r="AI2010" i="1"/>
  <c r="B2010" i="1"/>
  <c r="AI2008" i="1"/>
  <c r="B2008" i="1"/>
  <c r="AI2007" i="1"/>
  <c r="B2007" i="1"/>
  <c r="AI2006" i="1"/>
  <c r="B2006" i="1"/>
  <c r="AI2005" i="1"/>
  <c r="B2005" i="1"/>
  <c r="AI2004" i="1"/>
  <c r="B2004" i="1"/>
  <c r="AI2003" i="1"/>
  <c r="B2003" i="1"/>
  <c r="AI2002" i="1"/>
  <c r="B2002" i="1"/>
  <c r="AI2001" i="1"/>
  <c r="B2001" i="1"/>
  <c r="AI2000" i="1"/>
  <c r="B2000" i="1"/>
  <c r="AI1999" i="1"/>
  <c r="B1999" i="1"/>
  <c r="AI1998" i="1"/>
  <c r="B1998" i="1"/>
  <c r="AI1997" i="1"/>
  <c r="B1997" i="1"/>
  <c r="AI1996" i="1"/>
  <c r="B1996" i="1"/>
  <c r="AI1995" i="1"/>
  <c r="B1995" i="1"/>
  <c r="AI1994" i="1"/>
  <c r="B1994" i="1"/>
  <c r="AI1993" i="1"/>
  <c r="B1993" i="1"/>
  <c r="AI1992" i="1"/>
  <c r="B1992" i="1"/>
  <c r="AI1991" i="1"/>
  <c r="B1991" i="1"/>
  <c r="AI1990" i="1"/>
  <c r="B1990" i="1"/>
  <c r="AI1989" i="1"/>
  <c r="B1989" i="1"/>
  <c r="AI1988" i="1"/>
  <c r="B1988" i="1"/>
  <c r="AI1987" i="1"/>
  <c r="B1987" i="1"/>
  <c r="AI1986" i="1"/>
  <c r="B1986" i="1"/>
  <c r="AI1985" i="1"/>
  <c r="B1985" i="1"/>
  <c r="AI1984" i="1"/>
  <c r="B1984" i="1"/>
  <c r="AI1983" i="1"/>
  <c r="B1983" i="1"/>
  <c r="AI1982" i="1"/>
  <c r="B1982" i="1"/>
  <c r="AI1981" i="1"/>
  <c r="B1981" i="1"/>
  <c r="AI1980" i="1"/>
  <c r="B1980" i="1"/>
  <c r="AI1979" i="1"/>
  <c r="B1979" i="1"/>
  <c r="AI1977" i="1"/>
  <c r="B1977" i="1"/>
  <c r="AI1976" i="1"/>
  <c r="B1976" i="1"/>
  <c r="AI1975" i="1"/>
  <c r="B1975" i="1"/>
  <c r="AI1974" i="1"/>
  <c r="B1974" i="1"/>
  <c r="AI1973" i="1"/>
  <c r="B1973" i="1"/>
  <c r="AI1972" i="1"/>
  <c r="B1972" i="1"/>
  <c r="AI1971" i="1"/>
  <c r="B1971" i="1"/>
  <c r="AI1970" i="1"/>
  <c r="B1970" i="1"/>
  <c r="AI1969" i="1"/>
  <c r="B1969" i="1"/>
  <c r="AI1968" i="1"/>
  <c r="B1968" i="1"/>
  <c r="AI1966" i="1"/>
  <c r="B1966" i="1"/>
  <c r="AI1965" i="1"/>
  <c r="B1965" i="1"/>
  <c r="AI1964" i="1"/>
  <c r="B1964" i="1"/>
  <c r="AI1963" i="1"/>
  <c r="B1963" i="1"/>
  <c r="AI1961" i="1"/>
  <c r="B1961" i="1"/>
  <c r="AI1960" i="1"/>
  <c r="B1960" i="1"/>
  <c r="AI1959" i="1"/>
  <c r="B1959" i="1"/>
  <c r="AI1958" i="1"/>
  <c r="B1958" i="1"/>
  <c r="AI1957" i="1"/>
  <c r="B1957" i="1"/>
  <c r="AI1956" i="1"/>
  <c r="B1956" i="1"/>
  <c r="AI1955" i="1"/>
  <c r="B1955" i="1"/>
  <c r="AI1954" i="1"/>
  <c r="B1954" i="1"/>
  <c r="AI1953" i="1"/>
  <c r="B1953" i="1"/>
  <c r="AI1951" i="1"/>
  <c r="B1951" i="1"/>
  <c r="AI1949" i="1"/>
  <c r="B1949" i="1"/>
  <c r="AI1948" i="1"/>
  <c r="B1948" i="1"/>
  <c r="AI1947" i="1"/>
  <c r="B1947" i="1"/>
  <c r="AI1946" i="1"/>
  <c r="B1946" i="1"/>
  <c r="AI1945" i="1"/>
  <c r="B1945" i="1"/>
  <c r="AI1944" i="1"/>
  <c r="B1944" i="1"/>
  <c r="AI1943" i="1"/>
  <c r="B1943" i="1"/>
  <c r="AI1942" i="1"/>
  <c r="B1942" i="1"/>
  <c r="AI1941" i="1"/>
  <c r="B1941" i="1"/>
  <c r="AI1940" i="1"/>
  <c r="B1940" i="1"/>
  <c r="AI1938" i="1"/>
  <c r="B1938" i="1"/>
  <c r="AI1937" i="1"/>
  <c r="B1937" i="1"/>
  <c r="AI1936" i="1"/>
  <c r="B1936" i="1"/>
  <c r="AI1935" i="1"/>
  <c r="B1935" i="1"/>
  <c r="AI1934" i="1"/>
  <c r="B1934" i="1"/>
  <c r="AI1933" i="1"/>
  <c r="B1933" i="1"/>
  <c r="AI1932" i="1"/>
  <c r="B1932" i="1"/>
  <c r="AI1931" i="1"/>
  <c r="B1931" i="1"/>
  <c r="AI1930" i="1"/>
  <c r="B1930" i="1"/>
  <c r="AI1927" i="1"/>
  <c r="B1927" i="1"/>
  <c r="AI1926" i="1"/>
  <c r="B1926" i="1"/>
  <c r="AI1925" i="1"/>
  <c r="B1925" i="1"/>
  <c r="AI1924" i="1"/>
  <c r="B1924" i="1"/>
  <c r="AI1923" i="1"/>
  <c r="B1923" i="1"/>
  <c r="AI1922" i="1"/>
  <c r="B1922" i="1"/>
  <c r="AI1921" i="1"/>
  <c r="B1921" i="1"/>
  <c r="AI1920" i="1"/>
  <c r="B1920" i="1"/>
  <c r="AI1919" i="1"/>
  <c r="B1919" i="1"/>
  <c r="AI1918" i="1"/>
  <c r="B1918" i="1"/>
  <c r="AI1917" i="1"/>
  <c r="B1917" i="1"/>
  <c r="AI1916" i="1"/>
  <c r="B1916" i="1"/>
  <c r="AI1915" i="1"/>
  <c r="B1915" i="1"/>
  <c r="AI1914" i="1"/>
  <c r="B1914" i="1"/>
  <c r="AI1913" i="1"/>
  <c r="B1913" i="1"/>
  <c r="AI1912" i="1"/>
  <c r="B1912" i="1"/>
  <c r="AI1911" i="1"/>
  <c r="B1911" i="1"/>
  <c r="AI1910" i="1"/>
  <c r="B1910" i="1"/>
  <c r="AI1909" i="1"/>
  <c r="B1909" i="1"/>
  <c r="AI1908" i="1"/>
  <c r="B1908" i="1"/>
  <c r="AI1907" i="1"/>
  <c r="B1907" i="1"/>
  <c r="AI1906" i="1"/>
  <c r="B1906" i="1"/>
  <c r="AI1905" i="1"/>
  <c r="B1905" i="1"/>
  <c r="AI1904" i="1"/>
  <c r="B1904" i="1"/>
  <c r="AI1903" i="1"/>
  <c r="B1903" i="1"/>
  <c r="AI1902" i="1"/>
  <c r="B1902" i="1"/>
  <c r="AI1901" i="1"/>
  <c r="B1901" i="1"/>
  <c r="AI1900" i="1"/>
  <c r="B1900" i="1"/>
  <c r="AI1899" i="1"/>
  <c r="B1899" i="1"/>
  <c r="AI1898" i="1"/>
  <c r="B1898" i="1"/>
  <c r="AI1897" i="1"/>
  <c r="B1897" i="1"/>
  <c r="AI1896" i="1"/>
  <c r="B1896" i="1"/>
  <c r="AI1895" i="1"/>
  <c r="B1895" i="1"/>
  <c r="AI1894" i="1"/>
  <c r="B1894" i="1"/>
  <c r="AI1893" i="1"/>
  <c r="B1893" i="1"/>
  <c r="AI1892" i="1"/>
  <c r="B1892" i="1"/>
  <c r="AI1891" i="1"/>
  <c r="B1891" i="1"/>
  <c r="AI1890" i="1"/>
  <c r="B1890" i="1"/>
  <c r="AI1889" i="1"/>
  <c r="B1889" i="1"/>
  <c r="AI1888" i="1"/>
  <c r="B1888" i="1"/>
  <c r="AI1887" i="1"/>
  <c r="B1887" i="1"/>
  <c r="AI1886" i="1"/>
  <c r="B1886" i="1"/>
  <c r="AI1885" i="1"/>
  <c r="B1885" i="1"/>
  <c r="AI1884" i="1"/>
  <c r="B1884" i="1"/>
  <c r="AI1883" i="1"/>
  <c r="B1883" i="1"/>
  <c r="AI1882" i="1"/>
  <c r="B1882" i="1"/>
  <c r="AI1881" i="1"/>
  <c r="B1881" i="1"/>
  <c r="AI1880" i="1"/>
  <c r="B1880" i="1"/>
  <c r="AI1879" i="1"/>
  <c r="B1879" i="1"/>
  <c r="AI1878" i="1"/>
  <c r="B1878" i="1"/>
  <c r="AI1877" i="1"/>
  <c r="B1877" i="1"/>
  <c r="AI1876" i="1"/>
  <c r="B1876" i="1"/>
  <c r="AI1875" i="1"/>
  <c r="B1875" i="1"/>
  <c r="AI1873" i="1"/>
  <c r="B1873" i="1"/>
  <c r="AI1872" i="1"/>
  <c r="B1872" i="1"/>
  <c r="AI1871" i="1"/>
  <c r="B1871" i="1"/>
  <c r="AI1869" i="1"/>
  <c r="B1869" i="1"/>
  <c r="AI1868" i="1"/>
  <c r="B1868" i="1"/>
  <c r="AI1866" i="1"/>
  <c r="B1866" i="1"/>
  <c r="AI1865" i="1"/>
  <c r="B1865" i="1"/>
  <c r="AI1864" i="1"/>
  <c r="B1864" i="1"/>
  <c r="AI1863" i="1"/>
  <c r="B1863" i="1"/>
  <c r="AI1861" i="1"/>
  <c r="B1861" i="1"/>
  <c r="AI1859" i="1"/>
  <c r="B1859" i="1"/>
  <c r="AI1858" i="1"/>
  <c r="B1858" i="1"/>
  <c r="AI1857" i="1"/>
  <c r="B1857" i="1"/>
  <c r="AI1856" i="1"/>
  <c r="B1856" i="1"/>
  <c r="AI1855" i="1"/>
  <c r="B1855" i="1"/>
  <c r="AI1854" i="1"/>
  <c r="B1854" i="1"/>
  <c r="AI1853" i="1"/>
  <c r="B1853" i="1"/>
  <c r="AI1852" i="1"/>
  <c r="B1852" i="1"/>
  <c r="AI1851" i="1"/>
  <c r="B1851" i="1"/>
  <c r="AI1850" i="1"/>
  <c r="B1850" i="1"/>
  <c r="AI1849" i="1"/>
  <c r="B1849" i="1"/>
  <c r="AI1848" i="1"/>
  <c r="B1848" i="1"/>
  <c r="AI1847" i="1"/>
  <c r="B1847" i="1"/>
  <c r="AI1846" i="1"/>
  <c r="B1846" i="1"/>
  <c r="AI1845" i="1"/>
  <c r="B1845" i="1"/>
  <c r="AI1843" i="1"/>
  <c r="B1843" i="1"/>
  <c r="AI1842" i="1"/>
  <c r="B1842" i="1"/>
  <c r="AI1839" i="1"/>
  <c r="B1839" i="1"/>
  <c r="AI1838" i="1"/>
  <c r="B1838" i="1"/>
  <c r="AI1837" i="1"/>
  <c r="B1837" i="1"/>
  <c r="AI1836" i="1"/>
  <c r="B1836" i="1"/>
  <c r="AI1835" i="1"/>
  <c r="B1835" i="1"/>
  <c r="AI1834" i="1"/>
  <c r="B1834" i="1"/>
  <c r="AI1833" i="1"/>
  <c r="B1833" i="1"/>
  <c r="AI1832" i="1"/>
  <c r="B1832" i="1"/>
  <c r="AI1831" i="1"/>
  <c r="B1831" i="1"/>
  <c r="AI1829" i="1"/>
  <c r="B1829" i="1"/>
  <c r="AI1828" i="1"/>
  <c r="B1828" i="1"/>
  <c r="AI1827" i="1"/>
  <c r="B1827" i="1"/>
  <c r="AI1826" i="1"/>
  <c r="B1826" i="1"/>
  <c r="AI1824" i="1"/>
  <c r="B1824" i="1"/>
  <c r="AI1823" i="1"/>
  <c r="B1823" i="1"/>
  <c r="AI1822" i="1"/>
  <c r="B1822" i="1"/>
  <c r="AI1820" i="1"/>
  <c r="B1820" i="1"/>
  <c r="AI1819" i="1"/>
  <c r="B1819" i="1"/>
  <c r="AI1818" i="1"/>
  <c r="B1818" i="1"/>
  <c r="AI1817" i="1"/>
  <c r="B1817" i="1"/>
  <c r="AI1816" i="1"/>
  <c r="B1816" i="1"/>
  <c r="AI1815" i="1"/>
  <c r="B1815" i="1"/>
  <c r="AI1814" i="1"/>
  <c r="B1814" i="1"/>
  <c r="AI1813" i="1"/>
  <c r="B1813" i="1"/>
  <c r="AI1812" i="1"/>
  <c r="B1812" i="1"/>
  <c r="AI1811" i="1"/>
  <c r="B1811" i="1"/>
  <c r="AI1810" i="1"/>
  <c r="B1810" i="1"/>
  <c r="AI1809" i="1"/>
  <c r="B1809" i="1"/>
  <c r="AI1808" i="1"/>
  <c r="B1808" i="1"/>
  <c r="AI1806" i="1"/>
  <c r="B1806" i="1"/>
  <c r="AI1805" i="1"/>
  <c r="B1805" i="1"/>
  <c r="AI1804" i="1"/>
  <c r="B1804" i="1"/>
  <c r="AI1803" i="1"/>
  <c r="B1803" i="1"/>
  <c r="AI1802" i="1"/>
  <c r="B1802" i="1"/>
  <c r="AI1801" i="1"/>
  <c r="B1801" i="1"/>
  <c r="AI1800" i="1"/>
  <c r="B1800" i="1"/>
  <c r="AI1799" i="1"/>
  <c r="B1799" i="1"/>
  <c r="AI1798" i="1"/>
  <c r="B1798" i="1"/>
  <c r="AI1797" i="1"/>
  <c r="B1797" i="1"/>
  <c r="AI1795" i="1"/>
  <c r="B1795" i="1"/>
  <c r="AI1794" i="1"/>
  <c r="B1794" i="1"/>
  <c r="AI1793" i="1"/>
  <c r="B1793" i="1"/>
  <c r="AI1792" i="1"/>
  <c r="B1792" i="1"/>
  <c r="AI1791" i="1"/>
  <c r="B1791" i="1"/>
  <c r="AI1790" i="1"/>
  <c r="B1790" i="1"/>
  <c r="AI1789" i="1"/>
  <c r="B1789" i="1"/>
  <c r="AI1788" i="1"/>
  <c r="B1788" i="1"/>
  <c r="AI1787" i="1"/>
  <c r="B1787" i="1"/>
  <c r="AI1785" i="1"/>
  <c r="B1785" i="1"/>
  <c r="AI1784" i="1"/>
  <c r="B1784" i="1"/>
  <c r="AI1783" i="1"/>
  <c r="B1783" i="1"/>
  <c r="AI1782" i="1"/>
  <c r="B1782" i="1"/>
  <c r="AI1781" i="1"/>
  <c r="B1781" i="1"/>
  <c r="AI1780" i="1"/>
  <c r="B1780" i="1"/>
  <c r="AI1779" i="1"/>
  <c r="B1779" i="1"/>
  <c r="AI1778" i="1"/>
  <c r="B1778" i="1"/>
  <c r="AI1777" i="1"/>
  <c r="B1777" i="1"/>
  <c r="AI1775" i="1"/>
  <c r="B1775" i="1"/>
  <c r="AI1773" i="1"/>
  <c r="B1773" i="1"/>
  <c r="AI1772" i="1"/>
  <c r="B1772" i="1"/>
  <c r="AI1771" i="1"/>
  <c r="B1771" i="1"/>
  <c r="AI1770" i="1"/>
  <c r="B1770" i="1"/>
  <c r="AI1769" i="1"/>
  <c r="B1769" i="1"/>
  <c r="AI1768" i="1"/>
  <c r="B1768" i="1"/>
  <c r="AI1767" i="1"/>
  <c r="B1767" i="1"/>
  <c r="AI1766" i="1"/>
  <c r="B1766" i="1"/>
  <c r="AI1765" i="1"/>
  <c r="B1765" i="1"/>
  <c r="AI1764" i="1"/>
  <c r="B1764" i="1"/>
  <c r="AI1763" i="1"/>
  <c r="B1763" i="1"/>
  <c r="AI1762" i="1"/>
  <c r="B1762" i="1"/>
  <c r="AI1761" i="1"/>
  <c r="B1761" i="1"/>
  <c r="AI1760" i="1"/>
  <c r="B1760" i="1"/>
  <c r="AI1759" i="1"/>
  <c r="B1759" i="1"/>
  <c r="AI1758" i="1"/>
  <c r="B1758" i="1"/>
  <c r="AI1757" i="1"/>
  <c r="B1757" i="1"/>
  <c r="AI1755" i="1"/>
  <c r="B1755" i="1"/>
  <c r="AI1754" i="1"/>
  <c r="B1754" i="1"/>
  <c r="AI1753" i="1"/>
  <c r="B1753" i="1"/>
  <c r="AI1752" i="1"/>
  <c r="B1752" i="1"/>
  <c r="AI1751" i="1"/>
  <c r="B1751" i="1"/>
  <c r="AI1750" i="1"/>
  <c r="B1750" i="1"/>
  <c r="AI1749" i="1"/>
  <c r="B1749" i="1"/>
  <c r="AI1748" i="1"/>
  <c r="B1748" i="1"/>
  <c r="AI1747" i="1"/>
  <c r="B1747" i="1"/>
  <c r="AI1746" i="1"/>
  <c r="B1746" i="1"/>
  <c r="AI1745" i="1"/>
  <c r="B1745" i="1"/>
  <c r="AI1744" i="1"/>
  <c r="B1744" i="1"/>
  <c r="AI1743" i="1"/>
  <c r="B1743" i="1"/>
  <c r="AI1742" i="1"/>
  <c r="B1742" i="1"/>
  <c r="AI1741" i="1"/>
  <c r="B1741" i="1"/>
  <c r="AI1740" i="1"/>
  <c r="B1740" i="1"/>
  <c r="AI1739" i="1"/>
  <c r="B1739" i="1"/>
  <c r="AI1738" i="1"/>
  <c r="B1738" i="1"/>
  <c r="AI1737" i="1"/>
  <c r="B1737" i="1"/>
  <c r="AI1736" i="1"/>
  <c r="B1736" i="1"/>
  <c r="AI1735" i="1"/>
  <c r="B1735" i="1"/>
  <c r="AI1734" i="1"/>
  <c r="B1734" i="1"/>
  <c r="AI1733" i="1"/>
  <c r="B1733" i="1"/>
  <c r="AI1732" i="1"/>
  <c r="B1732" i="1"/>
  <c r="AI1731" i="1"/>
  <c r="B1731" i="1"/>
  <c r="AI1730" i="1"/>
  <c r="B1730" i="1"/>
  <c r="AI1729" i="1"/>
  <c r="B1729" i="1"/>
  <c r="AI1728" i="1"/>
  <c r="B1728" i="1"/>
  <c r="AI1727" i="1"/>
  <c r="B1727" i="1"/>
  <c r="AI1726" i="1"/>
  <c r="B1726" i="1"/>
  <c r="AI1725" i="1"/>
  <c r="B1725" i="1"/>
  <c r="AI1724" i="1"/>
  <c r="B1724" i="1"/>
  <c r="AI1723" i="1"/>
  <c r="B1723" i="1"/>
  <c r="AI1722" i="1"/>
  <c r="B1722" i="1"/>
  <c r="AI1721" i="1"/>
  <c r="B1721" i="1"/>
  <c r="AI1720" i="1"/>
  <c r="B1720" i="1"/>
  <c r="AI1718" i="1"/>
  <c r="B1718" i="1"/>
  <c r="AI1717" i="1"/>
  <c r="B1717" i="1"/>
  <c r="AI1716" i="1"/>
  <c r="B1716" i="1"/>
  <c r="AI1715" i="1"/>
  <c r="B1715" i="1"/>
  <c r="AI1714" i="1"/>
  <c r="B1714" i="1"/>
  <c r="AI1713" i="1"/>
  <c r="B1713" i="1"/>
  <c r="AI1712" i="1"/>
  <c r="B1712" i="1"/>
  <c r="AI1711" i="1"/>
  <c r="B1711" i="1"/>
  <c r="AI1710" i="1"/>
  <c r="B1710" i="1"/>
  <c r="AI1709" i="1"/>
  <c r="B1709" i="1"/>
  <c r="AI1708" i="1"/>
  <c r="B1708" i="1"/>
  <c r="AI1707" i="1"/>
  <c r="B1707" i="1"/>
  <c r="AI1704" i="1"/>
  <c r="B1704" i="1"/>
  <c r="AI1703" i="1"/>
  <c r="B1703" i="1"/>
  <c r="AI1702" i="1"/>
  <c r="B1702" i="1"/>
  <c r="AI1701" i="1"/>
  <c r="B1701" i="1"/>
  <c r="AI1700" i="1"/>
  <c r="B1700" i="1"/>
  <c r="AI1698" i="1"/>
  <c r="B1698" i="1"/>
  <c r="AI1696" i="1"/>
  <c r="B1696" i="1"/>
  <c r="AI1695" i="1"/>
  <c r="B1695" i="1"/>
  <c r="AI1694" i="1"/>
  <c r="B1694" i="1"/>
  <c r="AI1693" i="1"/>
  <c r="B1693" i="1"/>
  <c r="AI1692" i="1"/>
  <c r="B1692" i="1"/>
  <c r="AI1691" i="1"/>
  <c r="B1691" i="1"/>
  <c r="AI1690" i="1"/>
  <c r="B1690" i="1"/>
  <c r="AI1689" i="1"/>
  <c r="B1689" i="1"/>
  <c r="AI1688" i="1"/>
  <c r="B1688" i="1"/>
  <c r="AI1687" i="1"/>
  <c r="B1687" i="1"/>
  <c r="AI1686" i="1"/>
  <c r="B1686" i="1"/>
  <c r="AI1685" i="1"/>
  <c r="B1685" i="1"/>
  <c r="AI1684" i="1"/>
  <c r="B1684" i="1"/>
  <c r="AI1683" i="1"/>
  <c r="B1683" i="1"/>
  <c r="AI1682" i="1"/>
  <c r="B1682" i="1"/>
  <c r="AI1681" i="1"/>
  <c r="B1681" i="1"/>
  <c r="AI1680" i="1"/>
  <c r="B1680" i="1"/>
  <c r="AI1679" i="1"/>
  <c r="B1679" i="1"/>
  <c r="AI1678" i="1"/>
  <c r="B1678" i="1"/>
  <c r="AI1677" i="1"/>
  <c r="B1677" i="1"/>
  <c r="AI1676" i="1"/>
  <c r="B1676" i="1"/>
  <c r="AI1675" i="1"/>
  <c r="B1675" i="1"/>
  <c r="AI1674" i="1"/>
  <c r="B1674" i="1"/>
  <c r="AI1673" i="1"/>
  <c r="B1673" i="1"/>
  <c r="AI1670" i="1"/>
  <c r="B1670" i="1"/>
  <c r="AI1669" i="1"/>
  <c r="B1669" i="1"/>
  <c r="AI1668" i="1"/>
  <c r="B1668" i="1"/>
  <c r="AI1667" i="1"/>
  <c r="B1667" i="1"/>
  <c r="AI1663" i="1"/>
  <c r="B1663" i="1"/>
  <c r="AI1661" i="1"/>
  <c r="B1661" i="1"/>
  <c r="AI1660" i="1"/>
  <c r="B1660" i="1"/>
  <c r="AI1659" i="1"/>
  <c r="B1659" i="1"/>
  <c r="AI1658" i="1"/>
  <c r="B1658" i="1"/>
  <c r="AI1656" i="1"/>
  <c r="B1656" i="1"/>
  <c r="AI1655" i="1"/>
  <c r="B1655" i="1"/>
  <c r="AI1654" i="1"/>
  <c r="B1654" i="1"/>
  <c r="AI1653" i="1"/>
  <c r="B1653" i="1"/>
  <c r="AI1651" i="1"/>
  <c r="B1651" i="1"/>
  <c r="AI1650" i="1"/>
  <c r="B1650" i="1"/>
  <c r="AI1649" i="1"/>
  <c r="B1649" i="1"/>
  <c r="AI1648" i="1"/>
  <c r="B1648" i="1"/>
  <c r="AI1647" i="1"/>
  <c r="B1647" i="1"/>
  <c r="AI1646" i="1"/>
  <c r="B1646" i="1"/>
  <c r="AI1645" i="1"/>
  <c r="B1645" i="1"/>
  <c r="AI1644" i="1"/>
  <c r="B1644" i="1"/>
  <c r="AI1643" i="1"/>
  <c r="B1643" i="1"/>
  <c r="AI1642" i="1"/>
  <c r="B1642" i="1"/>
  <c r="AI1641" i="1"/>
  <c r="B1641" i="1"/>
  <c r="AI1640" i="1"/>
  <c r="B1640" i="1"/>
  <c r="AI1639" i="1"/>
  <c r="B1639" i="1"/>
  <c r="AI1638" i="1"/>
  <c r="B1638" i="1"/>
  <c r="AI1637" i="1"/>
  <c r="B1637" i="1"/>
  <c r="AI1636" i="1"/>
  <c r="B1636" i="1"/>
  <c r="AI1635" i="1"/>
  <c r="B1635" i="1"/>
  <c r="AI1633" i="1"/>
  <c r="B1633" i="1"/>
  <c r="AI1632" i="1"/>
  <c r="B1632" i="1"/>
  <c r="AI1631" i="1"/>
  <c r="B1631" i="1"/>
  <c r="AI1630" i="1"/>
  <c r="B1630" i="1"/>
  <c r="AI1629" i="1"/>
  <c r="B1629" i="1"/>
  <c r="AI1628" i="1"/>
  <c r="B1628" i="1"/>
  <c r="AI1627" i="1"/>
  <c r="B1627" i="1"/>
  <c r="AI1626" i="1"/>
  <c r="B1626" i="1"/>
  <c r="AI1625" i="1"/>
  <c r="B1625" i="1"/>
  <c r="AI1624" i="1"/>
  <c r="B1624" i="1"/>
  <c r="AI1623" i="1"/>
  <c r="B1623" i="1"/>
  <c r="AI1622" i="1"/>
  <c r="B1622" i="1"/>
  <c r="AI1621" i="1"/>
  <c r="B1621" i="1"/>
  <c r="AI1620" i="1"/>
  <c r="B1620" i="1"/>
  <c r="AI1619" i="1"/>
  <c r="B1619" i="1"/>
  <c r="AI1618" i="1"/>
  <c r="B1618" i="1"/>
  <c r="AI1617" i="1"/>
  <c r="B1617" i="1"/>
  <c r="AI1616" i="1"/>
  <c r="B1616" i="1"/>
  <c r="AI1615" i="1"/>
  <c r="B1615" i="1"/>
  <c r="AI1614" i="1"/>
  <c r="B1614" i="1"/>
  <c r="AI1613" i="1"/>
  <c r="B1613" i="1"/>
  <c r="AI1612" i="1"/>
  <c r="B1612" i="1"/>
  <c r="AI1609" i="1"/>
  <c r="B1609" i="1"/>
  <c r="AI1608" i="1"/>
  <c r="B1608" i="1"/>
  <c r="AI1607" i="1"/>
  <c r="B1607" i="1"/>
  <c r="AI1606" i="1"/>
  <c r="B1606" i="1"/>
  <c r="AI1605" i="1"/>
  <c r="B1605" i="1"/>
  <c r="AI1604" i="1"/>
  <c r="B1604" i="1"/>
  <c r="AI1603" i="1"/>
  <c r="B1603" i="1"/>
  <c r="AI1602" i="1"/>
  <c r="B1602" i="1"/>
  <c r="AI1601" i="1"/>
  <c r="B1601" i="1"/>
  <c r="AI1600" i="1"/>
  <c r="B1600" i="1"/>
  <c r="AI1599" i="1"/>
  <c r="B1599" i="1"/>
  <c r="AI1598" i="1"/>
  <c r="B1598" i="1"/>
  <c r="AI1597" i="1"/>
  <c r="B1597" i="1"/>
  <c r="AI1596" i="1"/>
  <c r="B1596" i="1"/>
  <c r="AI1595" i="1"/>
  <c r="B1595" i="1"/>
  <c r="AI1594" i="1"/>
  <c r="B1594" i="1"/>
  <c r="AI1593" i="1"/>
  <c r="B1593" i="1"/>
  <c r="AI1592" i="1"/>
  <c r="B1592" i="1"/>
  <c r="AI1589" i="1"/>
  <c r="B1589" i="1"/>
  <c r="AI1588" i="1"/>
  <c r="B1588" i="1"/>
  <c r="AI1587" i="1"/>
  <c r="B1587" i="1"/>
  <c r="AI1586" i="1"/>
  <c r="B1586" i="1"/>
  <c r="AI1585" i="1"/>
  <c r="B1585" i="1"/>
  <c r="AI1583" i="1"/>
  <c r="B1583" i="1"/>
  <c r="AI1582" i="1"/>
  <c r="B1582" i="1"/>
  <c r="AI1581" i="1"/>
  <c r="B1581" i="1"/>
  <c r="AI1579" i="1"/>
  <c r="B1579" i="1"/>
  <c r="AI1578" i="1"/>
  <c r="B1578" i="1"/>
  <c r="AI1577" i="1"/>
  <c r="B1577" i="1"/>
  <c r="AI1576" i="1"/>
  <c r="B1576" i="1"/>
  <c r="AI1575" i="1"/>
  <c r="B1575" i="1"/>
  <c r="AI1574" i="1"/>
  <c r="B1574" i="1"/>
  <c r="AI1573" i="1"/>
  <c r="B1573" i="1"/>
  <c r="AI1570" i="1"/>
  <c r="B1570" i="1"/>
  <c r="AI1569" i="1"/>
  <c r="B1569" i="1"/>
  <c r="AI1568" i="1"/>
  <c r="B1568" i="1"/>
  <c r="AI1567" i="1"/>
  <c r="B1567" i="1"/>
  <c r="AI1566" i="1"/>
  <c r="B1566" i="1"/>
  <c r="AI1565" i="1"/>
  <c r="B1565" i="1"/>
  <c r="AI1564" i="1"/>
  <c r="B1564" i="1"/>
  <c r="AI1563" i="1"/>
  <c r="B1563" i="1"/>
  <c r="AI1562" i="1"/>
  <c r="B1562" i="1"/>
  <c r="AI1561" i="1"/>
  <c r="B1561" i="1"/>
  <c r="AI1560" i="1"/>
  <c r="B1560" i="1"/>
  <c r="AI1559" i="1"/>
  <c r="B1559" i="1"/>
  <c r="AI1558" i="1"/>
  <c r="B1558" i="1"/>
  <c r="AI1557" i="1"/>
  <c r="B1557" i="1"/>
  <c r="AI1556" i="1"/>
  <c r="B1556" i="1"/>
  <c r="AI1555" i="1"/>
  <c r="B1555" i="1"/>
  <c r="AI1554" i="1"/>
  <c r="B1554" i="1"/>
  <c r="AI1551" i="1"/>
  <c r="B1551" i="1"/>
  <c r="AI1550" i="1"/>
  <c r="B1550" i="1"/>
  <c r="AI1549" i="1"/>
  <c r="B1549" i="1"/>
  <c r="AI1548" i="1"/>
  <c r="B1548" i="1"/>
  <c r="AI1547" i="1"/>
  <c r="B1547" i="1"/>
  <c r="AI1546" i="1"/>
  <c r="B1546" i="1"/>
  <c r="AI1545" i="1"/>
  <c r="B1545" i="1"/>
  <c r="AI1543" i="1"/>
  <c r="B1543" i="1"/>
  <c r="AI1541" i="1"/>
  <c r="B1541" i="1"/>
  <c r="AI1540" i="1"/>
  <c r="B1540" i="1"/>
  <c r="AI1539" i="1"/>
  <c r="B1539" i="1"/>
  <c r="AI1537" i="1"/>
  <c r="B1537" i="1"/>
  <c r="AI1536" i="1"/>
  <c r="B1536" i="1"/>
  <c r="AI1535" i="1"/>
  <c r="B1535" i="1"/>
  <c r="AI1534" i="1"/>
  <c r="B1534" i="1"/>
  <c r="AI1533" i="1"/>
  <c r="B1533" i="1"/>
  <c r="AI1532" i="1"/>
  <c r="B1532" i="1"/>
  <c r="AI1531" i="1"/>
  <c r="B1531" i="1"/>
  <c r="AI1530" i="1"/>
  <c r="B1530" i="1"/>
  <c r="AI1529" i="1"/>
  <c r="B1529" i="1"/>
  <c r="AI1528" i="1"/>
  <c r="B1528" i="1"/>
  <c r="AI1527" i="1"/>
  <c r="B1527" i="1"/>
  <c r="AI1526" i="1"/>
  <c r="B1526" i="1"/>
  <c r="AI1525" i="1"/>
  <c r="B1525" i="1"/>
  <c r="AI1524" i="1"/>
  <c r="B1524" i="1"/>
  <c r="AI1523" i="1"/>
  <c r="B1523" i="1"/>
  <c r="AI1522" i="1"/>
  <c r="B1522" i="1"/>
  <c r="AI1521" i="1"/>
  <c r="B1521" i="1"/>
  <c r="AI1520" i="1"/>
  <c r="B1520" i="1"/>
  <c r="AI1519" i="1"/>
  <c r="B1519" i="1"/>
  <c r="AI1518" i="1"/>
  <c r="B1518" i="1"/>
  <c r="AI1517" i="1"/>
  <c r="B1517" i="1"/>
  <c r="AI1515" i="1"/>
  <c r="B1515" i="1"/>
  <c r="AI1514" i="1"/>
  <c r="B1514" i="1"/>
  <c r="AI1513" i="1"/>
  <c r="B1513" i="1"/>
  <c r="AI1512" i="1"/>
  <c r="B1512" i="1"/>
  <c r="AI1511" i="1"/>
  <c r="B1511" i="1"/>
  <c r="AI1510" i="1"/>
  <c r="B1510" i="1"/>
  <c r="AI1508" i="1"/>
  <c r="B1508" i="1"/>
  <c r="AI1507" i="1"/>
  <c r="B1507" i="1"/>
  <c r="AI1506" i="1"/>
  <c r="B1506" i="1"/>
  <c r="AI1504" i="1"/>
  <c r="B1504" i="1"/>
  <c r="AI4958" i="1"/>
  <c r="B4958" i="1"/>
  <c r="AI7162" i="1"/>
  <c r="B7162" i="1"/>
  <c r="AI7242" i="1"/>
  <c r="B7242" i="1"/>
  <c r="AI7241" i="1"/>
  <c r="B7241" i="1"/>
  <c r="AI7240" i="1"/>
  <c r="B7240" i="1"/>
  <c r="AI7239" i="1"/>
  <c r="B7239" i="1"/>
  <c r="AI7238" i="1"/>
  <c r="B7238" i="1"/>
  <c r="AI7237" i="1"/>
  <c r="B7237" i="1"/>
  <c r="AI7155" i="1"/>
  <c r="B7155" i="1"/>
  <c r="AI7154" i="1"/>
  <c r="B7154" i="1"/>
  <c r="AI7153" i="1"/>
  <c r="B7153" i="1"/>
  <c r="AI7152" i="1"/>
  <c r="B7152" i="1"/>
  <c r="AI7151" i="1"/>
  <c r="B7151" i="1"/>
  <c r="AI4936" i="1"/>
  <c r="B4936" i="1"/>
  <c r="AI4934" i="1"/>
  <c r="B4934" i="1"/>
  <c r="AI4656" i="1"/>
  <c r="B4656" i="1"/>
  <c r="AI4615" i="1"/>
  <c r="B4615" i="1"/>
  <c r="AI4368" i="1"/>
  <c r="B4368" i="1"/>
  <c r="AI1408" i="1"/>
  <c r="B1408" i="1"/>
  <c r="AI1016" i="1"/>
  <c r="B1016" i="1"/>
  <c r="AI1015" i="1"/>
  <c r="B1015" i="1"/>
  <c r="AI1014" i="1"/>
  <c r="B1014" i="1"/>
  <c r="AI1013" i="1"/>
  <c r="B1013" i="1"/>
  <c r="AI1012" i="1"/>
  <c r="B1012" i="1"/>
  <c r="AI1011" i="1"/>
  <c r="B1011" i="1"/>
  <c r="AI1010" i="1"/>
  <c r="B1010" i="1"/>
  <c r="AI1009" i="1"/>
  <c r="B1009" i="1"/>
  <c r="AI1008" i="1"/>
  <c r="B1008" i="1"/>
  <c r="AI1007" i="1"/>
  <c r="B1007" i="1"/>
  <c r="AI1006" i="1"/>
  <c r="B1006" i="1"/>
  <c r="AI1005" i="1"/>
  <c r="B1005" i="1"/>
  <c r="AI1004" i="1"/>
  <c r="B1004" i="1"/>
  <c r="AI1003" i="1"/>
  <c r="B1003" i="1"/>
  <c r="AI1002" i="1"/>
  <c r="B1002" i="1"/>
  <c r="AI1001" i="1"/>
  <c r="B1001" i="1"/>
  <c r="AI1000" i="1"/>
  <c r="B1000" i="1"/>
  <c r="AI999" i="1"/>
  <c r="B999" i="1"/>
  <c r="AI998" i="1"/>
  <c r="B998" i="1"/>
  <c r="AI997" i="1"/>
  <c r="B997" i="1"/>
  <c r="AI996" i="1"/>
  <c r="B996" i="1"/>
  <c r="AI995" i="1"/>
  <c r="B995" i="1"/>
  <c r="AI994" i="1"/>
  <c r="B994" i="1"/>
  <c r="AI993" i="1"/>
  <c r="B993" i="1"/>
  <c r="AI992" i="1"/>
  <c r="B992" i="1"/>
  <c r="AI991" i="1"/>
  <c r="B991" i="1"/>
  <c r="AI990" i="1"/>
  <c r="B990" i="1"/>
  <c r="AI989" i="1"/>
  <c r="B989" i="1"/>
  <c r="AI988" i="1"/>
  <c r="B988" i="1"/>
  <c r="AI987" i="1"/>
  <c r="B987" i="1"/>
  <c r="AI986" i="1"/>
  <c r="B986" i="1"/>
  <c r="AI985" i="1"/>
  <c r="B985" i="1"/>
  <c r="AI984" i="1"/>
  <c r="B984" i="1"/>
  <c r="AI983" i="1"/>
  <c r="B983" i="1"/>
  <c r="AI982" i="1"/>
  <c r="B982" i="1"/>
  <c r="AI981" i="1"/>
  <c r="B981" i="1"/>
  <c r="AI980" i="1"/>
  <c r="B980" i="1"/>
  <c r="AI979" i="1"/>
  <c r="B979" i="1"/>
  <c r="AI978" i="1"/>
  <c r="B978" i="1"/>
  <c r="AI977" i="1"/>
  <c r="B977" i="1"/>
  <c r="AI976" i="1"/>
  <c r="B976" i="1"/>
  <c r="AI975" i="1"/>
  <c r="B975" i="1"/>
  <c r="AI974" i="1"/>
  <c r="B974" i="1"/>
  <c r="AI973" i="1"/>
  <c r="B973" i="1"/>
  <c r="AI972" i="1"/>
  <c r="B972" i="1"/>
  <c r="AI971" i="1"/>
  <c r="B971" i="1"/>
  <c r="AI970" i="1"/>
  <c r="B970" i="1"/>
  <c r="AI969" i="1"/>
  <c r="B969" i="1"/>
  <c r="AI968" i="1"/>
  <c r="B968" i="1"/>
  <c r="AI967" i="1"/>
  <c r="B967" i="1"/>
  <c r="AI966" i="1"/>
  <c r="B966" i="1"/>
  <c r="AI965" i="1"/>
  <c r="B965" i="1"/>
  <c r="AI964" i="1"/>
  <c r="B964" i="1"/>
  <c r="AI963" i="1"/>
  <c r="B963" i="1"/>
  <c r="AI962" i="1"/>
  <c r="B962" i="1"/>
  <c r="AI961" i="1"/>
  <c r="B961" i="1"/>
  <c r="AI960" i="1"/>
  <c r="B960" i="1"/>
  <c r="AI959" i="1"/>
  <c r="B959" i="1"/>
  <c r="AI958" i="1"/>
  <c r="B958" i="1"/>
  <c r="AI957" i="1"/>
  <c r="B957" i="1"/>
  <c r="AI956" i="1"/>
  <c r="B956" i="1"/>
  <c r="AI955" i="1"/>
  <c r="B955" i="1"/>
  <c r="AI954" i="1"/>
  <c r="B954" i="1"/>
  <c r="AI953" i="1"/>
  <c r="B953" i="1"/>
  <c r="AI952" i="1"/>
  <c r="B952" i="1"/>
  <c r="AI951" i="1"/>
  <c r="B951" i="1"/>
  <c r="AI950" i="1"/>
  <c r="B950" i="1"/>
  <c r="AI949" i="1"/>
  <c r="B949" i="1"/>
  <c r="AI948" i="1"/>
  <c r="B948" i="1"/>
  <c r="AI947" i="1"/>
  <c r="B947" i="1"/>
  <c r="AI946" i="1"/>
  <c r="B946" i="1"/>
  <c r="AI945" i="1"/>
  <c r="B945" i="1"/>
  <c r="AI944" i="1"/>
  <c r="B944" i="1"/>
  <c r="AI943" i="1"/>
  <c r="B943" i="1"/>
  <c r="AI942" i="1"/>
  <c r="B942" i="1"/>
  <c r="AI941" i="1"/>
  <c r="B941" i="1"/>
  <c r="AI940" i="1"/>
  <c r="B940" i="1"/>
  <c r="AI939" i="1"/>
  <c r="B939" i="1"/>
  <c r="AI938" i="1"/>
  <c r="B938" i="1"/>
  <c r="AI937" i="1"/>
  <c r="B937" i="1"/>
  <c r="AI936" i="1"/>
  <c r="B936" i="1"/>
  <c r="AI935" i="1"/>
  <c r="B935" i="1"/>
  <c r="AI934" i="1"/>
  <c r="B934" i="1"/>
  <c r="AI933" i="1"/>
  <c r="B933" i="1"/>
  <c r="AI932" i="1"/>
  <c r="B932" i="1"/>
  <c r="AI931" i="1"/>
  <c r="B931" i="1"/>
  <c r="AI930" i="1"/>
  <c r="B930" i="1"/>
  <c r="AI929" i="1"/>
  <c r="B929" i="1"/>
  <c r="AI928" i="1"/>
  <c r="B928" i="1"/>
  <c r="AI927" i="1"/>
  <c r="B927" i="1"/>
  <c r="AI926" i="1"/>
  <c r="B926" i="1"/>
  <c r="AI925" i="1"/>
  <c r="B925" i="1"/>
  <c r="AI924" i="1"/>
  <c r="B924" i="1"/>
  <c r="AI923" i="1"/>
  <c r="B923" i="1"/>
  <c r="AI922" i="1"/>
  <c r="B922" i="1"/>
  <c r="AI921" i="1"/>
  <c r="B921" i="1"/>
  <c r="AI920" i="1"/>
  <c r="B920" i="1"/>
  <c r="AI919" i="1"/>
  <c r="B919" i="1"/>
  <c r="AI918" i="1"/>
  <c r="B918" i="1"/>
  <c r="AI917" i="1"/>
  <c r="B917" i="1"/>
  <c r="AI916" i="1"/>
  <c r="B916" i="1"/>
  <c r="AI915" i="1"/>
  <c r="B915" i="1"/>
  <c r="AI914" i="1"/>
  <c r="B914" i="1"/>
  <c r="AI913" i="1"/>
  <c r="B913" i="1"/>
  <c r="AI912" i="1"/>
  <c r="B912" i="1"/>
  <c r="AI911" i="1"/>
  <c r="B911" i="1"/>
  <c r="AI910" i="1"/>
  <c r="B910" i="1"/>
  <c r="AI909" i="1"/>
  <c r="B909" i="1"/>
  <c r="AI908" i="1"/>
  <c r="B908" i="1"/>
  <c r="AI907" i="1"/>
  <c r="B907" i="1"/>
  <c r="AI906" i="1"/>
  <c r="B906" i="1"/>
  <c r="AI905" i="1"/>
  <c r="B905" i="1"/>
  <c r="AI904" i="1"/>
  <c r="B904" i="1"/>
  <c r="AI903" i="1"/>
  <c r="B903" i="1"/>
  <c r="AI902" i="1"/>
  <c r="B902" i="1"/>
  <c r="AI901" i="1"/>
  <c r="B901" i="1"/>
  <c r="AI900" i="1"/>
  <c r="B900" i="1"/>
  <c r="AI899" i="1"/>
  <c r="B899" i="1"/>
  <c r="AI898" i="1"/>
  <c r="B898" i="1"/>
  <c r="AI897" i="1"/>
  <c r="B897" i="1"/>
  <c r="AI896" i="1"/>
  <c r="B896" i="1"/>
  <c r="AI895" i="1"/>
  <c r="B895" i="1"/>
  <c r="AI894" i="1"/>
  <c r="B894" i="1"/>
  <c r="AI893" i="1"/>
  <c r="B893" i="1"/>
  <c r="AI892" i="1"/>
  <c r="B892" i="1"/>
  <c r="AI891" i="1"/>
  <c r="B891" i="1"/>
  <c r="AI890" i="1"/>
  <c r="B890" i="1"/>
  <c r="AI889" i="1"/>
  <c r="B889" i="1"/>
  <c r="AI888" i="1"/>
  <c r="B888" i="1"/>
  <c r="AI887" i="1"/>
  <c r="B887" i="1"/>
  <c r="AI886" i="1"/>
  <c r="B886" i="1"/>
  <c r="AI885" i="1"/>
  <c r="B885" i="1"/>
  <c r="AI884" i="1"/>
  <c r="B884" i="1"/>
  <c r="AI883" i="1"/>
  <c r="B883" i="1"/>
  <c r="AI882" i="1"/>
  <c r="B882" i="1"/>
  <c r="AI881" i="1"/>
  <c r="B881" i="1"/>
  <c r="AI880" i="1"/>
  <c r="B880" i="1"/>
  <c r="AI879" i="1"/>
  <c r="B879" i="1"/>
  <c r="AI878" i="1"/>
  <c r="B878" i="1"/>
  <c r="AI877" i="1"/>
  <c r="B877" i="1"/>
  <c r="AI876" i="1"/>
  <c r="B876" i="1"/>
  <c r="AI875" i="1"/>
  <c r="B875" i="1"/>
  <c r="AI874" i="1"/>
  <c r="B874" i="1"/>
  <c r="AI873" i="1"/>
  <c r="B873" i="1"/>
  <c r="AI872" i="1"/>
  <c r="B872" i="1"/>
  <c r="AI871" i="1"/>
  <c r="B871" i="1"/>
  <c r="AI870" i="1"/>
  <c r="B870" i="1"/>
  <c r="AI869" i="1"/>
  <c r="B869" i="1"/>
  <c r="AI868" i="1"/>
  <c r="B868" i="1"/>
  <c r="AI867" i="1"/>
  <c r="B867" i="1"/>
  <c r="AI866" i="1"/>
  <c r="B866" i="1"/>
  <c r="AI865" i="1"/>
  <c r="B865" i="1"/>
  <c r="AI864" i="1"/>
  <c r="B864" i="1"/>
  <c r="AI863" i="1"/>
  <c r="B863" i="1"/>
  <c r="AI862" i="1"/>
  <c r="B862" i="1"/>
  <c r="AI861" i="1"/>
  <c r="B861" i="1"/>
  <c r="AI860" i="1"/>
  <c r="B860" i="1"/>
  <c r="AI859" i="1"/>
  <c r="B859" i="1"/>
  <c r="AI858" i="1"/>
  <c r="B858" i="1"/>
  <c r="AI857" i="1"/>
  <c r="B857" i="1"/>
  <c r="AI856" i="1"/>
  <c r="B856" i="1"/>
  <c r="AI855" i="1"/>
  <c r="B855" i="1"/>
  <c r="AI854" i="1"/>
  <c r="B854" i="1"/>
  <c r="AI853" i="1"/>
  <c r="B853" i="1"/>
  <c r="AI852" i="1"/>
  <c r="B852" i="1"/>
  <c r="AI851" i="1"/>
  <c r="B851" i="1"/>
  <c r="AI850" i="1"/>
  <c r="B850" i="1"/>
  <c r="AI849" i="1"/>
  <c r="B849" i="1"/>
  <c r="AI848" i="1"/>
  <c r="B848" i="1"/>
  <c r="AI847" i="1"/>
  <c r="B847" i="1"/>
  <c r="AI846" i="1"/>
  <c r="B846" i="1"/>
  <c r="AI845" i="1"/>
  <c r="B845" i="1"/>
  <c r="AI844" i="1"/>
  <c r="B844" i="1"/>
  <c r="AI843" i="1"/>
  <c r="B843" i="1"/>
  <c r="AI842" i="1"/>
  <c r="B842" i="1"/>
  <c r="AI841" i="1"/>
  <c r="B841" i="1"/>
  <c r="AI840" i="1"/>
  <c r="B840" i="1"/>
  <c r="AI839" i="1"/>
  <c r="B839" i="1"/>
  <c r="AI838" i="1"/>
  <c r="B838" i="1"/>
  <c r="AI837" i="1"/>
  <c r="B837" i="1"/>
  <c r="AI836" i="1"/>
  <c r="B836" i="1"/>
  <c r="AI835" i="1"/>
  <c r="B835" i="1"/>
  <c r="AI834" i="1"/>
  <c r="B834" i="1"/>
  <c r="AI833" i="1"/>
  <c r="B833" i="1"/>
  <c r="AI832" i="1"/>
  <c r="B832" i="1"/>
  <c r="AI831" i="1"/>
  <c r="B831" i="1"/>
  <c r="AI830" i="1"/>
  <c r="B830" i="1"/>
  <c r="AI829" i="1"/>
  <c r="B829" i="1"/>
  <c r="AI828" i="1"/>
  <c r="B828" i="1"/>
  <c r="AI827" i="1"/>
  <c r="B827" i="1"/>
  <c r="AI826" i="1"/>
  <c r="B826" i="1"/>
  <c r="AI825" i="1"/>
  <c r="B825" i="1"/>
  <c r="AI824" i="1"/>
  <c r="B824" i="1"/>
  <c r="AI823" i="1"/>
  <c r="B823" i="1"/>
  <c r="AI822" i="1"/>
  <c r="B822" i="1"/>
  <c r="AI821" i="1"/>
  <c r="B821" i="1"/>
  <c r="AI820" i="1"/>
  <c r="B820" i="1"/>
  <c r="AI819" i="1"/>
  <c r="B819" i="1"/>
  <c r="AI818" i="1"/>
  <c r="B818" i="1"/>
  <c r="AI817" i="1"/>
  <c r="B817" i="1"/>
  <c r="AI816" i="1"/>
  <c r="B816" i="1"/>
  <c r="AI815" i="1"/>
  <c r="B815" i="1"/>
  <c r="AI814" i="1"/>
  <c r="B814" i="1"/>
  <c r="AI813" i="1"/>
  <c r="B813" i="1"/>
  <c r="AI812" i="1"/>
  <c r="B812" i="1"/>
  <c r="AI811" i="1"/>
  <c r="B811" i="1"/>
  <c r="AI810" i="1"/>
  <c r="B810" i="1"/>
  <c r="AI809" i="1"/>
  <c r="B809" i="1"/>
  <c r="AI808" i="1"/>
  <c r="B808" i="1"/>
  <c r="AI807" i="1"/>
  <c r="B807" i="1"/>
  <c r="AI806" i="1"/>
  <c r="B806" i="1"/>
  <c r="AI805" i="1"/>
  <c r="B805" i="1"/>
  <c r="AI804" i="1"/>
  <c r="B804" i="1"/>
  <c r="AI803" i="1"/>
  <c r="B803" i="1"/>
  <c r="AI802" i="1"/>
  <c r="B802" i="1"/>
  <c r="AI801" i="1"/>
  <c r="B801" i="1"/>
  <c r="AI800" i="1"/>
  <c r="B800" i="1"/>
  <c r="AI799" i="1"/>
  <c r="B799" i="1"/>
  <c r="AI798" i="1"/>
  <c r="B798" i="1"/>
  <c r="AI797" i="1"/>
  <c r="B797" i="1"/>
  <c r="AI796" i="1"/>
  <c r="B796" i="1"/>
  <c r="AI795" i="1"/>
  <c r="B795" i="1"/>
  <c r="AI794" i="1"/>
  <c r="B794" i="1"/>
  <c r="AI793" i="1"/>
  <c r="B793" i="1"/>
  <c r="AI792" i="1"/>
  <c r="B792" i="1"/>
  <c r="AI791" i="1"/>
  <c r="B791" i="1"/>
  <c r="AI790" i="1"/>
  <c r="B790" i="1"/>
  <c r="AI789" i="1"/>
  <c r="B789" i="1"/>
  <c r="AI788" i="1"/>
  <c r="B788" i="1"/>
  <c r="AI787" i="1"/>
  <c r="B787" i="1"/>
  <c r="AI786" i="1"/>
  <c r="B786" i="1"/>
  <c r="AI785" i="1"/>
  <c r="B785" i="1"/>
  <c r="AI784" i="1"/>
  <c r="B784" i="1"/>
  <c r="AI783" i="1"/>
  <c r="B783" i="1"/>
  <c r="AI782" i="1"/>
  <c r="B782" i="1"/>
  <c r="AI781" i="1"/>
  <c r="B781" i="1"/>
  <c r="AI780" i="1"/>
  <c r="B780" i="1"/>
  <c r="AI779" i="1"/>
  <c r="B779" i="1"/>
  <c r="AI778" i="1"/>
  <c r="B778" i="1"/>
  <c r="AI777" i="1"/>
  <c r="B777" i="1"/>
  <c r="AI776" i="1"/>
  <c r="B776" i="1"/>
  <c r="AI775" i="1"/>
  <c r="B775" i="1"/>
  <c r="AI774" i="1"/>
  <c r="B774" i="1"/>
  <c r="AI773" i="1"/>
  <c r="B773" i="1"/>
  <c r="AI772" i="1"/>
  <c r="B772" i="1"/>
  <c r="AI771" i="1"/>
  <c r="B771" i="1"/>
  <c r="AI770" i="1"/>
  <c r="B770" i="1"/>
  <c r="AI769" i="1"/>
  <c r="B769" i="1"/>
  <c r="AI768" i="1"/>
  <c r="B768" i="1"/>
  <c r="AI767" i="1"/>
  <c r="B767" i="1"/>
  <c r="AI766" i="1"/>
  <c r="B766" i="1"/>
  <c r="AI765" i="1"/>
  <c r="B765" i="1"/>
  <c r="AI764" i="1"/>
  <c r="B764" i="1"/>
  <c r="AI763" i="1"/>
  <c r="B763" i="1"/>
  <c r="AI762" i="1"/>
  <c r="B762" i="1"/>
  <c r="AI761" i="1"/>
  <c r="B761" i="1"/>
  <c r="AI760" i="1"/>
  <c r="B760" i="1"/>
  <c r="AI759" i="1"/>
  <c r="B759" i="1"/>
  <c r="AI758" i="1"/>
  <c r="B758" i="1"/>
  <c r="AI757" i="1"/>
  <c r="B757" i="1"/>
  <c r="AI756" i="1"/>
  <c r="B756" i="1"/>
  <c r="AI755" i="1"/>
  <c r="B755" i="1"/>
  <c r="AI754" i="1"/>
  <c r="B754" i="1"/>
  <c r="AI753" i="1"/>
  <c r="B753" i="1"/>
  <c r="AI752" i="1"/>
  <c r="B752" i="1"/>
  <c r="AI751" i="1"/>
  <c r="B751" i="1"/>
  <c r="AI750" i="1"/>
  <c r="B750" i="1"/>
  <c r="AI749" i="1"/>
  <c r="B749" i="1"/>
  <c r="AI748" i="1"/>
  <c r="B748" i="1"/>
  <c r="AI747" i="1"/>
  <c r="B747" i="1"/>
  <c r="AI746" i="1"/>
  <c r="B746" i="1"/>
  <c r="AI745" i="1"/>
  <c r="B745" i="1"/>
  <c r="AI744" i="1"/>
  <c r="B744" i="1"/>
  <c r="AI743" i="1"/>
  <c r="B743" i="1"/>
  <c r="AI742" i="1"/>
  <c r="B742" i="1"/>
  <c r="AI741" i="1"/>
  <c r="B741" i="1"/>
  <c r="AI740" i="1"/>
  <c r="B740" i="1"/>
  <c r="AI739" i="1"/>
  <c r="B739" i="1"/>
  <c r="AI738" i="1"/>
  <c r="B738" i="1"/>
  <c r="AI737" i="1"/>
  <c r="B737" i="1"/>
  <c r="AI736" i="1"/>
  <c r="B736" i="1"/>
  <c r="AI735" i="1"/>
  <c r="B735" i="1"/>
  <c r="AI734" i="1"/>
  <c r="B734" i="1"/>
  <c r="AI733" i="1"/>
  <c r="B733" i="1"/>
  <c r="AI732" i="1"/>
  <c r="B732" i="1"/>
  <c r="AI731" i="1"/>
  <c r="B731" i="1"/>
  <c r="AI730" i="1"/>
  <c r="B730" i="1"/>
  <c r="AI729" i="1"/>
  <c r="B729" i="1"/>
  <c r="AI728" i="1"/>
  <c r="B728" i="1"/>
  <c r="AI727" i="1"/>
  <c r="B727" i="1"/>
  <c r="AI726" i="1"/>
  <c r="B726" i="1"/>
  <c r="AI725" i="1"/>
  <c r="B725" i="1"/>
  <c r="AI724" i="1"/>
  <c r="B724" i="1"/>
  <c r="AI723" i="1"/>
  <c r="B723" i="1"/>
  <c r="AI722" i="1"/>
  <c r="B722" i="1"/>
  <c r="AI721" i="1"/>
  <c r="B721" i="1"/>
  <c r="AI720" i="1"/>
  <c r="B720" i="1"/>
  <c r="AI719" i="1"/>
  <c r="B719" i="1"/>
  <c r="AI718" i="1"/>
  <c r="B718" i="1"/>
  <c r="AI717" i="1"/>
  <c r="B717" i="1"/>
  <c r="AI716" i="1"/>
  <c r="B716" i="1"/>
  <c r="AI715" i="1"/>
  <c r="B715" i="1"/>
  <c r="AI714" i="1"/>
  <c r="B714" i="1"/>
  <c r="AI713" i="1"/>
  <c r="B713" i="1"/>
  <c r="AI712" i="1"/>
  <c r="B712" i="1"/>
  <c r="AI711" i="1"/>
  <c r="B711" i="1"/>
  <c r="AI710" i="1"/>
  <c r="B710" i="1"/>
  <c r="AI709" i="1"/>
  <c r="B709" i="1"/>
  <c r="AI708" i="1"/>
  <c r="B708" i="1"/>
  <c r="AI707" i="1"/>
  <c r="B707" i="1"/>
  <c r="AI706" i="1"/>
  <c r="B706" i="1"/>
  <c r="AI705" i="1"/>
  <c r="B705" i="1"/>
  <c r="AI704" i="1"/>
  <c r="B704" i="1"/>
  <c r="AI703" i="1"/>
  <c r="B703" i="1"/>
  <c r="AI702" i="1"/>
  <c r="B702" i="1"/>
  <c r="AI701" i="1"/>
  <c r="B701" i="1"/>
  <c r="AI700" i="1"/>
  <c r="B700" i="1"/>
  <c r="AI699" i="1"/>
  <c r="B699" i="1"/>
  <c r="AI698" i="1"/>
  <c r="B698" i="1"/>
  <c r="AI697" i="1"/>
  <c r="B697" i="1"/>
  <c r="AI696" i="1"/>
  <c r="B696" i="1"/>
  <c r="AI695" i="1"/>
  <c r="B695" i="1"/>
  <c r="AI694" i="1"/>
  <c r="B694" i="1"/>
  <c r="AI693" i="1"/>
  <c r="B693" i="1"/>
  <c r="AI692" i="1"/>
  <c r="B692" i="1"/>
  <c r="AI691" i="1"/>
  <c r="B691" i="1"/>
  <c r="AI690" i="1"/>
  <c r="B690" i="1"/>
  <c r="AI689" i="1"/>
  <c r="B689" i="1"/>
  <c r="AI688" i="1"/>
  <c r="B688" i="1"/>
  <c r="AI687" i="1"/>
  <c r="B687" i="1"/>
  <c r="AI686" i="1"/>
  <c r="B686" i="1"/>
  <c r="AI685" i="1"/>
  <c r="B685" i="1"/>
  <c r="AI684" i="1"/>
  <c r="B684" i="1"/>
  <c r="AI683" i="1"/>
  <c r="B683" i="1"/>
  <c r="AI682" i="1"/>
  <c r="B682" i="1"/>
  <c r="AI681" i="1"/>
  <c r="B681" i="1"/>
  <c r="AI680" i="1"/>
  <c r="B680" i="1"/>
  <c r="AI679" i="1"/>
  <c r="B679" i="1"/>
  <c r="AI678" i="1"/>
  <c r="B678" i="1"/>
  <c r="AI677" i="1"/>
  <c r="B677" i="1"/>
  <c r="AI676" i="1"/>
  <c r="B676" i="1"/>
  <c r="AI675" i="1"/>
  <c r="B675" i="1"/>
  <c r="AI674" i="1"/>
  <c r="B674" i="1"/>
  <c r="AI673" i="1"/>
  <c r="B673" i="1"/>
  <c r="AI672" i="1"/>
  <c r="B672" i="1"/>
  <c r="AI671" i="1"/>
  <c r="B671" i="1"/>
  <c r="AI670" i="1"/>
  <c r="B670" i="1"/>
  <c r="AI669" i="1"/>
  <c r="B669" i="1"/>
  <c r="AI668" i="1"/>
  <c r="B668" i="1"/>
  <c r="AI667" i="1"/>
  <c r="B667" i="1"/>
  <c r="AI666" i="1"/>
  <c r="B666" i="1"/>
  <c r="AI665" i="1"/>
  <c r="B665" i="1"/>
  <c r="AI664" i="1"/>
  <c r="B664" i="1"/>
  <c r="AI663" i="1"/>
  <c r="B663" i="1"/>
  <c r="AI662" i="1"/>
  <c r="B662" i="1"/>
  <c r="AI661" i="1"/>
  <c r="B661" i="1"/>
  <c r="AI660" i="1"/>
  <c r="B660" i="1"/>
  <c r="AI659" i="1"/>
  <c r="B659" i="1"/>
  <c r="AI658" i="1"/>
  <c r="B658" i="1"/>
  <c r="AI657" i="1"/>
  <c r="B657" i="1"/>
  <c r="AI656" i="1"/>
  <c r="B656" i="1"/>
  <c r="AI655" i="1"/>
  <c r="B655" i="1"/>
  <c r="AI654" i="1"/>
  <c r="B654" i="1"/>
  <c r="AI653" i="1"/>
  <c r="B653" i="1"/>
  <c r="AI652" i="1"/>
  <c r="B652" i="1"/>
  <c r="AI651" i="1"/>
  <c r="B651" i="1"/>
  <c r="AI650" i="1"/>
  <c r="B650" i="1"/>
  <c r="AI649" i="1"/>
  <c r="B649" i="1"/>
  <c r="AI648" i="1"/>
  <c r="B648" i="1"/>
  <c r="AI647" i="1"/>
  <c r="B647" i="1"/>
  <c r="AI646" i="1"/>
  <c r="B646" i="1"/>
  <c r="AI645" i="1"/>
  <c r="B645" i="1"/>
  <c r="AI644" i="1"/>
  <c r="B644" i="1"/>
  <c r="AI643" i="1"/>
  <c r="B643" i="1"/>
  <c r="AI642" i="1"/>
  <c r="B642" i="1"/>
  <c r="AI641" i="1"/>
  <c r="B641" i="1"/>
  <c r="AI640" i="1"/>
  <c r="B640" i="1"/>
  <c r="AI639" i="1"/>
  <c r="B639" i="1"/>
  <c r="AI638" i="1"/>
  <c r="B638" i="1"/>
  <c r="AI637" i="1"/>
  <c r="B637" i="1"/>
  <c r="AI636" i="1"/>
  <c r="B636" i="1"/>
  <c r="AI635" i="1"/>
  <c r="B635" i="1"/>
  <c r="AI634" i="1"/>
  <c r="B634" i="1"/>
  <c r="AI633" i="1"/>
  <c r="B633" i="1"/>
  <c r="AI632" i="1"/>
  <c r="B632" i="1"/>
  <c r="AI631" i="1"/>
  <c r="B631" i="1"/>
  <c r="AI630" i="1"/>
  <c r="B630" i="1"/>
  <c r="AI629" i="1"/>
  <c r="B629" i="1"/>
  <c r="AI628" i="1"/>
  <c r="B628" i="1"/>
  <c r="AI627" i="1"/>
  <c r="B627" i="1"/>
  <c r="AI626" i="1"/>
  <c r="B626" i="1"/>
  <c r="AI625" i="1"/>
  <c r="B625" i="1"/>
  <c r="AI624" i="1"/>
  <c r="B624" i="1"/>
  <c r="AI623" i="1"/>
  <c r="B623" i="1"/>
  <c r="AI622" i="1"/>
  <c r="B622" i="1"/>
  <c r="AI621" i="1"/>
  <c r="B621" i="1"/>
  <c r="AI620" i="1"/>
  <c r="B620" i="1"/>
  <c r="AI619" i="1"/>
  <c r="B619" i="1"/>
  <c r="AI618" i="1"/>
  <c r="B618" i="1"/>
  <c r="AI617" i="1"/>
  <c r="B617" i="1"/>
  <c r="AI616" i="1"/>
  <c r="B616" i="1"/>
  <c r="AI615" i="1"/>
  <c r="B615" i="1"/>
  <c r="AI614" i="1"/>
  <c r="B614" i="1"/>
  <c r="AI613" i="1"/>
  <c r="B613" i="1"/>
  <c r="AI612" i="1"/>
  <c r="B612" i="1"/>
  <c r="AI611" i="1"/>
  <c r="B611" i="1"/>
  <c r="AI610" i="1"/>
  <c r="B610" i="1"/>
  <c r="AI609" i="1"/>
  <c r="B609" i="1"/>
  <c r="AI608" i="1"/>
  <c r="B608" i="1"/>
  <c r="AI607" i="1"/>
  <c r="B607" i="1"/>
  <c r="AI606" i="1"/>
  <c r="B606" i="1"/>
  <c r="AI605" i="1"/>
  <c r="B605" i="1"/>
  <c r="AI604" i="1"/>
  <c r="B604" i="1"/>
  <c r="AI603" i="1"/>
  <c r="B603" i="1"/>
  <c r="AI602" i="1"/>
  <c r="B602" i="1"/>
  <c r="AI601" i="1"/>
  <c r="B601" i="1"/>
  <c r="AI600" i="1"/>
  <c r="B600" i="1"/>
  <c r="AI599" i="1"/>
  <c r="B599" i="1"/>
  <c r="AI598" i="1"/>
  <c r="B598" i="1"/>
  <c r="AI597" i="1"/>
  <c r="B597" i="1"/>
  <c r="AI596" i="1"/>
  <c r="B596" i="1"/>
  <c r="AI595" i="1"/>
  <c r="B595" i="1"/>
  <c r="AI594" i="1"/>
  <c r="B594" i="1"/>
  <c r="AI593" i="1"/>
  <c r="B593" i="1"/>
  <c r="AI592" i="1"/>
  <c r="B592" i="1"/>
  <c r="AI591" i="1"/>
  <c r="B591" i="1"/>
  <c r="AI590" i="1"/>
  <c r="B590" i="1"/>
  <c r="AI589" i="1"/>
  <c r="B589" i="1"/>
  <c r="AI588" i="1"/>
  <c r="B588" i="1"/>
  <c r="AI587" i="1"/>
  <c r="B587" i="1"/>
  <c r="AI586" i="1"/>
  <c r="B586" i="1"/>
  <c r="AI585" i="1"/>
  <c r="B585" i="1"/>
  <c r="AI584" i="1"/>
  <c r="B584" i="1"/>
  <c r="AI583" i="1"/>
  <c r="B583" i="1"/>
  <c r="AI582" i="1"/>
  <c r="B582" i="1"/>
  <c r="AI581" i="1"/>
  <c r="B581" i="1"/>
  <c r="AI580" i="1"/>
  <c r="B580" i="1"/>
  <c r="AI579" i="1"/>
  <c r="B579" i="1"/>
  <c r="AI578" i="1"/>
  <c r="B578" i="1"/>
  <c r="AI577" i="1"/>
  <c r="B577" i="1"/>
  <c r="AI576" i="1"/>
  <c r="B576" i="1"/>
  <c r="AI575" i="1"/>
  <c r="B575" i="1"/>
  <c r="AI574" i="1"/>
  <c r="B574" i="1"/>
  <c r="AI573" i="1"/>
  <c r="B573" i="1"/>
  <c r="AI572" i="1"/>
  <c r="B572" i="1"/>
  <c r="AI571" i="1"/>
  <c r="B571" i="1"/>
  <c r="AI570" i="1"/>
  <c r="B570" i="1"/>
  <c r="AI569" i="1"/>
  <c r="B569" i="1"/>
  <c r="AI568" i="1"/>
  <c r="B568" i="1"/>
  <c r="AI567" i="1"/>
  <c r="B567" i="1"/>
  <c r="AI566" i="1"/>
  <c r="B566" i="1"/>
  <c r="AI565" i="1"/>
  <c r="B565" i="1"/>
  <c r="AI564" i="1"/>
  <c r="B564" i="1"/>
  <c r="AI563" i="1"/>
  <c r="B563" i="1"/>
  <c r="AI562" i="1"/>
  <c r="B562" i="1"/>
  <c r="AI561" i="1"/>
  <c r="B561" i="1"/>
  <c r="AI560" i="1"/>
  <c r="B560" i="1"/>
  <c r="AI559" i="1"/>
  <c r="B559" i="1"/>
  <c r="AI558" i="1"/>
  <c r="B558" i="1"/>
  <c r="AI557" i="1"/>
  <c r="B557" i="1"/>
  <c r="AI556" i="1"/>
  <c r="B556" i="1"/>
  <c r="AI555" i="1"/>
  <c r="B555" i="1"/>
  <c r="AI554" i="1"/>
  <c r="B554" i="1"/>
  <c r="AI553" i="1"/>
  <c r="B553" i="1"/>
  <c r="AI552" i="1"/>
  <c r="B552" i="1"/>
  <c r="AI551" i="1"/>
  <c r="B551" i="1"/>
  <c r="AI550" i="1"/>
  <c r="B550" i="1"/>
  <c r="AI549" i="1"/>
  <c r="B549" i="1"/>
  <c r="AI548" i="1"/>
  <c r="B548" i="1"/>
  <c r="AI547" i="1"/>
  <c r="B547" i="1"/>
  <c r="AI546" i="1"/>
  <c r="B546" i="1"/>
  <c r="AI545" i="1"/>
  <c r="B545" i="1"/>
  <c r="AI544" i="1"/>
  <c r="B544" i="1"/>
  <c r="AI543" i="1"/>
  <c r="B543" i="1"/>
  <c r="AI542" i="1"/>
  <c r="B542" i="1"/>
  <c r="AI541" i="1"/>
  <c r="B541" i="1"/>
  <c r="AI540" i="1"/>
  <c r="B540" i="1"/>
  <c r="AI539" i="1"/>
  <c r="B539" i="1"/>
  <c r="AI538" i="1"/>
  <c r="B538" i="1"/>
  <c r="AI537" i="1"/>
  <c r="B537" i="1"/>
  <c r="AI536" i="1"/>
  <c r="B536" i="1"/>
  <c r="AI535" i="1"/>
  <c r="B535" i="1"/>
  <c r="AI534" i="1"/>
  <c r="B534" i="1"/>
  <c r="AI533" i="1"/>
  <c r="B533" i="1"/>
  <c r="AI532" i="1"/>
  <c r="B532" i="1"/>
  <c r="AI531" i="1"/>
  <c r="B531" i="1"/>
  <c r="AI530" i="1"/>
  <c r="B530" i="1"/>
  <c r="AI529" i="1"/>
  <c r="B529" i="1"/>
  <c r="AI528" i="1"/>
  <c r="B528" i="1"/>
  <c r="AI527" i="1"/>
  <c r="B527" i="1"/>
  <c r="AI526" i="1"/>
  <c r="B526" i="1"/>
  <c r="AI525" i="1"/>
  <c r="B525" i="1"/>
  <c r="AI524" i="1"/>
  <c r="B524" i="1"/>
  <c r="AI523" i="1"/>
  <c r="B523" i="1"/>
  <c r="AI522" i="1"/>
  <c r="B522" i="1"/>
  <c r="AI521" i="1"/>
  <c r="B521" i="1"/>
  <c r="AI520" i="1"/>
  <c r="B520" i="1"/>
  <c r="AI519" i="1"/>
  <c r="B519" i="1"/>
  <c r="AI518" i="1"/>
  <c r="B518" i="1"/>
  <c r="AI517" i="1"/>
  <c r="B517" i="1"/>
  <c r="AI516" i="1"/>
  <c r="B516" i="1"/>
  <c r="AI515" i="1"/>
  <c r="B515" i="1"/>
  <c r="AI514" i="1"/>
  <c r="B514" i="1"/>
  <c r="AI513" i="1"/>
  <c r="B513" i="1"/>
  <c r="AI512" i="1"/>
  <c r="B512" i="1"/>
  <c r="AI511" i="1"/>
  <c r="B511" i="1"/>
  <c r="AI510" i="1"/>
  <c r="B510" i="1"/>
  <c r="AI509" i="1"/>
  <c r="B509" i="1"/>
  <c r="AI508" i="1"/>
  <c r="B508" i="1"/>
  <c r="AI507" i="1"/>
  <c r="B507" i="1"/>
  <c r="AI506" i="1"/>
  <c r="B506" i="1"/>
  <c r="AI505" i="1"/>
  <c r="B505" i="1"/>
  <c r="AI504" i="1"/>
  <c r="B504" i="1"/>
  <c r="AI503" i="1"/>
  <c r="B503" i="1"/>
  <c r="AI502" i="1"/>
  <c r="B502" i="1"/>
  <c r="AI501" i="1"/>
  <c r="B501" i="1"/>
  <c r="AI500" i="1"/>
  <c r="B500" i="1"/>
  <c r="AI499" i="1"/>
  <c r="B499" i="1"/>
  <c r="AI498" i="1"/>
  <c r="B498" i="1"/>
  <c r="AI497" i="1"/>
  <c r="B497" i="1"/>
  <c r="AI496" i="1"/>
  <c r="B496" i="1"/>
  <c r="AI495" i="1"/>
  <c r="B495" i="1"/>
  <c r="AI494" i="1"/>
  <c r="B494" i="1"/>
  <c r="AI493" i="1"/>
  <c r="B493" i="1"/>
  <c r="AI492" i="1"/>
  <c r="B492" i="1"/>
  <c r="AI491" i="1"/>
  <c r="B491" i="1"/>
  <c r="AI490" i="1"/>
  <c r="B490" i="1"/>
  <c r="AI489" i="1"/>
  <c r="B489" i="1"/>
  <c r="AI488" i="1"/>
  <c r="B488" i="1"/>
  <c r="AI487" i="1"/>
  <c r="B487" i="1"/>
  <c r="AI486" i="1"/>
  <c r="B486" i="1"/>
  <c r="AI485" i="1"/>
  <c r="B485" i="1"/>
  <c r="AI484" i="1"/>
  <c r="B484" i="1"/>
  <c r="AI483" i="1"/>
  <c r="B483" i="1"/>
  <c r="AI482" i="1"/>
  <c r="B482" i="1"/>
  <c r="AI481" i="1"/>
  <c r="B481" i="1"/>
  <c r="AI480" i="1"/>
  <c r="B480" i="1"/>
  <c r="AI479" i="1"/>
  <c r="B479" i="1"/>
  <c r="AI478" i="1"/>
  <c r="B478" i="1"/>
  <c r="AI477" i="1"/>
  <c r="B477" i="1"/>
  <c r="AI476" i="1"/>
  <c r="B476" i="1"/>
  <c r="AI475" i="1"/>
  <c r="B475" i="1"/>
  <c r="AI474" i="1"/>
  <c r="B474" i="1"/>
  <c r="AI473" i="1"/>
  <c r="B473" i="1"/>
  <c r="AI472" i="1"/>
  <c r="B472" i="1"/>
  <c r="AI471" i="1"/>
  <c r="B471" i="1"/>
  <c r="AI470" i="1"/>
  <c r="B470" i="1"/>
  <c r="AI469" i="1"/>
  <c r="B469" i="1"/>
  <c r="AI468" i="1"/>
  <c r="B468" i="1"/>
  <c r="AI467" i="1"/>
  <c r="B467" i="1"/>
  <c r="AI466" i="1"/>
  <c r="B466" i="1"/>
  <c r="AI465" i="1"/>
  <c r="B465" i="1"/>
  <c r="AI464" i="1"/>
  <c r="B464" i="1"/>
  <c r="AI463" i="1"/>
  <c r="B463" i="1"/>
  <c r="AI462" i="1"/>
  <c r="B462" i="1"/>
  <c r="AI461" i="1"/>
  <c r="B461" i="1"/>
  <c r="AI460" i="1"/>
  <c r="B460" i="1"/>
  <c r="AI459" i="1"/>
  <c r="B459" i="1"/>
  <c r="AI458" i="1"/>
  <c r="B458" i="1"/>
  <c r="AI457" i="1"/>
  <c r="B457" i="1"/>
  <c r="AI456" i="1"/>
  <c r="B456" i="1"/>
  <c r="AI455" i="1"/>
  <c r="B455" i="1"/>
  <c r="AI454" i="1"/>
  <c r="B454" i="1"/>
  <c r="AI453" i="1"/>
  <c r="B453" i="1"/>
  <c r="AI452" i="1"/>
  <c r="B452" i="1"/>
  <c r="AI451" i="1"/>
  <c r="B451" i="1"/>
  <c r="AI450" i="1"/>
  <c r="B450" i="1"/>
  <c r="AI449" i="1"/>
  <c r="B449" i="1"/>
  <c r="AI448" i="1"/>
  <c r="B448" i="1"/>
  <c r="AI447" i="1"/>
  <c r="B447" i="1"/>
  <c r="AI446" i="1"/>
  <c r="B446" i="1"/>
  <c r="AI445" i="1"/>
  <c r="B445" i="1"/>
  <c r="AI444" i="1"/>
  <c r="B444" i="1"/>
  <c r="AI443" i="1"/>
  <c r="B443" i="1"/>
  <c r="AI442" i="1"/>
  <c r="B442" i="1"/>
  <c r="AI441" i="1"/>
  <c r="B441" i="1"/>
  <c r="AI440" i="1"/>
  <c r="B440" i="1"/>
  <c r="AI439" i="1"/>
  <c r="B439" i="1"/>
  <c r="AI438" i="1"/>
  <c r="B438" i="1"/>
  <c r="AI437" i="1"/>
  <c r="B437" i="1"/>
  <c r="AI436" i="1"/>
  <c r="B436" i="1"/>
  <c r="AI435" i="1"/>
  <c r="B435" i="1"/>
  <c r="AI434" i="1"/>
  <c r="B434" i="1"/>
  <c r="AI433" i="1"/>
  <c r="B433" i="1"/>
  <c r="AI432" i="1"/>
  <c r="B432" i="1"/>
  <c r="AI431" i="1"/>
  <c r="B431" i="1"/>
  <c r="AI430" i="1"/>
  <c r="B430" i="1"/>
  <c r="AI429" i="1"/>
  <c r="B429" i="1"/>
  <c r="AI428" i="1"/>
  <c r="B428" i="1"/>
  <c r="AI427" i="1"/>
  <c r="B427" i="1"/>
  <c r="AI426" i="1"/>
  <c r="B426" i="1"/>
  <c r="AI425" i="1"/>
  <c r="B425" i="1"/>
  <c r="AI424" i="1"/>
  <c r="B424" i="1"/>
  <c r="AI423" i="1"/>
  <c r="B423" i="1"/>
  <c r="AI422" i="1"/>
  <c r="B422" i="1"/>
  <c r="AI421" i="1"/>
  <c r="B421" i="1"/>
  <c r="AI420" i="1"/>
  <c r="B420" i="1"/>
  <c r="AI419" i="1"/>
  <c r="B419" i="1"/>
  <c r="AI418" i="1"/>
  <c r="B418" i="1"/>
  <c r="AI417" i="1"/>
  <c r="B417" i="1"/>
  <c r="AI7167" i="1"/>
  <c r="B7167" i="1"/>
  <c r="AI7166" i="1"/>
  <c r="B7166" i="1"/>
  <c r="AI7165" i="1"/>
  <c r="B7165" i="1"/>
  <c r="AI7164" i="1"/>
  <c r="B7164" i="1"/>
  <c r="AI7163" i="1"/>
  <c r="B7163" i="1"/>
  <c r="AI7161" i="1"/>
  <c r="B7161" i="1"/>
  <c r="AI7160" i="1"/>
  <c r="B7160" i="1"/>
  <c r="AI7159" i="1"/>
  <c r="B7159" i="1"/>
  <c r="AI7158" i="1"/>
  <c r="B7158" i="1"/>
  <c r="AI7157" i="1"/>
  <c r="B7157" i="1"/>
  <c r="AI7156" i="1"/>
  <c r="B7156" i="1"/>
  <c r="AI4372" i="1"/>
  <c r="B4372" i="1"/>
  <c r="AI1502" i="1"/>
  <c r="B1502" i="1"/>
  <c r="AI1501" i="1"/>
  <c r="B1501" i="1"/>
  <c r="AI1500" i="1"/>
  <c r="B1500" i="1"/>
  <c r="AI1499" i="1"/>
  <c r="B1499" i="1"/>
  <c r="AI1498" i="1"/>
  <c r="B1498" i="1"/>
  <c r="AI1497" i="1"/>
  <c r="B1497" i="1"/>
  <c r="AI1496" i="1"/>
  <c r="B1496" i="1"/>
  <c r="AI1494" i="1"/>
  <c r="B1494" i="1"/>
  <c r="AI1493" i="1"/>
  <c r="B1493" i="1"/>
  <c r="AI1492" i="1"/>
  <c r="B1492" i="1"/>
  <c r="AI1491" i="1"/>
  <c r="B1491" i="1"/>
  <c r="AI1490" i="1"/>
  <c r="B1490" i="1"/>
  <c r="AI1489" i="1"/>
  <c r="B1489" i="1"/>
  <c r="AI1488" i="1"/>
  <c r="B1488" i="1"/>
  <c r="AI1487" i="1"/>
  <c r="B1487" i="1"/>
  <c r="AI1486" i="1"/>
  <c r="B1486" i="1"/>
  <c r="AI1485" i="1"/>
  <c r="B1485" i="1"/>
  <c r="AI1484" i="1"/>
  <c r="B1484" i="1"/>
  <c r="AI1483" i="1"/>
  <c r="B1483" i="1"/>
  <c r="AI1482" i="1"/>
  <c r="B1482" i="1"/>
  <c r="AI1481" i="1"/>
  <c r="B1481" i="1"/>
  <c r="AI1480" i="1"/>
  <c r="B1480" i="1"/>
  <c r="AI1479" i="1"/>
  <c r="B1479" i="1"/>
  <c r="AI1478" i="1"/>
  <c r="B1478" i="1"/>
  <c r="AI1477" i="1"/>
  <c r="B1477" i="1"/>
  <c r="AI1476" i="1"/>
  <c r="B1476" i="1"/>
  <c r="AI1475" i="1"/>
  <c r="B1475" i="1"/>
  <c r="AI1474" i="1"/>
  <c r="B1474" i="1"/>
  <c r="AI1473" i="1"/>
  <c r="B1473" i="1"/>
  <c r="AI1472" i="1"/>
  <c r="B1472" i="1"/>
  <c r="AI1471" i="1"/>
  <c r="B1471" i="1"/>
  <c r="AI1470" i="1"/>
  <c r="B1470" i="1"/>
  <c r="AI1469" i="1"/>
  <c r="B1469" i="1"/>
  <c r="AI1468" i="1"/>
  <c r="B1468" i="1"/>
  <c r="AI1467" i="1"/>
  <c r="B1467" i="1"/>
  <c r="AI1466" i="1"/>
  <c r="B1466" i="1"/>
  <c r="AI1465" i="1"/>
  <c r="B1465" i="1"/>
  <c r="AI1464" i="1"/>
  <c r="B1464" i="1"/>
  <c r="AI1463" i="1"/>
  <c r="B1463" i="1"/>
  <c r="AI1462" i="1"/>
  <c r="B1462" i="1"/>
  <c r="AI1461" i="1"/>
  <c r="B1461" i="1"/>
  <c r="AI1460" i="1"/>
  <c r="B1460" i="1"/>
  <c r="AI1459" i="1"/>
  <c r="B1459" i="1"/>
  <c r="AI1458" i="1"/>
  <c r="B1458" i="1"/>
  <c r="AI1457" i="1"/>
  <c r="B1457" i="1"/>
  <c r="AI1456" i="1"/>
  <c r="B1456" i="1"/>
  <c r="AI1455" i="1"/>
  <c r="B1455" i="1"/>
  <c r="AI1454" i="1"/>
  <c r="B1454" i="1"/>
  <c r="AI1453" i="1"/>
  <c r="B1453" i="1"/>
  <c r="AI1452" i="1"/>
  <c r="B1452" i="1"/>
  <c r="AI1451" i="1"/>
  <c r="B1451" i="1"/>
  <c r="AI1450" i="1"/>
  <c r="B1450" i="1"/>
  <c r="AI1449" i="1"/>
  <c r="B1449" i="1"/>
  <c r="AI1448" i="1"/>
  <c r="B1448" i="1"/>
  <c r="AI1447" i="1"/>
  <c r="B1447" i="1"/>
  <c r="AI1446" i="1"/>
  <c r="B1446" i="1"/>
  <c r="AI1445" i="1"/>
  <c r="B1445" i="1"/>
  <c r="AI1444" i="1"/>
  <c r="B1444" i="1"/>
  <c r="AI1443" i="1"/>
  <c r="B1443" i="1"/>
  <c r="AI1442" i="1"/>
  <c r="B1442" i="1"/>
  <c r="AI1441" i="1"/>
  <c r="B1441" i="1"/>
  <c r="AI1440" i="1"/>
  <c r="B1440" i="1"/>
  <c r="AI1438" i="1"/>
  <c r="B1438" i="1"/>
  <c r="AI1437" i="1"/>
  <c r="B1437" i="1"/>
  <c r="AI1436" i="1"/>
  <c r="B1436" i="1"/>
  <c r="AI1435" i="1"/>
  <c r="B1435" i="1"/>
  <c r="AI1434" i="1"/>
  <c r="B1434" i="1"/>
  <c r="AI1433" i="1"/>
  <c r="B1433" i="1"/>
  <c r="AI1432" i="1"/>
  <c r="B1432" i="1"/>
  <c r="AI1431" i="1"/>
  <c r="B1431" i="1"/>
  <c r="AI1430" i="1"/>
  <c r="B1430" i="1"/>
  <c r="AI1429" i="1"/>
  <c r="B1429" i="1"/>
  <c r="AI1428" i="1"/>
  <c r="B1428" i="1"/>
  <c r="AI1427" i="1"/>
  <c r="B1427" i="1"/>
  <c r="AI1426" i="1"/>
  <c r="B1426" i="1"/>
  <c r="AI1425" i="1"/>
  <c r="B1425" i="1"/>
  <c r="AI1424" i="1"/>
  <c r="B1424" i="1"/>
  <c r="AI1422" i="1"/>
  <c r="B1422" i="1"/>
  <c r="AI1420" i="1"/>
  <c r="B1420" i="1"/>
  <c r="AI1419" i="1"/>
  <c r="B1419" i="1"/>
  <c r="AI1418" i="1"/>
  <c r="B1418" i="1"/>
  <c r="AI1417" i="1"/>
  <c r="B1417" i="1"/>
  <c r="AI1416" i="1"/>
  <c r="B1416" i="1"/>
  <c r="AI1415" i="1"/>
  <c r="B1415" i="1"/>
  <c r="AI1414" i="1"/>
  <c r="B1414" i="1"/>
  <c r="AI1413" i="1"/>
  <c r="B1413" i="1"/>
  <c r="AI1412" i="1"/>
  <c r="B1412" i="1"/>
  <c r="AI1411" i="1"/>
  <c r="B1411" i="1"/>
  <c r="AI1410" i="1"/>
  <c r="B1410" i="1"/>
  <c r="AI1409" i="1"/>
  <c r="B1409" i="1"/>
  <c r="AI1407" i="1"/>
  <c r="B1407" i="1"/>
  <c r="AI1406" i="1"/>
  <c r="B1406" i="1"/>
  <c r="AI1405" i="1"/>
  <c r="B1405" i="1"/>
  <c r="AI1404" i="1"/>
  <c r="B1404" i="1"/>
  <c r="AI1403" i="1"/>
  <c r="B1403" i="1"/>
  <c r="AI1402" i="1"/>
  <c r="B1402" i="1"/>
  <c r="AI1401" i="1"/>
  <c r="B1401" i="1"/>
  <c r="AI1400" i="1"/>
  <c r="B1400" i="1"/>
  <c r="AI1399" i="1"/>
  <c r="B1399" i="1"/>
  <c r="AI1398" i="1"/>
  <c r="B1398" i="1"/>
  <c r="AI1397" i="1"/>
  <c r="B1397" i="1"/>
  <c r="AI1396" i="1"/>
  <c r="B1396" i="1"/>
  <c r="AI1395" i="1"/>
  <c r="B1395" i="1"/>
  <c r="AI1394" i="1"/>
  <c r="B1394" i="1"/>
  <c r="AI1393" i="1"/>
  <c r="B1393" i="1"/>
  <c r="AI1392" i="1"/>
  <c r="B1392" i="1"/>
  <c r="AI1391" i="1"/>
  <c r="B1391" i="1"/>
  <c r="AI1390" i="1"/>
  <c r="B1390" i="1"/>
  <c r="AI1389" i="1"/>
  <c r="B1389" i="1"/>
  <c r="AI1388" i="1"/>
  <c r="B1388" i="1"/>
  <c r="AI1387" i="1"/>
  <c r="B1387" i="1"/>
  <c r="AI1386" i="1"/>
  <c r="B1386" i="1"/>
  <c r="AI1385" i="1"/>
  <c r="B1385" i="1"/>
  <c r="AI1384" i="1"/>
  <c r="B1384" i="1"/>
  <c r="AI1383" i="1"/>
  <c r="B1383" i="1"/>
  <c r="AI1382" i="1"/>
  <c r="B1382" i="1"/>
  <c r="AI1381" i="1"/>
  <c r="B1381" i="1"/>
  <c r="AI1380" i="1"/>
  <c r="B1380" i="1"/>
  <c r="AI1379" i="1"/>
  <c r="B1379" i="1"/>
  <c r="AI1378" i="1"/>
  <c r="B1378" i="1"/>
  <c r="AI1377" i="1"/>
  <c r="B1377" i="1"/>
  <c r="AI1376" i="1"/>
  <c r="B1376" i="1"/>
  <c r="AI1374" i="1"/>
  <c r="B1374" i="1"/>
  <c r="AI1373" i="1"/>
  <c r="B1373" i="1"/>
  <c r="AI1372" i="1"/>
  <c r="B1372" i="1"/>
  <c r="AI1371" i="1"/>
  <c r="B1371" i="1"/>
  <c r="AI1370" i="1"/>
  <c r="B1370" i="1"/>
  <c r="AI1369" i="1"/>
  <c r="B1369" i="1"/>
  <c r="AI1368" i="1"/>
  <c r="B1368" i="1"/>
  <c r="AI1367" i="1"/>
  <c r="B1367" i="1"/>
  <c r="AI1366" i="1"/>
  <c r="B1366" i="1"/>
  <c r="AI1365" i="1"/>
  <c r="B1365" i="1"/>
  <c r="AI1364" i="1"/>
  <c r="B1364" i="1"/>
  <c r="AI1363" i="1"/>
  <c r="B1363" i="1"/>
  <c r="AI1362" i="1"/>
  <c r="B1362" i="1"/>
  <c r="AI1361" i="1"/>
  <c r="B1361" i="1"/>
  <c r="AI1360" i="1"/>
  <c r="B1360" i="1"/>
  <c r="AI1359" i="1"/>
  <c r="B1359" i="1"/>
  <c r="AI1358" i="1"/>
  <c r="B1358" i="1"/>
  <c r="AI1357" i="1"/>
  <c r="B1357" i="1"/>
  <c r="AI1356" i="1"/>
  <c r="B1356" i="1"/>
  <c r="AI1355" i="1"/>
  <c r="B1355" i="1"/>
  <c r="AI1354" i="1"/>
  <c r="B1354" i="1"/>
  <c r="AI1353" i="1"/>
  <c r="B1353" i="1"/>
  <c r="AI1352" i="1"/>
  <c r="B1352" i="1"/>
  <c r="AI1351" i="1"/>
  <c r="B1351" i="1"/>
  <c r="AI1350" i="1"/>
  <c r="B1350" i="1"/>
  <c r="AI1349" i="1"/>
  <c r="B1349" i="1"/>
  <c r="AI1348" i="1"/>
  <c r="B1348" i="1"/>
  <c r="AI1347" i="1"/>
  <c r="B1347" i="1"/>
  <c r="AI1346" i="1"/>
  <c r="B1346" i="1"/>
  <c r="AI1345" i="1"/>
  <c r="B1345" i="1"/>
  <c r="AI1344" i="1"/>
  <c r="B1344" i="1"/>
  <c r="AI1343" i="1"/>
  <c r="B1343" i="1"/>
  <c r="AI1342" i="1"/>
  <c r="B1342" i="1"/>
  <c r="AI1341" i="1"/>
  <c r="B1341" i="1"/>
  <c r="AI1340" i="1"/>
  <c r="B1340" i="1"/>
  <c r="AI1339" i="1"/>
  <c r="B1339" i="1"/>
  <c r="AI1338" i="1"/>
  <c r="B1338" i="1"/>
  <c r="AI1337" i="1"/>
  <c r="B1337" i="1"/>
  <c r="AI1336" i="1"/>
  <c r="B1336" i="1"/>
  <c r="AI1335" i="1"/>
  <c r="B1335" i="1"/>
  <c r="AI1334" i="1"/>
  <c r="B1334" i="1"/>
  <c r="AI1333" i="1"/>
  <c r="B1333" i="1"/>
  <c r="AI1332" i="1"/>
  <c r="B1332" i="1"/>
  <c r="AI1331" i="1"/>
  <c r="B1331" i="1"/>
  <c r="AI1330" i="1"/>
  <c r="B1330" i="1"/>
  <c r="AI1329" i="1"/>
  <c r="B1329" i="1"/>
  <c r="AI1328" i="1"/>
  <c r="B1328" i="1"/>
  <c r="AI1327" i="1"/>
  <c r="B1327" i="1"/>
  <c r="AI1326" i="1"/>
  <c r="B1326" i="1"/>
  <c r="AI1325" i="1"/>
  <c r="B1325" i="1"/>
  <c r="AI1324" i="1"/>
  <c r="B1324" i="1"/>
  <c r="AI1323" i="1"/>
  <c r="B1323" i="1"/>
  <c r="AI1322" i="1"/>
  <c r="B1322" i="1"/>
  <c r="AI1321" i="1"/>
  <c r="B1321" i="1"/>
  <c r="AI1320" i="1"/>
  <c r="B1320" i="1"/>
  <c r="AI1319" i="1"/>
  <c r="B1319" i="1"/>
  <c r="AI1318" i="1"/>
  <c r="B1318" i="1"/>
  <c r="AI1317" i="1"/>
  <c r="B1317" i="1"/>
  <c r="AI1316" i="1"/>
  <c r="B1316" i="1"/>
  <c r="AI1315" i="1"/>
  <c r="B1315" i="1"/>
  <c r="AI1314" i="1"/>
  <c r="B1314" i="1"/>
  <c r="AI1313" i="1"/>
  <c r="B1313" i="1"/>
  <c r="AI1312" i="1"/>
  <c r="B1312" i="1"/>
  <c r="AI1311" i="1"/>
  <c r="B1311" i="1"/>
  <c r="AI1310" i="1"/>
  <c r="B1310" i="1"/>
  <c r="AI1309" i="1"/>
  <c r="B1309" i="1"/>
  <c r="AI1308" i="1"/>
  <c r="B1308" i="1"/>
  <c r="AI1307" i="1"/>
  <c r="B1307" i="1"/>
  <c r="AI1306" i="1"/>
  <c r="B1306" i="1"/>
  <c r="AI1305" i="1"/>
  <c r="B1305" i="1"/>
  <c r="AI1304" i="1"/>
  <c r="B1304" i="1"/>
  <c r="AI1303" i="1"/>
  <c r="B1303" i="1"/>
  <c r="AI1302" i="1"/>
  <c r="B1302" i="1"/>
  <c r="AI1301" i="1"/>
  <c r="B1301" i="1"/>
  <c r="AI1300" i="1"/>
  <c r="B1300" i="1"/>
  <c r="AI1299" i="1"/>
  <c r="B1299" i="1"/>
  <c r="AI1298" i="1"/>
  <c r="B1298" i="1"/>
  <c r="AI1297" i="1"/>
  <c r="B1297" i="1"/>
  <c r="AI1296" i="1"/>
  <c r="B1296" i="1"/>
  <c r="AI1295" i="1"/>
  <c r="B1295" i="1"/>
  <c r="AI1294" i="1"/>
  <c r="B1294" i="1"/>
  <c r="AI1293" i="1"/>
  <c r="B1293" i="1"/>
  <c r="AI1292" i="1"/>
  <c r="B1292" i="1"/>
  <c r="AI1291" i="1"/>
  <c r="B1291" i="1"/>
  <c r="AI1290" i="1"/>
  <c r="B1290" i="1"/>
  <c r="AI1289" i="1"/>
  <c r="B1289" i="1"/>
  <c r="AI1288" i="1"/>
  <c r="B1288" i="1"/>
  <c r="AI1287" i="1"/>
  <c r="B1287" i="1"/>
  <c r="AI1286" i="1"/>
  <c r="B1286" i="1"/>
  <c r="AI1285" i="1"/>
  <c r="B1285" i="1"/>
  <c r="AI1284" i="1"/>
  <c r="B1284" i="1"/>
  <c r="AI1283" i="1"/>
  <c r="B1283" i="1"/>
  <c r="AI1282" i="1"/>
  <c r="B1282" i="1"/>
  <c r="AI1281" i="1"/>
  <c r="B1281" i="1"/>
  <c r="AI1280" i="1"/>
  <c r="B1280" i="1"/>
  <c r="AI1279" i="1"/>
  <c r="B1279" i="1"/>
  <c r="AI1278" i="1"/>
  <c r="B1278" i="1"/>
  <c r="AI1277" i="1"/>
  <c r="B1277" i="1"/>
  <c r="AI1276" i="1"/>
  <c r="B1276" i="1"/>
  <c r="AI1275" i="1"/>
  <c r="B1275" i="1"/>
  <c r="AI1274" i="1"/>
  <c r="B1274" i="1"/>
  <c r="AI1273" i="1"/>
  <c r="B1273" i="1"/>
  <c r="AI1272" i="1"/>
  <c r="B1272" i="1"/>
  <c r="AI1271" i="1"/>
  <c r="B1271" i="1"/>
  <c r="AI1270" i="1"/>
  <c r="B1270" i="1"/>
  <c r="AI1269" i="1"/>
  <c r="B1269" i="1"/>
  <c r="AI1268" i="1"/>
  <c r="B1268" i="1"/>
  <c r="AI1267" i="1"/>
  <c r="B1267" i="1"/>
  <c r="AI1266" i="1"/>
  <c r="B1266" i="1"/>
  <c r="AI1265" i="1"/>
  <c r="B1265" i="1"/>
  <c r="AI1264" i="1"/>
  <c r="B1264" i="1"/>
  <c r="AI1263" i="1"/>
  <c r="B1263" i="1"/>
  <c r="AI1262" i="1"/>
  <c r="B1262" i="1"/>
  <c r="AI1261" i="1"/>
  <c r="B1261" i="1"/>
  <c r="AI1260" i="1"/>
  <c r="B1260" i="1"/>
  <c r="AI1259" i="1"/>
  <c r="B1259" i="1"/>
  <c r="AI1258" i="1"/>
  <c r="B1258" i="1"/>
  <c r="AI1257" i="1"/>
  <c r="B1257" i="1"/>
  <c r="AI1256" i="1"/>
  <c r="B1256" i="1"/>
  <c r="AI1255" i="1"/>
  <c r="B1255" i="1"/>
  <c r="AI1254" i="1"/>
  <c r="B1254" i="1"/>
  <c r="AI1253" i="1"/>
  <c r="B1253" i="1"/>
  <c r="AI1252" i="1"/>
  <c r="B1252" i="1"/>
  <c r="AI1251" i="1"/>
  <c r="B1251" i="1"/>
  <c r="AI1250" i="1"/>
  <c r="B1250" i="1"/>
  <c r="AI1249" i="1"/>
  <c r="B1249" i="1"/>
  <c r="AI1248" i="1"/>
  <c r="B1248" i="1"/>
  <c r="AI1247" i="1"/>
  <c r="B1247" i="1"/>
  <c r="AI1246" i="1"/>
  <c r="B1246" i="1"/>
  <c r="AI1245" i="1"/>
  <c r="B1245" i="1"/>
  <c r="AI1244" i="1"/>
  <c r="B1244" i="1"/>
  <c r="AI1243" i="1"/>
  <c r="B1243" i="1"/>
  <c r="AI1242" i="1"/>
  <c r="B1242" i="1"/>
  <c r="AI1241" i="1"/>
  <c r="B1241" i="1"/>
  <c r="AI1240" i="1"/>
  <c r="B1240" i="1"/>
  <c r="AI1239" i="1"/>
  <c r="B1239" i="1"/>
  <c r="AI1238" i="1"/>
  <c r="B1238" i="1"/>
  <c r="AI1237" i="1"/>
  <c r="B1237" i="1"/>
  <c r="AI1236" i="1"/>
  <c r="B1236" i="1"/>
  <c r="AI1235" i="1"/>
  <c r="B1235" i="1"/>
  <c r="AI1234" i="1"/>
  <c r="B1234" i="1"/>
  <c r="AI1233" i="1"/>
  <c r="B1233" i="1"/>
  <c r="AI1232" i="1"/>
  <c r="B1232" i="1"/>
  <c r="AI1231" i="1"/>
  <c r="B1231" i="1"/>
  <c r="AI1230" i="1"/>
  <c r="B1230" i="1"/>
  <c r="AI1229" i="1"/>
  <c r="B1229" i="1"/>
  <c r="AI1228" i="1"/>
  <c r="B1228" i="1"/>
  <c r="AI1227" i="1"/>
  <c r="B1227" i="1"/>
  <c r="AI1226" i="1"/>
  <c r="B1226" i="1"/>
  <c r="AI1225" i="1"/>
  <c r="B1225" i="1"/>
  <c r="AI1224" i="1"/>
  <c r="B1224" i="1"/>
  <c r="AI1223" i="1"/>
  <c r="B1223" i="1"/>
  <c r="AI1222" i="1"/>
  <c r="B1222" i="1"/>
  <c r="AI1221" i="1"/>
  <c r="B1221" i="1"/>
  <c r="AI1220" i="1"/>
  <c r="B1220" i="1"/>
  <c r="AI1219" i="1"/>
  <c r="B1219" i="1"/>
  <c r="AI1218" i="1"/>
  <c r="B1218" i="1"/>
  <c r="AI1217" i="1"/>
  <c r="B1217" i="1"/>
  <c r="AI1216" i="1"/>
  <c r="B1216" i="1"/>
  <c r="AI1215" i="1"/>
  <c r="B1215" i="1"/>
  <c r="AI1214" i="1"/>
  <c r="B1214" i="1"/>
  <c r="AI1213" i="1"/>
  <c r="B1213" i="1"/>
  <c r="AI1212" i="1"/>
  <c r="B1212" i="1"/>
  <c r="AI1209" i="1"/>
  <c r="B1209" i="1"/>
  <c r="AI1208" i="1"/>
  <c r="B1208" i="1"/>
  <c r="AI1207" i="1"/>
  <c r="B1207" i="1"/>
  <c r="AI1206" i="1"/>
  <c r="B1206" i="1"/>
  <c r="AI1205" i="1"/>
  <c r="B1205" i="1"/>
  <c r="AI1204" i="1"/>
  <c r="B1204" i="1"/>
  <c r="AI1203" i="1"/>
  <c r="B1203" i="1"/>
  <c r="AI1202" i="1"/>
  <c r="B1202" i="1"/>
  <c r="AI1199" i="1"/>
  <c r="B1199" i="1"/>
  <c r="AI1198" i="1"/>
  <c r="B1198" i="1"/>
  <c r="AI1196" i="1"/>
  <c r="B1196" i="1"/>
  <c r="AI1195" i="1"/>
  <c r="B1195" i="1"/>
  <c r="AI1194" i="1"/>
  <c r="B1194" i="1"/>
  <c r="AI1193" i="1"/>
  <c r="B1193" i="1"/>
  <c r="AI1192" i="1"/>
  <c r="B1192" i="1"/>
  <c r="AI1191" i="1"/>
  <c r="B1191" i="1"/>
  <c r="AI1190" i="1"/>
  <c r="B1190" i="1"/>
  <c r="AI1189" i="1"/>
  <c r="B1189" i="1"/>
  <c r="AI1188" i="1"/>
  <c r="B1188" i="1"/>
  <c r="AI1187" i="1"/>
  <c r="B1187" i="1"/>
  <c r="AI1186" i="1"/>
  <c r="B1186" i="1"/>
  <c r="AI1185" i="1"/>
  <c r="B1185" i="1"/>
  <c r="AI1184" i="1"/>
  <c r="B1184" i="1"/>
  <c r="AI1183" i="1"/>
  <c r="B1183" i="1"/>
  <c r="AI1182" i="1"/>
  <c r="B1182" i="1"/>
  <c r="AI1181" i="1"/>
  <c r="B1181" i="1"/>
  <c r="AI1180" i="1"/>
  <c r="B1180" i="1"/>
  <c r="AI1179" i="1"/>
  <c r="B1179" i="1"/>
  <c r="AI1178" i="1"/>
  <c r="B1178" i="1"/>
  <c r="AI1177" i="1"/>
  <c r="B1177" i="1"/>
  <c r="AI1176" i="1"/>
  <c r="B1176" i="1"/>
  <c r="AI1175" i="1"/>
  <c r="B1175" i="1"/>
  <c r="AI1174" i="1"/>
  <c r="B1174" i="1"/>
  <c r="AI1173" i="1"/>
  <c r="B1173" i="1"/>
  <c r="AI1172" i="1"/>
  <c r="B1172" i="1"/>
  <c r="AI1171" i="1"/>
  <c r="B1171" i="1"/>
  <c r="AI1170" i="1"/>
  <c r="B1170" i="1"/>
  <c r="AI1169" i="1"/>
  <c r="B1169" i="1"/>
  <c r="AI1168" i="1"/>
  <c r="B1168" i="1"/>
  <c r="AI1167" i="1"/>
  <c r="B1167" i="1"/>
  <c r="AI1166" i="1"/>
  <c r="B1166" i="1"/>
  <c r="AI1165" i="1"/>
  <c r="B1165" i="1"/>
  <c r="AI1164" i="1"/>
  <c r="B1164" i="1"/>
  <c r="AI1163" i="1"/>
  <c r="B1163" i="1"/>
  <c r="AI1162" i="1"/>
  <c r="B1162" i="1"/>
  <c r="AI1161" i="1"/>
  <c r="B1161" i="1"/>
  <c r="AI1160" i="1"/>
  <c r="B1160" i="1"/>
  <c r="AI1159" i="1"/>
  <c r="B1159" i="1"/>
  <c r="AI1158" i="1"/>
  <c r="B1158" i="1"/>
  <c r="AI1157" i="1"/>
  <c r="B1157" i="1"/>
  <c r="AI1156" i="1"/>
  <c r="B1156" i="1"/>
  <c r="AI1155" i="1"/>
  <c r="B1155" i="1"/>
  <c r="AI1154" i="1"/>
  <c r="B1154" i="1"/>
  <c r="AI1153" i="1"/>
  <c r="B1153" i="1"/>
  <c r="AI1152" i="1"/>
  <c r="B1152" i="1"/>
  <c r="AI1151" i="1"/>
  <c r="B1151" i="1"/>
  <c r="AI1150" i="1"/>
  <c r="B1150" i="1"/>
  <c r="AI1149" i="1"/>
  <c r="B1149" i="1"/>
  <c r="AI1148" i="1"/>
  <c r="B1148" i="1"/>
  <c r="AI1147" i="1"/>
  <c r="B1147" i="1"/>
  <c r="AI1146" i="1"/>
  <c r="B1146" i="1"/>
  <c r="AI1145" i="1"/>
  <c r="B1145" i="1"/>
  <c r="AI1144" i="1"/>
  <c r="B1144" i="1"/>
  <c r="AI1143" i="1"/>
  <c r="B1143" i="1"/>
  <c r="AI1142" i="1"/>
  <c r="B1142" i="1"/>
  <c r="AI1141" i="1"/>
  <c r="B1141" i="1"/>
  <c r="AI1140" i="1"/>
  <c r="B1140" i="1"/>
  <c r="AI1139" i="1"/>
  <c r="B1139" i="1"/>
  <c r="AI1138" i="1"/>
  <c r="B1138" i="1"/>
  <c r="AI1137" i="1"/>
  <c r="B1137" i="1"/>
  <c r="AI1136" i="1"/>
  <c r="B1136" i="1"/>
  <c r="AI1135" i="1"/>
  <c r="B1135" i="1"/>
  <c r="AI1134" i="1"/>
  <c r="B1134" i="1"/>
  <c r="AI1133" i="1"/>
  <c r="B1133" i="1"/>
  <c r="AI1132" i="1"/>
  <c r="B1132" i="1"/>
  <c r="AI1131" i="1"/>
  <c r="B1131" i="1"/>
  <c r="AI1130" i="1"/>
  <c r="B1130" i="1"/>
  <c r="AI1129" i="1"/>
  <c r="B1129" i="1"/>
  <c r="AI1128" i="1"/>
  <c r="B1128" i="1"/>
  <c r="AI1127" i="1"/>
  <c r="B1127" i="1"/>
  <c r="AI1126" i="1"/>
  <c r="B1126" i="1"/>
  <c r="AI1125" i="1"/>
  <c r="B1125" i="1"/>
  <c r="AI1124" i="1"/>
  <c r="B1124" i="1"/>
  <c r="AI1123" i="1"/>
  <c r="B1123" i="1"/>
  <c r="AI1122" i="1"/>
  <c r="B1122" i="1"/>
  <c r="AI1121" i="1"/>
  <c r="B1121" i="1"/>
  <c r="AI1120" i="1"/>
  <c r="B1120" i="1"/>
  <c r="AI1119" i="1"/>
  <c r="B1119" i="1"/>
  <c r="AI1118" i="1"/>
  <c r="B1118" i="1"/>
  <c r="AI1117" i="1"/>
  <c r="B1117" i="1"/>
  <c r="AI1116" i="1"/>
  <c r="B1116" i="1"/>
  <c r="AI1115" i="1"/>
  <c r="B1115" i="1"/>
  <c r="AI1114" i="1"/>
  <c r="B1114" i="1"/>
  <c r="AI1113" i="1"/>
  <c r="B1113" i="1"/>
  <c r="AI1112" i="1"/>
  <c r="B1112" i="1"/>
  <c r="AI1111" i="1"/>
  <c r="B1111" i="1"/>
  <c r="AI1110" i="1"/>
  <c r="B1110" i="1"/>
  <c r="AI1109" i="1"/>
  <c r="B1109" i="1"/>
  <c r="AI1108" i="1"/>
  <c r="B1108" i="1"/>
  <c r="AI1107" i="1"/>
  <c r="B1107" i="1"/>
  <c r="AI1106" i="1"/>
  <c r="B1106" i="1"/>
  <c r="AI1105" i="1"/>
  <c r="B1105" i="1"/>
  <c r="AI1104" i="1"/>
  <c r="B1104" i="1"/>
  <c r="AI1103" i="1"/>
  <c r="B1103" i="1"/>
  <c r="AI1102" i="1"/>
  <c r="B1102" i="1"/>
  <c r="AI1101" i="1"/>
  <c r="B1101" i="1"/>
  <c r="AI1100" i="1"/>
  <c r="B1100" i="1"/>
  <c r="AI1099" i="1"/>
  <c r="B1099" i="1"/>
  <c r="AI1098" i="1"/>
  <c r="B1098" i="1"/>
  <c r="AI1097" i="1"/>
  <c r="B1097" i="1"/>
  <c r="AI1096" i="1"/>
  <c r="B1096" i="1"/>
  <c r="AI1095" i="1"/>
  <c r="B1095" i="1"/>
  <c r="AI1094" i="1"/>
  <c r="B1094" i="1"/>
  <c r="AI1093" i="1"/>
  <c r="B1093" i="1"/>
  <c r="AI1092" i="1"/>
  <c r="B1092" i="1"/>
  <c r="AI1091" i="1"/>
  <c r="B1091" i="1"/>
  <c r="AI1090" i="1"/>
  <c r="B1090" i="1"/>
  <c r="AI1089" i="1"/>
  <c r="B1089" i="1"/>
  <c r="AI1088" i="1"/>
  <c r="B1088" i="1"/>
  <c r="AI1087" i="1"/>
  <c r="B1087" i="1"/>
  <c r="AI1086" i="1"/>
  <c r="B1086" i="1"/>
  <c r="AI1085" i="1"/>
  <c r="B1085" i="1"/>
  <c r="AI1084" i="1"/>
  <c r="B1084" i="1"/>
  <c r="AI1083" i="1"/>
  <c r="B1083" i="1"/>
  <c r="AI1082" i="1"/>
  <c r="B1082" i="1"/>
  <c r="AI1081" i="1"/>
  <c r="B1081" i="1"/>
  <c r="AI1080" i="1"/>
  <c r="B1080" i="1"/>
  <c r="AI1079" i="1"/>
  <c r="B1079" i="1"/>
  <c r="AI1078" i="1"/>
  <c r="B1078" i="1"/>
  <c r="AI1077" i="1"/>
  <c r="B1077" i="1"/>
  <c r="AI1076" i="1"/>
  <c r="B1076" i="1"/>
  <c r="AI1075" i="1"/>
  <c r="B1075" i="1"/>
  <c r="AI1074" i="1"/>
  <c r="B1074" i="1"/>
  <c r="AI1073" i="1"/>
  <c r="B1073" i="1"/>
  <c r="AI1072" i="1"/>
  <c r="B1072" i="1"/>
  <c r="AI1071" i="1"/>
  <c r="B1071" i="1"/>
  <c r="AI1070" i="1"/>
  <c r="B1070" i="1"/>
  <c r="AI1069" i="1"/>
  <c r="B1069" i="1"/>
  <c r="AI1068" i="1"/>
  <c r="B1068" i="1"/>
  <c r="AI1067" i="1"/>
  <c r="B1067" i="1"/>
  <c r="AI1066" i="1"/>
  <c r="B1066" i="1"/>
  <c r="AI1065" i="1"/>
  <c r="B1065" i="1"/>
  <c r="AI1064" i="1"/>
  <c r="B1064" i="1"/>
  <c r="AI1063" i="1"/>
  <c r="B1063" i="1"/>
  <c r="AI1062" i="1"/>
  <c r="B1062" i="1"/>
  <c r="AI1061" i="1"/>
  <c r="B1061" i="1"/>
  <c r="AI1060" i="1"/>
  <c r="B1060" i="1"/>
  <c r="AI1059" i="1"/>
  <c r="B1059" i="1"/>
  <c r="AI1058" i="1"/>
  <c r="B1058" i="1"/>
  <c r="AI1057" i="1"/>
  <c r="B1057" i="1"/>
  <c r="AI1056" i="1"/>
  <c r="B1056" i="1"/>
  <c r="AI1055" i="1"/>
  <c r="B1055" i="1"/>
  <c r="AI1054" i="1"/>
  <c r="B1054" i="1"/>
  <c r="AI1053" i="1"/>
  <c r="B1053" i="1"/>
  <c r="AI1052" i="1"/>
  <c r="B1052" i="1"/>
  <c r="AI1051" i="1"/>
  <c r="B1051" i="1"/>
  <c r="AI1050" i="1"/>
  <c r="B1050" i="1"/>
  <c r="AI1049" i="1"/>
  <c r="B1049" i="1"/>
  <c r="AI1048" i="1"/>
  <c r="B1048" i="1"/>
  <c r="AI1047" i="1"/>
  <c r="B1047" i="1"/>
  <c r="AI1046" i="1"/>
  <c r="B1046" i="1"/>
  <c r="AI1045" i="1"/>
  <c r="B1045" i="1"/>
  <c r="AI1044" i="1"/>
  <c r="B1044" i="1"/>
  <c r="AI1043" i="1"/>
  <c r="B1043" i="1"/>
  <c r="AI1042" i="1"/>
  <c r="B1042" i="1"/>
  <c r="AI1041" i="1"/>
  <c r="B1041" i="1"/>
  <c r="AI1040" i="1"/>
  <c r="B1040" i="1"/>
  <c r="AI1039" i="1"/>
  <c r="B1039" i="1"/>
  <c r="AI1038" i="1"/>
  <c r="B1038" i="1"/>
  <c r="AI1037" i="1"/>
  <c r="B1037" i="1"/>
  <c r="AI1036" i="1"/>
  <c r="B1036" i="1"/>
  <c r="AI1035" i="1"/>
  <c r="B1035" i="1"/>
  <c r="AI1034" i="1"/>
  <c r="B1034" i="1"/>
  <c r="AI1033" i="1"/>
  <c r="B1033" i="1"/>
  <c r="AI1032" i="1"/>
  <c r="B1032" i="1"/>
  <c r="AI1031" i="1"/>
  <c r="B1031" i="1"/>
  <c r="AI1030" i="1"/>
  <c r="B1030" i="1"/>
  <c r="AI1029" i="1"/>
  <c r="B1029" i="1"/>
  <c r="AI1028" i="1"/>
  <c r="B1028" i="1"/>
  <c r="AI1027" i="1"/>
  <c r="B1027" i="1"/>
  <c r="AI1026" i="1"/>
  <c r="B1026" i="1"/>
  <c r="AI1025" i="1"/>
  <c r="B1025" i="1"/>
  <c r="AI1024" i="1"/>
  <c r="B1024" i="1"/>
  <c r="AI1023" i="1"/>
  <c r="B1023" i="1"/>
  <c r="AI1022" i="1"/>
  <c r="B1022" i="1"/>
  <c r="AI1021" i="1"/>
  <c r="B1021" i="1"/>
  <c r="AI1020" i="1"/>
  <c r="B1020" i="1"/>
  <c r="AI1019" i="1"/>
  <c r="B1019" i="1"/>
  <c r="AI1018" i="1"/>
  <c r="B1018" i="1"/>
  <c r="AI1017" i="1"/>
  <c r="B1017" i="1"/>
  <c r="AI376" i="1"/>
  <c r="B376" i="1"/>
  <c r="AI374" i="1"/>
  <c r="B374" i="1"/>
  <c r="AI7355" i="1"/>
  <c r="B7355" i="1"/>
  <c r="AI7354" i="1"/>
  <c r="B7354" i="1"/>
  <c r="AI7353" i="1"/>
  <c r="B7353" i="1"/>
  <c r="AI7352" i="1"/>
  <c r="B7352" i="1"/>
  <c r="AI7351" i="1"/>
  <c r="B7351" i="1"/>
  <c r="AI7350" i="1"/>
  <c r="B7350" i="1"/>
  <c r="AI7349" i="1"/>
  <c r="B7349" i="1"/>
  <c r="AI7220" i="1"/>
  <c r="B7220" i="1"/>
  <c r="AI7219" i="1"/>
  <c r="B7219" i="1"/>
  <c r="AI7218" i="1"/>
  <c r="B7218" i="1"/>
  <c r="AI7217" i="1"/>
  <c r="B7217" i="1"/>
  <c r="AI7216" i="1"/>
  <c r="B7216" i="1"/>
  <c r="AI7215" i="1"/>
  <c r="B7215" i="1"/>
  <c r="AI7214" i="1"/>
  <c r="B7214" i="1"/>
  <c r="AI7213" i="1"/>
  <c r="B7213" i="1"/>
  <c r="AI7212" i="1"/>
  <c r="B7212" i="1"/>
  <c r="AI7211" i="1"/>
  <c r="B7211" i="1"/>
  <c r="AI7210" i="1"/>
  <c r="B7210" i="1"/>
  <c r="AI7209" i="1"/>
  <c r="B7209" i="1"/>
  <c r="AI5578" i="1"/>
  <c r="B5578" i="1"/>
  <c r="AI5577" i="1"/>
  <c r="B5577" i="1"/>
  <c r="AI5576" i="1"/>
  <c r="B5576" i="1"/>
  <c r="AI5575" i="1"/>
  <c r="B5575" i="1"/>
  <c r="AI5574" i="1"/>
  <c r="B5574" i="1"/>
  <c r="AI5573" i="1"/>
  <c r="B5573" i="1"/>
  <c r="AI5572" i="1"/>
  <c r="B5572" i="1"/>
  <c r="AI5571" i="1"/>
  <c r="B5571" i="1"/>
  <c r="AI5570" i="1"/>
  <c r="B5570" i="1"/>
  <c r="AI5569" i="1"/>
  <c r="B5569" i="1"/>
  <c r="AI5568" i="1"/>
  <c r="B5568" i="1"/>
  <c r="AI5567" i="1"/>
  <c r="B5567" i="1"/>
  <c r="AI5566" i="1"/>
  <c r="B5566" i="1"/>
  <c r="AI5565" i="1"/>
  <c r="B5565" i="1"/>
  <c r="AI5564" i="1"/>
  <c r="B5564" i="1"/>
  <c r="AI5563" i="1"/>
  <c r="B5563" i="1"/>
  <c r="AI5562" i="1"/>
  <c r="B5562" i="1"/>
  <c r="AI5561" i="1"/>
  <c r="B5561" i="1"/>
  <c r="AI5560" i="1"/>
  <c r="B5560" i="1"/>
  <c r="AI5559" i="1"/>
  <c r="B5559" i="1"/>
  <c r="AI5558" i="1"/>
  <c r="B5558" i="1"/>
  <c r="AI5557" i="1"/>
  <c r="B5557" i="1"/>
  <c r="AI5556" i="1"/>
  <c r="B5556" i="1"/>
  <c r="AI5555" i="1"/>
  <c r="B5555" i="1"/>
  <c r="AI5554" i="1"/>
  <c r="B5554" i="1"/>
  <c r="AI5553" i="1"/>
  <c r="B5553" i="1"/>
  <c r="AI5552" i="1"/>
  <c r="B5552" i="1"/>
  <c r="AI5551" i="1"/>
  <c r="B5551" i="1"/>
  <c r="AI5550" i="1"/>
  <c r="B5550" i="1"/>
  <c r="AI5549" i="1"/>
  <c r="B5549" i="1"/>
  <c r="AI5548" i="1"/>
  <c r="B5548" i="1"/>
  <c r="AI5547" i="1"/>
  <c r="B5547" i="1"/>
  <c r="AI5546" i="1"/>
  <c r="B5546" i="1"/>
  <c r="AI5545" i="1"/>
  <c r="B5545" i="1"/>
  <c r="AI5544" i="1"/>
  <c r="B5544" i="1"/>
  <c r="AI5543" i="1"/>
  <c r="B5543" i="1"/>
  <c r="AI5542" i="1"/>
  <c r="B5542" i="1"/>
  <c r="AI5541" i="1"/>
  <c r="B5541" i="1"/>
  <c r="AI5540" i="1"/>
  <c r="B5540" i="1"/>
  <c r="AI5539" i="1"/>
  <c r="B5539" i="1"/>
  <c r="AI5538" i="1"/>
  <c r="B5538" i="1"/>
  <c r="AI5537" i="1"/>
  <c r="B5537" i="1"/>
  <c r="AI5536" i="1"/>
  <c r="B5536" i="1"/>
  <c r="AI5535" i="1"/>
  <c r="B5535" i="1"/>
  <c r="AI5534" i="1"/>
  <c r="B5534" i="1"/>
  <c r="AI5533" i="1"/>
  <c r="B5533" i="1"/>
  <c r="AI5532" i="1"/>
  <c r="B5532" i="1"/>
  <c r="AI5531" i="1"/>
  <c r="B5531" i="1"/>
  <c r="AI5530" i="1"/>
  <c r="B5530" i="1"/>
  <c r="AI5529" i="1"/>
  <c r="B5529" i="1"/>
  <c r="AI5528" i="1"/>
  <c r="B5528" i="1"/>
  <c r="AI5527" i="1"/>
  <c r="B5527" i="1"/>
  <c r="AI5526" i="1"/>
  <c r="B5526" i="1"/>
  <c r="AI5525" i="1"/>
  <c r="B5525" i="1"/>
  <c r="AI5524" i="1"/>
  <c r="B5524" i="1"/>
  <c r="AI5523" i="1"/>
  <c r="B5523" i="1"/>
  <c r="AI5522" i="1"/>
  <c r="B5522" i="1"/>
  <c r="AI5521" i="1"/>
  <c r="B5521" i="1"/>
  <c r="AI5520" i="1"/>
  <c r="B5520" i="1"/>
  <c r="AI5519" i="1"/>
  <c r="B5519" i="1"/>
  <c r="AI5518" i="1"/>
  <c r="B5518" i="1"/>
  <c r="AI5517" i="1"/>
  <c r="B5517" i="1"/>
  <c r="AI5516" i="1"/>
  <c r="B5516" i="1"/>
  <c r="AI5515" i="1"/>
  <c r="B5515" i="1"/>
  <c r="AI5514" i="1"/>
  <c r="B5514" i="1"/>
  <c r="AI5513" i="1"/>
  <c r="B5513" i="1"/>
  <c r="AI5512" i="1"/>
  <c r="B5512" i="1"/>
  <c r="AI5511" i="1"/>
  <c r="B5511" i="1"/>
  <c r="AI5510" i="1"/>
  <c r="B5510" i="1"/>
  <c r="AI5509" i="1"/>
  <c r="B5509" i="1"/>
  <c r="AI5508" i="1"/>
  <c r="B5508" i="1"/>
  <c r="AI5507" i="1"/>
  <c r="B5507" i="1"/>
  <c r="AI5506" i="1"/>
  <c r="B5506" i="1"/>
  <c r="AI5505" i="1"/>
  <c r="B5505" i="1"/>
  <c r="AI5504" i="1"/>
  <c r="B5504" i="1"/>
  <c r="AI5503" i="1"/>
  <c r="B5503" i="1"/>
  <c r="AI5502" i="1"/>
  <c r="B5502" i="1"/>
  <c r="AI5501" i="1"/>
  <c r="B5501" i="1"/>
  <c r="AI5500" i="1"/>
  <c r="B5500" i="1"/>
  <c r="AI5499" i="1"/>
  <c r="B5499" i="1"/>
  <c r="AI5498" i="1"/>
  <c r="B5498" i="1"/>
  <c r="AI5497" i="1"/>
  <c r="B5497" i="1"/>
  <c r="AI5496" i="1"/>
  <c r="B5496" i="1"/>
  <c r="AI5495" i="1"/>
  <c r="B5495" i="1"/>
  <c r="AI5494" i="1"/>
  <c r="B5494" i="1"/>
  <c r="AI5493" i="1"/>
  <c r="B5493" i="1"/>
  <c r="AI5492" i="1"/>
  <c r="B5492" i="1"/>
  <c r="AI5491" i="1"/>
  <c r="B5491" i="1"/>
  <c r="AI5490" i="1"/>
  <c r="B5490" i="1"/>
  <c r="AI5489" i="1"/>
  <c r="B5489" i="1"/>
  <c r="AI5488" i="1"/>
  <c r="B5488" i="1"/>
  <c r="AI5487" i="1"/>
  <c r="B5487" i="1"/>
  <c r="AI5486" i="1"/>
  <c r="B5486" i="1"/>
  <c r="AI5485" i="1"/>
  <c r="B5485" i="1"/>
  <c r="AI5484" i="1"/>
  <c r="B5484" i="1"/>
  <c r="AI5483" i="1"/>
  <c r="B5483" i="1"/>
  <c r="AI5482" i="1"/>
  <c r="B5482" i="1"/>
  <c r="AI5481" i="1"/>
  <c r="B5481" i="1"/>
  <c r="AI5480" i="1"/>
  <c r="B5480" i="1"/>
  <c r="AI5479" i="1"/>
  <c r="B5479" i="1"/>
  <c r="AI5478" i="1"/>
  <c r="B5478" i="1"/>
  <c r="AI5477" i="1"/>
  <c r="B5477" i="1"/>
  <c r="AI5476" i="1"/>
  <c r="B5476" i="1"/>
  <c r="AI5475" i="1"/>
  <c r="B5475" i="1"/>
  <c r="AI5474" i="1"/>
  <c r="B5474" i="1"/>
  <c r="AI5473" i="1"/>
  <c r="B5473" i="1"/>
  <c r="AI5472" i="1"/>
  <c r="B5472" i="1"/>
  <c r="AI5471" i="1"/>
  <c r="B5471" i="1"/>
  <c r="AI5470" i="1"/>
  <c r="B5470" i="1"/>
  <c r="AI5469" i="1"/>
  <c r="B5469" i="1"/>
  <c r="AI5468" i="1"/>
  <c r="B5468" i="1"/>
  <c r="AI5467" i="1"/>
  <c r="B5467" i="1"/>
  <c r="AI5466" i="1"/>
  <c r="B5466" i="1"/>
  <c r="AI5465" i="1"/>
  <c r="B5465" i="1"/>
  <c r="AI5464" i="1"/>
  <c r="B5464" i="1"/>
  <c r="AI5463" i="1"/>
  <c r="B5463" i="1"/>
  <c r="AI5462" i="1"/>
  <c r="B5462" i="1"/>
  <c r="AI5461" i="1"/>
  <c r="B5461" i="1"/>
  <c r="AI5460" i="1"/>
  <c r="B5460" i="1"/>
  <c r="AI5459" i="1"/>
  <c r="B5459" i="1"/>
  <c r="AI5458" i="1"/>
  <c r="B5458" i="1"/>
  <c r="AI5457" i="1"/>
  <c r="B5457" i="1"/>
  <c r="AI5456" i="1"/>
  <c r="B5456" i="1"/>
  <c r="AI5455" i="1"/>
  <c r="B5455" i="1"/>
  <c r="AI5454" i="1"/>
  <c r="B5454" i="1"/>
  <c r="AI5453" i="1"/>
  <c r="B5453" i="1"/>
  <c r="AI5452" i="1"/>
  <c r="B5452" i="1"/>
  <c r="AI5451" i="1"/>
  <c r="B5451" i="1"/>
  <c r="AI5450" i="1"/>
  <c r="B5450" i="1"/>
  <c r="AI5449" i="1"/>
  <c r="B5449" i="1"/>
  <c r="AI5448" i="1"/>
  <c r="B5448" i="1"/>
  <c r="AI5447" i="1"/>
  <c r="B5447" i="1"/>
  <c r="AI5446" i="1"/>
  <c r="B5446" i="1"/>
  <c r="AI5445" i="1"/>
  <c r="B5445" i="1"/>
  <c r="AI5444" i="1"/>
  <c r="B5444" i="1"/>
  <c r="AI5443" i="1"/>
  <c r="B5443" i="1"/>
  <c r="AI5442" i="1"/>
  <c r="B5442" i="1"/>
  <c r="AI5441" i="1"/>
  <c r="B5441" i="1"/>
  <c r="AI5440" i="1"/>
  <c r="B5440" i="1"/>
  <c r="AI5439" i="1"/>
  <c r="B5439" i="1"/>
  <c r="AI5438" i="1"/>
  <c r="B5438" i="1"/>
  <c r="AI5437" i="1"/>
  <c r="B5437" i="1"/>
  <c r="AI5436" i="1"/>
  <c r="B5436" i="1"/>
  <c r="AI5435" i="1"/>
  <c r="B5435" i="1"/>
  <c r="AI5434" i="1"/>
  <c r="B5434" i="1"/>
  <c r="AI5433" i="1"/>
  <c r="B5433" i="1"/>
  <c r="AI5432" i="1"/>
  <c r="B5432" i="1"/>
  <c r="AI5431" i="1"/>
  <c r="B5431" i="1"/>
  <c r="AI5430" i="1"/>
  <c r="B5430" i="1"/>
  <c r="AI5429" i="1"/>
  <c r="B5429" i="1"/>
  <c r="AI5428" i="1"/>
  <c r="B5428" i="1"/>
  <c r="AI5427" i="1"/>
  <c r="B5427" i="1"/>
  <c r="AI5426" i="1"/>
  <c r="B5426" i="1"/>
  <c r="AI5425" i="1"/>
  <c r="B5425" i="1"/>
  <c r="AI5424" i="1"/>
  <c r="B5424" i="1"/>
  <c r="AI5423" i="1"/>
  <c r="B5423" i="1"/>
  <c r="AI5422" i="1"/>
  <c r="B5422" i="1"/>
  <c r="AI5421" i="1"/>
  <c r="B5421" i="1"/>
  <c r="AI5420" i="1"/>
  <c r="B5420" i="1"/>
  <c r="AI5419" i="1"/>
  <c r="B5419" i="1"/>
  <c r="AI5418" i="1"/>
  <c r="B5418" i="1"/>
  <c r="AI5417" i="1"/>
  <c r="B5417" i="1"/>
  <c r="AI5416" i="1"/>
  <c r="B5416" i="1"/>
  <c r="AI5415" i="1"/>
  <c r="B5415" i="1"/>
  <c r="AI5414" i="1"/>
  <c r="B5414" i="1"/>
  <c r="AI5413" i="1"/>
  <c r="B5413" i="1"/>
  <c r="AI5412" i="1"/>
  <c r="B5412" i="1"/>
  <c r="AI5411" i="1"/>
  <c r="B5411" i="1"/>
  <c r="AI5410" i="1"/>
  <c r="B5410" i="1"/>
  <c r="AI5409" i="1"/>
  <c r="B5409" i="1"/>
  <c r="AI5408" i="1"/>
  <c r="B5408" i="1"/>
  <c r="AI5407" i="1"/>
  <c r="B5407" i="1"/>
  <c r="AI5406" i="1"/>
  <c r="B5406" i="1"/>
  <c r="AI5405" i="1"/>
  <c r="B5405" i="1"/>
  <c r="AI5404" i="1"/>
  <c r="B5404" i="1"/>
  <c r="AI5403" i="1"/>
  <c r="B5403" i="1"/>
  <c r="AI5402" i="1"/>
  <c r="B5402" i="1"/>
  <c r="AI5401" i="1"/>
  <c r="B5401" i="1"/>
  <c r="AI5400" i="1"/>
  <c r="B5400" i="1"/>
  <c r="AI5399" i="1"/>
  <c r="B5399" i="1"/>
  <c r="AI5398" i="1"/>
  <c r="B5398" i="1"/>
  <c r="AI5397" i="1"/>
  <c r="B5397" i="1"/>
  <c r="AI5396" i="1"/>
  <c r="B5396" i="1"/>
  <c r="AI5395" i="1"/>
  <c r="B5395" i="1"/>
  <c r="AI5394" i="1"/>
  <c r="B5394" i="1"/>
  <c r="AI5393" i="1"/>
  <c r="B5393" i="1"/>
  <c r="AI5392" i="1"/>
  <c r="B5392" i="1"/>
  <c r="AI5391" i="1"/>
  <c r="B5391" i="1"/>
  <c r="AI5390" i="1"/>
  <c r="B5390" i="1"/>
  <c r="AI5389" i="1"/>
  <c r="B5389" i="1"/>
  <c r="AI5388" i="1"/>
  <c r="B5388" i="1"/>
  <c r="AI5387" i="1"/>
  <c r="B5387" i="1"/>
  <c r="AI5386" i="1"/>
  <c r="B5386" i="1"/>
  <c r="AI5385" i="1"/>
  <c r="B5385" i="1"/>
  <c r="AI5384" i="1"/>
  <c r="B5384" i="1"/>
  <c r="AI5383" i="1"/>
  <c r="B5383" i="1"/>
  <c r="AI5382" i="1"/>
  <c r="B5382" i="1"/>
  <c r="AI5381" i="1"/>
  <c r="B5381" i="1"/>
  <c r="AI5380" i="1"/>
  <c r="B5380" i="1"/>
  <c r="AI5379" i="1"/>
  <c r="B5379" i="1"/>
  <c r="AI5378" i="1"/>
  <c r="B5378" i="1"/>
  <c r="AI5377" i="1"/>
  <c r="B5377" i="1"/>
  <c r="AI5376" i="1"/>
  <c r="B5376" i="1"/>
  <c r="AI5375" i="1"/>
  <c r="B5375" i="1"/>
  <c r="AI5374" i="1"/>
  <c r="B5374" i="1"/>
  <c r="AI5373" i="1"/>
  <c r="B5373" i="1"/>
  <c r="AI5372" i="1"/>
  <c r="B5372" i="1"/>
  <c r="AI5371" i="1"/>
  <c r="B5371" i="1"/>
  <c r="AI5370" i="1"/>
  <c r="B5370" i="1"/>
  <c r="AI5369" i="1"/>
  <c r="B5369" i="1"/>
  <c r="AI5368" i="1"/>
  <c r="B5368" i="1"/>
  <c r="AI5367" i="1"/>
  <c r="B5367" i="1"/>
  <c r="AI5366" i="1"/>
  <c r="B5366" i="1"/>
  <c r="AI5365" i="1"/>
  <c r="B5365" i="1"/>
  <c r="AI5364" i="1"/>
  <c r="B5364" i="1"/>
  <c r="AI5363" i="1"/>
  <c r="B5363" i="1"/>
  <c r="AI5362" i="1"/>
  <c r="B5362" i="1"/>
  <c r="AI5361" i="1"/>
  <c r="B5361" i="1"/>
  <c r="AI5360" i="1"/>
  <c r="B5360" i="1"/>
  <c r="AI5359" i="1"/>
  <c r="B5359" i="1"/>
  <c r="AI5358" i="1"/>
  <c r="B5358" i="1"/>
  <c r="AI5357" i="1"/>
  <c r="B5357" i="1"/>
  <c r="AI5356" i="1"/>
  <c r="B5356" i="1"/>
  <c r="AI5355" i="1"/>
  <c r="B5355" i="1"/>
  <c r="AI5354" i="1"/>
  <c r="B5354" i="1"/>
  <c r="AI5353" i="1"/>
  <c r="B5353" i="1"/>
  <c r="AI5352" i="1"/>
  <c r="B5352" i="1"/>
  <c r="AI5351" i="1"/>
  <c r="B5351" i="1"/>
  <c r="AI5350" i="1"/>
  <c r="B5350" i="1"/>
  <c r="AI5349" i="1"/>
  <c r="B5349" i="1"/>
  <c r="AI5348" i="1"/>
  <c r="B5348" i="1"/>
  <c r="AI5347" i="1"/>
  <c r="B5347" i="1"/>
  <c r="AI5346" i="1"/>
  <c r="B5346" i="1"/>
  <c r="AI5345" i="1"/>
  <c r="B5345" i="1"/>
  <c r="AI5344" i="1"/>
  <c r="B5344" i="1"/>
  <c r="AI5343" i="1"/>
  <c r="B5343" i="1"/>
  <c r="AI5342" i="1"/>
  <c r="B5342" i="1"/>
  <c r="AI5341" i="1"/>
  <c r="B5341" i="1"/>
  <c r="AI5340" i="1"/>
  <c r="B5340" i="1"/>
  <c r="AI5339" i="1"/>
  <c r="B5339" i="1"/>
  <c r="AI5338" i="1"/>
  <c r="B5338" i="1"/>
  <c r="AI5337" i="1"/>
  <c r="B5337" i="1"/>
  <c r="AI5336" i="1"/>
  <c r="B5336" i="1"/>
  <c r="AI5335" i="1"/>
  <c r="B5335" i="1"/>
  <c r="AI5334" i="1"/>
  <c r="B5334" i="1"/>
  <c r="AI5333" i="1"/>
  <c r="B5333" i="1"/>
  <c r="AI5332" i="1"/>
  <c r="B5332" i="1"/>
  <c r="AI5331" i="1"/>
  <c r="B5331" i="1"/>
  <c r="AI5330" i="1"/>
  <c r="B5330" i="1"/>
  <c r="AI5329" i="1"/>
  <c r="B5329" i="1"/>
  <c r="AI5328" i="1"/>
  <c r="B5328" i="1"/>
  <c r="AI5327" i="1"/>
  <c r="B5327" i="1"/>
  <c r="AI5326" i="1"/>
  <c r="B5326" i="1"/>
  <c r="AI5325" i="1"/>
  <c r="B5325" i="1"/>
  <c r="AI5324" i="1"/>
  <c r="B5324" i="1"/>
  <c r="AI5323" i="1"/>
  <c r="B5323" i="1"/>
  <c r="AI5322" i="1"/>
  <c r="B5322" i="1"/>
  <c r="AI5321" i="1"/>
  <c r="B5321" i="1"/>
  <c r="AI5320" i="1"/>
  <c r="B5320" i="1"/>
  <c r="AI5319" i="1"/>
  <c r="B5319" i="1"/>
  <c r="AI5318" i="1"/>
  <c r="B5318" i="1"/>
  <c r="AI5317" i="1"/>
  <c r="B5317" i="1"/>
  <c r="AI5316" i="1"/>
  <c r="B5316" i="1"/>
  <c r="AI5315" i="1"/>
  <c r="B5315" i="1"/>
  <c r="AI5314" i="1"/>
  <c r="B5314" i="1"/>
  <c r="AI5313" i="1"/>
  <c r="B5313" i="1"/>
  <c r="AI5312" i="1"/>
  <c r="B5312" i="1"/>
  <c r="AI5311" i="1"/>
  <c r="B5311" i="1"/>
  <c r="AI5310" i="1"/>
  <c r="B5310" i="1"/>
  <c r="AI5309" i="1"/>
  <c r="B5309" i="1"/>
  <c r="AI5308" i="1"/>
  <c r="B5308" i="1"/>
  <c r="AI5307" i="1"/>
  <c r="B5307" i="1"/>
  <c r="AI5306" i="1"/>
  <c r="B5306" i="1"/>
  <c r="AI5305" i="1"/>
  <c r="B5305" i="1"/>
  <c r="AI5304" i="1"/>
  <c r="B5304" i="1"/>
  <c r="AI5303" i="1"/>
  <c r="B5303" i="1"/>
  <c r="AI5302" i="1"/>
  <c r="B5302" i="1"/>
  <c r="AI5301" i="1"/>
  <c r="B5301" i="1"/>
  <c r="AI5300" i="1"/>
  <c r="B5300" i="1"/>
  <c r="AI5299" i="1"/>
  <c r="B5299" i="1"/>
  <c r="AI5298" i="1"/>
  <c r="B5298" i="1"/>
  <c r="AI5297" i="1"/>
  <c r="B5297" i="1"/>
  <c r="AI5296" i="1"/>
  <c r="B5296" i="1"/>
  <c r="AI5295" i="1"/>
  <c r="B5295" i="1"/>
  <c r="AI5294" i="1"/>
  <c r="B5294" i="1"/>
  <c r="AI5293" i="1"/>
  <c r="B5293" i="1"/>
  <c r="AI5292" i="1"/>
  <c r="B5292" i="1"/>
  <c r="AI5291" i="1"/>
  <c r="B5291" i="1"/>
  <c r="AI5290" i="1"/>
  <c r="B5290" i="1"/>
  <c r="AI5289" i="1"/>
  <c r="B5289" i="1"/>
  <c r="AI5288" i="1"/>
  <c r="B5288" i="1"/>
  <c r="AI5287" i="1"/>
  <c r="B5287" i="1"/>
  <c r="AI5286" i="1"/>
  <c r="B5286" i="1"/>
  <c r="AI5285" i="1"/>
  <c r="B5285" i="1"/>
  <c r="AI5284" i="1"/>
  <c r="B5284" i="1"/>
  <c r="AI5283" i="1"/>
  <c r="B5283" i="1"/>
  <c r="AI5282" i="1"/>
  <c r="B5282" i="1"/>
  <c r="AI5281" i="1"/>
  <c r="B5281" i="1"/>
  <c r="AI5280" i="1"/>
  <c r="B5280" i="1"/>
  <c r="AI5279" i="1"/>
  <c r="B5279" i="1"/>
  <c r="AI5278" i="1"/>
  <c r="B5278" i="1"/>
  <c r="AI5277" i="1"/>
  <c r="B5277" i="1"/>
  <c r="AI5276" i="1"/>
  <c r="B5276" i="1"/>
  <c r="AI5275" i="1"/>
  <c r="B5275" i="1"/>
  <c r="AI5274" i="1"/>
  <c r="B5274" i="1"/>
  <c r="AI5273" i="1"/>
  <c r="B5273" i="1"/>
  <c r="AI5272" i="1"/>
  <c r="B5272" i="1"/>
  <c r="AI5271" i="1"/>
  <c r="B5271" i="1"/>
  <c r="AI5270" i="1"/>
  <c r="B5270" i="1"/>
  <c r="AI5269" i="1"/>
  <c r="B5269" i="1"/>
  <c r="AI5268" i="1"/>
  <c r="B5268" i="1"/>
  <c r="AI5267" i="1"/>
  <c r="B5267" i="1"/>
  <c r="AI5266" i="1"/>
  <c r="B5266" i="1"/>
  <c r="AI5265" i="1"/>
  <c r="B5265" i="1"/>
  <c r="AI5264" i="1"/>
  <c r="B5264" i="1"/>
  <c r="AI5263" i="1"/>
  <c r="B5263" i="1"/>
  <c r="AI5262" i="1"/>
  <c r="B5262" i="1"/>
  <c r="AI5261" i="1"/>
  <c r="B5261" i="1"/>
  <c r="AI5260" i="1"/>
  <c r="B5260" i="1"/>
  <c r="AI5259" i="1"/>
  <c r="B5259" i="1"/>
  <c r="AI5258" i="1"/>
  <c r="B5258" i="1"/>
  <c r="AI5257" i="1"/>
  <c r="B5257" i="1"/>
  <c r="AI5256" i="1"/>
  <c r="B5256" i="1"/>
  <c r="AI5255" i="1"/>
  <c r="B5255" i="1"/>
  <c r="AI5254" i="1"/>
  <c r="B5254" i="1"/>
  <c r="AI5253" i="1"/>
  <c r="B5253" i="1"/>
  <c r="AI5252" i="1"/>
  <c r="B5252" i="1"/>
  <c r="AI5251" i="1"/>
  <c r="B5251" i="1"/>
  <c r="AI5250" i="1"/>
  <c r="B5250" i="1"/>
  <c r="AI5249" i="1"/>
  <c r="B5249" i="1"/>
  <c r="AI5248" i="1"/>
  <c r="B5248" i="1"/>
  <c r="AI5247" i="1"/>
  <c r="B5247" i="1"/>
  <c r="AI5246" i="1"/>
  <c r="B5246" i="1"/>
  <c r="AI5245" i="1"/>
  <c r="B5245" i="1"/>
  <c r="AI5244" i="1"/>
  <c r="B5244" i="1"/>
  <c r="AI5243" i="1"/>
  <c r="B5243" i="1"/>
  <c r="AI5242" i="1"/>
  <c r="B5242" i="1"/>
  <c r="AI5241" i="1"/>
  <c r="B5241" i="1"/>
  <c r="AI5240" i="1"/>
  <c r="B5240" i="1"/>
  <c r="AI5239" i="1"/>
  <c r="B5239" i="1"/>
  <c r="AI5238" i="1"/>
  <c r="B5238" i="1"/>
  <c r="AI5237" i="1"/>
  <c r="B5237" i="1"/>
  <c r="AI5236" i="1"/>
  <c r="B5236" i="1"/>
  <c r="AI5235" i="1"/>
  <c r="B5235" i="1"/>
  <c r="AI5234" i="1"/>
  <c r="B5234" i="1"/>
  <c r="AI5233" i="1"/>
  <c r="B5233" i="1"/>
  <c r="AI5232" i="1"/>
  <c r="B5232" i="1"/>
  <c r="AI5231" i="1"/>
  <c r="B5231" i="1"/>
  <c r="AI5230" i="1"/>
  <c r="B5230" i="1"/>
  <c r="AI5229" i="1"/>
  <c r="B5229" i="1"/>
  <c r="AI5228" i="1"/>
  <c r="B5228" i="1"/>
  <c r="AI5227" i="1"/>
  <c r="B5227" i="1"/>
  <c r="AI5226" i="1"/>
  <c r="B5226" i="1"/>
  <c r="AI5225" i="1"/>
  <c r="B5225" i="1"/>
  <c r="AI5224" i="1"/>
  <c r="B5224" i="1"/>
  <c r="AI5223" i="1"/>
  <c r="B5223" i="1"/>
  <c r="AI5222" i="1"/>
  <c r="B5222" i="1"/>
  <c r="AI5221" i="1"/>
  <c r="B5221" i="1"/>
  <c r="AI5220" i="1"/>
  <c r="B5220" i="1"/>
  <c r="AI5219" i="1"/>
  <c r="B5219" i="1"/>
  <c r="AI5218" i="1"/>
  <c r="B5218" i="1"/>
  <c r="AI5217" i="1"/>
  <c r="B5217" i="1"/>
  <c r="AI5216" i="1"/>
  <c r="B5216" i="1"/>
  <c r="AI5214" i="1"/>
  <c r="B5214" i="1"/>
  <c r="AI5213" i="1"/>
  <c r="B5213" i="1"/>
  <c r="AI5212" i="1"/>
  <c r="B5212" i="1"/>
  <c r="AI5211" i="1"/>
  <c r="B5211" i="1"/>
  <c r="AI5210" i="1"/>
  <c r="B5210" i="1"/>
  <c r="AI5209" i="1"/>
  <c r="B5209" i="1"/>
  <c r="AI5208" i="1"/>
  <c r="B5208" i="1"/>
  <c r="AI5207" i="1"/>
  <c r="B5207" i="1"/>
  <c r="AI5206" i="1"/>
  <c r="B5206" i="1"/>
  <c r="AI5205" i="1"/>
  <c r="B5205" i="1"/>
  <c r="AI5204" i="1"/>
  <c r="B5204" i="1"/>
  <c r="AI5203" i="1"/>
  <c r="B5203" i="1"/>
  <c r="AI5202" i="1"/>
  <c r="B5202" i="1"/>
  <c r="AI5201" i="1"/>
  <c r="B5201" i="1"/>
  <c r="AI5200" i="1"/>
  <c r="B5200" i="1"/>
  <c r="AI5199" i="1"/>
  <c r="B5199" i="1"/>
  <c r="AI5198" i="1"/>
  <c r="B5198" i="1"/>
  <c r="AI5197" i="1"/>
  <c r="B5197" i="1"/>
  <c r="AI5196" i="1"/>
  <c r="B5196" i="1"/>
  <c r="AI5195" i="1"/>
  <c r="B5195" i="1"/>
  <c r="AI5194" i="1"/>
  <c r="B5194" i="1"/>
  <c r="AI5193" i="1"/>
  <c r="B5193" i="1"/>
  <c r="AI5192" i="1"/>
  <c r="B5192" i="1"/>
  <c r="AI5191" i="1"/>
  <c r="B5191" i="1"/>
  <c r="AI5190" i="1"/>
  <c r="B5190" i="1"/>
  <c r="AI5189" i="1"/>
  <c r="B5189" i="1"/>
  <c r="AI5188" i="1"/>
  <c r="B5188" i="1"/>
  <c r="AI5187" i="1"/>
  <c r="B5187" i="1"/>
  <c r="AI5186" i="1"/>
  <c r="B5186" i="1"/>
  <c r="AI5185" i="1"/>
  <c r="B5185" i="1"/>
  <c r="AI5184" i="1"/>
  <c r="B5184" i="1"/>
  <c r="AI5183" i="1"/>
  <c r="B5183" i="1"/>
  <c r="AI5182" i="1"/>
  <c r="B5182" i="1"/>
  <c r="AI5181" i="1"/>
  <c r="B5181" i="1"/>
  <c r="AI5180" i="1"/>
  <c r="B5180" i="1"/>
  <c r="AI5179" i="1"/>
  <c r="B5179" i="1"/>
  <c r="AI5178" i="1"/>
  <c r="B5178" i="1"/>
  <c r="AI5177" i="1"/>
  <c r="B5177" i="1"/>
  <c r="AI5176" i="1"/>
  <c r="B5176" i="1"/>
  <c r="AI5175" i="1"/>
  <c r="B5175" i="1"/>
  <c r="AI5174" i="1"/>
  <c r="B5174" i="1"/>
  <c r="AI5173" i="1"/>
  <c r="B5173" i="1"/>
  <c r="AI5172" i="1"/>
  <c r="B5172" i="1"/>
  <c r="AI5171" i="1"/>
  <c r="B5171" i="1"/>
  <c r="AI5170" i="1"/>
  <c r="B5170" i="1"/>
  <c r="AI5169" i="1"/>
  <c r="B5169" i="1"/>
  <c r="AI5168" i="1"/>
  <c r="B5168" i="1"/>
  <c r="AI5167" i="1"/>
  <c r="B5167" i="1"/>
  <c r="AI5166" i="1"/>
  <c r="B5166" i="1"/>
  <c r="AI5165" i="1"/>
  <c r="B5165" i="1"/>
  <c r="AI5164" i="1"/>
  <c r="B5164" i="1"/>
  <c r="AI5163" i="1"/>
  <c r="B5163" i="1"/>
  <c r="AI5162" i="1"/>
  <c r="B5162" i="1"/>
  <c r="AI5161" i="1"/>
  <c r="B5161" i="1"/>
  <c r="AI5160" i="1"/>
  <c r="B5160" i="1"/>
  <c r="AI5159" i="1"/>
  <c r="B5159" i="1"/>
  <c r="AI5158" i="1"/>
  <c r="B5158" i="1"/>
  <c r="AI5157" i="1"/>
  <c r="B5157" i="1"/>
  <c r="AI5156" i="1"/>
  <c r="B5156" i="1"/>
  <c r="AI5155" i="1"/>
  <c r="B5155" i="1"/>
  <c r="AI5154" i="1"/>
  <c r="B5154" i="1"/>
  <c r="AI5153" i="1"/>
  <c r="B5153" i="1"/>
  <c r="AI5152" i="1"/>
  <c r="B5152" i="1"/>
  <c r="AI5151" i="1"/>
  <c r="B5151" i="1"/>
  <c r="AI5150" i="1"/>
  <c r="B5150" i="1"/>
  <c r="AI5149" i="1"/>
  <c r="B5149" i="1"/>
  <c r="AI5148" i="1"/>
  <c r="B5148" i="1"/>
  <c r="AI5147" i="1"/>
  <c r="B5147" i="1"/>
  <c r="AI5146" i="1"/>
  <c r="B5146" i="1"/>
  <c r="AI5145" i="1"/>
  <c r="B5145" i="1"/>
  <c r="AI5144" i="1"/>
  <c r="B5144" i="1"/>
  <c r="AI5143" i="1"/>
  <c r="B5143" i="1"/>
  <c r="AI5142" i="1"/>
  <c r="B5142" i="1"/>
  <c r="AI5141" i="1"/>
  <c r="B5141" i="1"/>
  <c r="AI5140" i="1"/>
  <c r="B5140" i="1"/>
  <c r="AI5139" i="1"/>
  <c r="B5139" i="1"/>
  <c r="AI5138" i="1"/>
  <c r="B5138" i="1"/>
  <c r="AI5137" i="1"/>
  <c r="B5137" i="1"/>
  <c r="AI5136" i="1"/>
  <c r="B5136" i="1"/>
  <c r="AI5135" i="1"/>
  <c r="B5135" i="1"/>
  <c r="AI5134" i="1"/>
  <c r="B5134" i="1"/>
  <c r="AI5133" i="1"/>
  <c r="B5133" i="1"/>
  <c r="AI5132" i="1"/>
  <c r="B5132" i="1"/>
  <c r="AI5131" i="1"/>
  <c r="B5131" i="1"/>
  <c r="AI5130" i="1"/>
  <c r="B5130" i="1"/>
  <c r="AI5129" i="1"/>
  <c r="B5129" i="1"/>
  <c r="AI5128" i="1"/>
  <c r="B5128" i="1"/>
  <c r="AI5127" i="1"/>
  <c r="B5127" i="1"/>
  <c r="AI5126" i="1"/>
  <c r="B5126" i="1"/>
  <c r="AI5125" i="1"/>
  <c r="B5125" i="1"/>
  <c r="AI5124" i="1"/>
  <c r="B5124" i="1"/>
  <c r="AI5123" i="1"/>
  <c r="B5123" i="1"/>
  <c r="AI5122" i="1"/>
  <c r="B5122" i="1"/>
  <c r="AI5121" i="1"/>
  <c r="B5121" i="1"/>
  <c r="AI5120" i="1"/>
  <c r="B5120" i="1"/>
  <c r="AI5119" i="1"/>
  <c r="B5119" i="1"/>
  <c r="AI5118" i="1"/>
  <c r="B5118" i="1"/>
  <c r="AI5117" i="1"/>
  <c r="B5117" i="1"/>
  <c r="AI5116" i="1"/>
  <c r="B5116" i="1"/>
  <c r="AI5115" i="1"/>
  <c r="B5115" i="1"/>
  <c r="AI5114" i="1"/>
  <c r="B5114" i="1"/>
  <c r="AI5113" i="1"/>
  <c r="B5113" i="1"/>
  <c r="AI5112" i="1"/>
  <c r="B5112" i="1"/>
  <c r="AI5111" i="1"/>
  <c r="B5111" i="1"/>
  <c r="AI5110" i="1"/>
  <c r="B5110" i="1"/>
  <c r="AI5109" i="1"/>
  <c r="B5109" i="1"/>
  <c r="AI5108" i="1"/>
  <c r="B5108" i="1"/>
  <c r="AI5107" i="1"/>
  <c r="B5107" i="1"/>
  <c r="AI5106" i="1"/>
  <c r="B5106" i="1"/>
  <c r="AI5105" i="1"/>
  <c r="B5105" i="1"/>
  <c r="AI5104" i="1"/>
  <c r="B5104" i="1"/>
  <c r="AI5103" i="1"/>
  <c r="B5103" i="1"/>
  <c r="AI5102" i="1"/>
  <c r="B5102" i="1"/>
  <c r="AI5101" i="1"/>
  <c r="B5101" i="1"/>
  <c r="AI5100" i="1"/>
  <c r="B5100" i="1"/>
  <c r="AI5099" i="1"/>
  <c r="B5099" i="1"/>
  <c r="AI5098" i="1"/>
  <c r="B5098" i="1"/>
  <c r="AI5097" i="1"/>
  <c r="B5097" i="1"/>
  <c r="AI5096" i="1"/>
  <c r="B5096" i="1"/>
  <c r="AI5095" i="1"/>
  <c r="B5095" i="1"/>
  <c r="AI5094" i="1"/>
  <c r="B5094" i="1"/>
  <c r="AI5093" i="1"/>
  <c r="B5093" i="1"/>
  <c r="AI5092" i="1"/>
  <c r="B5092" i="1"/>
  <c r="AI5091" i="1"/>
  <c r="B5091" i="1"/>
  <c r="AI5090" i="1"/>
  <c r="B5090" i="1"/>
  <c r="AI5089" i="1"/>
  <c r="B5089" i="1"/>
  <c r="AI5088" i="1"/>
  <c r="B5088" i="1"/>
  <c r="AI5087" i="1"/>
  <c r="B5087" i="1"/>
  <c r="AI5086" i="1"/>
  <c r="B5086" i="1"/>
  <c r="AI5085" i="1"/>
  <c r="B5085" i="1"/>
  <c r="AI5084" i="1"/>
  <c r="B5084" i="1"/>
  <c r="AI5083" i="1"/>
  <c r="B5083" i="1"/>
  <c r="AI5082" i="1"/>
  <c r="B5082" i="1"/>
  <c r="AI5081" i="1"/>
  <c r="B5081" i="1"/>
  <c r="AI5080" i="1"/>
  <c r="B5080" i="1"/>
  <c r="AI5079" i="1"/>
  <c r="B5079" i="1"/>
  <c r="AI5078" i="1"/>
  <c r="B5078" i="1"/>
  <c r="AI5077" i="1"/>
  <c r="B5077" i="1"/>
  <c r="AI5076" i="1"/>
  <c r="B5076" i="1"/>
  <c r="AI5075" i="1"/>
  <c r="B5075" i="1"/>
  <c r="AI5074" i="1"/>
  <c r="B5074" i="1"/>
  <c r="AI5073" i="1"/>
  <c r="B5073" i="1"/>
  <c r="AI5072" i="1"/>
  <c r="B5072" i="1"/>
  <c r="AI5071" i="1"/>
  <c r="B5071" i="1"/>
  <c r="AI5070" i="1"/>
  <c r="B5070" i="1"/>
  <c r="AI5069" i="1"/>
  <c r="B5069" i="1"/>
  <c r="AI5068" i="1"/>
  <c r="B5068" i="1"/>
  <c r="AI5067" i="1"/>
  <c r="B5067" i="1"/>
  <c r="AI5066" i="1"/>
  <c r="B5066" i="1"/>
  <c r="AI5065" i="1"/>
  <c r="B5065" i="1"/>
  <c r="AI5064" i="1"/>
  <c r="B5064" i="1"/>
  <c r="AI5063" i="1"/>
  <c r="B5063" i="1"/>
  <c r="AI5062" i="1"/>
  <c r="B5062" i="1"/>
  <c r="AI5061" i="1"/>
  <c r="B5061" i="1"/>
  <c r="AI5060" i="1"/>
  <c r="B5060" i="1"/>
  <c r="AI5059" i="1"/>
  <c r="B5059" i="1"/>
  <c r="AI5058" i="1"/>
  <c r="B5058" i="1"/>
  <c r="AI5057" i="1"/>
  <c r="B5057" i="1"/>
  <c r="AI5056" i="1"/>
  <c r="B5056" i="1"/>
  <c r="AI5055" i="1"/>
  <c r="B5055" i="1"/>
  <c r="AI5054" i="1"/>
  <c r="B5054" i="1"/>
  <c r="AI5053" i="1"/>
  <c r="B5053" i="1"/>
  <c r="AI5052" i="1"/>
  <c r="B5052" i="1"/>
  <c r="AI5051" i="1"/>
  <c r="B5051" i="1"/>
  <c r="AI5050" i="1"/>
  <c r="B5050" i="1"/>
  <c r="AI5049" i="1"/>
  <c r="B5049" i="1"/>
  <c r="AI5048" i="1"/>
  <c r="B5048" i="1"/>
  <c r="AI5047" i="1"/>
  <c r="B5047" i="1"/>
  <c r="AI5046" i="1"/>
  <c r="B5046" i="1"/>
  <c r="AI5045" i="1"/>
  <c r="B5045" i="1"/>
  <c r="AI5044" i="1"/>
  <c r="B5044" i="1"/>
  <c r="AI5043" i="1"/>
  <c r="B5043" i="1"/>
  <c r="AI5042" i="1"/>
  <c r="B5042" i="1"/>
  <c r="AI5041" i="1"/>
  <c r="B5041" i="1"/>
  <c r="AI5040" i="1"/>
  <c r="B5040" i="1"/>
  <c r="AI5039" i="1"/>
  <c r="B5039" i="1"/>
  <c r="AI5038" i="1"/>
  <c r="B5038" i="1"/>
  <c r="AI5037" i="1"/>
  <c r="B5037" i="1"/>
  <c r="AI5036" i="1"/>
  <c r="B5036" i="1"/>
  <c r="AI5035" i="1"/>
  <c r="B5035" i="1"/>
  <c r="AI5034" i="1"/>
  <c r="B5034" i="1"/>
  <c r="AI5033" i="1"/>
  <c r="B5033" i="1"/>
  <c r="AI5032" i="1"/>
  <c r="B5032" i="1"/>
  <c r="AI5031" i="1"/>
  <c r="B5031" i="1"/>
  <c r="AI5030" i="1"/>
  <c r="B5030" i="1"/>
  <c r="AI5029" i="1"/>
  <c r="B5029" i="1"/>
  <c r="AI5028" i="1"/>
  <c r="B5028" i="1"/>
  <c r="AI5027" i="1"/>
  <c r="B5027" i="1"/>
  <c r="AI5026" i="1"/>
  <c r="B5026" i="1"/>
  <c r="AI5025" i="1"/>
  <c r="B5025" i="1"/>
  <c r="AI5024" i="1"/>
  <c r="B5024" i="1"/>
  <c r="AI5023" i="1"/>
  <c r="B5023" i="1"/>
  <c r="AI5022" i="1"/>
  <c r="B5022" i="1"/>
  <c r="AI5021" i="1"/>
  <c r="B5021" i="1"/>
  <c r="AI5020" i="1"/>
  <c r="B5020" i="1"/>
  <c r="AI5019" i="1"/>
  <c r="B5019" i="1"/>
  <c r="AI5018" i="1"/>
  <c r="B5018" i="1"/>
  <c r="AI5017" i="1"/>
  <c r="B5017" i="1"/>
  <c r="AI5016" i="1"/>
  <c r="B5016" i="1"/>
  <c r="AI5015" i="1"/>
  <c r="B5015" i="1"/>
  <c r="AI5014" i="1"/>
  <c r="B5014" i="1"/>
  <c r="AI5013" i="1"/>
  <c r="B5013" i="1"/>
  <c r="AI5012" i="1"/>
  <c r="B5012" i="1"/>
  <c r="AI5011" i="1"/>
  <c r="B5011" i="1"/>
  <c r="AI5010" i="1"/>
  <c r="B5010" i="1"/>
  <c r="AI5009" i="1"/>
  <c r="B5009" i="1"/>
  <c r="AI5008" i="1"/>
  <c r="B5008" i="1"/>
  <c r="AI5007" i="1"/>
  <c r="B5007" i="1"/>
  <c r="AI5006" i="1"/>
  <c r="B5006" i="1"/>
  <c r="AI5005" i="1"/>
  <c r="B5005" i="1"/>
  <c r="AI5004" i="1"/>
  <c r="B5004" i="1"/>
  <c r="AI5003" i="1"/>
  <c r="B5003" i="1"/>
  <c r="AI5002" i="1"/>
  <c r="B5002" i="1"/>
  <c r="AI5001" i="1"/>
  <c r="B5001" i="1"/>
  <c r="AI5000" i="1"/>
  <c r="B5000" i="1"/>
  <c r="AI4999" i="1"/>
  <c r="B4999" i="1"/>
  <c r="AI4998" i="1"/>
  <c r="B4998" i="1"/>
  <c r="AI4997" i="1"/>
  <c r="B4997" i="1"/>
  <c r="AI4996" i="1"/>
  <c r="B4996" i="1"/>
  <c r="AI4995" i="1"/>
  <c r="B4995" i="1"/>
  <c r="AI4994" i="1"/>
  <c r="B4994" i="1"/>
  <c r="AI4993" i="1"/>
  <c r="B4993" i="1"/>
  <c r="AI4992" i="1"/>
  <c r="B4992" i="1"/>
  <c r="AI4991" i="1"/>
  <c r="B4991" i="1"/>
  <c r="AI4990" i="1"/>
  <c r="B4990" i="1"/>
  <c r="AI4989" i="1"/>
  <c r="B4989" i="1"/>
  <c r="AI4988" i="1"/>
  <c r="B4988" i="1"/>
  <c r="AI4987" i="1"/>
  <c r="B4987" i="1"/>
  <c r="AI4986" i="1"/>
  <c r="B4986" i="1"/>
  <c r="AI4985" i="1"/>
  <c r="B4985" i="1"/>
  <c r="AI4984" i="1"/>
  <c r="B4984" i="1"/>
  <c r="AI4983" i="1"/>
  <c r="B4983" i="1"/>
  <c r="AI4982" i="1"/>
  <c r="B4982" i="1"/>
  <c r="AI4981" i="1"/>
  <c r="B4981" i="1"/>
  <c r="AI4980" i="1"/>
  <c r="B4980" i="1"/>
  <c r="AI4979" i="1"/>
  <c r="B4979" i="1"/>
  <c r="AI4978" i="1"/>
  <c r="B4978" i="1"/>
  <c r="AI4977" i="1"/>
  <c r="B4977" i="1"/>
  <c r="AI4976" i="1"/>
  <c r="B4976" i="1"/>
  <c r="AI4975" i="1"/>
  <c r="B4975" i="1"/>
  <c r="AI4974" i="1"/>
  <c r="B4974" i="1"/>
  <c r="AI4973" i="1"/>
  <c r="B4973" i="1"/>
  <c r="AI4972" i="1"/>
  <c r="B4972" i="1"/>
  <c r="AI4971" i="1"/>
  <c r="B4971" i="1"/>
  <c r="AI4970" i="1"/>
  <c r="B4970" i="1"/>
  <c r="AI4969" i="1"/>
  <c r="B4969" i="1"/>
  <c r="AI4968" i="1"/>
  <c r="B4968" i="1"/>
  <c r="AI4967" i="1"/>
  <c r="B4967" i="1"/>
  <c r="AI4966" i="1"/>
  <c r="B4966" i="1"/>
  <c r="AI4965" i="1"/>
  <c r="B4965" i="1"/>
  <c r="AI4964" i="1"/>
  <c r="B4964" i="1"/>
  <c r="AI4963" i="1"/>
  <c r="B4963" i="1"/>
  <c r="AI4962" i="1"/>
  <c r="B4962" i="1"/>
  <c r="AI4961" i="1"/>
  <c r="B4961" i="1"/>
  <c r="AI4960" i="1"/>
  <c r="B4960" i="1"/>
  <c r="AI4959" i="1"/>
  <c r="B4959" i="1"/>
  <c r="AI4957" i="1"/>
  <c r="B4957" i="1"/>
  <c r="AI4956" i="1"/>
  <c r="B4956" i="1"/>
  <c r="AI4955" i="1"/>
  <c r="B4955" i="1"/>
  <c r="AI4954" i="1"/>
  <c r="B4954" i="1"/>
  <c r="AI4953" i="1"/>
  <c r="B4953" i="1"/>
  <c r="AI4952" i="1"/>
  <c r="B4952" i="1"/>
  <c r="AI4951" i="1"/>
  <c r="B4951" i="1"/>
  <c r="AI4950" i="1"/>
  <c r="B4950" i="1"/>
  <c r="AI4949" i="1"/>
  <c r="B4949" i="1"/>
  <c r="AI4948" i="1"/>
  <c r="B4948" i="1"/>
  <c r="AI4947" i="1"/>
  <c r="B4947" i="1"/>
  <c r="AI4946" i="1"/>
  <c r="B4946" i="1"/>
  <c r="AI4945" i="1"/>
  <c r="B4945" i="1"/>
  <c r="AI4944" i="1"/>
  <c r="B4944" i="1"/>
  <c r="AI4943" i="1"/>
  <c r="B4943" i="1"/>
  <c r="AI4942" i="1"/>
  <c r="B4942" i="1"/>
  <c r="AI4941" i="1"/>
  <c r="B4941" i="1"/>
  <c r="AI4940" i="1"/>
  <c r="B4940" i="1"/>
  <c r="AI4939" i="1"/>
  <c r="B4939" i="1"/>
  <c r="AI4938" i="1"/>
  <c r="B4938" i="1"/>
  <c r="AI4937" i="1"/>
  <c r="B4937" i="1"/>
  <c r="AI4935" i="1"/>
  <c r="B4935" i="1"/>
  <c r="AI4933" i="1"/>
  <c r="B4933" i="1"/>
  <c r="AI4932" i="1"/>
  <c r="B4932" i="1"/>
  <c r="AI4931" i="1"/>
  <c r="B4931" i="1"/>
  <c r="AI4930" i="1"/>
  <c r="B4930" i="1"/>
  <c r="AI4929" i="1"/>
  <c r="B4929" i="1"/>
  <c r="AI4928" i="1"/>
  <c r="B4928" i="1"/>
  <c r="AI4927" i="1"/>
  <c r="B4927" i="1"/>
  <c r="AI4926" i="1"/>
  <c r="B4926" i="1"/>
  <c r="AI4925" i="1"/>
  <c r="B4925" i="1"/>
  <c r="AI4924" i="1"/>
  <c r="B4924" i="1"/>
  <c r="AI4923" i="1"/>
  <c r="B4923" i="1"/>
  <c r="AI4922" i="1"/>
  <c r="B4922" i="1"/>
  <c r="AI4921" i="1"/>
  <c r="B4921" i="1"/>
  <c r="AI4920" i="1"/>
  <c r="B4920" i="1"/>
  <c r="AI4919" i="1"/>
  <c r="B4919" i="1"/>
  <c r="AI4918" i="1"/>
  <c r="B4918" i="1"/>
  <c r="AI4917" i="1"/>
  <c r="B4917" i="1"/>
  <c r="AI4916" i="1"/>
  <c r="B4916" i="1"/>
  <c r="AI4915" i="1"/>
  <c r="B4915" i="1"/>
  <c r="AI4914" i="1"/>
  <c r="B4914" i="1"/>
  <c r="AI4913" i="1"/>
  <c r="B4913" i="1"/>
  <c r="AI4912" i="1"/>
  <c r="B4912" i="1"/>
  <c r="AI4911" i="1"/>
  <c r="B4911" i="1"/>
  <c r="AI4910" i="1"/>
  <c r="B4910" i="1"/>
  <c r="AI4909" i="1"/>
  <c r="B4909" i="1"/>
  <c r="AI4908" i="1"/>
  <c r="B4908" i="1"/>
  <c r="AI4907" i="1"/>
  <c r="B4907" i="1"/>
  <c r="AI4906" i="1"/>
  <c r="B4906" i="1"/>
  <c r="AI4905" i="1"/>
  <c r="B4905" i="1"/>
  <c r="AI4904" i="1"/>
  <c r="B4904" i="1"/>
  <c r="AI4903" i="1"/>
  <c r="B4903" i="1"/>
  <c r="AI4902" i="1"/>
  <c r="B4902" i="1"/>
  <c r="AI4901" i="1"/>
  <c r="B4901" i="1"/>
  <c r="AI4900" i="1"/>
  <c r="B4900" i="1"/>
  <c r="AI4899" i="1"/>
  <c r="B4899" i="1"/>
  <c r="AI4898" i="1"/>
  <c r="B4898" i="1"/>
  <c r="AI4897" i="1"/>
  <c r="B4897" i="1"/>
  <c r="AI4896" i="1"/>
  <c r="B4896" i="1"/>
  <c r="AI4895" i="1"/>
  <c r="B4895" i="1"/>
  <c r="AI4894" i="1"/>
  <c r="B4894" i="1"/>
  <c r="AI4893" i="1"/>
  <c r="B4893" i="1"/>
  <c r="AI4892" i="1"/>
  <c r="B4892" i="1"/>
  <c r="AI4891" i="1"/>
  <c r="B4891" i="1"/>
  <c r="AI4890" i="1"/>
  <c r="B4890" i="1"/>
  <c r="AI4889" i="1"/>
  <c r="B4889" i="1"/>
  <c r="AI4888" i="1"/>
  <c r="B4888" i="1"/>
  <c r="AI4887" i="1"/>
  <c r="B4887" i="1"/>
  <c r="AI4886" i="1"/>
  <c r="B4886" i="1"/>
  <c r="AI4885" i="1"/>
  <c r="B4885" i="1"/>
  <c r="AI4884" i="1"/>
  <c r="B4884" i="1"/>
  <c r="AI4883" i="1"/>
  <c r="B4883" i="1"/>
  <c r="AI4882" i="1"/>
  <c r="B4882" i="1"/>
  <c r="AI4881" i="1"/>
  <c r="B4881" i="1"/>
  <c r="AI4880" i="1"/>
  <c r="B4880" i="1"/>
  <c r="AI4879" i="1"/>
  <c r="B4879" i="1"/>
  <c r="AI4878" i="1"/>
  <c r="B4878" i="1"/>
  <c r="AI4877" i="1"/>
  <c r="B4877" i="1"/>
  <c r="AI4876" i="1"/>
  <c r="B4876" i="1"/>
  <c r="AI4875" i="1"/>
  <c r="B4875" i="1"/>
  <c r="AI4874" i="1"/>
  <c r="B4874" i="1"/>
  <c r="AI4873" i="1"/>
  <c r="B4873" i="1"/>
  <c r="AI4872" i="1"/>
  <c r="B4872" i="1"/>
  <c r="AI4871" i="1"/>
  <c r="B4871" i="1"/>
  <c r="AI4870" i="1"/>
  <c r="B4870" i="1"/>
  <c r="AI4869" i="1"/>
  <c r="B4869" i="1"/>
  <c r="AI4868" i="1"/>
  <c r="B4868" i="1"/>
  <c r="AI4867" i="1"/>
  <c r="B4867" i="1"/>
  <c r="AI4866" i="1"/>
  <c r="B4866" i="1"/>
  <c r="AI4865" i="1"/>
  <c r="B4865" i="1"/>
  <c r="AI4864" i="1"/>
  <c r="B4864" i="1"/>
  <c r="AI4863" i="1"/>
  <c r="B4863" i="1"/>
  <c r="AI4862" i="1"/>
  <c r="B4862" i="1"/>
  <c r="AI4861" i="1"/>
  <c r="B4861" i="1"/>
  <c r="AI4860" i="1"/>
  <c r="B4860" i="1"/>
  <c r="AI4859" i="1"/>
  <c r="B4859" i="1"/>
  <c r="AI4858" i="1"/>
  <c r="B4858" i="1"/>
  <c r="AI4857" i="1"/>
  <c r="B4857" i="1"/>
  <c r="AI4856" i="1"/>
  <c r="B4856" i="1"/>
  <c r="AI4855" i="1"/>
  <c r="B4855" i="1"/>
  <c r="AI4854" i="1"/>
  <c r="B4854" i="1"/>
  <c r="AI4853" i="1"/>
  <c r="B4853" i="1"/>
  <c r="AI4852" i="1"/>
  <c r="B4852" i="1"/>
  <c r="AI4851" i="1"/>
  <c r="B4851" i="1"/>
  <c r="AI4850" i="1"/>
  <c r="B4850" i="1"/>
  <c r="AI4849" i="1"/>
  <c r="B4849" i="1"/>
  <c r="AI4848" i="1"/>
  <c r="B4848" i="1"/>
  <c r="AI4847" i="1"/>
  <c r="B4847" i="1"/>
  <c r="AI4846" i="1"/>
  <c r="B4846" i="1"/>
  <c r="AI4845" i="1"/>
  <c r="B4845" i="1"/>
  <c r="AI4844" i="1"/>
  <c r="B4844" i="1"/>
  <c r="AI4843" i="1"/>
  <c r="B4843" i="1"/>
  <c r="AI4842" i="1"/>
  <c r="B4842" i="1"/>
  <c r="AI4841" i="1"/>
  <c r="B4841" i="1"/>
  <c r="AI4840" i="1"/>
  <c r="B4840" i="1"/>
  <c r="AI4839" i="1"/>
  <c r="B4839" i="1"/>
  <c r="AI4838" i="1"/>
  <c r="B4838" i="1"/>
  <c r="AI4837" i="1"/>
  <c r="B4837" i="1"/>
  <c r="AI4836" i="1"/>
  <c r="B4836" i="1"/>
  <c r="AI4835" i="1"/>
  <c r="B4835" i="1"/>
  <c r="AI4834" i="1"/>
  <c r="B4834" i="1"/>
  <c r="AI4833" i="1"/>
  <c r="B4833" i="1"/>
  <c r="AI4832" i="1"/>
  <c r="B4832" i="1"/>
  <c r="AI4831" i="1"/>
  <c r="B4831" i="1"/>
  <c r="AI4830" i="1"/>
  <c r="B4830" i="1"/>
  <c r="AI4829" i="1"/>
  <c r="B4829" i="1"/>
  <c r="AI4828" i="1"/>
  <c r="B4828" i="1"/>
  <c r="AI4827" i="1"/>
  <c r="B4827" i="1"/>
  <c r="AI4826" i="1"/>
  <c r="B4826" i="1"/>
  <c r="AI4825" i="1"/>
  <c r="B4825" i="1"/>
  <c r="AI4824" i="1"/>
  <c r="B4824" i="1"/>
  <c r="AI4823" i="1"/>
  <c r="B4823" i="1"/>
  <c r="AI4822" i="1"/>
  <c r="B4822" i="1"/>
  <c r="AI4821" i="1"/>
  <c r="B4821" i="1"/>
  <c r="AI4820" i="1"/>
  <c r="B4820" i="1"/>
  <c r="AI4819" i="1"/>
  <c r="B4819" i="1"/>
  <c r="AI4818" i="1"/>
  <c r="B4818" i="1"/>
  <c r="AI4817" i="1"/>
  <c r="B4817" i="1"/>
  <c r="AI4816" i="1"/>
  <c r="B4816" i="1"/>
  <c r="AI4815" i="1"/>
  <c r="B4815" i="1"/>
  <c r="AI4814" i="1"/>
  <c r="B4814" i="1"/>
  <c r="AI4813" i="1"/>
  <c r="B4813" i="1"/>
  <c r="AI4812" i="1"/>
  <c r="B4812" i="1"/>
  <c r="AI4811" i="1"/>
  <c r="B4811" i="1"/>
  <c r="AI4810" i="1"/>
  <c r="B4810" i="1"/>
  <c r="AI4809" i="1"/>
  <c r="B4809" i="1"/>
  <c r="AI4808" i="1"/>
  <c r="B4808" i="1"/>
  <c r="AI4807" i="1"/>
  <c r="B4807" i="1"/>
  <c r="AI4806" i="1"/>
  <c r="B4806" i="1"/>
  <c r="AI4805" i="1"/>
  <c r="B4805" i="1"/>
  <c r="AI4804" i="1"/>
  <c r="B4804" i="1"/>
  <c r="AI4803" i="1"/>
  <c r="B4803" i="1"/>
  <c r="AI4802" i="1"/>
  <c r="B4802" i="1"/>
  <c r="AI4801" i="1"/>
  <c r="B4801" i="1"/>
  <c r="AI4800" i="1"/>
  <c r="B4800" i="1"/>
  <c r="AI4799" i="1"/>
  <c r="B4799" i="1"/>
  <c r="AI4798" i="1"/>
  <c r="B4798" i="1"/>
  <c r="AI4797" i="1"/>
  <c r="B4797" i="1"/>
  <c r="AI4796" i="1"/>
  <c r="B4796" i="1"/>
  <c r="AI4795" i="1"/>
  <c r="B4795" i="1"/>
  <c r="AI4794" i="1"/>
  <c r="B4794" i="1"/>
  <c r="AI4793" i="1"/>
  <c r="B4793" i="1"/>
  <c r="AI4792" i="1"/>
  <c r="B4792" i="1"/>
  <c r="AI4791" i="1"/>
  <c r="B4791" i="1"/>
  <c r="AI4790" i="1"/>
  <c r="B4790" i="1"/>
  <c r="AI4789" i="1"/>
  <c r="B4789" i="1"/>
  <c r="AI4788" i="1"/>
  <c r="B4788" i="1"/>
  <c r="AI4787" i="1"/>
  <c r="B4787" i="1"/>
  <c r="AI4786" i="1"/>
  <c r="B4786" i="1"/>
  <c r="AI4785" i="1"/>
  <c r="B4785" i="1"/>
  <c r="AI4784" i="1"/>
  <c r="B4784" i="1"/>
  <c r="AI4783" i="1"/>
  <c r="B4783" i="1"/>
  <c r="AI4782" i="1"/>
  <c r="B4782" i="1"/>
  <c r="AI4781" i="1"/>
  <c r="B4781" i="1"/>
  <c r="AI4780" i="1"/>
  <c r="B4780" i="1"/>
  <c r="AI4779" i="1"/>
  <c r="B4779" i="1"/>
  <c r="AI4778" i="1"/>
  <c r="B4778" i="1"/>
  <c r="AI4777" i="1"/>
  <c r="B4777" i="1"/>
  <c r="AI4776" i="1"/>
  <c r="B4776" i="1"/>
  <c r="AI4775" i="1"/>
  <c r="B4775" i="1"/>
  <c r="AI4774" i="1"/>
  <c r="B4774" i="1"/>
  <c r="AI4773" i="1"/>
  <c r="B4773" i="1"/>
  <c r="AI4772" i="1"/>
  <c r="B4772" i="1"/>
  <c r="AI4771" i="1"/>
  <c r="B4771" i="1"/>
  <c r="AI4770" i="1"/>
  <c r="B4770" i="1"/>
  <c r="AI4769" i="1"/>
  <c r="B4769" i="1"/>
  <c r="AI1495" i="1"/>
  <c r="B1495" i="1"/>
  <c r="AI1423" i="1"/>
  <c r="B1423" i="1"/>
  <c r="AI1421" i="1"/>
  <c r="B1421" i="1"/>
  <c r="AI263" i="1"/>
  <c r="B263" i="1"/>
  <c r="AI7236" i="1"/>
  <c r="B7236" i="1"/>
  <c r="AI7235" i="1"/>
  <c r="B7235" i="1"/>
  <c r="AI7234" i="1"/>
  <c r="B7234" i="1"/>
  <c r="AI7233" i="1"/>
  <c r="B7233" i="1"/>
  <c r="AI7232" i="1"/>
  <c r="B7232" i="1"/>
  <c r="AI7150" i="1"/>
  <c r="B7150" i="1"/>
  <c r="AI5215" i="1"/>
  <c r="B5215" i="1"/>
  <c r="AI1211" i="1"/>
  <c r="B1211" i="1"/>
  <c r="AI1210" i="1"/>
  <c r="B1210" i="1"/>
  <c r="AI1197" i="1"/>
  <c r="B1197" i="1"/>
  <c r="AI416" i="1"/>
  <c r="B416" i="1"/>
  <c r="AI415" i="1"/>
  <c r="B415" i="1"/>
  <c r="AI414" i="1"/>
  <c r="B414" i="1"/>
  <c r="AI413" i="1"/>
  <c r="B413" i="1"/>
  <c r="AI412" i="1"/>
  <c r="B412" i="1"/>
  <c r="AI411" i="1"/>
  <c r="B411" i="1"/>
  <c r="AI410" i="1"/>
  <c r="B410" i="1"/>
  <c r="AI409" i="1"/>
  <c r="B409" i="1"/>
  <c r="AI408" i="1"/>
  <c r="B408" i="1"/>
  <c r="AI407" i="1"/>
  <c r="B407" i="1"/>
  <c r="AI406" i="1"/>
  <c r="B406" i="1"/>
  <c r="AI405" i="1"/>
  <c r="B405" i="1"/>
  <c r="AI404" i="1"/>
  <c r="B404" i="1"/>
  <c r="AI403" i="1"/>
  <c r="B403" i="1"/>
  <c r="AI402" i="1"/>
  <c r="B402" i="1"/>
  <c r="AI401" i="1"/>
  <c r="B401" i="1"/>
  <c r="AI400" i="1"/>
  <c r="B400" i="1"/>
  <c r="AI399" i="1"/>
  <c r="B399" i="1"/>
  <c r="AI398" i="1"/>
  <c r="B398" i="1"/>
  <c r="AI397" i="1"/>
  <c r="B397" i="1"/>
  <c r="AI396" i="1"/>
  <c r="B396" i="1"/>
  <c r="AI395" i="1"/>
  <c r="B395" i="1"/>
  <c r="AI394" i="1"/>
  <c r="B394" i="1"/>
  <c r="AI393" i="1"/>
  <c r="B393" i="1"/>
  <c r="AI392" i="1"/>
  <c r="B392" i="1"/>
  <c r="AI391" i="1"/>
  <c r="B391" i="1"/>
  <c r="AI390" i="1"/>
  <c r="B390" i="1"/>
  <c r="AI389" i="1"/>
  <c r="B389" i="1"/>
  <c r="AI388" i="1"/>
  <c r="B388" i="1"/>
  <c r="AI387" i="1"/>
  <c r="B387" i="1"/>
  <c r="AI386" i="1"/>
  <c r="B386" i="1"/>
  <c r="AI385" i="1"/>
  <c r="B385" i="1"/>
  <c r="AI384" i="1"/>
  <c r="B384" i="1"/>
  <c r="AI383" i="1"/>
  <c r="B383" i="1"/>
  <c r="AI382" i="1"/>
  <c r="B382" i="1"/>
  <c r="AI381" i="1"/>
  <c r="B381" i="1"/>
  <c r="AI380" i="1"/>
  <c r="B380" i="1"/>
  <c r="AI379" i="1"/>
  <c r="B379" i="1"/>
  <c r="AI378" i="1"/>
  <c r="B378" i="1"/>
  <c r="AI377" i="1"/>
  <c r="B377" i="1"/>
  <c r="AI375" i="1"/>
  <c r="B375" i="1"/>
  <c r="AI373" i="1"/>
  <c r="B373" i="1"/>
  <c r="AI372" i="1"/>
  <c r="B372" i="1"/>
  <c r="AI371" i="1"/>
  <c r="B371" i="1"/>
  <c r="AI370" i="1"/>
  <c r="B370" i="1"/>
  <c r="AI369" i="1"/>
  <c r="B369" i="1"/>
  <c r="AI368" i="1"/>
  <c r="B368" i="1"/>
  <c r="AI367" i="1"/>
  <c r="B367" i="1"/>
  <c r="AI366" i="1"/>
  <c r="B366" i="1"/>
  <c r="AI365" i="1"/>
  <c r="B365" i="1"/>
  <c r="AI364" i="1"/>
  <c r="B364" i="1"/>
  <c r="AI363" i="1"/>
  <c r="B363" i="1"/>
  <c r="AI362" i="1"/>
  <c r="B362" i="1"/>
  <c r="AI361" i="1"/>
  <c r="B361" i="1"/>
  <c r="AI360" i="1"/>
  <c r="B360" i="1"/>
  <c r="AI359" i="1"/>
  <c r="B359" i="1"/>
  <c r="AI358" i="1"/>
  <c r="B358" i="1"/>
  <c r="AI357" i="1"/>
  <c r="B357" i="1"/>
  <c r="AI356" i="1"/>
  <c r="B356" i="1"/>
  <c r="AI355" i="1"/>
  <c r="B355" i="1"/>
  <c r="AI354" i="1"/>
  <c r="B354" i="1"/>
  <c r="AI353" i="1"/>
  <c r="B353" i="1"/>
  <c r="AI352" i="1"/>
  <c r="B352" i="1"/>
  <c r="AI351" i="1"/>
  <c r="B351" i="1"/>
  <c r="AI350" i="1"/>
  <c r="B350" i="1"/>
  <c r="AI349" i="1"/>
  <c r="B349" i="1"/>
  <c r="AI348" i="1"/>
  <c r="B348" i="1"/>
  <c r="AI347" i="1"/>
  <c r="B347" i="1"/>
  <c r="AI346" i="1"/>
  <c r="B346" i="1"/>
  <c r="AI345" i="1"/>
  <c r="B345" i="1"/>
  <c r="AI344" i="1"/>
  <c r="B344" i="1"/>
  <c r="AI343" i="1"/>
  <c r="B343" i="1"/>
  <c r="AI342" i="1"/>
  <c r="B342" i="1"/>
  <c r="AI341" i="1"/>
  <c r="B341" i="1"/>
  <c r="AI340" i="1"/>
  <c r="B340" i="1"/>
  <c r="AI339" i="1"/>
  <c r="B339" i="1"/>
  <c r="AI338" i="1"/>
  <c r="B338" i="1"/>
  <c r="AI337" i="1"/>
  <c r="B337" i="1"/>
  <c r="AI336" i="1"/>
  <c r="B336" i="1"/>
  <c r="AI335" i="1"/>
  <c r="B335" i="1"/>
  <c r="AI334" i="1"/>
  <c r="B334" i="1"/>
  <c r="AI333" i="1"/>
  <c r="B333" i="1"/>
  <c r="AI332" i="1"/>
  <c r="B332" i="1"/>
  <c r="AI331" i="1"/>
  <c r="B331" i="1"/>
  <c r="AI330" i="1"/>
  <c r="B330" i="1"/>
  <c r="AI329" i="1"/>
  <c r="B329" i="1"/>
  <c r="AI328" i="1"/>
  <c r="B328" i="1"/>
  <c r="AI327" i="1"/>
  <c r="B327" i="1"/>
  <c r="AI326" i="1"/>
  <c r="B326" i="1"/>
  <c r="AI325" i="1"/>
  <c r="B325" i="1"/>
  <c r="AI324" i="1"/>
  <c r="B324" i="1"/>
  <c r="AI323" i="1"/>
  <c r="B323" i="1"/>
  <c r="AI322" i="1"/>
  <c r="B322" i="1"/>
  <c r="AI321" i="1"/>
  <c r="B321" i="1"/>
  <c r="AI320" i="1"/>
  <c r="B320" i="1"/>
  <c r="AI319" i="1"/>
  <c r="B319" i="1"/>
  <c r="AI318" i="1"/>
  <c r="B318" i="1"/>
  <c r="AI317" i="1"/>
  <c r="B317" i="1"/>
  <c r="AI316" i="1"/>
  <c r="B316" i="1"/>
  <c r="AI315" i="1"/>
  <c r="B315" i="1"/>
  <c r="AI314" i="1"/>
  <c r="B314" i="1"/>
  <c r="AI313" i="1"/>
  <c r="B313" i="1"/>
  <c r="AI312" i="1"/>
  <c r="B312" i="1"/>
  <c r="AI311" i="1"/>
  <c r="B311" i="1"/>
  <c r="AI310" i="1"/>
  <c r="B310" i="1"/>
  <c r="AI309" i="1"/>
  <c r="B309" i="1"/>
  <c r="AI308" i="1"/>
  <c r="B308" i="1"/>
  <c r="AI307" i="1"/>
  <c r="B307" i="1"/>
  <c r="AI306" i="1"/>
  <c r="B306" i="1"/>
  <c r="AI305" i="1"/>
  <c r="B305" i="1"/>
  <c r="AI304" i="1"/>
  <c r="B304" i="1"/>
  <c r="AI303" i="1"/>
  <c r="B303" i="1"/>
  <c r="AI302" i="1"/>
  <c r="B302" i="1"/>
  <c r="AI301" i="1"/>
  <c r="B301" i="1"/>
  <c r="AI300" i="1"/>
  <c r="B300" i="1"/>
  <c r="AI299" i="1"/>
  <c r="B299" i="1"/>
  <c r="AI298" i="1"/>
  <c r="B298" i="1"/>
  <c r="AI297" i="1"/>
  <c r="B297" i="1"/>
  <c r="AI296" i="1"/>
  <c r="B296" i="1"/>
  <c r="AI295" i="1"/>
  <c r="B295" i="1"/>
  <c r="AI294" i="1"/>
  <c r="B294" i="1"/>
  <c r="AI293" i="1"/>
  <c r="B293" i="1"/>
  <c r="AI292" i="1"/>
  <c r="B292" i="1"/>
  <c r="AI291" i="1"/>
  <c r="B291" i="1"/>
  <c r="AI290" i="1"/>
  <c r="B290" i="1"/>
  <c r="AI289" i="1"/>
  <c r="B289" i="1"/>
  <c r="AI288" i="1"/>
  <c r="B288" i="1"/>
  <c r="AI287" i="1"/>
  <c r="B287" i="1"/>
  <c r="AI286" i="1"/>
  <c r="B286" i="1"/>
  <c r="AI285" i="1"/>
  <c r="B285" i="1"/>
  <c r="AI284" i="1"/>
  <c r="B284" i="1"/>
  <c r="AI283" i="1"/>
  <c r="B283" i="1"/>
  <c r="AI282" i="1"/>
  <c r="B282" i="1"/>
  <c r="AI281" i="1"/>
  <c r="B281" i="1"/>
  <c r="AI280" i="1"/>
  <c r="B280" i="1"/>
  <c r="AI279" i="1"/>
  <c r="B279" i="1"/>
  <c r="AI278" i="1"/>
  <c r="B278" i="1"/>
  <c r="AI277" i="1"/>
  <c r="B277" i="1"/>
  <c r="AI276" i="1"/>
  <c r="B276" i="1"/>
  <c r="AI275" i="1"/>
  <c r="B275" i="1"/>
  <c r="AI274" i="1"/>
  <c r="B274" i="1"/>
  <c r="AI273" i="1"/>
  <c r="B273" i="1"/>
  <c r="AI272" i="1"/>
  <c r="B272" i="1"/>
  <c r="AI271" i="1"/>
  <c r="B271" i="1"/>
  <c r="AI270" i="1"/>
  <c r="B270" i="1"/>
  <c r="AI269" i="1"/>
  <c r="B269" i="1"/>
  <c r="AI268" i="1"/>
  <c r="B268" i="1"/>
  <c r="AI267" i="1"/>
  <c r="B267" i="1"/>
  <c r="AI266" i="1"/>
  <c r="B266" i="1"/>
  <c r="AI265" i="1"/>
  <c r="B265" i="1"/>
  <c r="AI264" i="1"/>
  <c r="B264" i="1"/>
  <c r="AI262" i="1"/>
  <c r="B262" i="1"/>
  <c r="AI261" i="1"/>
  <c r="B261" i="1"/>
  <c r="AI260" i="1"/>
  <c r="B260" i="1"/>
  <c r="AI259" i="1"/>
  <c r="B259" i="1"/>
  <c r="AI258" i="1"/>
  <c r="B258" i="1"/>
  <c r="AI257" i="1"/>
  <c r="B257" i="1"/>
  <c r="AI256" i="1"/>
  <c r="B256" i="1"/>
  <c r="AI255" i="1"/>
  <c r="B255" i="1"/>
  <c r="AI254" i="1"/>
  <c r="B254" i="1"/>
  <c r="AI253" i="1"/>
  <c r="B253" i="1"/>
  <c r="AI252" i="1"/>
  <c r="B252" i="1"/>
  <c r="AI251" i="1"/>
  <c r="B251" i="1"/>
  <c r="AI250" i="1"/>
  <c r="B250" i="1"/>
  <c r="AI249" i="1"/>
  <c r="B249" i="1"/>
  <c r="AI248" i="1"/>
  <c r="B248" i="1"/>
  <c r="AI247" i="1"/>
  <c r="B247" i="1"/>
  <c r="AI246" i="1"/>
  <c r="B246" i="1"/>
  <c r="AI245" i="1"/>
  <c r="B245" i="1"/>
  <c r="AI244" i="1"/>
  <c r="B244" i="1"/>
  <c r="AI243" i="1"/>
  <c r="B243" i="1"/>
  <c r="AI242" i="1"/>
  <c r="B242" i="1"/>
  <c r="AI241" i="1"/>
  <c r="B241" i="1"/>
  <c r="AI240" i="1"/>
  <c r="B240" i="1"/>
  <c r="AI239" i="1"/>
  <c r="B239" i="1"/>
  <c r="AI238" i="1"/>
  <c r="B238" i="1"/>
  <c r="AI237" i="1"/>
  <c r="B237" i="1"/>
  <c r="AI236" i="1"/>
  <c r="B236" i="1"/>
  <c r="AI235" i="1"/>
  <c r="B235" i="1"/>
  <c r="AI234" i="1"/>
  <c r="B234" i="1"/>
  <c r="AI233" i="1"/>
  <c r="B233" i="1"/>
  <c r="AI232" i="1"/>
  <c r="B232" i="1"/>
  <c r="AI231" i="1"/>
  <c r="B231" i="1"/>
  <c r="AI230" i="1"/>
  <c r="B230" i="1"/>
  <c r="AI229" i="1"/>
  <c r="B229" i="1"/>
  <c r="AI228" i="1"/>
  <c r="B228" i="1"/>
  <c r="AI227" i="1"/>
  <c r="B227" i="1"/>
  <c r="AI226" i="1"/>
  <c r="B226" i="1"/>
  <c r="AI225" i="1"/>
  <c r="B225" i="1"/>
  <c r="AI224" i="1"/>
  <c r="B224" i="1"/>
  <c r="AI223" i="1"/>
  <c r="B223" i="1"/>
  <c r="AI222" i="1"/>
  <c r="B222" i="1"/>
  <c r="AI221" i="1"/>
  <c r="B221" i="1"/>
  <c r="AI220" i="1"/>
  <c r="B220" i="1"/>
  <c r="AI219" i="1"/>
  <c r="B219" i="1"/>
  <c r="AI218" i="1"/>
  <c r="B218" i="1"/>
  <c r="AI217" i="1"/>
  <c r="B217" i="1"/>
  <c r="AI216" i="1"/>
  <c r="B216" i="1"/>
  <c r="AI215" i="1"/>
  <c r="B215" i="1"/>
  <c r="AI214" i="1"/>
  <c r="B214" i="1"/>
  <c r="AI213" i="1"/>
  <c r="B213" i="1"/>
  <c r="AI212" i="1"/>
  <c r="B212" i="1"/>
  <c r="AI211" i="1"/>
  <c r="B211" i="1"/>
  <c r="AI210" i="1"/>
  <c r="B210" i="1"/>
  <c r="AI209" i="1"/>
  <c r="B209" i="1"/>
  <c r="AI208" i="1"/>
  <c r="B208" i="1"/>
  <c r="AI207" i="1"/>
  <c r="B207" i="1"/>
  <c r="AI206" i="1"/>
  <c r="B206" i="1"/>
  <c r="AI205" i="1"/>
  <c r="B205" i="1"/>
  <c r="AI204" i="1"/>
  <c r="B204" i="1"/>
  <c r="AI203" i="1"/>
  <c r="B203" i="1"/>
  <c r="AI202" i="1"/>
  <c r="B202" i="1"/>
  <c r="AI201" i="1"/>
  <c r="B201" i="1"/>
  <c r="AI200" i="1"/>
  <c r="B200" i="1"/>
  <c r="AI199" i="1"/>
  <c r="B199" i="1"/>
  <c r="AI198" i="1"/>
  <c r="B198" i="1"/>
  <c r="AI197" i="1"/>
  <c r="B197" i="1"/>
  <c r="AI196" i="1"/>
  <c r="B196" i="1"/>
  <c r="AI195" i="1"/>
  <c r="B195" i="1"/>
  <c r="AI194" i="1"/>
  <c r="B194" i="1"/>
  <c r="AI193" i="1"/>
  <c r="B193" i="1"/>
  <c r="AI192" i="1"/>
  <c r="B192" i="1"/>
  <c r="AI191" i="1"/>
  <c r="B191" i="1"/>
  <c r="AI190" i="1"/>
  <c r="B190" i="1"/>
  <c r="AI189" i="1"/>
  <c r="B189" i="1"/>
  <c r="AI188" i="1"/>
  <c r="B188" i="1"/>
  <c r="AI187" i="1"/>
  <c r="B187" i="1"/>
  <c r="AI186" i="1"/>
  <c r="B186" i="1"/>
  <c r="AI185" i="1"/>
  <c r="B185" i="1"/>
  <c r="AI184" i="1"/>
  <c r="B184" i="1"/>
  <c r="AI183" i="1"/>
  <c r="B183" i="1"/>
  <c r="AI182" i="1"/>
  <c r="B182" i="1"/>
  <c r="AI181" i="1"/>
  <c r="B181" i="1"/>
  <c r="AI180" i="1"/>
  <c r="B180" i="1"/>
  <c r="AI179" i="1"/>
  <c r="B179" i="1"/>
  <c r="AI178" i="1"/>
  <c r="B178" i="1"/>
  <c r="AI177" i="1"/>
  <c r="B177" i="1"/>
  <c r="AI176" i="1"/>
  <c r="B176" i="1"/>
  <c r="AI175" i="1"/>
  <c r="B175" i="1"/>
  <c r="AI174" i="1"/>
  <c r="B174" i="1"/>
  <c r="AI173" i="1"/>
  <c r="B173" i="1"/>
  <c r="AI172" i="1"/>
  <c r="B172" i="1"/>
  <c r="AI171" i="1"/>
  <c r="B171" i="1"/>
  <c r="AI170" i="1"/>
  <c r="B170" i="1"/>
  <c r="AI169" i="1"/>
  <c r="B169" i="1"/>
  <c r="AI168" i="1"/>
  <c r="B168" i="1"/>
  <c r="AI167" i="1"/>
  <c r="B167" i="1"/>
  <c r="AI166" i="1"/>
  <c r="B166" i="1"/>
  <c r="AI165" i="1"/>
  <c r="B165" i="1"/>
  <c r="AI164" i="1"/>
  <c r="B164" i="1"/>
  <c r="AI163" i="1"/>
  <c r="B163" i="1"/>
  <c r="AI162" i="1"/>
  <c r="B162" i="1"/>
  <c r="AI161" i="1"/>
  <c r="B161" i="1"/>
  <c r="AI160" i="1"/>
  <c r="B160" i="1"/>
  <c r="AI159" i="1"/>
  <c r="B159" i="1"/>
  <c r="AI158" i="1"/>
  <c r="B158" i="1"/>
  <c r="AI157" i="1"/>
  <c r="B157" i="1"/>
  <c r="AI156" i="1"/>
  <c r="B156" i="1"/>
  <c r="AI155" i="1"/>
  <c r="B155" i="1"/>
  <c r="AI154" i="1"/>
  <c r="B154" i="1"/>
  <c r="AI153" i="1"/>
  <c r="B153" i="1"/>
  <c r="AI152" i="1"/>
  <c r="B152" i="1"/>
  <c r="AI151" i="1"/>
  <c r="B151" i="1"/>
  <c r="AI150" i="1"/>
  <c r="B150" i="1"/>
  <c r="AI149" i="1"/>
  <c r="B149" i="1"/>
  <c r="AI148" i="1"/>
  <c r="B148" i="1"/>
  <c r="AI147" i="1"/>
  <c r="B147" i="1"/>
  <c r="AI146" i="1"/>
  <c r="B146" i="1"/>
  <c r="AI145" i="1"/>
  <c r="B145" i="1"/>
  <c r="AI144" i="1"/>
  <c r="B144" i="1"/>
  <c r="AI143" i="1"/>
  <c r="B143" i="1"/>
  <c r="AI142" i="1"/>
  <c r="B142" i="1"/>
  <c r="AI141" i="1"/>
  <c r="B141" i="1"/>
  <c r="AI140" i="1"/>
  <c r="B140" i="1"/>
  <c r="AI139" i="1"/>
  <c r="B139" i="1"/>
  <c r="AI138" i="1"/>
  <c r="B138" i="1"/>
  <c r="AI137" i="1"/>
  <c r="B137" i="1"/>
  <c r="AI136" i="1"/>
  <c r="B136" i="1"/>
  <c r="AI135" i="1"/>
  <c r="B135" i="1"/>
  <c r="AI134" i="1"/>
  <c r="B134" i="1"/>
  <c r="AI133" i="1"/>
  <c r="B133" i="1"/>
  <c r="AI132" i="1"/>
  <c r="B132" i="1"/>
  <c r="AI131" i="1"/>
  <c r="B131" i="1"/>
  <c r="AI130" i="1"/>
  <c r="B130" i="1"/>
  <c r="AI129" i="1"/>
  <c r="B129" i="1"/>
  <c r="AI128" i="1"/>
  <c r="B128" i="1"/>
  <c r="AI127" i="1"/>
  <c r="B127" i="1"/>
  <c r="AI126" i="1"/>
  <c r="B126" i="1"/>
  <c r="AI125" i="1"/>
  <c r="B125" i="1"/>
  <c r="AI124" i="1"/>
  <c r="B124" i="1"/>
  <c r="AI123" i="1"/>
  <c r="B123" i="1"/>
  <c r="AI122" i="1"/>
  <c r="B122" i="1"/>
  <c r="AI121" i="1"/>
  <c r="B121" i="1"/>
  <c r="AI120" i="1"/>
  <c r="B120" i="1"/>
  <c r="AI119" i="1"/>
  <c r="B119" i="1"/>
  <c r="AI118" i="1"/>
  <c r="B118" i="1"/>
  <c r="AI117" i="1"/>
  <c r="B117" i="1"/>
  <c r="AI116" i="1"/>
  <c r="B116" i="1"/>
  <c r="AI115" i="1"/>
  <c r="B115" i="1"/>
  <c r="AI114" i="1"/>
  <c r="B114" i="1"/>
  <c r="AI113" i="1"/>
  <c r="B113" i="1"/>
  <c r="AI112" i="1"/>
  <c r="B112" i="1"/>
  <c r="AI111" i="1"/>
  <c r="B111" i="1"/>
  <c r="AI110" i="1"/>
  <c r="B110" i="1"/>
  <c r="AI109" i="1"/>
  <c r="B109" i="1"/>
  <c r="AI108" i="1"/>
  <c r="B108" i="1"/>
  <c r="AI107" i="1"/>
  <c r="B107" i="1"/>
  <c r="AI106" i="1"/>
  <c r="B106" i="1"/>
  <c r="AI105" i="1"/>
  <c r="B105" i="1"/>
  <c r="AI104" i="1"/>
  <c r="B104" i="1"/>
  <c r="AI103" i="1"/>
  <c r="B103" i="1"/>
  <c r="AI102" i="1"/>
  <c r="B102" i="1"/>
  <c r="AI101" i="1"/>
  <c r="B101" i="1"/>
  <c r="AI100" i="1"/>
  <c r="B100" i="1"/>
  <c r="AI99" i="1"/>
  <c r="B99" i="1"/>
  <c r="AI98" i="1"/>
  <c r="B98" i="1"/>
  <c r="AI97" i="1"/>
  <c r="B97" i="1"/>
  <c r="AI96" i="1"/>
  <c r="B96" i="1"/>
  <c r="AI95" i="1"/>
  <c r="B95" i="1"/>
  <c r="AI94" i="1"/>
  <c r="B94" i="1"/>
  <c r="AI93" i="1"/>
  <c r="B93" i="1"/>
  <c r="AI92" i="1"/>
  <c r="B92" i="1"/>
  <c r="AI91" i="1"/>
  <c r="B91" i="1"/>
  <c r="AI90" i="1"/>
  <c r="B90" i="1"/>
  <c r="AI89" i="1"/>
  <c r="B89" i="1"/>
  <c r="AI88" i="1"/>
  <c r="B88" i="1"/>
  <c r="AI87" i="1"/>
  <c r="B87" i="1"/>
  <c r="AI86" i="1"/>
  <c r="B86" i="1"/>
  <c r="AI85" i="1"/>
  <c r="B85" i="1"/>
  <c r="AI84" i="1"/>
  <c r="B84" i="1"/>
  <c r="AI83" i="1"/>
  <c r="B83" i="1"/>
  <c r="AI82" i="1"/>
  <c r="B82" i="1"/>
  <c r="AI81" i="1"/>
  <c r="B81" i="1"/>
  <c r="AI80" i="1"/>
  <c r="B80" i="1"/>
  <c r="AI79" i="1"/>
  <c r="B79" i="1"/>
  <c r="AI78" i="1"/>
  <c r="B78" i="1"/>
  <c r="AI77" i="1"/>
  <c r="B77" i="1"/>
  <c r="AI76" i="1"/>
  <c r="B76" i="1"/>
  <c r="AI75" i="1"/>
  <c r="B75" i="1"/>
  <c r="AI74" i="1"/>
  <c r="B74" i="1"/>
  <c r="AI73" i="1"/>
  <c r="B73" i="1"/>
  <c r="AI72" i="1"/>
  <c r="B72" i="1"/>
  <c r="AI71" i="1"/>
  <c r="B71" i="1"/>
  <c r="AI70" i="1"/>
  <c r="B70" i="1"/>
  <c r="AI69" i="1"/>
  <c r="B69" i="1"/>
  <c r="AI68" i="1"/>
  <c r="B68" i="1"/>
  <c r="AI67" i="1"/>
  <c r="B67" i="1"/>
  <c r="AI66" i="1"/>
  <c r="B66" i="1"/>
  <c r="AI65" i="1"/>
  <c r="B65" i="1"/>
  <c r="AI64" i="1"/>
  <c r="B64" i="1"/>
  <c r="AI63" i="1"/>
  <c r="B63" i="1"/>
  <c r="AI62" i="1"/>
  <c r="B62" i="1"/>
  <c r="AI61" i="1"/>
  <c r="B61" i="1"/>
  <c r="AI60" i="1"/>
  <c r="B60" i="1"/>
  <c r="AI59" i="1"/>
  <c r="B59" i="1"/>
  <c r="AI58" i="1"/>
  <c r="B58" i="1"/>
  <c r="AI57" i="1"/>
  <c r="B57" i="1"/>
  <c r="AI56" i="1"/>
  <c r="B56" i="1"/>
  <c r="AI55" i="1"/>
  <c r="B55" i="1"/>
  <c r="AI54" i="1"/>
  <c r="B54" i="1"/>
  <c r="AI53" i="1"/>
  <c r="B53" i="1"/>
  <c r="AI52" i="1"/>
  <c r="B52" i="1"/>
  <c r="AI51" i="1"/>
  <c r="B51" i="1"/>
  <c r="AI50" i="1"/>
  <c r="B50" i="1"/>
  <c r="AI49" i="1"/>
  <c r="B49" i="1"/>
  <c r="AI48" i="1"/>
  <c r="B48" i="1"/>
  <c r="AI47" i="1"/>
  <c r="B47" i="1"/>
  <c r="AI46" i="1"/>
  <c r="B46" i="1"/>
  <c r="AI45" i="1"/>
  <c r="B45" i="1"/>
  <c r="AI44" i="1"/>
  <c r="B44" i="1"/>
  <c r="AI43" i="1"/>
  <c r="B43" i="1"/>
  <c r="AI42" i="1"/>
  <c r="B42" i="1"/>
  <c r="AI41" i="1"/>
  <c r="B41" i="1"/>
  <c r="AI40" i="1"/>
  <c r="B40" i="1"/>
  <c r="AI39" i="1"/>
  <c r="B39" i="1"/>
  <c r="AI38" i="1"/>
  <c r="B38" i="1"/>
  <c r="AI37" i="1"/>
  <c r="B37" i="1"/>
  <c r="AI36" i="1"/>
  <c r="B36" i="1"/>
  <c r="AI35" i="1"/>
  <c r="B35" i="1"/>
  <c r="AI34" i="1"/>
  <c r="B34" i="1"/>
  <c r="AI33" i="1"/>
  <c r="B33" i="1"/>
  <c r="AI32" i="1"/>
  <c r="B32" i="1"/>
  <c r="AI31" i="1"/>
  <c r="B31" i="1"/>
  <c r="AI30" i="1"/>
  <c r="B30" i="1"/>
  <c r="AI29" i="1"/>
  <c r="B29" i="1"/>
  <c r="AI28" i="1"/>
  <c r="B28" i="1"/>
  <c r="AI27" i="1"/>
  <c r="B27" i="1"/>
  <c r="AI26" i="1"/>
  <c r="B26" i="1"/>
  <c r="AI25" i="1"/>
  <c r="B25" i="1"/>
  <c r="AI24" i="1"/>
  <c r="B24" i="1"/>
  <c r="AI23" i="1"/>
  <c r="B23" i="1"/>
  <c r="AI22" i="1"/>
  <c r="B22" i="1"/>
  <c r="AI21" i="1"/>
  <c r="B21" i="1"/>
  <c r="AI20" i="1"/>
  <c r="B20" i="1"/>
  <c r="AI19" i="1"/>
  <c r="B19" i="1"/>
  <c r="AI18" i="1"/>
  <c r="B18" i="1"/>
  <c r="AI17" i="1"/>
  <c r="B17" i="1"/>
  <c r="AI16" i="1"/>
  <c r="B16" i="1"/>
  <c r="AI15" i="1"/>
  <c r="B15" i="1"/>
  <c r="AI14" i="1"/>
  <c r="B14" i="1"/>
  <c r="AI13" i="1"/>
  <c r="B13" i="1"/>
  <c r="AI12" i="1"/>
  <c r="B12" i="1"/>
  <c r="AI11" i="1"/>
  <c r="B11" i="1"/>
  <c r="AI10" i="1"/>
  <c r="B10" i="1"/>
  <c r="AI9" i="1"/>
  <c r="B9" i="1"/>
  <c r="AI4196" i="1"/>
  <c r="B4196" i="1"/>
  <c r="AI4195" i="1"/>
  <c r="B4195" i="1"/>
  <c r="AI4185" i="1"/>
  <c r="B4185" i="1"/>
  <c r="AI4162" i="1"/>
  <c r="B4162" i="1"/>
  <c r="AI4156" i="1"/>
  <c r="B4156" i="1"/>
  <c r="AI4152" i="1"/>
  <c r="B4152" i="1"/>
  <c r="AI4127" i="1"/>
  <c r="B4127" i="1"/>
  <c r="AI4126" i="1"/>
  <c r="B4126" i="1"/>
  <c r="AI4109" i="1"/>
  <c r="B4109" i="1"/>
  <c r="AI4102" i="1"/>
  <c r="B4102" i="1"/>
  <c r="AI4101" i="1"/>
  <c r="B4101" i="1"/>
  <c r="AI4100" i="1"/>
  <c r="B4100" i="1"/>
  <c r="AI4095" i="1"/>
  <c r="B4095" i="1"/>
  <c r="AI4094" i="1"/>
  <c r="B4094" i="1"/>
  <c r="AI4088" i="1"/>
  <c r="B4088" i="1"/>
  <c r="AI4087" i="1"/>
  <c r="B4087" i="1"/>
  <c r="AI4079" i="1"/>
  <c r="B4079" i="1"/>
  <c r="AI4076" i="1"/>
  <c r="B4076" i="1"/>
  <c r="AI4071" i="1"/>
  <c r="B4071" i="1"/>
  <c r="AI4070" i="1"/>
  <c r="B4070" i="1"/>
  <c r="AI4056" i="1"/>
  <c r="B4056" i="1"/>
  <c r="AI4052" i="1"/>
  <c r="B4052" i="1"/>
  <c r="AI4042" i="1"/>
  <c r="B4042" i="1"/>
  <c r="AI4041" i="1"/>
  <c r="B4041" i="1"/>
  <c r="AI4030" i="1"/>
  <c r="B4030" i="1"/>
  <c r="AI4022" i="1"/>
  <c r="B4022" i="1"/>
  <c r="AI4021" i="1"/>
  <c r="B4021" i="1"/>
  <c r="AI3992" i="1"/>
  <c r="B3992" i="1"/>
  <c r="AI3991" i="1"/>
  <c r="B3991" i="1"/>
  <c r="AI3988" i="1"/>
  <c r="B3988" i="1"/>
  <c r="AI3986" i="1"/>
  <c r="B3986" i="1"/>
  <c r="AI3956" i="1"/>
  <c r="B3956" i="1"/>
  <c r="AI3952" i="1"/>
  <c r="B3952" i="1"/>
  <c r="AI3939" i="1"/>
  <c r="B3939" i="1"/>
  <c r="AI3923" i="1"/>
  <c r="B3923" i="1"/>
  <c r="AI3909" i="1"/>
  <c r="B3909" i="1"/>
  <c r="AI3907" i="1"/>
  <c r="B3907" i="1"/>
  <c r="AI3894" i="1"/>
  <c r="B3894" i="1"/>
  <c r="AI3891" i="1"/>
  <c r="B3891" i="1"/>
  <c r="AI3850" i="1"/>
  <c r="B3850" i="1"/>
  <c r="AI3839" i="1"/>
  <c r="B3839" i="1"/>
  <c r="AI3830" i="1"/>
  <c r="B3830" i="1"/>
  <c r="AI3829" i="1"/>
  <c r="B3829" i="1"/>
  <c r="AI3797" i="1"/>
  <c r="B3797" i="1"/>
  <c r="AI3785" i="1"/>
  <c r="B3785" i="1"/>
  <c r="AI3767" i="1"/>
  <c r="B3767" i="1"/>
  <c r="AI3766" i="1"/>
  <c r="B3766" i="1"/>
  <c r="AI3749" i="1"/>
  <c r="B3749" i="1"/>
  <c r="AI3746" i="1"/>
  <c r="B3746" i="1"/>
  <c r="AI3736" i="1"/>
  <c r="B3736" i="1"/>
  <c r="AI3729" i="1"/>
  <c r="B3729" i="1"/>
  <c r="AI3725" i="1"/>
  <c r="B3725" i="1"/>
  <c r="AI3719" i="1"/>
  <c r="B3719" i="1"/>
  <c r="AI3718" i="1"/>
  <c r="B3718" i="1"/>
  <c r="AI3706" i="1"/>
  <c r="B3706" i="1"/>
  <c r="AI3705" i="1"/>
  <c r="B3705" i="1"/>
  <c r="AI3701" i="1"/>
  <c r="B3701" i="1"/>
  <c r="AI3700" i="1"/>
  <c r="B3700" i="1"/>
  <c r="AI3698" i="1"/>
  <c r="B3698" i="1"/>
  <c r="AI3689" i="1"/>
  <c r="B3689" i="1"/>
  <c r="AI3677" i="1"/>
  <c r="B3677" i="1"/>
  <c r="AI3669" i="1"/>
  <c r="B3669" i="1"/>
  <c r="AI3668" i="1"/>
  <c r="B3668" i="1"/>
  <c r="AI3660" i="1"/>
  <c r="B3660" i="1"/>
  <c r="AI3659" i="1"/>
  <c r="B3659" i="1"/>
  <c r="AI3653" i="1"/>
  <c r="B3653" i="1"/>
  <c r="AI3643" i="1"/>
  <c r="B3643" i="1"/>
  <c r="AI3618" i="1"/>
  <c r="B3618" i="1"/>
  <c r="AI3614" i="1"/>
  <c r="B3614" i="1"/>
  <c r="AI3607" i="1"/>
  <c r="B3607" i="1"/>
  <c r="AI3600" i="1"/>
  <c r="B3600" i="1"/>
  <c r="AI3595" i="1"/>
  <c r="B3595" i="1"/>
  <c r="AI3592" i="1"/>
  <c r="B3592" i="1"/>
  <c r="AI3579" i="1"/>
  <c r="B3579" i="1"/>
  <c r="AI3578" i="1"/>
  <c r="B3578" i="1"/>
  <c r="AI3577" i="1"/>
  <c r="B3577" i="1"/>
  <c r="AI3561" i="1"/>
  <c r="B3561" i="1"/>
  <c r="AI3560" i="1"/>
  <c r="B3560" i="1"/>
  <c r="AI3555" i="1"/>
  <c r="B3555" i="1"/>
  <c r="AI3549" i="1"/>
  <c r="B3549" i="1"/>
  <c r="AI3546" i="1"/>
  <c r="B3546" i="1"/>
  <c r="AI3543" i="1"/>
  <c r="B3543" i="1"/>
  <c r="AI3540" i="1"/>
  <c r="B3540" i="1"/>
  <c r="AI3528" i="1"/>
  <c r="B3528" i="1"/>
  <c r="AI3519" i="1"/>
  <c r="B3519" i="1"/>
  <c r="AI3512" i="1"/>
  <c r="B3512" i="1"/>
  <c r="AI3510" i="1"/>
  <c r="B3510" i="1"/>
  <c r="AI3504" i="1"/>
  <c r="B3504" i="1"/>
  <c r="AI3503" i="1"/>
  <c r="B3503" i="1"/>
  <c r="AI3497" i="1"/>
  <c r="B3497" i="1"/>
  <c r="AI3494" i="1"/>
  <c r="B3494" i="1"/>
  <c r="AI3493" i="1"/>
  <c r="B3493" i="1"/>
  <c r="AI3475" i="1"/>
  <c r="B3475" i="1"/>
  <c r="AI3471" i="1"/>
  <c r="B3471" i="1"/>
  <c r="AI3470" i="1"/>
  <c r="B3470" i="1"/>
  <c r="AI3467" i="1"/>
  <c r="B3467" i="1"/>
  <c r="AI3455" i="1"/>
  <c r="B3455" i="1"/>
  <c r="AI3453" i="1"/>
  <c r="B3453" i="1"/>
  <c r="AI3452" i="1"/>
  <c r="B3452" i="1"/>
  <c r="AI3444" i="1"/>
  <c r="B3444" i="1"/>
  <c r="AI3423" i="1"/>
  <c r="B3423" i="1"/>
  <c r="AI3405" i="1"/>
  <c r="B3405" i="1"/>
  <c r="AI3404" i="1"/>
  <c r="B3404" i="1"/>
  <c r="AI3396" i="1"/>
  <c r="B3396" i="1"/>
  <c r="AI3378" i="1"/>
  <c r="B3378" i="1"/>
  <c r="AI3377" i="1"/>
  <c r="B3377" i="1"/>
  <c r="AI3356" i="1"/>
  <c r="B3356" i="1"/>
  <c r="AI3336" i="1"/>
  <c r="B3336" i="1"/>
  <c r="AI3333" i="1"/>
  <c r="B3333" i="1"/>
  <c r="AI3326" i="1"/>
  <c r="B3326" i="1"/>
  <c r="AI3324" i="1"/>
  <c r="B3324" i="1"/>
  <c r="AI3320" i="1"/>
  <c r="B3320" i="1"/>
  <c r="AI3317" i="1"/>
  <c r="B3317" i="1"/>
  <c r="AI3312" i="1"/>
  <c r="B3312" i="1"/>
  <c r="AI3304" i="1"/>
  <c r="B3304" i="1"/>
  <c r="AI3278" i="1"/>
  <c r="B3278" i="1"/>
  <c r="AI3271" i="1"/>
  <c r="B3271" i="1"/>
  <c r="AI3268" i="1"/>
  <c r="B3268" i="1"/>
  <c r="AI3263" i="1"/>
  <c r="B3263" i="1"/>
  <c r="AI3262" i="1"/>
  <c r="B3262" i="1"/>
  <c r="AI3256" i="1"/>
  <c r="B3256" i="1"/>
  <c r="AI3249" i="1"/>
  <c r="B3249" i="1"/>
  <c r="AI3201" i="1"/>
  <c r="B3201" i="1"/>
  <c r="AI3197" i="1"/>
  <c r="B3197" i="1"/>
  <c r="AI3196" i="1"/>
  <c r="B3196" i="1"/>
  <c r="AI3195" i="1"/>
  <c r="B3195" i="1"/>
  <c r="AI3190" i="1"/>
  <c r="B3190" i="1"/>
  <c r="AI3182" i="1"/>
  <c r="B3182" i="1"/>
  <c r="AI3151" i="1"/>
  <c r="B3151" i="1"/>
  <c r="AI3141" i="1"/>
  <c r="B3141" i="1"/>
  <c r="AI3130" i="1"/>
  <c r="B3130" i="1"/>
  <c r="AI3118" i="1"/>
  <c r="B3118" i="1"/>
  <c r="AI3097" i="1"/>
  <c r="B3097" i="1"/>
  <c r="AI3094" i="1"/>
  <c r="B3094" i="1"/>
  <c r="AI3083" i="1"/>
  <c r="B3083" i="1"/>
  <c r="AI3080" i="1"/>
  <c r="B3080" i="1"/>
  <c r="AI3079" i="1"/>
  <c r="B3079" i="1"/>
  <c r="AI3078" i="1"/>
  <c r="B3078" i="1"/>
  <c r="AI3073" i="1"/>
  <c r="B3073" i="1"/>
  <c r="AI3067" i="1"/>
  <c r="B3067" i="1"/>
  <c r="AI3057" i="1"/>
  <c r="B3057" i="1"/>
  <c r="AI3030" i="1"/>
  <c r="B3030" i="1"/>
  <c r="AI3026" i="1"/>
  <c r="B3026" i="1"/>
  <c r="AI3018" i="1"/>
  <c r="B3018" i="1"/>
  <c r="AI3006" i="1"/>
  <c r="B3006" i="1"/>
  <c r="AI3005" i="1"/>
  <c r="B3005" i="1"/>
  <c r="AI2998" i="1"/>
  <c r="B2998" i="1"/>
  <c r="AI2957" i="1"/>
  <c r="B2957" i="1"/>
  <c r="AI2955" i="1"/>
  <c r="B2955" i="1"/>
  <c r="AI2943" i="1"/>
  <c r="B2943" i="1"/>
  <c r="AI2938" i="1"/>
  <c r="B2938" i="1"/>
  <c r="AI2922" i="1"/>
  <c r="B2922" i="1"/>
  <c r="AI2889" i="1"/>
  <c r="B2889" i="1"/>
  <c r="AI2883" i="1"/>
  <c r="B2883" i="1"/>
  <c r="AI2870" i="1"/>
  <c r="B2870" i="1"/>
  <c r="AI2869" i="1"/>
  <c r="B2869" i="1"/>
  <c r="AI2862" i="1"/>
  <c r="B2862" i="1"/>
  <c r="AI2857" i="1"/>
  <c r="B2857" i="1"/>
  <c r="AI2850" i="1"/>
  <c r="B2850" i="1"/>
  <c r="AI2842" i="1"/>
  <c r="B2842" i="1"/>
  <c r="AI2832" i="1"/>
  <c r="B2832" i="1"/>
  <c r="AI2830" i="1"/>
  <c r="B2830" i="1"/>
  <c r="AI2814" i="1"/>
  <c r="B2814" i="1"/>
  <c r="AI2807" i="1"/>
  <c r="B2807" i="1"/>
  <c r="AI2804" i="1"/>
  <c r="B2804" i="1"/>
  <c r="AI2798" i="1"/>
  <c r="B2798" i="1"/>
  <c r="AI2789" i="1"/>
  <c r="B2789" i="1"/>
  <c r="AI2783" i="1"/>
  <c r="B2783" i="1"/>
  <c r="AI2777" i="1"/>
  <c r="B2777" i="1"/>
  <c r="AI2745" i="1"/>
  <c r="B2745" i="1"/>
  <c r="AI2736" i="1"/>
  <c r="B2736" i="1"/>
  <c r="AI2734" i="1"/>
  <c r="B2734" i="1"/>
  <c r="AI2718" i="1"/>
  <c r="B2718" i="1"/>
  <c r="AI2701" i="1"/>
  <c r="B2701" i="1"/>
  <c r="AI2698" i="1"/>
  <c r="B2698" i="1"/>
  <c r="AI2685" i="1"/>
  <c r="B2685" i="1"/>
  <c r="AI2684" i="1"/>
  <c r="B2684" i="1"/>
  <c r="AI2679" i="1"/>
  <c r="B2679" i="1"/>
  <c r="AI2678" i="1"/>
  <c r="B2678" i="1"/>
  <c r="AI2671" i="1"/>
  <c r="B2671" i="1"/>
  <c r="AI2664" i="1"/>
  <c r="B2664" i="1"/>
  <c r="AI2657" i="1"/>
  <c r="B2657" i="1"/>
  <c r="AI2656" i="1"/>
  <c r="B2656" i="1"/>
  <c r="AI2654" i="1"/>
  <c r="B2654" i="1"/>
  <c r="AI2653" i="1"/>
  <c r="B2653" i="1"/>
  <c r="AI2647" i="1"/>
  <c r="B2647" i="1"/>
  <c r="AI2646" i="1"/>
  <c r="B2646" i="1"/>
  <c r="AI2639" i="1"/>
  <c r="B2639" i="1"/>
  <c r="AI2629" i="1"/>
  <c r="B2629" i="1"/>
  <c r="AI2625" i="1"/>
  <c r="B2625" i="1"/>
  <c r="AI2621" i="1"/>
  <c r="B2621" i="1"/>
  <c r="AI2610" i="1"/>
  <c r="B2610" i="1"/>
  <c r="AI2606" i="1"/>
  <c r="B2606" i="1"/>
  <c r="AI2591" i="1"/>
  <c r="B2591" i="1"/>
  <c r="AI2589" i="1"/>
  <c r="B2589" i="1"/>
  <c r="AI2579" i="1"/>
  <c r="B2579" i="1"/>
  <c r="AI2572" i="1"/>
  <c r="B2572" i="1"/>
  <c r="AI2565" i="1"/>
  <c r="B2565" i="1"/>
  <c r="AI2562" i="1"/>
  <c r="B2562" i="1"/>
  <c r="AI2561" i="1"/>
  <c r="B2561" i="1"/>
  <c r="AI2550" i="1"/>
  <c r="B2550" i="1"/>
  <c r="AI2547" i="1"/>
  <c r="B2547" i="1"/>
  <c r="AI2544" i="1"/>
  <c r="B2544" i="1"/>
  <c r="AI2531" i="1"/>
  <c r="B2531" i="1"/>
  <c r="AI2527" i="1"/>
  <c r="B2527" i="1"/>
  <c r="AI2519" i="1"/>
  <c r="B2519" i="1"/>
  <c r="AI2518" i="1"/>
  <c r="B2518" i="1"/>
  <c r="AI2511" i="1"/>
  <c r="B2511" i="1"/>
  <c r="AI2510" i="1"/>
  <c r="B2510" i="1"/>
  <c r="AI2499" i="1"/>
  <c r="B2499" i="1"/>
  <c r="AI2487" i="1"/>
  <c r="B2487" i="1"/>
  <c r="AI2479" i="1"/>
  <c r="B2479" i="1"/>
  <c r="AI2470" i="1"/>
  <c r="B2470" i="1"/>
  <c r="AI2467" i="1"/>
  <c r="B2467" i="1"/>
  <c r="AI2465" i="1"/>
  <c r="B2465" i="1"/>
  <c r="AI2464" i="1"/>
  <c r="B2464" i="1"/>
  <c r="AI2424" i="1"/>
  <c r="B2424" i="1"/>
  <c r="AI2422" i="1"/>
  <c r="B2422" i="1"/>
  <c r="AI2420" i="1"/>
  <c r="B2420" i="1"/>
  <c r="AI2405" i="1"/>
  <c r="B2405" i="1"/>
  <c r="AI2402" i="1"/>
  <c r="B2402" i="1"/>
  <c r="AI2397" i="1"/>
  <c r="B2397" i="1"/>
  <c r="AI2396" i="1"/>
  <c r="B2396" i="1"/>
  <c r="AI2395" i="1"/>
  <c r="B2395" i="1"/>
  <c r="AI2394" i="1"/>
  <c r="B2394" i="1"/>
  <c r="AI2383" i="1"/>
  <c r="B2383" i="1"/>
  <c r="AI2353" i="1"/>
  <c r="B2353" i="1"/>
  <c r="AI2352" i="1"/>
  <c r="B2352" i="1"/>
  <c r="AI2327" i="1"/>
  <c r="B2327" i="1"/>
  <c r="AI2312" i="1"/>
  <c r="B2312" i="1"/>
  <c r="AI2308" i="1"/>
  <c r="B2308" i="1"/>
  <c r="AI2290" i="1"/>
  <c r="B2290" i="1"/>
  <c r="AI2281" i="1"/>
  <c r="B2281" i="1"/>
  <c r="AI2280" i="1"/>
  <c r="B2280" i="1"/>
  <c r="AI2274" i="1"/>
  <c r="B2274" i="1"/>
  <c r="AI2257" i="1"/>
  <c r="B2257" i="1"/>
  <c r="AI2243" i="1"/>
  <c r="B2243" i="1"/>
  <c r="AI2231" i="1"/>
  <c r="B2231" i="1"/>
  <c r="AI2226" i="1"/>
  <c r="B2226" i="1"/>
  <c r="AI2215" i="1"/>
  <c r="B2215" i="1"/>
  <c r="AI2176" i="1"/>
  <c r="B2176" i="1"/>
  <c r="AI2175" i="1"/>
  <c r="B2175" i="1"/>
  <c r="AI2159" i="1"/>
  <c r="B2159" i="1"/>
  <c r="AI2144" i="1"/>
  <c r="B2144" i="1"/>
  <c r="AI2129" i="1"/>
  <c r="B2129" i="1"/>
  <c r="AI2127" i="1"/>
  <c r="B2127" i="1"/>
  <c r="AI2119" i="1"/>
  <c r="B2119" i="1"/>
  <c r="AI2113" i="1"/>
  <c r="B2113" i="1"/>
  <c r="AI2099" i="1"/>
  <c r="B2099" i="1"/>
  <c r="AI2097" i="1"/>
  <c r="B2097" i="1"/>
  <c r="AI2092" i="1"/>
  <c r="B2092" i="1"/>
  <c r="AI2091" i="1"/>
  <c r="B2091" i="1"/>
  <c r="AI2086" i="1"/>
  <c r="B2086" i="1"/>
  <c r="AI2082" i="1"/>
  <c r="B2082" i="1"/>
  <c r="AI2061" i="1"/>
  <c r="B2061" i="1"/>
  <c r="AI2057" i="1"/>
  <c r="B2057" i="1"/>
  <c r="AI2056" i="1"/>
  <c r="B2056" i="1"/>
  <c r="AI2046" i="1"/>
  <c r="B2046" i="1"/>
  <c r="AI2016" i="1"/>
  <c r="B2016" i="1"/>
  <c r="AI2011" i="1"/>
  <c r="B2011" i="1"/>
  <c r="AI2009" i="1"/>
  <c r="B2009" i="1"/>
  <c r="AI1978" i="1"/>
  <c r="B1978" i="1"/>
  <c r="AI1967" i="1"/>
  <c r="B1967" i="1"/>
  <c r="AI1962" i="1"/>
  <c r="B1962" i="1"/>
  <c r="AI1952" i="1"/>
  <c r="B1952" i="1"/>
  <c r="AI1950" i="1"/>
  <c r="B1950" i="1"/>
  <c r="AI1939" i="1"/>
  <c r="B1939" i="1"/>
  <c r="AI1929" i="1"/>
  <c r="B1929" i="1"/>
  <c r="AI1928" i="1"/>
  <c r="B1928" i="1"/>
  <c r="AI1874" i="1"/>
  <c r="B1874" i="1"/>
  <c r="AI1870" i="1"/>
  <c r="B1870" i="1"/>
  <c r="AI1867" i="1"/>
  <c r="B1867" i="1"/>
  <c r="AI1862" i="1"/>
  <c r="B1862" i="1"/>
  <c r="AI1860" i="1"/>
  <c r="B1860" i="1"/>
  <c r="AI1844" i="1"/>
  <c r="B1844" i="1"/>
  <c r="AI1841" i="1"/>
  <c r="B1841" i="1"/>
  <c r="AI1840" i="1"/>
  <c r="B1840" i="1"/>
  <c r="AI1825" i="1"/>
  <c r="B1825" i="1"/>
  <c r="AI1821" i="1"/>
  <c r="B1821" i="1"/>
  <c r="AI1807" i="1"/>
  <c r="B1807" i="1"/>
  <c r="AI1796" i="1"/>
  <c r="B1796" i="1"/>
  <c r="AI1786" i="1"/>
  <c r="B1786" i="1"/>
  <c r="AI1776" i="1"/>
  <c r="B1776" i="1"/>
  <c r="AI1774" i="1"/>
  <c r="B1774" i="1"/>
  <c r="AI1756" i="1"/>
  <c r="B1756" i="1"/>
  <c r="AI1719" i="1"/>
  <c r="B1719" i="1"/>
  <c r="AI1706" i="1"/>
  <c r="B1706" i="1"/>
  <c r="AI1705" i="1"/>
  <c r="B1705" i="1"/>
  <c r="AI1699" i="1"/>
  <c r="B1699" i="1"/>
  <c r="AI1697" i="1"/>
  <c r="B1697" i="1"/>
  <c r="AI1672" i="1"/>
  <c r="B1672" i="1"/>
  <c r="AI1671" i="1"/>
  <c r="B1671" i="1"/>
  <c r="AI1666" i="1"/>
  <c r="B1666" i="1"/>
  <c r="AI1665" i="1"/>
  <c r="B1665" i="1"/>
  <c r="AI1664" i="1"/>
  <c r="B1664" i="1"/>
  <c r="AI1662" i="1"/>
  <c r="B1662" i="1"/>
  <c r="AI1657" i="1"/>
  <c r="B1657" i="1"/>
  <c r="AI1652" i="1"/>
  <c r="B1652" i="1"/>
  <c r="AI1634" i="1"/>
  <c r="B1634" i="1"/>
  <c r="AI1611" i="1"/>
  <c r="B1611" i="1"/>
  <c r="AI1610" i="1"/>
  <c r="B1610" i="1"/>
  <c r="AI1591" i="1"/>
  <c r="B1591" i="1"/>
  <c r="AI1590" i="1"/>
  <c r="B1590" i="1"/>
  <c r="AI1584" i="1"/>
  <c r="B1584" i="1"/>
  <c r="AI1580" i="1"/>
  <c r="B1580" i="1"/>
  <c r="AI1572" i="1"/>
  <c r="B1572" i="1"/>
  <c r="AI1571" i="1"/>
  <c r="B1571" i="1"/>
  <c r="AI1553" i="1"/>
  <c r="B1553" i="1"/>
  <c r="AI1552" i="1"/>
  <c r="B1552" i="1"/>
  <c r="AI1544" i="1"/>
  <c r="B1544" i="1"/>
  <c r="AI1542" i="1"/>
  <c r="B1542" i="1"/>
  <c r="AI1538" i="1"/>
  <c r="B1538" i="1"/>
  <c r="AI1516" i="1"/>
  <c r="B1516" i="1"/>
  <c r="AI1509" i="1"/>
  <c r="B1509" i="1"/>
  <c r="AI1505" i="1"/>
  <c r="B1505" i="1"/>
  <c r="AI1503" i="1"/>
  <c r="B1503" i="1"/>
  <c r="AI8" i="1"/>
  <c r="B8" i="1"/>
  <c r="AI7" i="1"/>
  <c r="B7" i="1"/>
  <c r="AI6" i="1"/>
  <c r="B6" i="1"/>
  <c r="AI5" i="1"/>
  <c r="B5" i="1"/>
  <c r="AI4" i="1"/>
  <c r="B4" i="1"/>
  <c r="AI3" i="1"/>
  <c r="B3" i="1"/>
  <c r="AI2" i="1"/>
  <c r="B2" i="1"/>
  <c r="AH7358" i="1"/>
  <c r="V7358" i="1"/>
  <c r="I7358" i="1"/>
  <c r="A7358" i="1"/>
  <c r="AH7357" i="1"/>
  <c r="V7357" i="1"/>
  <c r="I7357" i="1"/>
  <c r="A7357" i="1"/>
  <c r="AH7356" i="1"/>
  <c r="V7356" i="1"/>
  <c r="I7356" i="1"/>
  <c r="A7356" i="1"/>
  <c r="AH7355" i="1"/>
  <c r="V7355" i="1"/>
  <c r="I7355" i="1"/>
  <c r="A7355" i="1"/>
  <c r="AH7354" i="1"/>
  <c r="V7354" i="1"/>
  <c r="I7354" i="1"/>
  <c r="A7354" i="1"/>
  <c r="AH7353" i="1"/>
  <c r="V7353" i="1"/>
  <c r="I7353" i="1"/>
  <c r="A7353" i="1"/>
  <c r="AH7352" i="1"/>
  <c r="V7352" i="1"/>
  <c r="I7352" i="1"/>
  <c r="A7352" i="1"/>
  <c r="AH7351" i="1"/>
  <c r="V7351" i="1"/>
  <c r="I7351" i="1"/>
  <c r="A7351" i="1"/>
  <c r="AH7350" i="1"/>
  <c r="V7350" i="1"/>
  <c r="I7350" i="1"/>
  <c r="A7350" i="1"/>
  <c r="AH7349" i="1"/>
  <c r="V7349" i="1"/>
  <c r="I7349" i="1"/>
  <c r="A7349" i="1"/>
  <c r="AH7348" i="1"/>
  <c r="V7348" i="1"/>
  <c r="I7348" i="1"/>
  <c r="A7348" i="1"/>
  <c r="AH7347" i="1"/>
  <c r="V7347" i="1"/>
  <c r="I7347" i="1"/>
  <c r="A7347" i="1"/>
  <c r="AH7346" i="1"/>
  <c r="V7346" i="1"/>
  <c r="I7346" i="1"/>
  <c r="A7346" i="1"/>
  <c r="AH7345" i="1"/>
  <c r="V7345" i="1"/>
  <c r="I7345" i="1"/>
  <c r="A7345" i="1"/>
  <c r="AH7344" i="1"/>
  <c r="V7344" i="1"/>
  <c r="I7344" i="1"/>
  <c r="A7344" i="1"/>
  <c r="AH7343" i="1"/>
  <c r="V7343" i="1"/>
  <c r="I7343" i="1"/>
  <c r="A7343" i="1"/>
  <c r="AH7342" i="1"/>
  <c r="V7342" i="1"/>
  <c r="I7342" i="1"/>
  <c r="A7342" i="1"/>
  <c r="AH7341" i="1"/>
  <c r="V7341" i="1"/>
  <c r="I7341" i="1"/>
  <c r="A7341" i="1"/>
  <c r="AH7340" i="1"/>
  <c r="V7340" i="1"/>
  <c r="I7340" i="1"/>
  <c r="A7340" i="1"/>
  <c r="AH7339" i="1"/>
  <c r="V7339" i="1"/>
  <c r="I7339" i="1"/>
  <c r="A7339" i="1"/>
  <c r="AH7338" i="1"/>
  <c r="V7338" i="1"/>
  <c r="I7338" i="1"/>
  <c r="A7338" i="1"/>
  <c r="AH7337" i="1"/>
  <c r="V7337" i="1"/>
  <c r="I7337" i="1"/>
  <c r="A7337" i="1"/>
  <c r="AH7336" i="1"/>
  <c r="V7336" i="1"/>
  <c r="I7336" i="1"/>
  <c r="A7336" i="1"/>
  <c r="AH7335" i="1"/>
  <c r="V7335" i="1"/>
  <c r="I7335" i="1"/>
  <c r="A7335" i="1"/>
  <c r="AH7334" i="1"/>
  <c r="V7334" i="1"/>
  <c r="I7334" i="1"/>
  <c r="A7334" i="1"/>
  <c r="AH7333" i="1"/>
  <c r="V7333" i="1"/>
  <c r="I7333" i="1"/>
  <c r="A7333" i="1"/>
  <c r="AH7332" i="1"/>
  <c r="V7332" i="1"/>
  <c r="I7332" i="1"/>
  <c r="A7332" i="1"/>
  <c r="AH7331" i="1"/>
  <c r="V7331" i="1"/>
  <c r="I7331" i="1"/>
  <c r="A7331" i="1"/>
  <c r="AH7330" i="1"/>
  <c r="V7330" i="1"/>
  <c r="I7330" i="1"/>
  <c r="A7330" i="1"/>
  <c r="AH7329" i="1"/>
  <c r="V7329" i="1"/>
  <c r="I7329" i="1"/>
  <c r="A7329" i="1"/>
  <c r="AH7328" i="1"/>
  <c r="V7328" i="1"/>
  <c r="I7328" i="1"/>
  <c r="A7328" i="1"/>
  <c r="AH7327" i="1"/>
  <c r="V7327" i="1"/>
  <c r="I7327" i="1"/>
  <c r="A7327" i="1"/>
  <c r="AH7326" i="1"/>
  <c r="V7326" i="1"/>
  <c r="I7326" i="1"/>
  <c r="A7326" i="1"/>
  <c r="AH7325" i="1"/>
  <c r="I7325" i="1"/>
  <c r="A7325" i="1"/>
  <c r="AH7324" i="1"/>
  <c r="V7324" i="1"/>
  <c r="I7324" i="1"/>
  <c r="A7324" i="1"/>
  <c r="AH7323" i="1"/>
  <c r="V7323" i="1"/>
  <c r="I7323" i="1"/>
  <c r="A7323" i="1"/>
  <c r="AH7322" i="1"/>
  <c r="V7322" i="1"/>
  <c r="I7322" i="1"/>
  <c r="A7322" i="1"/>
  <c r="AH7321" i="1"/>
  <c r="V7321" i="1"/>
  <c r="I7321" i="1"/>
  <c r="A7321" i="1"/>
  <c r="AH7320" i="1"/>
  <c r="V7320" i="1"/>
  <c r="I7320" i="1"/>
  <c r="A7320" i="1"/>
  <c r="AH7319" i="1"/>
  <c r="V7319" i="1"/>
  <c r="I7319" i="1"/>
  <c r="A7319" i="1"/>
  <c r="AH7318" i="1"/>
  <c r="V7318" i="1"/>
  <c r="I7318" i="1"/>
  <c r="A7318" i="1"/>
  <c r="AH7317" i="1"/>
  <c r="V7317" i="1"/>
  <c r="I7317" i="1"/>
  <c r="A7317" i="1"/>
  <c r="AH7316" i="1"/>
  <c r="V7316" i="1"/>
  <c r="I7316" i="1"/>
  <c r="A7316" i="1"/>
  <c r="AH7315" i="1"/>
  <c r="I7315" i="1"/>
  <c r="A7315" i="1"/>
  <c r="AH7314" i="1"/>
  <c r="V7314" i="1"/>
  <c r="I7314" i="1"/>
  <c r="A7314" i="1"/>
  <c r="AH7313" i="1"/>
  <c r="V7313" i="1"/>
  <c r="I7313" i="1"/>
  <c r="A7313" i="1"/>
  <c r="AH7312" i="1"/>
  <c r="V7312" i="1"/>
  <c r="I7312" i="1"/>
  <c r="A7312" i="1"/>
  <c r="AH7311" i="1"/>
  <c r="V7311" i="1"/>
  <c r="I7311" i="1"/>
  <c r="A7311" i="1"/>
  <c r="AH7310" i="1"/>
  <c r="V7310" i="1"/>
  <c r="I7310" i="1"/>
  <c r="A7310" i="1"/>
  <c r="AH7309" i="1"/>
  <c r="V7309" i="1"/>
  <c r="I7309" i="1"/>
  <c r="A7309" i="1"/>
  <c r="AH7308" i="1"/>
  <c r="V7308" i="1"/>
  <c r="I7308" i="1"/>
  <c r="A7308" i="1"/>
  <c r="AH7307" i="1"/>
  <c r="V7307" i="1"/>
  <c r="I7307" i="1"/>
  <c r="A7307" i="1"/>
  <c r="AH7306" i="1"/>
  <c r="V7306" i="1"/>
  <c r="I7306" i="1"/>
  <c r="A7306" i="1"/>
  <c r="AH7305" i="1"/>
  <c r="V7305" i="1"/>
  <c r="I7305" i="1"/>
  <c r="A7305" i="1"/>
  <c r="AH7304" i="1"/>
  <c r="V7304" i="1"/>
  <c r="I7304" i="1"/>
  <c r="A7304" i="1"/>
  <c r="AH7303" i="1"/>
  <c r="V7303" i="1"/>
  <c r="I7303" i="1"/>
  <c r="A7303" i="1"/>
  <c r="AH7302" i="1"/>
  <c r="V7302" i="1"/>
  <c r="I7302" i="1"/>
  <c r="A7302" i="1"/>
  <c r="AH7301" i="1"/>
  <c r="V7301" i="1"/>
  <c r="I7301" i="1"/>
  <c r="A7301" i="1"/>
  <c r="AH7300" i="1"/>
  <c r="V7300" i="1"/>
  <c r="I7300" i="1"/>
  <c r="A7300" i="1"/>
  <c r="AH7299" i="1"/>
  <c r="V7299" i="1"/>
  <c r="I7299" i="1"/>
  <c r="A7299" i="1"/>
  <c r="AH7298" i="1"/>
  <c r="V7298" i="1"/>
  <c r="I7298" i="1"/>
  <c r="A7298" i="1"/>
  <c r="AH7297" i="1"/>
  <c r="V7297" i="1"/>
  <c r="I7297" i="1"/>
  <c r="A7297" i="1"/>
  <c r="AH7296" i="1"/>
  <c r="V7296" i="1"/>
  <c r="I7296" i="1"/>
  <c r="A7296" i="1"/>
  <c r="AH7295" i="1"/>
  <c r="V7295" i="1"/>
  <c r="I7295" i="1"/>
  <c r="A7295" i="1"/>
  <c r="AH7294" i="1"/>
  <c r="V7294" i="1"/>
  <c r="I7294" i="1"/>
  <c r="A7294" i="1"/>
  <c r="AH7293" i="1"/>
  <c r="V7293" i="1"/>
  <c r="I7293" i="1"/>
  <c r="A7293" i="1"/>
  <c r="AH7292" i="1"/>
  <c r="V7292" i="1"/>
  <c r="I7292" i="1"/>
  <c r="A7292" i="1"/>
  <c r="AH7291" i="1"/>
  <c r="V7291" i="1"/>
  <c r="I7291" i="1"/>
  <c r="A7291" i="1"/>
  <c r="AH7290" i="1"/>
  <c r="V7290" i="1"/>
  <c r="I7290" i="1"/>
  <c r="A7290" i="1"/>
  <c r="AH7289" i="1"/>
  <c r="V7289" i="1"/>
  <c r="I7289" i="1"/>
  <c r="A7289" i="1"/>
  <c r="AH7288" i="1"/>
  <c r="V7288" i="1"/>
  <c r="I7288" i="1"/>
  <c r="A7288" i="1"/>
  <c r="AH7287" i="1"/>
  <c r="V7287" i="1"/>
  <c r="I7287" i="1"/>
  <c r="A7287" i="1"/>
  <c r="AH7286" i="1"/>
  <c r="V7286" i="1"/>
  <c r="I7286" i="1"/>
  <c r="A7286" i="1"/>
  <c r="AH7285" i="1"/>
  <c r="V7285" i="1"/>
  <c r="I7285" i="1"/>
  <c r="A7285" i="1"/>
  <c r="AH7284" i="1"/>
  <c r="V7284" i="1"/>
  <c r="I7284" i="1"/>
  <c r="A7284" i="1"/>
  <c r="AH7283" i="1"/>
  <c r="V7283" i="1"/>
  <c r="I7283" i="1"/>
  <c r="A7283" i="1"/>
  <c r="AH7282" i="1"/>
  <c r="V7282" i="1"/>
  <c r="I7282" i="1"/>
  <c r="A7282" i="1"/>
  <c r="AH7281" i="1"/>
  <c r="V7281" i="1"/>
  <c r="I7281" i="1"/>
  <c r="A7281" i="1"/>
  <c r="AH7280" i="1"/>
  <c r="V7280" i="1"/>
  <c r="I7280" i="1"/>
  <c r="A7280" i="1"/>
  <c r="AH7279" i="1"/>
  <c r="V7279" i="1"/>
  <c r="I7279" i="1"/>
  <c r="A7279" i="1"/>
  <c r="AH7278" i="1"/>
  <c r="V7278" i="1"/>
  <c r="I7278" i="1"/>
  <c r="A7278" i="1"/>
  <c r="AH7277" i="1"/>
  <c r="V7277" i="1"/>
  <c r="I7277" i="1"/>
  <c r="A7277" i="1"/>
  <c r="AH7276" i="1"/>
  <c r="V7276" i="1"/>
  <c r="I7276" i="1"/>
  <c r="A7276" i="1"/>
  <c r="AH7275" i="1"/>
  <c r="V7275" i="1"/>
  <c r="I7275" i="1"/>
  <c r="A7275" i="1"/>
  <c r="AH7274" i="1"/>
  <c r="V7274" i="1"/>
  <c r="I7274" i="1"/>
  <c r="A7274" i="1"/>
  <c r="AH7273" i="1"/>
  <c r="V7273" i="1"/>
  <c r="I7273" i="1"/>
  <c r="A7273" i="1"/>
  <c r="AH7272" i="1"/>
  <c r="V7272" i="1"/>
  <c r="I7272" i="1"/>
  <c r="A7272" i="1"/>
  <c r="AH7271" i="1"/>
  <c r="V7271" i="1"/>
  <c r="I7271" i="1"/>
  <c r="A7271" i="1"/>
  <c r="AH7270" i="1"/>
  <c r="V7270" i="1"/>
  <c r="I7270" i="1"/>
  <c r="A7270" i="1"/>
  <c r="AH7269" i="1"/>
  <c r="V7269" i="1"/>
  <c r="I7269" i="1"/>
  <c r="A7269" i="1"/>
  <c r="AH7268" i="1"/>
  <c r="V7268" i="1"/>
  <c r="I7268" i="1"/>
  <c r="A7268" i="1"/>
  <c r="AH7267" i="1"/>
  <c r="V7267" i="1"/>
  <c r="I7267" i="1"/>
  <c r="A7267" i="1"/>
  <c r="AH7266" i="1"/>
  <c r="V7266" i="1"/>
  <c r="I7266" i="1"/>
  <c r="A7266" i="1"/>
  <c r="AH7265" i="1"/>
  <c r="V7265" i="1"/>
  <c r="I7265" i="1"/>
  <c r="A7265" i="1"/>
  <c r="AH7264" i="1"/>
  <c r="V7264" i="1"/>
  <c r="I7264" i="1"/>
  <c r="A7264" i="1"/>
  <c r="AH7263" i="1"/>
  <c r="V7263" i="1"/>
  <c r="I7263" i="1"/>
  <c r="A7263" i="1"/>
  <c r="AH7262" i="1"/>
  <c r="V7262" i="1"/>
  <c r="I7262" i="1"/>
  <c r="A7262" i="1"/>
  <c r="AH7261" i="1"/>
  <c r="V7261" i="1"/>
  <c r="I7261" i="1"/>
  <c r="A7261" i="1"/>
  <c r="AH7260" i="1"/>
  <c r="V7260" i="1"/>
  <c r="I7260" i="1"/>
  <c r="A7260" i="1"/>
  <c r="AH7259" i="1"/>
  <c r="V7259" i="1"/>
  <c r="I7259" i="1"/>
  <c r="A7259" i="1"/>
  <c r="AH7258" i="1"/>
  <c r="V7258" i="1"/>
  <c r="I7258" i="1"/>
  <c r="A7258" i="1"/>
  <c r="AH7257" i="1"/>
  <c r="V7257" i="1"/>
  <c r="I7257" i="1"/>
  <c r="A7257" i="1"/>
  <c r="AH7256" i="1"/>
  <c r="V7256" i="1"/>
  <c r="I7256" i="1"/>
  <c r="A7256" i="1"/>
  <c r="AH7255" i="1"/>
  <c r="V7255" i="1"/>
  <c r="I7255" i="1"/>
  <c r="A7255" i="1"/>
  <c r="AH7254" i="1"/>
  <c r="V7254" i="1"/>
  <c r="I7254" i="1"/>
  <c r="A7254" i="1"/>
  <c r="AH7253" i="1"/>
  <c r="V7253" i="1"/>
  <c r="I7253" i="1"/>
  <c r="A7253" i="1"/>
  <c r="AH7252" i="1"/>
  <c r="V7252" i="1"/>
  <c r="I7252" i="1"/>
  <c r="A7252" i="1"/>
  <c r="AH7251" i="1"/>
  <c r="V7251" i="1"/>
  <c r="I7251" i="1"/>
  <c r="A7251" i="1"/>
  <c r="AH7250" i="1"/>
  <c r="V7250" i="1"/>
  <c r="I7250" i="1"/>
  <c r="A7250" i="1"/>
  <c r="AH7249" i="1"/>
  <c r="V7249" i="1"/>
  <c r="I7249" i="1"/>
  <c r="A7249" i="1"/>
  <c r="AH7248" i="1"/>
  <c r="V7248" i="1"/>
  <c r="I7248" i="1"/>
  <c r="A7248" i="1"/>
  <c r="AH7247" i="1"/>
  <c r="V7247" i="1"/>
  <c r="I7247" i="1"/>
  <c r="A7247" i="1"/>
  <c r="AH7246" i="1"/>
  <c r="V7246" i="1"/>
  <c r="I7246" i="1"/>
  <c r="A7246" i="1"/>
  <c r="AH7245" i="1"/>
  <c r="V7245" i="1"/>
  <c r="I7245" i="1"/>
  <c r="A7245" i="1"/>
  <c r="AH7244" i="1"/>
  <c r="V7244" i="1"/>
  <c r="I7244" i="1"/>
  <c r="A7244" i="1"/>
  <c r="AH7243" i="1"/>
  <c r="V7243" i="1"/>
  <c r="I7243" i="1"/>
  <c r="A7243" i="1"/>
  <c r="AH7242" i="1"/>
  <c r="V7242" i="1"/>
  <c r="I7242" i="1"/>
  <c r="A7242" i="1"/>
  <c r="AH7241" i="1"/>
  <c r="V7241" i="1"/>
  <c r="I7241" i="1"/>
  <c r="A7241" i="1"/>
  <c r="AH7240" i="1"/>
  <c r="V7240" i="1"/>
  <c r="I7240" i="1"/>
  <c r="A7240" i="1"/>
  <c r="AH7239" i="1"/>
  <c r="V7239" i="1"/>
  <c r="I7239" i="1"/>
  <c r="A7239" i="1"/>
  <c r="AH7238" i="1"/>
  <c r="V7238" i="1"/>
  <c r="I7238" i="1"/>
  <c r="A7238" i="1"/>
  <c r="AH7237" i="1"/>
  <c r="V7237" i="1"/>
  <c r="I7237" i="1"/>
  <c r="A7237" i="1"/>
  <c r="AH7236" i="1"/>
  <c r="V7236" i="1"/>
  <c r="I7236" i="1"/>
  <c r="A7236" i="1"/>
  <c r="AH7235" i="1"/>
  <c r="I7235" i="1"/>
  <c r="A7235" i="1"/>
  <c r="AH7234" i="1"/>
  <c r="V7234" i="1"/>
  <c r="I7234" i="1"/>
  <c r="A7234" i="1"/>
  <c r="AH7233" i="1"/>
  <c r="V7233" i="1"/>
  <c r="I7233" i="1"/>
  <c r="A7233" i="1"/>
  <c r="AH7232" i="1"/>
  <c r="V7232" i="1"/>
  <c r="I7232" i="1"/>
  <c r="A7232" i="1"/>
  <c r="AH7231" i="1"/>
  <c r="V7231" i="1"/>
  <c r="I7231" i="1"/>
  <c r="A7231" i="1"/>
  <c r="AH7230" i="1"/>
  <c r="V7230" i="1"/>
  <c r="I7230" i="1"/>
  <c r="A7230" i="1"/>
  <c r="AH7229" i="1"/>
  <c r="V7229" i="1"/>
  <c r="I7229" i="1"/>
  <c r="A7229" i="1"/>
  <c r="AH7228" i="1"/>
  <c r="V7228" i="1"/>
  <c r="I7228" i="1"/>
  <c r="A7228" i="1"/>
  <c r="AH7227" i="1"/>
  <c r="V7227" i="1"/>
  <c r="I7227" i="1"/>
  <c r="A7227" i="1"/>
  <c r="AH7226" i="1"/>
  <c r="V7226" i="1"/>
  <c r="I7226" i="1"/>
  <c r="A7226" i="1"/>
  <c r="AH7225" i="1"/>
  <c r="V7225" i="1"/>
  <c r="I7225" i="1"/>
  <c r="A7225" i="1"/>
  <c r="AH7224" i="1"/>
  <c r="V7224" i="1"/>
  <c r="I7224" i="1"/>
  <c r="A7224" i="1"/>
  <c r="AH7223" i="1"/>
  <c r="V7223" i="1"/>
  <c r="I7223" i="1"/>
  <c r="A7223" i="1"/>
  <c r="AH7222" i="1"/>
  <c r="I7222" i="1"/>
  <c r="A7222" i="1"/>
  <c r="AH7221" i="1"/>
  <c r="V7221" i="1"/>
  <c r="I7221" i="1"/>
  <c r="A7221" i="1"/>
  <c r="AH7220" i="1"/>
  <c r="V7220" i="1"/>
  <c r="I7220" i="1"/>
  <c r="A7220" i="1"/>
  <c r="AH7219" i="1"/>
  <c r="V7219" i="1"/>
  <c r="I7219" i="1"/>
  <c r="A7219" i="1"/>
  <c r="AH7218" i="1"/>
  <c r="V7218" i="1"/>
  <c r="I7218" i="1"/>
  <c r="A7218" i="1"/>
  <c r="AH7217" i="1"/>
  <c r="V7217" i="1"/>
  <c r="I7217" i="1"/>
  <c r="A7217" i="1"/>
  <c r="AH7216" i="1"/>
  <c r="V7216" i="1"/>
  <c r="I7216" i="1"/>
  <c r="A7216" i="1"/>
  <c r="AH7215" i="1"/>
  <c r="V7215" i="1"/>
  <c r="I7215" i="1"/>
  <c r="A7215" i="1"/>
  <c r="AH7214" i="1"/>
  <c r="V7214" i="1"/>
  <c r="I7214" i="1"/>
  <c r="A7214" i="1"/>
  <c r="AH7213" i="1"/>
  <c r="V7213" i="1"/>
  <c r="I7213" i="1"/>
  <c r="A7213" i="1"/>
  <c r="AH7212" i="1"/>
  <c r="V7212" i="1"/>
  <c r="I7212" i="1"/>
  <c r="A7212" i="1"/>
  <c r="AH7211" i="1"/>
  <c r="V7211" i="1"/>
  <c r="I7211" i="1"/>
  <c r="A7211" i="1"/>
  <c r="AH7210" i="1"/>
  <c r="V7210" i="1"/>
  <c r="I7210" i="1"/>
  <c r="A7210" i="1"/>
  <c r="AH7209" i="1"/>
  <c r="V7209" i="1"/>
  <c r="I7209" i="1"/>
  <c r="A7209" i="1"/>
  <c r="AH7208" i="1"/>
  <c r="V7208" i="1"/>
  <c r="I7208" i="1"/>
  <c r="A7208" i="1"/>
  <c r="AH7207" i="1"/>
  <c r="V7207" i="1"/>
  <c r="I7207" i="1"/>
  <c r="A7207" i="1"/>
  <c r="AH7206" i="1"/>
  <c r="V7206" i="1"/>
  <c r="I7206" i="1"/>
  <c r="A7206" i="1"/>
  <c r="AH7205" i="1"/>
  <c r="V7205" i="1"/>
  <c r="I7205" i="1"/>
  <c r="A7205" i="1"/>
  <c r="AH7204" i="1"/>
  <c r="V7204" i="1"/>
  <c r="I7204" i="1"/>
  <c r="A7204" i="1"/>
  <c r="AH7203" i="1"/>
  <c r="V7203" i="1"/>
  <c r="I7203" i="1"/>
  <c r="A7203" i="1"/>
  <c r="AH7202" i="1"/>
  <c r="V7202" i="1"/>
  <c r="I7202" i="1"/>
  <c r="A7202" i="1"/>
  <c r="AH7201" i="1"/>
  <c r="V7201" i="1"/>
  <c r="I7201" i="1"/>
  <c r="A7201" i="1"/>
  <c r="AH7200" i="1"/>
  <c r="V7200" i="1"/>
  <c r="I7200" i="1"/>
  <c r="A7200" i="1"/>
  <c r="AH7199" i="1"/>
  <c r="V7199" i="1"/>
  <c r="I7199" i="1"/>
  <c r="A7199" i="1"/>
  <c r="AH7198" i="1"/>
  <c r="V7198" i="1"/>
  <c r="I7198" i="1"/>
  <c r="A7198" i="1"/>
  <c r="AH7197" i="1"/>
  <c r="V7197" i="1"/>
  <c r="I7197" i="1"/>
  <c r="A7197" i="1"/>
  <c r="AH7196" i="1"/>
  <c r="V7196" i="1"/>
  <c r="I7196" i="1"/>
  <c r="A7196" i="1"/>
  <c r="AH7195" i="1"/>
  <c r="V7195" i="1"/>
  <c r="I7195" i="1"/>
  <c r="A7195" i="1"/>
  <c r="AH7194" i="1"/>
  <c r="I7194" i="1"/>
  <c r="A7194" i="1"/>
  <c r="AH7193" i="1"/>
  <c r="V7193" i="1"/>
  <c r="I7193" i="1"/>
  <c r="A7193" i="1"/>
  <c r="AH7192" i="1"/>
  <c r="V7192" i="1"/>
  <c r="I7192" i="1"/>
  <c r="A7192" i="1"/>
  <c r="AH7191" i="1"/>
  <c r="V7191" i="1"/>
  <c r="I7191" i="1"/>
  <c r="A7191" i="1"/>
  <c r="AH7190" i="1"/>
  <c r="V7190" i="1"/>
  <c r="I7190" i="1"/>
  <c r="A7190" i="1"/>
  <c r="AH7189" i="1"/>
  <c r="V7189" i="1"/>
  <c r="I7189" i="1"/>
  <c r="A7189" i="1"/>
  <c r="AH7188" i="1"/>
  <c r="V7188" i="1"/>
  <c r="I7188" i="1"/>
  <c r="A7188" i="1"/>
  <c r="AH7187" i="1"/>
  <c r="V7187" i="1"/>
  <c r="I7187" i="1"/>
  <c r="A7187" i="1"/>
  <c r="AH7186" i="1"/>
  <c r="I7186" i="1"/>
  <c r="A7186" i="1"/>
  <c r="AH7185" i="1"/>
  <c r="V7185" i="1"/>
  <c r="I7185" i="1"/>
  <c r="A7185" i="1"/>
  <c r="AH7184" i="1"/>
  <c r="V7184" i="1"/>
  <c r="I7184" i="1"/>
  <c r="A7184" i="1"/>
  <c r="AH7183" i="1"/>
  <c r="V7183" i="1"/>
  <c r="I7183" i="1"/>
  <c r="A7183" i="1"/>
  <c r="AH7182" i="1"/>
  <c r="V7182" i="1"/>
  <c r="I7182" i="1"/>
  <c r="A7182" i="1"/>
  <c r="AH7181" i="1"/>
  <c r="V7181" i="1"/>
  <c r="I7181" i="1"/>
  <c r="A7181" i="1"/>
  <c r="AH7180" i="1"/>
  <c r="V7180" i="1"/>
  <c r="I7180" i="1"/>
  <c r="A7180" i="1"/>
  <c r="AH7179" i="1"/>
  <c r="V7179" i="1"/>
  <c r="A7179" i="1"/>
  <c r="AH7178" i="1"/>
  <c r="V7178" i="1"/>
  <c r="I7178" i="1"/>
  <c r="A7178" i="1"/>
  <c r="AH7177" i="1"/>
  <c r="V7177" i="1"/>
  <c r="I7177" i="1"/>
  <c r="A7177" i="1"/>
  <c r="AH7176" i="1"/>
  <c r="I7176" i="1"/>
  <c r="A7176" i="1"/>
  <c r="AH7175" i="1"/>
  <c r="V7175" i="1"/>
  <c r="I7175" i="1"/>
  <c r="A7175" i="1"/>
  <c r="AH7174" i="1"/>
  <c r="V7174" i="1"/>
  <c r="I7174" i="1"/>
  <c r="A7174" i="1"/>
  <c r="AH7173" i="1"/>
  <c r="V7173" i="1"/>
  <c r="I7173" i="1"/>
  <c r="A7173" i="1"/>
  <c r="AH7172" i="1"/>
  <c r="V7172" i="1"/>
  <c r="I7172" i="1"/>
  <c r="A7172" i="1"/>
  <c r="AH7171" i="1"/>
  <c r="V7171" i="1"/>
  <c r="I7171" i="1"/>
  <c r="A7171" i="1"/>
  <c r="AH7170" i="1"/>
  <c r="V7170" i="1"/>
  <c r="I7170" i="1"/>
  <c r="A7170" i="1"/>
  <c r="AH7169" i="1"/>
  <c r="V7169" i="1"/>
  <c r="I7169" i="1"/>
  <c r="A7169" i="1"/>
  <c r="AH7168" i="1"/>
  <c r="V7168" i="1"/>
  <c r="I7168" i="1"/>
  <c r="A7168" i="1"/>
  <c r="AH7167" i="1"/>
  <c r="V7167" i="1"/>
  <c r="I7167" i="1"/>
  <c r="A7167" i="1"/>
  <c r="AH7166" i="1"/>
  <c r="V7166" i="1"/>
  <c r="I7166" i="1"/>
  <c r="A7166" i="1"/>
  <c r="AH7165" i="1"/>
  <c r="V7165" i="1"/>
  <c r="I7165" i="1"/>
  <c r="A7165" i="1"/>
  <c r="AH7164" i="1"/>
  <c r="V7164" i="1"/>
  <c r="I7164" i="1"/>
  <c r="A7164" i="1"/>
  <c r="AH7163" i="1"/>
  <c r="V7163" i="1"/>
  <c r="I7163" i="1"/>
  <c r="A7163" i="1"/>
  <c r="V7162" i="1"/>
  <c r="A7162" i="1"/>
  <c r="AH7161" i="1"/>
  <c r="V7161" i="1"/>
  <c r="I7161" i="1"/>
  <c r="A7161" i="1"/>
  <c r="AH7160" i="1"/>
  <c r="V7160" i="1"/>
  <c r="I7160" i="1"/>
  <c r="A7160" i="1"/>
  <c r="AH7159" i="1"/>
  <c r="V7159" i="1"/>
  <c r="I7159" i="1"/>
  <c r="A7159" i="1"/>
  <c r="AH7158" i="1"/>
  <c r="V7158" i="1"/>
  <c r="I7158" i="1"/>
  <c r="A7158" i="1"/>
  <c r="AH7157" i="1"/>
  <c r="V7157" i="1"/>
  <c r="I7157" i="1"/>
  <c r="A7157" i="1"/>
  <c r="AH7156" i="1"/>
  <c r="V7156" i="1"/>
  <c r="I7156" i="1"/>
  <c r="A7156" i="1"/>
  <c r="AH7155" i="1"/>
  <c r="V7155" i="1"/>
  <c r="I7155" i="1"/>
  <c r="A7155" i="1"/>
  <c r="AH7154" i="1"/>
  <c r="V7154" i="1"/>
  <c r="I7154" i="1"/>
  <c r="A7154" i="1"/>
  <c r="AH7153" i="1"/>
  <c r="I7153" i="1"/>
  <c r="A7153" i="1"/>
  <c r="AH7152" i="1"/>
  <c r="V7152" i="1"/>
  <c r="I7152" i="1"/>
  <c r="A7152" i="1"/>
  <c r="AH7151" i="1"/>
  <c r="V7151" i="1"/>
  <c r="I7151" i="1"/>
  <c r="A7151" i="1"/>
  <c r="AH7150" i="1"/>
  <c r="V7150" i="1"/>
  <c r="I7150" i="1"/>
  <c r="A7150" i="1"/>
  <c r="AH7149" i="1"/>
  <c r="V7149" i="1"/>
  <c r="I7149" i="1"/>
  <c r="A7149" i="1"/>
  <c r="AH7148" i="1"/>
  <c r="V7148" i="1"/>
  <c r="I7148" i="1"/>
  <c r="A7148" i="1"/>
  <c r="AH7147" i="1"/>
  <c r="V7147" i="1"/>
  <c r="I7147" i="1"/>
  <c r="A7147" i="1"/>
  <c r="AH7146" i="1"/>
  <c r="V7146" i="1"/>
  <c r="I7146" i="1"/>
  <c r="A7146" i="1"/>
  <c r="AH7145" i="1"/>
  <c r="V7145" i="1"/>
  <c r="I7145" i="1"/>
  <c r="A7145" i="1"/>
  <c r="AH7144" i="1"/>
  <c r="V7144" i="1"/>
  <c r="I7144" i="1"/>
  <c r="A7144" i="1"/>
  <c r="AH7143" i="1"/>
  <c r="V7143" i="1"/>
  <c r="I7143" i="1"/>
  <c r="A7143" i="1"/>
  <c r="AH7142" i="1"/>
  <c r="V7142" i="1"/>
  <c r="I7142" i="1"/>
  <c r="A7142" i="1"/>
  <c r="AH7141" i="1"/>
  <c r="V7141" i="1"/>
  <c r="A7141" i="1"/>
  <c r="AH7140" i="1"/>
  <c r="V7140" i="1"/>
  <c r="I7140" i="1"/>
  <c r="A7140" i="1"/>
  <c r="AH7139" i="1"/>
  <c r="V7139" i="1"/>
  <c r="I7139" i="1"/>
  <c r="A7139" i="1"/>
  <c r="AH7138" i="1"/>
  <c r="V7138" i="1"/>
  <c r="I7138" i="1"/>
  <c r="A7138" i="1"/>
  <c r="AH7137" i="1"/>
  <c r="V7137" i="1"/>
  <c r="I7137" i="1"/>
  <c r="A7137" i="1"/>
  <c r="AH7136" i="1"/>
  <c r="V7136" i="1"/>
  <c r="A7136" i="1"/>
  <c r="AH7135" i="1"/>
  <c r="V7135" i="1"/>
  <c r="I7135" i="1"/>
  <c r="A7135" i="1"/>
  <c r="AH7134" i="1"/>
  <c r="V7134" i="1"/>
  <c r="I7134" i="1"/>
  <c r="A7134" i="1"/>
  <c r="AH7133" i="1"/>
  <c r="V7133" i="1"/>
  <c r="I7133" i="1"/>
  <c r="A7133" i="1"/>
  <c r="AH7132" i="1"/>
  <c r="V7132" i="1"/>
  <c r="I7132" i="1"/>
  <c r="A7132" i="1"/>
  <c r="AH7131" i="1"/>
  <c r="V7131" i="1"/>
  <c r="I7131" i="1"/>
  <c r="A7131" i="1"/>
  <c r="AH7130" i="1"/>
  <c r="V7130" i="1"/>
  <c r="I7130" i="1"/>
  <c r="A7130" i="1"/>
  <c r="AH7129" i="1"/>
  <c r="V7129" i="1"/>
  <c r="I7129" i="1"/>
  <c r="A7129" i="1"/>
  <c r="AH7128" i="1"/>
  <c r="V7128" i="1"/>
  <c r="I7128" i="1"/>
  <c r="A7128" i="1"/>
  <c r="AH7127" i="1"/>
  <c r="V7127" i="1"/>
  <c r="I7127" i="1"/>
  <c r="A7127" i="1"/>
  <c r="AH7126" i="1"/>
  <c r="V7126" i="1"/>
  <c r="I7126" i="1"/>
  <c r="A7126" i="1"/>
  <c r="AH7125" i="1"/>
  <c r="V7125" i="1"/>
  <c r="I7125" i="1"/>
  <c r="A7125" i="1"/>
  <c r="AH7124" i="1"/>
  <c r="V7124" i="1"/>
  <c r="I7124" i="1"/>
  <c r="A7124" i="1"/>
  <c r="AH7123" i="1"/>
  <c r="V7123" i="1"/>
  <c r="I7123" i="1"/>
  <c r="A7123" i="1"/>
  <c r="AH7122" i="1"/>
  <c r="V7122" i="1"/>
  <c r="I7122" i="1"/>
  <c r="A7122" i="1"/>
  <c r="AH7121" i="1"/>
  <c r="V7121" i="1"/>
  <c r="I7121" i="1"/>
  <c r="A7121" i="1"/>
  <c r="AH7120" i="1"/>
  <c r="V7120" i="1"/>
  <c r="I7120" i="1"/>
  <c r="A7120" i="1"/>
  <c r="AH7119" i="1"/>
  <c r="V7119" i="1"/>
  <c r="I7119" i="1"/>
  <c r="A7119" i="1"/>
  <c r="AH7118" i="1"/>
  <c r="V7118" i="1"/>
  <c r="I7118" i="1"/>
  <c r="A7118" i="1"/>
  <c r="AH7117" i="1"/>
  <c r="V7117" i="1"/>
  <c r="A7117" i="1"/>
  <c r="AH7116" i="1"/>
  <c r="V7116" i="1"/>
  <c r="I7116" i="1"/>
  <c r="A7116" i="1"/>
  <c r="AH7115" i="1"/>
  <c r="V7115" i="1"/>
  <c r="I7115" i="1"/>
  <c r="A7115" i="1"/>
  <c r="AH7114" i="1"/>
  <c r="V7114" i="1"/>
  <c r="I7114" i="1"/>
  <c r="A7114" i="1"/>
  <c r="AH7113" i="1"/>
  <c r="V7113" i="1"/>
  <c r="I7113" i="1"/>
  <c r="A7113" i="1"/>
  <c r="AH7112" i="1"/>
  <c r="V7112" i="1"/>
  <c r="I7112" i="1"/>
  <c r="A7112" i="1"/>
  <c r="AH7111" i="1"/>
  <c r="V7111" i="1"/>
  <c r="I7111" i="1"/>
  <c r="A7111" i="1"/>
  <c r="AH7110" i="1"/>
  <c r="V7110" i="1"/>
  <c r="I7110" i="1"/>
  <c r="A7110" i="1"/>
  <c r="AH7109" i="1"/>
  <c r="V7109" i="1"/>
  <c r="I7109" i="1"/>
  <c r="A7109" i="1"/>
  <c r="AH7108" i="1"/>
  <c r="V7108" i="1"/>
  <c r="I7108" i="1"/>
  <c r="A7108" i="1"/>
  <c r="AH7107" i="1"/>
  <c r="V7107" i="1"/>
  <c r="I7107" i="1"/>
  <c r="A7107" i="1"/>
  <c r="AH7106" i="1"/>
  <c r="V7106" i="1"/>
  <c r="I7106" i="1"/>
  <c r="A7106" i="1"/>
  <c r="AH7105" i="1"/>
  <c r="V7105" i="1"/>
  <c r="I7105" i="1"/>
  <c r="A7105" i="1"/>
  <c r="AH7104" i="1"/>
  <c r="V7104" i="1"/>
  <c r="I7104" i="1"/>
  <c r="A7104" i="1"/>
  <c r="AH7103" i="1"/>
  <c r="V7103" i="1"/>
  <c r="I7103" i="1"/>
  <c r="A7103" i="1"/>
  <c r="AH7102" i="1"/>
  <c r="V7102" i="1"/>
  <c r="I7102" i="1"/>
  <c r="A7102" i="1"/>
  <c r="AH7101" i="1"/>
  <c r="V7101" i="1"/>
  <c r="I7101" i="1"/>
  <c r="A7101" i="1"/>
  <c r="AH7100" i="1"/>
  <c r="V7100" i="1"/>
  <c r="I7100" i="1"/>
  <c r="A7100" i="1"/>
  <c r="AH7099" i="1"/>
  <c r="V7099" i="1"/>
  <c r="I7099" i="1"/>
  <c r="A7099" i="1"/>
  <c r="AH7098" i="1"/>
  <c r="V7098" i="1"/>
  <c r="I7098" i="1"/>
  <c r="A7098" i="1"/>
  <c r="AH7097" i="1"/>
  <c r="V7097" i="1"/>
  <c r="I7097" i="1"/>
  <c r="A7097" i="1"/>
  <c r="AH7096" i="1"/>
  <c r="V7096" i="1"/>
  <c r="I7096" i="1"/>
  <c r="A7096" i="1"/>
  <c r="AH7095" i="1"/>
  <c r="V7095" i="1"/>
  <c r="I7095" i="1"/>
  <c r="A7095" i="1"/>
  <c r="AH7094" i="1"/>
  <c r="V7094" i="1"/>
  <c r="I7094" i="1"/>
  <c r="A7094" i="1"/>
  <c r="AH7093" i="1"/>
  <c r="V7093" i="1"/>
  <c r="I7093" i="1"/>
  <c r="A7093" i="1"/>
  <c r="AH7092" i="1"/>
  <c r="V7092" i="1"/>
  <c r="I7092" i="1"/>
  <c r="A7092" i="1"/>
  <c r="AH7091" i="1"/>
  <c r="V7091" i="1"/>
  <c r="I7091" i="1"/>
  <c r="A7091" i="1"/>
  <c r="AH7090" i="1"/>
  <c r="V7090" i="1"/>
  <c r="I7090" i="1"/>
  <c r="A7090" i="1"/>
  <c r="AH7089" i="1"/>
  <c r="V7089" i="1"/>
  <c r="I7089" i="1"/>
  <c r="A7089" i="1"/>
  <c r="AH7088" i="1"/>
  <c r="V7088" i="1"/>
  <c r="I7088" i="1"/>
  <c r="A7088" i="1"/>
  <c r="AH7087" i="1"/>
  <c r="V7087" i="1"/>
  <c r="I7087" i="1"/>
  <c r="A7087" i="1"/>
  <c r="AH7086" i="1"/>
  <c r="V7086" i="1"/>
  <c r="I7086" i="1"/>
  <c r="A7086" i="1"/>
  <c r="AH7085" i="1"/>
  <c r="V7085" i="1"/>
  <c r="I7085" i="1"/>
  <c r="A7085" i="1"/>
  <c r="AH7084" i="1"/>
  <c r="V7084" i="1"/>
  <c r="I7084" i="1"/>
  <c r="A7084" i="1"/>
  <c r="AH7083" i="1"/>
  <c r="V7083" i="1"/>
  <c r="I7083" i="1"/>
  <c r="A7083" i="1"/>
  <c r="AH7082" i="1"/>
  <c r="V7082" i="1"/>
  <c r="I7082" i="1"/>
  <c r="A7082" i="1"/>
  <c r="AH7081" i="1"/>
  <c r="V7081" i="1"/>
  <c r="I7081" i="1"/>
  <c r="A7081" i="1"/>
  <c r="AH7080" i="1"/>
  <c r="V7080" i="1"/>
  <c r="I7080" i="1"/>
  <c r="A7080" i="1"/>
  <c r="AH7079" i="1"/>
  <c r="V7079" i="1"/>
  <c r="I7079" i="1"/>
  <c r="A7079" i="1"/>
  <c r="AH7078" i="1"/>
  <c r="V7078" i="1"/>
  <c r="I7078" i="1"/>
  <c r="A7078" i="1"/>
  <c r="AH7077" i="1"/>
  <c r="V7077" i="1"/>
  <c r="I7077" i="1"/>
  <c r="A7077" i="1"/>
  <c r="AH7076" i="1"/>
  <c r="V7076" i="1"/>
  <c r="A7076" i="1"/>
  <c r="AH7075" i="1"/>
  <c r="V7075" i="1"/>
  <c r="I7075" i="1"/>
  <c r="A7075" i="1"/>
  <c r="AH7074" i="1"/>
  <c r="V7074" i="1"/>
  <c r="I7074" i="1"/>
  <c r="A7074" i="1"/>
  <c r="AH7073" i="1"/>
  <c r="V7073" i="1"/>
  <c r="I7073" i="1"/>
  <c r="A7073" i="1"/>
  <c r="AH7072" i="1"/>
  <c r="V7072" i="1"/>
  <c r="I7072" i="1"/>
  <c r="A7072" i="1"/>
  <c r="AH7071" i="1"/>
  <c r="V7071" i="1"/>
  <c r="I7071" i="1"/>
  <c r="A7071" i="1"/>
  <c r="AH7070" i="1"/>
  <c r="V7070" i="1"/>
  <c r="I7070" i="1"/>
  <c r="A7070" i="1"/>
  <c r="AH7069" i="1"/>
  <c r="V7069" i="1"/>
  <c r="I7069" i="1"/>
  <c r="A7069" i="1"/>
  <c r="AH7068" i="1"/>
  <c r="V7068" i="1"/>
  <c r="I7068" i="1"/>
  <c r="A7068" i="1"/>
  <c r="AH7067" i="1"/>
  <c r="V7067" i="1"/>
  <c r="I7067" i="1"/>
  <c r="A7067" i="1"/>
  <c r="AH7066" i="1"/>
  <c r="V7066" i="1"/>
  <c r="I7066" i="1"/>
  <c r="A7066" i="1"/>
  <c r="AH7065" i="1"/>
  <c r="V7065" i="1"/>
  <c r="I7065" i="1"/>
  <c r="A7065" i="1"/>
  <c r="AH7064" i="1"/>
  <c r="V7064" i="1"/>
  <c r="I7064" i="1"/>
  <c r="A7064" i="1"/>
  <c r="AH7063" i="1"/>
  <c r="V7063" i="1"/>
  <c r="I7063" i="1"/>
  <c r="A7063" i="1"/>
  <c r="AH7062" i="1"/>
  <c r="V7062" i="1"/>
  <c r="I7062" i="1"/>
  <c r="A7062" i="1"/>
  <c r="AH7061" i="1"/>
  <c r="V7061" i="1"/>
  <c r="I7061" i="1"/>
  <c r="A7061" i="1"/>
  <c r="AH7060" i="1"/>
  <c r="V7060" i="1"/>
  <c r="A7060" i="1"/>
  <c r="AH7059" i="1"/>
  <c r="V7059" i="1"/>
  <c r="I7059" i="1"/>
  <c r="A7059" i="1"/>
  <c r="AH7058" i="1"/>
  <c r="V7058" i="1"/>
  <c r="I7058" i="1"/>
  <c r="A7058" i="1"/>
  <c r="AH7057" i="1"/>
  <c r="V7057" i="1"/>
  <c r="I7057" i="1"/>
  <c r="A7057" i="1"/>
  <c r="AH7056" i="1"/>
  <c r="V7056" i="1"/>
  <c r="I7056" i="1"/>
  <c r="A7056" i="1"/>
  <c r="AH7055" i="1"/>
  <c r="V7055" i="1"/>
  <c r="I7055" i="1"/>
  <c r="A7055" i="1"/>
  <c r="AH7054" i="1"/>
  <c r="V7054" i="1"/>
  <c r="I7054" i="1"/>
  <c r="A7054" i="1"/>
  <c r="AH7053" i="1"/>
  <c r="V7053" i="1"/>
  <c r="I7053" i="1"/>
  <c r="A7053" i="1"/>
  <c r="AH7052" i="1"/>
  <c r="V7052" i="1"/>
  <c r="I7052" i="1"/>
  <c r="A7052" i="1"/>
  <c r="AH7051" i="1"/>
  <c r="V7051" i="1"/>
  <c r="I7051" i="1"/>
  <c r="A7051" i="1"/>
  <c r="AH7050" i="1"/>
  <c r="V7050" i="1"/>
  <c r="A7050" i="1"/>
  <c r="AH7049" i="1"/>
  <c r="V7049" i="1"/>
  <c r="A7049" i="1"/>
  <c r="AH7048" i="1"/>
  <c r="V7048" i="1"/>
  <c r="I7048" i="1"/>
  <c r="A7048" i="1"/>
  <c r="AH7047" i="1"/>
  <c r="V7047" i="1"/>
  <c r="A7047" i="1"/>
  <c r="AH7046" i="1"/>
  <c r="V7046" i="1"/>
  <c r="I7046" i="1"/>
  <c r="A7046" i="1"/>
  <c r="AH7045" i="1"/>
  <c r="V7045" i="1"/>
  <c r="I7045" i="1"/>
  <c r="A7045" i="1"/>
  <c r="AH7044" i="1"/>
  <c r="V7044" i="1"/>
  <c r="I7044" i="1"/>
  <c r="A7044" i="1"/>
  <c r="AH7043" i="1"/>
  <c r="V7043" i="1"/>
  <c r="I7043" i="1"/>
  <c r="A7043" i="1"/>
  <c r="AH7042" i="1"/>
  <c r="V7042" i="1"/>
  <c r="I7042" i="1"/>
  <c r="A7042" i="1"/>
  <c r="AH7041" i="1"/>
  <c r="V7041" i="1"/>
  <c r="I7041" i="1"/>
  <c r="A7041" i="1"/>
  <c r="AH7040" i="1"/>
  <c r="V7040" i="1"/>
  <c r="I7040" i="1"/>
  <c r="A7040" i="1"/>
  <c r="AH7039" i="1"/>
  <c r="V7039" i="1"/>
  <c r="I7039" i="1"/>
  <c r="A7039" i="1"/>
  <c r="AH7038" i="1"/>
  <c r="V7038" i="1"/>
  <c r="I7038" i="1"/>
  <c r="A7038" i="1"/>
  <c r="AH7037" i="1"/>
  <c r="V7037" i="1"/>
  <c r="I7037" i="1"/>
  <c r="A7037" i="1"/>
  <c r="AH7036" i="1"/>
  <c r="V7036" i="1"/>
  <c r="A7036" i="1"/>
  <c r="AH7035" i="1"/>
  <c r="V7035" i="1"/>
  <c r="A7035" i="1"/>
  <c r="AH7034" i="1"/>
  <c r="V7034" i="1"/>
  <c r="I7034" i="1"/>
  <c r="A7034" i="1"/>
  <c r="AH7033" i="1"/>
  <c r="V7033" i="1"/>
  <c r="I7033" i="1"/>
  <c r="A7033" i="1"/>
  <c r="AH7032" i="1"/>
  <c r="V7032" i="1"/>
  <c r="I7032" i="1"/>
  <c r="A7032" i="1"/>
  <c r="AH7031" i="1"/>
  <c r="V7031" i="1"/>
  <c r="I7031" i="1"/>
  <c r="A7031" i="1"/>
  <c r="AH7030" i="1"/>
  <c r="V7030" i="1"/>
  <c r="I7030" i="1"/>
  <c r="A7030" i="1"/>
  <c r="AH7029" i="1"/>
  <c r="V7029" i="1"/>
  <c r="I7029" i="1"/>
  <c r="A7029" i="1"/>
  <c r="AH7028" i="1"/>
  <c r="V7028" i="1"/>
  <c r="I7028" i="1"/>
  <c r="A7028" i="1"/>
  <c r="AH7027" i="1"/>
  <c r="V7027" i="1"/>
  <c r="I7027" i="1"/>
  <c r="A7027" i="1"/>
  <c r="AH7026" i="1"/>
  <c r="V7026" i="1"/>
  <c r="I7026" i="1"/>
  <c r="A7026" i="1"/>
  <c r="AH7025" i="1"/>
  <c r="V7025" i="1"/>
  <c r="I7025" i="1"/>
  <c r="A7025" i="1"/>
  <c r="AH7024" i="1"/>
  <c r="V7024" i="1"/>
  <c r="I7024" i="1"/>
  <c r="A7024" i="1"/>
  <c r="AH7023" i="1"/>
  <c r="V7023" i="1"/>
  <c r="I7023" i="1"/>
  <c r="A7023" i="1"/>
  <c r="AH7022" i="1"/>
  <c r="V7022" i="1"/>
  <c r="I7022" i="1"/>
  <c r="A7022" i="1"/>
  <c r="AH7021" i="1"/>
  <c r="V7021" i="1"/>
  <c r="I7021" i="1"/>
  <c r="A7021" i="1"/>
  <c r="AH7020" i="1"/>
  <c r="V7020" i="1"/>
  <c r="I7020" i="1"/>
  <c r="A7020" i="1"/>
  <c r="AH7019" i="1"/>
  <c r="V7019" i="1"/>
  <c r="I7019" i="1"/>
  <c r="A7019" i="1"/>
  <c r="AH7018" i="1"/>
  <c r="V7018" i="1"/>
  <c r="I7018" i="1"/>
  <c r="A7018" i="1"/>
  <c r="AH7017" i="1"/>
  <c r="V7017" i="1"/>
  <c r="I7017" i="1"/>
  <c r="A7017" i="1"/>
  <c r="AH7016" i="1"/>
  <c r="V7016" i="1"/>
  <c r="I7016" i="1"/>
  <c r="A7016" i="1"/>
  <c r="AH7015" i="1"/>
  <c r="V7015" i="1"/>
  <c r="I7015" i="1"/>
  <c r="A7015" i="1"/>
  <c r="AH7014" i="1"/>
  <c r="V7014" i="1"/>
  <c r="I7014" i="1"/>
  <c r="A7014" i="1"/>
  <c r="AH7013" i="1"/>
  <c r="V7013" i="1"/>
  <c r="I7013" i="1"/>
  <c r="A7013" i="1"/>
  <c r="AH7012" i="1"/>
  <c r="I7012" i="1"/>
  <c r="A7012" i="1"/>
  <c r="AH7011" i="1"/>
  <c r="V7011" i="1"/>
  <c r="I7011" i="1"/>
  <c r="A7011" i="1"/>
  <c r="AH7010" i="1"/>
  <c r="V7010" i="1"/>
  <c r="I7010" i="1"/>
  <c r="A7010" i="1"/>
  <c r="AH7009" i="1"/>
  <c r="V7009" i="1"/>
  <c r="I7009" i="1"/>
  <c r="A7009" i="1"/>
  <c r="AH7008" i="1"/>
  <c r="V7008" i="1"/>
  <c r="A7008" i="1"/>
  <c r="AH7007" i="1"/>
  <c r="V7007" i="1"/>
  <c r="I7007" i="1"/>
  <c r="A7007" i="1"/>
  <c r="AH7006" i="1"/>
  <c r="V7006" i="1"/>
  <c r="I7006" i="1"/>
  <c r="A7006" i="1"/>
  <c r="AH7005" i="1"/>
  <c r="V7005" i="1"/>
  <c r="I7005" i="1"/>
  <c r="A7005" i="1"/>
  <c r="AH7004" i="1"/>
  <c r="V7004" i="1"/>
  <c r="A7004" i="1"/>
  <c r="AH7003" i="1"/>
  <c r="V7003" i="1"/>
  <c r="I7003" i="1"/>
  <c r="A7003" i="1"/>
  <c r="AH7002" i="1"/>
  <c r="V7002" i="1"/>
  <c r="I7002" i="1"/>
  <c r="A7002" i="1"/>
  <c r="AH7001" i="1"/>
  <c r="V7001" i="1"/>
  <c r="I7001" i="1"/>
  <c r="A7001" i="1"/>
  <c r="AH7000" i="1"/>
  <c r="V7000" i="1"/>
  <c r="I7000" i="1"/>
  <c r="A7000" i="1"/>
  <c r="AH6999" i="1"/>
  <c r="V6999" i="1"/>
  <c r="I6999" i="1"/>
  <c r="A6999" i="1"/>
  <c r="AH6998" i="1"/>
  <c r="V6998" i="1"/>
  <c r="I6998" i="1"/>
  <c r="A6998" i="1"/>
  <c r="AH6997" i="1"/>
  <c r="V6997" i="1"/>
  <c r="I6997" i="1"/>
  <c r="A6997" i="1"/>
  <c r="AH6996" i="1"/>
  <c r="V6996" i="1"/>
  <c r="I6996" i="1"/>
  <c r="A6996" i="1"/>
  <c r="AH6995" i="1"/>
  <c r="V6995" i="1"/>
  <c r="I6995" i="1"/>
  <c r="A6995" i="1"/>
  <c r="AH6994" i="1"/>
  <c r="V6994" i="1"/>
  <c r="I6994" i="1"/>
  <c r="A6994" i="1"/>
  <c r="AH6993" i="1"/>
  <c r="V6993" i="1"/>
  <c r="I6993" i="1"/>
  <c r="A6993" i="1"/>
  <c r="AH6992" i="1"/>
  <c r="V6992" i="1"/>
  <c r="I6992" i="1"/>
  <c r="A6992" i="1"/>
  <c r="AH6991" i="1"/>
  <c r="I6991" i="1"/>
  <c r="A6991" i="1"/>
  <c r="AH6990" i="1"/>
  <c r="I6990" i="1"/>
  <c r="A6990" i="1"/>
  <c r="AH6989" i="1"/>
  <c r="A6989" i="1"/>
  <c r="AH6988" i="1"/>
  <c r="V6988" i="1"/>
  <c r="I6988" i="1"/>
  <c r="A6988" i="1"/>
  <c r="AH6987" i="1"/>
  <c r="V6987" i="1"/>
  <c r="I6987" i="1"/>
  <c r="A6987" i="1"/>
  <c r="AH6986" i="1"/>
  <c r="V6986" i="1"/>
  <c r="I6986" i="1"/>
  <c r="A6986" i="1"/>
  <c r="AH6985" i="1"/>
  <c r="V6985" i="1"/>
  <c r="I6985" i="1"/>
  <c r="A6985" i="1"/>
  <c r="AH6984" i="1"/>
  <c r="V6984" i="1"/>
  <c r="I6984" i="1"/>
  <c r="A6984" i="1"/>
  <c r="AH6983" i="1"/>
  <c r="V6983" i="1"/>
  <c r="I6983" i="1"/>
  <c r="A6983" i="1"/>
  <c r="AH6982" i="1"/>
  <c r="V6982" i="1"/>
  <c r="I6982" i="1"/>
  <c r="A6982" i="1"/>
  <c r="AH6981" i="1"/>
  <c r="V6981" i="1"/>
  <c r="I6981" i="1"/>
  <c r="A6981" i="1"/>
  <c r="AH6980" i="1"/>
  <c r="V6980" i="1"/>
  <c r="I6980" i="1"/>
  <c r="A6980" i="1"/>
  <c r="AH6979" i="1"/>
  <c r="V6979" i="1"/>
  <c r="I6979" i="1"/>
  <c r="A6979" i="1"/>
  <c r="AH6978" i="1"/>
  <c r="V6978" i="1"/>
  <c r="I6978" i="1"/>
  <c r="A6978" i="1"/>
  <c r="AH6977" i="1"/>
  <c r="V6977" i="1"/>
  <c r="A6977" i="1"/>
  <c r="AH6976" i="1"/>
  <c r="V6976" i="1"/>
  <c r="A6976" i="1"/>
  <c r="AH6975" i="1"/>
  <c r="V6975" i="1"/>
  <c r="I6975" i="1"/>
  <c r="A6975" i="1"/>
  <c r="AH6974" i="1"/>
  <c r="V6974" i="1"/>
  <c r="A6974" i="1"/>
  <c r="AH6973" i="1"/>
  <c r="V6973" i="1"/>
  <c r="I6973" i="1"/>
  <c r="A6973" i="1"/>
  <c r="AH6972" i="1"/>
  <c r="V6972" i="1"/>
  <c r="I6972" i="1"/>
  <c r="A6972" i="1"/>
  <c r="AH6971" i="1"/>
  <c r="V6971" i="1"/>
  <c r="I6971" i="1"/>
  <c r="A6971" i="1"/>
  <c r="AH6970" i="1"/>
  <c r="V6970" i="1"/>
  <c r="I6970" i="1"/>
  <c r="A6970" i="1"/>
  <c r="AH6969" i="1"/>
  <c r="V6969" i="1"/>
  <c r="I6969" i="1"/>
  <c r="A6969" i="1"/>
  <c r="AH6968" i="1"/>
  <c r="V6968" i="1"/>
  <c r="I6968" i="1"/>
  <c r="A6968" i="1"/>
  <c r="AH6967" i="1"/>
  <c r="V6967" i="1"/>
  <c r="I6967" i="1"/>
  <c r="A6967" i="1"/>
  <c r="AH6966" i="1"/>
  <c r="V6966" i="1"/>
  <c r="A6966" i="1"/>
  <c r="AH6965" i="1"/>
  <c r="V6965" i="1"/>
  <c r="I6965" i="1"/>
  <c r="A6965" i="1"/>
  <c r="AH6964" i="1"/>
  <c r="V6964" i="1"/>
  <c r="I6964" i="1"/>
  <c r="A6964" i="1"/>
  <c r="AH6963" i="1"/>
  <c r="V6963" i="1"/>
  <c r="I6963" i="1"/>
  <c r="A6963" i="1"/>
  <c r="AH6962" i="1"/>
  <c r="V6962" i="1"/>
  <c r="I6962" i="1"/>
  <c r="A6962" i="1"/>
  <c r="AH6961" i="1"/>
  <c r="V6961" i="1"/>
  <c r="I6961" i="1"/>
  <c r="A6961" i="1"/>
  <c r="AH6960" i="1"/>
  <c r="V6960" i="1"/>
  <c r="I6960" i="1"/>
  <c r="A6960" i="1"/>
  <c r="AH6959" i="1"/>
  <c r="V6959" i="1"/>
  <c r="I6959" i="1"/>
  <c r="A6959" i="1"/>
  <c r="AH6958" i="1"/>
  <c r="V6958" i="1"/>
  <c r="I6958" i="1"/>
  <c r="A6958" i="1"/>
  <c r="AH6957" i="1"/>
  <c r="V6957" i="1"/>
  <c r="I6957" i="1"/>
  <c r="A6957" i="1"/>
  <c r="AH6956" i="1"/>
  <c r="V6956" i="1"/>
  <c r="I6956" i="1"/>
  <c r="A6956" i="1"/>
  <c r="AH6955" i="1"/>
  <c r="V6955" i="1"/>
  <c r="I6955" i="1"/>
  <c r="A6955" i="1"/>
  <c r="AH6954" i="1"/>
  <c r="V6954" i="1"/>
  <c r="I6954" i="1"/>
  <c r="A6954" i="1"/>
  <c r="AH6953" i="1"/>
  <c r="V6953" i="1"/>
  <c r="I6953" i="1"/>
  <c r="A6953" i="1"/>
  <c r="AH6952" i="1"/>
  <c r="V6952" i="1"/>
  <c r="I6952" i="1"/>
  <c r="A6952" i="1"/>
  <c r="AH6951" i="1"/>
  <c r="V6951" i="1"/>
  <c r="I6951" i="1"/>
  <c r="A6951" i="1"/>
  <c r="AH6950" i="1"/>
  <c r="V6950" i="1"/>
  <c r="I6950" i="1"/>
  <c r="A6950" i="1"/>
  <c r="AH6949" i="1"/>
  <c r="V6949" i="1"/>
  <c r="I6949" i="1"/>
  <c r="A6949" i="1"/>
  <c r="AH6948" i="1"/>
  <c r="V6948" i="1"/>
  <c r="I6948" i="1"/>
  <c r="A6948" i="1"/>
  <c r="AH6947" i="1"/>
  <c r="V6947" i="1"/>
  <c r="I6947" i="1"/>
  <c r="A6947" i="1"/>
  <c r="AH6946" i="1"/>
  <c r="V6946" i="1"/>
  <c r="I6946" i="1"/>
  <c r="A6946" i="1"/>
  <c r="AH6945" i="1"/>
  <c r="V6945" i="1"/>
  <c r="I6945" i="1"/>
  <c r="A6945" i="1"/>
  <c r="AH6944" i="1"/>
  <c r="V6944" i="1"/>
  <c r="I6944" i="1"/>
  <c r="A6944" i="1"/>
  <c r="AH6943" i="1"/>
  <c r="V6943" i="1"/>
  <c r="I6943" i="1"/>
  <c r="A6943" i="1"/>
  <c r="AH6942" i="1"/>
  <c r="V6942" i="1"/>
  <c r="A6942" i="1"/>
  <c r="AH6941" i="1"/>
  <c r="V6941" i="1"/>
  <c r="I6941" i="1"/>
  <c r="A6941" i="1"/>
  <c r="AH6940" i="1"/>
  <c r="V6940" i="1"/>
  <c r="I6940" i="1"/>
  <c r="A6940" i="1"/>
  <c r="AH6939" i="1"/>
  <c r="V6939" i="1"/>
  <c r="I6939" i="1"/>
  <c r="A6939" i="1"/>
  <c r="AH6938" i="1"/>
  <c r="V6938" i="1"/>
  <c r="I6938" i="1"/>
  <c r="A6938" i="1"/>
  <c r="AH6937" i="1"/>
  <c r="V6937" i="1"/>
  <c r="I6937" i="1"/>
  <c r="A6937" i="1"/>
  <c r="AH6936" i="1"/>
  <c r="V6936" i="1"/>
  <c r="I6936" i="1"/>
  <c r="A6936" i="1"/>
  <c r="AH6935" i="1"/>
  <c r="V6935" i="1"/>
  <c r="I6935" i="1"/>
  <c r="A6935" i="1"/>
  <c r="AH6934" i="1"/>
  <c r="V6934" i="1"/>
  <c r="I6934" i="1"/>
  <c r="A6934" i="1"/>
  <c r="AH6933" i="1"/>
  <c r="V6933" i="1"/>
  <c r="I6933" i="1"/>
  <c r="A6933" i="1"/>
  <c r="AH6932" i="1"/>
  <c r="V6932" i="1"/>
  <c r="I6932" i="1"/>
  <c r="A6932" i="1"/>
  <c r="AH6931" i="1"/>
  <c r="V6931" i="1"/>
  <c r="A6931" i="1"/>
  <c r="AH6930" i="1"/>
  <c r="V6930" i="1"/>
  <c r="I6930" i="1"/>
  <c r="A6930" i="1"/>
  <c r="AH6929" i="1"/>
  <c r="V6929" i="1"/>
  <c r="I6929" i="1"/>
  <c r="A6929" i="1"/>
  <c r="AH6928" i="1"/>
  <c r="V6928" i="1"/>
  <c r="I6928" i="1"/>
  <c r="A6928" i="1"/>
  <c r="AH6927" i="1"/>
  <c r="V6927" i="1"/>
  <c r="I6927" i="1"/>
  <c r="A6927" i="1"/>
  <c r="AH6926" i="1"/>
  <c r="V6926" i="1"/>
  <c r="I6926" i="1"/>
  <c r="A6926" i="1"/>
  <c r="AH6925" i="1"/>
  <c r="V6925" i="1"/>
  <c r="I6925" i="1"/>
  <c r="A6925" i="1"/>
  <c r="AH6924" i="1"/>
  <c r="V6924" i="1"/>
  <c r="I6924" i="1"/>
  <c r="A6924" i="1"/>
  <c r="AH6923" i="1"/>
  <c r="V6923" i="1"/>
  <c r="I6923" i="1"/>
  <c r="A6923" i="1"/>
  <c r="AH6922" i="1"/>
  <c r="V6922" i="1"/>
  <c r="I6922" i="1"/>
  <c r="A6922" i="1"/>
  <c r="AH6921" i="1"/>
  <c r="V6921" i="1"/>
  <c r="I6921" i="1"/>
  <c r="A6921" i="1"/>
  <c r="AH6920" i="1"/>
  <c r="V6920" i="1"/>
  <c r="I6920" i="1"/>
  <c r="A6920" i="1"/>
  <c r="AH6919" i="1"/>
  <c r="V6919" i="1"/>
  <c r="I6919" i="1"/>
  <c r="A6919" i="1"/>
  <c r="AH6918" i="1"/>
  <c r="V6918" i="1"/>
  <c r="I6918" i="1"/>
  <c r="A6918" i="1"/>
  <c r="AH6917" i="1"/>
  <c r="V6917" i="1"/>
  <c r="I6917" i="1"/>
  <c r="A6917" i="1"/>
  <c r="AH6916" i="1"/>
  <c r="V6916" i="1"/>
  <c r="I6916" i="1"/>
  <c r="A6916" i="1"/>
  <c r="AH6915" i="1"/>
  <c r="V6915" i="1"/>
  <c r="I6915" i="1"/>
  <c r="A6915" i="1"/>
  <c r="AH6914" i="1"/>
  <c r="V6914" i="1"/>
  <c r="I6914" i="1"/>
  <c r="A6914" i="1"/>
  <c r="AH6913" i="1"/>
  <c r="V6913" i="1"/>
  <c r="I6913" i="1"/>
  <c r="A6913" i="1"/>
  <c r="AH6912" i="1"/>
  <c r="V6912" i="1"/>
  <c r="I6912" i="1"/>
  <c r="A6912" i="1"/>
  <c r="AH6911" i="1"/>
  <c r="V6911" i="1"/>
  <c r="I6911" i="1"/>
  <c r="A6911" i="1"/>
  <c r="AH6910" i="1"/>
  <c r="V6910" i="1"/>
  <c r="I6910" i="1"/>
  <c r="A6910" i="1"/>
  <c r="AH6909" i="1"/>
  <c r="V6909" i="1"/>
  <c r="I6909" i="1"/>
  <c r="A6909" i="1"/>
  <c r="AH6908" i="1"/>
  <c r="V6908" i="1"/>
  <c r="I6908" i="1"/>
  <c r="A6908" i="1"/>
  <c r="AH6907" i="1"/>
  <c r="V6907" i="1"/>
  <c r="I6907" i="1"/>
  <c r="A6907" i="1"/>
  <c r="AH6906" i="1"/>
  <c r="V6906" i="1"/>
  <c r="I6906" i="1"/>
  <c r="A6906" i="1"/>
  <c r="AH6905" i="1"/>
  <c r="V6905" i="1"/>
  <c r="I6905" i="1"/>
  <c r="A6905" i="1"/>
  <c r="AH6904" i="1"/>
  <c r="V6904" i="1"/>
  <c r="I6904" i="1"/>
  <c r="A6904" i="1"/>
  <c r="AH6903" i="1"/>
  <c r="V6903" i="1"/>
  <c r="I6903" i="1"/>
  <c r="A6903" i="1"/>
  <c r="AH6902" i="1"/>
  <c r="V6902" i="1"/>
  <c r="I6902" i="1"/>
  <c r="A6902" i="1"/>
  <c r="AH6901" i="1"/>
  <c r="V6901" i="1"/>
  <c r="I6901" i="1"/>
  <c r="A6901" i="1"/>
  <c r="AH6900" i="1"/>
  <c r="V6900" i="1"/>
  <c r="I6900" i="1"/>
  <c r="A6900" i="1"/>
  <c r="AH6899" i="1"/>
  <c r="V6899" i="1"/>
  <c r="I6899" i="1"/>
  <c r="A6899" i="1"/>
  <c r="AH6898" i="1"/>
  <c r="V6898" i="1"/>
  <c r="I6898" i="1"/>
  <c r="A6898" i="1"/>
  <c r="AH6897" i="1"/>
  <c r="V6897" i="1"/>
  <c r="I6897" i="1"/>
  <c r="A6897" i="1"/>
  <c r="AH6896" i="1"/>
  <c r="V6896" i="1"/>
  <c r="I6896" i="1"/>
  <c r="A6896" i="1"/>
  <c r="AH6895" i="1"/>
  <c r="V6895" i="1"/>
  <c r="I6895" i="1"/>
  <c r="A6895" i="1"/>
  <c r="AH6894" i="1"/>
  <c r="V6894" i="1"/>
  <c r="I6894" i="1"/>
  <c r="A6894" i="1"/>
  <c r="AH6893" i="1"/>
  <c r="V6893" i="1"/>
  <c r="I6893" i="1"/>
  <c r="A6893" i="1"/>
  <c r="AH6892" i="1"/>
  <c r="V6892" i="1"/>
  <c r="A6892" i="1"/>
  <c r="AH6891" i="1"/>
  <c r="V6891" i="1"/>
  <c r="A6891" i="1"/>
  <c r="AH6890" i="1"/>
  <c r="V6890" i="1"/>
  <c r="I6890" i="1"/>
  <c r="A6890" i="1"/>
  <c r="AH6889" i="1"/>
  <c r="V6889" i="1"/>
  <c r="I6889" i="1"/>
  <c r="A6889" i="1"/>
  <c r="AH6888" i="1"/>
  <c r="V6888" i="1"/>
  <c r="I6888" i="1"/>
  <c r="A6888" i="1"/>
  <c r="AH6887" i="1"/>
  <c r="V6887" i="1"/>
  <c r="I6887" i="1"/>
  <c r="A6887" i="1"/>
  <c r="AH6886" i="1"/>
  <c r="V6886" i="1"/>
  <c r="I6886" i="1"/>
  <c r="A6886" i="1"/>
  <c r="AH6885" i="1"/>
  <c r="V6885" i="1"/>
  <c r="I6885" i="1"/>
  <c r="A6885" i="1"/>
  <c r="AH6884" i="1"/>
  <c r="V6884" i="1"/>
  <c r="I6884" i="1"/>
  <c r="A6884" i="1"/>
  <c r="AH6883" i="1"/>
  <c r="V6883" i="1"/>
  <c r="I6883" i="1"/>
  <c r="A6883" i="1"/>
  <c r="AH6882" i="1"/>
  <c r="V6882" i="1"/>
  <c r="I6882" i="1"/>
  <c r="A6882" i="1"/>
  <c r="AH6881" i="1"/>
  <c r="V6881" i="1"/>
  <c r="I6881" i="1"/>
  <c r="A6881" i="1"/>
  <c r="AH6880" i="1"/>
  <c r="V6880" i="1"/>
  <c r="I6880" i="1"/>
  <c r="A6880" i="1"/>
  <c r="AH6879" i="1"/>
  <c r="V6879" i="1"/>
  <c r="I6879" i="1"/>
  <c r="A6879" i="1"/>
  <c r="AH6878" i="1"/>
  <c r="V6878" i="1"/>
  <c r="I6878" i="1"/>
  <c r="A6878" i="1"/>
  <c r="AH6877" i="1"/>
  <c r="V6877" i="1"/>
  <c r="I6877" i="1"/>
  <c r="A6877" i="1"/>
  <c r="AH6876" i="1"/>
  <c r="V6876" i="1"/>
  <c r="I6876" i="1"/>
  <c r="A6876" i="1"/>
  <c r="AH6875" i="1"/>
  <c r="V6875" i="1"/>
  <c r="I6875" i="1"/>
  <c r="A6875" i="1"/>
  <c r="AH6874" i="1"/>
  <c r="V6874" i="1"/>
  <c r="I6874" i="1"/>
  <c r="A6874" i="1"/>
  <c r="AH6873" i="1"/>
  <c r="V6873" i="1"/>
  <c r="I6873" i="1"/>
  <c r="A6873" i="1"/>
  <c r="AH6872" i="1"/>
  <c r="V6872" i="1"/>
  <c r="I6872" i="1"/>
  <c r="A6872" i="1"/>
  <c r="AH6871" i="1"/>
  <c r="V6871" i="1"/>
  <c r="I6871" i="1"/>
  <c r="A6871" i="1"/>
  <c r="AH6870" i="1"/>
  <c r="V6870" i="1"/>
  <c r="I6870" i="1"/>
  <c r="A6870" i="1"/>
  <c r="AH6869" i="1"/>
  <c r="V6869" i="1"/>
  <c r="I6869" i="1"/>
  <c r="A6869" i="1"/>
  <c r="AH6868" i="1"/>
  <c r="V6868" i="1"/>
  <c r="I6868" i="1"/>
  <c r="A6868" i="1"/>
  <c r="AH6867" i="1"/>
  <c r="V6867" i="1"/>
  <c r="I6867" i="1"/>
  <c r="A6867" i="1"/>
  <c r="AH6866" i="1"/>
  <c r="V6866" i="1"/>
  <c r="I6866" i="1"/>
  <c r="A6866" i="1"/>
  <c r="AH6865" i="1"/>
  <c r="V6865" i="1"/>
  <c r="I6865" i="1"/>
  <c r="A6865" i="1"/>
  <c r="AH6864" i="1"/>
  <c r="V6864" i="1"/>
  <c r="I6864" i="1"/>
  <c r="A6864" i="1"/>
  <c r="AH6863" i="1"/>
  <c r="V6863" i="1"/>
  <c r="I6863" i="1"/>
  <c r="A6863" i="1"/>
  <c r="AH6862" i="1"/>
  <c r="V6862" i="1"/>
  <c r="I6862" i="1"/>
  <c r="A6862" i="1"/>
  <c r="AH6861" i="1"/>
  <c r="V6861" i="1"/>
  <c r="I6861" i="1"/>
  <c r="A6861" i="1"/>
  <c r="AH6860" i="1"/>
  <c r="V6860" i="1"/>
  <c r="I6860" i="1"/>
  <c r="A6860" i="1"/>
  <c r="AH6859" i="1"/>
  <c r="V6859" i="1"/>
  <c r="I6859" i="1"/>
  <c r="A6859" i="1"/>
  <c r="AH6858" i="1"/>
  <c r="V6858" i="1"/>
  <c r="I6858" i="1"/>
  <c r="A6858" i="1"/>
  <c r="AH6857" i="1"/>
  <c r="I6857" i="1"/>
  <c r="A6857" i="1"/>
  <c r="AH6856" i="1"/>
  <c r="V6856" i="1"/>
  <c r="I6856" i="1"/>
  <c r="A6856" i="1"/>
  <c r="AH6855" i="1"/>
  <c r="V6855" i="1"/>
  <c r="I6855" i="1"/>
  <c r="A6855" i="1"/>
  <c r="AH6854" i="1"/>
  <c r="V6854" i="1"/>
  <c r="I6854" i="1"/>
  <c r="A6854" i="1"/>
  <c r="AH6853" i="1"/>
  <c r="V6853" i="1"/>
  <c r="I6853" i="1"/>
  <c r="A6853" i="1"/>
  <c r="AH6852" i="1"/>
  <c r="V6852" i="1"/>
  <c r="I6852" i="1"/>
  <c r="A6852" i="1"/>
  <c r="AH6851" i="1"/>
  <c r="V6851" i="1"/>
  <c r="I6851" i="1"/>
  <c r="A6851" i="1"/>
  <c r="AH6850" i="1"/>
  <c r="V6850" i="1"/>
  <c r="I6850" i="1"/>
  <c r="A6850" i="1"/>
  <c r="AH6849" i="1"/>
  <c r="V6849" i="1"/>
  <c r="I6849" i="1"/>
  <c r="A6849" i="1"/>
  <c r="AH6848" i="1"/>
  <c r="V6848" i="1"/>
  <c r="I6848" i="1"/>
  <c r="A6848" i="1"/>
  <c r="AH6847" i="1"/>
  <c r="V6847" i="1"/>
  <c r="I6847" i="1"/>
  <c r="A6847" i="1"/>
  <c r="AH6846" i="1"/>
  <c r="V6846" i="1"/>
  <c r="I6846" i="1"/>
  <c r="A6846" i="1"/>
  <c r="AH6845" i="1"/>
  <c r="V6845" i="1"/>
  <c r="I6845" i="1"/>
  <c r="A6845" i="1"/>
  <c r="AH6844" i="1"/>
  <c r="V6844" i="1"/>
  <c r="I6844" i="1"/>
  <c r="A6844" i="1"/>
  <c r="AH6843" i="1"/>
  <c r="V6843" i="1"/>
  <c r="I6843" i="1"/>
  <c r="A6843" i="1"/>
  <c r="AH6842" i="1"/>
  <c r="V6842" i="1"/>
  <c r="I6842" i="1"/>
  <c r="A6842" i="1"/>
  <c r="AH6841" i="1"/>
  <c r="V6841" i="1"/>
  <c r="A6841" i="1"/>
  <c r="AH6840" i="1"/>
  <c r="V6840" i="1"/>
  <c r="I6840" i="1"/>
  <c r="A6840" i="1"/>
  <c r="AH6839" i="1"/>
  <c r="V6839" i="1"/>
  <c r="I6839" i="1"/>
  <c r="A6839" i="1"/>
  <c r="AH6838" i="1"/>
  <c r="V6838" i="1"/>
  <c r="I6838" i="1"/>
  <c r="A6838" i="1"/>
  <c r="AH6837" i="1"/>
  <c r="V6837" i="1"/>
  <c r="I6837" i="1"/>
  <c r="A6837" i="1"/>
  <c r="AH6836" i="1"/>
  <c r="V6836" i="1"/>
  <c r="I6836" i="1"/>
  <c r="A6836" i="1"/>
  <c r="AH6835" i="1"/>
  <c r="V6835" i="1"/>
  <c r="I6835" i="1"/>
  <c r="A6835" i="1"/>
  <c r="AH6834" i="1"/>
  <c r="I6834" i="1"/>
  <c r="A6834" i="1"/>
  <c r="AH6833" i="1"/>
  <c r="I6833" i="1"/>
  <c r="A6833" i="1"/>
  <c r="AH6832" i="1"/>
  <c r="V6832" i="1"/>
  <c r="I6832" i="1"/>
  <c r="A6832" i="1"/>
  <c r="AH6831" i="1"/>
  <c r="V6831" i="1"/>
  <c r="I6831" i="1"/>
  <c r="A6831" i="1"/>
  <c r="AH6830" i="1"/>
  <c r="V6830" i="1"/>
  <c r="I6830" i="1"/>
  <c r="A6830" i="1"/>
  <c r="AH6829" i="1"/>
  <c r="V6829" i="1"/>
  <c r="I6829" i="1"/>
  <c r="A6829" i="1"/>
  <c r="AH6828" i="1"/>
  <c r="V6828" i="1"/>
  <c r="I6828" i="1"/>
  <c r="A6828" i="1"/>
  <c r="AH6827" i="1"/>
  <c r="V6827" i="1"/>
  <c r="I6827" i="1"/>
  <c r="A6827" i="1"/>
  <c r="AH6826" i="1"/>
  <c r="V6826" i="1"/>
  <c r="I6826" i="1"/>
  <c r="A6826" i="1"/>
  <c r="AH6825" i="1"/>
  <c r="V6825" i="1"/>
  <c r="I6825" i="1"/>
  <c r="A6825" i="1"/>
  <c r="AH6824" i="1"/>
  <c r="V6824" i="1"/>
  <c r="I6824" i="1"/>
  <c r="A6824" i="1"/>
  <c r="AH6823" i="1"/>
  <c r="V6823" i="1"/>
  <c r="I6823" i="1"/>
  <c r="A6823" i="1"/>
  <c r="AH6822" i="1"/>
  <c r="V6822" i="1"/>
  <c r="I6822" i="1"/>
  <c r="A6822" i="1"/>
  <c r="AH6821" i="1"/>
  <c r="V6821" i="1"/>
  <c r="I6821" i="1"/>
  <c r="A6821" i="1"/>
  <c r="AH6820" i="1"/>
  <c r="V6820" i="1"/>
  <c r="I6820" i="1"/>
  <c r="A6820" i="1"/>
  <c r="AH6819" i="1"/>
  <c r="V6819" i="1"/>
  <c r="I6819" i="1"/>
  <c r="A6819" i="1"/>
  <c r="AH6818" i="1"/>
  <c r="V6818" i="1"/>
  <c r="I6818" i="1"/>
  <c r="A6818" i="1"/>
  <c r="AH6817" i="1"/>
  <c r="V6817" i="1"/>
  <c r="I6817" i="1"/>
  <c r="A6817" i="1"/>
  <c r="AH6816" i="1"/>
  <c r="V6816" i="1"/>
  <c r="A6816" i="1"/>
  <c r="AH6815" i="1"/>
  <c r="V6815" i="1"/>
  <c r="I6815" i="1"/>
  <c r="A6815" i="1"/>
  <c r="AH6814" i="1"/>
  <c r="V6814" i="1"/>
  <c r="I6814" i="1"/>
  <c r="A6814" i="1"/>
  <c r="AH6813" i="1"/>
  <c r="V6813" i="1"/>
  <c r="I6813" i="1"/>
  <c r="A6813" i="1"/>
  <c r="AH6812" i="1"/>
  <c r="V6812" i="1"/>
  <c r="I6812" i="1"/>
  <c r="A6812" i="1"/>
  <c r="AH6811" i="1"/>
  <c r="V6811" i="1"/>
  <c r="I6811" i="1"/>
  <c r="A6811" i="1"/>
  <c r="AH6810" i="1"/>
  <c r="V6810" i="1"/>
  <c r="I6810" i="1"/>
  <c r="A6810" i="1"/>
  <c r="AH6809" i="1"/>
  <c r="V6809" i="1"/>
  <c r="I6809" i="1"/>
  <c r="A6809" i="1"/>
  <c r="AH6808" i="1"/>
  <c r="V6808" i="1"/>
  <c r="A6808" i="1"/>
  <c r="AH6807" i="1"/>
  <c r="V6807" i="1"/>
  <c r="I6807" i="1"/>
  <c r="A6807" i="1"/>
  <c r="AH6806" i="1"/>
  <c r="V6806" i="1"/>
  <c r="I6806" i="1"/>
  <c r="A6806" i="1"/>
  <c r="AH6805" i="1"/>
  <c r="V6805" i="1"/>
  <c r="I6805" i="1"/>
  <c r="A6805" i="1"/>
  <c r="AH6804" i="1"/>
  <c r="V6804" i="1"/>
  <c r="I6804" i="1"/>
  <c r="A6804" i="1"/>
  <c r="AH6803" i="1"/>
  <c r="V6803" i="1"/>
  <c r="I6803" i="1"/>
  <c r="A6803" i="1"/>
  <c r="AH6802" i="1"/>
  <c r="V6802" i="1"/>
  <c r="I6802" i="1"/>
  <c r="A6802" i="1"/>
  <c r="AH6801" i="1"/>
  <c r="V6801" i="1"/>
  <c r="I6801" i="1"/>
  <c r="A6801" i="1"/>
  <c r="AH6800" i="1"/>
  <c r="V6800" i="1"/>
  <c r="I6800" i="1"/>
  <c r="A6800" i="1"/>
  <c r="AH6799" i="1"/>
  <c r="V6799" i="1"/>
  <c r="I6799" i="1"/>
  <c r="A6799" i="1"/>
  <c r="AH6798" i="1"/>
  <c r="V6798" i="1"/>
  <c r="I6798" i="1"/>
  <c r="A6798" i="1"/>
  <c r="AH6797" i="1"/>
  <c r="V6797" i="1"/>
  <c r="I6797" i="1"/>
  <c r="A6797" i="1"/>
  <c r="AH6796" i="1"/>
  <c r="V6796" i="1"/>
  <c r="I6796" i="1"/>
  <c r="A6796" i="1"/>
  <c r="AH6795" i="1"/>
  <c r="V6795" i="1"/>
  <c r="I6795" i="1"/>
  <c r="A6795" i="1"/>
  <c r="AH6794" i="1"/>
  <c r="V6794" i="1"/>
  <c r="A6794" i="1"/>
  <c r="AH6793" i="1"/>
  <c r="V6793" i="1"/>
  <c r="A6793" i="1"/>
  <c r="AH6792" i="1"/>
  <c r="V6792" i="1"/>
  <c r="I6792" i="1"/>
  <c r="A6792" i="1"/>
  <c r="AH6791" i="1"/>
  <c r="V6791" i="1"/>
  <c r="I6791" i="1"/>
  <c r="A6791" i="1"/>
  <c r="AH6790" i="1"/>
  <c r="V6790" i="1"/>
  <c r="A6790" i="1"/>
  <c r="AH6789" i="1"/>
  <c r="V6789" i="1"/>
  <c r="A6789" i="1"/>
  <c r="AH6788" i="1"/>
  <c r="V6788" i="1"/>
  <c r="I6788" i="1"/>
  <c r="A6788" i="1"/>
  <c r="AH6787" i="1"/>
  <c r="I6787" i="1"/>
  <c r="A6787" i="1"/>
  <c r="AH6786" i="1"/>
  <c r="V6786" i="1"/>
  <c r="I6786" i="1"/>
  <c r="A6786" i="1"/>
  <c r="AH6785" i="1"/>
  <c r="V6785" i="1"/>
  <c r="I6785" i="1"/>
  <c r="A6785" i="1"/>
  <c r="AH6784" i="1"/>
  <c r="V6784" i="1"/>
  <c r="I6784" i="1"/>
  <c r="A6784" i="1"/>
  <c r="AH6783" i="1"/>
  <c r="V6783" i="1"/>
  <c r="I6783" i="1"/>
  <c r="A6783" i="1"/>
  <c r="AH6782" i="1"/>
  <c r="V6782" i="1"/>
  <c r="I6782" i="1"/>
  <c r="A6782" i="1"/>
  <c r="AH6781" i="1"/>
  <c r="V6781" i="1"/>
  <c r="I6781" i="1"/>
  <c r="A6781" i="1"/>
  <c r="AH6780" i="1"/>
  <c r="V6780" i="1"/>
  <c r="I6780" i="1"/>
  <c r="A6780" i="1"/>
  <c r="AH6779" i="1"/>
  <c r="I6779" i="1"/>
  <c r="A6779" i="1"/>
  <c r="AH6778" i="1"/>
  <c r="V6778" i="1"/>
  <c r="I6778" i="1"/>
  <c r="A6778" i="1"/>
  <c r="AH6777" i="1"/>
  <c r="V6777" i="1"/>
  <c r="I6777" i="1"/>
  <c r="A6777" i="1"/>
  <c r="AH6776" i="1"/>
  <c r="V6776" i="1"/>
  <c r="I6776" i="1"/>
  <c r="A6776" i="1"/>
  <c r="AH6775" i="1"/>
  <c r="V6775" i="1"/>
  <c r="I6775" i="1"/>
  <c r="A6775" i="1"/>
  <c r="AH6774" i="1"/>
  <c r="V6774" i="1"/>
  <c r="I6774" i="1"/>
  <c r="A6774" i="1"/>
  <c r="AH6773" i="1"/>
  <c r="V6773" i="1"/>
  <c r="I6773" i="1"/>
  <c r="A6773" i="1"/>
  <c r="AH6772" i="1"/>
  <c r="V6772" i="1"/>
  <c r="I6772" i="1"/>
  <c r="A6772" i="1"/>
  <c r="AH6771" i="1"/>
  <c r="V6771" i="1"/>
  <c r="A6771" i="1"/>
  <c r="AH6770" i="1"/>
  <c r="V6770" i="1"/>
  <c r="I6770" i="1"/>
  <c r="A6770" i="1"/>
  <c r="AH6769" i="1"/>
  <c r="V6769" i="1"/>
  <c r="I6769" i="1"/>
  <c r="A6769" i="1"/>
  <c r="AH6768" i="1"/>
  <c r="V6768" i="1"/>
  <c r="I6768" i="1"/>
  <c r="A6768" i="1"/>
  <c r="AH6767" i="1"/>
  <c r="V6767" i="1"/>
  <c r="I6767" i="1"/>
  <c r="A6767" i="1"/>
  <c r="AH6766" i="1"/>
  <c r="V6766" i="1"/>
  <c r="I6766" i="1"/>
  <c r="A6766" i="1"/>
  <c r="AH6765" i="1"/>
  <c r="V6765" i="1"/>
  <c r="I6765" i="1"/>
  <c r="A6765" i="1"/>
  <c r="AH6764" i="1"/>
  <c r="V6764" i="1"/>
  <c r="I6764" i="1"/>
  <c r="A6764" i="1"/>
  <c r="AH6763" i="1"/>
  <c r="V6763" i="1"/>
  <c r="A6763" i="1"/>
  <c r="AH6762" i="1"/>
  <c r="V6762" i="1"/>
  <c r="I6762" i="1"/>
  <c r="A6762" i="1"/>
  <c r="AH6761" i="1"/>
  <c r="V6761" i="1"/>
  <c r="I6761" i="1"/>
  <c r="A6761" i="1"/>
  <c r="AH6760" i="1"/>
  <c r="V6760" i="1"/>
  <c r="I6760" i="1"/>
  <c r="A6760" i="1"/>
  <c r="AH6759" i="1"/>
  <c r="V6759" i="1"/>
  <c r="I6759" i="1"/>
  <c r="A6759" i="1"/>
  <c r="AH6758" i="1"/>
  <c r="V6758" i="1"/>
  <c r="A6758" i="1"/>
  <c r="AH6757" i="1"/>
  <c r="V6757" i="1"/>
  <c r="I6757" i="1"/>
  <c r="A6757" i="1"/>
  <c r="AH6756" i="1"/>
  <c r="V6756" i="1"/>
  <c r="I6756" i="1"/>
  <c r="A6756" i="1"/>
  <c r="AH6755" i="1"/>
  <c r="V6755" i="1"/>
  <c r="I6755" i="1"/>
  <c r="A6755" i="1"/>
  <c r="AH6754" i="1"/>
  <c r="V6754" i="1"/>
  <c r="A6754" i="1"/>
  <c r="AH6753" i="1"/>
  <c r="V6753" i="1"/>
  <c r="I6753" i="1"/>
  <c r="A6753" i="1"/>
  <c r="AH6752" i="1"/>
  <c r="V6752" i="1"/>
  <c r="I6752" i="1"/>
  <c r="A6752" i="1"/>
  <c r="AH6751" i="1"/>
  <c r="V6751" i="1"/>
  <c r="I6751" i="1"/>
  <c r="A6751" i="1"/>
  <c r="AH6750" i="1"/>
  <c r="V6750" i="1"/>
  <c r="I6750" i="1"/>
  <c r="A6750" i="1"/>
  <c r="AH6749" i="1"/>
  <c r="V6749" i="1"/>
  <c r="A6749" i="1"/>
  <c r="AH6748" i="1"/>
  <c r="V6748" i="1"/>
  <c r="I6748" i="1"/>
  <c r="A6748" i="1"/>
  <c r="AH6747" i="1"/>
  <c r="V6747" i="1"/>
  <c r="I6747" i="1"/>
  <c r="A6747" i="1"/>
  <c r="AH6746" i="1"/>
  <c r="V6746" i="1"/>
  <c r="I6746" i="1"/>
  <c r="A6746" i="1"/>
  <c r="AH6745" i="1"/>
  <c r="V6745" i="1"/>
  <c r="A6745" i="1"/>
  <c r="AH6744" i="1"/>
  <c r="V6744" i="1"/>
  <c r="I6744" i="1"/>
  <c r="A6744" i="1"/>
  <c r="AH6743" i="1"/>
  <c r="V6743" i="1"/>
  <c r="I6743" i="1"/>
  <c r="A6743" i="1"/>
  <c r="AH6742" i="1"/>
  <c r="V6742" i="1"/>
  <c r="I6742" i="1"/>
  <c r="A6742" i="1"/>
  <c r="AH6741" i="1"/>
  <c r="V6741" i="1"/>
  <c r="I6741" i="1"/>
  <c r="A6741" i="1"/>
  <c r="AH6740" i="1"/>
  <c r="V6740" i="1"/>
  <c r="I6740" i="1"/>
  <c r="A6740" i="1"/>
  <c r="AH6739" i="1"/>
  <c r="V6739" i="1"/>
  <c r="I6739" i="1"/>
  <c r="A6739" i="1"/>
  <c r="AH6738" i="1"/>
  <c r="V6738" i="1"/>
  <c r="I6738" i="1"/>
  <c r="A6738" i="1"/>
  <c r="AH6737" i="1"/>
  <c r="V6737" i="1"/>
  <c r="I6737" i="1"/>
  <c r="A6737" i="1"/>
  <c r="AH6736" i="1"/>
  <c r="V6736" i="1"/>
  <c r="I6736" i="1"/>
  <c r="A6736" i="1"/>
  <c r="AH6735" i="1"/>
  <c r="V6735" i="1"/>
  <c r="A6735" i="1"/>
  <c r="AH6734" i="1"/>
  <c r="V6734" i="1"/>
  <c r="I6734" i="1"/>
  <c r="A6734" i="1"/>
  <c r="AH6733" i="1"/>
  <c r="V6733" i="1"/>
  <c r="I6733" i="1"/>
  <c r="A6733" i="1"/>
  <c r="AH6732" i="1"/>
  <c r="V6732" i="1"/>
  <c r="A6732" i="1"/>
  <c r="AH6731" i="1"/>
  <c r="V6731" i="1"/>
  <c r="I6731" i="1"/>
  <c r="A6731" i="1"/>
  <c r="AH6730" i="1"/>
  <c r="V6730" i="1"/>
  <c r="I6730" i="1"/>
  <c r="A6730" i="1"/>
  <c r="AH6729" i="1"/>
  <c r="V6729" i="1"/>
  <c r="I6729" i="1"/>
  <c r="A6729" i="1"/>
  <c r="AH6728" i="1"/>
  <c r="V6728" i="1"/>
  <c r="I6728" i="1"/>
  <c r="A6728" i="1"/>
  <c r="AH6727" i="1"/>
  <c r="V6727" i="1"/>
  <c r="I6727" i="1"/>
  <c r="A6727" i="1"/>
  <c r="AH6726" i="1"/>
  <c r="V6726" i="1"/>
  <c r="I6726" i="1"/>
  <c r="A6726" i="1"/>
  <c r="AH6725" i="1"/>
  <c r="V6725" i="1"/>
  <c r="I6725" i="1"/>
  <c r="A6725" i="1"/>
  <c r="AH6724" i="1"/>
  <c r="V6724" i="1"/>
  <c r="I6724" i="1"/>
  <c r="A6724" i="1"/>
  <c r="AH6723" i="1"/>
  <c r="V6723" i="1"/>
  <c r="I6723" i="1"/>
  <c r="A6723" i="1"/>
  <c r="AH6722" i="1"/>
  <c r="V6722" i="1"/>
  <c r="I6722" i="1"/>
  <c r="A6722" i="1"/>
  <c r="AH6721" i="1"/>
  <c r="V6721" i="1"/>
  <c r="I6721" i="1"/>
  <c r="A6721" i="1"/>
  <c r="AH6720" i="1"/>
  <c r="V6720" i="1"/>
  <c r="I6720" i="1"/>
  <c r="A6720" i="1"/>
  <c r="AH6719" i="1"/>
  <c r="V6719" i="1"/>
  <c r="I6719" i="1"/>
  <c r="A6719" i="1"/>
  <c r="AH6718" i="1"/>
  <c r="V6718" i="1"/>
  <c r="I6718" i="1"/>
  <c r="A6718" i="1"/>
  <c r="AH6717" i="1"/>
  <c r="I6717" i="1"/>
  <c r="A6717" i="1"/>
  <c r="AH6716" i="1"/>
  <c r="V6716" i="1"/>
  <c r="I6716" i="1"/>
  <c r="A6716" i="1"/>
  <c r="AH6715" i="1"/>
  <c r="V6715" i="1"/>
  <c r="I6715" i="1"/>
  <c r="A6715" i="1"/>
  <c r="AH6714" i="1"/>
  <c r="V6714" i="1"/>
  <c r="I6714" i="1"/>
  <c r="A6714" i="1"/>
  <c r="AH6713" i="1"/>
  <c r="V6713" i="1"/>
  <c r="I6713" i="1"/>
  <c r="A6713" i="1"/>
  <c r="AH6712" i="1"/>
  <c r="V6712" i="1"/>
  <c r="I6712" i="1"/>
  <c r="A6712" i="1"/>
  <c r="AH6711" i="1"/>
  <c r="V6711" i="1"/>
  <c r="I6711" i="1"/>
  <c r="A6711" i="1"/>
  <c r="AH6710" i="1"/>
  <c r="V6710" i="1"/>
  <c r="A6710" i="1"/>
  <c r="AH6709" i="1"/>
  <c r="V6709" i="1"/>
  <c r="I6709" i="1"/>
  <c r="A6709" i="1"/>
  <c r="AH6708" i="1"/>
  <c r="V6708" i="1"/>
  <c r="I6708" i="1"/>
  <c r="A6708" i="1"/>
  <c r="AH6707" i="1"/>
  <c r="V6707" i="1"/>
  <c r="I6707" i="1"/>
  <c r="A6707" i="1"/>
  <c r="AH6706" i="1"/>
  <c r="V6706" i="1"/>
  <c r="I6706" i="1"/>
  <c r="A6706" i="1"/>
  <c r="AH6705" i="1"/>
  <c r="V6705" i="1"/>
  <c r="I6705" i="1"/>
  <c r="A6705" i="1"/>
  <c r="AH6704" i="1"/>
  <c r="V6704" i="1"/>
  <c r="I6704" i="1"/>
  <c r="A6704" i="1"/>
  <c r="AH6703" i="1"/>
  <c r="V6703" i="1"/>
  <c r="I6703" i="1"/>
  <c r="A6703" i="1"/>
  <c r="AH6702" i="1"/>
  <c r="V6702" i="1"/>
  <c r="I6702" i="1"/>
  <c r="A6702" i="1"/>
  <c r="AH6701" i="1"/>
  <c r="V6701" i="1"/>
  <c r="I6701" i="1"/>
  <c r="A6701" i="1"/>
  <c r="AH6700" i="1"/>
  <c r="V6700" i="1"/>
  <c r="I6700" i="1"/>
  <c r="A6700" i="1"/>
  <c r="AH6699" i="1"/>
  <c r="V6699" i="1"/>
  <c r="I6699" i="1"/>
  <c r="A6699" i="1"/>
  <c r="AH6698" i="1"/>
  <c r="V6698" i="1"/>
  <c r="I6698" i="1"/>
  <c r="A6698" i="1"/>
  <c r="AH6697" i="1"/>
  <c r="V6697" i="1"/>
  <c r="I6697" i="1"/>
  <c r="A6697" i="1"/>
  <c r="AH6696" i="1"/>
  <c r="V6696" i="1"/>
  <c r="I6696" i="1"/>
  <c r="A6696" i="1"/>
  <c r="AH6695" i="1"/>
  <c r="V6695" i="1"/>
  <c r="I6695" i="1"/>
  <c r="A6695" i="1"/>
  <c r="AH6694" i="1"/>
  <c r="V6694" i="1"/>
  <c r="I6694" i="1"/>
  <c r="A6694" i="1"/>
  <c r="AH6693" i="1"/>
  <c r="V6693" i="1"/>
  <c r="I6693" i="1"/>
  <c r="A6693" i="1"/>
  <c r="AH6692" i="1"/>
  <c r="V6692" i="1"/>
  <c r="I6692" i="1"/>
  <c r="A6692" i="1"/>
  <c r="AH6691" i="1"/>
  <c r="V6691" i="1"/>
  <c r="A6691" i="1"/>
  <c r="AH6690" i="1"/>
  <c r="V6690" i="1"/>
  <c r="I6690" i="1"/>
  <c r="A6690" i="1"/>
  <c r="AH6689" i="1"/>
  <c r="V6689" i="1"/>
  <c r="I6689" i="1"/>
  <c r="A6689" i="1"/>
  <c r="AH6688" i="1"/>
  <c r="V6688" i="1"/>
  <c r="I6688" i="1"/>
  <c r="A6688" i="1"/>
  <c r="AH6687" i="1"/>
  <c r="V6687" i="1"/>
  <c r="I6687" i="1"/>
  <c r="A6687" i="1"/>
  <c r="AH6686" i="1"/>
  <c r="V6686" i="1"/>
  <c r="I6686" i="1"/>
  <c r="A6686" i="1"/>
  <c r="AH6685" i="1"/>
  <c r="V6685" i="1"/>
  <c r="I6685" i="1"/>
  <c r="A6685" i="1"/>
  <c r="AH6684" i="1"/>
  <c r="V6684" i="1"/>
  <c r="I6684" i="1"/>
  <c r="A6684" i="1"/>
  <c r="AH6683" i="1"/>
  <c r="V6683" i="1"/>
  <c r="I6683" i="1"/>
  <c r="A6683" i="1"/>
  <c r="AH6682" i="1"/>
  <c r="V6682" i="1"/>
  <c r="I6682" i="1"/>
  <c r="A6682" i="1"/>
  <c r="AH6681" i="1"/>
  <c r="V6681" i="1"/>
  <c r="I6681" i="1"/>
  <c r="A6681" i="1"/>
  <c r="AH6680" i="1"/>
  <c r="V6680" i="1"/>
  <c r="I6680" i="1"/>
  <c r="A6680" i="1"/>
  <c r="AH6679" i="1"/>
  <c r="V6679" i="1"/>
  <c r="I6679" i="1"/>
  <c r="A6679" i="1"/>
  <c r="AH6678" i="1"/>
  <c r="V6678" i="1"/>
  <c r="I6678" i="1"/>
  <c r="A6678" i="1"/>
  <c r="AH6677" i="1"/>
  <c r="V6677" i="1"/>
  <c r="I6677" i="1"/>
  <c r="A6677" i="1"/>
  <c r="AH6676" i="1"/>
  <c r="V6676" i="1"/>
  <c r="I6676" i="1"/>
  <c r="A6676" i="1"/>
  <c r="AH6675" i="1"/>
  <c r="V6675" i="1"/>
  <c r="I6675" i="1"/>
  <c r="A6675" i="1"/>
  <c r="AH6674" i="1"/>
  <c r="V6674" i="1"/>
  <c r="I6674" i="1"/>
  <c r="A6674" i="1"/>
  <c r="AH6673" i="1"/>
  <c r="V6673" i="1"/>
  <c r="I6673" i="1"/>
  <c r="A6673" i="1"/>
  <c r="AH6672" i="1"/>
  <c r="V6672" i="1"/>
  <c r="I6672" i="1"/>
  <c r="A6672" i="1"/>
  <c r="AH6671" i="1"/>
  <c r="V6671" i="1"/>
  <c r="I6671" i="1"/>
  <c r="A6671" i="1"/>
  <c r="AH6670" i="1"/>
  <c r="V6670" i="1"/>
  <c r="I6670" i="1"/>
  <c r="A6670" i="1"/>
  <c r="AH6669" i="1"/>
  <c r="V6669" i="1"/>
  <c r="A6669" i="1"/>
  <c r="AH6668" i="1"/>
  <c r="V6668" i="1"/>
  <c r="I6668" i="1"/>
  <c r="A6668" i="1"/>
  <c r="AH6667" i="1"/>
  <c r="V6667" i="1"/>
  <c r="I6667" i="1"/>
  <c r="A6667" i="1"/>
  <c r="AH6666" i="1"/>
  <c r="V6666" i="1"/>
  <c r="I6666" i="1"/>
  <c r="A6666" i="1"/>
  <c r="AH6665" i="1"/>
  <c r="V6665" i="1"/>
  <c r="I6665" i="1"/>
  <c r="A6665" i="1"/>
  <c r="AH6664" i="1"/>
  <c r="V6664" i="1"/>
  <c r="I6664" i="1"/>
  <c r="A6664" i="1"/>
  <c r="AH6663" i="1"/>
  <c r="V6663" i="1"/>
  <c r="I6663" i="1"/>
  <c r="A6663" i="1"/>
  <c r="AH6662" i="1"/>
  <c r="V6662" i="1"/>
  <c r="I6662" i="1"/>
  <c r="A6662" i="1"/>
  <c r="AH6661" i="1"/>
  <c r="V6661" i="1"/>
  <c r="I6661" i="1"/>
  <c r="A6661" i="1"/>
  <c r="AH6660" i="1"/>
  <c r="I6660" i="1"/>
  <c r="A6660" i="1"/>
  <c r="AH6659" i="1"/>
  <c r="V6659" i="1"/>
  <c r="I6659" i="1"/>
  <c r="A6659" i="1"/>
  <c r="AH6658" i="1"/>
  <c r="V6658" i="1"/>
  <c r="I6658" i="1"/>
  <c r="A6658" i="1"/>
  <c r="AH6657" i="1"/>
  <c r="V6657" i="1"/>
  <c r="I6657" i="1"/>
  <c r="A6657" i="1"/>
  <c r="AH6656" i="1"/>
  <c r="V6656" i="1"/>
  <c r="I6656" i="1"/>
  <c r="A6656" i="1"/>
  <c r="AH6655" i="1"/>
  <c r="V6655" i="1"/>
  <c r="I6655" i="1"/>
  <c r="A6655" i="1"/>
  <c r="AH6654" i="1"/>
  <c r="V6654" i="1"/>
  <c r="I6654" i="1"/>
  <c r="A6654" i="1"/>
  <c r="AH6653" i="1"/>
  <c r="V6653" i="1"/>
  <c r="A6653" i="1"/>
  <c r="AH6652" i="1"/>
  <c r="V6652" i="1"/>
  <c r="I6652" i="1"/>
  <c r="A6652" i="1"/>
  <c r="AH6651" i="1"/>
  <c r="V6651" i="1"/>
  <c r="I6651" i="1"/>
  <c r="A6651" i="1"/>
  <c r="AH6650" i="1"/>
  <c r="V6650" i="1"/>
  <c r="I6650" i="1"/>
  <c r="A6650" i="1"/>
  <c r="AH6649" i="1"/>
  <c r="V6649" i="1"/>
  <c r="I6649" i="1"/>
  <c r="A6649" i="1"/>
  <c r="AH6648" i="1"/>
  <c r="V6648" i="1"/>
  <c r="I6648" i="1"/>
  <c r="A6648" i="1"/>
  <c r="AH6647" i="1"/>
  <c r="V6647" i="1"/>
  <c r="I6647" i="1"/>
  <c r="A6647" i="1"/>
  <c r="AH6646" i="1"/>
  <c r="V6646" i="1"/>
  <c r="I6646" i="1"/>
  <c r="A6646" i="1"/>
  <c r="AH6645" i="1"/>
  <c r="V6645" i="1"/>
  <c r="I6645" i="1"/>
  <c r="A6645" i="1"/>
  <c r="AH6644" i="1"/>
  <c r="V6644" i="1"/>
  <c r="I6644" i="1"/>
  <c r="A6644" i="1"/>
  <c r="AH6643" i="1"/>
  <c r="V6643" i="1"/>
  <c r="I6643" i="1"/>
  <c r="A6643" i="1"/>
  <c r="AH6642" i="1"/>
  <c r="V6642" i="1"/>
  <c r="I6642" i="1"/>
  <c r="A6642" i="1"/>
  <c r="AH6641" i="1"/>
  <c r="V6641" i="1"/>
  <c r="I6641" i="1"/>
  <c r="A6641" i="1"/>
  <c r="AH6640" i="1"/>
  <c r="V6640" i="1"/>
  <c r="I6640" i="1"/>
  <c r="A6640" i="1"/>
  <c r="AH6639" i="1"/>
  <c r="V6639" i="1"/>
  <c r="I6639" i="1"/>
  <c r="A6639" i="1"/>
  <c r="AH6638" i="1"/>
  <c r="V6638" i="1"/>
  <c r="I6638" i="1"/>
  <c r="A6638" i="1"/>
  <c r="AH6637" i="1"/>
  <c r="V6637" i="1"/>
  <c r="I6637" i="1"/>
  <c r="A6637" i="1"/>
  <c r="AH6636" i="1"/>
  <c r="V6636" i="1"/>
  <c r="I6636" i="1"/>
  <c r="A6636" i="1"/>
  <c r="AH6635" i="1"/>
  <c r="V6635" i="1"/>
  <c r="I6635" i="1"/>
  <c r="A6635" i="1"/>
  <c r="AH6634" i="1"/>
  <c r="V6634" i="1"/>
  <c r="I6634" i="1"/>
  <c r="A6634" i="1"/>
  <c r="AH6633" i="1"/>
  <c r="V6633" i="1"/>
  <c r="I6633" i="1"/>
  <c r="A6633" i="1"/>
  <c r="AH6632" i="1"/>
  <c r="V6632" i="1"/>
  <c r="I6632" i="1"/>
  <c r="A6632" i="1"/>
  <c r="AH6631" i="1"/>
  <c r="V6631" i="1"/>
  <c r="I6631" i="1"/>
  <c r="A6631" i="1"/>
  <c r="AH6630" i="1"/>
  <c r="V6630" i="1"/>
  <c r="I6630" i="1"/>
  <c r="A6630" i="1"/>
  <c r="AH6629" i="1"/>
  <c r="V6629" i="1"/>
  <c r="I6629" i="1"/>
  <c r="A6629" i="1"/>
  <c r="AH6628" i="1"/>
  <c r="V6628" i="1"/>
  <c r="I6628" i="1"/>
  <c r="A6628" i="1"/>
  <c r="AH6627" i="1"/>
  <c r="V6627" i="1"/>
  <c r="I6627" i="1"/>
  <c r="A6627" i="1"/>
  <c r="AH6626" i="1"/>
  <c r="V6626" i="1"/>
  <c r="I6626" i="1"/>
  <c r="A6626" i="1"/>
  <c r="AH6625" i="1"/>
  <c r="V6625" i="1"/>
  <c r="I6625" i="1"/>
  <c r="A6625" i="1"/>
  <c r="AH6624" i="1"/>
  <c r="V6624" i="1"/>
  <c r="I6624" i="1"/>
  <c r="A6624" i="1"/>
  <c r="AH6623" i="1"/>
  <c r="V6623" i="1"/>
  <c r="I6623" i="1"/>
  <c r="A6623" i="1"/>
  <c r="AH6622" i="1"/>
  <c r="V6622" i="1"/>
  <c r="I6622" i="1"/>
  <c r="A6622" i="1"/>
  <c r="AH6621" i="1"/>
  <c r="V6621" i="1"/>
  <c r="I6621" i="1"/>
  <c r="A6621" i="1"/>
  <c r="AH6620" i="1"/>
  <c r="V6620" i="1"/>
  <c r="I6620" i="1"/>
  <c r="A6620" i="1"/>
  <c r="AH6619" i="1"/>
  <c r="V6619" i="1"/>
  <c r="I6619" i="1"/>
  <c r="A6619" i="1"/>
  <c r="AH6618" i="1"/>
  <c r="V6618" i="1"/>
  <c r="I6618" i="1"/>
  <c r="A6618" i="1"/>
  <c r="AH6617" i="1"/>
  <c r="V6617" i="1"/>
  <c r="I6617" i="1"/>
  <c r="A6617" i="1"/>
  <c r="AH6616" i="1"/>
  <c r="V6616" i="1"/>
  <c r="I6616" i="1"/>
  <c r="A6616" i="1"/>
  <c r="AH6615" i="1"/>
  <c r="V6615" i="1"/>
  <c r="I6615" i="1"/>
  <c r="A6615" i="1"/>
  <c r="AH6614" i="1"/>
  <c r="V6614" i="1"/>
  <c r="I6614" i="1"/>
  <c r="A6614" i="1"/>
  <c r="AH6613" i="1"/>
  <c r="V6613" i="1"/>
  <c r="I6613" i="1"/>
  <c r="A6613" i="1"/>
  <c r="AH6612" i="1"/>
  <c r="V6612" i="1"/>
  <c r="I6612" i="1"/>
  <c r="A6612" i="1"/>
  <c r="AH6611" i="1"/>
  <c r="V6611" i="1"/>
  <c r="I6611" i="1"/>
  <c r="A6611" i="1"/>
  <c r="AH6610" i="1"/>
  <c r="V6610" i="1"/>
  <c r="I6610" i="1"/>
  <c r="A6610" i="1"/>
  <c r="AH6609" i="1"/>
  <c r="V6609" i="1"/>
  <c r="I6609" i="1"/>
  <c r="A6609" i="1"/>
  <c r="AH6608" i="1"/>
  <c r="V6608" i="1"/>
  <c r="I6608" i="1"/>
  <c r="A6608" i="1"/>
  <c r="AH6607" i="1"/>
  <c r="V6607" i="1"/>
  <c r="I6607" i="1"/>
  <c r="A6607" i="1"/>
  <c r="AH6606" i="1"/>
  <c r="V6606" i="1"/>
  <c r="I6606" i="1"/>
  <c r="A6606" i="1"/>
  <c r="AH6605" i="1"/>
  <c r="V6605" i="1"/>
  <c r="I6605" i="1"/>
  <c r="A6605" i="1"/>
  <c r="AH6604" i="1"/>
  <c r="V6604" i="1"/>
  <c r="I6604" i="1"/>
  <c r="A6604" i="1"/>
  <c r="AH6603" i="1"/>
  <c r="V6603" i="1"/>
  <c r="I6603" i="1"/>
  <c r="A6603" i="1"/>
  <c r="AH6602" i="1"/>
  <c r="V6602" i="1"/>
  <c r="I6602" i="1"/>
  <c r="A6602" i="1"/>
  <c r="AH6601" i="1"/>
  <c r="V6601" i="1"/>
  <c r="I6601" i="1"/>
  <c r="A6601" i="1"/>
  <c r="AH6600" i="1"/>
  <c r="V6600" i="1"/>
  <c r="I6600" i="1"/>
  <c r="A6600" i="1"/>
  <c r="AH6599" i="1"/>
  <c r="V6599" i="1"/>
  <c r="I6599" i="1"/>
  <c r="A6599" i="1"/>
  <c r="AH6598" i="1"/>
  <c r="V6598" i="1"/>
  <c r="I6598" i="1"/>
  <c r="A6598" i="1"/>
  <c r="AH6597" i="1"/>
  <c r="V6597" i="1"/>
  <c r="I6597" i="1"/>
  <c r="A6597" i="1"/>
  <c r="AH6596" i="1"/>
  <c r="V6596" i="1"/>
  <c r="I6596" i="1"/>
  <c r="A6596" i="1"/>
  <c r="AH6595" i="1"/>
  <c r="V6595" i="1"/>
  <c r="I6595" i="1"/>
  <c r="A6595" i="1"/>
  <c r="AH6594" i="1"/>
  <c r="V6594" i="1"/>
  <c r="I6594" i="1"/>
  <c r="A6594" i="1"/>
  <c r="AH6593" i="1"/>
  <c r="V6593" i="1"/>
  <c r="I6593" i="1"/>
  <c r="A6593" i="1"/>
  <c r="AH6592" i="1"/>
  <c r="V6592" i="1"/>
  <c r="I6592" i="1"/>
  <c r="A6592" i="1"/>
  <c r="AH6591" i="1"/>
  <c r="V6591" i="1"/>
  <c r="I6591" i="1"/>
  <c r="A6591" i="1"/>
  <c r="AH6590" i="1"/>
  <c r="V6590" i="1"/>
  <c r="I6590" i="1"/>
  <c r="A6590" i="1"/>
  <c r="AH6589" i="1"/>
  <c r="V6589" i="1"/>
  <c r="I6589" i="1"/>
  <c r="A6589" i="1"/>
  <c r="AH6588" i="1"/>
  <c r="V6588" i="1"/>
  <c r="I6588" i="1"/>
  <c r="A6588" i="1"/>
  <c r="AH6587" i="1"/>
  <c r="V6587" i="1"/>
  <c r="I6587" i="1"/>
  <c r="A6587" i="1"/>
  <c r="AH6586" i="1"/>
  <c r="V6586" i="1"/>
  <c r="I6586" i="1"/>
  <c r="A6586" i="1"/>
  <c r="AH6585" i="1"/>
  <c r="V6585" i="1"/>
  <c r="I6585" i="1"/>
  <c r="A6585" i="1"/>
  <c r="AH6584" i="1"/>
  <c r="V6584" i="1"/>
  <c r="I6584" i="1"/>
  <c r="A6584" i="1"/>
  <c r="AH6583" i="1"/>
  <c r="V6583" i="1"/>
  <c r="I6583" i="1"/>
  <c r="A6583" i="1"/>
  <c r="AH6582" i="1"/>
  <c r="V6582" i="1"/>
  <c r="I6582" i="1"/>
  <c r="A6582" i="1"/>
  <c r="AH6581" i="1"/>
  <c r="V6581" i="1"/>
  <c r="I6581" i="1"/>
  <c r="A6581" i="1"/>
  <c r="AH6580" i="1"/>
  <c r="V6580" i="1"/>
  <c r="I6580" i="1"/>
  <c r="A6580" i="1"/>
  <c r="AH6579" i="1"/>
  <c r="I6579" i="1"/>
  <c r="A6579" i="1"/>
  <c r="AH6578" i="1"/>
  <c r="V6578" i="1"/>
  <c r="I6578" i="1"/>
  <c r="A6578" i="1"/>
  <c r="AH6577" i="1"/>
  <c r="V6577" i="1"/>
  <c r="I6577" i="1"/>
  <c r="A6577" i="1"/>
  <c r="AH6576" i="1"/>
  <c r="V6576" i="1"/>
  <c r="I6576" i="1"/>
  <c r="A6576" i="1"/>
  <c r="AH6575" i="1"/>
  <c r="V6575" i="1"/>
  <c r="I6575" i="1"/>
  <c r="A6575" i="1"/>
  <c r="AH6574" i="1"/>
  <c r="V6574" i="1"/>
  <c r="I6574" i="1"/>
  <c r="A6574" i="1"/>
  <c r="AH6573" i="1"/>
  <c r="V6573" i="1"/>
  <c r="I6573" i="1"/>
  <c r="A6573" i="1"/>
  <c r="AH6572" i="1"/>
  <c r="V6572" i="1"/>
  <c r="I6572" i="1"/>
  <c r="A6572" i="1"/>
  <c r="AH6571" i="1"/>
  <c r="V6571" i="1"/>
  <c r="I6571" i="1"/>
  <c r="A6571" i="1"/>
  <c r="AH6570" i="1"/>
  <c r="V6570" i="1"/>
  <c r="I6570" i="1"/>
  <c r="A6570" i="1"/>
  <c r="AH6569" i="1"/>
  <c r="V6569" i="1"/>
  <c r="I6569" i="1"/>
  <c r="A6569" i="1"/>
  <c r="AH6568" i="1"/>
  <c r="V6568" i="1"/>
  <c r="I6568" i="1"/>
  <c r="A6568" i="1"/>
  <c r="AH6567" i="1"/>
  <c r="V6567" i="1"/>
  <c r="I6567" i="1"/>
  <c r="A6567" i="1"/>
  <c r="AH6566" i="1"/>
  <c r="V6566" i="1"/>
  <c r="I6566" i="1"/>
  <c r="A6566" i="1"/>
  <c r="AH6565" i="1"/>
  <c r="V6565" i="1"/>
  <c r="I6565" i="1"/>
  <c r="A6565" i="1"/>
  <c r="AH6564" i="1"/>
  <c r="V6564" i="1"/>
  <c r="I6564" i="1"/>
  <c r="A6564" i="1"/>
  <c r="AH6563" i="1"/>
  <c r="V6563" i="1"/>
  <c r="A6563" i="1"/>
  <c r="AH6562" i="1"/>
  <c r="V6562" i="1"/>
  <c r="I6562" i="1"/>
  <c r="A6562" i="1"/>
  <c r="AH6561" i="1"/>
  <c r="V6561" i="1"/>
  <c r="I6561" i="1"/>
  <c r="A6561" i="1"/>
  <c r="AH6560" i="1"/>
  <c r="V6560" i="1"/>
  <c r="I6560" i="1"/>
  <c r="A6560" i="1"/>
  <c r="AH6559" i="1"/>
  <c r="V6559" i="1"/>
  <c r="I6559" i="1"/>
  <c r="A6559" i="1"/>
  <c r="AH6558" i="1"/>
  <c r="V6558" i="1"/>
  <c r="I6558" i="1"/>
  <c r="A6558" i="1"/>
  <c r="AH6557" i="1"/>
  <c r="V6557" i="1"/>
  <c r="I6557" i="1"/>
  <c r="A6557" i="1"/>
  <c r="AH6556" i="1"/>
  <c r="V6556" i="1"/>
  <c r="A6556" i="1"/>
  <c r="AH6555" i="1"/>
  <c r="V6555" i="1"/>
  <c r="I6555" i="1"/>
  <c r="A6555" i="1"/>
  <c r="AH6554" i="1"/>
  <c r="V6554" i="1"/>
  <c r="I6554" i="1"/>
  <c r="A6554" i="1"/>
  <c r="AH6553" i="1"/>
  <c r="V6553" i="1"/>
  <c r="I6553" i="1"/>
  <c r="A6553" i="1"/>
  <c r="AH6552" i="1"/>
  <c r="V6552" i="1"/>
  <c r="I6552" i="1"/>
  <c r="A6552" i="1"/>
  <c r="AH6551" i="1"/>
  <c r="V6551" i="1"/>
  <c r="I6551" i="1"/>
  <c r="A6551" i="1"/>
  <c r="AH6550" i="1"/>
  <c r="I6550" i="1"/>
  <c r="A6550" i="1"/>
  <c r="AH6549" i="1"/>
  <c r="V6549" i="1"/>
  <c r="I6549" i="1"/>
  <c r="A6549" i="1"/>
  <c r="AH6548" i="1"/>
  <c r="V6548" i="1"/>
  <c r="I6548" i="1"/>
  <c r="A6548" i="1"/>
  <c r="AH6547" i="1"/>
  <c r="V6547" i="1"/>
  <c r="I6547" i="1"/>
  <c r="A6547" i="1"/>
  <c r="AH6546" i="1"/>
  <c r="V6546" i="1"/>
  <c r="I6546" i="1"/>
  <c r="A6546" i="1"/>
  <c r="AH6545" i="1"/>
  <c r="V6545" i="1"/>
  <c r="I6545" i="1"/>
  <c r="A6545" i="1"/>
  <c r="AH6544" i="1"/>
  <c r="V6544" i="1"/>
  <c r="I6544" i="1"/>
  <c r="A6544" i="1"/>
  <c r="AH6543" i="1"/>
  <c r="V6543" i="1"/>
  <c r="I6543" i="1"/>
  <c r="A6543" i="1"/>
  <c r="AH6542" i="1"/>
  <c r="V6542" i="1"/>
  <c r="I6542" i="1"/>
  <c r="A6542" i="1"/>
  <c r="AH6541" i="1"/>
  <c r="V6541" i="1"/>
  <c r="I6541" i="1"/>
  <c r="A6541" i="1"/>
  <c r="AH6540" i="1"/>
  <c r="V6540" i="1"/>
  <c r="I6540" i="1"/>
  <c r="A6540" i="1"/>
  <c r="AH6539" i="1"/>
  <c r="V6539" i="1"/>
  <c r="I6539" i="1"/>
  <c r="A6539" i="1"/>
  <c r="AH6538" i="1"/>
  <c r="V6538" i="1"/>
  <c r="I6538" i="1"/>
  <c r="A6538" i="1"/>
  <c r="AH6537" i="1"/>
  <c r="V6537" i="1"/>
  <c r="A6537" i="1"/>
  <c r="AH6536" i="1"/>
  <c r="V6536" i="1"/>
  <c r="I6536" i="1"/>
  <c r="A6536" i="1"/>
  <c r="AH6535" i="1"/>
  <c r="V6535" i="1"/>
  <c r="I6535" i="1"/>
  <c r="A6535" i="1"/>
  <c r="AH6534" i="1"/>
  <c r="V6534" i="1"/>
  <c r="I6534" i="1"/>
  <c r="A6534" i="1"/>
  <c r="AH6533" i="1"/>
  <c r="V6533" i="1"/>
  <c r="I6533" i="1"/>
  <c r="A6533" i="1"/>
  <c r="AH6532" i="1"/>
  <c r="V6532" i="1"/>
  <c r="I6532" i="1"/>
  <c r="A6532" i="1"/>
  <c r="AH6531" i="1"/>
  <c r="V6531" i="1"/>
  <c r="I6531" i="1"/>
  <c r="A6531" i="1"/>
  <c r="AH6530" i="1"/>
  <c r="V6530" i="1"/>
  <c r="I6530" i="1"/>
  <c r="A6530" i="1"/>
  <c r="AH6529" i="1"/>
  <c r="V6529" i="1"/>
  <c r="I6529" i="1"/>
  <c r="A6529" i="1"/>
  <c r="AH6528" i="1"/>
  <c r="V6528" i="1"/>
  <c r="I6528" i="1"/>
  <c r="A6528" i="1"/>
  <c r="AH6527" i="1"/>
  <c r="V6527" i="1"/>
  <c r="I6527" i="1"/>
  <c r="A6527" i="1"/>
  <c r="AH6526" i="1"/>
  <c r="V6526" i="1"/>
  <c r="I6526" i="1"/>
  <c r="A6526" i="1"/>
  <c r="AH6525" i="1"/>
  <c r="V6525" i="1"/>
  <c r="I6525" i="1"/>
  <c r="A6525" i="1"/>
  <c r="AH6524" i="1"/>
  <c r="V6524" i="1"/>
  <c r="I6524" i="1"/>
  <c r="A6524" i="1"/>
  <c r="AH6523" i="1"/>
  <c r="V6523" i="1"/>
  <c r="I6523" i="1"/>
  <c r="A6523" i="1"/>
  <c r="AH6522" i="1"/>
  <c r="V6522" i="1"/>
  <c r="I6522" i="1"/>
  <c r="A6522" i="1"/>
  <c r="AH6521" i="1"/>
  <c r="V6521" i="1"/>
  <c r="I6521" i="1"/>
  <c r="A6521" i="1"/>
  <c r="AH6520" i="1"/>
  <c r="V6520" i="1"/>
  <c r="I6520" i="1"/>
  <c r="A6520" i="1"/>
  <c r="AH6519" i="1"/>
  <c r="V6519" i="1"/>
  <c r="I6519" i="1"/>
  <c r="A6519" i="1"/>
  <c r="AH6518" i="1"/>
  <c r="V6518" i="1"/>
  <c r="A6518" i="1"/>
  <c r="AH6517" i="1"/>
  <c r="V6517" i="1"/>
  <c r="I6517" i="1"/>
  <c r="A6517" i="1"/>
  <c r="AH6516" i="1"/>
  <c r="V6516" i="1"/>
  <c r="I6516" i="1"/>
  <c r="A6516" i="1"/>
  <c r="AH6515" i="1"/>
  <c r="V6515" i="1"/>
  <c r="I6515" i="1"/>
  <c r="A6515" i="1"/>
  <c r="AH6514" i="1"/>
  <c r="V6514" i="1"/>
  <c r="I6514" i="1"/>
  <c r="A6514" i="1"/>
  <c r="AH6513" i="1"/>
  <c r="I6513" i="1"/>
  <c r="A6513" i="1"/>
  <c r="AH6512" i="1"/>
  <c r="V6512" i="1"/>
  <c r="I6512" i="1"/>
  <c r="A6512" i="1"/>
  <c r="AH6511" i="1"/>
  <c r="V6511" i="1"/>
  <c r="I6511" i="1"/>
  <c r="A6511" i="1"/>
  <c r="AH6510" i="1"/>
  <c r="I6510" i="1"/>
  <c r="A6510" i="1"/>
  <c r="AH6509" i="1"/>
  <c r="V6509" i="1"/>
  <c r="I6509" i="1"/>
  <c r="A6509" i="1"/>
  <c r="AH6508" i="1"/>
  <c r="V6508" i="1"/>
  <c r="I6508" i="1"/>
  <c r="A6508" i="1"/>
  <c r="AH6507" i="1"/>
  <c r="V6507" i="1"/>
  <c r="I6507" i="1"/>
  <c r="A6507" i="1"/>
  <c r="AH6506" i="1"/>
  <c r="V6506" i="1"/>
  <c r="I6506" i="1"/>
  <c r="A6506" i="1"/>
  <c r="AH6505" i="1"/>
  <c r="V6505" i="1"/>
  <c r="A6505" i="1"/>
  <c r="AH6504" i="1"/>
  <c r="V6504" i="1"/>
  <c r="A6504" i="1"/>
  <c r="AH6503" i="1"/>
  <c r="V6503" i="1"/>
  <c r="I6503" i="1"/>
  <c r="A6503" i="1"/>
  <c r="AH6502" i="1"/>
  <c r="V6502" i="1"/>
  <c r="I6502" i="1"/>
  <c r="A6502" i="1"/>
  <c r="AH6501" i="1"/>
  <c r="V6501" i="1"/>
  <c r="A6501" i="1"/>
  <c r="AH6500" i="1"/>
  <c r="V6500" i="1"/>
  <c r="I6500" i="1"/>
  <c r="A6500" i="1"/>
  <c r="AH6499" i="1"/>
  <c r="V6499" i="1"/>
  <c r="I6499" i="1"/>
  <c r="A6499" i="1"/>
  <c r="AH6498" i="1"/>
  <c r="V6498" i="1"/>
  <c r="I6498" i="1"/>
  <c r="A6498" i="1"/>
  <c r="AH6497" i="1"/>
  <c r="V6497" i="1"/>
  <c r="I6497" i="1"/>
  <c r="A6497" i="1"/>
  <c r="AH6496" i="1"/>
  <c r="V6496" i="1"/>
  <c r="I6496" i="1"/>
  <c r="A6496" i="1"/>
  <c r="AH6495" i="1"/>
  <c r="V6495" i="1"/>
  <c r="I6495" i="1"/>
  <c r="A6495" i="1"/>
  <c r="AH6494" i="1"/>
  <c r="V6494" i="1"/>
  <c r="I6494" i="1"/>
  <c r="A6494" i="1"/>
  <c r="AH6493" i="1"/>
  <c r="V6493" i="1"/>
  <c r="I6493" i="1"/>
  <c r="A6493" i="1"/>
  <c r="AH6492" i="1"/>
  <c r="V6492" i="1"/>
  <c r="I6492" i="1"/>
  <c r="A6492" i="1"/>
  <c r="AH6491" i="1"/>
  <c r="V6491" i="1"/>
  <c r="I6491" i="1"/>
  <c r="A6491" i="1"/>
  <c r="AH6490" i="1"/>
  <c r="V6490" i="1"/>
  <c r="A6490" i="1"/>
  <c r="AH6489" i="1"/>
  <c r="V6489" i="1"/>
  <c r="I6489" i="1"/>
  <c r="A6489" i="1"/>
  <c r="AH6488" i="1"/>
  <c r="V6488" i="1"/>
  <c r="I6488" i="1"/>
  <c r="A6488" i="1"/>
  <c r="AH6487" i="1"/>
  <c r="V6487" i="1"/>
  <c r="I6487" i="1"/>
  <c r="A6487" i="1"/>
  <c r="AH6486" i="1"/>
  <c r="V6486" i="1"/>
  <c r="I6486" i="1"/>
  <c r="A6486" i="1"/>
  <c r="AH6485" i="1"/>
  <c r="V6485" i="1"/>
  <c r="I6485" i="1"/>
  <c r="A6485" i="1"/>
  <c r="AH6484" i="1"/>
  <c r="V6484" i="1"/>
  <c r="A6484" i="1"/>
  <c r="AH6483" i="1"/>
  <c r="V6483" i="1"/>
  <c r="A6483" i="1"/>
  <c r="AH6482" i="1"/>
  <c r="V6482" i="1"/>
  <c r="I6482" i="1"/>
  <c r="A6482" i="1"/>
  <c r="AH6481" i="1"/>
  <c r="V6481" i="1"/>
  <c r="I6481" i="1"/>
  <c r="A6481" i="1"/>
  <c r="AH6480" i="1"/>
  <c r="V6480" i="1"/>
  <c r="I6480" i="1"/>
  <c r="A6480" i="1"/>
  <c r="AH6479" i="1"/>
  <c r="I6479" i="1"/>
  <c r="A6479" i="1"/>
  <c r="AH6478" i="1"/>
  <c r="V6478" i="1"/>
  <c r="I6478" i="1"/>
  <c r="A6478" i="1"/>
  <c r="AH6477" i="1"/>
  <c r="I6477" i="1"/>
  <c r="A6477" i="1"/>
  <c r="AH6476" i="1"/>
  <c r="I6476" i="1"/>
  <c r="A6476" i="1"/>
  <c r="AH6475" i="1"/>
  <c r="V6475" i="1"/>
  <c r="I6475" i="1"/>
  <c r="A6475" i="1"/>
  <c r="AH6474" i="1"/>
  <c r="V6474" i="1"/>
  <c r="I6474" i="1"/>
  <c r="A6474" i="1"/>
  <c r="AH6473" i="1"/>
  <c r="V6473" i="1"/>
  <c r="I6473" i="1"/>
  <c r="A6473" i="1"/>
  <c r="AH6472" i="1"/>
  <c r="V6472" i="1"/>
  <c r="I6472" i="1"/>
  <c r="A6472" i="1"/>
  <c r="AH6471" i="1"/>
  <c r="V6471" i="1"/>
  <c r="I6471" i="1"/>
  <c r="A6471" i="1"/>
  <c r="AH6470" i="1"/>
  <c r="V6470" i="1"/>
  <c r="I6470" i="1"/>
  <c r="A6470" i="1"/>
  <c r="AH6469" i="1"/>
  <c r="V6469" i="1"/>
  <c r="I6469" i="1"/>
  <c r="A6469" i="1"/>
  <c r="AH6468" i="1"/>
  <c r="V6468" i="1"/>
  <c r="I6468" i="1"/>
  <c r="A6468" i="1"/>
  <c r="AH6467" i="1"/>
  <c r="V6467" i="1"/>
  <c r="I6467" i="1"/>
  <c r="A6467" i="1"/>
  <c r="AH6466" i="1"/>
  <c r="V6466" i="1"/>
  <c r="A6466" i="1"/>
  <c r="AH6465" i="1"/>
  <c r="V6465" i="1"/>
  <c r="I6465" i="1"/>
  <c r="A6465" i="1"/>
  <c r="AH6464" i="1"/>
  <c r="V6464" i="1"/>
  <c r="I6464" i="1"/>
  <c r="A6464" i="1"/>
  <c r="AH6463" i="1"/>
  <c r="V6463" i="1"/>
  <c r="A6463" i="1"/>
  <c r="AH6462" i="1"/>
  <c r="V6462" i="1"/>
  <c r="I6462" i="1"/>
  <c r="A6462" i="1"/>
  <c r="AH6461" i="1"/>
  <c r="V6461" i="1"/>
  <c r="I6461" i="1"/>
  <c r="A6461" i="1"/>
  <c r="AH6460" i="1"/>
  <c r="V6460" i="1"/>
  <c r="I6460" i="1"/>
  <c r="A6460" i="1"/>
  <c r="AH6459" i="1"/>
  <c r="V6459" i="1"/>
  <c r="I6459" i="1"/>
  <c r="A6459" i="1"/>
  <c r="AH6458" i="1"/>
  <c r="V6458" i="1"/>
  <c r="I6458" i="1"/>
  <c r="A6458" i="1"/>
  <c r="AH6457" i="1"/>
  <c r="V6457" i="1"/>
  <c r="I6457" i="1"/>
  <c r="A6457" i="1"/>
  <c r="AH6456" i="1"/>
  <c r="V6456" i="1"/>
  <c r="I6456" i="1"/>
  <c r="A6456" i="1"/>
  <c r="AH6455" i="1"/>
  <c r="V6455" i="1"/>
  <c r="I6455" i="1"/>
  <c r="A6455" i="1"/>
  <c r="AH6454" i="1"/>
  <c r="V6454" i="1"/>
  <c r="I6454" i="1"/>
  <c r="A6454" i="1"/>
  <c r="AH6453" i="1"/>
  <c r="V6453" i="1"/>
  <c r="I6453" i="1"/>
  <c r="A6453" i="1"/>
  <c r="AH6452" i="1"/>
  <c r="V6452" i="1"/>
  <c r="I6452" i="1"/>
  <c r="A6452" i="1"/>
  <c r="AH6451" i="1"/>
  <c r="V6451" i="1"/>
  <c r="I6451" i="1"/>
  <c r="A6451" i="1"/>
  <c r="AH6450" i="1"/>
  <c r="V6450" i="1"/>
  <c r="I6450" i="1"/>
  <c r="A6450" i="1"/>
  <c r="AH6449" i="1"/>
  <c r="V6449" i="1"/>
  <c r="I6449" i="1"/>
  <c r="A6449" i="1"/>
  <c r="AH6448" i="1"/>
  <c r="V6448" i="1"/>
  <c r="I6448" i="1"/>
  <c r="A6448" i="1"/>
  <c r="AH6447" i="1"/>
  <c r="V6447" i="1"/>
  <c r="I6447" i="1"/>
  <c r="A6447" i="1"/>
  <c r="AH6446" i="1"/>
  <c r="V6446" i="1"/>
  <c r="I6446" i="1"/>
  <c r="A6446" i="1"/>
  <c r="AH6445" i="1"/>
  <c r="V6445" i="1"/>
  <c r="I6445" i="1"/>
  <c r="A6445" i="1"/>
  <c r="AH6444" i="1"/>
  <c r="V6444" i="1"/>
  <c r="I6444" i="1"/>
  <c r="A6444" i="1"/>
  <c r="AH6443" i="1"/>
  <c r="V6443" i="1"/>
  <c r="I6443" i="1"/>
  <c r="A6443" i="1"/>
  <c r="AH6442" i="1"/>
  <c r="V6442" i="1"/>
  <c r="I6442" i="1"/>
  <c r="A6442" i="1"/>
  <c r="AH6441" i="1"/>
  <c r="V6441" i="1"/>
  <c r="I6441" i="1"/>
  <c r="A6441" i="1"/>
  <c r="AH6440" i="1"/>
  <c r="V6440" i="1"/>
  <c r="I6440" i="1"/>
  <c r="A6440" i="1"/>
  <c r="AH6439" i="1"/>
  <c r="V6439" i="1"/>
  <c r="I6439" i="1"/>
  <c r="A6439" i="1"/>
  <c r="AH6438" i="1"/>
  <c r="V6438" i="1"/>
  <c r="I6438" i="1"/>
  <c r="A6438" i="1"/>
  <c r="AH6437" i="1"/>
  <c r="V6437" i="1"/>
  <c r="I6437" i="1"/>
  <c r="A6437" i="1"/>
  <c r="AH6436" i="1"/>
  <c r="V6436" i="1"/>
  <c r="I6436" i="1"/>
  <c r="A6436" i="1"/>
  <c r="AH6435" i="1"/>
  <c r="V6435" i="1"/>
  <c r="I6435" i="1"/>
  <c r="A6435" i="1"/>
  <c r="AH6434" i="1"/>
  <c r="V6434" i="1"/>
  <c r="I6434" i="1"/>
  <c r="A6434" i="1"/>
  <c r="AH6433" i="1"/>
  <c r="V6433" i="1"/>
  <c r="I6433" i="1"/>
  <c r="A6433" i="1"/>
  <c r="AH6432" i="1"/>
  <c r="V6432" i="1"/>
  <c r="I6432" i="1"/>
  <c r="A6432" i="1"/>
  <c r="AH6431" i="1"/>
  <c r="V6431" i="1"/>
  <c r="I6431" i="1"/>
  <c r="A6431" i="1"/>
  <c r="AH6430" i="1"/>
  <c r="V6430" i="1"/>
  <c r="I6430" i="1"/>
  <c r="A6430" i="1"/>
  <c r="AH6429" i="1"/>
  <c r="V6429" i="1"/>
  <c r="I6429" i="1"/>
  <c r="A6429" i="1"/>
  <c r="AH6428" i="1"/>
  <c r="V6428" i="1"/>
  <c r="I6428" i="1"/>
  <c r="A6428" i="1"/>
  <c r="AH6427" i="1"/>
  <c r="V6427" i="1"/>
  <c r="I6427" i="1"/>
  <c r="A6427" i="1"/>
  <c r="AH6426" i="1"/>
  <c r="V6426" i="1"/>
  <c r="I6426" i="1"/>
  <c r="A6426" i="1"/>
  <c r="AH6425" i="1"/>
  <c r="V6425" i="1"/>
  <c r="I6425" i="1"/>
  <c r="A6425" i="1"/>
  <c r="AH6424" i="1"/>
  <c r="V6424" i="1"/>
  <c r="I6424" i="1"/>
  <c r="A6424" i="1"/>
  <c r="AH6423" i="1"/>
  <c r="V6423" i="1"/>
  <c r="I6423" i="1"/>
  <c r="A6423" i="1"/>
  <c r="AH6422" i="1"/>
  <c r="V6422" i="1"/>
  <c r="I6422" i="1"/>
  <c r="A6422" i="1"/>
  <c r="AH6421" i="1"/>
  <c r="V6421" i="1"/>
  <c r="I6421" i="1"/>
  <c r="A6421" i="1"/>
  <c r="AH6420" i="1"/>
  <c r="V6420" i="1"/>
  <c r="I6420" i="1"/>
  <c r="A6420" i="1"/>
  <c r="AH6419" i="1"/>
  <c r="V6419" i="1"/>
  <c r="I6419" i="1"/>
  <c r="A6419" i="1"/>
  <c r="AH6418" i="1"/>
  <c r="V6418" i="1"/>
  <c r="I6418" i="1"/>
  <c r="A6418" i="1"/>
  <c r="AH6417" i="1"/>
  <c r="V6417" i="1"/>
  <c r="I6417" i="1"/>
  <c r="A6417" i="1"/>
  <c r="AH6416" i="1"/>
  <c r="V6416" i="1"/>
  <c r="I6416" i="1"/>
  <c r="A6416" i="1"/>
  <c r="AH6415" i="1"/>
  <c r="V6415" i="1"/>
  <c r="I6415" i="1"/>
  <c r="A6415" i="1"/>
  <c r="AH6414" i="1"/>
  <c r="V6414" i="1"/>
  <c r="I6414" i="1"/>
  <c r="A6414" i="1"/>
  <c r="AH6413" i="1"/>
  <c r="V6413" i="1"/>
  <c r="I6413" i="1"/>
  <c r="A6413" i="1"/>
  <c r="AH6412" i="1"/>
  <c r="V6412" i="1"/>
  <c r="I6412" i="1"/>
  <c r="A6412" i="1"/>
  <c r="AH6411" i="1"/>
  <c r="V6411" i="1"/>
  <c r="I6411" i="1"/>
  <c r="A6411" i="1"/>
  <c r="AH6410" i="1"/>
  <c r="V6410" i="1"/>
  <c r="I6410" i="1"/>
  <c r="A6410" i="1"/>
  <c r="AH6409" i="1"/>
  <c r="V6409" i="1"/>
  <c r="I6409" i="1"/>
  <c r="A6409" i="1"/>
  <c r="AH6408" i="1"/>
  <c r="V6408" i="1"/>
  <c r="I6408" i="1"/>
  <c r="A6408" i="1"/>
  <c r="AH6407" i="1"/>
  <c r="V6407" i="1"/>
  <c r="I6407" i="1"/>
  <c r="A6407" i="1"/>
  <c r="AH6406" i="1"/>
  <c r="V6406" i="1"/>
  <c r="A6406" i="1"/>
  <c r="AH6405" i="1"/>
  <c r="V6405" i="1"/>
  <c r="A6405" i="1"/>
  <c r="AH6404" i="1"/>
  <c r="V6404" i="1"/>
  <c r="I6404" i="1"/>
  <c r="A6404" i="1"/>
  <c r="AH6403" i="1"/>
  <c r="V6403" i="1"/>
  <c r="I6403" i="1"/>
  <c r="A6403" i="1"/>
  <c r="AH6402" i="1"/>
  <c r="V6402" i="1"/>
  <c r="I6402" i="1"/>
  <c r="A6402" i="1"/>
  <c r="AH6401" i="1"/>
  <c r="V6401" i="1"/>
  <c r="I6401" i="1"/>
  <c r="A6401" i="1"/>
  <c r="AH6400" i="1"/>
  <c r="V6400" i="1"/>
  <c r="I6400" i="1"/>
  <c r="A6400" i="1"/>
  <c r="AH6399" i="1"/>
  <c r="V6399" i="1"/>
  <c r="I6399" i="1"/>
  <c r="A6399" i="1"/>
  <c r="AH6398" i="1"/>
  <c r="V6398" i="1"/>
  <c r="I6398" i="1"/>
  <c r="A6398" i="1"/>
  <c r="AH6397" i="1"/>
  <c r="V6397" i="1"/>
  <c r="I6397" i="1"/>
  <c r="A6397" i="1"/>
  <c r="AH6396" i="1"/>
  <c r="V6396" i="1"/>
  <c r="I6396" i="1"/>
  <c r="A6396" i="1"/>
  <c r="AH6395" i="1"/>
  <c r="V6395" i="1"/>
  <c r="I6395" i="1"/>
  <c r="A6395" i="1"/>
  <c r="AH6394" i="1"/>
  <c r="V6394" i="1"/>
  <c r="I6394" i="1"/>
  <c r="A6394" i="1"/>
  <c r="AH6393" i="1"/>
  <c r="V6393" i="1"/>
  <c r="I6393" i="1"/>
  <c r="A6393" i="1"/>
  <c r="AH6392" i="1"/>
  <c r="V6392" i="1"/>
  <c r="I6392" i="1"/>
  <c r="A6392" i="1"/>
  <c r="AH6391" i="1"/>
  <c r="V6391" i="1"/>
  <c r="I6391" i="1"/>
  <c r="A6391" i="1"/>
  <c r="AH6390" i="1"/>
  <c r="V6390" i="1"/>
  <c r="A6390" i="1"/>
  <c r="AH6389" i="1"/>
  <c r="V6389" i="1"/>
  <c r="I6389" i="1"/>
  <c r="A6389" i="1"/>
  <c r="AH6388" i="1"/>
  <c r="V6388" i="1"/>
  <c r="I6388" i="1"/>
  <c r="A6388" i="1"/>
  <c r="AH6387" i="1"/>
  <c r="V6387" i="1"/>
  <c r="I6387" i="1"/>
  <c r="A6387" i="1"/>
  <c r="AH6386" i="1"/>
  <c r="V6386" i="1"/>
  <c r="I6386" i="1"/>
  <c r="A6386" i="1"/>
  <c r="AH6385" i="1"/>
  <c r="V6385" i="1"/>
  <c r="I6385" i="1"/>
  <c r="A6385" i="1"/>
  <c r="AH6384" i="1"/>
  <c r="I6384" i="1"/>
  <c r="A6384" i="1"/>
  <c r="AH6383" i="1"/>
  <c r="I6383" i="1"/>
  <c r="A6383" i="1"/>
  <c r="AH6382" i="1"/>
  <c r="V6382" i="1"/>
  <c r="I6382" i="1"/>
  <c r="A6382" i="1"/>
  <c r="AH6381" i="1"/>
  <c r="V6381" i="1"/>
  <c r="I6381" i="1"/>
  <c r="A6381" i="1"/>
  <c r="AH6380" i="1"/>
  <c r="V6380" i="1"/>
  <c r="I6380" i="1"/>
  <c r="A6380" i="1"/>
  <c r="AH6379" i="1"/>
  <c r="V6379" i="1"/>
  <c r="I6379" i="1"/>
  <c r="A6379" i="1"/>
  <c r="AH6378" i="1"/>
  <c r="V6378" i="1"/>
  <c r="I6378" i="1"/>
  <c r="A6378" i="1"/>
  <c r="AH6377" i="1"/>
  <c r="V6377" i="1"/>
  <c r="I6377" i="1"/>
  <c r="A6377" i="1"/>
  <c r="AH6376" i="1"/>
  <c r="V6376" i="1"/>
  <c r="I6376" i="1"/>
  <c r="A6376" i="1"/>
  <c r="AH6375" i="1"/>
  <c r="I6375" i="1"/>
  <c r="A6375" i="1"/>
  <c r="AH6374" i="1"/>
  <c r="V6374" i="1"/>
  <c r="I6374" i="1"/>
  <c r="A6374" i="1"/>
  <c r="AH6373" i="1"/>
  <c r="V6373" i="1"/>
  <c r="I6373" i="1"/>
  <c r="A6373" i="1"/>
  <c r="AH6372" i="1"/>
  <c r="V6372" i="1"/>
  <c r="I6372" i="1"/>
  <c r="A6372" i="1"/>
  <c r="AH6371" i="1"/>
  <c r="V6371" i="1"/>
  <c r="I6371" i="1"/>
  <c r="A6371" i="1"/>
  <c r="AH6370" i="1"/>
  <c r="V6370" i="1"/>
  <c r="I6370" i="1"/>
  <c r="A6370" i="1"/>
  <c r="AH6369" i="1"/>
  <c r="V6369" i="1"/>
  <c r="I6369" i="1"/>
  <c r="A6369" i="1"/>
  <c r="AH6368" i="1"/>
  <c r="V6368" i="1"/>
  <c r="I6368" i="1"/>
  <c r="A6368" i="1"/>
  <c r="AH6367" i="1"/>
  <c r="V6367" i="1"/>
  <c r="I6367" i="1"/>
  <c r="A6367" i="1"/>
  <c r="AH6366" i="1"/>
  <c r="V6366" i="1"/>
  <c r="I6366" i="1"/>
  <c r="A6366" i="1"/>
  <c r="AH6365" i="1"/>
  <c r="V6365" i="1"/>
  <c r="I6365" i="1"/>
  <c r="A6365" i="1"/>
  <c r="AH6364" i="1"/>
  <c r="V6364" i="1"/>
  <c r="I6364" i="1"/>
  <c r="A6364" i="1"/>
  <c r="AH6363" i="1"/>
  <c r="V6363" i="1"/>
  <c r="A6363" i="1"/>
  <c r="AH6362" i="1"/>
  <c r="V6362" i="1"/>
  <c r="I6362" i="1"/>
  <c r="A6362" i="1"/>
  <c r="AH6361" i="1"/>
  <c r="V6361" i="1"/>
  <c r="I6361" i="1"/>
  <c r="A6361" i="1"/>
  <c r="AH6360" i="1"/>
  <c r="V6360" i="1"/>
  <c r="I6360" i="1"/>
  <c r="A6360" i="1"/>
  <c r="AH6359" i="1"/>
  <c r="V6359" i="1"/>
  <c r="I6359" i="1"/>
  <c r="A6359" i="1"/>
  <c r="AH6358" i="1"/>
  <c r="V6358" i="1"/>
  <c r="I6358" i="1"/>
  <c r="A6358" i="1"/>
  <c r="AH6357" i="1"/>
  <c r="V6357" i="1"/>
  <c r="I6357" i="1"/>
  <c r="A6357" i="1"/>
  <c r="AH6356" i="1"/>
  <c r="V6356" i="1"/>
  <c r="I6356" i="1"/>
  <c r="A6356" i="1"/>
  <c r="AH6355" i="1"/>
  <c r="V6355" i="1"/>
  <c r="I6355" i="1"/>
  <c r="A6355" i="1"/>
  <c r="AH6354" i="1"/>
  <c r="V6354" i="1"/>
  <c r="I6354" i="1"/>
  <c r="A6354" i="1"/>
  <c r="AH6353" i="1"/>
  <c r="V6353" i="1"/>
  <c r="I6353" i="1"/>
  <c r="A6353" i="1"/>
  <c r="AH6352" i="1"/>
  <c r="V6352" i="1"/>
  <c r="I6352" i="1"/>
  <c r="A6352" i="1"/>
  <c r="AH6351" i="1"/>
  <c r="V6351" i="1"/>
  <c r="I6351" i="1"/>
  <c r="A6351" i="1"/>
  <c r="AH6350" i="1"/>
  <c r="V6350" i="1"/>
  <c r="I6350" i="1"/>
  <c r="A6350" i="1"/>
  <c r="AH6349" i="1"/>
  <c r="V6349" i="1"/>
  <c r="A6349" i="1"/>
  <c r="AH6348" i="1"/>
  <c r="V6348" i="1"/>
  <c r="I6348" i="1"/>
  <c r="A6348" i="1"/>
  <c r="AH6347" i="1"/>
  <c r="V6347" i="1"/>
  <c r="I6347" i="1"/>
  <c r="A6347" i="1"/>
  <c r="AH6346" i="1"/>
  <c r="V6346" i="1"/>
  <c r="I6346" i="1"/>
  <c r="A6346" i="1"/>
  <c r="AH6345" i="1"/>
  <c r="V6345" i="1"/>
  <c r="I6345" i="1"/>
  <c r="A6345" i="1"/>
  <c r="AH6344" i="1"/>
  <c r="V6344" i="1"/>
  <c r="I6344" i="1"/>
  <c r="A6344" i="1"/>
  <c r="AH6343" i="1"/>
  <c r="V6343" i="1"/>
  <c r="I6343" i="1"/>
  <c r="A6343" i="1"/>
  <c r="AH6342" i="1"/>
  <c r="V6342" i="1"/>
  <c r="I6342" i="1"/>
  <c r="A6342" i="1"/>
  <c r="AH6341" i="1"/>
  <c r="V6341" i="1"/>
  <c r="A6341" i="1"/>
  <c r="AH6340" i="1"/>
  <c r="V6340" i="1"/>
  <c r="I6340" i="1"/>
  <c r="A6340" i="1"/>
  <c r="AH6339" i="1"/>
  <c r="V6339" i="1"/>
  <c r="I6339" i="1"/>
  <c r="A6339" i="1"/>
  <c r="AH6338" i="1"/>
  <c r="V6338" i="1"/>
  <c r="I6338" i="1"/>
  <c r="A6338" i="1"/>
  <c r="AH6337" i="1"/>
  <c r="V6337" i="1"/>
  <c r="I6337" i="1"/>
  <c r="A6337" i="1"/>
  <c r="AH6336" i="1"/>
  <c r="V6336" i="1"/>
  <c r="I6336" i="1"/>
  <c r="A6336" i="1"/>
  <c r="AH6335" i="1"/>
  <c r="V6335" i="1"/>
  <c r="I6335" i="1"/>
  <c r="A6335" i="1"/>
  <c r="AH6334" i="1"/>
  <c r="V6334" i="1"/>
  <c r="I6334" i="1"/>
  <c r="A6334" i="1"/>
  <c r="AH6333" i="1"/>
  <c r="V6333" i="1"/>
  <c r="A6333" i="1"/>
  <c r="AH6332" i="1"/>
  <c r="V6332" i="1"/>
  <c r="I6332" i="1"/>
  <c r="A6332" i="1"/>
  <c r="AH6331" i="1"/>
  <c r="V6331" i="1"/>
  <c r="I6331" i="1"/>
  <c r="A6331" i="1"/>
  <c r="AH6330" i="1"/>
  <c r="V6330" i="1"/>
  <c r="I6330" i="1"/>
  <c r="A6330" i="1"/>
  <c r="AH6329" i="1"/>
  <c r="V6329" i="1"/>
  <c r="I6329" i="1"/>
  <c r="A6329" i="1"/>
  <c r="AH6328" i="1"/>
  <c r="V6328" i="1"/>
  <c r="I6328" i="1"/>
  <c r="A6328" i="1"/>
  <c r="AH6327" i="1"/>
  <c r="V6327" i="1"/>
  <c r="I6327" i="1"/>
  <c r="A6327" i="1"/>
  <c r="AH6326" i="1"/>
  <c r="V6326" i="1"/>
  <c r="I6326" i="1"/>
  <c r="A6326" i="1"/>
  <c r="AH6325" i="1"/>
  <c r="V6325" i="1"/>
  <c r="I6325" i="1"/>
  <c r="A6325" i="1"/>
  <c r="AH6324" i="1"/>
  <c r="V6324" i="1"/>
  <c r="I6324" i="1"/>
  <c r="A6324" i="1"/>
  <c r="AH6323" i="1"/>
  <c r="V6323" i="1"/>
  <c r="I6323" i="1"/>
  <c r="A6323" i="1"/>
  <c r="AH6322" i="1"/>
  <c r="V6322" i="1"/>
  <c r="I6322" i="1"/>
  <c r="A6322" i="1"/>
  <c r="AH6321" i="1"/>
  <c r="V6321" i="1"/>
  <c r="I6321" i="1"/>
  <c r="A6321" i="1"/>
  <c r="AH6320" i="1"/>
  <c r="V6320" i="1"/>
  <c r="I6320" i="1"/>
  <c r="A6320" i="1"/>
  <c r="AH6319" i="1"/>
  <c r="V6319" i="1"/>
  <c r="I6319" i="1"/>
  <c r="A6319" i="1"/>
  <c r="AH6318" i="1"/>
  <c r="V6318" i="1"/>
  <c r="I6318" i="1"/>
  <c r="A6318" i="1"/>
  <c r="AH6317" i="1"/>
  <c r="V6317" i="1"/>
  <c r="A6317" i="1"/>
  <c r="AH6316" i="1"/>
  <c r="V6316" i="1"/>
  <c r="I6316" i="1"/>
  <c r="A6316" i="1"/>
  <c r="AH6315" i="1"/>
  <c r="V6315" i="1"/>
  <c r="I6315" i="1"/>
  <c r="A6315" i="1"/>
  <c r="AH6314" i="1"/>
  <c r="V6314" i="1"/>
  <c r="I6314" i="1"/>
  <c r="A6314" i="1"/>
  <c r="AH6313" i="1"/>
  <c r="V6313" i="1"/>
  <c r="I6313" i="1"/>
  <c r="A6313" i="1"/>
  <c r="AH6312" i="1"/>
  <c r="V6312" i="1"/>
  <c r="I6312" i="1"/>
  <c r="A6312" i="1"/>
  <c r="AH6311" i="1"/>
  <c r="V6311" i="1"/>
  <c r="I6311" i="1"/>
  <c r="A6311" i="1"/>
  <c r="AH6310" i="1"/>
  <c r="V6310" i="1"/>
  <c r="I6310" i="1"/>
  <c r="A6310" i="1"/>
  <c r="AH6309" i="1"/>
  <c r="V6309" i="1"/>
  <c r="I6309" i="1"/>
  <c r="A6309" i="1"/>
  <c r="AH6308" i="1"/>
  <c r="V6308" i="1"/>
  <c r="I6308" i="1"/>
  <c r="A6308" i="1"/>
  <c r="AH6307" i="1"/>
  <c r="V6307" i="1"/>
  <c r="I6307" i="1"/>
  <c r="A6307" i="1"/>
  <c r="AH6306" i="1"/>
  <c r="V6306" i="1"/>
  <c r="I6306" i="1"/>
  <c r="A6306" i="1"/>
  <c r="AH6305" i="1"/>
  <c r="V6305" i="1"/>
  <c r="I6305" i="1"/>
  <c r="A6305" i="1"/>
  <c r="AH6304" i="1"/>
  <c r="V6304" i="1"/>
  <c r="I6304" i="1"/>
  <c r="A6304" i="1"/>
  <c r="AH6303" i="1"/>
  <c r="V6303" i="1"/>
  <c r="I6303" i="1"/>
  <c r="A6303" i="1"/>
  <c r="AH6302" i="1"/>
  <c r="V6302" i="1"/>
  <c r="I6302" i="1"/>
  <c r="A6302" i="1"/>
  <c r="AH6301" i="1"/>
  <c r="V6301" i="1"/>
  <c r="I6301" i="1"/>
  <c r="A6301" i="1"/>
  <c r="AH6300" i="1"/>
  <c r="V6300" i="1"/>
  <c r="I6300" i="1"/>
  <c r="A6300" i="1"/>
  <c r="AH6299" i="1"/>
  <c r="V6299" i="1"/>
  <c r="I6299" i="1"/>
  <c r="A6299" i="1"/>
  <c r="AH6298" i="1"/>
  <c r="V6298" i="1"/>
  <c r="I6298" i="1"/>
  <c r="A6298" i="1"/>
  <c r="AH6297" i="1"/>
  <c r="V6297" i="1"/>
  <c r="I6297" i="1"/>
  <c r="A6297" i="1"/>
  <c r="AH6296" i="1"/>
  <c r="I6296" i="1"/>
  <c r="A6296" i="1"/>
  <c r="AH6295" i="1"/>
  <c r="V6295" i="1"/>
  <c r="I6295" i="1"/>
  <c r="A6295" i="1"/>
  <c r="AH6294" i="1"/>
  <c r="V6294" i="1"/>
  <c r="I6294" i="1"/>
  <c r="A6294" i="1"/>
  <c r="AH6293" i="1"/>
  <c r="V6293" i="1"/>
  <c r="I6293" i="1"/>
  <c r="A6293" i="1"/>
  <c r="AH6292" i="1"/>
  <c r="V6292" i="1"/>
  <c r="I6292" i="1"/>
  <c r="A6292" i="1"/>
  <c r="AH6291" i="1"/>
  <c r="V6291" i="1"/>
  <c r="I6291" i="1"/>
  <c r="A6291" i="1"/>
  <c r="AH6290" i="1"/>
  <c r="V6290" i="1"/>
  <c r="I6290" i="1"/>
  <c r="A6290" i="1"/>
  <c r="AH6289" i="1"/>
  <c r="V6289" i="1"/>
  <c r="I6289" i="1"/>
  <c r="A6289" i="1"/>
  <c r="AH6288" i="1"/>
  <c r="V6288" i="1"/>
  <c r="A6288" i="1"/>
  <c r="AH6287" i="1"/>
  <c r="V6287" i="1"/>
  <c r="I6287" i="1"/>
  <c r="A6287" i="1"/>
  <c r="AH6286" i="1"/>
  <c r="V6286" i="1"/>
  <c r="I6286" i="1"/>
  <c r="A6286" i="1"/>
  <c r="AH6285" i="1"/>
  <c r="V6285" i="1"/>
  <c r="I6285" i="1"/>
  <c r="A6285" i="1"/>
  <c r="AH6284" i="1"/>
  <c r="V6284" i="1"/>
  <c r="I6284" i="1"/>
  <c r="A6284" i="1"/>
  <c r="AH6283" i="1"/>
  <c r="V6283" i="1"/>
  <c r="I6283" i="1"/>
  <c r="A6283" i="1"/>
  <c r="AH6282" i="1"/>
  <c r="V6282" i="1"/>
  <c r="I6282" i="1"/>
  <c r="A6282" i="1"/>
  <c r="AH6281" i="1"/>
  <c r="V6281" i="1"/>
  <c r="I6281" i="1"/>
  <c r="A6281" i="1"/>
  <c r="AH6280" i="1"/>
  <c r="V6280" i="1"/>
  <c r="I6280" i="1"/>
  <c r="A6280" i="1"/>
  <c r="AH6279" i="1"/>
  <c r="V6279" i="1"/>
  <c r="I6279" i="1"/>
  <c r="A6279" i="1"/>
  <c r="AH6278" i="1"/>
  <c r="V6278" i="1"/>
  <c r="I6278" i="1"/>
  <c r="A6278" i="1"/>
  <c r="AH6277" i="1"/>
  <c r="V6277" i="1"/>
  <c r="I6277" i="1"/>
  <c r="A6277" i="1"/>
  <c r="AH6276" i="1"/>
  <c r="V6276" i="1"/>
  <c r="I6276" i="1"/>
  <c r="A6276" i="1"/>
  <c r="AH6275" i="1"/>
  <c r="V6275" i="1"/>
  <c r="I6275" i="1"/>
  <c r="A6275" i="1"/>
  <c r="AH6274" i="1"/>
  <c r="V6274" i="1"/>
  <c r="I6274" i="1"/>
  <c r="A6274" i="1"/>
  <c r="AH6273" i="1"/>
  <c r="V6273" i="1"/>
  <c r="I6273" i="1"/>
  <c r="A6273" i="1"/>
  <c r="AH6272" i="1"/>
  <c r="V6272" i="1"/>
  <c r="I6272" i="1"/>
  <c r="A6272" i="1"/>
  <c r="AH6271" i="1"/>
  <c r="V6271" i="1"/>
  <c r="A6271" i="1"/>
  <c r="AH6270" i="1"/>
  <c r="V6270" i="1"/>
  <c r="I6270" i="1"/>
  <c r="A6270" i="1"/>
  <c r="AH6269" i="1"/>
  <c r="V6269" i="1"/>
  <c r="I6269" i="1"/>
  <c r="A6269" i="1"/>
  <c r="AH6268" i="1"/>
  <c r="V6268" i="1"/>
  <c r="I6268" i="1"/>
  <c r="A6268" i="1"/>
  <c r="AH6267" i="1"/>
  <c r="V6267" i="1"/>
  <c r="I6267" i="1"/>
  <c r="A6267" i="1"/>
  <c r="AH6266" i="1"/>
  <c r="V6266" i="1"/>
  <c r="I6266" i="1"/>
  <c r="A6266" i="1"/>
  <c r="AH6265" i="1"/>
  <c r="V6265" i="1"/>
  <c r="I6265" i="1"/>
  <c r="A6265" i="1"/>
  <c r="AH6264" i="1"/>
  <c r="V6264" i="1"/>
  <c r="I6264" i="1"/>
  <c r="A6264" i="1"/>
  <c r="AH6263" i="1"/>
  <c r="V6263" i="1"/>
  <c r="I6263" i="1"/>
  <c r="A6263" i="1"/>
  <c r="AH6262" i="1"/>
  <c r="V6262" i="1"/>
  <c r="I6262" i="1"/>
  <c r="A6262" i="1"/>
  <c r="AH6261" i="1"/>
  <c r="V6261" i="1"/>
  <c r="I6261" i="1"/>
  <c r="A6261" i="1"/>
  <c r="AH6260" i="1"/>
  <c r="V6260" i="1"/>
  <c r="I6260" i="1"/>
  <c r="A6260" i="1"/>
  <c r="AH6259" i="1"/>
  <c r="V6259" i="1"/>
  <c r="I6259" i="1"/>
  <c r="A6259" i="1"/>
  <c r="AH6258" i="1"/>
  <c r="V6258" i="1"/>
  <c r="I6258" i="1"/>
  <c r="A6258" i="1"/>
  <c r="AH6257" i="1"/>
  <c r="V6257" i="1"/>
  <c r="I6257" i="1"/>
  <c r="A6257" i="1"/>
  <c r="AH6256" i="1"/>
  <c r="V6256" i="1"/>
  <c r="I6256" i="1"/>
  <c r="A6256" i="1"/>
  <c r="AH6255" i="1"/>
  <c r="V6255" i="1"/>
  <c r="I6255" i="1"/>
  <c r="A6255" i="1"/>
  <c r="AH6254" i="1"/>
  <c r="V6254" i="1"/>
  <c r="I6254" i="1"/>
  <c r="A6254" i="1"/>
  <c r="AH6253" i="1"/>
  <c r="V6253" i="1"/>
  <c r="I6253" i="1"/>
  <c r="A6253" i="1"/>
  <c r="AH6252" i="1"/>
  <c r="V6252" i="1"/>
  <c r="I6252" i="1"/>
  <c r="A6252" i="1"/>
  <c r="AH6251" i="1"/>
  <c r="V6251" i="1"/>
  <c r="I6251" i="1"/>
  <c r="A6251" i="1"/>
  <c r="AH6250" i="1"/>
  <c r="V6250" i="1"/>
  <c r="A6250" i="1"/>
  <c r="AH6249" i="1"/>
  <c r="V6249" i="1"/>
  <c r="I6249" i="1"/>
  <c r="A6249" i="1"/>
  <c r="AH6248" i="1"/>
  <c r="V6248" i="1"/>
  <c r="I6248" i="1"/>
  <c r="A6248" i="1"/>
  <c r="AH6247" i="1"/>
  <c r="V6247" i="1"/>
  <c r="I6247" i="1"/>
  <c r="A6247" i="1"/>
  <c r="AH6246" i="1"/>
  <c r="V6246" i="1"/>
  <c r="I6246" i="1"/>
  <c r="A6246" i="1"/>
  <c r="AH6245" i="1"/>
  <c r="V6245" i="1"/>
  <c r="I6245" i="1"/>
  <c r="A6245" i="1"/>
  <c r="AH6244" i="1"/>
  <c r="V6244" i="1"/>
  <c r="I6244" i="1"/>
  <c r="A6244" i="1"/>
  <c r="AH6243" i="1"/>
  <c r="V6243" i="1"/>
  <c r="I6243" i="1"/>
  <c r="A6243" i="1"/>
  <c r="AH6242" i="1"/>
  <c r="V6242" i="1"/>
  <c r="I6242" i="1"/>
  <c r="A6242" i="1"/>
  <c r="AH6241" i="1"/>
  <c r="V6241" i="1"/>
  <c r="I6241" i="1"/>
  <c r="A6241" i="1"/>
  <c r="AH6240" i="1"/>
  <c r="V6240" i="1"/>
  <c r="I6240" i="1"/>
  <c r="A6240" i="1"/>
  <c r="AH6239" i="1"/>
  <c r="V6239" i="1"/>
  <c r="I6239" i="1"/>
  <c r="A6239" i="1"/>
  <c r="AH6238" i="1"/>
  <c r="V6238" i="1"/>
  <c r="I6238" i="1"/>
  <c r="A6238" i="1"/>
  <c r="AH6237" i="1"/>
  <c r="V6237" i="1"/>
  <c r="I6237" i="1"/>
  <c r="A6237" i="1"/>
  <c r="AH6236" i="1"/>
  <c r="V6236" i="1"/>
  <c r="I6236" i="1"/>
  <c r="A6236" i="1"/>
  <c r="AH6235" i="1"/>
  <c r="I6235" i="1"/>
  <c r="A6235" i="1"/>
  <c r="AH6234" i="1"/>
  <c r="V6234" i="1"/>
  <c r="I6234" i="1"/>
  <c r="A6234" i="1"/>
  <c r="AH6233" i="1"/>
  <c r="V6233" i="1"/>
  <c r="I6233" i="1"/>
  <c r="A6233" i="1"/>
  <c r="AH6232" i="1"/>
  <c r="V6232" i="1"/>
  <c r="I6232" i="1"/>
  <c r="A6232" i="1"/>
  <c r="AH6231" i="1"/>
  <c r="V6231" i="1"/>
  <c r="I6231" i="1"/>
  <c r="A6231" i="1"/>
  <c r="AH6230" i="1"/>
  <c r="V6230" i="1"/>
  <c r="A6230" i="1"/>
  <c r="AH6229" i="1"/>
  <c r="V6229" i="1"/>
  <c r="I6229" i="1"/>
  <c r="A6229" i="1"/>
  <c r="AH6228" i="1"/>
  <c r="V6228" i="1"/>
  <c r="I6228" i="1"/>
  <c r="A6228" i="1"/>
  <c r="AH6227" i="1"/>
  <c r="V6227" i="1"/>
  <c r="A6227" i="1"/>
  <c r="AH6226" i="1"/>
  <c r="V6226" i="1"/>
  <c r="A6226" i="1"/>
  <c r="AH6225" i="1"/>
  <c r="V6225" i="1"/>
  <c r="I6225" i="1"/>
  <c r="A6225" i="1"/>
  <c r="AH6224" i="1"/>
  <c r="V6224" i="1"/>
  <c r="I6224" i="1"/>
  <c r="A6224" i="1"/>
  <c r="AH6223" i="1"/>
  <c r="V6223" i="1"/>
  <c r="I6223" i="1"/>
  <c r="A6223" i="1"/>
  <c r="AH6222" i="1"/>
  <c r="V6222" i="1"/>
  <c r="I6222" i="1"/>
  <c r="A6222" i="1"/>
  <c r="AH6221" i="1"/>
  <c r="V6221" i="1"/>
  <c r="I6221" i="1"/>
  <c r="A6221" i="1"/>
  <c r="AH6220" i="1"/>
  <c r="V6220" i="1"/>
  <c r="I6220" i="1"/>
  <c r="A6220" i="1"/>
  <c r="AH6219" i="1"/>
  <c r="V6219" i="1"/>
  <c r="I6219" i="1"/>
  <c r="A6219" i="1"/>
  <c r="AH6218" i="1"/>
  <c r="V6218" i="1"/>
  <c r="I6218" i="1"/>
  <c r="A6218" i="1"/>
  <c r="AH6217" i="1"/>
  <c r="V6217" i="1"/>
  <c r="I6217" i="1"/>
  <c r="A6217" i="1"/>
  <c r="AH6216" i="1"/>
  <c r="V6216" i="1"/>
  <c r="I6216" i="1"/>
  <c r="A6216" i="1"/>
  <c r="AH6215" i="1"/>
  <c r="V6215" i="1"/>
  <c r="I6215" i="1"/>
  <c r="A6215" i="1"/>
  <c r="AH6214" i="1"/>
  <c r="V6214" i="1"/>
  <c r="I6214" i="1"/>
  <c r="A6214" i="1"/>
  <c r="AH6213" i="1"/>
  <c r="V6213" i="1"/>
  <c r="I6213" i="1"/>
  <c r="A6213" i="1"/>
  <c r="AH6212" i="1"/>
  <c r="V6212" i="1"/>
  <c r="I6212" i="1"/>
  <c r="A6212" i="1"/>
  <c r="AH6211" i="1"/>
  <c r="V6211" i="1"/>
  <c r="I6211" i="1"/>
  <c r="A6211" i="1"/>
  <c r="AH6210" i="1"/>
  <c r="V6210" i="1"/>
  <c r="A6210" i="1"/>
  <c r="AH6209" i="1"/>
  <c r="V6209" i="1"/>
  <c r="I6209" i="1"/>
  <c r="A6209" i="1"/>
  <c r="AH6208" i="1"/>
  <c r="V6208" i="1"/>
  <c r="I6208" i="1"/>
  <c r="A6208" i="1"/>
  <c r="AH6207" i="1"/>
  <c r="V6207" i="1"/>
  <c r="I6207" i="1"/>
  <c r="A6207" i="1"/>
  <c r="AH6206" i="1"/>
  <c r="V6206" i="1"/>
  <c r="I6206" i="1"/>
  <c r="A6206" i="1"/>
  <c r="AH6205" i="1"/>
  <c r="V6205" i="1"/>
  <c r="I6205" i="1"/>
  <c r="A6205" i="1"/>
  <c r="AH6204" i="1"/>
  <c r="V6204" i="1"/>
  <c r="I6204" i="1"/>
  <c r="A6204" i="1"/>
  <c r="AH6203" i="1"/>
  <c r="V6203" i="1"/>
  <c r="I6203" i="1"/>
  <c r="A6203" i="1"/>
  <c r="AH6202" i="1"/>
  <c r="V6202" i="1"/>
  <c r="I6202" i="1"/>
  <c r="A6202" i="1"/>
  <c r="AH6201" i="1"/>
  <c r="V6201" i="1"/>
  <c r="I6201" i="1"/>
  <c r="A6201" i="1"/>
  <c r="AH6200" i="1"/>
  <c r="V6200" i="1"/>
  <c r="I6200" i="1"/>
  <c r="A6200" i="1"/>
  <c r="AH6199" i="1"/>
  <c r="V6199" i="1"/>
  <c r="I6199" i="1"/>
  <c r="A6199" i="1"/>
  <c r="AH6198" i="1"/>
  <c r="V6198" i="1"/>
  <c r="I6198" i="1"/>
  <c r="A6198" i="1"/>
  <c r="AH6197" i="1"/>
  <c r="V6197" i="1"/>
  <c r="I6197" i="1"/>
  <c r="A6197" i="1"/>
  <c r="AH6196" i="1"/>
  <c r="V6196" i="1"/>
  <c r="I6196" i="1"/>
  <c r="A6196" i="1"/>
  <c r="AH6195" i="1"/>
  <c r="V6195" i="1"/>
  <c r="I6195" i="1"/>
  <c r="A6195" i="1"/>
  <c r="AH6194" i="1"/>
  <c r="V6194" i="1"/>
  <c r="I6194" i="1"/>
  <c r="A6194" i="1"/>
  <c r="AH6193" i="1"/>
  <c r="V6193" i="1"/>
  <c r="I6193" i="1"/>
  <c r="A6193" i="1"/>
  <c r="AH6192" i="1"/>
  <c r="V6192" i="1"/>
  <c r="A6192" i="1"/>
  <c r="AH6191" i="1"/>
  <c r="V6191" i="1"/>
  <c r="I6191" i="1"/>
  <c r="A6191" i="1"/>
  <c r="AH6190" i="1"/>
  <c r="V6190" i="1"/>
  <c r="I6190" i="1"/>
  <c r="A6190" i="1"/>
  <c r="AH6189" i="1"/>
  <c r="V6189" i="1"/>
  <c r="I6189" i="1"/>
  <c r="A6189" i="1"/>
  <c r="AH6188" i="1"/>
  <c r="V6188" i="1"/>
  <c r="I6188" i="1"/>
  <c r="A6188" i="1"/>
  <c r="AH6187" i="1"/>
  <c r="V6187" i="1"/>
  <c r="I6187" i="1"/>
  <c r="A6187" i="1"/>
  <c r="AH6186" i="1"/>
  <c r="V6186" i="1"/>
  <c r="I6186" i="1"/>
  <c r="A6186" i="1"/>
  <c r="AH6185" i="1"/>
  <c r="V6185" i="1"/>
  <c r="I6185" i="1"/>
  <c r="A6185" i="1"/>
  <c r="AH6184" i="1"/>
  <c r="V6184" i="1"/>
  <c r="I6184" i="1"/>
  <c r="A6184" i="1"/>
  <c r="AH6183" i="1"/>
  <c r="V6183" i="1"/>
  <c r="I6183" i="1"/>
  <c r="A6183" i="1"/>
  <c r="AH6182" i="1"/>
  <c r="V6182" i="1"/>
  <c r="A6182" i="1"/>
  <c r="AH6181" i="1"/>
  <c r="V6181" i="1"/>
  <c r="I6181" i="1"/>
  <c r="A6181" i="1"/>
  <c r="AH6180" i="1"/>
  <c r="V6180" i="1"/>
  <c r="I6180" i="1"/>
  <c r="A6180" i="1"/>
  <c r="AH6179" i="1"/>
  <c r="V6179" i="1"/>
  <c r="I6179" i="1"/>
  <c r="A6179" i="1"/>
  <c r="AH6178" i="1"/>
  <c r="V6178" i="1"/>
  <c r="I6178" i="1"/>
  <c r="A6178" i="1"/>
  <c r="AH6177" i="1"/>
  <c r="V6177" i="1"/>
  <c r="A6177" i="1"/>
  <c r="AH6176" i="1"/>
  <c r="V6176" i="1"/>
  <c r="I6176" i="1"/>
  <c r="A6176" i="1"/>
  <c r="AH6175" i="1"/>
  <c r="V6175" i="1"/>
  <c r="I6175" i="1"/>
  <c r="A6175" i="1"/>
  <c r="AH6174" i="1"/>
  <c r="V6174" i="1"/>
  <c r="I6174" i="1"/>
  <c r="A6174" i="1"/>
  <c r="AH6173" i="1"/>
  <c r="V6173" i="1"/>
  <c r="I6173" i="1"/>
  <c r="A6173" i="1"/>
  <c r="AH6172" i="1"/>
  <c r="V6172" i="1"/>
  <c r="I6172" i="1"/>
  <c r="A6172" i="1"/>
  <c r="AH6171" i="1"/>
  <c r="V6171" i="1"/>
  <c r="I6171" i="1"/>
  <c r="A6171" i="1"/>
  <c r="AH6170" i="1"/>
  <c r="V6170" i="1"/>
  <c r="I6170" i="1"/>
  <c r="A6170" i="1"/>
  <c r="AH6169" i="1"/>
  <c r="V6169" i="1"/>
  <c r="I6169" i="1"/>
  <c r="A6169" i="1"/>
  <c r="AH6168" i="1"/>
  <c r="V6168" i="1"/>
  <c r="I6168" i="1"/>
  <c r="A6168" i="1"/>
  <c r="AH6167" i="1"/>
  <c r="V6167" i="1"/>
  <c r="I6167" i="1"/>
  <c r="A6167" i="1"/>
  <c r="AH6166" i="1"/>
  <c r="V6166" i="1"/>
  <c r="I6166" i="1"/>
  <c r="A6166" i="1"/>
  <c r="AH6165" i="1"/>
  <c r="V6165" i="1"/>
  <c r="A6165" i="1"/>
  <c r="AH6164" i="1"/>
  <c r="V6164" i="1"/>
  <c r="I6164" i="1"/>
  <c r="A6164" i="1"/>
  <c r="AH6163" i="1"/>
  <c r="V6163" i="1"/>
  <c r="I6163" i="1"/>
  <c r="A6163" i="1"/>
  <c r="AH6162" i="1"/>
  <c r="V6162" i="1"/>
  <c r="I6162" i="1"/>
  <c r="A6162" i="1"/>
  <c r="AH6161" i="1"/>
  <c r="V6161" i="1"/>
  <c r="I6161" i="1"/>
  <c r="A6161" i="1"/>
  <c r="AH6160" i="1"/>
  <c r="V6160" i="1"/>
  <c r="I6160" i="1"/>
  <c r="A6160" i="1"/>
  <c r="AH6159" i="1"/>
  <c r="I6159" i="1"/>
  <c r="A6159" i="1"/>
  <c r="AH6158" i="1"/>
  <c r="A6158" i="1"/>
  <c r="AH6157" i="1"/>
  <c r="I6157" i="1"/>
  <c r="A6157" i="1"/>
  <c r="AH6156" i="1"/>
  <c r="I6156" i="1"/>
  <c r="A6156" i="1"/>
  <c r="AH6155" i="1"/>
  <c r="V6155" i="1"/>
  <c r="I6155" i="1"/>
  <c r="A6155" i="1"/>
  <c r="AH6154" i="1"/>
  <c r="V6154" i="1"/>
  <c r="I6154" i="1"/>
  <c r="A6154" i="1"/>
  <c r="AH6153" i="1"/>
  <c r="V6153" i="1"/>
  <c r="I6153" i="1"/>
  <c r="A6153" i="1"/>
  <c r="AH6152" i="1"/>
  <c r="V6152" i="1"/>
  <c r="A6152" i="1"/>
  <c r="AH6151" i="1"/>
  <c r="V6151" i="1"/>
  <c r="A6151" i="1"/>
  <c r="AH6150" i="1"/>
  <c r="V6150" i="1"/>
  <c r="I6150" i="1"/>
  <c r="A6150" i="1"/>
  <c r="AH6149" i="1"/>
  <c r="V6149" i="1"/>
  <c r="I6149" i="1"/>
  <c r="A6149" i="1"/>
  <c r="AH6148" i="1"/>
  <c r="V6148" i="1"/>
  <c r="I6148" i="1"/>
  <c r="A6148" i="1"/>
  <c r="AH6147" i="1"/>
  <c r="V6147" i="1"/>
  <c r="I6147" i="1"/>
  <c r="A6147" i="1"/>
  <c r="AH6146" i="1"/>
  <c r="V6146" i="1"/>
  <c r="I6146" i="1"/>
  <c r="A6146" i="1"/>
  <c r="AH6145" i="1"/>
  <c r="V6145" i="1"/>
  <c r="I6145" i="1"/>
  <c r="A6145" i="1"/>
  <c r="AH6144" i="1"/>
  <c r="V6144" i="1"/>
  <c r="I6144" i="1"/>
  <c r="A6144" i="1"/>
  <c r="AH6143" i="1"/>
  <c r="V6143" i="1"/>
  <c r="I6143" i="1"/>
  <c r="A6143" i="1"/>
  <c r="AH6142" i="1"/>
  <c r="V6142" i="1"/>
  <c r="I6142" i="1"/>
  <c r="A6142" i="1"/>
  <c r="AH6141" i="1"/>
  <c r="V6141" i="1"/>
  <c r="I6141" i="1"/>
  <c r="A6141" i="1"/>
  <c r="AH6140" i="1"/>
  <c r="V6140" i="1"/>
  <c r="I6140" i="1"/>
  <c r="A6140" i="1"/>
  <c r="AH6139" i="1"/>
  <c r="V6139" i="1"/>
  <c r="I6139" i="1"/>
  <c r="A6139" i="1"/>
  <c r="AH6138" i="1"/>
  <c r="V6138" i="1"/>
  <c r="I6138" i="1"/>
  <c r="A6138" i="1"/>
  <c r="AH6137" i="1"/>
  <c r="V6137" i="1"/>
  <c r="I6137" i="1"/>
  <c r="A6137" i="1"/>
  <c r="AH6136" i="1"/>
  <c r="V6136" i="1"/>
  <c r="I6136" i="1"/>
  <c r="A6136" i="1"/>
  <c r="AH6135" i="1"/>
  <c r="V6135" i="1"/>
  <c r="I6135" i="1"/>
  <c r="A6135" i="1"/>
  <c r="AH6134" i="1"/>
  <c r="V6134" i="1"/>
  <c r="I6134" i="1"/>
  <c r="A6134" i="1"/>
  <c r="AH6133" i="1"/>
  <c r="V6133" i="1"/>
  <c r="I6133" i="1"/>
  <c r="A6133" i="1"/>
  <c r="AH6132" i="1"/>
  <c r="V6132" i="1"/>
  <c r="I6132" i="1"/>
  <c r="A6132" i="1"/>
  <c r="AH6131" i="1"/>
  <c r="V6131" i="1"/>
  <c r="I6131" i="1"/>
  <c r="A6131" i="1"/>
  <c r="AH6130" i="1"/>
  <c r="V6130" i="1"/>
  <c r="I6130" i="1"/>
  <c r="A6130" i="1"/>
  <c r="AH6129" i="1"/>
  <c r="V6129" i="1"/>
  <c r="I6129" i="1"/>
  <c r="A6129" i="1"/>
  <c r="AH6128" i="1"/>
  <c r="V6128" i="1"/>
  <c r="I6128" i="1"/>
  <c r="A6128" i="1"/>
  <c r="AH6127" i="1"/>
  <c r="I6127" i="1"/>
  <c r="A6127" i="1"/>
  <c r="AH6126" i="1"/>
  <c r="V6126" i="1"/>
  <c r="I6126" i="1"/>
  <c r="A6126" i="1"/>
  <c r="AH6125" i="1"/>
  <c r="V6125" i="1"/>
  <c r="I6125" i="1"/>
  <c r="A6125" i="1"/>
  <c r="AH6124" i="1"/>
  <c r="V6124" i="1"/>
  <c r="I6124" i="1"/>
  <c r="A6124" i="1"/>
  <c r="AH6123" i="1"/>
  <c r="V6123" i="1"/>
  <c r="I6123" i="1"/>
  <c r="A6123" i="1"/>
  <c r="AH6122" i="1"/>
  <c r="V6122" i="1"/>
  <c r="I6122" i="1"/>
  <c r="A6122" i="1"/>
  <c r="AH6121" i="1"/>
  <c r="V6121" i="1"/>
  <c r="I6121" i="1"/>
  <c r="A6121" i="1"/>
  <c r="AH6120" i="1"/>
  <c r="V6120" i="1"/>
  <c r="I6120" i="1"/>
  <c r="A6120" i="1"/>
  <c r="AH6119" i="1"/>
  <c r="V6119" i="1"/>
  <c r="I6119" i="1"/>
  <c r="A6119" i="1"/>
  <c r="AH6118" i="1"/>
  <c r="V6118" i="1"/>
  <c r="I6118" i="1"/>
  <c r="A6118" i="1"/>
  <c r="AH6117" i="1"/>
  <c r="V6117" i="1"/>
  <c r="I6117" i="1"/>
  <c r="A6117" i="1"/>
  <c r="AH6116" i="1"/>
  <c r="V6116" i="1"/>
  <c r="I6116" i="1"/>
  <c r="A6116" i="1"/>
  <c r="AH6115" i="1"/>
  <c r="V6115" i="1"/>
  <c r="A6115" i="1"/>
  <c r="AH6114" i="1"/>
  <c r="V6114" i="1"/>
  <c r="I6114" i="1"/>
  <c r="A6114" i="1"/>
  <c r="AH6113" i="1"/>
  <c r="V6113" i="1"/>
  <c r="I6113" i="1"/>
  <c r="A6113" i="1"/>
  <c r="AH6112" i="1"/>
  <c r="V6112" i="1"/>
  <c r="I6112" i="1"/>
  <c r="A6112" i="1"/>
  <c r="AH6111" i="1"/>
  <c r="V6111" i="1"/>
  <c r="I6111" i="1"/>
  <c r="A6111" i="1"/>
  <c r="AH6110" i="1"/>
  <c r="V6110" i="1"/>
  <c r="I6110" i="1"/>
  <c r="A6110" i="1"/>
  <c r="AH6109" i="1"/>
  <c r="V6109" i="1"/>
  <c r="I6109" i="1"/>
  <c r="A6109" i="1"/>
  <c r="AH6108" i="1"/>
  <c r="I6108" i="1"/>
  <c r="A6108" i="1"/>
  <c r="AH6107" i="1"/>
  <c r="V6107" i="1"/>
  <c r="I6107" i="1"/>
  <c r="A6107" i="1"/>
  <c r="AH6106" i="1"/>
  <c r="A6106" i="1"/>
  <c r="AH6105" i="1"/>
  <c r="V6105" i="1"/>
  <c r="I6105" i="1"/>
  <c r="A6105" i="1"/>
  <c r="AH6104" i="1"/>
  <c r="V6104" i="1"/>
  <c r="I6104" i="1"/>
  <c r="A6104" i="1"/>
  <c r="AH6103" i="1"/>
  <c r="V6103" i="1"/>
  <c r="I6103" i="1"/>
  <c r="A6103" i="1"/>
  <c r="AH6102" i="1"/>
  <c r="V6102" i="1"/>
  <c r="I6102" i="1"/>
  <c r="A6102" i="1"/>
  <c r="AH6101" i="1"/>
  <c r="V6101" i="1"/>
  <c r="I6101" i="1"/>
  <c r="A6101" i="1"/>
  <c r="AH6100" i="1"/>
  <c r="V6100" i="1"/>
  <c r="I6100" i="1"/>
  <c r="A6100" i="1"/>
  <c r="AH6099" i="1"/>
  <c r="V6099" i="1"/>
  <c r="I6099" i="1"/>
  <c r="A6099" i="1"/>
  <c r="AH6098" i="1"/>
  <c r="V6098" i="1"/>
  <c r="I6098" i="1"/>
  <c r="A6098" i="1"/>
  <c r="AH6097" i="1"/>
  <c r="V6097" i="1"/>
  <c r="I6097" i="1"/>
  <c r="A6097" i="1"/>
  <c r="AH6096" i="1"/>
  <c r="V6096" i="1"/>
  <c r="I6096" i="1"/>
  <c r="A6096" i="1"/>
  <c r="AH6095" i="1"/>
  <c r="V6095" i="1"/>
  <c r="I6095" i="1"/>
  <c r="A6095" i="1"/>
  <c r="AH6094" i="1"/>
  <c r="V6094" i="1"/>
  <c r="I6094" i="1"/>
  <c r="A6094" i="1"/>
  <c r="AH6093" i="1"/>
  <c r="V6093" i="1"/>
  <c r="I6093" i="1"/>
  <c r="A6093" i="1"/>
  <c r="AH6092" i="1"/>
  <c r="V6092" i="1"/>
  <c r="I6092" i="1"/>
  <c r="A6092" i="1"/>
  <c r="AH6091" i="1"/>
  <c r="V6091" i="1"/>
  <c r="I6091" i="1"/>
  <c r="A6091" i="1"/>
  <c r="AH6090" i="1"/>
  <c r="I6090" i="1"/>
  <c r="A6090" i="1"/>
  <c r="AH6089" i="1"/>
  <c r="V6089" i="1"/>
  <c r="I6089" i="1"/>
  <c r="A6089" i="1"/>
  <c r="AH6088" i="1"/>
  <c r="V6088" i="1"/>
  <c r="I6088" i="1"/>
  <c r="A6088" i="1"/>
  <c r="AH6087" i="1"/>
  <c r="V6087" i="1"/>
  <c r="I6087" i="1"/>
  <c r="A6087" i="1"/>
  <c r="AH6086" i="1"/>
  <c r="V6086" i="1"/>
  <c r="I6086" i="1"/>
  <c r="A6086" i="1"/>
  <c r="AH6085" i="1"/>
  <c r="V6085" i="1"/>
  <c r="I6085" i="1"/>
  <c r="A6085" i="1"/>
  <c r="AH6084" i="1"/>
  <c r="V6084" i="1"/>
  <c r="A6084" i="1"/>
  <c r="AH6083" i="1"/>
  <c r="V6083" i="1"/>
  <c r="I6083" i="1"/>
  <c r="A6083" i="1"/>
  <c r="AH6082" i="1"/>
  <c r="V6082" i="1"/>
  <c r="I6082" i="1"/>
  <c r="A6082" i="1"/>
  <c r="AH6081" i="1"/>
  <c r="V6081" i="1"/>
  <c r="I6081" i="1"/>
  <c r="A6081" i="1"/>
  <c r="AH6080" i="1"/>
  <c r="V6080" i="1"/>
  <c r="I6080" i="1"/>
  <c r="A6080" i="1"/>
  <c r="AH6079" i="1"/>
  <c r="V6079" i="1"/>
  <c r="I6079" i="1"/>
  <c r="A6079" i="1"/>
  <c r="AH6078" i="1"/>
  <c r="V6078" i="1"/>
  <c r="I6078" i="1"/>
  <c r="A6078" i="1"/>
  <c r="AH6077" i="1"/>
  <c r="V6077" i="1"/>
  <c r="I6077" i="1"/>
  <c r="A6077" i="1"/>
  <c r="AH6076" i="1"/>
  <c r="V6076" i="1"/>
  <c r="I6076" i="1"/>
  <c r="A6076" i="1"/>
  <c r="AH6075" i="1"/>
  <c r="V6075" i="1"/>
  <c r="I6075" i="1"/>
  <c r="A6075" i="1"/>
  <c r="AH6074" i="1"/>
  <c r="V6074" i="1"/>
  <c r="A6074" i="1"/>
  <c r="AH6073" i="1"/>
  <c r="V6073" i="1"/>
  <c r="I6073" i="1"/>
  <c r="A6073" i="1"/>
  <c r="AH6072" i="1"/>
  <c r="I6072" i="1"/>
  <c r="A6072" i="1"/>
  <c r="AH6071" i="1"/>
  <c r="V6071" i="1"/>
  <c r="I6071" i="1"/>
  <c r="A6071" i="1"/>
  <c r="AH6070" i="1"/>
  <c r="V6070" i="1"/>
  <c r="I6070" i="1"/>
  <c r="A6070" i="1"/>
  <c r="AH6069" i="1"/>
  <c r="V6069" i="1"/>
  <c r="I6069" i="1"/>
  <c r="A6069" i="1"/>
  <c r="AH6068" i="1"/>
  <c r="V6068" i="1"/>
  <c r="A6068" i="1"/>
  <c r="AH6067" i="1"/>
  <c r="V6067" i="1"/>
  <c r="I6067" i="1"/>
  <c r="A6067" i="1"/>
  <c r="AH6066" i="1"/>
  <c r="V6066" i="1"/>
  <c r="I6066" i="1"/>
  <c r="A6066" i="1"/>
  <c r="AH6065" i="1"/>
  <c r="I6065" i="1"/>
  <c r="A6065" i="1"/>
  <c r="AH6064" i="1"/>
  <c r="V6064" i="1"/>
  <c r="I6064" i="1"/>
  <c r="A6064" i="1"/>
  <c r="AH6063" i="1"/>
  <c r="V6063" i="1"/>
  <c r="I6063" i="1"/>
  <c r="A6063" i="1"/>
  <c r="AH6062" i="1"/>
  <c r="V6062" i="1"/>
  <c r="I6062" i="1"/>
  <c r="A6062" i="1"/>
  <c r="AH6061" i="1"/>
  <c r="V6061" i="1"/>
  <c r="I6061" i="1"/>
  <c r="A6061" i="1"/>
  <c r="AH6060" i="1"/>
  <c r="V6060" i="1"/>
  <c r="I6060" i="1"/>
  <c r="A6060" i="1"/>
  <c r="AH6059" i="1"/>
  <c r="V6059" i="1"/>
  <c r="I6059" i="1"/>
  <c r="A6059" i="1"/>
  <c r="AH6058" i="1"/>
  <c r="V6058" i="1"/>
  <c r="I6058" i="1"/>
  <c r="A6058" i="1"/>
  <c r="AH6057" i="1"/>
  <c r="V6057" i="1"/>
  <c r="I6057" i="1"/>
  <c r="A6057" i="1"/>
  <c r="AH6056" i="1"/>
  <c r="V6056" i="1"/>
  <c r="I6056" i="1"/>
  <c r="A6056" i="1"/>
  <c r="AH6055" i="1"/>
  <c r="V6055" i="1"/>
  <c r="I6055" i="1"/>
  <c r="A6055" i="1"/>
  <c r="AH6054" i="1"/>
  <c r="V6054" i="1"/>
  <c r="I6054" i="1"/>
  <c r="A6054" i="1"/>
  <c r="AH6053" i="1"/>
  <c r="V6053" i="1"/>
  <c r="I6053" i="1"/>
  <c r="A6053" i="1"/>
  <c r="AH6052" i="1"/>
  <c r="V6052" i="1"/>
  <c r="I6052" i="1"/>
  <c r="A6052" i="1"/>
  <c r="AH6051" i="1"/>
  <c r="V6051" i="1"/>
  <c r="I6051" i="1"/>
  <c r="A6051" i="1"/>
  <c r="AH6050" i="1"/>
  <c r="V6050" i="1"/>
  <c r="I6050" i="1"/>
  <c r="A6050" i="1"/>
  <c r="AH6049" i="1"/>
  <c r="V6049" i="1"/>
  <c r="I6049" i="1"/>
  <c r="A6049" i="1"/>
  <c r="AH6048" i="1"/>
  <c r="V6048" i="1"/>
  <c r="I6048" i="1"/>
  <c r="A6048" i="1"/>
  <c r="AH6047" i="1"/>
  <c r="V6047" i="1"/>
  <c r="I6047" i="1"/>
  <c r="A6047" i="1"/>
  <c r="AH6046" i="1"/>
  <c r="V6046" i="1"/>
  <c r="I6046" i="1"/>
  <c r="A6046" i="1"/>
  <c r="AH6045" i="1"/>
  <c r="V6045" i="1"/>
  <c r="I6045" i="1"/>
  <c r="A6045" i="1"/>
  <c r="AH6044" i="1"/>
  <c r="V6044" i="1"/>
  <c r="I6044" i="1"/>
  <c r="A6044" i="1"/>
  <c r="AH6043" i="1"/>
  <c r="V6043" i="1"/>
  <c r="I6043" i="1"/>
  <c r="A6043" i="1"/>
  <c r="AH6042" i="1"/>
  <c r="V6042" i="1"/>
  <c r="I6042" i="1"/>
  <c r="A6042" i="1"/>
  <c r="AH6041" i="1"/>
  <c r="I6041" i="1"/>
  <c r="A6041" i="1"/>
  <c r="AH6040" i="1"/>
  <c r="A6040" i="1"/>
  <c r="AH6039" i="1"/>
  <c r="I6039" i="1"/>
  <c r="A6039" i="1"/>
  <c r="AH6038" i="1"/>
  <c r="V6038" i="1"/>
  <c r="I6038" i="1"/>
  <c r="A6038" i="1"/>
  <c r="AH6037" i="1"/>
  <c r="V6037" i="1"/>
  <c r="I6037" i="1"/>
  <c r="A6037" i="1"/>
  <c r="AH6036" i="1"/>
  <c r="V6036" i="1"/>
  <c r="I6036" i="1"/>
  <c r="A6036" i="1"/>
  <c r="AH6035" i="1"/>
  <c r="V6035" i="1"/>
  <c r="I6035" i="1"/>
  <c r="A6035" i="1"/>
  <c r="AH6034" i="1"/>
  <c r="V6034" i="1"/>
  <c r="I6034" i="1"/>
  <c r="A6034" i="1"/>
  <c r="AH6033" i="1"/>
  <c r="V6033" i="1"/>
  <c r="I6033" i="1"/>
  <c r="A6033" i="1"/>
  <c r="AH6032" i="1"/>
  <c r="V6032" i="1"/>
  <c r="I6032" i="1"/>
  <c r="A6032" i="1"/>
  <c r="AH6031" i="1"/>
  <c r="I6031" i="1"/>
  <c r="A6031" i="1"/>
  <c r="AH6030" i="1"/>
  <c r="V6030" i="1"/>
  <c r="I6030" i="1"/>
  <c r="A6030" i="1"/>
  <c r="AH6029" i="1"/>
  <c r="V6029" i="1"/>
  <c r="I6029" i="1"/>
  <c r="A6029" i="1"/>
  <c r="AH6028" i="1"/>
  <c r="I6028" i="1"/>
  <c r="A6028" i="1"/>
  <c r="AH6027" i="1"/>
  <c r="V6027" i="1"/>
  <c r="I6027" i="1"/>
  <c r="A6027" i="1"/>
  <c r="AH6026" i="1"/>
  <c r="V6026" i="1"/>
  <c r="I6026" i="1"/>
  <c r="A6026" i="1"/>
  <c r="AH6025" i="1"/>
  <c r="V6025" i="1"/>
  <c r="I6025" i="1"/>
  <c r="A6025" i="1"/>
  <c r="AH6024" i="1"/>
  <c r="V6024" i="1"/>
  <c r="I6024" i="1"/>
  <c r="A6024" i="1"/>
  <c r="AH6023" i="1"/>
  <c r="V6023" i="1"/>
  <c r="I6023" i="1"/>
  <c r="A6023" i="1"/>
  <c r="AH6022" i="1"/>
  <c r="V6022" i="1"/>
  <c r="I6022" i="1"/>
  <c r="A6022" i="1"/>
  <c r="AH6021" i="1"/>
  <c r="V6021" i="1"/>
  <c r="I6021" i="1"/>
  <c r="A6021" i="1"/>
  <c r="AH6020" i="1"/>
  <c r="V6020" i="1"/>
  <c r="I6020" i="1"/>
  <c r="A6020" i="1"/>
  <c r="AH6019" i="1"/>
  <c r="V6019" i="1"/>
  <c r="I6019" i="1"/>
  <c r="A6019" i="1"/>
  <c r="AH6018" i="1"/>
  <c r="V6018" i="1"/>
  <c r="I6018" i="1"/>
  <c r="A6018" i="1"/>
  <c r="AH6017" i="1"/>
  <c r="V6017" i="1"/>
  <c r="I6017" i="1"/>
  <c r="A6017" i="1"/>
  <c r="AH6016" i="1"/>
  <c r="V6016" i="1"/>
  <c r="I6016" i="1"/>
  <c r="A6016" i="1"/>
  <c r="AH6015" i="1"/>
  <c r="V6015" i="1"/>
  <c r="A6015" i="1"/>
  <c r="AH6014" i="1"/>
  <c r="V6014" i="1"/>
  <c r="I6014" i="1"/>
  <c r="A6014" i="1"/>
  <c r="AH6013" i="1"/>
  <c r="V6013" i="1"/>
  <c r="I6013" i="1"/>
  <c r="A6013" i="1"/>
  <c r="AH6012" i="1"/>
  <c r="V6012" i="1"/>
  <c r="I6012" i="1"/>
  <c r="A6012" i="1"/>
  <c r="AH6011" i="1"/>
  <c r="V6011" i="1"/>
  <c r="I6011" i="1"/>
  <c r="A6011" i="1"/>
  <c r="AH6010" i="1"/>
  <c r="V6010" i="1"/>
  <c r="I6010" i="1"/>
  <c r="A6010" i="1"/>
  <c r="AH6009" i="1"/>
  <c r="V6009" i="1"/>
  <c r="I6009" i="1"/>
  <c r="A6009" i="1"/>
  <c r="AH6008" i="1"/>
  <c r="V6008" i="1"/>
  <c r="I6008" i="1"/>
  <c r="A6008" i="1"/>
  <c r="AH6007" i="1"/>
  <c r="V6007" i="1"/>
  <c r="I6007" i="1"/>
  <c r="A6007" i="1"/>
  <c r="AH6006" i="1"/>
  <c r="V6006" i="1"/>
  <c r="A6006" i="1"/>
  <c r="AH6005" i="1"/>
  <c r="V6005" i="1"/>
  <c r="I6005" i="1"/>
  <c r="A6005" i="1"/>
  <c r="AH6004" i="1"/>
  <c r="V6004" i="1"/>
  <c r="I6004" i="1"/>
  <c r="A6004" i="1"/>
  <c r="AH6003" i="1"/>
  <c r="V6003" i="1"/>
  <c r="I6003" i="1"/>
  <c r="A6003" i="1"/>
  <c r="AH6002" i="1"/>
  <c r="V6002" i="1"/>
  <c r="I6002" i="1"/>
  <c r="A6002" i="1"/>
  <c r="AH6001" i="1"/>
  <c r="V6001" i="1"/>
  <c r="I6001" i="1"/>
  <c r="A6001" i="1"/>
  <c r="AH6000" i="1"/>
  <c r="V6000" i="1"/>
  <c r="I6000" i="1"/>
  <c r="A6000" i="1"/>
  <c r="AH5999" i="1"/>
  <c r="V5999" i="1"/>
  <c r="I5999" i="1"/>
  <c r="A5999" i="1"/>
  <c r="AH5998" i="1"/>
  <c r="V5998" i="1"/>
  <c r="I5998" i="1"/>
  <c r="A5998" i="1"/>
  <c r="AH5997" i="1"/>
  <c r="V5997" i="1"/>
  <c r="I5997" i="1"/>
  <c r="A5997" i="1"/>
  <c r="AH5996" i="1"/>
  <c r="V5996" i="1"/>
  <c r="I5996" i="1"/>
  <c r="A5996" i="1"/>
  <c r="AH5995" i="1"/>
  <c r="V5995" i="1"/>
  <c r="I5995" i="1"/>
  <c r="A5995" i="1"/>
  <c r="AH5994" i="1"/>
  <c r="V5994" i="1"/>
  <c r="I5994" i="1"/>
  <c r="A5994" i="1"/>
  <c r="AH5993" i="1"/>
  <c r="V5993" i="1"/>
  <c r="A5993" i="1"/>
  <c r="AH5992" i="1"/>
  <c r="V5992" i="1"/>
  <c r="A5992" i="1"/>
  <c r="AH5991" i="1"/>
  <c r="V5991" i="1"/>
  <c r="I5991" i="1"/>
  <c r="A5991" i="1"/>
  <c r="AH5990" i="1"/>
  <c r="V5990" i="1"/>
  <c r="I5990" i="1"/>
  <c r="A5990" i="1"/>
  <c r="AH5989" i="1"/>
  <c r="V5989" i="1"/>
  <c r="I5989" i="1"/>
  <c r="A5989" i="1"/>
  <c r="AH5988" i="1"/>
  <c r="V5988" i="1"/>
  <c r="I5988" i="1"/>
  <c r="A5988" i="1"/>
  <c r="AH5987" i="1"/>
  <c r="V5987" i="1"/>
  <c r="I5987" i="1"/>
  <c r="A5987" i="1"/>
  <c r="AH5986" i="1"/>
  <c r="V5986" i="1"/>
  <c r="I5986" i="1"/>
  <c r="A5986" i="1"/>
  <c r="AH5985" i="1"/>
  <c r="V5985" i="1"/>
  <c r="I5985" i="1"/>
  <c r="A5985" i="1"/>
  <c r="AH5984" i="1"/>
  <c r="V5984" i="1"/>
  <c r="I5984" i="1"/>
  <c r="A5984" i="1"/>
  <c r="AH5983" i="1"/>
  <c r="V5983" i="1"/>
  <c r="A5983" i="1"/>
  <c r="AH5982" i="1"/>
  <c r="V5982" i="1"/>
  <c r="I5982" i="1"/>
  <c r="A5982" i="1"/>
  <c r="AH5981" i="1"/>
  <c r="V5981" i="1"/>
  <c r="I5981" i="1"/>
  <c r="A5981" i="1"/>
  <c r="AH5980" i="1"/>
  <c r="V5980" i="1"/>
  <c r="I5980" i="1"/>
  <c r="A5980" i="1"/>
  <c r="AH5979" i="1"/>
  <c r="V5979" i="1"/>
  <c r="I5979" i="1"/>
  <c r="A5979" i="1"/>
  <c r="AH5978" i="1"/>
  <c r="V5978" i="1"/>
  <c r="I5978" i="1"/>
  <c r="A5978" i="1"/>
  <c r="AH5977" i="1"/>
  <c r="V5977" i="1"/>
  <c r="I5977" i="1"/>
  <c r="A5977" i="1"/>
  <c r="AH5976" i="1"/>
  <c r="V5976" i="1"/>
  <c r="I5976" i="1"/>
  <c r="A5976" i="1"/>
  <c r="AH5975" i="1"/>
  <c r="V5975" i="1"/>
  <c r="I5975" i="1"/>
  <c r="A5975" i="1"/>
  <c r="AH5974" i="1"/>
  <c r="V5974" i="1"/>
  <c r="I5974" i="1"/>
  <c r="A5974" i="1"/>
  <c r="AH5973" i="1"/>
  <c r="V5973" i="1"/>
  <c r="I5973" i="1"/>
  <c r="A5973" i="1"/>
  <c r="AH5972" i="1"/>
  <c r="V5972" i="1"/>
  <c r="I5972" i="1"/>
  <c r="A5972" i="1"/>
  <c r="AH5971" i="1"/>
  <c r="V5971" i="1"/>
  <c r="I5971" i="1"/>
  <c r="A5971" i="1"/>
  <c r="AH5970" i="1"/>
  <c r="V5970" i="1"/>
  <c r="A5970" i="1"/>
  <c r="AH5969" i="1"/>
  <c r="V5969" i="1"/>
  <c r="I5969" i="1"/>
  <c r="A5969" i="1"/>
  <c r="AH5968" i="1"/>
  <c r="V5968" i="1"/>
  <c r="I5968" i="1"/>
  <c r="A5968" i="1"/>
  <c r="AH5967" i="1"/>
  <c r="V5967" i="1"/>
  <c r="I5967" i="1"/>
  <c r="A5967" i="1"/>
  <c r="AH5966" i="1"/>
  <c r="V5966" i="1"/>
  <c r="I5966" i="1"/>
  <c r="A5966" i="1"/>
  <c r="AH5965" i="1"/>
  <c r="V5965" i="1"/>
  <c r="I5965" i="1"/>
  <c r="A5965" i="1"/>
  <c r="AH5964" i="1"/>
  <c r="V5964" i="1"/>
  <c r="I5964" i="1"/>
  <c r="A5964" i="1"/>
  <c r="AH5963" i="1"/>
  <c r="V5963" i="1"/>
  <c r="I5963" i="1"/>
  <c r="A5963" i="1"/>
  <c r="AH5962" i="1"/>
  <c r="V5962" i="1"/>
  <c r="I5962" i="1"/>
  <c r="A5962" i="1"/>
  <c r="AH5961" i="1"/>
  <c r="V5961" i="1"/>
  <c r="I5961" i="1"/>
  <c r="A5961" i="1"/>
  <c r="AH5960" i="1"/>
  <c r="V5960" i="1"/>
  <c r="A5960" i="1"/>
  <c r="AH5959" i="1"/>
  <c r="V5959" i="1"/>
  <c r="I5959" i="1"/>
  <c r="A5959" i="1"/>
  <c r="AH5958" i="1"/>
  <c r="I5958" i="1"/>
  <c r="A5958" i="1"/>
  <c r="AH5957" i="1"/>
  <c r="V5957" i="1"/>
  <c r="I5957" i="1"/>
  <c r="A5957" i="1"/>
  <c r="AH5956" i="1"/>
  <c r="V5956" i="1"/>
  <c r="I5956" i="1"/>
  <c r="A5956" i="1"/>
  <c r="AH5955" i="1"/>
  <c r="V5955" i="1"/>
  <c r="I5955" i="1"/>
  <c r="A5955" i="1"/>
  <c r="AH5954" i="1"/>
  <c r="V5954" i="1"/>
  <c r="I5954" i="1"/>
  <c r="A5954" i="1"/>
  <c r="AH5953" i="1"/>
  <c r="V5953" i="1"/>
  <c r="I5953" i="1"/>
  <c r="A5953" i="1"/>
  <c r="AH5952" i="1"/>
  <c r="V5952" i="1"/>
  <c r="I5952" i="1"/>
  <c r="A5952" i="1"/>
  <c r="AH5951" i="1"/>
  <c r="V5951" i="1"/>
  <c r="I5951" i="1"/>
  <c r="A5951" i="1"/>
  <c r="AH5950" i="1"/>
  <c r="V5950" i="1"/>
  <c r="I5950" i="1"/>
  <c r="A5950" i="1"/>
  <c r="AH5949" i="1"/>
  <c r="V5949" i="1"/>
  <c r="I5949" i="1"/>
  <c r="A5949" i="1"/>
  <c r="AH5948" i="1"/>
  <c r="V5948" i="1"/>
  <c r="I5948" i="1"/>
  <c r="A5948" i="1"/>
  <c r="AH5947" i="1"/>
  <c r="V5947" i="1"/>
  <c r="A5947" i="1"/>
  <c r="AH5946" i="1"/>
  <c r="V5946" i="1"/>
  <c r="I5946" i="1"/>
  <c r="A5946" i="1"/>
  <c r="AH5945" i="1"/>
  <c r="V5945" i="1"/>
  <c r="I5945" i="1"/>
  <c r="A5945" i="1"/>
  <c r="AH5944" i="1"/>
  <c r="V5944" i="1"/>
  <c r="I5944" i="1"/>
  <c r="A5944" i="1"/>
  <c r="AH5943" i="1"/>
  <c r="I5943" i="1"/>
  <c r="A5943" i="1"/>
  <c r="AH5942" i="1"/>
  <c r="V5942" i="1"/>
  <c r="I5942" i="1"/>
  <c r="A5942" i="1"/>
  <c r="AH5941" i="1"/>
  <c r="V5941" i="1"/>
  <c r="A5941" i="1"/>
  <c r="AH5940" i="1"/>
  <c r="V5940" i="1"/>
  <c r="I5940" i="1"/>
  <c r="A5940" i="1"/>
  <c r="AH5939" i="1"/>
  <c r="V5939" i="1"/>
  <c r="I5939" i="1"/>
  <c r="A5939" i="1"/>
  <c r="AH5938" i="1"/>
  <c r="V5938" i="1"/>
  <c r="I5938" i="1"/>
  <c r="A5938" i="1"/>
  <c r="AH5937" i="1"/>
  <c r="V5937" i="1"/>
  <c r="I5937" i="1"/>
  <c r="A5937" i="1"/>
  <c r="AH5936" i="1"/>
  <c r="V5936" i="1"/>
  <c r="I5936" i="1"/>
  <c r="A5936" i="1"/>
  <c r="AH5935" i="1"/>
  <c r="V5935" i="1"/>
  <c r="I5935" i="1"/>
  <c r="A5935" i="1"/>
  <c r="AH5934" i="1"/>
  <c r="V5934" i="1"/>
  <c r="I5934" i="1"/>
  <c r="A5934" i="1"/>
  <c r="AH5933" i="1"/>
  <c r="V5933" i="1"/>
  <c r="I5933" i="1"/>
  <c r="A5933" i="1"/>
  <c r="AH5932" i="1"/>
  <c r="V5932" i="1"/>
  <c r="I5932" i="1"/>
  <c r="A5932" i="1"/>
  <c r="AH5931" i="1"/>
  <c r="V5931" i="1"/>
  <c r="I5931" i="1"/>
  <c r="A5931" i="1"/>
  <c r="AH5930" i="1"/>
  <c r="V5930" i="1"/>
  <c r="I5930" i="1"/>
  <c r="A5930" i="1"/>
  <c r="AH5929" i="1"/>
  <c r="V5929" i="1"/>
  <c r="I5929" i="1"/>
  <c r="A5929" i="1"/>
  <c r="AH5928" i="1"/>
  <c r="V5928" i="1"/>
  <c r="I5928" i="1"/>
  <c r="A5928" i="1"/>
  <c r="AH5927" i="1"/>
  <c r="V5927" i="1"/>
  <c r="I5927" i="1"/>
  <c r="A5927" i="1"/>
  <c r="AH5926" i="1"/>
  <c r="I5926" i="1"/>
  <c r="A5926" i="1"/>
  <c r="AH5925" i="1"/>
  <c r="I5925" i="1"/>
  <c r="A5925" i="1"/>
  <c r="AH5924" i="1"/>
  <c r="I5924" i="1"/>
  <c r="A5924" i="1"/>
  <c r="AH5923" i="1"/>
  <c r="I5923" i="1"/>
  <c r="A5923" i="1"/>
  <c r="AH5922" i="1"/>
  <c r="V5922" i="1"/>
  <c r="I5922" i="1"/>
  <c r="A5922" i="1"/>
  <c r="AH5921" i="1"/>
  <c r="V5921" i="1"/>
  <c r="I5921" i="1"/>
  <c r="A5921" i="1"/>
  <c r="AH5920" i="1"/>
  <c r="V5920" i="1"/>
  <c r="I5920" i="1"/>
  <c r="A5920" i="1"/>
  <c r="AH5919" i="1"/>
  <c r="V5919" i="1"/>
  <c r="I5919" i="1"/>
  <c r="A5919" i="1"/>
  <c r="AH5918" i="1"/>
  <c r="V5918" i="1"/>
  <c r="I5918" i="1"/>
  <c r="A5918" i="1"/>
  <c r="AH5917" i="1"/>
  <c r="V5917" i="1"/>
  <c r="I5917" i="1"/>
  <c r="A5917" i="1"/>
  <c r="AH5916" i="1"/>
  <c r="V5916" i="1"/>
  <c r="I5916" i="1"/>
  <c r="A5916" i="1"/>
  <c r="AH5915" i="1"/>
  <c r="V5915" i="1"/>
  <c r="I5915" i="1"/>
  <c r="A5915" i="1"/>
  <c r="AH5914" i="1"/>
  <c r="V5914" i="1"/>
  <c r="I5914" i="1"/>
  <c r="A5914" i="1"/>
  <c r="AH5913" i="1"/>
  <c r="V5913" i="1"/>
  <c r="I5913" i="1"/>
  <c r="A5913" i="1"/>
  <c r="AH5912" i="1"/>
  <c r="V5912" i="1"/>
  <c r="I5912" i="1"/>
  <c r="A5912" i="1"/>
  <c r="AH5911" i="1"/>
  <c r="V5911" i="1"/>
  <c r="A5911" i="1"/>
  <c r="AH5910" i="1"/>
  <c r="V5910" i="1"/>
  <c r="I5910" i="1"/>
  <c r="A5910" i="1"/>
  <c r="AH5909" i="1"/>
  <c r="V5909" i="1"/>
  <c r="I5909" i="1"/>
  <c r="A5909" i="1"/>
  <c r="AH5908" i="1"/>
  <c r="V5908" i="1"/>
  <c r="I5908" i="1"/>
  <c r="A5908" i="1"/>
  <c r="AH5907" i="1"/>
  <c r="V5907" i="1"/>
  <c r="I5907" i="1"/>
  <c r="A5907" i="1"/>
  <c r="AH5906" i="1"/>
  <c r="V5906" i="1"/>
  <c r="I5906" i="1"/>
  <c r="A5906" i="1"/>
  <c r="AH5905" i="1"/>
  <c r="V5905" i="1"/>
  <c r="I5905" i="1"/>
  <c r="A5905" i="1"/>
  <c r="AH5904" i="1"/>
  <c r="V5904" i="1"/>
  <c r="I5904" i="1"/>
  <c r="A5904" i="1"/>
  <c r="AH5903" i="1"/>
  <c r="V5903" i="1"/>
  <c r="I5903" i="1"/>
  <c r="A5903" i="1"/>
  <c r="AH5902" i="1"/>
  <c r="V5902" i="1"/>
  <c r="I5902" i="1"/>
  <c r="A5902" i="1"/>
  <c r="AH5901" i="1"/>
  <c r="V5901" i="1"/>
  <c r="I5901" i="1"/>
  <c r="A5901" i="1"/>
  <c r="AH5900" i="1"/>
  <c r="V5900" i="1"/>
  <c r="I5900" i="1"/>
  <c r="A5900" i="1"/>
  <c r="AH5899" i="1"/>
  <c r="V5899" i="1"/>
  <c r="I5899" i="1"/>
  <c r="A5899" i="1"/>
  <c r="AH5898" i="1"/>
  <c r="V5898" i="1"/>
  <c r="A5898" i="1"/>
  <c r="AH5897" i="1"/>
  <c r="V5897" i="1"/>
  <c r="I5897" i="1"/>
  <c r="A5897" i="1"/>
  <c r="AH5896" i="1"/>
  <c r="V5896" i="1"/>
  <c r="I5896" i="1"/>
  <c r="A5896" i="1"/>
  <c r="AH5895" i="1"/>
  <c r="V5895" i="1"/>
  <c r="I5895" i="1"/>
  <c r="A5895" i="1"/>
  <c r="AH5894" i="1"/>
  <c r="V5894" i="1"/>
  <c r="I5894" i="1"/>
  <c r="A5894" i="1"/>
  <c r="AH5893" i="1"/>
  <c r="V5893" i="1"/>
  <c r="I5893" i="1"/>
  <c r="A5893" i="1"/>
  <c r="AH5892" i="1"/>
  <c r="V5892" i="1"/>
  <c r="A5892" i="1"/>
  <c r="AH5891" i="1"/>
  <c r="V5891" i="1"/>
  <c r="A5891" i="1"/>
  <c r="AH5890" i="1"/>
  <c r="V5890" i="1"/>
  <c r="I5890" i="1"/>
  <c r="A5890" i="1"/>
  <c r="AH5889" i="1"/>
  <c r="V5889" i="1"/>
  <c r="I5889" i="1"/>
  <c r="A5889" i="1"/>
  <c r="AH5888" i="1"/>
  <c r="V5888" i="1"/>
  <c r="I5888" i="1"/>
  <c r="A5888" i="1"/>
  <c r="AH5887" i="1"/>
  <c r="V5887" i="1"/>
  <c r="I5887" i="1"/>
  <c r="A5887" i="1"/>
  <c r="AH5886" i="1"/>
  <c r="V5886" i="1"/>
  <c r="I5886" i="1"/>
  <c r="A5886" i="1"/>
  <c r="AH5885" i="1"/>
  <c r="V5885" i="1"/>
  <c r="I5885" i="1"/>
  <c r="A5885" i="1"/>
  <c r="AH5884" i="1"/>
  <c r="V5884" i="1"/>
  <c r="A5884" i="1"/>
  <c r="AH5883" i="1"/>
  <c r="V5883" i="1"/>
  <c r="I5883" i="1"/>
  <c r="A5883" i="1"/>
  <c r="AH5882" i="1"/>
  <c r="V5882" i="1"/>
  <c r="I5882" i="1"/>
  <c r="A5882" i="1"/>
  <c r="AH5881" i="1"/>
  <c r="V5881" i="1"/>
  <c r="A5881" i="1"/>
  <c r="AH5880" i="1"/>
  <c r="V5880" i="1"/>
  <c r="I5880" i="1"/>
  <c r="A5880" i="1"/>
  <c r="AH5879" i="1"/>
  <c r="V5879" i="1"/>
  <c r="I5879" i="1"/>
  <c r="A5879" i="1"/>
  <c r="AH5878" i="1"/>
  <c r="V5878" i="1"/>
  <c r="I5878" i="1"/>
  <c r="A5878" i="1"/>
  <c r="AH5877" i="1"/>
  <c r="V5877" i="1"/>
  <c r="I5877" i="1"/>
  <c r="A5877" i="1"/>
  <c r="AH5876" i="1"/>
  <c r="V5876" i="1"/>
  <c r="I5876" i="1"/>
  <c r="A5876" i="1"/>
  <c r="AH5875" i="1"/>
  <c r="V5875" i="1"/>
  <c r="A5875" i="1"/>
  <c r="AH5874" i="1"/>
  <c r="V5874" i="1"/>
  <c r="I5874" i="1"/>
  <c r="A5874" i="1"/>
  <c r="AH5873" i="1"/>
  <c r="V5873" i="1"/>
  <c r="I5873" i="1"/>
  <c r="A5873" i="1"/>
  <c r="AH5872" i="1"/>
  <c r="V5872" i="1"/>
  <c r="A5872" i="1"/>
  <c r="AH5871" i="1"/>
  <c r="V5871" i="1"/>
  <c r="I5871" i="1"/>
  <c r="A5871" i="1"/>
  <c r="AH5870" i="1"/>
  <c r="V5870" i="1"/>
  <c r="I5870" i="1"/>
  <c r="A5870" i="1"/>
  <c r="AH5869" i="1"/>
  <c r="V5869" i="1"/>
  <c r="I5869" i="1"/>
  <c r="A5869" i="1"/>
  <c r="AH5868" i="1"/>
  <c r="V5868" i="1"/>
  <c r="I5868" i="1"/>
  <c r="A5868" i="1"/>
  <c r="AH5867" i="1"/>
  <c r="V5867" i="1"/>
  <c r="I5867" i="1"/>
  <c r="A5867" i="1"/>
  <c r="AH5866" i="1"/>
  <c r="V5866" i="1"/>
  <c r="I5866" i="1"/>
  <c r="A5866" i="1"/>
  <c r="AH5865" i="1"/>
  <c r="V5865" i="1"/>
  <c r="I5865" i="1"/>
  <c r="A5865" i="1"/>
  <c r="AH5864" i="1"/>
  <c r="V5864" i="1"/>
  <c r="I5864" i="1"/>
  <c r="A5864" i="1"/>
  <c r="AH5863" i="1"/>
  <c r="V5863" i="1"/>
  <c r="I5863" i="1"/>
  <c r="A5863" i="1"/>
  <c r="AH5862" i="1"/>
  <c r="V5862" i="1"/>
  <c r="I5862" i="1"/>
  <c r="A5862" i="1"/>
  <c r="AH5861" i="1"/>
  <c r="V5861" i="1"/>
  <c r="I5861" i="1"/>
  <c r="A5861" i="1"/>
  <c r="AH5860" i="1"/>
  <c r="V5860" i="1"/>
  <c r="I5860" i="1"/>
  <c r="A5860" i="1"/>
  <c r="AH5859" i="1"/>
  <c r="V5859" i="1"/>
  <c r="I5859" i="1"/>
  <c r="A5859" i="1"/>
  <c r="AH5858" i="1"/>
  <c r="V5858" i="1"/>
  <c r="I5858" i="1"/>
  <c r="A5858" i="1"/>
  <c r="AH5857" i="1"/>
  <c r="V5857" i="1"/>
  <c r="I5857" i="1"/>
  <c r="A5857" i="1"/>
  <c r="AH5856" i="1"/>
  <c r="V5856" i="1"/>
  <c r="I5856" i="1"/>
  <c r="A5856" i="1"/>
  <c r="AH5855" i="1"/>
  <c r="V5855" i="1"/>
  <c r="I5855" i="1"/>
  <c r="A5855" i="1"/>
  <c r="AH5854" i="1"/>
  <c r="V5854" i="1"/>
  <c r="I5854" i="1"/>
  <c r="A5854" i="1"/>
  <c r="AH5853" i="1"/>
  <c r="V5853" i="1"/>
  <c r="I5853" i="1"/>
  <c r="A5853" i="1"/>
  <c r="AH5852" i="1"/>
  <c r="V5852" i="1"/>
  <c r="A5852" i="1"/>
  <c r="AH5851" i="1"/>
  <c r="V5851" i="1"/>
  <c r="I5851" i="1"/>
  <c r="A5851" i="1"/>
  <c r="AH5850" i="1"/>
  <c r="V5850" i="1"/>
  <c r="I5850" i="1"/>
  <c r="A5850" i="1"/>
  <c r="AH5849" i="1"/>
  <c r="V5849" i="1"/>
  <c r="I5849" i="1"/>
  <c r="A5849" i="1"/>
  <c r="AH5848" i="1"/>
  <c r="I5848" i="1"/>
  <c r="A5848" i="1"/>
  <c r="AH5847" i="1"/>
  <c r="V5847" i="1"/>
  <c r="I5847" i="1"/>
  <c r="A5847" i="1"/>
  <c r="AH5846" i="1"/>
  <c r="V5846" i="1"/>
  <c r="A5846" i="1"/>
  <c r="AH5845" i="1"/>
  <c r="V5845" i="1"/>
  <c r="I5845" i="1"/>
  <c r="A5845" i="1"/>
  <c r="AH5844" i="1"/>
  <c r="V5844" i="1"/>
  <c r="I5844" i="1"/>
  <c r="A5844" i="1"/>
  <c r="AH5843" i="1"/>
  <c r="V5843" i="1"/>
  <c r="I5843" i="1"/>
  <c r="A5843" i="1"/>
  <c r="AH5842" i="1"/>
  <c r="V5842" i="1"/>
  <c r="I5842" i="1"/>
  <c r="A5842" i="1"/>
  <c r="AH5841" i="1"/>
  <c r="V5841" i="1"/>
  <c r="I5841" i="1"/>
  <c r="A5841" i="1"/>
  <c r="AH5840" i="1"/>
  <c r="V5840" i="1"/>
  <c r="I5840" i="1"/>
  <c r="A5840" i="1"/>
  <c r="AH5839" i="1"/>
  <c r="V5839" i="1"/>
  <c r="I5839" i="1"/>
  <c r="A5839" i="1"/>
  <c r="AH5838" i="1"/>
  <c r="V5838" i="1"/>
  <c r="I5838" i="1"/>
  <c r="A5838" i="1"/>
  <c r="AH5837" i="1"/>
  <c r="V5837" i="1"/>
  <c r="I5837" i="1"/>
  <c r="A5837" i="1"/>
  <c r="AH5836" i="1"/>
  <c r="V5836" i="1"/>
  <c r="A5836" i="1"/>
  <c r="AH5835" i="1"/>
  <c r="V5835" i="1"/>
  <c r="I5835" i="1"/>
  <c r="A5835" i="1"/>
  <c r="AH5834" i="1"/>
  <c r="V5834" i="1"/>
  <c r="I5834" i="1"/>
  <c r="A5834" i="1"/>
  <c r="AH5833" i="1"/>
  <c r="V5833" i="1"/>
  <c r="I5833" i="1"/>
  <c r="A5833" i="1"/>
  <c r="AH5832" i="1"/>
  <c r="V5832" i="1"/>
  <c r="I5832" i="1"/>
  <c r="A5832" i="1"/>
  <c r="AH5831" i="1"/>
  <c r="V5831" i="1"/>
  <c r="I5831" i="1"/>
  <c r="A5831" i="1"/>
  <c r="AH5830" i="1"/>
  <c r="V5830" i="1"/>
  <c r="I5830" i="1"/>
  <c r="A5830" i="1"/>
  <c r="AH5829" i="1"/>
  <c r="V5829" i="1"/>
  <c r="I5829" i="1"/>
  <c r="A5829" i="1"/>
  <c r="AH5828" i="1"/>
  <c r="V5828" i="1"/>
  <c r="I5828" i="1"/>
  <c r="A5828" i="1"/>
  <c r="AH5827" i="1"/>
  <c r="V5827" i="1"/>
  <c r="I5827" i="1"/>
  <c r="A5827" i="1"/>
  <c r="AH5826" i="1"/>
  <c r="V5826" i="1"/>
  <c r="I5826" i="1"/>
  <c r="A5826" i="1"/>
  <c r="AH5825" i="1"/>
  <c r="V5825" i="1"/>
  <c r="I5825" i="1"/>
  <c r="A5825" i="1"/>
  <c r="AH5824" i="1"/>
  <c r="V5824" i="1"/>
  <c r="I5824" i="1"/>
  <c r="A5824" i="1"/>
  <c r="AH5823" i="1"/>
  <c r="V5823" i="1"/>
  <c r="I5823" i="1"/>
  <c r="A5823" i="1"/>
  <c r="AH5822" i="1"/>
  <c r="V5822" i="1"/>
  <c r="I5822" i="1"/>
  <c r="A5822" i="1"/>
  <c r="AH5821" i="1"/>
  <c r="V5821" i="1"/>
  <c r="I5821" i="1"/>
  <c r="A5821" i="1"/>
  <c r="AH5820" i="1"/>
  <c r="V5820" i="1"/>
  <c r="I5820" i="1"/>
  <c r="A5820" i="1"/>
  <c r="AH5819" i="1"/>
  <c r="V5819" i="1"/>
  <c r="I5819" i="1"/>
  <c r="A5819" i="1"/>
  <c r="AH5818" i="1"/>
  <c r="V5818" i="1"/>
  <c r="I5818" i="1"/>
  <c r="A5818" i="1"/>
  <c r="AH5817" i="1"/>
  <c r="V5817" i="1"/>
  <c r="I5817" i="1"/>
  <c r="A5817" i="1"/>
  <c r="AH5816" i="1"/>
  <c r="V5816" i="1"/>
  <c r="I5816" i="1"/>
  <c r="A5816" i="1"/>
  <c r="AH5815" i="1"/>
  <c r="V5815" i="1"/>
  <c r="I5815" i="1"/>
  <c r="A5815" i="1"/>
  <c r="AH5814" i="1"/>
  <c r="V5814" i="1"/>
  <c r="I5814" i="1"/>
  <c r="A5814" i="1"/>
  <c r="AH5813" i="1"/>
  <c r="V5813" i="1"/>
  <c r="I5813" i="1"/>
  <c r="A5813" i="1"/>
  <c r="AH5812" i="1"/>
  <c r="V5812" i="1"/>
  <c r="I5812" i="1"/>
  <c r="A5812" i="1"/>
  <c r="AH5811" i="1"/>
  <c r="V5811" i="1"/>
  <c r="I5811" i="1"/>
  <c r="A5811" i="1"/>
  <c r="AH5810" i="1"/>
  <c r="V5810" i="1"/>
  <c r="I5810" i="1"/>
  <c r="A5810" i="1"/>
  <c r="AH5809" i="1"/>
  <c r="V5809" i="1"/>
  <c r="I5809" i="1"/>
  <c r="A5809" i="1"/>
  <c r="AH5808" i="1"/>
  <c r="V5808" i="1"/>
  <c r="I5808" i="1"/>
  <c r="A5808" i="1"/>
  <c r="AH5807" i="1"/>
  <c r="V5807" i="1"/>
  <c r="I5807" i="1"/>
  <c r="A5807" i="1"/>
  <c r="AH5806" i="1"/>
  <c r="V5806" i="1"/>
  <c r="I5806" i="1"/>
  <c r="A5806" i="1"/>
  <c r="AH5805" i="1"/>
  <c r="V5805" i="1"/>
  <c r="I5805" i="1"/>
  <c r="A5805" i="1"/>
  <c r="AH5804" i="1"/>
  <c r="V5804" i="1"/>
  <c r="I5804" i="1"/>
  <c r="A5804" i="1"/>
  <c r="AH5803" i="1"/>
  <c r="V5803" i="1"/>
  <c r="I5803" i="1"/>
  <c r="A5803" i="1"/>
  <c r="AH5802" i="1"/>
  <c r="V5802" i="1"/>
  <c r="I5802" i="1"/>
  <c r="A5802" i="1"/>
  <c r="AH5801" i="1"/>
  <c r="V5801" i="1"/>
  <c r="I5801" i="1"/>
  <c r="A5801" i="1"/>
  <c r="AH5800" i="1"/>
  <c r="V5800" i="1"/>
  <c r="I5800" i="1"/>
  <c r="A5800" i="1"/>
  <c r="AH5799" i="1"/>
  <c r="V5799" i="1"/>
  <c r="I5799" i="1"/>
  <c r="A5799" i="1"/>
  <c r="AH5798" i="1"/>
  <c r="V5798" i="1"/>
  <c r="I5798" i="1"/>
  <c r="A5798" i="1"/>
  <c r="AH5797" i="1"/>
  <c r="V5797" i="1"/>
  <c r="I5797" i="1"/>
  <c r="A5797" i="1"/>
  <c r="AH5796" i="1"/>
  <c r="V5796" i="1"/>
  <c r="I5796" i="1"/>
  <c r="A5796" i="1"/>
  <c r="AH5795" i="1"/>
  <c r="V5795" i="1"/>
  <c r="I5795" i="1"/>
  <c r="A5795" i="1"/>
  <c r="AH5794" i="1"/>
  <c r="V5794" i="1"/>
  <c r="I5794" i="1"/>
  <c r="A5794" i="1"/>
  <c r="AH5793" i="1"/>
  <c r="V5793" i="1"/>
  <c r="I5793" i="1"/>
  <c r="A5793" i="1"/>
  <c r="AH5792" i="1"/>
  <c r="V5792" i="1"/>
  <c r="I5792" i="1"/>
  <c r="A5792" i="1"/>
  <c r="AH5791" i="1"/>
  <c r="V5791" i="1"/>
  <c r="I5791" i="1"/>
  <c r="A5791" i="1"/>
  <c r="AH5790" i="1"/>
  <c r="V5790" i="1"/>
  <c r="I5790" i="1"/>
  <c r="A5790" i="1"/>
  <c r="AH5789" i="1"/>
  <c r="V5789" i="1"/>
  <c r="I5789" i="1"/>
  <c r="A5789" i="1"/>
  <c r="AH5788" i="1"/>
  <c r="V5788" i="1"/>
  <c r="I5788" i="1"/>
  <c r="A5788" i="1"/>
  <c r="AH5787" i="1"/>
  <c r="V5787" i="1"/>
  <c r="I5787" i="1"/>
  <c r="A5787" i="1"/>
  <c r="AH5786" i="1"/>
  <c r="V5786" i="1"/>
  <c r="I5786" i="1"/>
  <c r="A5786" i="1"/>
  <c r="AH5785" i="1"/>
  <c r="V5785" i="1"/>
  <c r="I5785" i="1"/>
  <c r="A5785" i="1"/>
  <c r="AH5784" i="1"/>
  <c r="V5784" i="1"/>
  <c r="I5784" i="1"/>
  <c r="A5784" i="1"/>
  <c r="AH5783" i="1"/>
  <c r="V5783" i="1"/>
  <c r="I5783" i="1"/>
  <c r="A5783" i="1"/>
  <c r="AH5782" i="1"/>
  <c r="V5782" i="1"/>
  <c r="I5782" i="1"/>
  <c r="A5782" i="1"/>
  <c r="AH5781" i="1"/>
  <c r="V5781" i="1"/>
  <c r="I5781" i="1"/>
  <c r="A5781" i="1"/>
  <c r="AH5780" i="1"/>
  <c r="V5780" i="1"/>
  <c r="A5780" i="1"/>
  <c r="AH5779" i="1"/>
  <c r="V5779" i="1"/>
  <c r="I5779" i="1"/>
  <c r="A5779" i="1"/>
  <c r="AH5778" i="1"/>
  <c r="V5778" i="1"/>
  <c r="I5778" i="1"/>
  <c r="A5778" i="1"/>
  <c r="AH5777" i="1"/>
  <c r="V5777" i="1"/>
  <c r="I5777" i="1"/>
  <c r="A5777" i="1"/>
  <c r="AH5776" i="1"/>
  <c r="V5776" i="1"/>
  <c r="I5776" i="1"/>
  <c r="A5776" i="1"/>
  <c r="AH5775" i="1"/>
  <c r="V5775" i="1"/>
  <c r="A5775" i="1"/>
  <c r="AH5774" i="1"/>
  <c r="V5774" i="1"/>
  <c r="I5774" i="1"/>
  <c r="A5774" i="1"/>
  <c r="AH5773" i="1"/>
  <c r="V5773" i="1"/>
  <c r="I5773" i="1"/>
  <c r="A5773" i="1"/>
  <c r="AH5772" i="1"/>
  <c r="V5772" i="1"/>
  <c r="I5772" i="1"/>
  <c r="A5772" i="1"/>
  <c r="AH5771" i="1"/>
  <c r="I5771" i="1"/>
  <c r="A5771" i="1"/>
  <c r="AH5770" i="1"/>
  <c r="V5770" i="1"/>
  <c r="I5770" i="1"/>
  <c r="A5770" i="1"/>
  <c r="AH5769" i="1"/>
  <c r="V5769" i="1"/>
  <c r="I5769" i="1"/>
  <c r="A5769" i="1"/>
  <c r="AH5768" i="1"/>
  <c r="V5768" i="1"/>
  <c r="I5768" i="1"/>
  <c r="A5768" i="1"/>
  <c r="AH5767" i="1"/>
  <c r="V5767" i="1"/>
  <c r="I5767" i="1"/>
  <c r="A5767" i="1"/>
  <c r="AH5766" i="1"/>
  <c r="V5766" i="1"/>
  <c r="I5766" i="1"/>
  <c r="A5766" i="1"/>
  <c r="AH5765" i="1"/>
  <c r="V5765" i="1"/>
  <c r="I5765" i="1"/>
  <c r="A5765" i="1"/>
  <c r="AH5764" i="1"/>
  <c r="V5764" i="1"/>
  <c r="I5764" i="1"/>
  <c r="A5764" i="1"/>
  <c r="AH5763" i="1"/>
  <c r="V5763" i="1"/>
  <c r="A5763" i="1"/>
  <c r="AH5762" i="1"/>
  <c r="V5762" i="1"/>
  <c r="I5762" i="1"/>
  <c r="A5762" i="1"/>
  <c r="AH5761" i="1"/>
  <c r="V5761" i="1"/>
  <c r="I5761" i="1"/>
  <c r="A5761" i="1"/>
  <c r="AH5760" i="1"/>
  <c r="V5760" i="1"/>
  <c r="I5760" i="1"/>
  <c r="A5760" i="1"/>
  <c r="AH5759" i="1"/>
  <c r="V5759" i="1"/>
  <c r="I5759" i="1"/>
  <c r="A5759" i="1"/>
  <c r="AH5758" i="1"/>
  <c r="V5758" i="1"/>
  <c r="I5758" i="1"/>
  <c r="A5758" i="1"/>
  <c r="AH5757" i="1"/>
  <c r="V5757" i="1"/>
  <c r="I5757" i="1"/>
  <c r="A5757" i="1"/>
  <c r="AH5756" i="1"/>
  <c r="V5756" i="1"/>
  <c r="I5756" i="1"/>
  <c r="A5756" i="1"/>
  <c r="AH5755" i="1"/>
  <c r="V5755" i="1"/>
  <c r="I5755" i="1"/>
  <c r="A5755" i="1"/>
  <c r="AH5754" i="1"/>
  <c r="V5754" i="1"/>
  <c r="I5754" i="1"/>
  <c r="A5754" i="1"/>
  <c r="AH5753" i="1"/>
  <c r="V5753" i="1"/>
  <c r="I5753" i="1"/>
  <c r="A5753" i="1"/>
  <c r="AH5752" i="1"/>
  <c r="V5752" i="1"/>
  <c r="I5752" i="1"/>
  <c r="A5752" i="1"/>
  <c r="AH5751" i="1"/>
  <c r="V5751" i="1"/>
  <c r="I5751" i="1"/>
  <c r="A5751" i="1"/>
  <c r="AH5750" i="1"/>
  <c r="V5750" i="1"/>
  <c r="I5750" i="1"/>
  <c r="A5750" i="1"/>
  <c r="AH5749" i="1"/>
  <c r="V5749" i="1"/>
  <c r="I5749" i="1"/>
  <c r="A5749" i="1"/>
  <c r="AH5748" i="1"/>
  <c r="V5748" i="1"/>
  <c r="I5748" i="1"/>
  <c r="A5748" i="1"/>
  <c r="AH5747" i="1"/>
  <c r="V5747" i="1"/>
  <c r="I5747" i="1"/>
  <c r="A5747" i="1"/>
  <c r="AH5746" i="1"/>
  <c r="I5746" i="1"/>
  <c r="A5746" i="1"/>
  <c r="AH5745" i="1"/>
  <c r="V5745" i="1"/>
  <c r="I5745" i="1"/>
  <c r="A5745" i="1"/>
  <c r="AH5744" i="1"/>
  <c r="V5744" i="1"/>
  <c r="I5744" i="1"/>
  <c r="A5744" i="1"/>
  <c r="AH5743" i="1"/>
  <c r="V5743" i="1"/>
  <c r="I5743" i="1"/>
  <c r="A5743" i="1"/>
  <c r="AH5742" i="1"/>
  <c r="V5742" i="1"/>
  <c r="I5742" i="1"/>
  <c r="A5742" i="1"/>
  <c r="AH5741" i="1"/>
  <c r="V5741" i="1"/>
  <c r="I5741" i="1"/>
  <c r="A5741" i="1"/>
  <c r="AH5740" i="1"/>
  <c r="V5740" i="1"/>
  <c r="A5740" i="1"/>
  <c r="AH5739" i="1"/>
  <c r="V5739" i="1"/>
  <c r="I5739" i="1"/>
  <c r="A5739" i="1"/>
  <c r="AH5738" i="1"/>
  <c r="V5738" i="1"/>
  <c r="I5738" i="1"/>
  <c r="A5738" i="1"/>
  <c r="AH5737" i="1"/>
  <c r="V5737" i="1"/>
  <c r="I5737" i="1"/>
  <c r="A5737" i="1"/>
  <c r="AH5736" i="1"/>
  <c r="V5736" i="1"/>
  <c r="I5736" i="1"/>
  <c r="A5736" i="1"/>
  <c r="AH5735" i="1"/>
  <c r="V5735" i="1"/>
  <c r="I5735" i="1"/>
  <c r="A5735" i="1"/>
  <c r="AH5734" i="1"/>
  <c r="I5734" i="1"/>
  <c r="A5734" i="1"/>
  <c r="AH5733" i="1"/>
  <c r="V5733" i="1"/>
  <c r="I5733" i="1"/>
  <c r="A5733" i="1"/>
  <c r="AH5732" i="1"/>
  <c r="V5732" i="1"/>
  <c r="I5732" i="1"/>
  <c r="A5732" i="1"/>
  <c r="AH5731" i="1"/>
  <c r="V5731" i="1"/>
  <c r="I5731" i="1"/>
  <c r="A5731" i="1"/>
  <c r="AH5730" i="1"/>
  <c r="V5730" i="1"/>
  <c r="I5730" i="1"/>
  <c r="A5730" i="1"/>
  <c r="AH5729" i="1"/>
  <c r="V5729" i="1"/>
  <c r="A5729" i="1"/>
  <c r="AH5728" i="1"/>
  <c r="V5728" i="1"/>
  <c r="I5728" i="1"/>
  <c r="A5728" i="1"/>
  <c r="AH5727" i="1"/>
  <c r="V5727" i="1"/>
  <c r="I5727" i="1"/>
  <c r="A5727" i="1"/>
  <c r="AH5726" i="1"/>
  <c r="V5726" i="1"/>
  <c r="I5726" i="1"/>
  <c r="A5726" i="1"/>
  <c r="AH5725" i="1"/>
  <c r="V5725" i="1"/>
  <c r="I5725" i="1"/>
  <c r="A5725" i="1"/>
  <c r="AH5724" i="1"/>
  <c r="V5724" i="1"/>
  <c r="I5724" i="1"/>
  <c r="A5724" i="1"/>
  <c r="AH5723" i="1"/>
  <c r="V5723" i="1"/>
  <c r="I5723" i="1"/>
  <c r="A5723" i="1"/>
  <c r="AH5722" i="1"/>
  <c r="V5722" i="1"/>
  <c r="I5722" i="1"/>
  <c r="A5722" i="1"/>
  <c r="AH5721" i="1"/>
  <c r="V5721" i="1"/>
  <c r="I5721" i="1"/>
  <c r="A5721" i="1"/>
  <c r="AH5720" i="1"/>
  <c r="V5720" i="1"/>
  <c r="I5720" i="1"/>
  <c r="A5720" i="1"/>
  <c r="AH5719" i="1"/>
  <c r="V5719" i="1"/>
  <c r="I5719" i="1"/>
  <c r="A5719" i="1"/>
  <c r="AH5718" i="1"/>
  <c r="V5718" i="1"/>
  <c r="I5718" i="1"/>
  <c r="A5718" i="1"/>
  <c r="AH5717" i="1"/>
  <c r="V5717" i="1"/>
  <c r="I5717" i="1"/>
  <c r="A5717" i="1"/>
  <c r="AH5716" i="1"/>
  <c r="V5716" i="1"/>
  <c r="I5716" i="1"/>
  <c r="A5716" i="1"/>
  <c r="AH5715" i="1"/>
  <c r="V5715" i="1"/>
  <c r="I5715" i="1"/>
  <c r="A5715" i="1"/>
  <c r="AH5714" i="1"/>
  <c r="V5714" i="1"/>
  <c r="I5714" i="1"/>
  <c r="A5714" i="1"/>
  <c r="AH5713" i="1"/>
  <c r="V5713" i="1"/>
  <c r="I5713" i="1"/>
  <c r="A5713" i="1"/>
  <c r="AH5712" i="1"/>
  <c r="V5712" i="1"/>
  <c r="I5712" i="1"/>
  <c r="A5712" i="1"/>
  <c r="AH5711" i="1"/>
  <c r="V5711" i="1"/>
  <c r="I5711" i="1"/>
  <c r="A5711" i="1"/>
  <c r="AH5710" i="1"/>
  <c r="V5710" i="1"/>
  <c r="I5710" i="1"/>
  <c r="A5710" i="1"/>
  <c r="AH5709" i="1"/>
  <c r="V5709" i="1"/>
  <c r="I5709" i="1"/>
  <c r="A5709" i="1"/>
  <c r="AH5708" i="1"/>
  <c r="V5708" i="1"/>
  <c r="I5708" i="1"/>
  <c r="A5708" i="1"/>
  <c r="AH5707" i="1"/>
  <c r="V5707" i="1"/>
  <c r="I5707" i="1"/>
  <c r="A5707" i="1"/>
  <c r="AH5706" i="1"/>
  <c r="V5706" i="1"/>
  <c r="I5706" i="1"/>
  <c r="A5706" i="1"/>
  <c r="AH5705" i="1"/>
  <c r="V5705" i="1"/>
  <c r="I5705" i="1"/>
  <c r="A5705" i="1"/>
  <c r="AH5704" i="1"/>
  <c r="V5704" i="1"/>
  <c r="I5704" i="1"/>
  <c r="A5704" i="1"/>
  <c r="AH5703" i="1"/>
  <c r="V5703" i="1"/>
  <c r="I5703" i="1"/>
  <c r="A5703" i="1"/>
  <c r="AH5702" i="1"/>
  <c r="V5702" i="1"/>
  <c r="I5702" i="1"/>
  <c r="A5702" i="1"/>
  <c r="AH5701" i="1"/>
  <c r="V5701" i="1"/>
  <c r="I5701" i="1"/>
  <c r="A5701" i="1"/>
  <c r="AH5700" i="1"/>
  <c r="V5700" i="1"/>
  <c r="I5700" i="1"/>
  <c r="A5700" i="1"/>
  <c r="AH5699" i="1"/>
  <c r="V5699" i="1"/>
  <c r="I5699" i="1"/>
  <c r="A5699" i="1"/>
  <c r="AH5698" i="1"/>
  <c r="V5698" i="1"/>
  <c r="I5698" i="1"/>
  <c r="A5698" i="1"/>
  <c r="AH5697" i="1"/>
  <c r="V5697" i="1"/>
  <c r="I5697" i="1"/>
  <c r="A5697" i="1"/>
  <c r="AH5696" i="1"/>
  <c r="V5696" i="1"/>
  <c r="I5696" i="1"/>
  <c r="A5696" i="1"/>
  <c r="AH5695" i="1"/>
  <c r="V5695" i="1"/>
  <c r="I5695" i="1"/>
  <c r="A5695" i="1"/>
  <c r="AH5694" i="1"/>
  <c r="V5694" i="1"/>
  <c r="I5694" i="1"/>
  <c r="A5694" i="1"/>
  <c r="AH5693" i="1"/>
  <c r="V5693" i="1"/>
  <c r="I5693" i="1"/>
  <c r="A5693" i="1"/>
  <c r="AH5692" i="1"/>
  <c r="V5692" i="1"/>
  <c r="I5692" i="1"/>
  <c r="A5692" i="1"/>
  <c r="AH5691" i="1"/>
  <c r="V5691" i="1"/>
  <c r="I5691" i="1"/>
  <c r="A5691" i="1"/>
  <c r="AH5690" i="1"/>
  <c r="V5690" i="1"/>
  <c r="I5690" i="1"/>
  <c r="A5690" i="1"/>
  <c r="AH5689" i="1"/>
  <c r="V5689" i="1"/>
  <c r="I5689" i="1"/>
  <c r="A5689" i="1"/>
  <c r="AH5688" i="1"/>
  <c r="V5688" i="1"/>
  <c r="I5688" i="1"/>
  <c r="A5688" i="1"/>
  <c r="AH5687" i="1"/>
  <c r="V5687" i="1"/>
  <c r="I5687" i="1"/>
  <c r="A5687" i="1"/>
  <c r="AH5686" i="1"/>
  <c r="V5686" i="1"/>
  <c r="A5686" i="1"/>
  <c r="AH5685" i="1"/>
  <c r="V5685" i="1"/>
  <c r="I5685" i="1"/>
  <c r="A5685" i="1"/>
  <c r="AH5684" i="1"/>
  <c r="V5684" i="1"/>
  <c r="A5684" i="1"/>
  <c r="AH5683" i="1"/>
  <c r="V5683" i="1"/>
  <c r="I5683" i="1"/>
  <c r="A5683" i="1"/>
  <c r="AH5682" i="1"/>
  <c r="V5682" i="1"/>
  <c r="I5682" i="1"/>
  <c r="A5682" i="1"/>
  <c r="AH5681" i="1"/>
  <c r="V5681" i="1"/>
  <c r="I5681" i="1"/>
  <c r="A5681" i="1"/>
  <c r="AH5680" i="1"/>
  <c r="V5680" i="1"/>
  <c r="I5680" i="1"/>
  <c r="A5680" i="1"/>
  <c r="AH5679" i="1"/>
  <c r="V5679" i="1"/>
  <c r="I5679" i="1"/>
  <c r="A5679" i="1"/>
  <c r="AH5678" i="1"/>
  <c r="V5678" i="1"/>
  <c r="I5678" i="1"/>
  <c r="A5678" i="1"/>
  <c r="AH5677" i="1"/>
  <c r="V5677" i="1"/>
  <c r="I5677" i="1"/>
  <c r="A5677" i="1"/>
  <c r="AH5676" i="1"/>
  <c r="V5676" i="1"/>
  <c r="I5676" i="1"/>
  <c r="A5676" i="1"/>
  <c r="AH5675" i="1"/>
  <c r="V5675" i="1"/>
  <c r="I5675" i="1"/>
  <c r="A5675" i="1"/>
  <c r="AH5674" i="1"/>
  <c r="V5674" i="1"/>
  <c r="A5674" i="1"/>
  <c r="AH5673" i="1"/>
  <c r="V5673" i="1"/>
  <c r="I5673" i="1"/>
  <c r="A5673" i="1"/>
  <c r="AH5672" i="1"/>
  <c r="V5672" i="1"/>
  <c r="I5672" i="1"/>
  <c r="A5672" i="1"/>
  <c r="AH5671" i="1"/>
  <c r="V5671" i="1"/>
  <c r="I5671" i="1"/>
  <c r="A5671" i="1"/>
  <c r="AH5670" i="1"/>
  <c r="V5670" i="1"/>
  <c r="I5670" i="1"/>
  <c r="A5670" i="1"/>
  <c r="AH5669" i="1"/>
  <c r="V5669" i="1"/>
  <c r="I5669" i="1"/>
  <c r="A5669" i="1"/>
  <c r="AH5668" i="1"/>
  <c r="V5668" i="1"/>
  <c r="I5668" i="1"/>
  <c r="A5668" i="1"/>
  <c r="AH5667" i="1"/>
  <c r="V5667" i="1"/>
  <c r="I5667" i="1"/>
  <c r="A5667" i="1"/>
  <c r="AH5666" i="1"/>
  <c r="V5666" i="1"/>
  <c r="I5666" i="1"/>
  <c r="A5666" i="1"/>
  <c r="AH5665" i="1"/>
  <c r="V5665" i="1"/>
  <c r="A5665" i="1"/>
  <c r="AH5664" i="1"/>
  <c r="V5664" i="1"/>
  <c r="I5664" i="1"/>
  <c r="A5664" i="1"/>
  <c r="AH5663" i="1"/>
  <c r="V5663" i="1"/>
  <c r="I5663" i="1"/>
  <c r="A5663" i="1"/>
  <c r="AH5662" i="1"/>
  <c r="V5662" i="1"/>
  <c r="I5662" i="1"/>
  <c r="A5662" i="1"/>
  <c r="AH5661" i="1"/>
  <c r="V5661" i="1"/>
  <c r="I5661" i="1"/>
  <c r="A5661" i="1"/>
  <c r="AH5660" i="1"/>
  <c r="V5660" i="1"/>
  <c r="A5660" i="1"/>
  <c r="AH5659" i="1"/>
  <c r="V5659" i="1"/>
  <c r="I5659" i="1"/>
  <c r="A5659" i="1"/>
  <c r="AH5658" i="1"/>
  <c r="V5658" i="1"/>
  <c r="I5658" i="1"/>
  <c r="A5658" i="1"/>
  <c r="AH5657" i="1"/>
  <c r="V5657" i="1"/>
  <c r="I5657" i="1"/>
  <c r="A5657" i="1"/>
  <c r="AH5656" i="1"/>
  <c r="V5656" i="1"/>
  <c r="I5656" i="1"/>
  <c r="A5656" i="1"/>
  <c r="AH5655" i="1"/>
  <c r="V5655" i="1"/>
  <c r="A5655" i="1"/>
  <c r="AH5654" i="1"/>
  <c r="V5654" i="1"/>
  <c r="I5654" i="1"/>
  <c r="A5654" i="1"/>
  <c r="AH5653" i="1"/>
  <c r="V5653" i="1"/>
  <c r="I5653" i="1"/>
  <c r="A5653" i="1"/>
  <c r="AH5652" i="1"/>
  <c r="V5652" i="1"/>
  <c r="I5652" i="1"/>
  <c r="A5652" i="1"/>
  <c r="AH5651" i="1"/>
  <c r="V5651" i="1"/>
  <c r="I5651" i="1"/>
  <c r="A5651" i="1"/>
  <c r="AH5650" i="1"/>
  <c r="V5650" i="1"/>
  <c r="I5650" i="1"/>
  <c r="A5650" i="1"/>
  <c r="AH5649" i="1"/>
  <c r="V5649" i="1"/>
  <c r="I5649" i="1"/>
  <c r="A5649" i="1"/>
  <c r="AH5648" i="1"/>
  <c r="V5648" i="1"/>
  <c r="I5648" i="1"/>
  <c r="A5648" i="1"/>
  <c r="AH5647" i="1"/>
  <c r="V5647" i="1"/>
  <c r="I5647" i="1"/>
  <c r="A5647" i="1"/>
  <c r="AH5646" i="1"/>
  <c r="V5646" i="1"/>
  <c r="I5646" i="1"/>
  <c r="A5646" i="1"/>
  <c r="AH5645" i="1"/>
  <c r="V5645" i="1"/>
  <c r="I5645" i="1"/>
  <c r="A5645" i="1"/>
  <c r="AH5644" i="1"/>
  <c r="V5644" i="1"/>
  <c r="A5644" i="1"/>
  <c r="AH5643" i="1"/>
  <c r="V5643" i="1"/>
  <c r="A5643" i="1"/>
  <c r="AH5642" i="1"/>
  <c r="V5642" i="1"/>
  <c r="I5642" i="1"/>
  <c r="A5642" i="1"/>
  <c r="AH5641" i="1"/>
  <c r="I5641" i="1"/>
  <c r="A5641" i="1"/>
  <c r="AH5640" i="1"/>
  <c r="V5640" i="1"/>
  <c r="I5640" i="1"/>
  <c r="A5640" i="1"/>
  <c r="AH5639" i="1"/>
  <c r="V5639" i="1"/>
  <c r="I5639" i="1"/>
  <c r="A5639" i="1"/>
  <c r="AH5638" i="1"/>
  <c r="V5638" i="1"/>
  <c r="A5638" i="1"/>
  <c r="AH5637" i="1"/>
  <c r="V5637" i="1"/>
  <c r="I5637" i="1"/>
  <c r="A5637" i="1"/>
  <c r="AH5636" i="1"/>
  <c r="V5636" i="1"/>
  <c r="I5636" i="1"/>
  <c r="A5636" i="1"/>
  <c r="AH5635" i="1"/>
  <c r="V5635" i="1"/>
  <c r="I5635" i="1"/>
  <c r="A5635" i="1"/>
  <c r="AH5634" i="1"/>
  <c r="V5634" i="1"/>
  <c r="I5634" i="1"/>
  <c r="A5634" i="1"/>
  <c r="AH5633" i="1"/>
  <c r="V5633" i="1"/>
  <c r="I5633" i="1"/>
  <c r="A5633" i="1"/>
  <c r="AH5632" i="1"/>
  <c r="V5632" i="1"/>
  <c r="I5632" i="1"/>
  <c r="A5632" i="1"/>
  <c r="AH5631" i="1"/>
  <c r="V5631" i="1"/>
  <c r="I5631" i="1"/>
  <c r="A5631" i="1"/>
  <c r="AH5630" i="1"/>
  <c r="V5630" i="1"/>
  <c r="I5630" i="1"/>
  <c r="A5630" i="1"/>
  <c r="AH5629" i="1"/>
  <c r="V5629" i="1"/>
  <c r="I5629" i="1"/>
  <c r="A5629" i="1"/>
  <c r="AH5628" i="1"/>
  <c r="V5628" i="1"/>
  <c r="I5628" i="1"/>
  <c r="A5628" i="1"/>
  <c r="AH5627" i="1"/>
  <c r="V5627" i="1"/>
  <c r="I5627" i="1"/>
  <c r="A5627" i="1"/>
  <c r="AH5626" i="1"/>
  <c r="V5626" i="1"/>
  <c r="I5626" i="1"/>
  <c r="A5626" i="1"/>
  <c r="AH5625" i="1"/>
  <c r="V5625" i="1"/>
  <c r="I5625" i="1"/>
  <c r="A5625" i="1"/>
  <c r="AH5624" i="1"/>
  <c r="V5624" i="1"/>
  <c r="I5624" i="1"/>
  <c r="A5624" i="1"/>
  <c r="AH5623" i="1"/>
  <c r="V5623" i="1"/>
  <c r="I5623" i="1"/>
  <c r="A5623" i="1"/>
  <c r="AH5622" i="1"/>
  <c r="V5622" i="1"/>
  <c r="I5622" i="1"/>
  <c r="A5622" i="1"/>
  <c r="AH5621" i="1"/>
  <c r="V5621" i="1"/>
  <c r="I5621" i="1"/>
  <c r="A5621" i="1"/>
  <c r="AH5620" i="1"/>
  <c r="V5620" i="1"/>
  <c r="I5620" i="1"/>
  <c r="A5620" i="1"/>
  <c r="AH5619" i="1"/>
  <c r="V5619" i="1"/>
  <c r="I5619" i="1"/>
  <c r="A5619" i="1"/>
  <c r="AH5618" i="1"/>
  <c r="V5618" i="1"/>
  <c r="I5618" i="1"/>
  <c r="A5618" i="1"/>
  <c r="AH5617" i="1"/>
  <c r="V5617" i="1"/>
  <c r="I5617" i="1"/>
  <c r="A5617" i="1"/>
  <c r="AH5616" i="1"/>
  <c r="V5616" i="1"/>
  <c r="I5616" i="1"/>
  <c r="A5616" i="1"/>
  <c r="AH5615" i="1"/>
  <c r="V5615" i="1"/>
  <c r="I5615" i="1"/>
  <c r="A5615" i="1"/>
  <c r="AH5614" i="1"/>
  <c r="V5614" i="1"/>
  <c r="I5614" i="1"/>
  <c r="A5614" i="1"/>
  <c r="AH5613" i="1"/>
  <c r="V5613" i="1"/>
  <c r="I5613" i="1"/>
  <c r="A5613" i="1"/>
  <c r="AH5612" i="1"/>
  <c r="V5612" i="1"/>
  <c r="I5612" i="1"/>
  <c r="A5612" i="1"/>
  <c r="AH5611" i="1"/>
  <c r="V5611" i="1"/>
  <c r="I5611" i="1"/>
  <c r="A5611" i="1"/>
  <c r="AH5610" i="1"/>
  <c r="V5610" i="1"/>
  <c r="I5610" i="1"/>
  <c r="A5610" i="1"/>
  <c r="AH5609" i="1"/>
  <c r="V5609" i="1"/>
  <c r="I5609" i="1"/>
  <c r="A5609" i="1"/>
  <c r="AH5608" i="1"/>
  <c r="V5608" i="1"/>
  <c r="I5608" i="1"/>
  <c r="A5608" i="1"/>
  <c r="AH5607" i="1"/>
  <c r="V5607" i="1"/>
  <c r="I5607" i="1"/>
  <c r="A5607" i="1"/>
  <c r="AH5606" i="1"/>
  <c r="V5606" i="1"/>
  <c r="I5606" i="1"/>
  <c r="A5606" i="1"/>
  <c r="AH5605" i="1"/>
  <c r="V5605" i="1"/>
  <c r="I5605" i="1"/>
  <c r="A5605" i="1"/>
  <c r="AH5604" i="1"/>
  <c r="V5604" i="1"/>
  <c r="A5604" i="1"/>
  <c r="AH5603" i="1"/>
  <c r="V5603" i="1"/>
  <c r="I5603" i="1"/>
  <c r="A5603" i="1"/>
  <c r="AH5602" i="1"/>
  <c r="V5602" i="1"/>
  <c r="I5602" i="1"/>
  <c r="A5602" i="1"/>
  <c r="AH5601" i="1"/>
  <c r="V5601" i="1"/>
  <c r="I5601" i="1"/>
  <c r="A5601" i="1"/>
  <c r="AH5600" i="1"/>
  <c r="V5600" i="1"/>
  <c r="I5600" i="1"/>
  <c r="A5600" i="1"/>
  <c r="AH5599" i="1"/>
  <c r="V5599" i="1"/>
  <c r="I5599" i="1"/>
  <c r="A5599" i="1"/>
  <c r="AH5598" i="1"/>
  <c r="V5598" i="1"/>
  <c r="I5598" i="1"/>
  <c r="A5598" i="1"/>
  <c r="AH5597" i="1"/>
  <c r="V5597" i="1"/>
  <c r="I5597" i="1"/>
  <c r="A5597" i="1"/>
  <c r="AH5596" i="1"/>
  <c r="V5596" i="1"/>
  <c r="I5596" i="1"/>
  <c r="A5596" i="1"/>
  <c r="AH5595" i="1"/>
  <c r="V5595" i="1"/>
  <c r="I5595" i="1"/>
  <c r="A5595" i="1"/>
  <c r="AH5594" i="1"/>
  <c r="V5594" i="1"/>
  <c r="I5594" i="1"/>
  <c r="A5594" i="1"/>
  <c r="AH5593" i="1"/>
  <c r="V5593" i="1"/>
  <c r="I5593" i="1"/>
  <c r="A5593" i="1"/>
  <c r="AH5592" i="1"/>
  <c r="V5592" i="1"/>
  <c r="I5592" i="1"/>
  <c r="A5592" i="1"/>
  <c r="AH5591" i="1"/>
  <c r="V5591" i="1"/>
  <c r="I5591" i="1"/>
  <c r="A5591" i="1"/>
  <c r="AH5590" i="1"/>
  <c r="V5590" i="1"/>
  <c r="A5590" i="1"/>
  <c r="AH5589" i="1"/>
  <c r="V5589" i="1"/>
  <c r="I5589" i="1"/>
  <c r="A5589" i="1"/>
  <c r="AH5588" i="1"/>
  <c r="V5588" i="1"/>
  <c r="I5588" i="1"/>
  <c r="A5588" i="1"/>
  <c r="AH5587" i="1"/>
  <c r="V5587" i="1"/>
  <c r="A5587" i="1"/>
  <c r="AH5586" i="1"/>
  <c r="V5586" i="1"/>
  <c r="I5586" i="1"/>
  <c r="A5586" i="1"/>
  <c r="AH5585" i="1"/>
  <c r="V5585" i="1"/>
  <c r="I5585" i="1"/>
  <c r="A5585" i="1"/>
  <c r="AH5584" i="1"/>
  <c r="V5584" i="1"/>
  <c r="I5584" i="1"/>
  <c r="A5584" i="1"/>
  <c r="AH5583" i="1"/>
  <c r="V5583" i="1"/>
  <c r="I5583" i="1"/>
  <c r="A5583" i="1"/>
  <c r="AH5582" i="1"/>
  <c r="V5582" i="1"/>
  <c r="A5582" i="1"/>
  <c r="AH5581" i="1"/>
  <c r="V5581" i="1"/>
  <c r="I5581" i="1"/>
  <c r="A5581" i="1"/>
  <c r="AH5580" i="1"/>
  <c r="V5580" i="1"/>
  <c r="I5580" i="1"/>
  <c r="A5580" i="1"/>
  <c r="AH5579" i="1"/>
  <c r="V5579" i="1"/>
  <c r="I5579" i="1"/>
  <c r="A5579" i="1"/>
  <c r="AH5578" i="1"/>
  <c r="V5578" i="1"/>
  <c r="I5578" i="1"/>
  <c r="A5578" i="1"/>
  <c r="AH5577" i="1"/>
  <c r="V5577" i="1"/>
  <c r="I5577" i="1"/>
  <c r="A5577" i="1"/>
  <c r="AH5576" i="1"/>
  <c r="V5576" i="1"/>
  <c r="I5576" i="1"/>
  <c r="A5576" i="1"/>
  <c r="AH5575" i="1"/>
  <c r="V5575" i="1"/>
  <c r="I5575" i="1"/>
  <c r="A5575" i="1"/>
  <c r="AH5574" i="1"/>
  <c r="V5574" i="1"/>
  <c r="I5574" i="1"/>
  <c r="A5574" i="1"/>
  <c r="AH5573" i="1"/>
  <c r="V5573" i="1"/>
  <c r="I5573" i="1"/>
  <c r="A5573" i="1"/>
  <c r="AH5572" i="1"/>
  <c r="V5572" i="1"/>
  <c r="I5572" i="1"/>
  <c r="A5572" i="1"/>
  <c r="AH5571" i="1"/>
  <c r="V5571" i="1"/>
  <c r="I5571" i="1"/>
  <c r="A5571" i="1"/>
  <c r="AH5570" i="1"/>
  <c r="V5570" i="1"/>
  <c r="I5570" i="1"/>
  <c r="A5570" i="1"/>
  <c r="AH5569" i="1"/>
  <c r="V5569" i="1"/>
  <c r="I5569" i="1"/>
  <c r="A5569" i="1"/>
  <c r="AH5568" i="1"/>
  <c r="V5568" i="1"/>
  <c r="I5568" i="1"/>
  <c r="A5568" i="1"/>
  <c r="AH5567" i="1"/>
  <c r="V5567" i="1"/>
  <c r="I5567" i="1"/>
  <c r="A5567" i="1"/>
  <c r="AH5566" i="1"/>
  <c r="V5566" i="1"/>
  <c r="I5566" i="1"/>
  <c r="A5566" i="1"/>
  <c r="AH5565" i="1"/>
  <c r="V5565" i="1"/>
  <c r="I5565" i="1"/>
  <c r="A5565" i="1"/>
  <c r="AH5564" i="1"/>
  <c r="V5564" i="1"/>
  <c r="I5564" i="1"/>
  <c r="A5564" i="1"/>
  <c r="AH5563" i="1"/>
  <c r="V5563" i="1"/>
  <c r="I5563" i="1"/>
  <c r="A5563" i="1"/>
  <c r="AH5562" i="1"/>
  <c r="V5562" i="1"/>
  <c r="I5562" i="1"/>
  <c r="A5562" i="1"/>
  <c r="AH5561" i="1"/>
  <c r="I5561" i="1"/>
  <c r="A5561" i="1"/>
  <c r="AH5560" i="1"/>
  <c r="V5560" i="1"/>
  <c r="I5560" i="1"/>
  <c r="A5560" i="1"/>
  <c r="AH5559" i="1"/>
  <c r="V5559" i="1"/>
  <c r="I5559" i="1"/>
  <c r="A5559" i="1"/>
  <c r="AH5558" i="1"/>
  <c r="V5558" i="1"/>
  <c r="I5558" i="1"/>
  <c r="A5558" i="1"/>
  <c r="AH5557" i="1"/>
  <c r="V5557" i="1"/>
  <c r="I5557" i="1"/>
  <c r="A5557" i="1"/>
  <c r="AH5556" i="1"/>
  <c r="V5556" i="1"/>
  <c r="I5556" i="1"/>
  <c r="A5556" i="1"/>
  <c r="AH5555" i="1"/>
  <c r="V5555" i="1"/>
  <c r="I5555" i="1"/>
  <c r="A5555" i="1"/>
  <c r="AH5554" i="1"/>
  <c r="V5554" i="1"/>
  <c r="I5554" i="1"/>
  <c r="A5554" i="1"/>
  <c r="AH5553" i="1"/>
  <c r="V5553" i="1"/>
  <c r="I5553" i="1"/>
  <c r="A5553" i="1"/>
  <c r="AH5552" i="1"/>
  <c r="V5552" i="1"/>
  <c r="I5552" i="1"/>
  <c r="A5552" i="1"/>
  <c r="AH5551" i="1"/>
  <c r="V5551" i="1"/>
  <c r="I5551" i="1"/>
  <c r="A5551" i="1"/>
  <c r="AH5550" i="1"/>
  <c r="V5550" i="1"/>
  <c r="I5550" i="1"/>
  <c r="A5550" i="1"/>
  <c r="AH5549" i="1"/>
  <c r="V5549" i="1"/>
  <c r="I5549" i="1"/>
  <c r="A5549" i="1"/>
  <c r="AH5548" i="1"/>
  <c r="V5548" i="1"/>
  <c r="I5548" i="1"/>
  <c r="A5548" i="1"/>
  <c r="AH5547" i="1"/>
  <c r="V5547" i="1"/>
  <c r="I5547" i="1"/>
  <c r="A5547" i="1"/>
  <c r="AH5546" i="1"/>
  <c r="V5546" i="1"/>
  <c r="I5546" i="1"/>
  <c r="A5546" i="1"/>
  <c r="AH5545" i="1"/>
  <c r="V5545" i="1"/>
  <c r="I5545" i="1"/>
  <c r="A5545" i="1"/>
  <c r="AH5544" i="1"/>
  <c r="V5544" i="1"/>
  <c r="I5544" i="1"/>
  <c r="A5544" i="1"/>
  <c r="AH5543" i="1"/>
  <c r="V5543" i="1"/>
  <c r="I5543" i="1"/>
  <c r="A5543" i="1"/>
  <c r="AH5542" i="1"/>
  <c r="V5542" i="1"/>
  <c r="I5542" i="1"/>
  <c r="A5542" i="1"/>
  <c r="AH5541" i="1"/>
  <c r="V5541" i="1"/>
  <c r="I5541" i="1"/>
  <c r="A5541" i="1"/>
  <c r="AH5540" i="1"/>
  <c r="V5540" i="1"/>
  <c r="I5540" i="1"/>
  <c r="A5540" i="1"/>
  <c r="AH5539" i="1"/>
  <c r="V5539" i="1"/>
  <c r="I5539" i="1"/>
  <c r="A5539" i="1"/>
  <c r="AH5538" i="1"/>
  <c r="V5538" i="1"/>
  <c r="I5538" i="1"/>
  <c r="A5538" i="1"/>
  <c r="AH5537" i="1"/>
  <c r="V5537" i="1"/>
  <c r="I5537" i="1"/>
  <c r="A5537" i="1"/>
  <c r="AH5536" i="1"/>
  <c r="V5536" i="1"/>
  <c r="I5536" i="1"/>
  <c r="A5536" i="1"/>
  <c r="AH5535" i="1"/>
  <c r="V5535" i="1"/>
  <c r="I5535" i="1"/>
  <c r="A5535" i="1"/>
  <c r="AH5534" i="1"/>
  <c r="V5534" i="1"/>
  <c r="I5534" i="1"/>
  <c r="A5534" i="1"/>
  <c r="AH5533" i="1"/>
  <c r="V5533" i="1"/>
  <c r="I5533" i="1"/>
  <c r="A5533" i="1"/>
  <c r="AH5532" i="1"/>
  <c r="V5532" i="1"/>
  <c r="I5532" i="1"/>
  <c r="A5532" i="1"/>
  <c r="AH5531" i="1"/>
  <c r="V5531" i="1"/>
  <c r="I5531" i="1"/>
  <c r="A5531" i="1"/>
  <c r="AH5530" i="1"/>
  <c r="V5530" i="1"/>
  <c r="I5530" i="1"/>
  <c r="A5530" i="1"/>
  <c r="AH5529" i="1"/>
  <c r="V5529" i="1"/>
  <c r="I5529" i="1"/>
  <c r="A5529" i="1"/>
  <c r="AH5528" i="1"/>
  <c r="V5528" i="1"/>
  <c r="I5528" i="1"/>
  <c r="A5528" i="1"/>
  <c r="AH5527" i="1"/>
  <c r="V5527" i="1"/>
  <c r="I5527" i="1"/>
  <c r="A5527" i="1"/>
  <c r="AH5526" i="1"/>
  <c r="V5526" i="1"/>
  <c r="I5526" i="1"/>
  <c r="A5526" i="1"/>
  <c r="AH5525" i="1"/>
  <c r="V5525" i="1"/>
  <c r="I5525" i="1"/>
  <c r="A5525" i="1"/>
  <c r="AH5524" i="1"/>
  <c r="V5524" i="1"/>
  <c r="I5524" i="1"/>
  <c r="A5524" i="1"/>
  <c r="AH5523" i="1"/>
  <c r="V5523" i="1"/>
  <c r="I5523" i="1"/>
  <c r="A5523" i="1"/>
  <c r="AH5522" i="1"/>
  <c r="V5522" i="1"/>
  <c r="I5522" i="1"/>
  <c r="A5522" i="1"/>
  <c r="AH5521" i="1"/>
  <c r="V5521" i="1"/>
  <c r="I5521" i="1"/>
  <c r="A5521" i="1"/>
  <c r="AH5520" i="1"/>
  <c r="V5520" i="1"/>
  <c r="I5520" i="1"/>
  <c r="A5520" i="1"/>
  <c r="AH5519" i="1"/>
  <c r="V5519" i="1"/>
  <c r="I5519" i="1"/>
  <c r="A5519" i="1"/>
  <c r="AH5518" i="1"/>
  <c r="V5518" i="1"/>
  <c r="I5518" i="1"/>
  <c r="A5518" i="1"/>
  <c r="AH5517" i="1"/>
  <c r="V5517" i="1"/>
  <c r="I5517" i="1"/>
  <c r="A5517" i="1"/>
  <c r="AH5516" i="1"/>
  <c r="V5516" i="1"/>
  <c r="I5516" i="1"/>
  <c r="A5516" i="1"/>
  <c r="AH5515" i="1"/>
  <c r="V5515" i="1"/>
  <c r="I5515" i="1"/>
  <c r="A5515" i="1"/>
  <c r="AH5514" i="1"/>
  <c r="V5514" i="1"/>
  <c r="I5514" i="1"/>
  <c r="A5514" i="1"/>
  <c r="AH5513" i="1"/>
  <c r="V5513" i="1"/>
  <c r="I5513" i="1"/>
  <c r="A5513" i="1"/>
  <c r="AH5512" i="1"/>
  <c r="V5512" i="1"/>
  <c r="I5512" i="1"/>
  <c r="A5512" i="1"/>
  <c r="AH5511" i="1"/>
  <c r="V5511" i="1"/>
  <c r="I5511" i="1"/>
  <c r="A5511" i="1"/>
  <c r="AH5510" i="1"/>
  <c r="V5510" i="1"/>
  <c r="I5510" i="1"/>
  <c r="A5510" i="1"/>
  <c r="AH5509" i="1"/>
  <c r="V5509" i="1"/>
  <c r="I5509" i="1"/>
  <c r="A5509" i="1"/>
  <c r="AH5508" i="1"/>
  <c r="V5508" i="1"/>
  <c r="I5508" i="1"/>
  <c r="A5508" i="1"/>
  <c r="AH5507" i="1"/>
  <c r="V5507" i="1"/>
  <c r="I5507" i="1"/>
  <c r="A5507" i="1"/>
  <c r="AH5506" i="1"/>
  <c r="V5506" i="1"/>
  <c r="I5506" i="1"/>
  <c r="A5506" i="1"/>
  <c r="AH5505" i="1"/>
  <c r="V5505" i="1"/>
  <c r="I5505" i="1"/>
  <c r="A5505" i="1"/>
  <c r="AH5504" i="1"/>
  <c r="V5504" i="1"/>
  <c r="I5504" i="1"/>
  <c r="A5504" i="1"/>
  <c r="AH5503" i="1"/>
  <c r="V5503" i="1"/>
  <c r="I5503" i="1"/>
  <c r="A5503" i="1"/>
  <c r="AH5502" i="1"/>
  <c r="V5502" i="1"/>
  <c r="I5502" i="1"/>
  <c r="A5502" i="1"/>
  <c r="AH5501" i="1"/>
  <c r="V5501" i="1"/>
  <c r="I5501" i="1"/>
  <c r="A5501" i="1"/>
  <c r="AH5500" i="1"/>
  <c r="V5500" i="1"/>
  <c r="I5500" i="1"/>
  <c r="A5500" i="1"/>
  <c r="AH5499" i="1"/>
  <c r="V5499" i="1"/>
  <c r="I5499" i="1"/>
  <c r="A5499" i="1"/>
  <c r="AH5498" i="1"/>
  <c r="V5498" i="1"/>
  <c r="I5498" i="1"/>
  <c r="A5498" i="1"/>
  <c r="AH5497" i="1"/>
  <c r="V5497" i="1"/>
  <c r="I5497" i="1"/>
  <c r="A5497" i="1"/>
  <c r="AH5496" i="1"/>
  <c r="V5496" i="1"/>
  <c r="I5496" i="1"/>
  <c r="A5496" i="1"/>
  <c r="AH5495" i="1"/>
  <c r="V5495" i="1"/>
  <c r="I5495" i="1"/>
  <c r="A5495" i="1"/>
  <c r="AH5494" i="1"/>
  <c r="V5494" i="1"/>
  <c r="I5494" i="1"/>
  <c r="A5494" i="1"/>
  <c r="AH5493" i="1"/>
  <c r="V5493" i="1"/>
  <c r="I5493" i="1"/>
  <c r="A5493" i="1"/>
  <c r="AH5492" i="1"/>
  <c r="V5492" i="1"/>
  <c r="I5492" i="1"/>
  <c r="A5492" i="1"/>
  <c r="AH5491" i="1"/>
  <c r="V5491" i="1"/>
  <c r="I5491" i="1"/>
  <c r="A5491" i="1"/>
  <c r="AH5490" i="1"/>
  <c r="V5490" i="1"/>
  <c r="I5490" i="1"/>
  <c r="A5490" i="1"/>
  <c r="AH5489" i="1"/>
  <c r="V5489" i="1"/>
  <c r="I5489" i="1"/>
  <c r="A5489" i="1"/>
  <c r="AH5488" i="1"/>
  <c r="V5488" i="1"/>
  <c r="I5488" i="1"/>
  <c r="A5488" i="1"/>
  <c r="AH5487" i="1"/>
  <c r="V5487" i="1"/>
  <c r="I5487" i="1"/>
  <c r="A5487" i="1"/>
  <c r="AH5486" i="1"/>
  <c r="V5486" i="1"/>
  <c r="I5486" i="1"/>
  <c r="A5486" i="1"/>
  <c r="AH5485" i="1"/>
  <c r="V5485" i="1"/>
  <c r="I5485" i="1"/>
  <c r="A5485" i="1"/>
  <c r="AH5484" i="1"/>
  <c r="V5484" i="1"/>
  <c r="I5484" i="1"/>
  <c r="A5484" i="1"/>
  <c r="AH5483" i="1"/>
  <c r="V5483" i="1"/>
  <c r="I5483" i="1"/>
  <c r="A5483" i="1"/>
  <c r="AH5482" i="1"/>
  <c r="V5482" i="1"/>
  <c r="I5482" i="1"/>
  <c r="A5482" i="1"/>
  <c r="AH5481" i="1"/>
  <c r="V5481" i="1"/>
  <c r="I5481" i="1"/>
  <c r="A5481" i="1"/>
  <c r="AH5480" i="1"/>
  <c r="V5480" i="1"/>
  <c r="I5480" i="1"/>
  <c r="A5480" i="1"/>
  <c r="AH5479" i="1"/>
  <c r="V5479" i="1"/>
  <c r="I5479" i="1"/>
  <c r="A5479" i="1"/>
  <c r="AH5478" i="1"/>
  <c r="V5478" i="1"/>
  <c r="I5478" i="1"/>
  <c r="A5478" i="1"/>
  <c r="AH5477" i="1"/>
  <c r="V5477" i="1"/>
  <c r="I5477" i="1"/>
  <c r="A5477" i="1"/>
  <c r="AH5476" i="1"/>
  <c r="V5476" i="1"/>
  <c r="I5476" i="1"/>
  <c r="A5476" i="1"/>
  <c r="AH5475" i="1"/>
  <c r="V5475" i="1"/>
  <c r="I5475" i="1"/>
  <c r="A5475" i="1"/>
  <c r="AH5474" i="1"/>
  <c r="V5474" i="1"/>
  <c r="I5474" i="1"/>
  <c r="A5474" i="1"/>
  <c r="AH5473" i="1"/>
  <c r="V5473" i="1"/>
  <c r="I5473" i="1"/>
  <c r="A5473" i="1"/>
  <c r="AH5472" i="1"/>
  <c r="V5472" i="1"/>
  <c r="I5472" i="1"/>
  <c r="A5472" i="1"/>
  <c r="AH5471" i="1"/>
  <c r="V5471" i="1"/>
  <c r="I5471" i="1"/>
  <c r="A5471" i="1"/>
  <c r="AH5470" i="1"/>
  <c r="V5470" i="1"/>
  <c r="I5470" i="1"/>
  <c r="A5470" i="1"/>
  <c r="AH5469" i="1"/>
  <c r="V5469" i="1"/>
  <c r="I5469" i="1"/>
  <c r="A5469" i="1"/>
  <c r="AH5468" i="1"/>
  <c r="V5468" i="1"/>
  <c r="I5468" i="1"/>
  <c r="A5468" i="1"/>
  <c r="AH5467" i="1"/>
  <c r="V5467" i="1"/>
  <c r="I5467" i="1"/>
  <c r="A5467" i="1"/>
  <c r="AH5466" i="1"/>
  <c r="V5466" i="1"/>
  <c r="I5466" i="1"/>
  <c r="A5466" i="1"/>
  <c r="AH5465" i="1"/>
  <c r="V5465" i="1"/>
  <c r="I5465" i="1"/>
  <c r="A5465" i="1"/>
  <c r="AH5464" i="1"/>
  <c r="V5464" i="1"/>
  <c r="I5464" i="1"/>
  <c r="A5464" i="1"/>
  <c r="AH5463" i="1"/>
  <c r="V5463" i="1"/>
  <c r="I5463" i="1"/>
  <c r="A5463" i="1"/>
  <c r="AH5462" i="1"/>
  <c r="V5462" i="1"/>
  <c r="I5462" i="1"/>
  <c r="A5462" i="1"/>
  <c r="AH5461" i="1"/>
  <c r="V5461" i="1"/>
  <c r="I5461" i="1"/>
  <c r="A5461" i="1"/>
  <c r="AH5460" i="1"/>
  <c r="V5460" i="1"/>
  <c r="I5460" i="1"/>
  <c r="A5460" i="1"/>
  <c r="AH5459" i="1"/>
  <c r="V5459" i="1"/>
  <c r="I5459" i="1"/>
  <c r="A5459" i="1"/>
  <c r="AH5458" i="1"/>
  <c r="V5458" i="1"/>
  <c r="I5458" i="1"/>
  <c r="A5458" i="1"/>
  <c r="AH5457" i="1"/>
  <c r="V5457" i="1"/>
  <c r="I5457" i="1"/>
  <c r="A5457" i="1"/>
  <c r="AH5456" i="1"/>
  <c r="V5456" i="1"/>
  <c r="I5456" i="1"/>
  <c r="A5456" i="1"/>
  <c r="AH5455" i="1"/>
  <c r="V5455" i="1"/>
  <c r="I5455" i="1"/>
  <c r="A5455" i="1"/>
  <c r="AH5454" i="1"/>
  <c r="V5454" i="1"/>
  <c r="I5454" i="1"/>
  <c r="A5454" i="1"/>
  <c r="AH5453" i="1"/>
  <c r="V5453" i="1"/>
  <c r="I5453" i="1"/>
  <c r="A5453" i="1"/>
  <c r="AH5452" i="1"/>
  <c r="V5452" i="1"/>
  <c r="I5452" i="1"/>
  <c r="A5452" i="1"/>
  <c r="AH5451" i="1"/>
  <c r="V5451" i="1"/>
  <c r="I5451" i="1"/>
  <c r="A5451" i="1"/>
  <c r="AH5450" i="1"/>
  <c r="I5450" i="1"/>
  <c r="A5450" i="1"/>
  <c r="AH5449" i="1"/>
  <c r="V5449" i="1"/>
  <c r="I5449" i="1"/>
  <c r="A5449" i="1"/>
  <c r="AH5448" i="1"/>
  <c r="V5448" i="1"/>
  <c r="I5448" i="1"/>
  <c r="A5448" i="1"/>
  <c r="AH5447" i="1"/>
  <c r="V5447" i="1"/>
  <c r="I5447" i="1"/>
  <c r="A5447" i="1"/>
  <c r="AH5446" i="1"/>
  <c r="V5446" i="1"/>
  <c r="I5446" i="1"/>
  <c r="A5446" i="1"/>
  <c r="AH5445" i="1"/>
  <c r="V5445" i="1"/>
  <c r="I5445" i="1"/>
  <c r="A5445" i="1"/>
  <c r="AH5444" i="1"/>
  <c r="V5444" i="1"/>
  <c r="I5444" i="1"/>
  <c r="A5444" i="1"/>
  <c r="AH5443" i="1"/>
  <c r="V5443" i="1"/>
  <c r="I5443" i="1"/>
  <c r="A5443" i="1"/>
  <c r="AH5442" i="1"/>
  <c r="V5442" i="1"/>
  <c r="I5442" i="1"/>
  <c r="A5442" i="1"/>
  <c r="AH5441" i="1"/>
  <c r="V5441" i="1"/>
  <c r="I5441" i="1"/>
  <c r="A5441" i="1"/>
  <c r="AH5440" i="1"/>
  <c r="V5440" i="1"/>
  <c r="I5440" i="1"/>
  <c r="A5440" i="1"/>
  <c r="AH5439" i="1"/>
  <c r="V5439" i="1"/>
  <c r="I5439" i="1"/>
  <c r="A5439" i="1"/>
  <c r="AH5438" i="1"/>
  <c r="V5438" i="1"/>
  <c r="I5438" i="1"/>
  <c r="A5438" i="1"/>
  <c r="AH5437" i="1"/>
  <c r="V5437" i="1"/>
  <c r="I5437" i="1"/>
  <c r="A5437" i="1"/>
  <c r="AH5436" i="1"/>
  <c r="V5436" i="1"/>
  <c r="I5436" i="1"/>
  <c r="A5436" i="1"/>
  <c r="AH5435" i="1"/>
  <c r="V5435" i="1"/>
  <c r="I5435" i="1"/>
  <c r="A5435" i="1"/>
  <c r="AH5434" i="1"/>
  <c r="V5434" i="1"/>
  <c r="I5434" i="1"/>
  <c r="A5434" i="1"/>
  <c r="AH5433" i="1"/>
  <c r="V5433" i="1"/>
  <c r="I5433" i="1"/>
  <c r="A5433" i="1"/>
  <c r="AH5432" i="1"/>
  <c r="V5432" i="1"/>
  <c r="I5432" i="1"/>
  <c r="A5432" i="1"/>
  <c r="AH5431" i="1"/>
  <c r="V5431" i="1"/>
  <c r="I5431" i="1"/>
  <c r="A5431" i="1"/>
  <c r="AH5430" i="1"/>
  <c r="V5430" i="1"/>
  <c r="I5430" i="1"/>
  <c r="A5430" i="1"/>
  <c r="AH5429" i="1"/>
  <c r="V5429" i="1"/>
  <c r="I5429" i="1"/>
  <c r="A5429" i="1"/>
  <c r="AH5428" i="1"/>
  <c r="V5428" i="1"/>
  <c r="I5428" i="1"/>
  <c r="A5428" i="1"/>
  <c r="AH5427" i="1"/>
  <c r="V5427" i="1"/>
  <c r="I5427" i="1"/>
  <c r="A5427" i="1"/>
  <c r="AH5426" i="1"/>
  <c r="V5426" i="1"/>
  <c r="I5426" i="1"/>
  <c r="A5426" i="1"/>
  <c r="AH5425" i="1"/>
  <c r="V5425" i="1"/>
  <c r="I5425" i="1"/>
  <c r="A5425" i="1"/>
  <c r="AH5424" i="1"/>
  <c r="V5424" i="1"/>
  <c r="I5424" i="1"/>
  <c r="A5424" i="1"/>
  <c r="AH5423" i="1"/>
  <c r="V5423" i="1"/>
  <c r="I5423" i="1"/>
  <c r="A5423" i="1"/>
  <c r="AH5422" i="1"/>
  <c r="V5422" i="1"/>
  <c r="I5422" i="1"/>
  <c r="A5422" i="1"/>
  <c r="AH5421" i="1"/>
  <c r="V5421" i="1"/>
  <c r="I5421" i="1"/>
  <c r="A5421" i="1"/>
  <c r="AH5420" i="1"/>
  <c r="V5420" i="1"/>
  <c r="I5420" i="1"/>
  <c r="A5420" i="1"/>
  <c r="AH5419" i="1"/>
  <c r="V5419" i="1"/>
  <c r="I5419" i="1"/>
  <c r="A5419" i="1"/>
  <c r="AH5418" i="1"/>
  <c r="V5418" i="1"/>
  <c r="I5418" i="1"/>
  <c r="A5418" i="1"/>
  <c r="AH5417" i="1"/>
  <c r="V5417" i="1"/>
  <c r="I5417" i="1"/>
  <c r="A5417" i="1"/>
  <c r="AH5416" i="1"/>
  <c r="V5416" i="1"/>
  <c r="I5416" i="1"/>
  <c r="A5416" i="1"/>
  <c r="AH5415" i="1"/>
  <c r="V5415" i="1"/>
  <c r="I5415" i="1"/>
  <c r="A5415" i="1"/>
  <c r="AH5414" i="1"/>
  <c r="V5414" i="1"/>
  <c r="I5414" i="1"/>
  <c r="A5414" i="1"/>
  <c r="AH5413" i="1"/>
  <c r="V5413" i="1"/>
  <c r="I5413" i="1"/>
  <c r="A5413" i="1"/>
  <c r="AH5412" i="1"/>
  <c r="V5412" i="1"/>
  <c r="I5412" i="1"/>
  <c r="A5412" i="1"/>
  <c r="AH5411" i="1"/>
  <c r="V5411" i="1"/>
  <c r="I5411" i="1"/>
  <c r="A5411" i="1"/>
  <c r="AH5410" i="1"/>
  <c r="V5410" i="1"/>
  <c r="I5410" i="1"/>
  <c r="A5410" i="1"/>
  <c r="AH5409" i="1"/>
  <c r="V5409" i="1"/>
  <c r="I5409" i="1"/>
  <c r="A5409" i="1"/>
  <c r="AH5408" i="1"/>
  <c r="V5408" i="1"/>
  <c r="I5408" i="1"/>
  <c r="A5408" i="1"/>
  <c r="AH5407" i="1"/>
  <c r="V5407" i="1"/>
  <c r="I5407" i="1"/>
  <c r="A5407" i="1"/>
  <c r="AH5406" i="1"/>
  <c r="V5406" i="1"/>
  <c r="I5406" i="1"/>
  <c r="A5406" i="1"/>
  <c r="AH5405" i="1"/>
  <c r="V5405" i="1"/>
  <c r="I5405" i="1"/>
  <c r="A5405" i="1"/>
  <c r="AH5404" i="1"/>
  <c r="V5404" i="1"/>
  <c r="I5404" i="1"/>
  <c r="A5404" i="1"/>
  <c r="AH5403" i="1"/>
  <c r="V5403" i="1"/>
  <c r="I5403" i="1"/>
  <c r="A5403" i="1"/>
  <c r="AH5402" i="1"/>
  <c r="V5402" i="1"/>
  <c r="I5402" i="1"/>
  <c r="A5402" i="1"/>
  <c r="AH5401" i="1"/>
  <c r="V5401" i="1"/>
  <c r="I5401" i="1"/>
  <c r="A5401" i="1"/>
  <c r="AH5400" i="1"/>
  <c r="V5400" i="1"/>
  <c r="I5400" i="1"/>
  <c r="A5400" i="1"/>
  <c r="AH5399" i="1"/>
  <c r="V5399" i="1"/>
  <c r="I5399" i="1"/>
  <c r="A5399" i="1"/>
  <c r="AH5398" i="1"/>
  <c r="V5398" i="1"/>
  <c r="I5398" i="1"/>
  <c r="A5398" i="1"/>
  <c r="AH5397" i="1"/>
  <c r="V5397" i="1"/>
  <c r="I5397" i="1"/>
  <c r="A5397" i="1"/>
  <c r="AH5396" i="1"/>
  <c r="V5396" i="1"/>
  <c r="I5396" i="1"/>
  <c r="A5396" i="1"/>
  <c r="AH5395" i="1"/>
  <c r="V5395" i="1"/>
  <c r="I5395" i="1"/>
  <c r="A5395" i="1"/>
  <c r="AH5394" i="1"/>
  <c r="V5394" i="1"/>
  <c r="I5394" i="1"/>
  <c r="A5394" i="1"/>
  <c r="AH5393" i="1"/>
  <c r="V5393" i="1"/>
  <c r="I5393" i="1"/>
  <c r="A5393" i="1"/>
  <c r="AH5392" i="1"/>
  <c r="V5392" i="1"/>
  <c r="I5392" i="1"/>
  <c r="A5392" i="1"/>
  <c r="AH5391" i="1"/>
  <c r="V5391" i="1"/>
  <c r="I5391" i="1"/>
  <c r="A5391" i="1"/>
  <c r="AH5390" i="1"/>
  <c r="V5390" i="1"/>
  <c r="I5390" i="1"/>
  <c r="A5390" i="1"/>
  <c r="AH5389" i="1"/>
  <c r="V5389" i="1"/>
  <c r="I5389" i="1"/>
  <c r="A5389" i="1"/>
  <c r="AH5388" i="1"/>
  <c r="V5388" i="1"/>
  <c r="I5388" i="1"/>
  <c r="A5388" i="1"/>
  <c r="AH5387" i="1"/>
  <c r="V5387" i="1"/>
  <c r="I5387" i="1"/>
  <c r="A5387" i="1"/>
  <c r="AH5386" i="1"/>
  <c r="V5386" i="1"/>
  <c r="I5386" i="1"/>
  <c r="A5386" i="1"/>
  <c r="AH5385" i="1"/>
  <c r="V5385" i="1"/>
  <c r="I5385" i="1"/>
  <c r="A5385" i="1"/>
  <c r="AH5384" i="1"/>
  <c r="V5384" i="1"/>
  <c r="I5384" i="1"/>
  <c r="A5384" i="1"/>
  <c r="AH5383" i="1"/>
  <c r="V5383" i="1"/>
  <c r="I5383" i="1"/>
  <c r="A5383" i="1"/>
  <c r="AH5382" i="1"/>
  <c r="V5382" i="1"/>
  <c r="I5382" i="1"/>
  <c r="A5382" i="1"/>
  <c r="AH5381" i="1"/>
  <c r="V5381" i="1"/>
  <c r="I5381" i="1"/>
  <c r="A5381" i="1"/>
  <c r="AH5380" i="1"/>
  <c r="V5380" i="1"/>
  <c r="I5380" i="1"/>
  <c r="A5380" i="1"/>
  <c r="AH5379" i="1"/>
  <c r="V5379" i="1"/>
  <c r="I5379" i="1"/>
  <c r="A5379" i="1"/>
  <c r="AH5378" i="1"/>
  <c r="V5378" i="1"/>
  <c r="I5378" i="1"/>
  <c r="A5378" i="1"/>
  <c r="AH5377" i="1"/>
  <c r="V5377" i="1"/>
  <c r="I5377" i="1"/>
  <c r="A5377" i="1"/>
  <c r="AH5376" i="1"/>
  <c r="V5376" i="1"/>
  <c r="I5376" i="1"/>
  <c r="A5376" i="1"/>
  <c r="AH5375" i="1"/>
  <c r="V5375" i="1"/>
  <c r="I5375" i="1"/>
  <c r="A5375" i="1"/>
  <c r="AH5374" i="1"/>
  <c r="V5374" i="1"/>
  <c r="I5374" i="1"/>
  <c r="A5374" i="1"/>
  <c r="AH5373" i="1"/>
  <c r="V5373" i="1"/>
  <c r="I5373" i="1"/>
  <c r="A5373" i="1"/>
  <c r="AH5372" i="1"/>
  <c r="V5372" i="1"/>
  <c r="I5372" i="1"/>
  <c r="A5372" i="1"/>
  <c r="AH5371" i="1"/>
  <c r="V5371" i="1"/>
  <c r="I5371" i="1"/>
  <c r="A5371" i="1"/>
  <c r="AH5370" i="1"/>
  <c r="V5370" i="1"/>
  <c r="I5370" i="1"/>
  <c r="A5370" i="1"/>
  <c r="AH5369" i="1"/>
  <c r="V5369" i="1"/>
  <c r="I5369" i="1"/>
  <c r="A5369" i="1"/>
  <c r="AH5368" i="1"/>
  <c r="V5368" i="1"/>
  <c r="I5368" i="1"/>
  <c r="A5368" i="1"/>
  <c r="AH5367" i="1"/>
  <c r="V5367" i="1"/>
  <c r="I5367" i="1"/>
  <c r="A5367" i="1"/>
  <c r="AH5366" i="1"/>
  <c r="V5366" i="1"/>
  <c r="I5366" i="1"/>
  <c r="A5366" i="1"/>
  <c r="AH5365" i="1"/>
  <c r="V5365" i="1"/>
  <c r="I5365" i="1"/>
  <c r="A5365" i="1"/>
  <c r="AH5364" i="1"/>
  <c r="V5364" i="1"/>
  <c r="I5364" i="1"/>
  <c r="A5364" i="1"/>
  <c r="AH5363" i="1"/>
  <c r="V5363" i="1"/>
  <c r="I5363" i="1"/>
  <c r="A5363" i="1"/>
  <c r="AH5362" i="1"/>
  <c r="V5362" i="1"/>
  <c r="I5362" i="1"/>
  <c r="A5362" i="1"/>
  <c r="AH5361" i="1"/>
  <c r="V5361" i="1"/>
  <c r="I5361" i="1"/>
  <c r="A5361" i="1"/>
  <c r="AH5360" i="1"/>
  <c r="V5360" i="1"/>
  <c r="I5360" i="1"/>
  <c r="A5360" i="1"/>
  <c r="AH5359" i="1"/>
  <c r="V5359" i="1"/>
  <c r="I5359" i="1"/>
  <c r="A5359" i="1"/>
  <c r="AH5358" i="1"/>
  <c r="V5358" i="1"/>
  <c r="I5358" i="1"/>
  <c r="A5358" i="1"/>
  <c r="AH5357" i="1"/>
  <c r="V5357" i="1"/>
  <c r="I5357" i="1"/>
  <c r="A5357" i="1"/>
  <c r="AH5356" i="1"/>
  <c r="V5356" i="1"/>
  <c r="I5356" i="1"/>
  <c r="A5356" i="1"/>
  <c r="AH5355" i="1"/>
  <c r="V5355" i="1"/>
  <c r="I5355" i="1"/>
  <c r="A5355" i="1"/>
  <c r="AH5354" i="1"/>
  <c r="V5354" i="1"/>
  <c r="I5354" i="1"/>
  <c r="A5354" i="1"/>
  <c r="AH5353" i="1"/>
  <c r="V5353" i="1"/>
  <c r="I5353" i="1"/>
  <c r="A5353" i="1"/>
  <c r="AH5352" i="1"/>
  <c r="V5352" i="1"/>
  <c r="I5352" i="1"/>
  <c r="A5352" i="1"/>
  <c r="AH5351" i="1"/>
  <c r="V5351" i="1"/>
  <c r="I5351" i="1"/>
  <c r="A5351" i="1"/>
  <c r="AH5350" i="1"/>
  <c r="V5350" i="1"/>
  <c r="I5350" i="1"/>
  <c r="A5350" i="1"/>
  <c r="AH5349" i="1"/>
  <c r="V5349" i="1"/>
  <c r="I5349" i="1"/>
  <c r="A5349" i="1"/>
  <c r="AH5348" i="1"/>
  <c r="V5348" i="1"/>
  <c r="I5348" i="1"/>
  <c r="A5348" i="1"/>
  <c r="AH5347" i="1"/>
  <c r="V5347" i="1"/>
  <c r="I5347" i="1"/>
  <c r="A5347" i="1"/>
  <c r="AH5346" i="1"/>
  <c r="V5346" i="1"/>
  <c r="I5346" i="1"/>
  <c r="A5346" i="1"/>
  <c r="AH5345" i="1"/>
  <c r="V5345" i="1"/>
  <c r="I5345" i="1"/>
  <c r="A5345" i="1"/>
  <c r="AH5344" i="1"/>
  <c r="V5344" i="1"/>
  <c r="I5344" i="1"/>
  <c r="A5344" i="1"/>
  <c r="AH5343" i="1"/>
  <c r="V5343" i="1"/>
  <c r="I5343" i="1"/>
  <c r="A5343" i="1"/>
  <c r="AH5342" i="1"/>
  <c r="V5342" i="1"/>
  <c r="I5342" i="1"/>
  <c r="A5342" i="1"/>
  <c r="AH5341" i="1"/>
  <c r="V5341" i="1"/>
  <c r="I5341" i="1"/>
  <c r="A5341" i="1"/>
  <c r="AH5340" i="1"/>
  <c r="V5340" i="1"/>
  <c r="I5340" i="1"/>
  <c r="A5340" i="1"/>
  <c r="AH5339" i="1"/>
  <c r="V5339" i="1"/>
  <c r="I5339" i="1"/>
  <c r="A5339" i="1"/>
  <c r="AH5338" i="1"/>
  <c r="V5338" i="1"/>
  <c r="I5338" i="1"/>
  <c r="A5338" i="1"/>
  <c r="AH5337" i="1"/>
  <c r="V5337" i="1"/>
  <c r="I5337" i="1"/>
  <c r="A5337" i="1"/>
  <c r="AH5336" i="1"/>
  <c r="V5336" i="1"/>
  <c r="I5336" i="1"/>
  <c r="A5336" i="1"/>
  <c r="AH5335" i="1"/>
  <c r="V5335" i="1"/>
  <c r="I5335" i="1"/>
  <c r="A5335" i="1"/>
  <c r="AH5334" i="1"/>
  <c r="V5334" i="1"/>
  <c r="I5334" i="1"/>
  <c r="A5334" i="1"/>
  <c r="AH5333" i="1"/>
  <c r="V5333" i="1"/>
  <c r="I5333" i="1"/>
  <c r="A5333" i="1"/>
  <c r="AH5332" i="1"/>
  <c r="V5332" i="1"/>
  <c r="I5332" i="1"/>
  <c r="A5332" i="1"/>
  <c r="AH5331" i="1"/>
  <c r="V5331" i="1"/>
  <c r="I5331" i="1"/>
  <c r="A5331" i="1"/>
  <c r="AH5330" i="1"/>
  <c r="V5330" i="1"/>
  <c r="I5330" i="1"/>
  <c r="A5330" i="1"/>
  <c r="AH5329" i="1"/>
  <c r="V5329" i="1"/>
  <c r="I5329" i="1"/>
  <c r="A5329" i="1"/>
  <c r="AH5328" i="1"/>
  <c r="V5328" i="1"/>
  <c r="I5328" i="1"/>
  <c r="A5328" i="1"/>
  <c r="AH5327" i="1"/>
  <c r="V5327" i="1"/>
  <c r="I5327" i="1"/>
  <c r="A5327" i="1"/>
  <c r="AH5326" i="1"/>
  <c r="V5326" i="1"/>
  <c r="I5326" i="1"/>
  <c r="A5326" i="1"/>
  <c r="AH5325" i="1"/>
  <c r="V5325" i="1"/>
  <c r="I5325" i="1"/>
  <c r="A5325" i="1"/>
  <c r="AH5324" i="1"/>
  <c r="V5324" i="1"/>
  <c r="I5324" i="1"/>
  <c r="A5324" i="1"/>
  <c r="AH5323" i="1"/>
  <c r="V5323" i="1"/>
  <c r="I5323" i="1"/>
  <c r="A5323" i="1"/>
  <c r="AH5322" i="1"/>
  <c r="V5322" i="1"/>
  <c r="I5322" i="1"/>
  <c r="A5322" i="1"/>
  <c r="AH5321" i="1"/>
  <c r="V5321" i="1"/>
  <c r="I5321" i="1"/>
  <c r="A5321" i="1"/>
  <c r="AH5320" i="1"/>
  <c r="V5320" i="1"/>
  <c r="I5320" i="1"/>
  <c r="A5320" i="1"/>
  <c r="AH5319" i="1"/>
  <c r="V5319" i="1"/>
  <c r="I5319" i="1"/>
  <c r="A5319" i="1"/>
  <c r="AH5318" i="1"/>
  <c r="V5318" i="1"/>
  <c r="I5318" i="1"/>
  <c r="A5318" i="1"/>
  <c r="AH5317" i="1"/>
  <c r="V5317" i="1"/>
  <c r="I5317" i="1"/>
  <c r="A5317" i="1"/>
  <c r="AH5316" i="1"/>
  <c r="V5316" i="1"/>
  <c r="I5316" i="1"/>
  <c r="A5316" i="1"/>
  <c r="AH5315" i="1"/>
  <c r="V5315" i="1"/>
  <c r="I5315" i="1"/>
  <c r="A5315" i="1"/>
  <c r="AH5314" i="1"/>
  <c r="V5314" i="1"/>
  <c r="I5314" i="1"/>
  <c r="A5314" i="1"/>
  <c r="AH5313" i="1"/>
  <c r="V5313" i="1"/>
  <c r="I5313" i="1"/>
  <c r="A5313" i="1"/>
  <c r="AH5312" i="1"/>
  <c r="V5312" i="1"/>
  <c r="I5312" i="1"/>
  <c r="A5312" i="1"/>
  <c r="AH5311" i="1"/>
  <c r="V5311" i="1"/>
  <c r="I5311" i="1"/>
  <c r="A5311" i="1"/>
  <c r="AH5310" i="1"/>
  <c r="V5310" i="1"/>
  <c r="I5310" i="1"/>
  <c r="A5310" i="1"/>
  <c r="AH5309" i="1"/>
  <c r="V5309" i="1"/>
  <c r="I5309" i="1"/>
  <c r="A5309" i="1"/>
  <c r="AH5308" i="1"/>
  <c r="V5308" i="1"/>
  <c r="I5308" i="1"/>
  <c r="A5308" i="1"/>
  <c r="AH5307" i="1"/>
  <c r="V5307" i="1"/>
  <c r="I5307" i="1"/>
  <c r="A5307" i="1"/>
  <c r="AH5306" i="1"/>
  <c r="V5306" i="1"/>
  <c r="I5306" i="1"/>
  <c r="A5306" i="1"/>
  <c r="AH5305" i="1"/>
  <c r="V5305" i="1"/>
  <c r="I5305" i="1"/>
  <c r="A5305" i="1"/>
  <c r="AH5304" i="1"/>
  <c r="V5304" i="1"/>
  <c r="I5304" i="1"/>
  <c r="A5304" i="1"/>
  <c r="AH5303" i="1"/>
  <c r="V5303" i="1"/>
  <c r="I5303" i="1"/>
  <c r="A5303" i="1"/>
  <c r="AH5302" i="1"/>
  <c r="V5302" i="1"/>
  <c r="I5302" i="1"/>
  <c r="A5302" i="1"/>
  <c r="AH5301" i="1"/>
  <c r="V5301" i="1"/>
  <c r="I5301" i="1"/>
  <c r="A5301" i="1"/>
  <c r="AH5300" i="1"/>
  <c r="V5300" i="1"/>
  <c r="I5300" i="1"/>
  <c r="A5300" i="1"/>
  <c r="AH5299" i="1"/>
  <c r="V5299" i="1"/>
  <c r="I5299" i="1"/>
  <c r="A5299" i="1"/>
  <c r="AH5298" i="1"/>
  <c r="V5298" i="1"/>
  <c r="I5298" i="1"/>
  <c r="A5298" i="1"/>
  <c r="AH5297" i="1"/>
  <c r="V5297" i="1"/>
  <c r="I5297" i="1"/>
  <c r="A5297" i="1"/>
  <c r="AH5296" i="1"/>
  <c r="V5296" i="1"/>
  <c r="I5296" i="1"/>
  <c r="A5296" i="1"/>
  <c r="AH5295" i="1"/>
  <c r="V5295" i="1"/>
  <c r="I5295" i="1"/>
  <c r="A5295" i="1"/>
  <c r="AH5294" i="1"/>
  <c r="V5294" i="1"/>
  <c r="I5294" i="1"/>
  <c r="A5294" i="1"/>
  <c r="AH5293" i="1"/>
  <c r="V5293" i="1"/>
  <c r="I5293" i="1"/>
  <c r="A5293" i="1"/>
  <c r="AH5292" i="1"/>
  <c r="V5292" i="1"/>
  <c r="I5292" i="1"/>
  <c r="A5292" i="1"/>
  <c r="AH5291" i="1"/>
  <c r="V5291" i="1"/>
  <c r="I5291" i="1"/>
  <c r="A5291" i="1"/>
  <c r="AH5290" i="1"/>
  <c r="V5290" i="1"/>
  <c r="I5290" i="1"/>
  <c r="A5290" i="1"/>
  <c r="AH5289" i="1"/>
  <c r="V5289" i="1"/>
  <c r="I5289" i="1"/>
  <c r="A5289" i="1"/>
  <c r="AH5288" i="1"/>
  <c r="V5288" i="1"/>
  <c r="I5288" i="1"/>
  <c r="A5288" i="1"/>
  <c r="AH5287" i="1"/>
  <c r="V5287" i="1"/>
  <c r="I5287" i="1"/>
  <c r="A5287" i="1"/>
  <c r="AH5286" i="1"/>
  <c r="V5286" i="1"/>
  <c r="I5286" i="1"/>
  <c r="A5286" i="1"/>
  <c r="AH5285" i="1"/>
  <c r="V5285" i="1"/>
  <c r="I5285" i="1"/>
  <c r="A5285" i="1"/>
  <c r="AH5284" i="1"/>
  <c r="V5284" i="1"/>
  <c r="I5284" i="1"/>
  <c r="A5284" i="1"/>
  <c r="AH5283" i="1"/>
  <c r="V5283" i="1"/>
  <c r="I5283" i="1"/>
  <c r="A5283" i="1"/>
  <c r="AH5282" i="1"/>
  <c r="V5282" i="1"/>
  <c r="I5282" i="1"/>
  <c r="A5282" i="1"/>
  <c r="AH5281" i="1"/>
  <c r="V5281" i="1"/>
  <c r="I5281" i="1"/>
  <c r="A5281" i="1"/>
  <c r="AH5280" i="1"/>
  <c r="V5280" i="1"/>
  <c r="I5280" i="1"/>
  <c r="A5280" i="1"/>
  <c r="AH5279" i="1"/>
  <c r="V5279" i="1"/>
  <c r="I5279" i="1"/>
  <c r="A5279" i="1"/>
  <c r="AH5278" i="1"/>
  <c r="V5278" i="1"/>
  <c r="I5278" i="1"/>
  <c r="A5278" i="1"/>
  <c r="AH5277" i="1"/>
  <c r="V5277" i="1"/>
  <c r="I5277" i="1"/>
  <c r="A5277" i="1"/>
  <c r="AH5276" i="1"/>
  <c r="V5276" i="1"/>
  <c r="I5276" i="1"/>
  <c r="A5276" i="1"/>
  <c r="AH5275" i="1"/>
  <c r="V5275" i="1"/>
  <c r="I5275" i="1"/>
  <c r="A5275" i="1"/>
  <c r="AH5274" i="1"/>
  <c r="V5274" i="1"/>
  <c r="I5274" i="1"/>
  <c r="A5274" i="1"/>
  <c r="AH5273" i="1"/>
  <c r="V5273" i="1"/>
  <c r="I5273" i="1"/>
  <c r="A5273" i="1"/>
  <c r="AH5272" i="1"/>
  <c r="V5272" i="1"/>
  <c r="I5272" i="1"/>
  <c r="A5272" i="1"/>
  <c r="AH5271" i="1"/>
  <c r="V5271" i="1"/>
  <c r="I5271" i="1"/>
  <c r="A5271" i="1"/>
  <c r="AH5270" i="1"/>
  <c r="V5270" i="1"/>
  <c r="I5270" i="1"/>
  <c r="A5270" i="1"/>
  <c r="AH5269" i="1"/>
  <c r="V5269" i="1"/>
  <c r="I5269" i="1"/>
  <c r="A5269" i="1"/>
  <c r="AH5268" i="1"/>
  <c r="V5268" i="1"/>
  <c r="I5268" i="1"/>
  <c r="A5268" i="1"/>
  <c r="AH5267" i="1"/>
  <c r="V5267" i="1"/>
  <c r="I5267" i="1"/>
  <c r="A5267" i="1"/>
  <c r="AH5266" i="1"/>
  <c r="V5266" i="1"/>
  <c r="I5266" i="1"/>
  <c r="A5266" i="1"/>
  <c r="AH5265" i="1"/>
  <c r="V5265" i="1"/>
  <c r="I5265" i="1"/>
  <c r="A5265" i="1"/>
  <c r="AH5264" i="1"/>
  <c r="V5264" i="1"/>
  <c r="I5264" i="1"/>
  <c r="A5264" i="1"/>
  <c r="AH5263" i="1"/>
  <c r="V5263" i="1"/>
  <c r="I5263" i="1"/>
  <c r="A5263" i="1"/>
  <c r="AH5262" i="1"/>
  <c r="V5262" i="1"/>
  <c r="I5262" i="1"/>
  <c r="A5262" i="1"/>
  <c r="AH5261" i="1"/>
  <c r="V5261" i="1"/>
  <c r="I5261" i="1"/>
  <c r="A5261" i="1"/>
  <c r="AH5260" i="1"/>
  <c r="V5260" i="1"/>
  <c r="I5260" i="1"/>
  <c r="A5260" i="1"/>
  <c r="AH5259" i="1"/>
  <c r="V5259" i="1"/>
  <c r="I5259" i="1"/>
  <c r="A5259" i="1"/>
  <c r="AH5258" i="1"/>
  <c r="V5258" i="1"/>
  <c r="I5258" i="1"/>
  <c r="A5258" i="1"/>
  <c r="AH5257" i="1"/>
  <c r="V5257" i="1"/>
  <c r="I5257" i="1"/>
  <c r="A5257" i="1"/>
  <c r="AH5256" i="1"/>
  <c r="V5256" i="1"/>
  <c r="I5256" i="1"/>
  <c r="A5256" i="1"/>
  <c r="AH5255" i="1"/>
  <c r="V5255" i="1"/>
  <c r="I5255" i="1"/>
  <c r="A5255" i="1"/>
  <c r="AH5254" i="1"/>
  <c r="V5254" i="1"/>
  <c r="I5254" i="1"/>
  <c r="A5254" i="1"/>
  <c r="AH5253" i="1"/>
  <c r="V5253" i="1"/>
  <c r="I5253" i="1"/>
  <c r="A5253" i="1"/>
  <c r="AH5252" i="1"/>
  <c r="V5252" i="1"/>
  <c r="I5252" i="1"/>
  <c r="A5252" i="1"/>
  <c r="AH5251" i="1"/>
  <c r="V5251" i="1"/>
  <c r="I5251" i="1"/>
  <c r="A5251" i="1"/>
  <c r="AH5250" i="1"/>
  <c r="V5250" i="1"/>
  <c r="I5250" i="1"/>
  <c r="A5250" i="1"/>
  <c r="AH5249" i="1"/>
  <c r="V5249" i="1"/>
  <c r="I5249" i="1"/>
  <c r="A5249" i="1"/>
  <c r="AH5248" i="1"/>
  <c r="V5248" i="1"/>
  <c r="I5248" i="1"/>
  <c r="A5248" i="1"/>
  <c r="AH5247" i="1"/>
  <c r="V5247" i="1"/>
  <c r="I5247" i="1"/>
  <c r="A5247" i="1"/>
  <c r="AH5246" i="1"/>
  <c r="V5246" i="1"/>
  <c r="I5246" i="1"/>
  <c r="A5246" i="1"/>
  <c r="AH5245" i="1"/>
  <c r="V5245" i="1"/>
  <c r="I5245" i="1"/>
  <c r="A5245" i="1"/>
  <c r="AH5244" i="1"/>
  <c r="V5244" i="1"/>
  <c r="I5244" i="1"/>
  <c r="A5244" i="1"/>
  <c r="AH5243" i="1"/>
  <c r="V5243" i="1"/>
  <c r="I5243" i="1"/>
  <c r="A5243" i="1"/>
  <c r="AH5242" i="1"/>
  <c r="V5242" i="1"/>
  <c r="I5242" i="1"/>
  <c r="A5242" i="1"/>
  <c r="AH5241" i="1"/>
  <c r="V5241" i="1"/>
  <c r="I5241" i="1"/>
  <c r="A5241" i="1"/>
  <c r="AH5240" i="1"/>
  <c r="V5240" i="1"/>
  <c r="I5240" i="1"/>
  <c r="A5240" i="1"/>
  <c r="AH5239" i="1"/>
  <c r="V5239" i="1"/>
  <c r="I5239" i="1"/>
  <c r="A5239" i="1"/>
  <c r="AH5238" i="1"/>
  <c r="V5238" i="1"/>
  <c r="I5238" i="1"/>
  <c r="A5238" i="1"/>
  <c r="AH5237" i="1"/>
  <c r="V5237" i="1"/>
  <c r="I5237" i="1"/>
  <c r="A5237" i="1"/>
  <c r="AH5236" i="1"/>
  <c r="V5236" i="1"/>
  <c r="I5236" i="1"/>
  <c r="A5236" i="1"/>
  <c r="AH5235" i="1"/>
  <c r="V5235" i="1"/>
  <c r="I5235" i="1"/>
  <c r="A5235" i="1"/>
  <c r="AH5234" i="1"/>
  <c r="V5234" i="1"/>
  <c r="I5234" i="1"/>
  <c r="A5234" i="1"/>
  <c r="AH5233" i="1"/>
  <c r="V5233" i="1"/>
  <c r="I5233" i="1"/>
  <c r="A5233" i="1"/>
  <c r="AH5232" i="1"/>
  <c r="V5232" i="1"/>
  <c r="I5232" i="1"/>
  <c r="A5232" i="1"/>
  <c r="AH5231" i="1"/>
  <c r="V5231" i="1"/>
  <c r="I5231" i="1"/>
  <c r="A5231" i="1"/>
  <c r="AH5230" i="1"/>
  <c r="V5230" i="1"/>
  <c r="I5230" i="1"/>
  <c r="A5230" i="1"/>
  <c r="AH5229" i="1"/>
  <c r="V5229" i="1"/>
  <c r="I5229" i="1"/>
  <c r="A5229" i="1"/>
  <c r="AH5228" i="1"/>
  <c r="V5228" i="1"/>
  <c r="I5228" i="1"/>
  <c r="A5228" i="1"/>
  <c r="AH5227" i="1"/>
  <c r="V5227" i="1"/>
  <c r="I5227" i="1"/>
  <c r="A5227" i="1"/>
  <c r="AH5226" i="1"/>
  <c r="V5226" i="1"/>
  <c r="I5226" i="1"/>
  <c r="A5226" i="1"/>
  <c r="AH5225" i="1"/>
  <c r="V5225" i="1"/>
  <c r="I5225" i="1"/>
  <c r="A5225" i="1"/>
  <c r="AH5224" i="1"/>
  <c r="V5224" i="1"/>
  <c r="I5224" i="1"/>
  <c r="A5224" i="1"/>
  <c r="AH5223" i="1"/>
  <c r="V5223" i="1"/>
  <c r="I5223" i="1"/>
  <c r="A5223" i="1"/>
  <c r="AH5222" i="1"/>
  <c r="V5222" i="1"/>
  <c r="I5222" i="1"/>
  <c r="A5222" i="1"/>
  <c r="AH5221" i="1"/>
  <c r="V5221" i="1"/>
  <c r="I5221" i="1"/>
  <c r="A5221" i="1"/>
  <c r="AH5220" i="1"/>
  <c r="V5220" i="1"/>
  <c r="I5220" i="1"/>
  <c r="A5220" i="1"/>
  <c r="AH5219" i="1"/>
  <c r="V5219" i="1"/>
  <c r="I5219" i="1"/>
  <c r="A5219" i="1"/>
  <c r="AH5218" i="1"/>
  <c r="V5218" i="1"/>
  <c r="I5218" i="1"/>
  <c r="A5218" i="1"/>
  <c r="AH5217" i="1"/>
  <c r="V5217" i="1"/>
  <c r="I5217" i="1"/>
  <c r="A5217" i="1"/>
  <c r="AH5216" i="1"/>
  <c r="V5216" i="1"/>
  <c r="I5216" i="1"/>
  <c r="A5216" i="1"/>
  <c r="AH5215" i="1"/>
  <c r="I5215" i="1"/>
  <c r="A5215" i="1"/>
  <c r="AH5214" i="1"/>
  <c r="V5214" i="1"/>
  <c r="I5214" i="1"/>
  <c r="A5214" i="1"/>
  <c r="AH5213" i="1"/>
  <c r="V5213" i="1"/>
  <c r="I5213" i="1"/>
  <c r="A5213" i="1"/>
  <c r="AH5212" i="1"/>
  <c r="V5212" i="1"/>
  <c r="I5212" i="1"/>
  <c r="A5212" i="1"/>
  <c r="AH5211" i="1"/>
  <c r="V5211" i="1"/>
  <c r="I5211" i="1"/>
  <c r="A5211" i="1"/>
  <c r="AH5210" i="1"/>
  <c r="V5210" i="1"/>
  <c r="I5210" i="1"/>
  <c r="A5210" i="1"/>
  <c r="AH5209" i="1"/>
  <c r="V5209" i="1"/>
  <c r="I5209" i="1"/>
  <c r="A5209" i="1"/>
  <c r="AH5208" i="1"/>
  <c r="V5208" i="1"/>
  <c r="I5208" i="1"/>
  <c r="A5208" i="1"/>
  <c r="AH5207" i="1"/>
  <c r="V5207" i="1"/>
  <c r="I5207" i="1"/>
  <c r="A5207" i="1"/>
  <c r="AH5206" i="1"/>
  <c r="V5206" i="1"/>
  <c r="I5206" i="1"/>
  <c r="A5206" i="1"/>
  <c r="AH5205" i="1"/>
  <c r="V5205" i="1"/>
  <c r="I5205" i="1"/>
  <c r="A5205" i="1"/>
  <c r="AH5204" i="1"/>
  <c r="V5204" i="1"/>
  <c r="I5204" i="1"/>
  <c r="A5204" i="1"/>
  <c r="AH5203" i="1"/>
  <c r="V5203" i="1"/>
  <c r="I5203" i="1"/>
  <c r="A5203" i="1"/>
  <c r="AH5202" i="1"/>
  <c r="V5202" i="1"/>
  <c r="I5202" i="1"/>
  <c r="A5202" i="1"/>
  <c r="AH5201" i="1"/>
  <c r="V5201" i="1"/>
  <c r="I5201" i="1"/>
  <c r="A5201" i="1"/>
  <c r="AH5200" i="1"/>
  <c r="V5200" i="1"/>
  <c r="I5200" i="1"/>
  <c r="A5200" i="1"/>
  <c r="AH5199" i="1"/>
  <c r="V5199" i="1"/>
  <c r="I5199" i="1"/>
  <c r="A5199" i="1"/>
  <c r="AH5198" i="1"/>
  <c r="I5198" i="1"/>
  <c r="A5198" i="1"/>
  <c r="AH5197" i="1"/>
  <c r="I5197" i="1"/>
  <c r="A5197" i="1"/>
  <c r="AH5196" i="1"/>
  <c r="V5196" i="1"/>
  <c r="I5196" i="1"/>
  <c r="A5196" i="1"/>
  <c r="AH5195" i="1"/>
  <c r="V5195" i="1"/>
  <c r="I5195" i="1"/>
  <c r="A5195" i="1"/>
  <c r="AH5194" i="1"/>
  <c r="V5194" i="1"/>
  <c r="I5194" i="1"/>
  <c r="A5194" i="1"/>
  <c r="AH5193" i="1"/>
  <c r="V5193" i="1"/>
  <c r="I5193" i="1"/>
  <c r="A5193" i="1"/>
  <c r="AH5192" i="1"/>
  <c r="V5192" i="1"/>
  <c r="I5192" i="1"/>
  <c r="A5192" i="1"/>
  <c r="AH5191" i="1"/>
  <c r="V5191" i="1"/>
  <c r="I5191" i="1"/>
  <c r="A5191" i="1"/>
  <c r="AH5190" i="1"/>
  <c r="V5190" i="1"/>
  <c r="I5190" i="1"/>
  <c r="A5190" i="1"/>
  <c r="AH5189" i="1"/>
  <c r="V5189" i="1"/>
  <c r="I5189" i="1"/>
  <c r="A5189" i="1"/>
  <c r="AH5188" i="1"/>
  <c r="V5188" i="1"/>
  <c r="I5188" i="1"/>
  <c r="A5188" i="1"/>
  <c r="AH5187" i="1"/>
  <c r="V5187" i="1"/>
  <c r="I5187" i="1"/>
  <c r="A5187" i="1"/>
  <c r="AH5186" i="1"/>
  <c r="V5186" i="1"/>
  <c r="I5186" i="1"/>
  <c r="A5186" i="1"/>
  <c r="AH5185" i="1"/>
  <c r="V5185" i="1"/>
  <c r="I5185" i="1"/>
  <c r="A5185" i="1"/>
  <c r="AH5184" i="1"/>
  <c r="V5184" i="1"/>
  <c r="I5184" i="1"/>
  <c r="A5184" i="1"/>
  <c r="AH5183" i="1"/>
  <c r="V5183" i="1"/>
  <c r="I5183" i="1"/>
  <c r="A5183" i="1"/>
  <c r="AH5182" i="1"/>
  <c r="V5182" i="1"/>
  <c r="I5182" i="1"/>
  <c r="A5182" i="1"/>
  <c r="AH5181" i="1"/>
  <c r="V5181" i="1"/>
  <c r="I5181" i="1"/>
  <c r="A5181" i="1"/>
  <c r="AH5180" i="1"/>
  <c r="V5180" i="1"/>
  <c r="I5180" i="1"/>
  <c r="A5180" i="1"/>
  <c r="AH5179" i="1"/>
  <c r="V5179" i="1"/>
  <c r="I5179" i="1"/>
  <c r="A5179" i="1"/>
  <c r="AH5178" i="1"/>
  <c r="V5178" i="1"/>
  <c r="I5178" i="1"/>
  <c r="A5178" i="1"/>
  <c r="AH5177" i="1"/>
  <c r="V5177" i="1"/>
  <c r="I5177" i="1"/>
  <c r="A5177" i="1"/>
  <c r="AH5176" i="1"/>
  <c r="V5176" i="1"/>
  <c r="I5176" i="1"/>
  <c r="A5176" i="1"/>
  <c r="AH5175" i="1"/>
  <c r="V5175" i="1"/>
  <c r="I5175" i="1"/>
  <c r="A5175" i="1"/>
  <c r="AH5174" i="1"/>
  <c r="V5174" i="1"/>
  <c r="I5174" i="1"/>
  <c r="A5174" i="1"/>
  <c r="AH5173" i="1"/>
  <c r="V5173" i="1"/>
  <c r="I5173" i="1"/>
  <c r="A5173" i="1"/>
  <c r="AH5172" i="1"/>
  <c r="V5172" i="1"/>
  <c r="I5172" i="1"/>
  <c r="A5172" i="1"/>
  <c r="AH5171" i="1"/>
  <c r="V5171" i="1"/>
  <c r="I5171" i="1"/>
  <c r="A5171" i="1"/>
  <c r="AH5170" i="1"/>
  <c r="V5170" i="1"/>
  <c r="I5170" i="1"/>
  <c r="A5170" i="1"/>
  <c r="AH5169" i="1"/>
  <c r="V5169" i="1"/>
  <c r="I5169" i="1"/>
  <c r="A5169" i="1"/>
  <c r="AH5168" i="1"/>
  <c r="V5168" i="1"/>
  <c r="I5168" i="1"/>
  <c r="A5168" i="1"/>
  <c r="AH5167" i="1"/>
  <c r="V5167" i="1"/>
  <c r="I5167" i="1"/>
  <c r="A5167" i="1"/>
  <c r="AH5166" i="1"/>
  <c r="V5166" i="1"/>
  <c r="I5166" i="1"/>
  <c r="A5166" i="1"/>
  <c r="AH5165" i="1"/>
  <c r="V5165" i="1"/>
  <c r="I5165" i="1"/>
  <c r="A5165" i="1"/>
  <c r="AH5164" i="1"/>
  <c r="V5164" i="1"/>
  <c r="I5164" i="1"/>
  <c r="A5164" i="1"/>
  <c r="AH5163" i="1"/>
  <c r="V5163" i="1"/>
  <c r="I5163" i="1"/>
  <c r="A5163" i="1"/>
  <c r="AH5162" i="1"/>
  <c r="V5162" i="1"/>
  <c r="I5162" i="1"/>
  <c r="A5162" i="1"/>
  <c r="AH5161" i="1"/>
  <c r="V5161" i="1"/>
  <c r="I5161" i="1"/>
  <c r="A5161" i="1"/>
  <c r="AH5160" i="1"/>
  <c r="V5160" i="1"/>
  <c r="I5160" i="1"/>
  <c r="A5160" i="1"/>
  <c r="AH5159" i="1"/>
  <c r="V5159" i="1"/>
  <c r="I5159" i="1"/>
  <c r="A5159" i="1"/>
  <c r="AH5158" i="1"/>
  <c r="V5158" i="1"/>
  <c r="I5158" i="1"/>
  <c r="A5158" i="1"/>
  <c r="AH5157" i="1"/>
  <c r="V5157" i="1"/>
  <c r="I5157" i="1"/>
  <c r="A5157" i="1"/>
  <c r="AH5156" i="1"/>
  <c r="V5156" i="1"/>
  <c r="I5156" i="1"/>
  <c r="A5156" i="1"/>
  <c r="AH5155" i="1"/>
  <c r="V5155" i="1"/>
  <c r="I5155" i="1"/>
  <c r="A5155" i="1"/>
  <c r="AH5154" i="1"/>
  <c r="V5154" i="1"/>
  <c r="I5154" i="1"/>
  <c r="A5154" i="1"/>
  <c r="AH5153" i="1"/>
  <c r="V5153" i="1"/>
  <c r="I5153" i="1"/>
  <c r="A5153" i="1"/>
  <c r="AH5152" i="1"/>
  <c r="V5152" i="1"/>
  <c r="I5152" i="1"/>
  <c r="A5152" i="1"/>
  <c r="AH5151" i="1"/>
  <c r="V5151" i="1"/>
  <c r="I5151" i="1"/>
  <c r="A5151" i="1"/>
  <c r="AH5150" i="1"/>
  <c r="V5150" i="1"/>
  <c r="I5150" i="1"/>
  <c r="A5150" i="1"/>
  <c r="AH5149" i="1"/>
  <c r="V5149" i="1"/>
  <c r="I5149" i="1"/>
  <c r="A5149" i="1"/>
  <c r="AH5148" i="1"/>
  <c r="V5148" i="1"/>
  <c r="I5148" i="1"/>
  <c r="A5148" i="1"/>
  <c r="AH5147" i="1"/>
  <c r="V5147" i="1"/>
  <c r="I5147" i="1"/>
  <c r="A5147" i="1"/>
  <c r="AH5146" i="1"/>
  <c r="V5146" i="1"/>
  <c r="I5146" i="1"/>
  <c r="A5146" i="1"/>
  <c r="AH5145" i="1"/>
  <c r="V5145" i="1"/>
  <c r="I5145" i="1"/>
  <c r="A5145" i="1"/>
  <c r="AH5144" i="1"/>
  <c r="V5144" i="1"/>
  <c r="I5144" i="1"/>
  <c r="A5144" i="1"/>
  <c r="AH5143" i="1"/>
  <c r="V5143" i="1"/>
  <c r="I5143" i="1"/>
  <c r="A5143" i="1"/>
  <c r="AH5142" i="1"/>
  <c r="I5142" i="1"/>
  <c r="A5142" i="1"/>
  <c r="AH5141" i="1"/>
  <c r="V5141" i="1"/>
  <c r="I5141" i="1"/>
  <c r="A5141" i="1"/>
  <c r="AH5140" i="1"/>
  <c r="V5140" i="1"/>
  <c r="I5140" i="1"/>
  <c r="A5140" i="1"/>
  <c r="AH5139" i="1"/>
  <c r="V5139" i="1"/>
  <c r="I5139" i="1"/>
  <c r="A5139" i="1"/>
  <c r="AH5138" i="1"/>
  <c r="V5138" i="1"/>
  <c r="I5138" i="1"/>
  <c r="A5138" i="1"/>
  <c r="AH5137" i="1"/>
  <c r="V5137" i="1"/>
  <c r="I5137" i="1"/>
  <c r="A5137" i="1"/>
  <c r="AH5136" i="1"/>
  <c r="V5136" i="1"/>
  <c r="I5136" i="1"/>
  <c r="A5136" i="1"/>
  <c r="AH5135" i="1"/>
  <c r="V5135" i="1"/>
  <c r="I5135" i="1"/>
  <c r="A5135" i="1"/>
  <c r="AH5134" i="1"/>
  <c r="V5134" i="1"/>
  <c r="I5134" i="1"/>
  <c r="A5134" i="1"/>
  <c r="AH5133" i="1"/>
  <c r="V5133" i="1"/>
  <c r="I5133" i="1"/>
  <c r="A5133" i="1"/>
  <c r="AH5132" i="1"/>
  <c r="V5132" i="1"/>
  <c r="I5132" i="1"/>
  <c r="A5132" i="1"/>
  <c r="AH5131" i="1"/>
  <c r="V5131" i="1"/>
  <c r="I5131" i="1"/>
  <c r="A5131" i="1"/>
  <c r="AH5130" i="1"/>
  <c r="V5130" i="1"/>
  <c r="I5130" i="1"/>
  <c r="A5130" i="1"/>
  <c r="AH5129" i="1"/>
  <c r="V5129" i="1"/>
  <c r="I5129" i="1"/>
  <c r="A5129" i="1"/>
  <c r="AH5128" i="1"/>
  <c r="V5128" i="1"/>
  <c r="I5128" i="1"/>
  <c r="A5128" i="1"/>
  <c r="AH5127" i="1"/>
  <c r="V5127" i="1"/>
  <c r="I5127" i="1"/>
  <c r="A5127" i="1"/>
  <c r="AH5126" i="1"/>
  <c r="V5126" i="1"/>
  <c r="I5126" i="1"/>
  <c r="A5126" i="1"/>
  <c r="AH5125" i="1"/>
  <c r="V5125" i="1"/>
  <c r="I5125" i="1"/>
  <c r="A5125" i="1"/>
  <c r="AH5124" i="1"/>
  <c r="V5124" i="1"/>
  <c r="I5124" i="1"/>
  <c r="A5124" i="1"/>
  <c r="AH5123" i="1"/>
  <c r="V5123" i="1"/>
  <c r="I5123" i="1"/>
  <c r="A5123" i="1"/>
  <c r="AH5122" i="1"/>
  <c r="V5122" i="1"/>
  <c r="I5122" i="1"/>
  <c r="A5122" i="1"/>
  <c r="AH5121" i="1"/>
  <c r="V5121" i="1"/>
  <c r="I5121" i="1"/>
  <c r="A5121" i="1"/>
  <c r="AH5120" i="1"/>
  <c r="V5120" i="1"/>
  <c r="I5120" i="1"/>
  <c r="A5120" i="1"/>
  <c r="AH5119" i="1"/>
  <c r="V5119" i="1"/>
  <c r="I5119" i="1"/>
  <c r="A5119" i="1"/>
  <c r="AH5118" i="1"/>
  <c r="V5118" i="1"/>
  <c r="I5118" i="1"/>
  <c r="A5118" i="1"/>
  <c r="AH5117" i="1"/>
  <c r="V5117" i="1"/>
  <c r="I5117" i="1"/>
  <c r="A5117" i="1"/>
  <c r="AH5116" i="1"/>
  <c r="V5116" i="1"/>
  <c r="I5116" i="1"/>
  <c r="A5116" i="1"/>
  <c r="AH5115" i="1"/>
  <c r="V5115" i="1"/>
  <c r="I5115" i="1"/>
  <c r="A5115" i="1"/>
  <c r="AH5114" i="1"/>
  <c r="V5114" i="1"/>
  <c r="I5114" i="1"/>
  <c r="A5114" i="1"/>
  <c r="AH5113" i="1"/>
  <c r="V5113" i="1"/>
  <c r="I5113" i="1"/>
  <c r="A5113" i="1"/>
  <c r="AH5112" i="1"/>
  <c r="V5112" i="1"/>
  <c r="I5112" i="1"/>
  <c r="A5112" i="1"/>
  <c r="AH5111" i="1"/>
  <c r="V5111" i="1"/>
  <c r="I5111" i="1"/>
  <c r="A5111" i="1"/>
  <c r="AH5110" i="1"/>
  <c r="V5110" i="1"/>
  <c r="I5110" i="1"/>
  <c r="A5110" i="1"/>
  <c r="AH5109" i="1"/>
  <c r="V5109" i="1"/>
  <c r="I5109" i="1"/>
  <c r="A5109" i="1"/>
  <c r="AH5108" i="1"/>
  <c r="V5108" i="1"/>
  <c r="I5108" i="1"/>
  <c r="A5108" i="1"/>
  <c r="AH5107" i="1"/>
  <c r="V5107" i="1"/>
  <c r="I5107" i="1"/>
  <c r="A5107" i="1"/>
  <c r="AH5106" i="1"/>
  <c r="V5106" i="1"/>
  <c r="I5106" i="1"/>
  <c r="A5106" i="1"/>
  <c r="AH5105" i="1"/>
  <c r="V5105" i="1"/>
  <c r="I5105" i="1"/>
  <c r="A5105" i="1"/>
  <c r="AH5104" i="1"/>
  <c r="V5104" i="1"/>
  <c r="I5104" i="1"/>
  <c r="A5104" i="1"/>
  <c r="AH5103" i="1"/>
  <c r="V5103" i="1"/>
  <c r="I5103" i="1"/>
  <c r="A5103" i="1"/>
  <c r="AH5102" i="1"/>
  <c r="V5102" i="1"/>
  <c r="I5102" i="1"/>
  <c r="A5102" i="1"/>
  <c r="AH5101" i="1"/>
  <c r="V5101" i="1"/>
  <c r="I5101" i="1"/>
  <c r="A5101" i="1"/>
  <c r="AH5100" i="1"/>
  <c r="V5100" i="1"/>
  <c r="I5100" i="1"/>
  <c r="A5100" i="1"/>
  <c r="AH5099" i="1"/>
  <c r="V5099" i="1"/>
  <c r="I5099" i="1"/>
  <c r="A5099" i="1"/>
  <c r="AH5098" i="1"/>
  <c r="V5098" i="1"/>
  <c r="I5098" i="1"/>
  <c r="A5098" i="1"/>
  <c r="AH5097" i="1"/>
  <c r="V5097" i="1"/>
  <c r="I5097" i="1"/>
  <c r="A5097" i="1"/>
  <c r="AH5096" i="1"/>
  <c r="V5096" i="1"/>
  <c r="I5096" i="1"/>
  <c r="A5096" i="1"/>
  <c r="AH5095" i="1"/>
  <c r="V5095" i="1"/>
  <c r="I5095" i="1"/>
  <c r="A5095" i="1"/>
  <c r="AH5094" i="1"/>
  <c r="V5094" i="1"/>
  <c r="I5094" i="1"/>
  <c r="A5094" i="1"/>
  <c r="AH5093" i="1"/>
  <c r="V5093" i="1"/>
  <c r="I5093" i="1"/>
  <c r="A5093" i="1"/>
  <c r="AH5092" i="1"/>
  <c r="V5092" i="1"/>
  <c r="I5092" i="1"/>
  <c r="A5092" i="1"/>
  <c r="AH5091" i="1"/>
  <c r="V5091" i="1"/>
  <c r="I5091" i="1"/>
  <c r="A5091" i="1"/>
  <c r="AH5090" i="1"/>
  <c r="V5090" i="1"/>
  <c r="I5090" i="1"/>
  <c r="A5090" i="1"/>
  <c r="AH5089" i="1"/>
  <c r="V5089" i="1"/>
  <c r="I5089" i="1"/>
  <c r="A5089" i="1"/>
  <c r="AH5088" i="1"/>
  <c r="V5088" i="1"/>
  <c r="I5088" i="1"/>
  <c r="A5088" i="1"/>
  <c r="AH5087" i="1"/>
  <c r="V5087" i="1"/>
  <c r="I5087" i="1"/>
  <c r="A5087" i="1"/>
  <c r="AH5086" i="1"/>
  <c r="I5086" i="1"/>
  <c r="A5086" i="1"/>
  <c r="AH5085" i="1"/>
  <c r="V5085" i="1"/>
  <c r="I5085" i="1"/>
  <c r="A5085" i="1"/>
  <c r="AH5084" i="1"/>
  <c r="V5084" i="1"/>
  <c r="I5084" i="1"/>
  <c r="A5084" i="1"/>
  <c r="AH5083" i="1"/>
  <c r="V5083" i="1"/>
  <c r="I5083" i="1"/>
  <c r="A5083" i="1"/>
  <c r="AH5082" i="1"/>
  <c r="V5082" i="1"/>
  <c r="I5082" i="1"/>
  <c r="A5082" i="1"/>
  <c r="AH5081" i="1"/>
  <c r="V5081" i="1"/>
  <c r="I5081" i="1"/>
  <c r="A5081" i="1"/>
  <c r="AH5080" i="1"/>
  <c r="V5080" i="1"/>
  <c r="I5080" i="1"/>
  <c r="A5080" i="1"/>
  <c r="AH5079" i="1"/>
  <c r="V5079" i="1"/>
  <c r="I5079" i="1"/>
  <c r="A5079" i="1"/>
  <c r="AH5078" i="1"/>
  <c r="V5078" i="1"/>
  <c r="I5078" i="1"/>
  <c r="A5078" i="1"/>
  <c r="AH5077" i="1"/>
  <c r="V5077" i="1"/>
  <c r="I5077" i="1"/>
  <c r="A5077" i="1"/>
  <c r="AH5076" i="1"/>
  <c r="V5076" i="1"/>
  <c r="I5076" i="1"/>
  <c r="A5076" i="1"/>
  <c r="AH5075" i="1"/>
  <c r="V5075" i="1"/>
  <c r="I5075" i="1"/>
  <c r="A5075" i="1"/>
  <c r="AH5074" i="1"/>
  <c r="V5074" i="1"/>
  <c r="I5074" i="1"/>
  <c r="A5074" i="1"/>
  <c r="AH5073" i="1"/>
  <c r="V5073" i="1"/>
  <c r="I5073" i="1"/>
  <c r="A5073" i="1"/>
  <c r="AH5072" i="1"/>
  <c r="V5072" i="1"/>
  <c r="I5072" i="1"/>
  <c r="A5072" i="1"/>
  <c r="AH5071" i="1"/>
  <c r="V5071" i="1"/>
  <c r="I5071" i="1"/>
  <c r="A5071" i="1"/>
  <c r="AH5070" i="1"/>
  <c r="V5070" i="1"/>
  <c r="I5070" i="1"/>
  <c r="A5070" i="1"/>
  <c r="AH5069" i="1"/>
  <c r="V5069" i="1"/>
  <c r="I5069" i="1"/>
  <c r="A5069" i="1"/>
  <c r="AH5068" i="1"/>
  <c r="V5068" i="1"/>
  <c r="I5068" i="1"/>
  <c r="A5068" i="1"/>
  <c r="AH5067" i="1"/>
  <c r="V5067" i="1"/>
  <c r="I5067" i="1"/>
  <c r="A5067" i="1"/>
  <c r="AH5066" i="1"/>
  <c r="V5066" i="1"/>
  <c r="I5066" i="1"/>
  <c r="A5066" i="1"/>
  <c r="AH5065" i="1"/>
  <c r="V5065" i="1"/>
  <c r="I5065" i="1"/>
  <c r="A5065" i="1"/>
  <c r="AH5064" i="1"/>
  <c r="V5064" i="1"/>
  <c r="I5064" i="1"/>
  <c r="A5064" i="1"/>
  <c r="AH5063" i="1"/>
  <c r="V5063" i="1"/>
  <c r="I5063" i="1"/>
  <c r="A5063" i="1"/>
  <c r="AH5062" i="1"/>
  <c r="V5062" i="1"/>
  <c r="I5062" i="1"/>
  <c r="A5062" i="1"/>
  <c r="AH5061" i="1"/>
  <c r="V5061" i="1"/>
  <c r="I5061" i="1"/>
  <c r="A5061" i="1"/>
  <c r="AH5060" i="1"/>
  <c r="V5060" i="1"/>
  <c r="I5060" i="1"/>
  <c r="A5060" i="1"/>
  <c r="AH5059" i="1"/>
  <c r="V5059" i="1"/>
  <c r="I5059" i="1"/>
  <c r="A5059" i="1"/>
  <c r="AH5058" i="1"/>
  <c r="V5058" i="1"/>
  <c r="I5058" i="1"/>
  <c r="A5058" i="1"/>
  <c r="AH5057" i="1"/>
  <c r="V5057" i="1"/>
  <c r="I5057" i="1"/>
  <c r="A5057" i="1"/>
  <c r="AH5056" i="1"/>
  <c r="V5056" i="1"/>
  <c r="I5056" i="1"/>
  <c r="A5056" i="1"/>
  <c r="AH5055" i="1"/>
  <c r="V5055" i="1"/>
  <c r="I5055" i="1"/>
  <c r="A5055" i="1"/>
  <c r="AH5054" i="1"/>
  <c r="V5054" i="1"/>
  <c r="I5054" i="1"/>
  <c r="A5054" i="1"/>
  <c r="AH5053" i="1"/>
  <c r="V5053" i="1"/>
  <c r="I5053" i="1"/>
  <c r="A5053" i="1"/>
  <c r="AH5052" i="1"/>
  <c r="V5052" i="1"/>
  <c r="I5052" i="1"/>
  <c r="A5052" i="1"/>
  <c r="AH5051" i="1"/>
  <c r="V5051" i="1"/>
  <c r="I5051" i="1"/>
  <c r="A5051" i="1"/>
  <c r="AH5050" i="1"/>
  <c r="V5050" i="1"/>
  <c r="I5050" i="1"/>
  <c r="A5050" i="1"/>
  <c r="AH5049" i="1"/>
  <c r="V5049" i="1"/>
  <c r="I5049" i="1"/>
  <c r="A5049" i="1"/>
  <c r="AH5048" i="1"/>
  <c r="V5048" i="1"/>
  <c r="I5048" i="1"/>
  <c r="A5048" i="1"/>
  <c r="AH5047" i="1"/>
  <c r="V5047" i="1"/>
  <c r="I5047" i="1"/>
  <c r="A5047" i="1"/>
  <c r="AH5046" i="1"/>
  <c r="V5046" i="1"/>
  <c r="I5046" i="1"/>
  <c r="A5046" i="1"/>
  <c r="AH5045" i="1"/>
  <c r="V5045" i="1"/>
  <c r="I5045" i="1"/>
  <c r="A5045" i="1"/>
  <c r="AH5044" i="1"/>
  <c r="V5044" i="1"/>
  <c r="I5044" i="1"/>
  <c r="A5044" i="1"/>
  <c r="AH5043" i="1"/>
  <c r="V5043" i="1"/>
  <c r="I5043" i="1"/>
  <c r="A5043" i="1"/>
  <c r="AH5042" i="1"/>
  <c r="V5042" i="1"/>
  <c r="I5042" i="1"/>
  <c r="A5042" i="1"/>
  <c r="AH5041" i="1"/>
  <c r="V5041" i="1"/>
  <c r="I5041" i="1"/>
  <c r="A5041" i="1"/>
  <c r="AH5040" i="1"/>
  <c r="V5040" i="1"/>
  <c r="I5040" i="1"/>
  <c r="A5040" i="1"/>
  <c r="AH5039" i="1"/>
  <c r="V5039" i="1"/>
  <c r="I5039" i="1"/>
  <c r="A5039" i="1"/>
  <c r="AH5038" i="1"/>
  <c r="V5038" i="1"/>
  <c r="I5038" i="1"/>
  <c r="A5038" i="1"/>
  <c r="AH5037" i="1"/>
  <c r="V5037" i="1"/>
  <c r="I5037" i="1"/>
  <c r="A5037" i="1"/>
  <c r="AH5036" i="1"/>
  <c r="V5036" i="1"/>
  <c r="I5036" i="1"/>
  <c r="A5036" i="1"/>
  <c r="AH5035" i="1"/>
  <c r="V5035" i="1"/>
  <c r="I5035" i="1"/>
  <c r="A5035" i="1"/>
  <c r="AH5034" i="1"/>
  <c r="V5034" i="1"/>
  <c r="I5034" i="1"/>
  <c r="A5034" i="1"/>
  <c r="AH5033" i="1"/>
  <c r="V5033" i="1"/>
  <c r="I5033" i="1"/>
  <c r="A5033" i="1"/>
  <c r="AH5032" i="1"/>
  <c r="V5032" i="1"/>
  <c r="I5032" i="1"/>
  <c r="A5032" i="1"/>
  <c r="AH5031" i="1"/>
  <c r="V5031" i="1"/>
  <c r="I5031" i="1"/>
  <c r="A5031" i="1"/>
  <c r="AH5030" i="1"/>
  <c r="V5030" i="1"/>
  <c r="I5030" i="1"/>
  <c r="A5030" i="1"/>
  <c r="AH5029" i="1"/>
  <c r="V5029" i="1"/>
  <c r="I5029" i="1"/>
  <c r="A5029" i="1"/>
  <c r="AH5028" i="1"/>
  <c r="V5028" i="1"/>
  <c r="I5028" i="1"/>
  <c r="A5028" i="1"/>
  <c r="AH5027" i="1"/>
  <c r="V5027" i="1"/>
  <c r="I5027" i="1"/>
  <c r="A5027" i="1"/>
  <c r="AH5026" i="1"/>
  <c r="V5026" i="1"/>
  <c r="I5026" i="1"/>
  <c r="A5026" i="1"/>
  <c r="AH5025" i="1"/>
  <c r="V5025" i="1"/>
  <c r="I5025" i="1"/>
  <c r="A5025" i="1"/>
  <c r="AH5024" i="1"/>
  <c r="V5024" i="1"/>
  <c r="I5024" i="1"/>
  <c r="A5024" i="1"/>
  <c r="AH5023" i="1"/>
  <c r="V5023" i="1"/>
  <c r="I5023" i="1"/>
  <c r="A5023" i="1"/>
  <c r="AH5022" i="1"/>
  <c r="V5022" i="1"/>
  <c r="I5022" i="1"/>
  <c r="A5022" i="1"/>
  <c r="AH5021" i="1"/>
  <c r="V5021" i="1"/>
  <c r="I5021" i="1"/>
  <c r="A5021" i="1"/>
  <c r="AH5020" i="1"/>
  <c r="V5020" i="1"/>
  <c r="I5020" i="1"/>
  <c r="A5020" i="1"/>
  <c r="AH5019" i="1"/>
  <c r="V5019" i="1"/>
  <c r="I5019" i="1"/>
  <c r="A5019" i="1"/>
  <c r="AH5018" i="1"/>
  <c r="V5018" i="1"/>
  <c r="I5018" i="1"/>
  <c r="A5018" i="1"/>
  <c r="AH5017" i="1"/>
  <c r="V5017" i="1"/>
  <c r="I5017" i="1"/>
  <c r="A5017" i="1"/>
  <c r="AH5016" i="1"/>
  <c r="V5016" i="1"/>
  <c r="I5016" i="1"/>
  <c r="A5016" i="1"/>
  <c r="AH5015" i="1"/>
  <c r="V5015" i="1"/>
  <c r="I5015" i="1"/>
  <c r="A5015" i="1"/>
  <c r="AH5014" i="1"/>
  <c r="V5014" i="1"/>
  <c r="I5014" i="1"/>
  <c r="A5014" i="1"/>
  <c r="AH5013" i="1"/>
  <c r="V5013" i="1"/>
  <c r="I5013" i="1"/>
  <c r="A5013" i="1"/>
  <c r="AH5012" i="1"/>
  <c r="V5012" i="1"/>
  <c r="I5012" i="1"/>
  <c r="A5012" i="1"/>
  <c r="AH5011" i="1"/>
  <c r="V5011" i="1"/>
  <c r="I5011" i="1"/>
  <c r="A5011" i="1"/>
  <c r="AH5010" i="1"/>
  <c r="V5010" i="1"/>
  <c r="I5010" i="1"/>
  <c r="A5010" i="1"/>
  <c r="AH5009" i="1"/>
  <c r="V5009" i="1"/>
  <c r="I5009" i="1"/>
  <c r="A5009" i="1"/>
  <c r="AH5008" i="1"/>
  <c r="V5008" i="1"/>
  <c r="I5008" i="1"/>
  <c r="A5008" i="1"/>
  <c r="AH5007" i="1"/>
  <c r="V5007" i="1"/>
  <c r="I5007" i="1"/>
  <c r="A5007" i="1"/>
  <c r="AH5006" i="1"/>
  <c r="V5006" i="1"/>
  <c r="I5006" i="1"/>
  <c r="A5006" i="1"/>
  <c r="AH5005" i="1"/>
  <c r="V5005" i="1"/>
  <c r="I5005" i="1"/>
  <c r="A5005" i="1"/>
  <c r="AH5004" i="1"/>
  <c r="V5004" i="1"/>
  <c r="I5004" i="1"/>
  <c r="A5004" i="1"/>
  <c r="AH5003" i="1"/>
  <c r="V5003" i="1"/>
  <c r="I5003" i="1"/>
  <c r="A5003" i="1"/>
  <c r="AH5002" i="1"/>
  <c r="V5002" i="1"/>
  <c r="I5002" i="1"/>
  <c r="A5002" i="1"/>
  <c r="AH5001" i="1"/>
  <c r="V5001" i="1"/>
  <c r="I5001" i="1"/>
  <c r="A5001" i="1"/>
  <c r="AH5000" i="1"/>
  <c r="V5000" i="1"/>
  <c r="I5000" i="1"/>
  <c r="A5000" i="1"/>
  <c r="AH4999" i="1"/>
  <c r="V4999" i="1"/>
  <c r="I4999" i="1"/>
  <c r="A4999" i="1"/>
  <c r="AH4998" i="1"/>
  <c r="V4998" i="1"/>
  <c r="I4998" i="1"/>
  <c r="A4998" i="1"/>
  <c r="AH4997" i="1"/>
  <c r="V4997" i="1"/>
  <c r="I4997" i="1"/>
  <c r="A4997" i="1"/>
  <c r="AH4996" i="1"/>
  <c r="V4996" i="1"/>
  <c r="I4996" i="1"/>
  <c r="A4996" i="1"/>
  <c r="AH4995" i="1"/>
  <c r="V4995" i="1"/>
  <c r="I4995" i="1"/>
  <c r="A4995" i="1"/>
  <c r="AH4994" i="1"/>
  <c r="V4994" i="1"/>
  <c r="I4994" i="1"/>
  <c r="A4994" i="1"/>
  <c r="AH4993" i="1"/>
  <c r="V4993" i="1"/>
  <c r="I4993" i="1"/>
  <c r="A4993" i="1"/>
  <c r="AH4992" i="1"/>
  <c r="V4992" i="1"/>
  <c r="I4992" i="1"/>
  <c r="A4992" i="1"/>
  <c r="AH4991" i="1"/>
  <c r="V4991" i="1"/>
  <c r="I4991" i="1"/>
  <c r="A4991" i="1"/>
  <c r="AH4990" i="1"/>
  <c r="V4990" i="1"/>
  <c r="I4990" i="1"/>
  <c r="A4990" i="1"/>
  <c r="AH4989" i="1"/>
  <c r="V4989" i="1"/>
  <c r="I4989" i="1"/>
  <c r="A4989" i="1"/>
  <c r="AH4988" i="1"/>
  <c r="V4988" i="1"/>
  <c r="I4988" i="1"/>
  <c r="A4988" i="1"/>
  <c r="AH4987" i="1"/>
  <c r="V4987" i="1"/>
  <c r="I4987" i="1"/>
  <c r="A4987" i="1"/>
  <c r="AH4986" i="1"/>
  <c r="V4986" i="1"/>
  <c r="I4986" i="1"/>
  <c r="A4986" i="1"/>
  <c r="AH4985" i="1"/>
  <c r="V4985" i="1"/>
  <c r="I4985" i="1"/>
  <c r="A4985" i="1"/>
  <c r="AH4984" i="1"/>
  <c r="V4984" i="1"/>
  <c r="I4984" i="1"/>
  <c r="A4984" i="1"/>
  <c r="AH4983" i="1"/>
  <c r="V4983" i="1"/>
  <c r="I4983" i="1"/>
  <c r="A4983" i="1"/>
  <c r="AH4982" i="1"/>
  <c r="V4982" i="1"/>
  <c r="I4982" i="1"/>
  <c r="A4982" i="1"/>
  <c r="AH4981" i="1"/>
  <c r="V4981" i="1"/>
  <c r="I4981" i="1"/>
  <c r="A4981" i="1"/>
  <c r="AH4980" i="1"/>
  <c r="V4980" i="1"/>
  <c r="I4980" i="1"/>
  <c r="A4980" i="1"/>
  <c r="AH4979" i="1"/>
  <c r="V4979" i="1"/>
  <c r="I4979" i="1"/>
  <c r="A4979" i="1"/>
  <c r="AH4978" i="1"/>
  <c r="V4978" i="1"/>
  <c r="I4978" i="1"/>
  <c r="A4978" i="1"/>
  <c r="AH4977" i="1"/>
  <c r="V4977" i="1"/>
  <c r="I4977" i="1"/>
  <c r="A4977" i="1"/>
  <c r="AH4976" i="1"/>
  <c r="V4976" i="1"/>
  <c r="I4976" i="1"/>
  <c r="A4976" i="1"/>
  <c r="AH4975" i="1"/>
  <c r="V4975" i="1"/>
  <c r="I4975" i="1"/>
  <c r="A4975" i="1"/>
  <c r="AH4974" i="1"/>
  <c r="V4974" i="1"/>
  <c r="I4974" i="1"/>
  <c r="A4974" i="1"/>
  <c r="AH4973" i="1"/>
  <c r="V4973" i="1"/>
  <c r="I4973" i="1"/>
  <c r="A4973" i="1"/>
  <c r="AH4972" i="1"/>
  <c r="V4972" i="1"/>
  <c r="I4972" i="1"/>
  <c r="A4972" i="1"/>
  <c r="AH4971" i="1"/>
  <c r="V4971" i="1"/>
  <c r="I4971" i="1"/>
  <c r="A4971" i="1"/>
  <c r="AH4970" i="1"/>
  <c r="V4970" i="1"/>
  <c r="I4970" i="1"/>
  <c r="A4970" i="1"/>
  <c r="AH4969" i="1"/>
  <c r="V4969" i="1"/>
  <c r="I4969" i="1"/>
  <c r="A4969" i="1"/>
  <c r="AH4968" i="1"/>
  <c r="V4968" i="1"/>
  <c r="I4968" i="1"/>
  <c r="A4968" i="1"/>
  <c r="AH4967" i="1"/>
  <c r="V4967" i="1"/>
  <c r="I4967" i="1"/>
  <c r="A4967" i="1"/>
  <c r="AH4966" i="1"/>
  <c r="V4966" i="1"/>
  <c r="I4966" i="1"/>
  <c r="A4966" i="1"/>
  <c r="AH4965" i="1"/>
  <c r="V4965" i="1"/>
  <c r="I4965" i="1"/>
  <c r="A4965" i="1"/>
  <c r="AH4964" i="1"/>
  <c r="V4964" i="1"/>
  <c r="I4964" i="1"/>
  <c r="A4964" i="1"/>
  <c r="AH4963" i="1"/>
  <c r="V4963" i="1"/>
  <c r="I4963" i="1"/>
  <c r="A4963" i="1"/>
  <c r="AH4962" i="1"/>
  <c r="V4962" i="1"/>
  <c r="I4962" i="1"/>
  <c r="A4962" i="1"/>
  <c r="AH4961" i="1"/>
  <c r="V4961" i="1"/>
  <c r="I4961" i="1"/>
  <c r="A4961" i="1"/>
  <c r="AH4960" i="1"/>
  <c r="V4960" i="1"/>
  <c r="I4960" i="1"/>
  <c r="A4960" i="1"/>
  <c r="AH4959" i="1"/>
  <c r="V4959" i="1"/>
  <c r="I4959" i="1"/>
  <c r="A4959" i="1"/>
  <c r="V4958" i="1"/>
  <c r="A4958" i="1"/>
  <c r="AH4957" i="1"/>
  <c r="V4957" i="1"/>
  <c r="I4957" i="1"/>
  <c r="A4957" i="1"/>
  <c r="AH4956" i="1"/>
  <c r="V4956" i="1"/>
  <c r="I4956" i="1"/>
  <c r="A4956" i="1"/>
  <c r="AH4955" i="1"/>
  <c r="V4955" i="1"/>
  <c r="I4955" i="1"/>
  <c r="A4955" i="1"/>
  <c r="AH4954" i="1"/>
  <c r="V4954" i="1"/>
  <c r="I4954" i="1"/>
  <c r="A4954" i="1"/>
  <c r="AH4953" i="1"/>
  <c r="I4953" i="1"/>
  <c r="A4953" i="1"/>
  <c r="AH4952" i="1"/>
  <c r="I4952" i="1"/>
  <c r="A4952" i="1"/>
  <c r="AH4951" i="1"/>
  <c r="V4951" i="1"/>
  <c r="I4951" i="1"/>
  <c r="A4951" i="1"/>
  <c r="AH4950" i="1"/>
  <c r="V4950" i="1"/>
  <c r="I4950" i="1"/>
  <c r="A4950" i="1"/>
  <c r="AH4949" i="1"/>
  <c r="V4949" i="1"/>
  <c r="I4949" i="1"/>
  <c r="A4949" i="1"/>
  <c r="AH4948" i="1"/>
  <c r="V4948" i="1"/>
  <c r="I4948" i="1"/>
  <c r="A4948" i="1"/>
  <c r="AH4947" i="1"/>
  <c r="V4947" i="1"/>
  <c r="I4947" i="1"/>
  <c r="A4947" i="1"/>
  <c r="AH4946" i="1"/>
  <c r="V4946" i="1"/>
  <c r="I4946" i="1"/>
  <c r="A4946" i="1"/>
  <c r="AH4945" i="1"/>
  <c r="V4945" i="1"/>
  <c r="I4945" i="1"/>
  <c r="A4945" i="1"/>
  <c r="AH4944" i="1"/>
  <c r="V4944" i="1"/>
  <c r="I4944" i="1"/>
  <c r="A4944" i="1"/>
  <c r="AH4943" i="1"/>
  <c r="I4943" i="1"/>
  <c r="A4943" i="1"/>
  <c r="AH4942" i="1"/>
  <c r="V4942" i="1"/>
  <c r="I4942" i="1"/>
  <c r="A4942" i="1"/>
  <c r="AH4941" i="1"/>
  <c r="V4941" i="1"/>
  <c r="I4941" i="1"/>
  <c r="A4941" i="1"/>
  <c r="AH4940" i="1"/>
  <c r="V4940" i="1"/>
  <c r="I4940" i="1"/>
  <c r="A4940" i="1"/>
  <c r="AH4939" i="1"/>
  <c r="V4939" i="1"/>
  <c r="I4939" i="1"/>
  <c r="A4939" i="1"/>
  <c r="AH4938" i="1"/>
  <c r="V4938" i="1"/>
  <c r="I4938" i="1"/>
  <c r="A4938" i="1"/>
  <c r="AH4937" i="1"/>
  <c r="V4937" i="1"/>
  <c r="I4937" i="1"/>
  <c r="A4937" i="1"/>
  <c r="AH4936" i="1"/>
  <c r="V4936" i="1"/>
  <c r="I4936" i="1"/>
  <c r="A4936" i="1"/>
  <c r="AH4935" i="1"/>
  <c r="V4935" i="1"/>
  <c r="I4935" i="1"/>
  <c r="A4935" i="1"/>
  <c r="AH4934" i="1"/>
  <c r="V4934" i="1"/>
  <c r="I4934" i="1"/>
  <c r="A4934" i="1"/>
  <c r="AH4933" i="1"/>
  <c r="V4933" i="1"/>
  <c r="I4933" i="1"/>
  <c r="A4933" i="1"/>
  <c r="AH4932" i="1"/>
  <c r="V4932" i="1"/>
  <c r="I4932" i="1"/>
  <c r="A4932" i="1"/>
  <c r="AH4931" i="1"/>
  <c r="V4931" i="1"/>
  <c r="I4931" i="1"/>
  <c r="A4931" i="1"/>
  <c r="AH4930" i="1"/>
  <c r="V4930" i="1"/>
  <c r="I4930" i="1"/>
  <c r="A4930" i="1"/>
  <c r="AH4929" i="1"/>
  <c r="V4929" i="1"/>
  <c r="I4929" i="1"/>
  <c r="A4929" i="1"/>
  <c r="AH4928" i="1"/>
  <c r="V4928" i="1"/>
  <c r="I4928" i="1"/>
  <c r="A4928" i="1"/>
  <c r="AH4927" i="1"/>
  <c r="V4927" i="1"/>
  <c r="I4927" i="1"/>
  <c r="A4927" i="1"/>
  <c r="AH4926" i="1"/>
  <c r="V4926" i="1"/>
  <c r="I4926" i="1"/>
  <c r="A4926" i="1"/>
  <c r="AH4925" i="1"/>
  <c r="V4925" i="1"/>
  <c r="I4925" i="1"/>
  <c r="A4925" i="1"/>
  <c r="AH4924" i="1"/>
  <c r="V4924" i="1"/>
  <c r="I4924" i="1"/>
  <c r="A4924" i="1"/>
  <c r="AH4923" i="1"/>
  <c r="V4923" i="1"/>
  <c r="I4923" i="1"/>
  <c r="A4923" i="1"/>
  <c r="AH4922" i="1"/>
  <c r="V4922" i="1"/>
  <c r="I4922" i="1"/>
  <c r="A4922" i="1"/>
  <c r="AH4921" i="1"/>
  <c r="V4921" i="1"/>
  <c r="I4921" i="1"/>
  <c r="A4921" i="1"/>
  <c r="AH4920" i="1"/>
  <c r="V4920" i="1"/>
  <c r="I4920" i="1"/>
  <c r="A4920" i="1"/>
  <c r="AH4919" i="1"/>
  <c r="V4919" i="1"/>
  <c r="I4919" i="1"/>
  <c r="A4919" i="1"/>
  <c r="AH4918" i="1"/>
  <c r="V4918" i="1"/>
  <c r="I4918" i="1"/>
  <c r="A4918" i="1"/>
  <c r="AH4917" i="1"/>
  <c r="V4917" i="1"/>
  <c r="I4917" i="1"/>
  <c r="A4917" i="1"/>
  <c r="AH4916" i="1"/>
  <c r="V4916" i="1"/>
  <c r="I4916" i="1"/>
  <c r="A4916" i="1"/>
  <c r="AH4915" i="1"/>
  <c r="V4915" i="1"/>
  <c r="I4915" i="1"/>
  <c r="A4915" i="1"/>
  <c r="AH4914" i="1"/>
  <c r="V4914" i="1"/>
  <c r="I4914" i="1"/>
  <c r="A4914" i="1"/>
  <c r="AH4913" i="1"/>
  <c r="V4913" i="1"/>
  <c r="I4913" i="1"/>
  <c r="A4913" i="1"/>
  <c r="AH4912" i="1"/>
  <c r="V4912" i="1"/>
  <c r="I4912" i="1"/>
  <c r="A4912" i="1"/>
  <c r="AH4911" i="1"/>
  <c r="V4911" i="1"/>
  <c r="I4911" i="1"/>
  <c r="A4911" i="1"/>
  <c r="AH4910" i="1"/>
  <c r="V4910" i="1"/>
  <c r="I4910" i="1"/>
  <c r="A4910" i="1"/>
  <c r="AH4909" i="1"/>
  <c r="V4909" i="1"/>
  <c r="I4909" i="1"/>
  <c r="A4909" i="1"/>
  <c r="AH4908" i="1"/>
  <c r="V4908" i="1"/>
  <c r="I4908" i="1"/>
  <c r="A4908" i="1"/>
  <c r="AH4907" i="1"/>
  <c r="V4907" i="1"/>
  <c r="I4907" i="1"/>
  <c r="A4907" i="1"/>
  <c r="AH4906" i="1"/>
  <c r="V4906" i="1"/>
  <c r="I4906" i="1"/>
  <c r="A4906" i="1"/>
  <c r="AH4905" i="1"/>
  <c r="I4905" i="1"/>
  <c r="A4905" i="1"/>
  <c r="AH4904" i="1"/>
  <c r="I4904" i="1"/>
  <c r="A4904" i="1"/>
  <c r="AH4903" i="1"/>
  <c r="V4903" i="1"/>
  <c r="I4903" i="1"/>
  <c r="A4903" i="1"/>
  <c r="AH4902" i="1"/>
  <c r="I4902" i="1"/>
  <c r="A4902" i="1"/>
  <c r="AH4901" i="1"/>
  <c r="I4901" i="1"/>
  <c r="A4901" i="1"/>
  <c r="AH4900" i="1"/>
  <c r="V4900" i="1"/>
  <c r="I4900" i="1"/>
  <c r="A4900" i="1"/>
  <c r="AH4899" i="1"/>
  <c r="V4899" i="1"/>
  <c r="I4899" i="1"/>
  <c r="A4899" i="1"/>
  <c r="AH4898" i="1"/>
  <c r="V4898" i="1"/>
  <c r="I4898" i="1"/>
  <c r="A4898" i="1"/>
  <c r="AH4897" i="1"/>
  <c r="V4897" i="1"/>
  <c r="I4897" i="1"/>
  <c r="A4897" i="1"/>
  <c r="AH4896" i="1"/>
  <c r="V4896" i="1"/>
  <c r="I4896" i="1"/>
  <c r="A4896" i="1"/>
  <c r="AH4895" i="1"/>
  <c r="V4895" i="1"/>
  <c r="I4895" i="1"/>
  <c r="A4895" i="1"/>
  <c r="AH4894" i="1"/>
  <c r="V4894" i="1"/>
  <c r="I4894" i="1"/>
  <c r="A4894" i="1"/>
  <c r="AH4893" i="1"/>
  <c r="V4893" i="1"/>
  <c r="I4893" i="1"/>
  <c r="A4893" i="1"/>
  <c r="AH4892" i="1"/>
  <c r="V4892" i="1"/>
  <c r="I4892" i="1"/>
  <c r="A4892" i="1"/>
  <c r="AH4891" i="1"/>
  <c r="V4891" i="1"/>
  <c r="I4891" i="1"/>
  <c r="A4891" i="1"/>
  <c r="AH4890" i="1"/>
  <c r="V4890" i="1"/>
  <c r="I4890" i="1"/>
  <c r="A4890" i="1"/>
  <c r="AH4889" i="1"/>
  <c r="V4889" i="1"/>
  <c r="I4889" i="1"/>
  <c r="A4889" i="1"/>
  <c r="AH4888" i="1"/>
  <c r="V4888" i="1"/>
  <c r="I4888" i="1"/>
  <c r="A4888" i="1"/>
  <c r="AH4887" i="1"/>
  <c r="V4887" i="1"/>
  <c r="I4887" i="1"/>
  <c r="A4887" i="1"/>
  <c r="AH4886" i="1"/>
  <c r="V4886" i="1"/>
  <c r="I4886" i="1"/>
  <c r="A4886" i="1"/>
  <c r="AH4885" i="1"/>
  <c r="V4885" i="1"/>
  <c r="I4885" i="1"/>
  <c r="A4885" i="1"/>
  <c r="AH4884" i="1"/>
  <c r="V4884" i="1"/>
  <c r="I4884" i="1"/>
  <c r="A4884" i="1"/>
  <c r="AH4883" i="1"/>
  <c r="V4883" i="1"/>
  <c r="I4883" i="1"/>
  <c r="A4883" i="1"/>
  <c r="AH4882" i="1"/>
  <c r="V4882" i="1"/>
  <c r="I4882" i="1"/>
  <c r="A4882" i="1"/>
  <c r="AH4881" i="1"/>
  <c r="V4881" i="1"/>
  <c r="I4881" i="1"/>
  <c r="A4881" i="1"/>
  <c r="AH4880" i="1"/>
  <c r="V4880" i="1"/>
  <c r="I4880" i="1"/>
  <c r="A4880" i="1"/>
  <c r="AH4879" i="1"/>
  <c r="V4879" i="1"/>
  <c r="I4879" i="1"/>
  <c r="A4879" i="1"/>
  <c r="AH4878" i="1"/>
  <c r="V4878" i="1"/>
  <c r="I4878" i="1"/>
  <c r="A4878" i="1"/>
  <c r="AH4877" i="1"/>
  <c r="V4877" i="1"/>
  <c r="I4877" i="1"/>
  <c r="A4877" i="1"/>
  <c r="AH4876" i="1"/>
  <c r="V4876" i="1"/>
  <c r="I4876" i="1"/>
  <c r="A4876" i="1"/>
  <c r="AH4875" i="1"/>
  <c r="V4875" i="1"/>
  <c r="I4875" i="1"/>
  <c r="A4875" i="1"/>
  <c r="AH4874" i="1"/>
  <c r="V4874" i="1"/>
  <c r="I4874" i="1"/>
  <c r="A4874" i="1"/>
  <c r="AH4873" i="1"/>
  <c r="V4873" i="1"/>
  <c r="I4873" i="1"/>
  <c r="A4873" i="1"/>
  <c r="AH4872" i="1"/>
  <c r="V4872" i="1"/>
  <c r="I4872" i="1"/>
  <c r="A4872" i="1"/>
  <c r="AH4871" i="1"/>
  <c r="V4871" i="1"/>
  <c r="I4871" i="1"/>
  <c r="A4871" i="1"/>
  <c r="AH4870" i="1"/>
  <c r="V4870" i="1"/>
  <c r="I4870" i="1"/>
  <c r="A4870" i="1"/>
  <c r="AH4869" i="1"/>
  <c r="V4869" i="1"/>
  <c r="I4869" i="1"/>
  <c r="A4869" i="1"/>
  <c r="AH4868" i="1"/>
  <c r="V4868" i="1"/>
  <c r="I4868" i="1"/>
  <c r="A4868" i="1"/>
  <c r="AH4867" i="1"/>
  <c r="V4867" i="1"/>
  <c r="I4867" i="1"/>
  <c r="A4867" i="1"/>
  <c r="AH4866" i="1"/>
  <c r="V4866" i="1"/>
  <c r="I4866" i="1"/>
  <c r="A4866" i="1"/>
  <c r="AH4865" i="1"/>
  <c r="V4865" i="1"/>
  <c r="I4865" i="1"/>
  <c r="A4865" i="1"/>
  <c r="AH4864" i="1"/>
  <c r="V4864" i="1"/>
  <c r="I4864" i="1"/>
  <c r="A4864" i="1"/>
  <c r="AH4863" i="1"/>
  <c r="V4863" i="1"/>
  <c r="I4863" i="1"/>
  <c r="A4863" i="1"/>
  <c r="AH4862" i="1"/>
  <c r="V4862" i="1"/>
  <c r="I4862" i="1"/>
  <c r="A4862" i="1"/>
  <c r="AH4861" i="1"/>
  <c r="V4861" i="1"/>
  <c r="I4861" i="1"/>
  <c r="A4861" i="1"/>
  <c r="AH4860" i="1"/>
  <c r="V4860" i="1"/>
  <c r="I4860" i="1"/>
  <c r="A4860" i="1"/>
  <c r="AH4859" i="1"/>
  <c r="V4859" i="1"/>
  <c r="I4859" i="1"/>
  <c r="A4859" i="1"/>
  <c r="AH4858" i="1"/>
  <c r="V4858" i="1"/>
  <c r="I4858" i="1"/>
  <c r="A4858" i="1"/>
  <c r="AH4857" i="1"/>
  <c r="V4857" i="1"/>
  <c r="I4857" i="1"/>
  <c r="A4857" i="1"/>
  <c r="AH4856" i="1"/>
  <c r="V4856" i="1"/>
  <c r="I4856" i="1"/>
  <c r="A4856" i="1"/>
  <c r="AH4855" i="1"/>
  <c r="V4855" i="1"/>
  <c r="I4855" i="1"/>
  <c r="A4855" i="1"/>
  <c r="AH4854" i="1"/>
  <c r="V4854" i="1"/>
  <c r="I4854" i="1"/>
  <c r="A4854" i="1"/>
  <c r="AH4853" i="1"/>
  <c r="V4853" i="1"/>
  <c r="I4853" i="1"/>
  <c r="A4853" i="1"/>
  <c r="AH4852" i="1"/>
  <c r="V4852" i="1"/>
  <c r="I4852" i="1"/>
  <c r="A4852" i="1"/>
  <c r="AH4851" i="1"/>
  <c r="V4851" i="1"/>
  <c r="I4851" i="1"/>
  <c r="A4851" i="1"/>
  <c r="AH4850" i="1"/>
  <c r="V4850" i="1"/>
  <c r="I4850" i="1"/>
  <c r="A4850" i="1"/>
  <c r="AH4849" i="1"/>
  <c r="V4849" i="1"/>
  <c r="I4849" i="1"/>
  <c r="A4849" i="1"/>
  <c r="AH4848" i="1"/>
  <c r="V4848" i="1"/>
  <c r="I4848" i="1"/>
  <c r="A4848" i="1"/>
  <c r="AH4847" i="1"/>
  <c r="V4847" i="1"/>
  <c r="I4847" i="1"/>
  <c r="A4847" i="1"/>
  <c r="AH4846" i="1"/>
  <c r="V4846" i="1"/>
  <c r="I4846" i="1"/>
  <c r="A4846" i="1"/>
  <c r="AH4845" i="1"/>
  <c r="V4845" i="1"/>
  <c r="I4845" i="1"/>
  <c r="A4845" i="1"/>
  <c r="AH4844" i="1"/>
  <c r="V4844" i="1"/>
  <c r="I4844" i="1"/>
  <c r="A4844" i="1"/>
  <c r="AH4843" i="1"/>
  <c r="V4843" i="1"/>
  <c r="I4843" i="1"/>
  <c r="A4843" i="1"/>
  <c r="AH4842" i="1"/>
  <c r="V4842" i="1"/>
  <c r="I4842" i="1"/>
  <c r="A4842" i="1"/>
  <c r="AH4841" i="1"/>
  <c r="V4841" i="1"/>
  <c r="I4841" i="1"/>
  <c r="A4841" i="1"/>
  <c r="AH4840" i="1"/>
  <c r="V4840" i="1"/>
  <c r="I4840" i="1"/>
  <c r="A4840" i="1"/>
  <c r="AH4839" i="1"/>
  <c r="V4839" i="1"/>
  <c r="I4839" i="1"/>
  <c r="A4839" i="1"/>
  <c r="AH4838" i="1"/>
  <c r="V4838" i="1"/>
  <c r="I4838" i="1"/>
  <c r="A4838" i="1"/>
  <c r="AH4837" i="1"/>
  <c r="V4837" i="1"/>
  <c r="I4837" i="1"/>
  <c r="A4837" i="1"/>
  <c r="AH4836" i="1"/>
  <c r="V4836" i="1"/>
  <c r="I4836" i="1"/>
  <c r="A4836" i="1"/>
  <c r="AH4835" i="1"/>
  <c r="V4835" i="1"/>
  <c r="I4835" i="1"/>
  <c r="A4835" i="1"/>
  <c r="AH4834" i="1"/>
  <c r="V4834" i="1"/>
  <c r="I4834" i="1"/>
  <c r="A4834" i="1"/>
  <c r="AH4833" i="1"/>
  <c r="V4833" i="1"/>
  <c r="I4833" i="1"/>
  <c r="A4833" i="1"/>
  <c r="AH4832" i="1"/>
  <c r="V4832" i="1"/>
  <c r="I4832" i="1"/>
  <c r="A4832" i="1"/>
  <c r="AH4831" i="1"/>
  <c r="V4831" i="1"/>
  <c r="I4831" i="1"/>
  <c r="A4831" i="1"/>
  <c r="AH4830" i="1"/>
  <c r="V4830" i="1"/>
  <c r="I4830" i="1"/>
  <c r="A4830" i="1"/>
  <c r="AH4829" i="1"/>
  <c r="V4829" i="1"/>
  <c r="I4829" i="1"/>
  <c r="A4829" i="1"/>
  <c r="AH4828" i="1"/>
  <c r="V4828" i="1"/>
  <c r="I4828" i="1"/>
  <c r="A4828" i="1"/>
  <c r="AH4827" i="1"/>
  <c r="V4827" i="1"/>
  <c r="I4827" i="1"/>
  <c r="A4827" i="1"/>
  <c r="AH4826" i="1"/>
  <c r="V4826" i="1"/>
  <c r="I4826" i="1"/>
  <c r="A4826" i="1"/>
  <c r="AH4825" i="1"/>
  <c r="V4825" i="1"/>
  <c r="I4825" i="1"/>
  <c r="A4825" i="1"/>
  <c r="AH4824" i="1"/>
  <c r="V4824" i="1"/>
  <c r="I4824" i="1"/>
  <c r="A4824" i="1"/>
  <c r="AH4823" i="1"/>
  <c r="V4823" i="1"/>
  <c r="I4823" i="1"/>
  <c r="A4823" i="1"/>
  <c r="AH4822" i="1"/>
  <c r="V4822" i="1"/>
  <c r="I4822" i="1"/>
  <c r="A4822" i="1"/>
  <c r="AH4821" i="1"/>
  <c r="I4821" i="1"/>
  <c r="A4821" i="1"/>
  <c r="AH4820" i="1"/>
  <c r="V4820" i="1"/>
  <c r="I4820" i="1"/>
  <c r="A4820" i="1"/>
  <c r="AH4819" i="1"/>
  <c r="V4819" i="1"/>
  <c r="I4819" i="1"/>
  <c r="A4819" i="1"/>
  <c r="AH4818" i="1"/>
  <c r="V4818" i="1"/>
  <c r="I4818" i="1"/>
  <c r="A4818" i="1"/>
  <c r="AH4817" i="1"/>
  <c r="V4817" i="1"/>
  <c r="I4817" i="1"/>
  <c r="A4817" i="1"/>
  <c r="AH4816" i="1"/>
  <c r="V4816" i="1"/>
  <c r="I4816" i="1"/>
  <c r="A4816" i="1"/>
  <c r="AH4815" i="1"/>
  <c r="V4815" i="1"/>
  <c r="I4815" i="1"/>
  <c r="A4815" i="1"/>
  <c r="AH4814" i="1"/>
  <c r="V4814" i="1"/>
  <c r="I4814" i="1"/>
  <c r="A4814" i="1"/>
  <c r="AH4813" i="1"/>
  <c r="V4813" i="1"/>
  <c r="I4813" i="1"/>
  <c r="A4813" i="1"/>
  <c r="AH4812" i="1"/>
  <c r="V4812" i="1"/>
  <c r="I4812" i="1"/>
  <c r="A4812" i="1"/>
  <c r="AH4811" i="1"/>
  <c r="V4811" i="1"/>
  <c r="I4811" i="1"/>
  <c r="A4811" i="1"/>
  <c r="AH4810" i="1"/>
  <c r="V4810" i="1"/>
  <c r="I4810" i="1"/>
  <c r="A4810" i="1"/>
  <c r="AH4809" i="1"/>
  <c r="V4809" i="1"/>
  <c r="I4809" i="1"/>
  <c r="A4809" i="1"/>
  <c r="AH4808" i="1"/>
  <c r="V4808" i="1"/>
  <c r="I4808" i="1"/>
  <c r="A4808" i="1"/>
  <c r="AH4807" i="1"/>
  <c r="V4807" i="1"/>
  <c r="I4807" i="1"/>
  <c r="A4807" i="1"/>
  <c r="AH4806" i="1"/>
  <c r="V4806" i="1"/>
  <c r="I4806" i="1"/>
  <c r="A4806" i="1"/>
  <c r="AH4805" i="1"/>
  <c r="V4805" i="1"/>
  <c r="I4805" i="1"/>
  <c r="A4805" i="1"/>
  <c r="AH4804" i="1"/>
  <c r="V4804" i="1"/>
  <c r="I4804" i="1"/>
  <c r="A4804" i="1"/>
  <c r="AH4803" i="1"/>
  <c r="V4803" i="1"/>
  <c r="I4803" i="1"/>
  <c r="A4803" i="1"/>
  <c r="AH4802" i="1"/>
  <c r="V4802" i="1"/>
  <c r="I4802" i="1"/>
  <c r="A4802" i="1"/>
  <c r="AH4801" i="1"/>
  <c r="V4801" i="1"/>
  <c r="I4801" i="1"/>
  <c r="A4801" i="1"/>
  <c r="AH4800" i="1"/>
  <c r="V4800" i="1"/>
  <c r="I4800" i="1"/>
  <c r="A4800" i="1"/>
  <c r="AH4799" i="1"/>
  <c r="V4799" i="1"/>
  <c r="I4799" i="1"/>
  <c r="A4799" i="1"/>
  <c r="AH4798" i="1"/>
  <c r="V4798" i="1"/>
  <c r="I4798" i="1"/>
  <c r="A4798" i="1"/>
  <c r="AH4797" i="1"/>
  <c r="V4797" i="1"/>
  <c r="I4797" i="1"/>
  <c r="A4797" i="1"/>
  <c r="AH4796" i="1"/>
  <c r="V4796" i="1"/>
  <c r="I4796" i="1"/>
  <c r="A4796" i="1"/>
  <c r="AH4795" i="1"/>
  <c r="V4795" i="1"/>
  <c r="I4795" i="1"/>
  <c r="A4795" i="1"/>
  <c r="AH4794" i="1"/>
  <c r="V4794" i="1"/>
  <c r="I4794" i="1"/>
  <c r="A4794" i="1"/>
  <c r="AH4793" i="1"/>
  <c r="V4793" i="1"/>
  <c r="I4793" i="1"/>
  <c r="A4793" i="1"/>
  <c r="AH4792" i="1"/>
  <c r="V4792" i="1"/>
  <c r="I4792" i="1"/>
  <c r="A4792" i="1"/>
  <c r="AH4791" i="1"/>
  <c r="V4791" i="1"/>
  <c r="I4791" i="1"/>
  <c r="A4791" i="1"/>
  <c r="AH4790" i="1"/>
  <c r="V4790" i="1"/>
  <c r="I4790" i="1"/>
  <c r="A4790" i="1"/>
  <c r="AH4789" i="1"/>
  <c r="V4789" i="1"/>
  <c r="I4789" i="1"/>
  <c r="A4789" i="1"/>
  <c r="AH4788" i="1"/>
  <c r="V4788" i="1"/>
  <c r="I4788" i="1"/>
  <c r="A4788" i="1"/>
  <c r="AH4787" i="1"/>
  <c r="V4787" i="1"/>
  <c r="I4787" i="1"/>
  <c r="A4787" i="1"/>
  <c r="AH4786" i="1"/>
  <c r="V4786" i="1"/>
  <c r="I4786" i="1"/>
  <c r="A4786" i="1"/>
  <c r="AH4785" i="1"/>
  <c r="V4785" i="1"/>
  <c r="I4785" i="1"/>
  <c r="A4785" i="1"/>
  <c r="AH4784" i="1"/>
  <c r="V4784" i="1"/>
  <c r="I4784" i="1"/>
  <c r="A4784" i="1"/>
  <c r="AH4783" i="1"/>
  <c r="V4783" i="1"/>
  <c r="I4783" i="1"/>
  <c r="A4783" i="1"/>
  <c r="AH4782" i="1"/>
  <c r="V4782" i="1"/>
  <c r="I4782" i="1"/>
  <c r="A4782" i="1"/>
  <c r="AH4781" i="1"/>
  <c r="V4781" i="1"/>
  <c r="I4781" i="1"/>
  <c r="A4781" i="1"/>
  <c r="AH4780" i="1"/>
  <c r="V4780" i="1"/>
  <c r="I4780" i="1"/>
  <c r="A4780" i="1"/>
  <c r="AH4779" i="1"/>
  <c r="V4779" i="1"/>
  <c r="I4779" i="1"/>
  <c r="A4779" i="1"/>
  <c r="AH4778" i="1"/>
  <c r="V4778" i="1"/>
  <c r="I4778" i="1"/>
  <c r="A4778" i="1"/>
  <c r="AH4777" i="1"/>
  <c r="V4777" i="1"/>
  <c r="I4777" i="1"/>
  <c r="A4777" i="1"/>
  <c r="AH4776" i="1"/>
  <c r="V4776" i="1"/>
  <c r="I4776" i="1"/>
  <c r="A4776" i="1"/>
  <c r="AH4775" i="1"/>
  <c r="V4775" i="1"/>
  <c r="I4775" i="1"/>
  <c r="A4775" i="1"/>
  <c r="AH4774" i="1"/>
  <c r="V4774" i="1"/>
  <c r="I4774" i="1"/>
  <c r="A4774" i="1"/>
  <c r="AH4773" i="1"/>
  <c r="V4773" i="1"/>
  <c r="I4773" i="1"/>
  <c r="A4773" i="1"/>
  <c r="AH4772" i="1"/>
  <c r="V4772" i="1"/>
  <c r="I4772" i="1"/>
  <c r="A4772" i="1"/>
  <c r="AH4771" i="1"/>
  <c r="V4771" i="1"/>
  <c r="I4771" i="1"/>
  <c r="A4771" i="1"/>
  <c r="AH4770" i="1"/>
  <c r="V4770" i="1"/>
  <c r="I4770" i="1"/>
  <c r="A4770" i="1"/>
  <c r="AH4769" i="1"/>
  <c r="V4769" i="1"/>
  <c r="I4769" i="1"/>
  <c r="A4769" i="1"/>
  <c r="AH4768" i="1"/>
  <c r="V4768" i="1"/>
  <c r="I4768" i="1"/>
  <c r="A4768" i="1"/>
  <c r="AH4767" i="1"/>
  <c r="I4767" i="1"/>
  <c r="A4767" i="1"/>
  <c r="AH4766" i="1"/>
  <c r="V4766" i="1"/>
  <c r="I4766" i="1"/>
  <c r="A4766" i="1"/>
  <c r="AH4765" i="1"/>
  <c r="V4765" i="1"/>
  <c r="I4765" i="1"/>
  <c r="A4765" i="1"/>
  <c r="AH4764" i="1"/>
  <c r="V4764" i="1"/>
  <c r="I4764" i="1"/>
  <c r="A4764" i="1"/>
  <c r="AH4763" i="1"/>
  <c r="V4763" i="1"/>
  <c r="I4763" i="1"/>
  <c r="A4763" i="1"/>
  <c r="AH4762" i="1"/>
  <c r="V4762" i="1"/>
  <c r="I4762" i="1"/>
  <c r="A4762" i="1"/>
  <c r="AH4761" i="1"/>
  <c r="V4761" i="1"/>
  <c r="I4761" i="1"/>
  <c r="A4761" i="1"/>
  <c r="AH4760" i="1"/>
  <c r="V4760" i="1"/>
  <c r="I4760" i="1"/>
  <c r="A4760" i="1"/>
  <c r="AH4759" i="1"/>
  <c r="V4759" i="1"/>
  <c r="I4759" i="1"/>
  <c r="A4759" i="1"/>
  <c r="AH4758" i="1"/>
  <c r="V4758" i="1"/>
  <c r="I4758" i="1"/>
  <c r="A4758" i="1"/>
  <c r="AH4757" i="1"/>
  <c r="V4757" i="1"/>
  <c r="I4757" i="1"/>
  <c r="A4757" i="1"/>
  <c r="AH4756" i="1"/>
  <c r="V4756" i="1"/>
  <c r="I4756" i="1"/>
  <c r="A4756" i="1"/>
  <c r="AH4755" i="1"/>
  <c r="V4755" i="1"/>
  <c r="I4755" i="1"/>
  <c r="A4755" i="1"/>
  <c r="AH4754" i="1"/>
  <c r="V4754" i="1"/>
  <c r="I4754" i="1"/>
  <c r="A4754" i="1"/>
  <c r="AH4753" i="1"/>
  <c r="V4753" i="1"/>
  <c r="I4753" i="1"/>
  <c r="A4753" i="1"/>
  <c r="AH4752" i="1"/>
  <c r="V4752" i="1"/>
  <c r="I4752" i="1"/>
  <c r="A4752" i="1"/>
  <c r="AH4751" i="1"/>
  <c r="V4751" i="1"/>
  <c r="I4751" i="1"/>
  <c r="A4751" i="1"/>
  <c r="AH4750" i="1"/>
  <c r="V4750" i="1"/>
  <c r="I4750" i="1"/>
  <c r="A4750" i="1"/>
  <c r="AH4749" i="1"/>
  <c r="V4749" i="1"/>
  <c r="I4749" i="1"/>
  <c r="A4749" i="1"/>
  <c r="AH4748" i="1"/>
  <c r="V4748" i="1"/>
  <c r="I4748" i="1"/>
  <c r="A4748" i="1"/>
  <c r="AH4747" i="1"/>
  <c r="V4747" i="1"/>
  <c r="I4747" i="1"/>
  <c r="A4747" i="1"/>
  <c r="AH4746" i="1"/>
  <c r="V4746" i="1"/>
  <c r="I4746" i="1"/>
  <c r="A4746" i="1"/>
  <c r="AH4745" i="1"/>
  <c r="V4745" i="1"/>
  <c r="I4745" i="1"/>
  <c r="A4745" i="1"/>
  <c r="AH4744" i="1"/>
  <c r="V4744" i="1"/>
  <c r="I4744" i="1"/>
  <c r="A4744" i="1"/>
  <c r="AH4743" i="1"/>
  <c r="V4743" i="1"/>
  <c r="I4743" i="1"/>
  <c r="A4743" i="1"/>
  <c r="AH4742" i="1"/>
  <c r="V4742" i="1"/>
  <c r="I4742" i="1"/>
  <c r="A4742" i="1"/>
  <c r="AH4741" i="1"/>
  <c r="V4741" i="1"/>
  <c r="I4741" i="1"/>
  <c r="A4741" i="1"/>
  <c r="AH4740" i="1"/>
  <c r="V4740" i="1"/>
  <c r="I4740" i="1"/>
  <c r="A4740" i="1"/>
  <c r="AH4739" i="1"/>
  <c r="V4739" i="1"/>
  <c r="I4739" i="1"/>
  <c r="A4739" i="1"/>
  <c r="AH4738" i="1"/>
  <c r="V4738" i="1"/>
  <c r="I4738" i="1"/>
  <c r="A4738" i="1"/>
  <c r="AH4737" i="1"/>
  <c r="V4737" i="1"/>
  <c r="I4737" i="1"/>
  <c r="A4737" i="1"/>
  <c r="AH4736" i="1"/>
  <c r="V4736" i="1"/>
  <c r="I4736" i="1"/>
  <c r="A4736" i="1"/>
  <c r="AH4735" i="1"/>
  <c r="V4735" i="1"/>
  <c r="I4735" i="1"/>
  <c r="A4735" i="1"/>
  <c r="AH4734" i="1"/>
  <c r="V4734" i="1"/>
  <c r="I4734" i="1"/>
  <c r="A4734" i="1"/>
  <c r="AH4733" i="1"/>
  <c r="V4733" i="1"/>
  <c r="I4733" i="1"/>
  <c r="A4733" i="1"/>
  <c r="AH4732" i="1"/>
  <c r="V4732" i="1"/>
  <c r="I4732" i="1"/>
  <c r="A4732" i="1"/>
  <c r="AH4731" i="1"/>
  <c r="V4731" i="1"/>
  <c r="I4731" i="1"/>
  <c r="A4731" i="1"/>
  <c r="AH4730" i="1"/>
  <c r="V4730" i="1"/>
  <c r="I4730" i="1"/>
  <c r="A4730" i="1"/>
  <c r="AH4729" i="1"/>
  <c r="V4729" i="1"/>
  <c r="I4729" i="1"/>
  <c r="A4729" i="1"/>
  <c r="AH4728" i="1"/>
  <c r="V4728" i="1"/>
  <c r="I4728" i="1"/>
  <c r="A4728" i="1"/>
  <c r="AH4727" i="1"/>
  <c r="V4727" i="1"/>
  <c r="I4727" i="1"/>
  <c r="A4727" i="1"/>
  <c r="AH4726" i="1"/>
  <c r="V4726" i="1"/>
  <c r="I4726" i="1"/>
  <c r="A4726" i="1"/>
  <c r="AH4725" i="1"/>
  <c r="V4725" i="1"/>
  <c r="I4725" i="1"/>
  <c r="A4725" i="1"/>
  <c r="AH4724" i="1"/>
  <c r="V4724" i="1"/>
  <c r="I4724" i="1"/>
  <c r="A4724" i="1"/>
  <c r="AH4723" i="1"/>
  <c r="V4723" i="1"/>
  <c r="I4723" i="1"/>
  <c r="A4723" i="1"/>
  <c r="AH4722" i="1"/>
  <c r="V4722" i="1"/>
  <c r="I4722" i="1"/>
  <c r="A4722" i="1"/>
  <c r="AH4721" i="1"/>
  <c r="V4721" i="1"/>
  <c r="I4721" i="1"/>
  <c r="A4721" i="1"/>
  <c r="AH4720" i="1"/>
  <c r="V4720" i="1"/>
  <c r="I4720" i="1"/>
  <c r="A4720" i="1"/>
  <c r="AH4719" i="1"/>
  <c r="V4719" i="1"/>
  <c r="I4719" i="1"/>
  <c r="A4719" i="1"/>
  <c r="AH4718" i="1"/>
  <c r="V4718" i="1"/>
  <c r="I4718" i="1"/>
  <c r="A4718" i="1"/>
  <c r="AH4717" i="1"/>
  <c r="V4717" i="1"/>
  <c r="I4717" i="1"/>
  <c r="A4717" i="1"/>
  <c r="AH4716" i="1"/>
  <c r="V4716" i="1"/>
  <c r="I4716" i="1"/>
  <c r="A4716" i="1"/>
  <c r="AH4715" i="1"/>
  <c r="V4715" i="1"/>
  <c r="I4715" i="1"/>
  <c r="A4715" i="1"/>
  <c r="AH4714" i="1"/>
  <c r="V4714" i="1"/>
  <c r="I4714" i="1"/>
  <c r="A4714" i="1"/>
  <c r="AH4713" i="1"/>
  <c r="V4713" i="1"/>
  <c r="I4713" i="1"/>
  <c r="A4713" i="1"/>
  <c r="AH4712" i="1"/>
  <c r="V4712" i="1"/>
  <c r="I4712" i="1"/>
  <c r="A4712" i="1"/>
  <c r="AH4711" i="1"/>
  <c r="V4711" i="1"/>
  <c r="I4711" i="1"/>
  <c r="A4711" i="1"/>
  <c r="AH4710" i="1"/>
  <c r="V4710" i="1"/>
  <c r="I4710" i="1"/>
  <c r="A4710" i="1"/>
  <c r="AH4709" i="1"/>
  <c r="V4709" i="1"/>
  <c r="I4709" i="1"/>
  <c r="A4709" i="1"/>
  <c r="AH4708" i="1"/>
  <c r="V4708" i="1"/>
  <c r="I4708" i="1"/>
  <c r="A4708" i="1"/>
  <c r="AH4707" i="1"/>
  <c r="V4707" i="1"/>
  <c r="I4707" i="1"/>
  <c r="A4707" i="1"/>
  <c r="AH4706" i="1"/>
  <c r="V4706" i="1"/>
  <c r="I4706" i="1"/>
  <c r="A4706" i="1"/>
  <c r="AH4705" i="1"/>
  <c r="V4705" i="1"/>
  <c r="I4705" i="1"/>
  <c r="A4705" i="1"/>
  <c r="AH4704" i="1"/>
  <c r="V4704" i="1"/>
  <c r="I4704" i="1"/>
  <c r="A4704" i="1"/>
  <c r="AH4703" i="1"/>
  <c r="V4703" i="1"/>
  <c r="I4703" i="1"/>
  <c r="A4703" i="1"/>
  <c r="AH4702" i="1"/>
  <c r="V4702" i="1"/>
  <c r="I4702" i="1"/>
  <c r="A4702" i="1"/>
  <c r="AH4701" i="1"/>
  <c r="V4701" i="1"/>
  <c r="I4701" i="1"/>
  <c r="A4701" i="1"/>
  <c r="AH4700" i="1"/>
  <c r="V4700" i="1"/>
  <c r="I4700" i="1"/>
  <c r="A4700" i="1"/>
  <c r="AH4699" i="1"/>
  <c r="V4699" i="1"/>
  <c r="I4699" i="1"/>
  <c r="A4699" i="1"/>
  <c r="AH4698" i="1"/>
  <c r="V4698" i="1"/>
  <c r="I4698" i="1"/>
  <c r="A4698" i="1"/>
  <c r="AH4697" i="1"/>
  <c r="V4697" i="1"/>
  <c r="I4697" i="1"/>
  <c r="A4697" i="1"/>
  <c r="AH4696" i="1"/>
  <c r="V4696" i="1"/>
  <c r="I4696" i="1"/>
  <c r="A4696" i="1"/>
  <c r="AH4695" i="1"/>
  <c r="V4695" i="1"/>
  <c r="I4695" i="1"/>
  <c r="A4695" i="1"/>
  <c r="AH4694" i="1"/>
  <c r="V4694" i="1"/>
  <c r="I4694" i="1"/>
  <c r="A4694" i="1"/>
  <c r="AH4693" i="1"/>
  <c r="V4693" i="1"/>
  <c r="I4693" i="1"/>
  <c r="A4693" i="1"/>
  <c r="AH4692" i="1"/>
  <c r="V4692" i="1"/>
  <c r="I4692" i="1"/>
  <c r="A4692" i="1"/>
  <c r="AH4691" i="1"/>
  <c r="V4691" i="1"/>
  <c r="I4691" i="1"/>
  <c r="A4691" i="1"/>
  <c r="AH4690" i="1"/>
  <c r="V4690" i="1"/>
  <c r="I4690" i="1"/>
  <c r="A4690" i="1"/>
  <c r="AH4689" i="1"/>
  <c r="V4689" i="1"/>
  <c r="I4689" i="1"/>
  <c r="A4689" i="1"/>
  <c r="AH4688" i="1"/>
  <c r="V4688" i="1"/>
  <c r="I4688" i="1"/>
  <c r="A4688" i="1"/>
  <c r="AH4687" i="1"/>
  <c r="V4687" i="1"/>
  <c r="I4687" i="1"/>
  <c r="A4687" i="1"/>
  <c r="AH4686" i="1"/>
  <c r="V4686" i="1"/>
  <c r="I4686" i="1"/>
  <c r="A4686" i="1"/>
  <c r="AH4685" i="1"/>
  <c r="V4685" i="1"/>
  <c r="I4685" i="1"/>
  <c r="A4685" i="1"/>
  <c r="AH4684" i="1"/>
  <c r="V4684" i="1"/>
  <c r="I4684" i="1"/>
  <c r="A4684" i="1"/>
  <c r="AH4683" i="1"/>
  <c r="V4683" i="1"/>
  <c r="I4683" i="1"/>
  <c r="A4683" i="1"/>
  <c r="AH4682" i="1"/>
  <c r="V4682" i="1"/>
  <c r="I4682" i="1"/>
  <c r="A4682" i="1"/>
  <c r="AH4681" i="1"/>
  <c r="V4681" i="1"/>
  <c r="I4681" i="1"/>
  <c r="A4681" i="1"/>
  <c r="AH4680" i="1"/>
  <c r="V4680" i="1"/>
  <c r="I4680" i="1"/>
  <c r="A4680" i="1"/>
  <c r="AH4679" i="1"/>
  <c r="V4679" i="1"/>
  <c r="I4679" i="1"/>
  <c r="A4679" i="1"/>
  <c r="AH4678" i="1"/>
  <c r="V4678" i="1"/>
  <c r="I4678" i="1"/>
  <c r="A4678" i="1"/>
  <c r="AH4677" i="1"/>
  <c r="V4677" i="1"/>
  <c r="I4677" i="1"/>
  <c r="A4677" i="1"/>
  <c r="AH4676" i="1"/>
  <c r="V4676" i="1"/>
  <c r="I4676" i="1"/>
  <c r="A4676" i="1"/>
  <c r="AH4675" i="1"/>
  <c r="V4675" i="1"/>
  <c r="I4675" i="1"/>
  <c r="A4675" i="1"/>
  <c r="AH4674" i="1"/>
  <c r="V4674" i="1"/>
  <c r="I4674" i="1"/>
  <c r="A4674" i="1"/>
  <c r="AH4673" i="1"/>
  <c r="I4673" i="1"/>
  <c r="A4673" i="1"/>
  <c r="AH4672" i="1"/>
  <c r="V4672" i="1"/>
  <c r="I4672" i="1"/>
  <c r="A4672" i="1"/>
  <c r="AH4671" i="1"/>
  <c r="V4671" i="1"/>
  <c r="I4671" i="1"/>
  <c r="A4671" i="1"/>
  <c r="AH4670" i="1"/>
  <c r="V4670" i="1"/>
  <c r="I4670" i="1"/>
  <c r="A4670" i="1"/>
  <c r="AH4669" i="1"/>
  <c r="V4669" i="1"/>
  <c r="I4669" i="1"/>
  <c r="A4669" i="1"/>
  <c r="AH4668" i="1"/>
  <c r="V4668" i="1"/>
  <c r="I4668" i="1"/>
  <c r="A4668" i="1"/>
  <c r="AH4667" i="1"/>
  <c r="V4667" i="1"/>
  <c r="I4667" i="1"/>
  <c r="A4667" i="1"/>
  <c r="AH4666" i="1"/>
  <c r="V4666" i="1"/>
  <c r="I4666" i="1"/>
  <c r="A4666" i="1"/>
  <c r="AH4665" i="1"/>
  <c r="V4665" i="1"/>
  <c r="I4665" i="1"/>
  <c r="A4665" i="1"/>
  <c r="AH4664" i="1"/>
  <c r="V4664" i="1"/>
  <c r="I4664" i="1"/>
  <c r="A4664" i="1"/>
  <c r="AH4663" i="1"/>
  <c r="V4663" i="1"/>
  <c r="I4663" i="1"/>
  <c r="A4663" i="1"/>
  <c r="AH4662" i="1"/>
  <c r="V4662" i="1"/>
  <c r="I4662" i="1"/>
  <c r="A4662" i="1"/>
  <c r="AH4661" i="1"/>
  <c r="V4661" i="1"/>
  <c r="I4661" i="1"/>
  <c r="A4661" i="1"/>
  <c r="AH4660" i="1"/>
  <c r="V4660" i="1"/>
  <c r="I4660" i="1"/>
  <c r="A4660" i="1"/>
  <c r="AH4659" i="1"/>
  <c r="V4659" i="1"/>
  <c r="I4659" i="1"/>
  <c r="A4659" i="1"/>
  <c r="AH4658" i="1"/>
  <c r="V4658" i="1"/>
  <c r="I4658" i="1"/>
  <c r="A4658" i="1"/>
  <c r="AH4657" i="1"/>
  <c r="V4657" i="1"/>
  <c r="I4657" i="1"/>
  <c r="A4657" i="1"/>
  <c r="AH4656" i="1"/>
  <c r="V4656" i="1"/>
  <c r="I4656" i="1"/>
  <c r="A4656" i="1"/>
  <c r="AH4655" i="1"/>
  <c r="V4655" i="1"/>
  <c r="I4655" i="1"/>
  <c r="A4655" i="1"/>
  <c r="AH4654" i="1"/>
  <c r="V4654" i="1"/>
  <c r="I4654" i="1"/>
  <c r="A4654" i="1"/>
  <c r="AH4653" i="1"/>
  <c r="V4653" i="1"/>
  <c r="I4653" i="1"/>
  <c r="A4653" i="1"/>
  <c r="AH4652" i="1"/>
  <c r="V4652" i="1"/>
  <c r="I4652" i="1"/>
  <c r="A4652" i="1"/>
  <c r="AH4651" i="1"/>
  <c r="V4651" i="1"/>
  <c r="I4651" i="1"/>
  <c r="A4651" i="1"/>
  <c r="AH4650" i="1"/>
  <c r="V4650" i="1"/>
  <c r="I4650" i="1"/>
  <c r="A4650" i="1"/>
  <c r="AH4649" i="1"/>
  <c r="V4649" i="1"/>
  <c r="I4649" i="1"/>
  <c r="A4649" i="1"/>
  <c r="AH4648" i="1"/>
  <c r="V4648" i="1"/>
  <c r="I4648" i="1"/>
  <c r="A4648" i="1"/>
  <c r="AH4647" i="1"/>
  <c r="V4647" i="1"/>
  <c r="I4647" i="1"/>
  <c r="A4647" i="1"/>
  <c r="AH4646" i="1"/>
  <c r="V4646" i="1"/>
  <c r="I4646" i="1"/>
  <c r="A4646" i="1"/>
  <c r="AH4645" i="1"/>
  <c r="V4645" i="1"/>
  <c r="I4645" i="1"/>
  <c r="A4645" i="1"/>
  <c r="AH4644" i="1"/>
  <c r="V4644" i="1"/>
  <c r="I4644" i="1"/>
  <c r="A4644" i="1"/>
  <c r="AH4643" i="1"/>
  <c r="V4643" i="1"/>
  <c r="I4643" i="1"/>
  <c r="A4643" i="1"/>
  <c r="AH4642" i="1"/>
  <c r="V4642" i="1"/>
  <c r="I4642" i="1"/>
  <c r="A4642" i="1"/>
  <c r="AH4641" i="1"/>
  <c r="V4641" i="1"/>
  <c r="I4641" i="1"/>
  <c r="A4641" i="1"/>
  <c r="AH4640" i="1"/>
  <c r="V4640" i="1"/>
  <c r="I4640" i="1"/>
  <c r="A4640" i="1"/>
  <c r="AH4639" i="1"/>
  <c r="I4639" i="1"/>
  <c r="A4639" i="1"/>
  <c r="AH4638" i="1"/>
  <c r="V4638" i="1"/>
  <c r="I4638" i="1"/>
  <c r="A4638" i="1"/>
  <c r="AH4637" i="1"/>
  <c r="V4637" i="1"/>
  <c r="I4637" i="1"/>
  <c r="A4637" i="1"/>
  <c r="AH4636" i="1"/>
  <c r="V4636" i="1"/>
  <c r="I4636" i="1"/>
  <c r="A4636" i="1"/>
  <c r="AH4635" i="1"/>
  <c r="V4635" i="1"/>
  <c r="I4635" i="1"/>
  <c r="A4635" i="1"/>
  <c r="AH4634" i="1"/>
  <c r="V4634" i="1"/>
  <c r="I4634" i="1"/>
  <c r="A4634" i="1"/>
  <c r="AH4633" i="1"/>
  <c r="V4633" i="1"/>
  <c r="I4633" i="1"/>
  <c r="A4633" i="1"/>
  <c r="AH4632" i="1"/>
  <c r="V4632" i="1"/>
  <c r="I4632" i="1"/>
  <c r="A4632" i="1"/>
  <c r="AH4631" i="1"/>
  <c r="V4631" i="1"/>
  <c r="I4631" i="1"/>
  <c r="A4631" i="1"/>
  <c r="AH4630" i="1"/>
  <c r="V4630" i="1"/>
  <c r="I4630" i="1"/>
  <c r="A4630" i="1"/>
  <c r="AH4629" i="1"/>
  <c r="V4629" i="1"/>
  <c r="I4629" i="1"/>
  <c r="A4629" i="1"/>
  <c r="AH4628" i="1"/>
  <c r="V4628" i="1"/>
  <c r="I4628" i="1"/>
  <c r="A4628" i="1"/>
  <c r="AH4627" i="1"/>
  <c r="V4627" i="1"/>
  <c r="I4627" i="1"/>
  <c r="A4627" i="1"/>
  <c r="AH4626" i="1"/>
  <c r="V4626" i="1"/>
  <c r="I4626" i="1"/>
  <c r="A4626" i="1"/>
  <c r="AH4625" i="1"/>
  <c r="V4625" i="1"/>
  <c r="I4625" i="1"/>
  <c r="A4625" i="1"/>
  <c r="AH4624" i="1"/>
  <c r="V4624" i="1"/>
  <c r="I4624" i="1"/>
  <c r="A4624" i="1"/>
  <c r="AH4623" i="1"/>
  <c r="V4623" i="1"/>
  <c r="I4623" i="1"/>
  <c r="A4623" i="1"/>
  <c r="AH4622" i="1"/>
  <c r="V4622" i="1"/>
  <c r="I4622" i="1"/>
  <c r="A4622" i="1"/>
  <c r="AH4621" i="1"/>
  <c r="V4621" i="1"/>
  <c r="I4621" i="1"/>
  <c r="A4621" i="1"/>
  <c r="AH4620" i="1"/>
  <c r="V4620" i="1"/>
  <c r="I4620" i="1"/>
  <c r="A4620" i="1"/>
  <c r="AH4619" i="1"/>
  <c r="V4619" i="1"/>
  <c r="I4619" i="1"/>
  <c r="A4619" i="1"/>
  <c r="AH4618" i="1"/>
  <c r="V4618" i="1"/>
  <c r="I4618" i="1"/>
  <c r="A4618" i="1"/>
  <c r="AH4617" i="1"/>
  <c r="V4617" i="1"/>
  <c r="I4617" i="1"/>
  <c r="A4617" i="1"/>
  <c r="AH4616" i="1"/>
  <c r="V4616" i="1"/>
  <c r="I4616" i="1"/>
  <c r="A4616" i="1"/>
  <c r="AH4615" i="1"/>
  <c r="V4615" i="1"/>
  <c r="I4615" i="1"/>
  <c r="A4615" i="1"/>
  <c r="AH4614" i="1"/>
  <c r="V4614" i="1"/>
  <c r="I4614" i="1"/>
  <c r="A4614" i="1"/>
  <c r="AH4613" i="1"/>
  <c r="V4613" i="1"/>
  <c r="I4613" i="1"/>
  <c r="A4613" i="1"/>
  <c r="AH4612" i="1"/>
  <c r="V4612" i="1"/>
  <c r="I4612" i="1"/>
  <c r="A4612" i="1"/>
  <c r="AH4611" i="1"/>
  <c r="V4611" i="1"/>
  <c r="I4611" i="1"/>
  <c r="A4611" i="1"/>
  <c r="AH4610" i="1"/>
  <c r="V4610" i="1"/>
  <c r="I4610" i="1"/>
  <c r="A4610" i="1"/>
  <c r="AH4609" i="1"/>
  <c r="V4609" i="1"/>
  <c r="I4609" i="1"/>
  <c r="A4609" i="1"/>
  <c r="AH4608" i="1"/>
  <c r="V4608" i="1"/>
  <c r="I4608" i="1"/>
  <c r="A4608" i="1"/>
  <c r="AH4607" i="1"/>
  <c r="V4607" i="1"/>
  <c r="I4607" i="1"/>
  <c r="A4607" i="1"/>
  <c r="AH4606" i="1"/>
  <c r="V4606" i="1"/>
  <c r="I4606" i="1"/>
  <c r="A4606" i="1"/>
  <c r="AH4605" i="1"/>
  <c r="V4605" i="1"/>
  <c r="I4605" i="1"/>
  <c r="A4605" i="1"/>
  <c r="AH4604" i="1"/>
  <c r="V4604" i="1"/>
  <c r="I4604" i="1"/>
  <c r="A4604" i="1"/>
  <c r="AH4603" i="1"/>
  <c r="V4603" i="1"/>
  <c r="I4603" i="1"/>
  <c r="A4603" i="1"/>
  <c r="AH4602" i="1"/>
  <c r="V4602" i="1"/>
  <c r="I4602" i="1"/>
  <c r="A4602" i="1"/>
  <c r="AH4601" i="1"/>
  <c r="V4601" i="1"/>
  <c r="I4601" i="1"/>
  <c r="A4601" i="1"/>
  <c r="AH4600" i="1"/>
  <c r="V4600" i="1"/>
  <c r="I4600" i="1"/>
  <c r="A4600" i="1"/>
  <c r="AH4599" i="1"/>
  <c r="V4599" i="1"/>
  <c r="I4599" i="1"/>
  <c r="A4599" i="1"/>
  <c r="AH4598" i="1"/>
  <c r="I4598" i="1"/>
  <c r="A4598" i="1"/>
  <c r="AH4597" i="1"/>
  <c r="V4597" i="1"/>
  <c r="I4597" i="1"/>
  <c r="A4597" i="1"/>
  <c r="AH4596" i="1"/>
  <c r="V4596" i="1"/>
  <c r="I4596" i="1"/>
  <c r="A4596" i="1"/>
  <c r="AH4595" i="1"/>
  <c r="V4595" i="1"/>
  <c r="I4595" i="1"/>
  <c r="A4595" i="1"/>
  <c r="AH4594" i="1"/>
  <c r="V4594" i="1"/>
  <c r="I4594" i="1"/>
  <c r="A4594" i="1"/>
  <c r="AH4593" i="1"/>
  <c r="V4593" i="1"/>
  <c r="I4593" i="1"/>
  <c r="A4593" i="1"/>
  <c r="AH4592" i="1"/>
  <c r="V4592" i="1"/>
  <c r="I4592" i="1"/>
  <c r="A4592" i="1"/>
  <c r="AH4591" i="1"/>
  <c r="V4591" i="1"/>
  <c r="I4591" i="1"/>
  <c r="A4591" i="1"/>
  <c r="AH4590" i="1"/>
  <c r="V4590" i="1"/>
  <c r="I4590" i="1"/>
  <c r="A4590" i="1"/>
  <c r="AH4589" i="1"/>
  <c r="V4589" i="1"/>
  <c r="I4589" i="1"/>
  <c r="A4589" i="1"/>
  <c r="AH4588" i="1"/>
  <c r="V4588" i="1"/>
  <c r="I4588" i="1"/>
  <c r="A4588" i="1"/>
  <c r="AH4587" i="1"/>
  <c r="V4587" i="1"/>
  <c r="I4587" i="1"/>
  <c r="A4587" i="1"/>
  <c r="AH4586" i="1"/>
  <c r="V4586" i="1"/>
  <c r="I4586" i="1"/>
  <c r="A4586" i="1"/>
  <c r="AH4585" i="1"/>
  <c r="V4585" i="1"/>
  <c r="I4585" i="1"/>
  <c r="A4585" i="1"/>
  <c r="AH4584" i="1"/>
  <c r="V4584" i="1"/>
  <c r="I4584" i="1"/>
  <c r="A4584" i="1"/>
  <c r="AH4583" i="1"/>
  <c r="V4583" i="1"/>
  <c r="I4583" i="1"/>
  <c r="A4583" i="1"/>
  <c r="AH4582" i="1"/>
  <c r="V4582" i="1"/>
  <c r="I4582" i="1"/>
  <c r="A4582" i="1"/>
  <c r="AH4581" i="1"/>
  <c r="V4581" i="1"/>
  <c r="I4581" i="1"/>
  <c r="A4581" i="1"/>
  <c r="AH4580" i="1"/>
  <c r="V4580" i="1"/>
  <c r="I4580" i="1"/>
  <c r="A4580" i="1"/>
  <c r="AH4579" i="1"/>
  <c r="V4579" i="1"/>
  <c r="I4579" i="1"/>
  <c r="A4579" i="1"/>
  <c r="AH4578" i="1"/>
  <c r="V4578" i="1"/>
  <c r="I4578" i="1"/>
  <c r="A4578" i="1"/>
  <c r="AH4577" i="1"/>
  <c r="V4577" i="1"/>
  <c r="I4577" i="1"/>
  <c r="A4577" i="1"/>
  <c r="AH4576" i="1"/>
  <c r="V4576" i="1"/>
  <c r="I4576" i="1"/>
  <c r="A4576" i="1"/>
  <c r="AH4575" i="1"/>
  <c r="V4575" i="1"/>
  <c r="I4575" i="1"/>
  <c r="A4575" i="1"/>
  <c r="AH4574" i="1"/>
  <c r="V4574" i="1"/>
  <c r="I4574" i="1"/>
  <c r="A4574" i="1"/>
  <c r="AH4573" i="1"/>
  <c r="V4573" i="1"/>
  <c r="I4573" i="1"/>
  <c r="A4573" i="1"/>
  <c r="AH4572" i="1"/>
  <c r="V4572" i="1"/>
  <c r="I4572" i="1"/>
  <c r="A4572" i="1"/>
  <c r="AH4571" i="1"/>
  <c r="V4571" i="1"/>
  <c r="I4571" i="1"/>
  <c r="A4571" i="1"/>
  <c r="AH4570" i="1"/>
  <c r="V4570" i="1"/>
  <c r="I4570" i="1"/>
  <c r="A4570" i="1"/>
  <c r="AH4569" i="1"/>
  <c r="V4569" i="1"/>
  <c r="I4569" i="1"/>
  <c r="A4569" i="1"/>
  <c r="AH4568" i="1"/>
  <c r="V4568" i="1"/>
  <c r="I4568" i="1"/>
  <c r="A4568" i="1"/>
  <c r="AH4567" i="1"/>
  <c r="V4567" i="1"/>
  <c r="I4567" i="1"/>
  <c r="A4567" i="1"/>
  <c r="AH4566" i="1"/>
  <c r="V4566" i="1"/>
  <c r="I4566" i="1"/>
  <c r="A4566" i="1"/>
  <c r="AH4565" i="1"/>
  <c r="V4565" i="1"/>
  <c r="I4565" i="1"/>
  <c r="A4565" i="1"/>
  <c r="AH4564" i="1"/>
  <c r="V4564" i="1"/>
  <c r="I4564" i="1"/>
  <c r="A4564" i="1"/>
  <c r="AH4563" i="1"/>
  <c r="V4563" i="1"/>
  <c r="I4563" i="1"/>
  <c r="A4563" i="1"/>
  <c r="AH4562" i="1"/>
  <c r="V4562" i="1"/>
  <c r="I4562" i="1"/>
  <c r="A4562" i="1"/>
  <c r="AH4561" i="1"/>
  <c r="V4561" i="1"/>
  <c r="I4561" i="1"/>
  <c r="A4561" i="1"/>
  <c r="AH4560" i="1"/>
  <c r="V4560" i="1"/>
  <c r="I4560" i="1"/>
  <c r="A4560" i="1"/>
  <c r="AH4559" i="1"/>
  <c r="V4559" i="1"/>
  <c r="I4559" i="1"/>
  <c r="A4559" i="1"/>
  <c r="AH4558" i="1"/>
  <c r="V4558" i="1"/>
  <c r="I4558" i="1"/>
  <c r="A4558" i="1"/>
  <c r="AH4557" i="1"/>
  <c r="V4557" i="1"/>
  <c r="I4557" i="1"/>
  <c r="A4557" i="1"/>
  <c r="AH4556" i="1"/>
  <c r="V4556" i="1"/>
  <c r="I4556" i="1"/>
  <c r="A4556" i="1"/>
  <c r="AH4555" i="1"/>
  <c r="V4555" i="1"/>
  <c r="I4555" i="1"/>
  <c r="A4555" i="1"/>
  <c r="AH4554" i="1"/>
  <c r="V4554" i="1"/>
  <c r="I4554" i="1"/>
  <c r="A4554" i="1"/>
  <c r="AH4553" i="1"/>
  <c r="V4553" i="1"/>
  <c r="I4553" i="1"/>
  <c r="A4553" i="1"/>
  <c r="AH4552" i="1"/>
  <c r="V4552" i="1"/>
  <c r="I4552" i="1"/>
  <c r="A4552" i="1"/>
  <c r="AH4551" i="1"/>
  <c r="V4551" i="1"/>
  <c r="I4551" i="1"/>
  <c r="A4551" i="1"/>
  <c r="AH4550" i="1"/>
  <c r="V4550" i="1"/>
  <c r="I4550" i="1"/>
  <c r="A4550" i="1"/>
  <c r="AH4549" i="1"/>
  <c r="V4549" i="1"/>
  <c r="I4549" i="1"/>
  <c r="A4549" i="1"/>
  <c r="AH4548" i="1"/>
  <c r="V4548" i="1"/>
  <c r="I4548" i="1"/>
  <c r="A4548" i="1"/>
  <c r="AH4547" i="1"/>
  <c r="V4547" i="1"/>
  <c r="I4547" i="1"/>
  <c r="A4547" i="1"/>
  <c r="AH4546" i="1"/>
  <c r="V4546" i="1"/>
  <c r="I4546" i="1"/>
  <c r="A4546" i="1"/>
  <c r="AH4545" i="1"/>
  <c r="V4545" i="1"/>
  <c r="I4545" i="1"/>
  <c r="A4545" i="1"/>
  <c r="AH4544" i="1"/>
  <c r="V4544" i="1"/>
  <c r="I4544" i="1"/>
  <c r="A4544" i="1"/>
  <c r="AH4543" i="1"/>
  <c r="V4543" i="1"/>
  <c r="I4543" i="1"/>
  <c r="A4543" i="1"/>
  <c r="AH4542" i="1"/>
  <c r="V4542" i="1"/>
  <c r="I4542" i="1"/>
  <c r="A4542" i="1"/>
  <c r="AH4541" i="1"/>
  <c r="V4541" i="1"/>
  <c r="I4541" i="1"/>
  <c r="A4541" i="1"/>
  <c r="AH4540" i="1"/>
  <c r="V4540" i="1"/>
  <c r="I4540" i="1"/>
  <c r="A4540" i="1"/>
  <c r="AH4539" i="1"/>
  <c r="V4539" i="1"/>
  <c r="I4539" i="1"/>
  <c r="A4539" i="1"/>
  <c r="AH4538" i="1"/>
  <c r="V4538" i="1"/>
  <c r="I4538" i="1"/>
  <c r="A4538" i="1"/>
  <c r="AH4537" i="1"/>
  <c r="V4537" i="1"/>
  <c r="I4537" i="1"/>
  <c r="A4537" i="1"/>
  <c r="AH4536" i="1"/>
  <c r="V4536" i="1"/>
  <c r="I4536" i="1"/>
  <c r="A4536" i="1"/>
  <c r="AH4535" i="1"/>
  <c r="V4535" i="1"/>
  <c r="I4535" i="1"/>
  <c r="A4535" i="1"/>
  <c r="AH4534" i="1"/>
  <c r="V4534" i="1"/>
  <c r="I4534" i="1"/>
  <c r="A4534" i="1"/>
  <c r="AH4533" i="1"/>
  <c r="V4533" i="1"/>
  <c r="I4533" i="1"/>
  <c r="A4533" i="1"/>
  <c r="AH4532" i="1"/>
  <c r="V4532" i="1"/>
  <c r="I4532" i="1"/>
  <c r="A4532" i="1"/>
  <c r="AH4531" i="1"/>
  <c r="V4531" i="1"/>
  <c r="I4531" i="1"/>
  <c r="A4531" i="1"/>
  <c r="AH4530" i="1"/>
  <c r="V4530" i="1"/>
  <c r="I4530" i="1"/>
  <c r="A4530" i="1"/>
  <c r="AH4529" i="1"/>
  <c r="V4529" i="1"/>
  <c r="I4529" i="1"/>
  <c r="A4529" i="1"/>
  <c r="AH4528" i="1"/>
  <c r="V4528" i="1"/>
  <c r="I4528" i="1"/>
  <c r="A4528" i="1"/>
  <c r="AH4527" i="1"/>
  <c r="V4527" i="1"/>
  <c r="I4527" i="1"/>
  <c r="A4527" i="1"/>
  <c r="AH4526" i="1"/>
  <c r="V4526" i="1"/>
  <c r="I4526" i="1"/>
  <c r="A4526" i="1"/>
  <c r="AH4525" i="1"/>
  <c r="V4525" i="1"/>
  <c r="I4525" i="1"/>
  <c r="A4525" i="1"/>
  <c r="AH4524" i="1"/>
  <c r="I4524" i="1"/>
  <c r="A4524" i="1"/>
  <c r="AH4523" i="1"/>
  <c r="V4523" i="1"/>
  <c r="I4523" i="1"/>
  <c r="A4523" i="1"/>
  <c r="AH4522" i="1"/>
  <c r="V4522" i="1"/>
  <c r="I4522" i="1"/>
  <c r="A4522" i="1"/>
  <c r="AH4521" i="1"/>
  <c r="V4521" i="1"/>
  <c r="I4521" i="1"/>
  <c r="A4521" i="1"/>
  <c r="AH4520" i="1"/>
  <c r="V4520" i="1"/>
  <c r="I4520" i="1"/>
  <c r="A4520" i="1"/>
  <c r="AH4519" i="1"/>
  <c r="V4519" i="1"/>
  <c r="I4519" i="1"/>
  <c r="A4519" i="1"/>
  <c r="AH4518" i="1"/>
  <c r="V4518" i="1"/>
  <c r="I4518" i="1"/>
  <c r="A4518" i="1"/>
  <c r="AH4517" i="1"/>
  <c r="V4517" i="1"/>
  <c r="I4517" i="1"/>
  <c r="A4517" i="1"/>
  <c r="AH4516" i="1"/>
  <c r="V4516" i="1"/>
  <c r="I4516" i="1"/>
  <c r="A4516" i="1"/>
  <c r="AH4515" i="1"/>
  <c r="V4515" i="1"/>
  <c r="I4515" i="1"/>
  <c r="A4515" i="1"/>
  <c r="AH4514" i="1"/>
  <c r="V4514" i="1"/>
  <c r="I4514" i="1"/>
  <c r="A4514" i="1"/>
  <c r="AH4513" i="1"/>
  <c r="V4513" i="1"/>
  <c r="I4513" i="1"/>
  <c r="A4513" i="1"/>
  <c r="AH4512" i="1"/>
  <c r="V4512" i="1"/>
  <c r="I4512" i="1"/>
  <c r="A4512" i="1"/>
  <c r="AH4511" i="1"/>
  <c r="V4511" i="1"/>
  <c r="I4511" i="1"/>
  <c r="A4511" i="1"/>
  <c r="AH4510" i="1"/>
  <c r="V4510" i="1"/>
  <c r="I4510" i="1"/>
  <c r="A4510" i="1"/>
  <c r="AH4509" i="1"/>
  <c r="V4509" i="1"/>
  <c r="I4509" i="1"/>
  <c r="A4509" i="1"/>
  <c r="AH4508" i="1"/>
  <c r="V4508" i="1"/>
  <c r="I4508" i="1"/>
  <c r="A4508" i="1"/>
  <c r="AH4507" i="1"/>
  <c r="V4507" i="1"/>
  <c r="I4507" i="1"/>
  <c r="A4507" i="1"/>
  <c r="AH4506" i="1"/>
  <c r="V4506" i="1"/>
  <c r="I4506" i="1"/>
  <c r="A4506" i="1"/>
  <c r="AH4505" i="1"/>
  <c r="V4505" i="1"/>
  <c r="I4505" i="1"/>
  <c r="A4505" i="1"/>
  <c r="AH4504" i="1"/>
  <c r="V4504" i="1"/>
  <c r="I4504" i="1"/>
  <c r="A4504" i="1"/>
  <c r="AH4503" i="1"/>
  <c r="V4503" i="1"/>
  <c r="I4503" i="1"/>
  <c r="A4503" i="1"/>
  <c r="AH4502" i="1"/>
  <c r="V4502" i="1"/>
  <c r="I4502" i="1"/>
  <c r="A4502" i="1"/>
  <c r="AH4501" i="1"/>
  <c r="V4501" i="1"/>
  <c r="I4501" i="1"/>
  <c r="A4501" i="1"/>
  <c r="AH4500" i="1"/>
  <c r="V4500" i="1"/>
  <c r="I4500" i="1"/>
  <c r="A4500" i="1"/>
  <c r="AH4499" i="1"/>
  <c r="V4499" i="1"/>
  <c r="I4499" i="1"/>
  <c r="A4499" i="1"/>
  <c r="AH4498" i="1"/>
  <c r="V4498" i="1"/>
  <c r="I4498" i="1"/>
  <c r="A4498" i="1"/>
  <c r="AH4497" i="1"/>
  <c r="V4497" i="1"/>
  <c r="I4497" i="1"/>
  <c r="A4497" i="1"/>
  <c r="AH4496" i="1"/>
  <c r="V4496" i="1"/>
  <c r="I4496" i="1"/>
  <c r="A4496" i="1"/>
  <c r="AH4495" i="1"/>
  <c r="V4495" i="1"/>
  <c r="I4495" i="1"/>
  <c r="A4495" i="1"/>
  <c r="AH4494" i="1"/>
  <c r="V4494" i="1"/>
  <c r="I4494" i="1"/>
  <c r="A4494" i="1"/>
  <c r="AH4493" i="1"/>
  <c r="V4493" i="1"/>
  <c r="I4493" i="1"/>
  <c r="A4493" i="1"/>
  <c r="AH4492" i="1"/>
  <c r="V4492" i="1"/>
  <c r="I4492" i="1"/>
  <c r="A4492" i="1"/>
  <c r="AH4491" i="1"/>
  <c r="V4491" i="1"/>
  <c r="I4491" i="1"/>
  <c r="A4491" i="1"/>
  <c r="AH4490" i="1"/>
  <c r="V4490" i="1"/>
  <c r="I4490" i="1"/>
  <c r="A4490" i="1"/>
  <c r="AH4489" i="1"/>
  <c r="V4489" i="1"/>
  <c r="I4489" i="1"/>
  <c r="A4489" i="1"/>
  <c r="AH4488" i="1"/>
  <c r="V4488" i="1"/>
  <c r="I4488" i="1"/>
  <c r="A4488" i="1"/>
  <c r="AH4487" i="1"/>
  <c r="V4487" i="1"/>
  <c r="I4487" i="1"/>
  <c r="A4487" i="1"/>
  <c r="AH4486" i="1"/>
  <c r="V4486" i="1"/>
  <c r="I4486" i="1"/>
  <c r="A4486" i="1"/>
  <c r="AH4485" i="1"/>
  <c r="V4485" i="1"/>
  <c r="I4485" i="1"/>
  <c r="A4485" i="1"/>
  <c r="AH4484" i="1"/>
  <c r="V4484" i="1"/>
  <c r="I4484" i="1"/>
  <c r="A4484" i="1"/>
  <c r="AH4483" i="1"/>
  <c r="V4483" i="1"/>
  <c r="I4483" i="1"/>
  <c r="A4483" i="1"/>
  <c r="AH4482" i="1"/>
  <c r="V4482" i="1"/>
  <c r="I4482" i="1"/>
  <c r="A4482" i="1"/>
  <c r="AH4481" i="1"/>
  <c r="V4481" i="1"/>
  <c r="I4481" i="1"/>
  <c r="A4481" i="1"/>
  <c r="AH4480" i="1"/>
  <c r="V4480" i="1"/>
  <c r="I4480" i="1"/>
  <c r="A4480" i="1"/>
  <c r="AH4479" i="1"/>
  <c r="V4479" i="1"/>
  <c r="I4479" i="1"/>
  <c r="A4479" i="1"/>
  <c r="AH4478" i="1"/>
  <c r="V4478" i="1"/>
  <c r="I4478" i="1"/>
  <c r="A4478" i="1"/>
  <c r="AH4477" i="1"/>
  <c r="I4477" i="1"/>
  <c r="A4477" i="1"/>
  <c r="AH4476" i="1"/>
  <c r="V4476" i="1"/>
  <c r="I4476" i="1"/>
  <c r="A4476" i="1"/>
  <c r="AH4475" i="1"/>
  <c r="V4475" i="1"/>
  <c r="I4475" i="1"/>
  <c r="A4475" i="1"/>
  <c r="AH4474" i="1"/>
  <c r="V4474" i="1"/>
  <c r="I4474" i="1"/>
  <c r="A4474" i="1"/>
  <c r="AH4473" i="1"/>
  <c r="V4473" i="1"/>
  <c r="I4473" i="1"/>
  <c r="A4473" i="1"/>
  <c r="AH4472" i="1"/>
  <c r="V4472" i="1"/>
  <c r="I4472" i="1"/>
  <c r="A4472" i="1"/>
  <c r="AH4471" i="1"/>
  <c r="V4471" i="1"/>
  <c r="I4471" i="1"/>
  <c r="A4471" i="1"/>
  <c r="AH4470" i="1"/>
  <c r="V4470" i="1"/>
  <c r="I4470" i="1"/>
  <c r="A4470" i="1"/>
  <c r="AH4469" i="1"/>
  <c r="V4469" i="1"/>
  <c r="I4469" i="1"/>
  <c r="A4469" i="1"/>
  <c r="AH4468" i="1"/>
  <c r="V4468" i="1"/>
  <c r="I4468" i="1"/>
  <c r="A4468" i="1"/>
  <c r="AH4467" i="1"/>
  <c r="V4467" i="1"/>
  <c r="I4467" i="1"/>
  <c r="A4467" i="1"/>
  <c r="AH4466" i="1"/>
  <c r="V4466" i="1"/>
  <c r="I4466" i="1"/>
  <c r="A4466" i="1"/>
  <c r="AH4465" i="1"/>
  <c r="V4465" i="1"/>
  <c r="I4465" i="1"/>
  <c r="A4465" i="1"/>
  <c r="AH4464" i="1"/>
  <c r="V4464" i="1"/>
  <c r="I4464" i="1"/>
  <c r="A4464" i="1"/>
  <c r="AH4463" i="1"/>
  <c r="V4463" i="1"/>
  <c r="I4463" i="1"/>
  <c r="A4463" i="1"/>
  <c r="AH4462" i="1"/>
  <c r="V4462" i="1"/>
  <c r="I4462" i="1"/>
  <c r="A4462" i="1"/>
  <c r="AH4461" i="1"/>
  <c r="V4461" i="1"/>
  <c r="I4461" i="1"/>
  <c r="A4461" i="1"/>
  <c r="AH4460" i="1"/>
  <c r="V4460" i="1"/>
  <c r="I4460" i="1"/>
  <c r="A4460" i="1"/>
  <c r="AH4459" i="1"/>
  <c r="V4459" i="1"/>
  <c r="I4459" i="1"/>
  <c r="A4459" i="1"/>
  <c r="AH4458" i="1"/>
  <c r="V4458" i="1"/>
  <c r="I4458" i="1"/>
  <c r="A4458" i="1"/>
  <c r="AH4457" i="1"/>
  <c r="V4457" i="1"/>
  <c r="I4457" i="1"/>
  <c r="A4457" i="1"/>
  <c r="AH4456" i="1"/>
  <c r="V4456" i="1"/>
  <c r="I4456" i="1"/>
  <c r="A4456" i="1"/>
  <c r="AH4455" i="1"/>
  <c r="V4455" i="1"/>
  <c r="I4455" i="1"/>
  <c r="A4455" i="1"/>
  <c r="AH4454" i="1"/>
  <c r="V4454" i="1"/>
  <c r="I4454" i="1"/>
  <c r="A4454" i="1"/>
  <c r="AH4453" i="1"/>
  <c r="V4453" i="1"/>
  <c r="I4453" i="1"/>
  <c r="A4453" i="1"/>
  <c r="AH4452" i="1"/>
  <c r="V4452" i="1"/>
  <c r="I4452" i="1"/>
  <c r="A4452" i="1"/>
  <c r="AH4451" i="1"/>
  <c r="V4451" i="1"/>
  <c r="I4451" i="1"/>
  <c r="A4451" i="1"/>
  <c r="AH4450" i="1"/>
  <c r="V4450" i="1"/>
  <c r="I4450" i="1"/>
  <c r="A4450" i="1"/>
  <c r="AH4449" i="1"/>
  <c r="V4449" i="1"/>
  <c r="I4449" i="1"/>
  <c r="A4449" i="1"/>
  <c r="AH4448" i="1"/>
  <c r="V4448" i="1"/>
  <c r="I4448" i="1"/>
  <c r="A4448" i="1"/>
  <c r="AH4447" i="1"/>
  <c r="V4447" i="1"/>
  <c r="I4447" i="1"/>
  <c r="A4447" i="1"/>
  <c r="AH4446" i="1"/>
  <c r="V4446" i="1"/>
  <c r="I4446" i="1"/>
  <c r="A4446" i="1"/>
  <c r="AH4445" i="1"/>
  <c r="V4445" i="1"/>
  <c r="I4445" i="1"/>
  <c r="A4445" i="1"/>
  <c r="AH4444" i="1"/>
  <c r="V4444" i="1"/>
  <c r="I4444" i="1"/>
  <c r="A4444" i="1"/>
  <c r="AH4443" i="1"/>
  <c r="V4443" i="1"/>
  <c r="I4443" i="1"/>
  <c r="A4443" i="1"/>
  <c r="AH4442" i="1"/>
  <c r="V4442" i="1"/>
  <c r="I4442" i="1"/>
  <c r="A4442" i="1"/>
  <c r="AH4441" i="1"/>
  <c r="V4441" i="1"/>
  <c r="I4441" i="1"/>
  <c r="A4441" i="1"/>
  <c r="AH4440" i="1"/>
  <c r="V4440" i="1"/>
  <c r="I4440" i="1"/>
  <c r="A4440" i="1"/>
  <c r="AH4439" i="1"/>
  <c r="V4439" i="1"/>
  <c r="I4439" i="1"/>
  <c r="A4439" i="1"/>
  <c r="AH4438" i="1"/>
  <c r="V4438" i="1"/>
  <c r="I4438" i="1"/>
  <c r="A4438" i="1"/>
  <c r="AH4437" i="1"/>
  <c r="V4437" i="1"/>
  <c r="I4437" i="1"/>
  <c r="A4437" i="1"/>
  <c r="AH4436" i="1"/>
  <c r="V4436" i="1"/>
  <c r="I4436" i="1"/>
  <c r="A4436" i="1"/>
  <c r="AH4435" i="1"/>
  <c r="V4435" i="1"/>
  <c r="I4435" i="1"/>
  <c r="A4435" i="1"/>
  <c r="AH4434" i="1"/>
  <c r="V4434" i="1"/>
  <c r="I4434" i="1"/>
  <c r="A4434" i="1"/>
  <c r="AH4433" i="1"/>
  <c r="V4433" i="1"/>
  <c r="I4433" i="1"/>
  <c r="A4433" i="1"/>
  <c r="AH4432" i="1"/>
  <c r="V4432" i="1"/>
  <c r="I4432" i="1"/>
  <c r="A4432" i="1"/>
  <c r="AH4431" i="1"/>
  <c r="V4431" i="1"/>
  <c r="I4431" i="1"/>
  <c r="A4431" i="1"/>
  <c r="AH4430" i="1"/>
  <c r="V4430" i="1"/>
  <c r="I4430" i="1"/>
  <c r="A4430" i="1"/>
  <c r="AH4429" i="1"/>
  <c r="V4429" i="1"/>
  <c r="I4429" i="1"/>
  <c r="A4429" i="1"/>
  <c r="AH4428" i="1"/>
  <c r="V4428" i="1"/>
  <c r="I4428" i="1"/>
  <c r="A4428" i="1"/>
  <c r="AH4427" i="1"/>
  <c r="V4427" i="1"/>
  <c r="I4427" i="1"/>
  <c r="A4427" i="1"/>
  <c r="AH4426" i="1"/>
  <c r="V4426" i="1"/>
  <c r="I4426" i="1"/>
  <c r="A4426" i="1"/>
  <c r="AH4425" i="1"/>
  <c r="V4425" i="1"/>
  <c r="I4425" i="1"/>
  <c r="A4425" i="1"/>
  <c r="AH4424" i="1"/>
  <c r="V4424" i="1"/>
  <c r="I4424" i="1"/>
  <c r="A4424" i="1"/>
  <c r="AH4423" i="1"/>
  <c r="V4423" i="1"/>
  <c r="I4423" i="1"/>
  <c r="A4423" i="1"/>
  <c r="AH4422" i="1"/>
  <c r="V4422" i="1"/>
  <c r="I4422" i="1"/>
  <c r="A4422" i="1"/>
  <c r="AH4421" i="1"/>
  <c r="V4421" i="1"/>
  <c r="I4421" i="1"/>
  <c r="A4421" i="1"/>
  <c r="AH4420" i="1"/>
  <c r="V4420" i="1"/>
  <c r="I4420" i="1"/>
  <c r="A4420" i="1"/>
  <c r="AH4419" i="1"/>
  <c r="V4419" i="1"/>
  <c r="I4419" i="1"/>
  <c r="A4419" i="1"/>
  <c r="AH4418" i="1"/>
  <c r="V4418" i="1"/>
  <c r="I4418" i="1"/>
  <c r="A4418" i="1"/>
  <c r="AH4417" i="1"/>
  <c r="V4417" i="1"/>
  <c r="I4417" i="1"/>
  <c r="A4417" i="1"/>
  <c r="AH4416" i="1"/>
  <c r="V4416" i="1"/>
  <c r="I4416" i="1"/>
  <c r="A4416" i="1"/>
  <c r="AH4415" i="1"/>
  <c r="V4415" i="1"/>
  <c r="I4415" i="1"/>
  <c r="A4415" i="1"/>
  <c r="AH4414" i="1"/>
  <c r="V4414" i="1"/>
  <c r="I4414" i="1"/>
  <c r="A4414" i="1"/>
  <c r="AH4413" i="1"/>
  <c r="V4413" i="1"/>
  <c r="I4413" i="1"/>
  <c r="A4413" i="1"/>
  <c r="AH4412" i="1"/>
  <c r="V4412" i="1"/>
  <c r="I4412" i="1"/>
  <c r="A4412" i="1"/>
  <c r="AH4411" i="1"/>
  <c r="V4411" i="1"/>
  <c r="I4411" i="1"/>
  <c r="A4411" i="1"/>
  <c r="AH4410" i="1"/>
  <c r="V4410" i="1"/>
  <c r="I4410" i="1"/>
  <c r="A4410" i="1"/>
  <c r="AH4409" i="1"/>
  <c r="V4409" i="1"/>
  <c r="I4409" i="1"/>
  <c r="A4409" i="1"/>
  <c r="AH4408" i="1"/>
  <c r="V4408" i="1"/>
  <c r="I4408" i="1"/>
  <c r="A4408" i="1"/>
  <c r="AH4407" i="1"/>
  <c r="V4407" i="1"/>
  <c r="I4407" i="1"/>
  <c r="A4407" i="1"/>
  <c r="AH4406" i="1"/>
  <c r="V4406" i="1"/>
  <c r="I4406" i="1"/>
  <c r="A4406" i="1"/>
  <c r="AH4405" i="1"/>
  <c r="V4405" i="1"/>
  <c r="I4405" i="1"/>
  <c r="A4405" i="1"/>
  <c r="AH4404" i="1"/>
  <c r="V4404" i="1"/>
  <c r="I4404" i="1"/>
  <c r="A4404" i="1"/>
  <c r="AH4403" i="1"/>
  <c r="V4403" i="1"/>
  <c r="I4403" i="1"/>
  <c r="A4403" i="1"/>
  <c r="AH4402" i="1"/>
  <c r="V4402" i="1"/>
  <c r="I4402" i="1"/>
  <c r="A4402" i="1"/>
  <c r="AH4401" i="1"/>
  <c r="V4401" i="1"/>
  <c r="I4401" i="1"/>
  <c r="A4401" i="1"/>
  <c r="AH4400" i="1"/>
  <c r="V4400" i="1"/>
  <c r="I4400" i="1"/>
  <c r="A4400" i="1"/>
  <c r="AH4399" i="1"/>
  <c r="V4399" i="1"/>
  <c r="I4399" i="1"/>
  <c r="A4399" i="1"/>
  <c r="AH4398" i="1"/>
  <c r="V4398" i="1"/>
  <c r="I4398" i="1"/>
  <c r="A4398" i="1"/>
  <c r="AH4397" i="1"/>
  <c r="V4397" i="1"/>
  <c r="I4397" i="1"/>
  <c r="A4397" i="1"/>
  <c r="AH4396" i="1"/>
  <c r="V4396" i="1"/>
  <c r="I4396" i="1"/>
  <c r="A4396" i="1"/>
  <c r="AH4395" i="1"/>
  <c r="V4395" i="1"/>
  <c r="I4395" i="1"/>
  <c r="A4395" i="1"/>
  <c r="AH4394" i="1"/>
  <c r="V4394" i="1"/>
  <c r="I4394" i="1"/>
  <c r="A4394" i="1"/>
  <c r="AH4393" i="1"/>
  <c r="V4393" i="1"/>
  <c r="I4393" i="1"/>
  <c r="A4393" i="1"/>
  <c r="AH4392" i="1"/>
  <c r="V4392" i="1"/>
  <c r="I4392" i="1"/>
  <c r="A4392" i="1"/>
  <c r="AH4391" i="1"/>
  <c r="V4391" i="1"/>
  <c r="I4391" i="1"/>
  <c r="A4391" i="1"/>
  <c r="AH4390" i="1"/>
  <c r="V4390" i="1"/>
  <c r="I4390" i="1"/>
  <c r="A4390" i="1"/>
  <c r="AH4389" i="1"/>
  <c r="V4389" i="1"/>
  <c r="I4389" i="1"/>
  <c r="A4389" i="1"/>
  <c r="AH4388" i="1"/>
  <c r="V4388" i="1"/>
  <c r="I4388" i="1"/>
  <c r="A4388" i="1"/>
  <c r="AH4387" i="1"/>
  <c r="V4387" i="1"/>
  <c r="I4387" i="1"/>
  <c r="A4387" i="1"/>
  <c r="AH4386" i="1"/>
  <c r="I4386" i="1"/>
  <c r="A4386" i="1"/>
  <c r="AH4385" i="1"/>
  <c r="V4385" i="1"/>
  <c r="I4385" i="1"/>
  <c r="A4385" i="1"/>
  <c r="AH4384" i="1"/>
  <c r="V4384" i="1"/>
  <c r="I4384" i="1"/>
  <c r="A4384" i="1"/>
  <c r="AH4383" i="1"/>
  <c r="V4383" i="1"/>
  <c r="I4383" i="1"/>
  <c r="A4383" i="1"/>
  <c r="AH4382" i="1"/>
  <c r="V4382" i="1"/>
  <c r="I4382" i="1"/>
  <c r="A4382" i="1"/>
  <c r="AH4381" i="1"/>
  <c r="V4381" i="1"/>
  <c r="I4381" i="1"/>
  <c r="A4381" i="1"/>
  <c r="AH4380" i="1"/>
  <c r="V4380" i="1"/>
  <c r="I4380" i="1"/>
  <c r="A4380" i="1"/>
  <c r="AH4379" i="1"/>
  <c r="V4379" i="1"/>
  <c r="I4379" i="1"/>
  <c r="A4379" i="1"/>
  <c r="AH4378" i="1"/>
  <c r="V4378" i="1"/>
  <c r="I4378" i="1"/>
  <c r="A4378" i="1"/>
  <c r="AH4377" i="1"/>
  <c r="V4377" i="1"/>
  <c r="I4377" i="1"/>
  <c r="A4377" i="1"/>
  <c r="AH4376" i="1"/>
  <c r="V4376" i="1"/>
  <c r="I4376" i="1"/>
  <c r="A4376" i="1"/>
  <c r="AH4375" i="1"/>
  <c r="V4375" i="1"/>
  <c r="I4375" i="1"/>
  <c r="A4375" i="1"/>
  <c r="AH4374" i="1"/>
  <c r="V4374" i="1"/>
  <c r="I4374" i="1"/>
  <c r="A4374" i="1"/>
  <c r="AH4373" i="1"/>
  <c r="V4373" i="1"/>
  <c r="I4373" i="1"/>
  <c r="A4373" i="1"/>
  <c r="AH4372" i="1"/>
  <c r="V4372" i="1"/>
  <c r="I4372" i="1"/>
  <c r="A4372" i="1"/>
  <c r="AH4371" i="1"/>
  <c r="V4371" i="1"/>
  <c r="I4371" i="1"/>
  <c r="A4371" i="1"/>
  <c r="AH4370" i="1"/>
  <c r="V4370" i="1"/>
  <c r="I4370" i="1"/>
  <c r="A4370" i="1"/>
  <c r="AH4369" i="1"/>
  <c r="V4369" i="1"/>
  <c r="I4369" i="1"/>
  <c r="A4369" i="1"/>
  <c r="AH4368" i="1"/>
  <c r="V4368" i="1"/>
  <c r="I4368" i="1"/>
  <c r="A4368" i="1"/>
  <c r="AH4367" i="1"/>
  <c r="V4367" i="1"/>
  <c r="I4367" i="1"/>
  <c r="A4367" i="1"/>
  <c r="AH4366" i="1"/>
  <c r="V4366" i="1"/>
  <c r="I4366" i="1"/>
  <c r="A4366" i="1"/>
  <c r="AH4365" i="1"/>
  <c r="V4365" i="1"/>
  <c r="I4365" i="1"/>
  <c r="A4365" i="1"/>
  <c r="AH4364" i="1"/>
  <c r="V4364" i="1"/>
  <c r="I4364" i="1"/>
  <c r="A4364" i="1"/>
  <c r="AH4363" i="1"/>
  <c r="V4363" i="1"/>
  <c r="I4363" i="1"/>
  <c r="A4363" i="1"/>
  <c r="AH4362" i="1"/>
  <c r="V4362" i="1"/>
  <c r="I4362" i="1"/>
  <c r="A4362" i="1"/>
  <c r="AH4361" i="1"/>
  <c r="V4361" i="1"/>
  <c r="I4361" i="1"/>
  <c r="A4361" i="1"/>
  <c r="AH4360" i="1"/>
  <c r="V4360" i="1"/>
  <c r="I4360" i="1"/>
  <c r="A4360" i="1"/>
  <c r="AH4359" i="1"/>
  <c r="V4359" i="1"/>
  <c r="I4359" i="1"/>
  <c r="A4359" i="1"/>
  <c r="AH4358" i="1"/>
  <c r="V4358" i="1"/>
  <c r="I4358" i="1"/>
  <c r="A4358" i="1"/>
  <c r="AH4357" i="1"/>
  <c r="V4357" i="1"/>
  <c r="I4357" i="1"/>
  <c r="A4357" i="1"/>
  <c r="AH4356" i="1"/>
  <c r="V4356" i="1"/>
  <c r="I4356" i="1"/>
  <c r="A4356" i="1"/>
  <c r="AH4355" i="1"/>
  <c r="V4355" i="1"/>
  <c r="I4355" i="1"/>
  <c r="A4355" i="1"/>
  <c r="AH4354" i="1"/>
  <c r="V4354" i="1"/>
  <c r="I4354" i="1"/>
  <c r="A4354" i="1"/>
  <c r="AH4353" i="1"/>
  <c r="V4353" i="1"/>
  <c r="I4353" i="1"/>
  <c r="A4353" i="1"/>
  <c r="AH4352" i="1"/>
  <c r="V4352" i="1"/>
  <c r="I4352" i="1"/>
  <c r="A4352" i="1"/>
  <c r="AH4351" i="1"/>
  <c r="V4351" i="1"/>
  <c r="I4351" i="1"/>
  <c r="A4351" i="1"/>
  <c r="AH4350" i="1"/>
  <c r="V4350" i="1"/>
  <c r="I4350" i="1"/>
  <c r="A4350" i="1"/>
  <c r="AH4349" i="1"/>
  <c r="V4349" i="1"/>
  <c r="I4349" i="1"/>
  <c r="A4349" i="1"/>
  <c r="AH4348" i="1"/>
  <c r="V4348" i="1"/>
  <c r="I4348" i="1"/>
  <c r="A4348" i="1"/>
  <c r="AH4347" i="1"/>
  <c r="V4347" i="1"/>
  <c r="I4347" i="1"/>
  <c r="A4347" i="1"/>
  <c r="AH4346" i="1"/>
  <c r="V4346" i="1"/>
  <c r="I4346" i="1"/>
  <c r="A4346" i="1"/>
  <c r="AH4345" i="1"/>
  <c r="V4345" i="1"/>
  <c r="I4345" i="1"/>
  <c r="A4345" i="1"/>
  <c r="AH4344" i="1"/>
  <c r="V4344" i="1"/>
  <c r="I4344" i="1"/>
  <c r="A4344" i="1"/>
  <c r="AH4343" i="1"/>
  <c r="V4343" i="1"/>
  <c r="I4343" i="1"/>
  <c r="A4343" i="1"/>
  <c r="AH4342" i="1"/>
  <c r="V4342" i="1"/>
  <c r="I4342" i="1"/>
  <c r="A4342" i="1"/>
  <c r="AH4341" i="1"/>
  <c r="V4341" i="1"/>
  <c r="I4341" i="1"/>
  <c r="A4341" i="1"/>
  <c r="AH4340" i="1"/>
  <c r="V4340" i="1"/>
  <c r="I4340" i="1"/>
  <c r="A4340" i="1"/>
  <c r="AH4339" i="1"/>
  <c r="V4339" i="1"/>
  <c r="I4339" i="1"/>
  <c r="A4339" i="1"/>
  <c r="AH4338" i="1"/>
  <c r="V4338" i="1"/>
  <c r="I4338" i="1"/>
  <c r="A4338" i="1"/>
  <c r="AH4337" i="1"/>
  <c r="V4337" i="1"/>
  <c r="I4337" i="1"/>
  <c r="A4337" i="1"/>
  <c r="AH4336" i="1"/>
  <c r="V4336" i="1"/>
  <c r="I4336" i="1"/>
  <c r="A4336" i="1"/>
  <c r="AH4335" i="1"/>
  <c r="V4335" i="1"/>
  <c r="I4335" i="1"/>
  <c r="A4335" i="1"/>
  <c r="AH4334" i="1"/>
  <c r="V4334" i="1"/>
  <c r="I4334" i="1"/>
  <c r="A4334" i="1"/>
  <c r="AH4333" i="1"/>
  <c r="V4333" i="1"/>
  <c r="I4333" i="1"/>
  <c r="A4333" i="1"/>
  <c r="AH4332" i="1"/>
  <c r="V4332" i="1"/>
  <c r="I4332" i="1"/>
  <c r="A4332" i="1"/>
  <c r="AH4331" i="1"/>
  <c r="V4331" i="1"/>
  <c r="I4331" i="1"/>
  <c r="A4331" i="1"/>
  <c r="AH4330" i="1"/>
  <c r="V4330" i="1"/>
  <c r="I4330" i="1"/>
  <c r="A4330" i="1"/>
  <c r="AH4329" i="1"/>
  <c r="V4329" i="1"/>
  <c r="I4329" i="1"/>
  <c r="A4329" i="1"/>
  <c r="AH4328" i="1"/>
  <c r="V4328" i="1"/>
  <c r="I4328" i="1"/>
  <c r="A4328" i="1"/>
  <c r="AH4327" i="1"/>
  <c r="V4327" i="1"/>
  <c r="I4327" i="1"/>
  <c r="A4327" i="1"/>
  <c r="AH4326" i="1"/>
  <c r="V4326" i="1"/>
  <c r="I4326" i="1"/>
  <c r="A4326" i="1"/>
  <c r="AH4325" i="1"/>
  <c r="V4325" i="1"/>
  <c r="I4325" i="1"/>
  <c r="A4325" i="1"/>
  <c r="AH4324" i="1"/>
  <c r="V4324" i="1"/>
  <c r="I4324" i="1"/>
  <c r="A4324" i="1"/>
  <c r="AH4323" i="1"/>
  <c r="V4323" i="1"/>
  <c r="I4323" i="1"/>
  <c r="A4323" i="1"/>
  <c r="AH4322" i="1"/>
  <c r="V4322" i="1"/>
  <c r="I4322" i="1"/>
  <c r="A4322" i="1"/>
  <c r="AH4321" i="1"/>
  <c r="V4321" i="1"/>
  <c r="I4321" i="1"/>
  <c r="A4321" i="1"/>
  <c r="AH4320" i="1"/>
  <c r="V4320" i="1"/>
  <c r="I4320" i="1"/>
  <c r="A4320" i="1"/>
  <c r="AH4319" i="1"/>
  <c r="V4319" i="1"/>
  <c r="I4319" i="1"/>
  <c r="A4319" i="1"/>
  <c r="AH4318" i="1"/>
  <c r="V4318" i="1"/>
  <c r="I4318" i="1"/>
  <c r="A4318" i="1"/>
  <c r="AH4317" i="1"/>
  <c r="V4317" i="1"/>
  <c r="I4317" i="1"/>
  <c r="A4317" i="1"/>
  <c r="AH4316" i="1"/>
  <c r="V4316" i="1"/>
  <c r="I4316" i="1"/>
  <c r="A4316" i="1"/>
  <c r="AH4315" i="1"/>
  <c r="V4315" i="1"/>
  <c r="I4315" i="1"/>
  <c r="A4315" i="1"/>
  <c r="AH4314" i="1"/>
  <c r="V4314" i="1"/>
  <c r="I4314" i="1"/>
  <c r="A4314" i="1"/>
  <c r="AH4313" i="1"/>
  <c r="V4313" i="1"/>
  <c r="I4313" i="1"/>
  <c r="A4313" i="1"/>
  <c r="AH4312" i="1"/>
  <c r="V4312" i="1"/>
  <c r="I4312" i="1"/>
  <c r="A4312" i="1"/>
  <c r="AH4311" i="1"/>
  <c r="V4311" i="1"/>
  <c r="I4311" i="1"/>
  <c r="A4311" i="1"/>
  <c r="AH4310" i="1"/>
  <c r="V4310" i="1"/>
  <c r="I4310" i="1"/>
  <c r="A4310" i="1"/>
  <c r="AH4309" i="1"/>
  <c r="V4309" i="1"/>
  <c r="I4309" i="1"/>
  <c r="A4309" i="1"/>
  <c r="AH4308" i="1"/>
  <c r="V4308" i="1"/>
  <c r="I4308" i="1"/>
  <c r="A4308" i="1"/>
  <c r="AH4307" i="1"/>
  <c r="V4307" i="1"/>
  <c r="I4307" i="1"/>
  <c r="A4307" i="1"/>
  <c r="AH4306" i="1"/>
  <c r="V4306" i="1"/>
  <c r="I4306" i="1"/>
  <c r="A4306" i="1"/>
  <c r="AH4305" i="1"/>
  <c r="V4305" i="1"/>
  <c r="I4305" i="1"/>
  <c r="A4305" i="1"/>
  <c r="AH4304" i="1"/>
  <c r="V4304" i="1"/>
  <c r="I4304" i="1"/>
  <c r="A4304" i="1"/>
  <c r="AH4303" i="1"/>
  <c r="V4303" i="1"/>
  <c r="I4303" i="1"/>
  <c r="A4303" i="1"/>
  <c r="AH4302" i="1"/>
  <c r="V4302" i="1"/>
  <c r="I4302" i="1"/>
  <c r="A4302" i="1"/>
  <c r="AH4301" i="1"/>
  <c r="V4301" i="1"/>
  <c r="I4301" i="1"/>
  <c r="A4301" i="1"/>
  <c r="AH4300" i="1"/>
  <c r="V4300" i="1"/>
  <c r="I4300" i="1"/>
  <c r="A4300" i="1"/>
  <c r="AH4299" i="1"/>
  <c r="V4299" i="1"/>
  <c r="I4299" i="1"/>
  <c r="A4299" i="1"/>
  <c r="AH4298" i="1"/>
  <c r="V4298" i="1"/>
  <c r="I4298" i="1"/>
  <c r="A4298" i="1"/>
  <c r="AH4297" i="1"/>
  <c r="V4297" i="1"/>
  <c r="I4297" i="1"/>
  <c r="A4297" i="1"/>
  <c r="AH4296" i="1"/>
  <c r="V4296" i="1"/>
  <c r="I4296" i="1"/>
  <c r="A4296" i="1"/>
  <c r="AH4295" i="1"/>
  <c r="V4295" i="1"/>
  <c r="I4295" i="1"/>
  <c r="A4295" i="1"/>
  <c r="AH4294" i="1"/>
  <c r="V4294" i="1"/>
  <c r="I4294" i="1"/>
  <c r="A4294" i="1"/>
  <c r="AH4293" i="1"/>
  <c r="V4293" i="1"/>
  <c r="I4293" i="1"/>
  <c r="A4293" i="1"/>
  <c r="AH4292" i="1"/>
  <c r="V4292" i="1"/>
  <c r="I4292" i="1"/>
  <c r="A4292" i="1"/>
  <c r="AH4291" i="1"/>
  <c r="V4291" i="1"/>
  <c r="I4291" i="1"/>
  <c r="A4291" i="1"/>
  <c r="AH4290" i="1"/>
  <c r="V4290" i="1"/>
  <c r="I4290" i="1"/>
  <c r="A4290" i="1"/>
  <c r="AH4289" i="1"/>
  <c r="V4289" i="1"/>
  <c r="I4289" i="1"/>
  <c r="A4289" i="1"/>
  <c r="AH4288" i="1"/>
  <c r="V4288" i="1"/>
  <c r="I4288" i="1"/>
  <c r="A4288" i="1"/>
  <c r="AH4287" i="1"/>
  <c r="V4287" i="1"/>
  <c r="I4287" i="1"/>
  <c r="A4287" i="1"/>
  <c r="AH4286" i="1"/>
  <c r="V4286" i="1"/>
  <c r="I4286" i="1"/>
  <c r="A4286" i="1"/>
  <c r="AH4285" i="1"/>
  <c r="V4285" i="1"/>
  <c r="I4285" i="1"/>
  <c r="A4285" i="1"/>
  <c r="AH4284" i="1"/>
  <c r="V4284" i="1"/>
  <c r="I4284" i="1"/>
  <c r="A4284" i="1"/>
  <c r="AH4283" i="1"/>
  <c r="V4283" i="1"/>
  <c r="I4283" i="1"/>
  <c r="A4283" i="1"/>
  <c r="AH4282" i="1"/>
  <c r="V4282" i="1"/>
  <c r="I4282" i="1"/>
  <c r="A4282" i="1"/>
  <c r="AH4281" i="1"/>
  <c r="V4281" i="1"/>
  <c r="I4281" i="1"/>
  <c r="A4281" i="1"/>
  <c r="AH4280" i="1"/>
  <c r="V4280" i="1"/>
  <c r="I4280" i="1"/>
  <c r="A4280" i="1"/>
  <c r="AH4279" i="1"/>
  <c r="V4279" i="1"/>
  <c r="I4279" i="1"/>
  <c r="A4279" i="1"/>
  <c r="AH4278" i="1"/>
  <c r="V4278" i="1"/>
  <c r="I4278" i="1"/>
  <c r="A4278" i="1"/>
  <c r="AH4277" i="1"/>
  <c r="V4277" i="1"/>
  <c r="I4277" i="1"/>
  <c r="A4277" i="1"/>
  <c r="AH4276" i="1"/>
  <c r="V4276" i="1"/>
  <c r="I4276" i="1"/>
  <c r="A4276" i="1"/>
  <c r="AH4275" i="1"/>
  <c r="V4275" i="1"/>
  <c r="I4275" i="1"/>
  <c r="A4275" i="1"/>
  <c r="AH4274" i="1"/>
  <c r="V4274" i="1"/>
  <c r="I4274" i="1"/>
  <c r="A4274" i="1"/>
  <c r="AH4273" i="1"/>
  <c r="V4273" i="1"/>
  <c r="I4273" i="1"/>
  <c r="A4273" i="1"/>
  <c r="AH4272" i="1"/>
  <c r="V4272" i="1"/>
  <c r="I4272" i="1"/>
  <c r="A4272" i="1"/>
  <c r="AH4271" i="1"/>
  <c r="V4271" i="1"/>
  <c r="I4271" i="1"/>
  <c r="A4271" i="1"/>
  <c r="AH4270" i="1"/>
  <c r="V4270" i="1"/>
  <c r="I4270" i="1"/>
  <c r="A4270" i="1"/>
  <c r="AH4269" i="1"/>
  <c r="V4269" i="1"/>
  <c r="I4269" i="1"/>
  <c r="A4269" i="1"/>
  <c r="AH4268" i="1"/>
  <c r="V4268" i="1"/>
  <c r="I4268" i="1"/>
  <c r="A4268" i="1"/>
  <c r="AH4267" i="1"/>
  <c r="V4267" i="1"/>
  <c r="I4267" i="1"/>
  <c r="A4267" i="1"/>
  <c r="AH4266" i="1"/>
  <c r="V4266" i="1"/>
  <c r="I4266" i="1"/>
  <c r="A4266" i="1"/>
  <c r="AH4265" i="1"/>
  <c r="V4265" i="1"/>
  <c r="I4265" i="1"/>
  <c r="A4265" i="1"/>
  <c r="AH4264" i="1"/>
  <c r="V4264" i="1"/>
  <c r="I4264" i="1"/>
  <c r="A4264" i="1"/>
  <c r="AH4263" i="1"/>
  <c r="V4263" i="1"/>
  <c r="I4263" i="1"/>
  <c r="A4263" i="1"/>
  <c r="AH4262" i="1"/>
  <c r="V4262" i="1"/>
  <c r="I4262" i="1"/>
  <c r="A4262" i="1"/>
  <c r="AH4261" i="1"/>
  <c r="V4261" i="1"/>
  <c r="I4261" i="1"/>
  <c r="A4261" i="1"/>
  <c r="AH4260" i="1"/>
  <c r="V4260" i="1"/>
  <c r="I4260" i="1"/>
  <c r="A4260" i="1"/>
  <c r="AH4259" i="1"/>
  <c r="V4259" i="1"/>
  <c r="I4259" i="1"/>
  <c r="A4259" i="1"/>
  <c r="AH4258" i="1"/>
  <c r="V4258" i="1"/>
  <c r="I4258" i="1"/>
  <c r="A4258" i="1"/>
  <c r="AH4257" i="1"/>
  <c r="V4257" i="1"/>
  <c r="I4257" i="1"/>
  <c r="A4257" i="1"/>
  <c r="AH4256" i="1"/>
  <c r="V4256" i="1"/>
  <c r="I4256" i="1"/>
  <c r="A4256" i="1"/>
  <c r="AH4255" i="1"/>
  <c r="V4255" i="1"/>
  <c r="I4255" i="1"/>
  <c r="A4255" i="1"/>
  <c r="AH4254" i="1"/>
  <c r="V4254" i="1"/>
  <c r="I4254" i="1"/>
  <c r="A4254" i="1"/>
  <c r="AH4253" i="1"/>
  <c r="V4253" i="1"/>
  <c r="I4253" i="1"/>
  <c r="A4253" i="1"/>
  <c r="AH4252" i="1"/>
  <c r="V4252" i="1"/>
  <c r="I4252" i="1"/>
  <c r="A4252" i="1"/>
  <c r="AH4251" i="1"/>
  <c r="V4251" i="1"/>
  <c r="I4251" i="1"/>
  <c r="A4251" i="1"/>
  <c r="AH4250" i="1"/>
  <c r="V4250" i="1"/>
  <c r="I4250" i="1"/>
  <c r="A4250" i="1"/>
  <c r="AH4249" i="1"/>
  <c r="V4249" i="1"/>
  <c r="I4249" i="1"/>
  <c r="A4249" i="1"/>
  <c r="AH4248" i="1"/>
  <c r="V4248" i="1"/>
  <c r="I4248" i="1"/>
  <c r="A4248" i="1"/>
  <c r="AH4247" i="1"/>
  <c r="V4247" i="1"/>
  <c r="I4247" i="1"/>
  <c r="A4247" i="1"/>
  <c r="AH4246" i="1"/>
  <c r="V4246" i="1"/>
  <c r="I4246" i="1"/>
  <c r="A4246" i="1"/>
  <c r="AH4245" i="1"/>
  <c r="V4245" i="1"/>
  <c r="I4245" i="1"/>
  <c r="A4245" i="1"/>
  <c r="AH4244" i="1"/>
  <c r="V4244" i="1"/>
  <c r="I4244" i="1"/>
  <c r="A4244" i="1"/>
  <c r="AH4243" i="1"/>
  <c r="V4243" i="1"/>
  <c r="I4243" i="1"/>
  <c r="A4243" i="1"/>
  <c r="AH4242" i="1"/>
  <c r="V4242" i="1"/>
  <c r="I4242" i="1"/>
  <c r="A4242" i="1"/>
  <c r="AH4241" i="1"/>
  <c r="V4241" i="1"/>
  <c r="I4241" i="1"/>
  <c r="A4241" i="1"/>
  <c r="AH4240" i="1"/>
  <c r="V4240" i="1"/>
  <c r="I4240" i="1"/>
  <c r="A4240" i="1"/>
  <c r="AH4239" i="1"/>
  <c r="V4239" i="1"/>
  <c r="I4239" i="1"/>
  <c r="A4239" i="1"/>
  <c r="AH4238" i="1"/>
  <c r="V4238" i="1"/>
  <c r="I4238" i="1"/>
  <c r="A4238" i="1"/>
  <c r="AH4237" i="1"/>
  <c r="V4237" i="1"/>
  <c r="I4237" i="1"/>
  <c r="A4237" i="1"/>
  <c r="AH4236" i="1"/>
  <c r="V4236" i="1"/>
  <c r="I4236" i="1"/>
  <c r="A4236" i="1"/>
  <c r="AH4235" i="1"/>
  <c r="V4235" i="1"/>
  <c r="I4235" i="1"/>
  <c r="A4235" i="1"/>
  <c r="AH4234" i="1"/>
  <c r="V4234" i="1"/>
  <c r="I4234" i="1"/>
  <c r="A4234" i="1"/>
  <c r="AH4233" i="1"/>
  <c r="V4233" i="1"/>
  <c r="I4233" i="1"/>
  <c r="A4233" i="1"/>
  <c r="AH4232" i="1"/>
  <c r="V4232" i="1"/>
  <c r="I4232" i="1"/>
  <c r="A4232" i="1"/>
  <c r="AH4231" i="1"/>
  <c r="V4231" i="1"/>
  <c r="I4231" i="1"/>
  <c r="A4231" i="1"/>
  <c r="AH4230" i="1"/>
  <c r="V4230" i="1"/>
  <c r="I4230" i="1"/>
  <c r="A4230" i="1"/>
  <c r="AH4229" i="1"/>
  <c r="V4229" i="1"/>
  <c r="I4229" i="1"/>
  <c r="A4229" i="1"/>
  <c r="AH4228" i="1"/>
  <c r="V4228" i="1"/>
  <c r="I4228" i="1"/>
  <c r="A4228" i="1"/>
  <c r="AH4227" i="1"/>
  <c r="V4227" i="1"/>
  <c r="I4227" i="1"/>
  <c r="A4227" i="1"/>
  <c r="AH4226" i="1"/>
  <c r="V4226" i="1"/>
  <c r="I4226" i="1"/>
  <c r="A4226" i="1"/>
  <c r="AH4225" i="1"/>
  <c r="V4225" i="1"/>
  <c r="I4225" i="1"/>
  <c r="A4225" i="1"/>
  <c r="AH4224" i="1"/>
  <c r="V4224" i="1"/>
  <c r="I4224" i="1"/>
  <c r="A4224" i="1"/>
  <c r="AH4223" i="1"/>
  <c r="V4223" i="1"/>
  <c r="I4223" i="1"/>
  <c r="A4223" i="1"/>
  <c r="AH4222" i="1"/>
  <c r="V4222" i="1"/>
  <c r="I4222" i="1"/>
  <c r="A4222" i="1"/>
  <c r="AH4221" i="1"/>
  <c r="V4221" i="1"/>
  <c r="I4221" i="1"/>
  <c r="A4221" i="1"/>
  <c r="AH4220" i="1"/>
  <c r="V4220" i="1"/>
  <c r="I4220" i="1"/>
  <c r="A4220" i="1"/>
  <c r="AH4219" i="1"/>
  <c r="V4219" i="1"/>
  <c r="I4219" i="1"/>
  <c r="A4219" i="1"/>
  <c r="AH4218" i="1"/>
  <c r="V4218" i="1"/>
  <c r="I4218" i="1"/>
  <c r="A4218" i="1"/>
  <c r="AH4217" i="1"/>
  <c r="V4217" i="1"/>
  <c r="I4217" i="1"/>
  <c r="A4217" i="1"/>
  <c r="AH4216" i="1"/>
  <c r="V4216" i="1"/>
  <c r="I4216" i="1"/>
  <c r="A4216" i="1"/>
  <c r="AH4215" i="1"/>
  <c r="I4215" i="1"/>
  <c r="A4215" i="1"/>
  <c r="AH4214" i="1"/>
  <c r="I4214" i="1"/>
  <c r="A4214" i="1"/>
  <c r="AH4213" i="1"/>
  <c r="V4213" i="1"/>
  <c r="I4213" i="1"/>
  <c r="A4213" i="1"/>
  <c r="AH4212" i="1"/>
  <c r="V4212" i="1"/>
  <c r="I4212" i="1"/>
  <c r="A4212" i="1"/>
  <c r="AH4211" i="1"/>
  <c r="V4211" i="1"/>
  <c r="I4211" i="1"/>
  <c r="A4211" i="1"/>
  <c r="AH4210" i="1"/>
  <c r="V4210" i="1"/>
  <c r="I4210" i="1"/>
  <c r="A4210" i="1"/>
  <c r="AH4209" i="1"/>
  <c r="V4209" i="1"/>
  <c r="I4209" i="1"/>
  <c r="A4209" i="1"/>
  <c r="AH4208" i="1"/>
  <c r="V4208" i="1"/>
  <c r="I4208" i="1"/>
  <c r="A4208" i="1"/>
  <c r="AH4207" i="1"/>
  <c r="V4207" i="1"/>
  <c r="I4207" i="1"/>
  <c r="A4207" i="1"/>
  <c r="AH4206" i="1"/>
  <c r="V4206" i="1"/>
  <c r="I4206" i="1"/>
  <c r="A4206" i="1"/>
  <c r="AH4205" i="1"/>
  <c r="V4205" i="1"/>
  <c r="I4205" i="1"/>
  <c r="A4205" i="1"/>
  <c r="AH4204" i="1"/>
  <c r="V4204" i="1"/>
  <c r="I4204" i="1"/>
  <c r="A4204" i="1"/>
  <c r="AH4203" i="1"/>
  <c r="V4203" i="1"/>
  <c r="I4203" i="1"/>
  <c r="A4203" i="1"/>
  <c r="AH4202" i="1"/>
  <c r="V4202" i="1"/>
  <c r="I4202" i="1"/>
  <c r="A4202" i="1"/>
  <c r="AH4201" i="1"/>
  <c r="V4201" i="1"/>
  <c r="I4201" i="1"/>
  <c r="A4201" i="1"/>
  <c r="AH4200" i="1"/>
  <c r="V4200" i="1"/>
  <c r="A4200" i="1"/>
  <c r="AH4199" i="1"/>
  <c r="V4199" i="1"/>
  <c r="I4199" i="1"/>
  <c r="A4199" i="1"/>
  <c r="AH4198" i="1"/>
  <c r="V4198" i="1"/>
  <c r="I4198" i="1"/>
  <c r="A4198" i="1"/>
  <c r="AH4197" i="1"/>
  <c r="V4197" i="1"/>
  <c r="I4197" i="1"/>
  <c r="A4197" i="1"/>
  <c r="V4196" i="1"/>
  <c r="A4196" i="1"/>
  <c r="V4195" i="1"/>
  <c r="A4195" i="1"/>
  <c r="AH4194" i="1"/>
  <c r="V4194" i="1"/>
  <c r="I4194" i="1"/>
  <c r="A4194" i="1"/>
  <c r="AH4193" i="1"/>
  <c r="V4193" i="1"/>
  <c r="A4193" i="1"/>
  <c r="AH4192" i="1"/>
  <c r="V4192" i="1"/>
  <c r="I4192" i="1"/>
  <c r="A4192" i="1"/>
  <c r="AH4191" i="1"/>
  <c r="V4191" i="1"/>
  <c r="I4191" i="1"/>
  <c r="A4191" i="1"/>
  <c r="AH4190" i="1"/>
  <c r="V4190" i="1"/>
  <c r="I4190" i="1"/>
  <c r="A4190" i="1"/>
  <c r="AH4189" i="1"/>
  <c r="V4189" i="1"/>
  <c r="I4189" i="1"/>
  <c r="A4189" i="1"/>
  <c r="AH4188" i="1"/>
  <c r="V4188" i="1"/>
  <c r="I4188" i="1"/>
  <c r="A4188" i="1"/>
  <c r="AH4187" i="1"/>
  <c r="V4187" i="1"/>
  <c r="I4187" i="1"/>
  <c r="A4187" i="1"/>
  <c r="AH4186" i="1"/>
  <c r="V4186" i="1"/>
  <c r="I4186" i="1"/>
  <c r="A4186" i="1"/>
  <c r="V4185" i="1"/>
  <c r="A4185" i="1"/>
  <c r="AH4184" i="1"/>
  <c r="V4184" i="1"/>
  <c r="I4184" i="1"/>
  <c r="A4184" i="1"/>
  <c r="AH4183" i="1"/>
  <c r="V4183" i="1"/>
  <c r="I4183" i="1"/>
  <c r="A4183" i="1"/>
  <c r="AH4182" i="1"/>
  <c r="V4182" i="1"/>
  <c r="I4182" i="1"/>
  <c r="A4182" i="1"/>
  <c r="AH4181" i="1"/>
  <c r="V4181" i="1"/>
  <c r="I4181" i="1"/>
  <c r="A4181" i="1"/>
  <c r="AH4180" i="1"/>
  <c r="V4180" i="1"/>
  <c r="A4180" i="1"/>
  <c r="AH4179" i="1"/>
  <c r="V4179" i="1"/>
  <c r="I4179" i="1"/>
  <c r="A4179" i="1"/>
  <c r="AH4178" i="1"/>
  <c r="V4178" i="1"/>
  <c r="I4178" i="1"/>
  <c r="A4178" i="1"/>
  <c r="AH4177" i="1"/>
  <c r="V4177" i="1"/>
  <c r="I4177" i="1"/>
  <c r="A4177" i="1"/>
  <c r="AH4176" i="1"/>
  <c r="V4176" i="1"/>
  <c r="I4176" i="1"/>
  <c r="A4176" i="1"/>
  <c r="AH4175" i="1"/>
  <c r="V4175" i="1"/>
  <c r="A4175" i="1"/>
  <c r="AH4174" i="1"/>
  <c r="V4174" i="1"/>
  <c r="I4174" i="1"/>
  <c r="A4174" i="1"/>
  <c r="AH4173" i="1"/>
  <c r="V4173" i="1"/>
  <c r="I4173" i="1"/>
  <c r="A4173" i="1"/>
  <c r="AH4172" i="1"/>
  <c r="V4172" i="1"/>
  <c r="I4172" i="1"/>
  <c r="A4172" i="1"/>
  <c r="AH4171" i="1"/>
  <c r="V4171" i="1"/>
  <c r="I4171" i="1"/>
  <c r="A4171" i="1"/>
  <c r="AH4170" i="1"/>
  <c r="V4170" i="1"/>
  <c r="I4170" i="1"/>
  <c r="A4170" i="1"/>
  <c r="AH4169" i="1"/>
  <c r="V4169" i="1"/>
  <c r="I4169" i="1"/>
  <c r="A4169" i="1"/>
  <c r="AH4168" i="1"/>
  <c r="V4168" i="1"/>
  <c r="I4168" i="1"/>
  <c r="A4168" i="1"/>
  <c r="AH4167" i="1"/>
  <c r="V4167" i="1"/>
  <c r="I4167" i="1"/>
  <c r="A4167" i="1"/>
  <c r="AH4166" i="1"/>
  <c r="V4166" i="1"/>
  <c r="A4166" i="1"/>
  <c r="AH4165" i="1"/>
  <c r="V4165" i="1"/>
  <c r="I4165" i="1"/>
  <c r="A4165" i="1"/>
  <c r="AH4164" i="1"/>
  <c r="V4164" i="1"/>
  <c r="I4164" i="1"/>
  <c r="A4164" i="1"/>
  <c r="AH4163" i="1"/>
  <c r="V4163" i="1"/>
  <c r="I4163" i="1"/>
  <c r="A4163" i="1"/>
  <c r="V4162" i="1"/>
  <c r="A4162" i="1"/>
  <c r="AH4161" i="1"/>
  <c r="V4161" i="1"/>
  <c r="I4161" i="1"/>
  <c r="A4161" i="1"/>
  <c r="AH4160" i="1"/>
  <c r="V4160" i="1"/>
  <c r="I4160" i="1"/>
  <c r="A4160" i="1"/>
  <c r="AH4159" i="1"/>
  <c r="V4159" i="1"/>
  <c r="I4159" i="1"/>
  <c r="A4159" i="1"/>
  <c r="AH4158" i="1"/>
  <c r="V4158" i="1"/>
  <c r="I4158" i="1"/>
  <c r="A4158" i="1"/>
  <c r="AH4157" i="1"/>
  <c r="I4157" i="1"/>
  <c r="A4157" i="1"/>
  <c r="V4156" i="1"/>
  <c r="A4156" i="1"/>
  <c r="AH4155" i="1"/>
  <c r="V4155" i="1"/>
  <c r="I4155" i="1"/>
  <c r="A4155" i="1"/>
  <c r="AH4154" i="1"/>
  <c r="V4154" i="1"/>
  <c r="I4154" i="1"/>
  <c r="A4154" i="1"/>
  <c r="AH4153" i="1"/>
  <c r="V4153" i="1"/>
  <c r="I4153" i="1"/>
  <c r="A4153" i="1"/>
  <c r="V4152" i="1"/>
  <c r="A4152" i="1"/>
  <c r="AH4151" i="1"/>
  <c r="V4151" i="1"/>
  <c r="I4151" i="1"/>
  <c r="A4151" i="1"/>
  <c r="AH4150" i="1"/>
  <c r="V4150" i="1"/>
  <c r="I4150" i="1"/>
  <c r="A4150" i="1"/>
  <c r="AH4149" i="1"/>
  <c r="V4149" i="1"/>
  <c r="I4149" i="1"/>
  <c r="A4149" i="1"/>
  <c r="AH4148" i="1"/>
  <c r="V4148" i="1"/>
  <c r="A4148" i="1"/>
  <c r="AH4147" i="1"/>
  <c r="V4147" i="1"/>
  <c r="I4147" i="1"/>
  <c r="A4147" i="1"/>
  <c r="AH4146" i="1"/>
  <c r="V4146" i="1"/>
  <c r="I4146" i="1"/>
  <c r="A4146" i="1"/>
  <c r="AH4145" i="1"/>
  <c r="V4145" i="1"/>
  <c r="A4145" i="1"/>
  <c r="AH4144" i="1"/>
  <c r="V4144" i="1"/>
  <c r="I4144" i="1"/>
  <c r="A4144" i="1"/>
  <c r="AH4143" i="1"/>
  <c r="V4143" i="1"/>
  <c r="I4143" i="1"/>
  <c r="A4143" i="1"/>
  <c r="AH4142" i="1"/>
  <c r="V4142" i="1"/>
  <c r="I4142" i="1"/>
  <c r="A4142" i="1"/>
  <c r="AH4141" i="1"/>
  <c r="V4141" i="1"/>
  <c r="I4141" i="1"/>
  <c r="A4141" i="1"/>
  <c r="AH4140" i="1"/>
  <c r="V4140" i="1"/>
  <c r="A4140" i="1"/>
  <c r="AH4139" i="1"/>
  <c r="V4139" i="1"/>
  <c r="I4139" i="1"/>
  <c r="A4139" i="1"/>
  <c r="AH4138" i="1"/>
  <c r="V4138" i="1"/>
  <c r="I4138" i="1"/>
  <c r="A4138" i="1"/>
  <c r="AH4137" i="1"/>
  <c r="V4137" i="1"/>
  <c r="A4137" i="1"/>
  <c r="AH4136" i="1"/>
  <c r="V4136" i="1"/>
  <c r="I4136" i="1"/>
  <c r="A4136" i="1"/>
  <c r="AH4135" i="1"/>
  <c r="V4135" i="1"/>
  <c r="I4135" i="1"/>
  <c r="A4135" i="1"/>
  <c r="AH4134" i="1"/>
  <c r="V4134" i="1"/>
  <c r="I4134" i="1"/>
  <c r="A4134" i="1"/>
  <c r="AH4133" i="1"/>
  <c r="V4133" i="1"/>
  <c r="I4133" i="1"/>
  <c r="A4133" i="1"/>
  <c r="AH4132" i="1"/>
  <c r="V4132" i="1"/>
  <c r="A4132" i="1"/>
  <c r="AH4131" i="1"/>
  <c r="V4131" i="1"/>
  <c r="I4131" i="1"/>
  <c r="A4131" i="1"/>
  <c r="AH4130" i="1"/>
  <c r="V4130" i="1"/>
  <c r="A4130" i="1"/>
  <c r="AH4129" i="1"/>
  <c r="V4129" i="1"/>
  <c r="I4129" i="1"/>
  <c r="A4129" i="1"/>
  <c r="AH4128" i="1"/>
  <c r="V4128" i="1"/>
  <c r="I4128" i="1"/>
  <c r="A4128" i="1"/>
  <c r="V4127" i="1"/>
  <c r="A4127" i="1"/>
  <c r="V4126" i="1"/>
  <c r="A4126" i="1"/>
  <c r="AH4125" i="1"/>
  <c r="V4125" i="1"/>
  <c r="I4125" i="1"/>
  <c r="A4125" i="1"/>
  <c r="AH4124" i="1"/>
  <c r="V4124" i="1"/>
  <c r="I4124" i="1"/>
  <c r="A4124" i="1"/>
  <c r="AH4123" i="1"/>
  <c r="V4123" i="1"/>
  <c r="I4123" i="1"/>
  <c r="A4123" i="1"/>
  <c r="AH4122" i="1"/>
  <c r="V4122" i="1"/>
  <c r="I4122" i="1"/>
  <c r="A4122" i="1"/>
  <c r="AH4121" i="1"/>
  <c r="V4121" i="1"/>
  <c r="I4121" i="1"/>
  <c r="A4121" i="1"/>
  <c r="AH4120" i="1"/>
  <c r="V4120" i="1"/>
  <c r="I4120" i="1"/>
  <c r="A4120" i="1"/>
  <c r="AH4119" i="1"/>
  <c r="V4119" i="1"/>
  <c r="I4119" i="1"/>
  <c r="A4119" i="1"/>
  <c r="AH4118" i="1"/>
  <c r="V4118" i="1"/>
  <c r="A4118" i="1"/>
  <c r="AH4117" i="1"/>
  <c r="V4117" i="1"/>
  <c r="I4117" i="1"/>
  <c r="A4117" i="1"/>
  <c r="AH4116" i="1"/>
  <c r="V4116" i="1"/>
  <c r="I4116" i="1"/>
  <c r="A4116" i="1"/>
  <c r="AH4115" i="1"/>
  <c r="V4115" i="1"/>
  <c r="I4115" i="1"/>
  <c r="A4115" i="1"/>
  <c r="AH4114" i="1"/>
  <c r="V4114" i="1"/>
  <c r="I4114" i="1"/>
  <c r="A4114" i="1"/>
  <c r="AH4113" i="1"/>
  <c r="V4113" i="1"/>
  <c r="A4113" i="1"/>
  <c r="AH4112" i="1"/>
  <c r="V4112" i="1"/>
  <c r="A4112" i="1"/>
  <c r="AH4111" i="1"/>
  <c r="V4111" i="1"/>
  <c r="I4111" i="1"/>
  <c r="A4111" i="1"/>
  <c r="AH4110" i="1"/>
  <c r="V4110" i="1"/>
  <c r="I4110" i="1"/>
  <c r="A4110" i="1"/>
  <c r="V4109" i="1"/>
  <c r="A4109" i="1"/>
  <c r="AH4108" i="1"/>
  <c r="V4108" i="1"/>
  <c r="I4108" i="1"/>
  <c r="A4108" i="1"/>
  <c r="AH4107" i="1"/>
  <c r="V4107" i="1"/>
  <c r="I4107" i="1"/>
  <c r="A4107" i="1"/>
  <c r="AH4106" i="1"/>
  <c r="V4106" i="1"/>
  <c r="I4106" i="1"/>
  <c r="A4106" i="1"/>
  <c r="AH4105" i="1"/>
  <c r="V4105" i="1"/>
  <c r="I4105" i="1"/>
  <c r="A4105" i="1"/>
  <c r="AH4104" i="1"/>
  <c r="V4104" i="1"/>
  <c r="A4104" i="1"/>
  <c r="AH4103" i="1"/>
  <c r="V4103" i="1"/>
  <c r="I4103" i="1"/>
  <c r="A4103" i="1"/>
  <c r="V4102" i="1"/>
  <c r="A4102" i="1"/>
  <c r="V4101" i="1"/>
  <c r="A4101" i="1"/>
  <c r="V4100" i="1"/>
  <c r="A4100" i="1"/>
  <c r="AH4099" i="1"/>
  <c r="V4099" i="1"/>
  <c r="I4099" i="1"/>
  <c r="A4099" i="1"/>
  <c r="AH4098" i="1"/>
  <c r="V4098" i="1"/>
  <c r="I4098" i="1"/>
  <c r="A4098" i="1"/>
  <c r="AH4097" i="1"/>
  <c r="V4097" i="1"/>
  <c r="I4097" i="1"/>
  <c r="A4097" i="1"/>
  <c r="AH4096" i="1"/>
  <c r="V4096" i="1"/>
  <c r="I4096" i="1"/>
  <c r="A4096" i="1"/>
  <c r="V4095" i="1"/>
  <c r="A4095" i="1"/>
  <c r="V4094" i="1"/>
  <c r="A4094" i="1"/>
  <c r="AH4093" i="1"/>
  <c r="V4093" i="1"/>
  <c r="I4093" i="1"/>
  <c r="A4093" i="1"/>
  <c r="AH4092" i="1"/>
  <c r="V4092" i="1"/>
  <c r="I4092" i="1"/>
  <c r="A4092" i="1"/>
  <c r="AH4091" i="1"/>
  <c r="V4091" i="1"/>
  <c r="I4091" i="1"/>
  <c r="A4091" i="1"/>
  <c r="AH4090" i="1"/>
  <c r="V4090" i="1"/>
  <c r="I4090" i="1"/>
  <c r="A4090" i="1"/>
  <c r="AH4089" i="1"/>
  <c r="V4089" i="1"/>
  <c r="I4089" i="1"/>
  <c r="A4089" i="1"/>
  <c r="V4088" i="1"/>
  <c r="A4088" i="1"/>
  <c r="V4087" i="1"/>
  <c r="A4087" i="1"/>
  <c r="AH4086" i="1"/>
  <c r="V4086" i="1"/>
  <c r="I4086" i="1"/>
  <c r="A4086" i="1"/>
  <c r="AH4085" i="1"/>
  <c r="V4085" i="1"/>
  <c r="I4085" i="1"/>
  <c r="A4085" i="1"/>
  <c r="AH4084" i="1"/>
  <c r="V4084" i="1"/>
  <c r="I4084" i="1"/>
  <c r="A4084" i="1"/>
  <c r="AH4083" i="1"/>
  <c r="V4083" i="1"/>
  <c r="I4083" i="1"/>
  <c r="A4083" i="1"/>
  <c r="AH4082" i="1"/>
  <c r="V4082" i="1"/>
  <c r="I4082" i="1"/>
  <c r="A4082" i="1"/>
  <c r="AH4081" i="1"/>
  <c r="V4081" i="1"/>
  <c r="I4081" i="1"/>
  <c r="A4081" i="1"/>
  <c r="AH4080" i="1"/>
  <c r="I4080" i="1"/>
  <c r="A4080" i="1"/>
  <c r="V4079" i="1"/>
  <c r="A4079" i="1"/>
  <c r="AH4078" i="1"/>
  <c r="V4078" i="1"/>
  <c r="I4078" i="1"/>
  <c r="A4078" i="1"/>
  <c r="AH4077" i="1"/>
  <c r="I4077" i="1"/>
  <c r="A4077" i="1"/>
  <c r="V4076" i="1"/>
  <c r="A4076" i="1"/>
  <c r="AH4075" i="1"/>
  <c r="V4075" i="1"/>
  <c r="I4075" i="1"/>
  <c r="A4075" i="1"/>
  <c r="AH4074" i="1"/>
  <c r="V4074" i="1"/>
  <c r="I4074" i="1"/>
  <c r="A4074" i="1"/>
  <c r="AH4073" i="1"/>
  <c r="V4073" i="1"/>
  <c r="I4073" i="1"/>
  <c r="A4073" i="1"/>
  <c r="AH4072" i="1"/>
  <c r="V4072" i="1"/>
  <c r="I4072" i="1"/>
  <c r="A4072" i="1"/>
  <c r="V4071" i="1"/>
  <c r="A4071" i="1"/>
  <c r="V4070" i="1"/>
  <c r="A4070" i="1"/>
  <c r="AH4069" i="1"/>
  <c r="V4069" i="1"/>
  <c r="I4069" i="1"/>
  <c r="A4069" i="1"/>
  <c r="AH4068" i="1"/>
  <c r="V4068" i="1"/>
  <c r="I4068" i="1"/>
  <c r="A4068" i="1"/>
  <c r="AH4067" i="1"/>
  <c r="V4067" i="1"/>
  <c r="I4067" i="1"/>
  <c r="A4067" i="1"/>
  <c r="AH4066" i="1"/>
  <c r="V4066" i="1"/>
  <c r="A4066" i="1"/>
  <c r="AH4065" i="1"/>
  <c r="V4065" i="1"/>
  <c r="I4065" i="1"/>
  <c r="A4065" i="1"/>
  <c r="AH4064" i="1"/>
  <c r="V4064" i="1"/>
  <c r="I4064" i="1"/>
  <c r="A4064" i="1"/>
  <c r="AH4063" i="1"/>
  <c r="V4063" i="1"/>
  <c r="A4063" i="1"/>
  <c r="AH4062" i="1"/>
  <c r="V4062" i="1"/>
  <c r="I4062" i="1"/>
  <c r="A4062" i="1"/>
  <c r="AH4061" i="1"/>
  <c r="V4061" i="1"/>
  <c r="I4061" i="1"/>
  <c r="A4061" i="1"/>
  <c r="AH4060" i="1"/>
  <c r="V4060" i="1"/>
  <c r="I4060" i="1"/>
  <c r="A4060" i="1"/>
  <c r="AH4059" i="1"/>
  <c r="V4059" i="1"/>
  <c r="I4059" i="1"/>
  <c r="A4059" i="1"/>
  <c r="AH4058" i="1"/>
  <c r="V4058" i="1"/>
  <c r="I4058" i="1"/>
  <c r="A4058" i="1"/>
  <c r="AH4057" i="1"/>
  <c r="V4057" i="1"/>
  <c r="I4057" i="1"/>
  <c r="A4057" i="1"/>
  <c r="V4056" i="1"/>
  <c r="A4056" i="1"/>
  <c r="AH4055" i="1"/>
  <c r="V4055" i="1"/>
  <c r="I4055" i="1"/>
  <c r="A4055" i="1"/>
  <c r="AH4054" i="1"/>
  <c r="V4054" i="1"/>
  <c r="I4054" i="1"/>
  <c r="A4054" i="1"/>
  <c r="AH4053" i="1"/>
  <c r="I4053" i="1"/>
  <c r="A4053" i="1"/>
  <c r="V4052" i="1"/>
  <c r="A4052" i="1"/>
  <c r="AH4051" i="1"/>
  <c r="I4051" i="1"/>
  <c r="A4051" i="1"/>
  <c r="AH4050" i="1"/>
  <c r="V4050" i="1"/>
  <c r="A4050" i="1"/>
  <c r="AH4049" i="1"/>
  <c r="V4049" i="1"/>
  <c r="I4049" i="1"/>
  <c r="A4049" i="1"/>
  <c r="AH4048" i="1"/>
  <c r="V4048" i="1"/>
  <c r="I4048" i="1"/>
  <c r="A4048" i="1"/>
  <c r="AH4047" i="1"/>
  <c r="V4047" i="1"/>
  <c r="A4047" i="1"/>
  <c r="AH4046" i="1"/>
  <c r="V4046" i="1"/>
  <c r="I4046" i="1"/>
  <c r="A4046" i="1"/>
  <c r="AH4045" i="1"/>
  <c r="V4045" i="1"/>
  <c r="I4045" i="1"/>
  <c r="A4045" i="1"/>
  <c r="AH4044" i="1"/>
  <c r="V4044" i="1"/>
  <c r="I4044" i="1"/>
  <c r="A4044" i="1"/>
  <c r="AH4043" i="1"/>
  <c r="V4043" i="1"/>
  <c r="I4043" i="1"/>
  <c r="A4043" i="1"/>
  <c r="V4042" i="1"/>
  <c r="A4042" i="1"/>
  <c r="V4041" i="1"/>
  <c r="A4041" i="1"/>
  <c r="AH4040" i="1"/>
  <c r="V4040" i="1"/>
  <c r="I4040" i="1"/>
  <c r="A4040" i="1"/>
  <c r="AH4039" i="1"/>
  <c r="V4039" i="1"/>
  <c r="I4039" i="1"/>
  <c r="A4039" i="1"/>
  <c r="AH4038" i="1"/>
  <c r="V4038" i="1"/>
  <c r="I4038" i="1"/>
  <c r="A4038" i="1"/>
  <c r="AH4037" i="1"/>
  <c r="V4037" i="1"/>
  <c r="I4037" i="1"/>
  <c r="A4037" i="1"/>
  <c r="AH4036" i="1"/>
  <c r="V4036" i="1"/>
  <c r="I4036" i="1"/>
  <c r="A4036" i="1"/>
  <c r="AH4035" i="1"/>
  <c r="I4035" i="1"/>
  <c r="A4035" i="1"/>
  <c r="AH4034" i="1"/>
  <c r="V4034" i="1"/>
  <c r="I4034" i="1"/>
  <c r="A4034" i="1"/>
  <c r="AH4033" i="1"/>
  <c r="V4033" i="1"/>
  <c r="I4033" i="1"/>
  <c r="A4033" i="1"/>
  <c r="AH4032" i="1"/>
  <c r="V4032" i="1"/>
  <c r="A4032" i="1"/>
  <c r="AH4031" i="1"/>
  <c r="V4031" i="1"/>
  <c r="I4031" i="1"/>
  <c r="A4031" i="1"/>
  <c r="V4030" i="1"/>
  <c r="A4030" i="1"/>
  <c r="AH4029" i="1"/>
  <c r="V4029" i="1"/>
  <c r="I4029" i="1"/>
  <c r="A4029" i="1"/>
  <c r="AH4028" i="1"/>
  <c r="V4028" i="1"/>
  <c r="A4028" i="1"/>
  <c r="AH4027" i="1"/>
  <c r="V4027" i="1"/>
  <c r="I4027" i="1"/>
  <c r="A4027" i="1"/>
  <c r="AH4026" i="1"/>
  <c r="V4026" i="1"/>
  <c r="A4026" i="1"/>
  <c r="AH4025" i="1"/>
  <c r="V4025" i="1"/>
  <c r="I4025" i="1"/>
  <c r="A4025" i="1"/>
  <c r="AH4024" i="1"/>
  <c r="V4024" i="1"/>
  <c r="I4024" i="1"/>
  <c r="A4024" i="1"/>
  <c r="AH4023" i="1"/>
  <c r="V4023" i="1"/>
  <c r="I4023" i="1"/>
  <c r="A4023" i="1"/>
  <c r="V4022" i="1"/>
  <c r="A4022" i="1"/>
  <c r="V4021" i="1"/>
  <c r="A4021" i="1"/>
  <c r="AH4020" i="1"/>
  <c r="V4020" i="1"/>
  <c r="I4020" i="1"/>
  <c r="A4020" i="1"/>
  <c r="AH4019" i="1"/>
  <c r="V4019" i="1"/>
  <c r="I4019" i="1"/>
  <c r="A4019" i="1"/>
  <c r="AH4018" i="1"/>
  <c r="V4018" i="1"/>
  <c r="I4018" i="1"/>
  <c r="A4018" i="1"/>
  <c r="AH4017" i="1"/>
  <c r="V4017" i="1"/>
  <c r="I4017" i="1"/>
  <c r="A4017" i="1"/>
  <c r="AH4016" i="1"/>
  <c r="V4016" i="1"/>
  <c r="I4016" i="1"/>
  <c r="A4016" i="1"/>
  <c r="AH4015" i="1"/>
  <c r="V4015" i="1"/>
  <c r="I4015" i="1"/>
  <c r="A4015" i="1"/>
  <c r="AH4014" i="1"/>
  <c r="V4014" i="1"/>
  <c r="I4014" i="1"/>
  <c r="A4014" i="1"/>
  <c r="AH4013" i="1"/>
  <c r="V4013" i="1"/>
  <c r="I4013" i="1"/>
  <c r="A4013" i="1"/>
  <c r="AH4012" i="1"/>
  <c r="V4012" i="1"/>
  <c r="A4012" i="1"/>
  <c r="AH4011" i="1"/>
  <c r="V4011" i="1"/>
  <c r="I4011" i="1"/>
  <c r="A4011" i="1"/>
  <c r="AH4010" i="1"/>
  <c r="V4010" i="1"/>
  <c r="I4010" i="1"/>
  <c r="A4010" i="1"/>
  <c r="AH4009" i="1"/>
  <c r="V4009" i="1"/>
  <c r="A4009" i="1"/>
  <c r="AH4008" i="1"/>
  <c r="V4008" i="1"/>
  <c r="I4008" i="1"/>
  <c r="A4008" i="1"/>
  <c r="AH4007" i="1"/>
  <c r="V4007" i="1"/>
  <c r="I4007" i="1"/>
  <c r="A4007" i="1"/>
  <c r="AH4006" i="1"/>
  <c r="V4006" i="1"/>
  <c r="I4006" i="1"/>
  <c r="A4006" i="1"/>
  <c r="AH4005" i="1"/>
  <c r="V4005" i="1"/>
  <c r="I4005" i="1"/>
  <c r="A4005" i="1"/>
  <c r="AH4004" i="1"/>
  <c r="V4004" i="1"/>
  <c r="I4004" i="1"/>
  <c r="A4004" i="1"/>
  <c r="AH4003" i="1"/>
  <c r="V4003" i="1"/>
  <c r="I4003" i="1"/>
  <c r="A4003" i="1"/>
  <c r="AH4002" i="1"/>
  <c r="V4002" i="1"/>
  <c r="I4002" i="1"/>
  <c r="A4002" i="1"/>
  <c r="AH4001" i="1"/>
  <c r="V4001" i="1"/>
  <c r="I4001" i="1"/>
  <c r="A4001" i="1"/>
  <c r="AH4000" i="1"/>
  <c r="V4000" i="1"/>
  <c r="A4000" i="1"/>
  <c r="AH3999" i="1"/>
  <c r="V3999" i="1"/>
  <c r="I3999" i="1"/>
  <c r="A3999" i="1"/>
  <c r="AH3998" i="1"/>
  <c r="V3998" i="1"/>
  <c r="I3998" i="1"/>
  <c r="A3998" i="1"/>
  <c r="AH3997" i="1"/>
  <c r="V3997" i="1"/>
  <c r="A3997" i="1"/>
  <c r="AH3996" i="1"/>
  <c r="V3996" i="1"/>
  <c r="I3996" i="1"/>
  <c r="A3996" i="1"/>
  <c r="AH3995" i="1"/>
  <c r="V3995" i="1"/>
  <c r="I3995" i="1"/>
  <c r="A3995" i="1"/>
  <c r="AH3994" i="1"/>
  <c r="V3994" i="1"/>
  <c r="I3994" i="1"/>
  <c r="A3994" i="1"/>
  <c r="AH3993" i="1"/>
  <c r="V3993" i="1"/>
  <c r="I3993" i="1"/>
  <c r="A3993" i="1"/>
  <c r="V3992" i="1"/>
  <c r="A3992" i="1"/>
  <c r="V3991" i="1"/>
  <c r="A3991" i="1"/>
  <c r="AH3990" i="1"/>
  <c r="V3990" i="1"/>
  <c r="I3990" i="1"/>
  <c r="A3990" i="1"/>
  <c r="AH3989" i="1"/>
  <c r="V3989" i="1"/>
  <c r="I3989" i="1"/>
  <c r="A3989" i="1"/>
  <c r="V3988" i="1"/>
  <c r="A3988" i="1"/>
  <c r="AH3987" i="1"/>
  <c r="V3987" i="1"/>
  <c r="I3987" i="1"/>
  <c r="A3987" i="1"/>
  <c r="V3986" i="1"/>
  <c r="A3986" i="1"/>
  <c r="AH3985" i="1"/>
  <c r="V3985" i="1"/>
  <c r="I3985" i="1"/>
  <c r="A3985" i="1"/>
  <c r="AH3984" i="1"/>
  <c r="V3984" i="1"/>
  <c r="I3984" i="1"/>
  <c r="A3984" i="1"/>
  <c r="AH3983" i="1"/>
  <c r="V3983" i="1"/>
  <c r="I3983" i="1"/>
  <c r="A3983" i="1"/>
  <c r="AH3982" i="1"/>
  <c r="V3982" i="1"/>
  <c r="I3982" i="1"/>
  <c r="A3982" i="1"/>
  <c r="AH3981" i="1"/>
  <c r="V3981" i="1"/>
  <c r="I3981" i="1"/>
  <c r="A3981" i="1"/>
  <c r="AH3980" i="1"/>
  <c r="V3980" i="1"/>
  <c r="I3980" i="1"/>
  <c r="A3980" i="1"/>
  <c r="AH3979" i="1"/>
  <c r="V3979" i="1"/>
  <c r="I3979" i="1"/>
  <c r="A3979" i="1"/>
  <c r="AH3978" i="1"/>
  <c r="V3978" i="1"/>
  <c r="I3978" i="1"/>
  <c r="A3978" i="1"/>
  <c r="AH3977" i="1"/>
  <c r="V3977" i="1"/>
  <c r="A3977" i="1"/>
  <c r="AH3976" i="1"/>
  <c r="V3976" i="1"/>
  <c r="A3976" i="1"/>
  <c r="AH3975" i="1"/>
  <c r="V3975" i="1"/>
  <c r="I3975" i="1"/>
  <c r="A3975" i="1"/>
  <c r="AH3974" i="1"/>
  <c r="V3974" i="1"/>
  <c r="A3974" i="1"/>
  <c r="AH3973" i="1"/>
  <c r="V3973" i="1"/>
  <c r="I3973" i="1"/>
  <c r="A3973" i="1"/>
  <c r="AH3972" i="1"/>
  <c r="V3972" i="1"/>
  <c r="I3972" i="1"/>
  <c r="A3972" i="1"/>
  <c r="AH3971" i="1"/>
  <c r="V3971" i="1"/>
  <c r="I3971" i="1"/>
  <c r="A3971" i="1"/>
  <c r="AH3970" i="1"/>
  <c r="V3970" i="1"/>
  <c r="I3970" i="1"/>
  <c r="A3970" i="1"/>
  <c r="AH3969" i="1"/>
  <c r="V3969" i="1"/>
  <c r="I3969" i="1"/>
  <c r="A3969" i="1"/>
  <c r="AH3968" i="1"/>
  <c r="V3968" i="1"/>
  <c r="A3968" i="1"/>
  <c r="AH3967" i="1"/>
  <c r="V3967" i="1"/>
  <c r="I3967" i="1"/>
  <c r="A3967" i="1"/>
  <c r="AH3966" i="1"/>
  <c r="V3966" i="1"/>
  <c r="I3966" i="1"/>
  <c r="A3966" i="1"/>
  <c r="AH3965" i="1"/>
  <c r="V3965" i="1"/>
  <c r="I3965" i="1"/>
  <c r="A3965" i="1"/>
  <c r="AH3964" i="1"/>
  <c r="V3964" i="1"/>
  <c r="I3964" i="1"/>
  <c r="A3964" i="1"/>
  <c r="AH3963" i="1"/>
  <c r="V3963" i="1"/>
  <c r="A3963" i="1"/>
  <c r="AH3962" i="1"/>
  <c r="V3962" i="1"/>
  <c r="I3962" i="1"/>
  <c r="A3962" i="1"/>
  <c r="AH3961" i="1"/>
  <c r="V3961" i="1"/>
  <c r="A3961" i="1"/>
  <c r="AH3960" i="1"/>
  <c r="V3960" i="1"/>
  <c r="I3960" i="1"/>
  <c r="A3960" i="1"/>
  <c r="AH3959" i="1"/>
  <c r="V3959" i="1"/>
  <c r="I3959" i="1"/>
  <c r="A3959" i="1"/>
  <c r="AH3958" i="1"/>
  <c r="V3958" i="1"/>
  <c r="I3958" i="1"/>
  <c r="A3958" i="1"/>
  <c r="AH3957" i="1"/>
  <c r="V3957" i="1"/>
  <c r="I3957" i="1"/>
  <c r="A3957" i="1"/>
  <c r="V3956" i="1"/>
  <c r="A3956" i="1"/>
  <c r="AH3955" i="1"/>
  <c r="V3955" i="1"/>
  <c r="A3955" i="1"/>
  <c r="AH3954" i="1"/>
  <c r="V3954" i="1"/>
  <c r="A3954" i="1"/>
  <c r="AH3953" i="1"/>
  <c r="V3953" i="1"/>
  <c r="I3953" i="1"/>
  <c r="A3953" i="1"/>
  <c r="V3952" i="1"/>
  <c r="A3952" i="1"/>
  <c r="AH3951" i="1"/>
  <c r="V3951" i="1"/>
  <c r="I3951" i="1"/>
  <c r="A3951" i="1"/>
  <c r="AH3950" i="1"/>
  <c r="V3950" i="1"/>
  <c r="I3950" i="1"/>
  <c r="A3950" i="1"/>
  <c r="AH3949" i="1"/>
  <c r="V3949" i="1"/>
  <c r="I3949" i="1"/>
  <c r="A3949" i="1"/>
  <c r="AH3948" i="1"/>
  <c r="V3948" i="1"/>
  <c r="A3948" i="1"/>
  <c r="AH3947" i="1"/>
  <c r="V3947" i="1"/>
  <c r="I3947" i="1"/>
  <c r="A3947" i="1"/>
  <c r="AH3946" i="1"/>
  <c r="V3946" i="1"/>
  <c r="I3946" i="1"/>
  <c r="A3946" i="1"/>
  <c r="AH3945" i="1"/>
  <c r="V3945" i="1"/>
  <c r="I3945" i="1"/>
  <c r="A3945" i="1"/>
  <c r="AH3944" i="1"/>
  <c r="V3944" i="1"/>
  <c r="I3944" i="1"/>
  <c r="A3944" i="1"/>
  <c r="AH3943" i="1"/>
  <c r="V3943" i="1"/>
  <c r="I3943" i="1"/>
  <c r="A3943" i="1"/>
  <c r="AH3942" i="1"/>
  <c r="V3942" i="1"/>
  <c r="I3942" i="1"/>
  <c r="A3942" i="1"/>
  <c r="AH3941" i="1"/>
  <c r="V3941" i="1"/>
  <c r="I3941" i="1"/>
  <c r="A3941" i="1"/>
  <c r="AH3940" i="1"/>
  <c r="V3940" i="1"/>
  <c r="I3940" i="1"/>
  <c r="A3940" i="1"/>
  <c r="V3939" i="1"/>
  <c r="A3939" i="1"/>
  <c r="AH3938" i="1"/>
  <c r="V3938" i="1"/>
  <c r="I3938" i="1"/>
  <c r="A3938" i="1"/>
  <c r="AH3937" i="1"/>
  <c r="V3937" i="1"/>
  <c r="I3937" i="1"/>
  <c r="A3937" i="1"/>
  <c r="AH3936" i="1"/>
  <c r="V3936" i="1"/>
  <c r="I3936" i="1"/>
  <c r="A3936" i="1"/>
  <c r="AH3935" i="1"/>
  <c r="V3935" i="1"/>
  <c r="A3935" i="1"/>
  <c r="AH3934" i="1"/>
  <c r="V3934" i="1"/>
  <c r="I3934" i="1"/>
  <c r="A3934" i="1"/>
  <c r="AH3933" i="1"/>
  <c r="V3933" i="1"/>
  <c r="I3933" i="1"/>
  <c r="A3933" i="1"/>
  <c r="AH3932" i="1"/>
  <c r="V3932" i="1"/>
  <c r="I3932" i="1"/>
  <c r="A3932" i="1"/>
  <c r="AH3931" i="1"/>
  <c r="V3931" i="1"/>
  <c r="I3931" i="1"/>
  <c r="A3931" i="1"/>
  <c r="AH3930" i="1"/>
  <c r="V3930" i="1"/>
  <c r="I3930" i="1"/>
  <c r="A3930" i="1"/>
  <c r="AH3929" i="1"/>
  <c r="V3929" i="1"/>
  <c r="I3929" i="1"/>
  <c r="A3929" i="1"/>
  <c r="AH3928" i="1"/>
  <c r="V3928" i="1"/>
  <c r="I3928" i="1"/>
  <c r="A3928" i="1"/>
  <c r="AH3927" i="1"/>
  <c r="V3927" i="1"/>
  <c r="I3927" i="1"/>
  <c r="A3927" i="1"/>
  <c r="AH3926" i="1"/>
  <c r="V3926" i="1"/>
  <c r="I3926" i="1"/>
  <c r="A3926" i="1"/>
  <c r="AH3925" i="1"/>
  <c r="V3925" i="1"/>
  <c r="I3925" i="1"/>
  <c r="A3925" i="1"/>
  <c r="AH3924" i="1"/>
  <c r="V3924" i="1"/>
  <c r="I3924" i="1"/>
  <c r="A3924" i="1"/>
  <c r="V3923" i="1"/>
  <c r="A3923" i="1"/>
  <c r="AH3922" i="1"/>
  <c r="V3922" i="1"/>
  <c r="I3922" i="1"/>
  <c r="A3922" i="1"/>
  <c r="AH3921" i="1"/>
  <c r="V3921" i="1"/>
  <c r="A3921" i="1"/>
  <c r="AH3920" i="1"/>
  <c r="V3920" i="1"/>
  <c r="I3920" i="1"/>
  <c r="A3920" i="1"/>
  <c r="AH3919" i="1"/>
  <c r="V3919" i="1"/>
  <c r="I3919" i="1"/>
  <c r="A3919" i="1"/>
  <c r="AH3918" i="1"/>
  <c r="V3918" i="1"/>
  <c r="I3918" i="1"/>
  <c r="A3918" i="1"/>
  <c r="AH3917" i="1"/>
  <c r="V3917" i="1"/>
  <c r="I3917" i="1"/>
  <c r="A3917" i="1"/>
  <c r="AH3916" i="1"/>
  <c r="V3916" i="1"/>
  <c r="I3916" i="1"/>
  <c r="A3916" i="1"/>
  <c r="AH3915" i="1"/>
  <c r="V3915" i="1"/>
  <c r="I3915" i="1"/>
  <c r="A3915" i="1"/>
  <c r="AH3914" i="1"/>
  <c r="V3914" i="1"/>
  <c r="I3914" i="1"/>
  <c r="A3914" i="1"/>
  <c r="AH3913" i="1"/>
  <c r="V3913" i="1"/>
  <c r="A3913" i="1"/>
  <c r="AH3912" i="1"/>
  <c r="V3912" i="1"/>
  <c r="I3912" i="1"/>
  <c r="A3912" i="1"/>
  <c r="AH3911" i="1"/>
  <c r="V3911" i="1"/>
  <c r="I3911" i="1"/>
  <c r="A3911" i="1"/>
  <c r="AH3910" i="1"/>
  <c r="V3910" i="1"/>
  <c r="I3910" i="1"/>
  <c r="A3910" i="1"/>
  <c r="V3909" i="1"/>
  <c r="A3909" i="1"/>
  <c r="AH3908" i="1"/>
  <c r="V3908" i="1"/>
  <c r="I3908" i="1"/>
  <c r="A3908" i="1"/>
  <c r="V3907" i="1"/>
  <c r="A3907" i="1"/>
  <c r="AH3906" i="1"/>
  <c r="V3906" i="1"/>
  <c r="I3906" i="1"/>
  <c r="A3906" i="1"/>
  <c r="AH3905" i="1"/>
  <c r="V3905" i="1"/>
  <c r="A3905" i="1"/>
  <c r="AH3904" i="1"/>
  <c r="I3904" i="1"/>
  <c r="A3904" i="1"/>
  <c r="AH3903" i="1"/>
  <c r="V3903" i="1"/>
  <c r="I3903" i="1"/>
  <c r="A3903" i="1"/>
  <c r="AH3902" i="1"/>
  <c r="V3902" i="1"/>
  <c r="I3902" i="1"/>
  <c r="A3902" i="1"/>
  <c r="AH3901" i="1"/>
  <c r="V3901" i="1"/>
  <c r="A3901" i="1"/>
  <c r="AH3900" i="1"/>
  <c r="V3900" i="1"/>
  <c r="I3900" i="1"/>
  <c r="A3900" i="1"/>
  <c r="AH3899" i="1"/>
  <c r="V3899" i="1"/>
  <c r="I3899" i="1"/>
  <c r="A3899" i="1"/>
  <c r="AH3898" i="1"/>
  <c r="V3898" i="1"/>
  <c r="I3898" i="1"/>
  <c r="A3898" i="1"/>
  <c r="AH3897" i="1"/>
  <c r="V3897" i="1"/>
  <c r="I3897" i="1"/>
  <c r="A3897" i="1"/>
  <c r="AH3896" i="1"/>
  <c r="V3896" i="1"/>
  <c r="I3896" i="1"/>
  <c r="A3896" i="1"/>
  <c r="AH3895" i="1"/>
  <c r="V3895" i="1"/>
  <c r="I3895" i="1"/>
  <c r="A3895" i="1"/>
  <c r="V3894" i="1"/>
  <c r="A3894" i="1"/>
  <c r="AH3893" i="1"/>
  <c r="V3893" i="1"/>
  <c r="I3893" i="1"/>
  <c r="A3893" i="1"/>
  <c r="AH3892" i="1"/>
  <c r="V3892" i="1"/>
  <c r="I3892" i="1"/>
  <c r="A3892" i="1"/>
  <c r="V3891" i="1"/>
  <c r="A3891" i="1"/>
  <c r="AH3890" i="1"/>
  <c r="V3890" i="1"/>
  <c r="I3890" i="1"/>
  <c r="A3890" i="1"/>
  <c r="AH3889" i="1"/>
  <c r="V3889" i="1"/>
  <c r="I3889" i="1"/>
  <c r="A3889" i="1"/>
  <c r="AH3888" i="1"/>
  <c r="V3888" i="1"/>
  <c r="I3888" i="1"/>
  <c r="A3888" i="1"/>
  <c r="AH3887" i="1"/>
  <c r="V3887" i="1"/>
  <c r="A3887" i="1"/>
  <c r="AH3886" i="1"/>
  <c r="V3886" i="1"/>
  <c r="I3886" i="1"/>
  <c r="A3886" i="1"/>
  <c r="AH3885" i="1"/>
  <c r="V3885" i="1"/>
  <c r="I3885" i="1"/>
  <c r="A3885" i="1"/>
  <c r="AH3884" i="1"/>
  <c r="V3884" i="1"/>
  <c r="I3884" i="1"/>
  <c r="A3884" i="1"/>
  <c r="AH3883" i="1"/>
  <c r="V3883" i="1"/>
  <c r="I3883" i="1"/>
  <c r="A3883" i="1"/>
  <c r="AH3882" i="1"/>
  <c r="V3882" i="1"/>
  <c r="A3882" i="1"/>
  <c r="AH3881" i="1"/>
  <c r="V3881" i="1"/>
  <c r="I3881" i="1"/>
  <c r="A3881" i="1"/>
  <c r="AH3880" i="1"/>
  <c r="V3880" i="1"/>
  <c r="I3880" i="1"/>
  <c r="A3880" i="1"/>
  <c r="AH3879" i="1"/>
  <c r="V3879" i="1"/>
  <c r="I3879" i="1"/>
  <c r="A3879" i="1"/>
  <c r="AH3878" i="1"/>
  <c r="V3878" i="1"/>
  <c r="I3878" i="1"/>
  <c r="A3878" i="1"/>
  <c r="AH3877" i="1"/>
  <c r="V3877" i="1"/>
  <c r="I3877" i="1"/>
  <c r="A3877" i="1"/>
  <c r="AH3876" i="1"/>
  <c r="V3876" i="1"/>
  <c r="A3876" i="1"/>
  <c r="AH3875" i="1"/>
  <c r="V3875" i="1"/>
  <c r="I3875" i="1"/>
  <c r="A3875" i="1"/>
  <c r="AH3874" i="1"/>
  <c r="V3874" i="1"/>
  <c r="I3874" i="1"/>
  <c r="A3874" i="1"/>
  <c r="AH3873" i="1"/>
  <c r="V3873" i="1"/>
  <c r="A3873" i="1"/>
  <c r="AH3872" i="1"/>
  <c r="V3872" i="1"/>
  <c r="I3872" i="1"/>
  <c r="A3872" i="1"/>
  <c r="AH3871" i="1"/>
  <c r="V3871" i="1"/>
  <c r="I3871" i="1"/>
  <c r="A3871" i="1"/>
  <c r="AH3870" i="1"/>
  <c r="V3870" i="1"/>
  <c r="A3870" i="1"/>
  <c r="AH3869" i="1"/>
  <c r="V3869" i="1"/>
  <c r="A3869" i="1"/>
  <c r="AH3868" i="1"/>
  <c r="V3868" i="1"/>
  <c r="I3868" i="1"/>
  <c r="A3868" i="1"/>
  <c r="AH3867" i="1"/>
  <c r="V3867" i="1"/>
  <c r="I3867" i="1"/>
  <c r="A3867" i="1"/>
  <c r="AH3866" i="1"/>
  <c r="V3866" i="1"/>
  <c r="A3866" i="1"/>
  <c r="AH3865" i="1"/>
  <c r="V3865" i="1"/>
  <c r="I3865" i="1"/>
  <c r="A3865" i="1"/>
  <c r="AH3864" i="1"/>
  <c r="V3864" i="1"/>
  <c r="I3864" i="1"/>
  <c r="A3864" i="1"/>
  <c r="AH3863" i="1"/>
  <c r="V3863" i="1"/>
  <c r="I3863" i="1"/>
  <c r="A3863" i="1"/>
  <c r="AH3862" i="1"/>
  <c r="V3862" i="1"/>
  <c r="A3862" i="1"/>
  <c r="AH3861" i="1"/>
  <c r="V3861" i="1"/>
  <c r="I3861" i="1"/>
  <c r="A3861" i="1"/>
  <c r="AH3860" i="1"/>
  <c r="V3860" i="1"/>
  <c r="I3860" i="1"/>
  <c r="A3860" i="1"/>
  <c r="AH3859" i="1"/>
  <c r="V3859" i="1"/>
  <c r="I3859" i="1"/>
  <c r="A3859" i="1"/>
  <c r="AH3858" i="1"/>
  <c r="V3858" i="1"/>
  <c r="I3858" i="1"/>
  <c r="A3858" i="1"/>
  <c r="AH3857" i="1"/>
  <c r="V3857" i="1"/>
  <c r="A3857" i="1"/>
  <c r="AH3856" i="1"/>
  <c r="V3856" i="1"/>
  <c r="I3856" i="1"/>
  <c r="A3856" i="1"/>
  <c r="AH3855" i="1"/>
  <c r="V3855" i="1"/>
  <c r="I3855" i="1"/>
  <c r="A3855" i="1"/>
  <c r="AH3854" i="1"/>
  <c r="V3854" i="1"/>
  <c r="A3854" i="1"/>
  <c r="AH3853" i="1"/>
  <c r="V3853" i="1"/>
  <c r="I3853" i="1"/>
  <c r="A3853" i="1"/>
  <c r="AH3852" i="1"/>
  <c r="V3852" i="1"/>
  <c r="I3852" i="1"/>
  <c r="A3852" i="1"/>
  <c r="AH3851" i="1"/>
  <c r="I3851" i="1"/>
  <c r="A3851" i="1"/>
  <c r="A3850" i="1"/>
  <c r="AH3849" i="1"/>
  <c r="V3849" i="1"/>
  <c r="I3849" i="1"/>
  <c r="A3849" i="1"/>
  <c r="AH3848" i="1"/>
  <c r="V3848" i="1"/>
  <c r="A3848" i="1"/>
  <c r="AH3847" i="1"/>
  <c r="V3847" i="1"/>
  <c r="I3847" i="1"/>
  <c r="A3847" i="1"/>
  <c r="AH3846" i="1"/>
  <c r="V3846" i="1"/>
  <c r="I3846" i="1"/>
  <c r="A3846" i="1"/>
  <c r="AH3845" i="1"/>
  <c r="V3845" i="1"/>
  <c r="I3845" i="1"/>
  <c r="A3845" i="1"/>
  <c r="AH3844" i="1"/>
  <c r="V3844" i="1"/>
  <c r="A3844" i="1"/>
  <c r="AH3843" i="1"/>
  <c r="V3843" i="1"/>
  <c r="A3843" i="1"/>
  <c r="AH3842" i="1"/>
  <c r="V3842" i="1"/>
  <c r="I3842" i="1"/>
  <c r="A3842" i="1"/>
  <c r="AH3841" i="1"/>
  <c r="V3841" i="1"/>
  <c r="I3841" i="1"/>
  <c r="A3841" i="1"/>
  <c r="AH3840" i="1"/>
  <c r="V3840" i="1"/>
  <c r="I3840" i="1"/>
  <c r="A3840" i="1"/>
  <c r="V3839" i="1"/>
  <c r="A3839" i="1"/>
  <c r="AH3838" i="1"/>
  <c r="V3838" i="1"/>
  <c r="I3838" i="1"/>
  <c r="A3838" i="1"/>
  <c r="AH3837" i="1"/>
  <c r="V3837" i="1"/>
  <c r="I3837" i="1"/>
  <c r="A3837" i="1"/>
  <c r="AH3836" i="1"/>
  <c r="V3836" i="1"/>
  <c r="I3836" i="1"/>
  <c r="A3836" i="1"/>
  <c r="AH3835" i="1"/>
  <c r="V3835" i="1"/>
  <c r="I3835" i="1"/>
  <c r="A3835" i="1"/>
  <c r="AH3834" i="1"/>
  <c r="V3834" i="1"/>
  <c r="I3834" i="1"/>
  <c r="A3834" i="1"/>
  <c r="AH3833" i="1"/>
  <c r="V3833" i="1"/>
  <c r="A3833" i="1"/>
  <c r="AH3832" i="1"/>
  <c r="V3832" i="1"/>
  <c r="I3832" i="1"/>
  <c r="A3832" i="1"/>
  <c r="AH3831" i="1"/>
  <c r="V3831" i="1"/>
  <c r="I3831" i="1"/>
  <c r="A3831" i="1"/>
  <c r="V3830" i="1"/>
  <c r="A3830" i="1"/>
  <c r="V3829" i="1"/>
  <c r="A3829" i="1"/>
  <c r="AH3828" i="1"/>
  <c r="V3828" i="1"/>
  <c r="I3828" i="1"/>
  <c r="A3828" i="1"/>
  <c r="AH3827" i="1"/>
  <c r="V3827" i="1"/>
  <c r="I3827" i="1"/>
  <c r="A3827" i="1"/>
  <c r="AH3826" i="1"/>
  <c r="V3826" i="1"/>
  <c r="I3826" i="1"/>
  <c r="A3826" i="1"/>
  <c r="AH3825" i="1"/>
  <c r="V3825" i="1"/>
  <c r="I3825" i="1"/>
  <c r="A3825" i="1"/>
  <c r="AH3824" i="1"/>
  <c r="V3824" i="1"/>
  <c r="I3824" i="1"/>
  <c r="A3824" i="1"/>
  <c r="AH3823" i="1"/>
  <c r="V3823" i="1"/>
  <c r="A3823" i="1"/>
  <c r="AH3822" i="1"/>
  <c r="V3822" i="1"/>
  <c r="I3822" i="1"/>
  <c r="A3822" i="1"/>
  <c r="AH3821" i="1"/>
  <c r="V3821" i="1"/>
  <c r="I3821" i="1"/>
  <c r="A3821" i="1"/>
  <c r="AH3820" i="1"/>
  <c r="I3820" i="1"/>
  <c r="A3820" i="1"/>
  <c r="AH3819" i="1"/>
  <c r="V3819" i="1"/>
  <c r="I3819" i="1"/>
  <c r="A3819" i="1"/>
  <c r="AH3818" i="1"/>
  <c r="V3818" i="1"/>
  <c r="I3818" i="1"/>
  <c r="A3818" i="1"/>
  <c r="AH3817" i="1"/>
  <c r="I3817" i="1"/>
  <c r="A3817" i="1"/>
  <c r="AH3816" i="1"/>
  <c r="V3816" i="1"/>
  <c r="I3816" i="1"/>
  <c r="A3816" i="1"/>
  <c r="AH3815" i="1"/>
  <c r="V3815" i="1"/>
  <c r="A3815" i="1"/>
  <c r="AH3814" i="1"/>
  <c r="V3814" i="1"/>
  <c r="I3814" i="1"/>
  <c r="A3814" i="1"/>
  <c r="AH3813" i="1"/>
  <c r="V3813" i="1"/>
  <c r="I3813" i="1"/>
  <c r="A3813" i="1"/>
  <c r="AH3812" i="1"/>
  <c r="V3812" i="1"/>
  <c r="I3812" i="1"/>
  <c r="A3812" i="1"/>
  <c r="AH3811" i="1"/>
  <c r="V3811" i="1"/>
  <c r="I3811" i="1"/>
  <c r="A3811" i="1"/>
  <c r="AH3810" i="1"/>
  <c r="V3810" i="1"/>
  <c r="A3810" i="1"/>
  <c r="AH3809" i="1"/>
  <c r="V3809" i="1"/>
  <c r="I3809" i="1"/>
  <c r="A3809" i="1"/>
  <c r="AH3808" i="1"/>
  <c r="V3808" i="1"/>
  <c r="I3808" i="1"/>
  <c r="A3808" i="1"/>
  <c r="AH3807" i="1"/>
  <c r="V3807" i="1"/>
  <c r="I3807" i="1"/>
  <c r="A3807" i="1"/>
  <c r="AH3806" i="1"/>
  <c r="V3806" i="1"/>
  <c r="A3806" i="1"/>
  <c r="AH3805" i="1"/>
  <c r="V3805" i="1"/>
  <c r="I3805" i="1"/>
  <c r="A3805" i="1"/>
  <c r="AH3804" i="1"/>
  <c r="V3804" i="1"/>
  <c r="I3804" i="1"/>
  <c r="A3804" i="1"/>
  <c r="AH3803" i="1"/>
  <c r="V3803" i="1"/>
  <c r="I3803" i="1"/>
  <c r="A3803" i="1"/>
  <c r="AH3802" i="1"/>
  <c r="I3802" i="1"/>
  <c r="A3802" i="1"/>
  <c r="AH3801" i="1"/>
  <c r="V3801" i="1"/>
  <c r="I3801" i="1"/>
  <c r="A3801" i="1"/>
  <c r="AH3800" i="1"/>
  <c r="V3800" i="1"/>
  <c r="I3800" i="1"/>
  <c r="A3800" i="1"/>
  <c r="AH3799" i="1"/>
  <c r="V3799" i="1"/>
  <c r="I3799" i="1"/>
  <c r="A3799" i="1"/>
  <c r="AH3798" i="1"/>
  <c r="V3798" i="1"/>
  <c r="A3798" i="1"/>
  <c r="V3797" i="1"/>
  <c r="A3797" i="1"/>
  <c r="AH3796" i="1"/>
  <c r="V3796" i="1"/>
  <c r="I3796" i="1"/>
  <c r="A3796" i="1"/>
  <c r="AH3795" i="1"/>
  <c r="V3795" i="1"/>
  <c r="I3795" i="1"/>
  <c r="A3795" i="1"/>
  <c r="AH3794" i="1"/>
  <c r="V3794" i="1"/>
  <c r="I3794" i="1"/>
  <c r="A3794" i="1"/>
  <c r="AH3793" i="1"/>
  <c r="V3793" i="1"/>
  <c r="I3793" i="1"/>
  <c r="A3793" i="1"/>
  <c r="AH3792" i="1"/>
  <c r="V3792" i="1"/>
  <c r="I3792" i="1"/>
  <c r="A3792" i="1"/>
  <c r="V3791" i="1"/>
  <c r="A3791" i="1"/>
  <c r="AH3790" i="1"/>
  <c r="V3790" i="1"/>
  <c r="I3790" i="1"/>
  <c r="A3790" i="1"/>
  <c r="AH3789" i="1"/>
  <c r="V3789" i="1"/>
  <c r="I3789" i="1"/>
  <c r="A3789" i="1"/>
  <c r="AH3788" i="1"/>
  <c r="V3788" i="1"/>
  <c r="I3788" i="1"/>
  <c r="A3788" i="1"/>
  <c r="AH3787" i="1"/>
  <c r="V3787" i="1"/>
  <c r="I3787" i="1"/>
  <c r="A3787" i="1"/>
  <c r="AH3786" i="1"/>
  <c r="V3786" i="1"/>
  <c r="I3786" i="1"/>
  <c r="A3786" i="1"/>
  <c r="V3785" i="1"/>
  <c r="A3785" i="1"/>
  <c r="AH3784" i="1"/>
  <c r="V3784" i="1"/>
  <c r="I3784" i="1"/>
  <c r="A3784" i="1"/>
  <c r="AH3783" i="1"/>
  <c r="V3783" i="1"/>
  <c r="I3783" i="1"/>
  <c r="A3783" i="1"/>
  <c r="AH3782" i="1"/>
  <c r="V3782" i="1"/>
  <c r="I3782" i="1"/>
  <c r="A3782" i="1"/>
  <c r="AH3781" i="1"/>
  <c r="V3781" i="1"/>
  <c r="I3781" i="1"/>
  <c r="A3781" i="1"/>
  <c r="AH3780" i="1"/>
  <c r="V3780" i="1"/>
  <c r="A3780" i="1"/>
  <c r="AH3779" i="1"/>
  <c r="V3779" i="1"/>
  <c r="A3779" i="1"/>
  <c r="AH3778" i="1"/>
  <c r="V3778" i="1"/>
  <c r="I3778" i="1"/>
  <c r="A3778" i="1"/>
  <c r="AH3777" i="1"/>
  <c r="V3777" i="1"/>
  <c r="I3777" i="1"/>
  <c r="A3777" i="1"/>
  <c r="AH3776" i="1"/>
  <c r="V3776" i="1"/>
  <c r="I3776" i="1"/>
  <c r="A3776" i="1"/>
  <c r="AH3775" i="1"/>
  <c r="V3775" i="1"/>
  <c r="A3775" i="1"/>
  <c r="AH3774" i="1"/>
  <c r="V3774" i="1"/>
  <c r="A3774" i="1"/>
  <c r="AH3773" i="1"/>
  <c r="I3773" i="1"/>
  <c r="A3773" i="1"/>
  <c r="AH3772" i="1"/>
  <c r="V3772" i="1"/>
  <c r="I3772" i="1"/>
  <c r="A3772" i="1"/>
  <c r="AH3771" i="1"/>
  <c r="V3771" i="1"/>
  <c r="I3771" i="1"/>
  <c r="A3771" i="1"/>
  <c r="AH3770" i="1"/>
  <c r="V3770" i="1"/>
  <c r="I3770" i="1"/>
  <c r="A3770" i="1"/>
  <c r="AH3769" i="1"/>
  <c r="V3769" i="1"/>
  <c r="I3769" i="1"/>
  <c r="A3769" i="1"/>
  <c r="AH3768" i="1"/>
  <c r="V3768" i="1"/>
  <c r="I3768" i="1"/>
  <c r="A3768" i="1"/>
  <c r="V3767" i="1"/>
  <c r="A3767" i="1"/>
  <c r="V3766" i="1"/>
  <c r="A3766" i="1"/>
  <c r="AH3765" i="1"/>
  <c r="V3765" i="1"/>
  <c r="A3765" i="1"/>
  <c r="AH3764" i="1"/>
  <c r="V3764" i="1"/>
  <c r="I3764" i="1"/>
  <c r="A3764" i="1"/>
  <c r="AH3763" i="1"/>
  <c r="V3763" i="1"/>
  <c r="I3763" i="1"/>
  <c r="A3763" i="1"/>
  <c r="AH3762" i="1"/>
  <c r="V3762" i="1"/>
  <c r="I3762" i="1"/>
  <c r="A3762" i="1"/>
  <c r="AH3761" i="1"/>
  <c r="V3761" i="1"/>
  <c r="I3761" i="1"/>
  <c r="A3761" i="1"/>
  <c r="AH3760" i="1"/>
  <c r="V3760" i="1"/>
  <c r="I3760" i="1"/>
  <c r="A3760" i="1"/>
  <c r="AH3759" i="1"/>
  <c r="V3759" i="1"/>
  <c r="I3759" i="1"/>
  <c r="A3759" i="1"/>
  <c r="AH3758" i="1"/>
  <c r="V3758" i="1"/>
  <c r="A3758" i="1"/>
  <c r="AH3757" i="1"/>
  <c r="V3757" i="1"/>
  <c r="I3757" i="1"/>
  <c r="A3757" i="1"/>
  <c r="AH3756" i="1"/>
  <c r="V3756" i="1"/>
  <c r="I3756" i="1"/>
  <c r="A3756" i="1"/>
  <c r="AH3755" i="1"/>
  <c r="V3755" i="1"/>
  <c r="A3755" i="1"/>
  <c r="AH3754" i="1"/>
  <c r="V3754" i="1"/>
  <c r="I3754" i="1"/>
  <c r="A3754" i="1"/>
  <c r="AH3753" i="1"/>
  <c r="V3753" i="1"/>
  <c r="I3753" i="1"/>
  <c r="A3753" i="1"/>
  <c r="AH3752" i="1"/>
  <c r="V3752" i="1"/>
  <c r="I3752" i="1"/>
  <c r="A3752" i="1"/>
  <c r="AH3751" i="1"/>
  <c r="V3751" i="1"/>
  <c r="I3751" i="1"/>
  <c r="A3751" i="1"/>
  <c r="AH3750" i="1"/>
  <c r="V3750" i="1"/>
  <c r="I3750" i="1"/>
  <c r="A3750" i="1"/>
  <c r="V3749" i="1"/>
  <c r="A3749" i="1"/>
  <c r="AH3748" i="1"/>
  <c r="V3748" i="1"/>
  <c r="I3748" i="1"/>
  <c r="A3748" i="1"/>
  <c r="AH3747" i="1"/>
  <c r="V3747" i="1"/>
  <c r="I3747" i="1"/>
  <c r="A3747" i="1"/>
  <c r="V3746" i="1"/>
  <c r="A3746" i="1"/>
  <c r="AH3745" i="1"/>
  <c r="V3745" i="1"/>
  <c r="I3745" i="1"/>
  <c r="A3745" i="1"/>
  <c r="AH3744" i="1"/>
  <c r="V3744" i="1"/>
  <c r="I3744" i="1"/>
  <c r="A3744" i="1"/>
  <c r="AH3743" i="1"/>
  <c r="I3743" i="1"/>
  <c r="A3743" i="1"/>
  <c r="AH3742" i="1"/>
  <c r="I3742" i="1"/>
  <c r="A3742" i="1"/>
  <c r="AH3741" i="1"/>
  <c r="V3741" i="1"/>
  <c r="A3741" i="1"/>
  <c r="AH3740" i="1"/>
  <c r="V3740" i="1"/>
  <c r="I3740" i="1"/>
  <c r="A3740" i="1"/>
  <c r="AH3739" i="1"/>
  <c r="V3739" i="1"/>
  <c r="A3739" i="1"/>
  <c r="AH3738" i="1"/>
  <c r="V3738" i="1"/>
  <c r="I3738" i="1"/>
  <c r="A3738" i="1"/>
  <c r="AH3737" i="1"/>
  <c r="V3737" i="1"/>
  <c r="I3737" i="1"/>
  <c r="A3737" i="1"/>
  <c r="V3736" i="1"/>
  <c r="A3736" i="1"/>
  <c r="AH3735" i="1"/>
  <c r="V3735" i="1"/>
  <c r="I3735" i="1"/>
  <c r="A3735" i="1"/>
  <c r="AH3734" i="1"/>
  <c r="V3734" i="1"/>
  <c r="I3734" i="1"/>
  <c r="A3734" i="1"/>
  <c r="AH3733" i="1"/>
  <c r="V3733" i="1"/>
  <c r="I3733" i="1"/>
  <c r="A3733" i="1"/>
  <c r="AH3732" i="1"/>
  <c r="V3732" i="1"/>
  <c r="I3732" i="1"/>
  <c r="A3732" i="1"/>
  <c r="AH3731" i="1"/>
  <c r="V3731" i="1"/>
  <c r="A3731" i="1"/>
  <c r="AH3730" i="1"/>
  <c r="V3730" i="1"/>
  <c r="I3730" i="1"/>
  <c r="A3730" i="1"/>
  <c r="V3729" i="1"/>
  <c r="A3729" i="1"/>
  <c r="AH3728" i="1"/>
  <c r="V3728" i="1"/>
  <c r="I3728" i="1"/>
  <c r="A3728" i="1"/>
  <c r="AH3727" i="1"/>
  <c r="V3727" i="1"/>
  <c r="I3727" i="1"/>
  <c r="A3727" i="1"/>
  <c r="AH3726" i="1"/>
  <c r="V3726" i="1"/>
  <c r="I3726" i="1"/>
  <c r="A3726" i="1"/>
  <c r="V3725" i="1"/>
  <c r="A3725" i="1"/>
  <c r="AH3724" i="1"/>
  <c r="V3724" i="1"/>
  <c r="I3724" i="1"/>
  <c r="A3724" i="1"/>
  <c r="AH3723" i="1"/>
  <c r="I3723" i="1"/>
  <c r="A3723" i="1"/>
  <c r="AH3722" i="1"/>
  <c r="V3722" i="1"/>
  <c r="A3722" i="1"/>
  <c r="AH3721" i="1"/>
  <c r="V3721" i="1"/>
  <c r="I3721" i="1"/>
  <c r="A3721" i="1"/>
  <c r="AH3720" i="1"/>
  <c r="V3720" i="1"/>
  <c r="I3720" i="1"/>
  <c r="A3720" i="1"/>
  <c r="V3719" i="1"/>
  <c r="A3719" i="1"/>
  <c r="V3718" i="1"/>
  <c r="A3718" i="1"/>
  <c r="AH3717" i="1"/>
  <c r="V3717" i="1"/>
  <c r="I3717" i="1"/>
  <c r="A3717" i="1"/>
  <c r="AH3716" i="1"/>
  <c r="V3716" i="1"/>
  <c r="I3716" i="1"/>
  <c r="A3716" i="1"/>
  <c r="AH3715" i="1"/>
  <c r="V3715" i="1"/>
  <c r="I3715" i="1"/>
  <c r="A3715" i="1"/>
  <c r="AH3714" i="1"/>
  <c r="V3714" i="1"/>
  <c r="A3714" i="1"/>
  <c r="AH3713" i="1"/>
  <c r="V3713" i="1"/>
  <c r="I3713" i="1"/>
  <c r="A3713" i="1"/>
  <c r="AH3712" i="1"/>
  <c r="V3712" i="1"/>
  <c r="I3712" i="1"/>
  <c r="A3712" i="1"/>
  <c r="AH3711" i="1"/>
  <c r="I3711" i="1"/>
  <c r="A3711" i="1"/>
  <c r="AH3710" i="1"/>
  <c r="V3710" i="1"/>
  <c r="I3710" i="1"/>
  <c r="A3710" i="1"/>
  <c r="AH3709" i="1"/>
  <c r="V3709" i="1"/>
  <c r="I3709" i="1"/>
  <c r="A3709" i="1"/>
  <c r="AH3708" i="1"/>
  <c r="V3708" i="1"/>
  <c r="I3708" i="1"/>
  <c r="A3708" i="1"/>
  <c r="AH3707" i="1"/>
  <c r="V3707" i="1"/>
  <c r="I3707" i="1"/>
  <c r="A3707" i="1"/>
  <c r="V3706" i="1"/>
  <c r="A3706" i="1"/>
  <c r="V3705" i="1"/>
  <c r="A3705" i="1"/>
  <c r="AH3704" i="1"/>
  <c r="V3704" i="1"/>
  <c r="I3704" i="1"/>
  <c r="A3704" i="1"/>
  <c r="AH3703" i="1"/>
  <c r="V3703" i="1"/>
  <c r="I3703" i="1"/>
  <c r="A3703" i="1"/>
  <c r="AH3702" i="1"/>
  <c r="V3702" i="1"/>
  <c r="I3702" i="1"/>
  <c r="A3702" i="1"/>
  <c r="V3701" i="1"/>
  <c r="A3701" i="1"/>
  <c r="V3700" i="1"/>
  <c r="A3700" i="1"/>
  <c r="AH3699" i="1"/>
  <c r="V3699" i="1"/>
  <c r="I3699" i="1"/>
  <c r="A3699" i="1"/>
  <c r="V3698" i="1"/>
  <c r="A3698" i="1"/>
  <c r="AH3697" i="1"/>
  <c r="V3697" i="1"/>
  <c r="I3697" i="1"/>
  <c r="A3697" i="1"/>
  <c r="AH3696" i="1"/>
  <c r="V3696" i="1"/>
  <c r="I3696" i="1"/>
  <c r="A3696" i="1"/>
  <c r="AH3695" i="1"/>
  <c r="V3695" i="1"/>
  <c r="I3695" i="1"/>
  <c r="A3695" i="1"/>
  <c r="AH3694" i="1"/>
  <c r="V3694" i="1"/>
  <c r="A3694" i="1"/>
  <c r="AH3693" i="1"/>
  <c r="V3693" i="1"/>
  <c r="I3693" i="1"/>
  <c r="A3693" i="1"/>
  <c r="AH3692" i="1"/>
  <c r="V3692" i="1"/>
  <c r="I3692" i="1"/>
  <c r="A3692" i="1"/>
  <c r="AH3691" i="1"/>
  <c r="V3691" i="1"/>
  <c r="I3691" i="1"/>
  <c r="A3691" i="1"/>
  <c r="AH3690" i="1"/>
  <c r="V3690" i="1"/>
  <c r="I3690" i="1"/>
  <c r="A3690" i="1"/>
  <c r="V3689" i="1"/>
  <c r="A3689" i="1"/>
  <c r="AH3688" i="1"/>
  <c r="V3688" i="1"/>
  <c r="I3688" i="1"/>
  <c r="A3688" i="1"/>
  <c r="AH3687" i="1"/>
  <c r="V3687" i="1"/>
  <c r="I3687" i="1"/>
  <c r="A3687" i="1"/>
  <c r="AH3686" i="1"/>
  <c r="V3686" i="1"/>
  <c r="I3686" i="1"/>
  <c r="A3686" i="1"/>
  <c r="AH3685" i="1"/>
  <c r="V3685" i="1"/>
  <c r="I3685" i="1"/>
  <c r="A3685" i="1"/>
  <c r="AH3684" i="1"/>
  <c r="V3684" i="1"/>
  <c r="A3684" i="1"/>
  <c r="AH3683" i="1"/>
  <c r="V3683" i="1"/>
  <c r="A3683" i="1"/>
  <c r="AH3682" i="1"/>
  <c r="V3682" i="1"/>
  <c r="I3682" i="1"/>
  <c r="A3682" i="1"/>
  <c r="AH3681" i="1"/>
  <c r="V3681" i="1"/>
  <c r="I3681" i="1"/>
  <c r="A3681" i="1"/>
  <c r="AH3680" i="1"/>
  <c r="V3680" i="1"/>
  <c r="I3680" i="1"/>
  <c r="A3680" i="1"/>
  <c r="AH3679" i="1"/>
  <c r="V3679" i="1"/>
  <c r="I3679" i="1"/>
  <c r="A3679" i="1"/>
  <c r="AH3678" i="1"/>
  <c r="V3678" i="1"/>
  <c r="I3678" i="1"/>
  <c r="A3678" i="1"/>
  <c r="V3677" i="1"/>
  <c r="A3677" i="1"/>
  <c r="AH3676" i="1"/>
  <c r="V3676" i="1"/>
  <c r="I3676" i="1"/>
  <c r="A3676" i="1"/>
  <c r="AH3675" i="1"/>
  <c r="V3675" i="1"/>
  <c r="A3675" i="1"/>
  <c r="AH3674" i="1"/>
  <c r="V3674" i="1"/>
  <c r="A3674" i="1"/>
  <c r="AH3673" i="1"/>
  <c r="V3673" i="1"/>
  <c r="I3673" i="1"/>
  <c r="A3673" i="1"/>
  <c r="AH3672" i="1"/>
  <c r="V3672" i="1"/>
  <c r="I3672" i="1"/>
  <c r="A3672" i="1"/>
  <c r="AH3671" i="1"/>
  <c r="V3671" i="1"/>
  <c r="I3671" i="1"/>
  <c r="A3671" i="1"/>
  <c r="AH3670" i="1"/>
  <c r="V3670" i="1"/>
  <c r="I3670" i="1"/>
  <c r="A3670" i="1"/>
  <c r="V3669" i="1"/>
  <c r="A3669" i="1"/>
  <c r="V3668" i="1"/>
  <c r="A3668" i="1"/>
  <c r="AH3667" i="1"/>
  <c r="V3667" i="1"/>
  <c r="I3667" i="1"/>
  <c r="A3667" i="1"/>
  <c r="AH3666" i="1"/>
  <c r="V3666" i="1"/>
  <c r="I3666" i="1"/>
  <c r="A3666" i="1"/>
  <c r="AH3665" i="1"/>
  <c r="V3665" i="1"/>
  <c r="I3665" i="1"/>
  <c r="A3665" i="1"/>
  <c r="AH3664" i="1"/>
  <c r="V3664" i="1"/>
  <c r="I3664" i="1"/>
  <c r="A3664" i="1"/>
  <c r="AH3663" i="1"/>
  <c r="V3663" i="1"/>
  <c r="I3663" i="1"/>
  <c r="A3663" i="1"/>
  <c r="AH3662" i="1"/>
  <c r="V3662" i="1"/>
  <c r="I3662" i="1"/>
  <c r="A3662" i="1"/>
  <c r="AH3661" i="1"/>
  <c r="V3661" i="1"/>
  <c r="I3661" i="1"/>
  <c r="A3661" i="1"/>
  <c r="V3660" i="1"/>
  <c r="A3660" i="1"/>
  <c r="V3659" i="1"/>
  <c r="A3659" i="1"/>
  <c r="AH3658" i="1"/>
  <c r="V3658" i="1"/>
  <c r="I3658" i="1"/>
  <c r="A3658" i="1"/>
  <c r="AH3657" i="1"/>
  <c r="V3657" i="1"/>
  <c r="I3657" i="1"/>
  <c r="A3657" i="1"/>
  <c r="AH3656" i="1"/>
  <c r="V3656" i="1"/>
  <c r="I3656" i="1"/>
  <c r="A3656" i="1"/>
  <c r="AH3655" i="1"/>
  <c r="V3655" i="1"/>
  <c r="A3655" i="1"/>
  <c r="AH3654" i="1"/>
  <c r="V3654" i="1"/>
  <c r="I3654" i="1"/>
  <c r="A3654" i="1"/>
  <c r="V3653" i="1"/>
  <c r="A3653" i="1"/>
  <c r="AH3652" i="1"/>
  <c r="V3652" i="1"/>
  <c r="I3652" i="1"/>
  <c r="A3652" i="1"/>
  <c r="AH3651" i="1"/>
  <c r="V3651" i="1"/>
  <c r="I3651" i="1"/>
  <c r="A3651" i="1"/>
  <c r="AH3650" i="1"/>
  <c r="V3650" i="1"/>
  <c r="I3650" i="1"/>
  <c r="A3650" i="1"/>
  <c r="AH3649" i="1"/>
  <c r="V3649" i="1"/>
  <c r="A3649" i="1"/>
  <c r="AH3648" i="1"/>
  <c r="V3648" i="1"/>
  <c r="I3648" i="1"/>
  <c r="A3648" i="1"/>
  <c r="AH3647" i="1"/>
  <c r="V3647" i="1"/>
  <c r="I3647" i="1"/>
  <c r="A3647" i="1"/>
  <c r="AH3646" i="1"/>
  <c r="V3646" i="1"/>
  <c r="I3646" i="1"/>
  <c r="A3646" i="1"/>
  <c r="AH3645" i="1"/>
  <c r="V3645" i="1"/>
  <c r="I3645" i="1"/>
  <c r="A3645" i="1"/>
  <c r="AH3644" i="1"/>
  <c r="V3644" i="1"/>
  <c r="I3644" i="1"/>
  <c r="A3644" i="1"/>
  <c r="V3643" i="1"/>
  <c r="A3643" i="1"/>
  <c r="AH3642" i="1"/>
  <c r="V3642" i="1"/>
  <c r="I3642" i="1"/>
  <c r="A3642" i="1"/>
  <c r="AH3641" i="1"/>
  <c r="V3641" i="1"/>
  <c r="A3641" i="1"/>
  <c r="AH3640" i="1"/>
  <c r="V3640" i="1"/>
  <c r="I3640" i="1"/>
  <c r="A3640" i="1"/>
  <c r="AH3639" i="1"/>
  <c r="V3639" i="1"/>
  <c r="I3639" i="1"/>
  <c r="A3639" i="1"/>
  <c r="AH3638" i="1"/>
  <c r="V3638" i="1"/>
  <c r="I3638" i="1"/>
  <c r="A3638" i="1"/>
  <c r="AH3637" i="1"/>
  <c r="V3637" i="1"/>
  <c r="A3637" i="1"/>
  <c r="AH3636" i="1"/>
  <c r="V3636" i="1"/>
  <c r="I3636" i="1"/>
  <c r="A3636" i="1"/>
  <c r="AH3635" i="1"/>
  <c r="V3635" i="1"/>
  <c r="I3635" i="1"/>
  <c r="A3635" i="1"/>
  <c r="AH3634" i="1"/>
  <c r="V3634" i="1"/>
  <c r="A3634" i="1"/>
  <c r="AH3633" i="1"/>
  <c r="V3633" i="1"/>
  <c r="A3633" i="1"/>
  <c r="AH3632" i="1"/>
  <c r="V3632" i="1"/>
  <c r="I3632" i="1"/>
  <c r="A3632" i="1"/>
  <c r="AH3631" i="1"/>
  <c r="V3631" i="1"/>
  <c r="I3631" i="1"/>
  <c r="A3631" i="1"/>
  <c r="AH3630" i="1"/>
  <c r="V3630" i="1"/>
  <c r="I3630" i="1"/>
  <c r="A3630" i="1"/>
  <c r="AH3629" i="1"/>
  <c r="V3629" i="1"/>
  <c r="I3629" i="1"/>
  <c r="A3629" i="1"/>
  <c r="AH3628" i="1"/>
  <c r="V3628" i="1"/>
  <c r="I3628" i="1"/>
  <c r="A3628" i="1"/>
  <c r="AH3627" i="1"/>
  <c r="V3627" i="1"/>
  <c r="I3627" i="1"/>
  <c r="A3627" i="1"/>
  <c r="AH3626" i="1"/>
  <c r="V3626" i="1"/>
  <c r="I3626" i="1"/>
  <c r="A3626" i="1"/>
  <c r="AH3625" i="1"/>
  <c r="V3625" i="1"/>
  <c r="I3625" i="1"/>
  <c r="A3625" i="1"/>
  <c r="AH3624" i="1"/>
  <c r="I3624" i="1"/>
  <c r="A3624" i="1"/>
  <c r="AH3623" i="1"/>
  <c r="V3623" i="1"/>
  <c r="I3623" i="1"/>
  <c r="A3623" i="1"/>
  <c r="AH3622" i="1"/>
  <c r="V3622" i="1"/>
  <c r="I3622" i="1"/>
  <c r="A3622" i="1"/>
  <c r="AH3621" i="1"/>
  <c r="V3621" i="1"/>
  <c r="I3621" i="1"/>
  <c r="A3621" i="1"/>
  <c r="AH3620" i="1"/>
  <c r="V3620" i="1"/>
  <c r="I3620" i="1"/>
  <c r="A3620" i="1"/>
  <c r="AH3619" i="1"/>
  <c r="V3619" i="1"/>
  <c r="I3619" i="1"/>
  <c r="A3619" i="1"/>
  <c r="V3618" i="1"/>
  <c r="A3618" i="1"/>
  <c r="AH3617" i="1"/>
  <c r="V3617" i="1"/>
  <c r="A3617" i="1"/>
  <c r="AH3616" i="1"/>
  <c r="V3616" i="1"/>
  <c r="I3616" i="1"/>
  <c r="A3616" i="1"/>
  <c r="AH3615" i="1"/>
  <c r="I3615" i="1"/>
  <c r="A3615" i="1"/>
  <c r="A3614" i="1"/>
  <c r="AH3613" i="1"/>
  <c r="V3613" i="1"/>
  <c r="I3613" i="1"/>
  <c r="A3613" i="1"/>
  <c r="AH3612" i="1"/>
  <c r="V3612" i="1"/>
  <c r="I3612" i="1"/>
  <c r="A3612" i="1"/>
  <c r="AH3611" i="1"/>
  <c r="V3611" i="1"/>
  <c r="I3611" i="1"/>
  <c r="A3611" i="1"/>
  <c r="AH3610" i="1"/>
  <c r="V3610" i="1"/>
  <c r="I3610" i="1"/>
  <c r="A3610" i="1"/>
  <c r="AH3609" i="1"/>
  <c r="V3609" i="1"/>
  <c r="A3609" i="1"/>
  <c r="AH3608" i="1"/>
  <c r="V3608" i="1"/>
  <c r="I3608" i="1"/>
  <c r="A3608" i="1"/>
  <c r="V3607" i="1"/>
  <c r="A3607" i="1"/>
  <c r="AH3606" i="1"/>
  <c r="V3606" i="1"/>
  <c r="I3606" i="1"/>
  <c r="A3606" i="1"/>
  <c r="AH3605" i="1"/>
  <c r="V3605" i="1"/>
  <c r="I3605" i="1"/>
  <c r="A3605" i="1"/>
  <c r="AH3604" i="1"/>
  <c r="V3604" i="1"/>
  <c r="I3604" i="1"/>
  <c r="A3604" i="1"/>
  <c r="AH3603" i="1"/>
  <c r="V3603" i="1"/>
  <c r="I3603" i="1"/>
  <c r="A3603" i="1"/>
  <c r="AH3602" i="1"/>
  <c r="V3602" i="1"/>
  <c r="I3602" i="1"/>
  <c r="A3602" i="1"/>
  <c r="AH3601" i="1"/>
  <c r="V3601" i="1"/>
  <c r="I3601" i="1"/>
  <c r="A3601" i="1"/>
  <c r="V3600" i="1"/>
  <c r="A3600" i="1"/>
  <c r="AH3599" i="1"/>
  <c r="V3599" i="1"/>
  <c r="I3599" i="1"/>
  <c r="A3599" i="1"/>
  <c r="AH3598" i="1"/>
  <c r="V3598" i="1"/>
  <c r="I3598" i="1"/>
  <c r="A3598" i="1"/>
  <c r="AH3597" i="1"/>
  <c r="V3597" i="1"/>
  <c r="I3597" i="1"/>
  <c r="A3597" i="1"/>
  <c r="AH3596" i="1"/>
  <c r="V3596" i="1"/>
  <c r="I3596" i="1"/>
  <c r="A3596" i="1"/>
  <c r="V3595" i="1"/>
  <c r="A3595" i="1"/>
  <c r="AH3594" i="1"/>
  <c r="V3594" i="1"/>
  <c r="I3594" i="1"/>
  <c r="A3594" i="1"/>
  <c r="AH3593" i="1"/>
  <c r="V3593" i="1"/>
  <c r="I3593" i="1"/>
  <c r="A3593" i="1"/>
  <c r="V3592" i="1"/>
  <c r="A3592" i="1"/>
  <c r="AH3591" i="1"/>
  <c r="V3591" i="1"/>
  <c r="I3591" i="1"/>
  <c r="A3591" i="1"/>
  <c r="AH3590" i="1"/>
  <c r="A3590" i="1"/>
  <c r="AH3589" i="1"/>
  <c r="I3589" i="1"/>
  <c r="A3589" i="1"/>
  <c r="AH3588" i="1"/>
  <c r="V3588" i="1"/>
  <c r="A3588" i="1"/>
  <c r="AH3587" i="1"/>
  <c r="V3587" i="1"/>
  <c r="I3587" i="1"/>
  <c r="A3587" i="1"/>
  <c r="AH3586" i="1"/>
  <c r="V3586" i="1"/>
  <c r="I3586" i="1"/>
  <c r="A3586" i="1"/>
  <c r="AH3585" i="1"/>
  <c r="V3585" i="1"/>
  <c r="I3585" i="1"/>
  <c r="A3585" i="1"/>
  <c r="AH3584" i="1"/>
  <c r="V3584" i="1"/>
  <c r="I3584" i="1"/>
  <c r="A3584" i="1"/>
  <c r="AH3583" i="1"/>
  <c r="V3583" i="1"/>
  <c r="I3583" i="1"/>
  <c r="A3583" i="1"/>
  <c r="AH3582" i="1"/>
  <c r="V3582" i="1"/>
  <c r="I3582" i="1"/>
  <c r="A3582" i="1"/>
  <c r="AH3581" i="1"/>
  <c r="V3581" i="1"/>
  <c r="I3581" i="1"/>
  <c r="A3581" i="1"/>
  <c r="AH3580" i="1"/>
  <c r="V3580" i="1"/>
  <c r="I3580" i="1"/>
  <c r="A3580" i="1"/>
  <c r="V3579" i="1"/>
  <c r="A3579" i="1"/>
  <c r="V3578" i="1"/>
  <c r="A3578" i="1"/>
  <c r="V3577" i="1"/>
  <c r="A3577" i="1"/>
  <c r="AH3576" i="1"/>
  <c r="V3576" i="1"/>
  <c r="I3576" i="1"/>
  <c r="A3576" i="1"/>
  <c r="AH3575" i="1"/>
  <c r="V3575" i="1"/>
  <c r="I3575" i="1"/>
  <c r="A3575" i="1"/>
  <c r="AH3574" i="1"/>
  <c r="V3574" i="1"/>
  <c r="I3574" i="1"/>
  <c r="A3574" i="1"/>
  <c r="AH3573" i="1"/>
  <c r="V3573" i="1"/>
  <c r="I3573" i="1"/>
  <c r="A3573" i="1"/>
  <c r="AH3572" i="1"/>
  <c r="V3572" i="1"/>
  <c r="A3572" i="1"/>
  <c r="AH3571" i="1"/>
  <c r="V3571" i="1"/>
  <c r="I3571" i="1"/>
  <c r="A3571" i="1"/>
  <c r="AH3570" i="1"/>
  <c r="V3570" i="1"/>
  <c r="I3570" i="1"/>
  <c r="A3570" i="1"/>
  <c r="AH3569" i="1"/>
  <c r="V3569" i="1"/>
  <c r="I3569" i="1"/>
  <c r="A3569" i="1"/>
  <c r="AH3568" i="1"/>
  <c r="V3568" i="1"/>
  <c r="I3568" i="1"/>
  <c r="A3568" i="1"/>
  <c r="AH3567" i="1"/>
  <c r="V3567" i="1"/>
  <c r="I3567" i="1"/>
  <c r="A3567" i="1"/>
  <c r="AH3566" i="1"/>
  <c r="V3566" i="1"/>
  <c r="I3566" i="1"/>
  <c r="A3566" i="1"/>
  <c r="AH3565" i="1"/>
  <c r="V3565" i="1"/>
  <c r="I3565" i="1"/>
  <c r="A3565" i="1"/>
  <c r="AH3564" i="1"/>
  <c r="V3564" i="1"/>
  <c r="I3564" i="1"/>
  <c r="A3564" i="1"/>
  <c r="AH3563" i="1"/>
  <c r="V3563" i="1"/>
  <c r="A3563" i="1"/>
  <c r="AH3562" i="1"/>
  <c r="V3562" i="1"/>
  <c r="I3562" i="1"/>
  <c r="A3562" i="1"/>
  <c r="V3561" i="1"/>
  <c r="A3561" i="1"/>
  <c r="V3560" i="1"/>
  <c r="A3560" i="1"/>
  <c r="AH3559" i="1"/>
  <c r="V3559" i="1"/>
  <c r="I3559" i="1"/>
  <c r="A3559" i="1"/>
  <c r="AH3558" i="1"/>
  <c r="V3558" i="1"/>
  <c r="A3558" i="1"/>
  <c r="AH3557" i="1"/>
  <c r="V3557" i="1"/>
  <c r="I3557" i="1"/>
  <c r="A3557" i="1"/>
  <c r="AH3556" i="1"/>
  <c r="V3556" i="1"/>
  <c r="I3556" i="1"/>
  <c r="A3556" i="1"/>
  <c r="V3555" i="1"/>
  <c r="A3555" i="1"/>
  <c r="AH3554" i="1"/>
  <c r="V3554" i="1"/>
  <c r="I3554" i="1"/>
  <c r="A3554" i="1"/>
  <c r="AH3553" i="1"/>
  <c r="V3553" i="1"/>
  <c r="I3553" i="1"/>
  <c r="A3553" i="1"/>
  <c r="AH3552" i="1"/>
  <c r="V3552" i="1"/>
  <c r="I3552" i="1"/>
  <c r="A3552" i="1"/>
  <c r="AH3551" i="1"/>
  <c r="V3551" i="1"/>
  <c r="I3551" i="1"/>
  <c r="A3551" i="1"/>
  <c r="AH3550" i="1"/>
  <c r="V3550" i="1"/>
  <c r="I3550" i="1"/>
  <c r="A3550" i="1"/>
  <c r="V3549" i="1"/>
  <c r="A3549" i="1"/>
  <c r="AH3548" i="1"/>
  <c r="V3548" i="1"/>
  <c r="I3548" i="1"/>
  <c r="A3548" i="1"/>
  <c r="AH3547" i="1"/>
  <c r="V3547" i="1"/>
  <c r="I3547" i="1"/>
  <c r="A3547" i="1"/>
  <c r="V3546" i="1"/>
  <c r="A3546" i="1"/>
  <c r="AH3545" i="1"/>
  <c r="V3545" i="1"/>
  <c r="I3545" i="1"/>
  <c r="A3545" i="1"/>
  <c r="AH3544" i="1"/>
  <c r="V3544" i="1"/>
  <c r="I3544" i="1"/>
  <c r="A3544" i="1"/>
  <c r="V3543" i="1"/>
  <c r="A3543" i="1"/>
  <c r="AH3542" i="1"/>
  <c r="V3542" i="1"/>
  <c r="I3542" i="1"/>
  <c r="A3542" i="1"/>
  <c r="AH3541" i="1"/>
  <c r="I3541" i="1"/>
  <c r="A3541" i="1"/>
  <c r="V3540" i="1"/>
  <c r="A3540" i="1"/>
  <c r="AH3539" i="1"/>
  <c r="V3539" i="1"/>
  <c r="I3539" i="1"/>
  <c r="A3539" i="1"/>
  <c r="AH3538" i="1"/>
  <c r="V3538" i="1"/>
  <c r="I3538" i="1"/>
  <c r="A3538" i="1"/>
  <c r="AH3537" i="1"/>
  <c r="V3537" i="1"/>
  <c r="I3537" i="1"/>
  <c r="A3537" i="1"/>
  <c r="AH3536" i="1"/>
  <c r="V3536" i="1"/>
  <c r="I3536" i="1"/>
  <c r="A3536" i="1"/>
  <c r="AH3535" i="1"/>
  <c r="I3535" i="1"/>
  <c r="A3535" i="1"/>
  <c r="AH3534" i="1"/>
  <c r="I3534" i="1"/>
  <c r="A3534" i="1"/>
  <c r="AH3533" i="1"/>
  <c r="V3533" i="1"/>
  <c r="I3533" i="1"/>
  <c r="A3533" i="1"/>
  <c r="AH3532" i="1"/>
  <c r="V3532" i="1"/>
  <c r="A3532" i="1"/>
  <c r="AH3531" i="1"/>
  <c r="V3531" i="1"/>
  <c r="A3531" i="1"/>
  <c r="AH3530" i="1"/>
  <c r="V3530" i="1"/>
  <c r="I3530" i="1"/>
  <c r="A3530" i="1"/>
  <c r="AH3529" i="1"/>
  <c r="V3529" i="1"/>
  <c r="I3529" i="1"/>
  <c r="A3529" i="1"/>
  <c r="V3528" i="1"/>
  <c r="A3528" i="1"/>
  <c r="AH3527" i="1"/>
  <c r="V3527" i="1"/>
  <c r="I3527" i="1"/>
  <c r="A3527" i="1"/>
  <c r="AH3526" i="1"/>
  <c r="V3526" i="1"/>
  <c r="I3526" i="1"/>
  <c r="A3526" i="1"/>
  <c r="AH3525" i="1"/>
  <c r="V3525" i="1"/>
  <c r="I3525" i="1"/>
  <c r="A3525" i="1"/>
  <c r="AH3524" i="1"/>
  <c r="V3524" i="1"/>
  <c r="I3524" i="1"/>
  <c r="A3524" i="1"/>
  <c r="AH3523" i="1"/>
  <c r="V3523" i="1"/>
  <c r="I3523" i="1"/>
  <c r="A3523" i="1"/>
  <c r="AH3522" i="1"/>
  <c r="V3522" i="1"/>
  <c r="I3522" i="1"/>
  <c r="A3522" i="1"/>
  <c r="AH3521" i="1"/>
  <c r="V3521" i="1"/>
  <c r="I3521" i="1"/>
  <c r="A3521" i="1"/>
  <c r="AH3520" i="1"/>
  <c r="V3520" i="1"/>
  <c r="I3520" i="1"/>
  <c r="A3520" i="1"/>
  <c r="V3519" i="1"/>
  <c r="A3519" i="1"/>
  <c r="AH3518" i="1"/>
  <c r="V3518" i="1"/>
  <c r="I3518" i="1"/>
  <c r="A3518" i="1"/>
  <c r="AH3517" i="1"/>
  <c r="V3517" i="1"/>
  <c r="I3517" i="1"/>
  <c r="A3517" i="1"/>
  <c r="AH3516" i="1"/>
  <c r="V3516" i="1"/>
  <c r="I3516" i="1"/>
  <c r="A3516" i="1"/>
  <c r="AH3515" i="1"/>
  <c r="V3515" i="1"/>
  <c r="I3515" i="1"/>
  <c r="A3515" i="1"/>
  <c r="AH3514" i="1"/>
  <c r="V3514" i="1"/>
  <c r="I3514" i="1"/>
  <c r="A3514" i="1"/>
  <c r="AH3513" i="1"/>
  <c r="V3513" i="1"/>
  <c r="A3513" i="1"/>
  <c r="V3512" i="1"/>
  <c r="A3512" i="1"/>
  <c r="AH3511" i="1"/>
  <c r="V3511" i="1"/>
  <c r="I3511" i="1"/>
  <c r="A3511" i="1"/>
  <c r="V3510" i="1"/>
  <c r="A3510" i="1"/>
  <c r="AH3509" i="1"/>
  <c r="V3509" i="1"/>
  <c r="I3509" i="1"/>
  <c r="A3509" i="1"/>
  <c r="AH3508" i="1"/>
  <c r="V3508" i="1"/>
  <c r="A3508" i="1"/>
  <c r="AH3507" i="1"/>
  <c r="V3507" i="1"/>
  <c r="I3507" i="1"/>
  <c r="A3507" i="1"/>
  <c r="AH3506" i="1"/>
  <c r="V3506" i="1"/>
  <c r="I3506" i="1"/>
  <c r="A3506" i="1"/>
  <c r="AH3505" i="1"/>
  <c r="V3505" i="1"/>
  <c r="I3505" i="1"/>
  <c r="A3505" i="1"/>
  <c r="V3504" i="1"/>
  <c r="A3504" i="1"/>
  <c r="V3503" i="1"/>
  <c r="A3503" i="1"/>
  <c r="AH3502" i="1"/>
  <c r="V3502" i="1"/>
  <c r="I3502" i="1"/>
  <c r="A3502" i="1"/>
  <c r="AH3501" i="1"/>
  <c r="V3501" i="1"/>
  <c r="I3501" i="1"/>
  <c r="A3501" i="1"/>
  <c r="AH3500" i="1"/>
  <c r="V3500" i="1"/>
  <c r="I3500" i="1"/>
  <c r="A3500" i="1"/>
  <c r="AH3499" i="1"/>
  <c r="V3499" i="1"/>
  <c r="I3499" i="1"/>
  <c r="A3499" i="1"/>
  <c r="AH3498" i="1"/>
  <c r="V3498" i="1"/>
  <c r="I3498" i="1"/>
  <c r="A3498" i="1"/>
  <c r="V3497" i="1"/>
  <c r="A3497" i="1"/>
  <c r="AH3496" i="1"/>
  <c r="I3496" i="1"/>
  <c r="A3496" i="1"/>
  <c r="AH3495" i="1"/>
  <c r="V3495" i="1"/>
  <c r="I3495" i="1"/>
  <c r="A3495" i="1"/>
  <c r="V3494" i="1"/>
  <c r="A3494" i="1"/>
  <c r="V3493" i="1"/>
  <c r="A3493" i="1"/>
  <c r="AH3492" i="1"/>
  <c r="V3492" i="1"/>
  <c r="I3492" i="1"/>
  <c r="A3492" i="1"/>
  <c r="AH3491" i="1"/>
  <c r="V3491" i="1"/>
  <c r="I3491" i="1"/>
  <c r="A3491" i="1"/>
  <c r="AH3490" i="1"/>
  <c r="V3490" i="1"/>
  <c r="I3490" i="1"/>
  <c r="A3490" i="1"/>
  <c r="AH3489" i="1"/>
  <c r="V3489" i="1"/>
  <c r="A3489" i="1"/>
  <c r="AH3488" i="1"/>
  <c r="V3488" i="1"/>
  <c r="I3488" i="1"/>
  <c r="A3488" i="1"/>
  <c r="AH3487" i="1"/>
  <c r="V3487" i="1"/>
  <c r="I3487" i="1"/>
  <c r="A3487" i="1"/>
  <c r="AH3486" i="1"/>
  <c r="V3486" i="1"/>
  <c r="I3486" i="1"/>
  <c r="A3486" i="1"/>
  <c r="AH3485" i="1"/>
  <c r="V3485" i="1"/>
  <c r="A3485" i="1"/>
  <c r="AH3484" i="1"/>
  <c r="V3484" i="1"/>
  <c r="I3484" i="1"/>
  <c r="A3484" i="1"/>
  <c r="AH3483" i="1"/>
  <c r="V3483" i="1"/>
  <c r="A3483" i="1"/>
  <c r="AH3482" i="1"/>
  <c r="V3482" i="1"/>
  <c r="I3482" i="1"/>
  <c r="A3482" i="1"/>
  <c r="AH3481" i="1"/>
  <c r="V3481" i="1"/>
  <c r="I3481" i="1"/>
  <c r="A3481" i="1"/>
  <c r="AH3480" i="1"/>
  <c r="V3480" i="1"/>
  <c r="I3480" i="1"/>
  <c r="A3480" i="1"/>
  <c r="AH3479" i="1"/>
  <c r="V3479" i="1"/>
  <c r="I3479" i="1"/>
  <c r="A3479" i="1"/>
  <c r="AH3478" i="1"/>
  <c r="V3478" i="1"/>
  <c r="A3478" i="1"/>
  <c r="AH3477" i="1"/>
  <c r="V3477" i="1"/>
  <c r="I3477" i="1"/>
  <c r="A3477" i="1"/>
  <c r="AH3476" i="1"/>
  <c r="V3476" i="1"/>
  <c r="I3476" i="1"/>
  <c r="A3476" i="1"/>
  <c r="V3475" i="1"/>
  <c r="A3475" i="1"/>
  <c r="AH3474" i="1"/>
  <c r="V3474" i="1"/>
  <c r="I3474" i="1"/>
  <c r="A3474" i="1"/>
  <c r="AH3473" i="1"/>
  <c r="V3473" i="1"/>
  <c r="I3473" i="1"/>
  <c r="A3473" i="1"/>
  <c r="AH3472" i="1"/>
  <c r="V3472" i="1"/>
  <c r="I3472" i="1"/>
  <c r="A3472" i="1"/>
  <c r="V3471" i="1"/>
  <c r="A3471" i="1"/>
  <c r="V3470" i="1"/>
  <c r="A3470" i="1"/>
  <c r="AH3469" i="1"/>
  <c r="V3469" i="1"/>
  <c r="I3469" i="1"/>
  <c r="A3469" i="1"/>
  <c r="AH3468" i="1"/>
  <c r="V3468" i="1"/>
  <c r="I3468" i="1"/>
  <c r="A3468" i="1"/>
  <c r="V3467" i="1"/>
  <c r="A3467" i="1"/>
  <c r="AH3466" i="1"/>
  <c r="V3466" i="1"/>
  <c r="I3466" i="1"/>
  <c r="A3466" i="1"/>
  <c r="AH3465" i="1"/>
  <c r="V3465" i="1"/>
  <c r="I3465" i="1"/>
  <c r="A3465" i="1"/>
  <c r="AH3464" i="1"/>
  <c r="V3464" i="1"/>
  <c r="I3464" i="1"/>
  <c r="A3464" i="1"/>
  <c r="AH3463" i="1"/>
  <c r="V3463" i="1"/>
  <c r="A3463" i="1"/>
  <c r="AH3462" i="1"/>
  <c r="V3462" i="1"/>
  <c r="A3462" i="1"/>
  <c r="AH3461" i="1"/>
  <c r="V3461" i="1"/>
  <c r="I3461" i="1"/>
  <c r="A3461" i="1"/>
  <c r="AH3460" i="1"/>
  <c r="V3460" i="1"/>
  <c r="I3460" i="1"/>
  <c r="A3460" i="1"/>
  <c r="AH3459" i="1"/>
  <c r="V3459" i="1"/>
  <c r="I3459" i="1"/>
  <c r="A3459" i="1"/>
  <c r="AH3458" i="1"/>
  <c r="V3458" i="1"/>
  <c r="I3458" i="1"/>
  <c r="A3458" i="1"/>
  <c r="AH3457" i="1"/>
  <c r="V3457" i="1"/>
  <c r="I3457" i="1"/>
  <c r="A3457" i="1"/>
  <c r="AH3456" i="1"/>
  <c r="V3456" i="1"/>
  <c r="I3456" i="1"/>
  <c r="A3456" i="1"/>
  <c r="V3455" i="1"/>
  <c r="A3455" i="1"/>
  <c r="AH3454" i="1"/>
  <c r="V3454" i="1"/>
  <c r="I3454" i="1"/>
  <c r="A3454" i="1"/>
  <c r="V3453" i="1"/>
  <c r="A3453" i="1"/>
  <c r="V3452" i="1"/>
  <c r="A3452" i="1"/>
  <c r="AH3451" i="1"/>
  <c r="V3451" i="1"/>
  <c r="I3451" i="1"/>
  <c r="A3451" i="1"/>
  <c r="AH3450" i="1"/>
  <c r="V3450" i="1"/>
  <c r="I3450" i="1"/>
  <c r="A3450" i="1"/>
  <c r="AH3449" i="1"/>
  <c r="V3449" i="1"/>
  <c r="I3449" i="1"/>
  <c r="A3449" i="1"/>
  <c r="AH3448" i="1"/>
  <c r="V3448" i="1"/>
  <c r="I3448" i="1"/>
  <c r="A3448" i="1"/>
  <c r="AH3447" i="1"/>
  <c r="V3447" i="1"/>
  <c r="I3447" i="1"/>
  <c r="A3447" i="1"/>
  <c r="AH3446" i="1"/>
  <c r="V3446" i="1"/>
  <c r="I3446" i="1"/>
  <c r="A3446" i="1"/>
  <c r="AH3445" i="1"/>
  <c r="V3445" i="1"/>
  <c r="I3445" i="1"/>
  <c r="A3445" i="1"/>
  <c r="V3444" i="1"/>
  <c r="A3444" i="1"/>
  <c r="AH3443" i="1"/>
  <c r="V3443" i="1"/>
  <c r="I3443" i="1"/>
  <c r="A3443" i="1"/>
  <c r="AH3442" i="1"/>
  <c r="V3442" i="1"/>
  <c r="I3442" i="1"/>
  <c r="A3442" i="1"/>
  <c r="AH3441" i="1"/>
  <c r="V3441" i="1"/>
  <c r="I3441" i="1"/>
  <c r="A3441" i="1"/>
  <c r="AH3440" i="1"/>
  <c r="V3440" i="1"/>
  <c r="I3440" i="1"/>
  <c r="A3440" i="1"/>
  <c r="AH3439" i="1"/>
  <c r="V3439" i="1"/>
  <c r="A3439" i="1"/>
  <c r="AH3438" i="1"/>
  <c r="V3438" i="1"/>
  <c r="I3438" i="1"/>
  <c r="A3438" i="1"/>
  <c r="AH3437" i="1"/>
  <c r="V3437" i="1"/>
  <c r="I3437" i="1"/>
  <c r="A3437" i="1"/>
  <c r="AH3436" i="1"/>
  <c r="A3436" i="1"/>
  <c r="AH3435" i="1"/>
  <c r="A3435" i="1"/>
  <c r="AH3434" i="1"/>
  <c r="I3434" i="1"/>
  <c r="A3434" i="1"/>
  <c r="AH3433" i="1"/>
  <c r="I3433" i="1"/>
  <c r="A3433" i="1"/>
  <c r="AH3432" i="1"/>
  <c r="I3432" i="1"/>
  <c r="A3432" i="1"/>
  <c r="AH3431" i="1"/>
  <c r="V3431" i="1"/>
  <c r="I3431" i="1"/>
  <c r="A3431" i="1"/>
  <c r="AH3430" i="1"/>
  <c r="V3430" i="1"/>
  <c r="I3430" i="1"/>
  <c r="A3430" i="1"/>
  <c r="AH3429" i="1"/>
  <c r="V3429" i="1"/>
  <c r="I3429" i="1"/>
  <c r="A3429" i="1"/>
  <c r="AH3428" i="1"/>
  <c r="V3428" i="1"/>
  <c r="A3428" i="1"/>
  <c r="AH3427" i="1"/>
  <c r="V3427" i="1"/>
  <c r="I3427" i="1"/>
  <c r="A3427" i="1"/>
  <c r="AH3426" i="1"/>
  <c r="V3426" i="1"/>
  <c r="I3426" i="1"/>
  <c r="A3426" i="1"/>
  <c r="AH3425" i="1"/>
  <c r="V3425" i="1"/>
  <c r="I3425" i="1"/>
  <c r="A3425" i="1"/>
  <c r="AH3424" i="1"/>
  <c r="V3424" i="1"/>
  <c r="I3424" i="1"/>
  <c r="A3424" i="1"/>
  <c r="V3423" i="1"/>
  <c r="A3423" i="1"/>
  <c r="AH3422" i="1"/>
  <c r="V3422" i="1"/>
  <c r="I3422" i="1"/>
  <c r="A3422" i="1"/>
  <c r="AH3421" i="1"/>
  <c r="V3421" i="1"/>
  <c r="A3421" i="1"/>
  <c r="AH3420" i="1"/>
  <c r="V3420" i="1"/>
  <c r="I3420" i="1"/>
  <c r="A3420" i="1"/>
  <c r="AH3419" i="1"/>
  <c r="V3419" i="1"/>
  <c r="I3419" i="1"/>
  <c r="A3419" i="1"/>
  <c r="AH3418" i="1"/>
  <c r="V3418" i="1"/>
  <c r="I3418" i="1"/>
  <c r="A3418" i="1"/>
  <c r="AH3417" i="1"/>
  <c r="V3417" i="1"/>
  <c r="A3417" i="1"/>
  <c r="AH3416" i="1"/>
  <c r="V3416" i="1"/>
  <c r="I3416" i="1"/>
  <c r="A3416" i="1"/>
  <c r="AH3415" i="1"/>
  <c r="V3415" i="1"/>
  <c r="A3415" i="1"/>
  <c r="AH3414" i="1"/>
  <c r="V3414" i="1"/>
  <c r="I3414" i="1"/>
  <c r="A3414" i="1"/>
  <c r="AH3413" i="1"/>
  <c r="V3413" i="1"/>
  <c r="I3413" i="1"/>
  <c r="A3413" i="1"/>
  <c r="AH3412" i="1"/>
  <c r="V3412" i="1"/>
  <c r="I3412" i="1"/>
  <c r="A3412" i="1"/>
  <c r="AH3411" i="1"/>
  <c r="V3411" i="1"/>
  <c r="A3411" i="1"/>
  <c r="AH3410" i="1"/>
  <c r="V3410" i="1"/>
  <c r="I3410" i="1"/>
  <c r="A3410" i="1"/>
  <c r="AH3409" i="1"/>
  <c r="V3409" i="1"/>
  <c r="A3409" i="1"/>
  <c r="AH3408" i="1"/>
  <c r="V3408" i="1"/>
  <c r="A3408" i="1"/>
  <c r="AH3407" i="1"/>
  <c r="V3407" i="1"/>
  <c r="I3407" i="1"/>
  <c r="A3407" i="1"/>
  <c r="AH3406" i="1"/>
  <c r="V3406" i="1"/>
  <c r="I3406" i="1"/>
  <c r="A3406" i="1"/>
  <c r="V3405" i="1"/>
  <c r="A3405" i="1"/>
  <c r="V3404" i="1"/>
  <c r="A3404" i="1"/>
  <c r="AH3403" i="1"/>
  <c r="V3403" i="1"/>
  <c r="I3403" i="1"/>
  <c r="A3403" i="1"/>
  <c r="AH3402" i="1"/>
  <c r="V3402" i="1"/>
  <c r="I3402" i="1"/>
  <c r="A3402" i="1"/>
  <c r="AH3401" i="1"/>
  <c r="V3401" i="1"/>
  <c r="A3401" i="1"/>
  <c r="AH3400" i="1"/>
  <c r="V3400" i="1"/>
  <c r="I3400" i="1"/>
  <c r="A3400" i="1"/>
  <c r="AH3399" i="1"/>
  <c r="V3399" i="1"/>
  <c r="I3399" i="1"/>
  <c r="A3399" i="1"/>
  <c r="AH3398" i="1"/>
  <c r="V3398" i="1"/>
  <c r="I3398" i="1"/>
  <c r="A3398" i="1"/>
  <c r="AH3397" i="1"/>
  <c r="V3397" i="1"/>
  <c r="I3397" i="1"/>
  <c r="A3397" i="1"/>
  <c r="V3396" i="1"/>
  <c r="A3396" i="1"/>
  <c r="AH3395" i="1"/>
  <c r="V3395" i="1"/>
  <c r="I3395" i="1"/>
  <c r="A3395" i="1"/>
  <c r="AH3394" i="1"/>
  <c r="V3394" i="1"/>
  <c r="I3394" i="1"/>
  <c r="A3394" i="1"/>
  <c r="AH3393" i="1"/>
  <c r="V3393" i="1"/>
  <c r="I3393" i="1"/>
  <c r="A3393" i="1"/>
  <c r="AH3392" i="1"/>
  <c r="V3392" i="1"/>
  <c r="A3392" i="1"/>
  <c r="AH3391" i="1"/>
  <c r="V3391" i="1"/>
  <c r="A3391" i="1"/>
  <c r="AH3390" i="1"/>
  <c r="V3390" i="1"/>
  <c r="I3390" i="1"/>
  <c r="A3390" i="1"/>
  <c r="AH3389" i="1"/>
  <c r="V3389" i="1"/>
  <c r="I3389" i="1"/>
  <c r="A3389" i="1"/>
  <c r="AH3388" i="1"/>
  <c r="V3388" i="1"/>
  <c r="A3388" i="1"/>
  <c r="AH3387" i="1"/>
  <c r="V3387" i="1"/>
  <c r="I3387" i="1"/>
  <c r="A3387" i="1"/>
  <c r="AH3386" i="1"/>
  <c r="V3386" i="1"/>
  <c r="A3386" i="1"/>
  <c r="AH3385" i="1"/>
  <c r="V3385" i="1"/>
  <c r="I3385" i="1"/>
  <c r="A3385" i="1"/>
  <c r="AH3384" i="1"/>
  <c r="V3384" i="1"/>
  <c r="I3384" i="1"/>
  <c r="A3384" i="1"/>
  <c r="AH3383" i="1"/>
  <c r="V3383" i="1"/>
  <c r="I3383" i="1"/>
  <c r="A3383" i="1"/>
  <c r="AH3382" i="1"/>
  <c r="V3382" i="1"/>
  <c r="I3382" i="1"/>
  <c r="A3382" i="1"/>
  <c r="AH3381" i="1"/>
  <c r="V3381" i="1"/>
  <c r="A3381" i="1"/>
  <c r="AH3380" i="1"/>
  <c r="V3380" i="1"/>
  <c r="I3380" i="1"/>
  <c r="A3380" i="1"/>
  <c r="AH3379" i="1"/>
  <c r="V3379" i="1"/>
  <c r="I3379" i="1"/>
  <c r="A3379" i="1"/>
  <c r="V3378" i="1"/>
  <c r="A3378" i="1"/>
  <c r="V3377" i="1"/>
  <c r="A3377" i="1"/>
  <c r="AH3376" i="1"/>
  <c r="V3376" i="1"/>
  <c r="I3376" i="1"/>
  <c r="A3376" i="1"/>
  <c r="AH3375" i="1"/>
  <c r="V3375" i="1"/>
  <c r="I3375" i="1"/>
  <c r="A3375" i="1"/>
  <c r="AH3374" i="1"/>
  <c r="V3374" i="1"/>
  <c r="A3374" i="1"/>
  <c r="AH3373" i="1"/>
  <c r="V3373" i="1"/>
  <c r="I3373" i="1"/>
  <c r="A3373" i="1"/>
  <c r="AH3372" i="1"/>
  <c r="V3372" i="1"/>
  <c r="I3372" i="1"/>
  <c r="A3372" i="1"/>
  <c r="AH3371" i="1"/>
  <c r="V3371" i="1"/>
  <c r="A3371" i="1"/>
  <c r="AH3370" i="1"/>
  <c r="V3370" i="1"/>
  <c r="I3370" i="1"/>
  <c r="A3370" i="1"/>
  <c r="AH3369" i="1"/>
  <c r="V3369" i="1"/>
  <c r="I3369" i="1"/>
  <c r="A3369" i="1"/>
  <c r="AH3368" i="1"/>
  <c r="V3368" i="1"/>
  <c r="I3368" i="1"/>
  <c r="A3368" i="1"/>
  <c r="AH3367" i="1"/>
  <c r="V3367" i="1"/>
  <c r="I3367" i="1"/>
  <c r="A3367" i="1"/>
  <c r="AH3366" i="1"/>
  <c r="V3366" i="1"/>
  <c r="I3366" i="1"/>
  <c r="A3366" i="1"/>
  <c r="AH3365" i="1"/>
  <c r="V3365" i="1"/>
  <c r="A3365" i="1"/>
  <c r="AH3364" i="1"/>
  <c r="V3364" i="1"/>
  <c r="I3364" i="1"/>
  <c r="A3364" i="1"/>
  <c r="AH3363" i="1"/>
  <c r="V3363" i="1"/>
  <c r="I3363" i="1"/>
  <c r="A3363" i="1"/>
  <c r="AH3362" i="1"/>
  <c r="V3362" i="1"/>
  <c r="A3362" i="1"/>
  <c r="AH3361" i="1"/>
  <c r="V3361" i="1"/>
  <c r="A3361" i="1"/>
  <c r="AH3360" i="1"/>
  <c r="V3360" i="1"/>
  <c r="I3360" i="1"/>
  <c r="A3360" i="1"/>
  <c r="AH3359" i="1"/>
  <c r="V3359" i="1"/>
  <c r="I3359" i="1"/>
  <c r="A3359" i="1"/>
  <c r="AH3358" i="1"/>
  <c r="V3358" i="1"/>
  <c r="I3358" i="1"/>
  <c r="A3358" i="1"/>
  <c r="AH3357" i="1"/>
  <c r="V3357" i="1"/>
  <c r="I3357" i="1"/>
  <c r="A3357" i="1"/>
  <c r="V3356" i="1"/>
  <c r="A3356" i="1"/>
  <c r="AH3355" i="1"/>
  <c r="V3355" i="1"/>
  <c r="A3355" i="1"/>
  <c r="AH3354" i="1"/>
  <c r="V3354" i="1"/>
  <c r="I3354" i="1"/>
  <c r="A3354" i="1"/>
  <c r="AH3353" i="1"/>
  <c r="V3353" i="1"/>
  <c r="I3353" i="1"/>
  <c r="A3353" i="1"/>
  <c r="AH3352" i="1"/>
  <c r="V3352" i="1"/>
  <c r="I3352" i="1"/>
  <c r="A3352" i="1"/>
  <c r="AH3351" i="1"/>
  <c r="V3351" i="1"/>
  <c r="I3351" i="1"/>
  <c r="A3351" i="1"/>
  <c r="AH3350" i="1"/>
  <c r="V3350" i="1"/>
  <c r="A3350" i="1"/>
  <c r="AH3349" i="1"/>
  <c r="V3349" i="1"/>
  <c r="I3349" i="1"/>
  <c r="A3349" i="1"/>
  <c r="AH3348" i="1"/>
  <c r="V3348" i="1"/>
  <c r="I3348" i="1"/>
  <c r="A3348" i="1"/>
  <c r="AH3347" i="1"/>
  <c r="I3347" i="1"/>
  <c r="A3347" i="1"/>
  <c r="AH3346" i="1"/>
  <c r="I3346" i="1"/>
  <c r="A3346" i="1"/>
  <c r="AH3345" i="1"/>
  <c r="I3345" i="1"/>
  <c r="A3345" i="1"/>
  <c r="AH3344" i="1"/>
  <c r="V3344" i="1"/>
  <c r="A3344" i="1"/>
  <c r="AH3343" i="1"/>
  <c r="V3343" i="1"/>
  <c r="I3343" i="1"/>
  <c r="A3343" i="1"/>
  <c r="AH3342" i="1"/>
  <c r="V3342" i="1"/>
  <c r="I3342" i="1"/>
  <c r="A3342" i="1"/>
  <c r="AH3341" i="1"/>
  <c r="V3341" i="1"/>
  <c r="I3341" i="1"/>
  <c r="A3341" i="1"/>
  <c r="AH3340" i="1"/>
  <c r="V3340" i="1"/>
  <c r="A3340" i="1"/>
  <c r="AH3339" i="1"/>
  <c r="V3339" i="1"/>
  <c r="I3339" i="1"/>
  <c r="A3339" i="1"/>
  <c r="AH3338" i="1"/>
  <c r="V3338" i="1"/>
  <c r="I3338" i="1"/>
  <c r="A3338" i="1"/>
  <c r="AH3337" i="1"/>
  <c r="V3337" i="1"/>
  <c r="A3337" i="1"/>
  <c r="V3336" i="1"/>
  <c r="A3336" i="1"/>
  <c r="AH3335" i="1"/>
  <c r="V3335" i="1"/>
  <c r="I3335" i="1"/>
  <c r="A3335" i="1"/>
  <c r="AH3334" i="1"/>
  <c r="V3334" i="1"/>
  <c r="I3334" i="1"/>
  <c r="A3334" i="1"/>
  <c r="V3333" i="1"/>
  <c r="A3333" i="1"/>
  <c r="AH3332" i="1"/>
  <c r="V3332" i="1"/>
  <c r="I3332" i="1"/>
  <c r="A3332" i="1"/>
  <c r="AH3331" i="1"/>
  <c r="V3331" i="1"/>
  <c r="I3331" i="1"/>
  <c r="A3331" i="1"/>
  <c r="AH3330" i="1"/>
  <c r="V3330" i="1"/>
  <c r="I3330" i="1"/>
  <c r="A3330" i="1"/>
  <c r="AH3329" i="1"/>
  <c r="V3329" i="1"/>
  <c r="I3329" i="1"/>
  <c r="A3329" i="1"/>
  <c r="AH3328" i="1"/>
  <c r="V3328" i="1"/>
  <c r="I3328" i="1"/>
  <c r="A3328" i="1"/>
  <c r="AH3327" i="1"/>
  <c r="V3327" i="1"/>
  <c r="I3327" i="1"/>
  <c r="A3327" i="1"/>
  <c r="V3326" i="1"/>
  <c r="A3326" i="1"/>
  <c r="AH3325" i="1"/>
  <c r="V3325" i="1"/>
  <c r="I3325" i="1"/>
  <c r="A3325" i="1"/>
  <c r="V3324" i="1"/>
  <c r="A3324" i="1"/>
  <c r="AH3323" i="1"/>
  <c r="V3323" i="1"/>
  <c r="I3323" i="1"/>
  <c r="A3323" i="1"/>
  <c r="AH3322" i="1"/>
  <c r="V3322" i="1"/>
  <c r="I3322" i="1"/>
  <c r="A3322" i="1"/>
  <c r="AH3321" i="1"/>
  <c r="V3321" i="1"/>
  <c r="I3321" i="1"/>
  <c r="A3321" i="1"/>
  <c r="V3320" i="1"/>
  <c r="A3320" i="1"/>
  <c r="AH3319" i="1"/>
  <c r="V3319" i="1"/>
  <c r="I3319" i="1"/>
  <c r="A3319" i="1"/>
  <c r="AH3318" i="1"/>
  <c r="V3318" i="1"/>
  <c r="I3318" i="1"/>
  <c r="A3318" i="1"/>
  <c r="V3317" i="1"/>
  <c r="A3317" i="1"/>
  <c r="AH3316" i="1"/>
  <c r="V3316" i="1"/>
  <c r="I3316" i="1"/>
  <c r="A3316" i="1"/>
  <c r="AH3315" i="1"/>
  <c r="V3315" i="1"/>
  <c r="I3315" i="1"/>
  <c r="A3315" i="1"/>
  <c r="AH3314" i="1"/>
  <c r="V3314" i="1"/>
  <c r="I3314" i="1"/>
  <c r="A3314" i="1"/>
  <c r="AH3313" i="1"/>
  <c r="V3313" i="1"/>
  <c r="I3313" i="1"/>
  <c r="A3313" i="1"/>
  <c r="V3312" i="1"/>
  <c r="A3312" i="1"/>
  <c r="AH3311" i="1"/>
  <c r="V3311" i="1"/>
  <c r="I3311" i="1"/>
  <c r="A3311" i="1"/>
  <c r="AH3310" i="1"/>
  <c r="V3310" i="1"/>
  <c r="I3310" i="1"/>
  <c r="A3310" i="1"/>
  <c r="AH3309" i="1"/>
  <c r="V3309" i="1"/>
  <c r="I3309" i="1"/>
  <c r="A3309" i="1"/>
  <c r="AH3308" i="1"/>
  <c r="V3308" i="1"/>
  <c r="A3308" i="1"/>
  <c r="AH3307" i="1"/>
  <c r="V3307" i="1"/>
  <c r="I3307" i="1"/>
  <c r="A3307" i="1"/>
  <c r="AH3306" i="1"/>
  <c r="V3306" i="1"/>
  <c r="I3306" i="1"/>
  <c r="A3306" i="1"/>
  <c r="AH3305" i="1"/>
  <c r="V3305" i="1"/>
  <c r="I3305" i="1"/>
  <c r="A3305" i="1"/>
  <c r="V3304" i="1"/>
  <c r="A3304" i="1"/>
  <c r="AH3303" i="1"/>
  <c r="V3303" i="1"/>
  <c r="I3303" i="1"/>
  <c r="A3303" i="1"/>
  <c r="AH3302" i="1"/>
  <c r="V3302" i="1"/>
  <c r="A3302" i="1"/>
  <c r="AH3301" i="1"/>
  <c r="V3301" i="1"/>
  <c r="A3301" i="1"/>
  <c r="AH3300" i="1"/>
  <c r="V3300" i="1"/>
  <c r="I3300" i="1"/>
  <c r="A3300" i="1"/>
  <c r="AH3299" i="1"/>
  <c r="V3299" i="1"/>
  <c r="I3299" i="1"/>
  <c r="A3299" i="1"/>
  <c r="AH3298" i="1"/>
  <c r="V3298" i="1"/>
  <c r="A3298" i="1"/>
  <c r="AH3297" i="1"/>
  <c r="V3297" i="1"/>
  <c r="I3297" i="1"/>
  <c r="A3297" i="1"/>
  <c r="AH3296" i="1"/>
  <c r="V3296" i="1"/>
  <c r="I3296" i="1"/>
  <c r="A3296" i="1"/>
  <c r="AH3295" i="1"/>
  <c r="V3295" i="1"/>
  <c r="A3295" i="1"/>
  <c r="AH3294" i="1"/>
  <c r="V3294" i="1"/>
  <c r="I3294" i="1"/>
  <c r="A3294" i="1"/>
  <c r="AH3293" i="1"/>
  <c r="V3293" i="1"/>
  <c r="I3293" i="1"/>
  <c r="A3293" i="1"/>
  <c r="AH3292" i="1"/>
  <c r="V3292" i="1"/>
  <c r="I3292" i="1"/>
  <c r="A3292" i="1"/>
  <c r="AH3291" i="1"/>
  <c r="V3291" i="1"/>
  <c r="I3291" i="1"/>
  <c r="A3291" i="1"/>
  <c r="AH3290" i="1"/>
  <c r="V3290" i="1"/>
  <c r="I3290" i="1"/>
  <c r="A3290" i="1"/>
  <c r="AH3289" i="1"/>
  <c r="V3289" i="1"/>
  <c r="I3289" i="1"/>
  <c r="A3289" i="1"/>
  <c r="AH3288" i="1"/>
  <c r="V3288" i="1"/>
  <c r="I3288" i="1"/>
  <c r="A3288" i="1"/>
  <c r="AH3287" i="1"/>
  <c r="V3287" i="1"/>
  <c r="I3287" i="1"/>
  <c r="A3287" i="1"/>
  <c r="AH3286" i="1"/>
  <c r="V3286" i="1"/>
  <c r="I3286" i="1"/>
  <c r="A3286" i="1"/>
  <c r="AH3285" i="1"/>
  <c r="V3285" i="1"/>
  <c r="I3285" i="1"/>
  <c r="A3285" i="1"/>
  <c r="AH3284" i="1"/>
  <c r="V3284" i="1"/>
  <c r="I3284" i="1"/>
  <c r="A3284" i="1"/>
  <c r="AH3283" i="1"/>
  <c r="V3283" i="1"/>
  <c r="I3283" i="1"/>
  <c r="A3283" i="1"/>
  <c r="AH3282" i="1"/>
  <c r="V3282" i="1"/>
  <c r="I3282" i="1"/>
  <c r="A3282" i="1"/>
  <c r="AH3281" i="1"/>
  <c r="V3281" i="1"/>
  <c r="I3281" i="1"/>
  <c r="A3281" i="1"/>
  <c r="AH3280" i="1"/>
  <c r="V3280" i="1"/>
  <c r="I3280" i="1"/>
  <c r="A3280" i="1"/>
  <c r="AH3279" i="1"/>
  <c r="I3279" i="1"/>
  <c r="A3279" i="1"/>
  <c r="V3278" i="1"/>
  <c r="A3278" i="1"/>
  <c r="AH3277" i="1"/>
  <c r="V3277" i="1"/>
  <c r="I3277" i="1"/>
  <c r="A3277" i="1"/>
  <c r="AH3276" i="1"/>
  <c r="V3276" i="1"/>
  <c r="I3276" i="1"/>
  <c r="A3276" i="1"/>
  <c r="AH3275" i="1"/>
  <c r="V3275" i="1"/>
  <c r="A3275" i="1"/>
  <c r="AH3274" i="1"/>
  <c r="V3274" i="1"/>
  <c r="I3274" i="1"/>
  <c r="A3274" i="1"/>
  <c r="AH3273" i="1"/>
  <c r="V3273" i="1"/>
  <c r="I3273" i="1"/>
  <c r="A3273" i="1"/>
  <c r="AH3272" i="1"/>
  <c r="V3272" i="1"/>
  <c r="I3272" i="1"/>
  <c r="A3272" i="1"/>
  <c r="V3271" i="1"/>
  <c r="A3271" i="1"/>
  <c r="AH3270" i="1"/>
  <c r="V3270" i="1"/>
  <c r="I3270" i="1"/>
  <c r="A3270" i="1"/>
  <c r="AH3269" i="1"/>
  <c r="V3269" i="1"/>
  <c r="I3269" i="1"/>
  <c r="A3269" i="1"/>
  <c r="V3268" i="1"/>
  <c r="A3268" i="1"/>
  <c r="AH3267" i="1"/>
  <c r="V3267" i="1"/>
  <c r="I3267" i="1"/>
  <c r="A3267" i="1"/>
  <c r="AH3266" i="1"/>
  <c r="V3266" i="1"/>
  <c r="I3266" i="1"/>
  <c r="A3266" i="1"/>
  <c r="AH3265" i="1"/>
  <c r="V3265" i="1"/>
  <c r="I3265" i="1"/>
  <c r="A3265" i="1"/>
  <c r="AH3264" i="1"/>
  <c r="V3264" i="1"/>
  <c r="I3264" i="1"/>
  <c r="A3264" i="1"/>
  <c r="V3263" i="1"/>
  <c r="A3263" i="1"/>
  <c r="V3262" i="1"/>
  <c r="A3262" i="1"/>
  <c r="AH3261" i="1"/>
  <c r="V3261" i="1"/>
  <c r="I3261" i="1"/>
  <c r="A3261" i="1"/>
  <c r="AH3260" i="1"/>
  <c r="I3260" i="1"/>
  <c r="A3260" i="1"/>
  <c r="AH3259" i="1"/>
  <c r="V3259" i="1"/>
  <c r="I3259" i="1"/>
  <c r="A3259" i="1"/>
  <c r="AH3258" i="1"/>
  <c r="V3258" i="1"/>
  <c r="I3258" i="1"/>
  <c r="A3258" i="1"/>
  <c r="AH3257" i="1"/>
  <c r="V3257" i="1"/>
  <c r="I3257" i="1"/>
  <c r="A3257" i="1"/>
  <c r="V3256" i="1"/>
  <c r="A3256" i="1"/>
  <c r="AH3255" i="1"/>
  <c r="V3255" i="1"/>
  <c r="I3255" i="1"/>
  <c r="A3255" i="1"/>
  <c r="AH3254" i="1"/>
  <c r="V3254" i="1"/>
  <c r="I3254" i="1"/>
  <c r="A3254" i="1"/>
  <c r="AH3253" i="1"/>
  <c r="V3253" i="1"/>
  <c r="A3253" i="1"/>
  <c r="AH3252" i="1"/>
  <c r="V3252" i="1"/>
  <c r="I3252" i="1"/>
  <c r="A3252" i="1"/>
  <c r="AH3251" i="1"/>
  <c r="V3251" i="1"/>
  <c r="I3251" i="1"/>
  <c r="A3251" i="1"/>
  <c r="AH3250" i="1"/>
  <c r="V3250" i="1"/>
  <c r="I3250" i="1"/>
  <c r="A3250" i="1"/>
  <c r="V3249" i="1"/>
  <c r="A3249" i="1"/>
  <c r="AH3248" i="1"/>
  <c r="V3248" i="1"/>
  <c r="I3248" i="1"/>
  <c r="A3248" i="1"/>
  <c r="AH3247" i="1"/>
  <c r="V3247" i="1"/>
  <c r="I3247" i="1"/>
  <c r="A3247" i="1"/>
  <c r="AH3246" i="1"/>
  <c r="V3246" i="1"/>
  <c r="I3246" i="1"/>
  <c r="A3246" i="1"/>
  <c r="AH3245" i="1"/>
  <c r="V3245" i="1"/>
  <c r="A3245" i="1"/>
  <c r="AH3244" i="1"/>
  <c r="V3244" i="1"/>
  <c r="I3244" i="1"/>
  <c r="A3244" i="1"/>
  <c r="AH3243" i="1"/>
  <c r="V3243" i="1"/>
  <c r="I3243" i="1"/>
  <c r="A3243" i="1"/>
  <c r="AH3242" i="1"/>
  <c r="V3242" i="1"/>
  <c r="I3242" i="1"/>
  <c r="A3242" i="1"/>
  <c r="AH3241" i="1"/>
  <c r="V3241" i="1"/>
  <c r="A3241" i="1"/>
  <c r="AH3240" i="1"/>
  <c r="V3240" i="1"/>
  <c r="A3240" i="1"/>
  <c r="AH3239" i="1"/>
  <c r="V3239" i="1"/>
  <c r="I3239" i="1"/>
  <c r="A3239" i="1"/>
  <c r="AH3238" i="1"/>
  <c r="V3238" i="1"/>
  <c r="I3238" i="1"/>
  <c r="A3238" i="1"/>
  <c r="AH3237" i="1"/>
  <c r="V3237" i="1"/>
  <c r="I3237" i="1"/>
  <c r="A3237" i="1"/>
  <c r="AH3236" i="1"/>
  <c r="V3236" i="1"/>
  <c r="A3236" i="1"/>
  <c r="AH3235" i="1"/>
  <c r="V3235" i="1"/>
  <c r="A3235" i="1"/>
  <c r="AH3234" i="1"/>
  <c r="V3234" i="1"/>
  <c r="I3234" i="1"/>
  <c r="A3234" i="1"/>
  <c r="AH3233" i="1"/>
  <c r="V3233" i="1"/>
  <c r="I3233" i="1"/>
  <c r="A3233" i="1"/>
  <c r="AH3232" i="1"/>
  <c r="V3232" i="1"/>
  <c r="I3232" i="1"/>
  <c r="A3232" i="1"/>
  <c r="AH3231" i="1"/>
  <c r="V3231" i="1"/>
  <c r="A3231" i="1"/>
  <c r="AH3230" i="1"/>
  <c r="V3230" i="1"/>
  <c r="I3230" i="1"/>
  <c r="A3230" i="1"/>
  <c r="AH3229" i="1"/>
  <c r="V3229" i="1"/>
  <c r="I3229" i="1"/>
  <c r="A3229" i="1"/>
  <c r="AH3228" i="1"/>
  <c r="V3228" i="1"/>
  <c r="I3228" i="1"/>
  <c r="A3228" i="1"/>
  <c r="AH3227" i="1"/>
  <c r="V3227" i="1"/>
  <c r="I3227" i="1"/>
  <c r="A3227" i="1"/>
  <c r="AH3226" i="1"/>
  <c r="V3226" i="1"/>
  <c r="I3226" i="1"/>
  <c r="A3226" i="1"/>
  <c r="AH3225" i="1"/>
  <c r="V3225" i="1"/>
  <c r="I3225" i="1"/>
  <c r="A3225" i="1"/>
  <c r="AH3224" i="1"/>
  <c r="V3224" i="1"/>
  <c r="A3224" i="1"/>
  <c r="AH3223" i="1"/>
  <c r="V3223" i="1"/>
  <c r="I3223" i="1"/>
  <c r="A3223" i="1"/>
  <c r="AH3222" i="1"/>
  <c r="V3222" i="1"/>
  <c r="A3222" i="1"/>
  <c r="AH3221" i="1"/>
  <c r="V3221" i="1"/>
  <c r="I3221" i="1"/>
  <c r="A3221" i="1"/>
  <c r="AH3220" i="1"/>
  <c r="V3220" i="1"/>
  <c r="A3220" i="1"/>
  <c r="AH3219" i="1"/>
  <c r="V3219" i="1"/>
  <c r="I3219" i="1"/>
  <c r="A3219" i="1"/>
  <c r="AH3218" i="1"/>
  <c r="V3218" i="1"/>
  <c r="I3218" i="1"/>
  <c r="A3218" i="1"/>
  <c r="AH3217" i="1"/>
  <c r="V3217" i="1"/>
  <c r="A3217" i="1"/>
  <c r="AH3216" i="1"/>
  <c r="V3216" i="1"/>
  <c r="I3216" i="1"/>
  <c r="A3216" i="1"/>
  <c r="AH3215" i="1"/>
  <c r="V3215" i="1"/>
  <c r="I3215" i="1"/>
  <c r="A3215" i="1"/>
  <c r="AH3214" i="1"/>
  <c r="V3214" i="1"/>
  <c r="I3214" i="1"/>
  <c r="A3214" i="1"/>
  <c r="AH3213" i="1"/>
  <c r="V3213" i="1"/>
  <c r="A3213" i="1"/>
  <c r="AH3212" i="1"/>
  <c r="V3212" i="1"/>
  <c r="I3212" i="1"/>
  <c r="A3212" i="1"/>
  <c r="AH3211" i="1"/>
  <c r="V3211" i="1"/>
  <c r="I3211" i="1"/>
  <c r="A3211" i="1"/>
  <c r="AH3210" i="1"/>
  <c r="V3210" i="1"/>
  <c r="A3210" i="1"/>
  <c r="AH3209" i="1"/>
  <c r="V3209" i="1"/>
  <c r="A3209" i="1"/>
  <c r="AH3208" i="1"/>
  <c r="V3208" i="1"/>
  <c r="I3208" i="1"/>
  <c r="A3208" i="1"/>
  <c r="AH3207" i="1"/>
  <c r="V3207" i="1"/>
  <c r="A3207" i="1"/>
  <c r="AH3206" i="1"/>
  <c r="V3206" i="1"/>
  <c r="I3206" i="1"/>
  <c r="A3206" i="1"/>
  <c r="AH3205" i="1"/>
  <c r="V3205" i="1"/>
  <c r="I3205" i="1"/>
  <c r="A3205" i="1"/>
  <c r="AH3204" i="1"/>
  <c r="V3204" i="1"/>
  <c r="I3204" i="1"/>
  <c r="A3204" i="1"/>
  <c r="AH3203" i="1"/>
  <c r="V3203" i="1"/>
  <c r="I3203" i="1"/>
  <c r="A3203" i="1"/>
  <c r="AH3202" i="1"/>
  <c r="V3202" i="1"/>
  <c r="I3202" i="1"/>
  <c r="A3202" i="1"/>
  <c r="V3201" i="1"/>
  <c r="A3201" i="1"/>
  <c r="AH3200" i="1"/>
  <c r="V3200" i="1"/>
  <c r="I3200" i="1"/>
  <c r="A3200" i="1"/>
  <c r="AH3199" i="1"/>
  <c r="V3199" i="1"/>
  <c r="A3199" i="1"/>
  <c r="AH3198" i="1"/>
  <c r="V3198" i="1"/>
  <c r="I3198" i="1"/>
  <c r="A3198" i="1"/>
  <c r="V3197" i="1"/>
  <c r="A3197" i="1"/>
  <c r="V3196" i="1"/>
  <c r="A3196" i="1"/>
  <c r="V3195" i="1"/>
  <c r="A3195" i="1"/>
  <c r="AH3194" i="1"/>
  <c r="V3194" i="1"/>
  <c r="I3194" i="1"/>
  <c r="A3194" i="1"/>
  <c r="AH3193" i="1"/>
  <c r="V3193" i="1"/>
  <c r="I3193" i="1"/>
  <c r="A3193" i="1"/>
  <c r="AH3192" i="1"/>
  <c r="V3192" i="1"/>
  <c r="I3192" i="1"/>
  <c r="A3192" i="1"/>
  <c r="AH3191" i="1"/>
  <c r="V3191" i="1"/>
  <c r="I3191" i="1"/>
  <c r="A3191" i="1"/>
  <c r="V3190" i="1"/>
  <c r="A3190" i="1"/>
  <c r="AH3189" i="1"/>
  <c r="V3189" i="1"/>
  <c r="I3189" i="1"/>
  <c r="A3189" i="1"/>
  <c r="AH3188" i="1"/>
  <c r="V3188" i="1"/>
  <c r="A3188" i="1"/>
  <c r="AH3187" i="1"/>
  <c r="V3187" i="1"/>
  <c r="I3187" i="1"/>
  <c r="A3187" i="1"/>
  <c r="AH3186" i="1"/>
  <c r="V3186" i="1"/>
  <c r="I3186" i="1"/>
  <c r="A3186" i="1"/>
  <c r="AH3185" i="1"/>
  <c r="V3185" i="1"/>
  <c r="A3185" i="1"/>
  <c r="AH3184" i="1"/>
  <c r="V3184" i="1"/>
  <c r="A3184" i="1"/>
  <c r="AH3183" i="1"/>
  <c r="V3183" i="1"/>
  <c r="I3183" i="1"/>
  <c r="A3183" i="1"/>
  <c r="V3182" i="1"/>
  <c r="A3182" i="1"/>
  <c r="AH3181" i="1"/>
  <c r="V3181" i="1"/>
  <c r="I3181" i="1"/>
  <c r="A3181" i="1"/>
  <c r="AH3180" i="1"/>
  <c r="V3180" i="1"/>
  <c r="I3180" i="1"/>
  <c r="A3180" i="1"/>
  <c r="AH3179" i="1"/>
  <c r="V3179" i="1"/>
  <c r="A3179" i="1"/>
  <c r="AH3178" i="1"/>
  <c r="V3178" i="1"/>
  <c r="I3178" i="1"/>
  <c r="A3178" i="1"/>
  <c r="AH3177" i="1"/>
  <c r="V3177" i="1"/>
  <c r="I3177" i="1"/>
  <c r="A3177" i="1"/>
  <c r="AH3176" i="1"/>
  <c r="V3176" i="1"/>
  <c r="I3176" i="1"/>
  <c r="A3176" i="1"/>
  <c r="AH3175" i="1"/>
  <c r="V3175" i="1"/>
  <c r="I3175" i="1"/>
  <c r="A3175" i="1"/>
  <c r="AH3174" i="1"/>
  <c r="V3174" i="1"/>
  <c r="I3174" i="1"/>
  <c r="A3174" i="1"/>
  <c r="AH3173" i="1"/>
  <c r="V3173" i="1"/>
  <c r="I3173" i="1"/>
  <c r="A3173" i="1"/>
  <c r="AH3172" i="1"/>
  <c r="V3172" i="1"/>
  <c r="I3172" i="1"/>
  <c r="A3172" i="1"/>
  <c r="AH3171" i="1"/>
  <c r="V3171" i="1"/>
  <c r="I3171" i="1"/>
  <c r="A3171" i="1"/>
  <c r="AH3170" i="1"/>
  <c r="V3170" i="1"/>
  <c r="I3170" i="1"/>
  <c r="A3170" i="1"/>
  <c r="AH3169" i="1"/>
  <c r="V3169" i="1"/>
  <c r="I3169" i="1"/>
  <c r="A3169" i="1"/>
  <c r="AH3168" i="1"/>
  <c r="V3168" i="1"/>
  <c r="A3168" i="1"/>
  <c r="AH3167" i="1"/>
  <c r="V3167" i="1"/>
  <c r="I3167" i="1"/>
  <c r="A3167" i="1"/>
  <c r="AH3166" i="1"/>
  <c r="V3166" i="1"/>
  <c r="I3166" i="1"/>
  <c r="A3166" i="1"/>
  <c r="AH3165" i="1"/>
  <c r="V3165" i="1"/>
  <c r="I3165" i="1"/>
  <c r="A3165" i="1"/>
  <c r="AH3164" i="1"/>
  <c r="V3164" i="1"/>
  <c r="A3164" i="1"/>
  <c r="AH3163" i="1"/>
  <c r="V3163" i="1"/>
  <c r="I3163" i="1"/>
  <c r="A3163" i="1"/>
  <c r="AH3162" i="1"/>
  <c r="V3162" i="1"/>
  <c r="I3162" i="1"/>
  <c r="A3162" i="1"/>
  <c r="AH3161" i="1"/>
  <c r="V3161" i="1"/>
  <c r="I3161" i="1"/>
  <c r="A3161" i="1"/>
  <c r="AH3160" i="1"/>
  <c r="V3160" i="1"/>
  <c r="I3160" i="1"/>
  <c r="A3160" i="1"/>
  <c r="AH3159" i="1"/>
  <c r="V3159" i="1"/>
  <c r="I3159" i="1"/>
  <c r="A3159" i="1"/>
  <c r="AH3158" i="1"/>
  <c r="V3158" i="1"/>
  <c r="I3158" i="1"/>
  <c r="A3158" i="1"/>
  <c r="AH3157" i="1"/>
  <c r="V3157" i="1"/>
  <c r="I3157" i="1"/>
  <c r="A3157" i="1"/>
  <c r="AH3156" i="1"/>
  <c r="V3156" i="1"/>
  <c r="I3156" i="1"/>
  <c r="A3156" i="1"/>
  <c r="AH3155" i="1"/>
  <c r="V3155" i="1"/>
  <c r="I3155" i="1"/>
  <c r="A3155" i="1"/>
  <c r="AH3154" i="1"/>
  <c r="V3154" i="1"/>
  <c r="I3154" i="1"/>
  <c r="A3154" i="1"/>
  <c r="AH3153" i="1"/>
  <c r="V3153" i="1"/>
  <c r="I3153" i="1"/>
  <c r="A3153" i="1"/>
  <c r="AH3152" i="1"/>
  <c r="V3152" i="1"/>
  <c r="I3152" i="1"/>
  <c r="A3152" i="1"/>
  <c r="V3151" i="1"/>
  <c r="A3151" i="1"/>
  <c r="AH3150" i="1"/>
  <c r="V3150" i="1"/>
  <c r="I3150" i="1"/>
  <c r="A3150" i="1"/>
  <c r="AH3149" i="1"/>
  <c r="V3149" i="1"/>
  <c r="A3149" i="1"/>
  <c r="AH3148" i="1"/>
  <c r="V3148" i="1"/>
  <c r="I3148" i="1"/>
  <c r="A3148" i="1"/>
  <c r="AH3147" i="1"/>
  <c r="V3147" i="1"/>
  <c r="A3147" i="1"/>
  <c r="AH3146" i="1"/>
  <c r="V3146" i="1"/>
  <c r="I3146" i="1"/>
  <c r="A3146" i="1"/>
  <c r="AH3145" i="1"/>
  <c r="V3145" i="1"/>
  <c r="I3145" i="1"/>
  <c r="A3145" i="1"/>
  <c r="AH3144" i="1"/>
  <c r="V3144" i="1"/>
  <c r="I3144" i="1"/>
  <c r="A3144" i="1"/>
  <c r="AH3143" i="1"/>
  <c r="V3143" i="1"/>
  <c r="I3143" i="1"/>
  <c r="A3143" i="1"/>
  <c r="AH3142" i="1"/>
  <c r="V3142" i="1"/>
  <c r="I3142" i="1"/>
  <c r="A3142" i="1"/>
  <c r="V3141" i="1"/>
  <c r="A3141" i="1"/>
  <c r="AH3140" i="1"/>
  <c r="V3140" i="1"/>
  <c r="I3140" i="1"/>
  <c r="A3140" i="1"/>
  <c r="AH3139" i="1"/>
  <c r="V3139" i="1"/>
  <c r="I3139" i="1"/>
  <c r="A3139" i="1"/>
  <c r="AH3138" i="1"/>
  <c r="V3138" i="1"/>
  <c r="I3138" i="1"/>
  <c r="A3138" i="1"/>
  <c r="AH3137" i="1"/>
  <c r="V3137" i="1"/>
  <c r="A3137" i="1"/>
  <c r="AH3136" i="1"/>
  <c r="V3136" i="1"/>
  <c r="I3136" i="1"/>
  <c r="A3136" i="1"/>
  <c r="AH3135" i="1"/>
  <c r="V3135" i="1"/>
  <c r="I3135" i="1"/>
  <c r="A3135" i="1"/>
  <c r="AH3134" i="1"/>
  <c r="V3134" i="1"/>
  <c r="I3134" i="1"/>
  <c r="A3134" i="1"/>
  <c r="AH3133" i="1"/>
  <c r="V3133" i="1"/>
  <c r="A3133" i="1"/>
  <c r="AH3132" i="1"/>
  <c r="V3132" i="1"/>
  <c r="I3132" i="1"/>
  <c r="A3132" i="1"/>
  <c r="AH3131" i="1"/>
  <c r="V3131" i="1"/>
  <c r="I3131" i="1"/>
  <c r="A3131" i="1"/>
  <c r="V3130" i="1"/>
  <c r="A3130" i="1"/>
  <c r="AH3129" i="1"/>
  <c r="V3129" i="1"/>
  <c r="I3129" i="1"/>
  <c r="A3129" i="1"/>
  <c r="AH3128" i="1"/>
  <c r="I3128" i="1"/>
  <c r="A3128" i="1"/>
  <c r="AH3127" i="1"/>
  <c r="V3127" i="1"/>
  <c r="I3127" i="1"/>
  <c r="A3127" i="1"/>
  <c r="AH3126" i="1"/>
  <c r="V3126" i="1"/>
  <c r="I3126" i="1"/>
  <c r="A3126" i="1"/>
  <c r="AH3125" i="1"/>
  <c r="V3125" i="1"/>
  <c r="I3125" i="1"/>
  <c r="A3125" i="1"/>
  <c r="AH3124" i="1"/>
  <c r="V3124" i="1"/>
  <c r="I3124" i="1"/>
  <c r="A3124" i="1"/>
  <c r="AH3123" i="1"/>
  <c r="V3123" i="1"/>
  <c r="A3123" i="1"/>
  <c r="AH3122" i="1"/>
  <c r="V3122" i="1"/>
  <c r="I3122" i="1"/>
  <c r="A3122" i="1"/>
  <c r="AH3121" i="1"/>
  <c r="V3121" i="1"/>
  <c r="A3121" i="1"/>
  <c r="AH3120" i="1"/>
  <c r="V3120" i="1"/>
  <c r="I3120" i="1"/>
  <c r="A3120" i="1"/>
  <c r="AH3119" i="1"/>
  <c r="V3119" i="1"/>
  <c r="I3119" i="1"/>
  <c r="A3119" i="1"/>
  <c r="V3118" i="1"/>
  <c r="A3118" i="1"/>
  <c r="AH3117" i="1"/>
  <c r="V3117" i="1"/>
  <c r="A3117" i="1"/>
  <c r="AH3116" i="1"/>
  <c r="V3116" i="1"/>
  <c r="I3116" i="1"/>
  <c r="A3116" i="1"/>
  <c r="AH3115" i="1"/>
  <c r="V3115" i="1"/>
  <c r="I3115" i="1"/>
  <c r="A3115" i="1"/>
  <c r="AH3114" i="1"/>
  <c r="V3114" i="1"/>
  <c r="I3114" i="1"/>
  <c r="A3114" i="1"/>
  <c r="AH3113" i="1"/>
  <c r="V3113" i="1"/>
  <c r="I3113" i="1"/>
  <c r="A3113" i="1"/>
  <c r="AH3112" i="1"/>
  <c r="V3112" i="1"/>
  <c r="I3112" i="1"/>
  <c r="A3112" i="1"/>
  <c r="AH3111" i="1"/>
  <c r="V3111" i="1"/>
  <c r="I3111" i="1"/>
  <c r="A3111" i="1"/>
  <c r="AH3110" i="1"/>
  <c r="V3110" i="1"/>
  <c r="I3110" i="1"/>
  <c r="A3110" i="1"/>
  <c r="AH3109" i="1"/>
  <c r="V3109" i="1"/>
  <c r="I3109" i="1"/>
  <c r="A3109" i="1"/>
  <c r="AH3108" i="1"/>
  <c r="V3108" i="1"/>
  <c r="I3108" i="1"/>
  <c r="A3108" i="1"/>
  <c r="AH3107" i="1"/>
  <c r="V3107" i="1"/>
  <c r="A3107" i="1"/>
  <c r="AH3106" i="1"/>
  <c r="V3106" i="1"/>
  <c r="I3106" i="1"/>
  <c r="A3106" i="1"/>
  <c r="AH3105" i="1"/>
  <c r="I3105" i="1"/>
  <c r="A3105" i="1"/>
  <c r="AH3104" i="1"/>
  <c r="A3104" i="1"/>
  <c r="AH3103" i="1"/>
  <c r="I3103" i="1"/>
  <c r="A3103" i="1"/>
  <c r="AH3102" i="1"/>
  <c r="V3102" i="1"/>
  <c r="I3102" i="1"/>
  <c r="A3102" i="1"/>
  <c r="AH3101" i="1"/>
  <c r="V3101" i="1"/>
  <c r="A3101" i="1"/>
  <c r="AH3100" i="1"/>
  <c r="V3100" i="1"/>
  <c r="I3100" i="1"/>
  <c r="A3100" i="1"/>
  <c r="AH3099" i="1"/>
  <c r="V3099" i="1"/>
  <c r="A3099" i="1"/>
  <c r="AH3098" i="1"/>
  <c r="V3098" i="1"/>
  <c r="I3098" i="1"/>
  <c r="A3098" i="1"/>
  <c r="V3097" i="1"/>
  <c r="A3097" i="1"/>
  <c r="AH3096" i="1"/>
  <c r="V3096" i="1"/>
  <c r="I3096" i="1"/>
  <c r="A3096" i="1"/>
  <c r="AH3095" i="1"/>
  <c r="V3095" i="1"/>
  <c r="I3095" i="1"/>
  <c r="A3095" i="1"/>
  <c r="V3094" i="1"/>
  <c r="A3094" i="1"/>
  <c r="AH3093" i="1"/>
  <c r="V3093" i="1"/>
  <c r="I3093" i="1"/>
  <c r="A3093" i="1"/>
  <c r="AH3092" i="1"/>
  <c r="V3092" i="1"/>
  <c r="I3092" i="1"/>
  <c r="A3092" i="1"/>
  <c r="AH3091" i="1"/>
  <c r="V3091" i="1"/>
  <c r="I3091" i="1"/>
  <c r="A3091" i="1"/>
  <c r="AH3090" i="1"/>
  <c r="V3090" i="1"/>
  <c r="A3090" i="1"/>
  <c r="AH3089" i="1"/>
  <c r="V3089" i="1"/>
  <c r="I3089" i="1"/>
  <c r="A3089" i="1"/>
  <c r="AH3088" i="1"/>
  <c r="V3088" i="1"/>
  <c r="I3088" i="1"/>
  <c r="A3088" i="1"/>
  <c r="AH3087" i="1"/>
  <c r="V3087" i="1"/>
  <c r="I3087" i="1"/>
  <c r="A3087" i="1"/>
  <c r="AH3086" i="1"/>
  <c r="V3086" i="1"/>
  <c r="I3086" i="1"/>
  <c r="A3086" i="1"/>
  <c r="AH3085" i="1"/>
  <c r="V3085" i="1"/>
  <c r="I3085" i="1"/>
  <c r="A3085" i="1"/>
  <c r="AH3084" i="1"/>
  <c r="V3084" i="1"/>
  <c r="I3084" i="1"/>
  <c r="A3084" i="1"/>
  <c r="V3083" i="1"/>
  <c r="A3083" i="1"/>
  <c r="AH3082" i="1"/>
  <c r="V3082" i="1"/>
  <c r="I3082" i="1"/>
  <c r="A3082" i="1"/>
  <c r="AH3081" i="1"/>
  <c r="V3081" i="1"/>
  <c r="I3081" i="1"/>
  <c r="A3081" i="1"/>
  <c r="V3080" i="1"/>
  <c r="A3080" i="1"/>
  <c r="V3079" i="1"/>
  <c r="A3079" i="1"/>
  <c r="V3078" i="1"/>
  <c r="A3078" i="1"/>
  <c r="AH3077" i="1"/>
  <c r="V3077" i="1"/>
  <c r="I3077" i="1"/>
  <c r="A3077" i="1"/>
  <c r="AH3076" i="1"/>
  <c r="V3076" i="1"/>
  <c r="I3076" i="1"/>
  <c r="A3076" i="1"/>
  <c r="AH3075" i="1"/>
  <c r="V3075" i="1"/>
  <c r="I3075" i="1"/>
  <c r="A3075" i="1"/>
  <c r="AH3074" i="1"/>
  <c r="V3074" i="1"/>
  <c r="I3074" i="1"/>
  <c r="A3074" i="1"/>
  <c r="V3073" i="1"/>
  <c r="A3073" i="1"/>
  <c r="AH3072" i="1"/>
  <c r="V3072" i="1"/>
  <c r="I3072" i="1"/>
  <c r="A3072" i="1"/>
  <c r="AH3071" i="1"/>
  <c r="V3071" i="1"/>
  <c r="I3071" i="1"/>
  <c r="A3071" i="1"/>
  <c r="AH3070" i="1"/>
  <c r="V3070" i="1"/>
  <c r="A3070" i="1"/>
  <c r="AH3069" i="1"/>
  <c r="V3069" i="1"/>
  <c r="I3069" i="1"/>
  <c r="A3069" i="1"/>
  <c r="AH3068" i="1"/>
  <c r="V3068" i="1"/>
  <c r="I3068" i="1"/>
  <c r="A3068" i="1"/>
  <c r="V3067" i="1"/>
  <c r="A3067" i="1"/>
  <c r="AH3066" i="1"/>
  <c r="V3066" i="1"/>
  <c r="I3066" i="1"/>
  <c r="A3066" i="1"/>
  <c r="AH3065" i="1"/>
  <c r="V3065" i="1"/>
  <c r="I3065" i="1"/>
  <c r="A3065" i="1"/>
  <c r="AH3064" i="1"/>
  <c r="V3064" i="1"/>
  <c r="I3064" i="1"/>
  <c r="A3064" i="1"/>
  <c r="AH3063" i="1"/>
  <c r="V3063" i="1"/>
  <c r="I3063" i="1"/>
  <c r="A3063" i="1"/>
  <c r="AH3062" i="1"/>
  <c r="V3062" i="1"/>
  <c r="A3062" i="1"/>
  <c r="AH3061" i="1"/>
  <c r="V3061" i="1"/>
  <c r="I3061" i="1"/>
  <c r="A3061" i="1"/>
  <c r="AH3060" i="1"/>
  <c r="V3060" i="1"/>
  <c r="I3060" i="1"/>
  <c r="A3060" i="1"/>
  <c r="AH3059" i="1"/>
  <c r="V3059" i="1"/>
  <c r="I3059" i="1"/>
  <c r="A3059" i="1"/>
  <c r="AH3058" i="1"/>
  <c r="V3058" i="1"/>
  <c r="I3058" i="1"/>
  <c r="A3058" i="1"/>
  <c r="V3057" i="1"/>
  <c r="A3057" i="1"/>
  <c r="AH3056" i="1"/>
  <c r="V3056" i="1"/>
  <c r="I3056" i="1"/>
  <c r="A3056" i="1"/>
  <c r="AH3055" i="1"/>
  <c r="V3055" i="1"/>
  <c r="I3055" i="1"/>
  <c r="A3055" i="1"/>
  <c r="AH3054" i="1"/>
  <c r="V3054" i="1"/>
  <c r="I3054" i="1"/>
  <c r="A3054" i="1"/>
  <c r="AH3053" i="1"/>
  <c r="V3053" i="1"/>
  <c r="I3053" i="1"/>
  <c r="A3053" i="1"/>
  <c r="AH3052" i="1"/>
  <c r="V3052" i="1"/>
  <c r="A3052" i="1"/>
  <c r="AH3051" i="1"/>
  <c r="V3051" i="1"/>
  <c r="I3051" i="1"/>
  <c r="A3051" i="1"/>
  <c r="AH3050" i="1"/>
  <c r="V3050" i="1"/>
  <c r="I3050" i="1"/>
  <c r="A3050" i="1"/>
  <c r="AH3049" i="1"/>
  <c r="V3049" i="1"/>
  <c r="A3049" i="1"/>
  <c r="AH3048" i="1"/>
  <c r="V3048" i="1"/>
  <c r="I3048" i="1"/>
  <c r="A3048" i="1"/>
  <c r="AH3047" i="1"/>
  <c r="V3047" i="1"/>
  <c r="I3047" i="1"/>
  <c r="A3047" i="1"/>
  <c r="AH3046" i="1"/>
  <c r="V3046" i="1"/>
  <c r="I3046" i="1"/>
  <c r="A3046" i="1"/>
  <c r="AH3045" i="1"/>
  <c r="V3045" i="1"/>
  <c r="I3045" i="1"/>
  <c r="A3045" i="1"/>
  <c r="AH3044" i="1"/>
  <c r="V3044" i="1"/>
  <c r="I3044" i="1"/>
  <c r="A3044" i="1"/>
  <c r="AH3043" i="1"/>
  <c r="V3043" i="1"/>
  <c r="I3043" i="1"/>
  <c r="A3043" i="1"/>
  <c r="AH3042" i="1"/>
  <c r="V3042" i="1"/>
  <c r="A3042" i="1"/>
  <c r="AH3041" i="1"/>
  <c r="V3041" i="1"/>
  <c r="A3041" i="1"/>
  <c r="AH3040" i="1"/>
  <c r="V3040" i="1"/>
  <c r="I3040" i="1"/>
  <c r="A3040" i="1"/>
  <c r="AH3039" i="1"/>
  <c r="V3039" i="1"/>
  <c r="I3039" i="1"/>
  <c r="A3039" i="1"/>
  <c r="AH3038" i="1"/>
  <c r="V3038" i="1"/>
  <c r="A3038" i="1"/>
  <c r="AH3037" i="1"/>
  <c r="V3037" i="1"/>
  <c r="I3037" i="1"/>
  <c r="A3037" i="1"/>
  <c r="AH3036" i="1"/>
  <c r="V3036" i="1"/>
  <c r="I3036" i="1"/>
  <c r="A3036" i="1"/>
  <c r="AH3035" i="1"/>
  <c r="V3035" i="1"/>
  <c r="I3035" i="1"/>
  <c r="A3035" i="1"/>
  <c r="AH3034" i="1"/>
  <c r="V3034" i="1"/>
  <c r="A3034" i="1"/>
  <c r="AH3033" i="1"/>
  <c r="V3033" i="1"/>
  <c r="I3033" i="1"/>
  <c r="A3033" i="1"/>
  <c r="AH3032" i="1"/>
  <c r="V3032" i="1"/>
  <c r="I3032" i="1"/>
  <c r="A3032" i="1"/>
  <c r="AH3031" i="1"/>
  <c r="V3031" i="1"/>
  <c r="A3031" i="1"/>
  <c r="V3030" i="1"/>
  <c r="A3030" i="1"/>
  <c r="AH3029" i="1"/>
  <c r="V3029" i="1"/>
  <c r="I3029" i="1"/>
  <c r="A3029" i="1"/>
  <c r="AH3028" i="1"/>
  <c r="V3028" i="1"/>
  <c r="I3028" i="1"/>
  <c r="A3028" i="1"/>
  <c r="AH3027" i="1"/>
  <c r="V3027" i="1"/>
  <c r="I3027" i="1"/>
  <c r="A3027" i="1"/>
  <c r="V3026" i="1"/>
  <c r="A3026" i="1"/>
  <c r="AH3025" i="1"/>
  <c r="V3025" i="1"/>
  <c r="I3025" i="1"/>
  <c r="A3025" i="1"/>
  <c r="AH3024" i="1"/>
  <c r="V3024" i="1"/>
  <c r="I3024" i="1"/>
  <c r="A3024" i="1"/>
  <c r="AH3023" i="1"/>
  <c r="V3023" i="1"/>
  <c r="I3023" i="1"/>
  <c r="A3023" i="1"/>
  <c r="AH3022" i="1"/>
  <c r="V3022" i="1"/>
  <c r="A3022" i="1"/>
  <c r="AH3021" i="1"/>
  <c r="V3021" i="1"/>
  <c r="A3021" i="1"/>
  <c r="AH3020" i="1"/>
  <c r="V3020" i="1"/>
  <c r="I3020" i="1"/>
  <c r="A3020" i="1"/>
  <c r="AH3019" i="1"/>
  <c r="V3019" i="1"/>
  <c r="I3019" i="1"/>
  <c r="A3019" i="1"/>
  <c r="V3018" i="1"/>
  <c r="A3018" i="1"/>
  <c r="AH3017" i="1"/>
  <c r="I3017" i="1"/>
  <c r="A3017" i="1"/>
  <c r="AH3016" i="1"/>
  <c r="V3016" i="1"/>
  <c r="I3016" i="1"/>
  <c r="A3016" i="1"/>
  <c r="AH3015" i="1"/>
  <c r="V3015" i="1"/>
  <c r="I3015" i="1"/>
  <c r="A3015" i="1"/>
  <c r="AH3014" i="1"/>
  <c r="V3014" i="1"/>
  <c r="I3014" i="1"/>
  <c r="A3014" i="1"/>
  <c r="AH3013" i="1"/>
  <c r="V3013" i="1"/>
  <c r="I3013" i="1"/>
  <c r="A3013" i="1"/>
  <c r="AH3012" i="1"/>
  <c r="V3012" i="1"/>
  <c r="I3012" i="1"/>
  <c r="A3012" i="1"/>
  <c r="AH3011" i="1"/>
  <c r="V3011" i="1"/>
  <c r="I3011" i="1"/>
  <c r="A3011" i="1"/>
  <c r="AH3010" i="1"/>
  <c r="V3010" i="1"/>
  <c r="I3010" i="1"/>
  <c r="A3010" i="1"/>
  <c r="AH3009" i="1"/>
  <c r="V3009" i="1"/>
  <c r="I3009" i="1"/>
  <c r="A3009" i="1"/>
  <c r="AH3008" i="1"/>
  <c r="V3008" i="1"/>
  <c r="I3008" i="1"/>
  <c r="A3008" i="1"/>
  <c r="AH3007" i="1"/>
  <c r="V3007" i="1"/>
  <c r="I3007" i="1"/>
  <c r="A3007" i="1"/>
  <c r="V3006" i="1"/>
  <c r="A3006" i="1"/>
  <c r="V3005" i="1"/>
  <c r="A3005" i="1"/>
  <c r="AH3004" i="1"/>
  <c r="V3004" i="1"/>
  <c r="I3004" i="1"/>
  <c r="A3004" i="1"/>
  <c r="AH3003" i="1"/>
  <c r="V3003" i="1"/>
  <c r="I3003" i="1"/>
  <c r="A3003" i="1"/>
  <c r="AH3002" i="1"/>
  <c r="V3002" i="1"/>
  <c r="I3002" i="1"/>
  <c r="A3002" i="1"/>
  <c r="AH3001" i="1"/>
  <c r="V3001" i="1"/>
  <c r="I3001" i="1"/>
  <c r="A3001" i="1"/>
  <c r="AH3000" i="1"/>
  <c r="V3000" i="1"/>
  <c r="I3000" i="1"/>
  <c r="A3000" i="1"/>
  <c r="AH2999" i="1"/>
  <c r="V2999" i="1"/>
  <c r="I2999" i="1"/>
  <c r="A2999" i="1"/>
  <c r="V2998" i="1"/>
  <c r="A2998" i="1"/>
  <c r="AH2997" i="1"/>
  <c r="V2997" i="1"/>
  <c r="I2997" i="1"/>
  <c r="A2997" i="1"/>
  <c r="AH2996" i="1"/>
  <c r="V2996" i="1"/>
  <c r="I2996" i="1"/>
  <c r="A2996" i="1"/>
  <c r="AH2995" i="1"/>
  <c r="V2995" i="1"/>
  <c r="I2995" i="1"/>
  <c r="A2995" i="1"/>
  <c r="AH2994" i="1"/>
  <c r="V2994" i="1"/>
  <c r="A2994" i="1"/>
  <c r="AH2993" i="1"/>
  <c r="V2993" i="1"/>
  <c r="I2993" i="1"/>
  <c r="A2993" i="1"/>
  <c r="AH2992" i="1"/>
  <c r="V2992" i="1"/>
  <c r="I2992" i="1"/>
  <c r="A2992" i="1"/>
  <c r="AH2991" i="1"/>
  <c r="V2991" i="1"/>
  <c r="I2991" i="1"/>
  <c r="A2991" i="1"/>
  <c r="AH2990" i="1"/>
  <c r="V2990" i="1"/>
  <c r="I2990" i="1"/>
  <c r="A2990" i="1"/>
  <c r="AH2989" i="1"/>
  <c r="V2989" i="1"/>
  <c r="A2989" i="1"/>
  <c r="AH2988" i="1"/>
  <c r="V2988" i="1"/>
  <c r="A2988" i="1"/>
  <c r="AH2987" i="1"/>
  <c r="V2987" i="1"/>
  <c r="I2987" i="1"/>
  <c r="A2987" i="1"/>
  <c r="AH2986" i="1"/>
  <c r="V2986" i="1"/>
  <c r="A2986" i="1"/>
  <c r="AH2985" i="1"/>
  <c r="V2985" i="1"/>
  <c r="I2985" i="1"/>
  <c r="A2985" i="1"/>
  <c r="AH2984" i="1"/>
  <c r="V2984" i="1"/>
  <c r="I2984" i="1"/>
  <c r="A2984" i="1"/>
  <c r="AH2983" i="1"/>
  <c r="V2983" i="1"/>
  <c r="I2983" i="1"/>
  <c r="A2983" i="1"/>
  <c r="AH2982" i="1"/>
  <c r="V2982" i="1"/>
  <c r="I2982" i="1"/>
  <c r="A2982" i="1"/>
  <c r="AH2981" i="1"/>
  <c r="V2981" i="1"/>
  <c r="I2981" i="1"/>
  <c r="A2981" i="1"/>
  <c r="AH2980" i="1"/>
  <c r="V2980" i="1"/>
  <c r="I2980" i="1"/>
  <c r="A2980" i="1"/>
  <c r="AH2979" i="1"/>
  <c r="V2979" i="1"/>
  <c r="I2979" i="1"/>
  <c r="A2979" i="1"/>
  <c r="AH2978" i="1"/>
  <c r="V2978" i="1"/>
  <c r="I2978" i="1"/>
  <c r="A2978" i="1"/>
  <c r="AH2977" i="1"/>
  <c r="V2977" i="1"/>
  <c r="I2977" i="1"/>
  <c r="A2977" i="1"/>
  <c r="AH2976" i="1"/>
  <c r="V2976" i="1"/>
  <c r="I2976" i="1"/>
  <c r="A2976" i="1"/>
  <c r="AH2975" i="1"/>
  <c r="V2975" i="1"/>
  <c r="A2975" i="1"/>
  <c r="AH2974" i="1"/>
  <c r="V2974" i="1"/>
  <c r="I2974" i="1"/>
  <c r="A2974" i="1"/>
  <c r="AH2973" i="1"/>
  <c r="V2973" i="1"/>
  <c r="I2973" i="1"/>
  <c r="A2973" i="1"/>
  <c r="AH2972" i="1"/>
  <c r="V2972" i="1"/>
  <c r="I2972" i="1"/>
  <c r="A2972" i="1"/>
  <c r="AH2971" i="1"/>
  <c r="V2971" i="1"/>
  <c r="I2971" i="1"/>
  <c r="A2971" i="1"/>
  <c r="AH2970" i="1"/>
  <c r="V2970" i="1"/>
  <c r="I2970" i="1"/>
  <c r="A2970" i="1"/>
  <c r="AH2969" i="1"/>
  <c r="V2969" i="1"/>
  <c r="I2969" i="1"/>
  <c r="A2969" i="1"/>
  <c r="AH2968" i="1"/>
  <c r="V2968" i="1"/>
  <c r="I2968" i="1"/>
  <c r="A2968" i="1"/>
  <c r="AH2967" i="1"/>
  <c r="V2967" i="1"/>
  <c r="A2967" i="1"/>
  <c r="AH2966" i="1"/>
  <c r="V2966" i="1"/>
  <c r="I2966" i="1"/>
  <c r="A2966" i="1"/>
  <c r="AH2965" i="1"/>
  <c r="V2965" i="1"/>
  <c r="I2965" i="1"/>
  <c r="A2965" i="1"/>
  <c r="AH2964" i="1"/>
  <c r="V2964" i="1"/>
  <c r="A2964" i="1"/>
  <c r="AH2963" i="1"/>
  <c r="V2963" i="1"/>
  <c r="I2963" i="1"/>
  <c r="A2963" i="1"/>
  <c r="AH2962" i="1"/>
  <c r="V2962" i="1"/>
  <c r="I2962" i="1"/>
  <c r="A2962" i="1"/>
  <c r="AH2961" i="1"/>
  <c r="V2961" i="1"/>
  <c r="I2961" i="1"/>
  <c r="A2961" i="1"/>
  <c r="AH2960" i="1"/>
  <c r="V2960" i="1"/>
  <c r="I2960" i="1"/>
  <c r="A2960" i="1"/>
  <c r="AH2959" i="1"/>
  <c r="V2959" i="1"/>
  <c r="I2959" i="1"/>
  <c r="A2959" i="1"/>
  <c r="AH2958" i="1"/>
  <c r="V2958" i="1"/>
  <c r="I2958" i="1"/>
  <c r="A2958" i="1"/>
  <c r="V2957" i="1"/>
  <c r="A2957" i="1"/>
  <c r="AH2956" i="1"/>
  <c r="V2956" i="1"/>
  <c r="I2956" i="1"/>
  <c r="A2956" i="1"/>
  <c r="V2955" i="1"/>
  <c r="A2955" i="1"/>
  <c r="AH2954" i="1"/>
  <c r="V2954" i="1"/>
  <c r="I2954" i="1"/>
  <c r="A2954" i="1"/>
  <c r="AH2953" i="1"/>
  <c r="V2953" i="1"/>
  <c r="I2953" i="1"/>
  <c r="A2953" i="1"/>
  <c r="AH2952" i="1"/>
  <c r="V2952" i="1"/>
  <c r="I2952" i="1"/>
  <c r="A2952" i="1"/>
  <c r="AH2951" i="1"/>
  <c r="V2951" i="1"/>
  <c r="I2951" i="1"/>
  <c r="A2951" i="1"/>
  <c r="AH2950" i="1"/>
  <c r="V2950" i="1"/>
  <c r="I2950" i="1"/>
  <c r="A2950" i="1"/>
  <c r="AH2949" i="1"/>
  <c r="V2949" i="1"/>
  <c r="I2949" i="1"/>
  <c r="A2949" i="1"/>
  <c r="AH2948" i="1"/>
  <c r="V2948" i="1"/>
  <c r="I2948" i="1"/>
  <c r="A2948" i="1"/>
  <c r="AH2947" i="1"/>
  <c r="V2947" i="1"/>
  <c r="A2947" i="1"/>
  <c r="AH2946" i="1"/>
  <c r="V2946" i="1"/>
  <c r="I2946" i="1"/>
  <c r="A2946" i="1"/>
  <c r="AH2945" i="1"/>
  <c r="V2945" i="1"/>
  <c r="I2945" i="1"/>
  <c r="A2945" i="1"/>
  <c r="AH2944" i="1"/>
  <c r="V2944" i="1"/>
  <c r="I2944" i="1"/>
  <c r="A2944" i="1"/>
  <c r="V2943" i="1"/>
  <c r="A2943" i="1"/>
  <c r="AH2942" i="1"/>
  <c r="V2942" i="1"/>
  <c r="I2942" i="1"/>
  <c r="A2942" i="1"/>
  <c r="AH2941" i="1"/>
  <c r="V2941" i="1"/>
  <c r="I2941" i="1"/>
  <c r="A2941" i="1"/>
  <c r="AH2940" i="1"/>
  <c r="V2940" i="1"/>
  <c r="I2940" i="1"/>
  <c r="A2940" i="1"/>
  <c r="AH2939" i="1"/>
  <c r="V2939" i="1"/>
  <c r="I2939" i="1"/>
  <c r="A2939" i="1"/>
  <c r="V2938" i="1"/>
  <c r="A2938" i="1"/>
  <c r="AH2937" i="1"/>
  <c r="V2937" i="1"/>
  <c r="I2937" i="1"/>
  <c r="A2937" i="1"/>
  <c r="AH2936" i="1"/>
  <c r="V2936" i="1"/>
  <c r="I2936" i="1"/>
  <c r="A2936" i="1"/>
  <c r="AH2935" i="1"/>
  <c r="V2935" i="1"/>
  <c r="I2935" i="1"/>
  <c r="A2935" i="1"/>
  <c r="AH2934" i="1"/>
  <c r="V2934" i="1"/>
  <c r="I2934" i="1"/>
  <c r="A2934" i="1"/>
  <c r="AH2933" i="1"/>
  <c r="V2933" i="1"/>
  <c r="I2933" i="1"/>
  <c r="A2933" i="1"/>
  <c r="AH2932" i="1"/>
  <c r="V2932" i="1"/>
  <c r="A2932" i="1"/>
  <c r="AH2931" i="1"/>
  <c r="V2931" i="1"/>
  <c r="I2931" i="1"/>
  <c r="A2931" i="1"/>
  <c r="AH2930" i="1"/>
  <c r="V2930" i="1"/>
  <c r="A2930" i="1"/>
  <c r="AH2929" i="1"/>
  <c r="V2929" i="1"/>
  <c r="I2929" i="1"/>
  <c r="A2929" i="1"/>
  <c r="AH2928" i="1"/>
  <c r="V2928" i="1"/>
  <c r="I2928" i="1"/>
  <c r="A2928" i="1"/>
  <c r="AH2927" i="1"/>
  <c r="V2927" i="1"/>
  <c r="I2927" i="1"/>
  <c r="A2927" i="1"/>
  <c r="AH2926" i="1"/>
  <c r="V2926" i="1"/>
  <c r="I2926" i="1"/>
  <c r="A2926" i="1"/>
  <c r="AH2925" i="1"/>
  <c r="V2925" i="1"/>
  <c r="I2925" i="1"/>
  <c r="A2925" i="1"/>
  <c r="AH2924" i="1"/>
  <c r="V2924" i="1"/>
  <c r="I2924" i="1"/>
  <c r="A2924" i="1"/>
  <c r="AH2923" i="1"/>
  <c r="V2923" i="1"/>
  <c r="I2923" i="1"/>
  <c r="A2923" i="1"/>
  <c r="V2922" i="1"/>
  <c r="A2922" i="1"/>
  <c r="AH2921" i="1"/>
  <c r="V2921" i="1"/>
  <c r="I2921" i="1"/>
  <c r="A2921" i="1"/>
  <c r="AH2920" i="1"/>
  <c r="V2920" i="1"/>
  <c r="I2920" i="1"/>
  <c r="A2920" i="1"/>
  <c r="AH2919" i="1"/>
  <c r="V2919" i="1"/>
  <c r="I2919" i="1"/>
  <c r="A2919" i="1"/>
  <c r="AH2918" i="1"/>
  <c r="V2918" i="1"/>
  <c r="I2918" i="1"/>
  <c r="A2918" i="1"/>
  <c r="AH2917" i="1"/>
  <c r="V2917" i="1"/>
  <c r="I2917" i="1"/>
  <c r="A2917" i="1"/>
  <c r="AH2916" i="1"/>
  <c r="V2916" i="1"/>
  <c r="I2916" i="1"/>
  <c r="A2916" i="1"/>
  <c r="AH2915" i="1"/>
  <c r="V2915" i="1"/>
  <c r="I2915" i="1"/>
  <c r="A2915" i="1"/>
  <c r="AH2914" i="1"/>
  <c r="V2914" i="1"/>
  <c r="I2914" i="1"/>
  <c r="A2914" i="1"/>
  <c r="AH2913" i="1"/>
  <c r="V2913" i="1"/>
  <c r="A2913" i="1"/>
  <c r="AH2912" i="1"/>
  <c r="V2912" i="1"/>
  <c r="I2912" i="1"/>
  <c r="A2912" i="1"/>
  <c r="AH2911" i="1"/>
  <c r="V2911" i="1"/>
  <c r="A2911" i="1"/>
  <c r="AH2910" i="1"/>
  <c r="V2910" i="1"/>
  <c r="I2910" i="1"/>
  <c r="A2910" i="1"/>
  <c r="AH2909" i="1"/>
  <c r="V2909" i="1"/>
  <c r="I2909" i="1"/>
  <c r="A2909" i="1"/>
  <c r="AH2908" i="1"/>
  <c r="V2908" i="1"/>
  <c r="I2908" i="1"/>
  <c r="A2908" i="1"/>
  <c r="AH2907" i="1"/>
  <c r="V2907" i="1"/>
  <c r="A2907" i="1"/>
  <c r="AH2906" i="1"/>
  <c r="V2906" i="1"/>
  <c r="I2906" i="1"/>
  <c r="A2906" i="1"/>
  <c r="AH2905" i="1"/>
  <c r="V2905" i="1"/>
  <c r="I2905" i="1"/>
  <c r="A2905" i="1"/>
  <c r="AH2904" i="1"/>
  <c r="V2904" i="1"/>
  <c r="I2904" i="1"/>
  <c r="A2904" i="1"/>
  <c r="AH2903" i="1"/>
  <c r="V2903" i="1"/>
  <c r="I2903" i="1"/>
  <c r="A2903" i="1"/>
  <c r="AH2902" i="1"/>
  <c r="V2902" i="1"/>
  <c r="I2902" i="1"/>
  <c r="A2902" i="1"/>
  <c r="AH2901" i="1"/>
  <c r="V2901" i="1"/>
  <c r="I2901" i="1"/>
  <c r="A2901" i="1"/>
  <c r="AH2900" i="1"/>
  <c r="V2900" i="1"/>
  <c r="I2900" i="1"/>
  <c r="A2900" i="1"/>
  <c r="AH2899" i="1"/>
  <c r="V2899" i="1"/>
  <c r="I2899" i="1"/>
  <c r="A2899" i="1"/>
  <c r="AH2898" i="1"/>
  <c r="V2898" i="1"/>
  <c r="I2898" i="1"/>
  <c r="A2898" i="1"/>
  <c r="AH2897" i="1"/>
  <c r="V2897" i="1"/>
  <c r="I2897" i="1"/>
  <c r="A2897" i="1"/>
  <c r="AH2896" i="1"/>
  <c r="V2896" i="1"/>
  <c r="I2896" i="1"/>
  <c r="A2896" i="1"/>
  <c r="AH2895" i="1"/>
  <c r="V2895" i="1"/>
  <c r="I2895" i="1"/>
  <c r="A2895" i="1"/>
  <c r="AH2894" i="1"/>
  <c r="V2894" i="1"/>
  <c r="I2894" i="1"/>
  <c r="A2894" i="1"/>
  <c r="AH2893" i="1"/>
  <c r="V2893" i="1"/>
  <c r="I2893" i="1"/>
  <c r="A2893" i="1"/>
  <c r="AH2892" i="1"/>
  <c r="V2892" i="1"/>
  <c r="A2892" i="1"/>
  <c r="AH2891" i="1"/>
  <c r="V2891" i="1"/>
  <c r="I2891" i="1"/>
  <c r="A2891" i="1"/>
  <c r="AH2890" i="1"/>
  <c r="V2890" i="1"/>
  <c r="I2890" i="1"/>
  <c r="A2890" i="1"/>
  <c r="V2889" i="1"/>
  <c r="A2889" i="1"/>
  <c r="AH2888" i="1"/>
  <c r="V2888" i="1"/>
  <c r="I2888" i="1"/>
  <c r="A2888" i="1"/>
  <c r="AH2887" i="1"/>
  <c r="V2887" i="1"/>
  <c r="I2887" i="1"/>
  <c r="A2887" i="1"/>
  <c r="AH2886" i="1"/>
  <c r="V2886" i="1"/>
  <c r="I2886" i="1"/>
  <c r="A2886" i="1"/>
  <c r="AH2885" i="1"/>
  <c r="V2885" i="1"/>
  <c r="I2885" i="1"/>
  <c r="A2885" i="1"/>
  <c r="AH2884" i="1"/>
  <c r="V2884" i="1"/>
  <c r="I2884" i="1"/>
  <c r="A2884" i="1"/>
  <c r="V2883" i="1"/>
  <c r="A2883" i="1"/>
  <c r="AH2882" i="1"/>
  <c r="V2882" i="1"/>
  <c r="I2882" i="1"/>
  <c r="A2882" i="1"/>
  <c r="AH2881" i="1"/>
  <c r="V2881" i="1"/>
  <c r="I2881" i="1"/>
  <c r="A2881" i="1"/>
  <c r="AH2880" i="1"/>
  <c r="V2880" i="1"/>
  <c r="I2880" i="1"/>
  <c r="A2880" i="1"/>
  <c r="AH2879" i="1"/>
  <c r="V2879" i="1"/>
  <c r="I2879" i="1"/>
  <c r="A2879" i="1"/>
  <c r="AH2878" i="1"/>
  <c r="V2878" i="1"/>
  <c r="I2878" i="1"/>
  <c r="A2878" i="1"/>
  <c r="AH2877" i="1"/>
  <c r="V2877" i="1"/>
  <c r="I2877" i="1"/>
  <c r="A2877" i="1"/>
  <c r="AH2876" i="1"/>
  <c r="V2876" i="1"/>
  <c r="I2876" i="1"/>
  <c r="A2876" i="1"/>
  <c r="AH2875" i="1"/>
  <c r="V2875" i="1"/>
  <c r="I2875" i="1"/>
  <c r="A2875" i="1"/>
  <c r="AH2874" i="1"/>
  <c r="V2874" i="1"/>
  <c r="I2874" i="1"/>
  <c r="A2874" i="1"/>
  <c r="AH2873" i="1"/>
  <c r="V2873" i="1"/>
  <c r="I2873" i="1"/>
  <c r="A2873" i="1"/>
  <c r="AH2872" i="1"/>
  <c r="V2872" i="1"/>
  <c r="I2872" i="1"/>
  <c r="A2872" i="1"/>
  <c r="AH2871" i="1"/>
  <c r="V2871" i="1"/>
  <c r="I2871" i="1"/>
  <c r="A2871" i="1"/>
  <c r="V2870" i="1"/>
  <c r="A2870" i="1"/>
  <c r="V2869" i="1"/>
  <c r="A2869" i="1"/>
  <c r="AH2868" i="1"/>
  <c r="I2868" i="1"/>
  <c r="A2868" i="1"/>
  <c r="AH2867" i="1"/>
  <c r="V2867" i="1"/>
  <c r="I2867" i="1"/>
  <c r="A2867" i="1"/>
  <c r="AH2866" i="1"/>
  <c r="V2866" i="1"/>
  <c r="I2866" i="1"/>
  <c r="A2866" i="1"/>
  <c r="AH2865" i="1"/>
  <c r="V2865" i="1"/>
  <c r="I2865" i="1"/>
  <c r="A2865" i="1"/>
  <c r="AH2864" i="1"/>
  <c r="V2864" i="1"/>
  <c r="I2864" i="1"/>
  <c r="A2864" i="1"/>
  <c r="AH2863" i="1"/>
  <c r="V2863" i="1"/>
  <c r="I2863" i="1"/>
  <c r="A2863" i="1"/>
  <c r="V2862" i="1"/>
  <c r="A2862" i="1"/>
  <c r="AH2861" i="1"/>
  <c r="V2861" i="1"/>
  <c r="I2861" i="1"/>
  <c r="A2861" i="1"/>
  <c r="AH2860" i="1"/>
  <c r="V2860" i="1"/>
  <c r="I2860" i="1"/>
  <c r="A2860" i="1"/>
  <c r="AH2859" i="1"/>
  <c r="V2859" i="1"/>
  <c r="I2859" i="1"/>
  <c r="A2859" i="1"/>
  <c r="AH2858" i="1"/>
  <c r="V2858" i="1"/>
  <c r="I2858" i="1"/>
  <c r="A2858" i="1"/>
  <c r="V2857" i="1"/>
  <c r="A2857" i="1"/>
  <c r="AH2856" i="1"/>
  <c r="V2856" i="1"/>
  <c r="I2856" i="1"/>
  <c r="A2856" i="1"/>
  <c r="AH2855" i="1"/>
  <c r="V2855" i="1"/>
  <c r="I2855" i="1"/>
  <c r="A2855" i="1"/>
  <c r="AH2854" i="1"/>
  <c r="V2854" i="1"/>
  <c r="A2854" i="1"/>
  <c r="AH2853" i="1"/>
  <c r="V2853" i="1"/>
  <c r="I2853" i="1"/>
  <c r="A2853" i="1"/>
  <c r="AH2852" i="1"/>
  <c r="V2852" i="1"/>
  <c r="I2852" i="1"/>
  <c r="A2852" i="1"/>
  <c r="AH2851" i="1"/>
  <c r="V2851" i="1"/>
  <c r="I2851" i="1"/>
  <c r="A2851" i="1"/>
  <c r="V2850" i="1"/>
  <c r="A2850" i="1"/>
  <c r="AH2849" i="1"/>
  <c r="V2849" i="1"/>
  <c r="I2849" i="1"/>
  <c r="A2849" i="1"/>
  <c r="AH2848" i="1"/>
  <c r="V2848" i="1"/>
  <c r="I2848" i="1"/>
  <c r="A2848" i="1"/>
  <c r="AH2847" i="1"/>
  <c r="V2847" i="1"/>
  <c r="I2847" i="1"/>
  <c r="A2847" i="1"/>
  <c r="AH2846" i="1"/>
  <c r="V2846" i="1"/>
  <c r="I2846" i="1"/>
  <c r="A2846" i="1"/>
  <c r="AH2845" i="1"/>
  <c r="V2845" i="1"/>
  <c r="A2845" i="1"/>
  <c r="AH2844" i="1"/>
  <c r="V2844" i="1"/>
  <c r="I2844" i="1"/>
  <c r="A2844" i="1"/>
  <c r="AH2843" i="1"/>
  <c r="V2843" i="1"/>
  <c r="I2843" i="1"/>
  <c r="A2843" i="1"/>
  <c r="V2842" i="1"/>
  <c r="A2842" i="1"/>
  <c r="AH2841" i="1"/>
  <c r="V2841" i="1"/>
  <c r="I2841" i="1"/>
  <c r="A2841" i="1"/>
  <c r="AH2840" i="1"/>
  <c r="V2840" i="1"/>
  <c r="I2840" i="1"/>
  <c r="A2840" i="1"/>
  <c r="AH2839" i="1"/>
  <c r="V2839" i="1"/>
  <c r="I2839" i="1"/>
  <c r="A2839" i="1"/>
  <c r="AH2838" i="1"/>
  <c r="V2838" i="1"/>
  <c r="I2838" i="1"/>
  <c r="A2838" i="1"/>
  <c r="AH2837" i="1"/>
  <c r="I2837" i="1"/>
  <c r="A2837" i="1"/>
  <c r="AH2836" i="1"/>
  <c r="V2836" i="1"/>
  <c r="I2836" i="1"/>
  <c r="A2836" i="1"/>
  <c r="AH2835" i="1"/>
  <c r="I2835" i="1"/>
  <c r="A2835" i="1"/>
  <c r="AH2834" i="1"/>
  <c r="V2834" i="1"/>
  <c r="I2834" i="1"/>
  <c r="A2834" i="1"/>
  <c r="AH2833" i="1"/>
  <c r="V2833" i="1"/>
  <c r="I2833" i="1"/>
  <c r="A2833" i="1"/>
  <c r="V2832" i="1"/>
  <c r="A2832" i="1"/>
  <c r="AH2831" i="1"/>
  <c r="V2831" i="1"/>
  <c r="I2831" i="1"/>
  <c r="A2831" i="1"/>
  <c r="V2830" i="1"/>
  <c r="A2830" i="1"/>
  <c r="AH2829" i="1"/>
  <c r="V2829" i="1"/>
  <c r="I2829" i="1"/>
  <c r="A2829" i="1"/>
  <c r="AH2828" i="1"/>
  <c r="V2828" i="1"/>
  <c r="I2828" i="1"/>
  <c r="A2828" i="1"/>
  <c r="AH2827" i="1"/>
  <c r="V2827" i="1"/>
  <c r="A2827" i="1"/>
  <c r="AH2826" i="1"/>
  <c r="V2826" i="1"/>
  <c r="I2826" i="1"/>
  <c r="A2826" i="1"/>
  <c r="AH2825" i="1"/>
  <c r="V2825" i="1"/>
  <c r="I2825" i="1"/>
  <c r="A2825" i="1"/>
  <c r="AH2824" i="1"/>
  <c r="V2824" i="1"/>
  <c r="I2824" i="1"/>
  <c r="A2824" i="1"/>
  <c r="AH2823" i="1"/>
  <c r="V2823" i="1"/>
  <c r="I2823" i="1"/>
  <c r="A2823" i="1"/>
  <c r="AH2822" i="1"/>
  <c r="V2822" i="1"/>
  <c r="I2822" i="1"/>
  <c r="A2822" i="1"/>
  <c r="AH2821" i="1"/>
  <c r="V2821" i="1"/>
  <c r="I2821" i="1"/>
  <c r="A2821" i="1"/>
  <c r="AH2820" i="1"/>
  <c r="V2820" i="1"/>
  <c r="I2820" i="1"/>
  <c r="A2820" i="1"/>
  <c r="AH2819" i="1"/>
  <c r="I2819" i="1"/>
  <c r="A2819" i="1"/>
  <c r="AH2818" i="1"/>
  <c r="A2818" i="1"/>
  <c r="AH2817" i="1"/>
  <c r="I2817" i="1"/>
  <c r="A2817" i="1"/>
  <c r="AH2816" i="1"/>
  <c r="V2816" i="1"/>
  <c r="I2816" i="1"/>
  <c r="A2816" i="1"/>
  <c r="AH2815" i="1"/>
  <c r="V2815" i="1"/>
  <c r="I2815" i="1"/>
  <c r="A2815" i="1"/>
  <c r="V2814" i="1"/>
  <c r="A2814" i="1"/>
  <c r="AH2813" i="1"/>
  <c r="V2813" i="1"/>
  <c r="I2813" i="1"/>
  <c r="A2813" i="1"/>
  <c r="AH2812" i="1"/>
  <c r="V2812" i="1"/>
  <c r="I2812" i="1"/>
  <c r="A2812" i="1"/>
  <c r="AH2811" i="1"/>
  <c r="V2811" i="1"/>
  <c r="I2811" i="1"/>
  <c r="A2811" i="1"/>
  <c r="AH2810" i="1"/>
  <c r="V2810" i="1"/>
  <c r="A2810" i="1"/>
  <c r="AH2809" i="1"/>
  <c r="V2809" i="1"/>
  <c r="I2809" i="1"/>
  <c r="A2809" i="1"/>
  <c r="AH2808" i="1"/>
  <c r="V2808" i="1"/>
  <c r="I2808" i="1"/>
  <c r="A2808" i="1"/>
  <c r="V2807" i="1"/>
  <c r="A2807" i="1"/>
  <c r="AH2806" i="1"/>
  <c r="V2806" i="1"/>
  <c r="I2806" i="1"/>
  <c r="A2806" i="1"/>
  <c r="AH2805" i="1"/>
  <c r="V2805" i="1"/>
  <c r="I2805" i="1"/>
  <c r="A2805" i="1"/>
  <c r="V2804" i="1"/>
  <c r="A2804" i="1"/>
  <c r="AH2803" i="1"/>
  <c r="V2803" i="1"/>
  <c r="I2803" i="1"/>
  <c r="A2803" i="1"/>
  <c r="AH2802" i="1"/>
  <c r="V2802" i="1"/>
  <c r="I2802" i="1"/>
  <c r="A2802" i="1"/>
  <c r="AH2801" i="1"/>
  <c r="V2801" i="1"/>
  <c r="I2801" i="1"/>
  <c r="A2801" i="1"/>
  <c r="AH2800" i="1"/>
  <c r="V2800" i="1"/>
  <c r="I2800" i="1"/>
  <c r="A2800" i="1"/>
  <c r="AH2799" i="1"/>
  <c r="V2799" i="1"/>
  <c r="I2799" i="1"/>
  <c r="A2799" i="1"/>
  <c r="V2798" i="1"/>
  <c r="A2798" i="1"/>
  <c r="AH2797" i="1"/>
  <c r="V2797" i="1"/>
  <c r="A2797" i="1"/>
  <c r="AH2796" i="1"/>
  <c r="V2796" i="1"/>
  <c r="I2796" i="1"/>
  <c r="A2796" i="1"/>
  <c r="AH2795" i="1"/>
  <c r="V2795" i="1"/>
  <c r="I2795" i="1"/>
  <c r="A2795" i="1"/>
  <c r="AH2794" i="1"/>
  <c r="V2794" i="1"/>
  <c r="I2794" i="1"/>
  <c r="A2794" i="1"/>
  <c r="AH2793" i="1"/>
  <c r="V2793" i="1"/>
  <c r="I2793" i="1"/>
  <c r="A2793" i="1"/>
  <c r="AH2792" i="1"/>
  <c r="V2792" i="1"/>
  <c r="I2792" i="1"/>
  <c r="A2792" i="1"/>
  <c r="AH2791" i="1"/>
  <c r="V2791" i="1"/>
  <c r="I2791" i="1"/>
  <c r="A2791" i="1"/>
  <c r="AH2790" i="1"/>
  <c r="V2790" i="1"/>
  <c r="I2790" i="1"/>
  <c r="A2790" i="1"/>
  <c r="V2789" i="1"/>
  <c r="A2789" i="1"/>
  <c r="AH2788" i="1"/>
  <c r="V2788" i="1"/>
  <c r="I2788" i="1"/>
  <c r="A2788" i="1"/>
  <c r="AH2787" i="1"/>
  <c r="V2787" i="1"/>
  <c r="I2787" i="1"/>
  <c r="A2787" i="1"/>
  <c r="AH2786" i="1"/>
  <c r="V2786" i="1"/>
  <c r="I2786" i="1"/>
  <c r="A2786" i="1"/>
  <c r="AH2785" i="1"/>
  <c r="V2785" i="1"/>
  <c r="I2785" i="1"/>
  <c r="A2785" i="1"/>
  <c r="AH2784" i="1"/>
  <c r="V2784" i="1"/>
  <c r="I2784" i="1"/>
  <c r="A2784" i="1"/>
  <c r="V2783" i="1"/>
  <c r="A2783" i="1"/>
  <c r="AH2782" i="1"/>
  <c r="V2782" i="1"/>
  <c r="I2782" i="1"/>
  <c r="A2782" i="1"/>
  <c r="AH2781" i="1"/>
  <c r="V2781" i="1"/>
  <c r="A2781" i="1"/>
  <c r="AH2780" i="1"/>
  <c r="V2780" i="1"/>
  <c r="I2780" i="1"/>
  <c r="A2780" i="1"/>
  <c r="AH2779" i="1"/>
  <c r="V2779" i="1"/>
  <c r="I2779" i="1"/>
  <c r="A2779" i="1"/>
  <c r="AH2778" i="1"/>
  <c r="V2778" i="1"/>
  <c r="I2778" i="1"/>
  <c r="A2778" i="1"/>
  <c r="V2777" i="1"/>
  <c r="A2777" i="1"/>
  <c r="AH2776" i="1"/>
  <c r="V2776" i="1"/>
  <c r="I2776" i="1"/>
  <c r="A2776" i="1"/>
  <c r="AH2775" i="1"/>
  <c r="V2775" i="1"/>
  <c r="I2775" i="1"/>
  <c r="A2775" i="1"/>
  <c r="AH2774" i="1"/>
  <c r="V2774" i="1"/>
  <c r="A2774" i="1"/>
  <c r="AH2773" i="1"/>
  <c r="V2773" i="1"/>
  <c r="I2773" i="1"/>
  <c r="A2773" i="1"/>
  <c r="AH2772" i="1"/>
  <c r="V2772" i="1"/>
  <c r="I2772" i="1"/>
  <c r="A2772" i="1"/>
  <c r="AH2771" i="1"/>
  <c r="V2771" i="1"/>
  <c r="I2771" i="1"/>
  <c r="A2771" i="1"/>
  <c r="AH2770" i="1"/>
  <c r="V2770" i="1"/>
  <c r="I2770" i="1"/>
  <c r="A2770" i="1"/>
  <c r="AH2769" i="1"/>
  <c r="V2769" i="1"/>
  <c r="I2769" i="1"/>
  <c r="A2769" i="1"/>
  <c r="AH2768" i="1"/>
  <c r="V2768" i="1"/>
  <c r="I2768" i="1"/>
  <c r="A2768" i="1"/>
  <c r="AH2767" i="1"/>
  <c r="V2767" i="1"/>
  <c r="I2767" i="1"/>
  <c r="A2767" i="1"/>
  <c r="AH2766" i="1"/>
  <c r="V2766" i="1"/>
  <c r="I2766" i="1"/>
  <c r="A2766" i="1"/>
  <c r="AH2765" i="1"/>
  <c r="V2765" i="1"/>
  <c r="I2765" i="1"/>
  <c r="A2765" i="1"/>
  <c r="AH2764" i="1"/>
  <c r="V2764" i="1"/>
  <c r="I2764" i="1"/>
  <c r="A2764" i="1"/>
  <c r="AH2763" i="1"/>
  <c r="V2763" i="1"/>
  <c r="A2763" i="1"/>
  <c r="AH2762" i="1"/>
  <c r="V2762" i="1"/>
  <c r="I2762" i="1"/>
  <c r="A2762" i="1"/>
  <c r="AH2761" i="1"/>
  <c r="V2761" i="1"/>
  <c r="I2761" i="1"/>
  <c r="A2761" i="1"/>
  <c r="AH2760" i="1"/>
  <c r="V2760" i="1"/>
  <c r="I2760" i="1"/>
  <c r="A2760" i="1"/>
  <c r="AH2759" i="1"/>
  <c r="V2759" i="1"/>
  <c r="I2759" i="1"/>
  <c r="A2759" i="1"/>
  <c r="AH2758" i="1"/>
  <c r="V2758" i="1"/>
  <c r="I2758" i="1"/>
  <c r="A2758" i="1"/>
  <c r="AH2757" i="1"/>
  <c r="V2757" i="1"/>
  <c r="I2757" i="1"/>
  <c r="A2757" i="1"/>
  <c r="AH2756" i="1"/>
  <c r="V2756" i="1"/>
  <c r="I2756" i="1"/>
  <c r="A2756" i="1"/>
  <c r="AH2755" i="1"/>
  <c r="V2755" i="1"/>
  <c r="I2755" i="1"/>
  <c r="A2755" i="1"/>
  <c r="AH2754" i="1"/>
  <c r="V2754" i="1"/>
  <c r="I2754" i="1"/>
  <c r="A2754" i="1"/>
  <c r="AH2753" i="1"/>
  <c r="V2753" i="1"/>
  <c r="I2753" i="1"/>
  <c r="A2753" i="1"/>
  <c r="AH2752" i="1"/>
  <c r="V2752" i="1"/>
  <c r="I2752" i="1"/>
  <c r="A2752" i="1"/>
  <c r="AH2751" i="1"/>
  <c r="V2751" i="1"/>
  <c r="I2751" i="1"/>
  <c r="A2751" i="1"/>
  <c r="AH2750" i="1"/>
  <c r="V2750" i="1"/>
  <c r="A2750" i="1"/>
  <c r="AH2749" i="1"/>
  <c r="V2749" i="1"/>
  <c r="I2749" i="1"/>
  <c r="A2749" i="1"/>
  <c r="AH2748" i="1"/>
  <c r="V2748" i="1"/>
  <c r="I2748" i="1"/>
  <c r="A2748" i="1"/>
  <c r="AH2747" i="1"/>
  <c r="V2747" i="1"/>
  <c r="I2747" i="1"/>
  <c r="A2747" i="1"/>
  <c r="AH2746" i="1"/>
  <c r="V2746" i="1"/>
  <c r="I2746" i="1"/>
  <c r="A2746" i="1"/>
  <c r="V2745" i="1"/>
  <c r="A2745" i="1"/>
  <c r="AH2744" i="1"/>
  <c r="V2744" i="1"/>
  <c r="I2744" i="1"/>
  <c r="A2744" i="1"/>
  <c r="AH2743" i="1"/>
  <c r="V2743" i="1"/>
  <c r="I2743" i="1"/>
  <c r="A2743" i="1"/>
  <c r="AH2742" i="1"/>
  <c r="V2742" i="1"/>
  <c r="I2742" i="1"/>
  <c r="A2742" i="1"/>
  <c r="AH2741" i="1"/>
  <c r="V2741" i="1"/>
  <c r="I2741" i="1"/>
  <c r="A2741" i="1"/>
  <c r="AH2740" i="1"/>
  <c r="V2740" i="1"/>
  <c r="I2740" i="1"/>
  <c r="A2740" i="1"/>
  <c r="AH2739" i="1"/>
  <c r="V2739" i="1"/>
  <c r="I2739" i="1"/>
  <c r="A2739" i="1"/>
  <c r="AH2738" i="1"/>
  <c r="V2738" i="1"/>
  <c r="I2738" i="1"/>
  <c r="A2738" i="1"/>
  <c r="AH2737" i="1"/>
  <c r="V2737" i="1"/>
  <c r="I2737" i="1"/>
  <c r="A2737" i="1"/>
  <c r="V2736" i="1"/>
  <c r="A2736" i="1"/>
  <c r="AH2735" i="1"/>
  <c r="V2735" i="1"/>
  <c r="I2735" i="1"/>
  <c r="A2735" i="1"/>
  <c r="V2734" i="1"/>
  <c r="A2734" i="1"/>
  <c r="AH2733" i="1"/>
  <c r="V2733" i="1"/>
  <c r="I2733" i="1"/>
  <c r="A2733" i="1"/>
  <c r="AH2732" i="1"/>
  <c r="V2732" i="1"/>
  <c r="I2732" i="1"/>
  <c r="A2732" i="1"/>
  <c r="AH2731" i="1"/>
  <c r="V2731" i="1"/>
  <c r="I2731" i="1"/>
  <c r="A2731" i="1"/>
  <c r="AH2730" i="1"/>
  <c r="V2730" i="1"/>
  <c r="A2730" i="1"/>
  <c r="AH2729" i="1"/>
  <c r="V2729" i="1"/>
  <c r="I2729" i="1"/>
  <c r="A2729" i="1"/>
  <c r="AH2728" i="1"/>
  <c r="V2728" i="1"/>
  <c r="I2728" i="1"/>
  <c r="A2728" i="1"/>
  <c r="AH2727" i="1"/>
  <c r="V2727" i="1"/>
  <c r="A2727" i="1"/>
  <c r="AH2726" i="1"/>
  <c r="V2726" i="1"/>
  <c r="I2726" i="1"/>
  <c r="A2726" i="1"/>
  <c r="AH2725" i="1"/>
  <c r="V2725" i="1"/>
  <c r="I2725" i="1"/>
  <c r="A2725" i="1"/>
  <c r="V2724" i="1"/>
  <c r="A2724" i="1"/>
  <c r="AH2723" i="1"/>
  <c r="V2723" i="1"/>
  <c r="I2723" i="1"/>
  <c r="A2723" i="1"/>
  <c r="AH2722" i="1"/>
  <c r="V2722" i="1"/>
  <c r="I2722" i="1"/>
  <c r="A2722" i="1"/>
  <c r="AH2721" i="1"/>
  <c r="V2721" i="1"/>
  <c r="I2721" i="1"/>
  <c r="A2721" i="1"/>
  <c r="AH2720" i="1"/>
  <c r="V2720" i="1"/>
  <c r="I2720" i="1"/>
  <c r="A2720" i="1"/>
  <c r="AH2719" i="1"/>
  <c r="V2719" i="1"/>
  <c r="I2719" i="1"/>
  <c r="A2719" i="1"/>
  <c r="V2718" i="1"/>
  <c r="A2718" i="1"/>
  <c r="AH2717" i="1"/>
  <c r="V2717" i="1"/>
  <c r="I2717" i="1"/>
  <c r="A2717" i="1"/>
  <c r="AH2716" i="1"/>
  <c r="V2716" i="1"/>
  <c r="I2716" i="1"/>
  <c r="A2716" i="1"/>
  <c r="AH2715" i="1"/>
  <c r="V2715" i="1"/>
  <c r="I2715" i="1"/>
  <c r="A2715" i="1"/>
  <c r="AH2714" i="1"/>
  <c r="V2714" i="1"/>
  <c r="I2714" i="1"/>
  <c r="A2714" i="1"/>
  <c r="AH2713" i="1"/>
  <c r="V2713" i="1"/>
  <c r="I2713" i="1"/>
  <c r="A2713" i="1"/>
  <c r="AH2712" i="1"/>
  <c r="V2712" i="1"/>
  <c r="I2712" i="1"/>
  <c r="A2712" i="1"/>
  <c r="AH2711" i="1"/>
  <c r="V2711" i="1"/>
  <c r="I2711" i="1"/>
  <c r="A2711" i="1"/>
  <c r="AH2710" i="1"/>
  <c r="V2710" i="1"/>
  <c r="I2710" i="1"/>
  <c r="A2710" i="1"/>
  <c r="AH2709" i="1"/>
  <c r="V2709" i="1"/>
  <c r="A2709" i="1"/>
  <c r="AH2708" i="1"/>
  <c r="V2708" i="1"/>
  <c r="A2708" i="1"/>
  <c r="AH2707" i="1"/>
  <c r="V2707" i="1"/>
  <c r="I2707" i="1"/>
  <c r="A2707" i="1"/>
  <c r="AH2706" i="1"/>
  <c r="V2706" i="1"/>
  <c r="A2706" i="1"/>
  <c r="AH2705" i="1"/>
  <c r="V2705" i="1"/>
  <c r="I2705" i="1"/>
  <c r="A2705" i="1"/>
  <c r="AH2704" i="1"/>
  <c r="V2704" i="1"/>
  <c r="A2704" i="1"/>
  <c r="AH2703" i="1"/>
  <c r="V2703" i="1"/>
  <c r="I2703" i="1"/>
  <c r="A2703" i="1"/>
  <c r="AH2702" i="1"/>
  <c r="V2702" i="1"/>
  <c r="I2702" i="1"/>
  <c r="A2702" i="1"/>
  <c r="V2701" i="1"/>
  <c r="A2701" i="1"/>
  <c r="AH2700" i="1"/>
  <c r="V2700" i="1"/>
  <c r="I2700" i="1"/>
  <c r="A2700" i="1"/>
  <c r="AH2699" i="1"/>
  <c r="V2699" i="1"/>
  <c r="I2699" i="1"/>
  <c r="A2699" i="1"/>
  <c r="V2698" i="1"/>
  <c r="A2698" i="1"/>
  <c r="AH2697" i="1"/>
  <c r="V2697" i="1"/>
  <c r="I2697" i="1"/>
  <c r="A2697" i="1"/>
  <c r="AH2696" i="1"/>
  <c r="V2696" i="1"/>
  <c r="A2696" i="1"/>
  <c r="AH2695" i="1"/>
  <c r="V2695" i="1"/>
  <c r="I2695" i="1"/>
  <c r="A2695" i="1"/>
  <c r="AH2694" i="1"/>
  <c r="V2694" i="1"/>
  <c r="I2694" i="1"/>
  <c r="A2694" i="1"/>
  <c r="AH2693" i="1"/>
  <c r="V2693" i="1"/>
  <c r="I2693" i="1"/>
  <c r="A2693" i="1"/>
  <c r="AH2692" i="1"/>
  <c r="V2692" i="1"/>
  <c r="I2692" i="1"/>
  <c r="A2692" i="1"/>
  <c r="AH2691" i="1"/>
  <c r="V2691" i="1"/>
  <c r="A2691" i="1"/>
  <c r="AH2690" i="1"/>
  <c r="V2690" i="1"/>
  <c r="A2690" i="1"/>
  <c r="AH2689" i="1"/>
  <c r="V2689" i="1"/>
  <c r="I2689" i="1"/>
  <c r="A2689" i="1"/>
  <c r="AH2688" i="1"/>
  <c r="V2688" i="1"/>
  <c r="I2688" i="1"/>
  <c r="A2688" i="1"/>
  <c r="AH2687" i="1"/>
  <c r="V2687" i="1"/>
  <c r="I2687" i="1"/>
  <c r="A2687" i="1"/>
  <c r="AH2686" i="1"/>
  <c r="V2686" i="1"/>
  <c r="I2686" i="1"/>
  <c r="A2686" i="1"/>
  <c r="V2685" i="1"/>
  <c r="A2685" i="1"/>
  <c r="V2684" i="1"/>
  <c r="A2684" i="1"/>
  <c r="AH2683" i="1"/>
  <c r="V2683" i="1"/>
  <c r="I2683" i="1"/>
  <c r="A2683" i="1"/>
  <c r="AH2682" i="1"/>
  <c r="V2682" i="1"/>
  <c r="I2682" i="1"/>
  <c r="A2682" i="1"/>
  <c r="AH2681" i="1"/>
  <c r="V2681" i="1"/>
  <c r="I2681" i="1"/>
  <c r="A2681" i="1"/>
  <c r="AH2680" i="1"/>
  <c r="V2680" i="1"/>
  <c r="I2680" i="1"/>
  <c r="A2680" i="1"/>
  <c r="V2679" i="1"/>
  <c r="A2679" i="1"/>
  <c r="V2678" i="1"/>
  <c r="A2678" i="1"/>
  <c r="AH2677" i="1"/>
  <c r="V2677" i="1"/>
  <c r="I2677" i="1"/>
  <c r="A2677" i="1"/>
  <c r="AH2676" i="1"/>
  <c r="V2676" i="1"/>
  <c r="I2676" i="1"/>
  <c r="A2676" i="1"/>
  <c r="AH2675" i="1"/>
  <c r="V2675" i="1"/>
  <c r="I2675" i="1"/>
  <c r="A2675" i="1"/>
  <c r="AH2674" i="1"/>
  <c r="V2674" i="1"/>
  <c r="I2674" i="1"/>
  <c r="A2674" i="1"/>
  <c r="AH2673" i="1"/>
  <c r="V2673" i="1"/>
  <c r="A2673" i="1"/>
  <c r="AH2672" i="1"/>
  <c r="V2672" i="1"/>
  <c r="I2672" i="1"/>
  <c r="A2672" i="1"/>
  <c r="V2671" i="1"/>
  <c r="A2671" i="1"/>
  <c r="AH2670" i="1"/>
  <c r="V2670" i="1"/>
  <c r="I2670" i="1"/>
  <c r="A2670" i="1"/>
  <c r="AH2669" i="1"/>
  <c r="V2669" i="1"/>
  <c r="I2669" i="1"/>
  <c r="A2669" i="1"/>
  <c r="AH2668" i="1"/>
  <c r="V2668" i="1"/>
  <c r="I2668" i="1"/>
  <c r="A2668" i="1"/>
  <c r="AH2667" i="1"/>
  <c r="V2667" i="1"/>
  <c r="I2667" i="1"/>
  <c r="A2667" i="1"/>
  <c r="AH2666" i="1"/>
  <c r="V2666" i="1"/>
  <c r="I2666" i="1"/>
  <c r="A2666" i="1"/>
  <c r="AH2665" i="1"/>
  <c r="V2665" i="1"/>
  <c r="I2665" i="1"/>
  <c r="A2665" i="1"/>
  <c r="V2664" i="1"/>
  <c r="A2664" i="1"/>
  <c r="AH2663" i="1"/>
  <c r="V2663" i="1"/>
  <c r="I2663" i="1"/>
  <c r="A2663" i="1"/>
  <c r="AH2662" i="1"/>
  <c r="V2662" i="1"/>
  <c r="I2662" i="1"/>
  <c r="A2662" i="1"/>
  <c r="AH2661" i="1"/>
  <c r="V2661" i="1"/>
  <c r="I2661" i="1"/>
  <c r="A2661" i="1"/>
  <c r="AH2660" i="1"/>
  <c r="V2660" i="1"/>
  <c r="A2660" i="1"/>
  <c r="AH2659" i="1"/>
  <c r="V2659" i="1"/>
  <c r="I2659" i="1"/>
  <c r="A2659" i="1"/>
  <c r="AH2658" i="1"/>
  <c r="V2658" i="1"/>
  <c r="I2658" i="1"/>
  <c r="A2658" i="1"/>
  <c r="V2657" i="1"/>
  <c r="A2657" i="1"/>
  <c r="V2656" i="1"/>
  <c r="A2656" i="1"/>
  <c r="AH2655" i="1"/>
  <c r="I2655" i="1"/>
  <c r="A2655" i="1"/>
  <c r="V2654" i="1"/>
  <c r="A2654" i="1"/>
  <c r="V2653" i="1"/>
  <c r="A2653" i="1"/>
  <c r="AH2652" i="1"/>
  <c r="V2652" i="1"/>
  <c r="I2652" i="1"/>
  <c r="A2652" i="1"/>
  <c r="AH2651" i="1"/>
  <c r="V2651" i="1"/>
  <c r="I2651" i="1"/>
  <c r="A2651" i="1"/>
  <c r="AH2650" i="1"/>
  <c r="V2650" i="1"/>
  <c r="I2650" i="1"/>
  <c r="A2650" i="1"/>
  <c r="AH2649" i="1"/>
  <c r="V2649" i="1"/>
  <c r="I2649" i="1"/>
  <c r="A2649" i="1"/>
  <c r="AH2648" i="1"/>
  <c r="V2648" i="1"/>
  <c r="I2648" i="1"/>
  <c r="A2648" i="1"/>
  <c r="V2647" i="1"/>
  <c r="A2647" i="1"/>
  <c r="V2646" i="1"/>
  <c r="A2646" i="1"/>
  <c r="AH2645" i="1"/>
  <c r="V2645" i="1"/>
  <c r="I2645" i="1"/>
  <c r="A2645" i="1"/>
  <c r="AH2644" i="1"/>
  <c r="V2644" i="1"/>
  <c r="I2644" i="1"/>
  <c r="A2644" i="1"/>
  <c r="AH2643" i="1"/>
  <c r="V2643" i="1"/>
  <c r="A2643" i="1"/>
  <c r="AH2642" i="1"/>
  <c r="V2642" i="1"/>
  <c r="I2642" i="1"/>
  <c r="A2642" i="1"/>
  <c r="AH2641" i="1"/>
  <c r="V2641" i="1"/>
  <c r="A2641" i="1"/>
  <c r="AH2640" i="1"/>
  <c r="V2640" i="1"/>
  <c r="I2640" i="1"/>
  <c r="A2640" i="1"/>
  <c r="V2639" i="1"/>
  <c r="A2639" i="1"/>
  <c r="AH2638" i="1"/>
  <c r="V2638" i="1"/>
  <c r="I2638" i="1"/>
  <c r="A2638" i="1"/>
  <c r="AH2637" i="1"/>
  <c r="V2637" i="1"/>
  <c r="I2637" i="1"/>
  <c r="A2637" i="1"/>
  <c r="AH2636" i="1"/>
  <c r="V2636" i="1"/>
  <c r="I2636" i="1"/>
  <c r="A2636" i="1"/>
  <c r="AH2635" i="1"/>
  <c r="V2635" i="1"/>
  <c r="I2635" i="1"/>
  <c r="A2635" i="1"/>
  <c r="AH2634" i="1"/>
  <c r="V2634" i="1"/>
  <c r="I2634" i="1"/>
  <c r="A2634" i="1"/>
  <c r="AH2633" i="1"/>
  <c r="V2633" i="1"/>
  <c r="I2633" i="1"/>
  <c r="A2633" i="1"/>
  <c r="AH2632" i="1"/>
  <c r="V2632" i="1"/>
  <c r="A2632" i="1"/>
  <c r="AH2631" i="1"/>
  <c r="V2631" i="1"/>
  <c r="I2631" i="1"/>
  <c r="A2631" i="1"/>
  <c r="AH2630" i="1"/>
  <c r="V2630" i="1"/>
  <c r="I2630" i="1"/>
  <c r="A2630" i="1"/>
  <c r="V2629" i="1"/>
  <c r="A2629" i="1"/>
  <c r="AH2628" i="1"/>
  <c r="V2628" i="1"/>
  <c r="I2628" i="1"/>
  <c r="A2628" i="1"/>
  <c r="AH2627" i="1"/>
  <c r="V2627" i="1"/>
  <c r="I2627" i="1"/>
  <c r="A2627" i="1"/>
  <c r="AH2626" i="1"/>
  <c r="V2626" i="1"/>
  <c r="I2626" i="1"/>
  <c r="A2626" i="1"/>
  <c r="V2625" i="1"/>
  <c r="A2625" i="1"/>
  <c r="AH2624" i="1"/>
  <c r="V2624" i="1"/>
  <c r="I2624" i="1"/>
  <c r="A2624" i="1"/>
  <c r="AH2623" i="1"/>
  <c r="V2623" i="1"/>
  <c r="I2623" i="1"/>
  <c r="A2623" i="1"/>
  <c r="AH2622" i="1"/>
  <c r="V2622" i="1"/>
  <c r="I2622" i="1"/>
  <c r="A2622" i="1"/>
  <c r="V2621" i="1"/>
  <c r="A2621" i="1"/>
  <c r="AH2620" i="1"/>
  <c r="V2620" i="1"/>
  <c r="I2620" i="1"/>
  <c r="A2620" i="1"/>
  <c r="AH2619" i="1"/>
  <c r="V2619" i="1"/>
  <c r="I2619" i="1"/>
  <c r="A2619" i="1"/>
  <c r="AH2618" i="1"/>
  <c r="V2618" i="1"/>
  <c r="I2618" i="1"/>
  <c r="A2618" i="1"/>
  <c r="AH2617" i="1"/>
  <c r="V2617" i="1"/>
  <c r="I2617" i="1"/>
  <c r="A2617" i="1"/>
  <c r="AH2616" i="1"/>
  <c r="V2616" i="1"/>
  <c r="I2616" i="1"/>
  <c r="A2616" i="1"/>
  <c r="AH2615" i="1"/>
  <c r="V2615" i="1"/>
  <c r="I2615" i="1"/>
  <c r="A2615" i="1"/>
  <c r="AH2614" i="1"/>
  <c r="V2614" i="1"/>
  <c r="I2614" i="1"/>
  <c r="A2614" i="1"/>
  <c r="AH2613" i="1"/>
  <c r="V2613" i="1"/>
  <c r="A2613" i="1"/>
  <c r="AH2612" i="1"/>
  <c r="V2612" i="1"/>
  <c r="I2612" i="1"/>
  <c r="A2612" i="1"/>
  <c r="AH2611" i="1"/>
  <c r="V2611" i="1"/>
  <c r="I2611" i="1"/>
  <c r="A2611" i="1"/>
  <c r="V2610" i="1"/>
  <c r="A2610" i="1"/>
  <c r="AH2609" i="1"/>
  <c r="V2609" i="1"/>
  <c r="I2609" i="1"/>
  <c r="A2609" i="1"/>
  <c r="AH2608" i="1"/>
  <c r="V2608" i="1"/>
  <c r="I2608" i="1"/>
  <c r="A2608" i="1"/>
  <c r="AH2607" i="1"/>
  <c r="V2607" i="1"/>
  <c r="I2607" i="1"/>
  <c r="A2607" i="1"/>
  <c r="V2606" i="1"/>
  <c r="A2606" i="1"/>
  <c r="AH2605" i="1"/>
  <c r="V2605" i="1"/>
  <c r="I2605" i="1"/>
  <c r="A2605" i="1"/>
  <c r="AH2604" i="1"/>
  <c r="V2604" i="1"/>
  <c r="I2604" i="1"/>
  <c r="A2604" i="1"/>
  <c r="AH2603" i="1"/>
  <c r="V2603" i="1"/>
  <c r="I2603" i="1"/>
  <c r="A2603" i="1"/>
  <c r="AH2602" i="1"/>
  <c r="V2602" i="1"/>
  <c r="A2602" i="1"/>
  <c r="AH2601" i="1"/>
  <c r="V2601" i="1"/>
  <c r="A2601" i="1"/>
  <c r="AH2600" i="1"/>
  <c r="V2600" i="1"/>
  <c r="A2600" i="1"/>
  <c r="AH2599" i="1"/>
  <c r="V2599" i="1"/>
  <c r="I2599" i="1"/>
  <c r="A2599" i="1"/>
  <c r="AH2598" i="1"/>
  <c r="V2598" i="1"/>
  <c r="I2598" i="1"/>
  <c r="A2598" i="1"/>
  <c r="AH2597" i="1"/>
  <c r="V2597" i="1"/>
  <c r="I2597" i="1"/>
  <c r="A2597" i="1"/>
  <c r="AH2596" i="1"/>
  <c r="V2596" i="1"/>
  <c r="I2596" i="1"/>
  <c r="A2596" i="1"/>
  <c r="AH2595" i="1"/>
  <c r="V2595" i="1"/>
  <c r="I2595" i="1"/>
  <c r="A2595" i="1"/>
  <c r="AH2594" i="1"/>
  <c r="V2594" i="1"/>
  <c r="I2594" i="1"/>
  <c r="A2594" i="1"/>
  <c r="AH2593" i="1"/>
  <c r="V2593" i="1"/>
  <c r="I2593" i="1"/>
  <c r="A2593" i="1"/>
  <c r="AH2592" i="1"/>
  <c r="V2592" i="1"/>
  <c r="I2592" i="1"/>
  <c r="A2592" i="1"/>
  <c r="V2591" i="1"/>
  <c r="A2591" i="1"/>
  <c r="AH2590" i="1"/>
  <c r="V2590" i="1"/>
  <c r="I2590" i="1"/>
  <c r="A2590" i="1"/>
  <c r="V2589" i="1"/>
  <c r="A2589" i="1"/>
  <c r="AH2588" i="1"/>
  <c r="V2588" i="1"/>
  <c r="I2588" i="1"/>
  <c r="A2588" i="1"/>
  <c r="AH2587" i="1"/>
  <c r="V2587" i="1"/>
  <c r="A2587" i="1"/>
  <c r="AH2586" i="1"/>
  <c r="V2586" i="1"/>
  <c r="I2586" i="1"/>
  <c r="A2586" i="1"/>
  <c r="AH2585" i="1"/>
  <c r="V2585" i="1"/>
  <c r="I2585" i="1"/>
  <c r="A2585" i="1"/>
  <c r="AH2584" i="1"/>
  <c r="V2584" i="1"/>
  <c r="I2584" i="1"/>
  <c r="A2584" i="1"/>
  <c r="AH2583" i="1"/>
  <c r="V2583" i="1"/>
  <c r="A2583" i="1"/>
  <c r="AH2582" i="1"/>
  <c r="V2582" i="1"/>
  <c r="A2582" i="1"/>
  <c r="AH2581" i="1"/>
  <c r="V2581" i="1"/>
  <c r="I2581" i="1"/>
  <c r="A2581" i="1"/>
  <c r="AH2580" i="1"/>
  <c r="V2580" i="1"/>
  <c r="I2580" i="1"/>
  <c r="A2580" i="1"/>
  <c r="V2579" i="1"/>
  <c r="A2579" i="1"/>
  <c r="AH2578" i="1"/>
  <c r="V2578" i="1"/>
  <c r="I2578" i="1"/>
  <c r="A2578" i="1"/>
  <c r="AH2577" i="1"/>
  <c r="V2577" i="1"/>
  <c r="I2577" i="1"/>
  <c r="A2577" i="1"/>
  <c r="AH2576" i="1"/>
  <c r="V2576" i="1"/>
  <c r="I2576" i="1"/>
  <c r="A2576" i="1"/>
  <c r="AH2575" i="1"/>
  <c r="V2575" i="1"/>
  <c r="A2575" i="1"/>
  <c r="AH2574" i="1"/>
  <c r="V2574" i="1"/>
  <c r="I2574" i="1"/>
  <c r="A2574" i="1"/>
  <c r="AH2573" i="1"/>
  <c r="V2573" i="1"/>
  <c r="I2573" i="1"/>
  <c r="A2573" i="1"/>
  <c r="V2572" i="1"/>
  <c r="A2572" i="1"/>
  <c r="AH2571" i="1"/>
  <c r="I2571" i="1"/>
  <c r="A2571" i="1"/>
  <c r="AH2570" i="1"/>
  <c r="V2570" i="1"/>
  <c r="I2570" i="1"/>
  <c r="A2570" i="1"/>
  <c r="AH2569" i="1"/>
  <c r="V2569" i="1"/>
  <c r="I2569" i="1"/>
  <c r="A2569" i="1"/>
  <c r="AH2568" i="1"/>
  <c r="V2568" i="1"/>
  <c r="A2568" i="1"/>
  <c r="AH2567" i="1"/>
  <c r="V2567" i="1"/>
  <c r="I2567" i="1"/>
  <c r="A2567" i="1"/>
  <c r="AH2566" i="1"/>
  <c r="V2566" i="1"/>
  <c r="I2566" i="1"/>
  <c r="A2566" i="1"/>
  <c r="V2565" i="1"/>
  <c r="A2565" i="1"/>
  <c r="AH2564" i="1"/>
  <c r="V2564" i="1"/>
  <c r="I2564" i="1"/>
  <c r="A2564" i="1"/>
  <c r="AH2563" i="1"/>
  <c r="V2563" i="1"/>
  <c r="I2563" i="1"/>
  <c r="A2563" i="1"/>
  <c r="V2562" i="1"/>
  <c r="A2562" i="1"/>
  <c r="V2561" i="1"/>
  <c r="A2561" i="1"/>
  <c r="AH2560" i="1"/>
  <c r="V2560" i="1"/>
  <c r="I2560" i="1"/>
  <c r="A2560" i="1"/>
  <c r="AH2559" i="1"/>
  <c r="V2559" i="1"/>
  <c r="I2559" i="1"/>
  <c r="A2559" i="1"/>
  <c r="AH2558" i="1"/>
  <c r="V2558" i="1"/>
  <c r="I2558" i="1"/>
  <c r="A2558" i="1"/>
  <c r="AH2557" i="1"/>
  <c r="V2557" i="1"/>
  <c r="I2557" i="1"/>
  <c r="A2557" i="1"/>
  <c r="AH2556" i="1"/>
  <c r="V2556" i="1"/>
  <c r="I2556" i="1"/>
  <c r="A2556" i="1"/>
  <c r="AH2555" i="1"/>
  <c r="V2555" i="1"/>
  <c r="I2555" i="1"/>
  <c r="A2555" i="1"/>
  <c r="AH2554" i="1"/>
  <c r="V2554" i="1"/>
  <c r="I2554" i="1"/>
  <c r="A2554" i="1"/>
  <c r="AH2553" i="1"/>
  <c r="V2553" i="1"/>
  <c r="I2553" i="1"/>
  <c r="A2553" i="1"/>
  <c r="AH2552" i="1"/>
  <c r="V2552" i="1"/>
  <c r="I2552" i="1"/>
  <c r="A2552" i="1"/>
  <c r="AH2551" i="1"/>
  <c r="V2551" i="1"/>
  <c r="I2551" i="1"/>
  <c r="A2551" i="1"/>
  <c r="V2550" i="1"/>
  <c r="A2550" i="1"/>
  <c r="AH2549" i="1"/>
  <c r="V2549" i="1"/>
  <c r="I2549" i="1"/>
  <c r="A2549" i="1"/>
  <c r="AH2548" i="1"/>
  <c r="V2548" i="1"/>
  <c r="I2548" i="1"/>
  <c r="A2548" i="1"/>
  <c r="V2547" i="1"/>
  <c r="A2547" i="1"/>
  <c r="AH2546" i="1"/>
  <c r="V2546" i="1"/>
  <c r="I2546" i="1"/>
  <c r="A2546" i="1"/>
  <c r="AH2545" i="1"/>
  <c r="V2545" i="1"/>
  <c r="I2545" i="1"/>
  <c r="A2545" i="1"/>
  <c r="V2544" i="1"/>
  <c r="A2544" i="1"/>
  <c r="AH2543" i="1"/>
  <c r="V2543" i="1"/>
  <c r="I2543" i="1"/>
  <c r="A2543" i="1"/>
  <c r="AH2542" i="1"/>
  <c r="V2542" i="1"/>
  <c r="I2542" i="1"/>
  <c r="A2542" i="1"/>
  <c r="AH2541" i="1"/>
  <c r="V2541" i="1"/>
  <c r="I2541" i="1"/>
  <c r="A2541" i="1"/>
  <c r="AH2540" i="1"/>
  <c r="V2540" i="1"/>
  <c r="A2540" i="1"/>
  <c r="AH2539" i="1"/>
  <c r="V2539" i="1"/>
  <c r="I2539" i="1"/>
  <c r="A2539" i="1"/>
  <c r="AH2538" i="1"/>
  <c r="V2538" i="1"/>
  <c r="I2538" i="1"/>
  <c r="A2538" i="1"/>
  <c r="AH2537" i="1"/>
  <c r="V2537" i="1"/>
  <c r="I2537" i="1"/>
  <c r="A2537" i="1"/>
  <c r="AH2536" i="1"/>
  <c r="V2536" i="1"/>
  <c r="I2536" i="1"/>
  <c r="A2536" i="1"/>
  <c r="AH2535" i="1"/>
  <c r="V2535" i="1"/>
  <c r="I2535" i="1"/>
  <c r="A2535" i="1"/>
  <c r="AH2534" i="1"/>
  <c r="V2534" i="1"/>
  <c r="I2534" i="1"/>
  <c r="A2534" i="1"/>
  <c r="AH2533" i="1"/>
  <c r="V2533" i="1"/>
  <c r="I2533" i="1"/>
  <c r="A2533" i="1"/>
  <c r="AH2532" i="1"/>
  <c r="V2532" i="1"/>
  <c r="I2532" i="1"/>
  <c r="A2532" i="1"/>
  <c r="V2531" i="1"/>
  <c r="A2531" i="1"/>
  <c r="AH2530" i="1"/>
  <c r="V2530" i="1"/>
  <c r="I2530" i="1"/>
  <c r="A2530" i="1"/>
  <c r="AH2529" i="1"/>
  <c r="V2529" i="1"/>
  <c r="I2529" i="1"/>
  <c r="A2529" i="1"/>
  <c r="AH2528" i="1"/>
  <c r="V2528" i="1"/>
  <c r="I2528" i="1"/>
  <c r="A2528" i="1"/>
  <c r="V2527" i="1"/>
  <c r="A2527" i="1"/>
  <c r="AH2526" i="1"/>
  <c r="V2526" i="1"/>
  <c r="I2526" i="1"/>
  <c r="A2526" i="1"/>
  <c r="AH2525" i="1"/>
  <c r="V2525" i="1"/>
  <c r="I2525" i="1"/>
  <c r="A2525" i="1"/>
  <c r="AH2524" i="1"/>
  <c r="V2524" i="1"/>
  <c r="I2524" i="1"/>
  <c r="A2524" i="1"/>
  <c r="AH2523" i="1"/>
  <c r="V2523" i="1"/>
  <c r="I2523" i="1"/>
  <c r="A2523" i="1"/>
  <c r="AH2522" i="1"/>
  <c r="V2522" i="1"/>
  <c r="I2522" i="1"/>
  <c r="A2522" i="1"/>
  <c r="AH2521" i="1"/>
  <c r="V2521" i="1"/>
  <c r="I2521" i="1"/>
  <c r="A2521" i="1"/>
  <c r="AH2520" i="1"/>
  <c r="V2520" i="1"/>
  <c r="I2520" i="1"/>
  <c r="A2520" i="1"/>
  <c r="V2519" i="1"/>
  <c r="A2519" i="1"/>
  <c r="V2518" i="1"/>
  <c r="A2518" i="1"/>
  <c r="AH2517" i="1"/>
  <c r="A2517" i="1"/>
  <c r="AH2516" i="1"/>
  <c r="I2516" i="1"/>
  <c r="A2516" i="1"/>
  <c r="AH2515" i="1"/>
  <c r="V2515" i="1"/>
  <c r="I2515" i="1"/>
  <c r="A2515" i="1"/>
  <c r="AH2514" i="1"/>
  <c r="V2514" i="1"/>
  <c r="I2514" i="1"/>
  <c r="A2514" i="1"/>
  <c r="AH2513" i="1"/>
  <c r="V2513" i="1"/>
  <c r="I2513" i="1"/>
  <c r="A2513" i="1"/>
  <c r="AH2512" i="1"/>
  <c r="V2512" i="1"/>
  <c r="I2512" i="1"/>
  <c r="A2512" i="1"/>
  <c r="V2511" i="1"/>
  <c r="A2511" i="1"/>
  <c r="V2510" i="1"/>
  <c r="A2510" i="1"/>
  <c r="AH2509" i="1"/>
  <c r="V2509" i="1"/>
  <c r="I2509" i="1"/>
  <c r="A2509" i="1"/>
  <c r="AH2508" i="1"/>
  <c r="V2508" i="1"/>
  <c r="I2508" i="1"/>
  <c r="A2508" i="1"/>
  <c r="AH2507" i="1"/>
  <c r="V2507" i="1"/>
  <c r="I2507" i="1"/>
  <c r="A2507" i="1"/>
  <c r="AH2506" i="1"/>
  <c r="V2506" i="1"/>
  <c r="A2506" i="1"/>
  <c r="AH2505" i="1"/>
  <c r="V2505" i="1"/>
  <c r="I2505" i="1"/>
  <c r="A2505" i="1"/>
  <c r="AH2504" i="1"/>
  <c r="V2504" i="1"/>
  <c r="I2504" i="1"/>
  <c r="A2504" i="1"/>
  <c r="AH2503" i="1"/>
  <c r="V2503" i="1"/>
  <c r="A2503" i="1"/>
  <c r="AH2502" i="1"/>
  <c r="V2502" i="1"/>
  <c r="A2502" i="1"/>
  <c r="AH2501" i="1"/>
  <c r="V2501" i="1"/>
  <c r="I2501" i="1"/>
  <c r="A2501" i="1"/>
  <c r="AH2500" i="1"/>
  <c r="V2500" i="1"/>
  <c r="I2500" i="1"/>
  <c r="A2500" i="1"/>
  <c r="V2499" i="1"/>
  <c r="A2499" i="1"/>
  <c r="AH2498" i="1"/>
  <c r="V2498" i="1"/>
  <c r="I2498" i="1"/>
  <c r="A2498" i="1"/>
  <c r="AH2497" i="1"/>
  <c r="V2497" i="1"/>
  <c r="I2497" i="1"/>
  <c r="A2497" i="1"/>
  <c r="AH2496" i="1"/>
  <c r="V2496" i="1"/>
  <c r="I2496" i="1"/>
  <c r="A2496" i="1"/>
  <c r="AH2495" i="1"/>
  <c r="V2495" i="1"/>
  <c r="A2495" i="1"/>
  <c r="AH2494" i="1"/>
  <c r="V2494" i="1"/>
  <c r="I2494" i="1"/>
  <c r="A2494" i="1"/>
  <c r="AH2493" i="1"/>
  <c r="V2493" i="1"/>
  <c r="I2493" i="1"/>
  <c r="A2493" i="1"/>
  <c r="AH2492" i="1"/>
  <c r="V2492" i="1"/>
  <c r="I2492" i="1"/>
  <c r="A2492" i="1"/>
  <c r="AH2491" i="1"/>
  <c r="V2491" i="1"/>
  <c r="I2491" i="1"/>
  <c r="A2491" i="1"/>
  <c r="AH2490" i="1"/>
  <c r="V2490" i="1"/>
  <c r="I2490" i="1"/>
  <c r="A2490" i="1"/>
  <c r="AH2489" i="1"/>
  <c r="V2489" i="1"/>
  <c r="I2489" i="1"/>
  <c r="A2489" i="1"/>
  <c r="AH2488" i="1"/>
  <c r="V2488" i="1"/>
  <c r="I2488" i="1"/>
  <c r="A2488" i="1"/>
  <c r="V2487" i="1"/>
  <c r="A2487" i="1"/>
  <c r="AH2486" i="1"/>
  <c r="V2486" i="1"/>
  <c r="I2486" i="1"/>
  <c r="A2486" i="1"/>
  <c r="AH2485" i="1"/>
  <c r="V2485" i="1"/>
  <c r="I2485" i="1"/>
  <c r="A2485" i="1"/>
  <c r="AH2484" i="1"/>
  <c r="V2484" i="1"/>
  <c r="I2484" i="1"/>
  <c r="A2484" i="1"/>
  <c r="AH2483" i="1"/>
  <c r="V2483" i="1"/>
  <c r="I2483" i="1"/>
  <c r="A2483" i="1"/>
  <c r="AH2482" i="1"/>
  <c r="V2482" i="1"/>
  <c r="I2482" i="1"/>
  <c r="A2482" i="1"/>
  <c r="AH2481" i="1"/>
  <c r="V2481" i="1"/>
  <c r="I2481" i="1"/>
  <c r="A2481" i="1"/>
  <c r="AH2480" i="1"/>
  <c r="V2480" i="1"/>
  <c r="I2480" i="1"/>
  <c r="A2480" i="1"/>
  <c r="V2479" i="1"/>
  <c r="A2479" i="1"/>
  <c r="AH2478" i="1"/>
  <c r="V2478" i="1"/>
  <c r="I2478" i="1"/>
  <c r="A2478" i="1"/>
  <c r="AH2477" i="1"/>
  <c r="V2477" i="1"/>
  <c r="I2477" i="1"/>
  <c r="A2477" i="1"/>
  <c r="AH2476" i="1"/>
  <c r="V2476" i="1"/>
  <c r="I2476" i="1"/>
  <c r="A2476" i="1"/>
  <c r="AH2475" i="1"/>
  <c r="V2475" i="1"/>
  <c r="A2475" i="1"/>
  <c r="AH2474" i="1"/>
  <c r="V2474" i="1"/>
  <c r="I2474" i="1"/>
  <c r="A2474" i="1"/>
  <c r="AH2473" i="1"/>
  <c r="V2473" i="1"/>
  <c r="A2473" i="1"/>
  <c r="AH2472" i="1"/>
  <c r="V2472" i="1"/>
  <c r="I2472" i="1"/>
  <c r="A2472" i="1"/>
  <c r="AH2471" i="1"/>
  <c r="V2471" i="1"/>
  <c r="I2471" i="1"/>
  <c r="A2471" i="1"/>
  <c r="V2470" i="1"/>
  <c r="A2470" i="1"/>
  <c r="AH2469" i="1"/>
  <c r="V2469" i="1"/>
  <c r="I2469" i="1"/>
  <c r="A2469" i="1"/>
  <c r="AH2468" i="1"/>
  <c r="V2468" i="1"/>
  <c r="I2468" i="1"/>
  <c r="A2468" i="1"/>
  <c r="V2467" i="1"/>
  <c r="A2467" i="1"/>
  <c r="AH2466" i="1"/>
  <c r="V2466" i="1"/>
  <c r="I2466" i="1"/>
  <c r="A2466" i="1"/>
  <c r="V2465" i="1"/>
  <c r="A2465" i="1"/>
  <c r="V2464" i="1"/>
  <c r="A2464" i="1"/>
  <c r="AH2463" i="1"/>
  <c r="V2463" i="1"/>
  <c r="I2463" i="1"/>
  <c r="A2463" i="1"/>
  <c r="AH2462" i="1"/>
  <c r="V2462" i="1"/>
  <c r="A2462" i="1"/>
  <c r="AH2461" i="1"/>
  <c r="V2461" i="1"/>
  <c r="A2461" i="1"/>
  <c r="AH2460" i="1"/>
  <c r="V2460" i="1"/>
  <c r="I2460" i="1"/>
  <c r="A2460" i="1"/>
  <c r="AH2459" i="1"/>
  <c r="V2459" i="1"/>
  <c r="I2459" i="1"/>
  <c r="A2459" i="1"/>
  <c r="AH2458" i="1"/>
  <c r="V2458" i="1"/>
  <c r="I2458" i="1"/>
  <c r="A2458" i="1"/>
  <c r="AH2457" i="1"/>
  <c r="V2457" i="1"/>
  <c r="I2457" i="1"/>
  <c r="A2457" i="1"/>
  <c r="AH2456" i="1"/>
  <c r="V2456" i="1"/>
  <c r="I2456" i="1"/>
  <c r="A2456" i="1"/>
  <c r="AH2455" i="1"/>
  <c r="V2455" i="1"/>
  <c r="A2455" i="1"/>
  <c r="AH2454" i="1"/>
  <c r="V2454" i="1"/>
  <c r="I2454" i="1"/>
  <c r="A2454" i="1"/>
  <c r="AH2453" i="1"/>
  <c r="V2453" i="1"/>
  <c r="I2453" i="1"/>
  <c r="A2453" i="1"/>
  <c r="AH2452" i="1"/>
  <c r="V2452" i="1"/>
  <c r="I2452" i="1"/>
  <c r="A2452" i="1"/>
  <c r="AH2451" i="1"/>
  <c r="V2451" i="1"/>
  <c r="I2451" i="1"/>
  <c r="A2451" i="1"/>
  <c r="AH2450" i="1"/>
  <c r="V2450" i="1"/>
  <c r="I2450" i="1"/>
  <c r="A2450" i="1"/>
  <c r="AH2449" i="1"/>
  <c r="V2449" i="1"/>
  <c r="I2449" i="1"/>
  <c r="A2449" i="1"/>
  <c r="AH2448" i="1"/>
  <c r="V2448" i="1"/>
  <c r="A2448" i="1"/>
  <c r="AH2447" i="1"/>
  <c r="V2447" i="1"/>
  <c r="I2447" i="1"/>
  <c r="A2447" i="1"/>
  <c r="AH2446" i="1"/>
  <c r="V2446" i="1"/>
  <c r="I2446" i="1"/>
  <c r="A2446" i="1"/>
  <c r="AH2445" i="1"/>
  <c r="V2445" i="1"/>
  <c r="I2445" i="1"/>
  <c r="A2445" i="1"/>
  <c r="AH2444" i="1"/>
  <c r="V2444" i="1"/>
  <c r="A2444" i="1"/>
  <c r="AH2443" i="1"/>
  <c r="V2443" i="1"/>
  <c r="I2443" i="1"/>
  <c r="A2443" i="1"/>
  <c r="AH2442" i="1"/>
  <c r="V2442" i="1"/>
  <c r="I2442" i="1"/>
  <c r="A2442" i="1"/>
  <c r="AH2441" i="1"/>
  <c r="V2441" i="1"/>
  <c r="I2441" i="1"/>
  <c r="A2441" i="1"/>
  <c r="AH2440" i="1"/>
  <c r="V2440" i="1"/>
  <c r="I2440" i="1"/>
  <c r="A2440" i="1"/>
  <c r="AH2439" i="1"/>
  <c r="V2439" i="1"/>
  <c r="I2439" i="1"/>
  <c r="A2439" i="1"/>
  <c r="AH2438" i="1"/>
  <c r="V2438" i="1"/>
  <c r="I2438" i="1"/>
  <c r="A2438" i="1"/>
  <c r="AH2437" i="1"/>
  <c r="V2437" i="1"/>
  <c r="I2437" i="1"/>
  <c r="A2437" i="1"/>
  <c r="AH2436" i="1"/>
  <c r="V2436" i="1"/>
  <c r="I2436" i="1"/>
  <c r="A2436" i="1"/>
  <c r="AH2435" i="1"/>
  <c r="V2435" i="1"/>
  <c r="I2435" i="1"/>
  <c r="A2435" i="1"/>
  <c r="AH2434" i="1"/>
  <c r="V2434" i="1"/>
  <c r="A2434" i="1"/>
  <c r="AH2433" i="1"/>
  <c r="V2433" i="1"/>
  <c r="I2433" i="1"/>
  <c r="A2433" i="1"/>
  <c r="AH2432" i="1"/>
  <c r="V2432" i="1"/>
  <c r="I2432" i="1"/>
  <c r="A2432" i="1"/>
  <c r="AH2431" i="1"/>
  <c r="V2431" i="1"/>
  <c r="A2431" i="1"/>
  <c r="AH2430" i="1"/>
  <c r="V2430" i="1"/>
  <c r="I2430" i="1"/>
  <c r="A2430" i="1"/>
  <c r="AH2429" i="1"/>
  <c r="V2429" i="1"/>
  <c r="I2429" i="1"/>
  <c r="A2429" i="1"/>
  <c r="AH2428" i="1"/>
  <c r="V2428" i="1"/>
  <c r="I2428" i="1"/>
  <c r="A2428" i="1"/>
  <c r="AH2427" i="1"/>
  <c r="V2427" i="1"/>
  <c r="A2427" i="1"/>
  <c r="AH2426" i="1"/>
  <c r="V2426" i="1"/>
  <c r="I2426" i="1"/>
  <c r="A2426" i="1"/>
  <c r="AH2425" i="1"/>
  <c r="V2425" i="1"/>
  <c r="I2425" i="1"/>
  <c r="A2425" i="1"/>
  <c r="V2424" i="1"/>
  <c r="A2424" i="1"/>
  <c r="AH2423" i="1"/>
  <c r="V2423" i="1"/>
  <c r="I2423" i="1"/>
  <c r="A2423" i="1"/>
  <c r="V2422" i="1"/>
  <c r="A2422" i="1"/>
  <c r="AH2421" i="1"/>
  <c r="V2421" i="1"/>
  <c r="I2421" i="1"/>
  <c r="A2421" i="1"/>
  <c r="V2420" i="1"/>
  <c r="A2420" i="1"/>
  <c r="AH2419" i="1"/>
  <c r="V2419" i="1"/>
  <c r="I2419" i="1"/>
  <c r="A2419" i="1"/>
  <c r="AH2418" i="1"/>
  <c r="V2418" i="1"/>
  <c r="I2418" i="1"/>
  <c r="A2418" i="1"/>
  <c r="AH2417" i="1"/>
  <c r="I2417" i="1"/>
  <c r="A2417" i="1"/>
  <c r="AH2416" i="1"/>
  <c r="V2416" i="1"/>
  <c r="I2416" i="1"/>
  <c r="A2416" i="1"/>
  <c r="AH2415" i="1"/>
  <c r="V2415" i="1"/>
  <c r="I2415" i="1"/>
  <c r="A2415" i="1"/>
  <c r="AH2414" i="1"/>
  <c r="V2414" i="1"/>
  <c r="A2414" i="1"/>
  <c r="AH2413" i="1"/>
  <c r="V2413" i="1"/>
  <c r="I2413" i="1"/>
  <c r="A2413" i="1"/>
  <c r="AH2412" i="1"/>
  <c r="I2412" i="1"/>
  <c r="A2412" i="1"/>
  <c r="AH2411" i="1"/>
  <c r="V2411" i="1"/>
  <c r="I2411" i="1"/>
  <c r="A2411" i="1"/>
  <c r="AH2410" i="1"/>
  <c r="V2410" i="1"/>
  <c r="I2410" i="1"/>
  <c r="A2410" i="1"/>
  <c r="AH2409" i="1"/>
  <c r="V2409" i="1"/>
  <c r="I2409" i="1"/>
  <c r="A2409" i="1"/>
  <c r="AH2408" i="1"/>
  <c r="V2408" i="1"/>
  <c r="A2408" i="1"/>
  <c r="AH2407" i="1"/>
  <c r="V2407" i="1"/>
  <c r="I2407" i="1"/>
  <c r="A2407" i="1"/>
  <c r="AH2406" i="1"/>
  <c r="V2406" i="1"/>
  <c r="I2406" i="1"/>
  <c r="A2406" i="1"/>
  <c r="V2405" i="1"/>
  <c r="A2405" i="1"/>
  <c r="AH2404" i="1"/>
  <c r="V2404" i="1"/>
  <c r="I2404" i="1"/>
  <c r="A2404" i="1"/>
  <c r="AH2403" i="1"/>
  <c r="V2403" i="1"/>
  <c r="I2403" i="1"/>
  <c r="A2403" i="1"/>
  <c r="V2402" i="1"/>
  <c r="A2402" i="1"/>
  <c r="AH2401" i="1"/>
  <c r="V2401" i="1"/>
  <c r="I2401" i="1"/>
  <c r="A2401" i="1"/>
  <c r="AH2400" i="1"/>
  <c r="V2400" i="1"/>
  <c r="I2400" i="1"/>
  <c r="A2400" i="1"/>
  <c r="AH2399" i="1"/>
  <c r="V2399" i="1"/>
  <c r="I2399" i="1"/>
  <c r="A2399" i="1"/>
  <c r="AH2398" i="1"/>
  <c r="V2398" i="1"/>
  <c r="I2398" i="1"/>
  <c r="A2398" i="1"/>
  <c r="V2397" i="1"/>
  <c r="A2397" i="1"/>
  <c r="V2396" i="1"/>
  <c r="A2396" i="1"/>
  <c r="V2395" i="1"/>
  <c r="A2395" i="1"/>
  <c r="V2394" i="1"/>
  <c r="A2394" i="1"/>
  <c r="AH2393" i="1"/>
  <c r="V2393" i="1"/>
  <c r="I2393" i="1"/>
  <c r="A2393" i="1"/>
  <c r="AH2392" i="1"/>
  <c r="V2392" i="1"/>
  <c r="I2392" i="1"/>
  <c r="A2392" i="1"/>
  <c r="AH2391" i="1"/>
  <c r="V2391" i="1"/>
  <c r="I2391" i="1"/>
  <c r="A2391" i="1"/>
  <c r="AH2390" i="1"/>
  <c r="V2390" i="1"/>
  <c r="I2390" i="1"/>
  <c r="A2390" i="1"/>
  <c r="AH2389" i="1"/>
  <c r="V2389" i="1"/>
  <c r="I2389" i="1"/>
  <c r="A2389" i="1"/>
  <c r="AH2388" i="1"/>
  <c r="V2388" i="1"/>
  <c r="I2388" i="1"/>
  <c r="A2388" i="1"/>
  <c r="AH2387" i="1"/>
  <c r="V2387" i="1"/>
  <c r="I2387" i="1"/>
  <c r="A2387" i="1"/>
  <c r="AH2386" i="1"/>
  <c r="V2386" i="1"/>
  <c r="I2386" i="1"/>
  <c r="A2386" i="1"/>
  <c r="AH2385" i="1"/>
  <c r="V2385" i="1"/>
  <c r="I2385" i="1"/>
  <c r="A2385" i="1"/>
  <c r="AH2384" i="1"/>
  <c r="V2384" i="1"/>
  <c r="I2384" i="1"/>
  <c r="A2384" i="1"/>
  <c r="V2383" i="1"/>
  <c r="A2383" i="1"/>
  <c r="AH2382" i="1"/>
  <c r="V2382" i="1"/>
  <c r="I2382" i="1"/>
  <c r="A2382" i="1"/>
  <c r="AH2381" i="1"/>
  <c r="V2381" i="1"/>
  <c r="I2381" i="1"/>
  <c r="A2381" i="1"/>
  <c r="AH2380" i="1"/>
  <c r="V2380" i="1"/>
  <c r="I2380" i="1"/>
  <c r="A2380" i="1"/>
  <c r="AH2379" i="1"/>
  <c r="V2379" i="1"/>
  <c r="I2379" i="1"/>
  <c r="A2379" i="1"/>
  <c r="AH2378" i="1"/>
  <c r="V2378" i="1"/>
  <c r="I2378" i="1"/>
  <c r="A2378" i="1"/>
  <c r="AH2377" i="1"/>
  <c r="V2377" i="1"/>
  <c r="I2377" i="1"/>
  <c r="A2377" i="1"/>
  <c r="AH2376" i="1"/>
  <c r="V2376" i="1"/>
  <c r="I2376" i="1"/>
  <c r="A2376" i="1"/>
  <c r="AH2375" i="1"/>
  <c r="V2375" i="1"/>
  <c r="A2375" i="1"/>
  <c r="AH2374" i="1"/>
  <c r="V2374" i="1"/>
  <c r="A2374" i="1"/>
  <c r="AH2373" i="1"/>
  <c r="V2373" i="1"/>
  <c r="I2373" i="1"/>
  <c r="A2373" i="1"/>
  <c r="AH2372" i="1"/>
  <c r="V2372" i="1"/>
  <c r="I2372" i="1"/>
  <c r="A2372" i="1"/>
  <c r="AH2371" i="1"/>
  <c r="V2371" i="1"/>
  <c r="I2371" i="1"/>
  <c r="A2371" i="1"/>
  <c r="AH2370" i="1"/>
  <c r="V2370" i="1"/>
  <c r="I2370" i="1"/>
  <c r="A2370" i="1"/>
  <c r="AH2369" i="1"/>
  <c r="V2369" i="1"/>
  <c r="I2369" i="1"/>
  <c r="A2369" i="1"/>
  <c r="AH2368" i="1"/>
  <c r="V2368" i="1"/>
  <c r="I2368" i="1"/>
  <c r="A2368" i="1"/>
  <c r="AH2367" i="1"/>
  <c r="V2367" i="1"/>
  <c r="I2367" i="1"/>
  <c r="A2367" i="1"/>
  <c r="AH2366" i="1"/>
  <c r="V2366" i="1"/>
  <c r="I2366" i="1"/>
  <c r="A2366" i="1"/>
  <c r="AH2365" i="1"/>
  <c r="V2365" i="1"/>
  <c r="I2365" i="1"/>
  <c r="A2365" i="1"/>
  <c r="AH2364" i="1"/>
  <c r="V2364" i="1"/>
  <c r="I2364" i="1"/>
  <c r="A2364" i="1"/>
  <c r="AH2363" i="1"/>
  <c r="V2363" i="1"/>
  <c r="I2363" i="1"/>
  <c r="A2363" i="1"/>
  <c r="AH2362" i="1"/>
  <c r="V2362" i="1"/>
  <c r="A2362" i="1"/>
  <c r="AH2361" i="1"/>
  <c r="V2361" i="1"/>
  <c r="I2361" i="1"/>
  <c r="A2361" i="1"/>
  <c r="AH2360" i="1"/>
  <c r="V2360" i="1"/>
  <c r="I2360" i="1"/>
  <c r="A2360" i="1"/>
  <c r="AH2359" i="1"/>
  <c r="V2359" i="1"/>
  <c r="I2359" i="1"/>
  <c r="A2359" i="1"/>
  <c r="AH2358" i="1"/>
  <c r="V2358" i="1"/>
  <c r="I2358" i="1"/>
  <c r="A2358" i="1"/>
  <c r="AH2357" i="1"/>
  <c r="V2357" i="1"/>
  <c r="I2357" i="1"/>
  <c r="A2357" i="1"/>
  <c r="AH2356" i="1"/>
  <c r="V2356" i="1"/>
  <c r="A2356" i="1"/>
  <c r="AH2355" i="1"/>
  <c r="V2355" i="1"/>
  <c r="I2355" i="1"/>
  <c r="A2355" i="1"/>
  <c r="AH2354" i="1"/>
  <c r="V2354" i="1"/>
  <c r="I2354" i="1"/>
  <c r="A2354" i="1"/>
  <c r="V2353" i="1"/>
  <c r="A2353" i="1"/>
  <c r="V2352" i="1"/>
  <c r="A2352" i="1"/>
  <c r="AH2351" i="1"/>
  <c r="V2351" i="1"/>
  <c r="I2351" i="1"/>
  <c r="A2351" i="1"/>
  <c r="AH2350" i="1"/>
  <c r="V2350" i="1"/>
  <c r="I2350" i="1"/>
  <c r="A2350" i="1"/>
  <c r="AH2349" i="1"/>
  <c r="I2349" i="1"/>
  <c r="A2349" i="1"/>
  <c r="AH2348" i="1"/>
  <c r="V2348" i="1"/>
  <c r="I2348" i="1"/>
  <c r="A2348" i="1"/>
  <c r="AH2347" i="1"/>
  <c r="V2347" i="1"/>
  <c r="I2347" i="1"/>
  <c r="A2347" i="1"/>
  <c r="AH2346" i="1"/>
  <c r="V2346" i="1"/>
  <c r="I2346" i="1"/>
  <c r="A2346" i="1"/>
  <c r="AH2345" i="1"/>
  <c r="V2345" i="1"/>
  <c r="I2345" i="1"/>
  <c r="A2345" i="1"/>
  <c r="AH2344" i="1"/>
  <c r="V2344" i="1"/>
  <c r="I2344" i="1"/>
  <c r="A2344" i="1"/>
  <c r="AH2343" i="1"/>
  <c r="V2343" i="1"/>
  <c r="I2343" i="1"/>
  <c r="A2343" i="1"/>
  <c r="AH2342" i="1"/>
  <c r="V2342" i="1"/>
  <c r="A2342" i="1"/>
  <c r="AH2341" i="1"/>
  <c r="V2341" i="1"/>
  <c r="I2341" i="1"/>
  <c r="A2341" i="1"/>
  <c r="AH2340" i="1"/>
  <c r="V2340" i="1"/>
  <c r="I2340" i="1"/>
  <c r="A2340" i="1"/>
  <c r="AH2339" i="1"/>
  <c r="V2339" i="1"/>
  <c r="I2339" i="1"/>
  <c r="A2339" i="1"/>
  <c r="AH2338" i="1"/>
  <c r="V2338" i="1"/>
  <c r="I2338" i="1"/>
  <c r="A2338" i="1"/>
  <c r="AH2337" i="1"/>
  <c r="V2337" i="1"/>
  <c r="I2337" i="1"/>
  <c r="A2337" i="1"/>
  <c r="AH2336" i="1"/>
  <c r="V2336" i="1"/>
  <c r="I2336" i="1"/>
  <c r="A2336" i="1"/>
  <c r="AH2335" i="1"/>
  <c r="V2335" i="1"/>
  <c r="I2335" i="1"/>
  <c r="A2335" i="1"/>
  <c r="AH2334" i="1"/>
  <c r="V2334" i="1"/>
  <c r="I2334" i="1"/>
  <c r="A2334" i="1"/>
  <c r="AH2333" i="1"/>
  <c r="V2333" i="1"/>
  <c r="A2333" i="1"/>
  <c r="AH2332" i="1"/>
  <c r="V2332" i="1"/>
  <c r="I2332" i="1"/>
  <c r="A2332" i="1"/>
  <c r="AH2331" i="1"/>
  <c r="V2331" i="1"/>
  <c r="I2331" i="1"/>
  <c r="A2331" i="1"/>
  <c r="AH2330" i="1"/>
  <c r="V2330" i="1"/>
  <c r="I2330" i="1"/>
  <c r="A2330" i="1"/>
  <c r="AH2329" i="1"/>
  <c r="V2329" i="1"/>
  <c r="I2329" i="1"/>
  <c r="A2329" i="1"/>
  <c r="AH2328" i="1"/>
  <c r="V2328" i="1"/>
  <c r="I2328" i="1"/>
  <c r="A2328" i="1"/>
  <c r="V2327" i="1"/>
  <c r="A2327" i="1"/>
  <c r="AH2326" i="1"/>
  <c r="V2326" i="1"/>
  <c r="I2326" i="1"/>
  <c r="A2326" i="1"/>
  <c r="AH2325" i="1"/>
  <c r="V2325" i="1"/>
  <c r="A2325" i="1"/>
  <c r="AH2324" i="1"/>
  <c r="V2324" i="1"/>
  <c r="I2324" i="1"/>
  <c r="A2324" i="1"/>
  <c r="AH2323" i="1"/>
  <c r="V2323" i="1"/>
  <c r="I2323" i="1"/>
  <c r="A2323" i="1"/>
  <c r="AH2322" i="1"/>
  <c r="V2322" i="1"/>
  <c r="A2322" i="1"/>
  <c r="AH2321" i="1"/>
  <c r="V2321" i="1"/>
  <c r="I2321" i="1"/>
  <c r="A2321" i="1"/>
  <c r="AH2320" i="1"/>
  <c r="V2320" i="1"/>
  <c r="I2320" i="1"/>
  <c r="A2320" i="1"/>
  <c r="AH2319" i="1"/>
  <c r="V2319" i="1"/>
  <c r="I2319" i="1"/>
  <c r="A2319" i="1"/>
  <c r="AH2318" i="1"/>
  <c r="V2318" i="1"/>
  <c r="I2318" i="1"/>
  <c r="A2318" i="1"/>
  <c r="AH2317" i="1"/>
  <c r="V2317" i="1"/>
  <c r="I2317" i="1"/>
  <c r="A2317" i="1"/>
  <c r="AH2316" i="1"/>
  <c r="V2316" i="1"/>
  <c r="I2316" i="1"/>
  <c r="A2316" i="1"/>
  <c r="AH2315" i="1"/>
  <c r="V2315" i="1"/>
  <c r="I2315" i="1"/>
  <c r="A2315" i="1"/>
  <c r="AH2314" i="1"/>
  <c r="V2314" i="1"/>
  <c r="I2314" i="1"/>
  <c r="A2314" i="1"/>
  <c r="AH2313" i="1"/>
  <c r="V2313" i="1"/>
  <c r="I2313" i="1"/>
  <c r="A2313" i="1"/>
  <c r="V2312" i="1"/>
  <c r="A2312" i="1"/>
  <c r="AH2311" i="1"/>
  <c r="V2311" i="1"/>
  <c r="I2311" i="1"/>
  <c r="A2311" i="1"/>
  <c r="AH2310" i="1"/>
  <c r="V2310" i="1"/>
  <c r="I2310" i="1"/>
  <c r="A2310" i="1"/>
  <c r="AH2309" i="1"/>
  <c r="V2309" i="1"/>
  <c r="I2309" i="1"/>
  <c r="A2309" i="1"/>
  <c r="V2308" i="1"/>
  <c r="A2308" i="1"/>
  <c r="AH2307" i="1"/>
  <c r="V2307" i="1"/>
  <c r="I2307" i="1"/>
  <c r="A2307" i="1"/>
  <c r="AH2306" i="1"/>
  <c r="V2306" i="1"/>
  <c r="I2306" i="1"/>
  <c r="A2306" i="1"/>
  <c r="AH2305" i="1"/>
  <c r="I2305" i="1"/>
  <c r="A2305" i="1"/>
  <c r="AH2304" i="1"/>
  <c r="V2304" i="1"/>
  <c r="I2304" i="1"/>
  <c r="A2304" i="1"/>
  <c r="AH2303" i="1"/>
  <c r="I2303" i="1"/>
  <c r="A2303" i="1"/>
  <c r="AH2302" i="1"/>
  <c r="V2302" i="1"/>
  <c r="I2302" i="1"/>
  <c r="A2302" i="1"/>
  <c r="AH2301" i="1"/>
  <c r="V2301" i="1"/>
  <c r="I2301" i="1"/>
  <c r="A2301" i="1"/>
  <c r="AH2300" i="1"/>
  <c r="V2300" i="1"/>
  <c r="I2300" i="1"/>
  <c r="A2300" i="1"/>
  <c r="AH2299" i="1"/>
  <c r="V2299" i="1"/>
  <c r="I2299" i="1"/>
  <c r="A2299" i="1"/>
  <c r="AH2298" i="1"/>
  <c r="V2298" i="1"/>
  <c r="I2298" i="1"/>
  <c r="A2298" i="1"/>
  <c r="AH2297" i="1"/>
  <c r="V2297" i="1"/>
  <c r="I2297" i="1"/>
  <c r="A2297" i="1"/>
  <c r="AH2296" i="1"/>
  <c r="V2296" i="1"/>
  <c r="A2296" i="1"/>
  <c r="AH2295" i="1"/>
  <c r="I2295" i="1"/>
  <c r="A2295" i="1"/>
  <c r="AH2294" i="1"/>
  <c r="V2294" i="1"/>
  <c r="I2294" i="1"/>
  <c r="A2294" i="1"/>
  <c r="AH2293" i="1"/>
  <c r="V2293" i="1"/>
  <c r="I2293" i="1"/>
  <c r="A2293" i="1"/>
  <c r="AH2292" i="1"/>
  <c r="V2292" i="1"/>
  <c r="I2292" i="1"/>
  <c r="A2292" i="1"/>
  <c r="AH2291" i="1"/>
  <c r="V2291" i="1"/>
  <c r="I2291" i="1"/>
  <c r="A2291" i="1"/>
  <c r="V2290" i="1"/>
  <c r="A2290" i="1"/>
  <c r="AH2289" i="1"/>
  <c r="V2289" i="1"/>
  <c r="I2289" i="1"/>
  <c r="A2289" i="1"/>
  <c r="AH2288" i="1"/>
  <c r="V2288" i="1"/>
  <c r="I2288" i="1"/>
  <c r="A2288" i="1"/>
  <c r="AH2287" i="1"/>
  <c r="V2287" i="1"/>
  <c r="I2287" i="1"/>
  <c r="A2287" i="1"/>
  <c r="AH2286" i="1"/>
  <c r="V2286" i="1"/>
  <c r="I2286" i="1"/>
  <c r="A2286" i="1"/>
  <c r="AH2285" i="1"/>
  <c r="V2285" i="1"/>
  <c r="I2285" i="1"/>
  <c r="A2285" i="1"/>
  <c r="AH2284" i="1"/>
  <c r="V2284" i="1"/>
  <c r="I2284" i="1"/>
  <c r="A2284" i="1"/>
  <c r="AH2283" i="1"/>
  <c r="V2283" i="1"/>
  <c r="I2283" i="1"/>
  <c r="A2283" i="1"/>
  <c r="AH2282" i="1"/>
  <c r="V2282" i="1"/>
  <c r="I2282" i="1"/>
  <c r="A2282" i="1"/>
  <c r="V2281" i="1"/>
  <c r="A2281" i="1"/>
  <c r="V2280" i="1"/>
  <c r="A2280" i="1"/>
  <c r="AH2279" i="1"/>
  <c r="V2279" i="1"/>
  <c r="I2279" i="1"/>
  <c r="A2279" i="1"/>
  <c r="AH2278" i="1"/>
  <c r="V2278" i="1"/>
  <c r="I2278" i="1"/>
  <c r="A2278" i="1"/>
  <c r="AH2277" i="1"/>
  <c r="V2277" i="1"/>
  <c r="A2277" i="1"/>
  <c r="AH2276" i="1"/>
  <c r="V2276" i="1"/>
  <c r="I2276" i="1"/>
  <c r="A2276" i="1"/>
  <c r="AH2275" i="1"/>
  <c r="V2275" i="1"/>
  <c r="I2275" i="1"/>
  <c r="A2275" i="1"/>
  <c r="V2274" i="1"/>
  <c r="A2274" i="1"/>
  <c r="AH2273" i="1"/>
  <c r="V2273" i="1"/>
  <c r="I2273" i="1"/>
  <c r="A2273" i="1"/>
  <c r="AH2272" i="1"/>
  <c r="V2272" i="1"/>
  <c r="I2272" i="1"/>
  <c r="A2272" i="1"/>
  <c r="AH2271" i="1"/>
  <c r="V2271" i="1"/>
  <c r="I2271" i="1"/>
  <c r="A2271" i="1"/>
  <c r="AH2270" i="1"/>
  <c r="V2270" i="1"/>
  <c r="I2270" i="1"/>
  <c r="A2270" i="1"/>
  <c r="AH2269" i="1"/>
  <c r="V2269" i="1"/>
  <c r="I2269" i="1"/>
  <c r="A2269" i="1"/>
  <c r="AH2268" i="1"/>
  <c r="V2268" i="1"/>
  <c r="I2268" i="1"/>
  <c r="A2268" i="1"/>
  <c r="AH2267" i="1"/>
  <c r="V2267" i="1"/>
  <c r="I2267" i="1"/>
  <c r="A2267" i="1"/>
  <c r="AH2266" i="1"/>
  <c r="V2266" i="1"/>
  <c r="I2266" i="1"/>
  <c r="A2266" i="1"/>
  <c r="AH2265" i="1"/>
  <c r="V2265" i="1"/>
  <c r="I2265" i="1"/>
  <c r="A2265" i="1"/>
  <c r="AH2264" i="1"/>
  <c r="V2264" i="1"/>
  <c r="I2264" i="1"/>
  <c r="A2264" i="1"/>
  <c r="AH2263" i="1"/>
  <c r="V2263" i="1"/>
  <c r="I2263" i="1"/>
  <c r="A2263" i="1"/>
  <c r="AH2262" i="1"/>
  <c r="V2262" i="1"/>
  <c r="I2262" i="1"/>
  <c r="A2262" i="1"/>
  <c r="AH2261" i="1"/>
  <c r="V2261" i="1"/>
  <c r="A2261" i="1"/>
  <c r="AH2260" i="1"/>
  <c r="V2260" i="1"/>
  <c r="I2260" i="1"/>
  <c r="A2260" i="1"/>
  <c r="AH2259" i="1"/>
  <c r="V2259" i="1"/>
  <c r="I2259" i="1"/>
  <c r="A2259" i="1"/>
  <c r="AH2258" i="1"/>
  <c r="V2258" i="1"/>
  <c r="I2258" i="1"/>
  <c r="A2258" i="1"/>
  <c r="V2257" i="1"/>
  <c r="A2257" i="1"/>
  <c r="AH2256" i="1"/>
  <c r="V2256" i="1"/>
  <c r="I2256" i="1"/>
  <c r="A2256" i="1"/>
  <c r="AH2255" i="1"/>
  <c r="V2255" i="1"/>
  <c r="A2255" i="1"/>
  <c r="AH2254" i="1"/>
  <c r="V2254" i="1"/>
  <c r="I2254" i="1"/>
  <c r="A2254" i="1"/>
  <c r="AH2253" i="1"/>
  <c r="V2253" i="1"/>
  <c r="A2253" i="1"/>
  <c r="AH2252" i="1"/>
  <c r="V2252" i="1"/>
  <c r="I2252" i="1"/>
  <c r="A2252" i="1"/>
  <c r="AH2251" i="1"/>
  <c r="V2251" i="1"/>
  <c r="I2251" i="1"/>
  <c r="A2251" i="1"/>
  <c r="AH2250" i="1"/>
  <c r="V2250" i="1"/>
  <c r="A2250" i="1"/>
  <c r="AH2249" i="1"/>
  <c r="V2249" i="1"/>
  <c r="I2249" i="1"/>
  <c r="A2249" i="1"/>
  <c r="AH2248" i="1"/>
  <c r="V2248" i="1"/>
  <c r="I2248" i="1"/>
  <c r="A2248" i="1"/>
  <c r="AH2247" i="1"/>
  <c r="V2247" i="1"/>
  <c r="I2247" i="1"/>
  <c r="A2247" i="1"/>
  <c r="AH2246" i="1"/>
  <c r="V2246" i="1"/>
  <c r="I2246" i="1"/>
  <c r="A2246" i="1"/>
  <c r="AH2245" i="1"/>
  <c r="V2245" i="1"/>
  <c r="I2245" i="1"/>
  <c r="A2245" i="1"/>
  <c r="AH2244" i="1"/>
  <c r="V2244" i="1"/>
  <c r="I2244" i="1"/>
  <c r="A2244" i="1"/>
  <c r="V2243" i="1"/>
  <c r="A2243" i="1"/>
  <c r="AH2242" i="1"/>
  <c r="V2242" i="1"/>
  <c r="I2242" i="1"/>
  <c r="A2242" i="1"/>
  <c r="AH2241" i="1"/>
  <c r="V2241" i="1"/>
  <c r="A2241" i="1"/>
  <c r="AH2240" i="1"/>
  <c r="V2240" i="1"/>
  <c r="A2240" i="1"/>
  <c r="AH2239" i="1"/>
  <c r="V2239" i="1"/>
  <c r="I2239" i="1"/>
  <c r="A2239" i="1"/>
  <c r="AH2238" i="1"/>
  <c r="I2238" i="1"/>
  <c r="A2238" i="1"/>
  <c r="AH2237" i="1"/>
  <c r="V2237" i="1"/>
  <c r="I2237" i="1"/>
  <c r="A2237" i="1"/>
  <c r="AH2236" i="1"/>
  <c r="V2236" i="1"/>
  <c r="I2236" i="1"/>
  <c r="A2236" i="1"/>
  <c r="AH2235" i="1"/>
  <c r="V2235" i="1"/>
  <c r="I2235" i="1"/>
  <c r="A2235" i="1"/>
  <c r="AH2234" i="1"/>
  <c r="V2234" i="1"/>
  <c r="I2234" i="1"/>
  <c r="A2234" i="1"/>
  <c r="AH2233" i="1"/>
  <c r="V2233" i="1"/>
  <c r="I2233" i="1"/>
  <c r="A2233" i="1"/>
  <c r="AH2232" i="1"/>
  <c r="V2232" i="1"/>
  <c r="I2232" i="1"/>
  <c r="A2232" i="1"/>
  <c r="V2231" i="1"/>
  <c r="A2231" i="1"/>
  <c r="AH2230" i="1"/>
  <c r="V2230" i="1"/>
  <c r="I2230" i="1"/>
  <c r="A2230" i="1"/>
  <c r="AH2229" i="1"/>
  <c r="V2229" i="1"/>
  <c r="I2229" i="1"/>
  <c r="A2229" i="1"/>
  <c r="AH2228" i="1"/>
  <c r="V2228" i="1"/>
  <c r="I2228" i="1"/>
  <c r="A2228" i="1"/>
  <c r="AH2227" i="1"/>
  <c r="V2227" i="1"/>
  <c r="I2227" i="1"/>
  <c r="A2227" i="1"/>
  <c r="V2226" i="1"/>
  <c r="A2226" i="1"/>
  <c r="AH2225" i="1"/>
  <c r="V2225" i="1"/>
  <c r="I2225" i="1"/>
  <c r="A2225" i="1"/>
  <c r="AH2224" i="1"/>
  <c r="V2224" i="1"/>
  <c r="I2224" i="1"/>
  <c r="A2224" i="1"/>
  <c r="AH2223" i="1"/>
  <c r="I2223" i="1"/>
  <c r="A2223" i="1"/>
  <c r="AH2222" i="1"/>
  <c r="V2222" i="1"/>
  <c r="I2222" i="1"/>
  <c r="A2222" i="1"/>
  <c r="AH2221" i="1"/>
  <c r="V2221" i="1"/>
  <c r="I2221" i="1"/>
  <c r="A2221" i="1"/>
  <c r="AH2220" i="1"/>
  <c r="V2220" i="1"/>
  <c r="A2220" i="1"/>
  <c r="AH2219" i="1"/>
  <c r="V2219" i="1"/>
  <c r="I2219" i="1"/>
  <c r="A2219" i="1"/>
  <c r="AH2218" i="1"/>
  <c r="V2218" i="1"/>
  <c r="I2218" i="1"/>
  <c r="A2218" i="1"/>
  <c r="AH2217" i="1"/>
  <c r="V2217" i="1"/>
  <c r="I2217" i="1"/>
  <c r="A2217" i="1"/>
  <c r="AH2216" i="1"/>
  <c r="V2216" i="1"/>
  <c r="I2216" i="1"/>
  <c r="A2216" i="1"/>
  <c r="V2215" i="1"/>
  <c r="A2215" i="1"/>
  <c r="AH2214" i="1"/>
  <c r="V2214" i="1"/>
  <c r="I2214" i="1"/>
  <c r="A2214" i="1"/>
  <c r="AH2213" i="1"/>
  <c r="V2213" i="1"/>
  <c r="I2213" i="1"/>
  <c r="A2213" i="1"/>
  <c r="AH2212" i="1"/>
  <c r="V2212" i="1"/>
  <c r="A2212" i="1"/>
  <c r="AH2211" i="1"/>
  <c r="V2211" i="1"/>
  <c r="I2211" i="1"/>
  <c r="A2211" i="1"/>
  <c r="AH2210" i="1"/>
  <c r="V2210" i="1"/>
  <c r="I2210" i="1"/>
  <c r="A2210" i="1"/>
  <c r="AH2209" i="1"/>
  <c r="V2209" i="1"/>
  <c r="I2209" i="1"/>
  <c r="A2209" i="1"/>
  <c r="AH2208" i="1"/>
  <c r="V2208" i="1"/>
  <c r="I2208" i="1"/>
  <c r="A2208" i="1"/>
  <c r="AH2207" i="1"/>
  <c r="V2207" i="1"/>
  <c r="I2207" i="1"/>
  <c r="A2207" i="1"/>
  <c r="AH2206" i="1"/>
  <c r="V2206" i="1"/>
  <c r="A2206" i="1"/>
  <c r="AH2205" i="1"/>
  <c r="V2205" i="1"/>
  <c r="A2205" i="1"/>
  <c r="AH2204" i="1"/>
  <c r="V2204" i="1"/>
  <c r="A2204" i="1"/>
  <c r="AH2203" i="1"/>
  <c r="V2203" i="1"/>
  <c r="I2203" i="1"/>
  <c r="A2203" i="1"/>
  <c r="AH2202" i="1"/>
  <c r="V2202" i="1"/>
  <c r="I2202" i="1"/>
  <c r="A2202" i="1"/>
  <c r="AH2201" i="1"/>
  <c r="V2201" i="1"/>
  <c r="I2201" i="1"/>
  <c r="A2201" i="1"/>
  <c r="AH2200" i="1"/>
  <c r="V2200" i="1"/>
  <c r="I2200" i="1"/>
  <c r="A2200" i="1"/>
  <c r="AH2199" i="1"/>
  <c r="V2199" i="1"/>
  <c r="A2199" i="1"/>
  <c r="AH2198" i="1"/>
  <c r="V2198" i="1"/>
  <c r="I2198" i="1"/>
  <c r="A2198" i="1"/>
  <c r="AH2197" i="1"/>
  <c r="V2197" i="1"/>
  <c r="I2197" i="1"/>
  <c r="A2197" i="1"/>
  <c r="AH2196" i="1"/>
  <c r="V2196" i="1"/>
  <c r="I2196" i="1"/>
  <c r="A2196" i="1"/>
  <c r="AH2195" i="1"/>
  <c r="V2195" i="1"/>
  <c r="I2195" i="1"/>
  <c r="A2195" i="1"/>
  <c r="AH2194" i="1"/>
  <c r="V2194" i="1"/>
  <c r="I2194" i="1"/>
  <c r="A2194" i="1"/>
  <c r="AH2193" i="1"/>
  <c r="V2193" i="1"/>
  <c r="I2193" i="1"/>
  <c r="A2193" i="1"/>
  <c r="AH2192" i="1"/>
  <c r="V2192" i="1"/>
  <c r="I2192" i="1"/>
  <c r="A2192" i="1"/>
  <c r="AH2191" i="1"/>
  <c r="V2191" i="1"/>
  <c r="A2191" i="1"/>
  <c r="AH2190" i="1"/>
  <c r="V2190" i="1"/>
  <c r="I2190" i="1"/>
  <c r="A2190" i="1"/>
  <c r="AH2189" i="1"/>
  <c r="V2189" i="1"/>
  <c r="I2189" i="1"/>
  <c r="A2189" i="1"/>
  <c r="AH2188" i="1"/>
  <c r="V2188" i="1"/>
  <c r="I2188" i="1"/>
  <c r="A2188" i="1"/>
  <c r="AH2187" i="1"/>
  <c r="V2187" i="1"/>
  <c r="I2187" i="1"/>
  <c r="A2187" i="1"/>
  <c r="AH2186" i="1"/>
  <c r="V2186" i="1"/>
  <c r="A2186" i="1"/>
  <c r="AH2185" i="1"/>
  <c r="V2185" i="1"/>
  <c r="I2185" i="1"/>
  <c r="A2185" i="1"/>
  <c r="AH2184" i="1"/>
  <c r="V2184" i="1"/>
  <c r="I2184" i="1"/>
  <c r="A2184" i="1"/>
  <c r="AH2183" i="1"/>
  <c r="V2183" i="1"/>
  <c r="I2183" i="1"/>
  <c r="A2183" i="1"/>
  <c r="AH2182" i="1"/>
  <c r="V2182" i="1"/>
  <c r="I2182" i="1"/>
  <c r="A2182" i="1"/>
  <c r="AH2181" i="1"/>
  <c r="V2181" i="1"/>
  <c r="I2181" i="1"/>
  <c r="A2181" i="1"/>
  <c r="AH2180" i="1"/>
  <c r="V2180" i="1"/>
  <c r="I2180" i="1"/>
  <c r="A2180" i="1"/>
  <c r="AH2179" i="1"/>
  <c r="V2179" i="1"/>
  <c r="I2179" i="1"/>
  <c r="A2179" i="1"/>
  <c r="AH2178" i="1"/>
  <c r="V2178" i="1"/>
  <c r="I2178" i="1"/>
  <c r="A2178" i="1"/>
  <c r="AH2177" i="1"/>
  <c r="V2177" i="1"/>
  <c r="I2177" i="1"/>
  <c r="A2177" i="1"/>
  <c r="V2176" i="1"/>
  <c r="A2176" i="1"/>
  <c r="V2175" i="1"/>
  <c r="A2175" i="1"/>
  <c r="AH2174" i="1"/>
  <c r="V2174" i="1"/>
  <c r="I2174" i="1"/>
  <c r="A2174" i="1"/>
  <c r="AH2173" i="1"/>
  <c r="V2173" i="1"/>
  <c r="I2173" i="1"/>
  <c r="A2173" i="1"/>
  <c r="AH2172" i="1"/>
  <c r="V2172" i="1"/>
  <c r="I2172" i="1"/>
  <c r="A2172" i="1"/>
  <c r="AH2171" i="1"/>
  <c r="V2171" i="1"/>
  <c r="A2171" i="1"/>
  <c r="AH2170" i="1"/>
  <c r="V2170" i="1"/>
  <c r="I2170" i="1"/>
  <c r="A2170" i="1"/>
  <c r="AH2169" i="1"/>
  <c r="V2169" i="1"/>
  <c r="I2169" i="1"/>
  <c r="A2169" i="1"/>
  <c r="AH2168" i="1"/>
  <c r="V2168" i="1"/>
  <c r="I2168" i="1"/>
  <c r="A2168" i="1"/>
  <c r="AH2167" i="1"/>
  <c r="V2167" i="1"/>
  <c r="I2167" i="1"/>
  <c r="A2167" i="1"/>
  <c r="AH2166" i="1"/>
  <c r="V2166" i="1"/>
  <c r="I2166" i="1"/>
  <c r="A2166" i="1"/>
  <c r="AH2165" i="1"/>
  <c r="V2165" i="1"/>
  <c r="A2165" i="1"/>
  <c r="AH2164" i="1"/>
  <c r="V2164" i="1"/>
  <c r="I2164" i="1"/>
  <c r="A2164" i="1"/>
  <c r="AH2163" i="1"/>
  <c r="V2163" i="1"/>
  <c r="I2163" i="1"/>
  <c r="A2163" i="1"/>
  <c r="AH2162" i="1"/>
  <c r="V2162" i="1"/>
  <c r="A2162" i="1"/>
  <c r="AH2161" i="1"/>
  <c r="V2161" i="1"/>
  <c r="I2161" i="1"/>
  <c r="A2161" i="1"/>
  <c r="AH2160" i="1"/>
  <c r="V2160" i="1"/>
  <c r="I2160" i="1"/>
  <c r="A2160" i="1"/>
  <c r="V2159" i="1"/>
  <c r="A2159" i="1"/>
  <c r="AH2158" i="1"/>
  <c r="V2158" i="1"/>
  <c r="I2158" i="1"/>
  <c r="A2158" i="1"/>
  <c r="AH2157" i="1"/>
  <c r="I2157" i="1"/>
  <c r="A2157" i="1"/>
  <c r="AH2156" i="1"/>
  <c r="V2156" i="1"/>
  <c r="I2156" i="1"/>
  <c r="A2156" i="1"/>
  <c r="AH2155" i="1"/>
  <c r="V2155" i="1"/>
  <c r="A2155" i="1"/>
  <c r="AH2154" i="1"/>
  <c r="V2154" i="1"/>
  <c r="I2154" i="1"/>
  <c r="A2154" i="1"/>
  <c r="AH2153" i="1"/>
  <c r="V2153" i="1"/>
  <c r="I2153" i="1"/>
  <c r="A2153" i="1"/>
  <c r="AH2152" i="1"/>
  <c r="V2152" i="1"/>
  <c r="I2152" i="1"/>
  <c r="A2152" i="1"/>
  <c r="AH2151" i="1"/>
  <c r="V2151" i="1"/>
  <c r="I2151" i="1"/>
  <c r="A2151" i="1"/>
  <c r="AH2150" i="1"/>
  <c r="V2150" i="1"/>
  <c r="A2150" i="1"/>
  <c r="AH2149" i="1"/>
  <c r="V2149" i="1"/>
  <c r="I2149" i="1"/>
  <c r="A2149" i="1"/>
  <c r="AH2148" i="1"/>
  <c r="I2148" i="1"/>
  <c r="A2148" i="1"/>
  <c r="AH2147" i="1"/>
  <c r="I2147" i="1"/>
  <c r="A2147" i="1"/>
  <c r="AH2146" i="1"/>
  <c r="I2146" i="1"/>
  <c r="A2146" i="1"/>
  <c r="AH2145" i="1"/>
  <c r="I2145" i="1"/>
  <c r="A2145" i="1"/>
  <c r="V2144" i="1"/>
  <c r="A2144" i="1"/>
  <c r="AH2143" i="1"/>
  <c r="V2143" i="1"/>
  <c r="I2143" i="1"/>
  <c r="A2143" i="1"/>
  <c r="AH2142" i="1"/>
  <c r="V2142" i="1"/>
  <c r="I2142" i="1"/>
  <c r="A2142" i="1"/>
  <c r="AH2141" i="1"/>
  <c r="V2141" i="1"/>
  <c r="A2141" i="1"/>
  <c r="AH2140" i="1"/>
  <c r="V2140" i="1"/>
  <c r="I2140" i="1"/>
  <c r="A2140" i="1"/>
  <c r="AH2139" i="1"/>
  <c r="V2139" i="1"/>
  <c r="I2139" i="1"/>
  <c r="A2139" i="1"/>
  <c r="AH2138" i="1"/>
  <c r="V2138" i="1"/>
  <c r="I2138" i="1"/>
  <c r="A2138" i="1"/>
  <c r="AH2137" i="1"/>
  <c r="V2137" i="1"/>
  <c r="I2137" i="1"/>
  <c r="A2137" i="1"/>
  <c r="AH2136" i="1"/>
  <c r="V2136" i="1"/>
  <c r="I2136" i="1"/>
  <c r="A2136" i="1"/>
  <c r="AH2135" i="1"/>
  <c r="V2135" i="1"/>
  <c r="I2135" i="1"/>
  <c r="A2135" i="1"/>
  <c r="AH2134" i="1"/>
  <c r="V2134" i="1"/>
  <c r="I2134" i="1"/>
  <c r="A2134" i="1"/>
  <c r="AH2133" i="1"/>
  <c r="V2133" i="1"/>
  <c r="A2133" i="1"/>
  <c r="AH2132" i="1"/>
  <c r="V2132" i="1"/>
  <c r="A2132" i="1"/>
  <c r="AH2131" i="1"/>
  <c r="V2131" i="1"/>
  <c r="I2131" i="1"/>
  <c r="A2131" i="1"/>
  <c r="AH2130" i="1"/>
  <c r="V2130" i="1"/>
  <c r="I2130" i="1"/>
  <c r="A2130" i="1"/>
  <c r="V2129" i="1"/>
  <c r="A2129" i="1"/>
  <c r="AH2128" i="1"/>
  <c r="V2128" i="1"/>
  <c r="I2128" i="1"/>
  <c r="A2128" i="1"/>
  <c r="V2127" i="1"/>
  <c r="A2127" i="1"/>
  <c r="AH2126" i="1"/>
  <c r="V2126" i="1"/>
  <c r="I2126" i="1"/>
  <c r="A2126" i="1"/>
  <c r="AH2125" i="1"/>
  <c r="V2125" i="1"/>
  <c r="I2125" i="1"/>
  <c r="A2125" i="1"/>
  <c r="AH2124" i="1"/>
  <c r="V2124" i="1"/>
  <c r="A2124" i="1"/>
  <c r="AH2123" i="1"/>
  <c r="V2123" i="1"/>
  <c r="I2123" i="1"/>
  <c r="A2123" i="1"/>
  <c r="AH2122" i="1"/>
  <c r="V2122" i="1"/>
  <c r="I2122" i="1"/>
  <c r="A2122" i="1"/>
  <c r="AH2121" i="1"/>
  <c r="V2121" i="1"/>
  <c r="I2121" i="1"/>
  <c r="A2121" i="1"/>
  <c r="AH2120" i="1"/>
  <c r="V2120" i="1"/>
  <c r="I2120" i="1"/>
  <c r="A2120" i="1"/>
  <c r="V2119" i="1"/>
  <c r="A2119" i="1"/>
  <c r="AH2118" i="1"/>
  <c r="V2118" i="1"/>
  <c r="I2118" i="1"/>
  <c r="A2118" i="1"/>
  <c r="AH2117" i="1"/>
  <c r="V2117" i="1"/>
  <c r="I2117" i="1"/>
  <c r="A2117" i="1"/>
  <c r="AH2116" i="1"/>
  <c r="V2116" i="1"/>
  <c r="I2116" i="1"/>
  <c r="A2116" i="1"/>
  <c r="AH2115" i="1"/>
  <c r="V2115" i="1"/>
  <c r="I2115" i="1"/>
  <c r="A2115" i="1"/>
  <c r="AH2114" i="1"/>
  <c r="V2114" i="1"/>
  <c r="I2114" i="1"/>
  <c r="A2114" i="1"/>
  <c r="V2113" i="1"/>
  <c r="A2113" i="1"/>
  <c r="AH2112" i="1"/>
  <c r="V2112" i="1"/>
  <c r="I2112" i="1"/>
  <c r="A2112" i="1"/>
  <c r="AH2111" i="1"/>
  <c r="V2111" i="1"/>
  <c r="I2111" i="1"/>
  <c r="A2111" i="1"/>
  <c r="AH2110" i="1"/>
  <c r="V2110" i="1"/>
  <c r="I2110" i="1"/>
  <c r="A2110" i="1"/>
  <c r="AH2109" i="1"/>
  <c r="V2109" i="1"/>
  <c r="I2109" i="1"/>
  <c r="A2109" i="1"/>
  <c r="AH2108" i="1"/>
  <c r="V2108" i="1"/>
  <c r="I2108" i="1"/>
  <c r="A2108" i="1"/>
  <c r="AH2107" i="1"/>
  <c r="V2107" i="1"/>
  <c r="A2107" i="1"/>
  <c r="AH2106" i="1"/>
  <c r="V2106" i="1"/>
  <c r="I2106" i="1"/>
  <c r="A2106" i="1"/>
  <c r="AH2105" i="1"/>
  <c r="V2105" i="1"/>
  <c r="A2105" i="1"/>
  <c r="AH2104" i="1"/>
  <c r="V2104" i="1"/>
  <c r="I2104" i="1"/>
  <c r="A2104" i="1"/>
  <c r="AH2103" i="1"/>
  <c r="V2103" i="1"/>
  <c r="I2103" i="1"/>
  <c r="A2103" i="1"/>
  <c r="AH2102" i="1"/>
  <c r="V2102" i="1"/>
  <c r="I2102" i="1"/>
  <c r="A2102" i="1"/>
  <c r="AH2101" i="1"/>
  <c r="V2101" i="1"/>
  <c r="I2101" i="1"/>
  <c r="A2101" i="1"/>
  <c r="AH2100" i="1"/>
  <c r="V2100" i="1"/>
  <c r="I2100" i="1"/>
  <c r="A2100" i="1"/>
  <c r="V2099" i="1"/>
  <c r="A2099" i="1"/>
  <c r="AH2098" i="1"/>
  <c r="V2098" i="1"/>
  <c r="I2098" i="1"/>
  <c r="A2098" i="1"/>
  <c r="V2097" i="1"/>
  <c r="A2097" i="1"/>
  <c r="AH2096" i="1"/>
  <c r="V2096" i="1"/>
  <c r="I2096" i="1"/>
  <c r="A2096" i="1"/>
  <c r="AH2095" i="1"/>
  <c r="V2095" i="1"/>
  <c r="I2095" i="1"/>
  <c r="A2095" i="1"/>
  <c r="AH2094" i="1"/>
  <c r="V2094" i="1"/>
  <c r="I2094" i="1"/>
  <c r="A2094" i="1"/>
  <c r="AH2093" i="1"/>
  <c r="V2093" i="1"/>
  <c r="I2093" i="1"/>
  <c r="A2093" i="1"/>
  <c r="V2092" i="1"/>
  <c r="A2092" i="1"/>
  <c r="V2091" i="1"/>
  <c r="A2091" i="1"/>
  <c r="AH2090" i="1"/>
  <c r="V2090" i="1"/>
  <c r="I2090" i="1"/>
  <c r="A2090" i="1"/>
  <c r="AH2089" i="1"/>
  <c r="V2089" i="1"/>
  <c r="A2089" i="1"/>
  <c r="AH2088" i="1"/>
  <c r="V2088" i="1"/>
  <c r="I2088" i="1"/>
  <c r="A2088" i="1"/>
  <c r="AH2087" i="1"/>
  <c r="V2087" i="1"/>
  <c r="I2087" i="1"/>
  <c r="A2087" i="1"/>
  <c r="V2086" i="1"/>
  <c r="A2086" i="1"/>
  <c r="AH2085" i="1"/>
  <c r="V2085" i="1"/>
  <c r="I2085" i="1"/>
  <c r="A2085" i="1"/>
  <c r="AH2084" i="1"/>
  <c r="V2084" i="1"/>
  <c r="I2084" i="1"/>
  <c r="A2084" i="1"/>
  <c r="AH2083" i="1"/>
  <c r="V2083" i="1"/>
  <c r="A2083" i="1"/>
  <c r="V2082" i="1"/>
  <c r="A2082" i="1"/>
  <c r="AH2081" i="1"/>
  <c r="V2081" i="1"/>
  <c r="I2081" i="1"/>
  <c r="A2081" i="1"/>
  <c r="AH2080" i="1"/>
  <c r="I2080" i="1"/>
  <c r="A2080" i="1"/>
  <c r="AH2079" i="1"/>
  <c r="V2079" i="1"/>
  <c r="I2079" i="1"/>
  <c r="A2079" i="1"/>
  <c r="AH2078" i="1"/>
  <c r="V2078" i="1"/>
  <c r="I2078" i="1"/>
  <c r="A2078" i="1"/>
  <c r="AH2077" i="1"/>
  <c r="V2077" i="1"/>
  <c r="I2077" i="1"/>
  <c r="A2077" i="1"/>
  <c r="AH2076" i="1"/>
  <c r="V2076" i="1"/>
  <c r="I2076" i="1"/>
  <c r="A2076" i="1"/>
  <c r="AH2075" i="1"/>
  <c r="V2075" i="1"/>
  <c r="I2075" i="1"/>
  <c r="A2075" i="1"/>
  <c r="AH2074" i="1"/>
  <c r="V2074" i="1"/>
  <c r="I2074" i="1"/>
  <c r="A2074" i="1"/>
  <c r="AH2073" i="1"/>
  <c r="V2073" i="1"/>
  <c r="I2073" i="1"/>
  <c r="A2073" i="1"/>
  <c r="AH2072" i="1"/>
  <c r="V2072" i="1"/>
  <c r="I2072" i="1"/>
  <c r="A2072" i="1"/>
  <c r="AH2071" i="1"/>
  <c r="V2071" i="1"/>
  <c r="I2071" i="1"/>
  <c r="A2071" i="1"/>
  <c r="AH2070" i="1"/>
  <c r="V2070" i="1"/>
  <c r="I2070" i="1"/>
  <c r="A2070" i="1"/>
  <c r="AH2069" i="1"/>
  <c r="V2069" i="1"/>
  <c r="I2069" i="1"/>
  <c r="A2069" i="1"/>
  <c r="AH2068" i="1"/>
  <c r="V2068" i="1"/>
  <c r="I2068" i="1"/>
  <c r="A2068" i="1"/>
  <c r="AH2067" i="1"/>
  <c r="V2067" i="1"/>
  <c r="A2067" i="1"/>
  <c r="AH2066" i="1"/>
  <c r="V2066" i="1"/>
  <c r="I2066" i="1"/>
  <c r="A2066" i="1"/>
  <c r="AH2065" i="1"/>
  <c r="V2065" i="1"/>
  <c r="I2065" i="1"/>
  <c r="A2065" i="1"/>
  <c r="AH2064" i="1"/>
  <c r="V2064" i="1"/>
  <c r="I2064" i="1"/>
  <c r="A2064" i="1"/>
  <c r="AH2063" i="1"/>
  <c r="I2063" i="1"/>
  <c r="A2063" i="1"/>
  <c r="AH2062" i="1"/>
  <c r="I2062" i="1"/>
  <c r="A2062" i="1"/>
  <c r="A2061" i="1"/>
  <c r="AH2060" i="1"/>
  <c r="V2060" i="1"/>
  <c r="I2060" i="1"/>
  <c r="A2060" i="1"/>
  <c r="AH2059" i="1"/>
  <c r="V2059" i="1"/>
  <c r="I2059" i="1"/>
  <c r="A2059" i="1"/>
  <c r="AH2058" i="1"/>
  <c r="V2058" i="1"/>
  <c r="I2058" i="1"/>
  <c r="A2058" i="1"/>
  <c r="V2057" i="1"/>
  <c r="A2057" i="1"/>
  <c r="V2056" i="1"/>
  <c r="A2056" i="1"/>
  <c r="AH2055" i="1"/>
  <c r="V2055" i="1"/>
  <c r="I2055" i="1"/>
  <c r="A2055" i="1"/>
  <c r="AH2054" i="1"/>
  <c r="V2054" i="1"/>
  <c r="I2054" i="1"/>
  <c r="A2054" i="1"/>
  <c r="AH2053" i="1"/>
  <c r="V2053" i="1"/>
  <c r="I2053" i="1"/>
  <c r="A2053" i="1"/>
  <c r="AH2052" i="1"/>
  <c r="V2052" i="1"/>
  <c r="I2052" i="1"/>
  <c r="A2052" i="1"/>
  <c r="AH2051" i="1"/>
  <c r="V2051" i="1"/>
  <c r="I2051" i="1"/>
  <c r="A2051" i="1"/>
  <c r="AH2050" i="1"/>
  <c r="V2050" i="1"/>
  <c r="I2050" i="1"/>
  <c r="A2050" i="1"/>
  <c r="AH2049" i="1"/>
  <c r="V2049" i="1"/>
  <c r="I2049" i="1"/>
  <c r="A2049" i="1"/>
  <c r="AH2048" i="1"/>
  <c r="V2048" i="1"/>
  <c r="I2048" i="1"/>
  <c r="A2048" i="1"/>
  <c r="AH2047" i="1"/>
  <c r="V2047" i="1"/>
  <c r="I2047" i="1"/>
  <c r="A2047" i="1"/>
  <c r="V2046" i="1"/>
  <c r="A2046" i="1"/>
  <c r="AH2045" i="1"/>
  <c r="V2045" i="1"/>
  <c r="I2045" i="1"/>
  <c r="A2045" i="1"/>
  <c r="AH2044" i="1"/>
  <c r="V2044" i="1"/>
  <c r="A2044" i="1"/>
  <c r="AH2043" i="1"/>
  <c r="V2043" i="1"/>
  <c r="I2043" i="1"/>
  <c r="A2043" i="1"/>
  <c r="AH2042" i="1"/>
  <c r="V2042" i="1"/>
  <c r="I2042" i="1"/>
  <c r="A2042" i="1"/>
  <c r="AH2041" i="1"/>
  <c r="V2041" i="1"/>
  <c r="I2041" i="1"/>
  <c r="A2041" i="1"/>
  <c r="AH2040" i="1"/>
  <c r="V2040" i="1"/>
  <c r="I2040" i="1"/>
  <c r="A2040" i="1"/>
  <c r="AH2039" i="1"/>
  <c r="V2039" i="1"/>
  <c r="I2039" i="1"/>
  <c r="A2039" i="1"/>
  <c r="AH2038" i="1"/>
  <c r="V2038" i="1"/>
  <c r="I2038" i="1"/>
  <c r="A2038" i="1"/>
  <c r="AH2037" i="1"/>
  <c r="V2037" i="1"/>
  <c r="I2037" i="1"/>
  <c r="A2037" i="1"/>
  <c r="AH2036" i="1"/>
  <c r="V2036" i="1"/>
  <c r="A2036" i="1"/>
  <c r="AH2035" i="1"/>
  <c r="V2035" i="1"/>
  <c r="A2035" i="1"/>
  <c r="AH2034" i="1"/>
  <c r="V2034" i="1"/>
  <c r="I2034" i="1"/>
  <c r="A2034" i="1"/>
  <c r="AH2033" i="1"/>
  <c r="V2033" i="1"/>
  <c r="I2033" i="1"/>
  <c r="A2033" i="1"/>
  <c r="AH2032" i="1"/>
  <c r="V2032" i="1"/>
  <c r="I2032" i="1"/>
  <c r="A2032" i="1"/>
  <c r="AH2031" i="1"/>
  <c r="V2031" i="1"/>
  <c r="A2031" i="1"/>
  <c r="AH2030" i="1"/>
  <c r="V2030" i="1"/>
  <c r="I2030" i="1"/>
  <c r="A2030" i="1"/>
  <c r="AH2029" i="1"/>
  <c r="V2029" i="1"/>
  <c r="I2029" i="1"/>
  <c r="A2029" i="1"/>
  <c r="AH2028" i="1"/>
  <c r="V2028" i="1"/>
  <c r="I2028" i="1"/>
  <c r="A2028" i="1"/>
  <c r="AH2027" i="1"/>
  <c r="V2027" i="1"/>
  <c r="I2027" i="1"/>
  <c r="A2027" i="1"/>
  <c r="AH2026" i="1"/>
  <c r="V2026" i="1"/>
  <c r="I2026" i="1"/>
  <c r="A2026" i="1"/>
  <c r="AH2025" i="1"/>
  <c r="V2025" i="1"/>
  <c r="I2025" i="1"/>
  <c r="A2025" i="1"/>
  <c r="AH2024" i="1"/>
  <c r="V2024" i="1"/>
  <c r="I2024" i="1"/>
  <c r="A2024" i="1"/>
  <c r="AH2023" i="1"/>
  <c r="V2023" i="1"/>
  <c r="I2023" i="1"/>
  <c r="A2023" i="1"/>
  <c r="AH2022" i="1"/>
  <c r="V2022" i="1"/>
  <c r="I2022" i="1"/>
  <c r="A2022" i="1"/>
  <c r="AH2021" i="1"/>
  <c r="V2021" i="1"/>
  <c r="I2021" i="1"/>
  <c r="A2021" i="1"/>
  <c r="AH2020" i="1"/>
  <c r="I2020" i="1"/>
  <c r="A2020" i="1"/>
  <c r="AH2019" i="1"/>
  <c r="V2019" i="1"/>
  <c r="I2019" i="1"/>
  <c r="A2019" i="1"/>
  <c r="AH2018" i="1"/>
  <c r="V2018" i="1"/>
  <c r="I2018" i="1"/>
  <c r="A2018" i="1"/>
  <c r="AH2017" i="1"/>
  <c r="V2017" i="1"/>
  <c r="A2017" i="1"/>
  <c r="V2016" i="1"/>
  <c r="A2016" i="1"/>
  <c r="AH2015" i="1"/>
  <c r="V2015" i="1"/>
  <c r="I2015" i="1"/>
  <c r="A2015" i="1"/>
  <c r="AH2014" i="1"/>
  <c r="V2014" i="1"/>
  <c r="I2014" i="1"/>
  <c r="A2014" i="1"/>
  <c r="AH2013" i="1"/>
  <c r="V2013" i="1"/>
  <c r="I2013" i="1"/>
  <c r="A2013" i="1"/>
  <c r="AH2012" i="1"/>
  <c r="V2012" i="1"/>
  <c r="I2012" i="1"/>
  <c r="A2012" i="1"/>
  <c r="V2011" i="1"/>
  <c r="A2011" i="1"/>
  <c r="AH2010" i="1"/>
  <c r="V2010" i="1"/>
  <c r="I2010" i="1"/>
  <c r="A2010" i="1"/>
  <c r="V2009" i="1"/>
  <c r="A2009" i="1"/>
  <c r="AH2008" i="1"/>
  <c r="V2008" i="1"/>
  <c r="I2008" i="1"/>
  <c r="A2008" i="1"/>
  <c r="AH2007" i="1"/>
  <c r="V2007" i="1"/>
  <c r="I2007" i="1"/>
  <c r="A2007" i="1"/>
  <c r="AH2006" i="1"/>
  <c r="V2006" i="1"/>
  <c r="I2006" i="1"/>
  <c r="A2006" i="1"/>
  <c r="AH2005" i="1"/>
  <c r="V2005" i="1"/>
  <c r="I2005" i="1"/>
  <c r="A2005" i="1"/>
  <c r="AH2004" i="1"/>
  <c r="V2004" i="1"/>
  <c r="I2004" i="1"/>
  <c r="A2004" i="1"/>
  <c r="AH2003" i="1"/>
  <c r="V2003" i="1"/>
  <c r="I2003" i="1"/>
  <c r="A2003" i="1"/>
  <c r="AH2002" i="1"/>
  <c r="V2002" i="1"/>
  <c r="I2002" i="1"/>
  <c r="A2002" i="1"/>
  <c r="AH2001" i="1"/>
  <c r="V2001" i="1"/>
  <c r="I2001" i="1"/>
  <c r="A2001" i="1"/>
  <c r="AH2000" i="1"/>
  <c r="V2000" i="1"/>
  <c r="I2000" i="1"/>
  <c r="A2000" i="1"/>
  <c r="AH1999" i="1"/>
  <c r="V1999" i="1"/>
  <c r="I1999" i="1"/>
  <c r="A1999" i="1"/>
  <c r="AH1998" i="1"/>
  <c r="V1998" i="1"/>
  <c r="I1998" i="1"/>
  <c r="A1998" i="1"/>
  <c r="AH1997" i="1"/>
  <c r="V1997" i="1"/>
  <c r="I1997" i="1"/>
  <c r="A1997" i="1"/>
  <c r="AH1996" i="1"/>
  <c r="V1996" i="1"/>
  <c r="I1996" i="1"/>
  <c r="A1996" i="1"/>
  <c r="AH1995" i="1"/>
  <c r="V1995" i="1"/>
  <c r="A1995" i="1"/>
  <c r="AH1994" i="1"/>
  <c r="V1994" i="1"/>
  <c r="I1994" i="1"/>
  <c r="A1994" i="1"/>
  <c r="AH1993" i="1"/>
  <c r="V1993" i="1"/>
  <c r="I1993" i="1"/>
  <c r="A1993" i="1"/>
  <c r="AH1992" i="1"/>
  <c r="V1992" i="1"/>
  <c r="I1992" i="1"/>
  <c r="A1992" i="1"/>
  <c r="AH1991" i="1"/>
  <c r="V1991" i="1"/>
  <c r="I1991" i="1"/>
  <c r="A1991" i="1"/>
  <c r="AH1990" i="1"/>
  <c r="V1990" i="1"/>
  <c r="I1990" i="1"/>
  <c r="A1990" i="1"/>
  <c r="AH1989" i="1"/>
  <c r="V1989" i="1"/>
  <c r="I1989" i="1"/>
  <c r="A1989" i="1"/>
  <c r="AH1988" i="1"/>
  <c r="V1988" i="1"/>
  <c r="I1988" i="1"/>
  <c r="A1988" i="1"/>
  <c r="AH1987" i="1"/>
  <c r="I1987" i="1"/>
  <c r="A1987" i="1"/>
  <c r="AH1986" i="1"/>
  <c r="V1986" i="1"/>
  <c r="I1986" i="1"/>
  <c r="A1986" i="1"/>
  <c r="AH1985" i="1"/>
  <c r="V1985" i="1"/>
  <c r="A1985" i="1"/>
  <c r="AH1984" i="1"/>
  <c r="V1984" i="1"/>
  <c r="A1984" i="1"/>
  <c r="AH1983" i="1"/>
  <c r="V1983" i="1"/>
  <c r="I1983" i="1"/>
  <c r="A1983" i="1"/>
  <c r="AH1982" i="1"/>
  <c r="V1982" i="1"/>
  <c r="I1982" i="1"/>
  <c r="A1982" i="1"/>
  <c r="AH1981" i="1"/>
  <c r="I1981" i="1"/>
  <c r="A1981" i="1"/>
  <c r="AH1980" i="1"/>
  <c r="V1980" i="1"/>
  <c r="I1980" i="1"/>
  <c r="A1980" i="1"/>
  <c r="AH1979" i="1"/>
  <c r="V1979" i="1"/>
  <c r="I1979" i="1"/>
  <c r="A1979" i="1"/>
  <c r="V1978" i="1"/>
  <c r="A1978" i="1"/>
  <c r="AH1977" i="1"/>
  <c r="V1977" i="1"/>
  <c r="A1977" i="1"/>
  <c r="AH1976" i="1"/>
  <c r="V1976" i="1"/>
  <c r="I1976" i="1"/>
  <c r="A1976" i="1"/>
  <c r="AH1975" i="1"/>
  <c r="V1975" i="1"/>
  <c r="I1975" i="1"/>
  <c r="A1975" i="1"/>
  <c r="AH1974" i="1"/>
  <c r="V1974" i="1"/>
  <c r="I1974" i="1"/>
  <c r="A1974" i="1"/>
  <c r="AH1973" i="1"/>
  <c r="V1973" i="1"/>
  <c r="I1973" i="1"/>
  <c r="A1973" i="1"/>
  <c r="AH1972" i="1"/>
  <c r="V1972" i="1"/>
  <c r="I1972" i="1"/>
  <c r="A1972" i="1"/>
  <c r="AH1971" i="1"/>
  <c r="V1971" i="1"/>
  <c r="A1971" i="1"/>
  <c r="AH1970" i="1"/>
  <c r="V1970" i="1"/>
  <c r="I1970" i="1"/>
  <c r="A1970" i="1"/>
  <c r="AH1969" i="1"/>
  <c r="V1969" i="1"/>
  <c r="I1969" i="1"/>
  <c r="A1969" i="1"/>
  <c r="AH1968" i="1"/>
  <c r="V1968" i="1"/>
  <c r="I1968" i="1"/>
  <c r="A1968" i="1"/>
  <c r="V1967" i="1"/>
  <c r="A1967" i="1"/>
  <c r="AH1966" i="1"/>
  <c r="V1966" i="1"/>
  <c r="A1966" i="1"/>
  <c r="AH1965" i="1"/>
  <c r="V1965" i="1"/>
  <c r="I1965" i="1"/>
  <c r="A1965" i="1"/>
  <c r="AH1964" i="1"/>
  <c r="V1964" i="1"/>
  <c r="I1964" i="1"/>
  <c r="A1964" i="1"/>
  <c r="AH1963" i="1"/>
  <c r="V1963" i="1"/>
  <c r="I1963" i="1"/>
  <c r="A1963" i="1"/>
  <c r="V1962" i="1"/>
  <c r="A1962" i="1"/>
  <c r="AH1961" i="1"/>
  <c r="V1961" i="1"/>
  <c r="I1961" i="1"/>
  <c r="A1961" i="1"/>
  <c r="AH1960" i="1"/>
  <c r="V1960" i="1"/>
  <c r="I1960" i="1"/>
  <c r="A1960" i="1"/>
  <c r="AH1959" i="1"/>
  <c r="V1959" i="1"/>
  <c r="I1959" i="1"/>
  <c r="A1959" i="1"/>
  <c r="AH1958" i="1"/>
  <c r="V1958" i="1"/>
  <c r="I1958" i="1"/>
  <c r="A1958" i="1"/>
  <c r="AH1957" i="1"/>
  <c r="V1957" i="1"/>
  <c r="I1957" i="1"/>
  <c r="A1957" i="1"/>
  <c r="AH1956" i="1"/>
  <c r="V1956" i="1"/>
  <c r="I1956" i="1"/>
  <c r="A1956" i="1"/>
  <c r="AH1955" i="1"/>
  <c r="V1955" i="1"/>
  <c r="I1955" i="1"/>
  <c r="A1955" i="1"/>
  <c r="AH1954" i="1"/>
  <c r="V1954" i="1"/>
  <c r="I1954" i="1"/>
  <c r="A1954" i="1"/>
  <c r="AH1953" i="1"/>
  <c r="V1953" i="1"/>
  <c r="I1953" i="1"/>
  <c r="A1953" i="1"/>
  <c r="V1952" i="1"/>
  <c r="A1952" i="1"/>
  <c r="AH1951" i="1"/>
  <c r="V1951" i="1"/>
  <c r="I1951" i="1"/>
  <c r="A1951" i="1"/>
  <c r="V1950" i="1"/>
  <c r="A1950" i="1"/>
  <c r="AH1949" i="1"/>
  <c r="V1949" i="1"/>
  <c r="I1949" i="1"/>
  <c r="A1949" i="1"/>
  <c r="AH1948" i="1"/>
  <c r="V1948" i="1"/>
  <c r="I1948" i="1"/>
  <c r="A1948" i="1"/>
  <c r="AH1947" i="1"/>
  <c r="V1947" i="1"/>
  <c r="I1947" i="1"/>
  <c r="A1947" i="1"/>
  <c r="AH1946" i="1"/>
  <c r="V1946" i="1"/>
  <c r="I1946" i="1"/>
  <c r="A1946" i="1"/>
  <c r="AH1945" i="1"/>
  <c r="V1945" i="1"/>
  <c r="I1945" i="1"/>
  <c r="A1945" i="1"/>
  <c r="AH1944" i="1"/>
  <c r="V1944" i="1"/>
  <c r="I1944" i="1"/>
  <c r="A1944" i="1"/>
  <c r="AH1943" i="1"/>
  <c r="V1943" i="1"/>
  <c r="A1943" i="1"/>
  <c r="AH1942" i="1"/>
  <c r="V1942" i="1"/>
  <c r="I1942" i="1"/>
  <c r="A1942" i="1"/>
  <c r="AH1941" i="1"/>
  <c r="V1941" i="1"/>
  <c r="I1941" i="1"/>
  <c r="A1941" i="1"/>
  <c r="AH1940" i="1"/>
  <c r="V1940" i="1"/>
  <c r="I1940" i="1"/>
  <c r="A1940" i="1"/>
  <c r="V1939" i="1"/>
  <c r="A1939" i="1"/>
  <c r="AH1938" i="1"/>
  <c r="V1938" i="1"/>
  <c r="I1938" i="1"/>
  <c r="A1938" i="1"/>
  <c r="AH1937" i="1"/>
  <c r="V1937" i="1"/>
  <c r="I1937" i="1"/>
  <c r="A1937" i="1"/>
  <c r="AH1936" i="1"/>
  <c r="V1936" i="1"/>
  <c r="A1936" i="1"/>
  <c r="AH1935" i="1"/>
  <c r="V1935" i="1"/>
  <c r="I1935" i="1"/>
  <c r="A1935" i="1"/>
  <c r="AH1934" i="1"/>
  <c r="V1934" i="1"/>
  <c r="A1934" i="1"/>
  <c r="AH1933" i="1"/>
  <c r="V1933" i="1"/>
  <c r="I1933" i="1"/>
  <c r="A1933" i="1"/>
  <c r="AH1932" i="1"/>
  <c r="V1932" i="1"/>
  <c r="I1932" i="1"/>
  <c r="A1932" i="1"/>
  <c r="AH1931" i="1"/>
  <c r="V1931" i="1"/>
  <c r="A1931" i="1"/>
  <c r="AH1930" i="1"/>
  <c r="V1930" i="1"/>
  <c r="I1930" i="1"/>
  <c r="A1930" i="1"/>
  <c r="V1929" i="1"/>
  <c r="A1929" i="1"/>
  <c r="V1928" i="1"/>
  <c r="A1928" i="1"/>
  <c r="AH1927" i="1"/>
  <c r="V1927" i="1"/>
  <c r="I1927" i="1"/>
  <c r="A1927" i="1"/>
  <c r="AH1926" i="1"/>
  <c r="V1926" i="1"/>
  <c r="I1926" i="1"/>
  <c r="A1926" i="1"/>
  <c r="AH1925" i="1"/>
  <c r="V1925" i="1"/>
  <c r="I1925" i="1"/>
  <c r="A1925" i="1"/>
  <c r="AH1924" i="1"/>
  <c r="V1924" i="1"/>
  <c r="I1924" i="1"/>
  <c r="A1924" i="1"/>
  <c r="AH1923" i="1"/>
  <c r="V1923" i="1"/>
  <c r="I1923" i="1"/>
  <c r="A1923" i="1"/>
  <c r="AH1922" i="1"/>
  <c r="V1922" i="1"/>
  <c r="I1922" i="1"/>
  <c r="A1922" i="1"/>
  <c r="AH1921" i="1"/>
  <c r="V1921" i="1"/>
  <c r="A1921" i="1"/>
  <c r="AH1920" i="1"/>
  <c r="V1920" i="1"/>
  <c r="I1920" i="1"/>
  <c r="A1920" i="1"/>
  <c r="AH1919" i="1"/>
  <c r="V1919" i="1"/>
  <c r="I1919" i="1"/>
  <c r="A1919" i="1"/>
  <c r="AH1918" i="1"/>
  <c r="V1918" i="1"/>
  <c r="I1918" i="1"/>
  <c r="A1918" i="1"/>
  <c r="AH1917" i="1"/>
  <c r="V1917" i="1"/>
  <c r="I1917" i="1"/>
  <c r="A1917" i="1"/>
  <c r="AH1916" i="1"/>
  <c r="V1916" i="1"/>
  <c r="I1916" i="1"/>
  <c r="A1916" i="1"/>
  <c r="AH1915" i="1"/>
  <c r="V1915" i="1"/>
  <c r="I1915" i="1"/>
  <c r="A1915" i="1"/>
  <c r="AH1914" i="1"/>
  <c r="V1914" i="1"/>
  <c r="I1914" i="1"/>
  <c r="A1914" i="1"/>
  <c r="AH1913" i="1"/>
  <c r="V1913" i="1"/>
  <c r="I1913" i="1"/>
  <c r="A1913" i="1"/>
  <c r="AH1912" i="1"/>
  <c r="V1912" i="1"/>
  <c r="I1912" i="1"/>
  <c r="A1912" i="1"/>
  <c r="AH1911" i="1"/>
  <c r="V1911" i="1"/>
  <c r="I1911" i="1"/>
  <c r="A1911" i="1"/>
  <c r="AH1910" i="1"/>
  <c r="V1910" i="1"/>
  <c r="I1910" i="1"/>
  <c r="A1910" i="1"/>
  <c r="AH1909" i="1"/>
  <c r="V1909" i="1"/>
  <c r="I1909" i="1"/>
  <c r="A1909" i="1"/>
  <c r="AH1908" i="1"/>
  <c r="V1908" i="1"/>
  <c r="I1908" i="1"/>
  <c r="A1908" i="1"/>
  <c r="AH1907" i="1"/>
  <c r="V1907" i="1"/>
  <c r="I1907" i="1"/>
  <c r="A1907" i="1"/>
  <c r="AH1906" i="1"/>
  <c r="V1906" i="1"/>
  <c r="A1906" i="1"/>
  <c r="AH1905" i="1"/>
  <c r="V1905" i="1"/>
  <c r="I1905" i="1"/>
  <c r="A1905" i="1"/>
  <c r="AH1904" i="1"/>
  <c r="V1904" i="1"/>
  <c r="A1904" i="1"/>
  <c r="AH1903" i="1"/>
  <c r="V1903" i="1"/>
  <c r="I1903" i="1"/>
  <c r="A1903" i="1"/>
  <c r="AH1902" i="1"/>
  <c r="V1902" i="1"/>
  <c r="I1902" i="1"/>
  <c r="A1902" i="1"/>
  <c r="AH1901" i="1"/>
  <c r="V1901" i="1"/>
  <c r="I1901" i="1"/>
  <c r="A1901" i="1"/>
  <c r="AH1900" i="1"/>
  <c r="V1900" i="1"/>
  <c r="I1900" i="1"/>
  <c r="A1900" i="1"/>
  <c r="AH1899" i="1"/>
  <c r="V1899" i="1"/>
  <c r="I1899" i="1"/>
  <c r="A1899" i="1"/>
  <c r="AH1898" i="1"/>
  <c r="V1898" i="1"/>
  <c r="I1898" i="1"/>
  <c r="A1898" i="1"/>
  <c r="AH1897" i="1"/>
  <c r="V1897" i="1"/>
  <c r="I1897" i="1"/>
  <c r="A1897" i="1"/>
  <c r="AH1896" i="1"/>
  <c r="V1896" i="1"/>
  <c r="I1896" i="1"/>
  <c r="A1896" i="1"/>
  <c r="AH1895" i="1"/>
  <c r="V1895" i="1"/>
  <c r="I1895" i="1"/>
  <c r="A1895" i="1"/>
  <c r="AH1894" i="1"/>
  <c r="V1894" i="1"/>
  <c r="I1894" i="1"/>
  <c r="A1894" i="1"/>
  <c r="AH1893" i="1"/>
  <c r="V1893" i="1"/>
  <c r="I1893" i="1"/>
  <c r="A1893" i="1"/>
  <c r="AH1892" i="1"/>
  <c r="V1892" i="1"/>
  <c r="I1892" i="1"/>
  <c r="A1892" i="1"/>
  <c r="AH1891" i="1"/>
  <c r="V1891" i="1"/>
  <c r="A1891" i="1"/>
  <c r="AH1890" i="1"/>
  <c r="V1890" i="1"/>
  <c r="I1890" i="1"/>
  <c r="A1890" i="1"/>
  <c r="AH1889" i="1"/>
  <c r="V1889" i="1"/>
  <c r="I1889" i="1"/>
  <c r="A1889" i="1"/>
  <c r="AH1888" i="1"/>
  <c r="V1888" i="1"/>
  <c r="I1888" i="1"/>
  <c r="A1888" i="1"/>
  <c r="AH1887" i="1"/>
  <c r="V1887" i="1"/>
  <c r="I1887" i="1"/>
  <c r="A1887" i="1"/>
  <c r="AH1886" i="1"/>
  <c r="V1886" i="1"/>
  <c r="I1886" i="1"/>
  <c r="A1886" i="1"/>
  <c r="AH1885" i="1"/>
  <c r="V1885" i="1"/>
  <c r="A1885" i="1"/>
  <c r="AH1884" i="1"/>
  <c r="V1884" i="1"/>
  <c r="I1884" i="1"/>
  <c r="A1884" i="1"/>
  <c r="AH1883" i="1"/>
  <c r="V1883" i="1"/>
  <c r="I1883" i="1"/>
  <c r="A1883" i="1"/>
  <c r="AH1882" i="1"/>
  <c r="V1882" i="1"/>
  <c r="I1882" i="1"/>
  <c r="A1882" i="1"/>
  <c r="AH1881" i="1"/>
  <c r="V1881" i="1"/>
  <c r="I1881" i="1"/>
  <c r="A1881" i="1"/>
  <c r="AH1880" i="1"/>
  <c r="V1880" i="1"/>
  <c r="I1880" i="1"/>
  <c r="A1880" i="1"/>
  <c r="AH1879" i="1"/>
  <c r="V1879" i="1"/>
  <c r="I1879" i="1"/>
  <c r="A1879" i="1"/>
  <c r="AH1878" i="1"/>
  <c r="V1878" i="1"/>
  <c r="A1878" i="1"/>
  <c r="AH1877" i="1"/>
  <c r="V1877" i="1"/>
  <c r="I1877" i="1"/>
  <c r="A1877" i="1"/>
  <c r="AH1876" i="1"/>
  <c r="V1876" i="1"/>
  <c r="I1876" i="1"/>
  <c r="A1876" i="1"/>
  <c r="AH1875" i="1"/>
  <c r="V1875" i="1"/>
  <c r="I1875" i="1"/>
  <c r="A1875" i="1"/>
  <c r="V1874" i="1"/>
  <c r="A1874" i="1"/>
  <c r="AH1873" i="1"/>
  <c r="V1873" i="1"/>
  <c r="I1873" i="1"/>
  <c r="A1873" i="1"/>
  <c r="AH1872" i="1"/>
  <c r="V1872" i="1"/>
  <c r="I1872" i="1"/>
  <c r="A1872" i="1"/>
  <c r="AH1871" i="1"/>
  <c r="V1871" i="1"/>
  <c r="I1871" i="1"/>
  <c r="A1871" i="1"/>
  <c r="V1870" i="1"/>
  <c r="A1870" i="1"/>
  <c r="AH1869" i="1"/>
  <c r="V1869" i="1"/>
  <c r="I1869" i="1"/>
  <c r="A1869" i="1"/>
  <c r="AH1868" i="1"/>
  <c r="V1868" i="1"/>
  <c r="I1868" i="1"/>
  <c r="A1868" i="1"/>
  <c r="V1867" i="1"/>
  <c r="A1867" i="1"/>
  <c r="AH1866" i="1"/>
  <c r="V1866" i="1"/>
  <c r="I1866" i="1"/>
  <c r="A1866" i="1"/>
  <c r="AH1865" i="1"/>
  <c r="V1865" i="1"/>
  <c r="I1865" i="1"/>
  <c r="A1865" i="1"/>
  <c r="AH1864" i="1"/>
  <c r="V1864" i="1"/>
  <c r="I1864" i="1"/>
  <c r="A1864" i="1"/>
  <c r="AH1863" i="1"/>
  <c r="V1863" i="1"/>
  <c r="I1863" i="1"/>
  <c r="A1863" i="1"/>
  <c r="V1862" i="1"/>
  <c r="A1862" i="1"/>
  <c r="AH1861" i="1"/>
  <c r="V1861" i="1"/>
  <c r="I1861" i="1"/>
  <c r="A1861" i="1"/>
  <c r="V1860" i="1"/>
  <c r="A1860" i="1"/>
  <c r="AH1859" i="1"/>
  <c r="V1859" i="1"/>
  <c r="I1859" i="1"/>
  <c r="A1859" i="1"/>
  <c r="AH1858" i="1"/>
  <c r="V1858" i="1"/>
  <c r="I1858" i="1"/>
  <c r="A1858" i="1"/>
  <c r="AH1857" i="1"/>
  <c r="V1857" i="1"/>
  <c r="I1857" i="1"/>
  <c r="A1857" i="1"/>
  <c r="AH1856" i="1"/>
  <c r="V1856" i="1"/>
  <c r="I1856" i="1"/>
  <c r="A1856" i="1"/>
  <c r="AH1855" i="1"/>
  <c r="V1855" i="1"/>
  <c r="A1855" i="1"/>
  <c r="AH1854" i="1"/>
  <c r="V1854" i="1"/>
  <c r="I1854" i="1"/>
  <c r="A1854" i="1"/>
  <c r="AH1853" i="1"/>
  <c r="V1853" i="1"/>
  <c r="I1853" i="1"/>
  <c r="A1853" i="1"/>
  <c r="AH1852" i="1"/>
  <c r="V1852" i="1"/>
  <c r="I1852" i="1"/>
  <c r="A1852" i="1"/>
  <c r="AH1851" i="1"/>
  <c r="V1851" i="1"/>
  <c r="I1851" i="1"/>
  <c r="A1851" i="1"/>
  <c r="AH1850" i="1"/>
  <c r="V1850" i="1"/>
  <c r="A1850" i="1"/>
  <c r="AH1849" i="1"/>
  <c r="V1849" i="1"/>
  <c r="A1849" i="1"/>
  <c r="AH1848" i="1"/>
  <c r="V1848" i="1"/>
  <c r="I1848" i="1"/>
  <c r="A1848" i="1"/>
  <c r="AH1847" i="1"/>
  <c r="V1847" i="1"/>
  <c r="I1847" i="1"/>
  <c r="A1847" i="1"/>
  <c r="AH1846" i="1"/>
  <c r="V1846" i="1"/>
  <c r="A1846" i="1"/>
  <c r="AH1845" i="1"/>
  <c r="V1845" i="1"/>
  <c r="I1845" i="1"/>
  <c r="A1845" i="1"/>
  <c r="V1844" i="1"/>
  <c r="A1844" i="1"/>
  <c r="AH1843" i="1"/>
  <c r="V1843" i="1"/>
  <c r="I1843" i="1"/>
  <c r="A1843" i="1"/>
  <c r="AH1842" i="1"/>
  <c r="V1842" i="1"/>
  <c r="I1842" i="1"/>
  <c r="A1842" i="1"/>
  <c r="V1841" i="1"/>
  <c r="A1841" i="1"/>
  <c r="V1840" i="1"/>
  <c r="A1840" i="1"/>
  <c r="AH1839" i="1"/>
  <c r="V1839" i="1"/>
  <c r="I1839" i="1"/>
  <c r="A1839" i="1"/>
  <c r="AH1838" i="1"/>
  <c r="V1838" i="1"/>
  <c r="I1838" i="1"/>
  <c r="A1838" i="1"/>
  <c r="AH1837" i="1"/>
  <c r="V1837" i="1"/>
  <c r="I1837" i="1"/>
  <c r="A1837" i="1"/>
  <c r="AH1836" i="1"/>
  <c r="V1836" i="1"/>
  <c r="I1836" i="1"/>
  <c r="A1836" i="1"/>
  <c r="AH1835" i="1"/>
  <c r="V1835" i="1"/>
  <c r="I1835" i="1"/>
  <c r="A1835" i="1"/>
  <c r="AH1834" i="1"/>
  <c r="V1834" i="1"/>
  <c r="A1834" i="1"/>
  <c r="AH1833" i="1"/>
  <c r="V1833" i="1"/>
  <c r="I1833" i="1"/>
  <c r="A1833" i="1"/>
  <c r="AH1832" i="1"/>
  <c r="V1832" i="1"/>
  <c r="I1832" i="1"/>
  <c r="A1832" i="1"/>
  <c r="AH1831" i="1"/>
  <c r="V1831" i="1"/>
  <c r="I1831" i="1"/>
  <c r="A1831" i="1"/>
  <c r="V1830" i="1"/>
  <c r="A1830" i="1"/>
  <c r="AH1829" i="1"/>
  <c r="V1829" i="1"/>
  <c r="I1829" i="1"/>
  <c r="A1829" i="1"/>
  <c r="AH1828" i="1"/>
  <c r="V1828" i="1"/>
  <c r="I1828" i="1"/>
  <c r="A1828" i="1"/>
  <c r="AH1827" i="1"/>
  <c r="V1827" i="1"/>
  <c r="I1827" i="1"/>
  <c r="A1827" i="1"/>
  <c r="AH1826" i="1"/>
  <c r="V1826" i="1"/>
  <c r="I1826" i="1"/>
  <c r="A1826" i="1"/>
  <c r="V1825" i="1"/>
  <c r="A1825" i="1"/>
  <c r="AH1824" i="1"/>
  <c r="V1824" i="1"/>
  <c r="I1824" i="1"/>
  <c r="A1824" i="1"/>
  <c r="AH1823" i="1"/>
  <c r="V1823" i="1"/>
  <c r="A1823" i="1"/>
  <c r="AH1822" i="1"/>
  <c r="V1822" i="1"/>
  <c r="I1822" i="1"/>
  <c r="A1822" i="1"/>
  <c r="V1821" i="1"/>
  <c r="A1821" i="1"/>
  <c r="AH1820" i="1"/>
  <c r="V1820" i="1"/>
  <c r="I1820" i="1"/>
  <c r="A1820" i="1"/>
  <c r="AH1819" i="1"/>
  <c r="V1819" i="1"/>
  <c r="I1819" i="1"/>
  <c r="A1819" i="1"/>
  <c r="AH1818" i="1"/>
  <c r="V1818" i="1"/>
  <c r="I1818" i="1"/>
  <c r="A1818" i="1"/>
  <c r="AH1817" i="1"/>
  <c r="A1817" i="1"/>
  <c r="AH1816" i="1"/>
  <c r="I1816" i="1"/>
  <c r="A1816" i="1"/>
  <c r="AH1815" i="1"/>
  <c r="I1815" i="1"/>
  <c r="A1815" i="1"/>
  <c r="AH1814" i="1"/>
  <c r="V1814" i="1"/>
  <c r="I1814" i="1"/>
  <c r="A1814" i="1"/>
  <c r="AH1813" i="1"/>
  <c r="V1813" i="1"/>
  <c r="I1813" i="1"/>
  <c r="A1813" i="1"/>
  <c r="AH1812" i="1"/>
  <c r="V1812" i="1"/>
  <c r="A1812" i="1"/>
  <c r="AH1811" i="1"/>
  <c r="V1811" i="1"/>
  <c r="A1811" i="1"/>
  <c r="AH1810" i="1"/>
  <c r="V1810" i="1"/>
  <c r="I1810" i="1"/>
  <c r="A1810" i="1"/>
  <c r="AH1809" i="1"/>
  <c r="V1809" i="1"/>
  <c r="I1809" i="1"/>
  <c r="A1809" i="1"/>
  <c r="AH1808" i="1"/>
  <c r="V1808" i="1"/>
  <c r="I1808" i="1"/>
  <c r="A1808" i="1"/>
  <c r="V1807" i="1"/>
  <c r="A1807" i="1"/>
  <c r="AH1806" i="1"/>
  <c r="V1806" i="1"/>
  <c r="I1806" i="1"/>
  <c r="A1806" i="1"/>
  <c r="AH1805" i="1"/>
  <c r="V1805" i="1"/>
  <c r="I1805" i="1"/>
  <c r="A1805" i="1"/>
  <c r="AH1804" i="1"/>
  <c r="V1804" i="1"/>
  <c r="I1804" i="1"/>
  <c r="A1804" i="1"/>
  <c r="AH1803" i="1"/>
  <c r="V1803" i="1"/>
  <c r="I1803" i="1"/>
  <c r="A1803" i="1"/>
  <c r="AH1802" i="1"/>
  <c r="V1802" i="1"/>
  <c r="I1802" i="1"/>
  <c r="A1802" i="1"/>
  <c r="AH1801" i="1"/>
  <c r="V1801" i="1"/>
  <c r="I1801" i="1"/>
  <c r="A1801" i="1"/>
  <c r="AH1800" i="1"/>
  <c r="V1800" i="1"/>
  <c r="I1800" i="1"/>
  <c r="A1800" i="1"/>
  <c r="AH1799" i="1"/>
  <c r="I1799" i="1"/>
  <c r="A1799" i="1"/>
  <c r="AH1798" i="1"/>
  <c r="V1798" i="1"/>
  <c r="I1798" i="1"/>
  <c r="A1798" i="1"/>
  <c r="AH1797" i="1"/>
  <c r="V1797" i="1"/>
  <c r="I1797" i="1"/>
  <c r="A1797" i="1"/>
  <c r="V1796" i="1"/>
  <c r="A1796" i="1"/>
  <c r="AH1795" i="1"/>
  <c r="V1795" i="1"/>
  <c r="I1795" i="1"/>
  <c r="A1795" i="1"/>
  <c r="AH1794" i="1"/>
  <c r="I1794" i="1"/>
  <c r="A1794" i="1"/>
  <c r="AH1793" i="1"/>
  <c r="V1793" i="1"/>
  <c r="I1793" i="1"/>
  <c r="A1793" i="1"/>
  <c r="AH1792" i="1"/>
  <c r="V1792" i="1"/>
  <c r="I1792" i="1"/>
  <c r="A1792" i="1"/>
  <c r="AH1791" i="1"/>
  <c r="V1791" i="1"/>
  <c r="A1791" i="1"/>
  <c r="AH1790" i="1"/>
  <c r="V1790" i="1"/>
  <c r="I1790" i="1"/>
  <c r="A1790" i="1"/>
  <c r="AH1789" i="1"/>
  <c r="V1789" i="1"/>
  <c r="I1789" i="1"/>
  <c r="A1789" i="1"/>
  <c r="AH1788" i="1"/>
  <c r="I1788" i="1"/>
  <c r="A1788" i="1"/>
  <c r="AH1787" i="1"/>
  <c r="V1787" i="1"/>
  <c r="I1787" i="1"/>
  <c r="A1787" i="1"/>
  <c r="V1786" i="1"/>
  <c r="A1786" i="1"/>
  <c r="AH1785" i="1"/>
  <c r="V1785" i="1"/>
  <c r="I1785" i="1"/>
  <c r="A1785" i="1"/>
  <c r="AH1784" i="1"/>
  <c r="V1784" i="1"/>
  <c r="I1784" i="1"/>
  <c r="A1784" i="1"/>
  <c r="AH1783" i="1"/>
  <c r="V1783" i="1"/>
  <c r="I1783" i="1"/>
  <c r="A1783" i="1"/>
  <c r="AH1782" i="1"/>
  <c r="V1782" i="1"/>
  <c r="A1782" i="1"/>
  <c r="AH1781" i="1"/>
  <c r="V1781" i="1"/>
  <c r="I1781" i="1"/>
  <c r="A1781" i="1"/>
  <c r="AH1780" i="1"/>
  <c r="V1780" i="1"/>
  <c r="I1780" i="1"/>
  <c r="A1780" i="1"/>
  <c r="AH1779" i="1"/>
  <c r="V1779" i="1"/>
  <c r="I1779" i="1"/>
  <c r="A1779" i="1"/>
  <c r="AH1778" i="1"/>
  <c r="V1778" i="1"/>
  <c r="I1778" i="1"/>
  <c r="A1778" i="1"/>
  <c r="AH1777" i="1"/>
  <c r="V1777" i="1"/>
  <c r="I1777" i="1"/>
  <c r="A1777" i="1"/>
  <c r="V1776" i="1"/>
  <c r="A1776" i="1"/>
  <c r="AH1775" i="1"/>
  <c r="V1775" i="1"/>
  <c r="I1775" i="1"/>
  <c r="A1775" i="1"/>
  <c r="V1774" i="1"/>
  <c r="A1774" i="1"/>
  <c r="AH1773" i="1"/>
  <c r="V1773" i="1"/>
  <c r="I1773" i="1"/>
  <c r="A1773" i="1"/>
  <c r="AH1772" i="1"/>
  <c r="V1772" i="1"/>
  <c r="I1772" i="1"/>
  <c r="A1772" i="1"/>
  <c r="AH1771" i="1"/>
  <c r="V1771" i="1"/>
  <c r="I1771" i="1"/>
  <c r="A1771" i="1"/>
  <c r="AH1770" i="1"/>
  <c r="V1770" i="1"/>
  <c r="I1770" i="1"/>
  <c r="A1770" i="1"/>
  <c r="AH1769" i="1"/>
  <c r="V1769" i="1"/>
  <c r="A1769" i="1"/>
  <c r="AH1768" i="1"/>
  <c r="V1768" i="1"/>
  <c r="I1768" i="1"/>
  <c r="A1768" i="1"/>
  <c r="AH1767" i="1"/>
  <c r="V1767" i="1"/>
  <c r="I1767" i="1"/>
  <c r="A1767" i="1"/>
  <c r="AH1766" i="1"/>
  <c r="V1766" i="1"/>
  <c r="A1766" i="1"/>
  <c r="AH1765" i="1"/>
  <c r="V1765" i="1"/>
  <c r="I1765" i="1"/>
  <c r="A1765" i="1"/>
  <c r="AH1764" i="1"/>
  <c r="V1764" i="1"/>
  <c r="I1764" i="1"/>
  <c r="A1764" i="1"/>
  <c r="AH1763" i="1"/>
  <c r="V1763" i="1"/>
  <c r="A1763" i="1"/>
  <c r="AH1762" i="1"/>
  <c r="V1762" i="1"/>
  <c r="I1762" i="1"/>
  <c r="A1762" i="1"/>
  <c r="AH1761" i="1"/>
  <c r="V1761" i="1"/>
  <c r="I1761" i="1"/>
  <c r="A1761" i="1"/>
  <c r="AH1760" i="1"/>
  <c r="V1760" i="1"/>
  <c r="I1760" i="1"/>
  <c r="A1760" i="1"/>
  <c r="AH1759" i="1"/>
  <c r="V1759" i="1"/>
  <c r="I1759" i="1"/>
  <c r="A1759" i="1"/>
  <c r="AH1758" i="1"/>
  <c r="V1758" i="1"/>
  <c r="I1758" i="1"/>
  <c r="A1758" i="1"/>
  <c r="AH1757" i="1"/>
  <c r="V1757" i="1"/>
  <c r="I1757" i="1"/>
  <c r="A1757" i="1"/>
  <c r="V1756" i="1"/>
  <c r="A1756" i="1"/>
  <c r="AH1755" i="1"/>
  <c r="V1755" i="1"/>
  <c r="A1755" i="1"/>
  <c r="AH1754" i="1"/>
  <c r="V1754" i="1"/>
  <c r="I1754" i="1"/>
  <c r="A1754" i="1"/>
  <c r="AH1753" i="1"/>
  <c r="V1753" i="1"/>
  <c r="I1753" i="1"/>
  <c r="A1753" i="1"/>
  <c r="AH1752" i="1"/>
  <c r="I1752" i="1"/>
  <c r="A1752" i="1"/>
  <c r="AH1751" i="1"/>
  <c r="V1751" i="1"/>
  <c r="A1751" i="1"/>
  <c r="AH1750" i="1"/>
  <c r="I1750" i="1"/>
  <c r="A1750" i="1"/>
  <c r="AH1749" i="1"/>
  <c r="V1749" i="1"/>
  <c r="A1749" i="1"/>
  <c r="AH1748" i="1"/>
  <c r="V1748" i="1"/>
  <c r="I1748" i="1"/>
  <c r="A1748" i="1"/>
  <c r="AH1747" i="1"/>
  <c r="V1747" i="1"/>
  <c r="I1747" i="1"/>
  <c r="A1747" i="1"/>
  <c r="AH1746" i="1"/>
  <c r="V1746" i="1"/>
  <c r="I1746" i="1"/>
  <c r="A1746" i="1"/>
  <c r="AH1745" i="1"/>
  <c r="V1745" i="1"/>
  <c r="I1745" i="1"/>
  <c r="A1745" i="1"/>
  <c r="AH1744" i="1"/>
  <c r="V1744" i="1"/>
  <c r="A1744" i="1"/>
  <c r="AH1743" i="1"/>
  <c r="V1743" i="1"/>
  <c r="I1743" i="1"/>
  <c r="A1743" i="1"/>
  <c r="AH1742" i="1"/>
  <c r="V1742" i="1"/>
  <c r="I1742" i="1"/>
  <c r="A1742" i="1"/>
  <c r="AH1741" i="1"/>
  <c r="V1741" i="1"/>
  <c r="I1741" i="1"/>
  <c r="A1741" i="1"/>
  <c r="AH1740" i="1"/>
  <c r="V1740" i="1"/>
  <c r="I1740" i="1"/>
  <c r="A1740" i="1"/>
  <c r="AH1739" i="1"/>
  <c r="V1739" i="1"/>
  <c r="A1739" i="1"/>
  <c r="AH1738" i="1"/>
  <c r="V1738" i="1"/>
  <c r="I1738" i="1"/>
  <c r="A1738" i="1"/>
  <c r="AH1737" i="1"/>
  <c r="V1737" i="1"/>
  <c r="I1737" i="1"/>
  <c r="A1737" i="1"/>
  <c r="AH1736" i="1"/>
  <c r="V1736" i="1"/>
  <c r="I1736" i="1"/>
  <c r="A1736" i="1"/>
  <c r="AH1735" i="1"/>
  <c r="V1735" i="1"/>
  <c r="I1735" i="1"/>
  <c r="A1735" i="1"/>
  <c r="AH1734" i="1"/>
  <c r="V1734" i="1"/>
  <c r="I1734" i="1"/>
  <c r="A1734" i="1"/>
  <c r="AH1733" i="1"/>
  <c r="V1733" i="1"/>
  <c r="A1733" i="1"/>
  <c r="AH1732" i="1"/>
  <c r="V1732" i="1"/>
  <c r="I1732" i="1"/>
  <c r="A1732" i="1"/>
  <c r="AH1731" i="1"/>
  <c r="V1731" i="1"/>
  <c r="I1731" i="1"/>
  <c r="A1731" i="1"/>
  <c r="AH1730" i="1"/>
  <c r="V1730" i="1"/>
  <c r="I1730" i="1"/>
  <c r="A1730" i="1"/>
  <c r="AH1729" i="1"/>
  <c r="V1729" i="1"/>
  <c r="I1729" i="1"/>
  <c r="A1729" i="1"/>
  <c r="AH1728" i="1"/>
  <c r="V1728" i="1"/>
  <c r="A1728" i="1"/>
  <c r="AH1727" i="1"/>
  <c r="V1727" i="1"/>
  <c r="I1727" i="1"/>
  <c r="A1727" i="1"/>
  <c r="AH1726" i="1"/>
  <c r="V1726" i="1"/>
  <c r="I1726" i="1"/>
  <c r="A1726" i="1"/>
  <c r="AH1725" i="1"/>
  <c r="V1725" i="1"/>
  <c r="I1725" i="1"/>
  <c r="A1725" i="1"/>
  <c r="AH1724" i="1"/>
  <c r="V1724" i="1"/>
  <c r="I1724" i="1"/>
  <c r="A1724" i="1"/>
  <c r="AH1723" i="1"/>
  <c r="V1723" i="1"/>
  <c r="A1723" i="1"/>
  <c r="AH1722" i="1"/>
  <c r="V1722" i="1"/>
  <c r="I1722" i="1"/>
  <c r="A1722" i="1"/>
  <c r="AH1721" i="1"/>
  <c r="V1721" i="1"/>
  <c r="I1721" i="1"/>
  <c r="A1721" i="1"/>
  <c r="AH1720" i="1"/>
  <c r="V1720" i="1"/>
  <c r="I1720" i="1"/>
  <c r="A1720" i="1"/>
  <c r="V1719" i="1"/>
  <c r="A1719" i="1"/>
  <c r="AH1718" i="1"/>
  <c r="V1718" i="1"/>
  <c r="I1718" i="1"/>
  <c r="A1718" i="1"/>
  <c r="AH1717" i="1"/>
  <c r="V1717" i="1"/>
  <c r="I1717" i="1"/>
  <c r="A1717" i="1"/>
  <c r="AH1716" i="1"/>
  <c r="V1716" i="1"/>
  <c r="I1716" i="1"/>
  <c r="A1716" i="1"/>
  <c r="AH1715" i="1"/>
  <c r="V1715" i="1"/>
  <c r="I1715" i="1"/>
  <c r="A1715" i="1"/>
  <c r="AH1714" i="1"/>
  <c r="V1714" i="1"/>
  <c r="A1714" i="1"/>
  <c r="AH1713" i="1"/>
  <c r="V1713" i="1"/>
  <c r="I1713" i="1"/>
  <c r="A1713" i="1"/>
  <c r="AH1712" i="1"/>
  <c r="V1712" i="1"/>
  <c r="I1712" i="1"/>
  <c r="A1712" i="1"/>
  <c r="AH1711" i="1"/>
  <c r="V1711" i="1"/>
  <c r="I1711" i="1"/>
  <c r="A1711" i="1"/>
  <c r="AH1710" i="1"/>
  <c r="V1710" i="1"/>
  <c r="A1710" i="1"/>
  <c r="AH1709" i="1"/>
  <c r="V1709" i="1"/>
  <c r="I1709" i="1"/>
  <c r="A1709" i="1"/>
  <c r="AH1708" i="1"/>
  <c r="V1708" i="1"/>
  <c r="I1708" i="1"/>
  <c r="A1708" i="1"/>
  <c r="AH1707" i="1"/>
  <c r="V1707" i="1"/>
  <c r="I1707" i="1"/>
  <c r="A1707" i="1"/>
  <c r="V1706" i="1"/>
  <c r="A1706" i="1"/>
  <c r="V1705" i="1"/>
  <c r="A1705" i="1"/>
  <c r="AH1704" i="1"/>
  <c r="V1704" i="1"/>
  <c r="I1704" i="1"/>
  <c r="A1704" i="1"/>
  <c r="AH1703" i="1"/>
  <c r="V1703" i="1"/>
  <c r="I1703" i="1"/>
  <c r="A1703" i="1"/>
  <c r="AH1702" i="1"/>
  <c r="V1702" i="1"/>
  <c r="I1702" i="1"/>
  <c r="A1702" i="1"/>
  <c r="AH1701" i="1"/>
  <c r="V1701" i="1"/>
  <c r="A1701" i="1"/>
  <c r="AH1700" i="1"/>
  <c r="V1700" i="1"/>
  <c r="I1700" i="1"/>
  <c r="A1700" i="1"/>
  <c r="V1699" i="1"/>
  <c r="A1699" i="1"/>
  <c r="AH1698" i="1"/>
  <c r="V1698" i="1"/>
  <c r="I1698" i="1"/>
  <c r="A1698" i="1"/>
  <c r="V1697" i="1"/>
  <c r="A1697" i="1"/>
  <c r="AH1696" i="1"/>
  <c r="V1696" i="1"/>
  <c r="I1696" i="1"/>
  <c r="A1696" i="1"/>
  <c r="AH1695" i="1"/>
  <c r="V1695" i="1"/>
  <c r="I1695" i="1"/>
  <c r="A1695" i="1"/>
  <c r="AH1694" i="1"/>
  <c r="V1694" i="1"/>
  <c r="I1694" i="1"/>
  <c r="A1694" i="1"/>
  <c r="AH1693" i="1"/>
  <c r="V1693" i="1"/>
  <c r="I1693" i="1"/>
  <c r="A1693" i="1"/>
  <c r="AH1692" i="1"/>
  <c r="V1692" i="1"/>
  <c r="A1692" i="1"/>
  <c r="AH1691" i="1"/>
  <c r="V1691" i="1"/>
  <c r="A1691" i="1"/>
  <c r="AH1690" i="1"/>
  <c r="V1690" i="1"/>
  <c r="I1690" i="1"/>
  <c r="A1690" i="1"/>
  <c r="AH1689" i="1"/>
  <c r="V1689" i="1"/>
  <c r="I1689" i="1"/>
  <c r="A1689" i="1"/>
  <c r="AH1688" i="1"/>
  <c r="V1688" i="1"/>
  <c r="I1688" i="1"/>
  <c r="A1688" i="1"/>
  <c r="AH1687" i="1"/>
  <c r="V1687" i="1"/>
  <c r="A1687" i="1"/>
  <c r="AH1686" i="1"/>
  <c r="V1686" i="1"/>
  <c r="A1686" i="1"/>
  <c r="AH1685" i="1"/>
  <c r="V1685" i="1"/>
  <c r="I1685" i="1"/>
  <c r="A1685" i="1"/>
  <c r="AH1684" i="1"/>
  <c r="V1684" i="1"/>
  <c r="I1684" i="1"/>
  <c r="A1684" i="1"/>
  <c r="AH1683" i="1"/>
  <c r="V1683" i="1"/>
  <c r="I1683" i="1"/>
  <c r="A1683" i="1"/>
  <c r="AH1682" i="1"/>
  <c r="V1682" i="1"/>
  <c r="I1682" i="1"/>
  <c r="A1682" i="1"/>
  <c r="AH1681" i="1"/>
  <c r="V1681" i="1"/>
  <c r="A1681" i="1"/>
  <c r="AH1680" i="1"/>
  <c r="V1680" i="1"/>
  <c r="I1680" i="1"/>
  <c r="A1680" i="1"/>
  <c r="AH1679" i="1"/>
  <c r="V1679" i="1"/>
  <c r="A1679" i="1"/>
  <c r="AH1678" i="1"/>
  <c r="V1678" i="1"/>
  <c r="A1678" i="1"/>
  <c r="AH1677" i="1"/>
  <c r="V1677" i="1"/>
  <c r="I1677" i="1"/>
  <c r="A1677" i="1"/>
  <c r="AH1676" i="1"/>
  <c r="V1676" i="1"/>
  <c r="I1676" i="1"/>
  <c r="A1676" i="1"/>
  <c r="AH1675" i="1"/>
  <c r="V1675" i="1"/>
  <c r="A1675" i="1"/>
  <c r="AH1674" i="1"/>
  <c r="V1674" i="1"/>
  <c r="I1674" i="1"/>
  <c r="A1674" i="1"/>
  <c r="AH1673" i="1"/>
  <c r="V1673" i="1"/>
  <c r="A1673" i="1"/>
  <c r="V1672" i="1"/>
  <c r="A1672" i="1"/>
  <c r="V1671" i="1"/>
  <c r="A1671" i="1"/>
  <c r="AH1670" i="1"/>
  <c r="V1670" i="1"/>
  <c r="I1670" i="1"/>
  <c r="A1670" i="1"/>
  <c r="AH1669" i="1"/>
  <c r="V1669" i="1"/>
  <c r="I1669" i="1"/>
  <c r="A1669" i="1"/>
  <c r="AH1668" i="1"/>
  <c r="V1668" i="1"/>
  <c r="I1668" i="1"/>
  <c r="A1668" i="1"/>
  <c r="AH1667" i="1"/>
  <c r="V1667" i="1"/>
  <c r="I1667" i="1"/>
  <c r="A1667" i="1"/>
  <c r="V1666" i="1"/>
  <c r="A1666" i="1"/>
  <c r="V1665" i="1"/>
  <c r="A1665" i="1"/>
  <c r="V1664" i="1"/>
  <c r="A1664" i="1"/>
  <c r="AH1663" i="1"/>
  <c r="V1663" i="1"/>
  <c r="I1663" i="1"/>
  <c r="A1663" i="1"/>
  <c r="V1662" i="1"/>
  <c r="A1662" i="1"/>
  <c r="AH1661" i="1"/>
  <c r="V1661" i="1"/>
  <c r="I1661" i="1"/>
  <c r="A1661" i="1"/>
  <c r="AH1660" i="1"/>
  <c r="V1660" i="1"/>
  <c r="I1660" i="1"/>
  <c r="A1660" i="1"/>
  <c r="AH1659" i="1"/>
  <c r="V1659" i="1"/>
  <c r="I1659" i="1"/>
  <c r="A1659" i="1"/>
  <c r="AH1658" i="1"/>
  <c r="V1658" i="1"/>
  <c r="I1658" i="1"/>
  <c r="A1658" i="1"/>
  <c r="V1657" i="1"/>
  <c r="A1657" i="1"/>
  <c r="AH1656" i="1"/>
  <c r="V1656" i="1"/>
  <c r="I1656" i="1"/>
  <c r="A1656" i="1"/>
  <c r="AH1655" i="1"/>
  <c r="V1655" i="1"/>
  <c r="A1655" i="1"/>
  <c r="AH1654" i="1"/>
  <c r="V1654" i="1"/>
  <c r="I1654" i="1"/>
  <c r="A1654" i="1"/>
  <c r="AH1653" i="1"/>
  <c r="V1653" i="1"/>
  <c r="I1653" i="1"/>
  <c r="A1653" i="1"/>
  <c r="V1652" i="1"/>
  <c r="A1652" i="1"/>
  <c r="AH1651" i="1"/>
  <c r="V1651" i="1"/>
  <c r="I1651" i="1"/>
  <c r="A1651" i="1"/>
  <c r="AH1650" i="1"/>
  <c r="V1650" i="1"/>
  <c r="I1650" i="1"/>
  <c r="A1650" i="1"/>
  <c r="AH1649" i="1"/>
  <c r="V1649" i="1"/>
  <c r="I1649" i="1"/>
  <c r="A1649" i="1"/>
  <c r="AH1648" i="1"/>
  <c r="V1648" i="1"/>
  <c r="A1648" i="1"/>
  <c r="AH1647" i="1"/>
  <c r="V1647" i="1"/>
  <c r="I1647" i="1"/>
  <c r="A1647" i="1"/>
  <c r="AH1646" i="1"/>
  <c r="V1646" i="1"/>
  <c r="I1646" i="1"/>
  <c r="A1646" i="1"/>
  <c r="AH1645" i="1"/>
  <c r="V1645" i="1"/>
  <c r="I1645" i="1"/>
  <c r="A1645" i="1"/>
  <c r="AH1644" i="1"/>
  <c r="V1644" i="1"/>
  <c r="I1644" i="1"/>
  <c r="A1644" i="1"/>
  <c r="AH1643" i="1"/>
  <c r="V1643" i="1"/>
  <c r="I1643" i="1"/>
  <c r="A1643" i="1"/>
  <c r="AH1642" i="1"/>
  <c r="V1642" i="1"/>
  <c r="I1642" i="1"/>
  <c r="A1642" i="1"/>
  <c r="AH1641" i="1"/>
  <c r="V1641" i="1"/>
  <c r="I1641" i="1"/>
  <c r="A1641" i="1"/>
  <c r="AH1640" i="1"/>
  <c r="V1640" i="1"/>
  <c r="I1640" i="1"/>
  <c r="A1640" i="1"/>
  <c r="AH1639" i="1"/>
  <c r="V1639" i="1"/>
  <c r="I1639" i="1"/>
  <c r="A1639" i="1"/>
  <c r="AH1638" i="1"/>
  <c r="V1638" i="1"/>
  <c r="I1638" i="1"/>
  <c r="A1638" i="1"/>
  <c r="AH1637" i="1"/>
  <c r="V1637" i="1"/>
  <c r="I1637" i="1"/>
  <c r="A1637" i="1"/>
  <c r="AH1636" i="1"/>
  <c r="V1636" i="1"/>
  <c r="A1636" i="1"/>
  <c r="AH1635" i="1"/>
  <c r="V1635" i="1"/>
  <c r="I1635" i="1"/>
  <c r="A1635" i="1"/>
  <c r="V1634" i="1"/>
  <c r="A1634" i="1"/>
  <c r="AH1633" i="1"/>
  <c r="V1633" i="1"/>
  <c r="I1633" i="1"/>
  <c r="A1633" i="1"/>
  <c r="AH1632" i="1"/>
  <c r="V1632" i="1"/>
  <c r="I1632" i="1"/>
  <c r="A1632" i="1"/>
  <c r="AH1631" i="1"/>
  <c r="V1631" i="1"/>
  <c r="I1631" i="1"/>
  <c r="A1631" i="1"/>
  <c r="AH1630" i="1"/>
  <c r="V1630" i="1"/>
  <c r="I1630" i="1"/>
  <c r="A1630" i="1"/>
  <c r="AH1629" i="1"/>
  <c r="V1629" i="1"/>
  <c r="A1629" i="1"/>
  <c r="AH1628" i="1"/>
  <c r="V1628" i="1"/>
  <c r="I1628" i="1"/>
  <c r="A1628" i="1"/>
  <c r="AH1627" i="1"/>
  <c r="V1627" i="1"/>
  <c r="I1627" i="1"/>
  <c r="A1627" i="1"/>
  <c r="AH1626" i="1"/>
  <c r="V1626" i="1"/>
  <c r="I1626" i="1"/>
  <c r="A1626" i="1"/>
  <c r="AH1625" i="1"/>
  <c r="V1625" i="1"/>
  <c r="I1625" i="1"/>
  <c r="A1625" i="1"/>
  <c r="AH1624" i="1"/>
  <c r="V1624" i="1"/>
  <c r="I1624" i="1"/>
  <c r="A1624" i="1"/>
  <c r="AH1623" i="1"/>
  <c r="V1623" i="1"/>
  <c r="I1623" i="1"/>
  <c r="A1623" i="1"/>
  <c r="AH1622" i="1"/>
  <c r="V1622" i="1"/>
  <c r="I1622" i="1"/>
  <c r="A1622" i="1"/>
  <c r="AH1621" i="1"/>
  <c r="V1621" i="1"/>
  <c r="I1621" i="1"/>
  <c r="A1621" i="1"/>
  <c r="AH1620" i="1"/>
  <c r="V1620" i="1"/>
  <c r="A1620" i="1"/>
  <c r="AH1619" i="1"/>
  <c r="V1619" i="1"/>
  <c r="I1619" i="1"/>
  <c r="A1619" i="1"/>
  <c r="AH1618" i="1"/>
  <c r="V1618" i="1"/>
  <c r="I1618" i="1"/>
  <c r="A1618" i="1"/>
  <c r="AH1617" i="1"/>
  <c r="V1617" i="1"/>
  <c r="I1617" i="1"/>
  <c r="A1617" i="1"/>
  <c r="AH1616" i="1"/>
  <c r="V1616" i="1"/>
  <c r="I1616" i="1"/>
  <c r="A1616" i="1"/>
  <c r="AH1615" i="1"/>
  <c r="V1615" i="1"/>
  <c r="I1615" i="1"/>
  <c r="A1615" i="1"/>
  <c r="AH1614" i="1"/>
  <c r="V1614" i="1"/>
  <c r="I1614" i="1"/>
  <c r="A1614" i="1"/>
  <c r="AH1613" i="1"/>
  <c r="I1613" i="1"/>
  <c r="A1613" i="1"/>
  <c r="AH1612" i="1"/>
  <c r="V1612" i="1"/>
  <c r="I1612" i="1"/>
  <c r="A1612" i="1"/>
  <c r="V1611" i="1"/>
  <c r="A1611" i="1"/>
  <c r="V1610" i="1"/>
  <c r="A1610" i="1"/>
  <c r="AH1609" i="1"/>
  <c r="V1609" i="1"/>
  <c r="A1609" i="1"/>
  <c r="AH1608" i="1"/>
  <c r="V1608" i="1"/>
  <c r="I1608" i="1"/>
  <c r="A1608" i="1"/>
  <c r="AH1607" i="1"/>
  <c r="V1607" i="1"/>
  <c r="A1607" i="1"/>
  <c r="AH1606" i="1"/>
  <c r="V1606" i="1"/>
  <c r="A1606" i="1"/>
  <c r="AH1605" i="1"/>
  <c r="V1605" i="1"/>
  <c r="I1605" i="1"/>
  <c r="A1605" i="1"/>
  <c r="AH1604" i="1"/>
  <c r="V1604" i="1"/>
  <c r="I1604" i="1"/>
  <c r="A1604" i="1"/>
  <c r="AH1603" i="1"/>
  <c r="V1603" i="1"/>
  <c r="I1603" i="1"/>
  <c r="A1603" i="1"/>
  <c r="AH1602" i="1"/>
  <c r="V1602" i="1"/>
  <c r="I1602" i="1"/>
  <c r="A1602" i="1"/>
  <c r="AH1601" i="1"/>
  <c r="V1601" i="1"/>
  <c r="I1601" i="1"/>
  <c r="A1601" i="1"/>
  <c r="AH1600" i="1"/>
  <c r="V1600" i="1"/>
  <c r="I1600" i="1"/>
  <c r="A1600" i="1"/>
  <c r="AH1599" i="1"/>
  <c r="V1599" i="1"/>
  <c r="I1599" i="1"/>
  <c r="A1599" i="1"/>
  <c r="AH1598" i="1"/>
  <c r="V1598" i="1"/>
  <c r="A1598" i="1"/>
  <c r="AH1597" i="1"/>
  <c r="V1597" i="1"/>
  <c r="A1597" i="1"/>
  <c r="AH1596" i="1"/>
  <c r="V1596" i="1"/>
  <c r="I1596" i="1"/>
  <c r="A1596" i="1"/>
  <c r="AH1595" i="1"/>
  <c r="V1595" i="1"/>
  <c r="I1595" i="1"/>
  <c r="A1595" i="1"/>
  <c r="AH1594" i="1"/>
  <c r="V1594" i="1"/>
  <c r="I1594" i="1"/>
  <c r="A1594" i="1"/>
  <c r="AH1593" i="1"/>
  <c r="V1593" i="1"/>
  <c r="I1593" i="1"/>
  <c r="A1593" i="1"/>
  <c r="AH1592" i="1"/>
  <c r="V1592" i="1"/>
  <c r="I1592" i="1"/>
  <c r="A1592" i="1"/>
  <c r="V1591" i="1"/>
  <c r="A1591" i="1"/>
  <c r="V1590" i="1"/>
  <c r="A1590" i="1"/>
  <c r="AH1589" i="1"/>
  <c r="V1589" i="1"/>
  <c r="I1589" i="1"/>
  <c r="A1589" i="1"/>
  <c r="AH1588" i="1"/>
  <c r="V1588" i="1"/>
  <c r="I1588" i="1"/>
  <c r="A1588" i="1"/>
  <c r="AH1587" i="1"/>
  <c r="V1587" i="1"/>
  <c r="I1587" i="1"/>
  <c r="A1587" i="1"/>
  <c r="AH1586" i="1"/>
  <c r="V1586" i="1"/>
  <c r="A1586" i="1"/>
  <c r="AH1585" i="1"/>
  <c r="V1585" i="1"/>
  <c r="I1585" i="1"/>
  <c r="A1585" i="1"/>
  <c r="V1584" i="1"/>
  <c r="A1584" i="1"/>
  <c r="AH1583" i="1"/>
  <c r="V1583" i="1"/>
  <c r="A1583" i="1"/>
  <c r="AH1582" i="1"/>
  <c r="V1582" i="1"/>
  <c r="I1582" i="1"/>
  <c r="A1582" i="1"/>
  <c r="AH1581" i="1"/>
  <c r="V1581" i="1"/>
  <c r="I1581" i="1"/>
  <c r="A1581" i="1"/>
  <c r="V1580" i="1"/>
  <c r="A1580" i="1"/>
  <c r="AH1579" i="1"/>
  <c r="V1579" i="1"/>
  <c r="I1579" i="1"/>
  <c r="A1579" i="1"/>
  <c r="AH1578" i="1"/>
  <c r="V1578" i="1"/>
  <c r="I1578" i="1"/>
  <c r="A1578" i="1"/>
  <c r="AH1577" i="1"/>
  <c r="V1577" i="1"/>
  <c r="A1577" i="1"/>
  <c r="AH1576" i="1"/>
  <c r="V1576" i="1"/>
  <c r="I1576" i="1"/>
  <c r="A1576" i="1"/>
  <c r="AH1575" i="1"/>
  <c r="V1575" i="1"/>
  <c r="I1575" i="1"/>
  <c r="A1575" i="1"/>
  <c r="AH1574" i="1"/>
  <c r="V1574" i="1"/>
  <c r="I1574" i="1"/>
  <c r="A1574" i="1"/>
  <c r="AH1573" i="1"/>
  <c r="V1573" i="1"/>
  <c r="I1573" i="1"/>
  <c r="A1573" i="1"/>
  <c r="V1572" i="1"/>
  <c r="A1572" i="1"/>
  <c r="V1571" i="1"/>
  <c r="A1571" i="1"/>
  <c r="AH1570" i="1"/>
  <c r="V1570" i="1"/>
  <c r="A1570" i="1"/>
  <c r="AH1569" i="1"/>
  <c r="V1569" i="1"/>
  <c r="A1569" i="1"/>
  <c r="AH1568" i="1"/>
  <c r="V1568" i="1"/>
  <c r="I1568" i="1"/>
  <c r="A1568" i="1"/>
  <c r="AH1567" i="1"/>
  <c r="V1567" i="1"/>
  <c r="I1567" i="1"/>
  <c r="A1567" i="1"/>
  <c r="AH1566" i="1"/>
  <c r="V1566" i="1"/>
  <c r="A1566" i="1"/>
  <c r="AH1565" i="1"/>
  <c r="V1565" i="1"/>
  <c r="I1565" i="1"/>
  <c r="A1565" i="1"/>
  <c r="AH1564" i="1"/>
  <c r="V1564" i="1"/>
  <c r="I1564" i="1"/>
  <c r="A1564" i="1"/>
  <c r="AH1563" i="1"/>
  <c r="V1563" i="1"/>
  <c r="I1563" i="1"/>
  <c r="A1563" i="1"/>
  <c r="AH1562" i="1"/>
  <c r="V1562" i="1"/>
  <c r="A1562" i="1"/>
  <c r="AH1561" i="1"/>
  <c r="V1561" i="1"/>
  <c r="I1561" i="1"/>
  <c r="A1561" i="1"/>
  <c r="AH1560" i="1"/>
  <c r="V1560" i="1"/>
  <c r="A1560" i="1"/>
  <c r="AH1559" i="1"/>
  <c r="V1559" i="1"/>
  <c r="I1559" i="1"/>
  <c r="A1559" i="1"/>
  <c r="AH1558" i="1"/>
  <c r="V1558" i="1"/>
  <c r="I1558" i="1"/>
  <c r="A1558" i="1"/>
  <c r="AH1557" i="1"/>
  <c r="V1557" i="1"/>
  <c r="I1557" i="1"/>
  <c r="A1557" i="1"/>
  <c r="AH1556" i="1"/>
  <c r="V1556" i="1"/>
  <c r="A1556" i="1"/>
  <c r="AH1555" i="1"/>
  <c r="V1555" i="1"/>
  <c r="I1555" i="1"/>
  <c r="A1555" i="1"/>
  <c r="AH1554" i="1"/>
  <c r="V1554" i="1"/>
  <c r="I1554" i="1"/>
  <c r="A1554" i="1"/>
  <c r="V1553" i="1"/>
  <c r="A1553" i="1"/>
  <c r="V1552" i="1"/>
  <c r="A1552" i="1"/>
  <c r="AH1551" i="1"/>
  <c r="V1551" i="1"/>
  <c r="I1551" i="1"/>
  <c r="A1551" i="1"/>
  <c r="AH1550" i="1"/>
  <c r="V1550" i="1"/>
  <c r="I1550" i="1"/>
  <c r="A1550" i="1"/>
  <c r="AH1549" i="1"/>
  <c r="V1549" i="1"/>
  <c r="A1549" i="1"/>
  <c r="AH1548" i="1"/>
  <c r="V1548" i="1"/>
  <c r="I1548" i="1"/>
  <c r="A1548" i="1"/>
  <c r="AH1547" i="1"/>
  <c r="V1547" i="1"/>
  <c r="I1547" i="1"/>
  <c r="A1547" i="1"/>
  <c r="AH1546" i="1"/>
  <c r="V1546" i="1"/>
  <c r="I1546" i="1"/>
  <c r="A1546" i="1"/>
  <c r="AH1545" i="1"/>
  <c r="V1545" i="1"/>
  <c r="I1545" i="1"/>
  <c r="A1545" i="1"/>
  <c r="V1544" i="1"/>
  <c r="A1544" i="1"/>
  <c r="AH1543" i="1"/>
  <c r="V1543" i="1"/>
  <c r="I1543" i="1"/>
  <c r="A1543" i="1"/>
  <c r="V1542" i="1"/>
  <c r="A1542" i="1"/>
  <c r="AH1541" i="1"/>
  <c r="V1541" i="1"/>
  <c r="I1541" i="1"/>
  <c r="A1541" i="1"/>
  <c r="AH1540" i="1"/>
  <c r="V1540" i="1"/>
  <c r="I1540" i="1"/>
  <c r="A1540" i="1"/>
  <c r="AH1539" i="1"/>
  <c r="V1539" i="1"/>
  <c r="I1539" i="1"/>
  <c r="A1539" i="1"/>
  <c r="V1538" i="1"/>
  <c r="A1538" i="1"/>
  <c r="AH1537" i="1"/>
  <c r="V1537" i="1"/>
  <c r="I1537" i="1"/>
  <c r="A1537" i="1"/>
  <c r="AH1536" i="1"/>
  <c r="V1536" i="1"/>
  <c r="I1536" i="1"/>
  <c r="A1536" i="1"/>
  <c r="AH1535" i="1"/>
  <c r="V1535" i="1"/>
  <c r="I1535" i="1"/>
  <c r="A1535" i="1"/>
  <c r="AH1534" i="1"/>
  <c r="V1534" i="1"/>
  <c r="I1534" i="1"/>
  <c r="A1534" i="1"/>
  <c r="AH1533" i="1"/>
  <c r="V1533" i="1"/>
  <c r="I1533" i="1"/>
  <c r="A1533" i="1"/>
  <c r="AH1532" i="1"/>
  <c r="V1532" i="1"/>
  <c r="I1532" i="1"/>
  <c r="A1532" i="1"/>
  <c r="AH1531" i="1"/>
  <c r="V1531" i="1"/>
  <c r="A1531" i="1"/>
  <c r="AH1530" i="1"/>
  <c r="V1530" i="1"/>
  <c r="I1530" i="1"/>
  <c r="A1530" i="1"/>
  <c r="AH1529" i="1"/>
  <c r="V1529" i="1"/>
  <c r="I1529" i="1"/>
  <c r="A1529" i="1"/>
  <c r="AH1528" i="1"/>
  <c r="V1528" i="1"/>
  <c r="I1528" i="1"/>
  <c r="A1528" i="1"/>
  <c r="AH1527" i="1"/>
  <c r="V1527" i="1"/>
  <c r="I1527" i="1"/>
  <c r="A1527" i="1"/>
  <c r="AH1526" i="1"/>
  <c r="V1526" i="1"/>
  <c r="A1526" i="1"/>
  <c r="AH1525" i="1"/>
  <c r="V1525" i="1"/>
  <c r="I1525" i="1"/>
  <c r="A1525" i="1"/>
  <c r="AH1524" i="1"/>
  <c r="V1524" i="1"/>
  <c r="I1524" i="1"/>
  <c r="A1524" i="1"/>
  <c r="AH1523" i="1"/>
  <c r="V1523" i="1"/>
  <c r="I1523" i="1"/>
  <c r="A1523" i="1"/>
  <c r="AH1522" i="1"/>
  <c r="V1522" i="1"/>
  <c r="I1522" i="1"/>
  <c r="A1522" i="1"/>
  <c r="AH1521" i="1"/>
  <c r="V1521" i="1"/>
  <c r="I1521" i="1"/>
  <c r="A1521" i="1"/>
  <c r="AH1520" i="1"/>
  <c r="V1520" i="1"/>
  <c r="I1520" i="1"/>
  <c r="A1520" i="1"/>
  <c r="AH1519" i="1"/>
  <c r="V1519" i="1"/>
  <c r="A1519" i="1"/>
  <c r="AH1518" i="1"/>
  <c r="V1518" i="1"/>
  <c r="I1518" i="1"/>
  <c r="A1518" i="1"/>
  <c r="AH1517" i="1"/>
  <c r="V1517" i="1"/>
  <c r="I1517" i="1"/>
  <c r="A1517" i="1"/>
  <c r="V1516" i="1"/>
  <c r="A1516" i="1"/>
  <c r="AH1515" i="1"/>
  <c r="V1515" i="1"/>
  <c r="I1515" i="1"/>
  <c r="A1515" i="1"/>
  <c r="AH1514" i="1"/>
  <c r="V1514" i="1"/>
  <c r="I1514" i="1"/>
  <c r="A1514" i="1"/>
  <c r="AH1513" i="1"/>
  <c r="V1513" i="1"/>
  <c r="I1513" i="1"/>
  <c r="A1513" i="1"/>
  <c r="AH1512" i="1"/>
  <c r="V1512" i="1"/>
  <c r="I1512" i="1"/>
  <c r="A1512" i="1"/>
  <c r="AH1511" i="1"/>
  <c r="V1511" i="1"/>
  <c r="I1511" i="1"/>
  <c r="A1511" i="1"/>
  <c r="AH1510" i="1"/>
  <c r="V1510" i="1"/>
  <c r="I1510" i="1"/>
  <c r="A1510" i="1"/>
  <c r="V1509" i="1"/>
  <c r="A1509" i="1"/>
  <c r="AH1508" i="1"/>
  <c r="V1508" i="1"/>
  <c r="I1508" i="1"/>
  <c r="A1508" i="1"/>
  <c r="AH1507" i="1"/>
  <c r="V1507" i="1"/>
  <c r="I1507" i="1"/>
  <c r="A1507" i="1"/>
  <c r="AH1506" i="1"/>
  <c r="V1506" i="1"/>
  <c r="I1506" i="1"/>
  <c r="A1506" i="1"/>
  <c r="V1505" i="1"/>
  <c r="A1505" i="1"/>
  <c r="AH1504" i="1"/>
  <c r="V1504" i="1"/>
  <c r="I1504" i="1"/>
  <c r="A1504" i="1"/>
  <c r="V1503" i="1"/>
  <c r="A1503" i="1"/>
  <c r="AH1502" i="1"/>
  <c r="V1502" i="1"/>
  <c r="I1502" i="1"/>
  <c r="A1502" i="1"/>
  <c r="AH1501" i="1"/>
  <c r="V1501" i="1"/>
  <c r="I1501" i="1"/>
  <c r="A1501" i="1"/>
  <c r="AH1500" i="1"/>
  <c r="V1500" i="1"/>
  <c r="I1500" i="1"/>
  <c r="A1500" i="1"/>
  <c r="AH1499" i="1"/>
  <c r="V1499" i="1"/>
  <c r="I1499" i="1"/>
  <c r="A1499" i="1"/>
  <c r="AH1498" i="1"/>
  <c r="V1498" i="1"/>
  <c r="I1498" i="1"/>
  <c r="A1498" i="1"/>
  <c r="AH1497" i="1"/>
  <c r="V1497" i="1"/>
  <c r="I1497" i="1"/>
  <c r="A1497" i="1"/>
  <c r="AH1496" i="1"/>
  <c r="V1496" i="1"/>
  <c r="I1496" i="1"/>
  <c r="A1496" i="1"/>
  <c r="AH1495" i="1"/>
  <c r="V1495" i="1"/>
  <c r="I1495" i="1"/>
  <c r="A1495" i="1"/>
  <c r="AH1494" i="1"/>
  <c r="V1494" i="1"/>
  <c r="I1494" i="1"/>
  <c r="A1494" i="1"/>
  <c r="AH1493" i="1"/>
  <c r="V1493" i="1"/>
  <c r="I1493" i="1"/>
  <c r="A1493" i="1"/>
  <c r="AH1492" i="1"/>
  <c r="V1492" i="1"/>
  <c r="I1492" i="1"/>
  <c r="A1492" i="1"/>
  <c r="AH1491" i="1"/>
  <c r="V1491" i="1"/>
  <c r="I1491" i="1"/>
  <c r="A1491" i="1"/>
  <c r="AH1490" i="1"/>
  <c r="V1490" i="1"/>
  <c r="I1490" i="1"/>
  <c r="A1490" i="1"/>
  <c r="AH1489" i="1"/>
  <c r="V1489" i="1"/>
  <c r="I1489" i="1"/>
  <c r="A1489" i="1"/>
  <c r="AH1488" i="1"/>
  <c r="V1488" i="1"/>
  <c r="I1488" i="1"/>
  <c r="A1488" i="1"/>
  <c r="AH1487" i="1"/>
  <c r="V1487" i="1"/>
  <c r="I1487" i="1"/>
  <c r="A1487" i="1"/>
  <c r="AH1486" i="1"/>
  <c r="V1486" i="1"/>
  <c r="I1486" i="1"/>
  <c r="A1486" i="1"/>
  <c r="AH1485" i="1"/>
  <c r="V1485" i="1"/>
  <c r="I1485" i="1"/>
  <c r="A1485" i="1"/>
  <c r="AH1484" i="1"/>
  <c r="V1484" i="1"/>
  <c r="I1484" i="1"/>
  <c r="A1484" i="1"/>
  <c r="AH1483" i="1"/>
  <c r="V1483" i="1"/>
  <c r="I1483" i="1"/>
  <c r="A1483" i="1"/>
  <c r="AH1482" i="1"/>
  <c r="V1482" i="1"/>
  <c r="I1482" i="1"/>
  <c r="A1482" i="1"/>
  <c r="AH1481" i="1"/>
  <c r="V1481" i="1"/>
  <c r="I1481" i="1"/>
  <c r="A1481" i="1"/>
  <c r="AH1480" i="1"/>
  <c r="V1480" i="1"/>
  <c r="I1480" i="1"/>
  <c r="A1480" i="1"/>
  <c r="AH1479" i="1"/>
  <c r="V1479" i="1"/>
  <c r="I1479" i="1"/>
  <c r="A1479" i="1"/>
  <c r="AH1478" i="1"/>
  <c r="V1478" i="1"/>
  <c r="I1478" i="1"/>
  <c r="A1478" i="1"/>
  <c r="AH1477" i="1"/>
  <c r="V1477" i="1"/>
  <c r="I1477" i="1"/>
  <c r="A1477" i="1"/>
  <c r="AH1476" i="1"/>
  <c r="V1476" i="1"/>
  <c r="I1476" i="1"/>
  <c r="A1476" i="1"/>
  <c r="AH1475" i="1"/>
  <c r="V1475" i="1"/>
  <c r="I1475" i="1"/>
  <c r="A1475" i="1"/>
  <c r="AH1474" i="1"/>
  <c r="V1474" i="1"/>
  <c r="I1474" i="1"/>
  <c r="A1474" i="1"/>
  <c r="AH1473" i="1"/>
  <c r="V1473" i="1"/>
  <c r="I1473" i="1"/>
  <c r="A1473" i="1"/>
  <c r="AH1472" i="1"/>
  <c r="V1472" i="1"/>
  <c r="I1472" i="1"/>
  <c r="A1472" i="1"/>
  <c r="AH1471" i="1"/>
  <c r="V1471" i="1"/>
  <c r="I1471" i="1"/>
  <c r="A1471" i="1"/>
  <c r="AH1470" i="1"/>
  <c r="V1470" i="1"/>
  <c r="I1470" i="1"/>
  <c r="A1470" i="1"/>
  <c r="AH1469" i="1"/>
  <c r="V1469" i="1"/>
  <c r="I1469" i="1"/>
  <c r="A1469" i="1"/>
  <c r="AH1468" i="1"/>
  <c r="V1468" i="1"/>
  <c r="I1468" i="1"/>
  <c r="A1468" i="1"/>
  <c r="AH1467" i="1"/>
  <c r="V1467" i="1"/>
  <c r="I1467" i="1"/>
  <c r="A1467" i="1"/>
  <c r="AH1466" i="1"/>
  <c r="V1466" i="1"/>
  <c r="I1466" i="1"/>
  <c r="A1466" i="1"/>
  <c r="AH1465" i="1"/>
  <c r="V1465" i="1"/>
  <c r="I1465" i="1"/>
  <c r="A1465" i="1"/>
  <c r="AH1464" i="1"/>
  <c r="V1464" i="1"/>
  <c r="I1464" i="1"/>
  <c r="A1464" i="1"/>
  <c r="AH1463" i="1"/>
  <c r="V1463" i="1"/>
  <c r="I1463" i="1"/>
  <c r="A1463" i="1"/>
  <c r="AH1462" i="1"/>
  <c r="V1462" i="1"/>
  <c r="I1462" i="1"/>
  <c r="A1462" i="1"/>
  <c r="AH1461" i="1"/>
  <c r="V1461" i="1"/>
  <c r="I1461" i="1"/>
  <c r="A1461" i="1"/>
  <c r="AH1460" i="1"/>
  <c r="V1460" i="1"/>
  <c r="I1460" i="1"/>
  <c r="A1460" i="1"/>
  <c r="AH1459" i="1"/>
  <c r="V1459" i="1"/>
  <c r="I1459" i="1"/>
  <c r="A1459" i="1"/>
  <c r="AH1458" i="1"/>
  <c r="V1458" i="1"/>
  <c r="I1458" i="1"/>
  <c r="A1458" i="1"/>
  <c r="AH1457" i="1"/>
  <c r="V1457" i="1"/>
  <c r="I1457" i="1"/>
  <c r="A1457" i="1"/>
  <c r="AH1456" i="1"/>
  <c r="V1456" i="1"/>
  <c r="I1456" i="1"/>
  <c r="A1456" i="1"/>
  <c r="AH1455" i="1"/>
  <c r="V1455" i="1"/>
  <c r="I1455" i="1"/>
  <c r="A1455" i="1"/>
  <c r="AH1454" i="1"/>
  <c r="V1454" i="1"/>
  <c r="I1454" i="1"/>
  <c r="A1454" i="1"/>
  <c r="AH1453" i="1"/>
  <c r="V1453" i="1"/>
  <c r="I1453" i="1"/>
  <c r="A1453" i="1"/>
  <c r="AH1452" i="1"/>
  <c r="V1452" i="1"/>
  <c r="I1452" i="1"/>
  <c r="A1452" i="1"/>
  <c r="AH1451" i="1"/>
  <c r="V1451" i="1"/>
  <c r="I1451" i="1"/>
  <c r="A1451" i="1"/>
  <c r="AH1450" i="1"/>
  <c r="V1450" i="1"/>
  <c r="I1450" i="1"/>
  <c r="A1450" i="1"/>
  <c r="AH1449" i="1"/>
  <c r="V1449" i="1"/>
  <c r="I1449" i="1"/>
  <c r="A1449" i="1"/>
  <c r="AH1448" i="1"/>
  <c r="V1448" i="1"/>
  <c r="I1448" i="1"/>
  <c r="A1448" i="1"/>
  <c r="AH1447" i="1"/>
  <c r="V1447" i="1"/>
  <c r="I1447" i="1"/>
  <c r="A1447" i="1"/>
  <c r="AH1446" i="1"/>
  <c r="V1446" i="1"/>
  <c r="I1446" i="1"/>
  <c r="A1446" i="1"/>
  <c r="AH1445" i="1"/>
  <c r="V1445" i="1"/>
  <c r="I1445" i="1"/>
  <c r="A1445" i="1"/>
  <c r="AH1444" i="1"/>
  <c r="V1444" i="1"/>
  <c r="I1444" i="1"/>
  <c r="A1444" i="1"/>
  <c r="AH1443" i="1"/>
  <c r="V1443" i="1"/>
  <c r="I1443" i="1"/>
  <c r="A1443" i="1"/>
  <c r="AH1442" i="1"/>
  <c r="V1442" i="1"/>
  <c r="I1442" i="1"/>
  <c r="A1442" i="1"/>
  <c r="AH1441" i="1"/>
  <c r="V1441" i="1"/>
  <c r="I1441" i="1"/>
  <c r="A1441" i="1"/>
  <c r="AH1440" i="1"/>
  <c r="V1440" i="1"/>
  <c r="I1440" i="1"/>
  <c r="A1440" i="1"/>
  <c r="AH1439" i="1"/>
  <c r="V1439" i="1"/>
  <c r="I1439" i="1"/>
  <c r="A1439" i="1"/>
  <c r="AH1438" i="1"/>
  <c r="V1438" i="1"/>
  <c r="I1438" i="1"/>
  <c r="A1438" i="1"/>
  <c r="AH1437" i="1"/>
  <c r="I1437" i="1"/>
  <c r="A1437" i="1"/>
  <c r="AH1436" i="1"/>
  <c r="I1436" i="1"/>
  <c r="A1436" i="1"/>
  <c r="AH1435" i="1"/>
  <c r="V1435" i="1"/>
  <c r="I1435" i="1"/>
  <c r="A1435" i="1"/>
  <c r="AH1434" i="1"/>
  <c r="V1434" i="1"/>
  <c r="I1434" i="1"/>
  <c r="A1434" i="1"/>
  <c r="AH1433" i="1"/>
  <c r="V1433" i="1"/>
  <c r="I1433" i="1"/>
  <c r="A1433" i="1"/>
  <c r="AH1432" i="1"/>
  <c r="V1432" i="1"/>
  <c r="I1432" i="1"/>
  <c r="A1432" i="1"/>
  <c r="AH1431" i="1"/>
  <c r="V1431" i="1"/>
  <c r="I1431" i="1"/>
  <c r="A1431" i="1"/>
  <c r="AH1430" i="1"/>
  <c r="V1430" i="1"/>
  <c r="I1430" i="1"/>
  <c r="A1430" i="1"/>
  <c r="AH1429" i="1"/>
  <c r="V1429" i="1"/>
  <c r="I1429" i="1"/>
  <c r="A1429" i="1"/>
  <c r="AH1428" i="1"/>
  <c r="V1428" i="1"/>
  <c r="I1428" i="1"/>
  <c r="A1428" i="1"/>
  <c r="AH1427" i="1"/>
  <c r="V1427" i="1"/>
  <c r="I1427" i="1"/>
  <c r="A1427" i="1"/>
  <c r="AH1426" i="1"/>
  <c r="V1426" i="1"/>
  <c r="I1426" i="1"/>
  <c r="A1426" i="1"/>
  <c r="AH1425" i="1"/>
  <c r="V1425" i="1"/>
  <c r="I1425" i="1"/>
  <c r="A1425" i="1"/>
  <c r="AH1424" i="1"/>
  <c r="V1424" i="1"/>
  <c r="I1424" i="1"/>
  <c r="A1424" i="1"/>
  <c r="AH1423" i="1"/>
  <c r="V1423" i="1"/>
  <c r="I1423" i="1"/>
  <c r="A1423" i="1"/>
  <c r="AH1422" i="1"/>
  <c r="V1422" i="1"/>
  <c r="I1422" i="1"/>
  <c r="A1422" i="1"/>
  <c r="AH1421" i="1"/>
  <c r="V1421" i="1"/>
  <c r="I1421" i="1"/>
  <c r="A1421" i="1"/>
  <c r="AH1420" i="1"/>
  <c r="V1420" i="1"/>
  <c r="I1420" i="1"/>
  <c r="A1420" i="1"/>
  <c r="AH1419" i="1"/>
  <c r="V1419" i="1"/>
  <c r="I1419" i="1"/>
  <c r="A1419" i="1"/>
  <c r="AH1418" i="1"/>
  <c r="V1418" i="1"/>
  <c r="I1418" i="1"/>
  <c r="A1418" i="1"/>
  <c r="AH1417" i="1"/>
  <c r="V1417" i="1"/>
  <c r="I1417" i="1"/>
  <c r="A1417" i="1"/>
  <c r="AH1416" i="1"/>
  <c r="V1416" i="1"/>
  <c r="I1416" i="1"/>
  <c r="A1416" i="1"/>
  <c r="AH1415" i="1"/>
  <c r="V1415" i="1"/>
  <c r="I1415" i="1"/>
  <c r="A1415" i="1"/>
  <c r="AH1414" i="1"/>
  <c r="V1414" i="1"/>
  <c r="I1414" i="1"/>
  <c r="A1414" i="1"/>
  <c r="AH1413" i="1"/>
  <c r="V1413" i="1"/>
  <c r="I1413" i="1"/>
  <c r="A1413" i="1"/>
  <c r="AH1412" i="1"/>
  <c r="I1412" i="1"/>
  <c r="A1412" i="1"/>
  <c r="AH1411" i="1"/>
  <c r="I1411" i="1"/>
  <c r="A1411" i="1"/>
  <c r="AH1410" i="1"/>
  <c r="V1410" i="1"/>
  <c r="I1410" i="1"/>
  <c r="A1410" i="1"/>
  <c r="AH1409" i="1"/>
  <c r="V1409" i="1"/>
  <c r="I1409" i="1"/>
  <c r="A1409" i="1"/>
  <c r="AH1408" i="1"/>
  <c r="V1408" i="1"/>
  <c r="I1408" i="1"/>
  <c r="A1408" i="1"/>
  <c r="AH1407" i="1"/>
  <c r="V1407" i="1"/>
  <c r="I1407" i="1"/>
  <c r="A1407" i="1"/>
  <c r="AH1406" i="1"/>
  <c r="V1406" i="1"/>
  <c r="I1406" i="1"/>
  <c r="A1406" i="1"/>
  <c r="AH1405" i="1"/>
  <c r="V1405" i="1"/>
  <c r="I1405" i="1"/>
  <c r="A1405" i="1"/>
  <c r="AH1404" i="1"/>
  <c r="V1404" i="1"/>
  <c r="I1404" i="1"/>
  <c r="A1404" i="1"/>
  <c r="AH1403" i="1"/>
  <c r="V1403" i="1"/>
  <c r="I1403" i="1"/>
  <c r="A1403" i="1"/>
  <c r="AH1402" i="1"/>
  <c r="V1402" i="1"/>
  <c r="I1402" i="1"/>
  <c r="A1402" i="1"/>
  <c r="AH1401" i="1"/>
  <c r="V1401" i="1"/>
  <c r="I1401" i="1"/>
  <c r="A1401" i="1"/>
  <c r="AH1400" i="1"/>
  <c r="V1400" i="1"/>
  <c r="I1400" i="1"/>
  <c r="A1400" i="1"/>
  <c r="AH1399" i="1"/>
  <c r="V1399" i="1"/>
  <c r="I1399" i="1"/>
  <c r="A1399" i="1"/>
  <c r="AH1398" i="1"/>
  <c r="V1398" i="1"/>
  <c r="I1398" i="1"/>
  <c r="A1398" i="1"/>
  <c r="AH1397" i="1"/>
  <c r="V1397" i="1"/>
  <c r="I1397" i="1"/>
  <c r="A1397" i="1"/>
  <c r="AH1396" i="1"/>
  <c r="V1396" i="1"/>
  <c r="I1396" i="1"/>
  <c r="A1396" i="1"/>
  <c r="AH1395" i="1"/>
  <c r="V1395" i="1"/>
  <c r="I1395" i="1"/>
  <c r="A1395" i="1"/>
  <c r="AH1394" i="1"/>
  <c r="V1394" i="1"/>
  <c r="I1394" i="1"/>
  <c r="A1394" i="1"/>
  <c r="AH1393" i="1"/>
  <c r="V1393" i="1"/>
  <c r="I1393" i="1"/>
  <c r="A1393" i="1"/>
  <c r="AH1392" i="1"/>
  <c r="V1392" i="1"/>
  <c r="I1392" i="1"/>
  <c r="A1392" i="1"/>
  <c r="AH1391" i="1"/>
  <c r="V1391" i="1"/>
  <c r="I1391" i="1"/>
  <c r="A1391" i="1"/>
  <c r="AH1390" i="1"/>
  <c r="V1390" i="1"/>
  <c r="I1390" i="1"/>
  <c r="A1390" i="1"/>
  <c r="AH1389" i="1"/>
  <c r="V1389" i="1"/>
  <c r="I1389" i="1"/>
  <c r="A1389" i="1"/>
  <c r="AH1388" i="1"/>
  <c r="V1388" i="1"/>
  <c r="I1388" i="1"/>
  <c r="A1388" i="1"/>
  <c r="AH1387" i="1"/>
  <c r="V1387" i="1"/>
  <c r="I1387" i="1"/>
  <c r="A1387" i="1"/>
  <c r="AH1386" i="1"/>
  <c r="V1386" i="1"/>
  <c r="I1386" i="1"/>
  <c r="A1386" i="1"/>
  <c r="AH1385" i="1"/>
  <c r="V1385" i="1"/>
  <c r="I1385" i="1"/>
  <c r="A1385" i="1"/>
  <c r="AH1384" i="1"/>
  <c r="V1384" i="1"/>
  <c r="I1384" i="1"/>
  <c r="A1384" i="1"/>
  <c r="AH1383" i="1"/>
  <c r="V1383" i="1"/>
  <c r="I1383" i="1"/>
  <c r="A1383" i="1"/>
  <c r="AH1382" i="1"/>
  <c r="V1382" i="1"/>
  <c r="I1382" i="1"/>
  <c r="A1382" i="1"/>
  <c r="AH1381" i="1"/>
  <c r="V1381" i="1"/>
  <c r="I1381" i="1"/>
  <c r="A1381" i="1"/>
  <c r="AH1380" i="1"/>
  <c r="V1380" i="1"/>
  <c r="I1380" i="1"/>
  <c r="A1380" i="1"/>
  <c r="AH1379" i="1"/>
  <c r="V1379" i="1"/>
  <c r="I1379" i="1"/>
  <c r="A1379" i="1"/>
  <c r="AH1378" i="1"/>
  <c r="V1378" i="1"/>
  <c r="I1378" i="1"/>
  <c r="A1378" i="1"/>
  <c r="AH1377" i="1"/>
  <c r="V1377" i="1"/>
  <c r="I1377" i="1"/>
  <c r="A1377" i="1"/>
  <c r="AH1376" i="1"/>
  <c r="V1376" i="1"/>
  <c r="I1376" i="1"/>
  <c r="A1376" i="1"/>
  <c r="AH1375" i="1"/>
  <c r="V1375" i="1"/>
  <c r="I1375" i="1"/>
  <c r="A1375" i="1"/>
  <c r="AH1374" i="1"/>
  <c r="V1374" i="1"/>
  <c r="I1374" i="1"/>
  <c r="A1374" i="1"/>
  <c r="AH1373" i="1"/>
  <c r="V1373" i="1"/>
  <c r="I1373" i="1"/>
  <c r="A1373" i="1"/>
  <c r="AH1372" i="1"/>
  <c r="V1372" i="1"/>
  <c r="I1372" i="1"/>
  <c r="A1372" i="1"/>
  <c r="AH1371" i="1"/>
  <c r="V1371" i="1"/>
  <c r="I1371" i="1"/>
  <c r="A1371" i="1"/>
  <c r="AH1370" i="1"/>
  <c r="V1370" i="1"/>
  <c r="I1370" i="1"/>
  <c r="A1370" i="1"/>
  <c r="AH1369" i="1"/>
  <c r="V1369" i="1"/>
  <c r="I1369" i="1"/>
  <c r="A1369" i="1"/>
  <c r="AH1368" i="1"/>
  <c r="V1368" i="1"/>
  <c r="I1368" i="1"/>
  <c r="A1368" i="1"/>
  <c r="AH1367" i="1"/>
  <c r="V1367" i="1"/>
  <c r="I1367" i="1"/>
  <c r="A1367" i="1"/>
  <c r="AH1366" i="1"/>
  <c r="V1366" i="1"/>
  <c r="I1366" i="1"/>
  <c r="A1366" i="1"/>
  <c r="AH1365" i="1"/>
  <c r="V1365" i="1"/>
  <c r="I1365" i="1"/>
  <c r="A1365" i="1"/>
  <c r="AH1364" i="1"/>
  <c r="V1364" i="1"/>
  <c r="I1364" i="1"/>
  <c r="A1364" i="1"/>
  <c r="AH1363" i="1"/>
  <c r="V1363" i="1"/>
  <c r="I1363" i="1"/>
  <c r="A1363" i="1"/>
  <c r="AH1362" i="1"/>
  <c r="V1362" i="1"/>
  <c r="I1362" i="1"/>
  <c r="A1362" i="1"/>
  <c r="AH1361" i="1"/>
  <c r="V1361" i="1"/>
  <c r="I1361" i="1"/>
  <c r="A1361" i="1"/>
  <c r="AH1360" i="1"/>
  <c r="V1360" i="1"/>
  <c r="I1360" i="1"/>
  <c r="A1360" i="1"/>
  <c r="AH1359" i="1"/>
  <c r="V1359" i="1"/>
  <c r="I1359" i="1"/>
  <c r="A1359" i="1"/>
  <c r="AH1358" i="1"/>
  <c r="V1358" i="1"/>
  <c r="I1358" i="1"/>
  <c r="A1358" i="1"/>
  <c r="AH1357" i="1"/>
  <c r="V1357" i="1"/>
  <c r="I1357" i="1"/>
  <c r="A1357" i="1"/>
  <c r="AH1356" i="1"/>
  <c r="V1356" i="1"/>
  <c r="I1356" i="1"/>
  <c r="A1356" i="1"/>
  <c r="AH1355" i="1"/>
  <c r="V1355" i="1"/>
  <c r="I1355" i="1"/>
  <c r="A1355" i="1"/>
  <c r="AH1354" i="1"/>
  <c r="V1354" i="1"/>
  <c r="I1354" i="1"/>
  <c r="A1354" i="1"/>
  <c r="AH1353" i="1"/>
  <c r="V1353" i="1"/>
  <c r="I1353" i="1"/>
  <c r="A1353" i="1"/>
  <c r="AH1352" i="1"/>
  <c r="V1352" i="1"/>
  <c r="I1352" i="1"/>
  <c r="A1352" i="1"/>
  <c r="AH1351" i="1"/>
  <c r="V1351" i="1"/>
  <c r="I1351" i="1"/>
  <c r="A1351" i="1"/>
  <c r="AH1350" i="1"/>
  <c r="V1350" i="1"/>
  <c r="I1350" i="1"/>
  <c r="A1350" i="1"/>
  <c r="AH1349" i="1"/>
  <c r="V1349" i="1"/>
  <c r="I1349" i="1"/>
  <c r="A1349" i="1"/>
  <c r="AH1348" i="1"/>
  <c r="V1348" i="1"/>
  <c r="I1348" i="1"/>
  <c r="A1348" i="1"/>
  <c r="AH1347" i="1"/>
  <c r="V1347" i="1"/>
  <c r="I1347" i="1"/>
  <c r="A1347" i="1"/>
  <c r="AH1346" i="1"/>
  <c r="V1346" i="1"/>
  <c r="I1346" i="1"/>
  <c r="A1346" i="1"/>
  <c r="AH1345" i="1"/>
  <c r="V1345" i="1"/>
  <c r="I1345" i="1"/>
  <c r="A1345" i="1"/>
  <c r="AH1344" i="1"/>
  <c r="V1344" i="1"/>
  <c r="I1344" i="1"/>
  <c r="A1344" i="1"/>
  <c r="AH1343" i="1"/>
  <c r="V1343" i="1"/>
  <c r="I1343" i="1"/>
  <c r="A1343" i="1"/>
  <c r="AH1342" i="1"/>
  <c r="V1342" i="1"/>
  <c r="I1342" i="1"/>
  <c r="A1342" i="1"/>
  <c r="AH1341" i="1"/>
  <c r="V1341" i="1"/>
  <c r="I1341" i="1"/>
  <c r="A1341" i="1"/>
  <c r="AH1340" i="1"/>
  <c r="V1340" i="1"/>
  <c r="I1340" i="1"/>
  <c r="A1340" i="1"/>
  <c r="AH1339" i="1"/>
  <c r="I1339" i="1"/>
  <c r="A1339" i="1"/>
  <c r="AH1338" i="1"/>
  <c r="V1338" i="1"/>
  <c r="I1338" i="1"/>
  <c r="A1338" i="1"/>
  <c r="AH1337" i="1"/>
  <c r="V1337" i="1"/>
  <c r="I1337" i="1"/>
  <c r="A1337" i="1"/>
  <c r="AH1336" i="1"/>
  <c r="V1336" i="1"/>
  <c r="I1336" i="1"/>
  <c r="A1336" i="1"/>
  <c r="AH1335" i="1"/>
  <c r="V1335" i="1"/>
  <c r="I1335" i="1"/>
  <c r="A1335" i="1"/>
  <c r="AH1334" i="1"/>
  <c r="V1334" i="1"/>
  <c r="I1334" i="1"/>
  <c r="A1334" i="1"/>
  <c r="AH1333" i="1"/>
  <c r="V1333" i="1"/>
  <c r="I1333" i="1"/>
  <c r="A1333" i="1"/>
  <c r="AH1332" i="1"/>
  <c r="V1332" i="1"/>
  <c r="I1332" i="1"/>
  <c r="A1332" i="1"/>
  <c r="AH1331" i="1"/>
  <c r="V1331" i="1"/>
  <c r="I1331" i="1"/>
  <c r="A1331" i="1"/>
  <c r="AH1330" i="1"/>
  <c r="V1330" i="1"/>
  <c r="I1330" i="1"/>
  <c r="A1330" i="1"/>
  <c r="AH1329" i="1"/>
  <c r="V1329" i="1"/>
  <c r="I1329" i="1"/>
  <c r="A1329" i="1"/>
  <c r="AH1328" i="1"/>
  <c r="V1328" i="1"/>
  <c r="I1328" i="1"/>
  <c r="A1328" i="1"/>
  <c r="AH1327" i="1"/>
  <c r="V1327" i="1"/>
  <c r="I1327" i="1"/>
  <c r="A1327" i="1"/>
  <c r="AH1326" i="1"/>
  <c r="V1326" i="1"/>
  <c r="I1326" i="1"/>
  <c r="A1326" i="1"/>
  <c r="AH1325" i="1"/>
  <c r="V1325" i="1"/>
  <c r="I1325" i="1"/>
  <c r="A1325" i="1"/>
  <c r="AH1324" i="1"/>
  <c r="V1324" i="1"/>
  <c r="I1324" i="1"/>
  <c r="A1324" i="1"/>
  <c r="AH1323" i="1"/>
  <c r="V1323" i="1"/>
  <c r="I1323" i="1"/>
  <c r="A1323" i="1"/>
  <c r="AH1322" i="1"/>
  <c r="V1322" i="1"/>
  <c r="I1322" i="1"/>
  <c r="A1322" i="1"/>
  <c r="AH1321" i="1"/>
  <c r="V1321" i="1"/>
  <c r="I1321" i="1"/>
  <c r="A1321" i="1"/>
  <c r="AH1320" i="1"/>
  <c r="V1320" i="1"/>
  <c r="I1320" i="1"/>
  <c r="A1320" i="1"/>
  <c r="AH1319" i="1"/>
  <c r="V1319" i="1"/>
  <c r="I1319" i="1"/>
  <c r="A1319" i="1"/>
  <c r="AH1318" i="1"/>
  <c r="V1318" i="1"/>
  <c r="I1318" i="1"/>
  <c r="A1318" i="1"/>
  <c r="AH1317" i="1"/>
  <c r="V1317" i="1"/>
  <c r="I1317" i="1"/>
  <c r="A1317" i="1"/>
  <c r="AH1316" i="1"/>
  <c r="V1316" i="1"/>
  <c r="I1316" i="1"/>
  <c r="A1316" i="1"/>
  <c r="AH1315" i="1"/>
  <c r="V1315" i="1"/>
  <c r="I1315" i="1"/>
  <c r="A1315" i="1"/>
  <c r="AH1314" i="1"/>
  <c r="V1314" i="1"/>
  <c r="I1314" i="1"/>
  <c r="A1314" i="1"/>
  <c r="AH1313" i="1"/>
  <c r="V1313" i="1"/>
  <c r="I1313" i="1"/>
  <c r="A1313" i="1"/>
  <c r="AH1312" i="1"/>
  <c r="V1312" i="1"/>
  <c r="I1312" i="1"/>
  <c r="A1312" i="1"/>
  <c r="AH1311" i="1"/>
  <c r="V1311" i="1"/>
  <c r="I1311" i="1"/>
  <c r="A1311" i="1"/>
  <c r="AH1310" i="1"/>
  <c r="V1310" i="1"/>
  <c r="I1310" i="1"/>
  <c r="A1310" i="1"/>
  <c r="AH1309" i="1"/>
  <c r="V1309" i="1"/>
  <c r="I1309" i="1"/>
  <c r="A1309" i="1"/>
  <c r="AH1308" i="1"/>
  <c r="V1308" i="1"/>
  <c r="I1308" i="1"/>
  <c r="A1308" i="1"/>
  <c r="AH1307" i="1"/>
  <c r="V1307" i="1"/>
  <c r="I1307" i="1"/>
  <c r="A1307" i="1"/>
  <c r="AH1306" i="1"/>
  <c r="V1306" i="1"/>
  <c r="I1306" i="1"/>
  <c r="A1306" i="1"/>
  <c r="AH1305" i="1"/>
  <c r="V1305" i="1"/>
  <c r="I1305" i="1"/>
  <c r="A1305" i="1"/>
  <c r="AH1304" i="1"/>
  <c r="I1304" i="1"/>
  <c r="A1304" i="1"/>
  <c r="AH1303" i="1"/>
  <c r="V1303" i="1"/>
  <c r="I1303" i="1"/>
  <c r="A1303" i="1"/>
  <c r="AH1302" i="1"/>
  <c r="V1302" i="1"/>
  <c r="I1302" i="1"/>
  <c r="A1302" i="1"/>
  <c r="AH1301" i="1"/>
  <c r="V1301" i="1"/>
  <c r="I1301" i="1"/>
  <c r="A1301" i="1"/>
  <c r="AH1300" i="1"/>
  <c r="V1300" i="1"/>
  <c r="I1300" i="1"/>
  <c r="A1300" i="1"/>
  <c r="AH1299" i="1"/>
  <c r="V1299" i="1"/>
  <c r="I1299" i="1"/>
  <c r="A1299" i="1"/>
  <c r="AH1298" i="1"/>
  <c r="V1298" i="1"/>
  <c r="I1298" i="1"/>
  <c r="A1298" i="1"/>
  <c r="AH1297" i="1"/>
  <c r="V1297" i="1"/>
  <c r="I1297" i="1"/>
  <c r="A1297" i="1"/>
  <c r="AH1296" i="1"/>
  <c r="V1296" i="1"/>
  <c r="I1296" i="1"/>
  <c r="A1296" i="1"/>
  <c r="AH1295" i="1"/>
  <c r="V1295" i="1"/>
  <c r="I1295" i="1"/>
  <c r="A1295" i="1"/>
  <c r="AH1294" i="1"/>
  <c r="V1294" i="1"/>
  <c r="I1294" i="1"/>
  <c r="A1294" i="1"/>
  <c r="AH1293" i="1"/>
  <c r="V1293" i="1"/>
  <c r="I1293" i="1"/>
  <c r="A1293" i="1"/>
  <c r="AH1292" i="1"/>
  <c r="V1292" i="1"/>
  <c r="I1292" i="1"/>
  <c r="A1292" i="1"/>
  <c r="AH1291" i="1"/>
  <c r="V1291" i="1"/>
  <c r="I1291" i="1"/>
  <c r="A1291" i="1"/>
  <c r="AH1290" i="1"/>
  <c r="V1290" i="1"/>
  <c r="I1290" i="1"/>
  <c r="A1290" i="1"/>
  <c r="AH1289" i="1"/>
  <c r="V1289" i="1"/>
  <c r="I1289" i="1"/>
  <c r="A1289" i="1"/>
  <c r="AH1288" i="1"/>
  <c r="V1288" i="1"/>
  <c r="I1288" i="1"/>
  <c r="A1288" i="1"/>
  <c r="AH1287" i="1"/>
  <c r="V1287" i="1"/>
  <c r="I1287" i="1"/>
  <c r="A1287" i="1"/>
  <c r="AH1286" i="1"/>
  <c r="V1286" i="1"/>
  <c r="I1286" i="1"/>
  <c r="A1286" i="1"/>
  <c r="AH1285" i="1"/>
  <c r="V1285" i="1"/>
  <c r="I1285" i="1"/>
  <c r="A1285" i="1"/>
  <c r="AH1284" i="1"/>
  <c r="V1284" i="1"/>
  <c r="I1284" i="1"/>
  <c r="A1284" i="1"/>
  <c r="AH1283" i="1"/>
  <c r="V1283" i="1"/>
  <c r="I1283" i="1"/>
  <c r="A1283" i="1"/>
  <c r="AH1282" i="1"/>
  <c r="V1282" i="1"/>
  <c r="I1282" i="1"/>
  <c r="A1282" i="1"/>
  <c r="AH1281" i="1"/>
  <c r="V1281" i="1"/>
  <c r="I1281" i="1"/>
  <c r="A1281" i="1"/>
  <c r="AH1280" i="1"/>
  <c r="V1280" i="1"/>
  <c r="I1280" i="1"/>
  <c r="A1280" i="1"/>
  <c r="AH1279" i="1"/>
  <c r="V1279" i="1"/>
  <c r="I1279" i="1"/>
  <c r="A1279" i="1"/>
  <c r="AH1278" i="1"/>
  <c r="V1278" i="1"/>
  <c r="I1278" i="1"/>
  <c r="A1278" i="1"/>
  <c r="AH1277" i="1"/>
  <c r="V1277" i="1"/>
  <c r="I1277" i="1"/>
  <c r="A1277" i="1"/>
  <c r="AH1276" i="1"/>
  <c r="V1276" i="1"/>
  <c r="I1276" i="1"/>
  <c r="A1276" i="1"/>
  <c r="AH1275" i="1"/>
  <c r="V1275" i="1"/>
  <c r="I1275" i="1"/>
  <c r="A1275" i="1"/>
  <c r="AH1274" i="1"/>
  <c r="V1274" i="1"/>
  <c r="I1274" i="1"/>
  <c r="A1274" i="1"/>
  <c r="AH1273" i="1"/>
  <c r="V1273" i="1"/>
  <c r="I1273" i="1"/>
  <c r="A1273" i="1"/>
  <c r="AH1272" i="1"/>
  <c r="V1272" i="1"/>
  <c r="I1272" i="1"/>
  <c r="A1272" i="1"/>
  <c r="AH1271" i="1"/>
  <c r="V1271" i="1"/>
  <c r="I1271" i="1"/>
  <c r="A1271" i="1"/>
  <c r="AH1270" i="1"/>
  <c r="V1270" i="1"/>
  <c r="I1270" i="1"/>
  <c r="A1270" i="1"/>
  <c r="AH1269" i="1"/>
  <c r="V1269" i="1"/>
  <c r="I1269" i="1"/>
  <c r="A1269" i="1"/>
  <c r="AH1268" i="1"/>
  <c r="V1268" i="1"/>
  <c r="I1268" i="1"/>
  <c r="A1268" i="1"/>
  <c r="AH1267" i="1"/>
  <c r="V1267" i="1"/>
  <c r="I1267" i="1"/>
  <c r="A1267" i="1"/>
  <c r="AH1266" i="1"/>
  <c r="V1266" i="1"/>
  <c r="I1266" i="1"/>
  <c r="A1266" i="1"/>
  <c r="AH1265" i="1"/>
  <c r="V1265" i="1"/>
  <c r="I1265" i="1"/>
  <c r="A1265" i="1"/>
  <c r="AH1264" i="1"/>
  <c r="V1264" i="1"/>
  <c r="I1264" i="1"/>
  <c r="A1264" i="1"/>
  <c r="AH1263" i="1"/>
  <c r="V1263" i="1"/>
  <c r="I1263" i="1"/>
  <c r="A1263" i="1"/>
  <c r="AH1262" i="1"/>
  <c r="V1262" i="1"/>
  <c r="I1262" i="1"/>
  <c r="A1262" i="1"/>
  <c r="AH1261" i="1"/>
  <c r="V1261" i="1"/>
  <c r="I1261" i="1"/>
  <c r="A1261" i="1"/>
  <c r="AH1260" i="1"/>
  <c r="V1260" i="1"/>
  <c r="I1260" i="1"/>
  <c r="A1260" i="1"/>
  <c r="AH1259" i="1"/>
  <c r="V1259" i="1"/>
  <c r="I1259" i="1"/>
  <c r="A1259" i="1"/>
  <c r="AH1258" i="1"/>
  <c r="V1258" i="1"/>
  <c r="I1258" i="1"/>
  <c r="A1258" i="1"/>
  <c r="AH1257" i="1"/>
  <c r="V1257" i="1"/>
  <c r="I1257" i="1"/>
  <c r="A1257" i="1"/>
  <c r="AH1256" i="1"/>
  <c r="V1256" i="1"/>
  <c r="I1256" i="1"/>
  <c r="A1256" i="1"/>
  <c r="AH1255" i="1"/>
  <c r="V1255" i="1"/>
  <c r="I1255" i="1"/>
  <c r="A1255" i="1"/>
  <c r="AH1254" i="1"/>
  <c r="V1254" i="1"/>
  <c r="I1254" i="1"/>
  <c r="A1254" i="1"/>
  <c r="AH1253" i="1"/>
  <c r="V1253" i="1"/>
  <c r="I1253" i="1"/>
  <c r="A1253" i="1"/>
  <c r="AH1252" i="1"/>
  <c r="V1252" i="1"/>
  <c r="I1252" i="1"/>
  <c r="A1252" i="1"/>
  <c r="AH1251" i="1"/>
  <c r="V1251" i="1"/>
  <c r="I1251" i="1"/>
  <c r="A1251" i="1"/>
  <c r="AH1250" i="1"/>
  <c r="V1250" i="1"/>
  <c r="I1250" i="1"/>
  <c r="A1250" i="1"/>
  <c r="AH1249" i="1"/>
  <c r="V1249" i="1"/>
  <c r="I1249" i="1"/>
  <c r="A1249" i="1"/>
  <c r="AH1248" i="1"/>
  <c r="V1248" i="1"/>
  <c r="I1248" i="1"/>
  <c r="A1248" i="1"/>
  <c r="AH1247" i="1"/>
  <c r="V1247" i="1"/>
  <c r="I1247" i="1"/>
  <c r="A1247" i="1"/>
  <c r="AH1246" i="1"/>
  <c r="V1246" i="1"/>
  <c r="I1246" i="1"/>
  <c r="A1246" i="1"/>
  <c r="AH1245" i="1"/>
  <c r="V1245" i="1"/>
  <c r="I1245" i="1"/>
  <c r="A1245" i="1"/>
  <c r="AH1244" i="1"/>
  <c r="V1244" i="1"/>
  <c r="I1244" i="1"/>
  <c r="A1244" i="1"/>
  <c r="AH1243" i="1"/>
  <c r="V1243" i="1"/>
  <c r="I1243" i="1"/>
  <c r="A1243" i="1"/>
  <c r="AH1242" i="1"/>
  <c r="V1242" i="1"/>
  <c r="I1242" i="1"/>
  <c r="A1242" i="1"/>
  <c r="AH1241" i="1"/>
  <c r="V1241" i="1"/>
  <c r="I1241" i="1"/>
  <c r="A1241" i="1"/>
  <c r="AH1240" i="1"/>
  <c r="V1240" i="1"/>
  <c r="I1240" i="1"/>
  <c r="A1240" i="1"/>
  <c r="AH1239" i="1"/>
  <c r="V1239" i="1"/>
  <c r="I1239" i="1"/>
  <c r="A1239" i="1"/>
  <c r="AH1238" i="1"/>
  <c r="V1238" i="1"/>
  <c r="I1238" i="1"/>
  <c r="A1238" i="1"/>
  <c r="AH1237" i="1"/>
  <c r="V1237" i="1"/>
  <c r="I1237" i="1"/>
  <c r="A1237" i="1"/>
  <c r="AH1236" i="1"/>
  <c r="V1236" i="1"/>
  <c r="I1236" i="1"/>
  <c r="A1236" i="1"/>
  <c r="AH1235" i="1"/>
  <c r="V1235" i="1"/>
  <c r="I1235" i="1"/>
  <c r="A1235" i="1"/>
  <c r="AH1234" i="1"/>
  <c r="V1234" i="1"/>
  <c r="I1234" i="1"/>
  <c r="A1234" i="1"/>
  <c r="AH1233" i="1"/>
  <c r="V1233" i="1"/>
  <c r="I1233" i="1"/>
  <c r="A1233" i="1"/>
  <c r="AH1232" i="1"/>
  <c r="V1232" i="1"/>
  <c r="I1232" i="1"/>
  <c r="A1232" i="1"/>
  <c r="AH1231" i="1"/>
  <c r="V1231" i="1"/>
  <c r="I1231" i="1"/>
  <c r="A1231" i="1"/>
  <c r="AH1230" i="1"/>
  <c r="V1230" i="1"/>
  <c r="I1230" i="1"/>
  <c r="A1230" i="1"/>
  <c r="AH1229" i="1"/>
  <c r="V1229" i="1"/>
  <c r="I1229" i="1"/>
  <c r="A1229" i="1"/>
  <c r="AH1228" i="1"/>
  <c r="V1228" i="1"/>
  <c r="I1228" i="1"/>
  <c r="A1228" i="1"/>
  <c r="AH1227" i="1"/>
  <c r="V1227" i="1"/>
  <c r="I1227" i="1"/>
  <c r="A1227" i="1"/>
  <c r="AH1226" i="1"/>
  <c r="V1226" i="1"/>
  <c r="I1226" i="1"/>
  <c r="A1226" i="1"/>
  <c r="AH1225" i="1"/>
  <c r="V1225" i="1"/>
  <c r="I1225" i="1"/>
  <c r="A1225" i="1"/>
  <c r="AH1224" i="1"/>
  <c r="V1224" i="1"/>
  <c r="I1224" i="1"/>
  <c r="A1224" i="1"/>
  <c r="AH1223" i="1"/>
  <c r="V1223" i="1"/>
  <c r="I1223" i="1"/>
  <c r="A1223" i="1"/>
  <c r="AH1222" i="1"/>
  <c r="V1222" i="1"/>
  <c r="I1222" i="1"/>
  <c r="A1222" i="1"/>
  <c r="AH1221" i="1"/>
  <c r="V1221" i="1"/>
  <c r="I1221" i="1"/>
  <c r="A1221" i="1"/>
  <c r="AH1220" i="1"/>
  <c r="V1220" i="1"/>
  <c r="I1220" i="1"/>
  <c r="A1220" i="1"/>
  <c r="AH1219" i="1"/>
  <c r="V1219" i="1"/>
  <c r="I1219" i="1"/>
  <c r="A1219" i="1"/>
  <c r="AH1218" i="1"/>
  <c r="V1218" i="1"/>
  <c r="I1218" i="1"/>
  <c r="A1218" i="1"/>
  <c r="AH1217" i="1"/>
  <c r="V1217" i="1"/>
  <c r="I1217" i="1"/>
  <c r="A1217" i="1"/>
  <c r="AH1216" i="1"/>
  <c r="V1216" i="1"/>
  <c r="I1216" i="1"/>
  <c r="A1216" i="1"/>
  <c r="AH1215" i="1"/>
  <c r="V1215" i="1"/>
  <c r="I1215" i="1"/>
  <c r="A1215" i="1"/>
  <c r="AH1214" i="1"/>
  <c r="V1214" i="1"/>
  <c r="I1214" i="1"/>
  <c r="A1214" i="1"/>
  <c r="AH1213" i="1"/>
  <c r="V1213" i="1"/>
  <c r="I1213" i="1"/>
  <c r="A1213" i="1"/>
  <c r="AH1212" i="1"/>
  <c r="V1212" i="1"/>
  <c r="I1212" i="1"/>
  <c r="A1212" i="1"/>
  <c r="AH1211" i="1"/>
  <c r="V1211" i="1"/>
  <c r="I1211" i="1"/>
  <c r="A1211" i="1"/>
  <c r="AH1210" i="1"/>
  <c r="V1210" i="1"/>
  <c r="I1210" i="1"/>
  <c r="A1210" i="1"/>
  <c r="AH1209" i="1"/>
  <c r="V1209" i="1"/>
  <c r="I1209" i="1"/>
  <c r="A1209" i="1"/>
  <c r="AH1208" i="1"/>
  <c r="V1208" i="1"/>
  <c r="I1208" i="1"/>
  <c r="A1208" i="1"/>
  <c r="AH1207" i="1"/>
  <c r="V1207" i="1"/>
  <c r="I1207" i="1"/>
  <c r="A1207" i="1"/>
  <c r="AH1206" i="1"/>
  <c r="V1206" i="1"/>
  <c r="I1206" i="1"/>
  <c r="A1206" i="1"/>
  <c r="AH1205" i="1"/>
  <c r="V1205" i="1"/>
  <c r="I1205" i="1"/>
  <c r="A1205" i="1"/>
  <c r="AH1204" i="1"/>
  <c r="V1204" i="1"/>
  <c r="I1204" i="1"/>
  <c r="A1204" i="1"/>
  <c r="AH1203" i="1"/>
  <c r="V1203" i="1"/>
  <c r="I1203" i="1"/>
  <c r="A1203" i="1"/>
  <c r="AH1202" i="1"/>
  <c r="V1202" i="1"/>
  <c r="I1202" i="1"/>
  <c r="A1202" i="1"/>
  <c r="AH1201" i="1"/>
  <c r="V1201" i="1"/>
  <c r="I1201" i="1"/>
  <c r="A1201" i="1"/>
  <c r="AH1200" i="1"/>
  <c r="V1200" i="1"/>
  <c r="I1200" i="1"/>
  <c r="A1200" i="1"/>
  <c r="AH1199" i="1"/>
  <c r="V1199" i="1"/>
  <c r="I1199" i="1"/>
  <c r="A1199" i="1"/>
  <c r="AH1198" i="1"/>
  <c r="I1198" i="1"/>
  <c r="A1198" i="1"/>
  <c r="AH1197" i="1"/>
  <c r="I1197" i="1"/>
  <c r="A1197" i="1"/>
  <c r="AH1196" i="1"/>
  <c r="V1196" i="1"/>
  <c r="I1196" i="1"/>
  <c r="A1196" i="1"/>
  <c r="AH1195" i="1"/>
  <c r="V1195" i="1"/>
  <c r="I1195" i="1"/>
  <c r="A1195" i="1"/>
  <c r="AH1194" i="1"/>
  <c r="V1194" i="1"/>
  <c r="I1194" i="1"/>
  <c r="A1194" i="1"/>
  <c r="AH1193" i="1"/>
  <c r="V1193" i="1"/>
  <c r="I1193" i="1"/>
  <c r="A1193" i="1"/>
  <c r="AH1192" i="1"/>
  <c r="V1192" i="1"/>
  <c r="I1192" i="1"/>
  <c r="A1192" i="1"/>
  <c r="AH1191" i="1"/>
  <c r="V1191" i="1"/>
  <c r="I1191" i="1"/>
  <c r="A1191" i="1"/>
  <c r="AH1190" i="1"/>
  <c r="V1190" i="1"/>
  <c r="I1190" i="1"/>
  <c r="A1190" i="1"/>
  <c r="AH1189" i="1"/>
  <c r="V1189" i="1"/>
  <c r="I1189" i="1"/>
  <c r="A1189" i="1"/>
  <c r="AH1188" i="1"/>
  <c r="V1188" i="1"/>
  <c r="I1188" i="1"/>
  <c r="A1188" i="1"/>
  <c r="AH1187" i="1"/>
  <c r="V1187" i="1"/>
  <c r="I1187" i="1"/>
  <c r="A1187" i="1"/>
  <c r="AH1186" i="1"/>
  <c r="V1186" i="1"/>
  <c r="I1186" i="1"/>
  <c r="A1186" i="1"/>
  <c r="AH1185" i="1"/>
  <c r="V1185" i="1"/>
  <c r="I1185" i="1"/>
  <c r="A1185" i="1"/>
  <c r="AH1184" i="1"/>
  <c r="V1184" i="1"/>
  <c r="I1184" i="1"/>
  <c r="A1184" i="1"/>
  <c r="AH1183" i="1"/>
  <c r="V1183" i="1"/>
  <c r="I1183" i="1"/>
  <c r="A1183" i="1"/>
  <c r="AH1182" i="1"/>
  <c r="V1182" i="1"/>
  <c r="I1182" i="1"/>
  <c r="A1182" i="1"/>
  <c r="AH1181" i="1"/>
  <c r="V1181" i="1"/>
  <c r="I1181" i="1"/>
  <c r="A1181" i="1"/>
  <c r="AH1180" i="1"/>
  <c r="V1180" i="1"/>
  <c r="I1180" i="1"/>
  <c r="A1180" i="1"/>
  <c r="AH1179" i="1"/>
  <c r="V1179" i="1"/>
  <c r="I1179" i="1"/>
  <c r="A1179" i="1"/>
  <c r="AH1178" i="1"/>
  <c r="I1178" i="1"/>
  <c r="A1178" i="1"/>
  <c r="AH1177" i="1"/>
  <c r="I1177" i="1"/>
  <c r="A1177" i="1"/>
  <c r="AH1176" i="1"/>
  <c r="V1176" i="1"/>
  <c r="I1176" i="1"/>
  <c r="A1176" i="1"/>
  <c r="AH1175" i="1"/>
  <c r="V1175" i="1"/>
  <c r="I1175" i="1"/>
  <c r="A1175" i="1"/>
  <c r="AH1174" i="1"/>
  <c r="V1174" i="1"/>
  <c r="I1174" i="1"/>
  <c r="A1174" i="1"/>
  <c r="AH1173" i="1"/>
  <c r="V1173" i="1"/>
  <c r="I1173" i="1"/>
  <c r="A1173" i="1"/>
  <c r="AH1172" i="1"/>
  <c r="V1172" i="1"/>
  <c r="I1172" i="1"/>
  <c r="A1172" i="1"/>
  <c r="AH1171" i="1"/>
  <c r="V1171" i="1"/>
  <c r="I1171" i="1"/>
  <c r="A1171" i="1"/>
  <c r="AH1170" i="1"/>
  <c r="V1170" i="1"/>
  <c r="I1170" i="1"/>
  <c r="A1170" i="1"/>
  <c r="AH1169" i="1"/>
  <c r="V1169" i="1"/>
  <c r="I1169" i="1"/>
  <c r="A1169" i="1"/>
  <c r="AH1168" i="1"/>
  <c r="V1168" i="1"/>
  <c r="I1168" i="1"/>
  <c r="A1168" i="1"/>
  <c r="AH1167" i="1"/>
  <c r="V1167" i="1"/>
  <c r="I1167" i="1"/>
  <c r="A1167" i="1"/>
  <c r="AH1166" i="1"/>
  <c r="V1166" i="1"/>
  <c r="I1166" i="1"/>
  <c r="A1166" i="1"/>
  <c r="AH1165" i="1"/>
  <c r="I1165" i="1"/>
  <c r="A1165" i="1"/>
  <c r="AH1164" i="1"/>
  <c r="V1164" i="1"/>
  <c r="I1164" i="1"/>
  <c r="A1164" i="1"/>
  <c r="AH1163" i="1"/>
  <c r="V1163" i="1"/>
  <c r="I1163" i="1"/>
  <c r="A1163" i="1"/>
  <c r="AH1162" i="1"/>
  <c r="V1162" i="1"/>
  <c r="I1162" i="1"/>
  <c r="A1162" i="1"/>
  <c r="AH1161" i="1"/>
  <c r="V1161" i="1"/>
  <c r="I1161" i="1"/>
  <c r="A1161" i="1"/>
  <c r="AH1160" i="1"/>
  <c r="V1160" i="1"/>
  <c r="I1160" i="1"/>
  <c r="A1160" i="1"/>
  <c r="AH1159" i="1"/>
  <c r="V1159" i="1"/>
  <c r="I1159" i="1"/>
  <c r="A1159" i="1"/>
  <c r="AH1158" i="1"/>
  <c r="V1158" i="1"/>
  <c r="I1158" i="1"/>
  <c r="A1158" i="1"/>
  <c r="AH1157" i="1"/>
  <c r="V1157" i="1"/>
  <c r="I1157" i="1"/>
  <c r="A1157" i="1"/>
  <c r="AH1156" i="1"/>
  <c r="V1156" i="1"/>
  <c r="I1156" i="1"/>
  <c r="A1156" i="1"/>
  <c r="AH1155" i="1"/>
  <c r="V1155" i="1"/>
  <c r="I1155" i="1"/>
  <c r="A1155" i="1"/>
  <c r="AH1154" i="1"/>
  <c r="V1154" i="1"/>
  <c r="I1154" i="1"/>
  <c r="A1154" i="1"/>
  <c r="AH1153" i="1"/>
  <c r="V1153" i="1"/>
  <c r="I1153" i="1"/>
  <c r="A1153" i="1"/>
  <c r="AH1152" i="1"/>
  <c r="V1152" i="1"/>
  <c r="I1152" i="1"/>
  <c r="A1152" i="1"/>
  <c r="AH1151" i="1"/>
  <c r="I1151" i="1"/>
  <c r="A1151" i="1"/>
  <c r="AH1150" i="1"/>
  <c r="V1150" i="1"/>
  <c r="I1150" i="1"/>
  <c r="A1150" i="1"/>
  <c r="AH1149" i="1"/>
  <c r="V1149" i="1"/>
  <c r="I1149" i="1"/>
  <c r="A1149" i="1"/>
  <c r="AH1148" i="1"/>
  <c r="V1148" i="1"/>
  <c r="I1148" i="1"/>
  <c r="A1148" i="1"/>
  <c r="AH1147" i="1"/>
  <c r="V1147" i="1"/>
  <c r="I1147" i="1"/>
  <c r="A1147" i="1"/>
  <c r="AH1146" i="1"/>
  <c r="V1146" i="1"/>
  <c r="I1146" i="1"/>
  <c r="A1146" i="1"/>
  <c r="AH1145" i="1"/>
  <c r="V1145" i="1"/>
  <c r="I1145" i="1"/>
  <c r="A1145" i="1"/>
  <c r="AH1144" i="1"/>
  <c r="V1144" i="1"/>
  <c r="I1144" i="1"/>
  <c r="A1144" i="1"/>
  <c r="AH1143" i="1"/>
  <c r="V1143" i="1"/>
  <c r="I1143" i="1"/>
  <c r="A1143" i="1"/>
  <c r="AH1142" i="1"/>
  <c r="V1142" i="1"/>
  <c r="I1142" i="1"/>
  <c r="A1142" i="1"/>
  <c r="AH1141" i="1"/>
  <c r="V1141" i="1"/>
  <c r="I1141" i="1"/>
  <c r="A1141" i="1"/>
  <c r="AH1140" i="1"/>
  <c r="V1140" i="1"/>
  <c r="I1140" i="1"/>
  <c r="A1140" i="1"/>
  <c r="AH1139" i="1"/>
  <c r="V1139" i="1"/>
  <c r="I1139" i="1"/>
  <c r="A1139" i="1"/>
  <c r="AH1138" i="1"/>
  <c r="V1138" i="1"/>
  <c r="I1138" i="1"/>
  <c r="A1138" i="1"/>
  <c r="AH1137" i="1"/>
  <c r="V1137" i="1"/>
  <c r="I1137" i="1"/>
  <c r="A1137" i="1"/>
  <c r="AH1136" i="1"/>
  <c r="V1136" i="1"/>
  <c r="I1136" i="1"/>
  <c r="A1136" i="1"/>
  <c r="AH1135" i="1"/>
  <c r="V1135" i="1"/>
  <c r="I1135" i="1"/>
  <c r="A1135" i="1"/>
  <c r="AH1134" i="1"/>
  <c r="V1134" i="1"/>
  <c r="I1134" i="1"/>
  <c r="A1134" i="1"/>
  <c r="AH1133" i="1"/>
  <c r="V1133" i="1"/>
  <c r="I1133" i="1"/>
  <c r="A1133" i="1"/>
  <c r="AH1132" i="1"/>
  <c r="V1132" i="1"/>
  <c r="I1132" i="1"/>
  <c r="A1132" i="1"/>
  <c r="AH1131" i="1"/>
  <c r="V1131" i="1"/>
  <c r="I1131" i="1"/>
  <c r="A1131" i="1"/>
  <c r="AH1130" i="1"/>
  <c r="V1130" i="1"/>
  <c r="I1130" i="1"/>
  <c r="A1130" i="1"/>
  <c r="AH1129" i="1"/>
  <c r="V1129" i="1"/>
  <c r="I1129" i="1"/>
  <c r="A1129" i="1"/>
  <c r="AH1128" i="1"/>
  <c r="V1128" i="1"/>
  <c r="I1128" i="1"/>
  <c r="A1128" i="1"/>
  <c r="AH1127" i="1"/>
  <c r="V1127" i="1"/>
  <c r="I1127" i="1"/>
  <c r="A1127" i="1"/>
  <c r="AH1126" i="1"/>
  <c r="V1126" i="1"/>
  <c r="I1126" i="1"/>
  <c r="A1126" i="1"/>
  <c r="AH1125" i="1"/>
  <c r="V1125" i="1"/>
  <c r="I1125" i="1"/>
  <c r="A1125" i="1"/>
  <c r="AH1124" i="1"/>
  <c r="V1124" i="1"/>
  <c r="I1124" i="1"/>
  <c r="A1124" i="1"/>
  <c r="AH1123" i="1"/>
  <c r="V1123" i="1"/>
  <c r="I1123" i="1"/>
  <c r="A1123" i="1"/>
  <c r="AH1122" i="1"/>
  <c r="V1122" i="1"/>
  <c r="I1122" i="1"/>
  <c r="A1122" i="1"/>
  <c r="AH1121" i="1"/>
  <c r="V1121" i="1"/>
  <c r="I1121" i="1"/>
  <c r="A1121" i="1"/>
  <c r="AH1120" i="1"/>
  <c r="V1120" i="1"/>
  <c r="I1120" i="1"/>
  <c r="A1120" i="1"/>
  <c r="AH1119" i="1"/>
  <c r="V1119" i="1"/>
  <c r="I1119" i="1"/>
  <c r="A1119" i="1"/>
  <c r="AH1118" i="1"/>
  <c r="V1118" i="1"/>
  <c r="I1118" i="1"/>
  <c r="A1118" i="1"/>
  <c r="AH1117" i="1"/>
  <c r="V1117" i="1"/>
  <c r="I1117" i="1"/>
  <c r="A1117" i="1"/>
  <c r="AH1116" i="1"/>
  <c r="V1116" i="1"/>
  <c r="I1116" i="1"/>
  <c r="A1116" i="1"/>
  <c r="AH1115" i="1"/>
  <c r="V1115" i="1"/>
  <c r="I1115" i="1"/>
  <c r="A1115" i="1"/>
  <c r="AH1114" i="1"/>
  <c r="V1114" i="1"/>
  <c r="I1114" i="1"/>
  <c r="A1114" i="1"/>
  <c r="AH1113" i="1"/>
  <c r="V1113" i="1"/>
  <c r="I1113" i="1"/>
  <c r="A1113" i="1"/>
  <c r="AH1112" i="1"/>
  <c r="V1112" i="1"/>
  <c r="I1112" i="1"/>
  <c r="A1112" i="1"/>
  <c r="AH1111" i="1"/>
  <c r="V1111" i="1"/>
  <c r="I1111" i="1"/>
  <c r="A1111" i="1"/>
  <c r="AH1110" i="1"/>
  <c r="V1110" i="1"/>
  <c r="I1110" i="1"/>
  <c r="A1110" i="1"/>
  <c r="AH1109" i="1"/>
  <c r="V1109" i="1"/>
  <c r="I1109" i="1"/>
  <c r="A1109" i="1"/>
  <c r="AH1108" i="1"/>
  <c r="V1108" i="1"/>
  <c r="I1108" i="1"/>
  <c r="A1108" i="1"/>
  <c r="AH1107" i="1"/>
  <c r="V1107" i="1"/>
  <c r="I1107" i="1"/>
  <c r="A1107" i="1"/>
  <c r="AH1106" i="1"/>
  <c r="V1106" i="1"/>
  <c r="I1106" i="1"/>
  <c r="A1106" i="1"/>
  <c r="AH1105" i="1"/>
  <c r="V1105" i="1"/>
  <c r="I1105" i="1"/>
  <c r="A1105" i="1"/>
  <c r="AH1104" i="1"/>
  <c r="V1104" i="1"/>
  <c r="I1104" i="1"/>
  <c r="A1104" i="1"/>
  <c r="AH1103" i="1"/>
  <c r="V1103" i="1"/>
  <c r="I1103" i="1"/>
  <c r="A1103" i="1"/>
  <c r="AH1102" i="1"/>
  <c r="V1102" i="1"/>
  <c r="I1102" i="1"/>
  <c r="A1102" i="1"/>
  <c r="AH1101" i="1"/>
  <c r="V1101" i="1"/>
  <c r="I1101" i="1"/>
  <c r="A1101" i="1"/>
  <c r="AH1100" i="1"/>
  <c r="V1100" i="1"/>
  <c r="I1100" i="1"/>
  <c r="A1100" i="1"/>
  <c r="AH1099" i="1"/>
  <c r="V1099" i="1"/>
  <c r="I1099" i="1"/>
  <c r="A1099" i="1"/>
  <c r="AH1098" i="1"/>
  <c r="V1098" i="1"/>
  <c r="I1098" i="1"/>
  <c r="A1098" i="1"/>
  <c r="AH1097" i="1"/>
  <c r="V1097" i="1"/>
  <c r="I1097" i="1"/>
  <c r="A1097" i="1"/>
  <c r="AH1096" i="1"/>
  <c r="V1096" i="1"/>
  <c r="I1096" i="1"/>
  <c r="A1096" i="1"/>
  <c r="AH1095" i="1"/>
  <c r="V1095" i="1"/>
  <c r="I1095" i="1"/>
  <c r="A1095" i="1"/>
  <c r="AH1094" i="1"/>
  <c r="V1094" i="1"/>
  <c r="I1094" i="1"/>
  <c r="A1094" i="1"/>
  <c r="AH1093" i="1"/>
  <c r="V1093" i="1"/>
  <c r="I1093" i="1"/>
  <c r="A1093" i="1"/>
  <c r="AH1092" i="1"/>
  <c r="V1092" i="1"/>
  <c r="I1092" i="1"/>
  <c r="A1092" i="1"/>
  <c r="AH1091" i="1"/>
  <c r="V1091" i="1"/>
  <c r="I1091" i="1"/>
  <c r="A1091" i="1"/>
  <c r="AH1090" i="1"/>
  <c r="V1090" i="1"/>
  <c r="I1090" i="1"/>
  <c r="A1090" i="1"/>
  <c r="AH1089" i="1"/>
  <c r="V1089" i="1"/>
  <c r="I1089" i="1"/>
  <c r="A1089" i="1"/>
  <c r="AH1088" i="1"/>
  <c r="V1088" i="1"/>
  <c r="I1088" i="1"/>
  <c r="A1088" i="1"/>
  <c r="AH1087" i="1"/>
  <c r="V1087" i="1"/>
  <c r="I1087" i="1"/>
  <c r="A1087" i="1"/>
  <c r="AH1086" i="1"/>
  <c r="V1086" i="1"/>
  <c r="I1086" i="1"/>
  <c r="A1086" i="1"/>
  <c r="AH1085" i="1"/>
  <c r="V1085" i="1"/>
  <c r="I1085" i="1"/>
  <c r="A1085" i="1"/>
  <c r="AH1084" i="1"/>
  <c r="V1084" i="1"/>
  <c r="I1084" i="1"/>
  <c r="A1084" i="1"/>
  <c r="AH1083" i="1"/>
  <c r="I1083" i="1"/>
  <c r="A1083" i="1"/>
  <c r="AH1082" i="1"/>
  <c r="I1082" i="1"/>
  <c r="A1082" i="1"/>
  <c r="AH1081" i="1"/>
  <c r="V1081" i="1"/>
  <c r="I1081" i="1"/>
  <c r="A1081" i="1"/>
  <c r="AH1080" i="1"/>
  <c r="V1080" i="1"/>
  <c r="I1080" i="1"/>
  <c r="A1080" i="1"/>
  <c r="AH1079" i="1"/>
  <c r="V1079" i="1"/>
  <c r="I1079" i="1"/>
  <c r="A1079" i="1"/>
  <c r="AH1078" i="1"/>
  <c r="V1078" i="1"/>
  <c r="I1078" i="1"/>
  <c r="A1078" i="1"/>
  <c r="AH1077" i="1"/>
  <c r="V1077" i="1"/>
  <c r="I1077" i="1"/>
  <c r="A1077" i="1"/>
  <c r="AH1076" i="1"/>
  <c r="I1076" i="1"/>
  <c r="A1076" i="1"/>
  <c r="AH1075" i="1"/>
  <c r="I1075" i="1"/>
  <c r="A1075" i="1"/>
  <c r="AH1074" i="1"/>
  <c r="V1074" i="1"/>
  <c r="I1074" i="1"/>
  <c r="A1074" i="1"/>
  <c r="AH1073" i="1"/>
  <c r="V1073" i="1"/>
  <c r="I1073" i="1"/>
  <c r="A1073" i="1"/>
  <c r="AH1072" i="1"/>
  <c r="V1072" i="1"/>
  <c r="I1072" i="1"/>
  <c r="A1072" i="1"/>
  <c r="AH1071" i="1"/>
  <c r="V1071" i="1"/>
  <c r="I1071" i="1"/>
  <c r="A1071" i="1"/>
  <c r="AH1070" i="1"/>
  <c r="V1070" i="1"/>
  <c r="I1070" i="1"/>
  <c r="A1070" i="1"/>
  <c r="AH1069" i="1"/>
  <c r="V1069" i="1"/>
  <c r="I1069" i="1"/>
  <c r="A1069" i="1"/>
  <c r="AH1068" i="1"/>
  <c r="V1068" i="1"/>
  <c r="I1068" i="1"/>
  <c r="A1068" i="1"/>
  <c r="AH1067" i="1"/>
  <c r="V1067" i="1"/>
  <c r="I1067" i="1"/>
  <c r="A1067" i="1"/>
  <c r="AH1066" i="1"/>
  <c r="V1066" i="1"/>
  <c r="I1066" i="1"/>
  <c r="A1066" i="1"/>
  <c r="AH1065" i="1"/>
  <c r="V1065" i="1"/>
  <c r="I1065" i="1"/>
  <c r="A1065" i="1"/>
  <c r="AH1064" i="1"/>
  <c r="V1064" i="1"/>
  <c r="I1064" i="1"/>
  <c r="A1064" i="1"/>
  <c r="AH1063" i="1"/>
  <c r="V1063" i="1"/>
  <c r="I1063" i="1"/>
  <c r="A1063" i="1"/>
  <c r="AH1062" i="1"/>
  <c r="V1062" i="1"/>
  <c r="I1062" i="1"/>
  <c r="A1062" i="1"/>
  <c r="AH1061" i="1"/>
  <c r="V1061" i="1"/>
  <c r="I1061" i="1"/>
  <c r="A1061" i="1"/>
  <c r="AH1060" i="1"/>
  <c r="V1060" i="1"/>
  <c r="I1060" i="1"/>
  <c r="A1060" i="1"/>
  <c r="AH1059" i="1"/>
  <c r="V1059" i="1"/>
  <c r="I1059" i="1"/>
  <c r="A1059" i="1"/>
  <c r="AH1058" i="1"/>
  <c r="V1058" i="1"/>
  <c r="I1058" i="1"/>
  <c r="A1058" i="1"/>
  <c r="AH1057" i="1"/>
  <c r="V1057" i="1"/>
  <c r="I1057" i="1"/>
  <c r="A1057" i="1"/>
  <c r="AH1056" i="1"/>
  <c r="V1056" i="1"/>
  <c r="I1056" i="1"/>
  <c r="A1056" i="1"/>
  <c r="AH1055" i="1"/>
  <c r="V1055" i="1"/>
  <c r="I1055" i="1"/>
  <c r="A1055" i="1"/>
  <c r="AH1054" i="1"/>
  <c r="V1054" i="1"/>
  <c r="I1054" i="1"/>
  <c r="A1054" i="1"/>
  <c r="AH1053" i="1"/>
  <c r="V1053" i="1"/>
  <c r="I1053" i="1"/>
  <c r="A1053" i="1"/>
  <c r="AH1052" i="1"/>
  <c r="V1052" i="1"/>
  <c r="I1052" i="1"/>
  <c r="A1052" i="1"/>
  <c r="AH1051" i="1"/>
  <c r="V1051" i="1"/>
  <c r="I1051" i="1"/>
  <c r="A1051" i="1"/>
  <c r="AH1050" i="1"/>
  <c r="V1050" i="1"/>
  <c r="I1050" i="1"/>
  <c r="A1050" i="1"/>
  <c r="AH1049" i="1"/>
  <c r="V1049" i="1"/>
  <c r="I1049" i="1"/>
  <c r="A1049" i="1"/>
  <c r="AH1048" i="1"/>
  <c r="V1048" i="1"/>
  <c r="I1048" i="1"/>
  <c r="A1048" i="1"/>
  <c r="AH1047" i="1"/>
  <c r="V1047" i="1"/>
  <c r="I1047" i="1"/>
  <c r="A1047" i="1"/>
  <c r="AH1046" i="1"/>
  <c r="V1046" i="1"/>
  <c r="I1046" i="1"/>
  <c r="A1046" i="1"/>
  <c r="AH1045" i="1"/>
  <c r="V1045" i="1"/>
  <c r="I1045" i="1"/>
  <c r="A1045" i="1"/>
  <c r="AH1044" i="1"/>
  <c r="V1044" i="1"/>
  <c r="I1044" i="1"/>
  <c r="A1044" i="1"/>
  <c r="AH1043" i="1"/>
  <c r="V1043" i="1"/>
  <c r="I1043" i="1"/>
  <c r="A1043" i="1"/>
  <c r="AH1042" i="1"/>
  <c r="V1042" i="1"/>
  <c r="I1042" i="1"/>
  <c r="A1042" i="1"/>
  <c r="AH1041" i="1"/>
  <c r="V1041" i="1"/>
  <c r="I1041" i="1"/>
  <c r="A1041" i="1"/>
  <c r="AH1040" i="1"/>
  <c r="V1040" i="1"/>
  <c r="I1040" i="1"/>
  <c r="A1040" i="1"/>
  <c r="AH1039" i="1"/>
  <c r="V1039" i="1"/>
  <c r="I1039" i="1"/>
  <c r="A1039" i="1"/>
  <c r="AH1038" i="1"/>
  <c r="V1038" i="1"/>
  <c r="I1038" i="1"/>
  <c r="A1038" i="1"/>
  <c r="AH1037" i="1"/>
  <c r="V1037" i="1"/>
  <c r="I1037" i="1"/>
  <c r="A1037" i="1"/>
  <c r="AH1036" i="1"/>
  <c r="V1036" i="1"/>
  <c r="I1036" i="1"/>
  <c r="A1036" i="1"/>
  <c r="AH1035" i="1"/>
  <c r="V1035" i="1"/>
  <c r="I1035" i="1"/>
  <c r="A1035" i="1"/>
  <c r="AH1034" i="1"/>
  <c r="V1034" i="1"/>
  <c r="I1034" i="1"/>
  <c r="A1034" i="1"/>
  <c r="AH1033" i="1"/>
  <c r="V1033" i="1"/>
  <c r="I1033" i="1"/>
  <c r="A1033" i="1"/>
  <c r="AH1032" i="1"/>
  <c r="V1032" i="1"/>
  <c r="I1032" i="1"/>
  <c r="A1032" i="1"/>
  <c r="AH1031" i="1"/>
  <c r="V1031" i="1"/>
  <c r="I1031" i="1"/>
  <c r="A1031" i="1"/>
  <c r="AH1030" i="1"/>
  <c r="V1030" i="1"/>
  <c r="I1030" i="1"/>
  <c r="A1030" i="1"/>
  <c r="AH1029" i="1"/>
  <c r="V1029" i="1"/>
  <c r="I1029" i="1"/>
  <c r="A1029" i="1"/>
  <c r="AH1028" i="1"/>
  <c r="V1028" i="1"/>
  <c r="I1028" i="1"/>
  <c r="A1028" i="1"/>
  <c r="AH1027" i="1"/>
  <c r="V1027" i="1"/>
  <c r="I1027" i="1"/>
  <c r="A1027" i="1"/>
  <c r="AH1026" i="1"/>
  <c r="V1026" i="1"/>
  <c r="I1026" i="1"/>
  <c r="A1026" i="1"/>
  <c r="AH1025" i="1"/>
  <c r="V1025" i="1"/>
  <c r="I1025" i="1"/>
  <c r="A1025" i="1"/>
  <c r="AH1024" i="1"/>
  <c r="V1024" i="1"/>
  <c r="I1024" i="1"/>
  <c r="A1024" i="1"/>
  <c r="AH1023" i="1"/>
  <c r="V1023" i="1"/>
  <c r="I1023" i="1"/>
  <c r="A1023" i="1"/>
  <c r="AH1022" i="1"/>
  <c r="V1022" i="1"/>
  <c r="I1022" i="1"/>
  <c r="A1022" i="1"/>
  <c r="AH1021" i="1"/>
  <c r="V1021" i="1"/>
  <c r="I1021" i="1"/>
  <c r="A1021" i="1"/>
  <c r="AH1020" i="1"/>
  <c r="V1020" i="1"/>
  <c r="I1020" i="1"/>
  <c r="A1020" i="1"/>
  <c r="AH1019" i="1"/>
  <c r="V1019" i="1"/>
  <c r="I1019" i="1"/>
  <c r="A1019" i="1"/>
  <c r="AH1018" i="1"/>
  <c r="V1018" i="1"/>
  <c r="I1018" i="1"/>
  <c r="A1018" i="1"/>
  <c r="AH1017" i="1"/>
  <c r="V1017" i="1"/>
  <c r="I1017" i="1"/>
  <c r="A1017" i="1"/>
  <c r="AH1016" i="1"/>
  <c r="V1016" i="1"/>
  <c r="I1016" i="1"/>
  <c r="A1016" i="1"/>
  <c r="AH1015" i="1"/>
  <c r="V1015" i="1"/>
  <c r="I1015" i="1"/>
  <c r="A1015" i="1"/>
  <c r="AH1014" i="1"/>
  <c r="V1014" i="1"/>
  <c r="I1014" i="1"/>
  <c r="A1014" i="1"/>
  <c r="AH1013" i="1"/>
  <c r="V1013" i="1"/>
  <c r="I1013" i="1"/>
  <c r="A1013" i="1"/>
  <c r="AH1012" i="1"/>
  <c r="V1012" i="1"/>
  <c r="I1012" i="1"/>
  <c r="A1012" i="1"/>
  <c r="AH1011" i="1"/>
  <c r="V1011" i="1"/>
  <c r="I1011" i="1"/>
  <c r="A1011" i="1"/>
  <c r="AH1010" i="1"/>
  <c r="V1010" i="1"/>
  <c r="I1010" i="1"/>
  <c r="A1010" i="1"/>
  <c r="AH1009" i="1"/>
  <c r="V1009" i="1"/>
  <c r="I1009" i="1"/>
  <c r="A1009" i="1"/>
  <c r="AH1008" i="1"/>
  <c r="V1008" i="1"/>
  <c r="I1008" i="1"/>
  <c r="A1008" i="1"/>
  <c r="AH1007" i="1"/>
  <c r="V1007" i="1"/>
  <c r="I1007" i="1"/>
  <c r="A1007" i="1"/>
  <c r="AH1006" i="1"/>
  <c r="V1006" i="1"/>
  <c r="I1006" i="1"/>
  <c r="A1006" i="1"/>
  <c r="AH1005" i="1"/>
  <c r="V1005" i="1"/>
  <c r="I1005" i="1"/>
  <c r="A1005" i="1"/>
  <c r="AH1004" i="1"/>
  <c r="V1004" i="1"/>
  <c r="I1004" i="1"/>
  <c r="A1004" i="1"/>
  <c r="AH1003" i="1"/>
  <c r="I1003" i="1"/>
  <c r="A1003" i="1"/>
  <c r="AH1002" i="1"/>
  <c r="V1002" i="1"/>
  <c r="I1002" i="1"/>
  <c r="A1002" i="1"/>
  <c r="AH1001" i="1"/>
  <c r="V1001" i="1"/>
  <c r="I1001" i="1"/>
  <c r="A1001" i="1"/>
  <c r="AH1000" i="1"/>
  <c r="V1000" i="1"/>
  <c r="I1000" i="1"/>
  <c r="A1000" i="1"/>
  <c r="AH999" i="1"/>
  <c r="V999" i="1"/>
  <c r="I999" i="1"/>
  <c r="A999" i="1"/>
  <c r="AH998" i="1"/>
  <c r="V998" i="1"/>
  <c r="I998" i="1"/>
  <c r="A998" i="1"/>
  <c r="AH997" i="1"/>
  <c r="V997" i="1"/>
  <c r="I997" i="1"/>
  <c r="A997" i="1"/>
  <c r="AH996" i="1"/>
  <c r="V996" i="1"/>
  <c r="I996" i="1"/>
  <c r="A996" i="1"/>
  <c r="AH995" i="1"/>
  <c r="V995" i="1"/>
  <c r="I995" i="1"/>
  <c r="A995" i="1"/>
  <c r="AH994" i="1"/>
  <c r="V994" i="1"/>
  <c r="I994" i="1"/>
  <c r="A994" i="1"/>
  <c r="AH993" i="1"/>
  <c r="V993" i="1"/>
  <c r="I993" i="1"/>
  <c r="A993" i="1"/>
  <c r="AH992" i="1"/>
  <c r="V992" i="1"/>
  <c r="I992" i="1"/>
  <c r="A992" i="1"/>
  <c r="AH991" i="1"/>
  <c r="V991" i="1"/>
  <c r="I991" i="1"/>
  <c r="A991" i="1"/>
  <c r="AH990" i="1"/>
  <c r="V990" i="1"/>
  <c r="I990" i="1"/>
  <c r="A990" i="1"/>
  <c r="AH989" i="1"/>
  <c r="V989" i="1"/>
  <c r="I989" i="1"/>
  <c r="A989" i="1"/>
  <c r="AH988" i="1"/>
  <c r="V988" i="1"/>
  <c r="I988" i="1"/>
  <c r="A988" i="1"/>
  <c r="AH987" i="1"/>
  <c r="V987" i="1"/>
  <c r="I987" i="1"/>
  <c r="A987" i="1"/>
  <c r="AH986" i="1"/>
  <c r="V986" i="1"/>
  <c r="I986" i="1"/>
  <c r="A986" i="1"/>
  <c r="AH985" i="1"/>
  <c r="V985" i="1"/>
  <c r="I985" i="1"/>
  <c r="A985" i="1"/>
  <c r="AH984" i="1"/>
  <c r="V984" i="1"/>
  <c r="I984" i="1"/>
  <c r="A984" i="1"/>
  <c r="AH983" i="1"/>
  <c r="V983" i="1"/>
  <c r="I983" i="1"/>
  <c r="A983" i="1"/>
  <c r="AH982" i="1"/>
  <c r="V982" i="1"/>
  <c r="I982" i="1"/>
  <c r="A982" i="1"/>
  <c r="AH981" i="1"/>
  <c r="V981" i="1"/>
  <c r="I981" i="1"/>
  <c r="A981" i="1"/>
  <c r="AH980" i="1"/>
  <c r="V980" i="1"/>
  <c r="I980" i="1"/>
  <c r="A980" i="1"/>
  <c r="AH979" i="1"/>
  <c r="V979" i="1"/>
  <c r="I979" i="1"/>
  <c r="A979" i="1"/>
  <c r="AH978" i="1"/>
  <c r="V978" i="1"/>
  <c r="I978" i="1"/>
  <c r="A978" i="1"/>
  <c r="AH977" i="1"/>
  <c r="V977" i="1"/>
  <c r="I977" i="1"/>
  <c r="A977" i="1"/>
  <c r="AH976" i="1"/>
  <c r="V976" i="1"/>
  <c r="I976" i="1"/>
  <c r="A976" i="1"/>
  <c r="AH975" i="1"/>
  <c r="V975" i="1"/>
  <c r="I975" i="1"/>
  <c r="A975" i="1"/>
  <c r="AH974" i="1"/>
  <c r="V974" i="1"/>
  <c r="I974" i="1"/>
  <c r="A974" i="1"/>
  <c r="AH973" i="1"/>
  <c r="V973" i="1"/>
  <c r="I973" i="1"/>
  <c r="A973" i="1"/>
  <c r="AH972" i="1"/>
  <c r="V972" i="1"/>
  <c r="I972" i="1"/>
  <c r="A972" i="1"/>
  <c r="AH971" i="1"/>
  <c r="V971" i="1"/>
  <c r="I971" i="1"/>
  <c r="A971" i="1"/>
  <c r="AH970" i="1"/>
  <c r="V970" i="1"/>
  <c r="I970" i="1"/>
  <c r="A970" i="1"/>
  <c r="AH969" i="1"/>
  <c r="V969" i="1"/>
  <c r="I969" i="1"/>
  <c r="A969" i="1"/>
  <c r="AH968" i="1"/>
  <c r="V968" i="1"/>
  <c r="I968" i="1"/>
  <c r="A968" i="1"/>
  <c r="AH967" i="1"/>
  <c r="V967" i="1"/>
  <c r="I967" i="1"/>
  <c r="A967" i="1"/>
  <c r="AH966" i="1"/>
  <c r="V966" i="1"/>
  <c r="I966" i="1"/>
  <c r="A966" i="1"/>
  <c r="AH965" i="1"/>
  <c r="V965" i="1"/>
  <c r="I965" i="1"/>
  <c r="A965" i="1"/>
  <c r="AH964" i="1"/>
  <c r="V964" i="1"/>
  <c r="I964" i="1"/>
  <c r="A964" i="1"/>
  <c r="AH963" i="1"/>
  <c r="V963" i="1"/>
  <c r="I963" i="1"/>
  <c r="A963" i="1"/>
  <c r="AH962" i="1"/>
  <c r="V962" i="1"/>
  <c r="I962" i="1"/>
  <c r="A962" i="1"/>
  <c r="AH961" i="1"/>
  <c r="V961" i="1"/>
  <c r="I961" i="1"/>
  <c r="A961" i="1"/>
  <c r="AH960" i="1"/>
  <c r="V960" i="1"/>
  <c r="I960" i="1"/>
  <c r="A960" i="1"/>
  <c r="AH959" i="1"/>
  <c r="V959" i="1"/>
  <c r="I959" i="1"/>
  <c r="A959" i="1"/>
  <c r="AH958" i="1"/>
  <c r="V958" i="1"/>
  <c r="I958" i="1"/>
  <c r="A958" i="1"/>
  <c r="AH957" i="1"/>
  <c r="V957" i="1"/>
  <c r="I957" i="1"/>
  <c r="A957" i="1"/>
  <c r="AH956" i="1"/>
  <c r="V956" i="1"/>
  <c r="I956" i="1"/>
  <c r="A956" i="1"/>
  <c r="AH955" i="1"/>
  <c r="V955" i="1"/>
  <c r="I955" i="1"/>
  <c r="A955" i="1"/>
  <c r="AH954" i="1"/>
  <c r="V954" i="1"/>
  <c r="I954" i="1"/>
  <c r="A954" i="1"/>
  <c r="AH953" i="1"/>
  <c r="V953" i="1"/>
  <c r="I953" i="1"/>
  <c r="A953" i="1"/>
  <c r="AH952" i="1"/>
  <c r="V952" i="1"/>
  <c r="I952" i="1"/>
  <c r="A952" i="1"/>
  <c r="AH951" i="1"/>
  <c r="V951" i="1"/>
  <c r="I951" i="1"/>
  <c r="A951" i="1"/>
  <c r="AH950" i="1"/>
  <c r="V950" i="1"/>
  <c r="I950" i="1"/>
  <c r="A950" i="1"/>
  <c r="AH949" i="1"/>
  <c r="V949" i="1"/>
  <c r="I949" i="1"/>
  <c r="A949" i="1"/>
  <c r="AH948" i="1"/>
  <c r="V948" i="1"/>
  <c r="I948" i="1"/>
  <c r="A948" i="1"/>
  <c r="AH947" i="1"/>
  <c r="V947" i="1"/>
  <c r="I947" i="1"/>
  <c r="A947" i="1"/>
  <c r="AH946" i="1"/>
  <c r="V946" i="1"/>
  <c r="I946" i="1"/>
  <c r="A946" i="1"/>
  <c r="AH945" i="1"/>
  <c r="V945" i="1"/>
  <c r="I945" i="1"/>
  <c r="A945" i="1"/>
  <c r="AH944" i="1"/>
  <c r="V944" i="1"/>
  <c r="I944" i="1"/>
  <c r="A944" i="1"/>
  <c r="AH943" i="1"/>
  <c r="V943" i="1"/>
  <c r="I943" i="1"/>
  <c r="A943" i="1"/>
  <c r="AH942" i="1"/>
  <c r="V942" i="1"/>
  <c r="I942" i="1"/>
  <c r="A942" i="1"/>
  <c r="AH941" i="1"/>
  <c r="V941" i="1"/>
  <c r="I941" i="1"/>
  <c r="A941" i="1"/>
  <c r="AH940" i="1"/>
  <c r="V940" i="1"/>
  <c r="I940" i="1"/>
  <c r="A940" i="1"/>
  <c r="AH939" i="1"/>
  <c r="V939" i="1"/>
  <c r="I939" i="1"/>
  <c r="A939" i="1"/>
  <c r="AH938" i="1"/>
  <c r="V938" i="1"/>
  <c r="I938" i="1"/>
  <c r="A938" i="1"/>
  <c r="AH937" i="1"/>
  <c r="V937" i="1"/>
  <c r="I937" i="1"/>
  <c r="A937" i="1"/>
  <c r="AH936" i="1"/>
  <c r="V936" i="1"/>
  <c r="I936" i="1"/>
  <c r="A936" i="1"/>
  <c r="AH935" i="1"/>
  <c r="V935" i="1"/>
  <c r="I935" i="1"/>
  <c r="A935" i="1"/>
  <c r="AH934" i="1"/>
  <c r="V934" i="1"/>
  <c r="I934" i="1"/>
  <c r="A934" i="1"/>
  <c r="AH933" i="1"/>
  <c r="V933" i="1"/>
  <c r="I933" i="1"/>
  <c r="A933" i="1"/>
  <c r="AH932" i="1"/>
  <c r="V932" i="1"/>
  <c r="I932" i="1"/>
  <c r="A932" i="1"/>
  <c r="AH931" i="1"/>
  <c r="V931" i="1"/>
  <c r="I931" i="1"/>
  <c r="A931" i="1"/>
  <c r="AH930" i="1"/>
  <c r="V930" i="1"/>
  <c r="I930" i="1"/>
  <c r="A930" i="1"/>
  <c r="AH929" i="1"/>
  <c r="V929" i="1"/>
  <c r="I929" i="1"/>
  <c r="A929" i="1"/>
  <c r="AH928" i="1"/>
  <c r="V928" i="1"/>
  <c r="I928" i="1"/>
  <c r="A928" i="1"/>
  <c r="AH927" i="1"/>
  <c r="V927" i="1"/>
  <c r="I927" i="1"/>
  <c r="A927" i="1"/>
  <c r="AH926" i="1"/>
  <c r="V926" i="1"/>
  <c r="I926" i="1"/>
  <c r="A926" i="1"/>
  <c r="AH925" i="1"/>
  <c r="V925" i="1"/>
  <c r="I925" i="1"/>
  <c r="A925" i="1"/>
  <c r="AH924" i="1"/>
  <c r="V924" i="1"/>
  <c r="I924" i="1"/>
  <c r="A924" i="1"/>
  <c r="AH923" i="1"/>
  <c r="V923" i="1"/>
  <c r="I923" i="1"/>
  <c r="A923" i="1"/>
  <c r="AH922" i="1"/>
  <c r="V922" i="1"/>
  <c r="I922" i="1"/>
  <c r="A922" i="1"/>
  <c r="AH921" i="1"/>
  <c r="V921" i="1"/>
  <c r="I921" i="1"/>
  <c r="A921" i="1"/>
  <c r="AH920" i="1"/>
  <c r="V920" i="1"/>
  <c r="I920" i="1"/>
  <c r="A920" i="1"/>
  <c r="AH919" i="1"/>
  <c r="V919" i="1"/>
  <c r="I919" i="1"/>
  <c r="A919" i="1"/>
  <c r="AH918" i="1"/>
  <c r="V918" i="1"/>
  <c r="I918" i="1"/>
  <c r="A918" i="1"/>
  <c r="AH917" i="1"/>
  <c r="V917" i="1"/>
  <c r="I917" i="1"/>
  <c r="A917" i="1"/>
  <c r="AH916" i="1"/>
  <c r="V916" i="1"/>
  <c r="I916" i="1"/>
  <c r="A916" i="1"/>
  <c r="AH915" i="1"/>
  <c r="V915" i="1"/>
  <c r="I915" i="1"/>
  <c r="A915" i="1"/>
  <c r="AH914" i="1"/>
  <c r="V914" i="1"/>
  <c r="I914" i="1"/>
  <c r="A914" i="1"/>
  <c r="AH913" i="1"/>
  <c r="V913" i="1"/>
  <c r="I913" i="1"/>
  <c r="A913" i="1"/>
  <c r="AH912" i="1"/>
  <c r="V912" i="1"/>
  <c r="I912" i="1"/>
  <c r="A912" i="1"/>
  <c r="AH911" i="1"/>
  <c r="V911" i="1"/>
  <c r="I911" i="1"/>
  <c r="A911" i="1"/>
  <c r="AH910" i="1"/>
  <c r="V910" i="1"/>
  <c r="I910" i="1"/>
  <c r="A910" i="1"/>
  <c r="AH909" i="1"/>
  <c r="V909" i="1"/>
  <c r="I909" i="1"/>
  <c r="A909" i="1"/>
  <c r="AH908" i="1"/>
  <c r="V908" i="1"/>
  <c r="I908" i="1"/>
  <c r="A908" i="1"/>
  <c r="AH907" i="1"/>
  <c r="V907" i="1"/>
  <c r="I907" i="1"/>
  <c r="A907" i="1"/>
  <c r="AH906" i="1"/>
  <c r="V906" i="1"/>
  <c r="I906" i="1"/>
  <c r="A906" i="1"/>
  <c r="AH905" i="1"/>
  <c r="V905" i="1"/>
  <c r="I905" i="1"/>
  <c r="A905" i="1"/>
  <c r="AH904" i="1"/>
  <c r="V904" i="1"/>
  <c r="I904" i="1"/>
  <c r="A904" i="1"/>
  <c r="AH903" i="1"/>
  <c r="V903" i="1"/>
  <c r="I903" i="1"/>
  <c r="A903" i="1"/>
  <c r="AH902" i="1"/>
  <c r="V902" i="1"/>
  <c r="I902" i="1"/>
  <c r="A902" i="1"/>
  <c r="AH901" i="1"/>
  <c r="V901" i="1"/>
  <c r="I901" i="1"/>
  <c r="A901" i="1"/>
  <c r="AH900" i="1"/>
  <c r="V900" i="1"/>
  <c r="I900" i="1"/>
  <c r="A900" i="1"/>
  <c r="AH899" i="1"/>
  <c r="V899" i="1"/>
  <c r="I899" i="1"/>
  <c r="A899" i="1"/>
  <c r="AH898" i="1"/>
  <c r="V898" i="1"/>
  <c r="I898" i="1"/>
  <c r="A898" i="1"/>
  <c r="AH897" i="1"/>
  <c r="V897" i="1"/>
  <c r="I897" i="1"/>
  <c r="A897" i="1"/>
  <c r="AH896" i="1"/>
  <c r="V896" i="1"/>
  <c r="I896" i="1"/>
  <c r="A896" i="1"/>
  <c r="AH895" i="1"/>
  <c r="V895" i="1"/>
  <c r="I895" i="1"/>
  <c r="A895" i="1"/>
  <c r="AH894" i="1"/>
  <c r="V894" i="1"/>
  <c r="I894" i="1"/>
  <c r="A894" i="1"/>
  <c r="AH893" i="1"/>
  <c r="V893" i="1"/>
  <c r="I893" i="1"/>
  <c r="A893" i="1"/>
  <c r="AH892" i="1"/>
  <c r="V892" i="1"/>
  <c r="I892" i="1"/>
  <c r="A892" i="1"/>
  <c r="AH891" i="1"/>
  <c r="V891" i="1"/>
  <c r="I891" i="1"/>
  <c r="A891" i="1"/>
  <c r="AH890" i="1"/>
  <c r="V890" i="1"/>
  <c r="I890" i="1"/>
  <c r="A890" i="1"/>
  <c r="AH889" i="1"/>
  <c r="V889" i="1"/>
  <c r="I889" i="1"/>
  <c r="A889" i="1"/>
  <c r="AH888" i="1"/>
  <c r="V888" i="1"/>
  <c r="I888" i="1"/>
  <c r="A888" i="1"/>
  <c r="AH887" i="1"/>
  <c r="V887" i="1"/>
  <c r="I887" i="1"/>
  <c r="A887" i="1"/>
  <c r="AH886" i="1"/>
  <c r="V886" i="1"/>
  <c r="I886" i="1"/>
  <c r="A886" i="1"/>
  <c r="AH885" i="1"/>
  <c r="V885" i="1"/>
  <c r="I885" i="1"/>
  <c r="A885" i="1"/>
  <c r="AH884" i="1"/>
  <c r="V884" i="1"/>
  <c r="I884" i="1"/>
  <c r="A884" i="1"/>
  <c r="AH883" i="1"/>
  <c r="V883" i="1"/>
  <c r="I883" i="1"/>
  <c r="A883" i="1"/>
  <c r="AH882" i="1"/>
  <c r="V882" i="1"/>
  <c r="I882" i="1"/>
  <c r="A882" i="1"/>
  <c r="AH881" i="1"/>
  <c r="V881" i="1"/>
  <c r="I881" i="1"/>
  <c r="A881" i="1"/>
  <c r="AH880" i="1"/>
  <c r="V880" i="1"/>
  <c r="I880" i="1"/>
  <c r="A880" i="1"/>
  <c r="AH879" i="1"/>
  <c r="V879" i="1"/>
  <c r="I879" i="1"/>
  <c r="A879" i="1"/>
  <c r="AH878" i="1"/>
  <c r="V878" i="1"/>
  <c r="I878" i="1"/>
  <c r="A878" i="1"/>
  <c r="AH877" i="1"/>
  <c r="V877" i="1"/>
  <c r="I877" i="1"/>
  <c r="A877" i="1"/>
  <c r="AH876" i="1"/>
  <c r="V876" i="1"/>
  <c r="I876" i="1"/>
  <c r="A876" i="1"/>
  <c r="AH875" i="1"/>
  <c r="V875" i="1"/>
  <c r="I875" i="1"/>
  <c r="A875" i="1"/>
  <c r="AH874" i="1"/>
  <c r="V874" i="1"/>
  <c r="I874" i="1"/>
  <c r="A874" i="1"/>
  <c r="AH873" i="1"/>
  <c r="V873" i="1"/>
  <c r="I873" i="1"/>
  <c r="A873" i="1"/>
  <c r="AH872" i="1"/>
  <c r="V872" i="1"/>
  <c r="I872" i="1"/>
  <c r="A872" i="1"/>
  <c r="AH871" i="1"/>
  <c r="V871" i="1"/>
  <c r="I871" i="1"/>
  <c r="A871" i="1"/>
  <c r="AH870" i="1"/>
  <c r="I870" i="1"/>
  <c r="A870" i="1"/>
  <c r="AH869" i="1"/>
  <c r="V869" i="1"/>
  <c r="I869" i="1"/>
  <c r="A869" i="1"/>
  <c r="AH868" i="1"/>
  <c r="V868" i="1"/>
  <c r="I868" i="1"/>
  <c r="A868" i="1"/>
  <c r="AH867" i="1"/>
  <c r="V867" i="1"/>
  <c r="I867" i="1"/>
  <c r="A867" i="1"/>
  <c r="AH866" i="1"/>
  <c r="V866" i="1"/>
  <c r="I866" i="1"/>
  <c r="A866" i="1"/>
  <c r="AH865" i="1"/>
  <c r="V865" i="1"/>
  <c r="I865" i="1"/>
  <c r="A865" i="1"/>
  <c r="AH864" i="1"/>
  <c r="V864" i="1"/>
  <c r="I864" i="1"/>
  <c r="A864" i="1"/>
  <c r="AH863" i="1"/>
  <c r="V863" i="1"/>
  <c r="I863" i="1"/>
  <c r="A863" i="1"/>
  <c r="AH862" i="1"/>
  <c r="V862" i="1"/>
  <c r="I862" i="1"/>
  <c r="A862" i="1"/>
  <c r="AH861" i="1"/>
  <c r="V861" i="1"/>
  <c r="I861" i="1"/>
  <c r="A861" i="1"/>
  <c r="AH860" i="1"/>
  <c r="V860" i="1"/>
  <c r="I860" i="1"/>
  <c r="A860" i="1"/>
  <c r="AH859" i="1"/>
  <c r="V859" i="1"/>
  <c r="I859" i="1"/>
  <c r="A859" i="1"/>
  <c r="AH858" i="1"/>
  <c r="V858" i="1"/>
  <c r="I858" i="1"/>
  <c r="A858" i="1"/>
  <c r="AH857" i="1"/>
  <c r="V857" i="1"/>
  <c r="I857" i="1"/>
  <c r="A857" i="1"/>
  <c r="AH856" i="1"/>
  <c r="V856" i="1"/>
  <c r="I856" i="1"/>
  <c r="A856" i="1"/>
  <c r="AH855" i="1"/>
  <c r="V855" i="1"/>
  <c r="I855" i="1"/>
  <c r="A855" i="1"/>
  <c r="AH854" i="1"/>
  <c r="V854" i="1"/>
  <c r="I854" i="1"/>
  <c r="A854" i="1"/>
  <c r="AH853" i="1"/>
  <c r="V853" i="1"/>
  <c r="I853" i="1"/>
  <c r="A853" i="1"/>
  <c r="AH852" i="1"/>
  <c r="V852" i="1"/>
  <c r="I852" i="1"/>
  <c r="A852" i="1"/>
  <c r="AH851" i="1"/>
  <c r="V851" i="1"/>
  <c r="I851" i="1"/>
  <c r="A851" i="1"/>
  <c r="AH850" i="1"/>
  <c r="V850" i="1"/>
  <c r="I850" i="1"/>
  <c r="A850" i="1"/>
  <c r="AH849" i="1"/>
  <c r="V849" i="1"/>
  <c r="I849" i="1"/>
  <c r="A849" i="1"/>
  <c r="AH848" i="1"/>
  <c r="V848" i="1"/>
  <c r="I848" i="1"/>
  <c r="A848" i="1"/>
  <c r="AH847" i="1"/>
  <c r="V847" i="1"/>
  <c r="I847" i="1"/>
  <c r="A847" i="1"/>
  <c r="AH846" i="1"/>
  <c r="V846" i="1"/>
  <c r="I846" i="1"/>
  <c r="A846" i="1"/>
  <c r="AH845" i="1"/>
  <c r="V845" i="1"/>
  <c r="I845" i="1"/>
  <c r="A845" i="1"/>
  <c r="AH844" i="1"/>
  <c r="V844" i="1"/>
  <c r="I844" i="1"/>
  <c r="A844" i="1"/>
  <c r="AH843" i="1"/>
  <c r="V843" i="1"/>
  <c r="I843" i="1"/>
  <c r="A843" i="1"/>
  <c r="AH842" i="1"/>
  <c r="V842" i="1"/>
  <c r="I842" i="1"/>
  <c r="A842" i="1"/>
  <c r="AH841" i="1"/>
  <c r="V841" i="1"/>
  <c r="I841" i="1"/>
  <c r="A841" i="1"/>
  <c r="AH840" i="1"/>
  <c r="V840" i="1"/>
  <c r="I840" i="1"/>
  <c r="A840" i="1"/>
  <c r="AH839" i="1"/>
  <c r="V839" i="1"/>
  <c r="I839" i="1"/>
  <c r="A839" i="1"/>
  <c r="AH838" i="1"/>
  <c r="V838" i="1"/>
  <c r="I838" i="1"/>
  <c r="A838" i="1"/>
  <c r="AH837" i="1"/>
  <c r="I837" i="1"/>
  <c r="A837" i="1"/>
  <c r="AH836" i="1"/>
  <c r="V836" i="1"/>
  <c r="I836" i="1"/>
  <c r="A836" i="1"/>
  <c r="AH835" i="1"/>
  <c r="V835" i="1"/>
  <c r="I835" i="1"/>
  <c r="A835" i="1"/>
  <c r="AH834" i="1"/>
  <c r="V834" i="1"/>
  <c r="I834" i="1"/>
  <c r="A834" i="1"/>
  <c r="AH833" i="1"/>
  <c r="V833" i="1"/>
  <c r="I833" i="1"/>
  <c r="A833" i="1"/>
  <c r="AH832" i="1"/>
  <c r="V832" i="1"/>
  <c r="I832" i="1"/>
  <c r="A832" i="1"/>
  <c r="AH831" i="1"/>
  <c r="V831" i="1"/>
  <c r="I831" i="1"/>
  <c r="A831" i="1"/>
  <c r="AH830" i="1"/>
  <c r="V830" i="1"/>
  <c r="I830" i="1"/>
  <c r="A830" i="1"/>
  <c r="AH829" i="1"/>
  <c r="V829" i="1"/>
  <c r="I829" i="1"/>
  <c r="A829" i="1"/>
  <c r="AH828" i="1"/>
  <c r="V828" i="1"/>
  <c r="I828" i="1"/>
  <c r="A828" i="1"/>
  <c r="AH827" i="1"/>
  <c r="V827" i="1"/>
  <c r="I827" i="1"/>
  <c r="A827" i="1"/>
  <c r="AH826" i="1"/>
  <c r="V826" i="1"/>
  <c r="I826" i="1"/>
  <c r="A826" i="1"/>
  <c r="AH825" i="1"/>
  <c r="V825" i="1"/>
  <c r="I825" i="1"/>
  <c r="A825" i="1"/>
  <c r="AH824" i="1"/>
  <c r="V824" i="1"/>
  <c r="I824" i="1"/>
  <c r="A824" i="1"/>
  <c r="AH823" i="1"/>
  <c r="V823" i="1"/>
  <c r="I823" i="1"/>
  <c r="A823" i="1"/>
  <c r="AH822" i="1"/>
  <c r="V822" i="1"/>
  <c r="I822" i="1"/>
  <c r="A822" i="1"/>
  <c r="AH821" i="1"/>
  <c r="V821" i="1"/>
  <c r="I821" i="1"/>
  <c r="A821" i="1"/>
  <c r="AH820" i="1"/>
  <c r="V820" i="1"/>
  <c r="I820" i="1"/>
  <c r="A820" i="1"/>
  <c r="AH819" i="1"/>
  <c r="V819" i="1"/>
  <c r="I819" i="1"/>
  <c r="A819" i="1"/>
  <c r="AH818" i="1"/>
  <c r="V818" i="1"/>
  <c r="I818" i="1"/>
  <c r="A818" i="1"/>
  <c r="AH817" i="1"/>
  <c r="V817" i="1"/>
  <c r="I817" i="1"/>
  <c r="A817" i="1"/>
  <c r="AH816" i="1"/>
  <c r="V816" i="1"/>
  <c r="I816" i="1"/>
  <c r="A816" i="1"/>
  <c r="AH815" i="1"/>
  <c r="V815" i="1"/>
  <c r="I815" i="1"/>
  <c r="A815" i="1"/>
  <c r="AH814" i="1"/>
  <c r="V814" i="1"/>
  <c r="I814" i="1"/>
  <c r="A814" i="1"/>
  <c r="AH813" i="1"/>
  <c r="V813" i="1"/>
  <c r="I813" i="1"/>
  <c r="A813" i="1"/>
  <c r="AH812" i="1"/>
  <c r="V812" i="1"/>
  <c r="I812" i="1"/>
  <c r="A812" i="1"/>
  <c r="AH811" i="1"/>
  <c r="V811" i="1"/>
  <c r="I811" i="1"/>
  <c r="A811" i="1"/>
  <c r="AH810" i="1"/>
  <c r="V810" i="1"/>
  <c r="I810" i="1"/>
  <c r="A810" i="1"/>
  <c r="AH809" i="1"/>
  <c r="V809" i="1"/>
  <c r="I809" i="1"/>
  <c r="A809" i="1"/>
  <c r="AH808" i="1"/>
  <c r="V808" i="1"/>
  <c r="I808" i="1"/>
  <c r="A808" i="1"/>
  <c r="AH807" i="1"/>
  <c r="V807" i="1"/>
  <c r="I807" i="1"/>
  <c r="A807" i="1"/>
  <c r="AH806" i="1"/>
  <c r="V806" i="1"/>
  <c r="I806" i="1"/>
  <c r="A806" i="1"/>
  <c r="AH805" i="1"/>
  <c r="V805" i="1"/>
  <c r="I805" i="1"/>
  <c r="A805" i="1"/>
  <c r="AH804" i="1"/>
  <c r="V804" i="1"/>
  <c r="I804" i="1"/>
  <c r="A804" i="1"/>
  <c r="AH803" i="1"/>
  <c r="V803" i="1"/>
  <c r="I803" i="1"/>
  <c r="A803" i="1"/>
  <c r="AH802" i="1"/>
  <c r="V802" i="1"/>
  <c r="I802" i="1"/>
  <c r="A802" i="1"/>
  <c r="AH801" i="1"/>
  <c r="V801" i="1"/>
  <c r="I801" i="1"/>
  <c r="A801" i="1"/>
  <c r="AH800" i="1"/>
  <c r="V800" i="1"/>
  <c r="I800" i="1"/>
  <c r="A800" i="1"/>
  <c r="AH799" i="1"/>
  <c r="V799" i="1"/>
  <c r="I799" i="1"/>
  <c r="A799" i="1"/>
  <c r="AH798" i="1"/>
  <c r="I798" i="1"/>
  <c r="A798" i="1"/>
  <c r="AH797" i="1"/>
  <c r="V797" i="1"/>
  <c r="I797" i="1"/>
  <c r="A797" i="1"/>
  <c r="AH796" i="1"/>
  <c r="V796" i="1"/>
  <c r="I796" i="1"/>
  <c r="A796" i="1"/>
  <c r="AH795" i="1"/>
  <c r="V795" i="1"/>
  <c r="I795" i="1"/>
  <c r="A795" i="1"/>
  <c r="AH794" i="1"/>
  <c r="V794" i="1"/>
  <c r="I794" i="1"/>
  <c r="A794" i="1"/>
  <c r="AH793" i="1"/>
  <c r="V793" i="1"/>
  <c r="I793" i="1"/>
  <c r="A793" i="1"/>
  <c r="AH792" i="1"/>
  <c r="V792" i="1"/>
  <c r="I792" i="1"/>
  <c r="A792" i="1"/>
  <c r="AH791" i="1"/>
  <c r="V791" i="1"/>
  <c r="I791" i="1"/>
  <c r="A791" i="1"/>
  <c r="AH790" i="1"/>
  <c r="I790" i="1"/>
  <c r="A790" i="1"/>
  <c r="AH789" i="1"/>
  <c r="I789" i="1"/>
  <c r="A789" i="1"/>
  <c r="AH788" i="1"/>
  <c r="V788" i="1"/>
  <c r="I788" i="1"/>
  <c r="A788" i="1"/>
  <c r="AH787" i="1"/>
  <c r="V787" i="1"/>
  <c r="I787" i="1"/>
  <c r="A787" i="1"/>
  <c r="AH786" i="1"/>
  <c r="V786" i="1"/>
  <c r="I786" i="1"/>
  <c r="A786" i="1"/>
  <c r="AH785" i="1"/>
  <c r="V785" i="1"/>
  <c r="I785" i="1"/>
  <c r="A785" i="1"/>
  <c r="AH784" i="1"/>
  <c r="V784" i="1"/>
  <c r="I784" i="1"/>
  <c r="A784" i="1"/>
  <c r="AH783" i="1"/>
  <c r="V783" i="1"/>
  <c r="I783" i="1"/>
  <c r="A783" i="1"/>
  <c r="AH782" i="1"/>
  <c r="V782" i="1"/>
  <c r="I782" i="1"/>
  <c r="A782" i="1"/>
  <c r="AH781" i="1"/>
  <c r="V781" i="1"/>
  <c r="I781" i="1"/>
  <c r="A781" i="1"/>
  <c r="AH780" i="1"/>
  <c r="V780" i="1"/>
  <c r="I780" i="1"/>
  <c r="A780" i="1"/>
  <c r="AH779" i="1"/>
  <c r="V779" i="1"/>
  <c r="I779" i="1"/>
  <c r="A779" i="1"/>
  <c r="AH778" i="1"/>
  <c r="V778" i="1"/>
  <c r="I778" i="1"/>
  <c r="A778" i="1"/>
  <c r="AH777" i="1"/>
  <c r="V777" i="1"/>
  <c r="I777" i="1"/>
  <c r="A777" i="1"/>
  <c r="AH776" i="1"/>
  <c r="V776" i="1"/>
  <c r="I776" i="1"/>
  <c r="A776" i="1"/>
  <c r="AH775" i="1"/>
  <c r="V775" i="1"/>
  <c r="I775" i="1"/>
  <c r="A775" i="1"/>
  <c r="AH774" i="1"/>
  <c r="V774" i="1"/>
  <c r="I774" i="1"/>
  <c r="A774" i="1"/>
  <c r="AH773" i="1"/>
  <c r="V773" i="1"/>
  <c r="I773" i="1"/>
  <c r="A773" i="1"/>
  <c r="AH772" i="1"/>
  <c r="V772" i="1"/>
  <c r="I772" i="1"/>
  <c r="A772" i="1"/>
  <c r="AH771" i="1"/>
  <c r="V771" i="1"/>
  <c r="I771" i="1"/>
  <c r="A771" i="1"/>
  <c r="AH770" i="1"/>
  <c r="V770" i="1"/>
  <c r="I770" i="1"/>
  <c r="A770" i="1"/>
  <c r="AH769" i="1"/>
  <c r="V769" i="1"/>
  <c r="I769" i="1"/>
  <c r="A769" i="1"/>
  <c r="AH768" i="1"/>
  <c r="V768" i="1"/>
  <c r="I768" i="1"/>
  <c r="A768" i="1"/>
  <c r="AH767" i="1"/>
  <c r="V767" i="1"/>
  <c r="I767" i="1"/>
  <c r="A767" i="1"/>
  <c r="AH766" i="1"/>
  <c r="V766" i="1"/>
  <c r="I766" i="1"/>
  <c r="A766" i="1"/>
  <c r="AH765" i="1"/>
  <c r="V765" i="1"/>
  <c r="I765" i="1"/>
  <c r="A765" i="1"/>
  <c r="AH764" i="1"/>
  <c r="V764" i="1"/>
  <c r="I764" i="1"/>
  <c r="A764" i="1"/>
  <c r="AH763" i="1"/>
  <c r="V763" i="1"/>
  <c r="I763" i="1"/>
  <c r="A763" i="1"/>
  <c r="AH762" i="1"/>
  <c r="V762" i="1"/>
  <c r="I762" i="1"/>
  <c r="A762" i="1"/>
  <c r="AH761" i="1"/>
  <c r="V761" i="1"/>
  <c r="I761" i="1"/>
  <c r="A761" i="1"/>
  <c r="AH760" i="1"/>
  <c r="V760" i="1"/>
  <c r="I760" i="1"/>
  <c r="A760" i="1"/>
  <c r="AH759" i="1"/>
  <c r="V759" i="1"/>
  <c r="I759" i="1"/>
  <c r="A759" i="1"/>
  <c r="AH758" i="1"/>
  <c r="V758" i="1"/>
  <c r="I758" i="1"/>
  <c r="A758" i="1"/>
  <c r="AH757" i="1"/>
  <c r="V757" i="1"/>
  <c r="I757" i="1"/>
  <c r="A757" i="1"/>
  <c r="AH756" i="1"/>
  <c r="V756" i="1"/>
  <c r="I756" i="1"/>
  <c r="A756" i="1"/>
  <c r="AH755" i="1"/>
  <c r="V755" i="1"/>
  <c r="I755" i="1"/>
  <c r="A755" i="1"/>
  <c r="AH754" i="1"/>
  <c r="V754" i="1"/>
  <c r="I754" i="1"/>
  <c r="A754" i="1"/>
  <c r="AH753" i="1"/>
  <c r="V753" i="1"/>
  <c r="I753" i="1"/>
  <c r="A753" i="1"/>
  <c r="AH752" i="1"/>
  <c r="V752" i="1"/>
  <c r="I752" i="1"/>
  <c r="A752" i="1"/>
  <c r="AH751" i="1"/>
  <c r="V751" i="1"/>
  <c r="I751" i="1"/>
  <c r="A751" i="1"/>
  <c r="AH750" i="1"/>
  <c r="V750" i="1"/>
  <c r="I750" i="1"/>
  <c r="A750" i="1"/>
  <c r="AH749" i="1"/>
  <c r="V749" i="1"/>
  <c r="I749" i="1"/>
  <c r="A749" i="1"/>
  <c r="AH748" i="1"/>
  <c r="V748" i="1"/>
  <c r="I748" i="1"/>
  <c r="A748" i="1"/>
  <c r="AH747" i="1"/>
  <c r="V747" i="1"/>
  <c r="I747" i="1"/>
  <c r="A747" i="1"/>
  <c r="AH746" i="1"/>
  <c r="V746" i="1"/>
  <c r="I746" i="1"/>
  <c r="A746" i="1"/>
  <c r="AH745" i="1"/>
  <c r="V745" i="1"/>
  <c r="I745" i="1"/>
  <c r="A745" i="1"/>
  <c r="AH744" i="1"/>
  <c r="V744" i="1"/>
  <c r="I744" i="1"/>
  <c r="A744" i="1"/>
  <c r="AH743" i="1"/>
  <c r="V743" i="1"/>
  <c r="I743" i="1"/>
  <c r="A743" i="1"/>
  <c r="AH742" i="1"/>
  <c r="V742" i="1"/>
  <c r="I742" i="1"/>
  <c r="A742" i="1"/>
  <c r="AH741" i="1"/>
  <c r="V741" i="1"/>
  <c r="I741" i="1"/>
  <c r="A741" i="1"/>
  <c r="AH740" i="1"/>
  <c r="V740" i="1"/>
  <c r="I740" i="1"/>
  <c r="A740" i="1"/>
  <c r="AH739" i="1"/>
  <c r="V739" i="1"/>
  <c r="I739" i="1"/>
  <c r="A739" i="1"/>
  <c r="AH738" i="1"/>
  <c r="V738" i="1"/>
  <c r="I738" i="1"/>
  <c r="A738" i="1"/>
  <c r="AH737" i="1"/>
  <c r="V737" i="1"/>
  <c r="I737" i="1"/>
  <c r="A737" i="1"/>
  <c r="AH736" i="1"/>
  <c r="V736" i="1"/>
  <c r="I736" i="1"/>
  <c r="A736" i="1"/>
  <c r="AH735" i="1"/>
  <c r="V735" i="1"/>
  <c r="I735" i="1"/>
  <c r="A735" i="1"/>
  <c r="AH734" i="1"/>
  <c r="V734" i="1"/>
  <c r="I734" i="1"/>
  <c r="A734" i="1"/>
  <c r="AH733" i="1"/>
  <c r="V733" i="1"/>
  <c r="I733" i="1"/>
  <c r="A733" i="1"/>
  <c r="AH732" i="1"/>
  <c r="V732" i="1"/>
  <c r="I732" i="1"/>
  <c r="A732" i="1"/>
  <c r="AH731" i="1"/>
  <c r="V731" i="1"/>
  <c r="I731" i="1"/>
  <c r="A731" i="1"/>
  <c r="AH730" i="1"/>
  <c r="V730" i="1"/>
  <c r="I730" i="1"/>
  <c r="A730" i="1"/>
  <c r="AH729" i="1"/>
  <c r="V729" i="1"/>
  <c r="I729" i="1"/>
  <c r="A729" i="1"/>
  <c r="AH728" i="1"/>
  <c r="V728" i="1"/>
  <c r="I728" i="1"/>
  <c r="A728" i="1"/>
  <c r="AH727" i="1"/>
  <c r="V727" i="1"/>
  <c r="I727" i="1"/>
  <c r="A727" i="1"/>
  <c r="AH726" i="1"/>
  <c r="V726" i="1"/>
  <c r="I726" i="1"/>
  <c r="A726" i="1"/>
  <c r="AH725" i="1"/>
  <c r="V725" i="1"/>
  <c r="I725" i="1"/>
  <c r="A725" i="1"/>
  <c r="AH724" i="1"/>
  <c r="V724" i="1"/>
  <c r="I724" i="1"/>
  <c r="A724" i="1"/>
  <c r="AH723" i="1"/>
  <c r="V723" i="1"/>
  <c r="I723" i="1"/>
  <c r="A723" i="1"/>
  <c r="AH722" i="1"/>
  <c r="V722" i="1"/>
  <c r="I722" i="1"/>
  <c r="A722" i="1"/>
  <c r="AH721" i="1"/>
  <c r="V721" i="1"/>
  <c r="I721" i="1"/>
  <c r="A721" i="1"/>
  <c r="AH720" i="1"/>
  <c r="V720" i="1"/>
  <c r="I720" i="1"/>
  <c r="A720" i="1"/>
  <c r="AH719" i="1"/>
  <c r="V719" i="1"/>
  <c r="I719" i="1"/>
  <c r="A719" i="1"/>
  <c r="AH718" i="1"/>
  <c r="V718" i="1"/>
  <c r="I718" i="1"/>
  <c r="A718" i="1"/>
  <c r="AH717" i="1"/>
  <c r="V717" i="1"/>
  <c r="I717" i="1"/>
  <c r="A717" i="1"/>
  <c r="AH716" i="1"/>
  <c r="V716" i="1"/>
  <c r="I716" i="1"/>
  <c r="A716" i="1"/>
  <c r="AH715" i="1"/>
  <c r="V715" i="1"/>
  <c r="I715" i="1"/>
  <c r="A715" i="1"/>
  <c r="AH714" i="1"/>
  <c r="V714" i="1"/>
  <c r="I714" i="1"/>
  <c r="A714" i="1"/>
  <c r="AH713" i="1"/>
  <c r="V713" i="1"/>
  <c r="I713" i="1"/>
  <c r="A713" i="1"/>
  <c r="AH712" i="1"/>
  <c r="V712" i="1"/>
  <c r="I712" i="1"/>
  <c r="A712" i="1"/>
  <c r="AH711" i="1"/>
  <c r="V711" i="1"/>
  <c r="I711" i="1"/>
  <c r="A711" i="1"/>
  <c r="AH710" i="1"/>
  <c r="V710" i="1"/>
  <c r="I710" i="1"/>
  <c r="A710" i="1"/>
  <c r="AH709" i="1"/>
  <c r="V709" i="1"/>
  <c r="I709" i="1"/>
  <c r="A709" i="1"/>
  <c r="AH708" i="1"/>
  <c r="V708" i="1"/>
  <c r="I708" i="1"/>
  <c r="A708" i="1"/>
  <c r="AH707" i="1"/>
  <c r="I707" i="1"/>
  <c r="A707" i="1"/>
  <c r="AH706" i="1"/>
  <c r="V706" i="1"/>
  <c r="I706" i="1"/>
  <c r="A706" i="1"/>
  <c r="AH705" i="1"/>
  <c r="V705" i="1"/>
  <c r="I705" i="1"/>
  <c r="A705" i="1"/>
  <c r="AH704" i="1"/>
  <c r="V704" i="1"/>
  <c r="I704" i="1"/>
  <c r="A704" i="1"/>
  <c r="AH703" i="1"/>
  <c r="V703" i="1"/>
  <c r="I703" i="1"/>
  <c r="A703" i="1"/>
  <c r="AH702" i="1"/>
  <c r="V702" i="1"/>
  <c r="I702" i="1"/>
  <c r="A702" i="1"/>
  <c r="AH701" i="1"/>
  <c r="V701" i="1"/>
  <c r="I701" i="1"/>
  <c r="A701" i="1"/>
  <c r="AH700" i="1"/>
  <c r="V700" i="1"/>
  <c r="I700" i="1"/>
  <c r="A700" i="1"/>
  <c r="AH699" i="1"/>
  <c r="V699" i="1"/>
  <c r="I699" i="1"/>
  <c r="A699" i="1"/>
  <c r="AH698" i="1"/>
  <c r="V698" i="1"/>
  <c r="I698" i="1"/>
  <c r="A698" i="1"/>
  <c r="AH697" i="1"/>
  <c r="V697" i="1"/>
  <c r="I697" i="1"/>
  <c r="A697" i="1"/>
  <c r="AH696" i="1"/>
  <c r="V696" i="1"/>
  <c r="I696" i="1"/>
  <c r="A696" i="1"/>
  <c r="AH695" i="1"/>
  <c r="V695" i="1"/>
  <c r="I695" i="1"/>
  <c r="A695" i="1"/>
  <c r="AH694" i="1"/>
  <c r="V694" i="1"/>
  <c r="I694" i="1"/>
  <c r="A694" i="1"/>
  <c r="AH693" i="1"/>
  <c r="V693" i="1"/>
  <c r="I693" i="1"/>
  <c r="A693" i="1"/>
  <c r="AH692" i="1"/>
  <c r="V692" i="1"/>
  <c r="I692" i="1"/>
  <c r="A692" i="1"/>
  <c r="AH691" i="1"/>
  <c r="V691" i="1"/>
  <c r="I691" i="1"/>
  <c r="A691" i="1"/>
  <c r="AH690" i="1"/>
  <c r="V690" i="1"/>
  <c r="I690" i="1"/>
  <c r="A690" i="1"/>
  <c r="AH689" i="1"/>
  <c r="V689" i="1"/>
  <c r="I689" i="1"/>
  <c r="A689" i="1"/>
  <c r="AH688" i="1"/>
  <c r="V688" i="1"/>
  <c r="I688" i="1"/>
  <c r="A688" i="1"/>
  <c r="AH687" i="1"/>
  <c r="V687" i="1"/>
  <c r="I687" i="1"/>
  <c r="A687" i="1"/>
  <c r="AH686" i="1"/>
  <c r="V686" i="1"/>
  <c r="I686" i="1"/>
  <c r="A686" i="1"/>
  <c r="AH685" i="1"/>
  <c r="V685" i="1"/>
  <c r="I685" i="1"/>
  <c r="A685" i="1"/>
  <c r="AH684" i="1"/>
  <c r="V684" i="1"/>
  <c r="I684" i="1"/>
  <c r="A684" i="1"/>
  <c r="AH683" i="1"/>
  <c r="I683" i="1"/>
  <c r="A683" i="1"/>
  <c r="AH682" i="1"/>
  <c r="I682" i="1"/>
  <c r="A682" i="1"/>
  <c r="AH681" i="1"/>
  <c r="V681" i="1"/>
  <c r="I681" i="1"/>
  <c r="A681" i="1"/>
  <c r="AH680" i="1"/>
  <c r="V680" i="1"/>
  <c r="I680" i="1"/>
  <c r="A680" i="1"/>
  <c r="AH679" i="1"/>
  <c r="V679" i="1"/>
  <c r="I679" i="1"/>
  <c r="A679" i="1"/>
  <c r="AH678" i="1"/>
  <c r="V678" i="1"/>
  <c r="I678" i="1"/>
  <c r="A678" i="1"/>
  <c r="AH677" i="1"/>
  <c r="V677" i="1"/>
  <c r="I677" i="1"/>
  <c r="A677" i="1"/>
  <c r="AH676" i="1"/>
  <c r="V676" i="1"/>
  <c r="I676" i="1"/>
  <c r="A676" i="1"/>
  <c r="AH675" i="1"/>
  <c r="V675" i="1"/>
  <c r="I675" i="1"/>
  <c r="A675" i="1"/>
  <c r="AH674" i="1"/>
  <c r="V674" i="1"/>
  <c r="I674" i="1"/>
  <c r="A674" i="1"/>
  <c r="AH673" i="1"/>
  <c r="V673" i="1"/>
  <c r="I673" i="1"/>
  <c r="A673" i="1"/>
  <c r="AH672" i="1"/>
  <c r="V672" i="1"/>
  <c r="I672" i="1"/>
  <c r="A672" i="1"/>
  <c r="AH671" i="1"/>
  <c r="V671" i="1"/>
  <c r="I671" i="1"/>
  <c r="A671" i="1"/>
  <c r="AH670" i="1"/>
  <c r="V670" i="1"/>
  <c r="I670" i="1"/>
  <c r="A670" i="1"/>
  <c r="AH669" i="1"/>
  <c r="V669" i="1"/>
  <c r="I669" i="1"/>
  <c r="A669" i="1"/>
  <c r="AH668" i="1"/>
  <c r="V668" i="1"/>
  <c r="I668" i="1"/>
  <c r="A668" i="1"/>
  <c r="AH667" i="1"/>
  <c r="V667" i="1"/>
  <c r="I667" i="1"/>
  <c r="A667" i="1"/>
  <c r="AH666" i="1"/>
  <c r="V666" i="1"/>
  <c r="I666" i="1"/>
  <c r="A666" i="1"/>
  <c r="AH665" i="1"/>
  <c r="V665" i="1"/>
  <c r="I665" i="1"/>
  <c r="A665" i="1"/>
  <c r="AH664" i="1"/>
  <c r="V664" i="1"/>
  <c r="I664" i="1"/>
  <c r="A664" i="1"/>
  <c r="AH663" i="1"/>
  <c r="V663" i="1"/>
  <c r="I663" i="1"/>
  <c r="A663" i="1"/>
  <c r="AH662" i="1"/>
  <c r="V662" i="1"/>
  <c r="I662" i="1"/>
  <c r="A662" i="1"/>
  <c r="AH661" i="1"/>
  <c r="V661" i="1"/>
  <c r="I661" i="1"/>
  <c r="A661" i="1"/>
  <c r="AH660" i="1"/>
  <c r="V660" i="1"/>
  <c r="I660" i="1"/>
  <c r="A660" i="1"/>
  <c r="AH659" i="1"/>
  <c r="V659" i="1"/>
  <c r="I659" i="1"/>
  <c r="A659" i="1"/>
  <c r="AH658" i="1"/>
  <c r="V658" i="1"/>
  <c r="I658" i="1"/>
  <c r="A658" i="1"/>
  <c r="AH657" i="1"/>
  <c r="V657" i="1"/>
  <c r="I657" i="1"/>
  <c r="A657" i="1"/>
  <c r="AH656" i="1"/>
  <c r="V656" i="1"/>
  <c r="I656" i="1"/>
  <c r="A656" i="1"/>
  <c r="AH655" i="1"/>
  <c r="V655" i="1"/>
  <c r="I655" i="1"/>
  <c r="A655" i="1"/>
  <c r="AH654" i="1"/>
  <c r="V654" i="1"/>
  <c r="I654" i="1"/>
  <c r="A654" i="1"/>
  <c r="AH653" i="1"/>
  <c r="I653" i="1"/>
  <c r="A653" i="1"/>
  <c r="AH652" i="1"/>
  <c r="V652" i="1"/>
  <c r="I652" i="1"/>
  <c r="A652" i="1"/>
  <c r="AH651" i="1"/>
  <c r="V651" i="1"/>
  <c r="I651" i="1"/>
  <c r="A651" i="1"/>
  <c r="AH650" i="1"/>
  <c r="V650" i="1"/>
  <c r="I650" i="1"/>
  <c r="A650" i="1"/>
  <c r="AH649" i="1"/>
  <c r="V649" i="1"/>
  <c r="I649" i="1"/>
  <c r="A649" i="1"/>
  <c r="AH648" i="1"/>
  <c r="V648" i="1"/>
  <c r="I648" i="1"/>
  <c r="A648" i="1"/>
  <c r="AH647" i="1"/>
  <c r="V647" i="1"/>
  <c r="I647" i="1"/>
  <c r="A647" i="1"/>
  <c r="AH646" i="1"/>
  <c r="V646" i="1"/>
  <c r="I646" i="1"/>
  <c r="A646" i="1"/>
  <c r="AH645" i="1"/>
  <c r="V645" i="1"/>
  <c r="I645" i="1"/>
  <c r="A645" i="1"/>
  <c r="AH644" i="1"/>
  <c r="V644" i="1"/>
  <c r="I644" i="1"/>
  <c r="A644" i="1"/>
  <c r="AH643" i="1"/>
  <c r="V643" i="1"/>
  <c r="I643" i="1"/>
  <c r="A643" i="1"/>
  <c r="AH642" i="1"/>
  <c r="V642" i="1"/>
  <c r="I642" i="1"/>
  <c r="A642" i="1"/>
  <c r="AH641" i="1"/>
  <c r="V641" i="1"/>
  <c r="I641" i="1"/>
  <c r="A641" i="1"/>
  <c r="AH640" i="1"/>
  <c r="V640" i="1"/>
  <c r="I640" i="1"/>
  <c r="A640" i="1"/>
  <c r="AH639" i="1"/>
  <c r="V639" i="1"/>
  <c r="I639" i="1"/>
  <c r="A639" i="1"/>
  <c r="AH638" i="1"/>
  <c r="V638" i="1"/>
  <c r="I638" i="1"/>
  <c r="A638" i="1"/>
  <c r="AH637" i="1"/>
  <c r="V637" i="1"/>
  <c r="I637" i="1"/>
  <c r="A637" i="1"/>
  <c r="AH636" i="1"/>
  <c r="V636" i="1"/>
  <c r="I636" i="1"/>
  <c r="A636" i="1"/>
  <c r="AH635" i="1"/>
  <c r="V635" i="1"/>
  <c r="I635" i="1"/>
  <c r="A635" i="1"/>
  <c r="AH634" i="1"/>
  <c r="I634" i="1"/>
  <c r="A634" i="1"/>
  <c r="AH633" i="1"/>
  <c r="I633" i="1"/>
  <c r="A633" i="1"/>
  <c r="AH632" i="1"/>
  <c r="V632" i="1"/>
  <c r="I632" i="1"/>
  <c r="A632" i="1"/>
  <c r="AH631" i="1"/>
  <c r="V631" i="1"/>
  <c r="I631" i="1"/>
  <c r="A631" i="1"/>
  <c r="AH630" i="1"/>
  <c r="V630" i="1"/>
  <c r="I630" i="1"/>
  <c r="A630" i="1"/>
  <c r="AH629" i="1"/>
  <c r="V629" i="1"/>
  <c r="I629" i="1"/>
  <c r="A629" i="1"/>
  <c r="AH628" i="1"/>
  <c r="V628" i="1"/>
  <c r="I628" i="1"/>
  <c r="A628" i="1"/>
  <c r="AH627" i="1"/>
  <c r="V627" i="1"/>
  <c r="I627" i="1"/>
  <c r="A627" i="1"/>
  <c r="AH626" i="1"/>
  <c r="V626" i="1"/>
  <c r="I626" i="1"/>
  <c r="A626" i="1"/>
  <c r="AH625" i="1"/>
  <c r="V625" i="1"/>
  <c r="I625" i="1"/>
  <c r="A625" i="1"/>
  <c r="AH624" i="1"/>
  <c r="V624" i="1"/>
  <c r="I624" i="1"/>
  <c r="A624" i="1"/>
  <c r="AH623" i="1"/>
  <c r="V623" i="1"/>
  <c r="I623" i="1"/>
  <c r="A623" i="1"/>
  <c r="AH622" i="1"/>
  <c r="V622" i="1"/>
  <c r="I622" i="1"/>
  <c r="A622" i="1"/>
  <c r="AH621" i="1"/>
  <c r="V621" i="1"/>
  <c r="I621" i="1"/>
  <c r="A621" i="1"/>
  <c r="AH620" i="1"/>
  <c r="V620" i="1"/>
  <c r="I620" i="1"/>
  <c r="A620" i="1"/>
  <c r="AH619" i="1"/>
  <c r="V619" i="1"/>
  <c r="I619" i="1"/>
  <c r="A619" i="1"/>
  <c r="AH618" i="1"/>
  <c r="V618" i="1"/>
  <c r="I618" i="1"/>
  <c r="A618" i="1"/>
  <c r="AH617" i="1"/>
  <c r="V617" i="1"/>
  <c r="I617" i="1"/>
  <c r="A617" i="1"/>
  <c r="AH616" i="1"/>
  <c r="V616" i="1"/>
  <c r="I616" i="1"/>
  <c r="A616" i="1"/>
  <c r="AH615" i="1"/>
  <c r="V615" i="1"/>
  <c r="I615" i="1"/>
  <c r="A615" i="1"/>
  <c r="AH614" i="1"/>
  <c r="V614" i="1"/>
  <c r="I614" i="1"/>
  <c r="A614" i="1"/>
  <c r="AH613" i="1"/>
  <c r="V613" i="1"/>
  <c r="I613" i="1"/>
  <c r="A613" i="1"/>
  <c r="AH612" i="1"/>
  <c r="V612" i="1"/>
  <c r="I612" i="1"/>
  <c r="A612" i="1"/>
  <c r="AH611" i="1"/>
  <c r="V611" i="1"/>
  <c r="I611" i="1"/>
  <c r="A611" i="1"/>
  <c r="AH610" i="1"/>
  <c r="V610" i="1"/>
  <c r="I610" i="1"/>
  <c r="A610" i="1"/>
  <c r="AH609" i="1"/>
  <c r="V609" i="1"/>
  <c r="I609" i="1"/>
  <c r="A609" i="1"/>
  <c r="AH608" i="1"/>
  <c r="V608" i="1"/>
  <c r="I608" i="1"/>
  <c r="A608" i="1"/>
  <c r="AH607" i="1"/>
  <c r="V607" i="1"/>
  <c r="I607" i="1"/>
  <c r="A607" i="1"/>
  <c r="AH606" i="1"/>
  <c r="V606" i="1"/>
  <c r="I606" i="1"/>
  <c r="A606" i="1"/>
  <c r="AH605" i="1"/>
  <c r="V605" i="1"/>
  <c r="I605" i="1"/>
  <c r="A605" i="1"/>
  <c r="AH604" i="1"/>
  <c r="V604" i="1"/>
  <c r="I604" i="1"/>
  <c r="A604" i="1"/>
  <c r="AH603" i="1"/>
  <c r="V603" i="1"/>
  <c r="I603" i="1"/>
  <c r="A603" i="1"/>
  <c r="AH602" i="1"/>
  <c r="V602" i="1"/>
  <c r="I602" i="1"/>
  <c r="A602" i="1"/>
  <c r="AH601" i="1"/>
  <c r="V601" i="1"/>
  <c r="I601" i="1"/>
  <c r="A601" i="1"/>
  <c r="AH600" i="1"/>
  <c r="V600" i="1"/>
  <c r="I600" i="1"/>
  <c r="A600" i="1"/>
  <c r="AH599" i="1"/>
  <c r="V599" i="1"/>
  <c r="I599" i="1"/>
  <c r="A599" i="1"/>
  <c r="AH598" i="1"/>
  <c r="V598" i="1"/>
  <c r="I598" i="1"/>
  <c r="A598" i="1"/>
  <c r="AH597" i="1"/>
  <c r="V597" i="1"/>
  <c r="I597" i="1"/>
  <c r="A597" i="1"/>
  <c r="AH596" i="1"/>
  <c r="V596" i="1"/>
  <c r="I596" i="1"/>
  <c r="A596" i="1"/>
  <c r="AH595" i="1"/>
  <c r="V595" i="1"/>
  <c r="I595" i="1"/>
  <c r="A595" i="1"/>
  <c r="AH594" i="1"/>
  <c r="V594" i="1"/>
  <c r="I594" i="1"/>
  <c r="A594" i="1"/>
  <c r="AH593" i="1"/>
  <c r="V593" i="1"/>
  <c r="I593" i="1"/>
  <c r="A593" i="1"/>
  <c r="AH592" i="1"/>
  <c r="V592" i="1"/>
  <c r="I592" i="1"/>
  <c r="A592" i="1"/>
  <c r="AH591" i="1"/>
  <c r="V591" i="1"/>
  <c r="I591" i="1"/>
  <c r="A591" i="1"/>
  <c r="AH590" i="1"/>
  <c r="V590" i="1"/>
  <c r="I590" i="1"/>
  <c r="A590" i="1"/>
  <c r="AH589" i="1"/>
  <c r="V589" i="1"/>
  <c r="I589" i="1"/>
  <c r="A589" i="1"/>
  <c r="AH588" i="1"/>
  <c r="V588" i="1"/>
  <c r="I588" i="1"/>
  <c r="A588" i="1"/>
  <c r="AH587" i="1"/>
  <c r="V587" i="1"/>
  <c r="I587" i="1"/>
  <c r="A587" i="1"/>
  <c r="AH586" i="1"/>
  <c r="V586" i="1"/>
  <c r="I586" i="1"/>
  <c r="A586" i="1"/>
  <c r="AH585" i="1"/>
  <c r="V585" i="1"/>
  <c r="I585" i="1"/>
  <c r="A585" i="1"/>
  <c r="AH584" i="1"/>
  <c r="V584" i="1"/>
  <c r="I584" i="1"/>
  <c r="A584" i="1"/>
  <c r="AH583" i="1"/>
  <c r="V583" i="1"/>
  <c r="I583" i="1"/>
  <c r="A583" i="1"/>
  <c r="AH582" i="1"/>
  <c r="V582" i="1"/>
  <c r="I582" i="1"/>
  <c r="A582" i="1"/>
  <c r="AH581" i="1"/>
  <c r="V581" i="1"/>
  <c r="I581" i="1"/>
  <c r="A581" i="1"/>
  <c r="AH580" i="1"/>
  <c r="V580" i="1"/>
  <c r="I580" i="1"/>
  <c r="A580" i="1"/>
  <c r="AH579" i="1"/>
  <c r="V579" i="1"/>
  <c r="I579" i="1"/>
  <c r="A579" i="1"/>
  <c r="AH578" i="1"/>
  <c r="V578" i="1"/>
  <c r="I578" i="1"/>
  <c r="A578" i="1"/>
  <c r="AH577" i="1"/>
  <c r="V577" i="1"/>
  <c r="I577" i="1"/>
  <c r="A577" i="1"/>
  <c r="AH576" i="1"/>
  <c r="V576" i="1"/>
  <c r="I576" i="1"/>
  <c r="A576" i="1"/>
  <c r="AH575" i="1"/>
  <c r="V575" i="1"/>
  <c r="I575" i="1"/>
  <c r="A575" i="1"/>
  <c r="AH574" i="1"/>
  <c r="V574" i="1"/>
  <c r="I574" i="1"/>
  <c r="A574" i="1"/>
  <c r="AH573" i="1"/>
  <c r="V573" i="1"/>
  <c r="I573" i="1"/>
  <c r="A573" i="1"/>
  <c r="AH572" i="1"/>
  <c r="V572" i="1"/>
  <c r="I572" i="1"/>
  <c r="A572" i="1"/>
  <c r="AH571" i="1"/>
  <c r="V571" i="1"/>
  <c r="I571" i="1"/>
  <c r="A571" i="1"/>
  <c r="AH570" i="1"/>
  <c r="V570" i="1"/>
  <c r="I570" i="1"/>
  <c r="A570" i="1"/>
  <c r="AH569" i="1"/>
  <c r="V569" i="1"/>
  <c r="I569" i="1"/>
  <c r="A569" i="1"/>
  <c r="AH568" i="1"/>
  <c r="V568" i="1"/>
  <c r="I568" i="1"/>
  <c r="A568" i="1"/>
  <c r="AH567" i="1"/>
  <c r="V567" i="1"/>
  <c r="I567" i="1"/>
  <c r="A567" i="1"/>
  <c r="AH566" i="1"/>
  <c r="V566" i="1"/>
  <c r="I566" i="1"/>
  <c r="A566" i="1"/>
  <c r="AH565" i="1"/>
  <c r="V565" i="1"/>
  <c r="I565" i="1"/>
  <c r="A565" i="1"/>
  <c r="AH564" i="1"/>
  <c r="V564" i="1"/>
  <c r="I564" i="1"/>
  <c r="A564" i="1"/>
  <c r="AH563" i="1"/>
  <c r="V563" i="1"/>
  <c r="I563" i="1"/>
  <c r="A563" i="1"/>
  <c r="AH562" i="1"/>
  <c r="V562" i="1"/>
  <c r="I562" i="1"/>
  <c r="A562" i="1"/>
  <c r="AH561" i="1"/>
  <c r="V561" i="1"/>
  <c r="I561" i="1"/>
  <c r="A561" i="1"/>
  <c r="AH560" i="1"/>
  <c r="V560" i="1"/>
  <c r="I560" i="1"/>
  <c r="A560" i="1"/>
  <c r="AH559" i="1"/>
  <c r="V559" i="1"/>
  <c r="I559" i="1"/>
  <c r="A559" i="1"/>
  <c r="AH558" i="1"/>
  <c r="V558" i="1"/>
  <c r="I558" i="1"/>
  <c r="A558" i="1"/>
  <c r="AH557" i="1"/>
  <c r="V557" i="1"/>
  <c r="I557" i="1"/>
  <c r="A557" i="1"/>
  <c r="AH556" i="1"/>
  <c r="V556" i="1"/>
  <c r="I556" i="1"/>
  <c r="A556" i="1"/>
  <c r="AH555" i="1"/>
  <c r="V555" i="1"/>
  <c r="I555" i="1"/>
  <c r="A555" i="1"/>
  <c r="AH554" i="1"/>
  <c r="V554" i="1"/>
  <c r="I554" i="1"/>
  <c r="A554" i="1"/>
  <c r="AH553" i="1"/>
  <c r="V553" i="1"/>
  <c r="I553" i="1"/>
  <c r="A553" i="1"/>
  <c r="AH552" i="1"/>
  <c r="V552" i="1"/>
  <c r="I552" i="1"/>
  <c r="A552" i="1"/>
  <c r="AH551" i="1"/>
  <c r="V551" i="1"/>
  <c r="I551" i="1"/>
  <c r="A551" i="1"/>
  <c r="AH550" i="1"/>
  <c r="V550" i="1"/>
  <c r="I550" i="1"/>
  <c r="A550" i="1"/>
  <c r="AH549" i="1"/>
  <c r="V549" i="1"/>
  <c r="I549" i="1"/>
  <c r="A549" i="1"/>
  <c r="AH548" i="1"/>
  <c r="V548" i="1"/>
  <c r="I548" i="1"/>
  <c r="A548" i="1"/>
  <c r="AH547" i="1"/>
  <c r="V547" i="1"/>
  <c r="I547" i="1"/>
  <c r="A547" i="1"/>
  <c r="AH546" i="1"/>
  <c r="V546" i="1"/>
  <c r="I546" i="1"/>
  <c r="A546" i="1"/>
  <c r="AH545" i="1"/>
  <c r="V545" i="1"/>
  <c r="I545" i="1"/>
  <c r="A545" i="1"/>
  <c r="AH544" i="1"/>
  <c r="V544" i="1"/>
  <c r="I544" i="1"/>
  <c r="A544" i="1"/>
  <c r="AH543" i="1"/>
  <c r="V543" i="1"/>
  <c r="I543" i="1"/>
  <c r="A543" i="1"/>
  <c r="AH542" i="1"/>
  <c r="V542" i="1"/>
  <c r="I542" i="1"/>
  <c r="A542" i="1"/>
  <c r="AH541" i="1"/>
  <c r="V541" i="1"/>
  <c r="I541" i="1"/>
  <c r="A541" i="1"/>
  <c r="AH540" i="1"/>
  <c r="V540" i="1"/>
  <c r="I540" i="1"/>
  <c r="A540" i="1"/>
  <c r="AH539" i="1"/>
  <c r="V539" i="1"/>
  <c r="I539" i="1"/>
  <c r="A539" i="1"/>
  <c r="AH538" i="1"/>
  <c r="V538" i="1"/>
  <c r="I538" i="1"/>
  <c r="A538" i="1"/>
  <c r="AH537" i="1"/>
  <c r="V537" i="1"/>
  <c r="I537" i="1"/>
  <c r="A537" i="1"/>
  <c r="AH536" i="1"/>
  <c r="V536" i="1"/>
  <c r="I536" i="1"/>
  <c r="A536" i="1"/>
  <c r="AH535" i="1"/>
  <c r="V535" i="1"/>
  <c r="I535" i="1"/>
  <c r="A535" i="1"/>
  <c r="AH534" i="1"/>
  <c r="V534" i="1"/>
  <c r="I534" i="1"/>
  <c r="A534" i="1"/>
  <c r="AH533" i="1"/>
  <c r="V533" i="1"/>
  <c r="I533" i="1"/>
  <c r="A533" i="1"/>
  <c r="AH532" i="1"/>
  <c r="V532" i="1"/>
  <c r="I532" i="1"/>
  <c r="A532" i="1"/>
  <c r="AH531" i="1"/>
  <c r="V531" i="1"/>
  <c r="I531" i="1"/>
  <c r="A531" i="1"/>
  <c r="AH530" i="1"/>
  <c r="V530" i="1"/>
  <c r="I530" i="1"/>
  <c r="A530" i="1"/>
  <c r="AH529" i="1"/>
  <c r="V529" i="1"/>
  <c r="I529" i="1"/>
  <c r="A529" i="1"/>
  <c r="AH528" i="1"/>
  <c r="V528" i="1"/>
  <c r="I528" i="1"/>
  <c r="A528" i="1"/>
  <c r="AH527" i="1"/>
  <c r="V527" i="1"/>
  <c r="I527" i="1"/>
  <c r="A527" i="1"/>
  <c r="AH526" i="1"/>
  <c r="V526" i="1"/>
  <c r="I526" i="1"/>
  <c r="A526" i="1"/>
  <c r="AH525" i="1"/>
  <c r="V525" i="1"/>
  <c r="I525" i="1"/>
  <c r="A525" i="1"/>
  <c r="AH524" i="1"/>
  <c r="V524" i="1"/>
  <c r="I524" i="1"/>
  <c r="A524" i="1"/>
  <c r="AH523" i="1"/>
  <c r="V523" i="1"/>
  <c r="I523" i="1"/>
  <c r="A523" i="1"/>
  <c r="AH522" i="1"/>
  <c r="V522" i="1"/>
  <c r="I522" i="1"/>
  <c r="A522" i="1"/>
  <c r="AH521" i="1"/>
  <c r="V521" i="1"/>
  <c r="I521" i="1"/>
  <c r="A521" i="1"/>
  <c r="AH520" i="1"/>
  <c r="V520" i="1"/>
  <c r="I520" i="1"/>
  <c r="A520" i="1"/>
  <c r="AH519" i="1"/>
  <c r="V519" i="1"/>
  <c r="I519" i="1"/>
  <c r="A519" i="1"/>
  <c r="AH518" i="1"/>
  <c r="V518" i="1"/>
  <c r="I518" i="1"/>
  <c r="A518" i="1"/>
  <c r="AH517" i="1"/>
  <c r="V517" i="1"/>
  <c r="I517" i="1"/>
  <c r="A517" i="1"/>
  <c r="AH516" i="1"/>
  <c r="V516" i="1"/>
  <c r="I516" i="1"/>
  <c r="A516" i="1"/>
  <c r="AH515" i="1"/>
  <c r="V515" i="1"/>
  <c r="I515" i="1"/>
  <c r="A515" i="1"/>
  <c r="AH514" i="1"/>
  <c r="V514" i="1"/>
  <c r="I514" i="1"/>
  <c r="A514" i="1"/>
  <c r="AH513" i="1"/>
  <c r="V513" i="1"/>
  <c r="I513" i="1"/>
  <c r="A513" i="1"/>
  <c r="AH512" i="1"/>
  <c r="V512" i="1"/>
  <c r="I512" i="1"/>
  <c r="A512" i="1"/>
  <c r="AH511" i="1"/>
  <c r="V511" i="1"/>
  <c r="I511" i="1"/>
  <c r="A511" i="1"/>
  <c r="AH510" i="1"/>
  <c r="V510" i="1"/>
  <c r="I510" i="1"/>
  <c r="A510" i="1"/>
  <c r="AH509" i="1"/>
  <c r="V509" i="1"/>
  <c r="I509" i="1"/>
  <c r="A509" i="1"/>
  <c r="AH508" i="1"/>
  <c r="V508" i="1"/>
  <c r="I508" i="1"/>
  <c r="A508" i="1"/>
  <c r="AH507" i="1"/>
  <c r="V507" i="1"/>
  <c r="I507" i="1"/>
  <c r="A507" i="1"/>
  <c r="AH506" i="1"/>
  <c r="V506" i="1"/>
  <c r="I506" i="1"/>
  <c r="A506" i="1"/>
  <c r="AH505" i="1"/>
  <c r="V505" i="1"/>
  <c r="I505" i="1"/>
  <c r="A505" i="1"/>
  <c r="AH504" i="1"/>
  <c r="V504" i="1"/>
  <c r="I504" i="1"/>
  <c r="A504" i="1"/>
  <c r="AH503" i="1"/>
  <c r="V503" i="1"/>
  <c r="I503" i="1"/>
  <c r="A503" i="1"/>
  <c r="AH502" i="1"/>
  <c r="V502" i="1"/>
  <c r="I502" i="1"/>
  <c r="A502" i="1"/>
  <c r="AH501" i="1"/>
  <c r="V501" i="1"/>
  <c r="I501" i="1"/>
  <c r="A501" i="1"/>
  <c r="AH500" i="1"/>
  <c r="V500" i="1"/>
  <c r="I500" i="1"/>
  <c r="A500" i="1"/>
  <c r="AH499" i="1"/>
  <c r="V499" i="1"/>
  <c r="I499" i="1"/>
  <c r="A499" i="1"/>
  <c r="AH498" i="1"/>
  <c r="V498" i="1"/>
  <c r="I498" i="1"/>
  <c r="A498" i="1"/>
  <c r="AH497" i="1"/>
  <c r="V497" i="1"/>
  <c r="I497" i="1"/>
  <c r="A497" i="1"/>
  <c r="AH496" i="1"/>
  <c r="V496" i="1"/>
  <c r="I496" i="1"/>
  <c r="A496" i="1"/>
  <c r="AH495" i="1"/>
  <c r="V495" i="1"/>
  <c r="I495" i="1"/>
  <c r="A495" i="1"/>
  <c r="AH494" i="1"/>
  <c r="V494" i="1"/>
  <c r="I494" i="1"/>
  <c r="A494" i="1"/>
  <c r="AH493" i="1"/>
  <c r="V493" i="1"/>
  <c r="I493" i="1"/>
  <c r="A493" i="1"/>
  <c r="AH492" i="1"/>
  <c r="V492" i="1"/>
  <c r="I492" i="1"/>
  <c r="A492" i="1"/>
  <c r="AH491" i="1"/>
  <c r="V491" i="1"/>
  <c r="I491" i="1"/>
  <c r="A491" i="1"/>
  <c r="AH490" i="1"/>
  <c r="V490" i="1"/>
  <c r="I490" i="1"/>
  <c r="A490" i="1"/>
  <c r="AH489" i="1"/>
  <c r="V489" i="1"/>
  <c r="I489" i="1"/>
  <c r="A489" i="1"/>
  <c r="AH488" i="1"/>
  <c r="V488" i="1"/>
  <c r="I488" i="1"/>
  <c r="A488" i="1"/>
  <c r="AH487" i="1"/>
  <c r="V487" i="1"/>
  <c r="I487" i="1"/>
  <c r="A487" i="1"/>
  <c r="AH486" i="1"/>
  <c r="V486" i="1"/>
  <c r="I486" i="1"/>
  <c r="A486" i="1"/>
  <c r="AH485" i="1"/>
  <c r="V485" i="1"/>
  <c r="I485" i="1"/>
  <c r="A485" i="1"/>
  <c r="AH484" i="1"/>
  <c r="V484" i="1"/>
  <c r="I484" i="1"/>
  <c r="A484" i="1"/>
  <c r="AH483" i="1"/>
  <c r="I483" i="1"/>
  <c r="A483" i="1"/>
  <c r="AH482" i="1"/>
  <c r="I482" i="1"/>
  <c r="A482" i="1"/>
  <c r="AH481" i="1"/>
  <c r="V481" i="1"/>
  <c r="I481" i="1"/>
  <c r="A481" i="1"/>
  <c r="AH480" i="1"/>
  <c r="V480" i="1"/>
  <c r="I480" i="1"/>
  <c r="A480" i="1"/>
  <c r="AH479" i="1"/>
  <c r="V479" i="1"/>
  <c r="I479" i="1"/>
  <c r="A479" i="1"/>
  <c r="AH478" i="1"/>
  <c r="V478" i="1"/>
  <c r="I478" i="1"/>
  <c r="A478" i="1"/>
  <c r="AH477" i="1"/>
  <c r="V477" i="1"/>
  <c r="I477" i="1"/>
  <c r="A477" i="1"/>
  <c r="AH476" i="1"/>
  <c r="V476" i="1"/>
  <c r="I476" i="1"/>
  <c r="A476" i="1"/>
  <c r="AH475" i="1"/>
  <c r="V475" i="1"/>
  <c r="I475" i="1"/>
  <c r="A475" i="1"/>
  <c r="AH474" i="1"/>
  <c r="V474" i="1"/>
  <c r="I474" i="1"/>
  <c r="A474" i="1"/>
  <c r="AH473" i="1"/>
  <c r="V473" i="1"/>
  <c r="I473" i="1"/>
  <c r="A473" i="1"/>
  <c r="AH472" i="1"/>
  <c r="V472" i="1"/>
  <c r="I472" i="1"/>
  <c r="A472" i="1"/>
  <c r="AH471" i="1"/>
  <c r="V471" i="1"/>
  <c r="I471" i="1"/>
  <c r="A471" i="1"/>
  <c r="AH470" i="1"/>
  <c r="V470" i="1"/>
  <c r="I470" i="1"/>
  <c r="A470" i="1"/>
  <c r="AH469" i="1"/>
  <c r="V469" i="1"/>
  <c r="I469" i="1"/>
  <c r="A469" i="1"/>
  <c r="AH468" i="1"/>
  <c r="V468" i="1"/>
  <c r="I468" i="1"/>
  <c r="A468" i="1"/>
  <c r="AH467" i="1"/>
  <c r="V467" i="1"/>
  <c r="I467" i="1"/>
  <c r="A467" i="1"/>
  <c r="AH466" i="1"/>
  <c r="V466" i="1"/>
  <c r="I466" i="1"/>
  <c r="A466" i="1"/>
  <c r="AH465" i="1"/>
  <c r="V465" i="1"/>
  <c r="I465" i="1"/>
  <c r="A465" i="1"/>
  <c r="AH464" i="1"/>
  <c r="V464" i="1"/>
  <c r="I464" i="1"/>
  <c r="A464" i="1"/>
  <c r="AH463" i="1"/>
  <c r="V463" i="1"/>
  <c r="I463" i="1"/>
  <c r="A463" i="1"/>
  <c r="AH462" i="1"/>
  <c r="V462" i="1"/>
  <c r="I462" i="1"/>
  <c r="A462" i="1"/>
  <c r="AH461" i="1"/>
  <c r="V461" i="1"/>
  <c r="I461" i="1"/>
  <c r="A461" i="1"/>
  <c r="AH460" i="1"/>
  <c r="V460" i="1"/>
  <c r="I460" i="1"/>
  <c r="A460" i="1"/>
  <c r="AH459" i="1"/>
  <c r="V459" i="1"/>
  <c r="I459" i="1"/>
  <c r="A459" i="1"/>
  <c r="AH458" i="1"/>
  <c r="V458" i="1"/>
  <c r="I458" i="1"/>
  <c r="A458" i="1"/>
  <c r="AH457" i="1"/>
  <c r="V457" i="1"/>
  <c r="I457" i="1"/>
  <c r="A457" i="1"/>
  <c r="AH456" i="1"/>
  <c r="V456" i="1"/>
  <c r="I456" i="1"/>
  <c r="A456" i="1"/>
  <c r="AH455" i="1"/>
  <c r="V455" i="1"/>
  <c r="I455" i="1"/>
  <c r="A455" i="1"/>
  <c r="AH454" i="1"/>
  <c r="V454" i="1"/>
  <c r="I454" i="1"/>
  <c r="A454" i="1"/>
  <c r="AH453" i="1"/>
  <c r="V453" i="1"/>
  <c r="I453" i="1"/>
  <c r="A453" i="1"/>
  <c r="AH452" i="1"/>
  <c r="V452" i="1"/>
  <c r="I452" i="1"/>
  <c r="A452" i="1"/>
  <c r="AH451" i="1"/>
  <c r="V451" i="1"/>
  <c r="I451" i="1"/>
  <c r="A451" i="1"/>
  <c r="AH450" i="1"/>
  <c r="V450" i="1"/>
  <c r="I450" i="1"/>
  <c r="A450" i="1"/>
  <c r="AH449" i="1"/>
  <c r="V449" i="1"/>
  <c r="I449" i="1"/>
  <c r="A449" i="1"/>
  <c r="AH448" i="1"/>
  <c r="V448" i="1"/>
  <c r="I448" i="1"/>
  <c r="A448" i="1"/>
  <c r="AH447" i="1"/>
  <c r="V447" i="1"/>
  <c r="I447" i="1"/>
  <c r="A447" i="1"/>
  <c r="AH446" i="1"/>
  <c r="V446" i="1"/>
  <c r="I446" i="1"/>
  <c r="A446" i="1"/>
  <c r="AH445" i="1"/>
  <c r="V445" i="1"/>
  <c r="I445" i="1"/>
  <c r="A445" i="1"/>
  <c r="AH444" i="1"/>
  <c r="V444" i="1"/>
  <c r="I444" i="1"/>
  <c r="A444" i="1"/>
  <c r="AH443" i="1"/>
  <c r="V443" i="1"/>
  <c r="I443" i="1"/>
  <c r="A443" i="1"/>
  <c r="AH442" i="1"/>
  <c r="V442" i="1"/>
  <c r="I442" i="1"/>
  <c r="A442" i="1"/>
  <c r="AH441" i="1"/>
  <c r="V441" i="1"/>
  <c r="I441" i="1"/>
  <c r="A441" i="1"/>
  <c r="AH440" i="1"/>
  <c r="V440" i="1"/>
  <c r="I440" i="1"/>
  <c r="A440" i="1"/>
  <c r="AH439" i="1"/>
  <c r="V439" i="1"/>
  <c r="I439" i="1"/>
  <c r="A439" i="1"/>
  <c r="AH438" i="1"/>
  <c r="V438" i="1"/>
  <c r="I438" i="1"/>
  <c r="A438" i="1"/>
  <c r="AH437" i="1"/>
  <c r="V437" i="1"/>
  <c r="I437" i="1"/>
  <c r="A437" i="1"/>
  <c r="AH436" i="1"/>
  <c r="V436" i="1"/>
  <c r="I436" i="1"/>
  <c r="A436" i="1"/>
  <c r="AH435" i="1"/>
  <c r="V435" i="1"/>
  <c r="I435" i="1"/>
  <c r="A435" i="1"/>
  <c r="AH434" i="1"/>
  <c r="V434" i="1"/>
  <c r="I434" i="1"/>
  <c r="A434" i="1"/>
  <c r="AH433" i="1"/>
  <c r="V433" i="1"/>
  <c r="I433" i="1"/>
  <c r="A433" i="1"/>
  <c r="AH432" i="1"/>
  <c r="V432" i="1"/>
  <c r="I432" i="1"/>
  <c r="A432" i="1"/>
  <c r="AH431" i="1"/>
  <c r="V431" i="1"/>
  <c r="I431" i="1"/>
  <c r="A431" i="1"/>
  <c r="AH430" i="1"/>
  <c r="V430" i="1"/>
  <c r="I430" i="1"/>
  <c r="A430" i="1"/>
  <c r="AH429" i="1"/>
  <c r="V429" i="1"/>
  <c r="I429" i="1"/>
  <c r="A429" i="1"/>
  <c r="AH428" i="1"/>
  <c r="V428" i="1"/>
  <c r="I428" i="1"/>
  <c r="A428" i="1"/>
  <c r="AH427" i="1"/>
  <c r="V427" i="1"/>
  <c r="I427" i="1"/>
  <c r="A427" i="1"/>
  <c r="AH426" i="1"/>
  <c r="V426" i="1"/>
  <c r="I426" i="1"/>
  <c r="A426" i="1"/>
  <c r="AH425" i="1"/>
  <c r="V425" i="1"/>
  <c r="I425" i="1"/>
  <c r="A425" i="1"/>
  <c r="AH424" i="1"/>
  <c r="V424" i="1"/>
  <c r="I424" i="1"/>
  <c r="A424" i="1"/>
  <c r="AH423" i="1"/>
  <c r="V423" i="1"/>
  <c r="I423" i="1"/>
  <c r="A423" i="1"/>
  <c r="AH422" i="1"/>
  <c r="V422" i="1"/>
  <c r="I422" i="1"/>
  <c r="A422" i="1"/>
  <c r="AH421" i="1"/>
  <c r="V421" i="1"/>
  <c r="I421" i="1"/>
  <c r="A421" i="1"/>
  <c r="AH420" i="1"/>
  <c r="V420" i="1"/>
  <c r="I420" i="1"/>
  <c r="A420" i="1"/>
  <c r="AH419" i="1"/>
  <c r="V419" i="1"/>
  <c r="I419" i="1"/>
  <c r="A419" i="1"/>
  <c r="AH418" i="1"/>
  <c r="V418" i="1"/>
  <c r="I418" i="1"/>
  <c r="A418" i="1"/>
  <c r="AH417" i="1"/>
  <c r="V417" i="1"/>
  <c r="I417" i="1"/>
  <c r="A417" i="1"/>
  <c r="AH416" i="1"/>
  <c r="V416" i="1"/>
  <c r="I416" i="1"/>
  <c r="A416" i="1"/>
  <c r="AH415" i="1"/>
  <c r="V415" i="1"/>
  <c r="I415" i="1"/>
  <c r="A415" i="1"/>
  <c r="AH414" i="1"/>
  <c r="I414" i="1"/>
  <c r="A414" i="1"/>
  <c r="AH413" i="1"/>
  <c r="V413" i="1"/>
  <c r="I413" i="1"/>
  <c r="A413" i="1"/>
  <c r="AH412" i="1"/>
  <c r="V412" i="1"/>
  <c r="I412" i="1"/>
  <c r="A412" i="1"/>
  <c r="AH411" i="1"/>
  <c r="V411" i="1"/>
  <c r="I411" i="1"/>
  <c r="A411" i="1"/>
  <c r="AH410" i="1"/>
  <c r="V410" i="1"/>
  <c r="I410" i="1"/>
  <c r="A410" i="1"/>
  <c r="AH409" i="1"/>
  <c r="V409" i="1"/>
  <c r="I409" i="1"/>
  <c r="A409" i="1"/>
  <c r="AH408" i="1"/>
  <c r="V408" i="1"/>
  <c r="I408" i="1"/>
  <c r="A408" i="1"/>
  <c r="AH407" i="1"/>
  <c r="V407" i="1"/>
  <c r="I407" i="1"/>
  <c r="A407" i="1"/>
  <c r="AH406" i="1"/>
  <c r="V406" i="1"/>
  <c r="I406" i="1"/>
  <c r="A406" i="1"/>
  <c r="AH405" i="1"/>
  <c r="V405" i="1"/>
  <c r="I405" i="1"/>
  <c r="A405" i="1"/>
  <c r="AH404" i="1"/>
  <c r="V404" i="1"/>
  <c r="I404" i="1"/>
  <c r="A404" i="1"/>
  <c r="AH403" i="1"/>
  <c r="V403" i="1"/>
  <c r="I403" i="1"/>
  <c r="A403" i="1"/>
  <c r="AH402" i="1"/>
  <c r="V402" i="1"/>
  <c r="I402" i="1"/>
  <c r="A402" i="1"/>
  <c r="AH401" i="1"/>
  <c r="V401" i="1"/>
  <c r="I401" i="1"/>
  <c r="A401" i="1"/>
  <c r="AH400" i="1"/>
  <c r="V400" i="1"/>
  <c r="I400" i="1"/>
  <c r="A400" i="1"/>
  <c r="AH399" i="1"/>
  <c r="V399" i="1"/>
  <c r="I399" i="1"/>
  <c r="A399" i="1"/>
  <c r="AH398" i="1"/>
  <c r="V398" i="1"/>
  <c r="I398" i="1"/>
  <c r="A398" i="1"/>
  <c r="AH397" i="1"/>
  <c r="V397" i="1"/>
  <c r="I397" i="1"/>
  <c r="A397" i="1"/>
  <c r="AH396" i="1"/>
  <c r="V396" i="1"/>
  <c r="I396" i="1"/>
  <c r="A396" i="1"/>
  <c r="AH395" i="1"/>
  <c r="V395" i="1"/>
  <c r="I395" i="1"/>
  <c r="A395" i="1"/>
  <c r="AH394" i="1"/>
  <c r="V394" i="1"/>
  <c r="I394" i="1"/>
  <c r="A394" i="1"/>
  <c r="AH393" i="1"/>
  <c r="I393" i="1"/>
  <c r="A393" i="1"/>
  <c r="AH392" i="1"/>
  <c r="I392" i="1"/>
  <c r="A392" i="1"/>
  <c r="AH391" i="1"/>
  <c r="V391" i="1"/>
  <c r="I391" i="1"/>
  <c r="A391" i="1"/>
  <c r="AH390" i="1"/>
  <c r="I390" i="1"/>
  <c r="A390" i="1"/>
  <c r="AH389" i="1"/>
  <c r="I389" i="1"/>
  <c r="A389" i="1"/>
  <c r="AH388" i="1"/>
  <c r="V388" i="1"/>
  <c r="I388" i="1"/>
  <c r="A388" i="1"/>
  <c r="AH387" i="1"/>
  <c r="V387" i="1"/>
  <c r="I387" i="1"/>
  <c r="A387" i="1"/>
  <c r="AH386" i="1"/>
  <c r="V386" i="1"/>
  <c r="I386" i="1"/>
  <c r="A386" i="1"/>
  <c r="AH385" i="1"/>
  <c r="V385" i="1"/>
  <c r="I385" i="1"/>
  <c r="A385" i="1"/>
  <c r="AH384" i="1"/>
  <c r="V384" i="1"/>
  <c r="I384" i="1"/>
  <c r="A384" i="1"/>
  <c r="AH383" i="1"/>
  <c r="V383" i="1"/>
  <c r="I383" i="1"/>
  <c r="A383" i="1"/>
  <c r="AH382" i="1"/>
  <c r="V382" i="1"/>
  <c r="I382" i="1"/>
  <c r="A382" i="1"/>
  <c r="AH381" i="1"/>
  <c r="V381" i="1"/>
  <c r="I381" i="1"/>
  <c r="A381" i="1"/>
  <c r="AH380" i="1"/>
  <c r="V380" i="1"/>
  <c r="I380" i="1"/>
  <c r="A380" i="1"/>
  <c r="AH379" i="1"/>
  <c r="V379" i="1"/>
  <c r="I379" i="1"/>
  <c r="A379" i="1"/>
  <c r="AH378" i="1"/>
  <c r="V378" i="1"/>
  <c r="I378" i="1"/>
  <c r="A378" i="1"/>
  <c r="AH377" i="1"/>
  <c r="V377" i="1"/>
  <c r="I377" i="1"/>
  <c r="A377" i="1"/>
  <c r="AH376" i="1"/>
  <c r="V376" i="1"/>
  <c r="I376" i="1"/>
  <c r="A376" i="1"/>
  <c r="AH375" i="1"/>
  <c r="V375" i="1"/>
  <c r="I375" i="1"/>
  <c r="A375" i="1"/>
  <c r="AH374" i="1"/>
  <c r="V374" i="1"/>
  <c r="I374" i="1"/>
  <c r="A374" i="1"/>
  <c r="AH373" i="1"/>
  <c r="V373" i="1"/>
  <c r="I373" i="1"/>
  <c r="A373" i="1"/>
  <c r="AH372" i="1"/>
  <c r="V372" i="1"/>
  <c r="I372" i="1"/>
  <c r="A372" i="1"/>
  <c r="AH371" i="1"/>
  <c r="V371" i="1"/>
  <c r="I371" i="1"/>
  <c r="A371" i="1"/>
  <c r="AH370" i="1"/>
  <c r="V370" i="1"/>
  <c r="I370" i="1"/>
  <c r="A370" i="1"/>
  <c r="AH369" i="1"/>
  <c r="V369" i="1"/>
  <c r="I369" i="1"/>
  <c r="A369" i="1"/>
  <c r="AH368" i="1"/>
  <c r="V368" i="1"/>
  <c r="I368" i="1"/>
  <c r="A368" i="1"/>
  <c r="AH367" i="1"/>
  <c r="V367" i="1"/>
  <c r="I367" i="1"/>
  <c r="A367" i="1"/>
  <c r="AH366" i="1"/>
  <c r="I366" i="1"/>
  <c r="A366" i="1"/>
  <c r="AH365" i="1"/>
  <c r="V365" i="1"/>
  <c r="I365" i="1"/>
  <c r="A365" i="1"/>
  <c r="AH364" i="1"/>
  <c r="V364" i="1"/>
  <c r="I364" i="1"/>
  <c r="A364" i="1"/>
  <c r="AH363" i="1"/>
  <c r="V363" i="1"/>
  <c r="I363" i="1"/>
  <c r="A363" i="1"/>
  <c r="AH362" i="1"/>
  <c r="V362" i="1"/>
  <c r="I362" i="1"/>
  <c r="A362" i="1"/>
  <c r="AH361" i="1"/>
  <c r="V361" i="1"/>
  <c r="I361" i="1"/>
  <c r="A361" i="1"/>
  <c r="AH360" i="1"/>
  <c r="V360" i="1"/>
  <c r="I360" i="1"/>
  <c r="A360" i="1"/>
  <c r="AH359" i="1"/>
  <c r="V359" i="1"/>
  <c r="I359" i="1"/>
  <c r="A359" i="1"/>
  <c r="AH358" i="1"/>
  <c r="V358" i="1"/>
  <c r="I358" i="1"/>
  <c r="A358" i="1"/>
  <c r="AH357" i="1"/>
  <c r="I357" i="1"/>
  <c r="A357" i="1"/>
  <c r="AH356" i="1"/>
  <c r="V356" i="1"/>
  <c r="I356" i="1"/>
  <c r="A356" i="1"/>
  <c r="AH355" i="1"/>
  <c r="V355" i="1"/>
  <c r="I355" i="1"/>
  <c r="A355" i="1"/>
  <c r="AH354" i="1"/>
  <c r="V354" i="1"/>
  <c r="I354" i="1"/>
  <c r="A354" i="1"/>
  <c r="AH353" i="1"/>
  <c r="V353" i="1"/>
  <c r="I353" i="1"/>
  <c r="A353" i="1"/>
  <c r="AH352" i="1"/>
  <c r="V352" i="1"/>
  <c r="I352" i="1"/>
  <c r="A352" i="1"/>
  <c r="AH351" i="1"/>
  <c r="V351" i="1"/>
  <c r="I351" i="1"/>
  <c r="A351" i="1"/>
  <c r="AH350" i="1"/>
  <c r="V350" i="1"/>
  <c r="I350" i="1"/>
  <c r="A350" i="1"/>
  <c r="AH349" i="1"/>
  <c r="V349" i="1"/>
  <c r="I349" i="1"/>
  <c r="A349" i="1"/>
  <c r="AH348" i="1"/>
  <c r="V348" i="1"/>
  <c r="I348" i="1"/>
  <c r="A348" i="1"/>
  <c r="AH347" i="1"/>
  <c r="V347" i="1"/>
  <c r="I347" i="1"/>
  <c r="A347" i="1"/>
  <c r="AH346" i="1"/>
  <c r="V346" i="1"/>
  <c r="I346" i="1"/>
  <c r="A346" i="1"/>
  <c r="AH345" i="1"/>
  <c r="V345" i="1"/>
  <c r="I345" i="1"/>
  <c r="A345" i="1"/>
  <c r="AH344" i="1"/>
  <c r="V344" i="1"/>
  <c r="I344" i="1"/>
  <c r="A344" i="1"/>
  <c r="AH343" i="1"/>
  <c r="V343" i="1"/>
  <c r="I343" i="1"/>
  <c r="A343" i="1"/>
  <c r="AH342" i="1"/>
  <c r="V342" i="1"/>
  <c r="I342" i="1"/>
  <c r="A342" i="1"/>
  <c r="AH341" i="1"/>
  <c r="V341" i="1"/>
  <c r="I341" i="1"/>
  <c r="A341" i="1"/>
  <c r="AH340" i="1"/>
  <c r="V340" i="1"/>
  <c r="I340" i="1"/>
  <c r="A340" i="1"/>
  <c r="AH339" i="1"/>
  <c r="V339" i="1"/>
  <c r="I339" i="1"/>
  <c r="A339" i="1"/>
  <c r="AH338" i="1"/>
  <c r="V338" i="1"/>
  <c r="I338" i="1"/>
  <c r="A338" i="1"/>
  <c r="AH337" i="1"/>
  <c r="V337" i="1"/>
  <c r="I337" i="1"/>
  <c r="A337" i="1"/>
  <c r="AH336" i="1"/>
  <c r="V336" i="1"/>
  <c r="I336" i="1"/>
  <c r="A336" i="1"/>
  <c r="AH335" i="1"/>
  <c r="V335" i="1"/>
  <c r="I335" i="1"/>
  <c r="A335" i="1"/>
  <c r="AH334" i="1"/>
  <c r="V334" i="1"/>
  <c r="I334" i="1"/>
  <c r="A334" i="1"/>
  <c r="AH333" i="1"/>
  <c r="V333" i="1"/>
  <c r="I333" i="1"/>
  <c r="A333" i="1"/>
  <c r="AH332" i="1"/>
  <c r="V332" i="1"/>
  <c r="I332" i="1"/>
  <c r="A332" i="1"/>
  <c r="AH331" i="1"/>
  <c r="V331" i="1"/>
  <c r="I331" i="1"/>
  <c r="A331" i="1"/>
  <c r="AH330" i="1"/>
  <c r="V330" i="1"/>
  <c r="I330" i="1"/>
  <c r="A330" i="1"/>
  <c r="AH329" i="1"/>
  <c r="V329" i="1"/>
  <c r="I329" i="1"/>
  <c r="A329" i="1"/>
  <c r="AH328" i="1"/>
  <c r="V328" i="1"/>
  <c r="I328" i="1"/>
  <c r="A328" i="1"/>
  <c r="AH327" i="1"/>
  <c r="V327" i="1"/>
  <c r="I327" i="1"/>
  <c r="A327" i="1"/>
  <c r="AH326" i="1"/>
  <c r="V326" i="1"/>
  <c r="I326" i="1"/>
  <c r="A326" i="1"/>
  <c r="AH325" i="1"/>
  <c r="V325" i="1"/>
  <c r="I325" i="1"/>
  <c r="A325" i="1"/>
  <c r="AH324" i="1"/>
  <c r="V324" i="1"/>
  <c r="I324" i="1"/>
  <c r="A324" i="1"/>
  <c r="AH323" i="1"/>
  <c r="V323" i="1"/>
  <c r="I323" i="1"/>
  <c r="A323" i="1"/>
  <c r="AH322" i="1"/>
  <c r="V322" i="1"/>
  <c r="I322" i="1"/>
  <c r="A322" i="1"/>
  <c r="AH321" i="1"/>
  <c r="V321" i="1"/>
  <c r="I321" i="1"/>
  <c r="A321" i="1"/>
  <c r="AH320" i="1"/>
  <c r="V320" i="1"/>
  <c r="I320" i="1"/>
  <c r="A320" i="1"/>
  <c r="AH319" i="1"/>
  <c r="V319" i="1"/>
  <c r="I319" i="1"/>
  <c r="A319" i="1"/>
  <c r="AH318" i="1"/>
  <c r="V318" i="1"/>
  <c r="I318" i="1"/>
  <c r="A318" i="1"/>
  <c r="AH317" i="1"/>
  <c r="V317" i="1"/>
  <c r="I317" i="1"/>
  <c r="A317" i="1"/>
  <c r="AH316" i="1"/>
  <c r="V316" i="1"/>
  <c r="I316" i="1"/>
  <c r="A316" i="1"/>
  <c r="AH315" i="1"/>
  <c r="V315" i="1"/>
  <c r="I315" i="1"/>
  <c r="A315" i="1"/>
  <c r="AH314" i="1"/>
  <c r="V314" i="1"/>
  <c r="I314" i="1"/>
  <c r="A314" i="1"/>
  <c r="AH313" i="1"/>
  <c r="V313" i="1"/>
  <c r="I313" i="1"/>
  <c r="A313" i="1"/>
  <c r="AH312" i="1"/>
  <c r="V312" i="1"/>
  <c r="I312" i="1"/>
  <c r="A312" i="1"/>
  <c r="AH311" i="1"/>
  <c r="V311" i="1"/>
  <c r="I311" i="1"/>
  <c r="A311" i="1"/>
  <c r="AH310" i="1"/>
  <c r="V310" i="1"/>
  <c r="I310" i="1"/>
  <c r="A310" i="1"/>
  <c r="AH309" i="1"/>
  <c r="V309" i="1"/>
  <c r="I309" i="1"/>
  <c r="A309" i="1"/>
  <c r="AH308" i="1"/>
  <c r="V308" i="1"/>
  <c r="I308" i="1"/>
  <c r="A308" i="1"/>
  <c r="AH307" i="1"/>
  <c r="V307" i="1"/>
  <c r="I307" i="1"/>
  <c r="A307" i="1"/>
  <c r="AH306" i="1"/>
  <c r="V306" i="1"/>
  <c r="I306" i="1"/>
  <c r="A306" i="1"/>
  <c r="AH305" i="1"/>
  <c r="V305" i="1"/>
  <c r="I305" i="1"/>
  <c r="A305" i="1"/>
  <c r="AH304" i="1"/>
  <c r="V304" i="1"/>
  <c r="I304" i="1"/>
  <c r="A304" i="1"/>
  <c r="AH303" i="1"/>
  <c r="V303" i="1"/>
  <c r="I303" i="1"/>
  <c r="A303" i="1"/>
  <c r="AH302" i="1"/>
  <c r="V302" i="1"/>
  <c r="I302" i="1"/>
  <c r="A302" i="1"/>
  <c r="AH301" i="1"/>
  <c r="V301" i="1"/>
  <c r="I301" i="1"/>
  <c r="A301" i="1"/>
  <c r="AH300" i="1"/>
  <c r="V300" i="1"/>
  <c r="I300" i="1"/>
  <c r="A300" i="1"/>
  <c r="AH299" i="1"/>
  <c r="V299" i="1"/>
  <c r="I299" i="1"/>
  <c r="A299" i="1"/>
  <c r="AH298" i="1"/>
  <c r="V298" i="1"/>
  <c r="I298" i="1"/>
  <c r="A298" i="1"/>
  <c r="AH297" i="1"/>
  <c r="V297" i="1"/>
  <c r="I297" i="1"/>
  <c r="A297" i="1"/>
  <c r="AH296" i="1"/>
  <c r="V296" i="1"/>
  <c r="I296" i="1"/>
  <c r="A296" i="1"/>
  <c r="AH295" i="1"/>
  <c r="V295" i="1"/>
  <c r="I295" i="1"/>
  <c r="A295" i="1"/>
  <c r="AH294" i="1"/>
  <c r="V294" i="1"/>
  <c r="I294" i="1"/>
  <c r="A294" i="1"/>
  <c r="AH293" i="1"/>
  <c r="V293" i="1"/>
  <c r="I293" i="1"/>
  <c r="A293" i="1"/>
  <c r="AH292" i="1"/>
  <c r="V292" i="1"/>
  <c r="I292" i="1"/>
  <c r="A292" i="1"/>
  <c r="AH291" i="1"/>
  <c r="V291" i="1"/>
  <c r="I291" i="1"/>
  <c r="A291" i="1"/>
  <c r="AH290" i="1"/>
  <c r="V290" i="1"/>
  <c r="I290" i="1"/>
  <c r="A290" i="1"/>
  <c r="AH289" i="1"/>
  <c r="V289" i="1"/>
  <c r="I289" i="1"/>
  <c r="A289" i="1"/>
  <c r="AH288" i="1"/>
  <c r="V288" i="1"/>
  <c r="I288" i="1"/>
  <c r="A288" i="1"/>
  <c r="AH287" i="1"/>
  <c r="V287" i="1"/>
  <c r="I287" i="1"/>
  <c r="A287" i="1"/>
  <c r="AH286" i="1"/>
  <c r="V286" i="1"/>
  <c r="I286" i="1"/>
  <c r="A286" i="1"/>
  <c r="AH285" i="1"/>
  <c r="V285" i="1"/>
  <c r="I285" i="1"/>
  <c r="A285" i="1"/>
  <c r="AH284" i="1"/>
  <c r="V284" i="1"/>
  <c r="I284" i="1"/>
  <c r="A284" i="1"/>
  <c r="AH283" i="1"/>
  <c r="V283" i="1"/>
  <c r="I283" i="1"/>
  <c r="A283" i="1"/>
  <c r="AH282" i="1"/>
  <c r="V282" i="1"/>
  <c r="I282" i="1"/>
  <c r="A282" i="1"/>
  <c r="AH281" i="1"/>
  <c r="V281" i="1"/>
  <c r="I281" i="1"/>
  <c r="A281" i="1"/>
  <c r="AH280" i="1"/>
  <c r="V280" i="1"/>
  <c r="I280" i="1"/>
  <c r="A280" i="1"/>
  <c r="AH279" i="1"/>
  <c r="V279" i="1"/>
  <c r="I279" i="1"/>
  <c r="A279" i="1"/>
  <c r="AH278" i="1"/>
  <c r="V278" i="1"/>
  <c r="I278" i="1"/>
  <c r="A278" i="1"/>
  <c r="AH277" i="1"/>
  <c r="V277" i="1"/>
  <c r="I277" i="1"/>
  <c r="A277" i="1"/>
  <c r="AH276" i="1"/>
  <c r="V276" i="1"/>
  <c r="I276" i="1"/>
  <c r="A276" i="1"/>
  <c r="AH275" i="1"/>
  <c r="V275" i="1"/>
  <c r="I275" i="1"/>
  <c r="A275" i="1"/>
  <c r="AH274" i="1"/>
  <c r="V274" i="1"/>
  <c r="I274" i="1"/>
  <c r="A274" i="1"/>
  <c r="AH273" i="1"/>
  <c r="V273" i="1"/>
  <c r="I273" i="1"/>
  <c r="A273" i="1"/>
  <c r="AH272" i="1"/>
  <c r="V272" i="1"/>
  <c r="I272" i="1"/>
  <c r="A272" i="1"/>
  <c r="AH271" i="1"/>
  <c r="V271" i="1"/>
  <c r="I271" i="1"/>
  <c r="A271" i="1"/>
  <c r="AH270" i="1"/>
  <c r="V270" i="1"/>
  <c r="I270" i="1"/>
  <c r="A270" i="1"/>
  <c r="AH269" i="1"/>
  <c r="V269" i="1"/>
  <c r="I269" i="1"/>
  <c r="A269" i="1"/>
  <c r="AH268" i="1"/>
  <c r="V268" i="1"/>
  <c r="I268" i="1"/>
  <c r="A268" i="1"/>
  <c r="AH267" i="1"/>
  <c r="V267" i="1"/>
  <c r="I267" i="1"/>
  <c r="A267" i="1"/>
  <c r="AH266" i="1"/>
  <c r="V266" i="1"/>
  <c r="I266" i="1"/>
  <c r="A266" i="1"/>
  <c r="AH265" i="1"/>
  <c r="I265" i="1"/>
  <c r="A265" i="1"/>
  <c r="AH264" i="1"/>
  <c r="V264" i="1"/>
  <c r="I264" i="1"/>
  <c r="A264" i="1"/>
  <c r="AH263" i="1"/>
  <c r="V263" i="1"/>
  <c r="I263" i="1"/>
  <c r="A263" i="1"/>
  <c r="AH262" i="1"/>
  <c r="V262" i="1"/>
  <c r="I262" i="1"/>
  <c r="A262" i="1"/>
  <c r="AH261" i="1"/>
  <c r="V261" i="1"/>
  <c r="I261" i="1"/>
  <c r="A261" i="1"/>
  <c r="AH260" i="1"/>
  <c r="V260" i="1"/>
  <c r="I260" i="1"/>
  <c r="A260" i="1"/>
  <c r="AH259" i="1"/>
  <c r="V259" i="1"/>
  <c r="I259" i="1"/>
  <c r="A259" i="1"/>
  <c r="AH258" i="1"/>
  <c r="V258" i="1"/>
  <c r="I258" i="1"/>
  <c r="A258" i="1"/>
  <c r="AH257" i="1"/>
  <c r="V257" i="1"/>
  <c r="I257" i="1"/>
  <c r="A257" i="1"/>
  <c r="AH256" i="1"/>
  <c r="V256" i="1"/>
  <c r="I256" i="1"/>
  <c r="A256" i="1"/>
  <c r="AH255" i="1"/>
  <c r="V255" i="1"/>
  <c r="I255" i="1"/>
  <c r="A255" i="1"/>
  <c r="AH254" i="1"/>
  <c r="V254" i="1"/>
  <c r="I254" i="1"/>
  <c r="A254" i="1"/>
  <c r="AH253" i="1"/>
  <c r="V253" i="1"/>
  <c r="I253" i="1"/>
  <c r="A253" i="1"/>
  <c r="AH252" i="1"/>
  <c r="V252" i="1"/>
  <c r="I252" i="1"/>
  <c r="A252" i="1"/>
  <c r="AH251" i="1"/>
  <c r="I251" i="1"/>
  <c r="A251" i="1"/>
  <c r="AH250" i="1"/>
  <c r="V250" i="1"/>
  <c r="I250" i="1"/>
  <c r="A250" i="1"/>
  <c r="AH249" i="1"/>
  <c r="V249" i="1"/>
  <c r="I249" i="1"/>
  <c r="A249" i="1"/>
  <c r="AH248" i="1"/>
  <c r="V248" i="1"/>
  <c r="I248" i="1"/>
  <c r="A248" i="1"/>
  <c r="AH247" i="1"/>
  <c r="V247" i="1"/>
  <c r="I247" i="1"/>
  <c r="A247" i="1"/>
  <c r="AH246" i="1"/>
  <c r="V246" i="1"/>
  <c r="I246" i="1"/>
  <c r="A246" i="1"/>
  <c r="AH245" i="1"/>
  <c r="V245" i="1"/>
  <c r="I245" i="1"/>
  <c r="A245" i="1"/>
  <c r="AH244" i="1"/>
  <c r="V244" i="1"/>
  <c r="I244" i="1"/>
  <c r="A244" i="1"/>
  <c r="AH243" i="1"/>
  <c r="V243" i="1"/>
  <c r="I243" i="1"/>
  <c r="A243" i="1"/>
  <c r="AH242" i="1"/>
  <c r="V242" i="1"/>
  <c r="I242" i="1"/>
  <c r="A242" i="1"/>
  <c r="AH241" i="1"/>
  <c r="I241" i="1"/>
  <c r="A241" i="1"/>
  <c r="AH240" i="1"/>
  <c r="I240" i="1"/>
  <c r="A240" i="1"/>
  <c r="AH239" i="1"/>
  <c r="I239" i="1"/>
  <c r="A239" i="1"/>
  <c r="AH238" i="1"/>
  <c r="I238" i="1"/>
  <c r="A238" i="1"/>
  <c r="AH237" i="1"/>
  <c r="V237" i="1"/>
  <c r="I237" i="1"/>
  <c r="A237" i="1"/>
  <c r="AH236" i="1"/>
  <c r="V236" i="1"/>
  <c r="I236" i="1"/>
  <c r="A236" i="1"/>
  <c r="AH235" i="1"/>
  <c r="V235" i="1"/>
  <c r="I235" i="1"/>
  <c r="A235" i="1"/>
  <c r="AH234" i="1"/>
  <c r="V234" i="1"/>
  <c r="I234" i="1"/>
  <c r="A234" i="1"/>
  <c r="AH233" i="1"/>
  <c r="V233" i="1"/>
  <c r="I233" i="1"/>
  <c r="A233" i="1"/>
  <c r="AH232" i="1"/>
  <c r="V232" i="1"/>
  <c r="I232" i="1"/>
  <c r="A232" i="1"/>
  <c r="AH231" i="1"/>
  <c r="I231" i="1"/>
  <c r="A231" i="1"/>
  <c r="AH230" i="1"/>
  <c r="V230" i="1"/>
  <c r="I230" i="1"/>
  <c r="A230" i="1"/>
  <c r="AH229" i="1"/>
  <c r="V229" i="1"/>
  <c r="I229" i="1"/>
  <c r="A229" i="1"/>
  <c r="AH228" i="1"/>
  <c r="V228" i="1"/>
  <c r="I228" i="1"/>
  <c r="A228" i="1"/>
  <c r="AH227" i="1"/>
  <c r="V227" i="1"/>
  <c r="I227" i="1"/>
  <c r="A227" i="1"/>
  <c r="AH226" i="1"/>
  <c r="V226" i="1"/>
  <c r="I226" i="1"/>
  <c r="A226" i="1"/>
  <c r="AH225" i="1"/>
  <c r="V225" i="1"/>
  <c r="I225" i="1"/>
  <c r="A225" i="1"/>
  <c r="AH224" i="1"/>
  <c r="V224" i="1"/>
  <c r="I224" i="1"/>
  <c r="A224" i="1"/>
  <c r="AH223" i="1"/>
  <c r="V223" i="1"/>
  <c r="I223" i="1"/>
  <c r="A223" i="1"/>
  <c r="AH222" i="1"/>
  <c r="V222" i="1"/>
  <c r="I222" i="1"/>
  <c r="A222" i="1"/>
  <c r="AH221" i="1"/>
  <c r="V221" i="1"/>
  <c r="I221" i="1"/>
  <c r="A221" i="1"/>
  <c r="AH220" i="1"/>
  <c r="V220" i="1"/>
  <c r="I220" i="1"/>
  <c r="A220" i="1"/>
  <c r="AH219" i="1"/>
  <c r="V219" i="1"/>
  <c r="I219" i="1"/>
  <c r="A219" i="1"/>
  <c r="AH218" i="1"/>
  <c r="V218" i="1"/>
  <c r="I218" i="1"/>
  <c r="A218" i="1"/>
  <c r="AH217" i="1"/>
  <c r="I217" i="1"/>
  <c r="A217" i="1"/>
  <c r="AH216" i="1"/>
  <c r="I216" i="1"/>
  <c r="A216" i="1"/>
  <c r="AH215" i="1"/>
  <c r="V215" i="1"/>
  <c r="I215" i="1"/>
  <c r="A215" i="1"/>
  <c r="AH214" i="1"/>
  <c r="V214" i="1"/>
  <c r="I214" i="1"/>
  <c r="A214" i="1"/>
  <c r="AH213" i="1"/>
  <c r="V213" i="1"/>
  <c r="I213" i="1"/>
  <c r="A213" i="1"/>
  <c r="AH212" i="1"/>
  <c r="V212" i="1"/>
  <c r="I212" i="1"/>
  <c r="A212" i="1"/>
  <c r="AH211" i="1"/>
  <c r="V211" i="1"/>
  <c r="I211" i="1"/>
  <c r="A211" i="1"/>
  <c r="AH210" i="1"/>
  <c r="V210" i="1"/>
  <c r="I210" i="1"/>
  <c r="A210" i="1"/>
  <c r="AH209" i="1"/>
  <c r="V209" i="1"/>
  <c r="I209" i="1"/>
  <c r="A209" i="1"/>
  <c r="AH208" i="1"/>
  <c r="V208" i="1"/>
  <c r="I208" i="1"/>
  <c r="A208" i="1"/>
  <c r="AH207" i="1"/>
  <c r="V207" i="1"/>
  <c r="I207" i="1"/>
  <c r="A207" i="1"/>
  <c r="AH206" i="1"/>
  <c r="V206" i="1"/>
  <c r="I206" i="1"/>
  <c r="A206" i="1"/>
  <c r="AH205" i="1"/>
  <c r="V205" i="1"/>
  <c r="I205" i="1"/>
  <c r="A205" i="1"/>
  <c r="AH204" i="1"/>
  <c r="I204" i="1"/>
  <c r="A204" i="1"/>
  <c r="AH203" i="1"/>
  <c r="I203" i="1"/>
  <c r="A203" i="1"/>
  <c r="AH202" i="1"/>
  <c r="V202" i="1"/>
  <c r="I202" i="1"/>
  <c r="A202" i="1"/>
  <c r="AH201" i="1"/>
  <c r="V201" i="1"/>
  <c r="I201" i="1"/>
  <c r="A201" i="1"/>
  <c r="AH200" i="1"/>
  <c r="V200" i="1"/>
  <c r="I200" i="1"/>
  <c r="A200" i="1"/>
  <c r="AH199" i="1"/>
  <c r="I199" i="1"/>
  <c r="A199" i="1"/>
  <c r="AH198" i="1"/>
  <c r="I198" i="1"/>
  <c r="A198" i="1"/>
  <c r="AH197" i="1"/>
  <c r="V197" i="1"/>
  <c r="I197" i="1"/>
  <c r="A197" i="1"/>
  <c r="AH196" i="1"/>
  <c r="V196" i="1"/>
  <c r="I196" i="1"/>
  <c r="A196" i="1"/>
  <c r="AH195" i="1"/>
  <c r="I195" i="1"/>
  <c r="A195" i="1"/>
  <c r="AH194" i="1"/>
  <c r="I194" i="1"/>
  <c r="A194" i="1"/>
  <c r="AH193" i="1"/>
  <c r="V193" i="1"/>
  <c r="I193" i="1"/>
  <c r="A193" i="1"/>
  <c r="AH192" i="1"/>
  <c r="V192" i="1"/>
  <c r="I192" i="1"/>
  <c r="A192" i="1"/>
  <c r="AH191" i="1"/>
  <c r="I191" i="1"/>
  <c r="A191" i="1"/>
  <c r="AH190" i="1"/>
  <c r="V190" i="1"/>
  <c r="I190" i="1"/>
  <c r="A190" i="1"/>
  <c r="AH189" i="1"/>
  <c r="V189" i="1"/>
  <c r="I189" i="1"/>
  <c r="A189" i="1"/>
  <c r="AH188" i="1"/>
  <c r="V188" i="1"/>
  <c r="I188" i="1"/>
  <c r="A188" i="1"/>
  <c r="AH187" i="1"/>
  <c r="V187" i="1"/>
  <c r="I187" i="1"/>
  <c r="A187" i="1"/>
  <c r="AH186" i="1"/>
  <c r="V186" i="1"/>
  <c r="I186" i="1"/>
  <c r="A186" i="1"/>
  <c r="AH185" i="1"/>
  <c r="V185" i="1"/>
  <c r="I185" i="1"/>
  <c r="A185" i="1"/>
  <c r="AH184" i="1"/>
  <c r="V184" i="1"/>
  <c r="I184" i="1"/>
  <c r="A184" i="1"/>
  <c r="AH183" i="1"/>
  <c r="V183" i="1"/>
  <c r="I183" i="1"/>
  <c r="A183" i="1"/>
  <c r="AH182" i="1"/>
  <c r="V182" i="1"/>
  <c r="I182" i="1"/>
  <c r="A182" i="1"/>
  <c r="AH181" i="1"/>
  <c r="V181" i="1"/>
  <c r="I181" i="1"/>
  <c r="A181" i="1"/>
  <c r="AH180" i="1"/>
  <c r="V180" i="1"/>
  <c r="I180" i="1"/>
  <c r="A180" i="1"/>
  <c r="AH179" i="1"/>
  <c r="V179" i="1"/>
  <c r="I179" i="1"/>
  <c r="A179" i="1"/>
  <c r="AH178" i="1"/>
  <c r="V178" i="1"/>
  <c r="I178" i="1"/>
  <c r="A178" i="1"/>
  <c r="AH177" i="1"/>
  <c r="V177" i="1"/>
  <c r="I177" i="1"/>
  <c r="A177" i="1"/>
  <c r="AH176" i="1"/>
  <c r="V176" i="1"/>
  <c r="I176" i="1"/>
  <c r="A176" i="1"/>
  <c r="AH175" i="1"/>
  <c r="V175" i="1"/>
  <c r="I175" i="1"/>
  <c r="A175" i="1"/>
  <c r="AH174" i="1"/>
  <c r="V174" i="1"/>
  <c r="I174" i="1"/>
  <c r="A174" i="1"/>
  <c r="AH173" i="1"/>
  <c r="V173" i="1"/>
  <c r="I173" i="1"/>
  <c r="A173" i="1"/>
  <c r="AH172" i="1"/>
  <c r="V172" i="1"/>
  <c r="I172" i="1"/>
  <c r="A172" i="1"/>
  <c r="AH171" i="1"/>
  <c r="V171" i="1"/>
  <c r="I171" i="1"/>
  <c r="A171" i="1"/>
  <c r="AH170" i="1"/>
  <c r="V170" i="1"/>
  <c r="I170" i="1"/>
  <c r="A170" i="1"/>
  <c r="AH169" i="1"/>
  <c r="V169" i="1"/>
  <c r="I169" i="1"/>
  <c r="A169" i="1"/>
  <c r="AH168" i="1"/>
  <c r="V168" i="1"/>
  <c r="I168" i="1"/>
  <c r="A168" i="1"/>
  <c r="AH167" i="1"/>
  <c r="V167" i="1"/>
  <c r="I167" i="1"/>
  <c r="A167" i="1"/>
  <c r="AH166" i="1"/>
  <c r="V166" i="1"/>
  <c r="I166" i="1"/>
  <c r="A166" i="1"/>
  <c r="AH165" i="1"/>
  <c r="V165" i="1"/>
  <c r="I165" i="1"/>
  <c r="A165" i="1"/>
  <c r="AH164" i="1"/>
  <c r="V164" i="1"/>
  <c r="I164" i="1"/>
  <c r="A164" i="1"/>
  <c r="AH163" i="1"/>
  <c r="V163" i="1"/>
  <c r="I163" i="1"/>
  <c r="A163" i="1"/>
  <c r="AH162" i="1"/>
  <c r="V162" i="1"/>
  <c r="I162" i="1"/>
  <c r="A162" i="1"/>
  <c r="AH161" i="1"/>
  <c r="V161" i="1"/>
  <c r="I161" i="1"/>
  <c r="A161" i="1"/>
  <c r="AH160" i="1"/>
  <c r="V160" i="1"/>
  <c r="I160" i="1"/>
  <c r="A160" i="1"/>
  <c r="AH159" i="1"/>
  <c r="V159" i="1"/>
  <c r="I159" i="1"/>
  <c r="A159" i="1"/>
  <c r="AH158" i="1"/>
  <c r="V158" i="1"/>
  <c r="I158" i="1"/>
  <c r="A158" i="1"/>
  <c r="AH157" i="1"/>
  <c r="V157" i="1"/>
  <c r="I157" i="1"/>
  <c r="A157" i="1"/>
  <c r="AH156" i="1"/>
  <c r="V156" i="1"/>
  <c r="I156" i="1"/>
  <c r="A156" i="1"/>
  <c r="AH155" i="1"/>
  <c r="V155" i="1"/>
  <c r="I155" i="1"/>
  <c r="A155" i="1"/>
  <c r="AH154" i="1"/>
  <c r="V154" i="1"/>
  <c r="I154" i="1"/>
  <c r="A154" i="1"/>
  <c r="AH153" i="1"/>
  <c r="V153" i="1"/>
  <c r="I153" i="1"/>
  <c r="A153" i="1"/>
  <c r="AH152" i="1"/>
  <c r="V152" i="1"/>
  <c r="I152" i="1"/>
  <c r="A152" i="1"/>
  <c r="AH151" i="1"/>
  <c r="V151" i="1"/>
  <c r="I151" i="1"/>
  <c r="A151" i="1"/>
  <c r="AH150" i="1"/>
  <c r="V150" i="1"/>
  <c r="I150" i="1"/>
  <c r="A150" i="1"/>
  <c r="AH149" i="1"/>
  <c r="V149" i="1"/>
  <c r="I149" i="1"/>
  <c r="A149" i="1"/>
  <c r="AH148" i="1"/>
  <c r="V148" i="1"/>
  <c r="I148" i="1"/>
  <c r="A148" i="1"/>
  <c r="AH147" i="1"/>
  <c r="V147" i="1"/>
  <c r="I147" i="1"/>
  <c r="A147" i="1"/>
  <c r="AH146" i="1"/>
  <c r="V146" i="1"/>
  <c r="I146" i="1"/>
  <c r="A146" i="1"/>
  <c r="AH145" i="1"/>
  <c r="V145" i="1"/>
  <c r="I145" i="1"/>
  <c r="A145" i="1"/>
  <c r="AH144" i="1"/>
  <c r="V144" i="1"/>
  <c r="I144" i="1"/>
  <c r="A144" i="1"/>
  <c r="AH143" i="1"/>
  <c r="V143" i="1"/>
  <c r="I143" i="1"/>
  <c r="A143" i="1"/>
  <c r="AH142" i="1"/>
  <c r="V142" i="1"/>
  <c r="I142" i="1"/>
  <c r="A142" i="1"/>
  <c r="AH141" i="1"/>
  <c r="I141" i="1"/>
  <c r="A141" i="1"/>
  <c r="AH140" i="1"/>
  <c r="I140" i="1"/>
  <c r="A140" i="1"/>
  <c r="AH139" i="1"/>
  <c r="V139" i="1"/>
  <c r="I139" i="1"/>
  <c r="A139" i="1"/>
  <c r="AH138" i="1"/>
  <c r="V138" i="1"/>
  <c r="I138" i="1"/>
  <c r="A138" i="1"/>
  <c r="AH137" i="1"/>
  <c r="V137" i="1"/>
  <c r="I137" i="1"/>
  <c r="A137" i="1"/>
  <c r="AH136" i="1"/>
  <c r="V136" i="1"/>
  <c r="I136" i="1"/>
  <c r="A136" i="1"/>
  <c r="AH135" i="1"/>
  <c r="V135" i="1"/>
  <c r="I135" i="1"/>
  <c r="A135" i="1"/>
  <c r="AH134" i="1"/>
  <c r="V134" i="1"/>
  <c r="I134" i="1"/>
  <c r="A134" i="1"/>
  <c r="AH133" i="1"/>
  <c r="V133" i="1"/>
  <c r="I133" i="1"/>
  <c r="A133" i="1"/>
  <c r="AH132" i="1"/>
  <c r="V132" i="1"/>
  <c r="I132" i="1"/>
  <c r="A132" i="1"/>
  <c r="AH131" i="1"/>
  <c r="V131" i="1"/>
  <c r="I131" i="1"/>
  <c r="A131" i="1"/>
  <c r="AH130" i="1"/>
  <c r="V130" i="1"/>
  <c r="I130" i="1"/>
  <c r="A130" i="1"/>
  <c r="AH129" i="1"/>
  <c r="V129" i="1"/>
  <c r="I129" i="1"/>
  <c r="A129" i="1"/>
  <c r="AH128" i="1"/>
  <c r="V128" i="1"/>
  <c r="I128" i="1"/>
  <c r="A128" i="1"/>
  <c r="AH127" i="1"/>
  <c r="V127" i="1"/>
  <c r="I127" i="1"/>
  <c r="A127" i="1"/>
  <c r="AH126" i="1"/>
  <c r="V126" i="1"/>
  <c r="I126" i="1"/>
  <c r="A126" i="1"/>
  <c r="AH125" i="1"/>
  <c r="V125" i="1"/>
  <c r="I125" i="1"/>
  <c r="A125" i="1"/>
  <c r="AH124" i="1"/>
  <c r="V124" i="1"/>
  <c r="I124" i="1"/>
  <c r="A124" i="1"/>
  <c r="AH123" i="1"/>
  <c r="V123" i="1"/>
  <c r="I123" i="1"/>
  <c r="A123" i="1"/>
  <c r="AH122" i="1"/>
  <c r="V122" i="1"/>
  <c r="I122" i="1"/>
  <c r="A122" i="1"/>
  <c r="AH121" i="1"/>
  <c r="V121" i="1"/>
  <c r="I121" i="1"/>
  <c r="A121" i="1"/>
  <c r="AH120" i="1"/>
  <c r="V120" i="1"/>
  <c r="I120" i="1"/>
  <c r="A120" i="1"/>
  <c r="AH119" i="1"/>
  <c r="V119" i="1"/>
  <c r="I119" i="1"/>
  <c r="A119" i="1"/>
  <c r="AH118" i="1"/>
  <c r="V118" i="1"/>
  <c r="I118" i="1"/>
  <c r="A118" i="1"/>
  <c r="AH117" i="1"/>
  <c r="V117" i="1"/>
  <c r="I117" i="1"/>
  <c r="A117" i="1"/>
  <c r="AH116" i="1"/>
  <c r="V116" i="1"/>
  <c r="I116" i="1"/>
  <c r="A116" i="1"/>
  <c r="AH115" i="1"/>
  <c r="V115" i="1"/>
  <c r="I115" i="1"/>
  <c r="A115" i="1"/>
  <c r="AH114" i="1"/>
  <c r="V114" i="1"/>
  <c r="I114" i="1"/>
  <c r="A114" i="1"/>
  <c r="AH113" i="1"/>
  <c r="V113" i="1"/>
  <c r="I113" i="1"/>
  <c r="A113" i="1"/>
  <c r="AH112" i="1"/>
  <c r="V112" i="1"/>
  <c r="I112" i="1"/>
  <c r="A112" i="1"/>
  <c r="AH111" i="1"/>
  <c r="V111" i="1"/>
  <c r="I111" i="1"/>
  <c r="A111" i="1"/>
  <c r="AH110" i="1"/>
  <c r="V110" i="1"/>
  <c r="I110" i="1"/>
  <c r="A110" i="1"/>
  <c r="AH109" i="1"/>
  <c r="V109" i="1"/>
  <c r="I109" i="1"/>
  <c r="A109" i="1"/>
  <c r="AH108" i="1"/>
  <c r="V108" i="1"/>
  <c r="I108" i="1"/>
  <c r="A108" i="1"/>
  <c r="AH107" i="1"/>
  <c r="V107" i="1"/>
  <c r="I107" i="1"/>
  <c r="A107" i="1"/>
  <c r="AH106" i="1"/>
  <c r="V106" i="1"/>
  <c r="I106" i="1"/>
  <c r="A106" i="1"/>
  <c r="AH105" i="1"/>
  <c r="V105" i="1"/>
  <c r="I105" i="1"/>
  <c r="A105" i="1"/>
  <c r="AH104" i="1"/>
  <c r="V104" i="1"/>
  <c r="I104" i="1"/>
  <c r="A104" i="1"/>
  <c r="AH103" i="1"/>
  <c r="V103" i="1"/>
  <c r="I103" i="1"/>
  <c r="A103" i="1"/>
  <c r="AH102" i="1"/>
  <c r="V102" i="1"/>
  <c r="I102" i="1"/>
  <c r="A102" i="1"/>
  <c r="AH101" i="1"/>
  <c r="V101" i="1"/>
  <c r="I101" i="1"/>
  <c r="A101" i="1"/>
  <c r="AH100" i="1"/>
  <c r="V100" i="1"/>
  <c r="I100" i="1"/>
  <c r="A100" i="1"/>
  <c r="AH99" i="1"/>
  <c r="V99" i="1"/>
  <c r="I99" i="1"/>
  <c r="A99" i="1"/>
  <c r="AH98" i="1"/>
  <c r="V98" i="1"/>
  <c r="I98" i="1"/>
  <c r="A98" i="1"/>
  <c r="AH97" i="1"/>
  <c r="V97" i="1"/>
  <c r="I97" i="1"/>
  <c r="A97" i="1"/>
  <c r="AH96" i="1"/>
  <c r="V96" i="1"/>
  <c r="I96" i="1"/>
  <c r="A96" i="1"/>
  <c r="AH95" i="1"/>
  <c r="V95" i="1"/>
  <c r="I95" i="1"/>
  <c r="A95" i="1"/>
  <c r="AH94" i="1"/>
  <c r="V94" i="1"/>
  <c r="I94" i="1"/>
  <c r="A94" i="1"/>
  <c r="AH93" i="1"/>
  <c r="V93" i="1"/>
  <c r="I93" i="1"/>
  <c r="A93" i="1"/>
  <c r="AH92" i="1"/>
  <c r="V92" i="1"/>
  <c r="I92" i="1"/>
  <c r="A92" i="1"/>
  <c r="AH91" i="1"/>
  <c r="V91" i="1"/>
  <c r="I91" i="1"/>
  <c r="A91" i="1"/>
  <c r="AH90" i="1"/>
  <c r="V90" i="1"/>
  <c r="I90" i="1"/>
  <c r="A90" i="1"/>
  <c r="AH89" i="1"/>
  <c r="V89" i="1"/>
  <c r="I89" i="1"/>
  <c r="A89" i="1"/>
  <c r="AH88" i="1"/>
  <c r="V88" i="1"/>
  <c r="I88" i="1"/>
  <c r="A88" i="1"/>
  <c r="AH87" i="1"/>
  <c r="V87" i="1"/>
  <c r="I87" i="1"/>
  <c r="A87" i="1"/>
  <c r="AH86" i="1"/>
  <c r="V86" i="1"/>
  <c r="I86" i="1"/>
  <c r="A86" i="1"/>
  <c r="AH85" i="1"/>
  <c r="V85" i="1"/>
  <c r="I85" i="1"/>
  <c r="A85" i="1"/>
  <c r="AH84" i="1"/>
  <c r="V84" i="1"/>
  <c r="I84" i="1"/>
  <c r="A84" i="1"/>
  <c r="AH83" i="1"/>
  <c r="V83" i="1"/>
  <c r="I83" i="1"/>
  <c r="A83" i="1"/>
  <c r="AH82" i="1"/>
  <c r="V82" i="1"/>
  <c r="I82" i="1"/>
  <c r="A82" i="1"/>
  <c r="AH81" i="1"/>
  <c r="V81" i="1"/>
  <c r="I81" i="1"/>
  <c r="A81" i="1"/>
  <c r="AH80" i="1"/>
  <c r="V80" i="1"/>
  <c r="I80" i="1"/>
  <c r="A80" i="1"/>
  <c r="AH79" i="1"/>
  <c r="V79" i="1"/>
  <c r="I79" i="1"/>
  <c r="A79" i="1"/>
  <c r="AH78" i="1"/>
  <c r="V78" i="1"/>
  <c r="I78" i="1"/>
  <c r="A78" i="1"/>
  <c r="AH77" i="1"/>
  <c r="V77" i="1"/>
  <c r="I77" i="1"/>
  <c r="A77" i="1"/>
  <c r="AH76" i="1"/>
  <c r="V76" i="1"/>
  <c r="I76" i="1"/>
  <c r="A76" i="1"/>
  <c r="AH75" i="1"/>
  <c r="V75" i="1"/>
  <c r="I75" i="1"/>
  <c r="A75" i="1"/>
  <c r="AH74" i="1"/>
  <c r="V74" i="1"/>
  <c r="I74" i="1"/>
  <c r="A74" i="1"/>
  <c r="AH73" i="1"/>
  <c r="V73" i="1"/>
  <c r="I73" i="1"/>
  <c r="A73" i="1"/>
  <c r="AH72" i="1"/>
  <c r="V72" i="1"/>
  <c r="I72" i="1"/>
  <c r="A72" i="1"/>
  <c r="AH71" i="1"/>
  <c r="V71" i="1"/>
  <c r="I71" i="1"/>
  <c r="A71" i="1"/>
  <c r="AH70" i="1"/>
  <c r="V70" i="1"/>
  <c r="I70" i="1"/>
  <c r="A70" i="1"/>
  <c r="AH69" i="1"/>
  <c r="V69" i="1"/>
  <c r="I69" i="1"/>
  <c r="A69" i="1"/>
  <c r="AH68" i="1"/>
  <c r="V68" i="1"/>
  <c r="I68" i="1"/>
  <c r="A68" i="1"/>
  <c r="AH67" i="1"/>
  <c r="V67" i="1"/>
  <c r="I67" i="1"/>
  <c r="A67" i="1"/>
  <c r="AH66" i="1"/>
  <c r="V66" i="1"/>
  <c r="I66" i="1"/>
  <c r="A66" i="1"/>
  <c r="AH65" i="1"/>
  <c r="V65" i="1"/>
  <c r="I65" i="1"/>
  <c r="A65" i="1"/>
  <c r="AH64" i="1"/>
  <c r="V64" i="1"/>
  <c r="I64" i="1"/>
  <c r="A64" i="1"/>
  <c r="AH63" i="1"/>
  <c r="V63" i="1"/>
  <c r="I63" i="1"/>
  <c r="A63" i="1"/>
  <c r="AH62" i="1"/>
  <c r="V62" i="1"/>
  <c r="I62" i="1"/>
  <c r="A62" i="1"/>
  <c r="AH61" i="1"/>
  <c r="V61" i="1"/>
  <c r="I61" i="1"/>
  <c r="A61" i="1"/>
  <c r="AH60" i="1"/>
  <c r="V60" i="1"/>
  <c r="I60" i="1"/>
  <c r="A60" i="1"/>
  <c r="AH59" i="1"/>
  <c r="V59" i="1"/>
  <c r="I59" i="1"/>
  <c r="A59" i="1"/>
  <c r="AH58" i="1"/>
  <c r="V58" i="1"/>
  <c r="I58" i="1"/>
  <c r="A58" i="1"/>
  <c r="AH57" i="1"/>
  <c r="V57" i="1"/>
  <c r="I57" i="1"/>
  <c r="A57" i="1"/>
  <c r="AH56" i="1"/>
  <c r="V56" i="1"/>
  <c r="I56" i="1"/>
  <c r="A56" i="1"/>
  <c r="AH55" i="1"/>
  <c r="V55" i="1"/>
  <c r="I55" i="1"/>
  <c r="A55" i="1"/>
  <c r="AH54" i="1"/>
  <c r="V54" i="1"/>
  <c r="I54" i="1"/>
  <c r="A54" i="1"/>
  <c r="AH53" i="1"/>
  <c r="V53" i="1"/>
  <c r="I53" i="1"/>
  <c r="A53" i="1"/>
  <c r="AH52" i="1"/>
  <c r="V52" i="1"/>
  <c r="I52" i="1"/>
  <c r="A52" i="1"/>
  <c r="AH51" i="1"/>
  <c r="V51" i="1"/>
  <c r="I51" i="1"/>
  <c r="A51" i="1"/>
  <c r="AH50" i="1"/>
  <c r="V50" i="1"/>
  <c r="I50" i="1"/>
  <c r="A50" i="1"/>
  <c r="AH49" i="1"/>
  <c r="V49" i="1"/>
  <c r="I49" i="1"/>
  <c r="A49" i="1"/>
  <c r="AH48" i="1"/>
  <c r="V48" i="1"/>
  <c r="I48" i="1"/>
  <c r="A48" i="1"/>
  <c r="AH47" i="1"/>
  <c r="V47" i="1"/>
  <c r="I47" i="1"/>
  <c r="A47" i="1"/>
  <c r="AH46" i="1"/>
  <c r="V46" i="1"/>
  <c r="I46" i="1"/>
  <c r="A46" i="1"/>
  <c r="AH45" i="1"/>
  <c r="V45" i="1"/>
  <c r="I45" i="1"/>
  <c r="A45" i="1"/>
  <c r="AH44" i="1"/>
  <c r="V44" i="1"/>
  <c r="I44" i="1"/>
  <c r="A44" i="1"/>
  <c r="AH43" i="1"/>
  <c r="V43" i="1"/>
  <c r="I43" i="1"/>
  <c r="A43" i="1"/>
  <c r="AH42" i="1"/>
  <c r="V42" i="1"/>
  <c r="I42" i="1"/>
  <c r="A42" i="1"/>
  <c r="AH41" i="1"/>
  <c r="V41" i="1"/>
  <c r="I41" i="1"/>
  <c r="A41" i="1"/>
  <c r="AH40" i="1"/>
  <c r="V40" i="1"/>
  <c r="I40" i="1"/>
  <c r="A40" i="1"/>
  <c r="AH39" i="1"/>
  <c r="V39" i="1"/>
  <c r="I39" i="1"/>
  <c r="A39" i="1"/>
  <c r="AH38" i="1"/>
  <c r="V38" i="1"/>
  <c r="I38" i="1"/>
  <c r="A38" i="1"/>
  <c r="AH37" i="1"/>
  <c r="V37" i="1"/>
  <c r="I37" i="1"/>
  <c r="A37" i="1"/>
  <c r="AH36" i="1"/>
  <c r="V36" i="1"/>
  <c r="I36" i="1"/>
  <c r="A36" i="1"/>
  <c r="AH35" i="1"/>
  <c r="V35" i="1"/>
  <c r="I35" i="1"/>
  <c r="A35" i="1"/>
  <c r="AH34" i="1"/>
  <c r="V34" i="1"/>
  <c r="I34" i="1"/>
  <c r="A34" i="1"/>
  <c r="AH33" i="1"/>
  <c r="V33" i="1"/>
  <c r="I33" i="1"/>
  <c r="A33" i="1"/>
  <c r="AH32" i="1"/>
  <c r="V32" i="1"/>
  <c r="I32" i="1"/>
  <c r="A32" i="1"/>
  <c r="AH31" i="1"/>
  <c r="V31" i="1"/>
  <c r="I31" i="1"/>
  <c r="A31" i="1"/>
  <c r="AH30" i="1"/>
  <c r="V30" i="1"/>
  <c r="I30" i="1"/>
  <c r="A30" i="1"/>
  <c r="AH29" i="1"/>
  <c r="V29" i="1"/>
  <c r="I29" i="1"/>
  <c r="A29" i="1"/>
  <c r="AH28" i="1"/>
  <c r="V28" i="1"/>
  <c r="I28" i="1"/>
  <c r="A28" i="1"/>
  <c r="AH27" i="1"/>
  <c r="V27" i="1"/>
  <c r="I27" i="1"/>
  <c r="A27" i="1"/>
  <c r="AH26" i="1"/>
  <c r="V26" i="1"/>
  <c r="I26" i="1"/>
  <c r="A26" i="1"/>
  <c r="AH25" i="1"/>
  <c r="V25" i="1"/>
  <c r="I25" i="1"/>
  <c r="A25" i="1"/>
  <c r="AH24" i="1"/>
  <c r="V24" i="1"/>
  <c r="I24" i="1"/>
  <c r="A24" i="1"/>
  <c r="AH23" i="1"/>
  <c r="V23" i="1"/>
  <c r="I23" i="1"/>
  <c r="A23" i="1"/>
  <c r="AH22" i="1"/>
  <c r="V22" i="1"/>
  <c r="I22" i="1"/>
  <c r="A22" i="1"/>
  <c r="AH21" i="1"/>
  <c r="V21" i="1"/>
  <c r="I21" i="1"/>
  <c r="A21" i="1"/>
  <c r="AH20" i="1"/>
  <c r="V20" i="1"/>
  <c r="I20" i="1"/>
  <c r="A20" i="1"/>
  <c r="AH19" i="1"/>
  <c r="V19" i="1"/>
  <c r="I19" i="1"/>
  <c r="A19" i="1"/>
  <c r="AH18" i="1"/>
  <c r="V18" i="1"/>
  <c r="I18" i="1"/>
  <c r="A18" i="1"/>
  <c r="AH17" i="1"/>
  <c r="V17" i="1"/>
  <c r="I17" i="1"/>
  <c r="A17" i="1"/>
  <c r="AH16" i="1"/>
  <c r="V16" i="1"/>
  <c r="I16" i="1"/>
  <c r="A16" i="1"/>
  <c r="AH15" i="1"/>
  <c r="V15" i="1"/>
  <c r="I15" i="1"/>
  <c r="A15" i="1"/>
  <c r="AH14" i="1"/>
  <c r="V14" i="1"/>
  <c r="I14" i="1"/>
  <c r="A14" i="1"/>
  <c r="AH13" i="1"/>
  <c r="V13" i="1"/>
  <c r="I13" i="1"/>
  <c r="A13" i="1"/>
  <c r="AH12" i="1"/>
  <c r="V12" i="1"/>
  <c r="I12" i="1"/>
  <c r="A12" i="1"/>
  <c r="AH11" i="1"/>
  <c r="V11" i="1"/>
  <c r="I11" i="1"/>
  <c r="A11" i="1"/>
  <c r="AH10" i="1"/>
  <c r="V10" i="1"/>
  <c r="I10" i="1"/>
  <c r="A10" i="1"/>
  <c r="AH9" i="1"/>
  <c r="V9" i="1"/>
  <c r="I9" i="1"/>
  <c r="A9" i="1"/>
  <c r="V8" i="1"/>
  <c r="A8" i="1"/>
  <c r="V7" i="1"/>
  <c r="A7" i="1"/>
  <c r="V6" i="1"/>
  <c r="A6" i="1"/>
  <c r="V5" i="1"/>
  <c r="A5" i="1"/>
  <c r="V4" i="1"/>
  <c r="A4" i="1"/>
  <c r="V3" i="1"/>
  <c r="A3" i="1"/>
  <c r="V2" i="1"/>
  <c r="A2" i="1"/>
  <c r="N2" i="1"/>
  <c r="O2" i="1"/>
  <c r="AB2" i="1"/>
  <c r="AJ2" i="1"/>
  <c r="N3" i="1"/>
  <c r="O3" i="1"/>
  <c r="AB3" i="1"/>
  <c r="AJ3" i="1"/>
  <c r="N4" i="1"/>
  <c r="O4" i="1"/>
  <c r="AB4" i="1"/>
  <c r="N5" i="1"/>
  <c r="O5" i="1"/>
  <c r="Y5" i="1"/>
  <c r="AB5" i="1"/>
  <c r="N6" i="1"/>
  <c r="O6" i="1"/>
  <c r="AB6" i="1"/>
  <c r="AJ6" i="1"/>
  <c r="N7" i="1"/>
  <c r="O7" i="1"/>
  <c r="AB7" i="1"/>
  <c r="AJ7" i="1"/>
  <c r="N8" i="1"/>
  <c r="O8" i="1"/>
  <c r="AB8" i="1"/>
  <c r="N9" i="1"/>
  <c r="O9" i="1"/>
  <c r="AB9" i="1"/>
  <c r="N10" i="1"/>
  <c r="O10" i="1"/>
  <c r="AB10" i="1"/>
  <c r="N11" i="1"/>
  <c r="O11" i="1"/>
  <c r="N12" i="1"/>
  <c r="O12" i="1"/>
  <c r="AB12" i="1"/>
  <c r="N13" i="1"/>
  <c r="O13" i="1"/>
  <c r="AB13" i="1"/>
  <c r="AC13" i="1"/>
  <c r="AD13" i="1"/>
  <c r="N14" i="1"/>
  <c r="O14" i="1"/>
  <c r="AB14" i="1"/>
  <c r="AC14" i="1"/>
  <c r="AD14" i="1"/>
  <c r="N15" i="1"/>
  <c r="O15" i="1"/>
  <c r="N16" i="1"/>
  <c r="O16" i="1"/>
  <c r="AB16" i="1"/>
  <c r="N17" i="1"/>
  <c r="O17" i="1"/>
  <c r="AB17" i="1"/>
  <c r="N18" i="1"/>
  <c r="O18" i="1"/>
  <c r="AB18" i="1"/>
  <c r="N19" i="1"/>
  <c r="O19" i="1"/>
  <c r="AB19" i="1"/>
  <c r="N20" i="1"/>
  <c r="O20" i="1"/>
  <c r="AB20" i="1"/>
  <c r="N21" i="1"/>
  <c r="O21" i="1"/>
  <c r="AB21" i="1"/>
  <c r="AC21" i="1"/>
  <c r="AD21" i="1"/>
  <c r="N22" i="1"/>
  <c r="O22" i="1"/>
  <c r="AB22" i="1"/>
  <c r="N23" i="1"/>
  <c r="O23" i="1"/>
  <c r="AB23" i="1"/>
  <c r="AC23" i="1"/>
  <c r="AD23" i="1"/>
  <c r="N24" i="1"/>
  <c r="O24" i="1"/>
  <c r="AB24" i="1"/>
  <c r="N25" i="1"/>
  <c r="O25" i="1"/>
  <c r="AB25" i="1"/>
  <c r="N26" i="1"/>
  <c r="O26" i="1"/>
  <c r="AB26" i="1"/>
  <c r="N27" i="1"/>
  <c r="O27" i="1"/>
  <c r="AB27" i="1"/>
  <c r="N28" i="1"/>
  <c r="O28" i="1"/>
  <c r="AB28" i="1"/>
  <c r="AC28" i="1"/>
  <c r="AD28" i="1"/>
  <c r="N29" i="1"/>
  <c r="O29" i="1"/>
  <c r="AB29" i="1"/>
  <c r="N30" i="1"/>
  <c r="O30" i="1"/>
  <c r="AB30" i="1"/>
  <c r="N31" i="1"/>
  <c r="O31" i="1"/>
  <c r="AB31" i="1"/>
  <c r="N32" i="1"/>
  <c r="O32" i="1"/>
  <c r="AB32" i="1"/>
  <c r="N33" i="1"/>
  <c r="O33" i="1"/>
  <c r="AB33" i="1"/>
  <c r="N34" i="1"/>
  <c r="O34" i="1"/>
  <c r="AB34" i="1"/>
  <c r="N35" i="1"/>
  <c r="O35" i="1"/>
  <c r="AB35" i="1"/>
  <c r="N36" i="1"/>
  <c r="O36" i="1"/>
  <c r="AB36" i="1"/>
  <c r="N37" i="1"/>
  <c r="O37" i="1"/>
  <c r="AB37" i="1"/>
  <c r="N38" i="1"/>
  <c r="O38" i="1"/>
  <c r="AB38" i="1"/>
  <c r="N39" i="1"/>
  <c r="O39" i="1"/>
  <c r="AB39" i="1"/>
  <c r="N40" i="1"/>
  <c r="O40" i="1"/>
  <c r="N41" i="1"/>
  <c r="O41" i="1"/>
  <c r="AB41" i="1"/>
  <c r="AC41" i="1"/>
  <c r="AD41" i="1"/>
  <c r="N42" i="1"/>
  <c r="O42" i="1"/>
  <c r="AB42" i="1"/>
  <c r="N43" i="1"/>
  <c r="O43" i="1"/>
  <c r="AB43" i="1"/>
  <c r="AC43" i="1"/>
  <c r="AD43" i="1"/>
  <c r="N44" i="1"/>
  <c r="O44" i="1"/>
  <c r="AB44" i="1"/>
  <c r="N45" i="1"/>
  <c r="O45" i="1"/>
  <c r="AB45" i="1"/>
  <c r="N46" i="1"/>
  <c r="O46" i="1"/>
  <c r="AB46" i="1"/>
  <c r="N47" i="1"/>
  <c r="O47" i="1"/>
  <c r="AB47" i="1"/>
  <c r="N48" i="1"/>
  <c r="O48" i="1"/>
  <c r="AB48" i="1"/>
  <c r="N49" i="1"/>
  <c r="O49" i="1"/>
  <c r="AB49" i="1"/>
  <c r="N50" i="1"/>
  <c r="O50" i="1"/>
  <c r="AB50" i="1"/>
  <c r="N51" i="1"/>
  <c r="O51" i="1"/>
  <c r="AB51" i="1"/>
  <c r="N52" i="1"/>
  <c r="O52" i="1"/>
  <c r="AB52" i="1"/>
  <c r="N53" i="1"/>
  <c r="O53" i="1"/>
  <c r="AB53" i="1"/>
  <c r="N54" i="1"/>
  <c r="O54" i="1"/>
  <c r="AB54" i="1"/>
  <c r="N55" i="1"/>
  <c r="O55" i="1"/>
  <c r="AB55" i="1"/>
  <c r="N56" i="1"/>
  <c r="O56" i="1"/>
  <c r="N57" i="1"/>
  <c r="O57" i="1"/>
  <c r="AB57" i="1"/>
  <c r="N58" i="1"/>
  <c r="O58" i="1"/>
  <c r="AB58" i="1"/>
  <c r="N59" i="1"/>
  <c r="O59" i="1"/>
  <c r="AB59" i="1"/>
  <c r="N60" i="1"/>
  <c r="O60" i="1"/>
  <c r="AB60" i="1"/>
  <c r="N61" i="1"/>
  <c r="O61" i="1"/>
  <c r="AB61" i="1"/>
  <c r="N62" i="1"/>
  <c r="O62" i="1"/>
  <c r="N63" i="1"/>
  <c r="O63" i="1"/>
  <c r="AB63" i="1"/>
  <c r="N64" i="1"/>
  <c r="O64" i="1"/>
  <c r="AB64" i="1"/>
  <c r="N65" i="1"/>
  <c r="O65" i="1"/>
  <c r="AB65" i="1"/>
  <c r="N66" i="1"/>
  <c r="O66" i="1"/>
  <c r="AB66" i="1"/>
  <c r="N67" i="1"/>
  <c r="O67" i="1"/>
  <c r="AB67" i="1"/>
  <c r="AC67" i="1"/>
  <c r="AD67" i="1"/>
  <c r="N68" i="1"/>
  <c r="O68" i="1"/>
  <c r="AB68" i="1"/>
  <c r="AC68" i="1"/>
  <c r="AD68" i="1"/>
  <c r="N69" i="1"/>
  <c r="O69" i="1"/>
  <c r="AB69" i="1"/>
  <c r="AC69" i="1"/>
  <c r="AD69" i="1"/>
  <c r="N70" i="1"/>
  <c r="O70" i="1"/>
  <c r="AB70" i="1"/>
  <c r="N71" i="1"/>
  <c r="O71" i="1"/>
  <c r="AB71" i="1"/>
  <c r="AC71" i="1"/>
  <c r="AD71" i="1"/>
  <c r="N72" i="1"/>
  <c r="O72" i="1"/>
  <c r="AB72" i="1"/>
  <c r="N73" i="1"/>
  <c r="O73" i="1"/>
  <c r="AB73" i="1"/>
  <c r="N74" i="1"/>
  <c r="O74" i="1"/>
  <c r="AB74" i="1"/>
  <c r="AC74" i="1"/>
  <c r="AD74" i="1"/>
  <c r="N75" i="1"/>
  <c r="O75" i="1"/>
  <c r="AB75" i="1"/>
  <c r="N76" i="1"/>
  <c r="O76" i="1"/>
  <c r="AB76" i="1"/>
  <c r="N77" i="1"/>
  <c r="O77" i="1"/>
  <c r="AB77" i="1"/>
  <c r="N78" i="1"/>
  <c r="O78" i="1"/>
  <c r="AB78" i="1"/>
  <c r="N79" i="1"/>
  <c r="O79" i="1"/>
  <c r="AB79" i="1"/>
  <c r="N80" i="1"/>
  <c r="O80" i="1"/>
  <c r="AB80" i="1"/>
  <c r="N81" i="1"/>
  <c r="O81" i="1"/>
  <c r="AB81" i="1"/>
  <c r="N82" i="1"/>
  <c r="O82" i="1"/>
  <c r="AB82" i="1"/>
  <c r="AC82" i="1"/>
  <c r="AD82" i="1"/>
  <c r="N83" i="1"/>
  <c r="O83" i="1"/>
  <c r="AB83" i="1"/>
  <c r="AC83" i="1"/>
  <c r="AD83" i="1"/>
  <c r="N84" i="1"/>
  <c r="O84" i="1"/>
  <c r="AB84" i="1"/>
  <c r="N85" i="1"/>
  <c r="O85" i="1"/>
  <c r="AB85" i="1"/>
  <c r="N86" i="1"/>
  <c r="O86" i="1"/>
  <c r="AB86" i="1"/>
  <c r="N87" i="1"/>
  <c r="O87" i="1"/>
  <c r="AB87" i="1"/>
  <c r="AC87" i="1"/>
  <c r="AD87" i="1"/>
  <c r="N88" i="1"/>
  <c r="O88" i="1"/>
  <c r="AB88" i="1"/>
  <c r="N89" i="1"/>
  <c r="O89" i="1"/>
  <c r="AB89" i="1"/>
  <c r="AC89" i="1"/>
  <c r="AD89" i="1"/>
  <c r="N90" i="1"/>
  <c r="O90" i="1"/>
  <c r="AB90" i="1"/>
  <c r="N91" i="1"/>
  <c r="O91" i="1"/>
  <c r="N92" i="1"/>
  <c r="O92" i="1"/>
  <c r="AB92" i="1"/>
  <c r="N93" i="1"/>
  <c r="O93" i="1"/>
  <c r="N94" i="1"/>
  <c r="O94" i="1"/>
  <c r="AB94" i="1"/>
  <c r="N95" i="1"/>
  <c r="O95" i="1"/>
  <c r="AB95" i="1"/>
  <c r="N96" i="1"/>
  <c r="O96" i="1"/>
  <c r="AB96" i="1"/>
  <c r="N97" i="1"/>
  <c r="O97" i="1"/>
  <c r="AB97" i="1"/>
  <c r="N98" i="1"/>
  <c r="O98" i="1"/>
  <c r="AB98" i="1"/>
  <c r="N99" i="1"/>
  <c r="O99" i="1"/>
  <c r="AB99" i="1"/>
  <c r="N100" i="1"/>
  <c r="O100" i="1"/>
  <c r="AB100" i="1"/>
  <c r="N101" i="1"/>
  <c r="O101" i="1"/>
  <c r="N102" i="1"/>
  <c r="O102" i="1"/>
  <c r="N103" i="1"/>
  <c r="O103" i="1"/>
  <c r="N104" i="1"/>
  <c r="O104" i="1"/>
  <c r="N105" i="1"/>
  <c r="O105" i="1"/>
  <c r="AB105" i="1"/>
  <c r="N106" i="1"/>
  <c r="O106" i="1"/>
  <c r="AB106" i="1"/>
  <c r="AC106" i="1"/>
  <c r="AD106" i="1"/>
  <c r="N107" i="1"/>
  <c r="O107" i="1"/>
  <c r="AB107" i="1"/>
  <c r="N108" i="1"/>
  <c r="O108" i="1"/>
  <c r="AB108" i="1"/>
  <c r="N109" i="1"/>
  <c r="O109" i="1"/>
  <c r="AB109" i="1"/>
  <c r="AC109" i="1"/>
  <c r="AD109" i="1"/>
  <c r="N110" i="1"/>
  <c r="O110" i="1"/>
  <c r="N111" i="1"/>
  <c r="O111" i="1"/>
  <c r="Y111" i="1"/>
  <c r="AB111" i="1"/>
  <c r="AC111" i="1"/>
  <c r="AD111" i="1"/>
  <c r="N112" i="1"/>
  <c r="O112" i="1"/>
  <c r="AB112" i="1"/>
  <c r="AC112" i="1"/>
  <c r="AD112" i="1"/>
  <c r="N113" i="1"/>
  <c r="O113" i="1"/>
  <c r="AB113" i="1"/>
  <c r="N114" i="1"/>
  <c r="O114" i="1"/>
  <c r="AB114" i="1"/>
  <c r="N115" i="1"/>
  <c r="O115" i="1"/>
  <c r="N116" i="1"/>
  <c r="O116" i="1"/>
  <c r="AB116" i="1"/>
  <c r="N117" i="1"/>
  <c r="O117" i="1"/>
  <c r="AB117" i="1"/>
  <c r="N118" i="1"/>
  <c r="O118" i="1"/>
  <c r="AB118" i="1"/>
  <c r="N119" i="1"/>
  <c r="O119" i="1"/>
  <c r="AB119" i="1"/>
  <c r="N120" i="1"/>
  <c r="O120" i="1"/>
  <c r="AB120" i="1"/>
  <c r="N121" i="1"/>
  <c r="O121" i="1"/>
  <c r="AB121" i="1"/>
  <c r="N122" i="1"/>
  <c r="O122" i="1"/>
  <c r="AB122" i="1"/>
  <c r="N123" i="1"/>
  <c r="O123" i="1"/>
  <c r="AB123" i="1"/>
  <c r="N124" i="1"/>
  <c r="O124" i="1"/>
  <c r="AB124" i="1"/>
  <c r="N125" i="1"/>
  <c r="O125" i="1"/>
  <c r="N126" i="1"/>
  <c r="O126" i="1"/>
  <c r="AB126" i="1"/>
  <c r="N127" i="1"/>
  <c r="O127" i="1"/>
  <c r="AB127" i="1"/>
  <c r="N128" i="1"/>
  <c r="O128" i="1"/>
  <c r="AB128" i="1"/>
  <c r="N129" i="1"/>
  <c r="O129" i="1"/>
  <c r="AB129" i="1"/>
  <c r="N130" i="1"/>
  <c r="O130" i="1"/>
  <c r="AB130" i="1"/>
  <c r="N131" i="1"/>
  <c r="O131" i="1"/>
  <c r="AB131" i="1"/>
  <c r="N132" i="1"/>
  <c r="O132" i="1"/>
  <c r="AB132" i="1"/>
  <c r="N133" i="1"/>
  <c r="O133" i="1"/>
  <c r="AB133" i="1"/>
  <c r="N134" i="1"/>
  <c r="O134" i="1"/>
  <c r="AB134" i="1"/>
  <c r="N135" i="1"/>
  <c r="O135" i="1"/>
  <c r="AB135" i="1"/>
  <c r="N136" i="1"/>
  <c r="O136" i="1"/>
  <c r="AB136" i="1"/>
  <c r="N137" i="1"/>
  <c r="O137" i="1"/>
  <c r="AB137" i="1"/>
  <c r="N138" i="1"/>
  <c r="O138" i="1"/>
  <c r="AB138" i="1"/>
  <c r="N139" i="1"/>
  <c r="O139" i="1"/>
  <c r="AB139" i="1"/>
  <c r="N140" i="1"/>
  <c r="O140" i="1"/>
  <c r="N141" i="1"/>
  <c r="O141" i="1"/>
  <c r="AB141" i="1"/>
  <c r="N142" i="1"/>
  <c r="O142" i="1"/>
  <c r="AB142" i="1"/>
  <c r="AC142" i="1"/>
  <c r="AD142" i="1"/>
  <c r="N143" i="1"/>
  <c r="O143" i="1"/>
  <c r="AB143" i="1"/>
  <c r="AC143" i="1"/>
  <c r="AD143" i="1"/>
  <c r="N144" i="1"/>
  <c r="O144" i="1"/>
  <c r="AB144" i="1"/>
  <c r="N145" i="1"/>
  <c r="O145" i="1"/>
  <c r="AB145" i="1"/>
  <c r="N146" i="1"/>
  <c r="O146" i="1"/>
  <c r="AB146" i="1"/>
  <c r="N147" i="1"/>
  <c r="O147" i="1"/>
  <c r="AB147" i="1"/>
  <c r="N148" i="1"/>
  <c r="O148" i="1"/>
  <c r="N149" i="1"/>
  <c r="O149" i="1"/>
  <c r="AB149" i="1"/>
  <c r="N150" i="1"/>
  <c r="O150" i="1"/>
  <c r="AB150" i="1"/>
  <c r="N151" i="1"/>
  <c r="O151" i="1"/>
  <c r="AB151" i="1"/>
  <c r="N152" i="1"/>
  <c r="O152" i="1"/>
  <c r="AB152" i="1"/>
  <c r="N153" i="1"/>
  <c r="O153" i="1"/>
  <c r="AB153" i="1"/>
  <c r="N154" i="1"/>
  <c r="O154" i="1"/>
  <c r="AB154" i="1"/>
  <c r="N155" i="1"/>
  <c r="O155" i="1"/>
  <c r="N156" i="1"/>
  <c r="O156" i="1"/>
  <c r="AB156" i="1"/>
  <c r="N157" i="1"/>
  <c r="O157" i="1"/>
  <c r="AB157" i="1"/>
  <c r="N158" i="1"/>
  <c r="O158" i="1"/>
  <c r="AB158" i="1"/>
  <c r="N159" i="1"/>
  <c r="O159" i="1"/>
  <c r="AB159" i="1"/>
  <c r="N160" i="1"/>
  <c r="O160" i="1"/>
  <c r="AB160" i="1"/>
  <c r="N161" i="1"/>
  <c r="O161" i="1"/>
  <c r="AB161" i="1"/>
  <c r="N162" i="1"/>
  <c r="O162" i="1"/>
  <c r="N163" i="1"/>
  <c r="O163" i="1"/>
  <c r="AB163" i="1"/>
  <c r="N164" i="1"/>
  <c r="O164" i="1"/>
  <c r="N165" i="1"/>
  <c r="O165" i="1"/>
  <c r="AB165" i="1"/>
  <c r="N166" i="1"/>
  <c r="O166" i="1"/>
  <c r="AB166" i="1"/>
  <c r="N167" i="1"/>
  <c r="O167" i="1"/>
  <c r="AB167" i="1"/>
  <c r="N168" i="1"/>
  <c r="O168" i="1"/>
  <c r="AB168" i="1"/>
  <c r="N169" i="1"/>
  <c r="O169" i="1"/>
  <c r="AB169" i="1"/>
  <c r="N170" i="1"/>
  <c r="O170" i="1"/>
  <c r="AB170" i="1"/>
  <c r="N171" i="1"/>
  <c r="O171" i="1"/>
  <c r="N172" i="1"/>
  <c r="O172" i="1"/>
  <c r="N173" i="1"/>
  <c r="O173" i="1"/>
  <c r="AB173" i="1"/>
  <c r="N174" i="1"/>
  <c r="O174" i="1"/>
  <c r="N175" i="1"/>
  <c r="O175" i="1"/>
  <c r="N176" i="1"/>
  <c r="O176" i="1"/>
  <c r="AB176" i="1"/>
  <c r="N177" i="1"/>
  <c r="O177" i="1"/>
  <c r="AB177" i="1"/>
  <c r="N178" i="1"/>
  <c r="O178" i="1"/>
  <c r="AB178" i="1"/>
  <c r="AC178" i="1"/>
  <c r="AD178" i="1"/>
  <c r="N179" i="1"/>
  <c r="O179" i="1"/>
  <c r="AB179" i="1"/>
  <c r="N180" i="1"/>
  <c r="O180" i="1"/>
  <c r="AB180" i="1"/>
  <c r="N181" i="1"/>
  <c r="O181" i="1"/>
  <c r="AB181" i="1"/>
  <c r="N182" i="1"/>
  <c r="O182" i="1"/>
  <c r="AB182" i="1"/>
  <c r="N183" i="1"/>
  <c r="O183" i="1"/>
  <c r="N184" i="1"/>
  <c r="O184" i="1"/>
  <c r="N185" i="1"/>
  <c r="O185" i="1"/>
  <c r="AB185" i="1"/>
  <c r="N186" i="1"/>
  <c r="O186" i="1"/>
  <c r="AB186" i="1"/>
  <c r="N187" i="1"/>
  <c r="O187" i="1"/>
  <c r="N188" i="1"/>
  <c r="O188" i="1"/>
  <c r="AB188" i="1"/>
  <c r="N189" i="1"/>
  <c r="O189" i="1"/>
  <c r="AB189" i="1"/>
  <c r="N190" i="1"/>
  <c r="O190" i="1"/>
  <c r="AB190" i="1"/>
  <c r="N191" i="1"/>
  <c r="O191" i="1"/>
  <c r="AB191" i="1"/>
  <c r="N192" i="1"/>
  <c r="O192" i="1"/>
  <c r="AB192" i="1"/>
  <c r="N193" i="1"/>
  <c r="O193" i="1"/>
  <c r="AB193" i="1"/>
  <c r="N194" i="1"/>
  <c r="O194" i="1"/>
  <c r="AB194" i="1"/>
  <c r="N195" i="1"/>
  <c r="O195" i="1"/>
  <c r="AB195" i="1"/>
  <c r="N196" i="1"/>
  <c r="O196" i="1"/>
  <c r="N197" i="1"/>
  <c r="O197" i="1"/>
  <c r="AB197" i="1"/>
  <c r="N198" i="1"/>
  <c r="O198" i="1"/>
  <c r="AB198" i="1"/>
  <c r="N199" i="1"/>
  <c r="O199" i="1"/>
  <c r="AB199" i="1"/>
  <c r="N200" i="1"/>
  <c r="O200" i="1"/>
  <c r="AB200" i="1"/>
  <c r="N201" i="1"/>
  <c r="O201" i="1"/>
  <c r="AB201" i="1"/>
  <c r="N202" i="1"/>
  <c r="O202" i="1"/>
  <c r="AC202" i="1"/>
  <c r="AD202" i="1"/>
  <c r="N203" i="1"/>
  <c r="O203" i="1"/>
  <c r="AB203" i="1"/>
  <c r="N204" i="1"/>
  <c r="O204" i="1"/>
  <c r="AB204" i="1"/>
  <c r="N205" i="1"/>
  <c r="O205" i="1"/>
  <c r="AB205" i="1"/>
  <c r="N206" i="1"/>
  <c r="O206" i="1"/>
  <c r="AB206" i="1"/>
  <c r="N207" i="1"/>
  <c r="O207" i="1"/>
  <c r="AB207" i="1"/>
  <c r="N208" i="1"/>
  <c r="O208" i="1"/>
  <c r="AB208" i="1"/>
  <c r="N209" i="1"/>
  <c r="O209" i="1"/>
  <c r="AB209" i="1"/>
  <c r="N210" i="1"/>
  <c r="O210" i="1"/>
  <c r="N211" i="1"/>
  <c r="O211" i="1"/>
  <c r="N212" i="1"/>
  <c r="O212" i="1"/>
  <c r="AB212" i="1"/>
  <c r="N213" i="1"/>
  <c r="O213" i="1"/>
  <c r="AB213" i="1"/>
  <c r="N214" i="1"/>
  <c r="O214" i="1"/>
  <c r="AB214" i="1"/>
  <c r="N215" i="1"/>
  <c r="O215" i="1"/>
  <c r="AB215" i="1"/>
  <c r="AC215" i="1"/>
  <c r="AD215" i="1"/>
  <c r="N216" i="1"/>
  <c r="O216" i="1"/>
  <c r="AB216" i="1"/>
  <c r="N217" i="1"/>
  <c r="O217" i="1"/>
  <c r="AB217" i="1"/>
  <c r="AC217" i="1"/>
  <c r="AD217" i="1"/>
  <c r="N218" i="1"/>
  <c r="O218" i="1"/>
  <c r="AB218" i="1"/>
  <c r="AC218" i="1"/>
  <c r="AD218" i="1"/>
  <c r="N219" i="1"/>
  <c r="O219" i="1"/>
  <c r="AB219" i="1"/>
  <c r="N220" i="1"/>
  <c r="O220" i="1"/>
  <c r="AB220" i="1"/>
  <c r="AC220" i="1"/>
  <c r="AD220" i="1"/>
  <c r="N221" i="1"/>
  <c r="O221" i="1"/>
  <c r="AB221" i="1"/>
  <c r="N222" i="1"/>
  <c r="O222" i="1"/>
  <c r="N223" i="1"/>
  <c r="O223" i="1"/>
  <c r="AB223" i="1"/>
  <c r="N224" i="1"/>
  <c r="O224" i="1"/>
  <c r="AB224" i="1"/>
  <c r="N225" i="1"/>
  <c r="O225" i="1"/>
  <c r="AB225" i="1"/>
  <c r="N226" i="1"/>
  <c r="O226" i="1"/>
  <c r="AB226" i="1"/>
  <c r="N227" i="1"/>
  <c r="O227" i="1"/>
  <c r="AB227" i="1"/>
  <c r="N228" i="1"/>
  <c r="O228" i="1"/>
  <c r="AB228" i="1"/>
  <c r="N229" i="1"/>
  <c r="O229" i="1"/>
  <c r="AB229" i="1"/>
  <c r="AC229" i="1"/>
  <c r="AD229" i="1"/>
  <c r="N230" i="1"/>
  <c r="O230" i="1"/>
  <c r="AB230" i="1"/>
  <c r="N231" i="1"/>
  <c r="O231" i="1"/>
  <c r="AB231" i="1"/>
  <c r="N232" i="1"/>
  <c r="O232" i="1"/>
  <c r="AB232" i="1"/>
  <c r="N233" i="1"/>
  <c r="O233" i="1"/>
  <c r="AB233" i="1"/>
  <c r="N234" i="1"/>
  <c r="O234" i="1"/>
  <c r="AB234" i="1"/>
  <c r="N235" i="1"/>
  <c r="O235" i="1"/>
  <c r="AB235" i="1"/>
  <c r="N236" i="1"/>
  <c r="O236" i="1"/>
  <c r="N237" i="1"/>
  <c r="O237" i="1"/>
  <c r="AB237" i="1"/>
  <c r="N238" i="1"/>
  <c r="O238" i="1"/>
  <c r="AB238" i="1"/>
  <c r="N239" i="1"/>
  <c r="O239" i="1"/>
  <c r="AB239" i="1"/>
  <c r="N240" i="1"/>
  <c r="O240" i="1"/>
  <c r="AB240" i="1"/>
  <c r="N241" i="1"/>
  <c r="O241" i="1"/>
  <c r="AB241" i="1"/>
  <c r="N242" i="1"/>
  <c r="O242" i="1"/>
  <c r="AB242" i="1"/>
  <c r="AC242" i="1"/>
  <c r="AD242" i="1"/>
  <c r="N243" i="1"/>
  <c r="O243" i="1"/>
  <c r="AB243" i="1"/>
  <c r="N244" i="1"/>
  <c r="O244" i="1"/>
  <c r="AB244" i="1"/>
  <c r="N245" i="1"/>
  <c r="O245" i="1"/>
  <c r="AB245" i="1"/>
  <c r="N246" i="1"/>
  <c r="O246" i="1"/>
  <c r="AB246" i="1"/>
  <c r="N247" i="1"/>
  <c r="O247" i="1"/>
  <c r="AB247" i="1"/>
  <c r="N248" i="1"/>
  <c r="O248" i="1"/>
  <c r="AB248" i="1"/>
  <c r="N249" i="1"/>
  <c r="O249" i="1"/>
  <c r="AB249" i="1"/>
  <c r="N250" i="1"/>
  <c r="O250" i="1"/>
  <c r="AB250" i="1"/>
  <c r="N251" i="1"/>
  <c r="O251" i="1"/>
  <c r="AB251" i="1"/>
  <c r="N252" i="1"/>
  <c r="O252" i="1"/>
  <c r="N253" i="1"/>
  <c r="O253" i="1"/>
  <c r="AB253" i="1"/>
  <c r="N254" i="1"/>
  <c r="O254" i="1"/>
  <c r="N255" i="1"/>
  <c r="O255" i="1"/>
  <c r="AB255" i="1"/>
  <c r="N256" i="1"/>
  <c r="O256" i="1"/>
  <c r="AB256" i="1"/>
  <c r="N257" i="1"/>
  <c r="O257" i="1"/>
  <c r="AB257" i="1"/>
  <c r="AC257" i="1"/>
  <c r="AD257" i="1"/>
  <c r="N258" i="1"/>
  <c r="O258" i="1"/>
  <c r="AB258" i="1"/>
  <c r="N259" i="1"/>
  <c r="O259" i="1"/>
  <c r="N260" i="1"/>
  <c r="O260" i="1"/>
  <c r="N261" i="1"/>
  <c r="O261" i="1"/>
  <c r="AB261" i="1"/>
  <c r="N262" i="1"/>
  <c r="O262" i="1"/>
  <c r="N263" i="1"/>
  <c r="O263" i="1"/>
  <c r="AB263" i="1"/>
  <c r="N264" i="1"/>
  <c r="O264" i="1"/>
  <c r="AB264" i="1"/>
  <c r="N265" i="1"/>
  <c r="O265" i="1"/>
  <c r="N266" i="1"/>
  <c r="O266" i="1"/>
  <c r="AB266" i="1"/>
  <c r="AC266" i="1"/>
  <c r="AD266" i="1"/>
  <c r="N267" i="1"/>
  <c r="O267" i="1"/>
  <c r="AB267" i="1"/>
  <c r="N268" i="1"/>
  <c r="O268" i="1"/>
  <c r="AB268" i="1"/>
  <c r="AC268" i="1"/>
  <c r="AD268" i="1"/>
  <c r="N269" i="1"/>
  <c r="O269" i="1"/>
  <c r="AB269" i="1"/>
  <c r="N270" i="1"/>
  <c r="O270" i="1"/>
  <c r="AB270" i="1"/>
  <c r="AC270" i="1"/>
  <c r="AD270" i="1"/>
  <c r="N271" i="1"/>
  <c r="O271" i="1"/>
  <c r="AB271" i="1"/>
  <c r="AC271" i="1"/>
  <c r="AD271" i="1"/>
  <c r="N272" i="1"/>
  <c r="O272" i="1"/>
  <c r="AB272" i="1"/>
  <c r="N273" i="1"/>
  <c r="O273" i="1"/>
  <c r="AB273" i="1"/>
  <c r="AC273" i="1"/>
  <c r="AD273" i="1"/>
  <c r="N274" i="1"/>
  <c r="O274" i="1"/>
  <c r="N275" i="1"/>
  <c r="O275" i="1"/>
  <c r="AB275" i="1"/>
  <c r="AC275" i="1"/>
  <c r="AD275" i="1"/>
  <c r="N276" i="1"/>
  <c r="O276" i="1"/>
  <c r="AB276" i="1"/>
  <c r="N277" i="1"/>
  <c r="O277" i="1"/>
  <c r="AB277" i="1"/>
  <c r="N278" i="1"/>
  <c r="O278" i="1"/>
  <c r="AB278" i="1"/>
  <c r="N279" i="1"/>
  <c r="O279" i="1"/>
  <c r="AB279" i="1"/>
  <c r="N280" i="1"/>
  <c r="O280" i="1"/>
  <c r="AB280" i="1"/>
  <c r="N281" i="1"/>
  <c r="O281" i="1"/>
  <c r="AB281" i="1"/>
  <c r="N282" i="1"/>
  <c r="O282" i="1"/>
  <c r="N283" i="1"/>
  <c r="O283" i="1"/>
  <c r="N284" i="1"/>
  <c r="O284" i="1"/>
  <c r="AB284" i="1"/>
  <c r="N285" i="1"/>
  <c r="O285" i="1"/>
  <c r="AB285" i="1"/>
  <c r="AC285" i="1"/>
  <c r="AD285" i="1"/>
  <c r="N286" i="1"/>
  <c r="O286" i="1"/>
  <c r="AB286" i="1"/>
  <c r="AC286" i="1"/>
  <c r="AD286" i="1"/>
  <c r="N287" i="1"/>
  <c r="O287" i="1"/>
  <c r="AB287" i="1"/>
  <c r="N288" i="1"/>
  <c r="O288" i="1"/>
  <c r="AB288" i="1"/>
  <c r="N289" i="1"/>
  <c r="O289" i="1"/>
  <c r="AB289" i="1"/>
  <c r="N290" i="1"/>
  <c r="O290" i="1"/>
  <c r="AB290" i="1"/>
  <c r="N291" i="1"/>
  <c r="O291" i="1"/>
  <c r="AB291" i="1"/>
  <c r="AC291" i="1"/>
  <c r="AD291" i="1"/>
  <c r="N292" i="1"/>
  <c r="O292" i="1"/>
  <c r="AB292" i="1"/>
  <c r="AC292" i="1"/>
  <c r="AD292" i="1"/>
  <c r="N293" i="1"/>
  <c r="O293" i="1"/>
  <c r="AB293" i="1"/>
  <c r="N294" i="1"/>
  <c r="O294" i="1"/>
  <c r="N295" i="1"/>
  <c r="O295" i="1"/>
  <c r="AB295" i="1"/>
  <c r="N296" i="1"/>
  <c r="O296" i="1"/>
  <c r="N297" i="1"/>
  <c r="O297" i="1"/>
  <c r="AB297" i="1"/>
  <c r="N298" i="1"/>
  <c r="O298" i="1"/>
  <c r="AB298" i="1"/>
  <c r="N299" i="1"/>
  <c r="O299" i="1"/>
  <c r="AC299" i="1"/>
  <c r="AD299" i="1"/>
  <c r="N300" i="1"/>
  <c r="O300" i="1"/>
  <c r="AB300" i="1"/>
  <c r="N301" i="1"/>
  <c r="O301" i="1"/>
  <c r="N302" i="1"/>
  <c r="O302" i="1"/>
  <c r="N303" i="1"/>
  <c r="O303" i="1"/>
  <c r="AB303" i="1"/>
  <c r="AC303" i="1"/>
  <c r="AD303" i="1"/>
  <c r="N304" i="1"/>
  <c r="O304" i="1"/>
  <c r="AB304" i="1"/>
  <c r="N305" i="1"/>
  <c r="O305" i="1"/>
  <c r="N306" i="1"/>
  <c r="O306" i="1"/>
  <c r="AB306" i="1"/>
  <c r="N307" i="1"/>
  <c r="O307" i="1"/>
  <c r="AC307" i="1"/>
  <c r="AD307" i="1"/>
  <c r="N308" i="1"/>
  <c r="O308" i="1"/>
  <c r="AB308" i="1"/>
  <c r="AC308" i="1"/>
  <c r="AD308" i="1"/>
  <c r="N309" i="1"/>
  <c r="O309" i="1"/>
  <c r="AB309" i="1"/>
  <c r="AC309" i="1"/>
  <c r="AD309" i="1"/>
  <c r="N310" i="1"/>
  <c r="O310" i="1"/>
  <c r="AB310" i="1"/>
  <c r="N311" i="1"/>
  <c r="O311" i="1"/>
  <c r="AB311" i="1"/>
  <c r="AC311" i="1"/>
  <c r="AD311" i="1"/>
  <c r="N312" i="1"/>
  <c r="O312" i="1"/>
  <c r="N313" i="1"/>
  <c r="O313" i="1"/>
  <c r="AC313" i="1"/>
  <c r="AD313" i="1"/>
  <c r="N314" i="1"/>
  <c r="O314" i="1"/>
  <c r="AB314" i="1"/>
  <c r="N315" i="1"/>
  <c r="O315" i="1"/>
  <c r="AB315" i="1"/>
  <c r="N316" i="1"/>
  <c r="O316" i="1"/>
  <c r="AB316" i="1"/>
  <c r="N317" i="1"/>
  <c r="O317" i="1"/>
  <c r="AB317" i="1"/>
  <c r="AC317" i="1"/>
  <c r="AD317" i="1"/>
  <c r="N318" i="1"/>
  <c r="O318" i="1"/>
  <c r="N319" i="1"/>
  <c r="O319" i="1"/>
  <c r="N320" i="1"/>
  <c r="O320" i="1"/>
  <c r="AB320" i="1"/>
  <c r="AC320" i="1"/>
  <c r="AD320" i="1"/>
  <c r="N321" i="1"/>
  <c r="O321" i="1"/>
  <c r="AB321" i="1"/>
  <c r="N322" i="1"/>
  <c r="O322" i="1"/>
  <c r="AB322" i="1"/>
  <c r="N323" i="1"/>
  <c r="O323" i="1"/>
  <c r="AB323" i="1"/>
  <c r="N324" i="1"/>
  <c r="O324" i="1"/>
  <c r="AB324" i="1"/>
  <c r="AC324" i="1"/>
  <c r="AD324" i="1"/>
  <c r="N325" i="1"/>
  <c r="O325" i="1"/>
  <c r="AB325" i="1"/>
  <c r="AC325" i="1"/>
  <c r="AD325" i="1"/>
  <c r="N326" i="1"/>
  <c r="O326" i="1"/>
  <c r="AB326" i="1"/>
  <c r="N327" i="1"/>
  <c r="O327" i="1"/>
  <c r="AB327" i="1"/>
  <c r="N328" i="1"/>
  <c r="O328" i="1"/>
  <c r="AB328" i="1"/>
  <c r="N329" i="1"/>
  <c r="O329" i="1"/>
  <c r="AB329" i="1"/>
  <c r="N330" i="1"/>
  <c r="O330" i="1"/>
  <c r="AB330" i="1"/>
  <c r="N331" i="1"/>
  <c r="O331" i="1"/>
  <c r="AB331" i="1"/>
  <c r="AC331" i="1"/>
  <c r="AD331" i="1"/>
  <c r="N332" i="1"/>
  <c r="O332" i="1"/>
  <c r="AB332" i="1"/>
  <c r="AC332" i="1"/>
  <c r="AD332" i="1"/>
  <c r="N333" i="1"/>
  <c r="O333" i="1"/>
  <c r="AB333" i="1"/>
  <c r="N334" i="1"/>
  <c r="O334" i="1"/>
  <c r="N335" i="1"/>
  <c r="O335" i="1"/>
  <c r="AB335" i="1"/>
  <c r="AC335" i="1"/>
  <c r="AD335" i="1"/>
  <c r="N336" i="1"/>
  <c r="O336" i="1"/>
  <c r="AB336" i="1"/>
  <c r="N337" i="1"/>
  <c r="O337" i="1"/>
  <c r="AB337" i="1"/>
  <c r="N338" i="1"/>
  <c r="O338" i="1"/>
  <c r="AB338" i="1"/>
  <c r="N339" i="1"/>
  <c r="O339" i="1"/>
  <c r="AB339" i="1"/>
  <c r="AC339" i="1"/>
  <c r="AD339" i="1"/>
  <c r="N340" i="1"/>
  <c r="O340" i="1"/>
  <c r="AB340" i="1"/>
  <c r="N341" i="1"/>
  <c r="O341" i="1"/>
  <c r="AB341" i="1"/>
  <c r="N342" i="1"/>
  <c r="O342" i="1"/>
  <c r="AB342" i="1"/>
  <c r="N343" i="1"/>
  <c r="O343" i="1"/>
  <c r="AB343" i="1"/>
  <c r="N344" i="1"/>
  <c r="O344" i="1"/>
  <c r="AB344" i="1"/>
  <c r="N345" i="1"/>
  <c r="O345" i="1"/>
  <c r="AB345" i="1"/>
  <c r="AC345" i="1"/>
  <c r="AD345" i="1"/>
  <c r="N346" i="1"/>
  <c r="O346" i="1"/>
  <c r="AB346" i="1"/>
  <c r="N347" i="1"/>
  <c r="O347" i="1"/>
  <c r="AB347" i="1"/>
  <c r="N348" i="1"/>
  <c r="O348" i="1"/>
  <c r="AB348" i="1"/>
  <c r="N349" i="1"/>
  <c r="O349" i="1"/>
  <c r="AB349" i="1"/>
  <c r="AC349" i="1"/>
  <c r="AD349" i="1"/>
  <c r="N350" i="1"/>
  <c r="O350" i="1"/>
  <c r="AB350" i="1"/>
  <c r="N351" i="1"/>
  <c r="O351" i="1"/>
  <c r="AB351" i="1"/>
  <c r="N352" i="1"/>
  <c r="O352" i="1"/>
  <c r="AB352" i="1"/>
  <c r="N353" i="1"/>
  <c r="O353" i="1"/>
  <c r="AB353" i="1"/>
  <c r="N354" i="1"/>
  <c r="O354" i="1"/>
  <c r="AB354" i="1"/>
  <c r="N355" i="1"/>
  <c r="O355" i="1"/>
  <c r="AB355" i="1"/>
  <c r="N356" i="1"/>
  <c r="O356" i="1"/>
  <c r="AB356" i="1"/>
  <c r="N357" i="1"/>
  <c r="O357" i="1"/>
  <c r="AB357" i="1"/>
  <c r="N358" i="1"/>
  <c r="O358" i="1"/>
  <c r="N359" i="1"/>
  <c r="O359" i="1"/>
  <c r="AB359" i="1"/>
  <c r="N360" i="1"/>
  <c r="O360" i="1"/>
  <c r="AB360" i="1"/>
  <c r="AC360" i="1"/>
  <c r="AD360" i="1"/>
  <c r="N361" i="1"/>
  <c r="O361" i="1"/>
  <c r="AB361" i="1"/>
  <c r="AC361" i="1"/>
  <c r="AD361" i="1"/>
  <c r="N362" i="1"/>
  <c r="O362" i="1"/>
  <c r="AB362" i="1"/>
  <c r="N363" i="1"/>
  <c r="O363" i="1"/>
  <c r="AB363" i="1"/>
  <c r="N364" i="1"/>
  <c r="O364" i="1"/>
  <c r="AB364" i="1"/>
  <c r="N365" i="1"/>
  <c r="O365" i="1"/>
  <c r="AB365" i="1"/>
  <c r="N366" i="1"/>
  <c r="O366" i="1"/>
  <c r="AB366" i="1"/>
  <c r="N367" i="1"/>
  <c r="O367" i="1"/>
  <c r="N368" i="1"/>
  <c r="O368" i="1"/>
  <c r="AB368" i="1"/>
  <c r="N369" i="1"/>
  <c r="O369" i="1"/>
  <c r="AB369" i="1"/>
  <c r="N370" i="1"/>
  <c r="O370" i="1"/>
  <c r="AB370" i="1"/>
  <c r="N371" i="1"/>
  <c r="O371" i="1"/>
  <c r="AB371" i="1"/>
  <c r="N372" i="1"/>
  <c r="O372" i="1"/>
  <c r="AB372" i="1"/>
  <c r="N373" i="1"/>
  <c r="O373" i="1"/>
  <c r="AB373" i="1"/>
  <c r="N374" i="1"/>
  <c r="O374" i="1"/>
  <c r="AB374" i="1"/>
  <c r="N375" i="1"/>
  <c r="O375" i="1"/>
  <c r="AB375" i="1"/>
  <c r="AC375" i="1"/>
  <c r="AD375" i="1"/>
  <c r="N376" i="1"/>
  <c r="O376" i="1"/>
  <c r="AB376" i="1"/>
  <c r="AC376" i="1"/>
  <c r="AD376" i="1"/>
  <c r="N377" i="1"/>
  <c r="O377" i="1"/>
  <c r="AB377" i="1"/>
  <c r="N378" i="1"/>
  <c r="O378" i="1"/>
  <c r="AB378" i="1"/>
  <c r="AC378" i="1"/>
  <c r="AD378" i="1"/>
  <c r="N379" i="1"/>
  <c r="O379" i="1"/>
  <c r="AB379" i="1"/>
  <c r="N380" i="1"/>
  <c r="O380" i="1"/>
  <c r="AB380" i="1"/>
  <c r="N381" i="1"/>
  <c r="O381" i="1"/>
  <c r="AB381" i="1"/>
  <c r="N382" i="1"/>
  <c r="O382" i="1"/>
  <c r="AB382" i="1"/>
  <c r="N383" i="1"/>
  <c r="O383" i="1"/>
  <c r="N384" i="1"/>
  <c r="O384" i="1"/>
  <c r="AB384" i="1"/>
  <c r="N385" i="1"/>
  <c r="O385" i="1"/>
  <c r="AB385" i="1"/>
  <c r="N386" i="1"/>
  <c r="O386" i="1"/>
  <c r="AB386" i="1"/>
  <c r="N387" i="1"/>
  <c r="O387" i="1"/>
  <c r="AB387" i="1"/>
  <c r="N388" i="1"/>
  <c r="O388" i="1"/>
  <c r="AB388" i="1"/>
  <c r="AC388" i="1"/>
  <c r="AD388" i="1"/>
  <c r="N389" i="1"/>
  <c r="O389" i="1"/>
  <c r="AB389" i="1"/>
  <c r="N390" i="1"/>
  <c r="O390" i="1"/>
  <c r="N391" i="1"/>
  <c r="O391" i="1"/>
  <c r="AB391" i="1"/>
  <c r="N392" i="1"/>
  <c r="O392" i="1"/>
  <c r="AB392" i="1"/>
  <c r="N393" i="1"/>
  <c r="O393" i="1"/>
  <c r="AB393" i="1"/>
  <c r="N394" i="1"/>
  <c r="O394" i="1"/>
  <c r="AB394" i="1"/>
  <c r="N395" i="1"/>
  <c r="O395" i="1"/>
  <c r="AB395" i="1"/>
  <c r="N396" i="1"/>
  <c r="O396" i="1"/>
  <c r="AB396" i="1"/>
  <c r="N397" i="1"/>
  <c r="O397" i="1"/>
  <c r="AB397" i="1"/>
  <c r="N398" i="1"/>
  <c r="O398" i="1"/>
  <c r="AB398" i="1"/>
  <c r="N399" i="1"/>
  <c r="O399" i="1"/>
  <c r="AB399" i="1"/>
  <c r="N400" i="1"/>
  <c r="O400" i="1"/>
  <c r="AB400" i="1"/>
  <c r="N401" i="1"/>
  <c r="O401" i="1"/>
  <c r="AB401" i="1"/>
  <c r="N402" i="1"/>
  <c r="O402" i="1"/>
  <c r="AB402" i="1"/>
  <c r="N403" i="1"/>
  <c r="O403" i="1"/>
  <c r="AB403" i="1"/>
  <c r="N404" i="1"/>
  <c r="O404" i="1"/>
  <c r="AB404" i="1"/>
  <c r="N405" i="1"/>
  <c r="O405" i="1"/>
  <c r="N406" i="1"/>
  <c r="O406" i="1"/>
  <c r="AB406" i="1"/>
  <c r="N407" i="1"/>
  <c r="O407" i="1"/>
  <c r="AB407" i="1"/>
  <c r="AC407" i="1"/>
  <c r="AD407" i="1"/>
  <c r="N408" i="1"/>
  <c r="O408" i="1"/>
  <c r="AB408" i="1"/>
  <c r="AC408" i="1"/>
  <c r="AD408" i="1"/>
  <c r="N409" i="1"/>
  <c r="O409" i="1"/>
  <c r="N410" i="1"/>
  <c r="O410" i="1"/>
  <c r="AB410" i="1"/>
  <c r="N411" i="1"/>
  <c r="O411" i="1"/>
  <c r="AC411" i="1"/>
  <c r="AD411" i="1"/>
  <c r="N412" i="1"/>
  <c r="O412" i="1"/>
  <c r="AB412" i="1"/>
  <c r="N413" i="1"/>
  <c r="O413" i="1"/>
  <c r="AB413" i="1"/>
  <c r="AC413" i="1"/>
  <c r="AD413" i="1"/>
  <c r="N414" i="1"/>
  <c r="O414" i="1"/>
  <c r="AB414" i="1"/>
  <c r="N415" i="1"/>
  <c r="O415" i="1"/>
  <c r="N416" i="1"/>
  <c r="O416" i="1"/>
  <c r="AB416" i="1"/>
  <c r="AC416" i="1"/>
  <c r="AD416" i="1"/>
  <c r="N417" i="1"/>
  <c r="O417" i="1"/>
  <c r="AB417" i="1"/>
  <c r="N418" i="1"/>
  <c r="O418" i="1"/>
  <c r="AB418" i="1"/>
  <c r="N419" i="1"/>
  <c r="O419" i="1"/>
  <c r="AB419" i="1"/>
  <c r="N420" i="1"/>
  <c r="O420" i="1"/>
  <c r="AB420" i="1"/>
  <c r="N421" i="1"/>
  <c r="O421" i="1"/>
  <c r="AB421" i="1"/>
  <c r="N422" i="1"/>
  <c r="O422" i="1"/>
  <c r="AB422" i="1"/>
  <c r="AC422" i="1"/>
  <c r="AD422" i="1"/>
  <c r="N423" i="1"/>
  <c r="O423" i="1"/>
  <c r="AB423" i="1"/>
  <c r="N424" i="1"/>
  <c r="O424" i="1"/>
  <c r="AB424" i="1"/>
  <c r="AC424" i="1"/>
  <c r="AD424" i="1"/>
  <c r="N425" i="1"/>
  <c r="O425" i="1"/>
  <c r="N426" i="1"/>
  <c r="O426" i="1"/>
  <c r="AB426" i="1"/>
  <c r="N427" i="1"/>
  <c r="O427" i="1"/>
  <c r="AB427" i="1"/>
  <c r="N428" i="1"/>
  <c r="O428" i="1"/>
  <c r="N429" i="1"/>
  <c r="O429" i="1"/>
  <c r="AB429" i="1"/>
  <c r="N430" i="1"/>
  <c r="O430" i="1"/>
  <c r="AB430" i="1"/>
  <c r="AC430" i="1"/>
  <c r="AD430" i="1"/>
  <c r="N431" i="1"/>
  <c r="O431" i="1"/>
  <c r="AB431" i="1"/>
  <c r="N432" i="1"/>
  <c r="O432" i="1"/>
  <c r="AB432" i="1"/>
  <c r="AC432" i="1"/>
  <c r="AD432" i="1"/>
  <c r="N433" i="1"/>
  <c r="O433" i="1"/>
  <c r="AB433" i="1"/>
  <c r="N434" i="1"/>
  <c r="O434" i="1"/>
  <c r="AB434" i="1"/>
  <c r="N435" i="1"/>
  <c r="O435" i="1"/>
  <c r="AB435" i="1"/>
  <c r="N436" i="1"/>
  <c r="O436" i="1"/>
  <c r="AB436" i="1"/>
  <c r="N437" i="1"/>
  <c r="O437" i="1"/>
  <c r="AB437" i="1"/>
  <c r="N438" i="1"/>
  <c r="O438" i="1"/>
  <c r="AB438" i="1"/>
  <c r="N439" i="1"/>
  <c r="O439" i="1"/>
  <c r="AB439" i="1"/>
  <c r="N440" i="1"/>
  <c r="O440" i="1"/>
  <c r="AB440" i="1"/>
  <c r="N441" i="1"/>
  <c r="O441" i="1"/>
  <c r="AB441" i="1"/>
  <c r="N442" i="1"/>
  <c r="O442" i="1"/>
  <c r="N443" i="1"/>
  <c r="O443" i="1"/>
  <c r="N444" i="1"/>
  <c r="O444" i="1"/>
  <c r="AB444" i="1"/>
  <c r="N445" i="1"/>
  <c r="O445" i="1"/>
  <c r="AB445" i="1"/>
  <c r="N446" i="1"/>
  <c r="O446" i="1"/>
  <c r="AB446" i="1"/>
  <c r="N447" i="1"/>
  <c r="O447" i="1"/>
  <c r="AB447" i="1"/>
  <c r="N448" i="1"/>
  <c r="O448" i="1"/>
  <c r="AB448" i="1"/>
  <c r="N449" i="1"/>
  <c r="O449" i="1"/>
  <c r="AB449" i="1"/>
  <c r="N450" i="1"/>
  <c r="O450" i="1"/>
  <c r="N451" i="1"/>
  <c r="O451" i="1"/>
  <c r="AB451" i="1"/>
  <c r="N452" i="1"/>
  <c r="O452" i="1"/>
  <c r="AB452" i="1"/>
  <c r="N453" i="1"/>
  <c r="O453" i="1"/>
  <c r="AB453" i="1"/>
  <c r="N454" i="1"/>
  <c r="O454" i="1"/>
  <c r="AB454" i="1"/>
  <c r="N455" i="1"/>
  <c r="O455" i="1"/>
  <c r="AB455" i="1"/>
  <c r="N456" i="1"/>
  <c r="O456" i="1"/>
  <c r="AB456" i="1"/>
  <c r="N457" i="1"/>
  <c r="O457" i="1"/>
  <c r="AB457" i="1"/>
  <c r="N458" i="1"/>
  <c r="O458" i="1"/>
  <c r="AB458" i="1"/>
  <c r="N459" i="1"/>
  <c r="O459" i="1"/>
  <c r="AB459" i="1"/>
  <c r="N460" i="1"/>
  <c r="O460" i="1"/>
  <c r="AB460" i="1"/>
  <c r="N461" i="1"/>
  <c r="O461" i="1"/>
  <c r="N462" i="1"/>
  <c r="O462" i="1"/>
  <c r="AB462" i="1"/>
  <c r="N463" i="1"/>
  <c r="O463" i="1"/>
  <c r="AB463" i="1"/>
  <c r="N464" i="1"/>
  <c r="O464" i="1"/>
  <c r="AB464" i="1"/>
  <c r="N465" i="1"/>
  <c r="O465" i="1"/>
  <c r="AB465" i="1"/>
  <c r="N466" i="1"/>
  <c r="O466" i="1"/>
  <c r="AB466" i="1"/>
  <c r="N467" i="1"/>
  <c r="O467" i="1"/>
  <c r="AB467" i="1"/>
  <c r="AC467" i="1"/>
  <c r="AD467" i="1"/>
  <c r="N468" i="1"/>
  <c r="O468" i="1"/>
  <c r="AB468" i="1"/>
  <c r="AC468" i="1"/>
  <c r="AD468" i="1"/>
  <c r="N469" i="1"/>
  <c r="O469" i="1"/>
  <c r="AB469" i="1"/>
  <c r="N470" i="1"/>
  <c r="O470" i="1"/>
  <c r="AB470" i="1"/>
  <c r="AC470" i="1"/>
  <c r="AD470" i="1"/>
  <c r="N471" i="1"/>
  <c r="O471" i="1"/>
  <c r="AB471" i="1"/>
  <c r="N472" i="1"/>
  <c r="O472" i="1"/>
  <c r="AB472" i="1"/>
  <c r="N473" i="1"/>
  <c r="O473" i="1"/>
  <c r="AB473" i="1"/>
  <c r="AC473" i="1"/>
  <c r="AD473" i="1"/>
  <c r="N474" i="1"/>
  <c r="O474" i="1"/>
  <c r="N475" i="1"/>
  <c r="O475" i="1"/>
  <c r="N476" i="1"/>
  <c r="O476" i="1"/>
  <c r="N477" i="1"/>
  <c r="O477" i="1"/>
  <c r="AB477" i="1"/>
  <c r="N478" i="1"/>
  <c r="O478" i="1"/>
  <c r="AB478" i="1"/>
  <c r="N479" i="1"/>
  <c r="O479" i="1"/>
  <c r="N480" i="1"/>
  <c r="O480" i="1"/>
  <c r="AB480" i="1"/>
  <c r="N481" i="1"/>
  <c r="O481" i="1"/>
  <c r="AB481" i="1"/>
  <c r="AC481" i="1"/>
  <c r="AD481" i="1"/>
  <c r="N482" i="1"/>
  <c r="O482" i="1"/>
  <c r="AB482" i="1"/>
  <c r="AC482" i="1"/>
  <c r="AD482" i="1"/>
  <c r="N483" i="1"/>
  <c r="O483" i="1"/>
  <c r="AB483" i="1"/>
  <c r="AC483" i="1"/>
  <c r="AD483" i="1"/>
  <c r="N484" i="1"/>
  <c r="O484" i="1"/>
  <c r="AB484" i="1"/>
  <c r="N485" i="1"/>
  <c r="O485" i="1"/>
  <c r="AB485" i="1"/>
  <c r="AC485" i="1"/>
  <c r="AD485" i="1"/>
  <c r="N486" i="1"/>
  <c r="O486" i="1"/>
  <c r="AB486" i="1"/>
  <c r="N487" i="1"/>
  <c r="O487" i="1"/>
  <c r="AB487" i="1"/>
  <c r="N488" i="1"/>
  <c r="O488" i="1"/>
  <c r="N489" i="1"/>
  <c r="O489" i="1"/>
  <c r="AB489" i="1"/>
  <c r="N490" i="1"/>
  <c r="O490" i="1"/>
  <c r="AB490" i="1"/>
  <c r="N491" i="1"/>
  <c r="O491" i="1"/>
  <c r="AB491" i="1"/>
  <c r="N492" i="1"/>
  <c r="O492" i="1"/>
  <c r="AB492" i="1"/>
  <c r="AC492" i="1"/>
  <c r="AD492" i="1"/>
  <c r="N493" i="1"/>
  <c r="O493" i="1"/>
  <c r="AB493" i="1"/>
  <c r="N494" i="1"/>
  <c r="O494" i="1"/>
  <c r="AB494" i="1"/>
  <c r="N495" i="1"/>
  <c r="O495" i="1"/>
  <c r="AB495" i="1"/>
  <c r="N496" i="1"/>
  <c r="O496" i="1"/>
  <c r="AB496" i="1"/>
  <c r="N497" i="1"/>
  <c r="O497" i="1"/>
  <c r="AB497" i="1"/>
  <c r="N498" i="1"/>
  <c r="O498" i="1"/>
  <c r="AB498" i="1"/>
  <c r="N499" i="1"/>
  <c r="O499" i="1"/>
  <c r="AB499" i="1"/>
  <c r="N500" i="1"/>
  <c r="O500" i="1"/>
  <c r="AC500" i="1"/>
  <c r="AD500" i="1"/>
  <c r="N501" i="1"/>
  <c r="O501" i="1"/>
  <c r="AC501" i="1"/>
  <c r="AD501" i="1"/>
  <c r="N502" i="1"/>
  <c r="O502" i="1"/>
  <c r="N503" i="1"/>
  <c r="O503" i="1"/>
  <c r="AB503" i="1"/>
  <c r="N504" i="1"/>
  <c r="O504" i="1"/>
  <c r="AB504" i="1"/>
  <c r="N505" i="1"/>
  <c r="O505" i="1"/>
  <c r="AB505" i="1"/>
  <c r="N506" i="1"/>
  <c r="O506" i="1"/>
  <c r="AB506" i="1"/>
  <c r="N507" i="1"/>
  <c r="O507" i="1"/>
  <c r="AB507" i="1"/>
  <c r="N508" i="1"/>
  <c r="O508" i="1"/>
  <c r="AB508" i="1"/>
  <c r="N509" i="1"/>
  <c r="O509" i="1"/>
  <c r="AB509" i="1"/>
  <c r="N510" i="1"/>
  <c r="O510" i="1"/>
  <c r="AB510" i="1"/>
  <c r="N511" i="1"/>
  <c r="O511" i="1"/>
  <c r="AB511" i="1"/>
  <c r="N512" i="1"/>
  <c r="O512" i="1"/>
  <c r="AB512" i="1"/>
  <c r="AC512" i="1"/>
  <c r="AD512" i="1"/>
  <c r="N513" i="1"/>
  <c r="O513" i="1"/>
  <c r="AB513" i="1"/>
  <c r="N514" i="1"/>
  <c r="O514" i="1"/>
  <c r="AB514" i="1"/>
  <c r="N515" i="1"/>
  <c r="O515" i="1"/>
  <c r="AB515" i="1"/>
  <c r="N516" i="1"/>
  <c r="O516" i="1"/>
  <c r="AB516" i="1"/>
  <c r="N517" i="1"/>
  <c r="O517" i="1"/>
  <c r="AB517" i="1"/>
  <c r="N518" i="1"/>
  <c r="O518" i="1"/>
  <c r="AB518" i="1"/>
  <c r="N519" i="1"/>
  <c r="O519" i="1"/>
  <c r="AB519" i="1"/>
  <c r="N520" i="1"/>
  <c r="O520" i="1"/>
  <c r="AB520" i="1"/>
  <c r="N521" i="1"/>
  <c r="O521" i="1"/>
  <c r="AB521" i="1"/>
  <c r="N522" i="1"/>
  <c r="O522" i="1"/>
  <c r="N523" i="1"/>
  <c r="O523" i="1"/>
  <c r="AB523" i="1"/>
  <c r="N524" i="1"/>
  <c r="O524" i="1"/>
  <c r="AB524" i="1"/>
  <c r="N525" i="1"/>
  <c r="O525" i="1"/>
  <c r="AB525" i="1"/>
  <c r="N526" i="1"/>
  <c r="O526" i="1"/>
  <c r="AB526" i="1"/>
  <c r="N527" i="1"/>
  <c r="O527" i="1"/>
  <c r="AB527" i="1"/>
  <c r="N528" i="1"/>
  <c r="O528" i="1"/>
  <c r="AB528" i="1"/>
  <c r="N529" i="1"/>
  <c r="O529" i="1"/>
  <c r="AB529" i="1"/>
  <c r="N530" i="1"/>
  <c r="O530" i="1"/>
  <c r="AB530" i="1"/>
  <c r="N531" i="1"/>
  <c r="O531" i="1"/>
  <c r="AB531" i="1"/>
  <c r="N532" i="1"/>
  <c r="O532" i="1"/>
  <c r="AB532" i="1"/>
  <c r="N533" i="1"/>
  <c r="O533" i="1"/>
  <c r="AB533" i="1"/>
  <c r="N534" i="1"/>
  <c r="O534" i="1"/>
  <c r="AB534" i="1"/>
  <c r="N535" i="1"/>
  <c r="O535" i="1"/>
  <c r="AB535" i="1"/>
  <c r="N536" i="1"/>
  <c r="O536" i="1"/>
  <c r="AB536" i="1"/>
  <c r="N537" i="1"/>
  <c r="O537" i="1"/>
  <c r="AB537" i="1"/>
  <c r="N538" i="1"/>
  <c r="O538" i="1"/>
  <c r="AB538" i="1"/>
  <c r="N539" i="1"/>
  <c r="O539" i="1"/>
  <c r="AB539" i="1"/>
  <c r="N540" i="1"/>
  <c r="O540" i="1"/>
  <c r="AB540" i="1"/>
  <c r="N541" i="1"/>
  <c r="O541" i="1"/>
  <c r="AB541" i="1"/>
  <c r="AC541" i="1"/>
  <c r="AD541" i="1"/>
  <c r="N542" i="1"/>
  <c r="O542" i="1"/>
  <c r="AB542" i="1"/>
  <c r="N543" i="1"/>
  <c r="O543" i="1"/>
  <c r="AB543" i="1"/>
  <c r="N544" i="1"/>
  <c r="O544" i="1"/>
  <c r="AB544" i="1"/>
  <c r="N545" i="1"/>
  <c r="O545" i="1"/>
  <c r="AB545" i="1"/>
  <c r="N546" i="1"/>
  <c r="O546" i="1"/>
  <c r="AB546" i="1"/>
  <c r="N547" i="1"/>
  <c r="O547" i="1"/>
  <c r="AB547" i="1"/>
  <c r="N548" i="1"/>
  <c r="O548" i="1"/>
  <c r="AB548" i="1"/>
  <c r="AC548" i="1"/>
  <c r="AD548" i="1"/>
  <c r="N549" i="1"/>
  <c r="O549" i="1"/>
  <c r="AC549" i="1"/>
  <c r="AD549" i="1"/>
  <c r="N550" i="1"/>
  <c r="O550" i="1"/>
  <c r="AB550" i="1"/>
  <c r="N551" i="1"/>
  <c r="O551" i="1"/>
  <c r="AB551" i="1"/>
  <c r="AC551" i="1"/>
  <c r="AD551" i="1"/>
  <c r="N552" i="1"/>
  <c r="O552" i="1"/>
  <c r="AB552" i="1"/>
  <c r="AC552" i="1"/>
  <c r="AD552" i="1"/>
  <c r="N553" i="1"/>
  <c r="O553" i="1"/>
  <c r="AB553" i="1"/>
  <c r="N554" i="1"/>
  <c r="O554" i="1"/>
  <c r="AB554" i="1"/>
  <c r="N555" i="1"/>
  <c r="O555" i="1"/>
  <c r="AB555" i="1"/>
  <c r="N556" i="1"/>
  <c r="O556" i="1"/>
  <c r="AB556" i="1"/>
  <c r="N557" i="1"/>
  <c r="O557" i="1"/>
  <c r="AC557" i="1"/>
  <c r="AD557" i="1"/>
  <c r="N558" i="1"/>
  <c r="O558" i="1"/>
  <c r="AB558" i="1"/>
  <c r="N559" i="1"/>
  <c r="O559" i="1"/>
  <c r="AB559" i="1"/>
  <c r="N560" i="1"/>
  <c r="O560" i="1"/>
  <c r="AB560" i="1"/>
  <c r="N561" i="1"/>
  <c r="O561" i="1"/>
  <c r="AB561" i="1"/>
  <c r="N562" i="1"/>
  <c r="O562" i="1"/>
  <c r="AB562" i="1"/>
  <c r="AC562" i="1"/>
  <c r="AD562" i="1"/>
  <c r="N563" i="1"/>
  <c r="O563" i="1"/>
  <c r="AB563" i="1"/>
  <c r="N564" i="1"/>
  <c r="O564" i="1"/>
  <c r="AB564" i="1"/>
  <c r="N565" i="1"/>
  <c r="O565" i="1"/>
  <c r="N566" i="1"/>
  <c r="O566" i="1"/>
  <c r="AB566" i="1"/>
  <c r="AC566" i="1"/>
  <c r="AD566" i="1"/>
  <c r="N567" i="1"/>
  <c r="O567" i="1"/>
  <c r="AB567" i="1"/>
  <c r="N568" i="1"/>
  <c r="O568" i="1"/>
  <c r="AB568" i="1"/>
  <c r="N569" i="1"/>
  <c r="O569" i="1"/>
  <c r="AB569" i="1"/>
  <c r="N570" i="1"/>
  <c r="O570" i="1"/>
  <c r="AB570" i="1"/>
  <c r="N571" i="1"/>
  <c r="O571" i="1"/>
  <c r="N572" i="1"/>
  <c r="O572" i="1"/>
  <c r="N573" i="1"/>
  <c r="O573" i="1"/>
  <c r="AB573" i="1"/>
  <c r="N574" i="1"/>
  <c r="O574" i="1"/>
  <c r="AB574" i="1"/>
  <c r="AC574" i="1"/>
  <c r="AD574" i="1"/>
  <c r="N575" i="1"/>
  <c r="O575" i="1"/>
  <c r="AB575" i="1"/>
  <c r="N576" i="1"/>
  <c r="O576" i="1"/>
  <c r="AB576" i="1"/>
  <c r="N577" i="1"/>
  <c r="O577" i="1"/>
  <c r="AB577" i="1"/>
  <c r="N578" i="1"/>
  <c r="O578" i="1"/>
  <c r="AB578" i="1"/>
  <c r="N579" i="1"/>
  <c r="O579" i="1"/>
  <c r="N580" i="1"/>
  <c r="O580" i="1"/>
  <c r="AB580" i="1"/>
  <c r="N581" i="1"/>
  <c r="O581" i="1"/>
  <c r="AB581" i="1"/>
  <c r="N582" i="1"/>
  <c r="O582" i="1"/>
  <c r="AB582" i="1"/>
  <c r="N583" i="1"/>
  <c r="O583" i="1"/>
  <c r="AB583" i="1"/>
  <c r="N584" i="1"/>
  <c r="O584" i="1"/>
  <c r="AB584" i="1"/>
  <c r="N585" i="1"/>
  <c r="O585" i="1"/>
  <c r="AB585" i="1"/>
  <c r="N586" i="1"/>
  <c r="O586" i="1"/>
  <c r="AB586" i="1"/>
  <c r="N587" i="1"/>
  <c r="O587" i="1"/>
  <c r="AB587" i="1"/>
  <c r="N588" i="1"/>
  <c r="O588" i="1"/>
  <c r="AB588" i="1"/>
  <c r="AC588" i="1"/>
  <c r="AD588" i="1"/>
  <c r="N589" i="1"/>
  <c r="O589" i="1"/>
  <c r="N590" i="1"/>
  <c r="O590" i="1"/>
  <c r="AB590" i="1"/>
  <c r="N591" i="1"/>
  <c r="O591" i="1"/>
  <c r="AB591" i="1"/>
  <c r="N592" i="1"/>
  <c r="O592" i="1"/>
  <c r="AB592" i="1"/>
  <c r="N593" i="1"/>
  <c r="O593" i="1"/>
  <c r="AB593" i="1"/>
  <c r="N594" i="1"/>
  <c r="O594" i="1"/>
  <c r="AB594" i="1"/>
  <c r="AC594" i="1"/>
  <c r="AD594" i="1"/>
  <c r="N595" i="1"/>
  <c r="O595" i="1"/>
  <c r="AB595" i="1"/>
  <c r="N596" i="1"/>
  <c r="O596" i="1"/>
  <c r="AB596" i="1"/>
  <c r="N597" i="1"/>
  <c r="O597" i="1"/>
  <c r="AB597" i="1"/>
  <c r="N598" i="1"/>
  <c r="O598" i="1"/>
  <c r="AB598" i="1"/>
  <c r="N599" i="1"/>
  <c r="O599" i="1"/>
  <c r="N600" i="1"/>
  <c r="O600" i="1"/>
  <c r="N601" i="1"/>
  <c r="O601" i="1"/>
  <c r="N602" i="1"/>
  <c r="O602" i="1"/>
  <c r="AB602" i="1"/>
  <c r="N603" i="1"/>
  <c r="O603" i="1"/>
  <c r="AB603" i="1"/>
  <c r="AC603" i="1"/>
  <c r="AD603" i="1"/>
  <c r="N604" i="1"/>
  <c r="O604" i="1"/>
  <c r="AB604" i="1"/>
  <c r="AC604" i="1"/>
  <c r="AD604" i="1"/>
  <c r="N605" i="1"/>
  <c r="O605" i="1"/>
  <c r="AB605" i="1"/>
  <c r="N606" i="1"/>
  <c r="O606" i="1"/>
  <c r="AB606" i="1"/>
  <c r="N607" i="1"/>
  <c r="O607" i="1"/>
  <c r="AB607" i="1"/>
  <c r="N608" i="1"/>
  <c r="O608" i="1"/>
  <c r="AB608" i="1"/>
  <c r="N609" i="1"/>
  <c r="O609" i="1"/>
  <c r="AB609" i="1"/>
  <c r="N610" i="1"/>
  <c r="O610" i="1"/>
  <c r="AB610" i="1"/>
  <c r="N611" i="1"/>
  <c r="O611" i="1"/>
  <c r="AB611" i="1"/>
  <c r="N612" i="1"/>
  <c r="O612" i="1"/>
  <c r="AB612" i="1"/>
  <c r="AC612" i="1"/>
  <c r="AD612" i="1"/>
  <c r="N613" i="1"/>
  <c r="O613" i="1"/>
  <c r="AB613" i="1"/>
  <c r="N614" i="1"/>
  <c r="O614" i="1"/>
  <c r="AB614" i="1"/>
  <c r="N615" i="1"/>
  <c r="O615" i="1"/>
  <c r="N616" i="1"/>
  <c r="O616" i="1"/>
  <c r="AB616" i="1"/>
  <c r="N617" i="1"/>
  <c r="O617" i="1"/>
  <c r="AB617" i="1"/>
  <c r="N618" i="1"/>
  <c r="O618" i="1"/>
  <c r="N619" i="1"/>
  <c r="O619" i="1"/>
  <c r="AB619" i="1"/>
  <c r="N620" i="1"/>
  <c r="O620" i="1"/>
  <c r="AB620" i="1"/>
  <c r="N621" i="1"/>
  <c r="O621" i="1"/>
  <c r="AB621" i="1"/>
  <c r="N622" i="1"/>
  <c r="O622" i="1"/>
  <c r="N623" i="1"/>
  <c r="O623" i="1"/>
  <c r="AB623" i="1"/>
  <c r="N624" i="1"/>
  <c r="O624" i="1"/>
  <c r="AB624" i="1"/>
  <c r="N625" i="1"/>
  <c r="O625" i="1"/>
  <c r="AB625" i="1"/>
  <c r="N626" i="1"/>
  <c r="O626" i="1"/>
  <c r="AB626" i="1"/>
  <c r="N627" i="1"/>
  <c r="O627" i="1"/>
  <c r="AB627" i="1"/>
  <c r="N628" i="1"/>
  <c r="O628" i="1"/>
  <c r="AB628" i="1"/>
  <c r="N629" i="1"/>
  <c r="O629" i="1"/>
  <c r="AB629" i="1"/>
  <c r="N630" i="1"/>
  <c r="O630" i="1"/>
  <c r="AB630" i="1"/>
  <c r="N631" i="1"/>
  <c r="O631" i="1"/>
  <c r="AB631" i="1"/>
  <c r="N632" i="1"/>
  <c r="O632" i="1"/>
  <c r="AB632" i="1"/>
  <c r="AC632" i="1"/>
  <c r="AD632" i="1"/>
  <c r="N633" i="1"/>
  <c r="O633" i="1"/>
  <c r="AB633" i="1"/>
  <c r="N634" i="1"/>
  <c r="O634" i="1"/>
  <c r="AB634" i="1"/>
  <c r="N635" i="1"/>
  <c r="O635" i="1"/>
  <c r="AB635" i="1"/>
  <c r="N636" i="1"/>
  <c r="O636" i="1"/>
  <c r="AB636" i="1"/>
  <c r="N637" i="1"/>
  <c r="O637" i="1"/>
  <c r="AB637" i="1"/>
  <c r="N638" i="1"/>
  <c r="O638" i="1"/>
  <c r="AB638" i="1"/>
  <c r="N639" i="1"/>
  <c r="O639" i="1"/>
  <c r="N640" i="1"/>
  <c r="O640" i="1"/>
  <c r="AB640" i="1"/>
  <c r="AC640" i="1"/>
  <c r="AD640" i="1"/>
  <c r="N641" i="1"/>
  <c r="O641" i="1"/>
  <c r="N642" i="1"/>
  <c r="O642" i="1"/>
  <c r="AC642" i="1"/>
  <c r="AD642" i="1"/>
  <c r="N643" i="1"/>
  <c r="O643" i="1"/>
  <c r="AB643" i="1"/>
  <c r="N644" i="1"/>
  <c r="O644" i="1"/>
  <c r="N645" i="1"/>
  <c r="O645" i="1"/>
  <c r="AB645" i="1"/>
  <c r="N646" i="1"/>
  <c r="O646" i="1"/>
  <c r="AB646" i="1"/>
  <c r="N647" i="1"/>
  <c r="O647" i="1"/>
  <c r="N648" i="1"/>
  <c r="O648" i="1"/>
  <c r="AB648" i="1"/>
  <c r="N649" i="1"/>
  <c r="O649" i="1"/>
  <c r="AB649" i="1"/>
  <c r="AC649" i="1"/>
  <c r="AD649" i="1"/>
  <c r="N650" i="1"/>
  <c r="O650" i="1"/>
  <c r="AB650" i="1"/>
  <c r="N651" i="1"/>
  <c r="O651" i="1"/>
  <c r="AB651" i="1"/>
  <c r="N652" i="1"/>
  <c r="O652" i="1"/>
  <c r="AB652" i="1"/>
  <c r="N653" i="1"/>
  <c r="O653" i="1"/>
  <c r="AB653" i="1"/>
  <c r="N654" i="1"/>
  <c r="O654" i="1"/>
  <c r="N655" i="1"/>
  <c r="O655" i="1"/>
  <c r="N656" i="1"/>
  <c r="O656" i="1"/>
  <c r="N657" i="1"/>
  <c r="O657" i="1"/>
  <c r="AB657" i="1"/>
  <c r="N658" i="1"/>
  <c r="O658" i="1"/>
  <c r="AB658" i="1"/>
  <c r="N659" i="1"/>
  <c r="O659" i="1"/>
  <c r="N660" i="1"/>
  <c r="O660" i="1"/>
  <c r="AB660" i="1"/>
  <c r="N661" i="1"/>
  <c r="O661" i="1"/>
  <c r="N662" i="1"/>
  <c r="O662" i="1"/>
  <c r="N663" i="1"/>
  <c r="O663" i="1"/>
  <c r="AB663" i="1"/>
  <c r="N664" i="1"/>
  <c r="O664" i="1"/>
  <c r="AB664" i="1"/>
  <c r="N665" i="1"/>
  <c r="O665" i="1"/>
  <c r="AB665" i="1"/>
  <c r="N666" i="1"/>
  <c r="O666" i="1"/>
  <c r="AB666" i="1"/>
  <c r="N667" i="1"/>
  <c r="O667" i="1"/>
  <c r="AB667" i="1"/>
  <c r="N668" i="1"/>
  <c r="O668" i="1"/>
  <c r="AB668" i="1"/>
  <c r="N669" i="1"/>
  <c r="O669" i="1"/>
  <c r="AB669" i="1"/>
  <c r="N670" i="1"/>
  <c r="O670" i="1"/>
  <c r="AC670" i="1"/>
  <c r="AD670" i="1"/>
  <c r="N671" i="1"/>
  <c r="O671" i="1"/>
  <c r="AC671" i="1"/>
  <c r="AD671" i="1"/>
  <c r="N672" i="1"/>
  <c r="O672" i="1"/>
  <c r="AB672" i="1"/>
  <c r="N673" i="1"/>
  <c r="O673" i="1"/>
  <c r="N674" i="1"/>
  <c r="O674" i="1"/>
  <c r="AB674" i="1"/>
  <c r="N675" i="1"/>
  <c r="O675" i="1"/>
  <c r="AB675" i="1"/>
  <c r="N676" i="1"/>
  <c r="O676" i="1"/>
  <c r="AB676" i="1"/>
  <c r="N677" i="1"/>
  <c r="O677" i="1"/>
  <c r="AB677" i="1"/>
  <c r="AC677" i="1"/>
  <c r="AD677" i="1"/>
  <c r="N678" i="1"/>
  <c r="O678" i="1"/>
  <c r="AB678" i="1"/>
  <c r="N679" i="1"/>
  <c r="O679" i="1"/>
  <c r="AB679" i="1"/>
  <c r="N680" i="1"/>
  <c r="O680" i="1"/>
  <c r="AB680" i="1"/>
  <c r="N681" i="1"/>
  <c r="O681" i="1"/>
  <c r="N682" i="1"/>
  <c r="O682" i="1"/>
  <c r="AB682" i="1"/>
  <c r="N683" i="1"/>
  <c r="O683" i="1"/>
  <c r="AB683" i="1"/>
  <c r="N684" i="1"/>
  <c r="O684" i="1"/>
  <c r="AB684" i="1"/>
  <c r="N685" i="1"/>
  <c r="O685" i="1"/>
  <c r="AB685" i="1"/>
  <c r="AC685" i="1"/>
  <c r="AD685" i="1"/>
  <c r="N686" i="1"/>
  <c r="O686" i="1"/>
  <c r="AB686" i="1"/>
  <c r="N687" i="1"/>
  <c r="O687" i="1"/>
  <c r="N688" i="1"/>
  <c r="O688" i="1"/>
  <c r="AB688" i="1"/>
  <c r="N689" i="1"/>
  <c r="O689" i="1"/>
  <c r="AB689" i="1"/>
  <c r="AC689" i="1"/>
  <c r="AD689" i="1"/>
  <c r="N690" i="1"/>
  <c r="O690" i="1"/>
  <c r="AB690" i="1"/>
  <c r="N691" i="1"/>
  <c r="O691" i="1"/>
  <c r="AB691" i="1"/>
  <c r="N692" i="1"/>
  <c r="O692" i="1"/>
  <c r="AB692" i="1"/>
  <c r="N693" i="1"/>
  <c r="O693" i="1"/>
  <c r="AB693" i="1"/>
  <c r="N694" i="1"/>
  <c r="O694" i="1"/>
  <c r="AB694" i="1"/>
  <c r="N695" i="1"/>
  <c r="O695" i="1"/>
  <c r="AB695" i="1"/>
  <c r="N696" i="1"/>
  <c r="O696" i="1"/>
  <c r="AB696" i="1"/>
  <c r="N697" i="1"/>
  <c r="O697" i="1"/>
  <c r="AB697" i="1"/>
  <c r="N698" i="1"/>
  <c r="O698" i="1"/>
  <c r="AB698" i="1"/>
  <c r="N699" i="1"/>
  <c r="O699" i="1"/>
  <c r="AB699" i="1"/>
  <c r="N700" i="1"/>
  <c r="O700" i="1"/>
  <c r="AB700" i="1"/>
  <c r="N701" i="1"/>
  <c r="O701" i="1"/>
  <c r="N702" i="1"/>
  <c r="O702" i="1"/>
  <c r="AB702" i="1"/>
  <c r="N703" i="1"/>
  <c r="O703" i="1"/>
  <c r="AB703" i="1"/>
  <c r="N704" i="1"/>
  <c r="O704" i="1"/>
  <c r="AB704" i="1"/>
  <c r="AC704" i="1"/>
  <c r="AD704" i="1"/>
  <c r="N705" i="1"/>
  <c r="O705" i="1"/>
  <c r="AB705" i="1"/>
  <c r="N706" i="1"/>
  <c r="O706" i="1"/>
  <c r="AC706" i="1"/>
  <c r="AD706" i="1"/>
  <c r="N707" i="1"/>
  <c r="O707" i="1"/>
  <c r="AB707" i="1"/>
  <c r="AC707" i="1"/>
  <c r="AD707" i="1"/>
  <c r="N708" i="1"/>
  <c r="O708" i="1"/>
  <c r="N709" i="1"/>
  <c r="O709" i="1"/>
  <c r="AB709" i="1"/>
  <c r="N710" i="1"/>
  <c r="O710" i="1"/>
  <c r="AB710" i="1"/>
  <c r="N711" i="1"/>
  <c r="O711" i="1"/>
  <c r="AB711" i="1"/>
  <c r="N712" i="1"/>
  <c r="O712" i="1"/>
  <c r="AB712" i="1"/>
  <c r="N713" i="1"/>
  <c r="O713" i="1"/>
  <c r="AB713" i="1"/>
  <c r="N714" i="1"/>
  <c r="O714" i="1"/>
  <c r="AB714" i="1"/>
  <c r="N715" i="1"/>
  <c r="O715" i="1"/>
  <c r="AB715" i="1"/>
  <c r="N716" i="1"/>
  <c r="O716" i="1"/>
  <c r="AB716" i="1"/>
  <c r="N717" i="1"/>
  <c r="O717" i="1"/>
  <c r="AB717" i="1"/>
  <c r="N718" i="1"/>
  <c r="O718" i="1"/>
  <c r="AB718" i="1"/>
  <c r="N719" i="1"/>
  <c r="O719" i="1"/>
  <c r="AB719" i="1"/>
  <c r="N720" i="1"/>
  <c r="O720" i="1"/>
  <c r="AB720" i="1"/>
  <c r="N721" i="1"/>
  <c r="O721" i="1"/>
  <c r="AB721" i="1"/>
  <c r="N722" i="1"/>
  <c r="O722" i="1"/>
  <c r="AC722" i="1"/>
  <c r="AD722" i="1"/>
  <c r="N723" i="1"/>
  <c r="O723" i="1"/>
  <c r="AB723" i="1"/>
  <c r="N724" i="1"/>
  <c r="O724" i="1"/>
  <c r="AB724" i="1"/>
  <c r="N725" i="1"/>
  <c r="O725" i="1"/>
  <c r="AB725" i="1"/>
  <c r="N726" i="1"/>
  <c r="O726" i="1"/>
  <c r="AB726" i="1"/>
  <c r="N727" i="1"/>
  <c r="O727" i="1"/>
  <c r="N728" i="1"/>
  <c r="O728" i="1"/>
  <c r="AB728" i="1"/>
  <c r="N729" i="1"/>
  <c r="O729" i="1"/>
  <c r="AB729" i="1"/>
  <c r="AC729" i="1"/>
  <c r="AD729" i="1"/>
  <c r="N730" i="1"/>
  <c r="O730" i="1"/>
  <c r="AB730" i="1"/>
  <c r="AC730" i="1"/>
  <c r="AD730" i="1"/>
  <c r="N731" i="1"/>
  <c r="O731" i="1"/>
  <c r="AB731" i="1"/>
  <c r="N732" i="1"/>
  <c r="O732" i="1"/>
  <c r="AB732" i="1"/>
  <c r="N733" i="1"/>
  <c r="O733" i="1"/>
  <c r="AB733" i="1"/>
  <c r="N734" i="1"/>
  <c r="O734" i="1"/>
  <c r="N735" i="1"/>
  <c r="O735" i="1"/>
  <c r="AB735" i="1"/>
  <c r="AC735" i="1"/>
  <c r="AD735" i="1"/>
  <c r="N736" i="1"/>
  <c r="O736" i="1"/>
  <c r="AB736" i="1"/>
  <c r="N737" i="1"/>
  <c r="O737" i="1"/>
  <c r="AB737" i="1"/>
  <c r="N738" i="1"/>
  <c r="O738" i="1"/>
  <c r="AB738" i="1"/>
  <c r="N739" i="1"/>
  <c r="O739" i="1"/>
  <c r="AB739" i="1"/>
  <c r="AC739" i="1"/>
  <c r="AD739" i="1"/>
  <c r="N740" i="1"/>
  <c r="O740" i="1"/>
  <c r="AB740" i="1"/>
  <c r="AC740" i="1"/>
  <c r="AD740" i="1"/>
  <c r="N741" i="1"/>
  <c r="O741" i="1"/>
  <c r="AB741" i="1"/>
  <c r="N742" i="1"/>
  <c r="O742" i="1"/>
  <c r="AB742" i="1"/>
  <c r="N743" i="1"/>
  <c r="O743" i="1"/>
  <c r="N744" i="1"/>
  <c r="O744" i="1"/>
  <c r="AB744" i="1"/>
  <c r="N745" i="1"/>
  <c r="O745" i="1"/>
  <c r="AB745" i="1"/>
  <c r="N746" i="1"/>
  <c r="O746" i="1"/>
  <c r="AB746" i="1"/>
  <c r="N747" i="1"/>
  <c r="O747" i="1"/>
  <c r="AB747" i="1"/>
  <c r="N748" i="1"/>
  <c r="O748" i="1"/>
  <c r="AB748" i="1"/>
  <c r="N749" i="1"/>
  <c r="O749" i="1"/>
  <c r="AB749" i="1"/>
  <c r="N750" i="1"/>
  <c r="O750" i="1"/>
  <c r="AB750" i="1"/>
  <c r="N751" i="1"/>
  <c r="O751" i="1"/>
  <c r="AB751" i="1"/>
  <c r="N752" i="1"/>
  <c r="O752" i="1"/>
  <c r="AB752" i="1"/>
  <c r="N753" i="1"/>
  <c r="O753" i="1"/>
  <c r="AB753" i="1"/>
  <c r="N754" i="1"/>
  <c r="O754" i="1"/>
  <c r="AB754" i="1"/>
  <c r="N755" i="1"/>
  <c r="O755" i="1"/>
  <c r="AB755" i="1"/>
  <c r="N756" i="1"/>
  <c r="O756" i="1"/>
  <c r="AB756" i="1"/>
  <c r="N757" i="1"/>
  <c r="O757" i="1"/>
  <c r="AB757" i="1"/>
  <c r="N758" i="1"/>
  <c r="O758" i="1"/>
  <c r="N759" i="1"/>
  <c r="O759" i="1"/>
  <c r="AB759" i="1"/>
  <c r="N760" i="1"/>
  <c r="O760" i="1"/>
  <c r="AB760" i="1"/>
  <c r="N761" i="1"/>
  <c r="O761" i="1"/>
  <c r="AB761" i="1"/>
  <c r="N762" i="1"/>
  <c r="O762" i="1"/>
  <c r="AB762" i="1"/>
  <c r="N763" i="1"/>
  <c r="O763" i="1"/>
  <c r="AB763" i="1"/>
  <c r="N764" i="1"/>
  <c r="O764" i="1"/>
  <c r="N765" i="1"/>
  <c r="O765" i="1"/>
  <c r="AB765" i="1"/>
  <c r="N766" i="1"/>
  <c r="O766" i="1"/>
  <c r="AB766" i="1"/>
  <c r="N767" i="1"/>
  <c r="O767" i="1"/>
  <c r="AB767" i="1"/>
  <c r="N768" i="1"/>
  <c r="O768" i="1"/>
  <c r="AB768" i="1"/>
  <c r="N769" i="1"/>
  <c r="O769" i="1"/>
  <c r="N770" i="1"/>
  <c r="O770" i="1"/>
  <c r="AB770" i="1"/>
  <c r="N771" i="1"/>
  <c r="O771" i="1"/>
  <c r="AB771" i="1"/>
  <c r="N772" i="1"/>
  <c r="O772" i="1"/>
  <c r="AB772" i="1"/>
  <c r="AC772" i="1"/>
  <c r="AD772" i="1"/>
  <c r="N773" i="1"/>
  <c r="O773" i="1"/>
  <c r="AB773" i="1"/>
  <c r="AC773" i="1"/>
  <c r="AD773" i="1"/>
  <c r="N774" i="1"/>
  <c r="O774" i="1"/>
  <c r="AB774" i="1"/>
  <c r="N775" i="1"/>
  <c r="O775" i="1"/>
  <c r="AB775" i="1"/>
  <c r="N776" i="1"/>
  <c r="O776" i="1"/>
  <c r="AB776" i="1"/>
  <c r="N777" i="1"/>
  <c r="O777" i="1"/>
  <c r="AB777" i="1"/>
  <c r="N778" i="1"/>
  <c r="O778" i="1"/>
  <c r="AB778" i="1"/>
  <c r="N779" i="1"/>
  <c r="O779" i="1"/>
  <c r="AB779" i="1"/>
  <c r="AC779" i="1"/>
  <c r="AD779" i="1"/>
  <c r="N780" i="1"/>
  <c r="O780" i="1"/>
  <c r="AB780" i="1"/>
  <c r="N781" i="1"/>
  <c r="O781" i="1"/>
  <c r="AB781" i="1"/>
  <c r="N782" i="1"/>
  <c r="O782" i="1"/>
  <c r="N783" i="1"/>
  <c r="O783" i="1"/>
  <c r="AB783" i="1"/>
  <c r="N784" i="1"/>
  <c r="O784" i="1"/>
  <c r="AB784" i="1"/>
  <c r="N785" i="1"/>
  <c r="O785" i="1"/>
  <c r="AB785" i="1"/>
  <c r="N786" i="1"/>
  <c r="O786" i="1"/>
  <c r="AB786" i="1"/>
  <c r="N787" i="1"/>
  <c r="O787" i="1"/>
  <c r="AB787" i="1"/>
  <c r="N788" i="1"/>
  <c r="O788" i="1"/>
  <c r="AB788" i="1"/>
  <c r="N789" i="1"/>
  <c r="O789" i="1"/>
  <c r="AB789" i="1"/>
  <c r="N790" i="1"/>
  <c r="O790" i="1"/>
  <c r="AB790" i="1"/>
  <c r="N791" i="1"/>
  <c r="O791" i="1"/>
  <c r="AB791" i="1"/>
  <c r="N792" i="1"/>
  <c r="O792" i="1"/>
  <c r="AB792" i="1"/>
  <c r="N793" i="1"/>
  <c r="O793" i="1"/>
  <c r="AB793" i="1"/>
  <c r="N794" i="1"/>
  <c r="O794" i="1"/>
  <c r="AB794" i="1"/>
  <c r="N795" i="1"/>
  <c r="O795" i="1"/>
  <c r="AB795" i="1"/>
  <c r="N796" i="1"/>
  <c r="O796" i="1"/>
  <c r="AC796" i="1"/>
  <c r="AD796" i="1"/>
  <c r="N797" i="1"/>
  <c r="O797" i="1"/>
  <c r="AB797" i="1"/>
  <c r="N798" i="1"/>
  <c r="O798" i="1"/>
  <c r="AB798" i="1"/>
  <c r="N799" i="1"/>
  <c r="O799" i="1"/>
  <c r="AB799" i="1"/>
  <c r="N800" i="1"/>
  <c r="O800" i="1"/>
  <c r="AB800" i="1"/>
  <c r="N801" i="1"/>
  <c r="O801" i="1"/>
  <c r="AB801" i="1"/>
  <c r="N802" i="1"/>
  <c r="O802" i="1"/>
  <c r="AC802" i="1"/>
  <c r="AD802" i="1"/>
  <c r="N803" i="1"/>
  <c r="O803" i="1"/>
  <c r="AB803" i="1"/>
  <c r="N804" i="1"/>
  <c r="O804" i="1"/>
  <c r="N805" i="1"/>
  <c r="O805" i="1"/>
  <c r="AB805" i="1"/>
  <c r="N806" i="1"/>
  <c r="O806" i="1"/>
  <c r="AB806" i="1"/>
  <c r="AC806" i="1"/>
  <c r="AD806" i="1"/>
  <c r="N807" i="1"/>
  <c r="O807" i="1"/>
  <c r="AB807" i="1"/>
  <c r="N808" i="1"/>
  <c r="O808" i="1"/>
  <c r="AC808" i="1"/>
  <c r="AD808" i="1"/>
  <c r="N809" i="1"/>
  <c r="O809" i="1"/>
  <c r="N810" i="1"/>
  <c r="O810" i="1"/>
  <c r="AB810" i="1"/>
  <c r="N811" i="1"/>
  <c r="O811" i="1"/>
  <c r="AB811" i="1"/>
  <c r="N812" i="1"/>
  <c r="O812" i="1"/>
  <c r="AB812" i="1"/>
  <c r="N813" i="1"/>
  <c r="O813" i="1"/>
  <c r="N814" i="1"/>
  <c r="O814" i="1"/>
  <c r="AB814" i="1"/>
  <c r="N815" i="1"/>
  <c r="O815" i="1"/>
  <c r="AB815" i="1"/>
  <c r="N816" i="1"/>
  <c r="O816" i="1"/>
  <c r="AB816" i="1"/>
  <c r="N817" i="1"/>
  <c r="O817" i="1"/>
  <c r="AB817" i="1"/>
  <c r="N818" i="1"/>
  <c r="O818" i="1"/>
  <c r="AB818" i="1"/>
  <c r="N819" i="1"/>
  <c r="O819" i="1"/>
  <c r="AB819" i="1"/>
  <c r="AC819" i="1"/>
  <c r="AD819" i="1"/>
  <c r="N820" i="1"/>
  <c r="O820" i="1"/>
  <c r="AB820" i="1"/>
  <c r="AC820" i="1"/>
  <c r="AD820" i="1"/>
  <c r="N821" i="1"/>
  <c r="O821" i="1"/>
  <c r="AB821" i="1"/>
  <c r="AC821" i="1"/>
  <c r="AD821" i="1"/>
  <c r="N822" i="1"/>
  <c r="O822" i="1"/>
  <c r="AB822" i="1"/>
  <c r="N823" i="1"/>
  <c r="O823" i="1"/>
  <c r="N824" i="1"/>
  <c r="O824" i="1"/>
  <c r="AB824" i="1"/>
  <c r="AC824" i="1"/>
  <c r="AD824" i="1"/>
  <c r="N825" i="1"/>
  <c r="O825" i="1"/>
  <c r="AB825" i="1"/>
  <c r="N826" i="1"/>
  <c r="O826" i="1"/>
  <c r="AB826" i="1"/>
  <c r="N827" i="1"/>
  <c r="O827" i="1"/>
  <c r="AB827" i="1"/>
  <c r="N828" i="1"/>
  <c r="O828" i="1"/>
  <c r="AB828" i="1"/>
  <c r="N829" i="1"/>
  <c r="O829" i="1"/>
  <c r="AB829" i="1"/>
  <c r="N830" i="1"/>
  <c r="O830" i="1"/>
  <c r="N831" i="1"/>
  <c r="O831" i="1"/>
  <c r="AB831" i="1"/>
  <c r="N832" i="1"/>
  <c r="O832" i="1"/>
  <c r="N833" i="1"/>
  <c r="O833" i="1"/>
  <c r="AB833" i="1"/>
  <c r="N834" i="1"/>
  <c r="O834" i="1"/>
  <c r="AB834" i="1"/>
  <c r="N835" i="1"/>
  <c r="O835" i="1"/>
  <c r="AB835" i="1"/>
  <c r="N836" i="1"/>
  <c r="O836" i="1"/>
  <c r="AB836" i="1"/>
  <c r="N837" i="1"/>
  <c r="O837" i="1"/>
  <c r="AB837" i="1"/>
  <c r="N838" i="1"/>
  <c r="O838" i="1"/>
  <c r="AB838" i="1"/>
  <c r="N839" i="1"/>
  <c r="O839" i="1"/>
  <c r="AB839" i="1"/>
  <c r="AC839" i="1"/>
  <c r="AD839" i="1"/>
  <c r="N840" i="1"/>
  <c r="O840" i="1"/>
  <c r="AB840" i="1"/>
  <c r="N841" i="1"/>
  <c r="O841" i="1"/>
  <c r="N842" i="1"/>
  <c r="O842" i="1"/>
  <c r="AB842" i="1"/>
  <c r="N843" i="1"/>
  <c r="O843" i="1"/>
  <c r="AB843" i="1"/>
  <c r="N844" i="1"/>
  <c r="O844" i="1"/>
  <c r="AB844" i="1"/>
  <c r="N845" i="1"/>
  <c r="O845" i="1"/>
  <c r="AB845" i="1"/>
  <c r="N846" i="1"/>
  <c r="O846" i="1"/>
  <c r="AB846" i="1"/>
  <c r="N847" i="1"/>
  <c r="O847" i="1"/>
  <c r="AB847" i="1"/>
  <c r="N848" i="1"/>
  <c r="O848" i="1"/>
  <c r="AB848" i="1"/>
  <c r="N849" i="1"/>
  <c r="O849" i="1"/>
  <c r="AB849" i="1"/>
  <c r="N850" i="1"/>
  <c r="O850" i="1"/>
  <c r="AB850" i="1"/>
  <c r="AC850" i="1"/>
  <c r="AD850" i="1"/>
  <c r="N851" i="1"/>
  <c r="O851" i="1"/>
  <c r="AB851" i="1"/>
  <c r="N852" i="1"/>
  <c r="O852" i="1"/>
  <c r="AB852" i="1"/>
  <c r="N853" i="1"/>
  <c r="O853" i="1"/>
  <c r="AB853" i="1"/>
  <c r="AC853" i="1"/>
  <c r="AD853" i="1"/>
  <c r="N854" i="1"/>
  <c r="O854" i="1"/>
  <c r="AB854" i="1"/>
  <c r="AC854" i="1"/>
  <c r="AD854" i="1"/>
  <c r="N855" i="1"/>
  <c r="O855" i="1"/>
  <c r="AB855" i="1"/>
  <c r="N856" i="1"/>
  <c r="O856" i="1"/>
  <c r="AB856" i="1"/>
  <c r="N857" i="1"/>
  <c r="O857" i="1"/>
  <c r="AB857" i="1"/>
  <c r="N858" i="1"/>
  <c r="O858" i="1"/>
  <c r="AB858" i="1"/>
  <c r="N859" i="1"/>
  <c r="O859" i="1"/>
  <c r="AB859" i="1"/>
  <c r="N860" i="1"/>
  <c r="O860" i="1"/>
  <c r="AB860" i="1"/>
  <c r="N861" i="1"/>
  <c r="O861" i="1"/>
  <c r="N862" i="1"/>
  <c r="O862" i="1"/>
  <c r="AB862" i="1"/>
  <c r="N863" i="1"/>
  <c r="O863" i="1"/>
  <c r="AB863" i="1"/>
  <c r="N864" i="1"/>
  <c r="O864" i="1"/>
  <c r="AB864" i="1"/>
  <c r="N865" i="1"/>
  <c r="O865" i="1"/>
  <c r="AB865" i="1"/>
  <c r="N866" i="1"/>
  <c r="O866" i="1"/>
  <c r="AB866" i="1"/>
  <c r="N867" i="1"/>
  <c r="O867" i="1"/>
  <c r="N868" i="1"/>
  <c r="O868" i="1"/>
  <c r="AB868" i="1"/>
  <c r="AC868" i="1"/>
  <c r="AD868" i="1"/>
  <c r="N869" i="1"/>
  <c r="O869" i="1"/>
  <c r="AC869" i="1"/>
  <c r="AD869" i="1"/>
  <c r="N870" i="1"/>
  <c r="O870" i="1"/>
  <c r="AB870" i="1"/>
  <c r="N871" i="1"/>
  <c r="O871" i="1"/>
  <c r="AB871" i="1"/>
  <c r="N872" i="1"/>
  <c r="O872" i="1"/>
  <c r="AB872" i="1"/>
  <c r="N873" i="1"/>
  <c r="O873" i="1"/>
  <c r="N874" i="1"/>
  <c r="O874" i="1"/>
  <c r="N875" i="1"/>
  <c r="O875" i="1"/>
  <c r="AB875" i="1"/>
  <c r="N876" i="1"/>
  <c r="O876" i="1"/>
  <c r="AB876" i="1"/>
  <c r="N877" i="1"/>
  <c r="O877" i="1"/>
  <c r="AB877" i="1"/>
  <c r="N878" i="1"/>
  <c r="O878" i="1"/>
  <c r="N879" i="1"/>
  <c r="O879" i="1"/>
  <c r="AB879" i="1"/>
  <c r="N880" i="1"/>
  <c r="O880" i="1"/>
  <c r="AB880" i="1"/>
  <c r="N881" i="1"/>
  <c r="O881" i="1"/>
  <c r="AB881" i="1"/>
  <c r="N882" i="1"/>
  <c r="O882" i="1"/>
  <c r="AB882" i="1"/>
  <c r="N883" i="1"/>
  <c r="O883" i="1"/>
  <c r="AB883" i="1"/>
  <c r="N884" i="1"/>
  <c r="O884" i="1"/>
  <c r="AB884" i="1"/>
  <c r="N885" i="1"/>
  <c r="O885" i="1"/>
  <c r="AB885" i="1"/>
  <c r="AC885" i="1"/>
  <c r="AD885" i="1"/>
  <c r="N886" i="1"/>
  <c r="O886" i="1"/>
  <c r="AB886" i="1"/>
  <c r="N887" i="1"/>
  <c r="O887" i="1"/>
  <c r="N888" i="1"/>
  <c r="O888" i="1"/>
  <c r="N889" i="1"/>
  <c r="O889" i="1"/>
  <c r="AB889" i="1"/>
  <c r="N890" i="1"/>
  <c r="O890" i="1"/>
  <c r="AB890" i="1"/>
  <c r="N891" i="1"/>
  <c r="O891" i="1"/>
  <c r="AB891" i="1"/>
  <c r="N892" i="1"/>
  <c r="O892" i="1"/>
  <c r="AB892" i="1"/>
  <c r="N893" i="1"/>
  <c r="O893" i="1"/>
  <c r="AB893" i="1"/>
  <c r="N894" i="1"/>
  <c r="O894" i="1"/>
  <c r="AB894" i="1"/>
  <c r="N895" i="1"/>
  <c r="O895" i="1"/>
  <c r="AB895" i="1"/>
  <c r="AC895" i="1"/>
  <c r="AD895" i="1"/>
  <c r="N896" i="1"/>
  <c r="O896" i="1"/>
  <c r="AB896" i="1"/>
  <c r="AC896" i="1"/>
  <c r="AD896" i="1"/>
  <c r="N897" i="1"/>
  <c r="O897" i="1"/>
  <c r="N898" i="1"/>
  <c r="O898" i="1"/>
  <c r="AB898" i="1"/>
  <c r="N899" i="1"/>
  <c r="O899" i="1"/>
  <c r="AB899" i="1"/>
  <c r="AC899" i="1"/>
  <c r="AD899" i="1"/>
  <c r="N900" i="1"/>
  <c r="O900" i="1"/>
  <c r="N901" i="1"/>
  <c r="O901" i="1"/>
  <c r="N902" i="1"/>
  <c r="O902" i="1"/>
  <c r="AB902" i="1"/>
  <c r="N903" i="1"/>
  <c r="O903" i="1"/>
  <c r="AB903" i="1"/>
  <c r="N904" i="1"/>
  <c r="O904" i="1"/>
  <c r="AB904" i="1"/>
  <c r="AC904" i="1"/>
  <c r="AD904" i="1"/>
  <c r="N905" i="1"/>
  <c r="O905" i="1"/>
  <c r="AB905" i="1"/>
  <c r="AC905" i="1"/>
  <c r="AD905" i="1"/>
  <c r="N906" i="1"/>
  <c r="O906" i="1"/>
  <c r="AB906" i="1"/>
  <c r="N907" i="1"/>
  <c r="O907" i="1"/>
  <c r="AB907" i="1"/>
  <c r="N908" i="1"/>
  <c r="O908" i="1"/>
  <c r="AB908" i="1"/>
  <c r="AC908" i="1"/>
  <c r="AD908" i="1"/>
  <c r="N909" i="1"/>
  <c r="O909" i="1"/>
  <c r="AB909" i="1"/>
  <c r="AC909" i="1"/>
  <c r="AD909" i="1"/>
  <c r="N910" i="1"/>
  <c r="O910" i="1"/>
  <c r="AB910" i="1"/>
  <c r="N911" i="1"/>
  <c r="O911" i="1"/>
  <c r="AC911" i="1"/>
  <c r="AD911" i="1"/>
  <c r="N912" i="1"/>
  <c r="O912" i="1"/>
  <c r="N913" i="1"/>
  <c r="O913" i="1"/>
  <c r="N914" i="1"/>
  <c r="O914" i="1"/>
  <c r="AB914" i="1"/>
  <c r="AC914" i="1"/>
  <c r="AD914" i="1"/>
  <c r="N915" i="1"/>
  <c r="O915" i="1"/>
  <c r="AB915" i="1"/>
  <c r="N916" i="1"/>
  <c r="O916" i="1"/>
  <c r="AB916" i="1"/>
  <c r="N917" i="1"/>
  <c r="O917" i="1"/>
  <c r="N918" i="1"/>
  <c r="O918" i="1"/>
  <c r="AB918" i="1"/>
  <c r="N919" i="1"/>
  <c r="O919" i="1"/>
  <c r="AB919" i="1"/>
  <c r="N920" i="1"/>
  <c r="O920" i="1"/>
  <c r="AB920" i="1"/>
  <c r="N921" i="1"/>
  <c r="O921" i="1"/>
  <c r="N922" i="1"/>
  <c r="O922" i="1"/>
  <c r="AB922" i="1"/>
  <c r="N923" i="1"/>
  <c r="O923" i="1"/>
  <c r="AB923" i="1"/>
  <c r="N924" i="1"/>
  <c r="O924" i="1"/>
  <c r="AB924" i="1"/>
  <c r="N925" i="1"/>
  <c r="O925" i="1"/>
  <c r="AB925" i="1"/>
  <c r="N926" i="1"/>
  <c r="O926" i="1"/>
  <c r="AB926" i="1"/>
  <c r="N927" i="1"/>
  <c r="O927" i="1"/>
  <c r="AB927" i="1"/>
  <c r="N928" i="1"/>
  <c r="O928" i="1"/>
  <c r="AB928" i="1"/>
  <c r="AC928" i="1"/>
  <c r="AD928" i="1"/>
  <c r="N929" i="1"/>
  <c r="O929" i="1"/>
  <c r="AB929" i="1"/>
  <c r="AC929" i="1"/>
  <c r="AD929" i="1"/>
  <c r="N930" i="1"/>
  <c r="O930" i="1"/>
  <c r="AB930" i="1"/>
  <c r="N931" i="1"/>
  <c r="O931" i="1"/>
  <c r="N932" i="1"/>
  <c r="O932" i="1"/>
  <c r="AB932" i="1"/>
  <c r="N933" i="1"/>
  <c r="O933" i="1"/>
  <c r="AB933" i="1"/>
  <c r="N934" i="1"/>
  <c r="O934" i="1"/>
  <c r="AB934" i="1"/>
  <c r="AC934" i="1"/>
  <c r="AD934" i="1"/>
  <c r="N935" i="1"/>
  <c r="O935" i="1"/>
  <c r="AC935" i="1"/>
  <c r="AD935" i="1"/>
  <c r="N936" i="1"/>
  <c r="O936" i="1"/>
  <c r="N937" i="1"/>
  <c r="O937" i="1"/>
  <c r="AB937" i="1"/>
  <c r="N938" i="1"/>
  <c r="O938" i="1"/>
  <c r="N939" i="1"/>
  <c r="O939" i="1"/>
  <c r="AB939" i="1"/>
  <c r="AC939" i="1"/>
  <c r="AD939" i="1"/>
  <c r="N940" i="1"/>
  <c r="O940" i="1"/>
  <c r="AB940" i="1"/>
  <c r="N941" i="1"/>
  <c r="O941" i="1"/>
  <c r="AB941" i="1"/>
  <c r="AC941" i="1"/>
  <c r="AD941" i="1"/>
  <c r="N942" i="1"/>
  <c r="O942" i="1"/>
  <c r="AB942" i="1"/>
  <c r="N943" i="1"/>
  <c r="O943" i="1"/>
  <c r="AB943" i="1"/>
  <c r="N944" i="1"/>
  <c r="O944" i="1"/>
  <c r="AB944" i="1"/>
  <c r="N945" i="1"/>
  <c r="O945" i="1"/>
  <c r="AB945" i="1"/>
  <c r="N946" i="1"/>
  <c r="O946" i="1"/>
  <c r="AB946" i="1"/>
  <c r="N947" i="1"/>
  <c r="O947" i="1"/>
  <c r="AB947" i="1"/>
  <c r="N948" i="1"/>
  <c r="O948" i="1"/>
  <c r="AB948" i="1"/>
  <c r="N949" i="1"/>
  <c r="O949" i="1"/>
  <c r="AB949" i="1"/>
  <c r="N950" i="1"/>
  <c r="O950" i="1"/>
  <c r="AB950" i="1"/>
  <c r="N951" i="1"/>
  <c r="O951" i="1"/>
  <c r="N952" i="1"/>
  <c r="O952" i="1"/>
  <c r="AB952" i="1"/>
  <c r="N953" i="1"/>
  <c r="O953" i="1"/>
  <c r="N954" i="1"/>
  <c r="O954" i="1"/>
  <c r="AB954" i="1"/>
  <c r="N955" i="1"/>
  <c r="O955" i="1"/>
  <c r="AB955" i="1"/>
  <c r="N956" i="1"/>
  <c r="O956" i="1"/>
  <c r="AB956" i="1"/>
  <c r="N957" i="1"/>
  <c r="O957" i="1"/>
  <c r="AB957" i="1"/>
  <c r="N958" i="1"/>
  <c r="O958" i="1"/>
  <c r="AB958" i="1"/>
  <c r="N959" i="1"/>
  <c r="O959" i="1"/>
  <c r="AB959" i="1"/>
  <c r="N960" i="1"/>
  <c r="O960" i="1"/>
  <c r="AB960" i="1"/>
  <c r="N961" i="1"/>
  <c r="O961" i="1"/>
  <c r="AB961" i="1"/>
  <c r="N962" i="1"/>
  <c r="O962" i="1"/>
  <c r="AB962" i="1"/>
  <c r="AC962" i="1"/>
  <c r="AD962" i="1"/>
  <c r="N963" i="1"/>
  <c r="O963" i="1"/>
  <c r="AB963" i="1"/>
  <c r="N964" i="1"/>
  <c r="O964" i="1"/>
  <c r="AB964" i="1"/>
  <c r="N965" i="1"/>
  <c r="O965" i="1"/>
  <c r="AB965" i="1"/>
  <c r="N966" i="1"/>
  <c r="O966" i="1"/>
  <c r="N967" i="1"/>
  <c r="O967" i="1"/>
  <c r="AB967" i="1"/>
  <c r="N968" i="1"/>
  <c r="O968" i="1"/>
  <c r="AB968" i="1"/>
  <c r="N969" i="1"/>
  <c r="O969" i="1"/>
  <c r="AB969" i="1"/>
  <c r="N970" i="1"/>
  <c r="O970" i="1"/>
  <c r="AB970" i="1"/>
  <c r="N971" i="1"/>
  <c r="O971" i="1"/>
  <c r="AB971" i="1"/>
  <c r="N972" i="1"/>
  <c r="O972" i="1"/>
  <c r="AB972" i="1"/>
  <c r="N973" i="1"/>
  <c r="O973" i="1"/>
  <c r="AB973" i="1"/>
  <c r="N974" i="1"/>
  <c r="O974" i="1"/>
  <c r="AB974" i="1"/>
  <c r="N975" i="1"/>
  <c r="O975" i="1"/>
  <c r="AB975" i="1"/>
  <c r="AC975" i="1"/>
  <c r="AD975" i="1"/>
  <c r="N976" i="1"/>
  <c r="O976" i="1"/>
  <c r="AB976" i="1"/>
  <c r="N977" i="1"/>
  <c r="O977" i="1"/>
  <c r="AB977" i="1"/>
  <c r="N978" i="1"/>
  <c r="O978" i="1"/>
  <c r="AB978" i="1"/>
  <c r="AC978" i="1"/>
  <c r="AD978" i="1"/>
  <c r="N979" i="1"/>
  <c r="O979" i="1"/>
  <c r="AB979" i="1"/>
  <c r="AC979" i="1"/>
  <c r="AD979" i="1"/>
  <c r="N980" i="1"/>
  <c r="O980" i="1"/>
  <c r="N981" i="1"/>
  <c r="O981" i="1"/>
  <c r="N982" i="1"/>
  <c r="O982" i="1"/>
  <c r="AB982" i="1"/>
  <c r="N983" i="1"/>
  <c r="O983" i="1"/>
  <c r="AB983" i="1"/>
  <c r="N984" i="1"/>
  <c r="O984" i="1"/>
  <c r="AB984" i="1"/>
  <c r="N985" i="1"/>
  <c r="O985" i="1"/>
  <c r="AB985" i="1"/>
  <c r="N986" i="1"/>
  <c r="O986" i="1"/>
  <c r="AB986" i="1"/>
  <c r="N987" i="1"/>
  <c r="O987" i="1"/>
  <c r="AB987" i="1"/>
  <c r="N988" i="1"/>
  <c r="O988" i="1"/>
  <c r="AB988" i="1"/>
  <c r="N989" i="1"/>
  <c r="O989" i="1"/>
  <c r="AB989" i="1"/>
  <c r="N990" i="1"/>
  <c r="O990" i="1"/>
  <c r="AB990" i="1"/>
  <c r="N991" i="1"/>
  <c r="O991" i="1"/>
  <c r="AB991" i="1"/>
  <c r="N992" i="1"/>
  <c r="O992" i="1"/>
  <c r="N993" i="1"/>
  <c r="O993" i="1"/>
  <c r="AB993" i="1"/>
  <c r="N994" i="1"/>
  <c r="O994" i="1"/>
  <c r="AC994" i="1"/>
  <c r="AD994" i="1"/>
  <c r="N995" i="1"/>
  <c r="O995" i="1"/>
  <c r="AB995" i="1"/>
  <c r="N996" i="1"/>
  <c r="O996" i="1"/>
  <c r="AB996" i="1"/>
  <c r="N997" i="1"/>
  <c r="O997" i="1"/>
  <c r="AB997" i="1"/>
  <c r="N998" i="1"/>
  <c r="O998" i="1"/>
  <c r="N999" i="1"/>
  <c r="O999" i="1"/>
  <c r="N1000" i="1"/>
  <c r="O1000" i="1"/>
  <c r="AB1000" i="1"/>
  <c r="N1001" i="1"/>
  <c r="O1001" i="1"/>
  <c r="AB1001" i="1"/>
  <c r="N1002" i="1"/>
  <c r="O1002" i="1"/>
  <c r="N1003" i="1"/>
  <c r="O1003" i="1"/>
  <c r="AB1003" i="1"/>
  <c r="N1004" i="1"/>
  <c r="O1004" i="1"/>
  <c r="AB1004" i="1"/>
  <c r="AC1004" i="1"/>
  <c r="AD1004" i="1"/>
  <c r="N1005" i="1"/>
  <c r="O1005" i="1"/>
  <c r="AB1005" i="1"/>
  <c r="N1006" i="1"/>
  <c r="O1006" i="1"/>
  <c r="AB1006" i="1"/>
  <c r="N1007" i="1"/>
  <c r="O1007" i="1"/>
  <c r="AB1007" i="1"/>
  <c r="N1008" i="1"/>
  <c r="O1008" i="1"/>
  <c r="AB1008" i="1"/>
  <c r="AC1008" i="1"/>
  <c r="AD1008" i="1"/>
  <c r="N1009" i="1"/>
  <c r="O1009" i="1"/>
  <c r="AB1009" i="1"/>
  <c r="N1010" i="1"/>
  <c r="O1010" i="1"/>
  <c r="AB1010" i="1"/>
  <c r="N1011" i="1"/>
  <c r="O1011" i="1"/>
  <c r="AB1011" i="1"/>
  <c r="N1012" i="1"/>
  <c r="O1012" i="1"/>
  <c r="AB1012" i="1"/>
  <c r="N1013" i="1"/>
  <c r="O1013" i="1"/>
  <c r="AB1013" i="1"/>
  <c r="N1014" i="1"/>
  <c r="O1014" i="1"/>
  <c r="AB1014" i="1"/>
  <c r="N1015" i="1"/>
  <c r="O1015" i="1"/>
  <c r="AB1015" i="1"/>
  <c r="N1016" i="1"/>
  <c r="O1016" i="1"/>
  <c r="AB1016" i="1"/>
  <c r="N1017" i="1"/>
  <c r="O1017" i="1"/>
  <c r="N1018" i="1"/>
  <c r="O1018" i="1"/>
  <c r="AB1018" i="1"/>
  <c r="N1019" i="1"/>
  <c r="O1019" i="1"/>
  <c r="AB1019" i="1"/>
  <c r="AC1019" i="1"/>
  <c r="AD1019" i="1"/>
  <c r="N1020" i="1"/>
  <c r="O1020" i="1"/>
  <c r="AB1020" i="1"/>
  <c r="N1021" i="1"/>
  <c r="O1021" i="1"/>
  <c r="AB1021" i="1"/>
  <c r="N1022" i="1"/>
  <c r="O1022" i="1"/>
  <c r="N1023" i="1"/>
  <c r="O1023" i="1"/>
  <c r="N1024" i="1"/>
  <c r="O1024" i="1"/>
  <c r="N1025" i="1"/>
  <c r="O1025" i="1"/>
  <c r="AB1025" i="1"/>
  <c r="N1026" i="1"/>
  <c r="O1026" i="1"/>
  <c r="AB1026" i="1"/>
  <c r="N1027" i="1"/>
  <c r="O1027" i="1"/>
  <c r="AB1027" i="1"/>
  <c r="N1028" i="1"/>
  <c r="O1028" i="1"/>
  <c r="AB1028" i="1"/>
  <c r="N1029" i="1"/>
  <c r="O1029" i="1"/>
  <c r="N1030" i="1"/>
  <c r="O1030" i="1"/>
  <c r="N1031" i="1"/>
  <c r="O1031" i="1"/>
  <c r="AB1031" i="1"/>
  <c r="N1032" i="1"/>
  <c r="O1032" i="1"/>
  <c r="N1033" i="1"/>
  <c r="O1033" i="1"/>
  <c r="AB1033" i="1"/>
  <c r="AC1033" i="1"/>
  <c r="AD1033" i="1"/>
  <c r="N1034" i="1"/>
  <c r="O1034" i="1"/>
  <c r="AB1034" i="1"/>
  <c r="N1035" i="1"/>
  <c r="O1035" i="1"/>
  <c r="AB1035" i="1"/>
  <c r="N1036" i="1"/>
  <c r="O1036" i="1"/>
  <c r="AB1036" i="1"/>
  <c r="N1037" i="1"/>
  <c r="O1037" i="1"/>
  <c r="AB1037" i="1"/>
  <c r="N1038" i="1"/>
  <c r="O1038" i="1"/>
  <c r="N1039" i="1"/>
  <c r="O1039" i="1"/>
  <c r="AB1039" i="1"/>
  <c r="N1040" i="1"/>
  <c r="O1040" i="1"/>
  <c r="AB1040" i="1"/>
  <c r="N1041" i="1"/>
  <c r="O1041" i="1"/>
  <c r="AB1041" i="1"/>
  <c r="N1042" i="1"/>
  <c r="O1042" i="1"/>
  <c r="N1043" i="1"/>
  <c r="O1043" i="1"/>
  <c r="AB1043" i="1"/>
  <c r="AC1043" i="1"/>
  <c r="AD1043" i="1"/>
  <c r="N1044" i="1"/>
  <c r="O1044" i="1"/>
  <c r="AB1044" i="1"/>
  <c r="AC1044" i="1"/>
  <c r="AD1044" i="1"/>
  <c r="N1045" i="1"/>
  <c r="O1045" i="1"/>
  <c r="AB1045" i="1"/>
  <c r="AC1045" i="1"/>
  <c r="AD1045" i="1"/>
  <c r="N1046" i="1"/>
  <c r="O1046" i="1"/>
  <c r="N1047" i="1"/>
  <c r="O1047" i="1"/>
  <c r="AB1047" i="1"/>
  <c r="N1048" i="1"/>
  <c r="O1048" i="1"/>
  <c r="AB1048" i="1"/>
  <c r="N1049" i="1"/>
  <c r="O1049" i="1"/>
  <c r="AB1049" i="1"/>
  <c r="N1050" i="1"/>
  <c r="O1050" i="1"/>
  <c r="N1051" i="1"/>
  <c r="O1051" i="1"/>
  <c r="AB1051" i="1"/>
  <c r="N1052" i="1"/>
  <c r="O1052" i="1"/>
  <c r="AB1052" i="1"/>
  <c r="N1053" i="1"/>
  <c r="O1053" i="1"/>
  <c r="AB1053" i="1"/>
  <c r="N1054" i="1"/>
  <c r="O1054" i="1"/>
  <c r="AB1054" i="1"/>
  <c r="N1055" i="1"/>
  <c r="O1055" i="1"/>
  <c r="AB1055" i="1"/>
  <c r="N1056" i="1"/>
  <c r="O1056" i="1"/>
  <c r="AB1056" i="1"/>
  <c r="N1057" i="1"/>
  <c r="O1057" i="1"/>
  <c r="AB1057" i="1"/>
  <c r="N1058" i="1"/>
  <c r="O1058" i="1"/>
  <c r="AB1058" i="1"/>
  <c r="N1059" i="1"/>
  <c r="O1059" i="1"/>
  <c r="AB1059" i="1"/>
  <c r="N1060" i="1"/>
  <c r="O1060" i="1"/>
  <c r="AB1060" i="1"/>
  <c r="AC1060" i="1"/>
  <c r="AD1060" i="1"/>
  <c r="N1061" i="1"/>
  <c r="O1061" i="1"/>
  <c r="AB1061" i="1"/>
  <c r="N1062" i="1"/>
  <c r="O1062" i="1"/>
  <c r="AB1062" i="1"/>
  <c r="AC1062" i="1"/>
  <c r="AD1062" i="1"/>
  <c r="N1063" i="1"/>
  <c r="O1063" i="1"/>
  <c r="AB1063" i="1"/>
  <c r="N1064" i="1"/>
  <c r="O1064" i="1"/>
  <c r="AB1064" i="1"/>
  <c r="AC1064" i="1"/>
  <c r="AD1064" i="1"/>
  <c r="N1065" i="1"/>
  <c r="O1065" i="1"/>
  <c r="AB1065" i="1"/>
  <c r="N1066" i="1"/>
  <c r="O1066" i="1"/>
  <c r="AB1066" i="1"/>
  <c r="N1067" i="1"/>
  <c r="O1067" i="1"/>
  <c r="AB1067" i="1"/>
  <c r="N1068" i="1"/>
  <c r="O1068" i="1"/>
  <c r="AB1068" i="1"/>
  <c r="AC1068" i="1"/>
  <c r="AD1068" i="1"/>
  <c r="N1069" i="1"/>
  <c r="O1069" i="1"/>
  <c r="AB1069" i="1"/>
  <c r="AC1069" i="1"/>
  <c r="AD1069" i="1"/>
  <c r="N1070" i="1"/>
  <c r="O1070" i="1"/>
  <c r="AB1070" i="1"/>
  <c r="N1071" i="1"/>
  <c r="O1071" i="1"/>
  <c r="AB1071" i="1"/>
  <c r="N1072" i="1"/>
  <c r="O1072" i="1"/>
  <c r="AB1072" i="1"/>
  <c r="N1073" i="1"/>
  <c r="O1073" i="1"/>
  <c r="AB1073" i="1"/>
  <c r="AC1073" i="1"/>
  <c r="AD1073" i="1"/>
  <c r="N1074" i="1"/>
  <c r="O1074" i="1"/>
  <c r="AB1074" i="1"/>
  <c r="N1075" i="1"/>
  <c r="O1075" i="1"/>
  <c r="AB1075" i="1"/>
  <c r="N1076" i="1"/>
  <c r="O1076" i="1"/>
  <c r="AB1076" i="1"/>
  <c r="N1077" i="1"/>
  <c r="O1077" i="1"/>
  <c r="AB1077" i="1"/>
  <c r="N1078" i="1"/>
  <c r="O1078" i="1"/>
  <c r="AB1078" i="1"/>
  <c r="N1079" i="1"/>
  <c r="O1079" i="1"/>
  <c r="AB1079" i="1"/>
  <c r="AC1079" i="1"/>
  <c r="AD1079" i="1"/>
  <c r="N1080" i="1"/>
  <c r="O1080" i="1"/>
  <c r="AC1080" i="1"/>
  <c r="AD1080" i="1"/>
  <c r="N1081" i="1"/>
  <c r="O1081" i="1"/>
  <c r="N1082" i="1"/>
  <c r="O1082" i="1"/>
  <c r="AB1082" i="1"/>
  <c r="N1083" i="1"/>
  <c r="O1083" i="1"/>
  <c r="AB1083" i="1"/>
  <c r="AC1083" i="1"/>
  <c r="AD1083" i="1"/>
  <c r="N1084" i="1"/>
  <c r="O1084" i="1"/>
  <c r="N1085" i="1"/>
  <c r="O1085" i="1"/>
  <c r="AB1085" i="1"/>
  <c r="N1086" i="1"/>
  <c r="O1086" i="1"/>
  <c r="AB1086" i="1"/>
  <c r="AC1086" i="1"/>
  <c r="AD1086" i="1"/>
  <c r="N1087" i="1"/>
  <c r="O1087" i="1"/>
  <c r="AB1087" i="1"/>
  <c r="N1088" i="1"/>
  <c r="O1088" i="1"/>
  <c r="N1089" i="1"/>
  <c r="O1089" i="1"/>
  <c r="AB1089" i="1"/>
  <c r="N1090" i="1"/>
  <c r="O1090" i="1"/>
  <c r="AB1090" i="1"/>
  <c r="N1091" i="1"/>
  <c r="O1091" i="1"/>
  <c r="AB1091" i="1"/>
  <c r="AC1091" i="1"/>
  <c r="AD1091" i="1"/>
  <c r="N1092" i="1"/>
  <c r="O1092" i="1"/>
  <c r="N1093" i="1"/>
  <c r="O1093" i="1"/>
  <c r="AB1093" i="1"/>
  <c r="AC1093" i="1"/>
  <c r="AD1093" i="1"/>
  <c r="N1094" i="1"/>
  <c r="O1094" i="1"/>
  <c r="AB1094" i="1"/>
  <c r="N1095" i="1"/>
  <c r="O1095" i="1"/>
  <c r="AB1095" i="1"/>
  <c r="N1096" i="1"/>
  <c r="O1096" i="1"/>
  <c r="AB1096" i="1"/>
  <c r="N1097" i="1"/>
  <c r="O1097" i="1"/>
  <c r="AB1097" i="1"/>
  <c r="AC1097" i="1"/>
  <c r="AD1097" i="1"/>
  <c r="N1098" i="1"/>
  <c r="O1098" i="1"/>
  <c r="AB1098" i="1"/>
  <c r="N1099" i="1"/>
  <c r="O1099" i="1"/>
  <c r="AB1099" i="1"/>
  <c r="N1100" i="1"/>
  <c r="O1100" i="1"/>
  <c r="AB1100" i="1"/>
  <c r="N1101" i="1"/>
  <c r="O1101" i="1"/>
  <c r="N1102" i="1"/>
  <c r="O1102" i="1"/>
  <c r="AB1102" i="1"/>
  <c r="N1103" i="1"/>
  <c r="O1103" i="1"/>
  <c r="AB1103" i="1"/>
  <c r="AC1103" i="1"/>
  <c r="AD1103" i="1"/>
  <c r="N1104" i="1"/>
  <c r="O1104" i="1"/>
  <c r="AB1104" i="1"/>
  <c r="N1105" i="1"/>
  <c r="O1105" i="1"/>
  <c r="N1106" i="1"/>
  <c r="O1106" i="1"/>
  <c r="AB1106" i="1"/>
  <c r="N1107" i="1"/>
  <c r="O1107" i="1"/>
  <c r="AB1107" i="1"/>
  <c r="N1108" i="1"/>
  <c r="O1108" i="1"/>
  <c r="AB1108" i="1"/>
  <c r="N1109" i="1"/>
  <c r="O1109" i="1"/>
  <c r="AB1109" i="1"/>
  <c r="N1110" i="1"/>
  <c r="O1110" i="1"/>
  <c r="AB1110" i="1"/>
  <c r="N1111" i="1"/>
  <c r="O1111" i="1"/>
  <c r="AB1111" i="1"/>
  <c r="AC1111" i="1"/>
  <c r="AD1111" i="1"/>
  <c r="N1112" i="1"/>
  <c r="O1112" i="1"/>
  <c r="AB1112" i="1"/>
  <c r="N1113" i="1"/>
  <c r="O1113" i="1"/>
  <c r="AC1113" i="1"/>
  <c r="AD1113" i="1"/>
  <c r="N1114" i="1"/>
  <c r="O1114" i="1"/>
  <c r="AB1114" i="1"/>
  <c r="N1115" i="1"/>
  <c r="O1115" i="1"/>
  <c r="AB1115" i="1"/>
  <c r="AC1115" i="1"/>
  <c r="AD1115" i="1"/>
  <c r="N1116" i="1"/>
  <c r="O1116" i="1"/>
  <c r="AB1116" i="1"/>
  <c r="AC1116" i="1"/>
  <c r="AD1116" i="1"/>
  <c r="N1117" i="1"/>
  <c r="O1117" i="1"/>
  <c r="N1118" i="1"/>
  <c r="O1118" i="1"/>
  <c r="AB1118" i="1"/>
  <c r="N1119" i="1"/>
  <c r="O1119" i="1"/>
  <c r="AB1119" i="1"/>
  <c r="N1120" i="1"/>
  <c r="O1120" i="1"/>
  <c r="AB1120" i="1"/>
  <c r="N1121" i="1"/>
  <c r="O1121" i="1"/>
  <c r="AB1121" i="1"/>
  <c r="N1122" i="1"/>
  <c r="O1122" i="1"/>
  <c r="AB1122" i="1"/>
  <c r="N1123" i="1"/>
  <c r="O1123" i="1"/>
  <c r="AB1123" i="1"/>
  <c r="AC1123" i="1"/>
  <c r="AD1123" i="1"/>
  <c r="N1124" i="1"/>
  <c r="O1124" i="1"/>
  <c r="AB1124" i="1"/>
  <c r="N1125" i="1"/>
  <c r="O1125" i="1"/>
  <c r="AB1125" i="1"/>
  <c r="N1126" i="1"/>
  <c r="O1126" i="1"/>
  <c r="AB1126" i="1"/>
  <c r="N1127" i="1"/>
  <c r="O1127" i="1"/>
  <c r="AB1127" i="1"/>
  <c r="N1128" i="1"/>
  <c r="O1128" i="1"/>
  <c r="AB1128" i="1"/>
  <c r="N1129" i="1"/>
  <c r="O1129" i="1"/>
  <c r="AB1129" i="1"/>
  <c r="N1130" i="1"/>
  <c r="O1130" i="1"/>
  <c r="AB1130" i="1"/>
  <c r="N1131" i="1"/>
  <c r="O1131" i="1"/>
  <c r="AB1131" i="1"/>
  <c r="AC1131" i="1"/>
  <c r="AD1131" i="1"/>
  <c r="N1132" i="1"/>
  <c r="O1132" i="1"/>
  <c r="AB1132" i="1"/>
  <c r="AC1132" i="1"/>
  <c r="AD1132" i="1"/>
  <c r="N1133" i="1"/>
  <c r="O1133" i="1"/>
  <c r="AB1133" i="1"/>
  <c r="N1134" i="1"/>
  <c r="O1134" i="1"/>
  <c r="AB1134" i="1"/>
  <c r="N1135" i="1"/>
  <c r="O1135" i="1"/>
  <c r="AB1135" i="1"/>
  <c r="N1136" i="1"/>
  <c r="O1136" i="1"/>
  <c r="AB1136" i="1"/>
  <c r="N1137" i="1"/>
  <c r="O1137" i="1"/>
  <c r="AB1137" i="1"/>
  <c r="N1138" i="1"/>
  <c r="O1138" i="1"/>
  <c r="N1139" i="1"/>
  <c r="O1139" i="1"/>
  <c r="AB1139" i="1"/>
  <c r="N1140" i="1"/>
  <c r="O1140" i="1"/>
  <c r="AB1140" i="1"/>
  <c r="AC1140" i="1"/>
  <c r="AD1140" i="1"/>
  <c r="N1141" i="1"/>
  <c r="O1141" i="1"/>
  <c r="AB1141" i="1"/>
  <c r="N1142" i="1"/>
  <c r="O1142" i="1"/>
  <c r="AB1142" i="1"/>
  <c r="N1143" i="1"/>
  <c r="O1143" i="1"/>
  <c r="AB1143" i="1"/>
  <c r="N1144" i="1"/>
  <c r="O1144" i="1"/>
  <c r="AB1144" i="1"/>
  <c r="N1145" i="1"/>
  <c r="O1145" i="1"/>
  <c r="AB1145" i="1"/>
  <c r="N1146" i="1"/>
  <c r="O1146" i="1"/>
  <c r="AB1146" i="1"/>
  <c r="N1147" i="1"/>
  <c r="O1147" i="1"/>
  <c r="AB1147" i="1"/>
  <c r="N1148" i="1"/>
  <c r="O1148" i="1"/>
  <c r="AB1148" i="1"/>
  <c r="N1149" i="1"/>
  <c r="O1149" i="1"/>
  <c r="AB1149" i="1"/>
  <c r="N1150" i="1"/>
  <c r="O1150" i="1"/>
  <c r="N1151" i="1"/>
  <c r="O1151" i="1"/>
  <c r="AB1151" i="1"/>
  <c r="N1152" i="1"/>
  <c r="O1152" i="1"/>
  <c r="AB1152" i="1"/>
  <c r="N1153" i="1"/>
  <c r="O1153" i="1"/>
  <c r="AB1153" i="1"/>
  <c r="N1154" i="1"/>
  <c r="O1154" i="1"/>
  <c r="AB1154" i="1"/>
  <c r="AC1154" i="1"/>
  <c r="AD1154" i="1"/>
  <c r="N1155" i="1"/>
  <c r="O1155" i="1"/>
  <c r="AB1155" i="1"/>
  <c r="AC1155" i="1"/>
  <c r="AD1155" i="1"/>
  <c r="N1156" i="1"/>
  <c r="O1156" i="1"/>
  <c r="AB1156" i="1"/>
  <c r="AC1156" i="1"/>
  <c r="AD1156" i="1"/>
  <c r="N1157" i="1"/>
  <c r="O1157" i="1"/>
  <c r="AB1157" i="1"/>
  <c r="N1158" i="1"/>
  <c r="O1158" i="1"/>
  <c r="AB1158" i="1"/>
  <c r="N1159" i="1"/>
  <c r="O1159" i="1"/>
  <c r="AB1159" i="1"/>
  <c r="N1160" i="1"/>
  <c r="O1160" i="1"/>
  <c r="AB1160" i="1"/>
  <c r="N1161" i="1"/>
  <c r="O1161" i="1"/>
  <c r="AB1161" i="1"/>
  <c r="N1162" i="1"/>
  <c r="O1162" i="1"/>
  <c r="AB1162" i="1"/>
  <c r="N1163" i="1"/>
  <c r="O1163" i="1"/>
  <c r="AB1163" i="1"/>
  <c r="N1164" i="1"/>
  <c r="O1164" i="1"/>
  <c r="AB1164" i="1"/>
  <c r="N1165" i="1"/>
  <c r="O1165" i="1"/>
  <c r="N1166" i="1"/>
  <c r="O1166" i="1"/>
  <c r="AB1166" i="1"/>
  <c r="AC1166" i="1"/>
  <c r="AD1166" i="1"/>
  <c r="N1167" i="1"/>
  <c r="O1167" i="1"/>
  <c r="AB1167" i="1"/>
  <c r="N1168" i="1"/>
  <c r="O1168" i="1"/>
  <c r="AB1168" i="1"/>
  <c r="AC1168" i="1"/>
  <c r="AD1168" i="1"/>
  <c r="N1169" i="1"/>
  <c r="O1169" i="1"/>
  <c r="AB1169" i="1"/>
  <c r="N1170" i="1"/>
  <c r="O1170" i="1"/>
  <c r="N1171" i="1"/>
  <c r="O1171" i="1"/>
  <c r="AB1171" i="1"/>
  <c r="N1172" i="1"/>
  <c r="O1172" i="1"/>
  <c r="AB1172" i="1"/>
  <c r="N1173" i="1"/>
  <c r="O1173" i="1"/>
  <c r="AB1173" i="1"/>
  <c r="AC1173" i="1"/>
  <c r="AD1173" i="1"/>
  <c r="N1174" i="1"/>
  <c r="O1174" i="1"/>
  <c r="AB1174" i="1"/>
  <c r="N1175" i="1"/>
  <c r="O1175" i="1"/>
  <c r="AB1175" i="1"/>
  <c r="N1176" i="1"/>
  <c r="O1176" i="1"/>
  <c r="AB1176" i="1"/>
  <c r="N1177" i="1"/>
  <c r="O1177" i="1"/>
  <c r="AB1177" i="1"/>
  <c r="AC1177" i="1"/>
  <c r="AD1177" i="1"/>
  <c r="N1178" i="1"/>
  <c r="O1178" i="1"/>
  <c r="N1179" i="1"/>
  <c r="O1179" i="1"/>
  <c r="AB1179" i="1"/>
  <c r="N1180" i="1"/>
  <c r="O1180" i="1"/>
  <c r="AB1180" i="1"/>
  <c r="N1181" i="1"/>
  <c r="O1181" i="1"/>
  <c r="N1182" i="1"/>
  <c r="O1182" i="1"/>
  <c r="N1183" i="1"/>
  <c r="O1183" i="1"/>
  <c r="N1184" i="1"/>
  <c r="O1184" i="1"/>
  <c r="AB1184" i="1"/>
  <c r="N1185" i="1"/>
  <c r="O1185" i="1"/>
  <c r="N1186" i="1"/>
  <c r="O1186" i="1"/>
  <c r="AB1186" i="1"/>
  <c r="AC1186" i="1"/>
  <c r="AD1186" i="1"/>
  <c r="N1187" i="1"/>
  <c r="O1187" i="1"/>
  <c r="AB1187" i="1"/>
  <c r="N1188" i="1"/>
  <c r="O1188" i="1"/>
  <c r="AB1188" i="1"/>
  <c r="N1189" i="1"/>
  <c r="O1189" i="1"/>
  <c r="AB1189" i="1"/>
  <c r="AC1189" i="1"/>
  <c r="AD1189" i="1"/>
  <c r="N1190" i="1"/>
  <c r="O1190" i="1"/>
  <c r="AC1190" i="1"/>
  <c r="AD1190" i="1"/>
  <c r="N1191" i="1"/>
  <c r="O1191" i="1"/>
  <c r="N1192" i="1"/>
  <c r="O1192" i="1"/>
  <c r="AC1192" i="1"/>
  <c r="AD1192" i="1"/>
  <c r="N1193" i="1"/>
  <c r="O1193" i="1"/>
  <c r="AB1193" i="1"/>
  <c r="N1194" i="1"/>
  <c r="O1194" i="1"/>
  <c r="AB1194" i="1"/>
  <c r="N1195" i="1"/>
  <c r="O1195" i="1"/>
  <c r="N1196" i="1"/>
  <c r="O1196" i="1"/>
  <c r="AB1196" i="1"/>
  <c r="N1197" i="1"/>
  <c r="O1197" i="1"/>
  <c r="AB1197" i="1"/>
  <c r="N1198" i="1"/>
  <c r="O1198" i="1"/>
  <c r="AB1198" i="1"/>
  <c r="N1199" i="1"/>
  <c r="O1199" i="1"/>
  <c r="AB1199" i="1"/>
  <c r="N1200" i="1"/>
  <c r="O1200" i="1"/>
  <c r="AB1200" i="1"/>
  <c r="AC1200" i="1"/>
  <c r="AD1200" i="1"/>
  <c r="N1201" i="1"/>
  <c r="O1201" i="1"/>
  <c r="AB1201" i="1"/>
  <c r="N1202" i="1"/>
  <c r="O1202" i="1"/>
  <c r="AB1202" i="1"/>
  <c r="N1203" i="1"/>
  <c r="O1203" i="1"/>
  <c r="AB1203" i="1"/>
  <c r="N1204" i="1"/>
  <c r="O1204" i="1"/>
  <c r="AB1204" i="1"/>
  <c r="N1205" i="1"/>
  <c r="O1205" i="1"/>
  <c r="AB1205" i="1"/>
  <c r="N1206" i="1"/>
  <c r="O1206" i="1"/>
  <c r="AC1206" i="1"/>
  <c r="AD1206" i="1"/>
  <c r="N1207" i="1"/>
  <c r="O1207" i="1"/>
  <c r="AB1207" i="1"/>
  <c r="AC1207" i="1"/>
  <c r="AD1207" i="1"/>
  <c r="N1208" i="1"/>
  <c r="O1208" i="1"/>
  <c r="AB1208" i="1"/>
  <c r="AC1208" i="1"/>
  <c r="AD1208" i="1"/>
  <c r="N1209" i="1"/>
  <c r="O1209" i="1"/>
  <c r="AB1209" i="1"/>
  <c r="N1210" i="1"/>
  <c r="O1210" i="1"/>
  <c r="AB1210" i="1"/>
  <c r="N1211" i="1"/>
  <c r="O1211" i="1"/>
  <c r="AB1211" i="1"/>
  <c r="N1212" i="1"/>
  <c r="O1212" i="1"/>
  <c r="AB1212" i="1"/>
  <c r="AC1212" i="1"/>
  <c r="AD1212" i="1"/>
  <c r="N1213" i="1"/>
  <c r="O1213" i="1"/>
  <c r="Y1213" i="1"/>
  <c r="AB1213" i="1"/>
  <c r="AC1213" i="1"/>
  <c r="AD1213" i="1"/>
  <c r="N1214" i="1"/>
  <c r="O1214" i="1"/>
  <c r="N1215" i="1"/>
  <c r="O1215" i="1"/>
  <c r="AB1215" i="1"/>
  <c r="N1216" i="1"/>
  <c r="O1216" i="1"/>
  <c r="AB1216" i="1"/>
  <c r="N1217" i="1"/>
  <c r="O1217" i="1"/>
  <c r="N1218" i="1"/>
  <c r="O1218" i="1"/>
  <c r="N1219" i="1"/>
  <c r="O1219" i="1"/>
  <c r="AB1219" i="1"/>
  <c r="N1220" i="1"/>
  <c r="O1220" i="1"/>
  <c r="AB1220" i="1"/>
  <c r="N1221" i="1"/>
  <c r="O1221" i="1"/>
  <c r="N1222" i="1"/>
  <c r="O1222" i="1"/>
  <c r="AB1222" i="1"/>
  <c r="N1223" i="1"/>
  <c r="O1223" i="1"/>
  <c r="AB1223" i="1"/>
  <c r="N1224" i="1"/>
  <c r="O1224" i="1"/>
  <c r="AB1224" i="1"/>
  <c r="AC1224" i="1"/>
  <c r="AD1224" i="1"/>
  <c r="N1225" i="1"/>
  <c r="O1225" i="1"/>
  <c r="AB1225" i="1"/>
  <c r="AC1225" i="1"/>
  <c r="AD1225" i="1"/>
  <c r="N1226" i="1"/>
  <c r="O1226" i="1"/>
  <c r="AB1226" i="1"/>
  <c r="N1227" i="1"/>
  <c r="O1227" i="1"/>
  <c r="AB1227" i="1"/>
  <c r="N1228" i="1"/>
  <c r="O1228" i="1"/>
  <c r="N1229" i="1"/>
  <c r="O1229" i="1"/>
  <c r="AB1229" i="1"/>
  <c r="AC1229" i="1"/>
  <c r="AD1229" i="1"/>
  <c r="N1230" i="1"/>
  <c r="O1230" i="1"/>
  <c r="AB1230" i="1"/>
  <c r="N1231" i="1"/>
  <c r="O1231" i="1"/>
  <c r="N1232" i="1"/>
  <c r="O1232" i="1"/>
  <c r="AB1232" i="1"/>
  <c r="N1233" i="1"/>
  <c r="O1233" i="1"/>
  <c r="AB1233" i="1"/>
  <c r="AC1233" i="1"/>
  <c r="AD1233" i="1"/>
  <c r="N1234" i="1"/>
  <c r="O1234" i="1"/>
  <c r="AB1234" i="1"/>
  <c r="N1235" i="1"/>
  <c r="O1235" i="1"/>
  <c r="AB1235" i="1"/>
  <c r="AC1235" i="1"/>
  <c r="AD1235" i="1"/>
  <c r="N1236" i="1"/>
  <c r="O1236" i="1"/>
  <c r="AB1236" i="1"/>
  <c r="AC1236" i="1"/>
  <c r="AD1236" i="1"/>
  <c r="N1237" i="1"/>
  <c r="O1237" i="1"/>
  <c r="N1238" i="1"/>
  <c r="O1238" i="1"/>
  <c r="N1239" i="1"/>
  <c r="O1239" i="1"/>
  <c r="AB1239" i="1"/>
  <c r="N1240" i="1"/>
  <c r="O1240" i="1"/>
  <c r="AB1240" i="1"/>
  <c r="N1241" i="1"/>
  <c r="O1241" i="1"/>
  <c r="AB1241" i="1"/>
  <c r="N1242" i="1"/>
  <c r="O1242" i="1"/>
  <c r="AB1242" i="1"/>
  <c r="N1243" i="1"/>
  <c r="O1243" i="1"/>
  <c r="AB1243" i="1"/>
  <c r="N1244" i="1"/>
  <c r="O1244" i="1"/>
  <c r="AB1244" i="1"/>
  <c r="N1245" i="1"/>
  <c r="O1245" i="1"/>
  <c r="N1246" i="1"/>
  <c r="O1246" i="1"/>
  <c r="AB1246" i="1"/>
  <c r="N1247" i="1"/>
  <c r="O1247" i="1"/>
  <c r="AB1247" i="1"/>
  <c r="N1248" i="1"/>
  <c r="O1248" i="1"/>
  <c r="AB1248" i="1"/>
  <c r="AC1248" i="1"/>
  <c r="AD1248" i="1"/>
  <c r="N1249" i="1"/>
  <c r="O1249" i="1"/>
  <c r="AB1249" i="1"/>
  <c r="N1250" i="1"/>
  <c r="O1250" i="1"/>
  <c r="AB1250" i="1"/>
  <c r="N1251" i="1"/>
  <c r="O1251" i="1"/>
  <c r="AB1251" i="1"/>
  <c r="N1252" i="1"/>
  <c r="O1252" i="1"/>
  <c r="N1253" i="1"/>
  <c r="O1253" i="1"/>
  <c r="AB1253" i="1"/>
  <c r="N1254" i="1"/>
  <c r="O1254" i="1"/>
  <c r="AB1254" i="1"/>
  <c r="N1255" i="1"/>
  <c r="O1255" i="1"/>
  <c r="AB1255" i="1"/>
  <c r="N1256" i="1"/>
  <c r="O1256" i="1"/>
  <c r="AB1256" i="1"/>
  <c r="N1257" i="1"/>
  <c r="O1257" i="1"/>
  <c r="AB1257" i="1"/>
  <c r="N1258" i="1"/>
  <c r="O1258" i="1"/>
  <c r="N1259" i="1"/>
  <c r="O1259" i="1"/>
  <c r="N1260" i="1"/>
  <c r="O1260" i="1"/>
  <c r="AB1260" i="1"/>
  <c r="N1261" i="1"/>
  <c r="O1261" i="1"/>
  <c r="N1262" i="1"/>
  <c r="O1262" i="1"/>
  <c r="AB1262" i="1"/>
  <c r="N1263" i="1"/>
  <c r="O1263" i="1"/>
  <c r="AB1263" i="1"/>
  <c r="N1264" i="1"/>
  <c r="O1264" i="1"/>
  <c r="AB1264" i="1"/>
  <c r="AC1264" i="1"/>
  <c r="AD1264" i="1"/>
  <c r="N1265" i="1"/>
  <c r="O1265" i="1"/>
  <c r="AB1265" i="1"/>
  <c r="N1266" i="1"/>
  <c r="O1266" i="1"/>
  <c r="AB1266" i="1"/>
  <c r="N1267" i="1"/>
  <c r="O1267" i="1"/>
  <c r="AB1267" i="1"/>
  <c r="AC1267" i="1"/>
  <c r="AD1267" i="1"/>
  <c r="N1268" i="1"/>
  <c r="O1268" i="1"/>
  <c r="AB1268" i="1"/>
  <c r="N1269" i="1"/>
  <c r="O1269" i="1"/>
  <c r="N1270" i="1"/>
  <c r="O1270" i="1"/>
  <c r="AB1270" i="1"/>
  <c r="N1271" i="1"/>
  <c r="O1271" i="1"/>
  <c r="AC1271" i="1"/>
  <c r="AD1271" i="1"/>
  <c r="N1272" i="1"/>
  <c r="O1272" i="1"/>
  <c r="N1273" i="1"/>
  <c r="O1273" i="1"/>
  <c r="N1274" i="1"/>
  <c r="O1274" i="1"/>
  <c r="AB1274" i="1"/>
  <c r="AC1274" i="1"/>
  <c r="AD1274" i="1"/>
  <c r="N1275" i="1"/>
  <c r="O1275" i="1"/>
  <c r="AB1275" i="1"/>
  <c r="N1276" i="1"/>
  <c r="O1276" i="1"/>
  <c r="AB1276" i="1"/>
  <c r="N1277" i="1"/>
  <c r="O1277" i="1"/>
  <c r="AB1277" i="1"/>
  <c r="N1278" i="1"/>
  <c r="O1278" i="1"/>
  <c r="AB1278" i="1"/>
  <c r="N1279" i="1"/>
  <c r="O1279" i="1"/>
  <c r="AB1279" i="1"/>
  <c r="N1280" i="1"/>
  <c r="O1280" i="1"/>
  <c r="AB1280" i="1"/>
  <c r="N1281" i="1"/>
  <c r="O1281" i="1"/>
  <c r="AB1281" i="1"/>
  <c r="N1282" i="1"/>
  <c r="O1282" i="1"/>
  <c r="N1283" i="1"/>
  <c r="O1283" i="1"/>
  <c r="AB1283" i="1"/>
  <c r="N1284" i="1"/>
  <c r="O1284" i="1"/>
  <c r="AB1284" i="1"/>
  <c r="N1285" i="1"/>
  <c r="O1285" i="1"/>
  <c r="AC1285" i="1"/>
  <c r="AD1285" i="1"/>
  <c r="N1286" i="1"/>
  <c r="O1286" i="1"/>
  <c r="AB1286" i="1"/>
  <c r="N1287" i="1"/>
  <c r="O1287" i="1"/>
  <c r="AB1287" i="1"/>
  <c r="N1288" i="1"/>
  <c r="O1288" i="1"/>
  <c r="AB1288" i="1"/>
  <c r="N1289" i="1"/>
  <c r="O1289" i="1"/>
  <c r="AB1289" i="1"/>
  <c r="N1290" i="1"/>
  <c r="O1290" i="1"/>
  <c r="AB1290" i="1"/>
  <c r="N1291" i="1"/>
  <c r="O1291" i="1"/>
  <c r="AB1291" i="1"/>
  <c r="N1292" i="1"/>
  <c r="O1292" i="1"/>
  <c r="AB1292" i="1"/>
  <c r="AC1292" i="1"/>
  <c r="AD1292" i="1"/>
  <c r="N1293" i="1"/>
  <c r="O1293" i="1"/>
  <c r="N1294" i="1"/>
  <c r="O1294" i="1"/>
  <c r="AB1294" i="1"/>
  <c r="N1295" i="1"/>
  <c r="O1295" i="1"/>
  <c r="AB1295" i="1"/>
  <c r="AC1295" i="1"/>
  <c r="AD1295" i="1"/>
  <c r="N1296" i="1"/>
  <c r="O1296" i="1"/>
  <c r="AB1296" i="1"/>
  <c r="AC1296" i="1"/>
  <c r="AD1296" i="1"/>
  <c r="N1297" i="1"/>
  <c r="O1297" i="1"/>
  <c r="AB1297" i="1"/>
  <c r="AC1297" i="1"/>
  <c r="AD1297" i="1"/>
  <c r="N1298" i="1"/>
  <c r="O1298" i="1"/>
  <c r="AB1298" i="1"/>
  <c r="N1299" i="1"/>
  <c r="O1299" i="1"/>
  <c r="AB1299" i="1"/>
  <c r="AC1299" i="1"/>
  <c r="AD1299" i="1"/>
  <c r="N1300" i="1"/>
  <c r="O1300" i="1"/>
  <c r="AB1300" i="1"/>
  <c r="N1301" i="1"/>
  <c r="O1301" i="1"/>
  <c r="AB1301" i="1"/>
  <c r="N1302" i="1"/>
  <c r="O1302" i="1"/>
  <c r="AB1302" i="1"/>
  <c r="AC1302" i="1"/>
  <c r="AD1302" i="1"/>
  <c r="N1303" i="1"/>
  <c r="O1303" i="1"/>
  <c r="AB1303" i="1"/>
  <c r="AC1303" i="1"/>
  <c r="AD1303" i="1"/>
  <c r="N1304" i="1"/>
  <c r="O1304" i="1"/>
  <c r="AB1304" i="1"/>
  <c r="AC1304" i="1"/>
  <c r="AD1304" i="1"/>
  <c r="N1305" i="1"/>
  <c r="O1305" i="1"/>
  <c r="AB1305" i="1"/>
  <c r="N1306" i="1"/>
  <c r="O1306" i="1"/>
  <c r="N1307" i="1"/>
  <c r="O1307" i="1"/>
  <c r="N1308" i="1"/>
  <c r="O1308" i="1"/>
  <c r="AB1308" i="1"/>
  <c r="N1309" i="1"/>
  <c r="O1309" i="1"/>
  <c r="AB1309" i="1"/>
  <c r="AC1309" i="1"/>
  <c r="AD1309" i="1"/>
  <c r="N1310" i="1"/>
  <c r="O1310" i="1"/>
  <c r="AB1310" i="1"/>
  <c r="N1311" i="1"/>
  <c r="O1311" i="1"/>
  <c r="AB1311" i="1"/>
  <c r="N1312" i="1"/>
  <c r="O1312" i="1"/>
  <c r="AB1312" i="1"/>
  <c r="AC1312" i="1"/>
  <c r="AD1312" i="1"/>
  <c r="N1313" i="1"/>
  <c r="O1313" i="1"/>
  <c r="AB1313" i="1"/>
  <c r="N1314" i="1"/>
  <c r="O1314" i="1"/>
  <c r="AB1314" i="1"/>
  <c r="N1315" i="1"/>
  <c r="O1315" i="1"/>
  <c r="AB1315" i="1"/>
  <c r="AC1315" i="1"/>
  <c r="AD1315" i="1"/>
  <c r="N1316" i="1"/>
  <c r="O1316" i="1"/>
  <c r="AB1316" i="1"/>
  <c r="AC1316" i="1"/>
  <c r="AD1316" i="1"/>
  <c r="N1317" i="1"/>
  <c r="O1317" i="1"/>
  <c r="AB1317" i="1"/>
  <c r="N1318" i="1"/>
  <c r="O1318" i="1"/>
  <c r="AB1318" i="1"/>
  <c r="N1319" i="1"/>
  <c r="O1319" i="1"/>
  <c r="AB1319" i="1"/>
  <c r="N1320" i="1"/>
  <c r="O1320" i="1"/>
  <c r="AB1320" i="1"/>
  <c r="AC1320" i="1"/>
  <c r="AD1320" i="1"/>
  <c r="N1321" i="1"/>
  <c r="O1321" i="1"/>
  <c r="AB1321" i="1"/>
  <c r="N1322" i="1"/>
  <c r="O1322" i="1"/>
  <c r="AB1322" i="1"/>
  <c r="AC1322" i="1"/>
  <c r="AD1322" i="1"/>
  <c r="N1323" i="1"/>
  <c r="O1323" i="1"/>
  <c r="AB1323" i="1"/>
  <c r="N1324" i="1"/>
  <c r="O1324" i="1"/>
  <c r="AB1324" i="1"/>
  <c r="N1325" i="1"/>
  <c r="O1325" i="1"/>
  <c r="AB1325" i="1"/>
  <c r="N1326" i="1"/>
  <c r="O1326" i="1"/>
  <c r="AB1326" i="1"/>
  <c r="N1327" i="1"/>
  <c r="O1327" i="1"/>
  <c r="AB1327" i="1"/>
  <c r="N1328" i="1"/>
  <c r="O1328" i="1"/>
  <c r="AB1328" i="1"/>
  <c r="N1329" i="1"/>
  <c r="O1329" i="1"/>
  <c r="AB1329" i="1"/>
  <c r="N1330" i="1"/>
  <c r="O1330" i="1"/>
  <c r="AB1330" i="1"/>
  <c r="AC1330" i="1"/>
  <c r="AD1330" i="1"/>
  <c r="N1331" i="1"/>
  <c r="O1331" i="1"/>
  <c r="AB1331" i="1"/>
  <c r="N1332" i="1"/>
  <c r="O1332" i="1"/>
  <c r="AB1332" i="1"/>
  <c r="N1333" i="1"/>
  <c r="O1333" i="1"/>
  <c r="AB1333" i="1"/>
  <c r="AC1333" i="1"/>
  <c r="AD1333" i="1"/>
  <c r="N1334" i="1"/>
  <c r="O1334" i="1"/>
  <c r="AB1334" i="1"/>
  <c r="AC1334" i="1"/>
  <c r="AD1334" i="1"/>
  <c r="N1335" i="1"/>
  <c r="O1335" i="1"/>
  <c r="AB1335" i="1"/>
  <c r="N1336" i="1"/>
  <c r="O1336" i="1"/>
  <c r="AB1336" i="1"/>
  <c r="N1337" i="1"/>
  <c r="O1337" i="1"/>
  <c r="AB1337" i="1"/>
  <c r="N1338" i="1"/>
  <c r="O1338" i="1"/>
  <c r="N1339" i="1"/>
  <c r="O1339" i="1"/>
  <c r="AB1339" i="1"/>
  <c r="N1340" i="1"/>
  <c r="O1340" i="1"/>
  <c r="AB1340" i="1"/>
  <c r="N1341" i="1"/>
  <c r="O1341" i="1"/>
  <c r="AB1341" i="1"/>
  <c r="N1342" i="1"/>
  <c r="O1342" i="1"/>
  <c r="AB1342" i="1"/>
  <c r="N1343" i="1"/>
  <c r="O1343" i="1"/>
  <c r="AB1343" i="1"/>
  <c r="N1344" i="1"/>
  <c r="O1344" i="1"/>
  <c r="AB1344" i="1"/>
  <c r="N1345" i="1"/>
  <c r="O1345" i="1"/>
  <c r="AB1345" i="1"/>
  <c r="N1346" i="1"/>
  <c r="O1346" i="1"/>
  <c r="AB1346" i="1"/>
  <c r="AC1346" i="1"/>
  <c r="AD1346" i="1"/>
  <c r="N1347" i="1"/>
  <c r="O1347" i="1"/>
  <c r="AB1347" i="1"/>
  <c r="AC1347" i="1"/>
  <c r="AD1347" i="1"/>
  <c r="N1348" i="1"/>
  <c r="O1348" i="1"/>
  <c r="AB1348" i="1"/>
  <c r="N1349" i="1"/>
  <c r="O1349" i="1"/>
  <c r="N1350" i="1"/>
  <c r="O1350" i="1"/>
  <c r="AB1350" i="1"/>
  <c r="N1351" i="1"/>
  <c r="O1351" i="1"/>
  <c r="AC1351" i="1"/>
  <c r="AD1351" i="1"/>
  <c r="N1352" i="1"/>
  <c r="O1352" i="1"/>
  <c r="AB1352" i="1"/>
  <c r="N1353" i="1"/>
  <c r="O1353" i="1"/>
  <c r="AB1353" i="1"/>
  <c r="AC1353" i="1"/>
  <c r="AD1353" i="1"/>
  <c r="N1354" i="1"/>
  <c r="O1354" i="1"/>
  <c r="AB1354" i="1"/>
  <c r="N1355" i="1"/>
  <c r="O1355" i="1"/>
  <c r="AB1355" i="1"/>
  <c r="N1356" i="1"/>
  <c r="O1356" i="1"/>
  <c r="AB1356" i="1"/>
  <c r="AC1356" i="1"/>
  <c r="AD1356" i="1"/>
  <c r="N1357" i="1"/>
  <c r="O1357" i="1"/>
  <c r="AB1357" i="1"/>
  <c r="N1358" i="1"/>
  <c r="O1358" i="1"/>
  <c r="N1359" i="1"/>
  <c r="O1359" i="1"/>
  <c r="N1360" i="1"/>
  <c r="O1360" i="1"/>
  <c r="N1361" i="1"/>
  <c r="O1361" i="1"/>
  <c r="AB1361" i="1"/>
  <c r="N1362" i="1"/>
  <c r="O1362" i="1"/>
  <c r="AB1362" i="1"/>
  <c r="N1363" i="1"/>
  <c r="O1363" i="1"/>
  <c r="AB1363" i="1"/>
  <c r="AC1363" i="1"/>
  <c r="AD1363" i="1"/>
  <c r="N1364" i="1"/>
  <c r="O1364" i="1"/>
  <c r="AB1364" i="1"/>
  <c r="N1365" i="1"/>
  <c r="O1365" i="1"/>
  <c r="AB1365" i="1"/>
  <c r="N1366" i="1"/>
  <c r="O1366" i="1"/>
  <c r="AB1366" i="1"/>
  <c r="N1367" i="1"/>
  <c r="O1367" i="1"/>
  <c r="AB1367" i="1"/>
  <c r="AC1367" i="1"/>
  <c r="AD1367" i="1"/>
  <c r="N1368" i="1"/>
  <c r="O1368" i="1"/>
  <c r="AB1368" i="1"/>
  <c r="N1369" i="1"/>
  <c r="O1369" i="1"/>
  <c r="AB1369" i="1"/>
  <c r="N1370" i="1"/>
  <c r="O1370" i="1"/>
  <c r="AB1370" i="1"/>
  <c r="N1371" i="1"/>
  <c r="O1371" i="1"/>
  <c r="AB1371" i="1"/>
  <c r="N1372" i="1"/>
  <c r="O1372" i="1"/>
  <c r="N1373" i="1"/>
  <c r="O1373" i="1"/>
  <c r="AB1373" i="1"/>
  <c r="N1374" i="1"/>
  <c r="O1374" i="1"/>
  <c r="AB1374" i="1"/>
  <c r="N1375" i="1"/>
  <c r="O1375" i="1"/>
  <c r="AB1375" i="1"/>
  <c r="AC1375" i="1"/>
  <c r="AD1375" i="1"/>
  <c r="N1376" i="1"/>
  <c r="O1376" i="1"/>
  <c r="AB1376" i="1"/>
  <c r="AC1376" i="1"/>
  <c r="AD1376" i="1"/>
  <c r="N1377" i="1"/>
  <c r="O1377" i="1"/>
  <c r="AB1377" i="1"/>
  <c r="AC1377" i="1"/>
  <c r="AD1377" i="1"/>
  <c r="N1378" i="1"/>
  <c r="O1378" i="1"/>
  <c r="AB1378" i="1"/>
  <c r="AC1378" i="1"/>
  <c r="AD1378" i="1"/>
  <c r="N1379" i="1"/>
  <c r="O1379" i="1"/>
  <c r="AB1379" i="1"/>
  <c r="N1380" i="1"/>
  <c r="O1380" i="1"/>
  <c r="AB1380" i="1"/>
  <c r="N1381" i="1"/>
  <c r="O1381" i="1"/>
  <c r="AB1381" i="1"/>
  <c r="AC1381" i="1"/>
  <c r="AD1381" i="1"/>
  <c r="N1382" i="1"/>
  <c r="O1382" i="1"/>
  <c r="AB1382" i="1"/>
  <c r="N1383" i="1"/>
  <c r="O1383" i="1"/>
  <c r="AB1383" i="1"/>
  <c r="N1384" i="1"/>
  <c r="O1384" i="1"/>
  <c r="N1385" i="1"/>
  <c r="O1385" i="1"/>
  <c r="AB1385" i="1"/>
  <c r="N1386" i="1"/>
  <c r="O1386" i="1"/>
  <c r="AB1386" i="1"/>
  <c r="N1387" i="1"/>
  <c r="O1387" i="1"/>
  <c r="AB1387" i="1"/>
  <c r="N1388" i="1"/>
  <c r="O1388" i="1"/>
  <c r="AB1388" i="1"/>
  <c r="N1389" i="1"/>
  <c r="O1389" i="1"/>
  <c r="AB1389" i="1"/>
  <c r="AC1389" i="1"/>
  <c r="AD1389" i="1"/>
  <c r="N1390" i="1"/>
  <c r="O1390" i="1"/>
  <c r="AB1390" i="1"/>
  <c r="N1391" i="1"/>
  <c r="O1391" i="1"/>
  <c r="AB1391" i="1"/>
  <c r="N1392" i="1"/>
  <c r="O1392" i="1"/>
  <c r="AB1392" i="1"/>
  <c r="N1393" i="1"/>
  <c r="O1393" i="1"/>
  <c r="AB1393" i="1"/>
  <c r="N1394" i="1"/>
  <c r="O1394" i="1"/>
  <c r="AB1394" i="1"/>
  <c r="N1395" i="1"/>
  <c r="O1395" i="1"/>
  <c r="AB1395" i="1"/>
  <c r="N1396" i="1"/>
  <c r="O1396" i="1"/>
  <c r="N1397" i="1"/>
  <c r="O1397" i="1"/>
  <c r="AB1397" i="1"/>
  <c r="AC1397" i="1"/>
  <c r="AD1397" i="1"/>
  <c r="N1398" i="1"/>
  <c r="O1398" i="1"/>
  <c r="N1399" i="1"/>
  <c r="O1399" i="1"/>
  <c r="AB1399" i="1"/>
  <c r="N1400" i="1"/>
  <c r="O1400" i="1"/>
  <c r="N1401" i="1"/>
  <c r="O1401" i="1"/>
  <c r="AB1401" i="1"/>
  <c r="AC1401" i="1"/>
  <c r="AD1401" i="1"/>
  <c r="N1402" i="1"/>
  <c r="O1402" i="1"/>
  <c r="AB1402" i="1"/>
  <c r="AC1402" i="1"/>
  <c r="AD1402" i="1"/>
  <c r="N1403" i="1"/>
  <c r="O1403" i="1"/>
  <c r="AB1403" i="1"/>
  <c r="N1404" i="1"/>
  <c r="O1404" i="1"/>
  <c r="AB1404" i="1"/>
  <c r="N1405" i="1"/>
  <c r="O1405" i="1"/>
  <c r="AB1405" i="1"/>
  <c r="N1406" i="1"/>
  <c r="O1406" i="1"/>
  <c r="AB1406" i="1"/>
  <c r="AC1406" i="1"/>
  <c r="AD1406" i="1"/>
  <c r="N1407" i="1"/>
  <c r="O1407" i="1"/>
  <c r="AB1407" i="1"/>
  <c r="N1408" i="1"/>
  <c r="O1408" i="1"/>
  <c r="AB1408" i="1"/>
  <c r="AC1408" i="1"/>
  <c r="AD1408" i="1"/>
  <c r="N1409" i="1"/>
  <c r="O1409" i="1"/>
  <c r="AB1409" i="1"/>
  <c r="AC1409" i="1"/>
  <c r="AD1409" i="1"/>
  <c r="N1410" i="1"/>
  <c r="O1410" i="1"/>
  <c r="AB1410" i="1"/>
  <c r="N1411" i="1"/>
  <c r="O1411" i="1"/>
  <c r="AB1411" i="1"/>
  <c r="N1412" i="1"/>
  <c r="O1412" i="1"/>
  <c r="AB1412" i="1"/>
  <c r="N1413" i="1"/>
  <c r="O1413" i="1"/>
  <c r="AB1413" i="1"/>
  <c r="N1414" i="1"/>
  <c r="O1414" i="1"/>
  <c r="AB1414" i="1"/>
  <c r="N1415" i="1"/>
  <c r="O1415" i="1"/>
  <c r="AB1415" i="1"/>
  <c r="AC1415" i="1"/>
  <c r="AD1415" i="1"/>
  <c r="N1416" i="1"/>
  <c r="O1416" i="1"/>
  <c r="N1417" i="1"/>
  <c r="O1417" i="1"/>
  <c r="N1418" i="1"/>
  <c r="O1418" i="1"/>
  <c r="AB1418" i="1"/>
  <c r="N1419" i="1"/>
  <c r="O1419" i="1"/>
  <c r="N1420" i="1"/>
  <c r="O1420" i="1"/>
  <c r="AB1420" i="1"/>
  <c r="N1421" i="1"/>
  <c r="O1421" i="1"/>
  <c r="AB1421" i="1"/>
  <c r="N1422" i="1"/>
  <c r="O1422" i="1"/>
  <c r="N1423" i="1"/>
  <c r="O1423" i="1"/>
  <c r="N1424" i="1"/>
  <c r="O1424" i="1"/>
  <c r="AB1424" i="1"/>
  <c r="AC1424" i="1"/>
  <c r="AD1424" i="1"/>
  <c r="N1425" i="1"/>
  <c r="O1425" i="1"/>
  <c r="N1426" i="1"/>
  <c r="O1426" i="1"/>
  <c r="AB1426" i="1"/>
  <c r="N1427" i="1"/>
  <c r="O1427" i="1"/>
  <c r="AB1427" i="1"/>
  <c r="N1428" i="1"/>
  <c r="O1428" i="1"/>
  <c r="AB1428" i="1"/>
  <c r="N1429" i="1"/>
  <c r="O1429" i="1"/>
  <c r="AB1429" i="1"/>
  <c r="AC1429" i="1"/>
  <c r="AD1429" i="1"/>
  <c r="N1430" i="1"/>
  <c r="O1430" i="1"/>
  <c r="AB1430" i="1"/>
  <c r="AC1430" i="1"/>
  <c r="AD1430" i="1"/>
  <c r="N1431" i="1"/>
  <c r="O1431" i="1"/>
  <c r="AB1431" i="1"/>
  <c r="N1432" i="1"/>
  <c r="O1432" i="1"/>
  <c r="AB1432" i="1"/>
  <c r="N1433" i="1"/>
  <c r="O1433" i="1"/>
  <c r="AB1433" i="1"/>
  <c r="N1434" i="1"/>
  <c r="O1434" i="1"/>
  <c r="N1435" i="1"/>
  <c r="O1435" i="1"/>
  <c r="AB1435" i="1"/>
  <c r="N1436" i="1"/>
  <c r="O1436" i="1"/>
  <c r="AB1436" i="1"/>
  <c r="N1437" i="1"/>
  <c r="O1437" i="1"/>
  <c r="AB1437" i="1"/>
  <c r="N1438" i="1"/>
  <c r="O1438" i="1"/>
  <c r="N1439" i="1"/>
  <c r="O1439" i="1"/>
  <c r="AC1439" i="1"/>
  <c r="AD1439" i="1"/>
  <c r="N1440" i="1"/>
  <c r="O1440" i="1"/>
  <c r="N1441" i="1"/>
  <c r="O1441" i="1"/>
  <c r="AB1441" i="1"/>
  <c r="N1442" i="1"/>
  <c r="O1442" i="1"/>
  <c r="N1443" i="1"/>
  <c r="O1443" i="1"/>
  <c r="AB1443" i="1"/>
  <c r="N1444" i="1"/>
  <c r="O1444" i="1"/>
  <c r="AB1444" i="1"/>
  <c r="N1445" i="1"/>
  <c r="O1445" i="1"/>
  <c r="AB1445" i="1"/>
  <c r="N1446" i="1"/>
  <c r="O1446" i="1"/>
  <c r="AB1446" i="1"/>
  <c r="N1447" i="1"/>
  <c r="O1447" i="1"/>
  <c r="AB1447" i="1"/>
  <c r="AC1447" i="1"/>
  <c r="AD1447" i="1"/>
  <c r="N1448" i="1"/>
  <c r="O1448" i="1"/>
  <c r="N1449" i="1"/>
  <c r="O1449" i="1"/>
  <c r="AB1449" i="1"/>
  <c r="N1450" i="1"/>
  <c r="O1450" i="1"/>
  <c r="AB1450" i="1"/>
  <c r="N1451" i="1"/>
  <c r="O1451" i="1"/>
  <c r="AB1451" i="1"/>
  <c r="N1452" i="1"/>
  <c r="O1452" i="1"/>
  <c r="N1453" i="1"/>
  <c r="O1453" i="1"/>
  <c r="AB1453" i="1"/>
  <c r="N1454" i="1"/>
  <c r="O1454" i="1"/>
  <c r="AB1454" i="1"/>
  <c r="N1455" i="1"/>
  <c r="O1455" i="1"/>
  <c r="AB1455" i="1"/>
  <c r="N1456" i="1"/>
  <c r="O1456" i="1"/>
  <c r="AB1456" i="1"/>
  <c r="N1457" i="1"/>
  <c r="O1457" i="1"/>
  <c r="AB1457" i="1"/>
  <c r="N1458" i="1"/>
  <c r="O1458" i="1"/>
  <c r="N1459" i="1"/>
  <c r="O1459" i="1"/>
  <c r="AB1459" i="1"/>
  <c r="N1460" i="1"/>
  <c r="O1460" i="1"/>
  <c r="AB1460" i="1"/>
  <c r="N1461" i="1"/>
  <c r="O1461" i="1"/>
  <c r="AB1461" i="1"/>
  <c r="N1462" i="1"/>
  <c r="O1462" i="1"/>
  <c r="AB1462" i="1"/>
  <c r="AC1462" i="1"/>
  <c r="AD1462" i="1"/>
  <c r="N1463" i="1"/>
  <c r="O1463" i="1"/>
  <c r="AB1463" i="1"/>
  <c r="AC1463" i="1"/>
  <c r="AD1463" i="1"/>
  <c r="N1464" i="1"/>
  <c r="O1464" i="1"/>
  <c r="N1465" i="1"/>
  <c r="O1465" i="1"/>
  <c r="AB1465" i="1"/>
  <c r="N1466" i="1"/>
  <c r="O1466" i="1"/>
  <c r="AB1466" i="1"/>
  <c r="AC1466" i="1"/>
  <c r="AD1466" i="1"/>
  <c r="N1467" i="1"/>
  <c r="O1467" i="1"/>
  <c r="AB1467" i="1"/>
  <c r="N1468" i="1"/>
  <c r="O1468" i="1"/>
  <c r="AB1468" i="1"/>
  <c r="N1469" i="1"/>
  <c r="O1469" i="1"/>
  <c r="N1470" i="1"/>
  <c r="O1470" i="1"/>
  <c r="N1471" i="1"/>
  <c r="O1471" i="1"/>
  <c r="AB1471" i="1"/>
  <c r="N1472" i="1"/>
  <c r="O1472" i="1"/>
  <c r="AB1472" i="1"/>
  <c r="AC1472" i="1"/>
  <c r="AD1472" i="1"/>
  <c r="N1473" i="1"/>
  <c r="O1473" i="1"/>
  <c r="N1474" i="1"/>
  <c r="O1474" i="1"/>
  <c r="AB1474" i="1"/>
  <c r="N1475" i="1"/>
  <c r="O1475" i="1"/>
  <c r="AB1475" i="1"/>
  <c r="N1476" i="1"/>
  <c r="O1476" i="1"/>
  <c r="AB1476" i="1"/>
  <c r="AC1476" i="1"/>
  <c r="AD1476" i="1"/>
  <c r="N1477" i="1"/>
  <c r="O1477" i="1"/>
  <c r="AB1477" i="1"/>
  <c r="N1478" i="1"/>
  <c r="O1478" i="1"/>
  <c r="AB1478" i="1"/>
  <c r="N1479" i="1"/>
  <c r="O1479" i="1"/>
  <c r="AB1479" i="1"/>
  <c r="AC1479" i="1"/>
  <c r="AD1479" i="1"/>
  <c r="N1480" i="1"/>
  <c r="O1480" i="1"/>
  <c r="AB1480" i="1"/>
  <c r="N1481" i="1"/>
  <c r="O1481" i="1"/>
  <c r="AB1481" i="1"/>
  <c r="N1482" i="1"/>
  <c r="O1482" i="1"/>
  <c r="AB1482" i="1"/>
  <c r="N1483" i="1"/>
  <c r="O1483" i="1"/>
  <c r="AB1483" i="1"/>
  <c r="N1484" i="1"/>
  <c r="O1484" i="1"/>
  <c r="AC1484" i="1"/>
  <c r="AD1484" i="1"/>
  <c r="N1485" i="1"/>
  <c r="O1485" i="1"/>
  <c r="AB1485" i="1"/>
  <c r="N1486" i="1"/>
  <c r="O1486" i="1"/>
  <c r="AB1486" i="1"/>
  <c r="N1487" i="1"/>
  <c r="O1487" i="1"/>
  <c r="AB1487" i="1"/>
  <c r="N1488" i="1"/>
  <c r="O1488" i="1"/>
  <c r="AB1488" i="1"/>
  <c r="AC1488" i="1"/>
  <c r="AD1488" i="1"/>
  <c r="N1489" i="1"/>
  <c r="O1489" i="1"/>
  <c r="N1490" i="1"/>
  <c r="O1490" i="1"/>
  <c r="AB1490" i="1"/>
  <c r="N1491" i="1"/>
  <c r="O1491" i="1"/>
  <c r="AB1491" i="1"/>
  <c r="N1492" i="1"/>
  <c r="O1492" i="1"/>
  <c r="AB1492" i="1"/>
  <c r="AC1492" i="1"/>
  <c r="AD1492" i="1"/>
  <c r="N1493" i="1"/>
  <c r="O1493" i="1"/>
  <c r="AB1493" i="1"/>
  <c r="AC1493" i="1"/>
  <c r="AD1493" i="1"/>
  <c r="N1494" i="1"/>
  <c r="O1494" i="1"/>
  <c r="AB1494" i="1"/>
  <c r="N1495" i="1"/>
  <c r="O1495" i="1"/>
  <c r="AB1495" i="1"/>
  <c r="N1496" i="1"/>
  <c r="O1496" i="1"/>
  <c r="AB1496" i="1"/>
  <c r="N1497" i="1"/>
  <c r="O1497" i="1"/>
  <c r="AB1497" i="1"/>
  <c r="N1498" i="1"/>
  <c r="O1498" i="1"/>
  <c r="AB1498" i="1"/>
  <c r="N1499" i="1"/>
  <c r="O1499" i="1"/>
  <c r="AB1499" i="1"/>
  <c r="N1500" i="1"/>
  <c r="O1500" i="1"/>
  <c r="AB1500" i="1"/>
  <c r="N1501" i="1"/>
  <c r="O1501" i="1"/>
  <c r="AB1501" i="1"/>
  <c r="N1502" i="1"/>
  <c r="O1502" i="1"/>
  <c r="N1503" i="1"/>
  <c r="O1503" i="1"/>
  <c r="AB1503" i="1"/>
  <c r="AJ1503" i="1"/>
  <c r="N1504" i="1"/>
  <c r="O1504" i="1"/>
  <c r="AB1504" i="1"/>
  <c r="AJ1504" i="1"/>
  <c r="N1505" i="1"/>
  <c r="O1505" i="1"/>
  <c r="AB1505" i="1"/>
  <c r="AJ1505" i="1"/>
  <c r="N1506" i="1"/>
  <c r="O1506" i="1"/>
  <c r="AB1506" i="1"/>
  <c r="AJ1506" i="1"/>
  <c r="N1507" i="1"/>
  <c r="O1507" i="1"/>
  <c r="AB1507" i="1"/>
  <c r="N1508" i="1"/>
  <c r="O1508" i="1"/>
  <c r="AB1508" i="1"/>
  <c r="N1509" i="1"/>
  <c r="O1509" i="1"/>
  <c r="AB1509" i="1"/>
  <c r="N1510" i="1"/>
  <c r="O1510" i="1"/>
  <c r="AB1510" i="1"/>
  <c r="N1511" i="1"/>
  <c r="O1511" i="1"/>
  <c r="AB1511" i="1"/>
  <c r="N1512" i="1"/>
  <c r="O1512" i="1"/>
  <c r="AB1512" i="1"/>
  <c r="N1513" i="1"/>
  <c r="O1513" i="1"/>
  <c r="AB1513" i="1"/>
  <c r="AJ1513" i="1"/>
  <c r="N1514" i="1"/>
  <c r="O1514" i="1"/>
  <c r="AB1514" i="1"/>
  <c r="N1515" i="1"/>
  <c r="O1515" i="1"/>
  <c r="AB1515" i="1"/>
  <c r="N1516" i="1"/>
  <c r="O1516" i="1"/>
  <c r="AB1516" i="1"/>
  <c r="N1517" i="1"/>
  <c r="O1517" i="1"/>
  <c r="AB1517" i="1"/>
  <c r="N1518" i="1"/>
  <c r="O1518" i="1"/>
  <c r="AB1518" i="1"/>
  <c r="N1519" i="1"/>
  <c r="O1519" i="1"/>
  <c r="AB1519" i="1"/>
  <c r="N1520" i="1"/>
  <c r="O1520" i="1"/>
  <c r="Y1520" i="1"/>
  <c r="AB1520" i="1"/>
  <c r="AJ1520" i="1"/>
  <c r="N1521" i="1"/>
  <c r="O1521" i="1"/>
  <c r="Y1521" i="1"/>
  <c r="AB1521" i="1"/>
  <c r="N1522" i="1"/>
  <c r="O1522" i="1"/>
  <c r="AB1522" i="1"/>
  <c r="AJ1522" i="1"/>
  <c r="N1523" i="1"/>
  <c r="O1523" i="1"/>
  <c r="Y1523" i="1"/>
  <c r="AB1523" i="1"/>
  <c r="N1524" i="1"/>
  <c r="O1524" i="1"/>
  <c r="AB1524" i="1"/>
  <c r="AJ1524" i="1"/>
  <c r="N1525" i="1"/>
  <c r="O1525" i="1"/>
  <c r="AB1525" i="1"/>
  <c r="N1526" i="1"/>
  <c r="O1526" i="1"/>
  <c r="AB1526" i="1"/>
  <c r="N1527" i="1"/>
  <c r="O1527" i="1"/>
  <c r="AB1527" i="1"/>
  <c r="N1528" i="1"/>
  <c r="O1528" i="1"/>
  <c r="AB1528" i="1"/>
  <c r="N1529" i="1"/>
  <c r="O1529" i="1"/>
  <c r="AB1529" i="1"/>
  <c r="N1530" i="1"/>
  <c r="O1530" i="1"/>
  <c r="AB1530" i="1"/>
  <c r="N1531" i="1"/>
  <c r="O1531" i="1"/>
  <c r="AB1531" i="1"/>
  <c r="N1532" i="1"/>
  <c r="O1532" i="1"/>
  <c r="AB1532" i="1"/>
  <c r="N1533" i="1"/>
  <c r="O1533" i="1"/>
  <c r="AB1533" i="1"/>
  <c r="N1534" i="1"/>
  <c r="O1534" i="1"/>
  <c r="AB1534" i="1"/>
  <c r="N1535" i="1"/>
  <c r="O1535" i="1"/>
  <c r="AB1535" i="1"/>
  <c r="AJ1535" i="1"/>
  <c r="N1536" i="1"/>
  <c r="O1536" i="1"/>
  <c r="AB1536" i="1"/>
  <c r="N1537" i="1"/>
  <c r="O1537" i="1"/>
  <c r="AB1537" i="1"/>
  <c r="AC1537" i="1"/>
  <c r="AD1537" i="1"/>
  <c r="N1538" i="1"/>
  <c r="O1538" i="1"/>
  <c r="AB1538" i="1"/>
  <c r="N1539" i="1"/>
  <c r="O1539" i="1"/>
  <c r="AB1539" i="1"/>
  <c r="AC1539" i="1"/>
  <c r="AD1539" i="1"/>
  <c r="N1540" i="1"/>
  <c r="O1540" i="1"/>
  <c r="AB1540" i="1"/>
  <c r="N1541" i="1"/>
  <c r="O1541" i="1"/>
  <c r="AB1541" i="1"/>
  <c r="N1542" i="1"/>
  <c r="O1542" i="1"/>
  <c r="AB1542" i="1"/>
  <c r="N1543" i="1"/>
  <c r="O1543" i="1"/>
  <c r="AB1543" i="1"/>
  <c r="N1544" i="1"/>
  <c r="O1544" i="1"/>
  <c r="AB1544" i="1"/>
  <c r="N1545" i="1"/>
  <c r="O1545" i="1"/>
  <c r="AB1545" i="1"/>
  <c r="N1546" i="1"/>
  <c r="O1546" i="1"/>
  <c r="AB1546" i="1"/>
  <c r="N1547" i="1"/>
  <c r="O1547" i="1"/>
  <c r="AB1547" i="1"/>
  <c r="AC1547" i="1"/>
  <c r="AD1547" i="1"/>
  <c r="N1548" i="1"/>
  <c r="O1548" i="1"/>
  <c r="AB1548" i="1"/>
  <c r="AC1548" i="1"/>
  <c r="AD1548" i="1"/>
  <c r="N1549" i="1"/>
  <c r="O1549" i="1"/>
  <c r="AB1549" i="1"/>
  <c r="AC1549" i="1"/>
  <c r="AD1549" i="1"/>
  <c r="N1550" i="1"/>
  <c r="O1550" i="1"/>
  <c r="Y1550" i="1"/>
  <c r="AB1550" i="1"/>
  <c r="N1551" i="1"/>
  <c r="O1551" i="1"/>
  <c r="AB1551" i="1"/>
  <c r="N1552" i="1"/>
  <c r="O1552" i="1"/>
  <c r="AB1552" i="1"/>
  <c r="N1553" i="1"/>
  <c r="O1553" i="1"/>
  <c r="AB1553" i="1"/>
  <c r="N1554" i="1"/>
  <c r="O1554" i="1"/>
  <c r="AB1554" i="1"/>
  <c r="N1555" i="1"/>
  <c r="O1555" i="1"/>
  <c r="AB1555" i="1"/>
  <c r="N1556" i="1"/>
  <c r="O1556" i="1"/>
  <c r="AB1556" i="1"/>
  <c r="N1557" i="1"/>
  <c r="O1557" i="1"/>
  <c r="Y1557" i="1"/>
  <c r="AB1557" i="1"/>
  <c r="N1558" i="1"/>
  <c r="O1558" i="1"/>
  <c r="AB1558" i="1"/>
  <c r="AC1558" i="1"/>
  <c r="AD1558" i="1"/>
  <c r="N1559" i="1"/>
  <c r="O1559" i="1"/>
  <c r="AB1559" i="1"/>
  <c r="AC1559" i="1"/>
  <c r="AD1559" i="1"/>
  <c r="N1560" i="1"/>
  <c r="O1560" i="1"/>
  <c r="AB1560" i="1"/>
  <c r="AC1560" i="1"/>
  <c r="AD1560" i="1"/>
  <c r="N1561" i="1"/>
  <c r="O1561" i="1"/>
  <c r="AB1561" i="1"/>
  <c r="N1562" i="1"/>
  <c r="O1562" i="1"/>
  <c r="AB1562" i="1"/>
  <c r="N1563" i="1"/>
  <c r="O1563" i="1"/>
  <c r="AB1563" i="1"/>
  <c r="N1564" i="1"/>
  <c r="O1564" i="1"/>
  <c r="AB1564" i="1"/>
  <c r="N1565" i="1"/>
  <c r="O1565" i="1"/>
  <c r="AB1565" i="1"/>
  <c r="N1566" i="1"/>
  <c r="O1566" i="1"/>
  <c r="AB1566" i="1"/>
  <c r="N1567" i="1"/>
  <c r="O1567" i="1"/>
  <c r="AB1567" i="1"/>
  <c r="N1568" i="1"/>
  <c r="O1568" i="1"/>
  <c r="AB1568" i="1"/>
  <c r="N1569" i="1"/>
  <c r="O1569" i="1"/>
  <c r="AB1569" i="1"/>
  <c r="N1570" i="1"/>
  <c r="O1570" i="1"/>
  <c r="Y1570" i="1"/>
  <c r="AB1570" i="1"/>
  <c r="N1571" i="1"/>
  <c r="O1571" i="1"/>
  <c r="AB1571" i="1"/>
  <c r="AC1571" i="1"/>
  <c r="AD1571" i="1"/>
  <c r="N1572" i="1"/>
  <c r="O1572" i="1"/>
  <c r="AB1572" i="1"/>
  <c r="AJ1572" i="1"/>
  <c r="N1573" i="1"/>
  <c r="O1573" i="1"/>
  <c r="AB1573" i="1"/>
  <c r="AJ1573" i="1"/>
  <c r="N1574" i="1"/>
  <c r="O1574" i="1"/>
  <c r="AB1574" i="1"/>
  <c r="AC1574" i="1"/>
  <c r="AD1574" i="1"/>
  <c r="N1575" i="1"/>
  <c r="O1575" i="1"/>
  <c r="AB1575" i="1"/>
  <c r="N1576" i="1"/>
  <c r="O1576" i="1"/>
  <c r="AB1576" i="1"/>
  <c r="N1577" i="1"/>
  <c r="O1577" i="1"/>
  <c r="AB1577" i="1"/>
  <c r="N1578" i="1"/>
  <c r="O1578" i="1"/>
  <c r="AB1578" i="1"/>
  <c r="AJ1578" i="1"/>
  <c r="N1579" i="1"/>
  <c r="O1579" i="1"/>
  <c r="AB1579" i="1"/>
  <c r="N1580" i="1"/>
  <c r="O1580" i="1"/>
  <c r="AB1580" i="1"/>
  <c r="N1581" i="1"/>
  <c r="O1581" i="1"/>
  <c r="Y1581" i="1"/>
  <c r="AB1581" i="1"/>
  <c r="N1582" i="1"/>
  <c r="O1582" i="1"/>
  <c r="Y1582" i="1"/>
  <c r="AB1582" i="1"/>
  <c r="N1583" i="1"/>
  <c r="O1583" i="1"/>
  <c r="AB1583" i="1"/>
  <c r="N1584" i="1"/>
  <c r="O1584" i="1"/>
  <c r="AB1584" i="1"/>
  <c r="AC1584" i="1"/>
  <c r="AD1584" i="1"/>
  <c r="AJ1584" i="1"/>
  <c r="N1585" i="1"/>
  <c r="O1585" i="1"/>
  <c r="AB1585" i="1"/>
  <c r="AC1585" i="1"/>
  <c r="AD1585" i="1"/>
  <c r="N1586" i="1"/>
  <c r="O1586" i="1"/>
  <c r="AB1586" i="1"/>
  <c r="N1587" i="1"/>
  <c r="O1587" i="1"/>
  <c r="AB1587" i="1"/>
  <c r="N1588" i="1"/>
  <c r="O1588" i="1"/>
  <c r="AB1588" i="1"/>
  <c r="N1589" i="1"/>
  <c r="O1589" i="1"/>
  <c r="AB1589" i="1"/>
  <c r="AJ1589" i="1"/>
  <c r="N1590" i="1"/>
  <c r="O1590" i="1"/>
  <c r="AB1590" i="1"/>
  <c r="AJ1590" i="1"/>
  <c r="N1591" i="1"/>
  <c r="O1591" i="1"/>
  <c r="Y1591" i="1"/>
  <c r="AB1591" i="1"/>
  <c r="AJ1591" i="1"/>
  <c r="N1592" i="1"/>
  <c r="O1592" i="1"/>
  <c r="AB1592" i="1"/>
  <c r="AJ1592" i="1"/>
  <c r="N1593" i="1"/>
  <c r="O1593" i="1"/>
  <c r="AB1593" i="1"/>
  <c r="N1594" i="1"/>
  <c r="O1594" i="1"/>
  <c r="AB1594" i="1"/>
  <c r="N1595" i="1"/>
  <c r="O1595" i="1"/>
  <c r="AB1595" i="1"/>
  <c r="N1596" i="1"/>
  <c r="O1596" i="1"/>
  <c r="AB1596" i="1"/>
  <c r="N1597" i="1"/>
  <c r="O1597" i="1"/>
  <c r="AB1597" i="1"/>
  <c r="N1598" i="1"/>
  <c r="O1598" i="1"/>
  <c r="AB1598" i="1"/>
  <c r="N1599" i="1"/>
  <c r="O1599" i="1"/>
  <c r="AB1599" i="1"/>
  <c r="N1600" i="1"/>
  <c r="O1600" i="1"/>
  <c r="AB1600" i="1"/>
  <c r="AJ1600" i="1"/>
  <c r="N1601" i="1"/>
  <c r="O1601" i="1"/>
  <c r="AB1601" i="1"/>
  <c r="N1602" i="1"/>
  <c r="O1602" i="1"/>
  <c r="AB1602" i="1"/>
  <c r="AC1602" i="1"/>
  <c r="AD1602" i="1"/>
  <c r="N1603" i="1"/>
  <c r="O1603" i="1"/>
  <c r="AB1603" i="1"/>
  <c r="N1604" i="1"/>
  <c r="O1604" i="1"/>
  <c r="AB1604" i="1"/>
  <c r="N1605" i="1"/>
  <c r="O1605" i="1"/>
  <c r="AB1605" i="1"/>
  <c r="N1606" i="1"/>
  <c r="O1606" i="1"/>
  <c r="AB1606" i="1"/>
  <c r="N1607" i="1"/>
  <c r="O1607" i="1"/>
  <c r="AB1607" i="1"/>
  <c r="N1608" i="1"/>
  <c r="O1608" i="1"/>
  <c r="AB1608" i="1"/>
  <c r="N1609" i="1"/>
  <c r="O1609" i="1"/>
  <c r="Y1609" i="1"/>
  <c r="AB1609" i="1"/>
  <c r="N1610" i="1"/>
  <c r="O1610" i="1"/>
  <c r="AB1610" i="1"/>
  <c r="AC1610" i="1"/>
  <c r="AD1610" i="1"/>
  <c r="N1611" i="1"/>
  <c r="O1611" i="1"/>
  <c r="AB1611" i="1"/>
  <c r="AJ1611" i="1"/>
  <c r="N1612" i="1"/>
  <c r="O1612" i="1"/>
  <c r="AB1612" i="1"/>
  <c r="AJ1612" i="1"/>
  <c r="N1613" i="1"/>
  <c r="O1613" i="1"/>
  <c r="Y1613" i="1"/>
  <c r="AB1613" i="1"/>
  <c r="AJ1613" i="1"/>
  <c r="N1614" i="1"/>
  <c r="O1614" i="1"/>
  <c r="Y1614" i="1"/>
  <c r="AB1614" i="1"/>
  <c r="N1615" i="1"/>
  <c r="O1615" i="1"/>
  <c r="AB1615" i="1"/>
  <c r="N1616" i="1"/>
  <c r="O1616" i="1"/>
  <c r="AB1616" i="1"/>
  <c r="N1617" i="1"/>
  <c r="O1617" i="1"/>
  <c r="AB1617" i="1"/>
  <c r="AJ1617" i="1"/>
  <c r="N1618" i="1"/>
  <c r="O1618" i="1"/>
  <c r="AB1618" i="1"/>
  <c r="N1619" i="1"/>
  <c r="O1619" i="1"/>
  <c r="AB1619" i="1"/>
  <c r="N1620" i="1"/>
  <c r="O1620" i="1"/>
  <c r="AB1620" i="1"/>
  <c r="N1621" i="1"/>
  <c r="O1621" i="1"/>
  <c r="AB1621" i="1"/>
  <c r="N1622" i="1"/>
  <c r="O1622" i="1"/>
  <c r="AB1622" i="1"/>
  <c r="N1623" i="1"/>
  <c r="O1623" i="1"/>
  <c r="AB1623" i="1"/>
  <c r="N1624" i="1"/>
  <c r="O1624" i="1"/>
  <c r="AB1624" i="1"/>
  <c r="N1625" i="1"/>
  <c r="O1625" i="1"/>
  <c r="AB1625" i="1"/>
  <c r="AJ1625" i="1"/>
  <c r="N1626" i="1"/>
  <c r="O1626" i="1"/>
  <c r="AB1626" i="1"/>
  <c r="AC1626" i="1"/>
  <c r="AD1626" i="1"/>
  <c r="N1627" i="1"/>
  <c r="O1627" i="1"/>
  <c r="AB1627" i="1"/>
  <c r="AJ1627" i="1"/>
  <c r="N1628" i="1"/>
  <c r="O1628" i="1"/>
  <c r="AB1628" i="1"/>
  <c r="N1629" i="1"/>
  <c r="O1629" i="1"/>
  <c r="AB1629" i="1"/>
  <c r="N1630" i="1"/>
  <c r="O1630" i="1"/>
  <c r="AB1630" i="1"/>
  <c r="N1631" i="1"/>
  <c r="O1631" i="1"/>
  <c r="AB1631" i="1"/>
  <c r="N1632" i="1"/>
  <c r="O1632" i="1"/>
  <c r="AB1632" i="1"/>
  <c r="N1633" i="1"/>
  <c r="O1633" i="1"/>
  <c r="AB1633" i="1"/>
  <c r="AJ1633" i="1"/>
  <c r="N1634" i="1"/>
  <c r="O1634" i="1"/>
  <c r="AB1634" i="1"/>
  <c r="AC1634" i="1"/>
  <c r="AD1634" i="1"/>
  <c r="N1635" i="1"/>
  <c r="O1635" i="1"/>
  <c r="AB1635" i="1"/>
  <c r="N1636" i="1"/>
  <c r="O1636" i="1"/>
  <c r="AB1636" i="1"/>
  <c r="N1637" i="1"/>
  <c r="O1637" i="1"/>
  <c r="AB1637" i="1"/>
  <c r="N1638" i="1"/>
  <c r="O1638" i="1"/>
  <c r="AB1638" i="1"/>
  <c r="N1639" i="1"/>
  <c r="O1639" i="1"/>
  <c r="AB1639" i="1"/>
  <c r="AJ1639" i="1"/>
  <c r="N1640" i="1"/>
  <c r="O1640" i="1"/>
  <c r="AB1640" i="1"/>
  <c r="N1641" i="1"/>
  <c r="O1641" i="1"/>
  <c r="AB1641" i="1"/>
  <c r="N1642" i="1"/>
  <c r="O1642" i="1"/>
  <c r="Y1642" i="1"/>
  <c r="AB1642" i="1"/>
  <c r="N1643" i="1"/>
  <c r="O1643" i="1"/>
  <c r="AB1643" i="1"/>
  <c r="AC1643" i="1"/>
  <c r="AD1643" i="1"/>
  <c r="AJ1643" i="1"/>
  <c r="N1644" i="1"/>
  <c r="O1644" i="1"/>
  <c r="AB1644" i="1"/>
  <c r="AC1644" i="1"/>
  <c r="AD1644" i="1"/>
  <c r="AJ1644" i="1"/>
  <c r="N1645" i="1"/>
  <c r="O1645" i="1"/>
  <c r="AB1645" i="1"/>
  <c r="N1646" i="1"/>
  <c r="O1646" i="1"/>
  <c r="AB1646" i="1"/>
  <c r="N1647" i="1"/>
  <c r="O1647" i="1"/>
  <c r="AB1647" i="1"/>
  <c r="N1648" i="1"/>
  <c r="O1648" i="1"/>
  <c r="AB1648" i="1"/>
  <c r="N1649" i="1"/>
  <c r="O1649" i="1"/>
  <c r="AB1649" i="1"/>
  <c r="AJ1649" i="1"/>
  <c r="N1650" i="1"/>
  <c r="O1650" i="1"/>
  <c r="AB1650" i="1"/>
  <c r="AC1650" i="1"/>
  <c r="AD1650" i="1"/>
  <c r="AJ1650" i="1"/>
  <c r="N1651" i="1"/>
  <c r="O1651" i="1"/>
  <c r="AB1651" i="1"/>
  <c r="AJ1651" i="1"/>
  <c r="N1652" i="1"/>
  <c r="O1652" i="1"/>
  <c r="AB1652" i="1"/>
  <c r="AC1652" i="1"/>
  <c r="AD1652" i="1"/>
  <c r="N1653" i="1"/>
  <c r="O1653" i="1"/>
  <c r="AB1653" i="1"/>
  <c r="AC1653" i="1"/>
  <c r="AD1653" i="1"/>
  <c r="N1654" i="1"/>
  <c r="O1654" i="1"/>
  <c r="Y1654" i="1"/>
  <c r="AB1654" i="1"/>
  <c r="AJ1654" i="1"/>
  <c r="N1655" i="1"/>
  <c r="O1655" i="1"/>
  <c r="AB1655" i="1"/>
  <c r="N1656" i="1"/>
  <c r="O1656" i="1"/>
  <c r="AB1656" i="1"/>
  <c r="N1657" i="1"/>
  <c r="O1657" i="1"/>
  <c r="AB1657" i="1"/>
  <c r="AC1657" i="1"/>
  <c r="AD1657" i="1"/>
  <c r="AJ1657" i="1"/>
  <c r="N1658" i="1"/>
  <c r="O1658" i="1"/>
  <c r="AB1658" i="1"/>
  <c r="AC1658" i="1"/>
  <c r="AD1658" i="1"/>
  <c r="AJ1658" i="1"/>
  <c r="N1659" i="1"/>
  <c r="O1659" i="1"/>
  <c r="AB1659" i="1"/>
  <c r="AC1659" i="1"/>
  <c r="AD1659" i="1"/>
  <c r="N1660" i="1"/>
  <c r="O1660" i="1"/>
  <c r="AB1660" i="1"/>
  <c r="N1661" i="1"/>
  <c r="O1661" i="1"/>
  <c r="AB1661" i="1"/>
  <c r="N1662" i="1"/>
  <c r="O1662" i="1"/>
  <c r="AB1662" i="1"/>
  <c r="N1663" i="1"/>
  <c r="O1663" i="1"/>
  <c r="AB1663" i="1"/>
  <c r="AC1663" i="1"/>
  <c r="AD1663" i="1"/>
  <c r="AJ1663" i="1"/>
  <c r="N1664" i="1"/>
  <c r="O1664" i="1"/>
  <c r="AB1664" i="1"/>
  <c r="AC1664" i="1"/>
  <c r="AD1664" i="1"/>
  <c r="AJ1664" i="1"/>
  <c r="N1665" i="1"/>
  <c r="O1665" i="1"/>
  <c r="AB1665" i="1"/>
  <c r="AJ1665" i="1"/>
  <c r="N1666" i="1"/>
  <c r="O1666" i="1"/>
  <c r="AB1666" i="1"/>
  <c r="AJ1666" i="1"/>
  <c r="N1667" i="1"/>
  <c r="O1667" i="1"/>
  <c r="AA1667" i="1"/>
  <c r="AB1667" i="1"/>
  <c r="AJ1667" i="1"/>
  <c r="N1668" i="1"/>
  <c r="O1668" i="1"/>
  <c r="AB1668" i="1"/>
  <c r="N1669" i="1"/>
  <c r="O1669" i="1"/>
  <c r="AB1669" i="1"/>
  <c r="N1670" i="1"/>
  <c r="O1670" i="1"/>
  <c r="AB1670" i="1"/>
  <c r="N1671" i="1"/>
  <c r="O1671" i="1"/>
  <c r="AB1671" i="1"/>
  <c r="N1672" i="1"/>
  <c r="O1672" i="1"/>
  <c r="Y1672" i="1"/>
  <c r="AB1672" i="1"/>
  <c r="N1673" i="1"/>
  <c r="O1673" i="1"/>
  <c r="AB1673" i="1"/>
  <c r="N1674" i="1"/>
  <c r="O1674" i="1"/>
  <c r="AB1674" i="1"/>
  <c r="N1675" i="1"/>
  <c r="O1675" i="1"/>
  <c r="AB1675" i="1"/>
  <c r="N1676" i="1"/>
  <c r="O1676" i="1"/>
  <c r="Y1676" i="1"/>
  <c r="AB1676" i="1"/>
  <c r="N1677" i="1"/>
  <c r="O1677" i="1"/>
  <c r="AB1677" i="1"/>
  <c r="N1678" i="1"/>
  <c r="O1678" i="1"/>
  <c r="AB1678" i="1"/>
  <c r="N1679" i="1"/>
  <c r="O1679" i="1"/>
  <c r="Y1679" i="1"/>
  <c r="AB1679" i="1"/>
  <c r="N1680" i="1"/>
  <c r="O1680" i="1"/>
  <c r="AB1680" i="1"/>
  <c r="N1681" i="1"/>
  <c r="O1681" i="1"/>
  <c r="AB1681" i="1"/>
  <c r="N1682" i="1"/>
  <c r="O1682" i="1"/>
  <c r="AB1682" i="1"/>
  <c r="N1683" i="1"/>
  <c r="O1683" i="1"/>
  <c r="AB1683" i="1"/>
  <c r="AC1683" i="1"/>
  <c r="AD1683" i="1"/>
  <c r="N1684" i="1"/>
  <c r="O1684" i="1"/>
  <c r="AB1684" i="1"/>
  <c r="N1685" i="1"/>
  <c r="O1685" i="1"/>
  <c r="AB1685" i="1"/>
  <c r="N1686" i="1"/>
  <c r="O1686" i="1"/>
  <c r="AB1686" i="1"/>
  <c r="AC1686" i="1"/>
  <c r="AD1686" i="1"/>
  <c r="N1687" i="1"/>
  <c r="O1687" i="1"/>
  <c r="AB1687" i="1"/>
  <c r="AC1687" i="1"/>
  <c r="AD1687" i="1"/>
  <c r="N1688" i="1"/>
  <c r="O1688" i="1"/>
  <c r="AB1688" i="1"/>
  <c r="AC1688" i="1"/>
  <c r="AD1688" i="1"/>
  <c r="N1689" i="1"/>
  <c r="O1689" i="1"/>
  <c r="AB1689" i="1"/>
  <c r="AC1689" i="1"/>
  <c r="AD1689" i="1"/>
  <c r="N1690" i="1"/>
  <c r="O1690" i="1"/>
  <c r="AB1690" i="1"/>
  <c r="N1691" i="1"/>
  <c r="O1691" i="1"/>
  <c r="AB1691" i="1"/>
  <c r="N1692" i="1"/>
  <c r="O1692" i="1"/>
  <c r="AB1692" i="1"/>
  <c r="N1693" i="1"/>
  <c r="O1693" i="1"/>
  <c r="AB1693" i="1"/>
  <c r="N1694" i="1"/>
  <c r="O1694" i="1"/>
  <c r="AB1694" i="1"/>
  <c r="AC1694" i="1"/>
  <c r="AD1694" i="1"/>
  <c r="AJ1694" i="1"/>
  <c r="N1695" i="1"/>
  <c r="O1695" i="1"/>
  <c r="AB1695" i="1"/>
  <c r="N1696" i="1"/>
  <c r="O1696" i="1"/>
  <c r="AB1696" i="1"/>
  <c r="AJ1696" i="1"/>
  <c r="N1697" i="1"/>
  <c r="O1697" i="1"/>
  <c r="Y1697" i="1"/>
  <c r="AB1697" i="1"/>
  <c r="AJ1697" i="1"/>
  <c r="N1698" i="1"/>
  <c r="O1698" i="1"/>
  <c r="AB1698" i="1"/>
  <c r="AJ1698" i="1"/>
  <c r="N1699" i="1"/>
  <c r="O1699" i="1"/>
  <c r="AB1699" i="1"/>
  <c r="AJ1699" i="1"/>
  <c r="N1700" i="1"/>
  <c r="O1700" i="1"/>
  <c r="AB1700" i="1"/>
  <c r="N1701" i="1"/>
  <c r="O1701" i="1"/>
  <c r="AB1701" i="1"/>
  <c r="N1702" i="1"/>
  <c r="O1702" i="1"/>
  <c r="AB1702" i="1"/>
  <c r="N1703" i="1"/>
  <c r="O1703" i="1"/>
  <c r="AB1703" i="1"/>
  <c r="N1704" i="1"/>
  <c r="O1704" i="1"/>
  <c r="AB1704" i="1"/>
  <c r="N1705" i="1"/>
  <c r="O1705" i="1"/>
  <c r="AB1705" i="1"/>
  <c r="AJ1705" i="1"/>
  <c r="N1706" i="1"/>
  <c r="O1706" i="1"/>
  <c r="Y1706" i="1"/>
  <c r="AB1706" i="1"/>
  <c r="AJ1706" i="1"/>
  <c r="N1707" i="1"/>
  <c r="O1707" i="1"/>
  <c r="AB1707" i="1"/>
  <c r="AJ1707" i="1"/>
  <c r="N1708" i="1"/>
  <c r="O1708" i="1"/>
  <c r="AB1708" i="1"/>
  <c r="N1709" i="1"/>
  <c r="O1709" i="1"/>
  <c r="AB1709" i="1"/>
  <c r="N1710" i="1"/>
  <c r="O1710" i="1"/>
  <c r="AB1710" i="1"/>
  <c r="N1711" i="1"/>
  <c r="O1711" i="1"/>
  <c r="AB1711" i="1"/>
  <c r="N1712" i="1"/>
  <c r="O1712" i="1"/>
  <c r="Y1712" i="1"/>
  <c r="AB1712" i="1"/>
  <c r="AJ1712" i="1"/>
  <c r="N1713" i="1"/>
  <c r="O1713" i="1"/>
  <c r="Y1713" i="1"/>
  <c r="AB1713" i="1"/>
  <c r="N1714" i="1"/>
  <c r="O1714" i="1"/>
  <c r="AB1714" i="1"/>
  <c r="N1715" i="1"/>
  <c r="O1715" i="1"/>
  <c r="AB1715" i="1"/>
  <c r="N1716" i="1"/>
  <c r="O1716" i="1"/>
  <c r="AB1716" i="1"/>
  <c r="N1717" i="1"/>
  <c r="O1717" i="1"/>
  <c r="AB1717" i="1"/>
  <c r="N1718" i="1"/>
  <c r="O1718" i="1"/>
  <c r="AB1718" i="1"/>
  <c r="N1719" i="1"/>
  <c r="O1719" i="1"/>
  <c r="AB1719" i="1"/>
  <c r="N1720" i="1"/>
  <c r="O1720" i="1"/>
  <c r="AB1720" i="1"/>
  <c r="AJ1720" i="1"/>
  <c r="N1721" i="1"/>
  <c r="O1721" i="1"/>
  <c r="AB1721" i="1"/>
  <c r="N1722" i="1"/>
  <c r="O1722" i="1"/>
  <c r="AB1722" i="1"/>
  <c r="N1723" i="1"/>
  <c r="O1723" i="1"/>
  <c r="AB1723" i="1"/>
  <c r="N1724" i="1"/>
  <c r="O1724" i="1"/>
  <c r="AB1724" i="1"/>
  <c r="N1725" i="1"/>
  <c r="O1725" i="1"/>
  <c r="AB1725" i="1"/>
  <c r="N1726" i="1"/>
  <c r="O1726" i="1"/>
  <c r="AB1726" i="1"/>
  <c r="N1727" i="1"/>
  <c r="O1727" i="1"/>
  <c r="AB1727" i="1"/>
  <c r="N1728" i="1"/>
  <c r="O1728" i="1"/>
  <c r="AB1728" i="1"/>
  <c r="N1729" i="1"/>
  <c r="O1729" i="1"/>
  <c r="AB1729" i="1"/>
  <c r="N1730" i="1"/>
  <c r="O1730" i="1"/>
  <c r="Y1730" i="1"/>
  <c r="AB1730" i="1"/>
  <c r="N1731" i="1"/>
  <c r="O1731" i="1"/>
  <c r="AB1731" i="1"/>
  <c r="N1732" i="1"/>
  <c r="O1732" i="1"/>
  <c r="Y1732" i="1"/>
  <c r="AB1732" i="1"/>
  <c r="AJ1732" i="1"/>
  <c r="N1733" i="1"/>
  <c r="O1733" i="1"/>
  <c r="AB1733" i="1"/>
  <c r="N1734" i="1"/>
  <c r="O1734" i="1"/>
  <c r="AB1734" i="1"/>
  <c r="N1735" i="1"/>
  <c r="O1735" i="1"/>
  <c r="AB1735" i="1"/>
  <c r="N1736" i="1"/>
  <c r="O1736" i="1"/>
  <c r="AB1736" i="1"/>
  <c r="N1737" i="1"/>
  <c r="O1737" i="1"/>
  <c r="AB1737" i="1"/>
  <c r="N1738" i="1"/>
  <c r="O1738" i="1"/>
  <c r="AB1738" i="1"/>
  <c r="N1739" i="1"/>
  <c r="O1739" i="1"/>
  <c r="AB1739" i="1"/>
  <c r="N1740" i="1"/>
  <c r="O1740" i="1"/>
  <c r="AB1740" i="1"/>
  <c r="N1741" i="1"/>
  <c r="O1741" i="1"/>
  <c r="AB1741" i="1"/>
  <c r="N1742" i="1"/>
  <c r="O1742" i="1"/>
  <c r="AB1742" i="1"/>
  <c r="N1743" i="1"/>
  <c r="O1743" i="1"/>
  <c r="AB1743" i="1"/>
  <c r="N1744" i="1"/>
  <c r="O1744" i="1"/>
  <c r="AB1744" i="1"/>
  <c r="N1745" i="1"/>
  <c r="O1745" i="1"/>
  <c r="AB1745" i="1"/>
  <c r="N1746" i="1"/>
  <c r="O1746" i="1"/>
  <c r="AB1746" i="1"/>
  <c r="N1747" i="1"/>
  <c r="O1747" i="1"/>
  <c r="AB1747" i="1"/>
  <c r="N1748" i="1"/>
  <c r="O1748" i="1"/>
  <c r="AB1748" i="1"/>
  <c r="N1749" i="1"/>
  <c r="O1749" i="1"/>
  <c r="AB1749" i="1"/>
  <c r="N1750" i="1"/>
  <c r="O1750" i="1"/>
  <c r="AB1750" i="1"/>
  <c r="N1751" i="1"/>
  <c r="O1751" i="1"/>
  <c r="AB1751" i="1"/>
  <c r="N1752" i="1"/>
  <c r="O1752" i="1"/>
  <c r="AB1752" i="1"/>
  <c r="N1753" i="1"/>
  <c r="O1753" i="1"/>
  <c r="AB1753" i="1"/>
  <c r="N1754" i="1"/>
  <c r="O1754" i="1"/>
  <c r="AB1754" i="1"/>
  <c r="N1755" i="1"/>
  <c r="O1755" i="1"/>
  <c r="AB1755" i="1"/>
  <c r="N1756" i="1"/>
  <c r="O1756" i="1"/>
  <c r="AB1756" i="1"/>
  <c r="AJ1756" i="1"/>
  <c r="N1757" i="1"/>
  <c r="O1757" i="1"/>
  <c r="AB1757" i="1"/>
  <c r="N1758" i="1"/>
  <c r="O1758" i="1"/>
  <c r="AB1758" i="1"/>
  <c r="AJ1758" i="1"/>
  <c r="N1759" i="1"/>
  <c r="O1759" i="1"/>
  <c r="AB1759" i="1"/>
  <c r="N1760" i="1"/>
  <c r="O1760" i="1"/>
  <c r="AB1760" i="1"/>
  <c r="N1761" i="1"/>
  <c r="O1761" i="1"/>
  <c r="AB1761" i="1"/>
  <c r="N1762" i="1"/>
  <c r="O1762" i="1"/>
  <c r="AB1762" i="1"/>
  <c r="N1763" i="1"/>
  <c r="O1763" i="1"/>
  <c r="AB1763" i="1"/>
  <c r="N1764" i="1"/>
  <c r="O1764" i="1"/>
  <c r="AB1764" i="1"/>
  <c r="N1765" i="1"/>
  <c r="O1765" i="1"/>
  <c r="AB1765" i="1"/>
  <c r="N1766" i="1"/>
  <c r="O1766" i="1"/>
  <c r="AB1766" i="1"/>
  <c r="N1767" i="1"/>
  <c r="O1767" i="1"/>
  <c r="AB1767" i="1"/>
  <c r="AC1767" i="1"/>
  <c r="AD1767" i="1"/>
  <c r="N1768" i="1"/>
  <c r="O1768" i="1"/>
  <c r="AB1768" i="1"/>
  <c r="N1769" i="1"/>
  <c r="O1769" i="1"/>
  <c r="AB1769" i="1"/>
  <c r="N1770" i="1"/>
  <c r="O1770" i="1"/>
  <c r="AB1770" i="1"/>
  <c r="N1771" i="1"/>
  <c r="O1771" i="1"/>
  <c r="AB1771" i="1"/>
  <c r="N1772" i="1"/>
  <c r="O1772" i="1"/>
  <c r="AB1772" i="1"/>
  <c r="N1773" i="1"/>
  <c r="O1773" i="1"/>
  <c r="AB1773" i="1"/>
  <c r="AC1773" i="1"/>
  <c r="AD1773" i="1"/>
  <c r="N1774" i="1"/>
  <c r="O1774" i="1"/>
  <c r="AB1774" i="1"/>
  <c r="AC1774" i="1"/>
  <c r="AD1774" i="1"/>
  <c r="N1775" i="1"/>
  <c r="O1775" i="1"/>
  <c r="AB1775" i="1"/>
  <c r="AC1775" i="1"/>
  <c r="AD1775" i="1"/>
  <c r="N1776" i="1"/>
  <c r="O1776" i="1"/>
  <c r="AB1776" i="1"/>
  <c r="AC1776" i="1"/>
  <c r="AD1776" i="1"/>
  <c r="N1777" i="1"/>
  <c r="O1777" i="1"/>
  <c r="AB1777" i="1"/>
  <c r="AC1777" i="1"/>
  <c r="AD1777" i="1"/>
  <c r="N1778" i="1"/>
  <c r="O1778" i="1"/>
  <c r="AB1778" i="1"/>
  <c r="N1779" i="1"/>
  <c r="O1779" i="1"/>
  <c r="AB1779" i="1"/>
  <c r="N1780" i="1"/>
  <c r="O1780" i="1"/>
  <c r="AB1780" i="1"/>
  <c r="N1781" i="1"/>
  <c r="O1781" i="1"/>
  <c r="AB1781" i="1"/>
  <c r="N1782" i="1"/>
  <c r="O1782" i="1"/>
  <c r="AB1782" i="1"/>
  <c r="N1783" i="1"/>
  <c r="O1783" i="1"/>
  <c r="AB1783" i="1"/>
  <c r="N1784" i="1"/>
  <c r="O1784" i="1"/>
  <c r="AB1784" i="1"/>
  <c r="N1785" i="1"/>
  <c r="O1785" i="1"/>
  <c r="AB1785" i="1"/>
  <c r="N1786" i="1"/>
  <c r="O1786" i="1"/>
  <c r="AB1786" i="1"/>
  <c r="N1787" i="1"/>
  <c r="O1787" i="1"/>
  <c r="AB1787" i="1"/>
  <c r="N1788" i="1"/>
  <c r="O1788" i="1"/>
  <c r="AB1788" i="1"/>
  <c r="N1789" i="1"/>
  <c r="O1789" i="1"/>
  <c r="AB1789" i="1"/>
  <c r="N1790" i="1"/>
  <c r="O1790" i="1"/>
  <c r="AB1790" i="1"/>
  <c r="N1791" i="1"/>
  <c r="O1791" i="1"/>
  <c r="AB1791" i="1"/>
  <c r="N1792" i="1"/>
  <c r="O1792" i="1"/>
  <c r="AB1792" i="1"/>
  <c r="N1793" i="1"/>
  <c r="O1793" i="1"/>
  <c r="AB1793" i="1"/>
  <c r="N1794" i="1"/>
  <c r="O1794" i="1"/>
  <c r="AB1794" i="1"/>
  <c r="AC1794" i="1"/>
  <c r="AD1794" i="1"/>
  <c r="N1795" i="1"/>
  <c r="O1795" i="1"/>
  <c r="AB1795" i="1"/>
  <c r="AC1795" i="1"/>
  <c r="AD1795" i="1"/>
  <c r="N1796" i="1"/>
  <c r="O1796" i="1"/>
  <c r="AB1796" i="1"/>
  <c r="AC1796" i="1"/>
  <c r="AD1796" i="1"/>
  <c r="N1797" i="1"/>
  <c r="O1797" i="1"/>
  <c r="AB1797" i="1"/>
  <c r="AJ1797" i="1"/>
  <c r="N1798" i="1"/>
  <c r="O1798" i="1"/>
  <c r="AB1798" i="1"/>
  <c r="N1799" i="1"/>
  <c r="O1799" i="1"/>
  <c r="AB1799" i="1"/>
  <c r="N1800" i="1"/>
  <c r="O1800" i="1"/>
  <c r="AB1800" i="1"/>
  <c r="N1801" i="1"/>
  <c r="O1801" i="1"/>
  <c r="AB1801" i="1"/>
  <c r="N1802" i="1"/>
  <c r="O1802" i="1"/>
  <c r="AB1802" i="1"/>
  <c r="N1803" i="1"/>
  <c r="O1803" i="1"/>
  <c r="AB1803" i="1"/>
  <c r="N1804" i="1"/>
  <c r="O1804" i="1"/>
  <c r="AB1804" i="1"/>
  <c r="N1805" i="1"/>
  <c r="O1805" i="1"/>
  <c r="AB1805" i="1"/>
  <c r="N1806" i="1"/>
  <c r="O1806" i="1"/>
  <c r="AB1806" i="1"/>
  <c r="N1807" i="1"/>
  <c r="O1807" i="1"/>
  <c r="AB1807" i="1"/>
  <c r="N1808" i="1"/>
  <c r="O1808" i="1"/>
  <c r="AB1808" i="1"/>
  <c r="AJ1808" i="1"/>
  <c r="N1809" i="1"/>
  <c r="O1809" i="1"/>
  <c r="AB1809" i="1"/>
  <c r="N1810" i="1"/>
  <c r="O1810" i="1"/>
  <c r="AB1810" i="1"/>
  <c r="N1811" i="1"/>
  <c r="O1811" i="1"/>
  <c r="AB1811" i="1"/>
  <c r="AC1811" i="1"/>
  <c r="AD1811" i="1"/>
  <c r="N1812" i="1"/>
  <c r="O1812" i="1"/>
  <c r="AB1812" i="1"/>
  <c r="AC1812" i="1"/>
  <c r="AD1812" i="1"/>
  <c r="N1813" i="1"/>
  <c r="O1813" i="1"/>
  <c r="AB1813" i="1"/>
  <c r="AC1813" i="1"/>
  <c r="AD1813" i="1"/>
  <c r="N1814" i="1"/>
  <c r="O1814" i="1"/>
  <c r="AB1814" i="1"/>
  <c r="AC1814" i="1"/>
  <c r="AD1814" i="1"/>
  <c r="N1815" i="1"/>
  <c r="O1815" i="1"/>
  <c r="AB1815" i="1"/>
  <c r="N1816" i="1"/>
  <c r="O1816" i="1"/>
  <c r="AA1816" i="1"/>
  <c r="AB1816" i="1"/>
  <c r="N1817" i="1"/>
  <c r="O1817" i="1"/>
  <c r="AB1817" i="1"/>
  <c r="N1818" i="1"/>
  <c r="O1818" i="1"/>
  <c r="AB1818" i="1"/>
  <c r="AJ1818" i="1"/>
  <c r="N1819" i="1"/>
  <c r="O1819" i="1"/>
  <c r="AB1819" i="1"/>
  <c r="N1820" i="1"/>
  <c r="O1820" i="1"/>
  <c r="AB1820" i="1"/>
  <c r="N1821" i="1"/>
  <c r="O1821" i="1"/>
  <c r="AB1821" i="1"/>
  <c r="N1822" i="1"/>
  <c r="O1822" i="1"/>
  <c r="AB1822" i="1"/>
  <c r="N1823" i="1"/>
  <c r="O1823" i="1"/>
  <c r="AB1823" i="1"/>
  <c r="N1824" i="1"/>
  <c r="O1824" i="1"/>
  <c r="AB1824" i="1"/>
  <c r="N1825" i="1"/>
  <c r="O1825" i="1"/>
  <c r="AB1825" i="1"/>
  <c r="AC1825" i="1"/>
  <c r="AD1825" i="1"/>
  <c r="N1826" i="1"/>
  <c r="O1826" i="1"/>
  <c r="AB1826" i="1"/>
  <c r="AC1826" i="1"/>
  <c r="AD1826" i="1"/>
  <c r="N1827" i="1"/>
  <c r="O1827" i="1"/>
  <c r="AB1827" i="1"/>
  <c r="AC1827" i="1"/>
  <c r="AD1827" i="1"/>
  <c r="N1828" i="1"/>
  <c r="O1828" i="1"/>
  <c r="AB1828" i="1"/>
  <c r="N1829" i="1"/>
  <c r="O1829" i="1"/>
  <c r="AB1829" i="1"/>
  <c r="AC1829" i="1"/>
  <c r="AD1829" i="1"/>
  <c r="N1830" i="1"/>
  <c r="O1830" i="1"/>
  <c r="AB1830" i="1"/>
  <c r="AJ1830" i="1"/>
  <c r="N1831" i="1"/>
  <c r="O1831" i="1"/>
  <c r="AB1831" i="1"/>
  <c r="N1832" i="1"/>
  <c r="O1832" i="1"/>
  <c r="AB1832" i="1"/>
  <c r="N1833" i="1"/>
  <c r="O1833" i="1"/>
  <c r="AB1833" i="1"/>
  <c r="N1834" i="1"/>
  <c r="O1834" i="1"/>
  <c r="AB1834" i="1"/>
  <c r="N1835" i="1"/>
  <c r="O1835" i="1"/>
  <c r="AB1835" i="1"/>
  <c r="N1836" i="1"/>
  <c r="O1836" i="1"/>
  <c r="AB1836" i="1"/>
  <c r="N1837" i="1"/>
  <c r="O1837" i="1"/>
  <c r="AB1837" i="1"/>
  <c r="N1838" i="1"/>
  <c r="O1838" i="1"/>
  <c r="AB1838" i="1"/>
  <c r="N1839" i="1"/>
  <c r="O1839" i="1"/>
  <c r="AB1839" i="1"/>
  <c r="N1840" i="1"/>
  <c r="O1840" i="1"/>
  <c r="Y1840" i="1"/>
  <c r="AB1840" i="1"/>
  <c r="AJ1840" i="1"/>
  <c r="N1841" i="1"/>
  <c r="O1841" i="1"/>
  <c r="AB1841" i="1"/>
  <c r="AJ1841" i="1"/>
  <c r="N1842" i="1"/>
  <c r="O1842" i="1"/>
  <c r="AB1842" i="1"/>
  <c r="AJ1842" i="1"/>
  <c r="N1843" i="1"/>
  <c r="O1843" i="1"/>
  <c r="AB1843" i="1"/>
  <c r="N1844" i="1"/>
  <c r="O1844" i="1"/>
  <c r="AB1844" i="1"/>
  <c r="N1845" i="1"/>
  <c r="O1845" i="1"/>
  <c r="AB1845" i="1"/>
  <c r="AC1845" i="1"/>
  <c r="AD1845" i="1"/>
  <c r="N1846" i="1"/>
  <c r="O1846" i="1"/>
  <c r="AB1846" i="1"/>
  <c r="AC1846" i="1"/>
  <c r="AD1846" i="1"/>
  <c r="N1847" i="1"/>
  <c r="O1847" i="1"/>
  <c r="AB1847" i="1"/>
  <c r="N1848" i="1"/>
  <c r="O1848" i="1"/>
  <c r="AB1848" i="1"/>
  <c r="AC1848" i="1"/>
  <c r="AD1848" i="1"/>
  <c r="N1849" i="1"/>
  <c r="O1849" i="1"/>
  <c r="AB1849" i="1"/>
  <c r="N1850" i="1"/>
  <c r="O1850" i="1"/>
  <c r="Y1850" i="1"/>
  <c r="AB1850" i="1"/>
  <c r="N1851" i="1"/>
  <c r="O1851" i="1"/>
  <c r="AB1851" i="1"/>
  <c r="N1852" i="1"/>
  <c r="O1852" i="1"/>
  <c r="AB1852" i="1"/>
  <c r="N1853" i="1"/>
  <c r="O1853" i="1"/>
  <c r="AB1853" i="1"/>
  <c r="AC1853" i="1"/>
  <c r="AD1853" i="1"/>
  <c r="N1854" i="1"/>
  <c r="O1854" i="1"/>
  <c r="AB1854" i="1"/>
  <c r="AC1854" i="1"/>
  <c r="AD1854" i="1"/>
  <c r="N1855" i="1"/>
  <c r="O1855" i="1"/>
  <c r="AB1855" i="1"/>
  <c r="AC1855" i="1"/>
  <c r="AD1855" i="1"/>
  <c r="N1856" i="1"/>
  <c r="O1856" i="1"/>
  <c r="AB1856" i="1"/>
  <c r="N1857" i="1"/>
  <c r="O1857" i="1"/>
  <c r="AB1857" i="1"/>
  <c r="N1858" i="1"/>
  <c r="O1858" i="1"/>
  <c r="AB1858" i="1"/>
  <c r="N1859" i="1"/>
  <c r="O1859" i="1"/>
  <c r="AB1859" i="1"/>
  <c r="N1860" i="1"/>
  <c r="O1860" i="1"/>
  <c r="AB1860" i="1"/>
  <c r="N1861" i="1"/>
  <c r="O1861" i="1"/>
  <c r="AB1861" i="1"/>
  <c r="N1862" i="1"/>
  <c r="O1862" i="1"/>
  <c r="AB1862" i="1"/>
  <c r="N1863" i="1"/>
  <c r="O1863" i="1"/>
  <c r="AB1863" i="1"/>
  <c r="N1864" i="1"/>
  <c r="O1864" i="1"/>
  <c r="AB1864" i="1"/>
  <c r="N1865" i="1"/>
  <c r="O1865" i="1"/>
  <c r="Y1865" i="1"/>
  <c r="AB1865" i="1"/>
  <c r="AJ1865" i="1"/>
  <c r="N1866" i="1"/>
  <c r="O1866" i="1"/>
  <c r="AB1866" i="1"/>
  <c r="N1867" i="1"/>
  <c r="O1867" i="1"/>
  <c r="AB1867" i="1"/>
  <c r="AC1867" i="1"/>
  <c r="AD1867" i="1"/>
  <c r="N1868" i="1"/>
  <c r="O1868" i="1"/>
  <c r="AB1868" i="1"/>
  <c r="N1869" i="1"/>
  <c r="O1869" i="1"/>
  <c r="AB1869" i="1"/>
  <c r="N1870" i="1"/>
  <c r="O1870" i="1"/>
  <c r="AB1870" i="1"/>
  <c r="N1871" i="1"/>
  <c r="O1871" i="1"/>
  <c r="AB1871" i="1"/>
  <c r="AJ1871" i="1"/>
  <c r="N1872" i="1"/>
  <c r="O1872" i="1"/>
  <c r="AB1872" i="1"/>
  <c r="AJ1872" i="1"/>
  <c r="N1873" i="1"/>
  <c r="O1873" i="1"/>
  <c r="AB1873" i="1"/>
  <c r="N1874" i="1"/>
  <c r="O1874" i="1"/>
  <c r="AB1874" i="1"/>
  <c r="AJ1874" i="1"/>
  <c r="N1875" i="1"/>
  <c r="O1875" i="1"/>
  <c r="AB1875" i="1"/>
  <c r="AJ1875" i="1"/>
  <c r="N1876" i="1"/>
  <c r="O1876" i="1"/>
  <c r="AB1876" i="1"/>
  <c r="N1877" i="1"/>
  <c r="O1877" i="1"/>
  <c r="AB1877" i="1"/>
  <c r="N1878" i="1"/>
  <c r="O1878" i="1"/>
  <c r="AB1878" i="1"/>
  <c r="N1879" i="1"/>
  <c r="O1879" i="1"/>
  <c r="AB1879" i="1"/>
  <c r="AC1879" i="1"/>
  <c r="AD1879" i="1"/>
  <c r="N1880" i="1"/>
  <c r="O1880" i="1"/>
  <c r="AB1880" i="1"/>
  <c r="AC1880" i="1"/>
  <c r="AD1880" i="1"/>
  <c r="N1881" i="1"/>
  <c r="O1881" i="1"/>
  <c r="AB1881" i="1"/>
  <c r="N1882" i="1"/>
  <c r="O1882" i="1"/>
  <c r="AB1882" i="1"/>
  <c r="N1883" i="1"/>
  <c r="O1883" i="1"/>
  <c r="AB1883" i="1"/>
  <c r="N1884" i="1"/>
  <c r="O1884" i="1"/>
  <c r="AB1884" i="1"/>
  <c r="N1885" i="1"/>
  <c r="O1885" i="1"/>
  <c r="AB1885" i="1"/>
  <c r="N1886" i="1"/>
  <c r="O1886" i="1"/>
  <c r="AB1886" i="1"/>
  <c r="AC1886" i="1"/>
  <c r="AD1886" i="1"/>
  <c r="N1887" i="1"/>
  <c r="O1887" i="1"/>
  <c r="AB1887" i="1"/>
  <c r="N1888" i="1"/>
  <c r="O1888" i="1"/>
  <c r="AB1888" i="1"/>
  <c r="AJ1888" i="1"/>
  <c r="N1889" i="1"/>
  <c r="O1889" i="1"/>
  <c r="AB1889" i="1"/>
  <c r="AJ1889" i="1"/>
  <c r="N1890" i="1"/>
  <c r="O1890" i="1"/>
  <c r="AB1890" i="1"/>
  <c r="N1891" i="1"/>
  <c r="O1891" i="1"/>
  <c r="AB1891" i="1"/>
  <c r="N1892" i="1"/>
  <c r="O1892" i="1"/>
  <c r="AB1892" i="1"/>
  <c r="N1893" i="1"/>
  <c r="O1893" i="1"/>
  <c r="AB1893" i="1"/>
  <c r="N1894" i="1"/>
  <c r="O1894" i="1"/>
  <c r="AB1894" i="1"/>
  <c r="N1895" i="1"/>
  <c r="O1895" i="1"/>
  <c r="AB1895" i="1"/>
  <c r="N1896" i="1"/>
  <c r="O1896" i="1"/>
  <c r="AB1896" i="1"/>
  <c r="N1897" i="1"/>
  <c r="O1897" i="1"/>
  <c r="Y1897" i="1"/>
  <c r="AB1897" i="1"/>
  <c r="AJ1897" i="1"/>
  <c r="N1898" i="1"/>
  <c r="O1898" i="1"/>
  <c r="AB1898" i="1"/>
  <c r="N1899" i="1"/>
  <c r="O1899" i="1"/>
  <c r="AB1899" i="1"/>
  <c r="AC1899" i="1"/>
  <c r="AD1899" i="1"/>
  <c r="N1900" i="1"/>
  <c r="O1900" i="1"/>
  <c r="AB1900" i="1"/>
  <c r="AC1900" i="1"/>
  <c r="AD1900" i="1"/>
  <c r="N1901" i="1"/>
  <c r="O1901" i="1"/>
  <c r="AB1901" i="1"/>
  <c r="N1902" i="1"/>
  <c r="O1902" i="1"/>
  <c r="AB1902" i="1"/>
  <c r="AC1902" i="1"/>
  <c r="AD1902" i="1"/>
  <c r="N1903" i="1"/>
  <c r="O1903" i="1"/>
  <c r="AB1903" i="1"/>
  <c r="AC1903" i="1"/>
  <c r="AD1903" i="1"/>
  <c r="N1904" i="1"/>
  <c r="O1904" i="1"/>
  <c r="AB1904" i="1"/>
  <c r="AC1904" i="1"/>
  <c r="AD1904" i="1"/>
  <c r="N1905" i="1"/>
  <c r="O1905" i="1"/>
  <c r="AB1905" i="1"/>
  <c r="AC1905" i="1"/>
  <c r="AD1905" i="1"/>
  <c r="N1906" i="1"/>
  <c r="O1906" i="1"/>
  <c r="AB1906" i="1"/>
  <c r="N1907" i="1"/>
  <c r="O1907" i="1"/>
  <c r="AB1907" i="1"/>
  <c r="N1908" i="1"/>
  <c r="O1908" i="1"/>
  <c r="AB1908" i="1"/>
  <c r="AC1908" i="1"/>
  <c r="AD1908" i="1"/>
  <c r="N1909" i="1"/>
  <c r="O1909" i="1"/>
  <c r="Y1909" i="1"/>
  <c r="AB1909" i="1"/>
  <c r="AJ1909" i="1"/>
  <c r="N1910" i="1"/>
  <c r="O1910" i="1"/>
  <c r="AB1910" i="1"/>
  <c r="N1911" i="1"/>
  <c r="O1911" i="1"/>
  <c r="AB1911" i="1"/>
  <c r="AC1911" i="1"/>
  <c r="AD1911" i="1"/>
  <c r="N1912" i="1"/>
  <c r="O1912" i="1"/>
  <c r="AB1912" i="1"/>
  <c r="AC1912" i="1"/>
  <c r="AD1912" i="1"/>
  <c r="N1913" i="1"/>
  <c r="O1913" i="1"/>
  <c r="AB1913" i="1"/>
  <c r="AJ1913" i="1"/>
  <c r="N1914" i="1"/>
  <c r="O1914" i="1"/>
  <c r="Y1914" i="1"/>
  <c r="AB1914" i="1"/>
  <c r="AJ1914" i="1"/>
  <c r="N1915" i="1"/>
  <c r="O1915" i="1"/>
  <c r="Y1915" i="1"/>
  <c r="AB1915" i="1"/>
  <c r="AJ1915" i="1"/>
  <c r="N1916" i="1"/>
  <c r="O1916" i="1"/>
  <c r="AB1916" i="1"/>
  <c r="N1917" i="1"/>
  <c r="O1917" i="1"/>
  <c r="AB1917" i="1"/>
  <c r="N1918" i="1"/>
  <c r="O1918" i="1"/>
  <c r="AB1918" i="1"/>
  <c r="AJ1918" i="1"/>
  <c r="N1919" i="1"/>
  <c r="O1919" i="1"/>
  <c r="AB1919" i="1"/>
  <c r="N1920" i="1"/>
  <c r="O1920" i="1"/>
  <c r="AB1920" i="1"/>
  <c r="N1921" i="1"/>
  <c r="O1921" i="1"/>
  <c r="AB1921" i="1"/>
  <c r="N1922" i="1"/>
  <c r="O1922" i="1"/>
  <c r="AB1922" i="1"/>
  <c r="N1923" i="1"/>
  <c r="O1923" i="1"/>
  <c r="AB1923" i="1"/>
  <c r="N1924" i="1"/>
  <c r="O1924" i="1"/>
  <c r="AB1924" i="1"/>
  <c r="N1925" i="1"/>
  <c r="O1925" i="1"/>
  <c r="AB1925" i="1"/>
  <c r="N1926" i="1"/>
  <c r="O1926" i="1"/>
  <c r="AB1926" i="1"/>
  <c r="N1927" i="1"/>
  <c r="O1927" i="1"/>
  <c r="AB1927" i="1"/>
  <c r="N1928" i="1"/>
  <c r="O1928" i="1"/>
  <c r="AB1928" i="1"/>
  <c r="AJ1928" i="1"/>
  <c r="N1929" i="1"/>
  <c r="O1929" i="1"/>
  <c r="Y1929" i="1"/>
  <c r="AA1929" i="1"/>
  <c r="AB1929" i="1"/>
  <c r="N1930" i="1"/>
  <c r="O1930" i="1"/>
  <c r="AB1930" i="1"/>
  <c r="N1931" i="1"/>
  <c r="O1931" i="1"/>
  <c r="AB1931" i="1"/>
  <c r="N1932" i="1"/>
  <c r="O1932" i="1"/>
  <c r="AB1932" i="1"/>
  <c r="N1933" i="1"/>
  <c r="O1933" i="1"/>
  <c r="AB1933" i="1"/>
  <c r="N1934" i="1"/>
  <c r="O1934" i="1"/>
  <c r="AB1934" i="1"/>
  <c r="N1935" i="1"/>
  <c r="O1935" i="1"/>
  <c r="AB1935" i="1"/>
  <c r="N1936" i="1"/>
  <c r="O1936" i="1"/>
  <c r="AB1936" i="1"/>
  <c r="N1937" i="1"/>
  <c r="O1937" i="1"/>
  <c r="AB1937" i="1"/>
  <c r="N1938" i="1"/>
  <c r="O1938" i="1"/>
  <c r="AB1938" i="1"/>
  <c r="AJ1938" i="1"/>
  <c r="N1939" i="1"/>
  <c r="O1939" i="1"/>
  <c r="AB1939" i="1"/>
  <c r="N1940" i="1"/>
  <c r="O1940" i="1"/>
  <c r="AB1940" i="1"/>
  <c r="N1941" i="1"/>
  <c r="O1941" i="1"/>
  <c r="AB1941" i="1"/>
  <c r="N1942" i="1"/>
  <c r="O1942" i="1"/>
  <c r="AB1942" i="1"/>
  <c r="AC1942" i="1"/>
  <c r="AD1942" i="1"/>
  <c r="N1943" i="1"/>
  <c r="O1943" i="1"/>
  <c r="AB1943" i="1"/>
  <c r="AC1943" i="1"/>
  <c r="AD1943" i="1"/>
  <c r="N1944" i="1"/>
  <c r="O1944" i="1"/>
  <c r="AB1944" i="1"/>
  <c r="N1945" i="1"/>
  <c r="O1945" i="1"/>
  <c r="AB1945" i="1"/>
  <c r="N1946" i="1"/>
  <c r="O1946" i="1"/>
  <c r="AB1946" i="1"/>
  <c r="N1947" i="1"/>
  <c r="O1947" i="1"/>
  <c r="AB1947" i="1"/>
  <c r="AC1947" i="1"/>
  <c r="AD1947" i="1"/>
  <c r="N1948" i="1"/>
  <c r="O1948" i="1"/>
  <c r="AB1948" i="1"/>
  <c r="AC1948" i="1"/>
  <c r="AD1948" i="1"/>
  <c r="AJ1948" i="1"/>
  <c r="N1949" i="1"/>
  <c r="O1949" i="1"/>
  <c r="AB1949" i="1"/>
  <c r="N1950" i="1"/>
  <c r="O1950" i="1"/>
  <c r="AB1950" i="1"/>
  <c r="AC1950" i="1"/>
  <c r="AD1950" i="1"/>
  <c r="AJ1950" i="1"/>
  <c r="N1951" i="1"/>
  <c r="O1951" i="1"/>
  <c r="AB1951" i="1"/>
  <c r="AC1951" i="1"/>
  <c r="AD1951" i="1"/>
  <c r="AJ1951" i="1"/>
  <c r="N1952" i="1"/>
  <c r="O1952" i="1"/>
  <c r="AB1952" i="1"/>
  <c r="AC1952" i="1"/>
  <c r="AD1952" i="1"/>
  <c r="AJ1952" i="1"/>
  <c r="N1953" i="1"/>
  <c r="O1953" i="1"/>
  <c r="AB1953" i="1"/>
  <c r="AC1953" i="1"/>
  <c r="AD1953" i="1"/>
  <c r="AJ1953" i="1"/>
  <c r="N1954" i="1"/>
  <c r="O1954" i="1"/>
  <c r="AB1954" i="1"/>
  <c r="N1955" i="1"/>
  <c r="O1955" i="1"/>
  <c r="AB1955" i="1"/>
  <c r="N1956" i="1"/>
  <c r="O1956" i="1"/>
  <c r="AB1956" i="1"/>
  <c r="N1957" i="1"/>
  <c r="O1957" i="1"/>
  <c r="AB1957" i="1"/>
  <c r="AJ1957" i="1"/>
  <c r="N1958" i="1"/>
  <c r="O1958" i="1"/>
  <c r="AB1958" i="1"/>
  <c r="AC1958" i="1"/>
  <c r="AD1958" i="1"/>
  <c r="N1959" i="1"/>
  <c r="O1959" i="1"/>
  <c r="AB1959" i="1"/>
  <c r="AJ1959" i="1"/>
  <c r="N1960" i="1"/>
  <c r="O1960" i="1"/>
  <c r="AB1960" i="1"/>
  <c r="N1961" i="1"/>
  <c r="O1961" i="1"/>
  <c r="AB1961" i="1"/>
  <c r="AC1961" i="1"/>
  <c r="AD1961" i="1"/>
  <c r="AJ1961" i="1"/>
  <c r="N1962" i="1"/>
  <c r="O1962" i="1"/>
  <c r="AB1962" i="1"/>
  <c r="AC1962" i="1"/>
  <c r="AD1962" i="1"/>
  <c r="AJ1962" i="1"/>
  <c r="N1963" i="1"/>
  <c r="O1963" i="1"/>
  <c r="AB1963" i="1"/>
  <c r="N1964" i="1"/>
  <c r="O1964" i="1"/>
  <c r="AB1964" i="1"/>
  <c r="N1965" i="1"/>
  <c r="O1965" i="1"/>
  <c r="AB1965" i="1"/>
  <c r="N1966" i="1"/>
  <c r="O1966" i="1"/>
  <c r="AB1966" i="1"/>
  <c r="N1967" i="1"/>
  <c r="O1967" i="1"/>
  <c r="AB1967" i="1"/>
  <c r="N1968" i="1"/>
  <c r="O1968" i="1"/>
  <c r="AB1968" i="1"/>
  <c r="N1969" i="1"/>
  <c r="O1969" i="1"/>
  <c r="AB1969" i="1"/>
  <c r="N1970" i="1"/>
  <c r="O1970" i="1"/>
  <c r="AB1970" i="1"/>
  <c r="N1971" i="1"/>
  <c r="O1971" i="1"/>
  <c r="AB1971" i="1"/>
  <c r="N1972" i="1"/>
  <c r="O1972" i="1"/>
  <c r="AB1972" i="1"/>
  <c r="N1973" i="1"/>
  <c r="O1973" i="1"/>
  <c r="AB1973" i="1"/>
  <c r="N1974" i="1"/>
  <c r="O1974" i="1"/>
  <c r="AB1974" i="1"/>
  <c r="N1975" i="1"/>
  <c r="O1975" i="1"/>
  <c r="Y1975" i="1"/>
  <c r="AB1975" i="1"/>
  <c r="AJ1975" i="1"/>
  <c r="N1976" i="1"/>
  <c r="O1976" i="1"/>
  <c r="AB1976" i="1"/>
  <c r="N1977" i="1"/>
  <c r="O1977" i="1"/>
  <c r="AB1977" i="1"/>
  <c r="N1978" i="1"/>
  <c r="O1978" i="1"/>
  <c r="AB1978" i="1"/>
  <c r="AJ1978" i="1"/>
  <c r="N1979" i="1"/>
  <c r="O1979" i="1"/>
  <c r="AB1979" i="1"/>
  <c r="AJ1979" i="1"/>
  <c r="N1980" i="1"/>
  <c r="O1980" i="1"/>
  <c r="AB1980" i="1"/>
  <c r="N1981" i="1"/>
  <c r="O1981" i="1"/>
  <c r="AB1981" i="1"/>
  <c r="N1982" i="1"/>
  <c r="O1982" i="1"/>
  <c r="AB1982" i="1"/>
  <c r="N1983" i="1"/>
  <c r="O1983" i="1"/>
  <c r="AB1983" i="1"/>
  <c r="N1984" i="1"/>
  <c r="O1984" i="1"/>
  <c r="AB1984" i="1"/>
  <c r="N1985" i="1"/>
  <c r="O1985" i="1"/>
  <c r="Y1985" i="1"/>
  <c r="AB1985" i="1"/>
  <c r="N1986" i="1"/>
  <c r="O1986" i="1"/>
  <c r="AB1986" i="1"/>
  <c r="N1987" i="1"/>
  <c r="O1987" i="1"/>
  <c r="AB1987" i="1"/>
  <c r="N1988" i="1"/>
  <c r="O1988" i="1"/>
  <c r="AB1988" i="1"/>
  <c r="N1989" i="1"/>
  <c r="O1989" i="1"/>
  <c r="AB1989" i="1"/>
  <c r="N1990" i="1"/>
  <c r="O1990" i="1"/>
  <c r="AB1990" i="1"/>
  <c r="N1991" i="1"/>
  <c r="O1991" i="1"/>
  <c r="AB1991" i="1"/>
  <c r="N1992" i="1"/>
  <c r="O1992" i="1"/>
  <c r="AB1992" i="1"/>
  <c r="N1993" i="1"/>
  <c r="O1993" i="1"/>
  <c r="AB1993" i="1"/>
  <c r="N1994" i="1"/>
  <c r="O1994" i="1"/>
  <c r="AB1994" i="1"/>
  <c r="N1995" i="1"/>
  <c r="O1995" i="1"/>
  <c r="AB1995" i="1"/>
  <c r="AC1995" i="1"/>
  <c r="AD1995" i="1"/>
  <c r="N1996" i="1"/>
  <c r="O1996" i="1"/>
  <c r="AB1996" i="1"/>
  <c r="AC1996" i="1"/>
  <c r="AD1996" i="1"/>
  <c r="N1997" i="1"/>
  <c r="O1997" i="1"/>
  <c r="AB1997" i="1"/>
  <c r="AC1997" i="1"/>
  <c r="AD1997" i="1"/>
  <c r="N1998" i="1"/>
  <c r="O1998" i="1"/>
  <c r="AB1998" i="1"/>
  <c r="AC1998" i="1"/>
  <c r="AD1998" i="1"/>
  <c r="N1999" i="1"/>
  <c r="O1999" i="1"/>
  <c r="AB1999" i="1"/>
  <c r="N2000" i="1"/>
  <c r="O2000" i="1"/>
  <c r="AB2000" i="1"/>
  <c r="N2001" i="1"/>
  <c r="O2001" i="1"/>
  <c r="Y2001" i="1"/>
  <c r="AB2001" i="1"/>
  <c r="AJ2001" i="1"/>
  <c r="N2002" i="1"/>
  <c r="O2002" i="1"/>
  <c r="AB2002" i="1"/>
  <c r="N2003" i="1"/>
  <c r="O2003" i="1"/>
  <c r="Y2003" i="1"/>
  <c r="AB2003" i="1"/>
  <c r="AJ2003" i="1"/>
  <c r="N2004" i="1"/>
  <c r="O2004" i="1"/>
  <c r="Y2004" i="1"/>
  <c r="AB2004" i="1"/>
  <c r="AJ2004" i="1"/>
  <c r="N2005" i="1"/>
  <c r="O2005" i="1"/>
  <c r="Y2005" i="1"/>
  <c r="AB2005" i="1"/>
  <c r="N2006" i="1"/>
  <c r="O2006" i="1"/>
  <c r="AB2006" i="1"/>
  <c r="N2007" i="1"/>
  <c r="O2007" i="1"/>
  <c r="AB2007" i="1"/>
  <c r="AC2007" i="1"/>
  <c r="AD2007" i="1"/>
  <c r="N2008" i="1"/>
  <c r="O2008" i="1"/>
  <c r="AB2008" i="1"/>
  <c r="N2009" i="1"/>
  <c r="O2009" i="1"/>
  <c r="AB2009" i="1"/>
  <c r="N2010" i="1"/>
  <c r="O2010" i="1"/>
  <c r="AB2010" i="1"/>
  <c r="N2011" i="1"/>
  <c r="O2011" i="1"/>
  <c r="AB2011" i="1"/>
  <c r="N2012" i="1"/>
  <c r="O2012" i="1"/>
  <c r="AB2012" i="1"/>
  <c r="N2013" i="1"/>
  <c r="O2013" i="1"/>
  <c r="AB2013" i="1"/>
  <c r="N2014" i="1"/>
  <c r="O2014" i="1"/>
  <c r="AB2014" i="1"/>
  <c r="N2015" i="1"/>
  <c r="O2015" i="1"/>
  <c r="AB2015" i="1"/>
  <c r="AC2015" i="1"/>
  <c r="AD2015" i="1"/>
  <c r="N2016" i="1"/>
  <c r="O2016" i="1"/>
  <c r="AB2016" i="1"/>
  <c r="AC2016" i="1"/>
  <c r="AD2016" i="1"/>
  <c r="N2017" i="1"/>
  <c r="O2017" i="1"/>
  <c r="AB2017" i="1"/>
  <c r="N2018" i="1"/>
  <c r="O2018" i="1"/>
  <c r="AB2018" i="1"/>
  <c r="N2019" i="1"/>
  <c r="O2019" i="1"/>
  <c r="AB2019" i="1"/>
  <c r="AJ2019" i="1"/>
  <c r="N2020" i="1"/>
  <c r="O2020" i="1"/>
  <c r="AB2020" i="1"/>
  <c r="AJ2020" i="1"/>
  <c r="N2021" i="1"/>
  <c r="O2021" i="1"/>
  <c r="AB2021" i="1"/>
  <c r="AJ2021" i="1"/>
  <c r="N2022" i="1"/>
  <c r="O2022" i="1"/>
  <c r="AB2022" i="1"/>
  <c r="N2023" i="1"/>
  <c r="O2023" i="1"/>
  <c r="AB2023" i="1"/>
  <c r="N2024" i="1"/>
  <c r="O2024" i="1"/>
  <c r="AB2024" i="1"/>
  <c r="AJ2024" i="1"/>
  <c r="N2025" i="1"/>
  <c r="O2025" i="1"/>
  <c r="AB2025" i="1"/>
  <c r="N2026" i="1"/>
  <c r="O2026" i="1"/>
  <c r="AB2026" i="1"/>
  <c r="N2027" i="1"/>
  <c r="O2027" i="1"/>
  <c r="AB2027" i="1"/>
  <c r="N2028" i="1"/>
  <c r="O2028" i="1"/>
  <c r="AB2028" i="1"/>
  <c r="AJ2028" i="1"/>
  <c r="N2029" i="1"/>
  <c r="O2029" i="1"/>
  <c r="AB2029" i="1"/>
  <c r="AJ2029" i="1"/>
  <c r="N2030" i="1"/>
  <c r="O2030" i="1"/>
  <c r="Y2030" i="1"/>
  <c r="AB2030" i="1"/>
  <c r="AJ2030" i="1"/>
  <c r="N2031" i="1"/>
  <c r="O2031" i="1"/>
  <c r="AB2031" i="1"/>
  <c r="N2032" i="1"/>
  <c r="O2032" i="1"/>
  <c r="AB2032" i="1"/>
  <c r="N2033" i="1"/>
  <c r="O2033" i="1"/>
  <c r="AB2033" i="1"/>
  <c r="N2034" i="1"/>
  <c r="O2034" i="1"/>
  <c r="AB2034" i="1"/>
  <c r="N2035" i="1"/>
  <c r="O2035" i="1"/>
  <c r="Y2035" i="1"/>
  <c r="AB2035" i="1"/>
  <c r="N2036" i="1"/>
  <c r="O2036" i="1"/>
  <c r="AB2036" i="1"/>
  <c r="N2037" i="1"/>
  <c r="O2037" i="1"/>
  <c r="AB2037" i="1"/>
  <c r="N2038" i="1"/>
  <c r="O2038" i="1"/>
  <c r="AB2038" i="1"/>
  <c r="AC2038" i="1"/>
  <c r="AD2038" i="1"/>
  <c r="N2039" i="1"/>
  <c r="O2039" i="1"/>
  <c r="Y2039" i="1"/>
  <c r="AB2039" i="1"/>
  <c r="N2040" i="1"/>
  <c r="O2040" i="1"/>
  <c r="AB2040" i="1"/>
  <c r="AJ2040" i="1"/>
  <c r="N2041" i="1"/>
  <c r="O2041" i="1"/>
  <c r="AB2041" i="1"/>
  <c r="N2042" i="1"/>
  <c r="O2042" i="1"/>
  <c r="AB2042" i="1"/>
  <c r="N2043" i="1"/>
  <c r="O2043" i="1"/>
  <c r="AB2043" i="1"/>
  <c r="N2044" i="1"/>
  <c r="O2044" i="1"/>
  <c r="AB2044" i="1"/>
  <c r="N2045" i="1"/>
  <c r="O2045" i="1"/>
  <c r="AB2045" i="1"/>
  <c r="N2046" i="1"/>
  <c r="O2046" i="1"/>
  <c r="AB2046" i="1"/>
  <c r="AC2046" i="1"/>
  <c r="AD2046" i="1"/>
  <c r="N2047" i="1"/>
  <c r="O2047" i="1"/>
  <c r="Y2047" i="1"/>
  <c r="AB2047" i="1"/>
  <c r="N2048" i="1"/>
  <c r="O2048" i="1"/>
  <c r="AB2048" i="1"/>
  <c r="N2049" i="1"/>
  <c r="O2049" i="1"/>
  <c r="AB2049" i="1"/>
  <c r="AJ2049" i="1"/>
  <c r="N2050" i="1"/>
  <c r="O2050" i="1"/>
  <c r="AB2050" i="1"/>
  <c r="N2051" i="1"/>
  <c r="O2051" i="1"/>
  <c r="AB2051" i="1"/>
  <c r="N2052" i="1"/>
  <c r="O2052" i="1"/>
  <c r="AB2052" i="1"/>
  <c r="N2053" i="1"/>
  <c r="O2053" i="1"/>
  <c r="AB2053" i="1"/>
  <c r="N2054" i="1"/>
  <c r="O2054" i="1"/>
  <c r="AB2054" i="1"/>
  <c r="AJ2054" i="1"/>
  <c r="N2055" i="1"/>
  <c r="O2055" i="1"/>
  <c r="AB2055" i="1"/>
  <c r="AC2055" i="1"/>
  <c r="AD2055" i="1"/>
  <c r="AJ2055" i="1"/>
  <c r="N2056" i="1"/>
  <c r="O2056" i="1"/>
  <c r="AB2056" i="1"/>
  <c r="AC2056" i="1"/>
  <c r="AD2056" i="1"/>
  <c r="AJ2056" i="1"/>
  <c r="N2057" i="1"/>
  <c r="O2057" i="1"/>
  <c r="AB2057" i="1"/>
  <c r="AC2057" i="1"/>
  <c r="AD2057" i="1"/>
  <c r="AJ2057" i="1"/>
  <c r="N2058" i="1"/>
  <c r="O2058" i="1"/>
  <c r="AB2058" i="1"/>
  <c r="N2059" i="1"/>
  <c r="O2059" i="1"/>
  <c r="AB2059" i="1"/>
  <c r="N2060" i="1"/>
  <c r="O2060" i="1"/>
  <c r="AB2060" i="1"/>
  <c r="AC2060" i="1"/>
  <c r="AD2060" i="1"/>
  <c r="N2061" i="1"/>
  <c r="O2061" i="1"/>
  <c r="AB2061" i="1"/>
  <c r="AJ2061" i="1"/>
  <c r="N2062" i="1"/>
  <c r="O2062" i="1"/>
  <c r="AB2062" i="1"/>
  <c r="AJ2062" i="1"/>
  <c r="N2063" i="1"/>
  <c r="O2063" i="1"/>
  <c r="AB2063" i="1"/>
  <c r="N2064" i="1"/>
  <c r="O2064" i="1"/>
  <c r="AB2064" i="1"/>
  <c r="N2065" i="1"/>
  <c r="O2065" i="1"/>
  <c r="AB2065" i="1"/>
  <c r="N2066" i="1"/>
  <c r="O2066" i="1"/>
  <c r="AB2066" i="1"/>
  <c r="N2067" i="1"/>
  <c r="O2067" i="1"/>
  <c r="AB2067" i="1"/>
  <c r="N2068" i="1"/>
  <c r="O2068" i="1"/>
  <c r="AB2068" i="1"/>
  <c r="AC2068" i="1"/>
  <c r="AD2068" i="1"/>
  <c r="AJ2068" i="1"/>
  <c r="N2069" i="1"/>
  <c r="O2069" i="1"/>
  <c r="AB2069" i="1"/>
  <c r="AC2069" i="1"/>
  <c r="AD2069" i="1"/>
  <c r="N2070" i="1"/>
  <c r="O2070" i="1"/>
  <c r="AB2070" i="1"/>
  <c r="AC2070" i="1"/>
  <c r="AD2070" i="1"/>
  <c r="N2071" i="1"/>
  <c r="O2071" i="1"/>
  <c r="AB2071" i="1"/>
  <c r="AJ2071" i="1"/>
  <c r="N2072" i="1"/>
  <c r="O2072" i="1"/>
  <c r="AB2072" i="1"/>
  <c r="N2073" i="1"/>
  <c r="O2073" i="1"/>
  <c r="AB2073" i="1"/>
  <c r="N2074" i="1"/>
  <c r="O2074" i="1"/>
  <c r="AB2074" i="1"/>
  <c r="AJ2074" i="1"/>
  <c r="N2075" i="1"/>
  <c r="O2075" i="1"/>
  <c r="AB2075" i="1"/>
  <c r="N2076" i="1"/>
  <c r="O2076" i="1"/>
  <c r="AB2076" i="1"/>
  <c r="AJ2076" i="1"/>
  <c r="N2077" i="1"/>
  <c r="O2077" i="1"/>
  <c r="AB2077" i="1"/>
  <c r="N2078" i="1"/>
  <c r="O2078" i="1"/>
  <c r="AB2078" i="1"/>
  <c r="AJ2078" i="1"/>
  <c r="N2079" i="1"/>
  <c r="O2079" i="1"/>
  <c r="AB2079" i="1"/>
  <c r="AJ2079" i="1"/>
  <c r="N2080" i="1"/>
  <c r="O2080" i="1"/>
  <c r="AB2080" i="1"/>
  <c r="AC2080" i="1"/>
  <c r="AD2080" i="1"/>
  <c r="N2081" i="1"/>
  <c r="O2081" i="1"/>
  <c r="AB2081" i="1"/>
  <c r="AC2081" i="1"/>
  <c r="AD2081" i="1"/>
  <c r="N2082" i="1"/>
  <c r="O2082" i="1"/>
  <c r="AB2082" i="1"/>
  <c r="N2083" i="1"/>
  <c r="O2083" i="1"/>
  <c r="AB2083" i="1"/>
  <c r="N2084" i="1"/>
  <c r="O2084" i="1"/>
  <c r="AB2084" i="1"/>
  <c r="N2085" i="1"/>
  <c r="O2085" i="1"/>
  <c r="AB2085" i="1"/>
  <c r="N2086" i="1"/>
  <c r="O2086" i="1"/>
  <c r="AB2086" i="1"/>
  <c r="AJ2086" i="1"/>
  <c r="N2087" i="1"/>
  <c r="O2087" i="1"/>
  <c r="AB2087" i="1"/>
  <c r="AJ2087" i="1"/>
  <c r="N2088" i="1"/>
  <c r="O2088" i="1"/>
  <c r="AB2088" i="1"/>
  <c r="N2089" i="1"/>
  <c r="O2089" i="1"/>
  <c r="AB2089" i="1"/>
  <c r="N2090" i="1"/>
  <c r="O2090" i="1"/>
  <c r="AB2090" i="1"/>
  <c r="N2091" i="1"/>
  <c r="O2091" i="1"/>
  <c r="AB2091" i="1"/>
  <c r="N2092" i="1"/>
  <c r="O2092" i="1"/>
  <c r="AB2092" i="1"/>
  <c r="AC2092" i="1"/>
  <c r="AD2092" i="1"/>
  <c r="N2093" i="1"/>
  <c r="O2093" i="1"/>
  <c r="AB2093" i="1"/>
  <c r="AC2093" i="1"/>
  <c r="AD2093" i="1"/>
  <c r="N2094" i="1"/>
  <c r="O2094" i="1"/>
  <c r="Y2094" i="1"/>
  <c r="AB2094" i="1"/>
  <c r="AJ2094" i="1"/>
  <c r="N2095" i="1"/>
  <c r="O2095" i="1"/>
  <c r="AB2095" i="1"/>
  <c r="AJ2095" i="1"/>
  <c r="N2096" i="1"/>
  <c r="O2096" i="1"/>
  <c r="AB2096" i="1"/>
  <c r="N2097" i="1"/>
  <c r="O2097" i="1"/>
  <c r="AB2097" i="1"/>
  <c r="AJ2097" i="1"/>
  <c r="N2098" i="1"/>
  <c r="O2098" i="1"/>
  <c r="AB2098" i="1"/>
  <c r="AJ2098" i="1"/>
  <c r="N2099" i="1"/>
  <c r="O2099" i="1"/>
  <c r="AB2099" i="1"/>
  <c r="AC2099" i="1"/>
  <c r="AD2099" i="1"/>
  <c r="AJ2099" i="1"/>
  <c r="N2100" i="1"/>
  <c r="O2100" i="1"/>
  <c r="AB2100" i="1"/>
  <c r="AC2100" i="1"/>
  <c r="AD2100" i="1"/>
  <c r="AJ2100" i="1"/>
  <c r="N2101" i="1"/>
  <c r="O2101" i="1"/>
  <c r="AB2101" i="1"/>
  <c r="N2102" i="1"/>
  <c r="O2102" i="1"/>
  <c r="AB2102" i="1"/>
  <c r="AC2102" i="1"/>
  <c r="AD2102" i="1"/>
  <c r="N2103" i="1"/>
  <c r="O2103" i="1"/>
  <c r="AB2103" i="1"/>
  <c r="N2104" i="1"/>
  <c r="O2104" i="1"/>
  <c r="AB2104" i="1"/>
  <c r="N2105" i="1"/>
  <c r="O2105" i="1"/>
  <c r="AB2105" i="1"/>
  <c r="AJ2105" i="1"/>
  <c r="N2106" i="1"/>
  <c r="O2106" i="1"/>
  <c r="AB2106" i="1"/>
  <c r="AJ2106" i="1"/>
  <c r="N2107" i="1"/>
  <c r="O2107" i="1"/>
  <c r="AB2107" i="1"/>
  <c r="N2108" i="1"/>
  <c r="O2108" i="1"/>
  <c r="AB2108" i="1"/>
  <c r="N2109" i="1"/>
  <c r="O2109" i="1"/>
  <c r="AB2109" i="1"/>
  <c r="N2110" i="1"/>
  <c r="O2110" i="1"/>
  <c r="AB2110" i="1"/>
  <c r="AJ2110" i="1"/>
  <c r="N2111" i="1"/>
  <c r="O2111" i="1"/>
  <c r="AB2111" i="1"/>
  <c r="N2112" i="1"/>
  <c r="O2112" i="1"/>
  <c r="AB2112" i="1"/>
  <c r="N2113" i="1"/>
  <c r="O2113" i="1"/>
  <c r="AB2113" i="1"/>
  <c r="N2114" i="1"/>
  <c r="O2114" i="1"/>
  <c r="Y2114" i="1"/>
  <c r="AB2114" i="1"/>
  <c r="N2115" i="1"/>
  <c r="O2115" i="1"/>
  <c r="AB2115" i="1"/>
  <c r="AJ2115" i="1"/>
  <c r="N2116" i="1"/>
  <c r="O2116" i="1"/>
  <c r="AB2116" i="1"/>
  <c r="N2117" i="1"/>
  <c r="O2117" i="1"/>
  <c r="Y2117" i="1"/>
  <c r="AB2117" i="1"/>
  <c r="N2118" i="1"/>
  <c r="O2118" i="1"/>
  <c r="AB2118" i="1"/>
  <c r="AC2118" i="1"/>
  <c r="AD2118" i="1"/>
  <c r="N2119" i="1"/>
  <c r="O2119" i="1"/>
  <c r="AB2119" i="1"/>
  <c r="AJ2119" i="1"/>
  <c r="N2120" i="1"/>
  <c r="O2120" i="1"/>
  <c r="AB2120" i="1"/>
  <c r="N2121" i="1"/>
  <c r="O2121" i="1"/>
  <c r="AB2121" i="1"/>
  <c r="AJ2121" i="1"/>
  <c r="N2122" i="1"/>
  <c r="O2122" i="1"/>
  <c r="AB2122" i="1"/>
  <c r="AC2122" i="1"/>
  <c r="AD2122" i="1"/>
  <c r="N2123" i="1"/>
  <c r="O2123" i="1"/>
  <c r="AB2123" i="1"/>
  <c r="N2124" i="1"/>
  <c r="O2124" i="1"/>
  <c r="AB2124" i="1"/>
  <c r="N2125" i="1"/>
  <c r="O2125" i="1"/>
  <c r="AB2125" i="1"/>
  <c r="N2126" i="1"/>
  <c r="O2126" i="1"/>
  <c r="AB2126" i="1"/>
  <c r="N2127" i="1"/>
  <c r="O2127" i="1"/>
  <c r="AB2127" i="1"/>
  <c r="AJ2127" i="1"/>
  <c r="N2128" i="1"/>
  <c r="O2128" i="1"/>
  <c r="AB2128" i="1"/>
  <c r="AJ2128" i="1"/>
  <c r="N2129" i="1"/>
  <c r="O2129" i="1"/>
  <c r="Y2129" i="1"/>
  <c r="AB2129" i="1"/>
  <c r="AJ2129" i="1"/>
  <c r="N2130" i="1"/>
  <c r="O2130" i="1"/>
  <c r="AB2130" i="1"/>
  <c r="N2131" i="1"/>
  <c r="O2131" i="1"/>
  <c r="AB2131" i="1"/>
  <c r="N2132" i="1"/>
  <c r="O2132" i="1"/>
  <c r="AB2132" i="1"/>
  <c r="N2133" i="1"/>
  <c r="O2133" i="1"/>
  <c r="AB2133" i="1"/>
  <c r="N2134" i="1"/>
  <c r="O2134" i="1"/>
  <c r="AB2134" i="1"/>
  <c r="N2135" i="1"/>
  <c r="O2135" i="1"/>
  <c r="AB2135" i="1"/>
  <c r="N2136" i="1"/>
  <c r="O2136" i="1"/>
  <c r="AB2136" i="1"/>
  <c r="N2137" i="1"/>
  <c r="O2137" i="1"/>
  <c r="Y2137" i="1"/>
  <c r="AB2137" i="1"/>
  <c r="AJ2137" i="1"/>
  <c r="N2138" i="1"/>
  <c r="O2138" i="1"/>
  <c r="AB2138" i="1"/>
  <c r="N2139" i="1"/>
  <c r="O2139" i="1"/>
  <c r="AB2139" i="1"/>
  <c r="N2140" i="1"/>
  <c r="O2140" i="1"/>
  <c r="AB2140" i="1"/>
  <c r="N2141" i="1"/>
  <c r="O2141" i="1"/>
  <c r="AB2141" i="1"/>
  <c r="N2142" i="1"/>
  <c r="O2142" i="1"/>
  <c r="AB2142" i="1"/>
  <c r="AJ2142" i="1"/>
  <c r="N2143" i="1"/>
  <c r="O2143" i="1"/>
  <c r="AB2143" i="1"/>
  <c r="AC2143" i="1"/>
  <c r="AD2143" i="1"/>
  <c r="N2144" i="1"/>
  <c r="O2144" i="1"/>
  <c r="AB2144" i="1"/>
  <c r="N2145" i="1"/>
  <c r="O2145" i="1"/>
  <c r="AB2145" i="1"/>
  <c r="AC2145" i="1"/>
  <c r="AD2145" i="1"/>
  <c r="AJ2145" i="1"/>
  <c r="N2146" i="1"/>
  <c r="O2146" i="1"/>
  <c r="AB2146" i="1"/>
  <c r="AC2146" i="1"/>
  <c r="AD2146" i="1"/>
  <c r="AJ2146" i="1"/>
  <c r="N2147" i="1"/>
  <c r="O2147" i="1"/>
  <c r="AB2147" i="1"/>
  <c r="N2148" i="1"/>
  <c r="O2148" i="1"/>
  <c r="AB2148" i="1"/>
  <c r="N2149" i="1"/>
  <c r="O2149" i="1"/>
  <c r="AB2149" i="1"/>
  <c r="N2150" i="1"/>
  <c r="O2150" i="1"/>
  <c r="AB2150" i="1"/>
  <c r="N2151" i="1"/>
  <c r="O2151" i="1"/>
  <c r="AB2151" i="1"/>
  <c r="N2152" i="1"/>
  <c r="O2152" i="1"/>
  <c r="AB2152" i="1"/>
  <c r="AC2152" i="1"/>
  <c r="AD2152" i="1"/>
  <c r="N2153" i="1"/>
  <c r="O2153" i="1"/>
  <c r="AB2153" i="1"/>
  <c r="N2154" i="1"/>
  <c r="O2154" i="1"/>
  <c r="AB2154" i="1"/>
  <c r="N2155" i="1"/>
  <c r="O2155" i="1"/>
  <c r="AB2155" i="1"/>
  <c r="N2156" i="1"/>
  <c r="O2156" i="1"/>
  <c r="AB2156" i="1"/>
  <c r="AC2156" i="1"/>
  <c r="AD2156" i="1"/>
  <c r="N2157" i="1"/>
  <c r="O2157" i="1"/>
  <c r="AB2157" i="1"/>
  <c r="AC2157" i="1"/>
  <c r="AD2157" i="1"/>
  <c r="N2158" i="1"/>
  <c r="O2158" i="1"/>
  <c r="AB2158" i="1"/>
  <c r="AC2158" i="1"/>
  <c r="AD2158" i="1"/>
  <c r="N2159" i="1"/>
  <c r="O2159" i="1"/>
  <c r="AB2159" i="1"/>
  <c r="AC2159" i="1"/>
  <c r="AD2159" i="1"/>
  <c r="N2160" i="1"/>
  <c r="O2160" i="1"/>
  <c r="AB2160" i="1"/>
  <c r="AC2160" i="1"/>
  <c r="AD2160" i="1"/>
  <c r="N2161" i="1"/>
  <c r="O2161" i="1"/>
  <c r="AB2161" i="1"/>
  <c r="N2162" i="1"/>
  <c r="O2162" i="1"/>
  <c r="AB2162" i="1"/>
  <c r="N2163" i="1"/>
  <c r="O2163" i="1"/>
  <c r="AB2163" i="1"/>
  <c r="N2164" i="1"/>
  <c r="O2164" i="1"/>
  <c r="AB2164" i="1"/>
  <c r="N2165" i="1"/>
  <c r="O2165" i="1"/>
  <c r="AB2165" i="1"/>
  <c r="N2166" i="1"/>
  <c r="O2166" i="1"/>
  <c r="AB2166" i="1"/>
  <c r="N2167" i="1"/>
  <c r="O2167" i="1"/>
  <c r="AB2167" i="1"/>
  <c r="N2168" i="1"/>
  <c r="O2168" i="1"/>
  <c r="AB2168" i="1"/>
  <c r="AC2168" i="1"/>
  <c r="AD2168" i="1"/>
  <c r="N2169" i="1"/>
  <c r="O2169" i="1"/>
  <c r="AB2169" i="1"/>
  <c r="N2170" i="1"/>
  <c r="O2170" i="1"/>
  <c r="AB2170" i="1"/>
  <c r="N2171" i="1"/>
  <c r="O2171" i="1"/>
  <c r="AB2171" i="1"/>
  <c r="N2172" i="1"/>
  <c r="O2172" i="1"/>
  <c r="AB2172" i="1"/>
  <c r="N2173" i="1"/>
  <c r="O2173" i="1"/>
  <c r="AB2173" i="1"/>
  <c r="N2174" i="1"/>
  <c r="O2174" i="1"/>
  <c r="AB2174" i="1"/>
  <c r="N2175" i="1"/>
  <c r="O2175" i="1"/>
  <c r="AB2175" i="1"/>
  <c r="N2176" i="1"/>
  <c r="O2176" i="1"/>
  <c r="AB2176" i="1"/>
  <c r="N2177" i="1"/>
  <c r="O2177" i="1"/>
  <c r="AB2177" i="1"/>
  <c r="N2178" i="1"/>
  <c r="O2178" i="1"/>
  <c r="AB2178" i="1"/>
  <c r="N2179" i="1"/>
  <c r="O2179" i="1"/>
  <c r="AB2179" i="1"/>
  <c r="N2180" i="1"/>
  <c r="O2180" i="1"/>
  <c r="Y2180" i="1"/>
  <c r="AB2180" i="1"/>
  <c r="AJ2180" i="1"/>
  <c r="N2181" i="1"/>
  <c r="O2181" i="1"/>
  <c r="AB2181" i="1"/>
  <c r="AJ2181" i="1"/>
  <c r="N2182" i="1"/>
  <c r="O2182" i="1"/>
  <c r="Y2182" i="1"/>
  <c r="AB2182" i="1"/>
  <c r="AJ2182" i="1"/>
  <c r="N2183" i="1"/>
  <c r="O2183" i="1"/>
  <c r="AB2183" i="1"/>
  <c r="AC2183" i="1"/>
  <c r="AD2183" i="1"/>
  <c r="N2184" i="1"/>
  <c r="O2184" i="1"/>
  <c r="AB2184" i="1"/>
  <c r="AC2184" i="1"/>
  <c r="AD2184" i="1"/>
  <c r="AJ2184" i="1"/>
  <c r="N2185" i="1"/>
  <c r="O2185" i="1"/>
  <c r="AB2185" i="1"/>
  <c r="AC2185" i="1"/>
  <c r="AD2185" i="1"/>
  <c r="AJ2185" i="1"/>
  <c r="N2186" i="1"/>
  <c r="O2186" i="1"/>
  <c r="AB2186" i="1"/>
  <c r="AC2186" i="1"/>
  <c r="AD2186" i="1"/>
  <c r="AJ2186" i="1"/>
  <c r="N2187" i="1"/>
  <c r="O2187" i="1"/>
  <c r="AB2187" i="1"/>
  <c r="N2188" i="1"/>
  <c r="O2188" i="1"/>
  <c r="AB2188" i="1"/>
  <c r="AJ2188" i="1"/>
  <c r="N2189" i="1"/>
  <c r="O2189" i="1"/>
  <c r="Y2189" i="1"/>
  <c r="AB2189" i="1"/>
  <c r="AJ2189" i="1"/>
  <c r="N2190" i="1"/>
  <c r="O2190" i="1"/>
  <c r="AB2190" i="1"/>
  <c r="N2191" i="1"/>
  <c r="O2191" i="1"/>
  <c r="AB2191" i="1"/>
  <c r="N2192" i="1"/>
  <c r="O2192" i="1"/>
  <c r="AB2192" i="1"/>
  <c r="N2193" i="1"/>
  <c r="O2193" i="1"/>
  <c r="AB2193" i="1"/>
  <c r="N2194" i="1"/>
  <c r="O2194" i="1"/>
  <c r="AB2194" i="1"/>
  <c r="N2195" i="1"/>
  <c r="O2195" i="1"/>
  <c r="Y2195" i="1"/>
  <c r="AB2195" i="1"/>
  <c r="AJ2195" i="1"/>
  <c r="N2196" i="1"/>
  <c r="O2196" i="1"/>
  <c r="AB2196" i="1"/>
  <c r="N2197" i="1"/>
  <c r="O2197" i="1"/>
  <c r="AB2197" i="1"/>
  <c r="AC2197" i="1"/>
  <c r="AD2197" i="1"/>
  <c r="N2198" i="1"/>
  <c r="O2198" i="1"/>
  <c r="AB2198" i="1"/>
  <c r="AC2198" i="1"/>
  <c r="AD2198" i="1"/>
  <c r="N2199" i="1"/>
  <c r="O2199" i="1"/>
  <c r="AB2199" i="1"/>
  <c r="AC2199" i="1"/>
  <c r="AD2199" i="1"/>
  <c r="N2200" i="1"/>
  <c r="O2200" i="1"/>
  <c r="AB2200" i="1"/>
  <c r="AC2200" i="1"/>
  <c r="AD2200" i="1"/>
  <c r="N2201" i="1"/>
  <c r="O2201" i="1"/>
  <c r="AB2201" i="1"/>
  <c r="AJ2201" i="1"/>
  <c r="N2202" i="1"/>
  <c r="O2202" i="1"/>
  <c r="AB2202" i="1"/>
  <c r="N2203" i="1"/>
  <c r="O2203" i="1"/>
  <c r="AA2203" i="1"/>
  <c r="AB2203" i="1"/>
  <c r="N2204" i="1"/>
  <c r="O2204" i="1"/>
  <c r="AB2204" i="1"/>
  <c r="N2205" i="1"/>
  <c r="O2205" i="1"/>
  <c r="Y2205" i="1"/>
  <c r="AB2205" i="1"/>
  <c r="N2206" i="1"/>
  <c r="O2206" i="1"/>
  <c r="AB2206" i="1"/>
  <c r="N2207" i="1"/>
  <c r="O2207" i="1"/>
  <c r="AB2207" i="1"/>
  <c r="N2208" i="1"/>
  <c r="O2208" i="1"/>
  <c r="AB2208" i="1"/>
  <c r="N2209" i="1"/>
  <c r="O2209" i="1"/>
  <c r="Y2209" i="1"/>
  <c r="AB2209" i="1"/>
  <c r="N2210" i="1"/>
  <c r="O2210" i="1"/>
  <c r="AB2210" i="1"/>
  <c r="AJ2210" i="1"/>
  <c r="N2211" i="1"/>
  <c r="O2211" i="1"/>
  <c r="AB2211" i="1"/>
  <c r="N2212" i="1"/>
  <c r="O2212" i="1"/>
  <c r="AB2212" i="1"/>
  <c r="N2213" i="1"/>
  <c r="O2213" i="1"/>
  <c r="Y2213" i="1"/>
  <c r="AB2213" i="1"/>
  <c r="N2214" i="1"/>
  <c r="O2214" i="1"/>
  <c r="AB2214" i="1"/>
  <c r="N2215" i="1"/>
  <c r="O2215" i="1"/>
  <c r="AB2215" i="1"/>
  <c r="N2216" i="1"/>
  <c r="O2216" i="1"/>
  <c r="AB2216" i="1"/>
  <c r="N2217" i="1"/>
  <c r="O2217" i="1"/>
  <c r="AB2217" i="1"/>
  <c r="N2218" i="1"/>
  <c r="O2218" i="1"/>
  <c r="AB2218" i="1"/>
  <c r="N2219" i="1"/>
  <c r="O2219" i="1"/>
  <c r="AB2219" i="1"/>
  <c r="N2220" i="1"/>
  <c r="O2220" i="1"/>
  <c r="AB2220" i="1"/>
  <c r="N2221" i="1"/>
  <c r="O2221" i="1"/>
  <c r="AB2221" i="1"/>
  <c r="AJ2221" i="1"/>
  <c r="N2222" i="1"/>
  <c r="O2222" i="1"/>
  <c r="Y2222" i="1"/>
  <c r="AB2222" i="1"/>
  <c r="AJ2222" i="1"/>
  <c r="N2223" i="1"/>
  <c r="O2223" i="1"/>
  <c r="AB2223" i="1"/>
  <c r="N2224" i="1"/>
  <c r="O2224" i="1"/>
  <c r="AB2224" i="1"/>
  <c r="N2225" i="1"/>
  <c r="O2225" i="1"/>
  <c r="AB2225" i="1"/>
  <c r="N2226" i="1"/>
  <c r="O2226" i="1"/>
  <c r="AB2226" i="1"/>
  <c r="N2227" i="1"/>
  <c r="O2227" i="1"/>
  <c r="AB2227" i="1"/>
  <c r="N2228" i="1"/>
  <c r="O2228" i="1"/>
  <c r="AB2228" i="1"/>
  <c r="N2229" i="1"/>
  <c r="O2229" i="1"/>
  <c r="AB2229" i="1"/>
  <c r="N2230" i="1"/>
  <c r="O2230" i="1"/>
  <c r="AB2230" i="1"/>
  <c r="N2231" i="1"/>
  <c r="O2231" i="1"/>
  <c r="AB2231" i="1"/>
  <c r="N2232" i="1"/>
  <c r="O2232" i="1"/>
  <c r="AB2232" i="1"/>
  <c r="N2233" i="1"/>
  <c r="O2233" i="1"/>
  <c r="Y2233" i="1"/>
  <c r="AB2233" i="1"/>
  <c r="N2234" i="1"/>
  <c r="O2234" i="1"/>
  <c r="AB2234" i="1"/>
  <c r="N2235" i="1"/>
  <c r="O2235" i="1"/>
  <c r="AB2235" i="1"/>
  <c r="N2236" i="1"/>
  <c r="O2236" i="1"/>
  <c r="Y2236" i="1"/>
  <c r="AB2236" i="1"/>
  <c r="N2237" i="1"/>
  <c r="O2237" i="1"/>
  <c r="AB2237" i="1"/>
  <c r="AC2237" i="1"/>
  <c r="AD2237" i="1"/>
  <c r="AJ2237" i="1"/>
  <c r="N2238" i="1"/>
  <c r="O2238" i="1"/>
  <c r="AB2238" i="1"/>
  <c r="N2239" i="1"/>
  <c r="O2239" i="1"/>
  <c r="AB2239" i="1"/>
  <c r="AC2239" i="1"/>
  <c r="AD2239" i="1"/>
  <c r="AJ2239" i="1"/>
  <c r="N2240" i="1"/>
  <c r="O2240" i="1"/>
  <c r="AB2240" i="1"/>
  <c r="AC2240" i="1"/>
  <c r="AD2240" i="1"/>
  <c r="AJ2240" i="1"/>
  <c r="N2241" i="1"/>
  <c r="O2241" i="1"/>
  <c r="AB2241" i="1"/>
  <c r="AC2241" i="1"/>
  <c r="AD2241" i="1"/>
  <c r="AJ2241" i="1"/>
  <c r="N2242" i="1"/>
  <c r="O2242" i="1"/>
  <c r="AB2242" i="1"/>
  <c r="AC2242" i="1"/>
  <c r="AD2242" i="1"/>
  <c r="AJ2242" i="1"/>
  <c r="N2243" i="1"/>
  <c r="O2243" i="1"/>
  <c r="AB2243" i="1"/>
  <c r="AJ2243" i="1"/>
  <c r="N2244" i="1"/>
  <c r="O2244" i="1"/>
  <c r="AB2244" i="1"/>
  <c r="AJ2244" i="1"/>
  <c r="N2245" i="1"/>
  <c r="O2245" i="1"/>
  <c r="AB2245" i="1"/>
  <c r="AC2245" i="1"/>
  <c r="AD2245" i="1"/>
  <c r="N2246" i="1"/>
  <c r="O2246" i="1"/>
  <c r="AB2246" i="1"/>
  <c r="N2247" i="1"/>
  <c r="O2247" i="1"/>
  <c r="AB2247" i="1"/>
  <c r="N2248" i="1"/>
  <c r="O2248" i="1"/>
  <c r="AB2248" i="1"/>
  <c r="N2249" i="1"/>
  <c r="O2249" i="1"/>
  <c r="AB2249" i="1"/>
  <c r="N2250" i="1"/>
  <c r="O2250" i="1"/>
  <c r="AB2250" i="1"/>
  <c r="N2251" i="1"/>
  <c r="O2251" i="1"/>
  <c r="AB2251" i="1"/>
  <c r="N2252" i="1"/>
  <c r="O2252" i="1"/>
  <c r="AB2252" i="1"/>
  <c r="N2253" i="1"/>
  <c r="O2253" i="1"/>
  <c r="AB2253" i="1"/>
  <c r="N2254" i="1"/>
  <c r="O2254" i="1"/>
  <c r="AB2254" i="1"/>
  <c r="N2255" i="1"/>
  <c r="O2255" i="1"/>
  <c r="AB2255" i="1"/>
  <c r="N2256" i="1"/>
  <c r="O2256" i="1"/>
  <c r="AB2256" i="1"/>
  <c r="N2257" i="1"/>
  <c r="O2257" i="1"/>
  <c r="AB2257" i="1"/>
  <c r="AJ2257" i="1"/>
  <c r="N2258" i="1"/>
  <c r="O2258" i="1"/>
  <c r="AB2258" i="1"/>
  <c r="AJ2258" i="1"/>
  <c r="N2259" i="1"/>
  <c r="O2259" i="1"/>
  <c r="AB2259" i="1"/>
  <c r="AC2259" i="1"/>
  <c r="AD2259" i="1"/>
  <c r="N2260" i="1"/>
  <c r="O2260" i="1"/>
  <c r="AB2260" i="1"/>
  <c r="AC2260" i="1"/>
  <c r="AD2260" i="1"/>
  <c r="N2261" i="1"/>
  <c r="O2261" i="1"/>
  <c r="AB2261" i="1"/>
  <c r="AC2261" i="1"/>
  <c r="AD2261" i="1"/>
  <c r="N2262" i="1"/>
  <c r="O2262" i="1"/>
  <c r="AB2262" i="1"/>
  <c r="AJ2262" i="1"/>
  <c r="N2263" i="1"/>
  <c r="O2263" i="1"/>
  <c r="AB2263" i="1"/>
  <c r="AC2263" i="1"/>
  <c r="AD2263" i="1"/>
  <c r="AJ2263" i="1"/>
  <c r="N2264" i="1"/>
  <c r="O2264" i="1"/>
  <c r="AB2264" i="1"/>
  <c r="N2265" i="1"/>
  <c r="O2265" i="1"/>
  <c r="AB2265" i="1"/>
  <c r="N2266" i="1"/>
  <c r="O2266" i="1"/>
  <c r="AB2266" i="1"/>
  <c r="N2267" i="1"/>
  <c r="O2267" i="1"/>
  <c r="Y2267" i="1"/>
  <c r="AB2267" i="1"/>
  <c r="N2268" i="1"/>
  <c r="O2268" i="1"/>
  <c r="AB2268" i="1"/>
  <c r="N2269" i="1"/>
  <c r="O2269" i="1"/>
  <c r="Y2269" i="1"/>
  <c r="AB2269" i="1"/>
  <c r="AJ2269" i="1"/>
  <c r="N2270" i="1"/>
  <c r="O2270" i="1"/>
  <c r="Y2270" i="1"/>
  <c r="AB2270" i="1"/>
  <c r="AJ2270" i="1"/>
  <c r="N2271" i="1"/>
  <c r="O2271" i="1"/>
  <c r="AB2271" i="1"/>
  <c r="N2272" i="1"/>
  <c r="O2272" i="1"/>
  <c r="AB2272" i="1"/>
  <c r="N2273" i="1"/>
  <c r="O2273" i="1"/>
  <c r="AB2273" i="1"/>
  <c r="AJ2273" i="1"/>
  <c r="N2274" i="1"/>
  <c r="O2274" i="1"/>
  <c r="AB2274" i="1"/>
  <c r="AJ2274" i="1"/>
  <c r="N2275" i="1"/>
  <c r="O2275" i="1"/>
  <c r="AA2275" i="1"/>
  <c r="AB2275" i="1"/>
  <c r="AJ2275" i="1"/>
  <c r="N2276" i="1"/>
  <c r="O2276" i="1"/>
  <c r="AB2276" i="1"/>
  <c r="N2277" i="1"/>
  <c r="O2277" i="1"/>
  <c r="AB2277" i="1"/>
  <c r="N2278" i="1"/>
  <c r="O2278" i="1"/>
  <c r="AB2278" i="1"/>
  <c r="N2279" i="1"/>
  <c r="O2279" i="1"/>
  <c r="AB2279" i="1"/>
  <c r="N2280" i="1"/>
  <c r="O2280" i="1"/>
  <c r="Y2280" i="1"/>
  <c r="AA2280" i="1"/>
  <c r="AB2280" i="1"/>
  <c r="AJ2280" i="1"/>
  <c r="N2281" i="1"/>
  <c r="O2281" i="1"/>
  <c r="Y2281" i="1"/>
  <c r="AB2281" i="1"/>
  <c r="AJ2281" i="1"/>
  <c r="N2282" i="1"/>
  <c r="O2282" i="1"/>
  <c r="AB2282" i="1"/>
  <c r="N2283" i="1"/>
  <c r="O2283" i="1"/>
  <c r="AB2283" i="1"/>
  <c r="AJ2283" i="1"/>
  <c r="N2284" i="1"/>
  <c r="O2284" i="1"/>
  <c r="AB2284" i="1"/>
  <c r="N2285" i="1"/>
  <c r="O2285" i="1"/>
  <c r="AB2285" i="1"/>
  <c r="N2286" i="1"/>
  <c r="O2286" i="1"/>
  <c r="Y2286" i="1"/>
  <c r="AB2286" i="1"/>
  <c r="AJ2286" i="1"/>
  <c r="N2287" i="1"/>
  <c r="O2287" i="1"/>
  <c r="AB2287" i="1"/>
  <c r="AJ2287" i="1"/>
  <c r="N2288" i="1"/>
  <c r="O2288" i="1"/>
  <c r="AB2288" i="1"/>
  <c r="N2289" i="1"/>
  <c r="O2289" i="1"/>
  <c r="AB2289" i="1"/>
  <c r="N2290" i="1"/>
  <c r="O2290" i="1"/>
  <c r="AB2290" i="1"/>
  <c r="N2291" i="1"/>
  <c r="O2291" i="1"/>
  <c r="AB2291" i="1"/>
  <c r="N2292" i="1"/>
  <c r="O2292" i="1"/>
  <c r="AB2292" i="1"/>
  <c r="N2293" i="1"/>
  <c r="O2293" i="1"/>
  <c r="Y2293" i="1"/>
  <c r="AB2293" i="1"/>
  <c r="N2294" i="1"/>
  <c r="O2294" i="1"/>
  <c r="AB2294" i="1"/>
  <c r="N2295" i="1"/>
  <c r="O2295" i="1"/>
  <c r="Y2295" i="1"/>
  <c r="AB2295" i="1"/>
  <c r="N2296" i="1"/>
  <c r="O2296" i="1"/>
  <c r="AB2296" i="1"/>
  <c r="N2297" i="1"/>
  <c r="O2297" i="1"/>
  <c r="AB2297" i="1"/>
  <c r="N2298" i="1"/>
  <c r="O2298" i="1"/>
  <c r="AB2298" i="1"/>
  <c r="N2299" i="1"/>
  <c r="O2299" i="1"/>
  <c r="AB2299" i="1"/>
  <c r="N2300" i="1"/>
  <c r="O2300" i="1"/>
  <c r="AB2300" i="1"/>
  <c r="N2301" i="1"/>
  <c r="O2301" i="1"/>
  <c r="AB2301" i="1"/>
  <c r="AC2301" i="1"/>
  <c r="AD2301" i="1"/>
  <c r="N2302" i="1"/>
  <c r="O2302" i="1"/>
  <c r="AB2302" i="1"/>
  <c r="AC2302" i="1"/>
  <c r="AD2302" i="1"/>
  <c r="N2303" i="1"/>
  <c r="O2303" i="1"/>
  <c r="AB2303" i="1"/>
  <c r="AC2303" i="1"/>
  <c r="AD2303" i="1"/>
  <c r="N2304" i="1"/>
  <c r="O2304" i="1"/>
  <c r="AB2304" i="1"/>
  <c r="N2305" i="1"/>
  <c r="O2305" i="1"/>
  <c r="AB2305" i="1"/>
  <c r="N2306" i="1"/>
  <c r="O2306" i="1"/>
  <c r="AB2306" i="1"/>
  <c r="AJ2306" i="1"/>
  <c r="N2307" i="1"/>
  <c r="O2307" i="1"/>
  <c r="AB2307" i="1"/>
  <c r="N2308" i="1"/>
  <c r="O2308" i="1"/>
  <c r="AB2308" i="1"/>
  <c r="AC2308" i="1"/>
  <c r="AD2308" i="1"/>
  <c r="N2309" i="1"/>
  <c r="O2309" i="1"/>
  <c r="AB2309" i="1"/>
  <c r="AC2309" i="1"/>
  <c r="AD2309" i="1"/>
  <c r="N2310" i="1"/>
  <c r="O2310" i="1"/>
  <c r="Y2310" i="1"/>
  <c r="AB2310" i="1"/>
  <c r="N2311" i="1"/>
  <c r="O2311" i="1"/>
  <c r="AB2311" i="1"/>
  <c r="N2312" i="1"/>
  <c r="O2312" i="1"/>
  <c r="AB2312" i="1"/>
  <c r="AJ2312" i="1"/>
  <c r="N2313" i="1"/>
  <c r="O2313" i="1"/>
  <c r="AA2313" i="1"/>
  <c r="AB2313" i="1"/>
  <c r="AJ2313" i="1"/>
  <c r="N2314" i="1"/>
  <c r="O2314" i="1"/>
  <c r="AB2314" i="1"/>
  <c r="N2315" i="1"/>
  <c r="O2315" i="1"/>
  <c r="Y2315" i="1"/>
  <c r="AB2315" i="1"/>
  <c r="AJ2315" i="1"/>
  <c r="N2316" i="1"/>
  <c r="O2316" i="1"/>
  <c r="Y2316" i="1"/>
  <c r="AB2316" i="1"/>
  <c r="AJ2316" i="1"/>
  <c r="N2317" i="1"/>
  <c r="O2317" i="1"/>
  <c r="AB2317" i="1"/>
  <c r="N2318" i="1"/>
  <c r="O2318" i="1"/>
  <c r="AB2318" i="1"/>
  <c r="N2319" i="1"/>
  <c r="O2319" i="1"/>
  <c r="AB2319" i="1"/>
  <c r="AJ2319" i="1"/>
  <c r="N2320" i="1"/>
  <c r="O2320" i="1"/>
  <c r="AB2320" i="1"/>
  <c r="N2321" i="1"/>
  <c r="O2321" i="1"/>
  <c r="AB2321" i="1"/>
  <c r="N2322" i="1"/>
  <c r="O2322" i="1"/>
  <c r="AB2322" i="1"/>
  <c r="N2323" i="1"/>
  <c r="O2323" i="1"/>
  <c r="AB2323" i="1"/>
  <c r="AJ2323" i="1"/>
  <c r="N2324" i="1"/>
  <c r="O2324" i="1"/>
  <c r="AB2324" i="1"/>
  <c r="N2325" i="1"/>
  <c r="O2325" i="1"/>
  <c r="AB2325" i="1"/>
  <c r="N2326" i="1"/>
  <c r="O2326" i="1"/>
  <c r="AB2326" i="1"/>
  <c r="N2327" i="1"/>
  <c r="O2327" i="1"/>
  <c r="AB2327" i="1"/>
  <c r="AJ2327" i="1"/>
  <c r="N2328" i="1"/>
  <c r="O2328" i="1"/>
  <c r="AB2328" i="1"/>
  <c r="AJ2328" i="1"/>
  <c r="N2329" i="1"/>
  <c r="O2329" i="1"/>
  <c r="AB2329" i="1"/>
  <c r="AC2329" i="1"/>
  <c r="AD2329" i="1"/>
  <c r="N2330" i="1"/>
  <c r="O2330" i="1"/>
  <c r="AB2330" i="1"/>
  <c r="AJ2330" i="1"/>
  <c r="N2331" i="1"/>
  <c r="O2331" i="1"/>
  <c r="AB2331" i="1"/>
  <c r="AJ2331" i="1"/>
  <c r="N2332" i="1"/>
  <c r="O2332" i="1"/>
  <c r="AB2332" i="1"/>
  <c r="N2333" i="1"/>
  <c r="O2333" i="1"/>
  <c r="AB2333" i="1"/>
  <c r="N2334" i="1"/>
  <c r="O2334" i="1"/>
  <c r="AB2334" i="1"/>
  <c r="N2335" i="1"/>
  <c r="O2335" i="1"/>
  <c r="Y2335" i="1"/>
  <c r="AB2335" i="1"/>
  <c r="AJ2335" i="1"/>
  <c r="N2336" i="1"/>
  <c r="O2336" i="1"/>
  <c r="AB2336" i="1"/>
  <c r="N2337" i="1"/>
  <c r="O2337" i="1"/>
  <c r="AB2337" i="1"/>
  <c r="AJ2337" i="1"/>
  <c r="N2338" i="1"/>
  <c r="O2338" i="1"/>
  <c r="AB2338" i="1"/>
  <c r="AC2338" i="1"/>
  <c r="AD2338" i="1"/>
  <c r="N2339" i="1"/>
  <c r="O2339" i="1"/>
  <c r="AB2339" i="1"/>
  <c r="AC2339" i="1"/>
  <c r="AD2339" i="1"/>
  <c r="N2340" i="1"/>
  <c r="O2340" i="1"/>
  <c r="Y2340" i="1"/>
  <c r="AB2340" i="1"/>
  <c r="AJ2340" i="1"/>
  <c r="N2341" i="1"/>
  <c r="O2341" i="1"/>
  <c r="AB2341" i="1"/>
  <c r="N2342" i="1"/>
  <c r="O2342" i="1"/>
  <c r="AB2342" i="1"/>
  <c r="N2343" i="1"/>
  <c r="O2343" i="1"/>
  <c r="AB2343" i="1"/>
  <c r="N2344" i="1"/>
  <c r="O2344" i="1"/>
  <c r="AB2344" i="1"/>
  <c r="AJ2344" i="1"/>
  <c r="N2345" i="1"/>
  <c r="O2345" i="1"/>
  <c r="AB2345" i="1"/>
  <c r="N2346" i="1"/>
  <c r="O2346" i="1"/>
  <c r="AB2346" i="1"/>
  <c r="N2347" i="1"/>
  <c r="O2347" i="1"/>
  <c r="AB2347" i="1"/>
  <c r="AC2347" i="1"/>
  <c r="AD2347" i="1"/>
  <c r="N2348" i="1"/>
  <c r="O2348" i="1"/>
  <c r="AB2348" i="1"/>
  <c r="AC2348" i="1"/>
  <c r="AD2348" i="1"/>
  <c r="N2349" i="1"/>
  <c r="O2349" i="1"/>
  <c r="AB2349" i="1"/>
  <c r="N2350" i="1"/>
  <c r="O2350" i="1"/>
  <c r="AB2350" i="1"/>
  <c r="AC2350" i="1"/>
  <c r="AD2350" i="1"/>
  <c r="N2351" i="1"/>
  <c r="O2351" i="1"/>
  <c r="AB2351" i="1"/>
  <c r="AJ2351" i="1"/>
  <c r="N2352" i="1"/>
  <c r="O2352" i="1"/>
  <c r="AB2352" i="1"/>
  <c r="AJ2352" i="1"/>
  <c r="N2353" i="1"/>
  <c r="O2353" i="1"/>
  <c r="AB2353" i="1"/>
  <c r="N2354" i="1"/>
  <c r="O2354" i="1"/>
  <c r="AB2354" i="1"/>
  <c r="N2355" i="1"/>
  <c r="O2355" i="1"/>
  <c r="AB2355" i="1"/>
  <c r="N2356" i="1"/>
  <c r="O2356" i="1"/>
  <c r="AB2356" i="1"/>
  <c r="N2357" i="1"/>
  <c r="O2357" i="1"/>
  <c r="AB2357" i="1"/>
  <c r="N2358" i="1"/>
  <c r="O2358" i="1"/>
  <c r="Y2358" i="1"/>
  <c r="AB2358" i="1"/>
  <c r="N2359" i="1"/>
  <c r="O2359" i="1"/>
  <c r="Y2359" i="1"/>
  <c r="AB2359" i="1"/>
  <c r="N2360" i="1"/>
  <c r="O2360" i="1"/>
  <c r="AB2360" i="1"/>
  <c r="AJ2360" i="1"/>
  <c r="N2361" i="1"/>
  <c r="O2361" i="1"/>
  <c r="AB2361" i="1"/>
  <c r="AJ2361" i="1"/>
  <c r="N2362" i="1"/>
  <c r="O2362" i="1"/>
  <c r="AB2362" i="1"/>
  <c r="AJ2362" i="1"/>
  <c r="N2363" i="1"/>
  <c r="O2363" i="1"/>
  <c r="AB2363" i="1"/>
  <c r="N2364" i="1"/>
  <c r="O2364" i="1"/>
  <c r="AB2364" i="1"/>
  <c r="N2365" i="1"/>
  <c r="O2365" i="1"/>
  <c r="AB2365" i="1"/>
  <c r="AC2365" i="1"/>
  <c r="AD2365" i="1"/>
  <c r="N2366" i="1"/>
  <c r="O2366" i="1"/>
  <c r="Y2366" i="1"/>
  <c r="AB2366" i="1"/>
  <c r="N2367" i="1"/>
  <c r="O2367" i="1"/>
  <c r="AB2367" i="1"/>
  <c r="N2368" i="1"/>
  <c r="O2368" i="1"/>
  <c r="AB2368" i="1"/>
  <c r="N2369" i="1"/>
  <c r="O2369" i="1"/>
  <c r="AB2369" i="1"/>
  <c r="N2370" i="1"/>
  <c r="O2370" i="1"/>
  <c r="AB2370" i="1"/>
  <c r="N2371" i="1"/>
  <c r="O2371" i="1"/>
  <c r="AB2371" i="1"/>
  <c r="N2372" i="1"/>
  <c r="O2372" i="1"/>
  <c r="Y2372" i="1"/>
  <c r="AB2372" i="1"/>
  <c r="AJ2372" i="1"/>
  <c r="N2373" i="1"/>
  <c r="O2373" i="1"/>
  <c r="AB2373" i="1"/>
  <c r="N2374" i="1"/>
  <c r="O2374" i="1"/>
  <c r="AB2374" i="1"/>
  <c r="N2375" i="1"/>
  <c r="O2375" i="1"/>
  <c r="Y2375" i="1"/>
  <c r="AB2375" i="1"/>
  <c r="N2376" i="1"/>
  <c r="O2376" i="1"/>
  <c r="AB2376" i="1"/>
  <c r="N2377" i="1"/>
  <c r="O2377" i="1"/>
  <c r="AB2377" i="1"/>
  <c r="N2378" i="1"/>
  <c r="O2378" i="1"/>
  <c r="AB2378" i="1"/>
  <c r="N2379" i="1"/>
  <c r="O2379" i="1"/>
  <c r="AB2379" i="1"/>
  <c r="N2380" i="1"/>
  <c r="O2380" i="1"/>
  <c r="Y2380" i="1"/>
  <c r="AB2380" i="1"/>
  <c r="AJ2380" i="1"/>
  <c r="N2381" i="1"/>
  <c r="O2381" i="1"/>
  <c r="AB2381" i="1"/>
  <c r="N2382" i="1"/>
  <c r="O2382" i="1"/>
  <c r="AB2382" i="1"/>
  <c r="N2383" i="1"/>
  <c r="O2383" i="1"/>
  <c r="AB2383" i="1"/>
  <c r="AC2383" i="1"/>
  <c r="AD2383" i="1"/>
  <c r="N2384" i="1"/>
  <c r="O2384" i="1"/>
  <c r="AB2384" i="1"/>
  <c r="N2385" i="1"/>
  <c r="O2385" i="1"/>
  <c r="AB2385" i="1"/>
  <c r="N2386" i="1"/>
  <c r="O2386" i="1"/>
  <c r="AB2386" i="1"/>
  <c r="N2387" i="1"/>
  <c r="O2387" i="1"/>
  <c r="AB2387" i="1"/>
  <c r="N2388" i="1"/>
  <c r="O2388" i="1"/>
  <c r="AB2388" i="1"/>
  <c r="N2389" i="1"/>
  <c r="O2389" i="1"/>
  <c r="AB2389" i="1"/>
  <c r="N2390" i="1"/>
  <c r="O2390" i="1"/>
  <c r="AB2390" i="1"/>
  <c r="AC2390" i="1"/>
  <c r="AD2390" i="1"/>
  <c r="N2391" i="1"/>
  <c r="O2391" i="1"/>
  <c r="AB2391" i="1"/>
  <c r="AC2391" i="1"/>
  <c r="AD2391" i="1"/>
  <c r="N2392" i="1"/>
  <c r="O2392" i="1"/>
  <c r="AB2392" i="1"/>
  <c r="N2393" i="1"/>
  <c r="O2393" i="1"/>
  <c r="AB2393" i="1"/>
  <c r="N2394" i="1"/>
  <c r="O2394" i="1"/>
  <c r="AB2394" i="1"/>
  <c r="N2395" i="1"/>
  <c r="O2395" i="1"/>
  <c r="AB2395" i="1"/>
  <c r="N2396" i="1"/>
  <c r="O2396" i="1"/>
  <c r="AB2396" i="1"/>
  <c r="AC2396" i="1"/>
  <c r="AD2396" i="1"/>
  <c r="N2397" i="1"/>
  <c r="O2397" i="1"/>
  <c r="AB2397" i="1"/>
  <c r="AC2397" i="1"/>
  <c r="AD2397" i="1"/>
  <c r="N2398" i="1"/>
  <c r="O2398" i="1"/>
  <c r="AB2398" i="1"/>
  <c r="AC2398" i="1"/>
  <c r="AD2398" i="1"/>
  <c r="N2399" i="1"/>
  <c r="O2399" i="1"/>
  <c r="AB2399" i="1"/>
  <c r="AC2399" i="1"/>
  <c r="AD2399" i="1"/>
  <c r="AJ2399" i="1"/>
  <c r="N2400" i="1"/>
  <c r="O2400" i="1"/>
  <c r="AB2400" i="1"/>
  <c r="AJ2400" i="1"/>
  <c r="N2401" i="1"/>
  <c r="O2401" i="1"/>
  <c r="AB2401" i="1"/>
  <c r="AC2401" i="1"/>
  <c r="AD2401" i="1"/>
  <c r="N2402" i="1"/>
  <c r="O2402" i="1"/>
  <c r="AB2402" i="1"/>
  <c r="AC2402" i="1"/>
  <c r="AD2402" i="1"/>
  <c r="N2403" i="1"/>
  <c r="O2403" i="1"/>
  <c r="AB2403" i="1"/>
  <c r="AJ2403" i="1"/>
  <c r="N2404" i="1"/>
  <c r="O2404" i="1"/>
  <c r="AB2404" i="1"/>
  <c r="AJ2404" i="1"/>
  <c r="N2405" i="1"/>
  <c r="O2405" i="1"/>
  <c r="AB2405" i="1"/>
  <c r="AJ2405" i="1"/>
  <c r="N2406" i="1"/>
  <c r="O2406" i="1"/>
  <c r="AB2406" i="1"/>
  <c r="AJ2406" i="1"/>
  <c r="N2407" i="1"/>
  <c r="O2407" i="1"/>
  <c r="AB2407" i="1"/>
  <c r="N2408" i="1"/>
  <c r="O2408" i="1"/>
  <c r="AB2408" i="1"/>
  <c r="N2409" i="1"/>
  <c r="O2409" i="1"/>
  <c r="AB2409" i="1"/>
  <c r="N2410" i="1"/>
  <c r="O2410" i="1"/>
  <c r="AB2410" i="1"/>
  <c r="N2411" i="1"/>
  <c r="O2411" i="1"/>
  <c r="AB2411" i="1"/>
  <c r="N2412" i="1"/>
  <c r="O2412" i="1"/>
  <c r="AB2412" i="1"/>
  <c r="N2413" i="1"/>
  <c r="O2413" i="1"/>
  <c r="AB2413" i="1"/>
  <c r="N2414" i="1"/>
  <c r="O2414" i="1"/>
  <c r="AB2414" i="1"/>
  <c r="N2415" i="1"/>
  <c r="O2415" i="1"/>
  <c r="AB2415" i="1"/>
  <c r="N2416" i="1"/>
  <c r="O2416" i="1"/>
  <c r="Y2416" i="1"/>
  <c r="AB2416" i="1"/>
  <c r="N2417" i="1"/>
  <c r="O2417" i="1"/>
  <c r="AB2417" i="1"/>
  <c r="N2418" i="1"/>
  <c r="O2418" i="1"/>
  <c r="AB2418" i="1"/>
  <c r="N2419" i="1"/>
  <c r="O2419" i="1"/>
  <c r="Y2419" i="1"/>
  <c r="AB2419" i="1"/>
  <c r="AJ2419" i="1"/>
  <c r="N2420" i="1"/>
  <c r="O2420" i="1"/>
  <c r="AB2420" i="1"/>
  <c r="AJ2420" i="1"/>
  <c r="N2421" i="1"/>
  <c r="O2421" i="1"/>
  <c r="AB2421" i="1"/>
  <c r="AJ2421" i="1"/>
  <c r="N2422" i="1"/>
  <c r="O2422" i="1"/>
  <c r="AB2422" i="1"/>
  <c r="AC2422" i="1"/>
  <c r="AD2422" i="1"/>
  <c r="N2423" i="1"/>
  <c r="O2423" i="1"/>
  <c r="AB2423" i="1"/>
  <c r="AC2423" i="1"/>
  <c r="AD2423" i="1"/>
  <c r="N2424" i="1"/>
  <c r="O2424" i="1"/>
  <c r="AB2424" i="1"/>
  <c r="N2425" i="1"/>
  <c r="O2425" i="1"/>
  <c r="AB2425" i="1"/>
  <c r="N2426" i="1"/>
  <c r="O2426" i="1"/>
  <c r="AB2426" i="1"/>
  <c r="AC2426" i="1"/>
  <c r="AD2426" i="1"/>
  <c r="N2427" i="1"/>
  <c r="O2427" i="1"/>
  <c r="AB2427" i="1"/>
  <c r="AC2427" i="1"/>
  <c r="AD2427" i="1"/>
  <c r="N2428" i="1"/>
  <c r="O2428" i="1"/>
  <c r="AB2428" i="1"/>
  <c r="AC2428" i="1"/>
  <c r="AD2428" i="1"/>
  <c r="N2429" i="1"/>
  <c r="O2429" i="1"/>
  <c r="AB2429" i="1"/>
  <c r="N2430" i="1"/>
  <c r="O2430" i="1"/>
  <c r="AB2430" i="1"/>
  <c r="N2431" i="1"/>
  <c r="O2431" i="1"/>
  <c r="AB2431" i="1"/>
  <c r="AC2431" i="1"/>
  <c r="AD2431" i="1"/>
  <c r="N2432" i="1"/>
  <c r="O2432" i="1"/>
  <c r="AB2432" i="1"/>
  <c r="AC2432" i="1"/>
  <c r="AD2432" i="1"/>
  <c r="N2433" i="1"/>
  <c r="O2433" i="1"/>
  <c r="AB2433" i="1"/>
  <c r="AC2433" i="1"/>
  <c r="AD2433" i="1"/>
  <c r="N2434" i="1"/>
  <c r="O2434" i="1"/>
  <c r="AB2434" i="1"/>
  <c r="N2435" i="1"/>
  <c r="O2435" i="1"/>
  <c r="AB2435" i="1"/>
  <c r="N2436" i="1"/>
  <c r="O2436" i="1"/>
  <c r="AB2436" i="1"/>
  <c r="N2437" i="1"/>
  <c r="O2437" i="1"/>
  <c r="AB2437" i="1"/>
  <c r="N2438" i="1"/>
  <c r="O2438" i="1"/>
  <c r="AB2438" i="1"/>
  <c r="N2439" i="1"/>
  <c r="O2439" i="1"/>
  <c r="AB2439" i="1"/>
  <c r="AC2439" i="1"/>
  <c r="AD2439" i="1"/>
  <c r="N2440" i="1"/>
  <c r="O2440" i="1"/>
  <c r="AB2440" i="1"/>
  <c r="N2441" i="1"/>
  <c r="O2441" i="1"/>
  <c r="AB2441" i="1"/>
  <c r="N2442" i="1"/>
  <c r="O2442" i="1"/>
  <c r="AB2442" i="1"/>
  <c r="N2443" i="1"/>
  <c r="O2443" i="1"/>
  <c r="AB2443" i="1"/>
  <c r="N2444" i="1"/>
  <c r="O2444" i="1"/>
  <c r="AB2444" i="1"/>
  <c r="N2445" i="1"/>
  <c r="O2445" i="1"/>
  <c r="AB2445" i="1"/>
  <c r="AC2445" i="1"/>
  <c r="AD2445" i="1"/>
  <c r="N2446" i="1"/>
  <c r="O2446" i="1"/>
  <c r="AB2446" i="1"/>
  <c r="AJ2446" i="1"/>
  <c r="N2447" i="1"/>
  <c r="O2447" i="1"/>
  <c r="AB2447" i="1"/>
  <c r="N2448" i="1"/>
  <c r="O2448" i="1"/>
  <c r="AB2448" i="1"/>
  <c r="N2449" i="1"/>
  <c r="O2449" i="1"/>
  <c r="Y2449" i="1"/>
  <c r="AB2449" i="1"/>
  <c r="AJ2449" i="1"/>
  <c r="N2450" i="1"/>
  <c r="O2450" i="1"/>
  <c r="AB2450" i="1"/>
  <c r="AC2450" i="1"/>
  <c r="AD2450" i="1"/>
  <c r="N2451" i="1"/>
  <c r="O2451" i="1"/>
  <c r="Y2451" i="1"/>
  <c r="AB2451" i="1"/>
  <c r="AJ2451" i="1"/>
  <c r="N2452" i="1"/>
  <c r="O2452" i="1"/>
  <c r="AB2452" i="1"/>
  <c r="N2453" i="1"/>
  <c r="O2453" i="1"/>
  <c r="AB2453" i="1"/>
  <c r="N2454" i="1"/>
  <c r="O2454" i="1"/>
  <c r="AB2454" i="1"/>
  <c r="N2455" i="1"/>
  <c r="O2455" i="1"/>
  <c r="AB2455" i="1"/>
  <c r="N2456" i="1"/>
  <c r="O2456" i="1"/>
  <c r="AB2456" i="1"/>
  <c r="AJ2456" i="1"/>
  <c r="N2457" i="1"/>
  <c r="O2457" i="1"/>
  <c r="AB2457" i="1"/>
  <c r="AJ2457" i="1"/>
  <c r="N2458" i="1"/>
  <c r="O2458" i="1"/>
  <c r="AB2458" i="1"/>
  <c r="N2459" i="1"/>
  <c r="O2459" i="1"/>
  <c r="AB2459" i="1"/>
  <c r="N2460" i="1"/>
  <c r="O2460" i="1"/>
  <c r="AB2460" i="1"/>
  <c r="N2461" i="1"/>
  <c r="O2461" i="1"/>
  <c r="AB2461" i="1"/>
  <c r="N2462" i="1"/>
  <c r="O2462" i="1"/>
  <c r="AB2462" i="1"/>
  <c r="N2463" i="1"/>
  <c r="O2463" i="1"/>
  <c r="AB2463" i="1"/>
  <c r="N2464" i="1"/>
  <c r="O2464" i="1"/>
  <c r="AB2464" i="1"/>
  <c r="AJ2464" i="1"/>
  <c r="N2465" i="1"/>
  <c r="O2465" i="1"/>
  <c r="Y2465" i="1"/>
  <c r="AB2465" i="1"/>
  <c r="AJ2465" i="1"/>
  <c r="N2466" i="1"/>
  <c r="O2466" i="1"/>
  <c r="AB2466" i="1"/>
  <c r="N2467" i="1"/>
  <c r="O2467" i="1"/>
  <c r="AB2467" i="1"/>
  <c r="AC2467" i="1"/>
  <c r="AD2467" i="1"/>
  <c r="AJ2467" i="1"/>
  <c r="N2468" i="1"/>
  <c r="O2468" i="1"/>
  <c r="AB2468" i="1"/>
  <c r="AC2468" i="1"/>
  <c r="AD2468" i="1"/>
  <c r="N2469" i="1"/>
  <c r="O2469" i="1"/>
  <c r="AB2469" i="1"/>
  <c r="N2470" i="1"/>
  <c r="O2470" i="1"/>
  <c r="AB2470" i="1"/>
  <c r="N2471" i="1"/>
  <c r="O2471" i="1"/>
  <c r="AB2471" i="1"/>
  <c r="N2472" i="1"/>
  <c r="O2472" i="1"/>
  <c r="AB2472" i="1"/>
  <c r="AC2472" i="1"/>
  <c r="AD2472" i="1"/>
  <c r="N2473" i="1"/>
  <c r="O2473" i="1"/>
  <c r="AB2473" i="1"/>
  <c r="AC2473" i="1"/>
  <c r="AD2473" i="1"/>
  <c r="N2474" i="1"/>
  <c r="O2474" i="1"/>
  <c r="AB2474" i="1"/>
  <c r="AJ2474" i="1"/>
  <c r="N2475" i="1"/>
  <c r="O2475" i="1"/>
  <c r="AB2475" i="1"/>
  <c r="AC2475" i="1"/>
  <c r="AD2475" i="1"/>
  <c r="N2476" i="1"/>
  <c r="O2476" i="1"/>
  <c r="AB2476" i="1"/>
  <c r="AC2476" i="1"/>
  <c r="AD2476" i="1"/>
  <c r="N2477" i="1"/>
  <c r="O2477" i="1"/>
  <c r="AB2477" i="1"/>
  <c r="AC2477" i="1"/>
  <c r="AD2477" i="1"/>
  <c r="N2478" i="1"/>
  <c r="O2478" i="1"/>
  <c r="AB2478" i="1"/>
  <c r="AJ2478" i="1"/>
  <c r="N2479" i="1"/>
  <c r="O2479" i="1"/>
  <c r="AB2479" i="1"/>
  <c r="AJ2479" i="1"/>
  <c r="N2480" i="1"/>
  <c r="O2480" i="1"/>
  <c r="AB2480" i="1"/>
  <c r="AC2480" i="1"/>
  <c r="AD2480" i="1"/>
  <c r="N2481" i="1"/>
  <c r="O2481" i="1"/>
  <c r="Y2481" i="1"/>
  <c r="AB2481" i="1"/>
  <c r="N2482" i="1"/>
  <c r="O2482" i="1"/>
  <c r="AB2482" i="1"/>
  <c r="N2483" i="1"/>
  <c r="O2483" i="1"/>
  <c r="AB2483" i="1"/>
  <c r="N2484" i="1"/>
  <c r="O2484" i="1"/>
  <c r="AB2484" i="1"/>
  <c r="N2485" i="1"/>
  <c r="O2485" i="1"/>
  <c r="AB2485" i="1"/>
  <c r="N2486" i="1"/>
  <c r="O2486" i="1"/>
  <c r="AB2486" i="1"/>
  <c r="AC2486" i="1"/>
  <c r="AD2486" i="1"/>
  <c r="N2487" i="1"/>
  <c r="O2487" i="1"/>
  <c r="AB2487" i="1"/>
  <c r="AC2487" i="1"/>
  <c r="AD2487" i="1"/>
  <c r="N2488" i="1"/>
  <c r="O2488" i="1"/>
  <c r="AB2488" i="1"/>
  <c r="AC2488" i="1"/>
  <c r="AD2488" i="1"/>
  <c r="N2489" i="1"/>
  <c r="O2489" i="1"/>
  <c r="AB2489" i="1"/>
  <c r="N2490" i="1"/>
  <c r="O2490" i="1"/>
  <c r="AB2490" i="1"/>
  <c r="N2491" i="1"/>
  <c r="O2491" i="1"/>
  <c r="AB2491" i="1"/>
  <c r="N2492" i="1"/>
  <c r="O2492" i="1"/>
  <c r="AB2492" i="1"/>
  <c r="N2493" i="1"/>
  <c r="O2493" i="1"/>
  <c r="AB2493" i="1"/>
  <c r="N2494" i="1"/>
  <c r="O2494" i="1"/>
  <c r="AB2494" i="1"/>
  <c r="N2495" i="1"/>
  <c r="O2495" i="1"/>
  <c r="AB2495" i="1"/>
  <c r="N2496" i="1"/>
  <c r="O2496" i="1"/>
  <c r="AB2496" i="1"/>
  <c r="N2497" i="1"/>
  <c r="O2497" i="1"/>
  <c r="Y2497" i="1"/>
  <c r="AB2497" i="1"/>
  <c r="AJ2497" i="1"/>
  <c r="N2498" i="1"/>
  <c r="O2498" i="1"/>
  <c r="AB2498" i="1"/>
  <c r="N2499" i="1"/>
  <c r="O2499" i="1"/>
  <c r="AB2499" i="1"/>
  <c r="AJ2499" i="1"/>
  <c r="N2500" i="1"/>
  <c r="O2500" i="1"/>
  <c r="AB2500" i="1"/>
  <c r="AJ2500" i="1"/>
  <c r="N2501" i="1"/>
  <c r="O2501" i="1"/>
  <c r="AB2501" i="1"/>
  <c r="AC2501" i="1"/>
  <c r="AD2501" i="1"/>
  <c r="N2502" i="1"/>
  <c r="O2502" i="1"/>
  <c r="AB2502" i="1"/>
  <c r="AC2502" i="1"/>
  <c r="AD2502" i="1"/>
  <c r="N2503" i="1"/>
  <c r="O2503" i="1"/>
  <c r="AB2503" i="1"/>
  <c r="AC2503" i="1"/>
  <c r="AD2503" i="1"/>
  <c r="N2504" i="1"/>
  <c r="O2504" i="1"/>
  <c r="AB2504" i="1"/>
  <c r="AC2504" i="1"/>
  <c r="AD2504" i="1"/>
  <c r="N2505" i="1"/>
  <c r="O2505" i="1"/>
  <c r="AB2505" i="1"/>
  <c r="N2506" i="1"/>
  <c r="O2506" i="1"/>
  <c r="AB2506" i="1"/>
  <c r="N2507" i="1"/>
  <c r="O2507" i="1"/>
  <c r="AB2507" i="1"/>
  <c r="N2508" i="1"/>
  <c r="O2508" i="1"/>
  <c r="AB2508" i="1"/>
  <c r="N2509" i="1"/>
  <c r="O2509" i="1"/>
  <c r="AB2509" i="1"/>
  <c r="N2510" i="1"/>
  <c r="O2510" i="1"/>
  <c r="AB2510" i="1"/>
  <c r="N2511" i="1"/>
  <c r="O2511" i="1"/>
  <c r="AB2511" i="1"/>
  <c r="AC2511" i="1"/>
  <c r="AD2511" i="1"/>
  <c r="AJ2511" i="1"/>
  <c r="N2512" i="1"/>
  <c r="O2512" i="1"/>
  <c r="AB2512" i="1"/>
  <c r="AC2512" i="1"/>
  <c r="AD2512" i="1"/>
  <c r="AJ2512" i="1"/>
  <c r="N2513" i="1"/>
  <c r="O2513" i="1"/>
  <c r="AB2513" i="1"/>
  <c r="N2514" i="1"/>
  <c r="O2514" i="1"/>
  <c r="AB2514" i="1"/>
  <c r="AJ2514" i="1"/>
  <c r="N2515" i="1"/>
  <c r="O2515" i="1"/>
  <c r="AB2515" i="1"/>
  <c r="AJ2515" i="1"/>
  <c r="N2516" i="1"/>
  <c r="O2516" i="1"/>
  <c r="AB2516" i="1"/>
  <c r="N2517" i="1"/>
  <c r="O2517" i="1"/>
  <c r="AB2517" i="1"/>
  <c r="N2518" i="1"/>
  <c r="O2518" i="1"/>
  <c r="AB2518" i="1"/>
  <c r="AJ2518" i="1"/>
  <c r="N2519" i="1"/>
  <c r="O2519" i="1"/>
  <c r="AB2519" i="1"/>
  <c r="AJ2519" i="1"/>
  <c r="N2520" i="1"/>
  <c r="O2520" i="1"/>
  <c r="Y2520" i="1"/>
  <c r="AB2520" i="1"/>
  <c r="AJ2520" i="1"/>
  <c r="N2521" i="1"/>
  <c r="O2521" i="1"/>
  <c r="AB2521" i="1"/>
  <c r="N2522" i="1"/>
  <c r="O2522" i="1"/>
  <c r="AB2522" i="1"/>
  <c r="AC2522" i="1"/>
  <c r="AD2522" i="1"/>
  <c r="N2523" i="1"/>
  <c r="O2523" i="1"/>
  <c r="AB2523" i="1"/>
  <c r="AC2523" i="1"/>
  <c r="AD2523" i="1"/>
  <c r="AJ2523" i="1"/>
  <c r="N2524" i="1"/>
  <c r="O2524" i="1"/>
  <c r="AB2524" i="1"/>
  <c r="N2525" i="1"/>
  <c r="O2525" i="1"/>
  <c r="AB2525" i="1"/>
  <c r="N2526" i="1"/>
  <c r="O2526" i="1"/>
  <c r="AB2526" i="1"/>
  <c r="N2527" i="1"/>
  <c r="O2527" i="1"/>
  <c r="AB2527" i="1"/>
  <c r="N2528" i="1"/>
  <c r="O2528" i="1"/>
  <c r="Y2528" i="1"/>
  <c r="AB2528" i="1"/>
  <c r="N2529" i="1"/>
  <c r="O2529" i="1"/>
  <c r="Y2529" i="1"/>
  <c r="AB2529" i="1"/>
  <c r="N2530" i="1"/>
  <c r="O2530" i="1"/>
  <c r="AB2530" i="1"/>
  <c r="N2531" i="1"/>
  <c r="O2531" i="1"/>
  <c r="AB2531" i="1"/>
  <c r="AJ2531" i="1"/>
  <c r="N2532" i="1"/>
  <c r="O2532" i="1"/>
  <c r="AB2532" i="1"/>
  <c r="AJ2532" i="1"/>
  <c r="N2533" i="1"/>
  <c r="O2533" i="1"/>
  <c r="Y2533" i="1"/>
  <c r="AB2533" i="1"/>
  <c r="AJ2533" i="1"/>
  <c r="N2534" i="1"/>
  <c r="O2534" i="1"/>
  <c r="AB2534" i="1"/>
  <c r="N2535" i="1"/>
  <c r="O2535" i="1"/>
  <c r="AB2535" i="1"/>
  <c r="N2536" i="1"/>
  <c r="O2536" i="1"/>
  <c r="AB2536" i="1"/>
  <c r="AC2536" i="1"/>
  <c r="AD2536" i="1"/>
  <c r="N2537" i="1"/>
  <c r="O2537" i="1"/>
  <c r="AB2537" i="1"/>
  <c r="N2538" i="1"/>
  <c r="O2538" i="1"/>
  <c r="AB2538" i="1"/>
  <c r="N2539" i="1"/>
  <c r="O2539" i="1"/>
  <c r="AB2539" i="1"/>
  <c r="AC2539" i="1"/>
  <c r="AD2539" i="1"/>
  <c r="N2540" i="1"/>
  <c r="O2540" i="1"/>
  <c r="AB2540" i="1"/>
  <c r="N2541" i="1"/>
  <c r="O2541" i="1"/>
  <c r="AB2541" i="1"/>
  <c r="AC2541" i="1"/>
  <c r="AD2541" i="1"/>
  <c r="N2542" i="1"/>
  <c r="O2542" i="1"/>
  <c r="AB2542" i="1"/>
  <c r="AC2542" i="1"/>
  <c r="AD2542" i="1"/>
  <c r="N2543" i="1"/>
  <c r="O2543" i="1"/>
  <c r="AB2543" i="1"/>
  <c r="AJ2543" i="1"/>
  <c r="N2544" i="1"/>
  <c r="O2544" i="1"/>
  <c r="AB2544" i="1"/>
  <c r="AJ2544" i="1"/>
  <c r="N2545" i="1"/>
  <c r="O2545" i="1"/>
  <c r="Y2545" i="1"/>
  <c r="AB2545" i="1"/>
  <c r="N2546" i="1"/>
  <c r="O2546" i="1"/>
  <c r="AB2546" i="1"/>
  <c r="N2547" i="1"/>
  <c r="O2547" i="1"/>
  <c r="AB2547" i="1"/>
  <c r="N2548" i="1"/>
  <c r="O2548" i="1"/>
  <c r="AB2548" i="1"/>
  <c r="N2549" i="1"/>
  <c r="O2549" i="1"/>
  <c r="AB2549" i="1"/>
  <c r="N2550" i="1"/>
  <c r="O2550" i="1"/>
  <c r="AB2550" i="1"/>
  <c r="N2551" i="1"/>
  <c r="O2551" i="1"/>
  <c r="AB2551" i="1"/>
  <c r="AJ2551" i="1"/>
  <c r="N2552" i="1"/>
  <c r="O2552" i="1"/>
  <c r="AB2552" i="1"/>
  <c r="N2553" i="1"/>
  <c r="O2553" i="1"/>
  <c r="AB2553" i="1"/>
  <c r="AC2553" i="1"/>
  <c r="AD2553" i="1"/>
  <c r="N2554" i="1"/>
  <c r="O2554" i="1"/>
  <c r="AB2554" i="1"/>
  <c r="N2555" i="1"/>
  <c r="O2555" i="1"/>
  <c r="AB2555" i="1"/>
  <c r="AJ2555" i="1"/>
  <c r="N2556" i="1"/>
  <c r="O2556" i="1"/>
  <c r="AB2556" i="1"/>
  <c r="AC2556" i="1"/>
  <c r="AD2556" i="1"/>
  <c r="AJ2556" i="1"/>
  <c r="N2557" i="1"/>
  <c r="O2557" i="1"/>
  <c r="AB2557" i="1"/>
  <c r="N2558" i="1"/>
  <c r="O2558" i="1"/>
  <c r="AB2558" i="1"/>
  <c r="N2559" i="1"/>
  <c r="O2559" i="1"/>
  <c r="AB2559" i="1"/>
  <c r="N2560" i="1"/>
  <c r="O2560" i="1"/>
  <c r="AB2560" i="1"/>
  <c r="N2561" i="1"/>
  <c r="O2561" i="1"/>
  <c r="AB2561" i="1"/>
  <c r="N2562" i="1"/>
  <c r="O2562" i="1"/>
  <c r="AB2562" i="1"/>
  <c r="AJ2562" i="1"/>
  <c r="N2563" i="1"/>
  <c r="O2563" i="1"/>
  <c r="AB2563" i="1"/>
  <c r="N2564" i="1"/>
  <c r="O2564" i="1"/>
  <c r="AB2564" i="1"/>
  <c r="N2565" i="1"/>
  <c r="O2565" i="1"/>
  <c r="AB2565" i="1"/>
  <c r="AJ2565" i="1"/>
  <c r="N2566" i="1"/>
  <c r="O2566" i="1"/>
  <c r="AB2566" i="1"/>
  <c r="AJ2566" i="1"/>
  <c r="N2567" i="1"/>
  <c r="O2567" i="1"/>
  <c r="AB2567" i="1"/>
  <c r="AC2567" i="1"/>
  <c r="AD2567" i="1"/>
  <c r="N2568" i="1"/>
  <c r="O2568" i="1"/>
  <c r="AB2568" i="1"/>
  <c r="N2569" i="1"/>
  <c r="O2569" i="1"/>
  <c r="AB2569" i="1"/>
  <c r="N2570" i="1"/>
  <c r="O2570" i="1"/>
  <c r="AB2570" i="1"/>
  <c r="N2571" i="1"/>
  <c r="O2571" i="1"/>
  <c r="AB2571" i="1"/>
  <c r="AC2571" i="1"/>
  <c r="AD2571" i="1"/>
  <c r="N2572" i="1"/>
  <c r="O2572" i="1"/>
  <c r="AB2572" i="1"/>
  <c r="AC2572" i="1"/>
  <c r="AD2572" i="1"/>
  <c r="N2573" i="1"/>
  <c r="O2573" i="1"/>
  <c r="AB2573" i="1"/>
  <c r="N2574" i="1"/>
  <c r="O2574" i="1"/>
  <c r="AB2574" i="1"/>
  <c r="N2575" i="1"/>
  <c r="O2575" i="1"/>
  <c r="AB2575" i="1"/>
  <c r="N2576" i="1"/>
  <c r="O2576" i="1"/>
  <c r="Y2576" i="1"/>
  <c r="AB2576" i="1"/>
  <c r="AJ2576" i="1"/>
  <c r="N2577" i="1"/>
  <c r="O2577" i="1"/>
  <c r="AB2577" i="1"/>
  <c r="AC2577" i="1"/>
  <c r="AD2577" i="1"/>
  <c r="N2578" i="1"/>
  <c r="O2578" i="1"/>
  <c r="AB2578" i="1"/>
  <c r="AC2578" i="1"/>
  <c r="AD2578" i="1"/>
  <c r="AJ2578" i="1"/>
  <c r="N2579" i="1"/>
  <c r="O2579" i="1"/>
  <c r="AB2579" i="1"/>
  <c r="AJ2579" i="1"/>
  <c r="N2580" i="1"/>
  <c r="O2580" i="1"/>
  <c r="AB2580" i="1"/>
  <c r="AJ2580" i="1"/>
  <c r="N2581" i="1"/>
  <c r="O2581" i="1"/>
  <c r="AB2581" i="1"/>
  <c r="N2582" i="1"/>
  <c r="O2582" i="1"/>
  <c r="AB2582" i="1"/>
  <c r="N2583" i="1"/>
  <c r="O2583" i="1"/>
  <c r="Y2583" i="1"/>
  <c r="AB2583" i="1"/>
  <c r="N2584" i="1"/>
  <c r="O2584" i="1"/>
  <c r="AB2584" i="1"/>
  <c r="AC2584" i="1"/>
  <c r="AD2584" i="1"/>
  <c r="N2585" i="1"/>
  <c r="O2585" i="1"/>
  <c r="AB2585" i="1"/>
  <c r="AC2585" i="1"/>
  <c r="AD2585" i="1"/>
  <c r="N2586" i="1"/>
  <c r="O2586" i="1"/>
  <c r="AB2586" i="1"/>
  <c r="N2587" i="1"/>
  <c r="O2587" i="1"/>
  <c r="AB2587" i="1"/>
  <c r="N2588" i="1"/>
  <c r="O2588" i="1"/>
  <c r="AB2588" i="1"/>
  <c r="AJ2588" i="1"/>
  <c r="N2589" i="1"/>
  <c r="O2589" i="1"/>
  <c r="Y2589" i="1"/>
  <c r="AA2589" i="1"/>
  <c r="AB2589" i="1"/>
  <c r="N2590" i="1"/>
  <c r="O2590" i="1"/>
  <c r="AB2590" i="1"/>
  <c r="N2591" i="1"/>
  <c r="O2591" i="1"/>
  <c r="AB2591" i="1"/>
  <c r="AC2591" i="1"/>
  <c r="AD2591" i="1"/>
  <c r="AJ2591" i="1"/>
  <c r="N2592" i="1"/>
  <c r="O2592" i="1"/>
  <c r="AB2592" i="1"/>
  <c r="AC2592" i="1"/>
  <c r="AD2592" i="1"/>
  <c r="AJ2592" i="1"/>
  <c r="N2593" i="1"/>
  <c r="O2593" i="1"/>
  <c r="AB2593" i="1"/>
  <c r="N2594" i="1"/>
  <c r="O2594" i="1"/>
  <c r="AB2594" i="1"/>
  <c r="N2595" i="1"/>
  <c r="O2595" i="1"/>
  <c r="AB2595" i="1"/>
  <c r="N2596" i="1"/>
  <c r="O2596" i="1"/>
  <c r="AB2596" i="1"/>
  <c r="N2597" i="1"/>
  <c r="O2597" i="1"/>
  <c r="Y2597" i="1"/>
  <c r="AB2597" i="1"/>
  <c r="AJ2597" i="1"/>
  <c r="N2598" i="1"/>
  <c r="O2598" i="1"/>
  <c r="AB2598" i="1"/>
  <c r="N2599" i="1"/>
  <c r="O2599" i="1"/>
  <c r="AB2599" i="1"/>
  <c r="N2600" i="1"/>
  <c r="O2600" i="1"/>
  <c r="Y2600" i="1"/>
  <c r="AB2600" i="1"/>
  <c r="N2601" i="1"/>
  <c r="O2601" i="1"/>
  <c r="AB2601" i="1"/>
  <c r="N2602" i="1"/>
  <c r="O2602" i="1"/>
  <c r="AB2602" i="1"/>
  <c r="N2603" i="1"/>
  <c r="O2603" i="1"/>
  <c r="AB2603" i="1"/>
  <c r="N2604" i="1"/>
  <c r="O2604" i="1"/>
  <c r="AB2604" i="1"/>
  <c r="N2605" i="1"/>
  <c r="O2605" i="1"/>
  <c r="AB2605" i="1"/>
  <c r="AJ2605" i="1"/>
  <c r="N2606" i="1"/>
  <c r="O2606" i="1"/>
  <c r="AB2606" i="1"/>
  <c r="AJ2606" i="1"/>
  <c r="N2607" i="1"/>
  <c r="O2607" i="1"/>
  <c r="AB2607" i="1"/>
  <c r="N2608" i="1"/>
  <c r="O2608" i="1"/>
  <c r="Y2608" i="1"/>
  <c r="AB2608" i="1"/>
  <c r="AJ2608" i="1"/>
  <c r="N2609" i="1"/>
  <c r="O2609" i="1"/>
  <c r="AB2609" i="1"/>
  <c r="N2610" i="1"/>
  <c r="O2610" i="1"/>
  <c r="AB2610" i="1"/>
  <c r="N2611" i="1"/>
  <c r="O2611" i="1"/>
  <c r="AB2611" i="1"/>
  <c r="N2612" i="1"/>
  <c r="O2612" i="1"/>
  <c r="AB2612" i="1"/>
  <c r="N2613" i="1"/>
  <c r="O2613" i="1"/>
  <c r="AB2613" i="1"/>
  <c r="N2614" i="1"/>
  <c r="O2614" i="1"/>
  <c r="AB2614" i="1"/>
  <c r="AJ2614" i="1"/>
  <c r="N2615" i="1"/>
  <c r="O2615" i="1"/>
  <c r="AB2615" i="1"/>
  <c r="AC2615" i="1"/>
  <c r="AD2615" i="1"/>
  <c r="N2616" i="1"/>
  <c r="O2616" i="1"/>
  <c r="AB2616" i="1"/>
  <c r="AC2616" i="1"/>
  <c r="AD2616" i="1"/>
  <c r="N2617" i="1"/>
  <c r="O2617" i="1"/>
  <c r="AB2617" i="1"/>
  <c r="AC2617" i="1"/>
  <c r="AD2617" i="1"/>
  <c r="N2618" i="1"/>
  <c r="O2618" i="1"/>
  <c r="AB2618" i="1"/>
  <c r="N2619" i="1"/>
  <c r="O2619" i="1"/>
  <c r="AB2619" i="1"/>
  <c r="AC2619" i="1"/>
  <c r="AD2619" i="1"/>
  <c r="N2620" i="1"/>
  <c r="O2620" i="1"/>
  <c r="AB2620" i="1"/>
  <c r="N2621" i="1"/>
  <c r="O2621" i="1"/>
  <c r="AB2621" i="1"/>
  <c r="N2622" i="1"/>
  <c r="O2622" i="1"/>
  <c r="AB2622" i="1"/>
  <c r="N2623" i="1"/>
  <c r="O2623" i="1"/>
  <c r="AB2623" i="1"/>
  <c r="N2624" i="1"/>
  <c r="O2624" i="1"/>
  <c r="AB2624" i="1"/>
  <c r="AJ2624" i="1"/>
  <c r="N2625" i="1"/>
  <c r="O2625" i="1"/>
  <c r="AB2625" i="1"/>
  <c r="AJ2625" i="1"/>
  <c r="N2626" i="1"/>
  <c r="O2626" i="1"/>
  <c r="AB2626" i="1"/>
  <c r="N2627" i="1"/>
  <c r="O2627" i="1"/>
  <c r="AB2627" i="1"/>
  <c r="AC2627" i="1"/>
  <c r="AD2627" i="1"/>
  <c r="N2628" i="1"/>
  <c r="O2628" i="1"/>
  <c r="AB2628" i="1"/>
  <c r="N2629" i="1"/>
  <c r="O2629" i="1"/>
  <c r="AB2629" i="1"/>
  <c r="N2630" i="1"/>
  <c r="O2630" i="1"/>
  <c r="AB2630" i="1"/>
  <c r="N2631" i="1"/>
  <c r="O2631" i="1"/>
  <c r="AB2631" i="1"/>
  <c r="N2632" i="1"/>
  <c r="O2632" i="1"/>
  <c r="AB2632" i="1"/>
  <c r="N2633" i="1"/>
  <c r="O2633" i="1"/>
  <c r="Y2633" i="1"/>
  <c r="AB2633" i="1"/>
  <c r="AJ2633" i="1"/>
  <c r="N2634" i="1"/>
  <c r="O2634" i="1"/>
  <c r="AB2634" i="1"/>
  <c r="AJ2634" i="1"/>
  <c r="N2635" i="1"/>
  <c r="O2635" i="1"/>
  <c r="AB2635" i="1"/>
  <c r="AC2635" i="1"/>
  <c r="AD2635" i="1"/>
  <c r="N2636" i="1"/>
  <c r="O2636" i="1"/>
  <c r="AB2636" i="1"/>
  <c r="N2637" i="1"/>
  <c r="O2637" i="1"/>
  <c r="Y2637" i="1"/>
  <c r="AB2637" i="1"/>
  <c r="AJ2637" i="1"/>
  <c r="N2638" i="1"/>
  <c r="O2638" i="1"/>
  <c r="AB2638" i="1"/>
  <c r="AC2638" i="1"/>
  <c r="AD2638" i="1"/>
  <c r="N2639" i="1"/>
  <c r="O2639" i="1"/>
  <c r="AB2639" i="1"/>
  <c r="AC2639" i="1"/>
  <c r="AD2639" i="1"/>
  <c r="N2640" i="1"/>
  <c r="O2640" i="1"/>
  <c r="AB2640" i="1"/>
  <c r="N2641" i="1"/>
  <c r="O2641" i="1"/>
  <c r="AB2641" i="1"/>
  <c r="N2642" i="1"/>
  <c r="O2642" i="1"/>
  <c r="AB2642" i="1"/>
  <c r="N2643" i="1"/>
  <c r="O2643" i="1"/>
  <c r="AB2643" i="1"/>
  <c r="N2644" i="1"/>
  <c r="O2644" i="1"/>
  <c r="AB2644" i="1"/>
  <c r="N2645" i="1"/>
  <c r="O2645" i="1"/>
  <c r="Y2645" i="1"/>
  <c r="AB2645" i="1"/>
  <c r="N2646" i="1"/>
  <c r="O2646" i="1"/>
  <c r="AB2646" i="1"/>
  <c r="AJ2646" i="1"/>
  <c r="N2647" i="1"/>
  <c r="O2647" i="1"/>
  <c r="Y2647" i="1"/>
  <c r="AB2647" i="1"/>
  <c r="AJ2647" i="1"/>
  <c r="N2648" i="1"/>
  <c r="O2648" i="1"/>
  <c r="AB2648" i="1"/>
  <c r="AJ2648" i="1"/>
  <c r="N2649" i="1"/>
  <c r="O2649" i="1"/>
  <c r="AB2649" i="1"/>
  <c r="N2650" i="1"/>
  <c r="O2650" i="1"/>
  <c r="AB2650" i="1"/>
  <c r="AC2650" i="1"/>
  <c r="AD2650" i="1"/>
  <c r="AJ2650" i="1"/>
  <c r="N2651" i="1"/>
  <c r="O2651" i="1"/>
  <c r="AB2651" i="1"/>
  <c r="N2652" i="1"/>
  <c r="O2652" i="1"/>
  <c r="AB2652" i="1"/>
  <c r="AC2652" i="1"/>
  <c r="AD2652" i="1"/>
  <c r="AJ2652" i="1"/>
  <c r="N2653" i="1"/>
  <c r="O2653" i="1"/>
  <c r="AB2653" i="1"/>
  <c r="AC2653" i="1"/>
  <c r="AD2653" i="1"/>
  <c r="AJ2653" i="1"/>
  <c r="N2654" i="1"/>
  <c r="O2654" i="1"/>
  <c r="AB2654" i="1"/>
  <c r="AC2654" i="1"/>
  <c r="AD2654" i="1"/>
  <c r="N2655" i="1"/>
  <c r="O2655" i="1"/>
  <c r="AB2655" i="1"/>
  <c r="AC2655" i="1"/>
  <c r="AD2655" i="1"/>
  <c r="N2656" i="1"/>
  <c r="O2656" i="1"/>
  <c r="AB2656" i="1"/>
  <c r="AC2656" i="1"/>
  <c r="AD2656" i="1"/>
  <c r="AJ2656" i="1"/>
  <c r="N2657" i="1"/>
  <c r="O2657" i="1"/>
  <c r="AB2657" i="1"/>
  <c r="AC2657" i="1"/>
  <c r="AD2657" i="1"/>
  <c r="AJ2657" i="1"/>
  <c r="N2658" i="1"/>
  <c r="O2658" i="1"/>
  <c r="AB2658" i="1"/>
  <c r="AC2658" i="1"/>
  <c r="AD2658" i="1"/>
  <c r="AJ2658" i="1"/>
  <c r="N2659" i="1"/>
  <c r="O2659" i="1"/>
  <c r="AB2659" i="1"/>
  <c r="N2660" i="1"/>
  <c r="O2660" i="1"/>
  <c r="AB2660" i="1"/>
  <c r="N2661" i="1"/>
  <c r="O2661" i="1"/>
  <c r="AB2661" i="1"/>
  <c r="N2662" i="1"/>
  <c r="O2662" i="1"/>
  <c r="AB2662" i="1"/>
  <c r="N2663" i="1"/>
  <c r="O2663" i="1"/>
  <c r="AB2663" i="1"/>
  <c r="N2664" i="1"/>
  <c r="O2664" i="1"/>
  <c r="AB2664" i="1"/>
  <c r="N2665" i="1"/>
  <c r="O2665" i="1"/>
  <c r="AB2665" i="1"/>
  <c r="N2666" i="1"/>
  <c r="O2666" i="1"/>
  <c r="AB2666" i="1"/>
  <c r="N2667" i="1"/>
  <c r="O2667" i="1"/>
  <c r="AB2667" i="1"/>
  <c r="N2668" i="1"/>
  <c r="O2668" i="1"/>
  <c r="AB2668" i="1"/>
  <c r="N2669" i="1"/>
  <c r="O2669" i="1"/>
  <c r="AB2669" i="1"/>
  <c r="N2670" i="1"/>
  <c r="O2670" i="1"/>
  <c r="AB2670" i="1"/>
  <c r="AC2670" i="1"/>
  <c r="AD2670" i="1"/>
  <c r="AJ2670" i="1"/>
  <c r="N2671" i="1"/>
  <c r="O2671" i="1"/>
  <c r="AB2671" i="1"/>
  <c r="AC2671" i="1"/>
  <c r="AD2671" i="1"/>
  <c r="AJ2671" i="1"/>
  <c r="N2672" i="1"/>
  <c r="O2672" i="1"/>
  <c r="AB2672" i="1"/>
  <c r="AC2672" i="1"/>
  <c r="AD2672" i="1"/>
  <c r="AJ2672" i="1"/>
  <c r="N2673" i="1"/>
  <c r="O2673" i="1"/>
  <c r="AB2673" i="1"/>
  <c r="N2674" i="1"/>
  <c r="O2674" i="1"/>
  <c r="AB2674" i="1"/>
  <c r="N2675" i="1"/>
  <c r="O2675" i="1"/>
  <c r="AB2675" i="1"/>
  <c r="N2676" i="1"/>
  <c r="O2676" i="1"/>
  <c r="AB2676" i="1"/>
  <c r="N2677" i="1"/>
  <c r="O2677" i="1"/>
  <c r="AB2677" i="1"/>
  <c r="N2678" i="1"/>
  <c r="O2678" i="1"/>
  <c r="AB2678" i="1"/>
  <c r="N2679" i="1"/>
  <c r="O2679" i="1"/>
  <c r="AB2679" i="1"/>
  <c r="N2680" i="1"/>
  <c r="O2680" i="1"/>
  <c r="AB2680" i="1"/>
  <c r="N2681" i="1"/>
  <c r="O2681" i="1"/>
  <c r="AB2681" i="1"/>
  <c r="N2682" i="1"/>
  <c r="O2682" i="1"/>
  <c r="AB2682" i="1"/>
  <c r="N2683" i="1"/>
  <c r="O2683" i="1"/>
  <c r="AB2683" i="1"/>
  <c r="N2684" i="1"/>
  <c r="O2684" i="1"/>
  <c r="AB2684" i="1"/>
  <c r="AJ2684" i="1"/>
  <c r="N2685" i="1"/>
  <c r="O2685" i="1"/>
  <c r="Y2685" i="1"/>
  <c r="AB2685" i="1"/>
  <c r="AJ2685" i="1"/>
  <c r="N2686" i="1"/>
  <c r="O2686" i="1"/>
  <c r="AA2686" i="1"/>
  <c r="AB2686" i="1"/>
  <c r="AJ2686" i="1"/>
  <c r="N2687" i="1"/>
  <c r="O2687" i="1"/>
  <c r="Y2687" i="1"/>
  <c r="AB2687" i="1"/>
  <c r="N2688" i="1"/>
  <c r="O2688" i="1"/>
  <c r="AB2688" i="1"/>
  <c r="N2689" i="1"/>
  <c r="O2689" i="1"/>
  <c r="AB2689" i="1"/>
  <c r="N2690" i="1"/>
  <c r="O2690" i="1"/>
  <c r="AB2690" i="1"/>
  <c r="N2691" i="1"/>
  <c r="O2691" i="1"/>
  <c r="AB2691" i="1"/>
  <c r="AC2691" i="1"/>
  <c r="AD2691" i="1"/>
  <c r="AJ2691" i="1"/>
  <c r="N2692" i="1"/>
  <c r="O2692" i="1"/>
  <c r="AB2692" i="1"/>
  <c r="AC2692" i="1"/>
  <c r="AD2692" i="1"/>
  <c r="AJ2692" i="1"/>
  <c r="N2693" i="1"/>
  <c r="O2693" i="1"/>
  <c r="AB2693" i="1"/>
  <c r="AC2693" i="1"/>
  <c r="AD2693" i="1"/>
  <c r="AJ2693" i="1"/>
  <c r="N2694" i="1"/>
  <c r="O2694" i="1"/>
  <c r="AB2694" i="1"/>
  <c r="N2695" i="1"/>
  <c r="O2695" i="1"/>
  <c r="AB2695" i="1"/>
  <c r="AC2695" i="1"/>
  <c r="AD2695" i="1"/>
  <c r="N2696" i="1"/>
  <c r="O2696" i="1"/>
  <c r="AB2696" i="1"/>
  <c r="AC2696" i="1"/>
  <c r="AD2696" i="1"/>
  <c r="N2697" i="1"/>
  <c r="O2697" i="1"/>
  <c r="AB2697" i="1"/>
  <c r="AC2697" i="1"/>
  <c r="AD2697" i="1"/>
  <c r="N2698" i="1"/>
  <c r="O2698" i="1"/>
  <c r="AB2698" i="1"/>
  <c r="N2699" i="1"/>
  <c r="O2699" i="1"/>
  <c r="AB2699" i="1"/>
  <c r="AJ2699" i="1"/>
  <c r="N2700" i="1"/>
  <c r="O2700" i="1"/>
  <c r="AB2700" i="1"/>
  <c r="N2701" i="1"/>
  <c r="O2701" i="1"/>
  <c r="AB2701" i="1"/>
  <c r="N2702" i="1"/>
  <c r="O2702" i="1"/>
  <c r="AB2702" i="1"/>
  <c r="N2703" i="1"/>
  <c r="O2703" i="1"/>
  <c r="AB2703" i="1"/>
  <c r="N2704" i="1"/>
  <c r="O2704" i="1"/>
  <c r="Y2704" i="1"/>
  <c r="AB2704" i="1"/>
  <c r="N2705" i="1"/>
  <c r="O2705" i="1"/>
  <c r="AB2705" i="1"/>
  <c r="N2706" i="1"/>
  <c r="O2706" i="1"/>
  <c r="AB2706" i="1"/>
  <c r="N2707" i="1"/>
  <c r="O2707" i="1"/>
  <c r="AB2707" i="1"/>
  <c r="N2708" i="1"/>
  <c r="O2708" i="1"/>
  <c r="AB2708" i="1"/>
  <c r="N2709" i="1"/>
  <c r="O2709" i="1"/>
  <c r="AB2709" i="1"/>
  <c r="N2710" i="1"/>
  <c r="O2710" i="1"/>
  <c r="AB2710" i="1"/>
  <c r="N2711" i="1"/>
  <c r="O2711" i="1"/>
  <c r="AB2711" i="1"/>
  <c r="N2712" i="1"/>
  <c r="O2712" i="1"/>
  <c r="AB2712" i="1"/>
  <c r="AC2712" i="1"/>
  <c r="AD2712" i="1"/>
  <c r="N2713" i="1"/>
  <c r="O2713" i="1"/>
  <c r="AB2713" i="1"/>
  <c r="AC2713" i="1"/>
  <c r="AD2713" i="1"/>
  <c r="N2714" i="1"/>
  <c r="O2714" i="1"/>
  <c r="AB2714" i="1"/>
  <c r="AJ2714" i="1"/>
  <c r="N2715" i="1"/>
  <c r="O2715" i="1"/>
  <c r="AB2715" i="1"/>
  <c r="AJ2715" i="1"/>
  <c r="N2716" i="1"/>
  <c r="O2716" i="1"/>
  <c r="AB2716" i="1"/>
  <c r="AC2716" i="1"/>
  <c r="AD2716" i="1"/>
  <c r="N2717" i="1"/>
  <c r="O2717" i="1"/>
  <c r="AB2717" i="1"/>
  <c r="N2718" i="1"/>
  <c r="O2718" i="1"/>
  <c r="AB2718" i="1"/>
  <c r="N2719" i="1"/>
  <c r="O2719" i="1"/>
  <c r="AB2719" i="1"/>
  <c r="AJ2719" i="1"/>
  <c r="N2720" i="1"/>
  <c r="O2720" i="1"/>
  <c r="AB2720" i="1"/>
  <c r="N2721" i="1"/>
  <c r="O2721" i="1"/>
  <c r="AB2721" i="1"/>
  <c r="N2722" i="1"/>
  <c r="O2722" i="1"/>
  <c r="AB2722" i="1"/>
  <c r="N2723" i="1"/>
  <c r="O2723" i="1"/>
  <c r="AB2723" i="1"/>
  <c r="N2724" i="1"/>
  <c r="O2724" i="1"/>
  <c r="AB2724" i="1"/>
  <c r="N2725" i="1"/>
  <c r="O2725" i="1"/>
  <c r="AB2725" i="1"/>
  <c r="N2726" i="1"/>
  <c r="O2726" i="1"/>
  <c r="AB2726" i="1"/>
  <c r="N2727" i="1"/>
  <c r="O2727" i="1"/>
  <c r="AB2727" i="1"/>
  <c r="N2728" i="1"/>
  <c r="O2728" i="1"/>
  <c r="AB2728" i="1"/>
  <c r="N2729" i="1"/>
  <c r="O2729" i="1"/>
  <c r="AB2729" i="1"/>
  <c r="N2730" i="1"/>
  <c r="O2730" i="1"/>
  <c r="AB2730" i="1"/>
  <c r="N2731" i="1"/>
  <c r="O2731" i="1"/>
  <c r="AB2731" i="1"/>
  <c r="N2732" i="1"/>
  <c r="O2732" i="1"/>
  <c r="AB2732" i="1"/>
  <c r="N2733" i="1"/>
  <c r="O2733" i="1"/>
  <c r="AB2733" i="1"/>
  <c r="N2734" i="1"/>
  <c r="O2734" i="1"/>
  <c r="AB2734" i="1"/>
  <c r="AJ2734" i="1"/>
  <c r="N2735" i="1"/>
  <c r="O2735" i="1"/>
  <c r="AB2735" i="1"/>
  <c r="AJ2735" i="1"/>
  <c r="N2736" i="1"/>
  <c r="O2736" i="1"/>
  <c r="AB2736" i="1"/>
  <c r="AJ2736" i="1"/>
  <c r="N2737" i="1"/>
  <c r="O2737" i="1"/>
  <c r="AB2737" i="1"/>
  <c r="AJ2737" i="1"/>
  <c r="N2738" i="1"/>
  <c r="O2738" i="1"/>
  <c r="AB2738" i="1"/>
  <c r="N2739" i="1"/>
  <c r="O2739" i="1"/>
  <c r="AB2739" i="1"/>
  <c r="N2740" i="1"/>
  <c r="O2740" i="1"/>
  <c r="AB2740" i="1"/>
  <c r="N2741" i="1"/>
  <c r="O2741" i="1"/>
  <c r="AB2741" i="1"/>
  <c r="N2742" i="1"/>
  <c r="O2742" i="1"/>
  <c r="AB2742" i="1"/>
  <c r="N2743" i="1"/>
  <c r="O2743" i="1"/>
  <c r="AB2743" i="1"/>
  <c r="AC2743" i="1"/>
  <c r="AD2743" i="1"/>
  <c r="N2744" i="1"/>
  <c r="O2744" i="1"/>
  <c r="AB2744" i="1"/>
  <c r="AJ2744" i="1"/>
  <c r="N2745" i="1"/>
  <c r="O2745" i="1"/>
  <c r="AB2745" i="1"/>
  <c r="AJ2745" i="1"/>
  <c r="N2746" i="1"/>
  <c r="O2746" i="1"/>
  <c r="AB2746" i="1"/>
  <c r="N2747" i="1"/>
  <c r="O2747" i="1"/>
  <c r="AB2747" i="1"/>
  <c r="N2748" i="1"/>
  <c r="O2748" i="1"/>
  <c r="AB2748" i="1"/>
  <c r="N2749" i="1"/>
  <c r="O2749" i="1"/>
  <c r="AB2749" i="1"/>
  <c r="N2750" i="1"/>
  <c r="O2750" i="1"/>
  <c r="AB2750" i="1"/>
  <c r="N2751" i="1"/>
  <c r="O2751" i="1"/>
  <c r="AB2751" i="1"/>
  <c r="N2752" i="1"/>
  <c r="O2752" i="1"/>
  <c r="AB2752" i="1"/>
  <c r="N2753" i="1"/>
  <c r="O2753" i="1"/>
  <c r="AB2753" i="1"/>
  <c r="AC2753" i="1"/>
  <c r="AD2753" i="1"/>
  <c r="N2754" i="1"/>
  <c r="O2754" i="1"/>
  <c r="AB2754" i="1"/>
  <c r="AJ2754" i="1"/>
  <c r="N2755" i="1"/>
  <c r="O2755" i="1"/>
  <c r="AB2755" i="1"/>
  <c r="N2756" i="1"/>
  <c r="O2756" i="1"/>
  <c r="AB2756" i="1"/>
  <c r="AC2756" i="1"/>
  <c r="AD2756" i="1"/>
  <c r="N2757" i="1"/>
  <c r="O2757" i="1"/>
  <c r="AB2757" i="1"/>
  <c r="N2758" i="1"/>
  <c r="O2758" i="1"/>
  <c r="AB2758" i="1"/>
  <c r="N2759" i="1"/>
  <c r="O2759" i="1"/>
  <c r="AB2759" i="1"/>
  <c r="N2760" i="1"/>
  <c r="O2760" i="1"/>
  <c r="AB2760" i="1"/>
  <c r="N2761" i="1"/>
  <c r="O2761" i="1"/>
  <c r="AB2761" i="1"/>
  <c r="N2762" i="1"/>
  <c r="O2762" i="1"/>
  <c r="AB2762" i="1"/>
  <c r="N2763" i="1"/>
  <c r="O2763" i="1"/>
  <c r="AB2763" i="1"/>
  <c r="N2764" i="1"/>
  <c r="O2764" i="1"/>
  <c r="AB2764" i="1"/>
  <c r="N2765" i="1"/>
  <c r="O2765" i="1"/>
  <c r="AB2765" i="1"/>
  <c r="N2766" i="1"/>
  <c r="O2766" i="1"/>
  <c r="AB2766" i="1"/>
  <c r="N2767" i="1"/>
  <c r="O2767" i="1"/>
  <c r="AB2767" i="1"/>
  <c r="N2768" i="1"/>
  <c r="O2768" i="1"/>
  <c r="AB2768" i="1"/>
  <c r="N2769" i="1"/>
  <c r="O2769" i="1"/>
  <c r="AB2769" i="1"/>
  <c r="AJ2769" i="1"/>
  <c r="N2770" i="1"/>
  <c r="O2770" i="1"/>
  <c r="AB2770" i="1"/>
  <c r="N2771" i="1"/>
  <c r="O2771" i="1"/>
  <c r="Y2771" i="1"/>
  <c r="AB2771" i="1"/>
  <c r="N2772" i="1"/>
  <c r="O2772" i="1"/>
  <c r="AB2772" i="1"/>
  <c r="N2773" i="1"/>
  <c r="O2773" i="1"/>
  <c r="AB2773" i="1"/>
  <c r="N2774" i="1"/>
  <c r="O2774" i="1"/>
  <c r="AB2774" i="1"/>
  <c r="N2775" i="1"/>
  <c r="O2775" i="1"/>
  <c r="AB2775" i="1"/>
  <c r="N2776" i="1"/>
  <c r="O2776" i="1"/>
  <c r="AB2776" i="1"/>
  <c r="N2777" i="1"/>
  <c r="O2777" i="1"/>
  <c r="AB2777" i="1"/>
  <c r="AJ2777" i="1"/>
  <c r="N2778" i="1"/>
  <c r="O2778" i="1"/>
  <c r="AB2778" i="1"/>
  <c r="AJ2778" i="1"/>
  <c r="N2779" i="1"/>
  <c r="O2779" i="1"/>
  <c r="AB2779" i="1"/>
  <c r="AC2779" i="1"/>
  <c r="AD2779" i="1"/>
  <c r="N2780" i="1"/>
  <c r="O2780" i="1"/>
  <c r="AB2780" i="1"/>
  <c r="AC2780" i="1"/>
  <c r="AD2780" i="1"/>
  <c r="N2781" i="1"/>
  <c r="O2781" i="1"/>
  <c r="AB2781" i="1"/>
  <c r="AC2781" i="1"/>
  <c r="AD2781" i="1"/>
  <c r="N2782" i="1"/>
  <c r="O2782" i="1"/>
  <c r="AB2782" i="1"/>
  <c r="N2783" i="1"/>
  <c r="O2783" i="1"/>
  <c r="AB2783" i="1"/>
  <c r="AJ2783" i="1"/>
  <c r="N2784" i="1"/>
  <c r="O2784" i="1"/>
  <c r="AB2784" i="1"/>
  <c r="AJ2784" i="1"/>
  <c r="N2785" i="1"/>
  <c r="O2785" i="1"/>
  <c r="AB2785" i="1"/>
  <c r="N2786" i="1"/>
  <c r="O2786" i="1"/>
  <c r="AB2786" i="1"/>
  <c r="N2787" i="1"/>
  <c r="O2787" i="1"/>
  <c r="AB2787" i="1"/>
  <c r="AJ2787" i="1"/>
  <c r="N2788" i="1"/>
  <c r="O2788" i="1"/>
  <c r="AB2788" i="1"/>
  <c r="AC2788" i="1"/>
  <c r="AD2788" i="1"/>
  <c r="N2789" i="1"/>
  <c r="O2789" i="1"/>
  <c r="AB2789" i="1"/>
  <c r="AJ2789" i="1"/>
  <c r="N2790" i="1"/>
  <c r="O2790" i="1"/>
  <c r="AB2790" i="1"/>
  <c r="N2791" i="1"/>
  <c r="O2791" i="1"/>
  <c r="AB2791" i="1"/>
  <c r="N2792" i="1"/>
  <c r="O2792" i="1"/>
  <c r="AB2792" i="1"/>
  <c r="N2793" i="1"/>
  <c r="O2793" i="1"/>
  <c r="AB2793" i="1"/>
  <c r="N2794" i="1"/>
  <c r="O2794" i="1"/>
  <c r="AB2794" i="1"/>
  <c r="N2795" i="1"/>
  <c r="O2795" i="1"/>
  <c r="AB2795" i="1"/>
  <c r="N2796" i="1"/>
  <c r="O2796" i="1"/>
  <c r="AB2796" i="1"/>
  <c r="N2797" i="1"/>
  <c r="O2797" i="1"/>
  <c r="AB2797" i="1"/>
  <c r="N2798" i="1"/>
  <c r="O2798" i="1"/>
  <c r="AB2798" i="1"/>
  <c r="AC2798" i="1"/>
  <c r="AD2798" i="1"/>
  <c r="N2799" i="1"/>
  <c r="O2799" i="1"/>
  <c r="AB2799" i="1"/>
  <c r="AJ2799" i="1"/>
  <c r="N2800" i="1"/>
  <c r="O2800" i="1"/>
  <c r="AB2800" i="1"/>
  <c r="N2801" i="1"/>
  <c r="O2801" i="1"/>
  <c r="Y2801" i="1"/>
  <c r="AB2801" i="1"/>
  <c r="AJ2801" i="1"/>
  <c r="N2802" i="1"/>
  <c r="O2802" i="1"/>
  <c r="Y2802" i="1"/>
  <c r="AB2802" i="1"/>
  <c r="N2803" i="1"/>
  <c r="O2803" i="1"/>
  <c r="AB2803" i="1"/>
  <c r="N2804" i="1"/>
  <c r="O2804" i="1"/>
  <c r="AB2804" i="1"/>
  <c r="AJ2804" i="1"/>
  <c r="N2805" i="1"/>
  <c r="O2805" i="1"/>
  <c r="AA2805" i="1"/>
  <c r="AB2805" i="1"/>
  <c r="AJ2805" i="1"/>
  <c r="N2806" i="1"/>
  <c r="O2806" i="1"/>
  <c r="Y2806" i="1"/>
  <c r="AB2806" i="1"/>
  <c r="AJ2806" i="1"/>
  <c r="N2807" i="1"/>
  <c r="O2807" i="1"/>
  <c r="AB2807" i="1"/>
  <c r="AJ2807" i="1"/>
  <c r="N2808" i="1"/>
  <c r="O2808" i="1"/>
  <c r="AB2808" i="1"/>
  <c r="AJ2808" i="1"/>
  <c r="N2809" i="1"/>
  <c r="O2809" i="1"/>
  <c r="AB2809" i="1"/>
  <c r="N2810" i="1"/>
  <c r="O2810" i="1"/>
  <c r="AB2810" i="1"/>
  <c r="N2811" i="1"/>
  <c r="O2811" i="1"/>
  <c r="AB2811" i="1"/>
  <c r="AJ2811" i="1"/>
  <c r="N2812" i="1"/>
  <c r="O2812" i="1"/>
  <c r="AB2812" i="1"/>
  <c r="N2813" i="1"/>
  <c r="O2813" i="1"/>
  <c r="AB2813" i="1"/>
  <c r="N2814" i="1"/>
  <c r="O2814" i="1"/>
  <c r="AB2814" i="1"/>
  <c r="N2815" i="1"/>
  <c r="O2815" i="1"/>
  <c r="Y2815" i="1"/>
  <c r="AB2815" i="1"/>
  <c r="N2816" i="1"/>
  <c r="O2816" i="1"/>
  <c r="AB2816" i="1"/>
  <c r="N2817" i="1"/>
  <c r="O2817" i="1"/>
  <c r="AB2817" i="1"/>
  <c r="AJ2817" i="1"/>
  <c r="N2818" i="1"/>
  <c r="O2818" i="1"/>
  <c r="AB2818" i="1"/>
  <c r="AJ2818" i="1"/>
  <c r="N2819" i="1"/>
  <c r="O2819" i="1"/>
  <c r="AB2819" i="1"/>
  <c r="AJ2819" i="1"/>
  <c r="N2820" i="1"/>
  <c r="O2820" i="1"/>
  <c r="AB2820" i="1"/>
  <c r="N2821" i="1"/>
  <c r="O2821" i="1"/>
  <c r="AB2821" i="1"/>
  <c r="N2822" i="1"/>
  <c r="O2822" i="1"/>
  <c r="Y2822" i="1"/>
  <c r="AB2822" i="1"/>
  <c r="N2823" i="1"/>
  <c r="O2823" i="1"/>
  <c r="Y2823" i="1"/>
  <c r="AB2823" i="1"/>
  <c r="N2824" i="1"/>
  <c r="O2824" i="1"/>
  <c r="AB2824" i="1"/>
  <c r="N2825" i="1"/>
  <c r="O2825" i="1"/>
  <c r="AB2825" i="1"/>
  <c r="N2826" i="1"/>
  <c r="O2826" i="1"/>
  <c r="AB2826" i="1"/>
  <c r="N2827" i="1"/>
  <c r="O2827" i="1"/>
  <c r="AB2827" i="1"/>
  <c r="N2828" i="1"/>
  <c r="O2828" i="1"/>
  <c r="AB2828" i="1"/>
  <c r="N2829" i="1"/>
  <c r="O2829" i="1"/>
  <c r="Y2829" i="1"/>
  <c r="AB2829" i="1"/>
  <c r="AJ2829" i="1"/>
  <c r="N2830" i="1"/>
  <c r="O2830" i="1"/>
  <c r="AB2830" i="1"/>
  <c r="N2831" i="1"/>
  <c r="O2831" i="1"/>
  <c r="AB2831" i="1"/>
  <c r="N2832" i="1"/>
  <c r="O2832" i="1"/>
  <c r="AB2832" i="1"/>
  <c r="N2833" i="1"/>
  <c r="O2833" i="1"/>
  <c r="AB2833" i="1"/>
  <c r="N2834" i="1"/>
  <c r="O2834" i="1"/>
  <c r="AB2834" i="1"/>
  <c r="N2835" i="1"/>
  <c r="O2835" i="1"/>
  <c r="AB2835" i="1"/>
  <c r="N2836" i="1"/>
  <c r="O2836" i="1"/>
  <c r="AB2836" i="1"/>
  <c r="N2837" i="1"/>
  <c r="O2837" i="1"/>
  <c r="Y2837" i="1"/>
  <c r="AB2837" i="1"/>
  <c r="N2838" i="1"/>
  <c r="O2838" i="1"/>
  <c r="AB2838" i="1"/>
  <c r="N2839" i="1"/>
  <c r="O2839" i="1"/>
  <c r="AB2839" i="1"/>
  <c r="N2840" i="1"/>
  <c r="O2840" i="1"/>
  <c r="AB2840" i="1"/>
  <c r="N2841" i="1"/>
  <c r="O2841" i="1"/>
  <c r="AB2841" i="1"/>
  <c r="N2842" i="1"/>
  <c r="O2842" i="1"/>
  <c r="AB2842" i="1"/>
  <c r="AJ2842" i="1"/>
  <c r="N2843" i="1"/>
  <c r="O2843" i="1"/>
  <c r="AA2843" i="1"/>
  <c r="AB2843" i="1"/>
  <c r="AJ2843" i="1"/>
  <c r="N2844" i="1"/>
  <c r="O2844" i="1"/>
  <c r="AB2844" i="1"/>
  <c r="N2845" i="1"/>
  <c r="O2845" i="1"/>
  <c r="AB2845" i="1"/>
  <c r="N2846" i="1"/>
  <c r="O2846" i="1"/>
  <c r="AB2846" i="1"/>
  <c r="N2847" i="1"/>
  <c r="O2847" i="1"/>
  <c r="Y2847" i="1"/>
  <c r="AB2847" i="1"/>
  <c r="N2848" i="1"/>
  <c r="O2848" i="1"/>
  <c r="AB2848" i="1"/>
  <c r="N2849" i="1"/>
  <c r="O2849" i="1"/>
  <c r="AB2849" i="1"/>
  <c r="N2850" i="1"/>
  <c r="O2850" i="1"/>
  <c r="AB2850" i="1"/>
  <c r="N2851" i="1"/>
  <c r="O2851" i="1"/>
  <c r="Y2851" i="1"/>
  <c r="AB2851" i="1"/>
  <c r="N2852" i="1"/>
  <c r="O2852" i="1"/>
  <c r="AB2852" i="1"/>
  <c r="N2853" i="1"/>
  <c r="O2853" i="1"/>
  <c r="AB2853" i="1"/>
  <c r="N2854" i="1"/>
  <c r="O2854" i="1"/>
  <c r="AB2854" i="1"/>
  <c r="N2855" i="1"/>
  <c r="O2855" i="1"/>
  <c r="AB2855" i="1"/>
  <c r="N2856" i="1"/>
  <c r="O2856" i="1"/>
  <c r="AB2856" i="1"/>
  <c r="N2857" i="1"/>
  <c r="O2857" i="1"/>
  <c r="AB2857" i="1"/>
  <c r="AJ2857" i="1"/>
  <c r="N2858" i="1"/>
  <c r="O2858" i="1"/>
  <c r="AB2858" i="1"/>
  <c r="AJ2858" i="1"/>
  <c r="N2859" i="1"/>
  <c r="O2859" i="1"/>
  <c r="AB2859" i="1"/>
  <c r="AJ2859" i="1"/>
  <c r="N2860" i="1"/>
  <c r="O2860" i="1"/>
  <c r="AB2860" i="1"/>
  <c r="AC2860" i="1"/>
  <c r="AD2860" i="1"/>
  <c r="N2861" i="1"/>
  <c r="O2861" i="1"/>
  <c r="AB2861" i="1"/>
  <c r="N2862" i="1"/>
  <c r="O2862" i="1"/>
  <c r="AB2862" i="1"/>
  <c r="N2863" i="1"/>
  <c r="O2863" i="1"/>
  <c r="AB2863" i="1"/>
  <c r="N2864" i="1"/>
  <c r="O2864" i="1"/>
  <c r="AB2864" i="1"/>
  <c r="N2865" i="1"/>
  <c r="O2865" i="1"/>
  <c r="AB2865" i="1"/>
  <c r="N2866" i="1"/>
  <c r="O2866" i="1"/>
  <c r="AB2866" i="1"/>
  <c r="N2867" i="1"/>
  <c r="O2867" i="1"/>
  <c r="AB2867" i="1"/>
  <c r="N2868" i="1"/>
  <c r="O2868" i="1"/>
  <c r="AB2868" i="1"/>
  <c r="N2869" i="1"/>
  <c r="O2869" i="1"/>
  <c r="Y2869" i="1"/>
  <c r="AB2869" i="1"/>
  <c r="AJ2869" i="1"/>
  <c r="N2870" i="1"/>
  <c r="O2870" i="1"/>
  <c r="AB2870" i="1"/>
  <c r="AJ2870" i="1"/>
  <c r="N2871" i="1"/>
  <c r="O2871" i="1"/>
  <c r="AB2871" i="1"/>
  <c r="AJ2871" i="1"/>
  <c r="N2872" i="1"/>
  <c r="O2872" i="1"/>
  <c r="AB2872" i="1"/>
  <c r="AJ2872" i="1"/>
  <c r="N2873" i="1"/>
  <c r="O2873" i="1"/>
  <c r="AB2873" i="1"/>
  <c r="N2874" i="1"/>
  <c r="O2874" i="1"/>
  <c r="AB2874" i="1"/>
  <c r="N2875" i="1"/>
  <c r="O2875" i="1"/>
  <c r="AB2875" i="1"/>
  <c r="N2876" i="1"/>
  <c r="O2876" i="1"/>
  <c r="AB2876" i="1"/>
  <c r="N2877" i="1"/>
  <c r="O2877" i="1"/>
  <c r="AB2877" i="1"/>
  <c r="N2878" i="1"/>
  <c r="O2878" i="1"/>
  <c r="AB2878" i="1"/>
  <c r="N2879" i="1"/>
  <c r="O2879" i="1"/>
  <c r="AB2879" i="1"/>
  <c r="N2880" i="1"/>
  <c r="O2880" i="1"/>
  <c r="AB2880" i="1"/>
  <c r="AC2880" i="1"/>
  <c r="AD2880" i="1"/>
  <c r="AJ2880" i="1"/>
  <c r="N2881" i="1"/>
  <c r="O2881" i="1"/>
  <c r="AB2881" i="1"/>
  <c r="AC2881" i="1"/>
  <c r="AD2881" i="1"/>
  <c r="AJ2881" i="1"/>
  <c r="N2882" i="1"/>
  <c r="O2882" i="1"/>
  <c r="AB2882" i="1"/>
  <c r="AC2882" i="1"/>
  <c r="AD2882" i="1"/>
  <c r="N2883" i="1"/>
  <c r="O2883" i="1"/>
  <c r="AB2883" i="1"/>
  <c r="N2884" i="1"/>
  <c r="O2884" i="1"/>
  <c r="AB2884" i="1"/>
  <c r="N2885" i="1"/>
  <c r="O2885" i="1"/>
  <c r="AB2885" i="1"/>
  <c r="N2886" i="1"/>
  <c r="O2886" i="1"/>
  <c r="AB2886" i="1"/>
  <c r="AJ2886" i="1"/>
  <c r="N2887" i="1"/>
  <c r="O2887" i="1"/>
  <c r="AB2887" i="1"/>
  <c r="AC2887" i="1"/>
  <c r="AD2887" i="1"/>
  <c r="N2888" i="1"/>
  <c r="O2888" i="1"/>
  <c r="AB2888" i="1"/>
  <c r="N2889" i="1"/>
  <c r="O2889" i="1"/>
  <c r="AB2889" i="1"/>
  <c r="N2890" i="1"/>
  <c r="O2890" i="1"/>
  <c r="Y2890" i="1"/>
  <c r="AB2890" i="1"/>
  <c r="N2891" i="1"/>
  <c r="O2891" i="1"/>
  <c r="Y2891" i="1"/>
  <c r="AB2891" i="1"/>
  <c r="N2892" i="1"/>
  <c r="O2892" i="1"/>
  <c r="AB2892" i="1"/>
  <c r="N2893" i="1"/>
  <c r="O2893" i="1"/>
  <c r="AB2893" i="1"/>
  <c r="N2894" i="1"/>
  <c r="O2894" i="1"/>
  <c r="AB2894" i="1"/>
  <c r="AJ2894" i="1"/>
  <c r="N2895" i="1"/>
  <c r="O2895" i="1"/>
  <c r="AB2895" i="1"/>
  <c r="N2896" i="1"/>
  <c r="O2896" i="1"/>
  <c r="AB2896" i="1"/>
  <c r="N2897" i="1"/>
  <c r="O2897" i="1"/>
  <c r="AB2897" i="1"/>
  <c r="N2898" i="1"/>
  <c r="O2898" i="1"/>
  <c r="AB2898" i="1"/>
  <c r="AJ2898" i="1"/>
  <c r="N2899" i="1"/>
  <c r="O2899" i="1"/>
  <c r="AB2899" i="1"/>
  <c r="N2900" i="1"/>
  <c r="O2900" i="1"/>
  <c r="AB2900" i="1"/>
  <c r="N2901" i="1"/>
  <c r="O2901" i="1"/>
  <c r="AB2901" i="1"/>
  <c r="N2902" i="1"/>
  <c r="O2902" i="1"/>
  <c r="AB2902" i="1"/>
  <c r="AC2902" i="1"/>
  <c r="AD2902" i="1"/>
  <c r="N2903" i="1"/>
  <c r="O2903" i="1"/>
  <c r="AB2903" i="1"/>
  <c r="N2904" i="1"/>
  <c r="O2904" i="1"/>
  <c r="AB2904" i="1"/>
  <c r="N2905" i="1"/>
  <c r="O2905" i="1"/>
  <c r="AB2905" i="1"/>
  <c r="N2906" i="1"/>
  <c r="O2906" i="1"/>
  <c r="AB2906" i="1"/>
  <c r="N2907" i="1"/>
  <c r="O2907" i="1"/>
  <c r="AB2907" i="1"/>
  <c r="N2908" i="1"/>
  <c r="O2908" i="1"/>
  <c r="AB2908" i="1"/>
  <c r="N2909" i="1"/>
  <c r="O2909" i="1"/>
  <c r="AB2909" i="1"/>
  <c r="N2910" i="1"/>
  <c r="O2910" i="1"/>
  <c r="AB2910" i="1"/>
  <c r="N2911" i="1"/>
  <c r="O2911" i="1"/>
  <c r="AB2911" i="1"/>
  <c r="N2912" i="1"/>
  <c r="O2912" i="1"/>
  <c r="AB2912" i="1"/>
  <c r="N2913" i="1"/>
  <c r="O2913" i="1"/>
  <c r="AB2913" i="1"/>
  <c r="N2914" i="1"/>
  <c r="O2914" i="1"/>
  <c r="AB2914" i="1"/>
  <c r="N2915" i="1"/>
  <c r="O2915" i="1"/>
  <c r="AB2915" i="1"/>
  <c r="N2916" i="1"/>
  <c r="O2916" i="1"/>
  <c r="AB2916" i="1"/>
  <c r="N2917" i="1"/>
  <c r="O2917" i="1"/>
  <c r="AB2917" i="1"/>
  <c r="AC2917" i="1"/>
  <c r="AD2917" i="1"/>
  <c r="N2918" i="1"/>
  <c r="O2918" i="1"/>
  <c r="AB2918" i="1"/>
  <c r="N2919" i="1"/>
  <c r="O2919" i="1"/>
  <c r="AB2919" i="1"/>
  <c r="N2920" i="1"/>
  <c r="O2920" i="1"/>
  <c r="AB2920" i="1"/>
  <c r="AC2920" i="1"/>
  <c r="AD2920" i="1"/>
  <c r="AJ2920" i="1"/>
  <c r="N2921" i="1"/>
  <c r="O2921" i="1"/>
  <c r="Y2921" i="1"/>
  <c r="AB2921" i="1"/>
  <c r="N2922" i="1"/>
  <c r="O2922" i="1"/>
  <c r="AB2922" i="1"/>
  <c r="AC2922" i="1"/>
  <c r="AD2922" i="1"/>
  <c r="AJ2922" i="1"/>
  <c r="N2923" i="1"/>
  <c r="O2923" i="1"/>
  <c r="AB2923" i="1"/>
  <c r="AC2923" i="1"/>
  <c r="AD2923" i="1"/>
  <c r="AJ2923" i="1"/>
  <c r="N2924" i="1"/>
  <c r="O2924" i="1"/>
  <c r="Y2924" i="1"/>
  <c r="AB2924" i="1"/>
  <c r="N2925" i="1"/>
  <c r="O2925" i="1"/>
  <c r="AB2925" i="1"/>
  <c r="AC2925" i="1"/>
  <c r="AD2925" i="1"/>
  <c r="N2926" i="1"/>
  <c r="O2926" i="1"/>
  <c r="AB2926" i="1"/>
  <c r="N2927" i="1"/>
  <c r="O2927" i="1"/>
  <c r="AB2927" i="1"/>
  <c r="N2928" i="1"/>
  <c r="O2928" i="1"/>
  <c r="AB2928" i="1"/>
  <c r="N2929" i="1"/>
  <c r="O2929" i="1"/>
  <c r="AB2929" i="1"/>
  <c r="N2930" i="1"/>
  <c r="O2930" i="1"/>
  <c r="AB2930" i="1"/>
  <c r="N2931" i="1"/>
  <c r="O2931" i="1"/>
  <c r="AB2931" i="1"/>
  <c r="N2932" i="1"/>
  <c r="O2932" i="1"/>
  <c r="AB2932" i="1"/>
  <c r="N2933" i="1"/>
  <c r="O2933" i="1"/>
  <c r="AB2933" i="1"/>
  <c r="N2934" i="1"/>
  <c r="O2934" i="1"/>
  <c r="Y2934" i="1"/>
  <c r="AB2934" i="1"/>
  <c r="AJ2934" i="1"/>
  <c r="N2935" i="1"/>
  <c r="O2935" i="1"/>
  <c r="AB2935" i="1"/>
  <c r="N2936" i="1"/>
  <c r="O2936" i="1"/>
  <c r="AB2936" i="1"/>
  <c r="N2937" i="1"/>
  <c r="O2937" i="1"/>
  <c r="AA2937" i="1"/>
  <c r="AB2937" i="1"/>
  <c r="AJ2937" i="1"/>
  <c r="N2938" i="1"/>
  <c r="O2938" i="1"/>
  <c r="AB2938" i="1"/>
  <c r="AJ2938" i="1"/>
  <c r="N2939" i="1"/>
  <c r="O2939" i="1"/>
  <c r="Y2939" i="1"/>
  <c r="AB2939" i="1"/>
  <c r="AJ2939" i="1"/>
  <c r="N2940" i="1"/>
  <c r="O2940" i="1"/>
  <c r="AB2940" i="1"/>
  <c r="AJ2940" i="1"/>
  <c r="N2941" i="1"/>
  <c r="O2941" i="1"/>
  <c r="AB2941" i="1"/>
  <c r="N2942" i="1"/>
  <c r="O2942" i="1"/>
  <c r="AB2942" i="1"/>
  <c r="N2943" i="1"/>
  <c r="O2943" i="1"/>
  <c r="AB2943" i="1"/>
  <c r="N2944" i="1"/>
  <c r="O2944" i="1"/>
  <c r="AB2944" i="1"/>
  <c r="N2945" i="1"/>
  <c r="O2945" i="1"/>
  <c r="AB2945" i="1"/>
  <c r="N2946" i="1"/>
  <c r="O2946" i="1"/>
  <c r="AB2946" i="1"/>
  <c r="N2947" i="1"/>
  <c r="O2947" i="1"/>
  <c r="AB2947" i="1"/>
  <c r="N2948" i="1"/>
  <c r="O2948" i="1"/>
  <c r="AB2948" i="1"/>
  <c r="AJ2948" i="1"/>
  <c r="N2949" i="1"/>
  <c r="O2949" i="1"/>
  <c r="AB2949" i="1"/>
  <c r="N2950" i="1"/>
  <c r="O2950" i="1"/>
  <c r="AB2950" i="1"/>
  <c r="N2951" i="1"/>
  <c r="O2951" i="1"/>
  <c r="Y2951" i="1"/>
  <c r="AB2951" i="1"/>
  <c r="AJ2951" i="1"/>
  <c r="N2952" i="1"/>
  <c r="O2952" i="1"/>
  <c r="AB2952" i="1"/>
  <c r="N2953" i="1"/>
  <c r="O2953" i="1"/>
  <c r="AB2953" i="1"/>
  <c r="AJ2953" i="1"/>
  <c r="N2954" i="1"/>
  <c r="O2954" i="1"/>
  <c r="AB2954" i="1"/>
  <c r="N2955" i="1"/>
  <c r="O2955" i="1"/>
  <c r="AB2955" i="1"/>
  <c r="N2956" i="1"/>
  <c r="O2956" i="1"/>
  <c r="Y2956" i="1"/>
  <c r="AB2956" i="1"/>
  <c r="AJ2956" i="1"/>
  <c r="N2957" i="1"/>
  <c r="O2957" i="1"/>
  <c r="AB2957" i="1"/>
  <c r="N2958" i="1"/>
  <c r="O2958" i="1"/>
  <c r="AB2958" i="1"/>
  <c r="N2959" i="1"/>
  <c r="O2959" i="1"/>
  <c r="AB2959" i="1"/>
  <c r="N2960" i="1"/>
  <c r="O2960" i="1"/>
  <c r="AB2960" i="1"/>
  <c r="N2961" i="1"/>
  <c r="O2961" i="1"/>
  <c r="AB2961" i="1"/>
  <c r="N2962" i="1"/>
  <c r="O2962" i="1"/>
  <c r="AB2962" i="1"/>
  <c r="N2963" i="1"/>
  <c r="O2963" i="1"/>
  <c r="AB2963" i="1"/>
  <c r="N2964" i="1"/>
  <c r="O2964" i="1"/>
  <c r="AB2964" i="1"/>
  <c r="N2965" i="1"/>
  <c r="O2965" i="1"/>
  <c r="AB2965" i="1"/>
  <c r="N2966" i="1"/>
  <c r="O2966" i="1"/>
  <c r="AB2966" i="1"/>
  <c r="N2967" i="1"/>
  <c r="O2967" i="1"/>
  <c r="AB2967" i="1"/>
  <c r="N2968" i="1"/>
  <c r="O2968" i="1"/>
  <c r="AB2968" i="1"/>
  <c r="N2969" i="1"/>
  <c r="O2969" i="1"/>
  <c r="AB2969" i="1"/>
  <c r="N2970" i="1"/>
  <c r="O2970" i="1"/>
  <c r="AB2970" i="1"/>
  <c r="N2971" i="1"/>
  <c r="O2971" i="1"/>
  <c r="AB2971" i="1"/>
  <c r="N2972" i="1"/>
  <c r="O2972" i="1"/>
  <c r="AB2972" i="1"/>
  <c r="N2973" i="1"/>
  <c r="O2973" i="1"/>
  <c r="AB2973" i="1"/>
  <c r="N2974" i="1"/>
  <c r="O2974" i="1"/>
  <c r="AB2974" i="1"/>
  <c r="AC2974" i="1"/>
  <c r="AD2974" i="1"/>
  <c r="N2975" i="1"/>
  <c r="O2975" i="1"/>
  <c r="AB2975" i="1"/>
  <c r="AC2975" i="1"/>
  <c r="AD2975" i="1"/>
  <c r="N2976" i="1"/>
  <c r="O2976" i="1"/>
  <c r="AB2976" i="1"/>
  <c r="AC2976" i="1"/>
  <c r="AD2976" i="1"/>
  <c r="N2977" i="1"/>
  <c r="O2977" i="1"/>
  <c r="AB2977" i="1"/>
  <c r="N2978" i="1"/>
  <c r="O2978" i="1"/>
  <c r="AB2978" i="1"/>
  <c r="N2979" i="1"/>
  <c r="O2979" i="1"/>
  <c r="AB2979" i="1"/>
  <c r="N2980" i="1"/>
  <c r="O2980" i="1"/>
  <c r="AB2980" i="1"/>
  <c r="N2981" i="1"/>
  <c r="O2981" i="1"/>
  <c r="AB2981" i="1"/>
  <c r="N2982" i="1"/>
  <c r="O2982" i="1"/>
  <c r="AB2982" i="1"/>
  <c r="N2983" i="1"/>
  <c r="O2983" i="1"/>
  <c r="AB2983" i="1"/>
  <c r="N2984" i="1"/>
  <c r="O2984" i="1"/>
  <c r="AB2984" i="1"/>
  <c r="AC2984" i="1"/>
  <c r="AD2984" i="1"/>
  <c r="AJ2984" i="1"/>
  <c r="N2985" i="1"/>
  <c r="O2985" i="1"/>
  <c r="AB2985" i="1"/>
  <c r="AC2985" i="1"/>
  <c r="AD2985" i="1"/>
  <c r="AJ2985" i="1"/>
  <c r="N2986" i="1"/>
  <c r="O2986" i="1"/>
  <c r="AB2986" i="1"/>
  <c r="AC2986" i="1"/>
  <c r="AD2986" i="1"/>
  <c r="AJ2986" i="1"/>
  <c r="N2987" i="1"/>
  <c r="O2987" i="1"/>
  <c r="AB2987" i="1"/>
  <c r="N2988" i="1"/>
  <c r="O2988" i="1"/>
  <c r="AB2988" i="1"/>
  <c r="N2989" i="1"/>
  <c r="O2989" i="1"/>
  <c r="AB2989" i="1"/>
  <c r="N2990" i="1"/>
  <c r="O2990" i="1"/>
  <c r="AB2990" i="1"/>
  <c r="N2991" i="1"/>
  <c r="O2991" i="1"/>
  <c r="AB2991" i="1"/>
  <c r="N2992" i="1"/>
  <c r="O2992" i="1"/>
  <c r="AB2992" i="1"/>
  <c r="N2993" i="1"/>
  <c r="O2993" i="1"/>
  <c r="AB2993" i="1"/>
  <c r="N2994" i="1"/>
  <c r="O2994" i="1"/>
  <c r="AB2994" i="1"/>
  <c r="N2995" i="1"/>
  <c r="O2995" i="1"/>
  <c r="AB2995" i="1"/>
  <c r="N2996" i="1"/>
  <c r="O2996" i="1"/>
  <c r="AB2996" i="1"/>
  <c r="N2997" i="1"/>
  <c r="O2997" i="1"/>
  <c r="AB2997" i="1"/>
  <c r="N2998" i="1"/>
  <c r="O2998" i="1"/>
  <c r="AB2998" i="1"/>
  <c r="N2999" i="1"/>
  <c r="O2999" i="1"/>
  <c r="AB2999" i="1"/>
  <c r="AJ2999" i="1"/>
  <c r="N3000" i="1"/>
  <c r="O3000" i="1"/>
  <c r="AB3000" i="1"/>
  <c r="AC3000" i="1"/>
  <c r="AD3000" i="1"/>
  <c r="N3001" i="1"/>
  <c r="O3001" i="1"/>
  <c r="AB3001" i="1"/>
  <c r="N3002" i="1"/>
  <c r="O3002" i="1"/>
  <c r="AB3002" i="1"/>
  <c r="AC3002" i="1"/>
  <c r="AD3002" i="1"/>
  <c r="N3003" i="1"/>
  <c r="O3003" i="1"/>
  <c r="AB3003" i="1"/>
  <c r="AJ3003" i="1"/>
  <c r="N3004" i="1"/>
  <c r="O3004" i="1"/>
  <c r="Y3004" i="1"/>
  <c r="AB3004" i="1"/>
  <c r="AJ3004" i="1"/>
  <c r="N3005" i="1"/>
  <c r="O3005" i="1"/>
  <c r="AB3005" i="1"/>
  <c r="AJ3005" i="1"/>
  <c r="N3006" i="1"/>
  <c r="O3006" i="1"/>
  <c r="AB3006" i="1"/>
  <c r="AJ3006" i="1"/>
  <c r="N3007" i="1"/>
  <c r="O3007" i="1"/>
  <c r="AB3007" i="1"/>
  <c r="AJ3007" i="1"/>
  <c r="N3008" i="1"/>
  <c r="O3008" i="1"/>
  <c r="AB3008" i="1"/>
  <c r="AJ3008" i="1"/>
  <c r="N3009" i="1"/>
  <c r="O3009" i="1"/>
  <c r="AB3009" i="1"/>
  <c r="N3010" i="1"/>
  <c r="O3010" i="1"/>
  <c r="AB3010" i="1"/>
  <c r="N3011" i="1"/>
  <c r="O3011" i="1"/>
  <c r="AB3011" i="1"/>
  <c r="N3012" i="1"/>
  <c r="O3012" i="1"/>
  <c r="AB3012" i="1"/>
  <c r="AC3012" i="1"/>
  <c r="AD3012" i="1"/>
  <c r="N3013" i="1"/>
  <c r="O3013" i="1"/>
  <c r="AB3013" i="1"/>
  <c r="N3014" i="1"/>
  <c r="O3014" i="1"/>
  <c r="AB3014" i="1"/>
  <c r="N3015" i="1"/>
  <c r="O3015" i="1"/>
  <c r="AB3015" i="1"/>
  <c r="AJ3015" i="1"/>
  <c r="N3016" i="1"/>
  <c r="O3016" i="1"/>
  <c r="AB3016" i="1"/>
  <c r="AC3016" i="1"/>
  <c r="AD3016" i="1"/>
  <c r="AJ3016" i="1"/>
  <c r="N3017" i="1"/>
  <c r="O3017" i="1"/>
  <c r="AB3017" i="1"/>
  <c r="AC3017" i="1"/>
  <c r="AD3017" i="1"/>
  <c r="N3018" i="1"/>
  <c r="O3018" i="1"/>
  <c r="AB3018" i="1"/>
  <c r="AC3018" i="1"/>
  <c r="AD3018" i="1"/>
  <c r="N3019" i="1"/>
  <c r="O3019" i="1"/>
  <c r="AB3019" i="1"/>
  <c r="AC3019" i="1"/>
  <c r="AD3019" i="1"/>
  <c r="N3020" i="1"/>
  <c r="O3020" i="1"/>
  <c r="AB3020" i="1"/>
  <c r="N3021" i="1"/>
  <c r="O3021" i="1"/>
  <c r="AB3021" i="1"/>
  <c r="N3022" i="1"/>
  <c r="O3022" i="1"/>
  <c r="AB3022" i="1"/>
  <c r="N3023" i="1"/>
  <c r="O3023" i="1"/>
  <c r="AB3023" i="1"/>
  <c r="N3024" i="1"/>
  <c r="O3024" i="1"/>
  <c r="AB3024" i="1"/>
  <c r="AC3024" i="1"/>
  <c r="AD3024" i="1"/>
  <c r="AJ3024" i="1"/>
  <c r="N3025" i="1"/>
  <c r="O3025" i="1"/>
  <c r="AB3025" i="1"/>
  <c r="N3026" i="1"/>
  <c r="O3026" i="1"/>
  <c r="Y3026" i="1"/>
  <c r="AB3026" i="1"/>
  <c r="AJ3026" i="1"/>
  <c r="N3027" i="1"/>
  <c r="O3027" i="1"/>
  <c r="AB3027" i="1"/>
  <c r="N3028" i="1"/>
  <c r="O3028" i="1"/>
  <c r="AB3028" i="1"/>
  <c r="N3029" i="1"/>
  <c r="O3029" i="1"/>
  <c r="AB3029" i="1"/>
  <c r="N3030" i="1"/>
  <c r="O3030" i="1"/>
  <c r="AB3030" i="1"/>
  <c r="N3031" i="1"/>
  <c r="O3031" i="1"/>
  <c r="AB3031" i="1"/>
  <c r="AC3031" i="1"/>
  <c r="AD3031" i="1"/>
  <c r="N3032" i="1"/>
  <c r="O3032" i="1"/>
  <c r="AB3032" i="1"/>
  <c r="AC3032" i="1"/>
  <c r="AD3032" i="1"/>
  <c r="N3033" i="1"/>
  <c r="O3033" i="1"/>
  <c r="AB3033" i="1"/>
  <c r="AC3033" i="1"/>
  <c r="AD3033" i="1"/>
  <c r="N3034" i="1"/>
  <c r="O3034" i="1"/>
  <c r="AB3034" i="1"/>
  <c r="AC3034" i="1"/>
  <c r="AD3034" i="1"/>
  <c r="N3035" i="1"/>
  <c r="O3035" i="1"/>
  <c r="AB3035" i="1"/>
  <c r="AC3035" i="1"/>
  <c r="AD3035" i="1"/>
  <c r="N3036" i="1"/>
  <c r="O3036" i="1"/>
  <c r="AB3036" i="1"/>
  <c r="N3037" i="1"/>
  <c r="O3037" i="1"/>
  <c r="AB3037" i="1"/>
  <c r="N3038" i="1"/>
  <c r="O3038" i="1"/>
  <c r="AB3038" i="1"/>
  <c r="N3039" i="1"/>
  <c r="O3039" i="1"/>
  <c r="Y3039" i="1"/>
  <c r="AB3039" i="1"/>
  <c r="N3040" i="1"/>
  <c r="O3040" i="1"/>
  <c r="AB3040" i="1"/>
  <c r="N3041" i="1"/>
  <c r="O3041" i="1"/>
  <c r="AB3041" i="1"/>
  <c r="N3042" i="1"/>
  <c r="O3042" i="1"/>
  <c r="Y3042" i="1"/>
  <c r="AB3042" i="1"/>
  <c r="N3043" i="1"/>
  <c r="O3043" i="1"/>
  <c r="AB3043" i="1"/>
  <c r="N3044" i="1"/>
  <c r="O3044" i="1"/>
  <c r="AB3044" i="1"/>
  <c r="N3045" i="1"/>
  <c r="O3045" i="1"/>
  <c r="AB3045" i="1"/>
  <c r="N3046" i="1"/>
  <c r="O3046" i="1"/>
  <c r="AB3046" i="1"/>
  <c r="N3047" i="1"/>
  <c r="O3047" i="1"/>
  <c r="AB3047" i="1"/>
  <c r="N3048" i="1"/>
  <c r="O3048" i="1"/>
  <c r="AB3048" i="1"/>
  <c r="N3049" i="1"/>
  <c r="O3049" i="1"/>
  <c r="AB3049" i="1"/>
  <c r="N3050" i="1"/>
  <c r="O3050" i="1"/>
  <c r="AB3050" i="1"/>
  <c r="N3051" i="1"/>
  <c r="O3051" i="1"/>
  <c r="Y3051" i="1"/>
  <c r="AB3051" i="1"/>
  <c r="N3052" i="1"/>
  <c r="O3052" i="1"/>
  <c r="AB3052" i="1"/>
  <c r="N3053" i="1"/>
  <c r="O3053" i="1"/>
  <c r="AB3053" i="1"/>
  <c r="N3054" i="1"/>
  <c r="O3054" i="1"/>
  <c r="AB3054" i="1"/>
  <c r="N3055" i="1"/>
  <c r="O3055" i="1"/>
  <c r="AB3055" i="1"/>
  <c r="AC3055" i="1"/>
  <c r="AD3055" i="1"/>
  <c r="N3056" i="1"/>
  <c r="O3056" i="1"/>
  <c r="AB3056" i="1"/>
  <c r="N3057" i="1"/>
  <c r="O3057" i="1"/>
  <c r="AB3057" i="1"/>
  <c r="AJ3057" i="1"/>
  <c r="N3058" i="1"/>
  <c r="O3058" i="1"/>
  <c r="AB3058" i="1"/>
  <c r="AJ3058" i="1"/>
  <c r="N3059" i="1"/>
  <c r="O3059" i="1"/>
  <c r="AB3059" i="1"/>
  <c r="AJ3059" i="1"/>
  <c r="N3060" i="1"/>
  <c r="O3060" i="1"/>
  <c r="AB3060" i="1"/>
  <c r="N3061" i="1"/>
  <c r="O3061" i="1"/>
  <c r="AB3061" i="1"/>
  <c r="N3062" i="1"/>
  <c r="O3062" i="1"/>
  <c r="AB3062" i="1"/>
  <c r="N3063" i="1"/>
  <c r="O3063" i="1"/>
  <c r="AB3063" i="1"/>
  <c r="N3064" i="1"/>
  <c r="O3064" i="1"/>
  <c r="AB3064" i="1"/>
  <c r="N3065" i="1"/>
  <c r="O3065" i="1"/>
  <c r="AB3065" i="1"/>
  <c r="N3066" i="1"/>
  <c r="O3066" i="1"/>
  <c r="AB3066" i="1"/>
  <c r="N3067" i="1"/>
  <c r="O3067" i="1"/>
  <c r="AB3067" i="1"/>
  <c r="N3068" i="1"/>
  <c r="O3068" i="1"/>
  <c r="Y3068" i="1"/>
  <c r="AB3068" i="1"/>
  <c r="AJ3068" i="1"/>
  <c r="N3069" i="1"/>
  <c r="O3069" i="1"/>
  <c r="AB3069" i="1"/>
  <c r="N3070" i="1"/>
  <c r="O3070" i="1"/>
  <c r="AB3070" i="1"/>
  <c r="N3071" i="1"/>
  <c r="O3071" i="1"/>
  <c r="AB3071" i="1"/>
  <c r="N3072" i="1"/>
  <c r="O3072" i="1"/>
  <c r="AB3072" i="1"/>
  <c r="AC3072" i="1"/>
  <c r="AD3072" i="1"/>
  <c r="N3073" i="1"/>
  <c r="O3073" i="1"/>
  <c r="AB3073" i="1"/>
  <c r="AC3073" i="1"/>
  <c r="AD3073" i="1"/>
  <c r="N3074" i="1"/>
  <c r="O3074" i="1"/>
  <c r="AB3074" i="1"/>
  <c r="N3075" i="1"/>
  <c r="O3075" i="1"/>
  <c r="AB3075" i="1"/>
  <c r="N3076" i="1"/>
  <c r="O3076" i="1"/>
  <c r="AB3076" i="1"/>
  <c r="N3077" i="1"/>
  <c r="O3077" i="1"/>
  <c r="AB3077" i="1"/>
  <c r="N3078" i="1"/>
  <c r="O3078" i="1"/>
  <c r="AB3078" i="1"/>
  <c r="AJ3078" i="1"/>
  <c r="N3079" i="1"/>
  <c r="O3079" i="1"/>
  <c r="AB3079" i="1"/>
  <c r="AJ3079" i="1"/>
  <c r="N3080" i="1"/>
  <c r="O3080" i="1"/>
  <c r="AB3080" i="1"/>
  <c r="AJ3080" i="1"/>
  <c r="N3081" i="1"/>
  <c r="O3081" i="1"/>
  <c r="AB3081" i="1"/>
  <c r="AJ3081" i="1"/>
  <c r="N3082" i="1"/>
  <c r="O3082" i="1"/>
  <c r="Y3082" i="1"/>
  <c r="AB3082" i="1"/>
  <c r="AJ3082" i="1"/>
  <c r="N3083" i="1"/>
  <c r="O3083" i="1"/>
  <c r="AB3083" i="1"/>
  <c r="N3084" i="1"/>
  <c r="O3084" i="1"/>
  <c r="AB3084" i="1"/>
  <c r="N3085" i="1"/>
  <c r="O3085" i="1"/>
  <c r="AB3085" i="1"/>
  <c r="AJ3085" i="1"/>
  <c r="N3086" i="1"/>
  <c r="O3086" i="1"/>
  <c r="AB3086" i="1"/>
  <c r="N3087" i="1"/>
  <c r="O3087" i="1"/>
  <c r="AB3087" i="1"/>
  <c r="N3088" i="1"/>
  <c r="O3088" i="1"/>
  <c r="AB3088" i="1"/>
  <c r="AC3088" i="1"/>
  <c r="AD3088" i="1"/>
  <c r="N3089" i="1"/>
  <c r="O3089" i="1"/>
  <c r="AB3089" i="1"/>
  <c r="N3090" i="1"/>
  <c r="O3090" i="1"/>
  <c r="AB3090" i="1"/>
  <c r="N3091" i="1"/>
  <c r="O3091" i="1"/>
  <c r="AB3091" i="1"/>
  <c r="N3092" i="1"/>
  <c r="O3092" i="1"/>
  <c r="AB3092" i="1"/>
  <c r="AC3092" i="1"/>
  <c r="AD3092" i="1"/>
  <c r="N3093" i="1"/>
  <c r="O3093" i="1"/>
  <c r="AB3093" i="1"/>
  <c r="N3094" i="1"/>
  <c r="O3094" i="1"/>
  <c r="AB3094" i="1"/>
  <c r="AJ3094" i="1"/>
  <c r="N3095" i="1"/>
  <c r="O3095" i="1"/>
  <c r="AA3095" i="1"/>
  <c r="AB3095" i="1"/>
  <c r="AJ3095" i="1"/>
  <c r="N3096" i="1"/>
  <c r="O3096" i="1"/>
  <c r="AB3096" i="1"/>
  <c r="N3097" i="1"/>
  <c r="O3097" i="1"/>
  <c r="AB3097" i="1"/>
  <c r="N3098" i="1"/>
  <c r="O3098" i="1"/>
  <c r="AB3098" i="1"/>
  <c r="N3099" i="1"/>
  <c r="O3099" i="1"/>
  <c r="AB3099" i="1"/>
  <c r="N3100" i="1"/>
  <c r="O3100" i="1"/>
  <c r="AB3100" i="1"/>
  <c r="N3101" i="1"/>
  <c r="O3101" i="1"/>
  <c r="AB3101" i="1"/>
  <c r="N3102" i="1"/>
  <c r="O3102" i="1"/>
  <c r="AB3102" i="1"/>
  <c r="N3103" i="1"/>
  <c r="O3103" i="1"/>
  <c r="AB3103" i="1"/>
  <c r="N3104" i="1"/>
  <c r="O3104" i="1"/>
  <c r="AB3104" i="1"/>
  <c r="N3105" i="1"/>
  <c r="O3105" i="1"/>
  <c r="AB3105" i="1"/>
  <c r="N3106" i="1"/>
  <c r="O3106" i="1"/>
  <c r="AB3106" i="1"/>
  <c r="N3107" i="1"/>
  <c r="O3107" i="1"/>
  <c r="AB3107" i="1"/>
  <c r="N3108" i="1"/>
  <c r="O3108" i="1"/>
  <c r="AB3108" i="1"/>
  <c r="N3109" i="1"/>
  <c r="O3109" i="1"/>
  <c r="AB3109" i="1"/>
  <c r="AC3109" i="1"/>
  <c r="AD3109" i="1"/>
  <c r="N3110" i="1"/>
  <c r="O3110" i="1"/>
  <c r="AB3110" i="1"/>
  <c r="N3111" i="1"/>
  <c r="O3111" i="1"/>
  <c r="AB3111" i="1"/>
  <c r="N3112" i="1"/>
  <c r="O3112" i="1"/>
  <c r="AB3112" i="1"/>
  <c r="N3113" i="1"/>
  <c r="O3113" i="1"/>
  <c r="AB3113" i="1"/>
  <c r="N3114" i="1"/>
  <c r="O3114" i="1"/>
  <c r="AB3114" i="1"/>
  <c r="N3115" i="1"/>
  <c r="O3115" i="1"/>
  <c r="AB3115" i="1"/>
  <c r="N3116" i="1"/>
  <c r="O3116" i="1"/>
  <c r="AB3116" i="1"/>
  <c r="N3117" i="1"/>
  <c r="O3117" i="1"/>
  <c r="AB3117" i="1"/>
  <c r="N3118" i="1"/>
  <c r="O3118" i="1"/>
  <c r="AB3118" i="1"/>
  <c r="N3119" i="1"/>
  <c r="O3119" i="1"/>
  <c r="AB3119" i="1"/>
  <c r="N3120" i="1"/>
  <c r="O3120" i="1"/>
  <c r="AB3120" i="1"/>
  <c r="N3121" i="1"/>
  <c r="O3121" i="1"/>
  <c r="AB3121" i="1"/>
  <c r="N3122" i="1"/>
  <c r="O3122" i="1"/>
  <c r="AA3122" i="1"/>
  <c r="AB3122" i="1"/>
  <c r="N3123" i="1"/>
  <c r="O3123" i="1"/>
  <c r="AB3123" i="1"/>
  <c r="N3124" i="1"/>
  <c r="O3124" i="1"/>
  <c r="Y3124" i="1"/>
  <c r="AB3124" i="1"/>
  <c r="N3125" i="1"/>
  <c r="O3125" i="1"/>
  <c r="AB3125" i="1"/>
  <c r="AJ3125" i="1"/>
  <c r="N3126" i="1"/>
  <c r="O3126" i="1"/>
  <c r="AB3126" i="1"/>
  <c r="AC3126" i="1"/>
  <c r="AD3126" i="1"/>
  <c r="N3127" i="1"/>
  <c r="O3127" i="1"/>
  <c r="AB3127" i="1"/>
  <c r="AC3127" i="1"/>
  <c r="AD3127" i="1"/>
  <c r="N3128" i="1"/>
  <c r="O3128" i="1"/>
  <c r="AB3128" i="1"/>
  <c r="AC3128" i="1"/>
  <c r="AD3128" i="1"/>
  <c r="N3129" i="1"/>
  <c r="O3129" i="1"/>
  <c r="AB3129" i="1"/>
  <c r="N3130" i="1"/>
  <c r="O3130" i="1"/>
  <c r="AB3130" i="1"/>
  <c r="N3131" i="1"/>
  <c r="O3131" i="1"/>
  <c r="AB3131" i="1"/>
  <c r="N3132" i="1"/>
  <c r="O3132" i="1"/>
  <c r="AB3132" i="1"/>
  <c r="N3133" i="1"/>
  <c r="O3133" i="1"/>
  <c r="AB3133" i="1"/>
  <c r="N3134" i="1"/>
  <c r="O3134" i="1"/>
  <c r="AB3134" i="1"/>
  <c r="N3135" i="1"/>
  <c r="O3135" i="1"/>
  <c r="AB3135" i="1"/>
  <c r="AC3135" i="1"/>
  <c r="AD3135" i="1"/>
  <c r="N3136" i="1"/>
  <c r="O3136" i="1"/>
  <c r="AB3136" i="1"/>
  <c r="AJ3136" i="1"/>
  <c r="N3137" i="1"/>
  <c r="O3137" i="1"/>
  <c r="AB3137" i="1"/>
  <c r="N3138" i="1"/>
  <c r="O3138" i="1"/>
  <c r="AB3138" i="1"/>
  <c r="N3139" i="1"/>
  <c r="O3139" i="1"/>
  <c r="AB3139" i="1"/>
  <c r="N3140" i="1"/>
  <c r="O3140" i="1"/>
  <c r="AB3140" i="1"/>
  <c r="N3141" i="1"/>
  <c r="O3141" i="1"/>
  <c r="AB3141" i="1"/>
  <c r="AC3141" i="1"/>
  <c r="AD3141" i="1"/>
  <c r="AJ3141" i="1"/>
  <c r="N3142" i="1"/>
  <c r="O3142" i="1"/>
  <c r="AB3142" i="1"/>
  <c r="AC3142" i="1"/>
  <c r="AD3142" i="1"/>
  <c r="AJ3142" i="1"/>
  <c r="N3143" i="1"/>
  <c r="O3143" i="1"/>
  <c r="AB3143" i="1"/>
  <c r="AC3143" i="1"/>
  <c r="AD3143" i="1"/>
  <c r="AJ3143" i="1"/>
  <c r="N3144" i="1"/>
  <c r="O3144" i="1"/>
  <c r="AB3144" i="1"/>
  <c r="AC3144" i="1"/>
  <c r="AD3144" i="1"/>
  <c r="AJ3144" i="1"/>
  <c r="N3145" i="1"/>
  <c r="O3145" i="1"/>
  <c r="AB3145" i="1"/>
  <c r="AC3145" i="1"/>
  <c r="AD3145" i="1"/>
  <c r="AJ3145" i="1"/>
  <c r="N3146" i="1"/>
  <c r="O3146" i="1"/>
  <c r="AB3146" i="1"/>
  <c r="AC3146" i="1"/>
  <c r="AD3146" i="1"/>
  <c r="N3147" i="1"/>
  <c r="O3147" i="1"/>
  <c r="AB3147" i="1"/>
  <c r="N3148" i="1"/>
  <c r="O3148" i="1"/>
  <c r="AB3148" i="1"/>
  <c r="N3149" i="1"/>
  <c r="O3149" i="1"/>
  <c r="Y3149" i="1"/>
  <c r="AB3149" i="1"/>
  <c r="N3150" i="1"/>
  <c r="O3150" i="1"/>
  <c r="AB3150" i="1"/>
  <c r="N3151" i="1"/>
  <c r="O3151" i="1"/>
  <c r="AB3151" i="1"/>
  <c r="N3152" i="1"/>
  <c r="O3152" i="1"/>
  <c r="AB3152" i="1"/>
  <c r="N3153" i="1"/>
  <c r="O3153" i="1"/>
  <c r="AB3153" i="1"/>
  <c r="N3154" i="1"/>
  <c r="O3154" i="1"/>
  <c r="AB3154" i="1"/>
  <c r="AC3154" i="1"/>
  <c r="AD3154" i="1"/>
  <c r="N3155" i="1"/>
  <c r="O3155" i="1"/>
  <c r="AB3155" i="1"/>
  <c r="N3156" i="1"/>
  <c r="O3156" i="1"/>
  <c r="Y3156" i="1"/>
  <c r="AB3156" i="1"/>
  <c r="N3157" i="1"/>
  <c r="O3157" i="1"/>
  <c r="AB3157" i="1"/>
  <c r="AC3157" i="1"/>
  <c r="AD3157" i="1"/>
  <c r="AJ3157" i="1"/>
  <c r="N3158" i="1"/>
  <c r="O3158" i="1"/>
  <c r="AB3158" i="1"/>
  <c r="AC3158" i="1"/>
  <c r="AD3158" i="1"/>
  <c r="N3159" i="1"/>
  <c r="O3159" i="1"/>
  <c r="AB3159" i="1"/>
  <c r="AC3159" i="1"/>
  <c r="AD3159" i="1"/>
  <c r="N3160" i="1"/>
  <c r="O3160" i="1"/>
  <c r="AB3160" i="1"/>
  <c r="AJ3160" i="1"/>
  <c r="N3161" i="1"/>
  <c r="O3161" i="1"/>
  <c r="AB3161" i="1"/>
  <c r="AJ3161" i="1"/>
  <c r="N3162" i="1"/>
  <c r="O3162" i="1"/>
  <c r="AB3162" i="1"/>
  <c r="N3163" i="1"/>
  <c r="O3163" i="1"/>
  <c r="AB3163" i="1"/>
  <c r="N3164" i="1"/>
  <c r="O3164" i="1"/>
  <c r="AB3164" i="1"/>
  <c r="N3165" i="1"/>
  <c r="O3165" i="1"/>
  <c r="AB3165" i="1"/>
  <c r="N3166" i="1"/>
  <c r="O3166" i="1"/>
  <c r="Y3166" i="1"/>
  <c r="AB3166" i="1"/>
  <c r="AJ3166" i="1"/>
  <c r="N3167" i="1"/>
  <c r="O3167" i="1"/>
  <c r="AB3167" i="1"/>
  <c r="N3168" i="1"/>
  <c r="O3168" i="1"/>
  <c r="AB3168" i="1"/>
  <c r="N3169" i="1"/>
  <c r="O3169" i="1"/>
  <c r="AB3169" i="1"/>
  <c r="N3170" i="1"/>
  <c r="O3170" i="1"/>
  <c r="AB3170" i="1"/>
  <c r="N3171" i="1"/>
  <c r="O3171" i="1"/>
  <c r="AB3171" i="1"/>
  <c r="N3172" i="1"/>
  <c r="O3172" i="1"/>
  <c r="AB3172" i="1"/>
  <c r="N3173" i="1"/>
  <c r="O3173" i="1"/>
  <c r="AB3173" i="1"/>
  <c r="AC3173" i="1"/>
  <c r="AD3173" i="1"/>
  <c r="N3174" i="1"/>
  <c r="O3174" i="1"/>
  <c r="AB3174" i="1"/>
  <c r="AC3174" i="1"/>
  <c r="AD3174" i="1"/>
  <c r="N3175" i="1"/>
  <c r="O3175" i="1"/>
  <c r="AB3175" i="1"/>
  <c r="AC3175" i="1"/>
  <c r="AD3175" i="1"/>
  <c r="N3176" i="1"/>
  <c r="O3176" i="1"/>
  <c r="Y3176" i="1"/>
  <c r="AB3176" i="1"/>
  <c r="AJ3176" i="1"/>
  <c r="N3177" i="1"/>
  <c r="O3177" i="1"/>
  <c r="AB3177" i="1"/>
  <c r="AJ3177" i="1"/>
  <c r="N3178" i="1"/>
  <c r="O3178" i="1"/>
  <c r="AB3178" i="1"/>
  <c r="AC3178" i="1"/>
  <c r="AD3178" i="1"/>
  <c r="N3179" i="1"/>
  <c r="O3179" i="1"/>
  <c r="AB3179" i="1"/>
  <c r="AC3179" i="1"/>
  <c r="AD3179" i="1"/>
  <c r="N3180" i="1"/>
  <c r="O3180" i="1"/>
  <c r="AB3180" i="1"/>
  <c r="N3181" i="1"/>
  <c r="O3181" i="1"/>
  <c r="AA3181" i="1"/>
  <c r="AB3181" i="1"/>
  <c r="AJ3181" i="1"/>
  <c r="N3182" i="1"/>
  <c r="O3182" i="1"/>
  <c r="AB3182" i="1"/>
  <c r="AJ3182" i="1"/>
  <c r="N3183" i="1"/>
  <c r="O3183" i="1"/>
  <c r="AB3183" i="1"/>
  <c r="N3184" i="1"/>
  <c r="O3184" i="1"/>
  <c r="AB3184" i="1"/>
  <c r="N3185" i="1"/>
  <c r="O3185" i="1"/>
  <c r="AB3185" i="1"/>
  <c r="N3186" i="1"/>
  <c r="O3186" i="1"/>
  <c r="AB3186" i="1"/>
  <c r="N3187" i="1"/>
  <c r="O3187" i="1"/>
  <c r="AB3187" i="1"/>
  <c r="AJ3187" i="1"/>
  <c r="N3188" i="1"/>
  <c r="O3188" i="1"/>
  <c r="AB3188" i="1"/>
  <c r="AJ3188" i="1"/>
  <c r="N3189" i="1"/>
  <c r="O3189" i="1"/>
  <c r="AB3189" i="1"/>
  <c r="AJ3189" i="1"/>
  <c r="N3190" i="1"/>
  <c r="O3190" i="1"/>
  <c r="AB3190" i="1"/>
  <c r="N3191" i="1"/>
  <c r="O3191" i="1"/>
  <c r="AB3191" i="1"/>
  <c r="N3192" i="1"/>
  <c r="O3192" i="1"/>
  <c r="AB3192" i="1"/>
  <c r="N3193" i="1"/>
  <c r="O3193" i="1"/>
  <c r="AB3193" i="1"/>
  <c r="N3194" i="1"/>
  <c r="O3194" i="1"/>
  <c r="AB3194" i="1"/>
  <c r="N3195" i="1"/>
  <c r="O3195" i="1"/>
  <c r="AB3195" i="1"/>
  <c r="AC3195" i="1"/>
  <c r="AD3195" i="1"/>
  <c r="AJ3195" i="1"/>
  <c r="N3196" i="1"/>
  <c r="O3196" i="1"/>
  <c r="AB3196" i="1"/>
  <c r="AC3196" i="1"/>
  <c r="AD3196" i="1"/>
  <c r="AJ3196" i="1"/>
  <c r="N3197" i="1"/>
  <c r="O3197" i="1"/>
  <c r="Y3197" i="1"/>
  <c r="AB3197" i="1"/>
  <c r="AC3197" i="1"/>
  <c r="AD3197" i="1"/>
  <c r="AJ3197" i="1"/>
  <c r="N3198" i="1"/>
  <c r="O3198" i="1"/>
  <c r="Y3198" i="1"/>
  <c r="AB3198" i="1"/>
  <c r="N3199" i="1"/>
  <c r="O3199" i="1"/>
  <c r="AB3199" i="1"/>
  <c r="N3200" i="1"/>
  <c r="O3200" i="1"/>
  <c r="Y3200" i="1"/>
  <c r="AB3200" i="1"/>
  <c r="N3201" i="1"/>
  <c r="O3201" i="1"/>
  <c r="AB3201" i="1"/>
  <c r="N3202" i="1"/>
  <c r="O3202" i="1"/>
  <c r="AB3202" i="1"/>
  <c r="N3203" i="1"/>
  <c r="O3203" i="1"/>
  <c r="AB3203" i="1"/>
  <c r="AJ3203" i="1"/>
  <c r="N3204" i="1"/>
  <c r="O3204" i="1"/>
  <c r="AB3204" i="1"/>
  <c r="N3205" i="1"/>
  <c r="O3205" i="1"/>
  <c r="AB3205" i="1"/>
  <c r="N3206" i="1"/>
  <c r="O3206" i="1"/>
  <c r="AB3206" i="1"/>
  <c r="N3207" i="1"/>
  <c r="O3207" i="1"/>
  <c r="AB3207" i="1"/>
  <c r="N3208" i="1"/>
  <c r="O3208" i="1"/>
  <c r="AB3208" i="1"/>
  <c r="N3209" i="1"/>
  <c r="O3209" i="1"/>
  <c r="AB3209" i="1"/>
  <c r="N3210" i="1"/>
  <c r="O3210" i="1"/>
  <c r="Y3210" i="1"/>
  <c r="AB3210" i="1"/>
  <c r="N3211" i="1"/>
  <c r="O3211" i="1"/>
  <c r="AB3211" i="1"/>
  <c r="N3212" i="1"/>
  <c r="O3212" i="1"/>
  <c r="AB3212" i="1"/>
  <c r="AC3212" i="1"/>
  <c r="AD3212" i="1"/>
  <c r="N3213" i="1"/>
  <c r="O3213" i="1"/>
  <c r="AB3213" i="1"/>
  <c r="AC3213" i="1"/>
  <c r="AD3213" i="1"/>
  <c r="N3214" i="1"/>
  <c r="O3214" i="1"/>
  <c r="AB3214" i="1"/>
  <c r="AC3214" i="1"/>
  <c r="AD3214" i="1"/>
  <c r="N3215" i="1"/>
  <c r="O3215" i="1"/>
  <c r="AB3215" i="1"/>
  <c r="N3216" i="1"/>
  <c r="O3216" i="1"/>
  <c r="AB3216" i="1"/>
  <c r="N3217" i="1"/>
  <c r="O3217" i="1"/>
  <c r="AB3217" i="1"/>
  <c r="N3218" i="1"/>
  <c r="O3218" i="1"/>
  <c r="AB3218" i="1"/>
  <c r="N3219" i="1"/>
  <c r="O3219" i="1"/>
  <c r="AB3219" i="1"/>
  <c r="N3220" i="1"/>
  <c r="O3220" i="1"/>
  <c r="AB3220" i="1"/>
  <c r="N3221" i="1"/>
  <c r="O3221" i="1"/>
  <c r="AB3221" i="1"/>
  <c r="N3222" i="1"/>
  <c r="O3222" i="1"/>
  <c r="AB3222" i="1"/>
  <c r="N3223" i="1"/>
  <c r="O3223" i="1"/>
  <c r="AB3223" i="1"/>
  <c r="N3224" i="1"/>
  <c r="O3224" i="1"/>
  <c r="AB3224" i="1"/>
  <c r="N3225" i="1"/>
  <c r="O3225" i="1"/>
  <c r="AB3225" i="1"/>
  <c r="N3226" i="1"/>
  <c r="O3226" i="1"/>
  <c r="AB3226" i="1"/>
  <c r="N3227" i="1"/>
  <c r="O3227" i="1"/>
  <c r="AB3227" i="1"/>
  <c r="N3228" i="1"/>
  <c r="O3228" i="1"/>
  <c r="AB3228" i="1"/>
  <c r="N3229" i="1"/>
  <c r="O3229" i="1"/>
  <c r="AB3229" i="1"/>
  <c r="AC3229" i="1"/>
  <c r="AD3229" i="1"/>
  <c r="N3230" i="1"/>
  <c r="O3230" i="1"/>
  <c r="AB3230" i="1"/>
  <c r="N3231" i="1"/>
  <c r="O3231" i="1"/>
  <c r="AB3231" i="1"/>
  <c r="N3232" i="1"/>
  <c r="O3232" i="1"/>
  <c r="AB3232" i="1"/>
  <c r="N3233" i="1"/>
  <c r="O3233" i="1"/>
  <c r="AB3233" i="1"/>
  <c r="AC3233" i="1"/>
  <c r="AD3233" i="1"/>
  <c r="AJ3233" i="1"/>
  <c r="N3234" i="1"/>
  <c r="O3234" i="1"/>
  <c r="AB3234" i="1"/>
  <c r="AC3234" i="1"/>
  <c r="AD3234" i="1"/>
  <c r="AJ3234" i="1"/>
  <c r="N3235" i="1"/>
  <c r="O3235" i="1"/>
  <c r="AB3235" i="1"/>
  <c r="AC3235" i="1"/>
  <c r="AD3235" i="1"/>
  <c r="AJ3235" i="1"/>
  <c r="N3236" i="1"/>
  <c r="O3236" i="1"/>
  <c r="AB3236" i="1"/>
  <c r="AC3236" i="1"/>
  <c r="AD3236" i="1"/>
  <c r="AJ3236" i="1"/>
  <c r="N3237" i="1"/>
  <c r="O3237" i="1"/>
  <c r="AB3237" i="1"/>
  <c r="N3238" i="1"/>
  <c r="O3238" i="1"/>
  <c r="AB3238" i="1"/>
  <c r="N3239" i="1"/>
  <c r="O3239" i="1"/>
  <c r="AB3239" i="1"/>
  <c r="N3240" i="1"/>
  <c r="O3240" i="1"/>
  <c r="AB3240" i="1"/>
  <c r="N3241" i="1"/>
  <c r="O3241" i="1"/>
  <c r="AB3241" i="1"/>
  <c r="N3242" i="1"/>
  <c r="O3242" i="1"/>
  <c r="AB3242" i="1"/>
  <c r="N3243" i="1"/>
  <c r="O3243" i="1"/>
  <c r="AB3243" i="1"/>
  <c r="N3244" i="1"/>
  <c r="O3244" i="1"/>
  <c r="AB3244" i="1"/>
  <c r="AC3244" i="1"/>
  <c r="AD3244" i="1"/>
  <c r="N3245" i="1"/>
  <c r="O3245" i="1"/>
  <c r="AB3245" i="1"/>
  <c r="AC3245" i="1"/>
  <c r="AD3245" i="1"/>
  <c r="N3246" i="1"/>
  <c r="O3246" i="1"/>
  <c r="AB3246" i="1"/>
  <c r="AC3246" i="1"/>
  <c r="AD3246" i="1"/>
  <c r="N3247" i="1"/>
  <c r="O3247" i="1"/>
  <c r="AB3247" i="1"/>
  <c r="N3248" i="1"/>
  <c r="O3248" i="1"/>
  <c r="AB3248" i="1"/>
  <c r="AJ3248" i="1"/>
  <c r="N3249" i="1"/>
  <c r="O3249" i="1"/>
  <c r="AB3249" i="1"/>
  <c r="AJ3249" i="1"/>
  <c r="N3250" i="1"/>
  <c r="O3250" i="1"/>
  <c r="AB3250" i="1"/>
  <c r="N3251" i="1"/>
  <c r="O3251" i="1"/>
  <c r="Y3251" i="1"/>
  <c r="AB3251" i="1"/>
  <c r="AJ3251" i="1"/>
  <c r="N3252" i="1"/>
  <c r="O3252" i="1"/>
  <c r="AB3252" i="1"/>
  <c r="N3253" i="1"/>
  <c r="O3253" i="1"/>
  <c r="AB3253" i="1"/>
  <c r="N3254" i="1"/>
  <c r="O3254" i="1"/>
  <c r="AB3254" i="1"/>
  <c r="AJ3254" i="1"/>
  <c r="N3255" i="1"/>
  <c r="O3255" i="1"/>
  <c r="AB3255" i="1"/>
  <c r="N3256" i="1"/>
  <c r="O3256" i="1"/>
  <c r="AB3256" i="1"/>
  <c r="AJ3256" i="1"/>
  <c r="N3257" i="1"/>
  <c r="O3257" i="1"/>
  <c r="AB3257" i="1"/>
  <c r="AJ3257" i="1"/>
  <c r="N3258" i="1"/>
  <c r="O3258" i="1"/>
  <c r="AB3258" i="1"/>
  <c r="AJ3258" i="1"/>
  <c r="N3259" i="1"/>
  <c r="O3259" i="1"/>
  <c r="AB3259" i="1"/>
  <c r="N3260" i="1"/>
  <c r="O3260" i="1"/>
  <c r="AB3260" i="1"/>
  <c r="N3261" i="1"/>
  <c r="O3261" i="1"/>
  <c r="AB3261" i="1"/>
  <c r="AJ3261" i="1"/>
  <c r="N3262" i="1"/>
  <c r="O3262" i="1"/>
  <c r="Y3262" i="1"/>
  <c r="AB3262" i="1"/>
  <c r="AJ3262" i="1"/>
  <c r="N3263" i="1"/>
  <c r="O3263" i="1"/>
  <c r="AB3263" i="1"/>
  <c r="AJ3263" i="1"/>
  <c r="N3264" i="1"/>
  <c r="O3264" i="1"/>
  <c r="AB3264" i="1"/>
  <c r="N3265" i="1"/>
  <c r="O3265" i="1"/>
  <c r="AB3265" i="1"/>
  <c r="N3266" i="1"/>
  <c r="O3266" i="1"/>
  <c r="AB3266" i="1"/>
  <c r="N3267" i="1"/>
  <c r="O3267" i="1"/>
  <c r="AB3267" i="1"/>
  <c r="AC3267" i="1"/>
  <c r="AD3267" i="1"/>
  <c r="N3268" i="1"/>
  <c r="O3268" i="1"/>
  <c r="Y3268" i="1"/>
  <c r="AB3268" i="1"/>
  <c r="AJ3268" i="1"/>
  <c r="N3269" i="1"/>
  <c r="O3269" i="1"/>
  <c r="AB3269" i="1"/>
  <c r="N3270" i="1"/>
  <c r="O3270" i="1"/>
  <c r="AB3270" i="1"/>
  <c r="N3271" i="1"/>
  <c r="O3271" i="1"/>
  <c r="AB3271" i="1"/>
  <c r="N3272" i="1"/>
  <c r="O3272" i="1"/>
  <c r="AB3272" i="1"/>
  <c r="N3273" i="1"/>
  <c r="O3273" i="1"/>
  <c r="AB3273" i="1"/>
  <c r="N3274" i="1"/>
  <c r="O3274" i="1"/>
  <c r="AB3274" i="1"/>
  <c r="AC3274" i="1"/>
  <c r="AD3274" i="1"/>
  <c r="N3275" i="1"/>
  <c r="O3275" i="1"/>
  <c r="AB3275" i="1"/>
  <c r="AC3275" i="1"/>
  <c r="AD3275" i="1"/>
  <c r="N3276" i="1"/>
  <c r="O3276" i="1"/>
  <c r="AB3276" i="1"/>
  <c r="AC3276" i="1"/>
  <c r="AD3276" i="1"/>
  <c r="N3277" i="1"/>
  <c r="O3277" i="1"/>
  <c r="AB3277" i="1"/>
  <c r="N3278" i="1"/>
  <c r="O3278" i="1"/>
  <c r="AB3278" i="1"/>
  <c r="N3279" i="1"/>
  <c r="O3279" i="1"/>
  <c r="AB3279" i="1"/>
  <c r="N3280" i="1"/>
  <c r="O3280" i="1"/>
  <c r="AB3280" i="1"/>
  <c r="N3281" i="1"/>
  <c r="O3281" i="1"/>
  <c r="AB3281" i="1"/>
  <c r="AC3281" i="1"/>
  <c r="AD3281" i="1"/>
  <c r="N3282" i="1"/>
  <c r="O3282" i="1"/>
  <c r="AB3282" i="1"/>
  <c r="AJ3282" i="1"/>
  <c r="N3283" i="1"/>
  <c r="O3283" i="1"/>
  <c r="AB3283" i="1"/>
  <c r="N3284" i="1"/>
  <c r="O3284" i="1"/>
  <c r="Y3284" i="1"/>
  <c r="AB3284" i="1"/>
  <c r="AJ3284" i="1"/>
  <c r="N3285" i="1"/>
  <c r="O3285" i="1"/>
  <c r="AB3285" i="1"/>
  <c r="N3286" i="1"/>
  <c r="O3286" i="1"/>
  <c r="Y3286" i="1"/>
  <c r="AB3286" i="1"/>
  <c r="AC3286" i="1"/>
  <c r="AD3286" i="1"/>
  <c r="N3287" i="1"/>
  <c r="O3287" i="1"/>
  <c r="AB3287" i="1"/>
  <c r="N3288" i="1"/>
  <c r="O3288" i="1"/>
  <c r="AB3288" i="1"/>
  <c r="AC3288" i="1"/>
  <c r="AD3288" i="1"/>
  <c r="N3289" i="1"/>
  <c r="O3289" i="1"/>
  <c r="AB3289" i="1"/>
  <c r="AC3289" i="1"/>
  <c r="AD3289" i="1"/>
  <c r="N3290" i="1"/>
  <c r="O3290" i="1"/>
  <c r="Y3290" i="1"/>
  <c r="AB3290" i="1"/>
  <c r="AJ3290" i="1"/>
  <c r="N3291" i="1"/>
  <c r="O3291" i="1"/>
  <c r="AB3291" i="1"/>
  <c r="N3292" i="1"/>
  <c r="O3292" i="1"/>
  <c r="AB3292" i="1"/>
  <c r="N3293" i="1"/>
  <c r="O3293" i="1"/>
  <c r="AB3293" i="1"/>
  <c r="N3294" i="1"/>
  <c r="O3294" i="1"/>
  <c r="AB3294" i="1"/>
  <c r="N3295" i="1"/>
  <c r="O3295" i="1"/>
  <c r="AB3295" i="1"/>
  <c r="N3296" i="1"/>
  <c r="O3296" i="1"/>
  <c r="AB3296" i="1"/>
  <c r="AJ3296" i="1"/>
  <c r="N3297" i="1"/>
  <c r="O3297" i="1"/>
  <c r="AB3297" i="1"/>
  <c r="N3298" i="1"/>
  <c r="O3298" i="1"/>
  <c r="AB3298" i="1"/>
  <c r="N3299" i="1"/>
  <c r="O3299" i="1"/>
  <c r="AB3299" i="1"/>
  <c r="AC3299" i="1"/>
  <c r="AD3299" i="1"/>
  <c r="N3300" i="1"/>
  <c r="O3300" i="1"/>
  <c r="AB3300" i="1"/>
  <c r="AC3300" i="1"/>
  <c r="AD3300" i="1"/>
  <c r="N3301" i="1"/>
  <c r="O3301" i="1"/>
  <c r="AB3301" i="1"/>
  <c r="AC3301" i="1"/>
  <c r="AD3301" i="1"/>
  <c r="N3302" i="1"/>
  <c r="O3302" i="1"/>
  <c r="AB3302" i="1"/>
  <c r="AC3302" i="1"/>
  <c r="AD3302" i="1"/>
  <c r="N3303" i="1"/>
  <c r="O3303" i="1"/>
  <c r="AB3303" i="1"/>
  <c r="N3304" i="1"/>
  <c r="O3304" i="1"/>
  <c r="AB3304" i="1"/>
  <c r="N3305" i="1"/>
  <c r="O3305" i="1"/>
  <c r="AB3305" i="1"/>
  <c r="AC3305" i="1"/>
  <c r="AD3305" i="1"/>
  <c r="N3306" i="1"/>
  <c r="O3306" i="1"/>
  <c r="AB3306" i="1"/>
  <c r="N3307" i="1"/>
  <c r="O3307" i="1"/>
  <c r="AB3307" i="1"/>
  <c r="N3308" i="1"/>
  <c r="O3308" i="1"/>
  <c r="AB3308" i="1"/>
  <c r="N3309" i="1"/>
  <c r="O3309" i="1"/>
  <c r="AB3309" i="1"/>
  <c r="N3310" i="1"/>
  <c r="O3310" i="1"/>
  <c r="AB3310" i="1"/>
  <c r="N3311" i="1"/>
  <c r="O3311" i="1"/>
  <c r="AB3311" i="1"/>
  <c r="N3312" i="1"/>
  <c r="O3312" i="1"/>
  <c r="AB3312" i="1"/>
  <c r="AJ3312" i="1"/>
  <c r="N3313" i="1"/>
  <c r="O3313" i="1"/>
  <c r="AB3313" i="1"/>
  <c r="AJ3313" i="1"/>
  <c r="N3314" i="1"/>
  <c r="O3314" i="1"/>
  <c r="AB3314" i="1"/>
  <c r="N3315" i="1"/>
  <c r="O3315" i="1"/>
  <c r="Y3315" i="1"/>
  <c r="AB3315" i="1"/>
  <c r="AJ3315" i="1"/>
  <c r="N3316" i="1"/>
  <c r="O3316" i="1"/>
  <c r="AB3316" i="1"/>
  <c r="N3317" i="1"/>
  <c r="O3317" i="1"/>
  <c r="AB3317" i="1"/>
  <c r="N3318" i="1"/>
  <c r="O3318" i="1"/>
  <c r="AB3318" i="1"/>
  <c r="AJ3318" i="1"/>
  <c r="N3319" i="1"/>
  <c r="O3319" i="1"/>
  <c r="AB3319" i="1"/>
  <c r="AJ3319" i="1"/>
  <c r="N3320" i="1"/>
  <c r="O3320" i="1"/>
  <c r="AB3320" i="1"/>
  <c r="AJ3320" i="1"/>
  <c r="N3321" i="1"/>
  <c r="O3321" i="1"/>
  <c r="AB3321" i="1"/>
  <c r="AC3321" i="1"/>
  <c r="AD3321" i="1"/>
  <c r="N3322" i="1"/>
  <c r="O3322" i="1"/>
  <c r="Y3322" i="1"/>
  <c r="AB3322" i="1"/>
  <c r="N3323" i="1"/>
  <c r="O3323" i="1"/>
  <c r="AB3323" i="1"/>
  <c r="AJ3323" i="1"/>
  <c r="N3324" i="1"/>
  <c r="O3324" i="1"/>
  <c r="AB3324" i="1"/>
  <c r="AC3324" i="1"/>
  <c r="AD3324" i="1"/>
  <c r="N3325" i="1"/>
  <c r="O3325" i="1"/>
  <c r="AB3325" i="1"/>
  <c r="AC3325" i="1"/>
  <c r="AD3325" i="1"/>
  <c r="N3326" i="1"/>
  <c r="O3326" i="1"/>
  <c r="AB3326" i="1"/>
  <c r="AC3326" i="1"/>
  <c r="AD3326" i="1"/>
  <c r="N3327" i="1"/>
  <c r="O3327" i="1"/>
  <c r="AB3327" i="1"/>
  <c r="AC3327" i="1"/>
  <c r="AD3327" i="1"/>
  <c r="N3328" i="1"/>
  <c r="O3328" i="1"/>
  <c r="AB3328" i="1"/>
  <c r="N3329" i="1"/>
  <c r="O3329" i="1"/>
  <c r="AB3329" i="1"/>
  <c r="N3330" i="1"/>
  <c r="O3330" i="1"/>
  <c r="AB3330" i="1"/>
  <c r="N3331" i="1"/>
  <c r="O3331" i="1"/>
  <c r="AB3331" i="1"/>
  <c r="AJ3331" i="1"/>
  <c r="N3332" i="1"/>
  <c r="O3332" i="1"/>
  <c r="AB3332" i="1"/>
  <c r="N3333" i="1"/>
  <c r="O3333" i="1"/>
  <c r="AB3333" i="1"/>
  <c r="AJ3333" i="1"/>
  <c r="N3334" i="1"/>
  <c r="O3334" i="1"/>
  <c r="AA3334" i="1"/>
  <c r="AB3334" i="1"/>
  <c r="AJ3334" i="1"/>
  <c r="N3335" i="1"/>
  <c r="O3335" i="1"/>
  <c r="AB3335" i="1"/>
  <c r="N3336" i="1"/>
  <c r="O3336" i="1"/>
  <c r="AB3336" i="1"/>
  <c r="N3337" i="1"/>
  <c r="O3337" i="1"/>
  <c r="AB3337" i="1"/>
  <c r="AJ3337" i="1"/>
  <c r="N3338" i="1"/>
  <c r="O3338" i="1"/>
  <c r="AB3338" i="1"/>
  <c r="AJ3338" i="1"/>
  <c r="N3339" i="1"/>
  <c r="O3339" i="1"/>
  <c r="AB3339" i="1"/>
  <c r="AJ3339" i="1"/>
  <c r="N3340" i="1"/>
  <c r="O3340" i="1"/>
  <c r="AB3340" i="1"/>
  <c r="N3341" i="1"/>
  <c r="O3341" i="1"/>
  <c r="AB3341" i="1"/>
  <c r="N3342" i="1"/>
  <c r="O3342" i="1"/>
  <c r="AB3342" i="1"/>
  <c r="N3343" i="1"/>
  <c r="O3343" i="1"/>
  <c r="AB3343" i="1"/>
  <c r="N3344" i="1"/>
  <c r="O3344" i="1"/>
  <c r="AB3344" i="1"/>
  <c r="N3345" i="1"/>
  <c r="O3345" i="1"/>
  <c r="AB3345" i="1"/>
  <c r="AC3345" i="1"/>
  <c r="AD3345" i="1"/>
  <c r="N3346" i="1"/>
  <c r="O3346" i="1"/>
  <c r="AB3346" i="1"/>
  <c r="AC3346" i="1"/>
  <c r="AD3346" i="1"/>
  <c r="N3347" i="1"/>
  <c r="O3347" i="1"/>
  <c r="AB3347" i="1"/>
  <c r="AC3347" i="1"/>
  <c r="AD3347" i="1"/>
  <c r="N3348" i="1"/>
  <c r="O3348" i="1"/>
  <c r="AB3348" i="1"/>
  <c r="N3349" i="1"/>
  <c r="O3349" i="1"/>
  <c r="AB3349" i="1"/>
  <c r="N3350" i="1"/>
  <c r="O3350" i="1"/>
  <c r="AB3350" i="1"/>
  <c r="N3351" i="1"/>
  <c r="O3351" i="1"/>
  <c r="AB3351" i="1"/>
  <c r="N3352" i="1"/>
  <c r="O3352" i="1"/>
  <c r="AB3352" i="1"/>
  <c r="N3353" i="1"/>
  <c r="O3353" i="1"/>
  <c r="AB3353" i="1"/>
  <c r="N3354" i="1"/>
  <c r="O3354" i="1"/>
  <c r="AB3354" i="1"/>
  <c r="N3355" i="1"/>
  <c r="O3355" i="1"/>
  <c r="AB3355" i="1"/>
  <c r="N3356" i="1"/>
  <c r="O3356" i="1"/>
  <c r="AB3356" i="1"/>
  <c r="AJ3356" i="1"/>
  <c r="N3357" i="1"/>
  <c r="O3357" i="1"/>
  <c r="AB3357" i="1"/>
  <c r="AJ3357" i="1"/>
  <c r="N3358" i="1"/>
  <c r="O3358" i="1"/>
  <c r="Y3358" i="1"/>
  <c r="AB3358" i="1"/>
  <c r="AJ3358" i="1"/>
  <c r="N3359" i="1"/>
  <c r="O3359" i="1"/>
  <c r="AB3359" i="1"/>
  <c r="AC3359" i="1"/>
  <c r="AD3359" i="1"/>
  <c r="N3360" i="1"/>
  <c r="O3360" i="1"/>
  <c r="AB3360" i="1"/>
  <c r="AC3360" i="1"/>
  <c r="AD3360" i="1"/>
  <c r="N3361" i="1"/>
  <c r="O3361" i="1"/>
  <c r="AB3361" i="1"/>
  <c r="AC3361" i="1"/>
  <c r="AD3361" i="1"/>
  <c r="N3362" i="1"/>
  <c r="O3362" i="1"/>
  <c r="AB3362" i="1"/>
  <c r="AC3362" i="1"/>
  <c r="AD3362" i="1"/>
  <c r="N3363" i="1"/>
  <c r="O3363" i="1"/>
  <c r="AB3363" i="1"/>
  <c r="AC3363" i="1"/>
  <c r="AD3363" i="1"/>
  <c r="N3364" i="1"/>
  <c r="O3364" i="1"/>
  <c r="AB3364" i="1"/>
  <c r="N3365" i="1"/>
  <c r="O3365" i="1"/>
  <c r="AB3365" i="1"/>
  <c r="N3366" i="1"/>
  <c r="O3366" i="1"/>
  <c r="AB3366" i="1"/>
  <c r="N3367" i="1"/>
  <c r="O3367" i="1"/>
  <c r="AB3367" i="1"/>
  <c r="N3368" i="1"/>
  <c r="O3368" i="1"/>
  <c r="AB3368" i="1"/>
  <c r="N3369" i="1"/>
  <c r="O3369" i="1"/>
  <c r="AB3369" i="1"/>
  <c r="N3370" i="1"/>
  <c r="O3370" i="1"/>
  <c r="AB3370" i="1"/>
  <c r="N3371" i="1"/>
  <c r="O3371" i="1"/>
  <c r="AB3371" i="1"/>
  <c r="N3372" i="1"/>
  <c r="O3372" i="1"/>
  <c r="AB3372" i="1"/>
  <c r="N3373" i="1"/>
  <c r="O3373" i="1"/>
  <c r="AB3373" i="1"/>
  <c r="AC3373" i="1"/>
  <c r="AD3373" i="1"/>
  <c r="N3374" i="1"/>
  <c r="O3374" i="1"/>
  <c r="AB3374" i="1"/>
  <c r="AC3374" i="1"/>
  <c r="AD3374" i="1"/>
  <c r="N3375" i="1"/>
  <c r="O3375" i="1"/>
  <c r="AB3375" i="1"/>
  <c r="AC3375" i="1"/>
  <c r="AD3375" i="1"/>
  <c r="N3376" i="1"/>
  <c r="O3376" i="1"/>
  <c r="AB3376" i="1"/>
  <c r="AJ3376" i="1"/>
  <c r="N3377" i="1"/>
  <c r="O3377" i="1"/>
  <c r="AB3377" i="1"/>
  <c r="AJ3377" i="1"/>
  <c r="N3378" i="1"/>
  <c r="O3378" i="1"/>
  <c r="AB3378" i="1"/>
  <c r="AJ3378" i="1"/>
  <c r="N3379" i="1"/>
  <c r="O3379" i="1"/>
  <c r="AB3379" i="1"/>
  <c r="AJ3379" i="1"/>
  <c r="N3380" i="1"/>
  <c r="O3380" i="1"/>
  <c r="AB3380" i="1"/>
  <c r="AC3380" i="1"/>
  <c r="AD3380" i="1"/>
  <c r="N3381" i="1"/>
  <c r="O3381" i="1"/>
  <c r="AB3381" i="1"/>
  <c r="AC3381" i="1"/>
  <c r="AD3381" i="1"/>
  <c r="N3382" i="1"/>
  <c r="O3382" i="1"/>
  <c r="AB3382" i="1"/>
  <c r="AC3382" i="1"/>
  <c r="AD3382" i="1"/>
  <c r="N3383" i="1"/>
  <c r="O3383" i="1"/>
  <c r="AB3383" i="1"/>
  <c r="N3384" i="1"/>
  <c r="O3384" i="1"/>
  <c r="AB3384" i="1"/>
  <c r="N3385" i="1"/>
  <c r="O3385" i="1"/>
  <c r="AB3385" i="1"/>
  <c r="N3386" i="1"/>
  <c r="O3386" i="1"/>
  <c r="AB3386" i="1"/>
  <c r="N3387" i="1"/>
  <c r="O3387" i="1"/>
  <c r="AB3387" i="1"/>
  <c r="N3388" i="1"/>
  <c r="O3388" i="1"/>
  <c r="AB3388" i="1"/>
  <c r="N3389" i="1"/>
  <c r="O3389" i="1"/>
  <c r="AB3389" i="1"/>
  <c r="N3390" i="1"/>
  <c r="O3390" i="1"/>
  <c r="AB3390" i="1"/>
  <c r="N3391" i="1"/>
  <c r="O3391" i="1"/>
  <c r="AB3391" i="1"/>
  <c r="N3392" i="1"/>
  <c r="O3392" i="1"/>
  <c r="AB3392" i="1"/>
  <c r="N3393" i="1"/>
  <c r="O3393" i="1"/>
  <c r="AB3393" i="1"/>
  <c r="AC3393" i="1"/>
  <c r="AD3393" i="1"/>
  <c r="N3394" i="1"/>
  <c r="O3394" i="1"/>
  <c r="AB3394" i="1"/>
  <c r="N3395" i="1"/>
  <c r="O3395" i="1"/>
  <c r="AB3395" i="1"/>
  <c r="N3396" i="1"/>
  <c r="O3396" i="1"/>
  <c r="AB3396" i="1"/>
  <c r="N3397" i="1"/>
  <c r="O3397" i="1"/>
  <c r="AB3397" i="1"/>
  <c r="AJ3397" i="1"/>
  <c r="N3398" i="1"/>
  <c r="O3398" i="1"/>
  <c r="AB3398" i="1"/>
  <c r="N3399" i="1"/>
  <c r="O3399" i="1"/>
  <c r="AB3399" i="1"/>
  <c r="N3400" i="1"/>
  <c r="O3400" i="1"/>
  <c r="AB3400" i="1"/>
  <c r="N3401" i="1"/>
  <c r="O3401" i="1"/>
  <c r="AB3401" i="1"/>
  <c r="N3402" i="1"/>
  <c r="O3402" i="1"/>
  <c r="AB3402" i="1"/>
  <c r="AC3402" i="1"/>
  <c r="AD3402" i="1"/>
  <c r="N3403" i="1"/>
  <c r="O3403" i="1"/>
  <c r="AB3403" i="1"/>
  <c r="N3404" i="1"/>
  <c r="O3404" i="1"/>
  <c r="AB3404" i="1"/>
  <c r="N3405" i="1"/>
  <c r="O3405" i="1"/>
  <c r="AB3405" i="1"/>
  <c r="AJ3405" i="1"/>
  <c r="N3406" i="1"/>
  <c r="O3406" i="1"/>
  <c r="AB3406" i="1"/>
  <c r="AJ3406" i="1"/>
  <c r="N3407" i="1"/>
  <c r="O3407" i="1"/>
  <c r="AB3407" i="1"/>
  <c r="N3408" i="1"/>
  <c r="O3408" i="1"/>
  <c r="Y3408" i="1"/>
  <c r="AB3408" i="1"/>
  <c r="N3409" i="1"/>
  <c r="O3409" i="1"/>
  <c r="AB3409" i="1"/>
  <c r="N3410" i="1"/>
  <c r="O3410" i="1"/>
  <c r="AB3410" i="1"/>
  <c r="N3411" i="1"/>
  <c r="O3411" i="1"/>
  <c r="AB3411" i="1"/>
  <c r="N3412" i="1"/>
  <c r="O3412" i="1"/>
  <c r="AB3412" i="1"/>
  <c r="N3413" i="1"/>
  <c r="O3413" i="1"/>
  <c r="AB3413" i="1"/>
  <c r="N3414" i="1"/>
  <c r="O3414" i="1"/>
  <c r="AB3414" i="1"/>
  <c r="N3415" i="1"/>
  <c r="O3415" i="1"/>
  <c r="AB3415" i="1"/>
  <c r="N3416" i="1"/>
  <c r="O3416" i="1"/>
  <c r="AB3416" i="1"/>
  <c r="N3417" i="1"/>
  <c r="O3417" i="1"/>
  <c r="AB3417" i="1"/>
  <c r="N3418" i="1"/>
  <c r="O3418" i="1"/>
  <c r="AB3418" i="1"/>
  <c r="N3419" i="1"/>
  <c r="O3419" i="1"/>
  <c r="AB3419" i="1"/>
  <c r="AC3419" i="1"/>
  <c r="AD3419" i="1"/>
  <c r="N3420" i="1"/>
  <c r="O3420" i="1"/>
  <c r="AB3420" i="1"/>
  <c r="AC3420" i="1"/>
  <c r="AD3420" i="1"/>
  <c r="N3421" i="1"/>
  <c r="O3421" i="1"/>
  <c r="AB3421" i="1"/>
  <c r="N3422" i="1"/>
  <c r="O3422" i="1"/>
  <c r="AB3422" i="1"/>
  <c r="N3423" i="1"/>
  <c r="O3423" i="1"/>
  <c r="AB3423" i="1"/>
  <c r="N3424" i="1"/>
  <c r="O3424" i="1"/>
  <c r="AB3424" i="1"/>
  <c r="N3425" i="1"/>
  <c r="O3425" i="1"/>
  <c r="AB3425" i="1"/>
  <c r="N3426" i="1"/>
  <c r="O3426" i="1"/>
  <c r="AB3426" i="1"/>
  <c r="N3427" i="1"/>
  <c r="O3427" i="1"/>
  <c r="AB3427" i="1"/>
  <c r="N3428" i="1"/>
  <c r="O3428" i="1"/>
  <c r="AB3428" i="1"/>
  <c r="N3429" i="1"/>
  <c r="O3429" i="1"/>
  <c r="AB3429" i="1"/>
  <c r="N3430" i="1"/>
  <c r="O3430" i="1"/>
  <c r="AB3430" i="1"/>
  <c r="N3431" i="1"/>
  <c r="O3431" i="1"/>
  <c r="AB3431" i="1"/>
  <c r="N3432" i="1"/>
  <c r="O3432" i="1"/>
  <c r="AB3432" i="1"/>
  <c r="AC3432" i="1"/>
  <c r="AD3432" i="1"/>
  <c r="N3433" i="1"/>
  <c r="O3433" i="1"/>
  <c r="AB3433" i="1"/>
  <c r="AC3433" i="1"/>
  <c r="AD3433" i="1"/>
  <c r="N3434" i="1"/>
  <c r="O3434" i="1"/>
  <c r="AB3434" i="1"/>
  <c r="AC3434" i="1"/>
  <c r="AD3434" i="1"/>
  <c r="N3435" i="1"/>
  <c r="O3435" i="1"/>
  <c r="AB3435" i="1"/>
  <c r="AC3435" i="1"/>
  <c r="AD3435" i="1"/>
  <c r="N3436" i="1"/>
  <c r="O3436" i="1"/>
  <c r="AB3436" i="1"/>
  <c r="AC3436" i="1"/>
  <c r="AD3436" i="1"/>
  <c r="N3437" i="1"/>
  <c r="O3437" i="1"/>
  <c r="AB3437" i="1"/>
  <c r="N3438" i="1"/>
  <c r="O3438" i="1"/>
  <c r="AB3438" i="1"/>
  <c r="N3439" i="1"/>
  <c r="O3439" i="1"/>
  <c r="AB3439" i="1"/>
  <c r="N3440" i="1"/>
  <c r="O3440" i="1"/>
  <c r="AB3440" i="1"/>
  <c r="N3441" i="1"/>
  <c r="O3441" i="1"/>
  <c r="AB3441" i="1"/>
  <c r="N3442" i="1"/>
  <c r="O3442" i="1"/>
  <c r="Y3442" i="1"/>
  <c r="AB3442" i="1"/>
  <c r="AJ3442" i="1"/>
  <c r="N3443" i="1"/>
  <c r="O3443" i="1"/>
  <c r="AA3443" i="1"/>
  <c r="AB3443" i="1"/>
  <c r="N3444" i="1"/>
  <c r="O3444" i="1"/>
  <c r="AB3444" i="1"/>
  <c r="N3445" i="1"/>
  <c r="O3445" i="1"/>
  <c r="AB3445" i="1"/>
  <c r="AC3445" i="1"/>
  <c r="AD3445" i="1"/>
  <c r="N3446" i="1"/>
  <c r="O3446" i="1"/>
  <c r="AB3446" i="1"/>
  <c r="N3447" i="1"/>
  <c r="O3447" i="1"/>
  <c r="AB3447" i="1"/>
  <c r="N3448" i="1"/>
  <c r="O3448" i="1"/>
  <c r="Y3448" i="1"/>
  <c r="AB3448" i="1"/>
  <c r="AJ3448" i="1"/>
  <c r="N3449" i="1"/>
  <c r="O3449" i="1"/>
  <c r="Y3449" i="1"/>
  <c r="AB3449" i="1"/>
  <c r="AJ3449" i="1"/>
  <c r="N3450" i="1"/>
  <c r="O3450" i="1"/>
  <c r="AB3450" i="1"/>
  <c r="N3451" i="1"/>
  <c r="O3451" i="1"/>
  <c r="AB3451" i="1"/>
  <c r="AJ3451" i="1"/>
  <c r="N3452" i="1"/>
  <c r="O3452" i="1"/>
  <c r="AB3452" i="1"/>
  <c r="AC3452" i="1"/>
  <c r="AD3452" i="1"/>
  <c r="N3453" i="1"/>
  <c r="O3453" i="1"/>
  <c r="AB3453" i="1"/>
  <c r="AC3453" i="1"/>
  <c r="AD3453" i="1"/>
  <c r="N3454" i="1"/>
  <c r="O3454" i="1"/>
  <c r="AB3454" i="1"/>
  <c r="AC3454" i="1"/>
  <c r="AD3454" i="1"/>
  <c r="N3455" i="1"/>
  <c r="O3455" i="1"/>
  <c r="AB3455" i="1"/>
  <c r="AJ3455" i="1"/>
  <c r="N3456" i="1"/>
  <c r="O3456" i="1"/>
  <c r="AB3456" i="1"/>
  <c r="AJ3456" i="1"/>
  <c r="N3457" i="1"/>
  <c r="O3457" i="1"/>
  <c r="AB3457" i="1"/>
  <c r="N3458" i="1"/>
  <c r="O3458" i="1"/>
  <c r="Y3458" i="1"/>
  <c r="AB3458" i="1"/>
  <c r="N3459" i="1"/>
  <c r="O3459" i="1"/>
  <c r="AB3459" i="1"/>
  <c r="N3460" i="1"/>
  <c r="O3460" i="1"/>
  <c r="AB3460" i="1"/>
  <c r="N3461" i="1"/>
  <c r="O3461" i="1"/>
  <c r="AB3461" i="1"/>
  <c r="N3462" i="1"/>
  <c r="O3462" i="1"/>
  <c r="AB3462" i="1"/>
  <c r="N3463" i="1"/>
  <c r="O3463" i="1"/>
  <c r="AB3463" i="1"/>
  <c r="N3464" i="1"/>
  <c r="O3464" i="1"/>
  <c r="AB3464" i="1"/>
  <c r="N3465" i="1"/>
  <c r="O3465" i="1"/>
  <c r="AB3465" i="1"/>
  <c r="N3466" i="1"/>
  <c r="O3466" i="1"/>
  <c r="AB3466" i="1"/>
  <c r="N3467" i="1"/>
  <c r="O3467" i="1"/>
  <c r="AB3467" i="1"/>
  <c r="AJ3467" i="1"/>
  <c r="N3468" i="1"/>
  <c r="O3468" i="1"/>
  <c r="AA3468" i="1"/>
  <c r="AB3468" i="1"/>
  <c r="AJ3468" i="1"/>
  <c r="N3469" i="1"/>
  <c r="O3469" i="1"/>
  <c r="AB3469" i="1"/>
  <c r="N3470" i="1"/>
  <c r="O3470" i="1"/>
  <c r="AB3470" i="1"/>
  <c r="AJ3470" i="1"/>
  <c r="N3471" i="1"/>
  <c r="O3471" i="1"/>
  <c r="AB3471" i="1"/>
  <c r="AJ3471" i="1"/>
  <c r="N3472" i="1"/>
  <c r="O3472" i="1"/>
  <c r="AB3472" i="1"/>
  <c r="AC3472" i="1"/>
  <c r="AD3472" i="1"/>
  <c r="N3473" i="1"/>
  <c r="O3473" i="1"/>
  <c r="AB3473" i="1"/>
  <c r="N3474" i="1"/>
  <c r="O3474" i="1"/>
  <c r="AB3474" i="1"/>
  <c r="AC3474" i="1"/>
  <c r="AD3474" i="1"/>
  <c r="AJ3474" i="1"/>
  <c r="N3475" i="1"/>
  <c r="O3475" i="1"/>
  <c r="AB3475" i="1"/>
  <c r="AC3475" i="1"/>
  <c r="AD3475" i="1"/>
  <c r="AJ3475" i="1"/>
  <c r="N3476" i="1"/>
  <c r="O3476" i="1"/>
  <c r="AB3476" i="1"/>
  <c r="N3477" i="1"/>
  <c r="O3477" i="1"/>
  <c r="Y3477" i="1"/>
  <c r="AB3477" i="1"/>
  <c r="AJ3477" i="1"/>
  <c r="N3478" i="1"/>
  <c r="O3478" i="1"/>
  <c r="AB3478" i="1"/>
  <c r="AJ3478" i="1"/>
  <c r="N3479" i="1"/>
  <c r="O3479" i="1"/>
  <c r="Y3479" i="1"/>
  <c r="AB3479" i="1"/>
  <c r="AJ3479" i="1"/>
  <c r="N3480" i="1"/>
  <c r="O3480" i="1"/>
  <c r="AB3480" i="1"/>
  <c r="N3481" i="1"/>
  <c r="O3481" i="1"/>
  <c r="AB3481" i="1"/>
  <c r="N3482" i="1"/>
  <c r="O3482" i="1"/>
  <c r="AB3482" i="1"/>
  <c r="N3483" i="1"/>
  <c r="O3483" i="1"/>
  <c r="AB3483" i="1"/>
  <c r="N3484" i="1"/>
  <c r="O3484" i="1"/>
  <c r="AB3484" i="1"/>
  <c r="N3485" i="1"/>
  <c r="O3485" i="1"/>
  <c r="AB3485" i="1"/>
  <c r="N3486" i="1"/>
  <c r="O3486" i="1"/>
  <c r="AB3486" i="1"/>
  <c r="N3487" i="1"/>
  <c r="O3487" i="1"/>
  <c r="AB3487" i="1"/>
  <c r="AC3487" i="1"/>
  <c r="AD3487" i="1"/>
  <c r="N3488" i="1"/>
  <c r="O3488" i="1"/>
  <c r="AB3488" i="1"/>
  <c r="AC3488" i="1"/>
  <c r="AD3488" i="1"/>
  <c r="N3489" i="1"/>
  <c r="O3489" i="1"/>
  <c r="AB3489" i="1"/>
  <c r="AC3489" i="1"/>
  <c r="AD3489" i="1"/>
  <c r="N3490" i="1"/>
  <c r="O3490" i="1"/>
  <c r="AB3490" i="1"/>
  <c r="N3491" i="1"/>
  <c r="O3491" i="1"/>
  <c r="AB3491" i="1"/>
  <c r="N3492" i="1"/>
  <c r="O3492" i="1"/>
  <c r="AB3492" i="1"/>
  <c r="N3493" i="1"/>
  <c r="O3493" i="1"/>
  <c r="Y3493" i="1"/>
  <c r="AA3493" i="1"/>
  <c r="AB3493" i="1"/>
  <c r="N3494" i="1"/>
  <c r="O3494" i="1"/>
  <c r="AB3494" i="1"/>
  <c r="AC3494" i="1"/>
  <c r="AD3494" i="1"/>
  <c r="N3495" i="1"/>
  <c r="O3495" i="1"/>
  <c r="Y3495" i="1"/>
  <c r="AB3495" i="1"/>
  <c r="N3496" i="1"/>
  <c r="O3496" i="1"/>
  <c r="AB3496" i="1"/>
  <c r="AC3496" i="1"/>
  <c r="AD3496" i="1"/>
  <c r="N3497" i="1"/>
  <c r="O3497" i="1"/>
  <c r="AB3497" i="1"/>
  <c r="AJ3497" i="1"/>
  <c r="N3498" i="1"/>
  <c r="O3498" i="1"/>
  <c r="AB3498" i="1"/>
  <c r="AJ3498" i="1"/>
  <c r="N3499" i="1"/>
  <c r="O3499" i="1"/>
  <c r="AB3499" i="1"/>
  <c r="AJ3499" i="1"/>
  <c r="N3500" i="1"/>
  <c r="O3500" i="1"/>
  <c r="AB3500" i="1"/>
  <c r="AJ3500" i="1"/>
  <c r="N3501" i="1"/>
  <c r="O3501" i="1"/>
  <c r="AB3501" i="1"/>
  <c r="N3502" i="1"/>
  <c r="O3502" i="1"/>
  <c r="AB3502" i="1"/>
  <c r="N3503" i="1"/>
  <c r="O3503" i="1"/>
  <c r="AB3503" i="1"/>
  <c r="AC3503" i="1"/>
  <c r="AD3503" i="1"/>
  <c r="AJ3503" i="1"/>
  <c r="N3504" i="1"/>
  <c r="O3504" i="1"/>
  <c r="AB3504" i="1"/>
  <c r="AC3504" i="1"/>
  <c r="AD3504" i="1"/>
  <c r="AJ3504" i="1"/>
  <c r="N3505" i="1"/>
  <c r="O3505" i="1"/>
  <c r="AB3505" i="1"/>
  <c r="AC3505" i="1"/>
  <c r="AD3505" i="1"/>
  <c r="AJ3505" i="1"/>
  <c r="N3506" i="1"/>
  <c r="O3506" i="1"/>
  <c r="AB3506" i="1"/>
  <c r="N3507" i="1"/>
  <c r="O3507" i="1"/>
  <c r="AB3507" i="1"/>
  <c r="N3508" i="1"/>
  <c r="O3508" i="1"/>
  <c r="AB3508" i="1"/>
  <c r="N3509" i="1"/>
  <c r="O3509" i="1"/>
  <c r="AB3509" i="1"/>
  <c r="AC3509" i="1"/>
  <c r="AD3509" i="1"/>
  <c r="N3510" i="1"/>
  <c r="O3510" i="1"/>
  <c r="AB3510" i="1"/>
  <c r="AC3510" i="1"/>
  <c r="AD3510" i="1"/>
  <c r="N3511" i="1"/>
  <c r="O3511" i="1"/>
  <c r="AB3511" i="1"/>
  <c r="N3512" i="1"/>
  <c r="O3512" i="1"/>
  <c r="AB3512" i="1"/>
  <c r="N3513" i="1"/>
  <c r="O3513" i="1"/>
  <c r="AB3513" i="1"/>
  <c r="N3514" i="1"/>
  <c r="O3514" i="1"/>
  <c r="AB3514" i="1"/>
  <c r="N3515" i="1"/>
  <c r="O3515" i="1"/>
  <c r="AB3515" i="1"/>
  <c r="N3516" i="1"/>
  <c r="O3516" i="1"/>
  <c r="AB3516" i="1"/>
  <c r="N3517" i="1"/>
  <c r="O3517" i="1"/>
  <c r="AB3517" i="1"/>
  <c r="N3518" i="1"/>
  <c r="O3518" i="1"/>
  <c r="AB3518" i="1"/>
  <c r="AC3518" i="1"/>
  <c r="AD3518" i="1"/>
  <c r="AJ3518" i="1"/>
  <c r="N3519" i="1"/>
  <c r="O3519" i="1"/>
  <c r="AB3519" i="1"/>
  <c r="AC3519" i="1"/>
  <c r="AD3519" i="1"/>
  <c r="AJ3519" i="1"/>
  <c r="N3520" i="1"/>
  <c r="O3520" i="1"/>
  <c r="AB3520" i="1"/>
  <c r="AC3520" i="1"/>
  <c r="AD3520" i="1"/>
  <c r="N3521" i="1"/>
  <c r="O3521" i="1"/>
  <c r="AB3521" i="1"/>
  <c r="AC3521" i="1"/>
  <c r="AD3521" i="1"/>
  <c r="AJ3521" i="1"/>
  <c r="N3522" i="1"/>
  <c r="O3522" i="1"/>
  <c r="AB3522" i="1"/>
  <c r="N3523" i="1"/>
  <c r="O3523" i="1"/>
  <c r="AB3523" i="1"/>
  <c r="N3524" i="1"/>
  <c r="O3524" i="1"/>
  <c r="AB3524" i="1"/>
  <c r="AC3524" i="1"/>
  <c r="AD3524" i="1"/>
  <c r="N3525" i="1"/>
  <c r="O3525" i="1"/>
  <c r="AB3525" i="1"/>
  <c r="AC3525" i="1"/>
  <c r="AD3525" i="1"/>
  <c r="N3526" i="1"/>
  <c r="O3526" i="1"/>
  <c r="AB3526" i="1"/>
  <c r="N3527" i="1"/>
  <c r="O3527" i="1"/>
  <c r="AB3527" i="1"/>
  <c r="AC3527" i="1"/>
  <c r="AD3527" i="1"/>
  <c r="AJ3527" i="1"/>
  <c r="N3528" i="1"/>
  <c r="O3528" i="1"/>
  <c r="AB3528" i="1"/>
  <c r="AC3528" i="1"/>
  <c r="AD3528" i="1"/>
  <c r="AJ3528" i="1"/>
  <c r="N3529" i="1"/>
  <c r="O3529" i="1"/>
  <c r="AB3529" i="1"/>
  <c r="N3530" i="1"/>
  <c r="O3530" i="1"/>
  <c r="AB3530" i="1"/>
  <c r="N3531" i="1"/>
  <c r="O3531" i="1"/>
  <c r="AB3531" i="1"/>
  <c r="N3532" i="1"/>
  <c r="O3532" i="1"/>
  <c r="AB3532" i="1"/>
  <c r="N3533" i="1"/>
  <c r="O3533" i="1"/>
  <c r="AB3533" i="1"/>
  <c r="N3534" i="1"/>
  <c r="O3534" i="1"/>
  <c r="AB3534" i="1"/>
  <c r="AC3534" i="1"/>
  <c r="AD3534" i="1"/>
  <c r="N3535" i="1"/>
  <c r="O3535" i="1"/>
  <c r="AB3535" i="1"/>
  <c r="AJ3535" i="1"/>
  <c r="N3536" i="1"/>
  <c r="O3536" i="1"/>
  <c r="AB3536" i="1"/>
  <c r="N3537" i="1"/>
  <c r="O3537" i="1"/>
  <c r="AB3537" i="1"/>
  <c r="N3538" i="1"/>
  <c r="O3538" i="1"/>
  <c r="AB3538" i="1"/>
  <c r="N3539" i="1"/>
  <c r="O3539" i="1"/>
  <c r="AB3539" i="1"/>
  <c r="N3540" i="1"/>
  <c r="O3540" i="1"/>
  <c r="AB3540" i="1"/>
  <c r="N3541" i="1"/>
  <c r="O3541" i="1"/>
  <c r="AB3541" i="1"/>
  <c r="N3542" i="1"/>
  <c r="O3542" i="1"/>
  <c r="AB3542" i="1"/>
  <c r="AJ3542" i="1"/>
  <c r="N3543" i="1"/>
  <c r="O3543" i="1"/>
  <c r="AB3543" i="1"/>
  <c r="AJ3543" i="1"/>
  <c r="N3544" i="1"/>
  <c r="O3544" i="1"/>
  <c r="AB3544" i="1"/>
  <c r="AJ3544" i="1"/>
  <c r="N3545" i="1"/>
  <c r="O3545" i="1"/>
  <c r="AB3545" i="1"/>
  <c r="AJ3545" i="1"/>
  <c r="N3546" i="1"/>
  <c r="O3546" i="1"/>
  <c r="AB3546" i="1"/>
  <c r="AC3546" i="1"/>
  <c r="AD3546" i="1"/>
  <c r="N3547" i="1"/>
  <c r="O3547" i="1"/>
  <c r="AB3547" i="1"/>
  <c r="AC3547" i="1"/>
  <c r="AD3547" i="1"/>
  <c r="N3548" i="1"/>
  <c r="O3548" i="1"/>
  <c r="AB3548" i="1"/>
  <c r="N3549" i="1"/>
  <c r="O3549" i="1"/>
  <c r="AB3549" i="1"/>
  <c r="AJ3549" i="1"/>
  <c r="N3550" i="1"/>
  <c r="O3550" i="1"/>
  <c r="AB3550" i="1"/>
  <c r="AJ3550" i="1"/>
  <c r="N3551" i="1"/>
  <c r="O3551" i="1"/>
  <c r="Y3551" i="1"/>
  <c r="AA3551" i="1"/>
  <c r="AB3551" i="1"/>
  <c r="AJ3551" i="1"/>
  <c r="N3552" i="1"/>
  <c r="O3552" i="1"/>
  <c r="Y3552" i="1"/>
  <c r="AB3552" i="1"/>
  <c r="N3553" i="1"/>
  <c r="O3553" i="1"/>
  <c r="Y3553" i="1"/>
  <c r="AA3553" i="1"/>
  <c r="AB3553" i="1"/>
  <c r="N3554" i="1"/>
  <c r="O3554" i="1"/>
  <c r="AB3554" i="1"/>
  <c r="AJ3554" i="1"/>
  <c r="N3555" i="1"/>
  <c r="O3555" i="1"/>
  <c r="AB3555" i="1"/>
  <c r="AJ3555" i="1"/>
  <c r="N3556" i="1"/>
  <c r="O3556" i="1"/>
  <c r="AB3556" i="1"/>
  <c r="AJ3556" i="1"/>
  <c r="N3557" i="1"/>
  <c r="O3557" i="1"/>
  <c r="AB3557" i="1"/>
  <c r="AC3557" i="1"/>
  <c r="AD3557" i="1"/>
  <c r="N3558" i="1"/>
  <c r="O3558" i="1"/>
  <c r="AB3558" i="1"/>
  <c r="AC3558" i="1"/>
  <c r="AD3558" i="1"/>
  <c r="N3559" i="1"/>
  <c r="O3559" i="1"/>
  <c r="AB3559" i="1"/>
  <c r="N3560" i="1"/>
  <c r="O3560" i="1"/>
  <c r="AB3560" i="1"/>
  <c r="N3561" i="1"/>
  <c r="O3561" i="1"/>
  <c r="Y3561" i="1"/>
  <c r="AB3561" i="1"/>
  <c r="N3562" i="1"/>
  <c r="O3562" i="1"/>
  <c r="AB3562" i="1"/>
  <c r="N3563" i="1"/>
  <c r="O3563" i="1"/>
  <c r="AB3563" i="1"/>
  <c r="N3564" i="1"/>
  <c r="O3564" i="1"/>
  <c r="AB3564" i="1"/>
  <c r="N3565" i="1"/>
  <c r="O3565" i="1"/>
  <c r="AB3565" i="1"/>
  <c r="AC3565" i="1"/>
  <c r="AD3565" i="1"/>
  <c r="AJ3565" i="1"/>
  <c r="N3566" i="1"/>
  <c r="O3566" i="1"/>
  <c r="AB3566" i="1"/>
  <c r="N3567" i="1"/>
  <c r="O3567" i="1"/>
  <c r="AB3567" i="1"/>
  <c r="AJ3567" i="1"/>
  <c r="N3568" i="1"/>
  <c r="O3568" i="1"/>
  <c r="AB3568" i="1"/>
  <c r="N3569" i="1"/>
  <c r="O3569" i="1"/>
  <c r="AB3569" i="1"/>
  <c r="N3570" i="1"/>
  <c r="O3570" i="1"/>
  <c r="AB3570" i="1"/>
  <c r="N3571" i="1"/>
  <c r="O3571" i="1"/>
  <c r="AB3571" i="1"/>
  <c r="N3572" i="1"/>
  <c r="O3572" i="1"/>
  <c r="AB3572" i="1"/>
  <c r="N3573" i="1"/>
  <c r="O3573" i="1"/>
  <c r="AB3573" i="1"/>
  <c r="N3574" i="1"/>
  <c r="O3574" i="1"/>
  <c r="AB3574" i="1"/>
  <c r="N3575" i="1"/>
  <c r="O3575" i="1"/>
  <c r="AB3575" i="1"/>
  <c r="N3576" i="1"/>
  <c r="O3576" i="1"/>
  <c r="AB3576" i="1"/>
  <c r="N3577" i="1"/>
  <c r="O3577" i="1"/>
  <c r="AB3577" i="1"/>
  <c r="N3578" i="1"/>
  <c r="O3578" i="1"/>
  <c r="Y3578" i="1"/>
  <c r="AB3578" i="1"/>
  <c r="AJ3578" i="1"/>
  <c r="N3579" i="1"/>
  <c r="O3579" i="1"/>
  <c r="AB3579" i="1"/>
  <c r="AJ3579" i="1"/>
  <c r="N3580" i="1"/>
  <c r="O3580" i="1"/>
  <c r="AA3580" i="1"/>
  <c r="AB3580" i="1"/>
  <c r="AJ3580" i="1"/>
  <c r="N3581" i="1"/>
  <c r="O3581" i="1"/>
  <c r="Y3581" i="1"/>
  <c r="AB3581" i="1"/>
  <c r="N3582" i="1"/>
  <c r="O3582" i="1"/>
  <c r="AB3582" i="1"/>
  <c r="N3583" i="1"/>
  <c r="O3583" i="1"/>
  <c r="AB3583" i="1"/>
  <c r="N3584" i="1"/>
  <c r="O3584" i="1"/>
  <c r="AB3584" i="1"/>
  <c r="N3585" i="1"/>
  <c r="O3585" i="1"/>
  <c r="Y3585" i="1"/>
  <c r="AB3585" i="1"/>
  <c r="AJ3585" i="1"/>
  <c r="N3586" i="1"/>
  <c r="O3586" i="1"/>
  <c r="AB3586" i="1"/>
  <c r="N3587" i="1"/>
  <c r="O3587" i="1"/>
  <c r="AB3587" i="1"/>
  <c r="N3588" i="1"/>
  <c r="O3588" i="1"/>
  <c r="AB3588" i="1"/>
  <c r="N3589" i="1"/>
  <c r="O3589" i="1"/>
  <c r="AB3589" i="1"/>
  <c r="AC3589" i="1"/>
  <c r="AD3589" i="1"/>
  <c r="N3590" i="1"/>
  <c r="O3590" i="1"/>
  <c r="AB3590" i="1"/>
  <c r="AC3590" i="1"/>
  <c r="AD3590" i="1"/>
  <c r="N3591" i="1"/>
  <c r="O3591" i="1"/>
  <c r="AB3591" i="1"/>
  <c r="N3592" i="1"/>
  <c r="O3592" i="1"/>
  <c r="AB3592" i="1"/>
  <c r="N3593" i="1"/>
  <c r="O3593" i="1"/>
  <c r="AB3593" i="1"/>
  <c r="N3594" i="1"/>
  <c r="O3594" i="1"/>
  <c r="AB3594" i="1"/>
  <c r="N3595" i="1"/>
  <c r="O3595" i="1"/>
  <c r="AB3595" i="1"/>
  <c r="N3596" i="1"/>
  <c r="O3596" i="1"/>
  <c r="AB3596" i="1"/>
  <c r="AJ3596" i="1"/>
  <c r="N3597" i="1"/>
  <c r="O3597" i="1"/>
  <c r="AB3597" i="1"/>
  <c r="AC3597" i="1"/>
  <c r="AD3597" i="1"/>
  <c r="N3598" i="1"/>
  <c r="O3598" i="1"/>
  <c r="AB3598" i="1"/>
  <c r="N3599" i="1"/>
  <c r="O3599" i="1"/>
  <c r="AB3599" i="1"/>
  <c r="N3600" i="1"/>
  <c r="O3600" i="1"/>
  <c r="AB3600" i="1"/>
  <c r="N3601" i="1"/>
  <c r="O3601" i="1"/>
  <c r="AB3601" i="1"/>
  <c r="AC3601" i="1"/>
  <c r="AD3601" i="1"/>
  <c r="N3602" i="1"/>
  <c r="O3602" i="1"/>
  <c r="AB3602" i="1"/>
  <c r="N3603" i="1"/>
  <c r="O3603" i="1"/>
  <c r="AB3603" i="1"/>
  <c r="N3604" i="1"/>
  <c r="O3604" i="1"/>
  <c r="AB3604" i="1"/>
  <c r="N3605" i="1"/>
  <c r="O3605" i="1"/>
  <c r="AB3605" i="1"/>
  <c r="N3606" i="1"/>
  <c r="O3606" i="1"/>
  <c r="AB3606" i="1"/>
  <c r="N3607" i="1"/>
  <c r="O3607" i="1"/>
  <c r="AB3607" i="1"/>
  <c r="N3608" i="1"/>
  <c r="O3608" i="1"/>
  <c r="AB3608" i="1"/>
  <c r="N3609" i="1"/>
  <c r="O3609" i="1"/>
  <c r="AB3609" i="1"/>
  <c r="N3610" i="1"/>
  <c r="O3610" i="1"/>
  <c r="AB3610" i="1"/>
  <c r="N3611" i="1"/>
  <c r="O3611" i="1"/>
  <c r="Y3611" i="1"/>
  <c r="AB3611" i="1"/>
  <c r="AJ3611" i="1"/>
  <c r="N3612" i="1"/>
  <c r="O3612" i="1"/>
  <c r="AB3612" i="1"/>
  <c r="AC3612" i="1"/>
  <c r="AD3612" i="1"/>
  <c r="N3613" i="1"/>
  <c r="O3613" i="1"/>
  <c r="AB3613" i="1"/>
  <c r="N3614" i="1"/>
  <c r="O3614" i="1"/>
  <c r="AB3614" i="1"/>
  <c r="N3615" i="1"/>
  <c r="O3615" i="1"/>
  <c r="AB3615" i="1"/>
  <c r="N3616" i="1"/>
  <c r="O3616" i="1"/>
  <c r="AB3616" i="1"/>
  <c r="AC3616" i="1"/>
  <c r="AD3616" i="1"/>
  <c r="N3617" i="1"/>
  <c r="O3617" i="1"/>
  <c r="AB3617" i="1"/>
  <c r="AC3617" i="1"/>
  <c r="AD3617" i="1"/>
  <c r="N3618" i="1"/>
  <c r="O3618" i="1"/>
  <c r="AB3618" i="1"/>
  <c r="AJ3618" i="1"/>
  <c r="N3619" i="1"/>
  <c r="O3619" i="1"/>
  <c r="AB3619" i="1"/>
  <c r="AJ3619" i="1"/>
  <c r="N3620" i="1"/>
  <c r="O3620" i="1"/>
  <c r="AB3620" i="1"/>
  <c r="N3621" i="1"/>
  <c r="O3621" i="1"/>
  <c r="AB3621" i="1"/>
  <c r="N3622" i="1"/>
  <c r="O3622" i="1"/>
  <c r="AB3622" i="1"/>
  <c r="N3623" i="1"/>
  <c r="O3623" i="1"/>
  <c r="AB3623" i="1"/>
  <c r="N3624" i="1"/>
  <c r="O3624" i="1"/>
  <c r="AB3624" i="1"/>
  <c r="N3625" i="1"/>
  <c r="O3625" i="1"/>
  <c r="AB3625" i="1"/>
  <c r="N3626" i="1"/>
  <c r="O3626" i="1"/>
  <c r="AB3626" i="1"/>
  <c r="N3627" i="1"/>
  <c r="O3627" i="1"/>
  <c r="AB3627" i="1"/>
  <c r="N3628" i="1"/>
  <c r="O3628" i="1"/>
  <c r="Y3628" i="1"/>
  <c r="AB3628" i="1"/>
  <c r="AJ3628" i="1"/>
  <c r="N3629" i="1"/>
  <c r="O3629" i="1"/>
  <c r="AB3629" i="1"/>
  <c r="N3630" i="1"/>
  <c r="O3630" i="1"/>
  <c r="AB3630" i="1"/>
  <c r="N3631" i="1"/>
  <c r="O3631" i="1"/>
  <c r="AB3631" i="1"/>
  <c r="N3632" i="1"/>
  <c r="O3632" i="1"/>
  <c r="AB3632" i="1"/>
  <c r="N3633" i="1"/>
  <c r="O3633" i="1"/>
  <c r="AB3633" i="1"/>
  <c r="N3634" i="1"/>
  <c r="O3634" i="1"/>
  <c r="AB3634" i="1"/>
  <c r="N3635" i="1"/>
  <c r="O3635" i="1"/>
  <c r="AB3635" i="1"/>
  <c r="AC3635" i="1"/>
  <c r="AD3635" i="1"/>
  <c r="N3636" i="1"/>
  <c r="O3636" i="1"/>
  <c r="AB3636" i="1"/>
  <c r="N3637" i="1"/>
  <c r="O3637" i="1"/>
  <c r="AB3637" i="1"/>
  <c r="N3638" i="1"/>
  <c r="O3638" i="1"/>
  <c r="AB3638" i="1"/>
  <c r="N3639" i="1"/>
  <c r="O3639" i="1"/>
  <c r="AB3639" i="1"/>
  <c r="N3640" i="1"/>
  <c r="O3640" i="1"/>
  <c r="AB3640" i="1"/>
  <c r="N3641" i="1"/>
  <c r="O3641" i="1"/>
  <c r="AB3641" i="1"/>
  <c r="N3642" i="1"/>
  <c r="O3642" i="1"/>
  <c r="AB3642" i="1"/>
  <c r="N3643" i="1"/>
  <c r="O3643" i="1"/>
  <c r="AB3643" i="1"/>
  <c r="N3644" i="1"/>
  <c r="O3644" i="1"/>
  <c r="AB3644" i="1"/>
  <c r="N3645" i="1"/>
  <c r="O3645" i="1"/>
  <c r="AB3645" i="1"/>
  <c r="AJ3645" i="1"/>
  <c r="N3646" i="1"/>
  <c r="O3646" i="1"/>
  <c r="AB3646" i="1"/>
  <c r="N3647" i="1"/>
  <c r="O3647" i="1"/>
  <c r="AB3647" i="1"/>
  <c r="AC3647" i="1"/>
  <c r="AD3647" i="1"/>
  <c r="N3648" i="1"/>
  <c r="O3648" i="1"/>
  <c r="AB3648" i="1"/>
  <c r="N3649" i="1"/>
  <c r="O3649" i="1"/>
  <c r="AB3649" i="1"/>
  <c r="N3650" i="1"/>
  <c r="O3650" i="1"/>
  <c r="AB3650" i="1"/>
  <c r="N3651" i="1"/>
  <c r="O3651" i="1"/>
  <c r="AB3651" i="1"/>
  <c r="N3652" i="1"/>
  <c r="O3652" i="1"/>
  <c r="AB3652" i="1"/>
  <c r="N3653" i="1"/>
  <c r="O3653" i="1"/>
  <c r="AB3653" i="1"/>
  <c r="N3654" i="1"/>
  <c r="O3654" i="1"/>
  <c r="AB3654" i="1"/>
  <c r="N3655" i="1"/>
  <c r="O3655" i="1"/>
  <c r="AB3655" i="1"/>
  <c r="N3656" i="1"/>
  <c r="O3656" i="1"/>
  <c r="AB3656" i="1"/>
  <c r="N3657" i="1"/>
  <c r="O3657" i="1"/>
  <c r="AB3657" i="1"/>
  <c r="N3658" i="1"/>
  <c r="O3658" i="1"/>
  <c r="AA3658" i="1"/>
  <c r="AB3658" i="1"/>
  <c r="AJ3658" i="1"/>
  <c r="N3659" i="1"/>
  <c r="O3659" i="1"/>
  <c r="AB3659" i="1"/>
  <c r="AJ3659" i="1"/>
  <c r="N3660" i="1"/>
  <c r="O3660" i="1"/>
  <c r="Y3660" i="1"/>
  <c r="AB3660" i="1"/>
  <c r="AJ3660" i="1"/>
  <c r="N3661" i="1"/>
  <c r="O3661" i="1"/>
  <c r="AA3661" i="1"/>
  <c r="AB3661" i="1"/>
  <c r="AJ3661" i="1"/>
  <c r="N3662" i="1"/>
  <c r="O3662" i="1"/>
  <c r="AB3662" i="1"/>
  <c r="N3663" i="1"/>
  <c r="O3663" i="1"/>
  <c r="AB3663" i="1"/>
  <c r="N3664" i="1"/>
  <c r="O3664" i="1"/>
  <c r="AB3664" i="1"/>
  <c r="N3665" i="1"/>
  <c r="O3665" i="1"/>
  <c r="AB3665" i="1"/>
  <c r="N3666" i="1"/>
  <c r="O3666" i="1"/>
  <c r="AB3666" i="1"/>
  <c r="AJ3666" i="1"/>
  <c r="N3667" i="1"/>
  <c r="O3667" i="1"/>
  <c r="AB3667" i="1"/>
  <c r="N3668" i="1"/>
  <c r="O3668" i="1"/>
  <c r="Y3668" i="1"/>
  <c r="AA3668" i="1"/>
  <c r="AB3668" i="1"/>
  <c r="AJ3668" i="1"/>
  <c r="N3669" i="1"/>
  <c r="O3669" i="1"/>
  <c r="Y3669" i="1"/>
  <c r="AB3669" i="1"/>
  <c r="AJ3669" i="1"/>
  <c r="N3670" i="1"/>
  <c r="O3670" i="1"/>
  <c r="AB3670" i="1"/>
  <c r="N3671" i="1"/>
  <c r="O3671" i="1"/>
  <c r="AB3671" i="1"/>
  <c r="N3672" i="1"/>
  <c r="O3672" i="1"/>
  <c r="AB3672" i="1"/>
  <c r="N3673" i="1"/>
  <c r="O3673" i="1"/>
  <c r="AB3673" i="1"/>
  <c r="N3674" i="1"/>
  <c r="O3674" i="1"/>
  <c r="AB3674" i="1"/>
  <c r="N3675" i="1"/>
  <c r="O3675" i="1"/>
  <c r="Y3675" i="1"/>
  <c r="AB3675" i="1"/>
  <c r="N3676" i="1"/>
  <c r="O3676" i="1"/>
  <c r="AB3676" i="1"/>
  <c r="N3677" i="1"/>
  <c r="O3677" i="1"/>
  <c r="AB3677" i="1"/>
  <c r="AJ3677" i="1"/>
  <c r="N3678" i="1"/>
  <c r="O3678" i="1"/>
  <c r="AB3678" i="1"/>
  <c r="AJ3678" i="1"/>
  <c r="N3679" i="1"/>
  <c r="O3679" i="1"/>
  <c r="AB3679" i="1"/>
  <c r="N3680" i="1"/>
  <c r="O3680" i="1"/>
  <c r="AB3680" i="1"/>
  <c r="N3681" i="1"/>
  <c r="O3681" i="1"/>
  <c r="AB3681" i="1"/>
  <c r="N3682" i="1"/>
  <c r="O3682" i="1"/>
  <c r="AB3682" i="1"/>
  <c r="N3683" i="1"/>
  <c r="O3683" i="1"/>
  <c r="AB3683" i="1"/>
  <c r="N3684" i="1"/>
  <c r="O3684" i="1"/>
  <c r="AB3684" i="1"/>
  <c r="N3685" i="1"/>
  <c r="O3685" i="1"/>
  <c r="AB3685" i="1"/>
  <c r="N3686" i="1"/>
  <c r="O3686" i="1"/>
  <c r="AB3686" i="1"/>
  <c r="N3687" i="1"/>
  <c r="O3687" i="1"/>
  <c r="AB3687" i="1"/>
  <c r="AJ3687" i="1"/>
  <c r="N3688" i="1"/>
  <c r="O3688" i="1"/>
  <c r="AA3688" i="1"/>
  <c r="AB3688" i="1"/>
  <c r="N3689" i="1"/>
  <c r="O3689" i="1"/>
  <c r="AB3689" i="1"/>
  <c r="N3690" i="1"/>
  <c r="O3690" i="1"/>
  <c r="AB3690" i="1"/>
  <c r="N3691" i="1"/>
  <c r="O3691" i="1"/>
  <c r="AB3691" i="1"/>
  <c r="N3692" i="1"/>
  <c r="O3692" i="1"/>
  <c r="AB3692" i="1"/>
  <c r="N3693" i="1"/>
  <c r="O3693" i="1"/>
  <c r="AB3693" i="1"/>
  <c r="N3694" i="1"/>
  <c r="O3694" i="1"/>
  <c r="AB3694" i="1"/>
  <c r="N3695" i="1"/>
  <c r="O3695" i="1"/>
  <c r="AB3695" i="1"/>
  <c r="N3696" i="1"/>
  <c r="O3696" i="1"/>
  <c r="AB3696" i="1"/>
  <c r="N3697" i="1"/>
  <c r="O3697" i="1"/>
  <c r="AB3697" i="1"/>
  <c r="N3698" i="1"/>
  <c r="O3698" i="1"/>
  <c r="AB3698" i="1"/>
  <c r="AJ3698" i="1"/>
  <c r="N3699" i="1"/>
  <c r="O3699" i="1"/>
  <c r="AB3699" i="1"/>
  <c r="N3700" i="1"/>
  <c r="O3700" i="1"/>
  <c r="Y3700" i="1"/>
  <c r="AB3700" i="1"/>
  <c r="AJ3700" i="1"/>
  <c r="N3701" i="1"/>
  <c r="O3701" i="1"/>
  <c r="AB3701" i="1"/>
  <c r="AJ3701" i="1"/>
  <c r="N3702" i="1"/>
  <c r="O3702" i="1"/>
  <c r="AB3702" i="1"/>
  <c r="AJ3702" i="1"/>
  <c r="N3703" i="1"/>
  <c r="O3703" i="1"/>
  <c r="AB3703" i="1"/>
  <c r="N3704" i="1"/>
  <c r="O3704" i="1"/>
  <c r="AB3704" i="1"/>
  <c r="N3705" i="1"/>
  <c r="O3705" i="1"/>
  <c r="AB3705" i="1"/>
  <c r="AJ3705" i="1"/>
  <c r="N3706" i="1"/>
  <c r="O3706" i="1"/>
  <c r="AB3706" i="1"/>
  <c r="AJ3706" i="1"/>
  <c r="N3707" i="1"/>
  <c r="O3707" i="1"/>
  <c r="AB3707" i="1"/>
  <c r="AJ3707" i="1"/>
  <c r="N3708" i="1"/>
  <c r="O3708" i="1"/>
  <c r="AB3708" i="1"/>
  <c r="AJ3708" i="1"/>
  <c r="N3709" i="1"/>
  <c r="O3709" i="1"/>
  <c r="AB3709" i="1"/>
  <c r="N3710" i="1"/>
  <c r="O3710" i="1"/>
  <c r="AB3710" i="1"/>
  <c r="N3711" i="1"/>
  <c r="O3711" i="1"/>
  <c r="AB3711" i="1"/>
  <c r="N3712" i="1"/>
  <c r="O3712" i="1"/>
  <c r="Y3712" i="1"/>
  <c r="AA3712" i="1"/>
  <c r="AB3712" i="1"/>
  <c r="AJ3712" i="1"/>
  <c r="N3713" i="1"/>
  <c r="O3713" i="1"/>
  <c r="AB3713" i="1"/>
  <c r="AC3713" i="1"/>
  <c r="AD3713" i="1"/>
  <c r="N3714" i="1"/>
  <c r="O3714" i="1"/>
  <c r="AB3714" i="1"/>
  <c r="AJ3714" i="1"/>
  <c r="N3715" i="1"/>
  <c r="O3715" i="1"/>
  <c r="AB3715" i="1"/>
  <c r="AJ3715" i="1"/>
  <c r="N3716" i="1"/>
  <c r="O3716" i="1"/>
  <c r="AB3716" i="1"/>
  <c r="AJ3716" i="1"/>
  <c r="N3717" i="1"/>
  <c r="O3717" i="1"/>
  <c r="Y3717" i="1"/>
  <c r="AB3717" i="1"/>
  <c r="N3718" i="1"/>
  <c r="O3718" i="1"/>
  <c r="AB3718" i="1"/>
  <c r="AJ3718" i="1"/>
  <c r="N3719" i="1"/>
  <c r="O3719" i="1"/>
  <c r="AB3719" i="1"/>
  <c r="AJ3719" i="1"/>
  <c r="N3720" i="1"/>
  <c r="O3720" i="1"/>
  <c r="AB3720" i="1"/>
  <c r="AC3720" i="1"/>
  <c r="AD3720" i="1"/>
  <c r="AJ3720" i="1"/>
  <c r="N3721" i="1"/>
  <c r="O3721" i="1"/>
  <c r="AB3721" i="1"/>
  <c r="N3722" i="1"/>
  <c r="O3722" i="1"/>
  <c r="AB3722" i="1"/>
  <c r="N3723" i="1"/>
  <c r="O3723" i="1"/>
  <c r="Y3723" i="1"/>
  <c r="AB3723" i="1"/>
  <c r="N3724" i="1"/>
  <c r="O3724" i="1"/>
  <c r="AB3724" i="1"/>
  <c r="N3725" i="1"/>
  <c r="O3725" i="1"/>
  <c r="AB3725" i="1"/>
  <c r="AJ3725" i="1"/>
  <c r="N3726" i="1"/>
  <c r="O3726" i="1"/>
  <c r="AB3726" i="1"/>
  <c r="AJ3726" i="1"/>
  <c r="N3727" i="1"/>
  <c r="O3727" i="1"/>
  <c r="AB3727" i="1"/>
  <c r="N3728" i="1"/>
  <c r="O3728" i="1"/>
  <c r="AB3728" i="1"/>
  <c r="N3729" i="1"/>
  <c r="O3729" i="1"/>
  <c r="AB3729" i="1"/>
  <c r="AC3729" i="1"/>
  <c r="AD3729" i="1"/>
  <c r="AJ3729" i="1"/>
  <c r="N3730" i="1"/>
  <c r="O3730" i="1"/>
  <c r="AB3730" i="1"/>
  <c r="AC3730" i="1"/>
  <c r="AD3730" i="1"/>
  <c r="AJ3730" i="1"/>
  <c r="N3731" i="1"/>
  <c r="O3731" i="1"/>
  <c r="AB3731" i="1"/>
  <c r="N3732" i="1"/>
  <c r="O3732" i="1"/>
  <c r="AB3732" i="1"/>
  <c r="N3733" i="1"/>
  <c r="O3733" i="1"/>
  <c r="AB3733" i="1"/>
  <c r="N3734" i="1"/>
  <c r="O3734" i="1"/>
  <c r="AB3734" i="1"/>
  <c r="N3735" i="1"/>
  <c r="O3735" i="1"/>
  <c r="AB3735" i="1"/>
  <c r="N3736" i="1"/>
  <c r="O3736" i="1"/>
  <c r="AB3736" i="1"/>
  <c r="N3737" i="1"/>
  <c r="O3737" i="1"/>
  <c r="AB3737" i="1"/>
  <c r="N3738" i="1"/>
  <c r="O3738" i="1"/>
  <c r="AB3738" i="1"/>
  <c r="N3739" i="1"/>
  <c r="O3739" i="1"/>
  <c r="AB3739" i="1"/>
  <c r="N3740" i="1"/>
  <c r="O3740" i="1"/>
  <c r="Y3740" i="1"/>
  <c r="AB3740" i="1"/>
  <c r="N3741" i="1"/>
  <c r="O3741" i="1"/>
  <c r="AB3741" i="1"/>
  <c r="N3742" i="1"/>
  <c r="O3742" i="1"/>
  <c r="AB3742" i="1"/>
  <c r="N3743" i="1"/>
  <c r="O3743" i="1"/>
  <c r="AB3743" i="1"/>
  <c r="N3744" i="1"/>
  <c r="O3744" i="1"/>
  <c r="AB3744" i="1"/>
  <c r="AC3744" i="1"/>
  <c r="AD3744" i="1"/>
  <c r="AJ3744" i="1"/>
  <c r="N3745" i="1"/>
  <c r="O3745" i="1"/>
  <c r="AB3745" i="1"/>
  <c r="N3746" i="1"/>
  <c r="O3746" i="1"/>
  <c r="AB3746" i="1"/>
  <c r="N3747" i="1"/>
  <c r="O3747" i="1"/>
  <c r="AB3747" i="1"/>
  <c r="N3748" i="1"/>
  <c r="O3748" i="1"/>
  <c r="AB3748" i="1"/>
  <c r="N3749" i="1"/>
  <c r="O3749" i="1"/>
  <c r="AB3749" i="1"/>
  <c r="AC3749" i="1"/>
  <c r="AD3749" i="1"/>
  <c r="N3750" i="1"/>
  <c r="O3750" i="1"/>
  <c r="AB3750" i="1"/>
  <c r="AC3750" i="1"/>
  <c r="AD3750" i="1"/>
  <c r="N3751" i="1"/>
  <c r="O3751" i="1"/>
  <c r="AB3751" i="1"/>
  <c r="N3752" i="1"/>
  <c r="O3752" i="1"/>
  <c r="AB3752" i="1"/>
  <c r="N3753" i="1"/>
  <c r="O3753" i="1"/>
  <c r="AB3753" i="1"/>
  <c r="AC3753" i="1"/>
  <c r="AD3753" i="1"/>
  <c r="N3754" i="1"/>
  <c r="O3754" i="1"/>
  <c r="AB3754" i="1"/>
  <c r="N3755" i="1"/>
  <c r="O3755" i="1"/>
  <c r="AB3755" i="1"/>
  <c r="N3756" i="1"/>
  <c r="O3756" i="1"/>
  <c r="AB3756" i="1"/>
  <c r="N3757" i="1"/>
  <c r="O3757" i="1"/>
  <c r="AB3757" i="1"/>
  <c r="N3758" i="1"/>
  <c r="O3758" i="1"/>
  <c r="AB3758" i="1"/>
  <c r="N3759" i="1"/>
  <c r="O3759" i="1"/>
  <c r="AB3759" i="1"/>
  <c r="N3760" i="1"/>
  <c r="O3760" i="1"/>
  <c r="AB3760" i="1"/>
  <c r="N3761" i="1"/>
  <c r="O3761" i="1"/>
  <c r="AB3761" i="1"/>
  <c r="N3762" i="1"/>
  <c r="O3762" i="1"/>
  <c r="AB3762" i="1"/>
  <c r="N3763" i="1"/>
  <c r="O3763" i="1"/>
  <c r="AB3763" i="1"/>
  <c r="N3764" i="1"/>
  <c r="O3764" i="1"/>
  <c r="AB3764" i="1"/>
  <c r="N3765" i="1"/>
  <c r="O3765" i="1"/>
  <c r="AB3765" i="1"/>
  <c r="N3766" i="1"/>
  <c r="O3766" i="1"/>
  <c r="Y3766" i="1"/>
  <c r="AA3766" i="1"/>
  <c r="AB3766" i="1"/>
  <c r="AJ3766" i="1"/>
  <c r="N3767" i="1"/>
  <c r="O3767" i="1"/>
  <c r="AB3767" i="1"/>
  <c r="AJ3767" i="1"/>
  <c r="N3768" i="1"/>
  <c r="O3768" i="1"/>
  <c r="AB3768" i="1"/>
  <c r="N3769" i="1"/>
  <c r="O3769" i="1"/>
  <c r="AB3769" i="1"/>
  <c r="N3770" i="1"/>
  <c r="O3770" i="1"/>
  <c r="AB3770" i="1"/>
  <c r="AJ3770" i="1"/>
  <c r="N3771" i="1"/>
  <c r="O3771" i="1"/>
  <c r="AB3771" i="1"/>
  <c r="N3772" i="1"/>
  <c r="O3772" i="1"/>
  <c r="AB3772" i="1"/>
  <c r="N3773" i="1"/>
  <c r="O3773" i="1"/>
  <c r="AB3773" i="1"/>
  <c r="N3774" i="1"/>
  <c r="O3774" i="1"/>
  <c r="AB3774" i="1"/>
  <c r="N3775" i="1"/>
  <c r="O3775" i="1"/>
  <c r="Y3775" i="1"/>
  <c r="AB3775" i="1"/>
  <c r="N3776" i="1"/>
  <c r="O3776" i="1"/>
  <c r="AA3776" i="1"/>
  <c r="AB3776" i="1"/>
  <c r="N3777" i="1"/>
  <c r="O3777" i="1"/>
  <c r="Y3777" i="1"/>
  <c r="AB3777" i="1"/>
  <c r="AJ3777" i="1"/>
  <c r="N3778" i="1"/>
  <c r="O3778" i="1"/>
  <c r="AB3778" i="1"/>
  <c r="AC3778" i="1"/>
  <c r="AD3778" i="1"/>
  <c r="N3779" i="1"/>
  <c r="O3779" i="1"/>
  <c r="AB3779" i="1"/>
  <c r="AC3779" i="1"/>
  <c r="AD3779" i="1"/>
  <c r="N3780" i="1"/>
  <c r="O3780" i="1"/>
  <c r="Y3780" i="1"/>
  <c r="AB3780" i="1"/>
  <c r="AC3780" i="1"/>
  <c r="AD3780" i="1"/>
  <c r="N3781" i="1"/>
  <c r="O3781" i="1"/>
  <c r="AB3781" i="1"/>
  <c r="AC3781" i="1"/>
  <c r="AD3781" i="1"/>
  <c r="N3782" i="1"/>
  <c r="O3782" i="1"/>
  <c r="AB3782" i="1"/>
  <c r="N3783" i="1"/>
  <c r="O3783" i="1"/>
  <c r="Y3783" i="1"/>
  <c r="AB3783" i="1"/>
  <c r="N3784" i="1"/>
  <c r="O3784" i="1"/>
  <c r="AB3784" i="1"/>
  <c r="N3785" i="1"/>
  <c r="O3785" i="1"/>
  <c r="AB3785" i="1"/>
  <c r="N3786" i="1"/>
  <c r="O3786" i="1"/>
  <c r="AB3786" i="1"/>
  <c r="N3787" i="1"/>
  <c r="O3787" i="1"/>
  <c r="AB3787" i="1"/>
  <c r="N3788" i="1"/>
  <c r="O3788" i="1"/>
  <c r="AB3788" i="1"/>
  <c r="N3789" i="1"/>
  <c r="O3789" i="1"/>
  <c r="AB3789" i="1"/>
  <c r="AJ3789" i="1"/>
  <c r="N3790" i="1"/>
  <c r="O3790" i="1"/>
  <c r="AB3790" i="1"/>
  <c r="N3791" i="1"/>
  <c r="O3791" i="1"/>
  <c r="AB3791" i="1"/>
  <c r="AC3791" i="1"/>
  <c r="AD3791" i="1"/>
  <c r="N3792" i="1"/>
  <c r="O3792" i="1"/>
  <c r="AB3792" i="1"/>
  <c r="AJ3792" i="1"/>
  <c r="N3793" i="1"/>
  <c r="O3793" i="1"/>
  <c r="AB3793" i="1"/>
  <c r="AC3793" i="1"/>
  <c r="AD3793" i="1"/>
  <c r="N3794" i="1"/>
  <c r="O3794" i="1"/>
  <c r="AB3794" i="1"/>
  <c r="N3795" i="1"/>
  <c r="O3795" i="1"/>
  <c r="AB3795" i="1"/>
  <c r="N3796" i="1"/>
  <c r="O3796" i="1"/>
  <c r="AB3796" i="1"/>
  <c r="N3797" i="1"/>
  <c r="O3797" i="1"/>
  <c r="AB3797" i="1"/>
  <c r="N3798" i="1"/>
  <c r="O3798" i="1"/>
  <c r="AB3798" i="1"/>
  <c r="N3799" i="1"/>
  <c r="O3799" i="1"/>
  <c r="AB3799" i="1"/>
  <c r="N3800" i="1"/>
  <c r="O3800" i="1"/>
  <c r="Y3800" i="1"/>
  <c r="AB3800" i="1"/>
  <c r="AJ3800" i="1"/>
  <c r="N3801" i="1"/>
  <c r="O3801" i="1"/>
  <c r="Y3801" i="1"/>
  <c r="AB3801" i="1"/>
  <c r="AJ3801" i="1"/>
  <c r="N3802" i="1"/>
  <c r="O3802" i="1"/>
  <c r="AB3802" i="1"/>
  <c r="N3803" i="1"/>
  <c r="O3803" i="1"/>
  <c r="AB3803" i="1"/>
  <c r="AC3803" i="1"/>
  <c r="AD3803" i="1"/>
  <c r="N3804" i="1"/>
  <c r="O3804" i="1"/>
  <c r="AB3804" i="1"/>
  <c r="N3805" i="1"/>
  <c r="O3805" i="1"/>
  <c r="AB3805" i="1"/>
  <c r="N3806" i="1"/>
  <c r="O3806" i="1"/>
  <c r="AB3806" i="1"/>
  <c r="N3807" i="1"/>
  <c r="O3807" i="1"/>
  <c r="AB3807" i="1"/>
  <c r="N3808" i="1"/>
  <c r="O3808" i="1"/>
  <c r="AB3808" i="1"/>
  <c r="N3809" i="1"/>
  <c r="O3809" i="1"/>
  <c r="AB3809" i="1"/>
  <c r="N3810" i="1"/>
  <c r="O3810" i="1"/>
  <c r="AB3810" i="1"/>
  <c r="N3811" i="1"/>
  <c r="O3811" i="1"/>
  <c r="Y3811" i="1"/>
  <c r="AB3811" i="1"/>
  <c r="N3812" i="1"/>
  <c r="O3812" i="1"/>
  <c r="AB3812" i="1"/>
  <c r="N3813" i="1"/>
  <c r="O3813" i="1"/>
  <c r="AB3813" i="1"/>
  <c r="N3814" i="1"/>
  <c r="O3814" i="1"/>
  <c r="AB3814" i="1"/>
  <c r="N3815" i="1"/>
  <c r="O3815" i="1"/>
  <c r="AB3815" i="1"/>
  <c r="N3816" i="1"/>
  <c r="O3816" i="1"/>
  <c r="AB3816" i="1"/>
  <c r="N3817" i="1"/>
  <c r="O3817" i="1"/>
  <c r="AB3817" i="1"/>
  <c r="AJ3817" i="1"/>
  <c r="N3818" i="1"/>
  <c r="O3818" i="1"/>
  <c r="AB3818" i="1"/>
  <c r="N3819" i="1"/>
  <c r="O3819" i="1"/>
  <c r="AB3819" i="1"/>
  <c r="AJ3819" i="1"/>
  <c r="N3820" i="1"/>
  <c r="O3820" i="1"/>
  <c r="AB3820" i="1"/>
  <c r="N3821" i="1"/>
  <c r="O3821" i="1"/>
  <c r="AB3821" i="1"/>
  <c r="N3822" i="1"/>
  <c r="O3822" i="1"/>
  <c r="AB3822" i="1"/>
  <c r="N3823" i="1"/>
  <c r="O3823" i="1"/>
  <c r="AB3823" i="1"/>
  <c r="N3824" i="1"/>
  <c r="O3824" i="1"/>
  <c r="AB3824" i="1"/>
  <c r="N3825" i="1"/>
  <c r="O3825" i="1"/>
  <c r="AB3825" i="1"/>
  <c r="N3826" i="1"/>
  <c r="O3826" i="1"/>
  <c r="AB3826" i="1"/>
  <c r="AC3826" i="1"/>
  <c r="AD3826" i="1"/>
  <c r="N3827" i="1"/>
  <c r="O3827" i="1"/>
  <c r="AB3827" i="1"/>
  <c r="N3828" i="1"/>
  <c r="O3828" i="1"/>
  <c r="AB3828" i="1"/>
  <c r="N3829" i="1"/>
  <c r="O3829" i="1"/>
  <c r="AB3829" i="1"/>
  <c r="AJ3829" i="1"/>
  <c r="N3830" i="1"/>
  <c r="O3830" i="1"/>
  <c r="AB3830" i="1"/>
  <c r="AJ3830" i="1"/>
  <c r="N3831" i="1"/>
  <c r="O3831" i="1"/>
  <c r="AB3831" i="1"/>
  <c r="N3832" i="1"/>
  <c r="O3832" i="1"/>
  <c r="AB3832" i="1"/>
  <c r="N3833" i="1"/>
  <c r="O3833" i="1"/>
  <c r="AB3833" i="1"/>
  <c r="N3834" i="1"/>
  <c r="O3834" i="1"/>
  <c r="AB3834" i="1"/>
  <c r="AJ3834" i="1"/>
  <c r="N3835" i="1"/>
  <c r="O3835" i="1"/>
  <c r="AB3835" i="1"/>
  <c r="N3836" i="1"/>
  <c r="O3836" i="1"/>
  <c r="AB3836" i="1"/>
  <c r="N3837" i="1"/>
  <c r="O3837" i="1"/>
  <c r="AB3837" i="1"/>
  <c r="AC3837" i="1"/>
  <c r="AD3837" i="1"/>
  <c r="N3838" i="1"/>
  <c r="O3838" i="1"/>
  <c r="AB3838" i="1"/>
  <c r="N3839" i="1"/>
  <c r="O3839" i="1"/>
  <c r="AB3839" i="1"/>
  <c r="AJ3839" i="1"/>
  <c r="N3840" i="1"/>
  <c r="O3840" i="1"/>
  <c r="AB3840" i="1"/>
  <c r="AJ3840" i="1"/>
  <c r="N3841" i="1"/>
  <c r="O3841" i="1"/>
  <c r="AB3841" i="1"/>
  <c r="N3842" i="1"/>
  <c r="O3842" i="1"/>
  <c r="AB3842" i="1"/>
  <c r="N3843" i="1"/>
  <c r="O3843" i="1"/>
  <c r="AB3843" i="1"/>
  <c r="N3844" i="1"/>
  <c r="O3844" i="1"/>
  <c r="AB3844" i="1"/>
  <c r="N3845" i="1"/>
  <c r="O3845" i="1"/>
  <c r="AB3845" i="1"/>
  <c r="N3846" i="1"/>
  <c r="O3846" i="1"/>
  <c r="AB3846" i="1"/>
  <c r="AJ3846" i="1"/>
  <c r="N3847" i="1"/>
  <c r="O3847" i="1"/>
  <c r="AB3847" i="1"/>
  <c r="AJ3847" i="1"/>
  <c r="N3848" i="1"/>
  <c r="O3848" i="1"/>
  <c r="AB3848" i="1"/>
  <c r="AJ3848" i="1"/>
  <c r="N3849" i="1"/>
  <c r="O3849" i="1"/>
  <c r="AB3849" i="1"/>
  <c r="N3850" i="1"/>
  <c r="O3850" i="1"/>
  <c r="AB3850" i="1"/>
  <c r="AJ3850" i="1"/>
  <c r="N3851" i="1"/>
  <c r="O3851" i="1"/>
  <c r="AB3851" i="1"/>
  <c r="N3852" i="1"/>
  <c r="O3852" i="1"/>
  <c r="AB3852" i="1"/>
  <c r="AJ3852" i="1"/>
  <c r="N3853" i="1"/>
  <c r="O3853" i="1"/>
  <c r="AB3853" i="1"/>
  <c r="N3854" i="1"/>
  <c r="O3854" i="1"/>
  <c r="AB3854" i="1"/>
  <c r="N3855" i="1"/>
  <c r="O3855" i="1"/>
  <c r="AB3855" i="1"/>
  <c r="N3856" i="1"/>
  <c r="O3856" i="1"/>
  <c r="AB3856" i="1"/>
  <c r="N3857" i="1"/>
  <c r="O3857" i="1"/>
  <c r="AB3857" i="1"/>
  <c r="N3858" i="1"/>
  <c r="O3858" i="1"/>
  <c r="AB3858" i="1"/>
  <c r="N3859" i="1"/>
  <c r="O3859" i="1"/>
  <c r="AB3859" i="1"/>
  <c r="N3860" i="1"/>
  <c r="O3860" i="1"/>
  <c r="AB3860" i="1"/>
  <c r="N3861" i="1"/>
  <c r="O3861" i="1"/>
  <c r="AB3861" i="1"/>
  <c r="N3862" i="1"/>
  <c r="O3862" i="1"/>
  <c r="AB3862" i="1"/>
  <c r="N3863" i="1"/>
  <c r="O3863" i="1"/>
  <c r="Y3863" i="1"/>
  <c r="AB3863" i="1"/>
  <c r="N3864" i="1"/>
  <c r="O3864" i="1"/>
  <c r="AB3864" i="1"/>
  <c r="AC3864" i="1"/>
  <c r="AD3864" i="1"/>
  <c r="N3865" i="1"/>
  <c r="O3865" i="1"/>
  <c r="AB3865" i="1"/>
  <c r="AC3865" i="1"/>
  <c r="AD3865" i="1"/>
  <c r="N3866" i="1"/>
  <c r="O3866" i="1"/>
  <c r="AB3866" i="1"/>
  <c r="N3867" i="1"/>
  <c r="O3867" i="1"/>
  <c r="AB3867" i="1"/>
  <c r="N3868" i="1"/>
  <c r="O3868" i="1"/>
  <c r="AB3868" i="1"/>
  <c r="N3869" i="1"/>
  <c r="O3869" i="1"/>
  <c r="AB3869" i="1"/>
  <c r="N3870" i="1"/>
  <c r="O3870" i="1"/>
  <c r="AB3870" i="1"/>
  <c r="AC3870" i="1"/>
  <c r="AD3870" i="1"/>
  <c r="N3871" i="1"/>
  <c r="O3871" i="1"/>
  <c r="AB3871" i="1"/>
  <c r="AC3871" i="1"/>
  <c r="AD3871" i="1"/>
  <c r="N3872" i="1"/>
  <c r="O3872" i="1"/>
  <c r="AB3872" i="1"/>
  <c r="N3873" i="1"/>
  <c r="O3873" i="1"/>
  <c r="AB3873" i="1"/>
  <c r="N3874" i="1"/>
  <c r="O3874" i="1"/>
  <c r="AB3874" i="1"/>
  <c r="N3875" i="1"/>
  <c r="O3875" i="1"/>
  <c r="AB3875" i="1"/>
  <c r="N3876" i="1"/>
  <c r="O3876" i="1"/>
  <c r="AB3876" i="1"/>
  <c r="N3877" i="1"/>
  <c r="O3877" i="1"/>
  <c r="AB3877" i="1"/>
  <c r="N3878" i="1"/>
  <c r="O3878" i="1"/>
  <c r="AB3878" i="1"/>
  <c r="N3879" i="1"/>
  <c r="O3879" i="1"/>
  <c r="AB3879" i="1"/>
  <c r="AJ3879" i="1"/>
  <c r="N3880" i="1"/>
  <c r="O3880" i="1"/>
  <c r="AB3880" i="1"/>
  <c r="N3881" i="1"/>
  <c r="O3881" i="1"/>
  <c r="AB3881" i="1"/>
  <c r="N3882" i="1"/>
  <c r="O3882" i="1"/>
  <c r="AB3882" i="1"/>
  <c r="N3883" i="1"/>
  <c r="O3883" i="1"/>
  <c r="AB3883" i="1"/>
  <c r="N3884" i="1"/>
  <c r="O3884" i="1"/>
  <c r="AB3884" i="1"/>
  <c r="N3885" i="1"/>
  <c r="O3885" i="1"/>
  <c r="AB3885" i="1"/>
  <c r="AJ3885" i="1"/>
  <c r="N3886" i="1"/>
  <c r="O3886" i="1"/>
  <c r="AB3886" i="1"/>
  <c r="N3887" i="1"/>
  <c r="O3887" i="1"/>
  <c r="AB3887" i="1"/>
  <c r="N3888" i="1"/>
  <c r="O3888" i="1"/>
  <c r="AB3888" i="1"/>
  <c r="N3889" i="1"/>
  <c r="O3889" i="1"/>
  <c r="AB3889" i="1"/>
  <c r="N3890" i="1"/>
  <c r="O3890" i="1"/>
  <c r="AB3890" i="1"/>
  <c r="N3891" i="1"/>
  <c r="O3891" i="1"/>
  <c r="AB3891" i="1"/>
  <c r="N3892" i="1"/>
  <c r="O3892" i="1"/>
  <c r="AB3892" i="1"/>
  <c r="AJ3892" i="1"/>
  <c r="N3893" i="1"/>
  <c r="O3893" i="1"/>
  <c r="AB3893" i="1"/>
  <c r="N3894" i="1"/>
  <c r="O3894" i="1"/>
  <c r="AB3894" i="1"/>
  <c r="AJ3894" i="1"/>
  <c r="N3895" i="1"/>
  <c r="O3895" i="1"/>
  <c r="AB3895" i="1"/>
  <c r="AJ3895" i="1"/>
  <c r="N3896" i="1"/>
  <c r="O3896" i="1"/>
  <c r="AB3896" i="1"/>
  <c r="AC3896" i="1"/>
  <c r="AD3896" i="1"/>
  <c r="N3897" i="1"/>
  <c r="O3897" i="1"/>
  <c r="AB3897" i="1"/>
  <c r="N3898" i="1"/>
  <c r="O3898" i="1"/>
  <c r="AB3898" i="1"/>
  <c r="AC3898" i="1"/>
  <c r="AD3898" i="1"/>
  <c r="AJ3898" i="1"/>
  <c r="N3899" i="1"/>
  <c r="O3899" i="1"/>
  <c r="AB3899" i="1"/>
  <c r="N3900" i="1"/>
  <c r="O3900" i="1"/>
  <c r="AB3900" i="1"/>
  <c r="N3901" i="1"/>
  <c r="O3901" i="1"/>
  <c r="AB3901" i="1"/>
  <c r="N3902" i="1"/>
  <c r="O3902" i="1"/>
  <c r="AB3902" i="1"/>
  <c r="N3903" i="1"/>
  <c r="O3903" i="1"/>
  <c r="AB3903" i="1"/>
  <c r="AC3903" i="1"/>
  <c r="AD3903" i="1"/>
  <c r="AJ3903" i="1"/>
  <c r="N3904" i="1"/>
  <c r="O3904" i="1"/>
  <c r="AB3904" i="1"/>
  <c r="AJ3904" i="1"/>
  <c r="N3905" i="1"/>
  <c r="O3905" i="1"/>
  <c r="AB3905" i="1"/>
  <c r="N3906" i="1"/>
  <c r="O3906" i="1"/>
  <c r="AB3906" i="1"/>
  <c r="N3907" i="1"/>
  <c r="O3907" i="1"/>
  <c r="AB3907" i="1"/>
  <c r="N3908" i="1"/>
  <c r="O3908" i="1"/>
  <c r="AB3908" i="1"/>
  <c r="N3909" i="1"/>
  <c r="O3909" i="1"/>
  <c r="AB3909" i="1"/>
  <c r="AJ3909" i="1"/>
  <c r="N3910" i="1"/>
  <c r="O3910" i="1"/>
  <c r="AA3910" i="1"/>
  <c r="AB3910" i="1"/>
  <c r="AJ3910" i="1"/>
  <c r="N3911" i="1"/>
  <c r="O3911" i="1"/>
  <c r="AB3911" i="1"/>
  <c r="AC3911" i="1"/>
  <c r="AD3911" i="1"/>
  <c r="N3912" i="1"/>
  <c r="O3912" i="1"/>
  <c r="AB3912" i="1"/>
  <c r="N3913" i="1"/>
  <c r="O3913" i="1"/>
  <c r="AB3913" i="1"/>
  <c r="N3914" i="1"/>
  <c r="O3914" i="1"/>
  <c r="AB3914" i="1"/>
  <c r="N3915" i="1"/>
  <c r="O3915" i="1"/>
  <c r="AB3915" i="1"/>
  <c r="N3916" i="1"/>
  <c r="O3916" i="1"/>
  <c r="AB3916" i="1"/>
  <c r="N3917" i="1"/>
  <c r="O3917" i="1"/>
  <c r="AB3917" i="1"/>
  <c r="N3918" i="1"/>
  <c r="O3918" i="1"/>
  <c r="AB3918" i="1"/>
  <c r="AC3918" i="1"/>
  <c r="AD3918" i="1"/>
  <c r="AJ3918" i="1"/>
  <c r="N3919" i="1"/>
  <c r="O3919" i="1"/>
  <c r="AB3919" i="1"/>
  <c r="N3920" i="1"/>
  <c r="O3920" i="1"/>
  <c r="AA3920" i="1"/>
  <c r="AB3920" i="1"/>
  <c r="N3921" i="1"/>
  <c r="O3921" i="1"/>
  <c r="AB3921" i="1"/>
  <c r="N3922" i="1"/>
  <c r="O3922" i="1"/>
  <c r="AB3922" i="1"/>
  <c r="N3923" i="1"/>
  <c r="O3923" i="1"/>
  <c r="AB3923" i="1"/>
  <c r="N3924" i="1"/>
  <c r="O3924" i="1"/>
  <c r="Y3924" i="1"/>
  <c r="AB3924" i="1"/>
  <c r="AJ3924" i="1"/>
  <c r="N3925" i="1"/>
  <c r="O3925" i="1"/>
  <c r="AB3925" i="1"/>
  <c r="N3926" i="1"/>
  <c r="O3926" i="1"/>
  <c r="AB3926" i="1"/>
  <c r="N3927" i="1"/>
  <c r="O3927" i="1"/>
  <c r="Y3927" i="1"/>
  <c r="AB3927" i="1"/>
  <c r="N3928" i="1"/>
  <c r="O3928" i="1"/>
  <c r="Y3928" i="1"/>
  <c r="AB3928" i="1"/>
  <c r="AJ3928" i="1"/>
  <c r="N3929" i="1"/>
  <c r="O3929" i="1"/>
  <c r="AB3929" i="1"/>
  <c r="N3930" i="1"/>
  <c r="O3930" i="1"/>
  <c r="Y3930" i="1"/>
  <c r="AB3930" i="1"/>
  <c r="N3931" i="1"/>
  <c r="O3931" i="1"/>
  <c r="Y3931" i="1"/>
  <c r="AB3931" i="1"/>
  <c r="AJ3931" i="1"/>
  <c r="N3932" i="1"/>
  <c r="O3932" i="1"/>
  <c r="AB3932" i="1"/>
  <c r="N3933" i="1"/>
  <c r="O3933" i="1"/>
  <c r="AB3933" i="1"/>
  <c r="N3934" i="1"/>
  <c r="O3934" i="1"/>
  <c r="AB3934" i="1"/>
  <c r="N3935" i="1"/>
  <c r="O3935" i="1"/>
  <c r="AB3935" i="1"/>
  <c r="N3936" i="1"/>
  <c r="O3936" i="1"/>
  <c r="AB3936" i="1"/>
  <c r="N3937" i="1"/>
  <c r="O3937" i="1"/>
  <c r="AB3937" i="1"/>
  <c r="AC3937" i="1"/>
  <c r="AD3937" i="1"/>
  <c r="N3938" i="1"/>
  <c r="O3938" i="1"/>
  <c r="AB3938" i="1"/>
  <c r="N3939" i="1"/>
  <c r="O3939" i="1"/>
  <c r="AB3939" i="1"/>
  <c r="AJ3939" i="1"/>
  <c r="N3940" i="1"/>
  <c r="O3940" i="1"/>
  <c r="AA3940" i="1"/>
  <c r="AB3940" i="1"/>
  <c r="AJ3940" i="1"/>
  <c r="N3941" i="1"/>
  <c r="O3941" i="1"/>
  <c r="AB3941" i="1"/>
  <c r="N3942" i="1"/>
  <c r="O3942" i="1"/>
  <c r="AB3942" i="1"/>
  <c r="N3943" i="1"/>
  <c r="O3943" i="1"/>
  <c r="AB3943" i="1"/>
  <c r="AC3943" i="1"/>
  <c r="AD3943" i="1"/>
  <c r="N3944" i="1"/>
  <c r="O3944" i="1"/>
  <c r="AB3944" i="1"/>
  <c r="N3945" i="1"/>
  <c r="O3945" i="1"/>
  <c r="AB3945" i="1"/>
  <c r="N3946" i="1"/>
  <c r="O3946" i="1"/>
  <c r="AB3946" i="1"/>
  <c r="AC3946" i="1"/>
  <c r="AD3946" i="1"/>
  <c r="N3947" i="1"/>
  <c r="O3947" i="1"/>
  <c r="AB3947" i="1"/>
  <c r="N3948" i="1"/>
  <c r="O3948" i="1"/>
  <c r="AB3948" i="1"/>
  <c r="N3949" i="1"/>
  <c r="O3949" i="1"/>
  <c r="AB3949" i="1"/>
  <c r="N3950" i="1"/>
  <c r="O3950" i="1"/>
  <c r="AB3950" i="1"/>
  <c r="N3951" i="1"/>
  <c r="O3951" i="1"/>
  <c r="AB3951" i="1"/>
  <c r="AC3951" i="1"/>
  <c r="AD3951" i="1"/>
  <c r="N3952" i="1"/>
  <c r="O3952" i="1"/>
  <c r="AB3952" i="1"/>
  <c r="AC3952" i="1"/>
  <c r="AD3952" i="1"/>
  <c r="N3953" i="1"/>
  <c r="O3953" i="1"/>
  <c r="AA3953" i="1"/>
  <c r="AB3953" i="1"/>
  <c r="N3954" i="1"/>
  <c r="O3954" i="1"/>
  <c r="AB3954" i="1"/>
  <c r="N3955" i="1"/>
  <c r="O3955" i="1"/>
  <c r="Y3955" i="1"/>
  <c r="AB3955" i="1"/>
  <c r="N3956" i="1"/>
  <c r="O3956" i="1"/>
  <c r="AB3956" i="1"/>
  <c r="AC3956" i="1"/>
  <c r="AD3956" i="1"/>
  <c r="N3957" i="1"/>
  <c r="O3957" i="1"/>
  <c r="AB3957" i="1"/>
  <c r="AC3957" i="1"/>
  <c r="AD3957" i="1"/>
  <c r="N3958" i="1"/>
  <c r="O3958" i="1"/>
  <c r="AB3958" i="1"/>
  <c r="AJ3958" i="1"/>
  <c r="N3959" i="1"/>
  <c r="O3959" i="1"/>
  <c r="AB3959" i="1"/>
  <c r="AC3959" i="1"/>
  <c r="AD3959" i="1"/>
  <c r="N3960" i="1"/>
  <c r="O3960" i="1"/>
  <c r="AB3960" i="1"/>
  <c r="AC3960" i="1"/>
  <c r="AD3960" i="1"/>
  <c r="N3961" i="1"/>
  <c r="O3961" i="1"/>
  <c r="AB3961" i="1"/>
  <c r="AC3961" i="1"/>
  <c r="AD3961" i="1"/>
  <c r="N3962" i="1"/>
  <c r="O3962" i="1"/>
  <c r="AB3962" i="1"/>
  <c r="N3963" i="1"/>
  <c r="O3963" i="1"/>
  <c r="AB3963" i="1"/>
  <c r="N3964" i="1"/>
  <c r="O3964" i="1"/>
  <c r="AB3964" i="1"/>
  <c r="N3965" i="1"/>
  <c r="O3965" i="1"/>
  <c r="AB3965" i="1"/>
  <c r="N3966" i="1"/>
  <c r="O3966" i="1"/>
  <c r="AB3966" i="1"/>
  <c r="AJ3966" i="1"/>
  <c r="N3967" i="1"/>
  <c r="O3967" i="1"/>
  <c r="AB3967" i="1"/>
  <c r="N3968" i="1"/>
  <c r="O3968" i="1"/>
  <c r="AB3968" i="1"/>
  <c r="AC3968" i="1"/>
  <c r="AD3968" i="1"/>
  <c r="AJ3968" i="1"/>
  <c r="N3969" i="1"/>
  <c r="O3969" i="1"/>
  <c r="AB3969" i="1"/>
  <c r="AC3969" i="1"/>
  <c r="AD3969" i="1"/>
  <c r="AJ3969" i="1"/>
  <c r="N3970" i="1"/>
  <c r="O3970" i="1"/>
  <c r="AB3970" i="1"/>
  <c r="N3971" i="1"/>
  <c r="O3971" i="1"/>
  <c r="AB3971" i="1"/>
  <c r="N3972" i="1"/>
  <c r="O3972" i="1"/>
  <c r="AB3972" i="1"/>
  <c r="N3973" i="1"/>
  <c r="O3973" i="1"/>
  <c r="AB3973" i="1"/>
  <c r="N3974" i="1"/>
  <c r="O3974" i="1"/>
  <c r="AB3974" i="1"/>
  <c r="N3975" i="1"/>
  <c r="O3975" i="1"/>
  <c r="AB3975" i="1"/>
  <c r="N3976" i="1"/>
  <c r="O3976" i="1"/>
  <c r="Y3976" i="1"/>
  <c r="AB3976" i="1"/>
  <c r="N3977" i="1"/>
  <c r="O3977" i="1"/>
  <c r="AB3977" i="1"/>
  <c r="N3978" i="1"/>
  <c r="O3978" i="1"/>
  <c r="AB3978" i="1"/>
  <c r="N3979" i="1"/>
  <c r="O3979" i="1"/>
  <c r="AB3979" i="1"/>
  <c r="N3980" i="1"/>
  <c r="O3980" i="1"/>
  <c r="AB3980" i="1"/>
  <c r="N3981" i="1"/>
  <c r="O3981" i="1"/>
  <c r="AB3981" i="1"/>
  <c r="N3982" i="1"/>
  <c r="O3982" i="1"/>
  <c r="AB3982" i="1"/>
  <c r="N3983" i="1"/>
  <c r="O3983" i="1"/>
  <c r="AB3983" i="1"/>
  <c r="AJ3983" i="1"/>
  <c r="N3984" i="1"/>
  <c r="O3984" i="1"/>
  <c r="AB3984" i="1"/>
  <c r="N3985" i="1"/>
  <c r="O3985" i="1"/>
  <c r="AB3985" i="1"/>
  <c r="N3986" i="1"/>
  <c r="O3986" i="1"/>
  <c r="AB3986" i="1"/>
  <c r="N3987" i="1"/>
  <c r="O3987" i="1"/>
  <c r="AB3987" i="1"/>
  <c r="AC3987" i="1"/>
  <c r="AD3987" i="1"/>
  <c r="N3988" i="1"/>
  <c r="O3988" i="1"/>
  <c r="AB3988" i="1"/>
  <c r="AJ3988" i="1"/>
  <c r="N3989" i="1"/>
  <c r="O3989" i="1"/>
  <c r="AB3989" i="1"/>
  <c r="AJ3989" i="1"/>
  <c r="N3990" i="1"/>
  <c r="O3990" i="1"/>
  <c r="AB3990" i="1"/>
  <c r="N3991" i="1"/>
  <c r="O3991" i="1"/>
  <c r="AB3991" i="1"/>
  <c r="AJ3991" i="1"/>
  <c r="N3992" i="1"/>
  <c r="O3992" i="1"/>
  <c r="AB3992" i="1"/>
  <c r="AJ3992" i="1"/>
  <c r="N3993" i="1"/>
  <c r="O3993" i="1"/>
  <c r="AB3993" i="1"/>
  <c r="AJ3993" i="1"/>
  <c r="N3994" i="1"/>
  <c r="O3994" i="1"/>
  <c r="AB3994" i="1"/>
  <c r="AJ3994" i="1"/>
  <c r="N3995" i="1"/>
  <c r="O3995" i="1"/>
  <c r="AB3995" i="1"/>
  <c r="N3996" i="1"/>
  <c r="O3996" i="1"/>
  <c r="AB3996" i="1"/>
  <c r="N3997" i="1"/>
  <c r="O3997" i="1"/>
  <c r="AB3997" i="1"/>
  <c r="N3998" i="1"/>
  <c r="O3998" i="1"/>
  <c r="AB3998" i="1"/>
  <c r="N3999" i="1"/>
  <c r="O3999" i="1"/>
  <c r="AB3999" i="1"/>
  <c r="N4000" i="1"/>
  <c r="O4000" i="1"/>
  <c r="AB4000" i="1"/>
  <c r="N4001" i="1"/>
  <c r="O4001" i="1"/>
  <c r="AB4001" i="1"/>
  <c r="N4002" i="1"/>
  <c r="O4002" i="1"/>
  <c r="AB4002" i="1"/>
  <c r="N4003" i="1"/>
  <c r="O4003" i="1"/>
  <c r="AB4003" i="1"/>
  <c r="N4004" i="1"/>
  <c r="O4004" i="1"/>
  <c r="AB4004" i="1"/>
  <c r="N4005" i="1"/>
  <c r="O4005" i="1"/>
  <c r="AB4005" i="1"/>
  <c r="AJ4005" i="1"/>
  <c r="N4006" i="1"/>
  <c r="O4006" i="1"/>
  <c r="Y4006" i="1"/>
  <c r="AB4006" i="1"/>
  <c r="N4007" i="1"/>
  <c r="O4007" i="1"/>
  <c r="AB4007" i="1"/>
  <c r="N4008" i="1"/>
  <c r="O4008" i="1"/>
  <c r="Y4008" i="1"/>
  <c r="AB4008" i="1"/>
  <c r="AJ4008" i="1"/>
  <c r="N4009" i="1"/>
  <c r="O4009" i="1"/>
  <c r="AB4009" i="1"/>
  <c r="AC4009" i="1"/>
  <c r="AD4009" i="1"/>
  <c r="N4010" i="1"/>
  <c r="O4010" i="1"/>
  <c r="AB4010" i="1"/>
  <c r="AC4010" i="1"/>
  <c r="AD4010" i="1"/>
  <c r="N4011" i="1"/>
  <c r="O4011" i="1"/>
  <c r="AB4011" i="1"/>
  <c r="N4012" i="1"/>
  <c r="O4012" i="1"/>
  <c r="AB4012" i="1"/>
  <c r="N4013" i="1"/>
  <c r="O4013" i="1"/>
  <c r="AB4013" i="1"/>
  <c r="N4014" i="1"/>
  <c r="O4014" i="1"/>
  <c r="AB4014" i="1"/>
  <c r="AJ4014" i="1"/>
  <c r="N4015" i="1"/>
  <c r="O4015" i="1"/>
  <c r="AB4015" i="1"/>
  <c r="N4016" i="1"/>
  <c r="O4016" i="1"/>
  <c r="Y4016" i="1"/>
  <c r="AB4016" i="1"/>
  <c r="N4017" i="1"/>
  <c r="O4017" i="1"/>
  <c r="AB4017" i="1"/>
  <c r="N4018" i="1"/>
  <c r="O4018" i="1"/>
  <c r="AB4018" i="1"/>
  <c r="N4019" i="1"/>
  <c r="O4019" i="1"/>
  <c r="AB4019" i="1"/>
  <c r="N4020" i="1"/>
  <c r="O4020" i="1"/>
  <c r="Y4020" i="1"/>
  <c r="AB4020" i="1"/>
  <c r="AJ4020" i="1"/>
  <c r="N4021" i="1"/>
  <c r="O4021" i="1"/>
  <c r="Y4021" i="1"/>
  <c r="AB4021" i="1"/>
  <c r="AJ4021" i="1"/>
  <c r="N4022" i="1"/>
  <c r="O4022" i="1"/>
  <c r="AB4022" i="1"/>
  <c r="AJ4022" i="1"/>
  <c r="N4023" i="1"/>
  <c r="O4023" i="1"/>
  <c r="AB4023" i="1"/>
  <c r="N4024" i="1"/>
  <c r="O4024" i="1"/>
  <c r="AB4024" i="1"/>
  <c r="AJ4024" i="1"/>
  <c r="N4025" i="1"/>
  <c r="O4025" i="1"/>
  <c r="AB4025" i="1"/>
  <c r="N4026" i="1"/>
  <c r="O4026" i="1"/>
  <c r="AB4026" i="1"/>
  <c r="N4027" i="1"/>
  <c r="O4027" i="1"/>
  <c r="AB4027" i="1"/>
  <c r="N4028" i="1"/>
  <c r="O4028" i="1"/>
  <c r="AB4028" i="1"/>
  <c r="N4029" i="1"/>
  <c r="O4029" i="1"/>
  <c r="AB4029" i="1"/>
  <c r="N4030" i="1"/>
  <c r="O4030" i="1"/>
  <c r="AB4030" i="1"/>
  <c r="AJ4030" i="1"/>
  <c r="N4031" i="1"/>
  <c r="O4031" i="1"/>
  <c r="AB4031" i="1"/>
  <c r="AJ4031" i="1"/>
  <c r="N4032" i="1"/>
  <c r="O4032" i="1"/>
  <c r="AB4032" i="1"/>
  <c r="AC4032" i="1"/>
  <c r="AD4032" i="1"/>
  <c r="N4033" i="1"/>
  <c r="O4033" i="1"/>
  <c r="AB4033" i="1"/>
  <c r="AC4033" i="1"/>
  <c r="AD4033" i="1"/>
  <c r="N4034" i="1"/>
  <c r="O4034" i="1"/>
  <c r="AB4034" i="1"/>
  <c r="N4035" i="1"/>
  <c r="O4035" i="1"/>
  <c r="AB4035" i="1"/>
  <c r="N4036" i="1"/>
  <c r="O4036" i="1"/>
  <c r="AB4036" i="1"/>
  <c r="N4037" i="1"/>
  <c r="O4037" i="1"/>
  <c r="AB4037" i="1"/>
  <c r="N4038" i="1"/>
  <c r="O4038" i="1"/>
  <c r="AB4038" i="1"/>
  <c r="N4039" i="1"/>
  <c r="O4039" i="1"/>
  <c r="AB4039" i="1"/>
  <c r="N4040" i="1"/>
  <c r="O4040" i="1"/>
  <c r="AB4040" i="1"/>
  <c r="N4041" i="1"/>
  <c r="O4041" i="1"/>
  <c r="Y4041" i="1"/>
  <c r="AB4041" i="1"/>
  <c r="AJ4041" i="1"/>
  <c r="N4042" i="1"/>
  <c r="O4042" i="1"/>
  <c r="AB4042" i="1"/>
  <c r="AJ4042" i="1"/>
  <c r="N4043" i="1"/>
  <c r="O4043" i="1"/>
  <c r="AB4043" i="1"/>
  <c r="AJ4043" i="1"/>
  <c r="N4044" i="1"/>
  <c r="O4044" i="1"/>
  <c r="AB4044" i="1"/>
  <c r="AJ4044" i="1"/>
  <c r="N4045" i="1"/>
  <c r="O4045" i="1"/>
  <c r="AB4045" i="1"/>
  <c r="AC4045" i="1"/>
  <c r="AD4045" i="1"/>
  <c r="N4046" i="1"/>
  <c r="O4046" i="1"/>
  <c r="AB4046" i="1"/>
  <c r="AC4046" i="1"/>
  <c r="AD4046" i="1"/>
  <c r="N4047" i="1"/>
  <c r="O4047" i="1"/>
  <c r="AB4047" i="1"/>
  <c r="AC4047" i="1"/>
  <c r="AD4047" i="1"/>
  <c r="N4048" i="1"/>
  <c r="O4048" i="1"/>
  <c r="AB4048" i="1"/>
  <c r="N4049" i="1"/>
  <c r="O4049" i="1"/>
  <c r="AB4049" i="1"/>
  <c r="N4050" i="1"/>
  <c r="O4050" i="1"/>
  <c r="AB4050" i="1"/>
  <c r="N4051" i="1"/>
  <c r="O4051" i="1"/>
  <c r="AB4051" i="1"/>
  <c r="AJ4051" i="1"/>
  <c r="N4052" i="1"/>
  <c r="O4052" i="1"/>
  <c r="AB4052" i="1"/>
  <c r="AJ4052" i="1"/>
  <c r="N4053" i="1"/>
  <c r="O4053" i="1"/>
  <c r="AB4053" i="1"/>
  <c r="AJ4053" i="1"/>
  <c r="N4054" i="1"/>
  <c r="O4054" i="1"/>
  <c r="AB4054" i="1"/>
  <c r="N4055" i="1"/>
  <c r="O4055" i="1"/>
  <c r="AB4055" i="1"/>
  <c r="AJ4055" i="1"/>
  <c r="N4056" i="1"/>
  <c r="O4056" i="1"/>
  <c r="AB4056" i="1"/>
  <c r="N4057" i="1"/>
  <c r="O4057" i="1"/>
  <c r="AB4057" i="1"/>
  <c r="AC4057" i="1"/>
  <c r="AD4057" i="1"/>
  <c r="N4058" i="1"/>
  <c r="O4058" i="1"/>
  <c r="AB4058" i="1"/>
  <c r="N4059" i="1"/>
  <c r="O4059" i="1"/>
  <c r="AB4059" i="1"/>
  <c r="N4060" i="1"/>
  <c r="O4060" i="1"/>
  <c r="AB4060" i="1"/>
  <c r="AJ4060" i="1"/>
  <c r="N4061" i="1"/>
  <c r="O4061" i="1"/>
  <c r="AB4061" i="1"/>
  <c r="AJ4061" i="1"/>
  <c r="N4062" i="1"/>
  <c r="O4062" i="1"/>
  <c r="AB4062" i="1"/>
  <c r="AJ4062" i="1"/>
  <c r="N4063" i="1"/>
  <c r="O4063" i="1"/>
  <c r="AB4063" i="1"/>
  <c r="AJ4063" i="1"/>
  <c r="N4064" i="1"/>
  <c r="O4064" i="1"/>
  <c r="AB4064" i="1"/>
  <c r="AJ4064" i="1"/>
  <c r="N4065" i="1"/>
  <c r="O4065" i="1"/>
  <c r="AB4065" i="1"/>
  <c r="AJ4065" i="1"/>
  <c r="N4066" i="1"/>
  <c r="O4066" i="1"/>
  <c r="AB4066" i="1"/>
  <c r="AJ4066" i="1"/>
  <c r="N4067" i="1"/>
  <c r="O4067" i="1"/>
  <c r="AB4067" i="1"/>
  <c r="AC4067" i="1"/>
  <c r="AD4067" i="1"/>
  <c r="N4068" i="1"/>
  <c r="O4068" i="1"/>
  <c r="AB4068" i="1"/>
  <c r="N4069" i="1"/>
  <c r="O4069" i="1"/>
  <c r="Y4069" i="1"/>
  <c r="AB4069" i="1"/>
  <c r="AJ4069" i="1"/>
  <c r="N4070" i="1"/>
  <c r="O4070" i="1"/>
  <c r="AB4070" i="1"/>
  <c r="AC4070" i="1"/>
  <c r="AD4070" i="1"/>
  <c r="AJ4070" i="1"/>
  <c r="N4071" i="1"/>
  <c r="O4071" i="1"/>
  <c r="Y4071" i="1"/>
  <c r="AB4071" i="1"/>
  <c r="AC4071" i="1"/>
  <c r="AD4071" i="1"/>
  <c r="AJ4071" i="1"/>
  <c r="N4072" i="1"/>
  <c r="O4072" i="1"/>
  <c r="AB4072" i="1"/>
  <c r="AC4072" i="1"/>
  <c r="AD4072" i="1"/>
  <c r="AJ4072" i="1"/>
  <c r="N4073" i="1"/>
  <c r="O4073" i="1"/>
  <c r="AB4073" i="1"/>
  <c r="N4074" i="1"/>
  <c r="O4074" i="1"/>
  <c r="AB4074" i="1"/>
  <c r="N4075" i="1"/>
  <c r="O4075" i="1"/>
  <c r="AB4075" i="1"/>
  <c r="N4076" i="1"/>
  <c r="O4076" i="1"/>
  <c r="AB4076" i="1"/>
  <c r="N4077" i="1"/>
  <c r="O4077" i="1"/>
  <c r="AB4077" i="1"/>
  <c r="AC4077" i="1"/>
  <c r="AD4077" i="1"/>
  <c r="N4078" i="1"/>
  <c r="O4078" i="1"/>
  <c r="AB4078" i="1"/>
  <c r="N4079" i="1"/>
  <c r="O4079" i="1"/>
  <c r="AB4079" i="1"/>
  <c r="AJ4079" i="1"/>
  <c r="N4080" i="1"/>
  <c r="O4080" i="1"/>
  <c r="AB4080" i="1"/>
  <c r="AJ4080" i="1"/>
  <c r="N4081" i="1"/>
  <c r="O4081" i="1"/>
  <c r="AB4081" i="1"/>
  <c r="AC4081" i="1"/>
  <c r="AD4081" i="1"/>
  <c r="AJ4081" i="1"/>
  <c r="N4082" i="1"/>
  <c r="O4082" i="1"/>
  <c r="AB4082" i="1"/>
  <c r="N4083" i="1"/>
  <c r="O4083" i="1"/>
  <c r="AB4083" i="1"/>
  <c r="N4084" i="1"/>
  <c r="O4084" i="1"/>
  <c r="AB4084" i="1"/>
  <c r="AJ4084" i="1"/>
  <c r="N4085" i="1"/>
  <c r="O4085" i="1"/>
  <c r="AB4085" i="1"/>
  <c r="AJ4085" i="1"/>
  <c r="N4086" i="1"/>
  <c r="O4086" i="1"/>
  <c r="AB4086" i="1"/>
  <c r="AJ4086" i="1"/>
  <c r="N4087" i="1"/>
  <c r="O4087" i="1"/>
  <c r="AB4087" i="1"/>
  <c r="AJ4087" i="1"/>
  <c r="N4088" i="1"/>
  <c r="O4088" i="1"/>
  <c r="AB4088" i="1"/>
  <c r="AJ4088" i="1"/>
  <c r="N4089" i="1"/>
  <c r="O4089" i="1"/>
  <c r="AB4089" i="1"/>
  <c r="N4090" i="1"/>
  <c r="O4090" i="1"/>
  <c r="AB4090" i="1"/>
  <c r="N4091" i="1"/>
  <c r="O4091" i="1"/>
  <c r="AB4091" i="1"/>
  <c r="N4092" i="1"/>
  <c r="O4092" i="1"/>
  <c r="AB4092" i="1"/>
  <c r="N4093" i="1"/>
  <c r="O4093" i="1"/>
  <c r="AB4093" i="1"/>
  <c r="N4094" i="1"/>
  <c r="O4094" i="1"/>
  <c r="AB4094" i="1"/>
  <c r="N4095" i="1"/>
  <c r="O4095" i="1"/>
  <c r="AB4095" i="1"/>
  <c r="AJ4095" i="1"/>
  <c r="N4096" i="1"/>
  <c r="O4096" i="1"/>
  <c r="AB4096" i="1"/>
  <c r="AJ4096" i="1"/>
  <c r="N4097" i="1"/>
  <c r="O4097" i="1"/>
  <c r="AB4097" i="1"/>
  <c r="N4098" i="1"/>
  <c r="O4098" i="1"/>
  <c r="AB4098" i="1"/>
  <c r="N4099" i="1"/>
  <c r="O4099" i="1"/>
  <c r="AB4099" i="1"/>
  <c r="N4100" i="1"/>
  <c r="O4100" i="1"/>
  <c r="AB4100" i="1"/>
  <c r="N4101" i="1"/>
  <c r="O4101" i="1"/>
  <c r="Y4101" i="1"/>
  <c r="AB4101" i="1"/>
  <c r="AJ4101" i="1"/>
  <c r="N4102" i="1"/>
  <c r="O4102" i="1"/>
  <c r="Y4102" i="1"/>
  <c r="AA4102" i="1"/>
  <c r="AB4102" i="1"/>
  <c r="AJ4102" i="1"/>
  <c r="N4103" i="1"/>
  <c r="O4103" i="1"/>
  <c r="AB4103" i="1"/>
  <c r="N4104" i="1"/>
  <c r="O4104" i="1"/>
  <c r="AB4104" i="1"/>
  <c r="N4105" i="1"/>
  <c r="O4105" i="1"/>
  <c r="Y4105" i="1"/>
  <c r="AB4105" i="1"/>
  <c r="N4106" i="1"/>
  <c r="O4106" i="1"/>
  <c r="Y4106" i="1"/>
  <c r="AB4106" i="1"/>
  <c r="N4107" i="1"/>
  <c r="O4107" i="1"/>
  <c r="AB4107" i="1"/>
  <c r="N4108" i="1"/>
  <c r="O4108" i="1"/>
  <c r="AB4108" i="1"/>
  <c r="AJ4108" i="1"/>
  <c r="N4109" i="1"/>
  <c r="O4109" i="1"/>
  <c r="AB4109" i="1"/>
  <c r="AJ4109" i="1"/>
  <c r="N4110" i="1"/>
  <c r="O4110" i="1"/>
  <c r="AB4110" i="1"/>
  <c r="N4111" i="1"/>
  <c r="O4111" i="1"/>
  <c r="AB4111" i="1"/>
  <c r="N4112" i="1"/>
  <c r="O4112" i="1"/>
  <c r="AB4112" i="1"/>
  <c r="N4113" i="1"/>
  <c r="O4113" i="1"/>
  <c r="AB4113" i="1"/>
  <c r="N4114" i="1"/>
  <c r="O4114" i="1"/>
  <c r="AB4114" i="1"/>
  <c r="N4115" i="1"/>
  <c r="O4115" i="1"/>
  <c r="AB4115" i="1"/>
  <c r="N4116" i="1"/>
  <c r="O4116" i="1"/>
  <c r="AB4116" i="1"/>
  <c r="AC4116" i="1"/>
  <c r="AD4116" i="1"/>
  <c r="N4117" i="1"/>
  <c r="O4117" i="1"/>
  <c r="AB4117" i="1"/>
  <c r="AC4117" i="1"/>
  <c r="AD4117" i="1"/>
  <c r="N4118" i="1"/>
  <c r="O4118" i="1"/>
  <c r="AB4118" i="1"/>
  <c r="AC4118" i="1"/>
  <c r="AD4118" i="1"/>
  <c r="N4119" i="1"/>
  <c r="O4119" i="1"/>
  <c r="AB4119" i="1"/>
  <c r="AC4119" i="1"/>
  <c r="AD4119" i="1"/>
  <c r="N4120" i="1"/>
  <c r="O4120" i="1"/>
  <c r="Y4120" i="1"/>
  <c r="AB4120" i="1"/>
  <c r="AJ4120" i="1"/>
  <c r="N4121" i="1"/>
  <c r="O4121" i="1"/>
  <c r="AB4121" i="1"/>
  <c r="AC4121" i="1"/>
  <c r="AD4121" i="1"/>
  <c r="N4122" i="1"/>
  <c r="O4122" i="1"/>
  <c r="AB4122" i="1"/>
  <c r="N4123" i="1"/>
  <c r="O4123" i="1"/>
  <c r="AB4123" i="1"/>
  <c r="N4124" i="1"/>
  <c r="O4124" i="1"/>
  <c r="AB4124" i="1"/>
  <c r="N4125" i="1"/>
  <c r="O4125" i="1"/>
  <c r="AB4125" i="1"/>
  <c r="AJ4125" i="1"/>
  <c r="N4126" i="1"/>
  <c r="O4126" i="1"/>
  <c r="AB4126" i="1"/>
  <c r="AJ4126" i="1"/>
  <c r="N4127" i="1"/>
  <c r="O4127" i="1"/>
  <c r="AB4127" i="1"/>
  <c r="AJ4127" i="1"/>
  <c r="N4128" i="1"/>
  <c r="O4128" i="1"/>
  <c r="AB4128" i="1"/>
  <c r="N4129" i="1"/>
  <c r="O4129" i="1"/>
  <c r="AB4129" i="1"/>
  <c r="N4130" i="1"/>
  <c r="O4130" i="1"/>
  <c r="AB4130" i="1"/>
  <c r="N4131" i="1"/>
  <c r="O4131" i="1"/>
  <c r="AB4131" i="1"/>
  <c r="N4132" i="1"/>
  <c r="O4132" i="1"/>
  <c r="AB4132" i="1"/>
  <c r="N4133" i="1"/>
  <c r="O4133" i="1"/>
  <c r="Y4133" i="1"/>
  <c r="AB4133" i="1"/>
  <c r="AJ4133" i="1"/>
  <c r="N4134" i="1"/>
  <c r="O4134" i="1"/>
  <c r="AB4134" i="1"/>
  <c r="N4135" i="1"/>
  <c r="O4135" i="1"/>
  <c r="AB4135" i="1"/>
  <c r="N4136" i="1"/>
  <c r="O4136" i="1"/>
  <c r="AB4136" i="1"/>
  <c r="N4137" i="1"/>
  <c r="O4137" i="1"/>
  <c r="AB4137" i="1"/>
  <c r="N4138" i="1"/>
  <c r="O4138" i="1"/>
  <c r="AB4138" i="1"/>
  <c r="N4139" i="1"/>
  <c r="O4139" i="1"/>
  <c r="AB4139" i="1"/>
  <c r="N4140" i="1"/>
  <c r="O4140" i="1"/>
  <c r="AB4140" i="1"/>
  <c r="N4141" i="1"/>
  <c r="O4141" i="1"/>
  <c r="AB4141" i="1"/>
  <c r="N4142" i="1"/>
  <c r="O4142" i="1"/>
  <c r="AB4142" i="1"/>
  <c r="N4143" i="1"/>
  <c r="O4143" i="1"/>
  <c r="AB4143" i="1"/>
  <c r="N4144" i="1"/>
  <c r="O4144" i="1"/>
  <c r="AB4144" i="1"/>
  <c r="N4145" i="1"/>
  <c r="O4145" i="1"/>
  <c r="AB4145" i="1"/>
  <c r="N4146" i="1"/>
  <c r="O4146" i="1"/>
  <c r="AB4146" i="1"/>
  <c r="N4147" i="1"/>
  <c r="O4147" i="1"/>
  <c r="AB4147" i="1"/>
  <c r="N4148" i="1"/>
  <c r="O4148" i="1"/>
  <c r="AB4148" i="1"/>
  <c r="N4149" i="1"/>
  <c r="O4149" i="1"/>
  <c r="AB4149" i="1"/>
  <c r="N4150" i="1"/>
  <c r="O4150" i="1"/>
  <c r="AB4150" i="1"/>
  <c r="N4151" i="1"/>
  <c r="O4151" i="1"/>
  <c r="AB4151" i="1"/>
  <c r="AC4151" i="1"/>
  <c r="AD4151" i="1"/>
  <c r="N4152" i="1"/>
  <c r="O4152" i="1"/>
  <c r="AB4152" i="1"/>
  <c r="AC4152" i="1"/>
  <c r="AD4152" i="1"/>
  <c r="AJ4152" i="1"/>
  <c r="N4153" i="1"/>
  <c r="O4153" i="1"/>
  <c r="AB4153" i="1"/>
  <c r="AC4153" i="1"/>
  <c r="AD4153" i="1"/>
  <c r="AJ4153" i="1"/>
  <c r="N4154" i="1"/>
  <c r="O4154" i="1"/>
  <c r="AB4154" i="1"/>
  <c r="N4155" i="1"/>
  <c r="O4155" i="1"/>
  <c r="AB4155" i="1"/>
  <c r="N4156" i="1"/>
  <c r="O4156" i="1"/>
  <c r="AB4156" i="1"/>
  <c r="N4157" i="1"/>
  <c r="O4157" i="1"/>
  <c r="AB4157" i="1"/>
  <c r="N4158" i="1"/>
  <c r="O4158" i="1"/>
  <c r="AB4158" i="1"/>
  <c r="AJ4158" i="1"/>
  <c r="N4159" i="1"/>
  <c r="O4159" i="1"/>
  <c r="Y4159" i="1"/>
  <c r="AB4159" i="1"/>
  <c r="N4160" i="1"/>
  <c r="O4160" i="1"/>
  <c r="AB4160" i="1"/>
  <c r="AC4160" i="1"/>
  <c r="AD4160" i="1"/>
  <c r="N4161" i="1"/>
  <c r="O4161" i="1"/>
  <c r="AB4161" i="1"/>
  <c r="AJ4161" i="1"/>
  <c r="N4162" i="1"/>
  <c r="O4162" i="1"/>
  <c r="AB4162" i="1"/>
  <c r="AC4162" i="1"/>
  <c r="AD4162" i="1"/>
  <c r="AJ4162" i="1"/>
  <c r="N4163" i="1"/>
  <c r="O4163" i="1"/>
  <c r="AB4163" i="1"/>
  <c r="AC4163" i="1"/>
  <c r="AD4163" i="1"/>
  <c r="AJ4163" i="1"/>
  <c r="N4164" i="1"/>
  <c r="O4164" i="1"/>
  <c r="Y4164" i="1"/>
  <c r="AB4164" i="1"/>
  <c r="AC4164" i="1"/>
  <c r="AD4164" i="1"/>
  <c r="N4165" i="1"/>
  <c r="O4165" i="1"/>
  <c r="AB4165" i="1"/>
  <c r="N4166" i="1"/>
  <c r="O4166" i="1"/>
  <c r="AB4166" i="1"/>
  <c r="N4167" i="1"/>
  <c r="O4167" i="1"/>
  <c r="AB4167" i="1"/>
  <c r="N4168" i="1"/>
  <c r="O4168" i="1"/>
  <c r="AB4168" i="1"/>
  <c r="N4169" i="1"/>
  <c r="O4169" i="1"/>
  <c r="AB4169" i="1"/>
  <c r="N4170" i="1"/>
  <c r="O4170" i="1"/>
  <c r="AB4170" i="1"/>
  <c r="N4171" i="1"/>
  <c r="O4171" i="1"/>
  <c r="AB4171" i="1"/>
  <c r="AC4171" i="1"/>
  <c r="AD4171" i="1"/>
  <c r="N4172" i="1"/>
  <c r="O4172" i="1"/>
  <c r="AB4172" i="1"/>
  <c r="AC4172" i="1"/>
  <c r="AD4172" i="1"/>
  <c r="N4173" i="1"/>
  <c r="O4173" i="1"/>
  <c r="AB4173" i="1"/>
  <c r="N4174" i="1"/>
  <c r="O4174" i="1"/>
  <c r="Y4174" i="1"/>
  <c r="AB4174" i="1"/>
  <c r="AJ4174" i="1"/>
  <c r="N4175" i="1"/>
  <c r="O4175" i="1"/>
  <c r="AB4175" i="1"/>
  <c r="N4176" i="1"/>
  <c r="O4176" i="1"/>
  <c r="AB4176" i="1"/>
  <c r="N4177" i="1"/>
  <c r="O4177" i="1"/>
  <c r="AB4177" i="1"/>
  <c r="N4178" i="1"/>
  <c r="O4178" i="1"/>
  <c r="AB4178" i="1"/>
  <c r="N4179" i="1"/>
  <c r="O4179" i="1"/>
  <c r="AB4179" i="1"/>
  <c r="N4180" i="1"/>
  <c r="O4180" i="1"/>
  <c r="AB4180" i="1"/>
  <c r="N4181" i="1"/>
  <c r="O4181" i="1"/>
  <c r="AB4181" i="1"/>
  <c r="AJ4181" i="1"/>
  <c r="N4182" i="1"/>
  <c r="O4182" i="1"/>
  <c r="AB4182" i="1"/>
  <c r="N4183" i="1"/>
  <c r="O4183" i="1"/>
  <c r="Y4183" i="1"/>
  <c r="AB4183" i="1"/>
  <c r="AJ4183" i="1"/>
  <c r="N4184" i="1"/>
  <c r="O4184" i="1"/>
  <c r="AB4184" i="1"/>
  <c r="N4185" i="1"/>
  <c r="O4185" i="1"/>
  <c r="AB4185" i="1"/>
  <c r="AC4185" i="1"/>
  <c r="AD4185" i="1"/>
  <c r="AJ4185" i="1"/>
  <c r="N4186" i="1"/>
  <c r="O4186" i="1"/>
  <c r="AB4186" i="1"/>
  <c r="AC4186" i="1"/>
  <c r="AD4186" i="1"/>
  <c r="AJ4186" i="1"/>
  <c r="N4187" i="1"/>
  <c r="O4187" i="1"/>
  <c r="Y4187" i="1"/>
  <c r="AA4187" i="1"/>
  <c r="AB4187" i="1"/>
  <c r="AJ4187" i="1"/>
  <c r="N4188" i="1"/>
  <c r="O4188" i="1"/>
  <c r="AB4188" i="1"/>
  <c r="N4189" i="1"/>
  <c r="O4189" i="1"/>
  <c r="Y4189" i="1"/>
  <c r="AB4189" i="1"/>
  <c r="AJ4189" i="1"/>
  <c r="N4190" i="1"/>
  <c r="O4190" i="1"/>
  <c r="AB4190" i="1"/>
  <c r="AJ4190" i="1"/>
  <c r="N4191" i="1"/>
  <c r="O4191" i="1"/>
  <c r="AB4191" i="1"/>
  <c r="AC4191" i="1"/>
  <c r="AD4191" i="1"/>
  <c r="N4192" i="1"/>
  <c r="O4192" i="1"/>
  <c r="AB4192" i="1"/>
  <c r="AC4192" i="1"/>
  <c r="AD4192" i="1"/>
  <c r="N4193" i="1"/>
  <c r="O4193" i="1"/>
  <c r="AB4193" i="1"/>
  <c r="AC4193" i="1"/>
  <c r="AD4193" i="1"/>
  <c r="N4194" i="1"/>
  <c r="O4194" i="1"/>
  <c r="AB4194" i="1"/>
  <c r="N4195" i="1"/>
  <c r="O4195" i="1"/>
  <c r="AB4195" i="1"/>
  <c r="N4196" i="1"/>
  <c r="O4196" i="1"/>
  <c r="AB4196" i="1"/>
  <c r="AC4196" i="1"/>
  <c r="AD4196" i="1"/>
  <c r="N4197" i="1"/>
  <c r="O4197" i="1"/>
  <c r="AB4197" i="1"/>
  <c r="AC4197" i="1"/>
  <c r="AD4197" i="1"/>
  <c r="N4198" i="1"/>
  <c r="O4198" i="1"/>
  <c r="AB4198" i="1"/>
  <c r="N4199" i="1"/>
  <c r="O4199" i="1"/>
  <c r="AB4199" i="1"/>
  <c r="N4200" i="1"/>
  <c r="O4200" i="1"/>
  <c r="AB4200" i="1"/>
  <c r="N4201" i="1"/>
  <c r="O4201" i="1"/>
  <c r="AC4201" i="1"/>
  <c r="AD4201" i="1"/>
  <c r="N4202" i="1"/>
  <c r="O4202" i="1"/>
  <c r="AB4202" i="1"/>
  <c r="N4203" i="1"/>
  <c r="O4203" i="1"/>
  <c r="AC4203" i="1"/>
  <c r="AD4203" i="1"/>
  <c r="N4204" i="1"/>
  <c r="O4204" i="1"/>
  <c r="AB4204" i="1"/>
  <c r="N4205" i="1"/>
  <c r="O4205" i="1"/>
  <c r="AB4205" i="1"/>
  <c r="N4206" i="1"/>
  <c r="O4206" i="1"/>
  <c r="AB4206" i="1"/>
  <c r="N4207" i="1"/>
  <c r="O4207" i="1"/>
  <c r="AB4207" i="1"/>
  <c r="AC4207" i="1"/>
  <c r="AD4207" i="1"/>
  <c r="N4208" i="1"/>
  <c r="O4208" i="1"/>
  <c r="AB4208" i="1"/>
  <c r="N4209" i="1"/>
  <c r="O4209" i="1"/>
  <c r="AB4209" i="1"/>
  <c r="N4210" i="1"/>
  <c r="O4210" i="1"/>
  <c r="AC4210" i="1"/>
  <c r="AD4210" i="1"/>
  <c r="N4211" i="1"/>
  <c r="O4211" i="1"/>
  <c r="AB4211" i="1"/>
  <c r="N4212" i="1"/>
  <c r="O4212" i="1"/>
  <c r="AB4212" i="1"/>
  <c r="AC4212" i="1"/>
  <c r="AD4212" i="1"/>
  <c r="N4213" i="1"/>
  <c r="O4213" i="1"/>
  <c r="AB4213" i="1"/>
  <c r="AC4213" i="1"/>
  <c r="AD4213" i="1"/>
  <c r="N4214" i="1"/>
  <c r="O4214" i="1"/>
  <c r="N4215" i="1"/>
  <c r="O4215" i="1"/>
  <c r="N4216" i="1"/>
  <c r="O4216" i="1"/>
  <c r="AB4216" i="1"/>
  <c r="N4217" i="1"/>
  <c r="O4217" i="1"/>
  <c r="AB4217" i="1"/>
  <c r="N4218" i="1"/>
  <c r="O4218" i="1"/>
  <c r="AB4218" i="1"/>
  <c r="AC4218" i="1"/>
  <c r="AD4218" i="1"/>
  <c r="N4219" i="1"/>
  <c r="O4219" i="1"/>
  <c r="AB4219" i="1"/>
  <c r="N4220" i="1"/>
  <c r="O4220" i="1"/>
  <c r="AB4220" i="1"/>
  <c r="N4221" i="1"/>
  <c r="O4221" i="1"/>
  <c r="AC4221" i="1"/>
  <c r="AD4221" i="1"/>
  <c r="N4222" i="1"/>
  <c r="O4222" i="1"/>
  <c r="AC4222" i="1"/>
  <c r="AD4222" i="1"/>
  <c r="N4223" i="1"/>
  <c r="O4223" i="1"/>
  <c r="AB4223" i="1"/>
  <c r="N4224" i="1"/>
  <c r="O4224" i="1"/>
  <c r="AC4224" i="1"/>
  <c r="AD4224" i="1"/>
  <c r="N4225" i="1"/>
  <c r="O4225" i="1"/>
  <c r="AB4225" i="1"/>
  <c r="N4226" i="1"/>
  <c r="O4226" i="1"/>
  <c r="N4227" i="1"/>
  <c r="O4227" i="1"/>
  <c r="AC4227" i="1"/>
  <c r="AD4227" i="1"/>
  <c r="N4228" i="1"/>
  <c r="O4228" i="1"/>
  <c r="AC4228" i="1"/>
  <c r="AD4228" i="1"/>
  <c r="N4229" i="1"/>
  <c r="O4229" i="1"/>
  <c r="AC4229" i="1"/>
  <c r="AD4229" i="1"/>
  <c r="N4230" i="1"/>
  <c r="O4230" i="1"/>
  <c r="AC4230" i="1"/>
  <c r="AD4230" i="1"/>
  <c r="N4231" i="1"/>
  <c r="O4231" i="1"/>
  <c r="AB4231" i="1"/>
  <c r="N4232" i="1"/>
  <c r="O4232" i="1"/>
  <c r="AB4232" i="1"/>
  <c r="N4233" i="1"/>
  <c r="O4233" i="1"/>
  <c r="AB4233" i="1"/>
  <c r="N4234" i="1"/>
  <c r="O4234" i="1"/>
  <c r="AB4234" i="1"/>
  <c r="N4235" i="1"/>
  <c r="O4235" i="1"/>
  <c r="AB4235" i="1"/>
  <c r="AC4235" i="1"/>
  <c r="AD4235" i="1"/>
  <c r="N4236" i="1"/>
  <c r="O4236" i="1"/>
  <c r="AC4236" i="1"/>
  <c r="AD4236" i="1"/>
  <c r="N4237" i="1"/>
  <c r="O4237" i="1"/>
  <c r="AC4237" i="1"/>
  <c r="AD4237" i="1"/>
  <c r="N4238" i="1"/>
  <c r="O4238" i="1"/>
  <c r="AB4238" i="1"/>
  <c r="N4239" i="1"/>
  <c r="O4239" i="1"/>
  <c r="N4240" i="1"/>
  <c r="O4240" i="1"/>
  <c r="AC4240" i="1"/>
  <c r="AD4240" i="1"/>
  <c r="N4241" i="1"/>
  <c r="O4241" i="1"/>
  <c r="AB4241" i="1"/>
  <c r="N4242" i="1"/>
  <c r="O4242" i="1"/>
  <c r="AB4242" i="1"/>
  <c r="N4243" i="1"/>
  <c r="O4243" i="1"/>
  <c r="AB4243" i="1"/>
  <c r="N4244" i="1"/>
  <c r="O4244" i="1"/>
  <c r="AC4244" i="1"/>
  <c r="AD4244" i="1"/>
  <c r="N4245" i="1"/>
  <c r="O4245" i="1"/>
  <c r="AB4245" i="1"/>
  <c r="AC4245" i="1"/>
  <c r="AD4245" i="1"/>
  <c r="N4246" i="1"/>
  <c r="O4246" i="1"/>
  <c r="AC4246" i="1"/>
  <c r="AD4246" i="1"/>
  <c r="N4247" i="1"/>
  <c r="O4247" i="1"/>
  <c r="AC4247" i="1"/>
  <c r="AD4247" i="1"/>
  <c r="N4248" i="1"/>
  <c r="O4248" i="1"/>
  <c r="AB4248" i="1"/>
  <c r="N4249" i="1"/>
  <c r="O4249" i="1"/>
  <c r="AB4249" i="1"/>
  <c r="N4250" i="1"/>
  <c r="O4250" i="1"/>
  <c r="AB4250" i="1"/>
  <c r="N4251" i="1"/>
  <c r="O4251" i="1"/>
  <c r="AB4251" i="1"/>
  <c r="N4252" i="1"/>
  <c r="O4252" i="1"/>
  <c r="AB4252" i="1"/>
  <c r="N4253" i="1"/>
  <c r="O4253" i="1"/>
  <c r="AB4253" i="1"/>
  <c r="N4254" i="1"/>
  <c r="O4254" i="1"/>
  <c r="N4255" i="1"/>
  <c r="O4255" i="1"/>
  <c r="AB4255" i="1"/>
  <c r="N4256" i="1"/>
  <c r="O4256" i="1"/>
  <c r="AB4256" i="1"/>
  <c r="N4257" i="1"/>
  <c r="O4257" i="1"/>
  <c r="AB4257" i="1"/>
  <c r="N4258" i="1"/>
  <c r="O4258" i="1"/>
  <c r="AB4258" i="1"/>
  <c r="N4259" i="1"/>
  <c r="O4259" i="1"/>
  <c r="AB4259" i="1"/>
  <c r="AC4259" i="1"/>
  <c r="AD4259" i="1"/>
  <c r="N4260" i="1"/>
  <c r="O4260" i="1"/>
  <c r="AB4260" i="1"/>
  <c r="AC4260" i="1"/>
  <c r="AD4260" i="1"/>
  <c r="N4261" i="1"/>
  <c r="O4261" i="1"/>
  <c r="AB4261" i="1"/>
  <c r="N4262" i="1"/>
  <c r="O4262" i="1"/>
  <c r="AB4262" i="1"/>
  <c r="N4263" i="1"/>
  <c r="O4263" i="1"/>
  <c r="AB4263" i="1"/>
  <c r="N4264" i="1"/>
  <c r="O4264" i="1"/>
  <c r="AB4264" i="1"/>
  <c r="N4265" i="1"/>
  <c r="O4265" i="1"/>
  <c r="AC4265" i="1"/>
  <c r="AD4265" i="1"/>
  <c r="N4266" i="1"/>
  <c r="O4266" i="1"/>
  <c r="AB4266" i="1"/>
  <c r="N4267" i="1"/>
  <c r="O4267" i="1"/>
  <c r="N4268" i="1"/>
  <c r="O4268" i="1"/>
  <c r="AC4268" i="1"/>
  <c r="AD4268" i="1"/>
  <c r="N4269" i="1"/>
  <c r="O4269" i="1"/>
  <c r="AC4269" i="1"/>
  <c r="AD4269" i="1"/>
  <c r="N4270" i="1"/>
  <c r="O4270" i="1"/>
  <c r="AB4270" i="1"/>
  <c r="N4271" i="1"/>
  <c r="O4271" i="1"/>
  <c r="AC4271" i="1"/>
  <c r="AD4271" i="1"/>
  <c r="N4272" i="1"/>
  <c r="O4272" i="1"/>
  <c r="AB4272" i="1"/>
  <c r="N4273" i="1"/>
  <c r="O4273" i="1"/>
  <c r="AB4273" i="1"/>
  <c r="N4274" i="1"/>
  <c r="O4274" i="1"/>
  <c r="N4275" i="1"/>
  <c r="O4275" i="1"/>
  <c r="AB4275" i="1"/>
  <c r="N4276" i="1"/>
  <c r="O4276" i="1"/>
  <c r="AB4276" i="1"/>
  <c r="N4277" i="1"/>
  <c r="O4277" i="1"/>
  <c r="AC4277" i="1"/>
  <c r="AD4277" i="1"/>
  <c r="N4278" i="1"/>
  <c r="O4278" i="1"/>
  <c r="AC4278" i="1"/>
  <c r="AD4278" i="1"/>
  <c r="N4279" i="1"/>
  <c r="O4279" i="1"/>
  <c r="AC4279" i="1"/>
  <c r="AD4279" i="1"/>
  <c r="N4280" i="1"/>
  <c r="O4280" i="1"/>
  <c r="AB4280" i="1"/>
  <c r="N4281" i="1"/>
  <c r="O4281" i="1"/>
  <c r="AB4281" i="1"/>
  <c r="AC4281" i="1"/>
  <c r="AD4281" i="1"/>
  <c r="N4282" i="1"/>
  <c r="O4282" i="1"/>
  <c r="AC4282" i="1"/>
  <c r="AD4282" i="1"/>
  <c r="N4283" i="1"/>
  <c r="O4283" i="1"/>
  <c r="AB4283" i="1"/>
  <c r="AC4283" i="1"/>
  <c r="AD4283" i="1"/>
  <c r="N4284" i="1"/>
  <c r="O4284" i="1"/>
  <c r="AC4284" i="1"/>
  <c r="AD4284" i="1"/>
  <c r="N4285" i="1"/>
  <c r="O4285" i="1"/>
  <c r="AB4285" i="1"/>
  <c r="N4286" i="1"/>
  <c r="O4286" i="1"/>
  <c r="AB4286" i="1"/>
  <c r="N4287" i="1"/>
  <c r="O4287" i="1"/>
  <c r="AB4287" i="1"/>
  <c r="N4288" i="1"/>
  <c r="O4288" i="1"/>
  <c r="AC4288" i="1"/>
  <c r="AD4288" i="1"/>
  <c r="N4289" i="1"/>
  <c r="O4289" i="1"/>
  <c r="AB4289" i="1"/>
  <c r="N4290" i="1"/>
  <c r="O4290" i="1"/>
  <c r="AB4290" i="1"/>
  <c r="N4291" i="1"/>
  <c r="O4291" i="1"/>
  <c r="AB4291" i="1"/>
  <c r="N4292" i="1"/>
  <c r="O4292" i="1"/>
  <c r="AB4292" i="1"/>
  <c r="N4293" i="1"/>
  <c r="O4293" i="1"/>
  <c r="AB4293" i="1"/>
  <c r="N4294" i="1"/>
  <c r="O4294" i="1"/>
  <c r="AB4294" i="1"/>
  <c r="AC4294" i="1"/>
  <c r="AD4294" i="1"/>
  <c r="N4295" i="1"/>
  <c r="O4295" i="1"/>
  <c r="AB4295" i="1"/>
  <c r="AC4295" i="1"/>
  <c r="AD4295" i="1"/>
  <c r="N4296" i="1"/>
  <c r="O4296" i="1"/>
  <c r="AC4296" i="1"/>
  <c r="AD4296" i="1"/>
  <c r="N4297" i="1"/>
  <c r="O4297" i="1"/>
  <c r="AB4297" i="1"/>
  <c r="N4298" i="1"/>
  <c r="O4298" i="1"/>
  <c r="AB4298" i="1"/>
  <c r="N4299" i="1"/>
  <c r="O4299" i="1"/>
  <c r="AB4299" i="1"/>
  <c r="AC4299" i="1"/>
  <c r="AD4299" i="1"/>
  <c r="N4300" i="1"/>
  <c r="O4300" i="1"/>
  <c r="AB4300" i="1"/>
  <c r="N4301" i="1"/>
  <c r="O4301" i="1"/>
  <c r="AB4301" i="1"/>
  <c r="N4302" i="1"/>
  <c r="O4302" i="1"/>
  <c r="AB4302" i="1"/>
  <c r="N4303" i="1"/>
  <c r="O4303" i="1"/>
  <c r="AB4303" i="1"/>
  <c r="N4304" i="1"/>
  <c r="O4304" i="1"/>
  <c r="AB4304" i="1"/>
  <c r="N4305" i="1"/>
  <c r="O4305" i="1"/>
  <c r="AB4305" i="1"/>
  <c r="N4306" i="1"/>
  <c r="O4306" i="1"/>
  <c r="AB4306" i="1"/>
  <c r="N4307" i="1"/>
  <c r="O4307" i="1"/>
  <c r="AB4307" i="1"/>
  <c r="N4308" i="1"/>
  <c r="O4308" i="1"/>
  <c r="AB4308" i="1"/>
  <c r="N4309" i="1"/>
  <c r="O4309" i="1"/>
  <c r="AB4309" i="1"/>
  <c r="N4310" i="1"/>
  <c r="O4310" i="1"/>
  <c r="AC4310" i="1"/>
  <c r="AD4310" i="1"/>
  <c r="N4311" i="1"/>
  <c r="O4311" i="1"/>
  <c r="AC4311" i="1"/>
  <c r="AD4311" i="1"/>
  <c r="N4312" i="1"/>
  <c r="O4312" i="1"/>
  <c r="AB4312" i="1"/>
  <c r="AC4312" i="1"/>
  <c r="AD4312" i="1"/>
  <c r="N4313" i="1"/>
  <c r="O4313" i="1"/>
  <c r="AB4313" i="1"/>
  <c r="N4314" i="1"/>
  <c r="O4314" i="1"/>
  <c r="AC4314" i="1"/>
  <c r="AD4314" i="1"/>
  <c r="N4315" i="1"/>
  <c r="O4315" i="1"/>
  <c r="AB4315" i="1"/>
  <c r="N4316" i="1"/>
  <c r="O4316" i="1"/>
  <c r="AB4316" i="1"/>
  <c r="N4317" i="1"/>
  <c r="O4317" i="1"/>
  <c r="AB4317" i="1"/>
  <c r="N4318" i="1"/>
  <c r="O4318" i="1"/>
  <c r="AC4318" i="1"/>
  <c r="AD4318" i="1"/>
  <c r="N4319" i="1"/>
  <c r="O4319" i="1"/>
  <c r="N4320" i="1"/>
  <c r="O4320" i="1"/>
  <c r="AB4320" i="1"/>
  <c r="AC4320" i="1"/>
  <c r="AD4320" i="1"/>
  <c r="N4321" i="1"/>
  <c r="O4321" i="1"/>
  <c r="AB4321" i="1"/>
  <c r="N4322" i="1"/>
  <c r="O4322" i="1"/>
  <c r="N4323" i="1"/>
  <c r="O4323" i="1"/>
  <c r="AB4323" i="1"/>
  <c r="N4324" i="1"/>
  <c r="O4324" i="1"/>
  <c r="AC4324" i="1"/>
  <c r="AD4324" i="1"/>
  <c r="N4325" i="1"/>
  <c r="O4325" i="1"/>
  <c r="AB4325" i="1"/>
  <c r="N4326" i="1"/>
  <c r="O4326" i="1"/>
  <c r="AB4326" i="1"/>
  <c r="N4327" i="1"/>
  <c r="O4327" i="1"/>
  <c r="AB4327" i="1"/>
  <c r="AC4327" i="1"/>
  <c r="AD4327" i="1"/>
  <c r="N4328" i="1"/>
  <c r="O4328" i="1"/>
  <c r="N4329" i="1"/>
  <c r="O4329" i="1"/>
  <c r="AB4329" i="1"/>
  <c r="N4330" i="1"/>
  <c r="O4330" i="1"/>
  <c r="AC4330" i="1"/>
  <c r="AD4330" i="1"/>
  <c r="N4331" i="1"/>
  <c r="O4331" i="1"/>
  <c r="AB4331" i="1"/>
  <c r="N4332" i="1"/>
  <c r="O4332" i="1"/>
  <c r="AB4332" i="1"/>
  <c r="N4333" i="1"/>
  <c r="O4333" i="1"/>
  <c r="N4334" i="1"/>
  <c r="O4334" i="1"/>
  <c r="AB4334" i="1"/>
  <c r="N4335" i="1"/>
  <c r="O4335" i="1"/>
  <c r="AB4335" i="1"/>
  <c r="AC4335" i="1"/>
  <c r="AD4335" i="1"/>
  <c r="N4336" i="1"/>
  <c r="O4336" i="1"/>
  <c r="AB4336" i="1"/>
  <c r="AC4336" i="1"/>
  <c r="AD4336" i="1"/>
  <c r="N4337" i="1"/>
  <c r="O4337" i="1"/>
  <c r="AC4337" i="1"/>
  <c r="AD4337" i="1"/>
  <c r="N4338" i="1"/>
  <c r="O4338" i="1"/>
  <c r="AB4338" i="1"/>
  <c r="AC4338" i="1"/>
  <c r="AD4338" i="1"/>
  <c r="N4339" i="1"/>
  <c r="O4339" i="1"/>
  <c r="AB4339" i="1"/>
  <c r="N4340" i="1"/>
  <c r="O4340" i="1"/>
  <c r="AB4340" i="1"/>
  <c r="N4341" i="1"/>
  <c r="O4341" i="1"/>
  <c r="AB4341" i="1"/>
  <c r="AC4341" i="1"/>
  <c r="AD4341" i="1"/>
  <c r="N4342" i="1"/>
  <c r="O4342" i="1"/>
  <c r="AB4342" i="1"/>
  <c r="N4343" i="1"/>
  <c r="O4343" i="1"/>
  <c r="AB4343" i="1"/>
  <c r="N4344" i="1"/>
  <c r="O4344" i="1"/>
  <c r="AB4344" i="1"/>
  <c r="N4345" i="1"/>
  <c r="O4345" i="1"/>
  <c r="AB4345" i="1"/>
  <c r="N4346" i="1"/>
  <c r="O4346" i="1"/>
  <c r="AB4346" i="1"/>
  <c r="N4347" i="1"/>
  <c r="O4347" i="1"/>
  <c r="AB4347" i="1"/>
  <c r="N4348" i="1"/>
  <c r="O4348" i="1"/>
  <c r="AB4348" i="1"/>
  <c r="AC4348" i="1"/>
  <c r="AD4348" i="1"/>
  <c r="N4349" i="1"/>
  <c r="O4349" i="1"/>
  <c r="AB4349" i="1"/>
  <c r="N4350" i="1"/>
  <c r="O4350" i="1"/>
  <c r="AB4350" i="1"/>
  <c r="AC4350" i="1"/>
  <c r="AD4350" i="1"/>
  <c r="N4351" i="1"/>
  <c r="O4351" i="1"/>
  <c r="AB4351" i="1"/>
  <c r="N4352" i="1"/>
  <c r="O4352" i="1"/>
  <c r="AB4352" i="1"/>
  <c r="N4353" i="1"/>
  <c r="O4353" i="1"/>
  <c r="N4354" i="1"/>
  <c r="O4354" i="1"/>
  <c r="AB4354" i="1"/>
  <c r="N4355" i="1"/>
  <c r="O4355" i="1"/>
  <c r="AB4355" i="1"/>
  <c r="N4356" i="1"/>
  <c r="O4356" i="1"/>
  <c r="AC4356" i="1"/>
  <c r="AD4356" i="1"/>
  <c r="N4357" i="1"/>
  <c r="O4357" i="1"/>
  <c r="AB4357" i="1"/>
  <c r="N4358" i="1"/>
  <c r="O4358" i="1"/>
  <c r="AB4358" i="1"/>
  <c r="N4359" i="1"/>
  <c r="O4359" i="1"/>
  <c r="AC4359" i="1"/>
  <c r="AD4359" i="1"/>
  <c r="N4360" i="1"/>
  <c r="O4360" i="1"/>
  <c r="N4361" i="1"/>
  <c r="O4361" i="1"/>
  <c r="AB4361" i="1"/>
  <c r="N4362" i="1"/>
  <c r="O4362" i="1"/>
  <c r="AB4362" i="1"/>
  <c r="N4363" i="1"/>
  <c r="O4363" i="1"/>
  <c r="AB4363" i="1"/>
  <c r="N4364" i="1"/>
  <c r="O4364" i="1"/>
  <c r="AB4364" i="1"/>
  <c r="N4365" i="1"/>
  <c r="O4365" i="1"/>
  <c r="AB4365" i="1"/>
  <c r="N4366" i="1"/>
  <c r="O4366" i="1"/>
  <c r="AC4366" i="1"/>
  <c r="AD4366" i="1"/>
  <c r="N4367" i="1"/>
  <c r="O4367" i="1"/>
  <c r="N4368" i="1"/>
  <c r="O4368" i="1"/>
  <c r="AB4368" i="1"/>
  <c r="N4369" i="1"/>
  <c r="O4369" i="1"/>
  <c r="AB4369" i="1"/>
  <c r="N4370" i="1"/>
  <c r="O4370" i="1"/>
  <c r="AC4370" i="1"/>
  <c r="AD4370" i="1"/>
  <c r="N4371" i="1"/>
  <c r="O4371" i="1"/>
  <c r="AB4371" i="1"/>
  <c r="N4372" i="1"/>
  <c r="O4372" i="1"/>
  <c r="N4373" i="1"/>
  <c r="O4373" i="1"/>
  <c r="N4374" i="1"/>
  <c r="O4374" i="1"/>
  <c r="AB4374" i="1"/>
  <c r="N4375" i="1"/>
  <c r="O4375" i="1"/>
  <c r="N4376" i="1"/>
  <c r="O4376" i="1"/>
  <c r="AC4376" i="1"/>
  <c r="AD4376" i="1"/>
  <c r="N4377" i="1"/>
  <c r="O4377" i="1"/>
  <c r="AB4377" i="1"/>
  <c r="N4378" i="1"/>
  <c r="O4378" i="1"/>
  <c r="AC4378" i="1"/>
  <c r="AD4378" i="1"/>
  <c r="N4379" i="1"/>
  <c r="O4379" i="1"/>
  <c r="AB4379" i="1"/>
  <c r="N4380" i="1"/>
  <c r="O4380" i="1"/>
  <c r="N4381" i="1"/>
  <c r="O4381" i="1"/>
  <c r="AB4381" i="1"/>
  <c r="N4382" i="1"/>
  <c r="O4382" i="1"/>
  <c r="AB4382" i="1"/>
  <c r="N4383" i="1"/>
  <c r="O4383" i="1"/>
  <c r="AC4383" i="1"/>
  <c r="AD4383" i="1"/>
  <c r="N4384" i="1"/>
  <c r="O4384" i="1"/>
  <c r="AC4384" i="1"/>
  <c r="AD4384" i="1"/>
  <c r="N4385" i="1"/>
  <c r="O4385" i="1"/>
  <c r="AC4385" i="1"/>
  <c r="AD4385" i="1"/>
  <c r="N4386" i="1"/>
  <c r="O4386" i="1"/>
  <c r="AC4386" i="1"/>
  <c r="AD4386" i="1"/>
  <c r="N4387" i="1"/>
  <c r="O4387" i="1"/>
  <c r="AB4387" i="1"/>
  <c r="N4388" i="1"/>
  <c r="O4388" i="1"/>
  <c r="AC4388" i="1"/>
  <c r="AD4388" i="1"/>
  <c r="N4389" i="1"/>
  <c r="O4389" i="1"/>
  <c r="AB4389" i="1"/>
  <c r="AC4389" i="1"/>
  <c r="AD4389" i="1"/>
  <c r="N4390" i="1"/>
  <c r="O4390" i="1"/>
  <c r="AC4390" i="1"/>
  <c r="AD4390" i="1"/>
  <c r="N4391" i="1"/>
  <c r="O4391" i="1"/>
  <c r="AB4391" i="1"/>
  <c r="N4392" i="1"/>
  <c r="O4392" i="1"/>
  <c r="AB4392" i="1"/>
  <c r="N4393" i="1"/>
  <c r="O4393" i="1"/>
  <c r="AB4393" i="1"/>
  <c r="AC4393" i="1"/>
  <c r="AD4393" i="1"/>
  <c r="N4394" i="1"/>
  <c r="O4394" i="1"/>
  <c r="AB4394" i="1"/>
  <c r="AC4394" i="1"/>
  <c r="AD4394" i="1"/>
  <c r="N4395" i="1"/>
  <c r="O4395" i="1"/>
  <c r="AB4395" i="1"/>
  <c r="AC4395" i="1"/>
  <c r="AD4395" i="1"/>
  <c r="N4396" i="1"/>
  <c r="O4396" i="1"/>
  <c r="N4397" i="1"/>
  <c r="O4397" i="1"/>
  <c r="AB4397" i="1"/>
  <c r="N4398" i="1"/>
  <c r="O4398" i="1"/>
  <c r="AB4398" i="1"/>
  <c r="N4399" i="1"/>
  <c r="O4399" i="1"/>
  <c r="AC4399" i="1"/>
  <c r="AD4399" i="1"/>
  <c r="N4400" i="1"/>
  <c r="O4400" i="1"/>
  <c r="AC4400" i="1"/>
  <c r="AD4400" i="1"/>
  <c r="N4401" i="1"/>
  <c r="O4401" i="1"/>
  <c r="AC4401" i="1"/>
  <c r="AD4401" i="1"/>
  <c r="N4402" i="1"/>
  <c r="O4402" i="1"/>
  <c r="AB4402" i="1"/>
  <c r="N4403" i="1"/>
  <c r="O4403" i="1"/>
  <c r="N4404" i="1"/>
  <c r="O4404" i="1"/>
  <c r="AB4404" i="1"/>
  <c r="N4405" i="1"/>
  <c r="O4405" i="1"/>
  <c r="AB4405" i="1"/>
  <c r="N4406" i="1"/>
  <c r="O4406" i="1"/>
  <c r="AC4406" i="1"/>
  <c r="AD4406" i="1"/>
  <c r="N4407" i="1"/>
  <c r="O4407" i="1"/>
  <c r="AB4407" i="1"/>
  <c r="N4408" i="1"/>
  <c r="O4408" i="1"/>
  <c r="AB4408" i="1"/>
  <c r="AC4408" i="1"/>
  <c r="AD4408" i="1"/>
  <c r="N4409" i="1"/>
  <c r="O4409" i="1"/>
  <c r="N4410" i="1"/>
  <c r="O4410" i="1"/>
  <c r="AC4410" i="1"/>
  <c r="AD4410" i="1"/>
  <c r="N4411" i="1"/>
  <c r="O4411" i="1"/>
  <c r="AB4411" i="1"/>
  <c r="N4412" i="1"/>
  <c r="O4412" i="1"/>
  <c r="AB4412" i="1"/>
  <c r="N4413" i="1"/>
  <c r="O4413" i="1"/>
  <c r="AB4413" i="1"/>
  <c r="N4414" i="1"/>
  <c r="O4414" i="1"/>
  <c r="AB4414" i="1"/>
  <c r="AC4414" i="1"/>
  <c r="AD4414" i="1"/>
  <c r="N4415" i="1"/>
  <c r="O4415" i="1"/>
  <c r="AB4415" i="1"/>
  <c r="AC4415" i="1"/>
  <c r="AD4415" i="1"/>
  <c r="N4416" i="1"/>
  <c r="O4416" i="1"/>
  <c r="AC4416" i="1"/>
  <c r="AD4416" i="1"/>
  <c r="N4417" i="1"/>
  <c r="O4417" i="1"/>
  <c r="AC4417" i="1"/>
  <c r="AD4417" i="1"/>
  <c r="N4418" i="1"/>
  <c r="O4418" i="1"/>
  <c r="AC4418" i="1"/>
  <c r="AD4418" i="1"/>
  <c r="N4419" i="1"/>
  <c r="O4419" i="1"/>
  <c r="AB4419" i="1"/>
  <c r="N4420" i="1"/>
  <c r="O4420" i="1"/>
  <c r="AC4420" i="1"/>
  <c r="AD4420" i="1"/>
  <c r="N4421" i="1"/>
  <c r="O4421" i="1"/>
  <c r="AC4421" i="1"/>
  <c r="AD4421" i="1"/>
  <c r="N4422" i="1"/>
  <c r="O4422" i="1"/>
  <c r="AC4422" i="1"/>
  <c r="AD4422" i="1"/>
  <c r="N4423" i="1"/>
  <c r="O4423" i="1"/>
  <c r="AB4423" i="1"/>
  <c r="N4424" i="1"/>
  <c r="O4424" i="1"/>
  <c r="AB4424" i="1"/>
  <c r="N4425" i="1"/>
  <c r="O4425" i="1"/>
  <c r="AB4425" i="1"/>
  <c r="N4426" i="1"/>
  <c r="O4426" i="1"/>
  <c r="AC4426" i="1"/>
  <c r="AD4426" i="1"/>
  <c r="N4427" i="1"/>
  <c r="O4427" i="1"/>
  <c r="AB4427" i="1"/>
  <c r="N4428" i="1"/>
  <c r="O4428" i="1"/>
  <c r="AC4428" i="1"/>
  <c r="AD4428" i="1"/>
  <c r="N4429" i="1"/>
  <c r="O4429" i="1"/>
  <c r="AB4429" i="1"/>
  <c r="N4430" i="1"/>
  <c r="O4430" i="1"/>
  <c r="AB4430" i="1"/>
  <c r="AC4430" i="1"/>
  <c r="AD4430" i="1"/>
  <c r="N4431" i="1"/>
  <c r="O4431" i="1"/>
  <c r="AB4431" i="1"/>
  <c r="N4432" i="1"/>
  <c r="O4432" i="1"/>
  <c r="AB4432" i="1"/>
  <c r="N4433" i="1"/>
  <c r="O4433" i="1"/>
  <c r="AB4433" i="1"/>
  <c r="N4434" i="1"/>
  <c r="O4434" i="1"/>
  <c r="AB4434" i="1"/>
  <c r="N4435" i="1"/>
  <c r="O4435" i="1"/>
  <c r="AB4435" i="1"/>
  <c r="N4436" i="1"/>
  <c r="O4436" i="1"/>
  <c r="AB4436" i="1"/>
  <c r="AC4436" i="1"/>
  <c r="AD4436" i="1"/>
  <c r="N4437" i="1"/>
  <c r="O4437" i="1"/>
  <c r="AB4437" i="1"/>
  <c r="N4438" i="1"/>
  <c r="O4438" i="1"/>
  <c r="AB4438" i="1"/>
  <c r="N4439" i="1"/>
  <c r="O4439" i="1"/>
  <c r="AC4439" i="1"/>
  <c r="AD4439" i="1"/>
  <c r="N4440" i="1"/>
  <c r="O4440" i="1"/>
  <c r="AC4440" i="1"/>
  <c r="AD4440" i="1"/>
  <c r="N4441" i="1"/>
  <c r="O4441" i="1"/>
  <c r="AB4441" i="1"/>
  <c r="N4442" i="1"/>
  <c r="O4442" i="1"/>
  <c r="AB4442" i="1"/>
  <c r="N4443" i="1"/>
  <c r="O4443" i="1"/>
  <c r="AC4443" i="1"/>
  <c r="AD4443" i="1"/>
  <c r="N4444" i="1"/>
  <c r="O4444" i="1"/>
  <c r="AB4444" i="1"/>
  <c r="N4445" i="1"/>
  <c r="O4445" i="1"/>
  <c r="AB4445" i="1"/>
  <c r="AC4445" i="1"/>
  <c r="AD4445" i="1"/>
  <c r="N4446" i="1"/>
  <c r="O4446" i="1"/>
  <c r="AC4446" i="1"/>
  <c r="AD4446" i="1"/>
  <c r="N4447" i="1"/>
  <c r="O4447" i="1"/>
  <c r="AC4447" i="1"/>
  <c r="AD4447" i="1"/>
  <c r="N4448" i="1"/>
  <c r="O4448" i="1"/>
  <c r="AB4448" i="1"/>
  <c r="N4449" i="1"/>
  <c r="O4449" i="1"/>
  <c r="AB4449" i="1"/>
  <c r="AC4449" i="1"/>
  <c r="AD4449" i="1"/>
  <c r="N4450" i="1"/>
  <c r="O4450" i="1"/>
  <c r="AB4450" i="1"/>
  <c r="N4451" i="1"/>
  <c r="O4451" i="1"/>
  <c r="AB4451" i="1"/>
  <c r="N4452" i="1"/>
  <c r="O4452" i="1"/>
  <c r="AB4452" i="1"/>
  <c r="N4453" i="1"/>
  <c r="O4453" i="1"/>
  <c r="AB4453" i="1"/>
  <c r="N4454" i="1"/>
  <c r="O4454" i="1"/>
  <c r="AB4454" i="1"/>
  <c r="AC4454" i="1"/>
  <c r="AD4454" i="1"/>
  <c r="N4455" i="1"/>
  <c r="O4455" i="1"/>
  <c r="AB4455" i="1"/>
  <c r="N4456" i="1"/>
  <c r="O4456" i="1"/>
  <c r="AB4456" i="1"/>
  <c r="N4457" i="1"/>
  <c r="O4457" i="1"/>
  <c r="AC4457" i="1"/>
  <c r="AD4457" i="1"/>
  <c r="N4458" i="1"/>
  <c r="O4458" i="1"/>
  <c r="AC4458" i="1"/>
  <c r="AD4458" i="1"/>
  <c r="N4459" i="1"/>
  <c r="O4459" i="1"/>
  <c r="AB4459" i="1"/>
  <c r="N4460" i="1"/>
  <c r="O4460" i="1"/>
  <c r="AB4460" i="1"/>
  <c r="N4461" i="1"/>
  <c r="O4461" i="1"/>
  <c r="AC4461" i="1"/>
  <c r="AD4461" i="1"/>
  <c r="N4462" i="1"/>
  <c r="O4462" i="1"/>
  <c r="AB4462" i="1"/>
  <c r="N4463" i="1"/>
  <c r="O4463" i="1"/>
  <c r="AB4463" i="1"/>
  <c r="N4464" i="1"/>
  <c r="O4464" i="1"/>
  <c r="AB4464" i="1"/>
  <c r="N4465" i="1"/>
  <c r="O4465" i="1"/>
  <c r="AB4465" i="1"/>
  <c r="N4466" i="1"/>
  <c r="O4466" i="1"/>
  <c r="AB4466" i="1"/>
  <c r="N4467" i="1"/>
  <c r="O4467" i="1"/>
  <c r="AC4467" i="1"/>
  <c r="AD4467" i="1"/>
  <c r="N4468" i="1"/>
  <c r="O4468" i="1"/>
  <c r="AB4468" i="1"/>
  <c r="N4469" i="1"/>
  <c r="O4469" i="1"/>
  <c r="AB4469" i="1"/>
  <c r="N4470" i="1"/>
  <c r="O4470" i="1"/>
  <c r="AB4470" i="1"/>
  <c r="N4471" i="1"/>
  <c r="O4471" i="1"/>
  <c r="AB4471" i="1"/>
  <c r="N4472" i="1"/>
  <c r="O4472" i="1"/>
  <c r="AB4472" i="1"/>
  <c r="N4473" i="1"/>
  <c r="O4473" i="1"/>
  <c r="AB4473" i="1"/>
  <c r="N4474" i="1"/>
  <c r="O4474" i="1"/>
  <c r="AC4474" i="1"/>
  <c r="AD4474" i="1"/>
  <c r="N4475" i="1"/>
  <c r="O4475" i="1"/>
  <c r="AB4475" i="1"/>
  <c r="AC4475" i="1"/>
  <c r="AD4475" i="1"/>
  <c r="N4476" i="1"/>
  <c r="O4476" i="1"/>
  <c r="AB4476" i="1"/>
  <c r="AC4476" i="1"/>
  <c r="AD4476" i="1"/>
  <c r="N4477" i="1"/>
  <c r="O4477" i="1"/>
  <c r="N4478" i="1"/>
  <c r="O4478" i="1"/>
  <c r="AB4478" i="1"/>
  <c r="N4479" i="1"/>
  <c r="O4479" i="1"/>
  <c r="AC4479" i="1"/>
  <c r="AD4479" i="1"/>
  <c r="N4480" i="1"/>
  <c r="O4480" i="1"/>
  <c r="N4481" i="1"/>
  <c r="O4481" i="1"/>
  <c r="AB4481" i="1"/>
  <c r="N4482" i="1"/>
  <c r="O4482" i="1"/>
  <c r="AC4482" i="1"/>
  <c r="AD4482" i="1"/>
  <c r="N4483" i="1"/>
  <c r="O4483" i="1"/>
  <c r="AC4483" i="1"/>
  <c r="AD4483" i="1"/>
  <c r="N4484" i="1"/>
  <c r="O4484" i="1"/>
  <c r="AC4484" i="1"/>
  <c r="AD4484" i="1"/>
  <c r="N4485" i="1"/>
  <c r="O4485" i="1"/>
  <c r="AB4485" i="1"/>
  <c r="N4486" i="1"/>
  <c r="O4486" i="1"/>
  <c r="AB4486" i="1"/>
  <c r="N4487" i="1"/>
  <c r="O4487" i="1"/>
  <c r="AB4487" i="1"/>
  <c r="N4488" i="1"/>
  <c r="O4488" i="1"/>
  <c r="AB4488" i="1"/>
  <c r="N4489" i="1"/>
  <c r="O4489" i="1"/>
  <c r="AC4489" i="1"/>
  <c r="AD4489" i="1"/>
  <c r="N4490" i="1"/>
  <c r="O4490" i="1"/>
  <c r="AB4490" i="1"/>
  <c r="N4491" i="1"/>
  <c r="O4491" i="1"/>
  <c r="AB4491" i="1"/>
  <c r="N4492" i="1"/>
  <c r="O4492" i="1"/>
  <c r="N4493" i="1"/>
  <c r="O4493" i="1"/>
  <c r="AC4493" i="1"/>
  <c r="AD4493" i="1"/>
  <c r="N4494" i="1"/>
  <c r="O4494" i="1"/>
  <c r="AB4494" i="1"/>
  <c r="N4495" i="1"/>
  <c r="O4495" i="1"/>
  <c r="AB4495" i="1"/>
  <c r="AC4495" i="1"/>
  <c r="AD4495" i="1"/>
  <c r="N4496" i="1"/>
  <c r="O4496" i="1"/>
  <c r="AB4496" i="1"/>
  <c r="AC4496" i="1"/>
  <c r="AD4496" i="1"/>
  <c r="N4497" i="1"/>
  <c r="O4497" i="1"/>
  <c r="AB4497" i="1"/>
  <c r="AC4497" i="1"/>
  <c r="AD4497" i="1"/>
  <c r="N4498" i="1"/>
  <c r="O4498" i="1"/>
  <c r="AB4498" i="1"/>
  <c r="N4499" i="1"/>
  <c r="O4499" i="1"/>
  <c r="AB4499" i="1"/>
  <c r="N4500" i="1"/>
  <c r="O4500" i="1"/>
  <c r="AB4500" i="1"/>
  <c r="N4501" i="1"/>
  <c r="O4501" i="1"/>
  <c r="AB4501" i="1"/>
  <c r="N4502" i="1"/>
  <c r="O4502" i="1"/>
  <c r="AC4502" i="1"/>
  <c r="AD4502" i="1"/>
  <c r="N4503" i="1"/>
  <c r="O4503" i="1"/>
  <c r="AB4503" i="1"/>
  <c r="AC4503" i="1"/>
  <c r="AD4503" i="1"/>
  <c r="N4504" i="1"/>
  <c r="O4504" i="1"/>
  <c r="AB4504" i="1"/>
  <c r="N4505" i="1"/>
  <c r="O4505" i="1"/>
  <c r="AB4505" i="1"/>
  <c r="N4506" i="1"/>
  <c r="O4506" i="1"/>
  <c r="AB4506" i="1"/>
  <c r="N4507" i="1"/>
  <c r="O4507" i="1"/>
  <c r="AB4507" i="1"/>
  <c r="AC4507" i="1"/>
  <c r="AD4507" i="1"/>
  <c r="N4508" i="1"/>
  <c r="O4508" i="1"/>
  <c r="AB4508" i="1"/>
  <c r="N4509" i="1"/>
  <c r="O4509" i="1"/>
  <c r="AB4509" i="1"/>
  <c r="N4510" i="1"/>
  <c r="O4510" i="1"/>
  <c r="AB4510" i="1"/>
  <c r="N4511" i="1"/>
  <c r="O4511" i="1"/>
  <c r="AC4511" i="1"/>
  <c r="AD4511" i="1"/>
  <c r="N4512" i="1"/>
  <c r="O4512" i="1"/>
  <c r="AB4512" i="1"/>
  <c r="N4513" i="1"/>
  <c r="O4513" i="1"/>
  <c r="AB4513" i="1"/>
  <c r="N4514" i="1"/>
  <c r="O4514" i="1"/>
  <c r="AC4514" i="1"/>
  <c r="AD4514" i="1"/>
  <c r="N4515" i="1"/>
  <c r="O4515" i="1"/>
  <c r="AB4515" i="1"/>
  <c r="N4516" i="1"/>
  <c r="O4516" i="1"/>
  <c r="AC4516" i="1"/>
  <c r="AD4516" i="1"/>
  <c r="N4517" i="1"/>
  <c r="O4517" i="1"/>
  <c r="AB4517" i="1"/>
  <c r="N4518" i="1"/>
  <c r="O4518" i="1"/>
  <c r="AC4518" i="1"/>
  <c r="AD4518" i="1"/>
  <c r="N4519" i="1"/>
  <c r="O4519" i="1"/>
  <c r="AB4519" i="1"/>
  <c r="AC4519" i="1"/>
  <c r="AD4519" i="1"/>
  <c r="N4520" i="1"/>
  <c r="O4520" i="1"/>
  <c r="AB4520" i="1"/>
  <c r="AC4520" i="1"/>
  <c r="AD4520" i="1"/>
  <c r="N4521" i="1"/>
  <c r="O4521" i="1"/>
  <c r="AB4521" i="1"/>
  <c r="N4522" i="1"/>
  <c r="O4522" i="1"/>
  <c r="AB4522" i="1"/>
  <c r="N4523" i="1"/>
  <c r="O4523" i="1"/>
  <c r="N4524" i="1"/>
  <c r="O4524" i="1"/>
  <c r="N4525" i="1"/>
  <c r="O4525" i="1"/>
  <c r="AC4525" i="1"/>
  <c r="AD4525" i="1"/>
  <c r="N4526" i="1"/>
  <c r="O4526" i="1"/>
  <c r="AC4526" i="1"/>
  <c r="AD4526" i="1"/>
  <c r="N4527" i="1"/>
  <c r="O4527" i="1"/>
  <c r="AB4527" i="1"/>
  <c r="AC4527" i="1"/>
  <c r="AD4527" i="1"/>
  <c r="N4528" i="1"/>
  <c r="O4528" i="1"/>
  <c r="N4529" i="1"/>
  <c r="O4529" i="1"/>
  <c r="AB4529" i="1"/>
  <c r="N4530" i="1"/>
  <c r="O4530" i="1"/>
  <c r="N4531" i="1"/>
  <c r="O4531" i="1"/>
  <c r="AB4531" i="1"/>
  <c r="N4532" i="1"/>
  <c r="O4532" i="1"/>
  <c r="AB4532" i="1"/>
  <c r="N4533" i="1"/>
  <c r="O4533" i="1"/>
  <c r="AB4533" i="1"/>
  <c r="N4534" i="1"/>
  <c r="O4534" i="1"/>
  <c r="AC4534" i="1"/>
  <c r="AD4534" i="1"/>
  <c r="N4535" i="1"/>
  <c r="O4535" i="1"/>
  <c r="AB4535" i="1"/>
  <c r="N4536" i="1"/>
  <c r="O4536" i="1"/>
  <c r="AC4536" i="1"/>
  <c r="AD4536" i="1"/>
  <c r="N4537" i="1"/>
  <c r="O4537" i="1"/>
  <c r="AB4537" i="1"/>
  <c r="N4538" i="1"/>
  <c r="O4538" i="1"/>
  <c r="AB4538" i="1"/>
  <c r="AC4538" i="1"/>
  <c r="AD4538" i="1"/>
  <c r="N4539" i="1"/>
  <c r="O4539" i="1"/>
  <c r="N4540" i="1"/>
  <c r="O4540" i="1"/>
  <c r="N4541" i="1"/>
  <c r="O4541" i="1"/>
  <c r="N4542" i="1"/>
  <c r="O4542" i="1"/>
  <c r="AB4542" i="1"/>
  <c r="N4543" i="1"/>
  <c r="O4543" i="1"/>
  <c r="AB4543" i="1"/>
  <c r="N4544" i="1"/>
  <c r="O4544" i="1"/>
  <c r="AB4544" i="1"/>
  <c r="AC4544" i="1"/>
  <c r="AD4544" i="1"/>
  <c r="N4545" i="1"/>
  <c r="O4545" i="1"/>
  <c r="AB4545" i="1"/>
  <c r="N4546" i="1"/>
  <c r="O4546" i="1"/>
  <c r="AC4546" i="1"/>
  <c r="AD4546" i="1"/>
  <c r="N4547" i="1"/>
  <c r="O4547" i="1"/>
  <c r="AB4547" i="1"/>
  <c r="N4548" i="1"/>
  <c r="O4548" i="1"/>
  <c r="AC4548" i="1"/>
  <c r="AD4548" i="1"/>
  <c r="N4549" i="1"/>
  <c r="O4549" i="1"/>
  <c r="AC4549" i="1"/>
  <c r="AD4549" i="1"/>
  <c r="N4550" i="1"/>
  <c r="O4550" i="1"/>
  <c r="N4551" i="1"/>
  <c r="O4551" i="1"/>
  <c r="AB4551" i="1"/>
  <c r="N4552" i="1"/>
  <c r="O4552" i="1"/>
  <c r="AC4552" i="1"/>
  <c r="AD4552" i="1"/>
  <c r="N4553" i="1"/>
  <c r="O4553" i="1"/>
  <c r="AC4553" i="1"/>
  <c r="AD4553" i="1"/>
  <c r="N4554" i="1"/>
  <c r="O4554" i="1"/>
  <c r="AB4554" i="1"/>
  <c r="N4555" i="1"/>
  <c r="O4555" i="1"/>
  <c r="AB4555" i="1"/>
  <c r="N4556" i="1"/>
  <c r="O4556" i="1"/>
  <c r="AB4556" i="1"/>
  <c r="AC4556" i="1"/>
  <c r="AD4556" i="1"/>
  <c r="N4557" i="1"/>
  <c r="O4557" i="1"/>
  <c r="AB4557" i="1"/>
  <c r="AC4557" i="1"/>
  <c r="AD4557" i="1"/>
  <c r="N4558" i="1"/>
  <c r="O4558" i="1"/>
  <c r="AC4558" i="1"/>
  <c r="AD4558" i="1"/>
  <c r="N4559" i="1"/>
  <c r="O4559" i="1"/>
  <c r="AB4559" i="1"/>
  <c r="N4560" i="1"/>
  <c r="O4560" i="1"/>
  <c r="AC4560" i="1"/>
  <c r="AD4560" i="1"/>
  <c r="N4561" i="1"/>
  <c r="O4561" i="1"/>
  <c r="AB4561" i="1"/>
  <c r="N4562" i="1"/>
  <c r="O4562" i="1"/>
  <c r="AB4562" i="1"/>
  <c r="N4563" i="1"/>
  <c r="O4563" i="1"/>
  <c r="AB4563" i="1"/>
  <c r="N4564" i="1"/>
  <c r="O4564" i="1"/>
  <c r="AB4564" i="1"/>
  <c r="AC4564" i="1"/>
  <c r="AD4564" i="1"/>
  <c r="N4565" i="1"/>
  <c r="O4565" i="1"/>
  <c r="AC4565" i="1"/>
  <c r="AD4565" i="1"/>
  <c r="N4566" i="1"/>
  <c r="O4566" i="1"/>
  <c r="AB4566" i="1"/>
  <c r="N4567" i="1"/>
  <c r="O4567" i="1"/>
  <c r="AB4567" i="1"/>
  <c r="N4568" i="1"/>
  <c r="O4568" i="1"/>
  <c r="AC4568" i="1"/>
  <c r="AD4568" i="1"/>
  <c r="N4569" i="1"/>
  <c r="O4569" i="1"/>
  <c r="AB4569" i="1"/>
  <c r="N4570" i="1"/>
  <c r="O4570" i="1"/>
  <c r="AB4570" i="1"/>
  <c r="N4571" i="1"/>
  <c r="O4571" i="1"/>
  <c r="AB4571" i="1"/>
  <c r="N4572" i="1"/>
  <c r="O4572" i="1"/>
  <c r="AC4572" i="1"/>
  <c r="AD4572" i="1"/>
  <c r="N4573" i="1"/>
  <c r="O4573" i="1"/>
  <c r="AC4573" i="1"/>
  <c r="AD4573" i="1"/>
  <c r="N4574" i="1"/>
  <c r="O4574" i="1"/>
  <c r="AB4574" i="1"/>
  <c r="N4575" i="1"/>
  <c r="O4575" i="1"/>
  <c r="AB4575" i="1"/>
  <c r="N4576" i="1"/>
  <c r="O4576" i="1"/>
  <c r="AB4576" i="1"/>
  <c r="N4577" i="1"/>
  <c r="O4577" i="1"/>
  <c r="AB4577" i="1"/>
  <c r="N4578" i="1"/>
  <c r="O4578" i="1"/>
  <c r="AB4578" i="1"/>
  <c r="AC4578" i="1"/>
  <c r="AD4578" i="1"/>
  <c r="N4579" i="1"/>
  <c r="O4579" i="1"/>
  <c r="AB4579" i="1"/>
  <c r="AC4579" i="1"/>
  <c r="AD4579" i="1"/>
  <c r="N4580" i="1"/>
  <c r="O4580" i="1"/>
  <c r="AB4580" i="1"/>
  <c r="AC4580" i="1"/>
  <c r="AD4580" i="1"/>
  <c r="N4581" i="1"/>
  <c r="O4581" i="1"/>
  <c r="AB4581" i="1"/>
  <c r="AC4581" i="1"/>
  <c r="AD4581" i="1"/>
  <c r="N4582" i="1"/>
  <c r="O4582" i="1"/>
  <c r="AB4582" i="1"/>
  <c r="N4583" i="1"/>
  <c r="O4583" i="1"/>
  <c r="AB4583" i="1"/>
  <c r="AC4583" i="1"/>
  <c r="AD4583" i="1"/>
  <c r="N4584" i="1"/>
  <c r="O4584" i="1"/>
  <c r="AB4584" i="1"/>
  <c r="N4585" i="1"/>
  <c r="O4585" i="1"/>
  <c r="AB4585" i="1"/>
  <c r="N4586" i="1"/>
  <c r="O4586" i="1"/>
  <c r="AB4586" i="1"/>
  <c r="N4587" i="1"/>
  <c r="O4587" i="1"/>
  <c r="AC4587" i="1"/>
  <c r="AD4587" i="1"/>
  <c r="N4588" i="1"/>
  <c r="O4588" i="1"/>
  <c r="AC4588" i="1"/>
  <c r="AD4588" i="1"/>
  <c r="N4589" i="1"/>
  <c r="O4589" i="1"/>
  <c r="AB4589" i="1"/>
  <c r="AC4589" i="1"/>
  <c r="AD4589" i="1"/>
  <c r="N4590" i="1"/>
  <c r="O4590" i="1"/>
  <c r="AB4590" i="1"/>
  <c r="N4591" i="1"/>
  <c r="O4591" i="1"/>
  <c r="AB4591" i="1"/>
  <c r="AC4591" i="1"/>
  <c r="AD4591" i="1"/>
  <c r="N4592" i="1"/>
  <c r="O4592" i="1"/>
  <c r="AB4592" i="1"/>
  <c r="AC4592" i="1"/>
  <c r="AD4592" i="1"/>
  <c r="N4593" i="1"/>
  <c r="O4593" i="1"/>
  <c r="AB4593" i="1"/>
  <c r="AC4593" i="1"/>
  <c r="AD4593" i="1"/>
  <c r="N4594" i="1"/>
  <c r="O4594" i="1"/>
  <c r="AB4594" i="1"/>
  <c r="N4595" i="1"/>
  <c r="O4595" i="1"/>
  <c r="AC4595" i="1"/>
  <c r="AD4595" i="1"/>
  <c r="N4596" i="1"/>
  <c r="O4596" i="1"/>
  <c r="AC4596" i="1"/>
  <c r="AD4596" i="1"/>
  <c r="N4597" i="1"/>
  <c r="O4597" i="1"/>
  <c r="AB4597" i="1"/>
  <c r="N4598" i="1"/>
  <c r="O4598" i="1"/>
  <c r="AB4598" i="1"/>
  <c r="N4599" i="1"/>
  <c r="O4599" i="1"/>
  <c r="AB4599" i="1"/>
  <c r="N4600" i="1"/>
  <c r="O4600" i="1"/>
  <c r="AB4600" i="1"/>
  <c r="AC4600" i="1"/>
  <c r="AD4600" i="1"/>
  <c r="N4601" i="1"/>
  <c r="O4601" i="1"/>
  <c r="AB4601" i="1"/>
  <c r="AC4601" i="1"/>
  <c r="AD4601" i="1"/>
  <c r="N4602" i="1"/>
  <c r="O4602" i="1"/>
  <c r="N4603" i="1"/>
  <c r="O4603" i="1"/>
  <c r="AB4603" i="1"/>
  <c r="N4604" i="1"/>
  <c r="O4604" i="1"/>
  <c r="AB4604" i="1"/>
  <c r="N4605" i="1"/>
  <c r="O4605" i="1"/>
  <c r="AB4605" i="1"/>
  <c r="N4606" i="1"/>
  <c r="O4606" i="1"/>
  <c r="AB4606" i="1"/>
  <c r="N4607" i="1"/>
  <c r="O4607" i="1"/>
  <c r="AB4607" i="1"/>
  <c r="N4608" i="1"/>
  <c r="O4608" i="1"/>
  <c r="N4609" i="1"/>
  <c r="O4609" i="1"/>
  <c r="N4610" i="1"/>
  <c r="O4610" i="1"/>
  <c r="AB4610" i="1"/>
  <c r="N4611" i="1"/>
  <c r="O4611" i="1"/>
  <c r="AC4611" i="1"/>
  <c r="AD4611" i="1"/>
  <c r="N4612" i="1"/>
  <c r="O4612" i="1"/>
  <c r="AC4612" i="1"/>
  <c r="AD4612" i="1"/>
  <c r="N4613" i="1"/>
  <c r="O4613" i="1"/>
  <c r="AC4613" i="1"/>
  <c r="AD4613" i="1"/>
  <c r="N4614" i="1"/>
  <c r="O4614" i="1"/>
  <c r="AB4614" i="1"/>
  <c r="N4615" i="1"/>
  <c r="O4615" i="1"/>
  <c r="AB4615" i="1"/>
  <c r="N4616" i="1"/>
  <c r="O4616" i="1"/>
  <c r="AB4616" i="1"/>
  <c r="N4617" i="1"/>
  <c r="O4617" i="1"/>
  <c r="AB4617" i="1"/>
  <c r="N4618" i="1"/>
  <c r="O4618" i="1"/>
  <c r="AC4618" i="1"/>
  <c r="AD4618" i="1"/>
  <c r="N4619" i="1"/>
  <c r="O4619" i="1"/>
  <c r="AC4619" i="1"/>
  <c r="AD4619" i="1"/>
  <c r="N4620" i="1"/>
  <c r="O4620" i="1"/>
  <c r="AC4620" i="1"/>
  <c r="AD4620" i="1"/>
  <c r="N4621" i="1"/>
  <c r="O4621" i="1"/>
  <c r="AC4621" i="1"/>
  <c r="AD4621" i="1"/>
  <c r="N4622" i="1"/>
  <c r="O4622" i="1"/>
  <c r="AC4622" i="1"/>
  <c r="AD4622" i="1"/>
  <c r="N4623" i="1"/>
  <c r="O4623" i="1"/>
  <c r="AC4623" i="1"/>
  <c r="AD4623" i="1"/>
  <c r="N4624" i="1"/>
  <c r="O4624" i="1"/>
  <c r="N4625" i="1"/>
  <c r="O4625" i="1"/>
  <c r="AB4625" i="1"/>
  <c r="N4626" i="1"/>
  <c r="O4626" i="1"/>
  <c r="AC4626" i="1"/>
  <c r="AD4626" i="1"/>
  <c r="N4627" i="1"/>
  <c r="O4627" i="1"/>
  <c r="AB4627" i="1"/>
  <c r="N4628" i="1"/>
  <c r="O4628" i="1"/>
  <c r="AB4628" i="1"/>
  <c r="N4629" i="1"/>
  <c r="O4629" i="1"/>
  <c r="N4630" i="1"/>
  <c r="O4630" i="1"/>
  <c r="AB4630" i="1"/>
  <c r="N4631" i="1"/>
  <c r="O4631" i="1"/>
  <c r="AB4631" i="1"/>
  <c r="N4632" i="1"/>
  <c r="O4632" i="1"/>
  <c r="AB4632" i="1"/>
  <c r="N4633" i="1"/>
  <c r="O4633" i="1"/>
  <c r="N4634" i="1"/>
  <c r="O4634" i="1"/>
  <c r="AB4634" i="1"/>
  <c r="N4635" i="1"/>
  <c r="O4635" i="1"/>
  <c r="AB4635" i="1"/>
  <c r="N4636" i="1"/>
  <c r="O4636" i="1"/>
  <c r="N4637" i="1"/>
  <c r="O4637" i="1"/>
  <c r="AB4637" i="1"/>
  <c r="N4638" i="1"/>
  <c r="O4638" i="1"/>
  <c r="AB4638" i="1"/>
  <c r="N4639" i="1"/>
  <c r="O4639" i="1"/>
  <c r="AC4639" i="1"/>
  <c r="AD4639" i="1"/>
  <c r="N4640" i="1"/>
  <c r="O4640" i="1"/>
  <c r="AC4640" i="1"/>
  <c r="AD4640" i="1"/>
  <c r="N4641" i="1"/>
  <c r="O4641" i="1"/>
  <c r="AB4641" i="1"/>
  <c r="AC4641" i="1"/>
  <c r="AD4641" i="1"/>
  <c r="N4642" i="1"/>
  <c r="O4642" i="1"/>
  <c r="AB4642" i="1"/>
  <c r="N4643" i="1"/>
  <c r="O4643" i="1"/>
  <c r="AB4643" i="1"/>
  <c r="N4644" i="1"/>
  <c r="O4644" i="1"/>
  <c r="AB4644" i="1"/>
  <c r="AC4644" i="1"/>
  <c r="AD4644" i="1"/>
  <c r="N4645" i="1"/>
  <c r="O4645" i="1"/>
  <c r="N4646" i="1"/>
  <c r="O4646" i="1"/>
  <c r="AB4646" i="1"/>
  <c r="N4647" i="1"/>
  <c r="O4647" i="1"/>
  <c r="N4648" i="1"/>
  <c r="O4648" i="1"/>
  <c r="AB4648" i="1"/>
  <c r="N4649" i="1"/>
  <c r="O4649" i="1"/>
  <c r="AC4649" i="1"/>
  <c r="AD4649" i="1"/>
  <c r="N4650" i="1"/>
  <c r="O4650" i="1"/>
  <c r="AB4650" i="1"/>
  <c r="AC4650" i="1"/>
  <c r="AD4650" i="1"/>
  <c r="N4651" i="1"/>
  <c r="O4651" i="1"/>
  <c r="AB4651" i="1"/>
  <c r="N4652" i="1"/>
  <c r="O4652" i="1"/>
  <c r="AB4652" i="1"/>
  <c r="N4653" i="1"/>
  <c r="O4653" i="1"/>
  <c r="AC4653" i="1"/>
  <c r="AD4653" i="1"/>
  <c r="N4654" i="1"/>
  <c r="O4654" i="1"/>
  <c r="AB4654" i="1"/>
  <c r="N4655" i="1"/>
  <c r="O4655" i="1"/>
  <c r="N4656" i="1"/>
  <c r="O4656" i="1"/>
  <c r="N4657" i="1"/>
  <c r="O4657" i="1"/>
  <c r="AB4657" i="1"/>
  <c r="AC4657" i="1"/>
  <c r="AD4657" i="1"/>
  <c r="N4658" i="1"/>
  <c r="O4658" i="1"/>
  <c r="AB4658" i="1"/>
  <c r="N4659" i="1"/>
  <c r="O4659" i="1"/>
  <c r="AB4659" i="1"/>
  <c r="AC4659" i="1"/>
  <c r="AD4659" i="1"/>
  <c r="N4660" i="1"/>
  <c r="O4660" i="1"/>
  <c r="AC4660" i="1"/>
  <c r="AD4660" i="1"/>
  <c r="N4661" i="1"/>
  <c r="O4661" i="1"/>
  <c r="AC4661" i="1"/>
  <c r="AD4661" i="1"/>
  <c r="N4662" i="1"/>
  <c r="O4662" i="1"/>
  <c r="AC4662" i="1"/>
  <c r="AD4662" i="1"/>
  <c r="N4663" i="1"/>
  <c r="O4663" i="1"/>
  <c r="AB4663" i="1"/>
  <c r="AC4663" i="1"/>
  <c r="AD4663" i="1"/>
  <c r="N4664" i="1"/>
  <c r="O4664" i="1"/>
  <c r="AB4664" i="1"/>
  <c r="N4665" i="1"/>
  <c r="O4665" i="1"/>
  <c r="AB4665" i="1"/>
  <c r="AC4665" i="1"/>
  <c r="AD4665" i="1"/>
  <c r="N4666" i="1"/>
  <c r="O4666" i="1"/>
  <c r="AB4666" i="1"/>
  <c r="N4667" i="1"/>
  <c r="O4667" i="1"/>
  <c r="AB4667" i="1"/>
  <c r="N4668" i="1"/>
  <c r="O4668" i="1"/>
  <c r="N4669" i="1"/>
  <c r="O4669" i="1"/>
  <c r="N4670" i="1"/>
  <c r="O4670" i="1"/>
  <c r="N4671" i="1"/>
  <c r="O4671" i="1"/>
  <c r="N4672" i="1"/>
  <c r="O4672" i="1"/>
  <c r="AB4672" i="1"/>
  <c r="N4673" i="1"/>
  <c r="O4673" i="1"/>
  <c r="AB4673" i="1"/>
  <c r="N4674" i="1"/>
  <c r="O4674" i="1"/>
  <c r="AB4674" i="1"/>
  <c r="AC4674" i="1"/>
  <c r="AD4674" i="1"/>
  <c r="N4675" i="1"/>
  <c r="O4675" i="1"/>
  <c r="AB4675" i="1"/>
  <c r="N4676" i="1"/>
  <c r="O4676" i="1"/>
  <c r="AB4676" i="1"/>
  <c r="AC4676" i="1"/>
  <c r="AD4676" i="1"/>
  <c r="N4677" i="1"/>
  <c r="O4677" i="1"/>
  <c r="AC4677" i="1"/>
  <c r="AD4677" i="1"/>
  <c r="N4678" i="1"/>
  <c r="O4678" i="1"/>
  <c r="AB4678" i="1"/>
  <c r="N4679" i="1"/>
  <c r="O4679" i="1"/>
  <c r="AC4679" i="1"/>
  <c r="AD4679" i="1"/>
  <c r="N4680" i="1"/>
  <c r="O4680" i="1"/>
  <c r="AB4680" i="1"/>
  <c r="N4681" i="1"/>
  <c r="O4681" i="1"/>
  <c r="AB4681" i="1"/>
  <c r="N4682" i="1"/>
  <c r="O4682" i="1"/>
  <c r="AB4682" i="1"/>
  <c r="AC4682" i="1"/>
  <c r="AD4682" i="1"/>
  <c r="N4683" i="1"/>
  <c r="O4683" i="1"/>
  <c r="N4684" i="1"/>
  <c r="O4684" i="1"/>
  <c r="AC4684" i="1"/>
  <c r="AD4684" i="1"/>
  <c r="N4685" i="1"/>
  <c r="O4685" i="1"/>
  <c r="AC4685" i="1"/>
  <c r="AD4685" i="1"/>
  <c r="N4686" i="1"/>
  <c r="O4686" i="1"/>
  <c r="AC4686" i="1"/>
  <c r="AD4686" i="1"/>
  <c r="N4687" i="1"/>
  <c r="O4687" i="1"/>
  <c r="AC4687" i="1"/>
  <c r="AD4687" i="1"/>
  <c r="N4688" i="1"/>
  <c r="O4688" i="1"/>
  <c r="AB4688" i="1"/>
  <c r="AC4688" i="1"/>
  <c r="AD4688" i="1"/>
  <c r="N4689" i="1"/>
  <c r="O4689" i="1"/>
  <c r="AB4689" i="1"/>
  <c r="N4690" i="1"/>
  <c r="O4690" i="1"/>
  <c r="AC4690" i="1"/>
  <c r="AD4690" i="1"/>
  <c r="N4691" i="1"/>
  <c r="O4691" i="1"/>
  <c r="AB4691" i="1"/>
  <c r="AC4691" i="1"/>
  <c r="AD4691" i="1"/>
  <c r="N4692" i="1"/>
  <c r="O4692" i="1"/>
  <c r="AB4692" i="1"/>
  <c r="N4693" i="1"/>
  <c r="O4693" i="1"/>
  <c r="AC4693" i="1"/>
  <c r="AD4693" i="1"/>
  <c r="N4694" i="1"/>
  <c r="O4694" i="1"/>
  <c r="AB4694" i="1"/>
  <c r="N4695" i="1"/>
  <c r="O4695" i="1"/>
  <c r="AB4695" i="1"/>
  <c r="AC4695" i="1"/>
  <c r="AD4695" i="1"/>
  <c r="N4696" i="1"/>
  <c r="O4696" i="1"/>
  <c r="AB4696" i="1"/>
  <c r="N4697" i="1"/>
  <c r="O4697" i="1"/>
  <c r="AB4697" i="1"/>
  <c r="AC4697" i="1"/>
  <c r="AD4697" i="1"/>
  <c r="N4698" i="1"/>
  <c r="O4698" i="1"/>
  <c r="AB4698" i="1"/>
  <c r="N4699" i="1"/>
  <c r="O4699" i="1"/>
  <c r="AB4699" i="1"/>
  <c r="N4700" i="1"/>
  <c r="O4700" i="1"/>
  <c r="AB4700" i="1"/>
  <c r="AC4700" i="1"/>
  <c r="AD4700" i="1"/>
  <c r="N4701" i="1"/>
  <c r="O4701" i="1"/>
  <c r="AB4701" i="1"/>
  <c r="N4702" i="1"/>
  <c r="O4702" i="1"/>
  <c r="AB4702" i="1"/>
  <c r="N4703" i="1"/>
  <c r="O4703" i="1"/>
  <c r="AB4703" i="1"/>
  <c r="N4704" i="1"/>
  <c r="O4704" i="1"/>
  <c r="AB4704" i="1"/>
  <c r="N4705" i="1"/>
  <c r="O4705" i="1"/>
  <c r="AC4705" i="1"/>
  <c r="AD4705" i="1"/>
  <c r="N4706" i="1"/>
  <c r="O4706" i="1"/>
  <c r="N4707" i="1"/>
  <c r="O4707" i="1"/>
  <c r="AC4707" i="1"/>
  <c r="AD4707" i="1"/>
  <c r="N4708" i="1"/>
  <c r="O4708" i="1"/>
  <c r="AB4708" i="1"/>
  <c r="N4709" i="1"/>
  <c r="O4709" i="1"/>
  <c r="AB4709" i="1"/>
  <c r="N4710" i="1"/>
  <c r="O4710" i="1"/>
  <c r="AB4710" i="1"/>
  <c r="N4711" i="1"/>
  <c r="O4711" i="1"/>
  <c r="AC4711" i="1"/>
  <c r="AD4711" i="1"/>
  <c r="N4712" i="1"/>
  <c r="O4712" i="1"/>
  <c r="N4713" i="1"/>
  <c r="O4713" i="1"/>
  <c r="AB4713" i="1"/>
  <c r="AC4713" i="1"/>
  <c r="AD4713" i="1"/>
  <c r="N4714" i="1"/>
  <c r="O4714" i="1"/>
  <c r="AC4714" i="1"/>
  <c r="AD4714" i="1"/>
  <c r="N4715" i="1"/>
  <c r="O4715" i="1"/>
  <c r="AB4715" i="1"/>
  <c r="AC4715" i="1"/>
  <c r="AD4715" i="1"/>
  <c r="N4716" i="1"/>
  <c r="O4716" i="1"/>
  <c r="AB4716" i="1"/>
  <c r="N4717" i="1"/>
  <c r="O4717" i="1"/>
  <c r="AC4717" i="1"/>
  <c r="AD4717" i="1"/>
  <c r="N4718" i="1"/>
  <c r="O4718" i="1"/>
  <c r="N4719" i="1"/>
  <c r="O4719" i="1"/>
  <c r="AB4719" i="1"/>
  <c r="N4720" i="1"/>
  <c r="O4720" i="1"/>
  <c r="AB4720" i="1"/>
  <c r="AC4720" i="1"/>
  <c r="AD4720" i="1"/>
  <c r="N4721" i="1"/>
  <c r="O4721" i="1"/>
  <c r="AB4721" i="1"/>
  <c r="N4722" i="1"/>
  <c r="O4722" i="1"/>
  <c r="AB4722" i="1"/>
  <c r="N4723" i="1"/>
  <c r="O4723" i="1"/>
  <c r="AB4723" i="1"/>
  <c r="AC4723" i="1"/>
  <c r="AD4723" i="1"/>
  <c r="N4724" i="1"/>
  <c r="O4724" i="1"/>
  <c r="AC4724" i="1"/>
  <c r="AD4724" i="1"/>
  <c r="N4725" i="1"/>
  <c r="O4725" i="1"/>
  <c r="AB4725" i="1"/>
  <c r="N4726" i="1"/>
  <c r="O4726" i="1"/>
  <c r="AB4726" i="1"/>
  <c r="N4727" i="1"/>
  <c r="O4727" i="1"/>
  <c r="AB4727" i="1"/>
  <c r="N4728" i="1"/>
  <c r="O4728" i="1"/>
  <c r="AB4728" i="1"/>
  <c r="N4729" i="1"/>
  <c r="O4729" i="1"/>
  <c r="AB4729" i="1"/>
  <c r="AC4729" i="1"/>
  <c r="AD4729" i="1"/>
  <c r="N4730" i="1"/>
  <c r="O4730" i="1"/>
  <c r="AB4730" i="1"/>
  <c r="N4731" i="1"/>
  <c r="O4731" i="1"/>
  <c r="AC4731" i="1"/>
  <c r="AD4731" i="1"/>
  <c r="N4732" i="1"/>
  <c r="O4732" i="1"/>
  <c r="AB4732" i="1"/>
  <c r="N4733" i="1"/>
  <c r="O4733" i="1"/>
  <c r="AB4733" i="1"/>
  <c r="N4734" i="1"/>
  <c r="O4734" i="1"/>
  <c r="AB4734" i="1"/>
  <c r="N4735" i="1"/>
  <c r="O4735" i="1"/>
  <c r="AB4735" i="1"/>
  <c r="N4736" i="1"/>
  <c r="O4736" i="1"/>
  <c r="AB4736" i="1"/>
  <c r="AC4736" i="1"/>
  <c r="AD4736" i="1"/>
  <c r="N4737" i="1"/>
  <c r="O4737" i="1"/>
  <c r="AB4737" i="1"/>
  <c r="N4738" i="1"/>
  <c r="O4738" i="1"/>
  <c r="AB4738" i="1"/>
  <c r="N4739" i="1"/>
  <c r="O4739" i="1"/>
  <c r="N4740" i="1"/>
  <c r="O4740" i="1"/>
  <c r="AC4740" i="1"/>
  <c r="AD4740" i="1"/>
  <c r="N4741" i="1"/>
  <c r="O4741" i="1"/>
  <c r="AC4741" i="1"/>
  <c r="AD4741" i="1"/>
  <c r="N4742" i="1"/>
  <c r="O4742" i="1"/>
  <c r="AB4742" i="1"/>
  <c r="AC4742" i="1"/>
  <c r="AD4742" i="1"/>
  <c r="N4743" i="1"/>
  <c r="O4743" i="1"/>
  <c r="AB4743" i="1"/>
  <c r="N4744" i="1"/>
  <c r="O4744" i="1"/>
  <c r="AC4744" i="1"/>
  <c r="AD4744" i="1"/>
  <c r="N4745" i="1"/>
  <c r="O4745" i="1"/>
  <c r="AB4745" i="1"/>
  <c r="AC4745" i="1"/>
  <c r="AD4745" i="1"/>
  <c r="N4746" i="1"/>
  <c r="O4746" i="1"/>
  <c r="AC4746" i="1"/>
  <c r="AD4746" i="1"/>
  <c r="N4747" i="1"/>
  <c r="O4747" i="1"/>
  <c r="AC4747" i="1"/>
  <c r="AD4747" i="1"/>
  <c r="N4748" i="1"/>
  <c r="O4748" i="1"/>
  <c r="N4749" i="1"/>
  <c r="O4749" i="1"/>
  <c r="AC4749" i="1"/>
  <c r="AD4749" i="1"/>
  <c r="N4750" i="1"/>
  <c r="O4750" i="1"/>
  <c r="N4751" i="1"/>
  <c r="O4751" i="1"/>
  <c r="N4752" i="1"/>
  <c r="O4752" i="1"/>
  <c r="AB4752" i="1"/>
  <c r="N4753" i="1"/>
  <c r="O4753" i="1"/>
  <c r="AC4753" i="1"/>
  <c r="AD4753" i="1"/>
  <c r="N4754" i="1"/>
  <c r="O4754" i="1"/>
  <c r="AB4754" i="1"/>
  <c r="N4755" i="1"/>
  <c r="O4755" i="1"/>
  <c r="N4756" i="1"/>
  <c r="O4756" i="1"/>
  <c r="AB4756" i="1"/>
  <c r="N4757" i="1"/>
  <c r="O4757" i="1"/>
  <c r="AC4757" i="1"/>
  <c r="AD4757" i="1"/>
  <c r="N4758" i="1"/>
  <c r="O4758" i="1"/>
  <c r="AC4758" i="1"/>
  <c r="AD4758" i="1"/>
  <c r="N4759" i="1"/>
  <c r="O4759" i="1"/>
  <c r="AB4759" i="1"/>
  <c r="N4760" i="1"/>
  <c r="O4760" i="1"/>
  <c r="AB4760" i="1"/>
  <c r="N4761" i="1"/>
  <c r="O4761" i="1"/>
  <c r="AC4761" i="1"/>
  <c r="AD4761" i="1"/>
  <c r="N4762" i="1"/>
  <c r="O4762" i="1"/>
  <c r="AB4762" i="1"/>
  <c r="AC4762" i="1"/>
  <c r="AD4762" i="1"/>
  <c r="N4763" i="1"/>
  <c r="O4763" i="1"/>
  <c r="N4764" i="1"/>
  <c r="O4764" i="1"/>
  <c r="N4765" i="1"/>
  <c r="O4765" i="1"/>
  <c r="AB4765" i="1"/>
  <c r="N4766" i="1"/>
  <c r="O4766" i="1"/>
  <c r="AB4766" i="1"/>
  <c r="N4767" i="1"/>
  <c r="O4767" i="1"/>
  <c r="N4768" i="1"/>
  <c r="O4768" i="1"/>
  <c r="AC4768" i="1"/>
  <c r="AD4768" i="1"/>
  <c r="N4769" i="1"/>
  <c r="O4769" i="1"/>
  <c r="AB4769" i="1"/>
  <c r="N4770" i="1"/>
  <c r="O4770" i="1"/>
  <c r="AB4770" i="1"/>
  <c r="N4771" i="1"/>
  <c r="O4771" i="1"/>
  <c r="N4772" i="1"/>
  <c r="O4772" i="1"/>
  <c r="AB4772" i="1"/>
  <c r="N4773" i="1"/>
  <c r="O4773" i="1"/>
  <c r="AC4773" i="1"/>
  <c r="AD4773" i="1"/>
  <c r="N4774" i="1"/>
  <c r="O4774" i="1"/>
  <c r="AB4774" i="1"/>
  <c r="N4775" i="1"/>
  <c r="O4775" i="1"/>
  <c r="AB4775" i="1"/>
  <c r="N4776" i="1"/>
  <c r="O4776" i="1"/>
  <c r="N4777" i="1"/>
  <c r="O4777" i="1"/>
  <c r="AB4777" i="1"/>
  <c r="AC4777" i="1"/>
  <c r="AD4777" i="1"/>
  <c r="N4778" i="1"/>
  <c r="O4778" i="1"/>
  <c r="AB4778" i="1"/>
  <c r="N4779" i="1"/>
  <c r="O4779" i="1"/>
  <c r="AB4779" i="1"/>
  <c r="N4780" i="1"/>
  <c r="O4780" i="1"/>
  <c r="AB4780" i="1"/>
  <c r="AC4780" i="1"/>
  <c r="AD4780" i="1"/>
  <c r="N4781" i="1"/>
  <c r="O4781" i="1"/>
  <c r="AB4781" i="1"/>
  <c r="N4782" i="1"/>
  <c r="O4782" i="1"/>
  <c r="AB4782" i="1"/>
  <c r="N4783" i="1"/>
  <c r="O4783" i="1"/>
  <c r="AB4783" i="1"/>
  <c r="N4784" i="1"/>
  <c r="O4784" i="1"/>
  <c r="AB4784" i="1"/>
  <c r="N4785" i="1"/>
  <c r="O4785" i="1"/>
  <c r="AB4785" i="1"/>
  <c r="N4786" i="1"/>
  <c r="O4786" i="1"/>
  <c r="AB4786" i="1"/>
  <c r="N4787" i="1"/>
  <c r="O4787" i="1"/>
  <c r="AB4787" i="1"/>
  <c r="N4788" i="1"/>
  <c r="O4788" i="1"/>
  <c r="AB4788" i="1"/>
  <c r="N4789" i="1"/>
  <c r="O4789" i="1"/>
  <c r="AB4789" i="1"/>
  <c r="N4790" i="1"/>
  <c r="O4790" i="1"/>
  <c r="AB4790" i="1"/>
  <c r="N4791" i="1"/>
  <c r="O4791" i="1"/>
  <c r="AB4791" i="1"/>
  <c r="N4792" i="1"/>
  <c r="O4792" i="1"/>
  <c r="AB4792" i="1"/>
  <c r="N4793" i="1"/>
  <c r="O4793" i="1"/>
  <c r="N4794" i="1"/>
  <c r="O4794" i="1"/>
  <c r="N4795" i="1"/>
  <c r="O4795" i="1"/>
  <c r="AB4795" i="1"/>
  <c r="AC4795" i="1"/>
  <c r="AD4795" i="1"/>
  <c r="N4796" i="1"/>
  <c r="O4796" i="1"/>
  <c r="AB4796" i="1"/>
  <c r="N4797" i="1"/>
  <c r="O4797" i="1"/>
  <c r="AB4797" i="1"/>
  <c r="N4798" i="1"/>
  <c r="O4798" i="1"/>
  <c r="AB4798" i="1"/>
  <c r="N4799" i="1"/>
  <c r="O4799" i="1"/>
  <c r="AB4799" i="1"/>
  <c r="N4800" i="1"/>
  <c r="O4800" i="1"/>
  <c r="AB4800" i="1"/>
  <c r="N4801" i="1"/>
  <c r="O4801" i="1"/>
  <c r="AB4801" i="1"/>
  <c r="N4802" i="1"/>
  <c r="O4802" i="1"/>
  <c r="AB4802" i="1"/>
  <c r="N4803" i="1"/>
  <c r="O4803" i="1"/>
  <c r="AB4803" i="1"/>
  <c r="N4804" i="1"/>
  <c r="O4804" i="1"/>
  <c r="AB4804" i="1"/>
  <c r="N4805" i="1"/>
  <c r="O4805" i="1"/>
  <c r="N4806" i="1"/>
  <c r="O4806" i="1"/>
  <c r="AB4806" i="1"/>
  <c r="N4807" i="1"/>
  <c r="O4807" i="1"/>
  <c r="N4808" i="1"/>
  <c r="O4808" i="1"/>
  <c r="AB4808" i="1"/>
  <c r="N4809" i="1"/>
  <c r="O4809" i="1"/>
  <c r="AB4809" i="1"/>
  <c r="N4810" i="1"/>
  <c r="O4810" i="1"/>
  <c r="AB4810" i="1"/>
  <c r="N4811" i="1"/>
  <c r="O4811" i="1"/>
  <c r="AB4811" i="1"/>
  <c r="N4812" i="1"/>
  <c r="O4812" i="1"/>
  <c r="AB4812" i="1"/>
  <c r="N4813" i="1"/>
  <c r="O4813" i="1"/>
  <c r="AB4813" i="1"/>
  <c r="N4814" i="1"/>
  <c r="O4814" i="1"/>
  <c r="AB4814" i="1"/>
  <c r="N4815" i="1"/>
  <c r="O4815" i="1"/>
  <c r="AB4815" i="1"/>
  <c r="N4816" i="1"/>
  <c r="O4816" i="1"/>
  <c r="N4817" i="1"/>
  <c r="O4817" i="1"/>
  <c r="AB4817" i="1"/>
  <c r="N4818" i="1"/>
  <c r="O4818" i="1"/>
  <c r="N4819" i="1"/>
  <c r="O4819" i="1"/>
  <c r="AB4819" i="1"/>
  <c r="N4820" i="1"/>
  <c r="O4820" i="1"/>
  <c r="AB4820" i="1"/>
  <c r="N4821" i="1"/>
  <c r="O4821" i="1"/>
  <c r="AB4821" i="1"/>
  <c r="N4822" i="1"/>
  <c r="O4822" i="1"/>
  <c r="AB4822" i="1"/>
  <c r="N4823" i="1"/>
  <c r="O4823" i="1"/>
  <c r="AB4823" i="1"/>
  <c r="N4824" i="1"/>
  <c r="O4824" i="1"/>
  <c r="AB4824" i="1"/>
  <c r="N4825" i="1"/>
  <c r="O4825" i="1"/>
  <c r="AB4825" i="1"/>
  <c r="N4826" i="1"/>
  <c r="O4826" i="1"/>
  <c r="AB4826" i="1"/>
  <c r="AC4826" i="1"/>
  <c r="AD4826" i="1"/>
  <c r="N4827" i="1"/>
  <c r="O4827" i="1"/>
  <c r="AB4827" i="1"/>
  <c r="N4828" i="1"/>
  <c r="O4828" i="1"/>
  <c r="AB4828" i="1"/>
  <c r="N4829" i="1"/>
  <c r="O4829" i="1"/>
  <c r="N4830" i="1"/>
  <c r="O4830" i="1"/>
  <c r="AB4830" i="1"/>
  <c r="N4831" i="1"/>
  <c r="O4831" i="1"/>
  <c r="AB4831" i="1"/>
  <c r="N4832" i="1"/>
  <c r="O4832" i="1"/>
  <c r="AB4832" i="1"/>
  <c r="AC4832" i="1"/>
  <c r="AD4832" i="1"/>
  <c r="N4833" i="1"/>
  <c r="O4833" i="1"/>
  <c r="AB4833" i="1"/>
  <c r="N4834" i="1"/>
  <c r="O4834" i="1"/>
  <c r="N4835" i="1"/>
  <c r="O4835" i="1"/>
  <c r="AB4835" i="1"/>
  <c r="N4836" i="1"/>
  <c r="O4836" i="1"/>
  <c r="AB4836" i="1"/>
  <c r="AC4836" i="1"/>
  <c r="AD4836" i="1"/>
  <c r="N4837" i="1"/>
  <c r="O4837" i="1"/>
  <c r="AB4837" i="1"/>
  <c r="N4838" i="1"/>
  <c r="O4838" i="1"/>
  <c r="AB4838" i="1"/>
  <c r="N4839" i="1"/>
  <c r="O4839" i="1"/>
  <c r="AB4839" i="1"/>
  <c r="N4840" i="1"/>
  <c r="O4840" i="1"/>
  <c r="AB4840" i="1"/>
  <c r="N4841" i="1"/>
  <c r="O4841" i="1"/>
  <c r="AB4841" i="1"/>
  <c r="N4842" i="1"/>
  <c r="O4842" i="1"/>
  <c r="AB4842" i="1"/>
  <c r="N4843" i="1"/>
  <c r="O4843" i="1"/>
  <c r="AB4843" i="1"/>
  <c r="N4844" i="1"/>
  <c r="O4844" i="1"/>
  <c r="AB4844" i="1"/>
  <c r="N4845" i="1"/>
  <c r="O4845" i="1"/>
  <c r="AB4845" i="1"/>
  <c r="N4846" i="1"/>
  <c r="O4846" i="1"/>
  <c r="N4847" i="1"/>
  <c r="O4847" i="1"/>
  <c r="AB4847" i="1"/>
  <c r="N4848" i="1"/>
  <c r="O4848" i="1"/>
  <c r="AB4848" i="1"/>
  <c r="N4849" i="1"/>
  <c r="O4849" i="1"/>
  <c r="AB4849" i="1"/>
  <c r="N4850" i="1"/>
  <c r="O4850" i="1"/>
  <c r="AB4850" i="1"/>
  <c r="N4851" i="1"/>
  <c r="O4851" i="1"/>
  <c r="AB4851" i="1"/>
  <c r="N4852" i="1"/>
  <c r="O4852" i="1"/>
  <c r="AB4852" i="1"/>
  <c r="N4853" i="1"/>
  <c r="O4853" i="1"/>
  <c r="AB4853" i="1"/>
  <c r="N4854" i="1"/>
  <c r="O4854" i="1"/>
  <c r="N4855" i="1"/>
  <c r="O4855" i="1"/>
  <c r="AB4855" i="1"/>
  <c r="N4856" i="1"/>
  <c r="O4856" i="1"/>
  <c r="AB4856" i="1"/>
  <c r="N4857" i="1"/>
  <c r="O4857" i="1"/>
  <c r="AB4857" i="1"/>
  <c r="N4858" i="1"/>
  <c r="O4858" i="1"/>
  <c r="AB4858" i="1"/>
  <c r="N4859" i="1"/>
  <c r="O4859" i="1"/>
  <c r="AB4859" i="1"/>
  <c r="N4860" i="1"/>
  <c r="O4860" i="1"/>
  <c r="AB4860" i="1"/>
  <c r="N4861" i="1"/>
  <c r="O4861" i="1"/>
  <c r="AB4861" i="1"/>
  <c r="N4862" i="1"/>
  <c r="O4862" i="1"/>
  <c r="AB4862" i="1"/>
  <c r="N4863" i="1"/>
  <c r="O4863" i="1"/>
  <c r="AB4863" i="1"/>
  <c r="N4864" i="1"/>
  <c r="O4864" i="1"/>
  <c r="AB4864" i="1"/>
  <c r="N4865" i="1"/>
  <c r="O4865" i="1"/>
  <c r="AB4865" i="1"/>
  <c r="AC4865" i="1"/>
  <c r="AD4865" i="1"/>
  <c r="N4866" i="1"/>
  <c r="O4866" i="1"/>
  <c r="N4867" i="1"/>
  <c r="O4867" i="1"/>
  <c r="AB4867" i="1"/>
  <c r="N4868" i="1"/>
  <c r="O4868" i="1"/>
  <c r="AB4868" i="1"/>
  <c r="N4869" i="1"/>
  <c r="O4869" i="1"/>
  <c r="N4870" i="1"/>
  <c r="O4870" i="1"/>
  <c r="N4871" i="1"/>
  <c r="O4871" i="1"/>
  <c r="AB4871" i="1"/>
  <c r="N4872" i="1"/>
  <c r="O4872" i="1"/>
  <c r="AB4872" i="1"/>
  <c r="N4873" i="1"/>
  <c r="O4873" i="1"/>
  <c r="N4874" i="1"/>
  <c r="O4874" i="1"/>
  <c r="AB4874" i="1"/>
  <c r="N4875" i="1"/>
  <c r="O4875" i="1"/>
  <c r="N4876" i="1"/>
  <c r="O4876" i="1"/>
  <c r="AB4876" i="1"/>
  <c r="N4877" i="1"/>
  <c r="O4877" i="1"/>
  <c r="AB4877" i="1"/>
  <c r="N4878" i="1"/>
  <c r="O4878" i="1"/>
  <c r="AB4878" i="1"/>
  <c r="N4879" i="1"/>
  <c r="O4879" i="1"/>
  <c r="AB4879" i="1"/>
  <c r="N4880" i="1"/>
  <c r="O4880" i="1"/>
  <c r="AB4880" i="1"/>
  <c r="N4881" i="1"/>
  <c r="O4881" i="1"/>
  <c r="AB4881" i="1"/>
  <c r="N4882" i="1"/>
  <c r="O4882" i="1"/>
  <c r="AB4882" i="1"/>
  <c r="N4883" i="1"/>
  <c r="O4883" i="1"/>
  <c r="N4884" i="1"/>
  <c r="O4884" i="1"/>
  <c r="N4885" i="1"/>
  <c r="O4885" i="1"/>
  <c r="AC4885" i="1"/>
  <c r="AD4885" i="1"/>
  <c r="N4886" i="1"/>
  <c r="O4886" i="1"/>
  <c r="AC4886" i="1"/>
  <c r="AD4886" i="1"/>
  <c r="N4887" i="1"/>
  <c r="O4887" i="1"/>
  <c r="AB4887" i="1"/>
  <c r="N4888" i="1"/>
  <c r="O4888" i="1"/>
  <c r="AB4888" i="1"/>
  <c r="N4889" i="1"/>
  <c r="O4889" i="1"/>
  <c r="AB4889" i="1"/>
  <c r="N4890" i="1"/>
  <c r="O4890" i="1"/>
  <c r="AB4890" i="1"/>
  <c r="AC4890" i="1"/>
  <c r="AD4890" i="1"/>
  <c r="N4891" i="1"/>
  <c r="O4891" i="1"/>
  <c r="AB4891" i="1"/>
  <c r="AC4891" i="1"/>
  <c r="AD4891" i="1"/>
  <c r="N4892" i="1"/>
  <c r="O4892" i="1"/>
  <c r="AB4892" i="1"/>
  <c r="N4893" i="1"/>
  <c r="O4893" i="1"/>
  <c r="AB4893" i="1"/>
  <c r="N4894" i="1"/>
  <c r="O4894" i="1"/>
  <c r="AB4894" i="1"/>
  <c r="N4895" i="1"/>
  <c r="O4895" i="1"/>
  <c r="AB4895" i="1"/>
  <c r="N4896" i="1"/>
  <c r="O4896" i="1"/>
  <c r="AB4896" i="1"/>
  <c r="AC4896" i="1"/>
  <c r="AD4896" i="1"/>
  <c r="N4897" i="1"/>
  <c r="O4897" i="1"/>
  <c r="N4898" i="1"/>
  <c r="O4898" i="1"/>
  <c r="N4899" i="1"/>
  <c r="O4899" i="1"/>
  <c r="N4900" i="1"/>
  <c r="O4900" i="1"/>
  <c r="AB4900" i="1"/>
  <c r="N4901" i="1"/>
  <c r="O4901" i="1"/>
  <c r="AB4901" i="1"/>
  <c r="N4902" i="1"/>
  <c r="O4902" i="1"/>
  <c r="AB4902" i="1"/>
  <c r="N4903" i="1"/>
  <c r="O4903" i="1"/>
  <c r="AB4903" i="1"/>
  <c r="N4904" i="1"/>
  <c r="O4904" i="1"/>
  <c r="AB4904" i="1"/>
  <c r="AC4904" i="1"/>
  <c r="AD4904" i="1"/>
  <c r="N4905" i="1"/>
  <c r="O4905" i="1"/>
  <c r="AB4905" i="1"/>
  <c r="N4906" i="1"/>
  <c r="O4906" i="1"/>
  <c r="AB4906" i="1"/>
  <c r="AC4906" i="1"/>
  <c r="AD4906" i="1"/>
  <c r="N4907" i="1"/>
  <c r="O4907" i="1"/>
  <c r="N4908" i="1"/>
  <c r="O4908" i="1"/>
  <c r="AB4908" i="1"/>
  <c r="N4909" i="1"/>
  <c r="O4909" i="1"/>
  <c r="N4910" i="1"/>
  <c r="O4910" i="1"/>
  <c r="AB4910" i="1"/>
  <c r="AC4910" i="1"/>
  <c r="AD4910" i="1"/>
  <c r="N4911" i="1"/>
  <c r="O4911" i="1"/>
  <c r="AB4911" i="1"/>
  <c r="AC4911" i="1"/>
  <c r="AD4911" i="1"/>
  <c r="N4912" i="1"/>
  <c r="O4912" i="1"/>
  <c r="AB4912" i="1"/>
  <c r="AC4912" i="1"/>
  <c r="AD4912" i="1"/>
  <c r="N4913" i="1"/>
  <c r="O4913" i="1"/>
  <c r="AB4913" i="1"/>
  <c r="N4914" i="1"/>
  <c r="O4914" i="1"/>
  <c r="AB4914" i="1"/>
  <c r="N4915" i="1"/>
  <c r="O4915" i="1"/>
  <c r="AB4915" i="1"/>
  <c r="N4916" i="1"/>
  <c r="O4916" i="1"/>
  <c r="AB4916" i="1"/>
  <c r="N4917" i="1"/>
  <c r="O4917" i="1"/>
  <c r="AB4917" i="1"/>
  <c r="N4918" i="1"/>
  <c r="O4918" i="1"/>
  <c r="AB4918" i="1"/>
  <c r="AC4918" i="1"/>
  <c r="AD4918" i="1"/>
  <c r="N4919" i="1"/>
  <c r="O4919" i="1"/>
  <c r="AB4919" i="1"/>
  <c r="AC4919" i="1"/>
  <c r="AD4919" i="1"/>
  <c r="N4920" i="1"/>
  <c r="O4920" i="1"/>
  <c r="AB4920" i="1"/>
  <c r="N4921" i="1"/>
  <c r="O4921" i="1"/>
  <c r="AB4921" i="1"/>
  <c r="N4922" i="1"/>
  <c r="O4922" i="1"/>
  <c r="AB4922" i="1"/>
  <c r="N4923" i="1"/>
  <c r="O4923" i="1"/>
  <c r="N4924" i="1"/>
  <c r="O4924" i="1"/>
  <c r="AB4924" i="1"/>
  <c r="N4925" i="1"/>
  <c r="O4925" i="1"/>
  <c r="AB4925" i="1"/>
  <c r="N4926" i="1"/>
  <c r="O4926" i="1"/>
  <c r="AB4926" i="1"/>
  <c r="N4927" i="1"/>
  <c r="O4927" i="1"/>
  <c r="AB4927" i="1"/>
  <c r="N4928" i="1"/>
  <c r="O4928" i="1"/>
  <c r="AB4928" i="1"/>
  <c r="N4929" i="1"/>
  <c r="O4929" i="1"/>
  <c r="N4930" i="1"/>
  <c r="O4930" i="1"/>
  <c r="AB4930" i="1"/>
  <c r="N4931" i="1"/>
  <c r="O4931" i="1"/>
  <c r="AB4931" i="1"/>
  <c r="AC4931" i="1"/>
  <c r="AD4931" i="1"/>
  <c r="N4932" i="1"/>
  <c r="O4932" i="1"/>
  <c r="AB4932" i="1"/>
  <c r="N4933" i="1"/>
  <c r="O4933" i="1"/>
  <c r="AB4933" i="1"/>
  <c r="N4934" i="1"/>
  <c r="O4934" i="1"/>
  <c r="AB4934" i="1"/>
  <c r="N4935" i="1"/>
  <c r="O4935" i="1"/>
  <c r="AB4935" i="1"/>
  <c r="N4936" i="1"/>
  <c r="O4936" i="1"/>
  <c r="AB4936" i="1"/>
  <c r="N4937" i="1"/>
  <c r="O4937" i="1"/>
  <c r="AB4937" i="1"/>
  <c r="N4938" i="1"/>
  <c r="O4938" i="1"/>
  <c r="N4939" i="1"/>
  <c r="O4939" i="1"/>
  <c r="AB4939" i="1"/>
  <c r="N4940" i="1"/>
  <c r="O4940" i="1"/>
  <c r="AB4940" i="1"/>
  <c r="N4941" i="1"/>
  <c r="O4941" i="1"/>
  <c r="N4942" i="1"/>
  <c r="O4942" i="1"/>
  <c r="AB4942" i="1"/>
  <c r="N4943" i="1"/>
  <c r="O4943" i="1"/>
  <c r="AB4943" i="1"/>
  <c r="N4944" i="1"/>
  <c r="O4944" i="1"/>
  <c r="AB4944" i="1"/>
  <c r="N4945" i="1"/>
  <c r="O4945" i="1"/>
  <c r="AB4945" i="1"/>
  <c r="N4946" i="1"/>
  <c r="O4946" i="1"/>
  <c r="AB4946" i="1"/>
  <c r="N4947" i="1"/>
  <c r="O4947" i="1"/>
  <c r="AB4947" i="1"/>
  <c r="N4948" i="1"/>
  <c r="O4948" i="1"/>
  <c r="AB4948" i="1"/>
  <c r="N4949" i="1"/>
  <c r="O4949" i="1"/>
  <c r="AB4949" i="1"/>
  <c r="N4950" i="1"/>
  <c r="O4950" i="1"/>
  <c r="N4951" i="1"/>
  <c r="O4951" i="1"/>
  <c r="AB4951" i="1"/>
  <c r="N4952" i="1"/>
  <c r="O4952" i="1"/>
  <c r="AB4952" i="1"/>
  <c r="N4953" i="1"/>
  <c r="O4953" i="1"/>
  <c r="AB4953" i="1"/>
  <c r="N4954" i="1"/>
  <c r="O4954" i="1"/>
  <c r="AB4954" i="1"/>
  <c r="N4955" i="1"/>
  <c r="O4955" i="1"/>
  <c r="AB4955" i="1"/>
  <c r="N4956" i="1"/>
  <c r="O4956" i="1"/>
  <c r="AB4956" i="1"/>
  <c r="N4957" i="1"/>
  <c r="O4957" i="1"/>
  <c r="AB4957" i="1"/>
  <c r="N4958" i="1"/>
  <c r="O4958" i="1"/>
  <c r="AC4958" i="1"/>
  <c r="AD4958" i="1"/>
  <c r="N4959" i="1"/>
  <c r="O4959" i="1"/>
  <c r="AB4959" i="1"/>
  <c r="N4960" i="1"/>
  <c r="O4960" i="1"/>
  <c r="AB4960" i="1"/>
  <c r="N4961" i="1"/>
  <c r="O4961" i="1"/>
  <c r="AB4961" i="1"/>
  <c r="N4962" i="1"/>
  <c r="O4962" i="1"/>
  <c r="AB4962" i="1"/>
  <c r="AC4962" i="1"/>
  <c r="AD4962" i="1"/>
  <c r="N4963" i="1"/>
  <c r="O4963" i="1"/>
  <c r="AB4963" i="1"/>
  <c r="N4964" i="1"/>
  <c r="O4964" i="1"/>
  <c r="AB4964" i="1"/>
  <c r="N4965" i="1"/>
  <c r="O4965" i="1"/>
  <c r="AB4965" i="1"/>
  <c r="N4966" i="1"/>
  <c r="O4966" i="1"/>
  <c r="AB4966" i="1"/>
  <c r="N4967" i="1"/>
  <c r="O4967" i="1"/>
  <c r="AB4967" i="1"/>
  <c r="N4968" i="1"/>
  <c r="O4968" i="1"/>
  <c r="N4969" i="1"/>
  <c r="O4969" i="1"/>
  <c r="AB4969" i="1"/>
  <c r="AC4969" i="1"/>
  <c r="AD4969" i="1"/>
  <c r="N4970" i="1"/>
  <c r="O4970" i="1"/>
  <c r="AB4970" i="1"/>
  <c r="N4971" i="1"/>
  <c r="O4971" i="1"/>
  <c r="AB4971" i="1"/>
  <c r="AC4971" i="1"/>
  <c r="AD4971" i="1"/>
  <c r="N4972" i="1"/>
  <c r="O4972" i="1"/>
  <c r="AB4972" i="1"/>
  <c r="N4973" i="1"/>
  <c r="O4973" i="1"/>
  <c r="AB4973" i="1"/>
  <c r="N4974" i="1"/>
  <c r="O4974" i="1"/>
  <c r="AB4974" i="1"/>
  <c r="N4975" i="1"/>
  <c r="O4975" i="1"/>
  <c r="AB4975" i="1"/>
  <c r="N4976" i="1"/>
  <c r="O4976" i="1"/>
  <c r="AB4976" i="1"/>
  <c r="N4977" i="1"/>
  <c r="O4977" i="1"/>
  <c r="N4978" i="1"/>
  <c r="O4978" i="1"/>
  <c r="AB4978" i="1"/>
  <c r="N4979" i="1"/>
  <c r="O4979" i="1"/>
  <c r="AB4979" i="1"/>
  <c r="N4980" i="1"/>
  <c r="O4980" i="1"/>
  <c r="AB4980" i="1"/>
  <c r="N4981" i="1"/>
  <c r="O4981" i="1"/>
  <c r="AB4981" i="1"/>
  <c r="N4982" i="1"/>
  <c r="O4982" i="1"/>
  <c r="N4983" i="1"/>
  <c r="O4983" i="1"/>
  <c r="AB4983" i="1"/>
  <c r="N4984" i="1"/>
  <c r="O4984" i="1"/>
  <c r="AB4984" i="1"/>
  <c r="N4985" i="1"/>
  <c r="O4985" i="1"/>
  <c r="AB4985" i="1"/>
  <c r="N4986" i="1"/>
  <c r="O4986" i="1"/>
  <c r="N4987" i="1"/>
  <c r="O4987" i="1"/>
  <c r="AB4987" i="1"/>
  <c r="N4988" i="1"/>
  <c r="O4988" i="1"/>
  <c r="AB4988" i="1"/>
  <c r="N4989" i="1"/>
  <c r="O4989" i="1"/>
  <c r="N4990" i="1"/>
  <c r="O4990" i="1"/>
  <c r="AB4990" i="1"/>
  <c r="N4991" i="1"/>
  <c r="O4991" i="1"/>
  <c r="AB4991" i="1"/>
  <c r="N4992" i="1"/>
  <c r="O4992" i="1"/>
  <c r="AB4992" i="1"/>
  <c r="N4993" i="1"/>
  <c r="O4993" i="1"/>
  <c r="AB4993" i="1"/>
  <c r="N4994" i="1"/>
  <c r="O4994" i="1"/>
  <c r="AB4994" i="1"/>
  <c r="N4995" i="1"/>
  <c r="O4995" i="1"/>
  <c r="AB4995" i="1"/>
  <c r="N4996" i="1"/>
  <c r="O4996" i="1"/>
  <c r="AB4996" i="1"/>
  <c r="N4997" i="1"/>
  <c r="O4997" i="1"/>
  <c r="N4998" i="1"/>
  <c r="O4998" i="1"/>
  <c r="N4999" i="1"/>
  <c r="O4999" i="1"/>
  <c r="N5000" i="1"/>
  <c r="O5000" i="1"/>
  <c r="N5001" i="1"/>
  <c r="O5001" i="1"/>
  <c r="AB5001" i="1"/>
  <c r="N5002" i="1"/>
  <c r="O5002" i="1"/>
  <c r="AB5002" i="1"/>
  <c r="N5003" i="1"/>
  <c r="O5003" i="1"/>
  <c r="AB5003" i="1"/>
  <c r="N5004" i="1"/>
  <c r="O5004" i="1"/>
  <c r="N5005" i="1"/>
  <c r="O5005" i="1"/>
  <c r="AB5005" i="1"/>
  <c r="N5006" i="1"/>
  <c r="O5006" i="1"/>
  <c r="AB5006" i="1"/>
  <c r="N5007" i="1"/>
  <c r="O5007" i="1"/>
  <c r="N5008" i="1"/>
  <c r="O5008" i="1"/>
  <c r="AB5008" i="1"/>
  <c r="N5009" i="1"/>
  <c r="O5009" i="1"/>
  <c r="AB5009" i="1"/>
  <c r="N5010" i="1"/>
  <c r="O5010" i="1"/>
  <c r="AB5010" i="1"/>
  <c r="N5011" i="1"/>
  <c r="O5011" i="1"/>
  <c r="AB5011" i="1"/>
  <c r="N5012" i="1"/>
  <c r="O5012" i="1"/>
  <c r="AB5012" i="1"/>
  <c r="N5013" i="1"/>
  <c r="O5013" i="1"/>
  <c r="AB5013" i="1"/>
  <c r="AC5013" i="1"/>
  <c r="AD5013" i="1"/>
  <c r="N5014" i="1"/>
  <c r="O5014" i="1"/>
  <c r="AB5014" i="1"/>
  <c r="N5015" i="1"/>
  <c r="O5015" i="1"/>
  <c r="AB5015" i="1"/>
  <c r="N5016" i="1"/>
  <c r="O5016" i="1"/>
  <c r="AB5016" i="1"/>
  <c r="N5017" i="1"/>
  <c r="O5017" i="1"/>
  <c r="AB5017" i="1"/>
  <c r="N5018" i="1"/>
  <c r="O5018" i="1"/>
  <c r="AB5018" i="1"/>
  <c r="AC5018" i="1"/>
  <c r="AD5018" i="1"/>
  <c r="N5019" i="1"/>
  <c r="O5019" i="1"/>
  <c r="AB5019" i="1"/>
  <c r="N5020" i="1"/>
  <c r="O5020" i="1"/>
  <c r="AB5020" i="1"/>
  <c r="N5021" i="1"/>
  <c r="O5021" i="1"/>
  <c r="AB5021" i="1"/>
  <c r="N5022" i="1"/>
  <c r="O5022" i="1"/>
  <c r="N5023" i="1"/>
  <c r="O5023" i="1"/>
  <c r="AB5023" i="1"/>
  <c r="N5024" i="1"/>
  <c r="O5024" i="1"/>
  <c r="N5025" i="1"/>
  <c r="O5025" i="1"/>
  <c r="N5026" i="1"/>
  <c r="O5026" i="1"/>
  <c r="N5027" i="1"/>
  <c r="O5027" i="1"/>
  <c r="AB5027" i="1"/>
  <c r="AC5027" i="1"/>
  <c r="AD5027" i="1"/>
  <c r="N5028" i="1"/>
  <c r="O5028" i="1"/>
  <c r="AB5028" i="1"/>
  <c r="N5029" i="1"/>
  <c r="O5029" i="1"/>
  <c r="AB5029" i="1"/>
  <c r="N5030" i="1"/>
  <c r="O5030" i="1"/>
  <c r="AB5030" i="1"/>
  <c r="N5031" i="1"/>
  <c r="O5031" i="1"/>
  <c r="AB5031" i="1"/>
  <c r="N5032" i="1"/>
  <c r="O5032" i="1"/>
  <c r="AB5032" i="1"/>
  <c r="AC5032" i="1"/>
  <c r="AD5032" i="1"/>
  <c r="N5033" i="1"/>
  <c r="O5033" i="1"/>
  <c r="AB5033" i="1"/>
  <c r="N5034" i="1"/>
  <c r="O5034" i="1"/>
  <c r="AB5034" i="1"/>
  <c r="N5035" i="1"/>
  <c r="O5035" i="1"/>
  <c r="AB5035" i="1"/>
  <c r="N5036" i="1"/>
  <c r="O5036" i="1"/>
  <c r="AB5036" i="1"/>
  <c r="N5037" i="1"/>
  <c r="O5037" i="1"/>
  <c r="AB5037" i="1"/>
  <c r="N5038" i="1"/>
  <c r="O5038" i="1"/>
  <c r="AB5038" i="1"/>
  <c r="N5039" i="1"/>
  <c r="O5039" i="1"/>
  <c r="AB5039" i="1"/>
  <c r="AC5039" i="1"/>
  <c r="AD5039" i="1"/>
  <c r="N5040" i="1"/>
  <c r="O5040" i="1"/>
  <c r="AB5040" i="1"/>
  <c r="N5041" i="1"/>
  <c r="O5041" i="1"/>
  <c r="AB5041" i="1"/>
  <c r="AC5041" i="1"/>
  <c r="AD5041" i="1"/>
  <c r="N5042" i="1"/>
  <c r="O5042" i="1"/>
  <c r="AB5042" i="1"/>
  <c r="N5043" i="1"/>
  <c r="O5043" i="1"/>
  <c r="AB5043" i="1"/>
  <c r="N5044" i="1"/>
  <c r="O5044" i="1"/>
  <c r="AB5044" i="1"/>
  <c r="N5045" i="1"/>
  <c r="O5045" i="1"/>
  <c r="N5046" i="1"/>
  <c r="O5046" i="1"/>
  <c r="AB5046" i="1"/>
  <c r="N5047" i="1"/>
  <c r="O5047" i="1"/>
  <c r="AB5047" i="1"/>
  <c r="N5048" i="1"/>
  <c r="O5048" i="1"/>
  <c r="AB5048" i="1"/>
  <c r="N5049" i="1"/>
  <c r="O5049" i="1"/>
  <c r="N5050" i="1"/>
  <c r="O5050" i="1"/>
  <c r="AB5050" i="1"/>
  <c r="N5051" i="1"/>
  <c r="O5051" i="1"/>
  <c r="AB5051" i="1"/>
  <c r="N5052" i="1"/>
  <c r="O5052" i="1"/>
  <c r="AB5052" i="1"/>
  <c r="N5053" i="1"/>
  <c r="O5053" i="1"/>
  <c r="AB5053" i="1"/>
  <c r="N5054" i="1"/>
  <c r="O5054" i="1"/>
  <c r="AB5054" i="1"/>
  <c r="AC5054" i="1"/>
  <c r="AD5054" i="1"/>
  <c r="N5055" i="1"/>
  <c r="O5055" i="1"/>
  <c r="AB5055" i="1"/>
  <c r="N5056" i="1"/>
  <c r="O5056" i="1"/>
  <c r="AB5056" i="1"/>
  <c r="AC5056" i="1"/>
  <c r="AD5056" i="1"/>
  <c r="N5057" i="1"/>
  <c r="O5057" i="1"/>
  <c r="AB5057" i="1"/>
  <c r="N5058" i="1"/>
  <c r="O5058" i="1"/>
  <c r="AB5058" i="1"/>
  <c r="N5059" i="1"/>
  <c r="O5059" i="1"/>
  <c r="N5060" i="1"/>
  <c r="O5060" i="1"/>
  <c r="AB5060" i="1"/>
  <c r="AC5060" i="1"/>
  <c r="AD5060" i="1"/>
  <c r="N5061" i="1"/>
  <c r="O5061" i="1"/>
  <c r="AB5061" i="1"/>
  <c r="N5062" i="1"/>
  <c r="O5062" i="1"/>
  <c r="AB5062" i="1"/>
  <c r="AC5062" i="1"/>
  <c r="AD5062" i="1"/>
  <c r="N5063" i="1"/>
  <c r="O5063" i="1"/>
  <c r="AB5063" i="1"/>
  <c r="N5064" i="1"/>
  <c r="O5064" i="1"/>
  <c r="AB5064" i="1"/>
  <c r="N5065" i="1"/>
  <c r="O5065" i="1"/>
  <c r="N5066" i="1"/>
  <c r="O5066" i="1"/>
  <c r="AB5066" i="1"/>
  <c r="AC5066" i="1"/>
  <c r="AD5066" i="1"/>
  <c r="N5067" i="1"/>
  <c r="O5067" i="1"/>
  <c r="N5068" i="1"/>
  <c r="O5068" i="1"/>
  <c r="AB5068" i="1"/>
  <c r="N5069" i="1"/>
  <c r="O5069" i="1"/>
  <c r="N5070" i="1"/>
  <c r="O5070" i="1"/>
  <c r="AB5070" i="1"/>
  <c r="N5071" i="1"/>
  <c r="O5071" i="1"/>
  <c r="N5072" i="1"/>
  <c r="O5072" i="1"/>
  <c r="AB5072" i="1"/>
  <c r="N5073" i="1"/>
  <c r="O5073" i="1"/>
  <c r="N5074" i="1"/>
  <c r="O5074" i="1"/>
  <c r="AB5074" i="1"/>
  <c r="N5075" i="1"/>
  <c r="O5075" i="1"/>
  <c r="AB5075" i="1"/>
  <c r="N5076" i="1"/>
  <c r="O5076" i="1"/>
  <c r="AB5076" i="1"/>
  <c r="N5077" i="1"/>
  <c r="O5077" i="1"/>
  <c r="AB5077" i="1"/>
  <c r="N5078" i="1"/>
  <c r="O5078" i="1"/>
  <c r="AB5078" i="1"/>
  <c r="AC5078" i="1"/>
  <c r="AD5078" i="1"/>
  <c r="N5079" i="1"/>
  <c r="O5079" i="1"/>
  <c r="AB5079" i="1"/>
  <c r="AC5079" i="1"/>
  <c r="AD5079" i="1"/>
  <c r="N5080" i="1"/>
  <c r="O5080" i="1"/>
  <c r="AC5080" i="1"/>
  <c r="AD5080" i="1"/>
  <c r="N5081" i="1"/>
  <c r="O5081" i="1"/>
  <c r="AC5081" i="1"/>
  <c r="AD5081" i="1"/>
  <c r="N5082" i="1"/>
  <c r="O5082" i="1"/>
  <c r="N5083" i="1"/>
  <c r="O5083" i="1"/>
  <c r="N5084" i="1"/>
  <c r="O5084" i="1"/>
  <c r="AB5084" i="1"/>
  <c r="N5085" i="1"/>
  <c r="O5085" i="1"/>
  <c r="AB5085" i="1"/>
  <c r="N5086" i="1"/>
  <c r="O5086" i="1"/>
  <c r="AB5086" i="1"/>
  <c r="N5087" i="1"/>
  <c r="O5087" i="1"/>
  <c r="AB5087" i="1"/>
  <c r="AC5087" i="1"/>
  <c r="AD5087" i="1"/>
  <c r="N5088" i="1"/>
  <c r="O5088" i="1"/>
  <c r="AB5088" i="1"/>
  <c r="N5089" i="1"/>
  <c r="O5089" i="1"/>
  <c r="AB5089" i="1"/>
  <c r="N5090" i="1"/>
  <c r="O5090" i="1"/>
  <c r="AB5090" i="1"/>
  <c r="N5091" i="1"/>
  <c r="O5091" i="1"/>
  <c r="AB5091" i="1"/>
  <c r="N5092" i="1"/>
  <c r="O5092" i="1"/>
  <c r="AB5092" i="1"/>
  <c r="N5093" i="1"/>
  <c r="O5093" i="1"/>
  <c r="AC5093" i="1"/>
  <c r="AD5093" i="1"/>
  <c r="N5094" i="1"/>
  <c r="O5094" i="1"/>
  <c r="AB5094" i="1"/>
  <c r="N5095" i="1"/>
  <c r="O5095" i="1"/>
  <c r="AB5095" i="1"/>
  <c r="N5096" i="1"/>
  <c r="O5096" i="1"/>
  <c r="N5097" i="1"/>
  <c r="O5097" i="1"/>
  <c r="AB5097" i="1"/>
  <c r="N5098" i="1"/>
  <c r="O5098" i="1"/>
  <c r="N5099" i="1"/>
  <c r="O5099" i="1"/>
  <c r="AB5099" i="1"/>
  <c r="N5100" i="1"/>
  <c r="O5100" i="1"/>
  <c r="AB5100" i="1"/>
  <c r="N5101" i="1"/>
  <c r="O5101" i="1"/>
  <c r="AB5101" i="1"/>
  <c r="N5102" i="1"/>
  <c r="O5102" i="1"/>
  <c r="AB5102" i="1"/>
  <c r="N5103" i="1"/>
  <c r="O5103" i="1"/>
  <c r="AB5103" i="1"/>
  <c r="N5104" i="1"/>
  <c r="O5104" i="1"/>
  <c r="AB5104" i="1"/>
  <c r="AC5104" i="1"/>
  <c r="AD5104" i="1"/>
  <c r="N5105" i="1"/>
  <c r="O5105" i="1"/>
  <c r="AB5105" i="1"/>
  <c r="N5106" i="1"/>
  <c r="O5106" i="1"/>
  <c r="AB5106" i="1"/>
  <c r="AC5106" i="1"/>
  <c r="AD5106" i="1"/>
  <c r="N5107" i="1"/>
  <c r="O5107" i="1"/>
  <c r="AB5107" i="1"/>
  <c r="N5108" i="1"/>
  <c r="O5108" i="1"/>
  <c r="AB5108" i="1"/>
  <c r="AC5108" i="1"/>
  <c r="AD5108" i="1"/>
  <c r="N5109" i="1"/>
  <c r="O5109" i="1"/>
  <c r="AB5109" i="1"/>
  <c r="N5110" i="1"/>
  <c r="O5110" i="1"/>
  <c r="N5111" i="1"/>
  <c r="O5111" i="1"/>
  <c r="AB5111" i="1"/>
  <c r="N5112" i="1"/>
  <c r="O5112" i="1"/>
  <c r="AB5112" i="1"/>
  <c r="N5113" i="1"/>
  <c r="O5113" i="1"/>
  <c r="AB5113" i="1"/>
  <c r="N5114" i="1"/>
  <c r="O5114" i="1"/>
  <c r="AB5114" i="1"/>
  <c r="N5115" i="1"/>
  <c r="O5115" i="1"/>
  <c r="N5116" i="1"/>
  <c r="O5116" i="1"/>
  <c r="AB5116" i="1"/>
  <c r="N5117" i="1"/>
  <c r="O5117" i="1"/>
  <c r="AB5117" i="1"/>
  <c r="N5118" i="1"/>
  <c r="O5118" i="1"/>
  <c r="AB5118" i="1"/>
  <c r="N5119" i="1"/>
  <c r="O5119" i="1"/>
  <c r="AB5119" i="1"/>
  <c r="N5120" i="1"/>
  <c r="O5120" i="1"/>
  <c r="AC5120" i="1"/>
  <c r="AD5120" i="1"/>
  <c r="N5121" i="1"/>
  <c r="O5121" i="1"/>
  <c r="AB5121" i="1"/>
  <c r="N5122" i="1"/>
  <c r="O5122" i="1"/>
  <c r="AB5122" i="1"/>
  <c r="AC5122" i="1"/>
  <c r="AD5122" i="1"/>
  <c r="N5123" i="1"/>
  <c r="O5123" i="1"/>
  <c r="AB5123" i="1"/>
  <c r="N5124" i="1"/>
  <c r="O5124" i="1"/>
  <c r="AB5124" i="1"/>
  <c r="AC5124" i="1"/>
  <c r="AD5124" i="1"/>
  <c r="N5125" i="1"/>
  <c r="O5125" i="1"/>
  <c r="N5126" i="1"/>
  <c r="O5126" i="1"/>
  <c r="AB5126" i="1"/>
  <c r="N5127" i="1"/>
  <c r="O5127" i="1"/>
  <c r="AB5127" i="1"/>
  <c r="N5128" i="1"/>
  <c r="O5128" i="1"/>
  <c r="AB5128" i="1"/>
  <c r="AC5128" i="1"/>
  <c r="AD5128" i="1"/>
  <c r="N5129" i="1"/>
  <c r="O5129" i="1"/>
  <c r="AB5129" i="1"/>
  <c r="N5130" i="1"/>
  <c r="O5130" i="1"/>
  <c r="N5131" i="1"/>
  <c r="O5131" i="1"/>
  <c r="AB5131" i="1"/>
  <c r="N5132" i="1"/>
  <c r="O5132" i="1"/>
  <c r="AB5132" i="1"/>
  <c r="N5133" i="1"/>
  <c r="O5133" i="1"/>
  <c r="AB5133" i="1"/>
  <c r="N5134" i="1"/>
  <c r="O5134" i="1"/>
  <c r="AB5134" i="1"/>
  <c r="N5135" i="1"/>
  <c r="O5135" i="1"/>
  <c r="AB5135" i="1"/>
  <c r="N5136" i="1"/>
  <c r="O5136" i="1"/>
  <c r="N5137" i="1"/>
  <c r="O5137" i="1"/>
  <c r="AB5137" i="1"/>
  <c r="N5138" i="1"/>
  <c r="O5138" i="1"/>
  <c r="AB5138" i="1"/>
  <c r="N5139" i="1"/>
  <c r="O5139" i="1"/>
  <c r="AB5139" i="1"/>
  <c r="N5140" i="1"/>
  <c r="O5140" i="1"/>
  <c r="AB5140" i="1"/>
  <c r="N5141" i="1"/>
  <c r="O5141" i="1"/>
  <c r="N5142" i="1"/>
  <c r="O5142" i="1"/>
  <c r="N5143" i="1"/>
  <c r="O5143" i="1"/>
  <c r="N5144" i="1"/>
  <c r="O5144" i="1"/>
  <c r="AB5144" i="1"/>
  <c r="N5145" i="1"/>
  <c r="O5145" i="1"/>
  <c r="AB5145" i="1"/>
  <c r="N5146" i="1"/>
  <c r="O5146" i="1"/>
  <c r="AB5146" i="1"/>
  <c r="N5147" i="1"/>
  <c r="O5147" i="1"/>
  <c r="AB5147" i="1"/>
  <c r="N5148" i="1"/>
  <c r="O5148" i="1"/>
  <c r="AB5148" i="1"/>
  <c r="N5149" i="1"/>
  <c r="O5149" i="1"/>
  <c r="AB5149" i="1"/>
  <c r="N5150" i="1"/>
  <c r="O5150" i="1"/>
  <c r="AB5150" i="1"/>
  <c r="AC5150" i="1"/>
  <c r="AD5150" i="1"/>
  <c r="N5151" i="1"/>
  <c r="O5151" i="1"/>
  <c r="AB5151" i="1"/>
  <c r="N5152" i="1"/>
  <c r="O5152" i="1"/>
  <c r="AB5152" i="1"/>
  <c r="AC5152" i="1"/>
  <c r="AD5152" i="1"/>
  <c r="N5153" i="1"/>
  <c r="O5153" i="1"/>
  <c r="AB5153" i="1"/>
  <c r="AC5153" i="1"/>
  <c r="AD5153" i="1"/>
  <c r="N5154" i="1"/>
  <c r="O5154" i="1"/>
  <c r="AB5154" i="1"/>
  <c r="N5155" i="1"/>
  <c r="O5155" i="1"/>
  <c r="AB5155" i="1"/>
  <c r="N5156" i="1"/>
  <c r="O5156" i="1"/>
  <c r="AB5156" i="1"/>
  <c r="AC5156" i="1"/>
  <c r="AD5156" i="1"/>
  <c r="N5157" i="1"/>
  <c r="O5157" i="1"/>
  <c r="AB5157" i="1"/>
  <c r="AC5157" i="1"/>
  <c r="AD5157" i="1"/>
  <c r="N5158" i="1"/>
  <c r="O5158" i="1"/>
  <c r="N5159" i="1"/>
  <c r="O5159" i="1"/>
  <c r="N5160" i="1"/>
  <c r="O5160" i="1"/>
  <c r="AB5160" i="1"/>
  <c r="N5161" i="1"/>
  <c r="O5161" i="1"/>
  <c r="AB5161" i="1"/>
  <c r="N5162" i="1"/>
  <c r="O5162" i="1"/>
  <c r="N5163" i="1"/>
  <c r="O5163" i="1"/>
  <c r="AB5163" i="1"/>
  <c r="N5164" i="1"/>
  <c r="O5164" i="1"/>
  <c r="AB5164" i="1"/>
  <c r="N5165" i="1"/>
  <c r="O5165" i="1"/>
  <c r="AB5165" i="1"/>
  <c r="N5166" i="1"/>
  <c r="O5166" i="1"/>
  <c r="AB5166" i="1"/>
  <c r="N5167" i="1"/>
  <c r="O5167" i="1"/>
  <c r="AB5167" i="1"/>
  <c r="N5168" i="1"/>
  <c r="O5168" i="1"/>
  <c r="AB5168" i="1"/>
  <c r="N5169" i="1"/>
  <c r="O5169" i="1"/>
  <c r="AB5169" i="1"/>
  <c r="AC5169" i="1"/>
  <c r="AD5169" i="1"/>
  <c r="N5170" i="1"/>
  <c r="O5170" i="1"/>
  <c r="AB5170" i="1"/>
  <c r="N5171" i="1"/>
  <c r="O5171" i="1"/>
  <c r="AB5171" i="1"/>
  <c r="N5172" i="1"/>
  <c r="O5172" i="1"/>
  <c r="AB5172" i="1"/>
  <c r="N5173" i="1"/>
  <c r="O5173" i="1"/>
  <c r="AB5173" i="1"/>
  <c r="N5174" i="1"/>
  <c r="O5174" i="1"/>
  <c r="AB5174" i="1"/>
  <c r="N5175" i="1"/>
  <c r="O5175" i="1"/>
  <c r="AB5175" i="1"/>
  <c r="N5176" i="1"/>
  <c r="O5176" i="1"/>
  <c r="AB5176" i="1"/>
  <c r="N5177" i="1"/>
  <c r="O5177" i="1"/>
  <c r="AB5177" i="1"/>
  <c r="N5178" i="1"/>
  <c r="O5178" i="1"/>
  <c r="AB5178" i="1"/>
  <c r="N5179" i="1"/>
  <c r="O5179" i="1"/>
  <c r="AB5179" i="1"/>
  <c r="AC5179" i="1"/>
  <c r="AD5179" i="1"/>
  <c r="N5180" i="1"/>
  <c r="O5180" i="1"/>
  <c r="AB5180" i="1"/>
  <c r="N5181" i="1"/>
  <c r="O5181" i="1"/>
  <c r="AB5181" i="1"/>
  <c r="N5182" i="1"/>
  <c r="O5182" i="1"/>
  <c r="AB5182" i="1"/>
  <c r="N5183" i="1"/>
  <c r="O5183" i="1"/>
  <c r="AB5183" i="1"/>
  <c r="N5184" i="1"/>
  <c r="O5184" i="1"/>
  <c r="AB5184" i="1"/>
  <c r="N5185" i="1"/>
  <c r="O5185" i="1"/>
  <c r="AB5185" i="1"/>
  <c r="N5186" i="1"/>
  <c r="O5186" i="1"/>
  <c r="AB5186" i="1"/>
  <c r="N5187" i="1"/>
  <c r="O5187" i="1"/>
  <c r="N5188" i="1"/>
  <c r="O5188" i="1"/>
  <c r="AB5188" i="1"/>
  <c r="N5189" i="1"/>
  <c r="O5189" i="1"/>
  <c r="AB5189" i="1"/>
  <c r="N5190" i="1"/>
  <c r="O5190" i="1"/>
  <c r="AB5190" i="1"/>
  <c r="N5191" i="1"/>
  <c r="O5191" i="1"/>
  <c r="AB5191" i="1"/>
  <c r="N5192" i="1"/>
  <c r="O5192" i="1"/>
  <c r="AB5192" i="1"/>
  <c r="AC5192" i="1"/>
  <c r="AD5192" i="1"/>
  <c r="N5193" i="1"/>
  <c r="O5193" i="1"/>
  <c r="AB5193" i="1"/>
  <c r="N5194" i="1"/>
  <c r="O5194" i="1"/>
  <c r="AB5194" i="1"/>
  <c r="AC5194" i="1"/>
  <c r="AD5194" i="1"/>
  <c r="N5195" i="1"/>
  <c r="O5195" i="1"/>
  <c r="AB5195" i="1"/>
  <c r="N5196" i="1"/>
  <c r="O5196" i="1"/>
  <c r="AB5196" i="1"/>
  <c r="N5197" i="1"/>
  <c r="O5197" i="1"/>
  <c r="AB5197" i="1"/>
  <c r="N5198" i="1"/>
  <c r="O5198" i="1"/>
  <c r="AB5198" i="1"/>
  <c r="AC5198" i="1"/>
  <c r="AD5198" i="1"/>
  <c r="N5199" i="1"/>
  <c r="O5199" i="1"/>
  <c r="AC5199" i="1"/>
  <c r="AD5199" i="1"/>
  <c r="N5200" i="1"/>
  <c r="O5200" i="1"/>
  <c r="N5201" i="1"/>
  <c r="O5201" i="1"/>
  <c r="AB5201" i="1"/>
  <c r="N5202" i="1"/>
  <c r="O5202" i="1"/>
  <c r="AB5202" i="1"/>
  <c r="N5203" i="1"/>
  <c r="O5203" i="1"/>
  <c r="AB5203" i="1"/>
  <c r="N5204" i="1"/>
  <c r="O5204" i="1"/>
  <c r="AB5204" i="1"/>
  <c r="N5205" i="1"/>
  <c r="O5205" i="1"/>
  <c r="AB5205" i="1"/>
  <c r="N5206" i="1"/>
  <c r="O5206" i="1"/>
  <c r="AB5206" i="1"/>
  <c r="N5207" i="1"/>
  <c r="O5207" i="1"/>
  <c r="AB5207" i="1"/>
  <c r="N5208" i="1"/>
  <c r="O5208" i="1"/>
  <c r="AB5208" i="1"/>
  <c r="N5209" i="1"/>
  <c r="O5209" i="1"/>
  <c r="AB5209" i="1"/>
  <c r="N5210" i="1"/>
  <c r="O5210" i="1"/>
  <c r="AB5210" i="1"/>
  <c r="N5211" i="1"/>
  <c r="O5211" i="1"/>
  <c r="AB5211" i="1"/>
  <c r="N5212" i="1"/>
  <c r="O5212" i="1"/>
  <c r="AB5212" i="1"/>
  <c r="N5213" i="1"/>
  <c r="O5213" i="1"/>
  <c r="N5214" i="1"/>
  <c r="O5214" i="1"/>
  <c r="AB5214" i="1"/>
  <c r="N5215" i="1"/>
  <c r="O5215" i="1"/>
  <c r="AB5215" i="1"/>
  <c r="N5216" i="1"/>
  <c r="O5216" i="1"/>
  <c r="AB5216" i="1"/>
  <c r="N5217" i="1"/>
  <c r="O5217" i="1"/>
  <c r="AB5217" i="1"/>
  <c r="N5218" i="1"/>
  <c r="O5218" i="1"/>
  <c r="AB5218" i="1"/>
  <c r="N5219" i="1"/>
  <c r="O5219" i="1"/>
  <c r="AB5219" i="1"/>
  <c r="N5220" i="1"/>
  <c r="O5220" i="1"/>
  <c r="AB5220" i="1"/>
  <c r="AC5220" i="1"/>
  <c r="AD5220" i="1"/>
  <c r="N5221" i="1"/>
  <c r="O5221" i="1"/>
  <c r="AB5221" i="1"/>
  <c r="AC5221" i="1"/>
  <c r="AD5221" i="1"/>
  <c r="N5222" i="1"/>
  <c r="O5222" i="1"/>
  <c r="AB5222" i="1"/>
  <c r="N5223" i="1"/>
  <c r="O5223" i="1"/>
  <c r="AB5223" i="1"/>
  <c r="N5224" i="1"/>
  <c r="O5224" i="1"/>
  <c r="N5225" i="1"/>
  <c r="O5225" i="1"/>
  <c r="AB5225" i="1"/>
  <c r="N5226" i="1"/>
  <c r="O5226" i="1"/>
  <c r="AB5226" i="1"/>
  <c r="N5227" i="1"/>
  <c r="O5227" i="1"/>
  <c r="AB5227" i="1"/>
  <c r="N5228" i="1"/>
  <c r="O5228" i="1"/>
  <c r="AB5228" i="1"/>
  <c r="N5229" i="1"/>
  <c r="O5229" i="1"/>
  <c r="AB5229" i="1"/>
  <c r="AC5229" i="1"/>
  <c r="AD5229" i="1"/>
  <c r="N5230" i="1"/>
  <c r="O5230" i="1"/>
  <c r="AB5230" i="1"/>
  <c r="N5231" i="1"/>
  <c r="O5231" i="1"/>
  <c r="AB5231" i="1"/>
  <c r="N5232" i="1"/>
  <c r="O5232" i="1"/>
  <c r="AB5232" i="1"/>
  <c r="N5233" i="1"/>
  <c r="O5233" i="1"/>
  <c r="AB5233" i="1"/>
  <c r="N5234" i="1"/>
  <c r="O5234" i="1"/>
  <c r="N5235" i="1"/>
  <c r="O5235" i="1"/>
  <c r="AB5235" i="1"/>
  <c r="N5236" i="1"/>
  <c r="O5236" i="1"/>
  <c r="N5237" i="1"/>
  <c r="O5237" i="1"/>
  <c r="AC5237" i="1"/>
  <c r="AD5237" i="1"/>
  <c r="N5238" i="1"/>
  <c r="O5238" i="1"/>
  <c r="AB5238" i="1"/>
  <c r="N5239" i="1"/>
  <c r="O5239" i="1"/>
  <c r="AB5239" i="1"/>
  <c r="N5240" i="1"/>
  <c r="O5240" i="1"/>
  <c r="N5241" i="1"/>
  <c r="O5241" i="1"/>
  <c r="AB5241" i="1"/>
  <c r="N5242" i="1"/>
  <c r="O5242" i="1"/>
  <c r="AB5242" i="1"/>
  <c r="AC5242" i="1"/>
  <c r="AD5242" i="1"/>
  <c r="N5243" i="1"/>
  <c r="O5243" i="1"/>
  <c r="AB5243" i="1"/>
  <c r="N5244" i="1"/>
  <c r="O5244" i="1"/>
  <c r="AB5244" i="1"/>
  <c r="N5245" i="1"/>
  <c r="O5245" i="1"/>
  <c r="AB5245" i="1"/>
  <c r="N5246" i="1"/>
  <c r="O5246" i="1"/>
  <c r="N5247" i="1"/>
  <c r="O5247" i="1"/>
  <c r="AB5247" i="1"/>
  <c r="N5248" i="1"/>
  <c r="O5248" i="1"/>
  <c r="N5249" i="1"/>
  <c r="O5249" i="1"/>
  <c r="AB5249" i="1"/>
  <c r="AC5249" i="1"/>
  <c r="AD5249" i="1"/>
  <c r="N5250" i="1"/>
  <c r="O5250" i="1"/>
  <c r="AB5250" i="1"/>
  <c r="N5251" i="1"/>
  <c r="O5251" i="1"/>
  <c r="AB5251" i="1"/>
  <c r="AC5251" i="1"/>
  <c r="AD5251" i="1"/>
  <c r="N5252" i="1"/>
  <c r="O5252" i="1"/>
  <c r="AB5252" i="1"/>
  <c r="N5253" i="1"/>
  <c r="O5253" i="1"/>
  <c r="N5254" i="1"/>
  <c r="O5254" i="1"/>
  <c r="AB5254" i="1"/>
  <c r="N5255" i="1"/>
  <c r="O5255" i="1"/>
  <c r="AB5255" i="1"/>
  <c r="N5256" i="1"/>
  <c r="O5256" i="1"/>
  <c r="AB5256" i="1"/>
  <c r="N5257" i="1"/>
  <c r="O5257" i="1"/>
  <c r="AB5257" i="1"/>
  <c r="N5258" i="1"/>
  <c r="O5258" i="1"/>
  <c r="AB5258" i="1"/>
  <c r="N5259" i="1"/>
  <c r="O5259" i="1"/>
  <c r="AB5259" i="1"/>
  <c r="N5260" i="1"/>
  <c r="O5260" i="1"/>
  <c r="N5261" i="1"/>
  <c r="O5261" i="1"/>
  <c r="AB5261" i="1"/>
  <c r="N5262" i="1"/>
  <c r="O5262" i="1"/>
  <c r="N5263" i="1"/>
  <c r="O5263" i="1"/>
  <c r="N5264" i="1"/>
  <c r="O5264" i="1"/>
  <c r="AB5264" i="1"/>
  <c r="N5265" i="1"/>
  <c r="O5265" i="1"/>
  <c r="AB5265" i="1"/>
  <c r="N5266" i="1"/>
  <c r="O5266" i="1"/>
  <c r="AB5266" i="1"/>
  <c r="N5267" i="1"/>
  <c r="O5267" i="1"/>
  <c r="N5268" i="1"/>
  <c r="O5268" i="1"/>
  <c r="AB5268" i="1"/>
  <c r="AC5268" i="1"/>
  <c r="AD5268" i="1"/>
  <c r="N5269" i="1"/>
  <c r="O5269" i="1"/>
  <c r="AB5269" i="1"/>
  <c r="AC5269" i="1"/>
  <c r="AD5269" i="1"/>
  <c r="N5270" i="1"/>
  <c r="O5270" i="1"/>
  <c r="AB5270" i="1"/>
  <c r="N5271" i="1"/>
  <c r="O5271" i="1"/>
  <c r="AB5271" i="1"/>
  <c r="N5272" i="1"/>
  <c r="O5272" i="1"/>
  <c r="AB5272" i="1"/>
  <c r="AC5272" i="1"/>
  <c r="AD5272" i="1"/>
  <c r="N5273" i="1"/>
  <c r="O5273" i="1"/>
  <c r="AB5273" i="1"/>
  <c r="N5274" i="1"/>
  <c r="O5274" i="1"/>
  <c r="AB5274" i="1"/>
  <c r="N5275" i="1"/>
  <c r="O5275" i="1"/>
  <c r="AB5275" i="1"/>
  <c r="AC5275" i="1"/>
  <c r="AD5275" i="1"/>
  <c r="N5276" i="1"/>
  <c r="O5276" i="1"/>
  <c r="AB5276" i="1"/>
  <c r="N5277" i="1"/>
  <c r="O5277" i="1"/>
  <c r="AB5277" i="1"/>
  <c r="N5278" i="1"/>
  <c r="O5278" i="1"/>
  <c r="AB5278" i="1"/>
  <c r="AC5278" i="1"/>
  <c r="AD5278" i="1"/>
  <c r="N5279" i="1"/>
  <c r="O5279" i="1"/>
  <c r="AB5279" i="1"/>
  <c r="N5280" i="1"/>
  <c r="O5280" i="1"/>
  <c r="AB5280" i="1"/>
  <c r="N5281" i="1"/>
  <c r="O5281" i="1"/>
  <c r="AB5281" i="1"/>
  <c r="N5282" i="1"/>
  <c r="O5282" i="1"/>
  <c r="AB5282" i="1"/>
  <c r="N5283" i="1"/>
  <c r="O5283" i="1"/>
  <c r="AB5283" i="1"/>
  <c r="N5284" i="1"/>
  <c r="O5284" i="1"/>
  <c r="N5285" i="1"/>
  <c r="O5285" i="1"/>
  <c r="AC5285" i="1"/>
  <c r="AD5285" i="1"/>
  <c r="N5286" i="1"/>
  <c r="O5286" i="1"/>
  <c r="AB5286" i="1"/>
  <c r="N5287" i="1"/>
  <c r="O5287" i="1"/>
  <c r="AB5287" i="1"/>
  <c r="N5288" i="1"/>
  <c r="O5288" i="1"/>
  <c r="AB5288" i="1"/>
  <c r="N5289" i="1"/>
  <c r="O5289" i="1"/>
  <c r="AB5289" i="1"/>
  <c r="N5290" i="1"/>
  <c r="O5290" i="1"/>
  <c r="AB5290" i="1"/>
  <c r="AC5290" i="1"/>
  <c r="AD5290" i="1"/>
  <c r="N5291" i="1"/>
  <c r="O5291" i="1"/>
  <c r="AB5291" i="1"/>
  <c r="AC5291" i="1"/>
  <c r="AD5291" i="1"/>
  <c r="N5292" i="1"/>
  <c r="O5292" i="1"/>
  <c r="AB5292" i="1"/>
  <c r="N5293" i="1"/>
  <c r="O5293" i="1"/>
  <c r="AB5293" i="1"/>
  <c r="N5294" i="1"/>
  <c r="O5294" i="1"/>
  <c r="AB5294" i="1"/>
  <c r="N5295" i="1"/>
  <c r="O5295" i="1"/>
  <c r="AB5295" i="1"/>
  <c r="N5296" i="1"/>
  <c r="O5296" i="1"/>
  <c r="AB5296" i="1"/>
  <c r="N5297" i="1"/>
  <c r="O5297" i="1"/>
  <c r="AB5297" i="1"/>
  <c r="N5298" i="1"/>
  <c r="O5298" i="1"/>
  <c r="AB5298" i="1"/>
  <c r="N5299" i="1"/>
  <c r="O5299" i="1"/>
  <c r="AB5299" i="1"/>
  <c r="AC5299" i="1"/>
  <c r="AD5299" i="1"/>
  <c r="N5300" i="1"/>
  <c r="O5300" i="1"/>
  <c r="N5301" i="1"/>
  <c r="O5301" i="1"/>
  <c r="AB5301" i="1"/>
  <c r="N5302" i="1"/>
  <c r="O5302" i="1"/>
  <c r="AB5302" i="1"/>
  <c r="N5303" i="1"/>
  <c r="O5303" i="1"/>
  <c r="AB5303" i="1"/>
  <c r="N5304" i="1"/>
  <c r="O5304" i="1"/>
  <c r="AB5304" i="1"/>
  <c r="N5305" i="1"/>
  <c r="O5305" i="1"/>
  <c r="AB5305" i="1"/>
  <c r="AC5305" i="1"/>
  <c r="AD5305" i="1"/>
  <c r="N5306" i="1"/>
  <c r="O5306" i="1"/>
  <c r="AC5306" i="1"/>
  <c r="AD5306" i="1"/>
  <c r="N5307" i="1"/>
  <c r="O5307" i="1"/>
  <c r="AB5307" i="1"/>
  <c r="N5308" i="1"/>
  <c r="O5308" i="1"/>
  <c r="AB5308" i="1"/>
  <c r="N5309" i="1"/>
  <c r="O5309" i="1"/>
  <c r="AB5309" i="1"/>
  <c r="N5310" i="1"/>
  <c r="O5310" i="1"/>
  <c r="AB5310" i="1"/>
  <c r="N5311" i="1"/>
  <c r="O5311" i="1"/>
  <c r="AB5311" i="1"/>
  <c r="N5312" i="1"/>
  <c r="O5312" i="1"/>
  <c r="AB5312" i="1"/>
  <c r="N5313" i="1"/>
  <c r="O5313" i="1"/>
  <c r="AB5313" i="1"/>
  <c r="N5314" i="1"/>
  <c r="O5314" i="1"/>
  <c r="AB5314" i="1"/>
  <c r="N5315" i="1"/>
  <c r="O5315" i="1"/>
  <c r="AB5315" i="1"/>
  <c r="N5316" i="1"/>
  <c r="O5316" i="1"/>
  <c r="AB5316" i="1"/>
  <c r="N5317" i="1"/>
  <c r="O5317" i="1"/>
  <c r="AB5317" i="1"/>
  <c r="N5318" i="1"/>
  <c r="O5318" i="1"/>
  <c r="AB5318" i="1"/>
  <c r="N5319" i="1"/>
  <c r="O5319" i="1"/>
  <c r="AB5319" i="1"/>
  <c r="N5320" i="1"/>
  <c r="O5320" i="1"/>
  <c r="AB5320" i="1"/>
  <c r="N5321" i="1"/>
  <c r="O5321" i="1"/>
  <c r="AB5321" i="1"/>
  <c r="N5322" i="1"/>
  <c r="O5322" i="1"/>
  <c r="AB5322" i="1"/>
  <c r="N5323" i="1"/>
  <c r="O5323" i="1"/>
  <c r="AB5323" i="1"/>
  <c r="N5324" i="1"/>
  <c r="O5324" i="1"/>
  <c r="AB5324" i="1"/>
  <c r="N5325" i="1"/>
  <c r="O5325" i="1"/>
  <c r="AB5325" i="1"/>
  <c r="AC5325" i="1"/>
  <c r="AD5325" i="1"/>
  <c r="N5326" i="1"/>
  <c r="O5326" i="1"/>
  <c r="AB5326" i="1"/>
  <c r="N5327" i="1"/>
  <c r="O5327" i="1"/>
  <c r="N5328" i="1"/>
  <c r="O5328" i="1"/>
  <c r="AB5328" i="1"/>
  <c r="N5329" i="1"/>
  <c r="O5329" i="1"/>
  <c r="AB5329" i="1"/>
  <c r="N5330" i="1"/>
  <c r="O5330" i="1"/>
  <c r="AB5330" i="1"/>
  <c r="N5331" i="1"/>
  <c r="O5331" i="1"/>
  <c r="N5332" i="1"/>
  <c r="O5332" i="1"/>
  <c r="N5333" i="1"/>
  <c r="O5333" i="1"/>
  <c r="AB5333" i="1"/>
  <c r="N5334" i="1"/>
  <c r="O5334" i="1"/>
  <c r="AB5334" i="1"/>
  <c r="AC5334" i="1"/>
  <c r="AD5334" i="1"/>
  <c r="N5335" i="1"/>
  <c r="O5335" i="1"/>
  <c r="N5336" i="1"/>
  <c r="O5336" i="1"/>
  <c r="AB5336" i="1"/>
  <c r="N5337" i="1"/>
  <c r="O5337" i="1"/>
  <c r="AB5337" i="1"/>
  <c r="N5338" i="1"/>
  <c r="O5338" i="1"/>
  <c r="AB5338" i="1"/>
  <c r="N5339" i="1"/>
  <c r="O5339" i="1"/>
  <c r="AB5339" i="1"/>
  <c r="N5340" i="1"/>
  <c r="O5340" i="1"/>
  <c r="AB5340" i="1"/>
  <c r="N5341" i="1"/>
  <c r="O5341" i="1"/>
  <c r="AB5341" i="1"/>
  <c r="N5342" i="1"/>
  <c r="O5342" i="1"/>
  <c r="AB5342" i="1"/>
  <c r="AC5342" i="1"/>
  <c r="AD5342" i="1"/>
  <c r="N5343" i="1"/>
  <c r="O5343" i="1"/>
  <c r="AB5343" i="1"/>
  <c r="N5344" i="1"/>
  <c r="O5344" i="1"/>
  <c r="AB5344" i="1"/>
  <c r="N5345" i="1"/>
  <c r="O5345" i="1"/>
  <c r="AC5345" i="1"/>
  <c r="AD5345" i="1"/>
  <c r="N5346" i="1"/>
  <c r="O5346" i="1"/>
  <c r="AB5346" i="1"/>
  <c r="N5347" i="1"/>
  <c r="O5347" i="1"/>
  <c r="AB5347" i="1"/>
  <c r="N5348" i="1"/>
  <c r="O5348" i="1"/>
  <c r="AB5348" i="1"/>
  <c r="N5349" i="1"/>
  <c r="O5349" i="1"/>
  <c r="AB5349" i="1"/>
  <c r="AC5349" i="1"/>
  <c r="AD5349" i="1"/>
  <c r="N5350" i="1"/>
  <c r="O5350" i="1"/>
  <c r="AB5350" i="1"/>
  <c r="N5351" i="1"/>
  <c r="O5351" i="1"/>
  <c r="AB5351" i="1"/>
  <c r="N5352" i="1"/>
  <c r="O5352" i="1"/>
  <c r="AB5352" i="1"/>
  <c r="AC5352" i="1"/>
  <c r="AD5352" i="1"/>
  <c r="N5353" i="1"/>
  <c r="O5353" i="1"/>
  <c r="N5354" i="1"/>
  <c r="O5354" i="1"/>
  <c r="AB5354" i="1"/>
  <c r="N5355" i="1"/>
  <c r="O5355" i="1"/>
  <c r="AB5355" i="1"/>
  <c r="N5356" i="1"/>
  <c r="O5356" i="1"/>
  <c r="AB5356" i="1"/>
  <c r="N5357" i="1"/>
  <c r="O5357" i="1"/>
  <c r="AB5357" i="1"/>
  <c r="N5358" i="1"/>
  <c r="O5358" i="1"/>
  <c r="N5359" i="1"/>
  <c r="O5359" i="1"/>
  <c r="N5360" i="1"/>
  <c r="O5360" i="1"/>
  <c r="N5361" i="1"/>
  <c r="O5361" i="1"/>
  <c r="AB5361" i="1"/>
  <c r="N5362" i="1"/>
  <c r="O5362" i="1"/>
  <c r="AB5362" i="1"/>
  <c r="AC5362" i="1"/>
  <c r="AD5362" i="1"/>
  <c r="N5363" i="1"/>
  <c r="O5363" i="1"/>
  <c r="AB5363" i="1"/>
  <c r="AC5363" i="1"/>
  <c r="AD5363" i="1"/>
  <c r="N5364" i="1"/>
  <c r="O5364" i="1"/>
  <c r="AB5364" i="1"/>
  <c r="N5365" i="1"/>
  <c r="O5365" i="1"/>
  <c r="AB5365" i="1"/>
  <c r="N5366" i="1"/>
  <c r="O5366" i="1"/>
  <c r="N5367" i="1"/>
  <c r="O5367" i="1"/>
  <c r="AB5367" i="1"/>
  <c r="N5368" i="1"/>
  <c r="O5368" i="1"/>
  <c r="AB5368" i="1"/>
  <c r="N5369" i="1"/>
  <c r="O5369" i="1"/>
  <c r="AB5369" i="1"/>
  <c r="N5370" i="1"/>
  <c r="O5370" i="1"/>
  <c r="AB5370" i="1"/>
  <c r="N5371" i="1"/>
  <c r="O5371" i="1"/>
  <c r="AB5371" i="1"/>
  <c r="N5372" i="1"/>
  <c r="O5372" i="1"/>
  <c r="AB5372" i="1"/>
  <c r="N5373" i="1"/>
  <c r="O5373" i="1"/>
  <c r="AB5373" i="1"/>
  <c r="N5374" i="1"/>
  <c r="O5374" i="1"/>
  <c r="N5375" i="1"/>
  <c r="O5375" i="1"/>
  <c r="N5376" i="1"/>
  <c r="O5376" i="1"/>
  <c r="AB5376" i="1"/>
  <c r="N5377" i="1"/>
  <c r="O5377" i="1"/>
  <c r="AB5377" i="1"/>
  <c r="AC5377" i="1"/>
  <c r="AD5377" i="1"/>
  <c r="N5378" i="1"/>
  <c r="O5378" i="1"/>
  <c r="AB5378" i="1"/>
  <c r="N5379" i="1"/>
  <c r="O5379" i="1"/>
  <c r="AB5379" i="1"/>
  <c r="N5380" i="1"/>
  <c r="O5380" i="1"/>
  <c r="AB5380" i="1"/>
  <c r="N5381" i="1"/>
  <c r="O5381" i="1"/>
  <c r="N5382" i="1"/>
  <c r="O5382" i="1"/>
  <c r="AB5382" i="1"/>
  <c r="N5383" i="1"/>
  <c r="O5383" i="1"/>
  <c r="N5384" i="1"/>
  <c r="O5384" i="1"/>
  <c r="N5385" i="1"/>
  <c r="O5385" i="1"/>
  <c r="N5386" i="1"/>
  <c r="O5386" i="1"/>
  <c r="AB5386" i="1"/>
  <c r="N5387" i="1"/>
  <c r="O5387" i="1"/>
  <c r="AB5387" i="1"/>
  <c r="N5388" i="1"/>
  <c r="O5388" i="1"/>
  <c r="AC5388" i="1"/>
  <c r="AD5388" i="1"/>
  <c r="N5389" i="1"/>
  <c r="O5389" i="1"/>
  <c r="AB5389" i="1"/>
  <c r="N5390" i="1"/>
  <c r="O5390" i="1"/>
  <c r="AB5390" i="1"/>
  <c r="N5391" i="1"/>
  <c r="O5391" i="1"/>
  <c r="AB5391" i="1"/>
  <c r="N5392" i="1"/>
  <c r="O5392" i="1"/>
  <c r="N5393" i="1"/>
  <c r="O5393" i="1"/>
  <c r="AB5393" i="1"/>
  <c r="N5394" i="1"/>
  <c r="O5394" i="1"/>
  <c r="AB5394" i="1"/>
  <c r="N5395" i="1"/>
  <c r="O5395" i="1"/>
  <c r="AB5395" i="1"/>
  <c r="N5396" i="1"/>
  <c r="O5396" i="1"/>
  <c r="AB5396" i="1"/>
  <c r="N5397" i="1"/>
  <c r="O5397" i="1"/>
  <c r="AB5397" i="1"/>
  <c r="N5398" i="1"/>
  <c r="O5398" i="1"/>
  <c r="N5399" i="1"/>
  <c r="O5399" i="1"/>
  <c r="AB5399" i="1"/>
  <c r="AC5399" i="1"/>
  <c r="AD5399" i="1"/>
  <c r="N5400" i="1"/>
  <c r="O5400" i="1"/>
  <c r="AB5400" i="1"/>
  <c r="N5401" i="1"/>
  <c r="O5401" i="1"/>
  <c r="AB5401" i="1"/>
  <c r="N5402" i="1"/>
  <c r="O5402" i="1"/>
  <c r="AB5402" i="1"/>
  <c r="N5403" i="1"/>
  <c r="O5403" i="1"/>
  <c r="AB5403" i="1"/>
  <c r="N5404" i="1"/>
  <c r="O5404" i="1"/>
  <c r="AB5404" i="1"/>
  <c r="N5405" i="1"/>
  <c r="O5405" i="1"/>
  <c r="AB5405" i="1"/>
  <c r="AC5405" i="1"/>
  <c r="AD5405" i="1"/>
  <c r="N5406" i="1"/>
  <c r="O5406" i="1"/>
  <c r="AB5406" i="1"/>
  <c r="N5407" i="1"/>
  <c r="O5407" i="1"/>
  <c r="AB5407" i="1"/>
  <c r="N5408" i="1"/>
  <c r="O5408" i="1"/>
  <c r="AB5408" i="1"/>
  <c r="AC5408" i="1"/>
  <c r="AD5408" i="1"/>
  <c r="N5409" i="1"/>
  <c r="O5409" i="1"/>
  <c r="AB5409" i="1"/>
  <c r="AC5409" i="1"/>
  <c r="AD5409" i="1"/>
  <c r="N5410" i="1"/>
  <c r="O5410" i="1"/>
  <c r="AB5410" i="1"/>
  <c r="AC5410" i="1"/>
  <c r="AD5410" i="1"/>
  <c r="N5411" i="1"/>
  <c r="O5411" i="1"/>
  <c r="AB5411" i="1"/>
  <c r="N5412" i="1"/>
  <c r="O5412" i="1"/>
  <c r="AB5412" i="1"/>
  <c r="N5413" i="1"/>
  <c r="O5413" i="1"/>
  <c r="AB5413" i="1"/>
  <c r="N5414" i="1"/>
  <c r="O5414" i="1"/>
  <c r="N5415" i="1"/>
  <c r="O5415" i="1"/>
  <c r="AB5415" i="1"/>
  <c r="N5416" i="1"/>
  <c r="O5416" i="1"/>
  <c r="AB5416" i="1"/>
  <c r="AC5416" i="1"/>
  <c r="AD5416" i="1"/>
  <c r="N5417" i="1"/>
  <c r="O5417" i="1"/>
  <c r="N5418" i="1"/>
  <c r="O5418" i="1"/>
  <c r="AB5418" i="1"/>
  <c r="N5419" i="1"/>
  <c r="O5419" i="1"/>
  <c r="AB5419" i="1"/>
  <c r="N5420" i="1"/>
  <c r="O5420" i="1"/>
  <c r="AB5420" i="1"/>
  <c r="N5421" i="1"/>
  <c r="O5421" i="1"/>
  <c r="AB5421" i="1"/>
  <c r="N5422" i="1"/>
  <c r="O5422" i="1"/>
  <c r="AB5422" i="1"/>
  <c r="N5423" i="1"/>
  <c r="O5423" i="1"/>
  <c r="AB5423" i="1"/>
  <c r="N5424" i="1"/>
  <c r="O5424" i="1"/>
  <c r="AB5424" i="1"/>
  <c r="N5425" i="1"/>
  <c r="O5425" i="1"/>
  <c r="AB5425" i="1"/>
  <c r="N5426" i="1"/>
  <c r="O5426" i="1"/>
  <c r="AB5426" i="1"/>
  <c r="N5427" i="1"/>
  <c r="O5427" i="1"/>
  <c r="AB5427" i="1"/>
  <c r="N5428" i="1"/>
  <c r="O5428" i="1"/>
  <c r="AB5428" i="1"/>
  <c r="N5429" i="1"/>
  <c r="O5429" i="1"/>
  <c r="AB5429" i="1"/>
  <c r="N5430" i="1"/>
  <c r="O5430" i="1"/>
  <c r="AB5430" i="1"/>
  <c r="AC5430" i="1"/>
  <c r="AD5430" i="1"/>
  <c r="N5431" i="1"/>
  <c r="O5431" i="1"/>
  <c r="AB5431" i="1"/>
  <c r="AC5431" i="1"/>
  <c r="AD5431" i="1"/>
  <c r="N5432" i="1"/>
  <c r="O5432" i="1"/>
  <c r="AB5432" i="1"/>
  <c r="AC5432" i="1"/>
  <c r="AD5432" i="1"/>
  <c r="N5433" i="1"/>
  <c r="O5433" i="1"/>
  <c r="AB5433" i="1"/>
  <c r="N5434" i="1"/>
  <c r="O5434" i="1"/>
  <c r="AB5434" i="1"/>
  <c r="N5435" i="1"/>
  <c r="O5435" i="1"/>
  <c r="AB5435" i="1"/>
  <c r="N5436" i="1"/>
  <c r="O5436" i="1"/>
  <c r="AB5436" i="1"/>
  <c r="N5437" i="1"/>
  <c r="O5437" i="1"/>
  <c r="AB5437" i="1"/>
  <c r="N5438" i="1"/>
  <c r="O5438" i="1"/>
  <c r="N5439" i="1"/>
  <c r="O5439" i="1"/>
  <c r="AB5439" i="1"/>
  <c r="AC5439" i="1"/>
  <c r="AD5439" i="1"/>
  <c r="N5440" i="1"/>
  <c r="O5440" i="1"/>
  <c r="AB5440" i="1"/>
  <c r="N5441" i="1"/>
  <c r="O5441" i="1"/>
  <c r="AB5441" i="1"/>
  <c r="N5442" i="1"/>
  <c r="O5442" i="1"/>
  <c r="AB5442" i="1"/>
  <c r="N5443" i="1"/>
  <c r="O5443" i="1"/>
  <c r="AB5443" i="1"/>
  <c r="N5444" i="1"/>
  <c r="O5444" i="1"/>
  <c r="AB5444" i="1"/>
  <c r="N5445" i="1"/>
  <c r="O5445" i="1"/>
  <c r="AB5445" i="1"/>
  <c r="N5446" i="1"/>
  <c r="O5446" i="1"/>
  <c r="AB5446" i="1"/>
  <c r="N5447" i="1"/>
  <c r="O5447" i="1"/>
  <c r="AB5447" i="1"/>
  <c r="N5448" i="1"/>
  <c r="O5448" i="1"/>
  <c r="AB5448" i="1"/>
  <c r="AC5448" i="1"/>
  <c r="AD5448" i="1"/>
  <c r="N5449" i="1"/>
  <c r="O5449" i="1"/>
  <c r="AB5449" i="1"/>
  <c r="AC5449" i="1"/>
  <c r="AD5449" i="1"/>
  <c r="N5450" i="1"/>
  <c r="O5450" i="1"/>
  <c r="AB5450" i="1"/>
  <c r="N5451" i="1"/>
  <c r="O5451" i="1"/>
  <c r="AB5451" i="1"/>
  <c r="N5452" i="1"/>
  <c r="O5452" i="1"/>
  <c r="AB5452" i="1"/>
  <c r="N5453" i="1"/>
  <c r="O5453" i="1"/>
  <c r="AC5453" i="1"/>
  <c r="AD5453" i="1"/>
  <c r="N5454" i="1"/>
  <c r="O5454" i="1"/>
  <c r="AB5454" i="1"/>
  <c r="N5455" i="1"/>
  <c r="O5455" i="1"/>
  <c r="AB5455" i="1"/>
  <c r="N5456" i="1"/>
  <c r="O5456" i="1"/>
  <c r="AB5456" i="1"/>
  <c r="N5457" i="1"/>
  <c r="O5457" i="1"/>
  <c r="AB5457" i="1"/>
  <c r="AC5457" i="1"/>
  <c r="AD5457" i="1"/>
  <c r="N5458" i="1"/>
  <c r="O5458" i="1"/>
  <c r="AB5458" i="1"/>
  <c r="N5459" i="1"/>
  <c r="O5459" i="1"/>
  <c r="AB5459" i="1"/>
  <c r="N5460" i="1"/>
  <c r="O5460" i="1"/>
  <c r="AB5460" i="1"/>
  <c r="N5461" i="1"/>
  <c r="O5461" i="1"/>
  <c r="AB5461" i="1"/>
  <c r="N5462" i="1"/>
  <c r="O5462" i="1"/>
  <c r="AB5462" i="1"/>
  <c r="N5463" i="1"/>
  <c r="O5463" i="1"/>
  <c r="AB5463" i="1"/>
  <c r="N5464" i="1"/>
  <c r="O5464" i="1"/>
  <c r="N5465" i="1"/>
  <c r="O5465" i="1"/>
  <c r="AB5465" i="1"/>
  <c r="N5466" i="1"/>
  <c r="O5466" i="1"/>
  <c r="AB5466" i="1"/>
  <c r="N5467" i="1"/>
  <c r="O5467" i="1"/>
  <c r="AB5467" i="1"/>
  <c r="N5468" i="1"/>
  <c r="O5468" i="1"/>
  <c r="AB5468" i="1"/>
  <c r="N5469" i="1"/>
  <c r="O5469" i="1"/>
  <c r="N5470" i="1"/>
  <c r="O5470" i="1"/>
  <c r="AB5470" i="1"/>
  <c r="N5471" i="1"/>
  <c r="O5471" i="1"/>
  <c r="AB5471" i="1"/>
  <c r="AC5471" i="1"/>
  <c r="AD5471" i="1"/>
  <c r="N5472" i="1"/>
  <c r="O5472" i="1"/>
  <c r="AB5472" i="1"/>
  <c r="AC5472" i="1"/>
  <c r="AD5472" i="1"/>
  <c r="N5473" i="1"/>
  <c r="O5473" i="1"/>
  <c r="AB5473" i="1"/>
  <c r="N5474" i="1"/>
  <c r="O5474" i="1"/>
  <c r="AB5474" i="1"/>
  <c r="N5475" i="1"/>
  <c r="O5475" i="1"/>
  <c r="AB5475" i="1"/>
  <c r="AC5475" i="1"/>
  <c r="AD5475" i="1"/>
  <c r="N5476" i="1"/>
  <c r="O5476" i="1"/>
  <c r="AB5476" i="1"/>
  <c r="N5477" i="1"/>
  <c r="O5477" i="1"/>
  <c r="AB5477" i="1"/>
  <c r="N5478" i="1"/>
  <c r="O5478" i="1"/>
  <c r="AB5478" i="1"/>
  <c r="N5479" i="1"/>
  <c r="O5479" i="1"/>
  <c r="AB5479" i="1"/>
  <c r="N5480" i="1"/>
  <c r="O5480" i="1"/>
  <c r="AB5480" i="1"/>
  <c r="N5481" i="1"/>
  <c r="O5481" i="1"/>
  <c r="AB5481" i="1"/>
  <c r="N5482" i="1"/>
  <c r="O5482" i="1"/>
  <c r="AB5482" i="1"/>
  <c r="N5483" i="1"/>
  <c r="O5483" i="1"/>
  <c r="N5484" i="1"/>
  <c r="O5484" i="1"/>
  <c r="AB5484" i="1"/>
  <c r="N5485" i="1"/>
  <c r="O5485" i="1"/>
  <c r="AB5485" i="1"/>
  <c r="AC5485" i="1"/>
  <c r="AD5485" i="1"/>
  <c r="N5486" i="1"/>
  <c r="O5486" i="1"/>
  <c r="AB5486" i="1"/>
  <c r="N5487" i="1"/>
  <c r="O5487" i="1"/>
  <c r="AB5487" i="1"/>
  <c r="N5488" i="1"/>
  <c r="O5488" i="1"/>
  <c r="AB5488" i="1"/>
  <c r="N5489" i="1"/>
  <c r="O5489" i="1"/>
  <c r="AB5489" i="1"/>
  <c r="N5490" i="1"/>
  <c r="O5490" i="1"/>
  <c r="AB5490" i="1"/>
  <c r="N5491" i="1"/>
  <c r="O5491" i="1"/>
  <c r="AB5491" i="1"/>
  <c r="N5492" i="1"/>
  <c r="O5492" i="1"/>
  <c r="AB5492" i="1"/>
  <c r="AC5492" i="1"/>
  <c r="AD5492" i="1"/>
  <c r="N5493" i="1"/>
  <c r="O5493" i="1"/>
  <c r="AB5493" i="1"/>
  <c r="AC5493" i="1"/>
  <c r="AD5493" i="1"/>
  <c r="N5494" i="1"/>
  <c r="O5494" i="1"/>
  <c r="AB5494" i="1"/>
  <c r="N5495" i="1"/>
  <c r="O5495" i="1"/>
  <c r="AB5495" i="1"/>
  <c r="N5496" i="1"/>
  <c r="O5496" i="1"/>
  <c r="AB5496" i="1"/>
  <c r="N5497" i="1"/>
  <c r="O5497" i="1"/>
  <c r="AB5497" i="1"/>
  <c r="AC5497" i="1"/>
  <c r="AD5497" i="1"/>
  <c r="N5498" i="1"/>
  <c r="O5498" i="1"/>
  <c r="AB5498" i="1"/>
  <c r="N5499" i="1"/>
  <c r="O5499" i="1"/>
  <c r="N5500" i="1"/>
  <c r="O5500" i="1"/>
  <c r="AB5500" i="1"/>
  <c r="N5501" i="1"/>
  <c r="O5501" i="1"/>
  <c r="AB5501" i="1"/>
  <c r="N5502" i="1"/>
  <c r="O5502" i="1"/>
  <c r="AB5502" i="1"/>
  <c r="AC5502" i="1"/>
  <c r="AD5502" i="1"/>
  <c r="N5503" i="1"/>
  <c r="O5503" i="1"/>
  <c r="AB5503" i="1"/>
  <c r="N5504" i="1"/>
  <c r="O5504" i="1"/>
  <c r="AB5504" i="1"/>
  <c r="N5505" i="1"/>
  <c r="O5505" i="1"/>
  <c r="AB5505" i="1"/>
  <c r="N5506" i="1"/>
  <c r="O5506" i="1"/>
  <c r="AB5506" i="1"/>
  <c r="N5507" i="1"/>
  <c r="O5507" i="1"/>
  <c r="AB5507" i="1"/>
  <c r="N5508" i="1"/>
  <c r="O5508" i="1"/>
  <c r="AB5508" i="1"/>
  <c r="N5509" i="1"/>
  <c r="O5509" i="1"/>
  <c r="AB5509" i="1"/>
  <c r="N5510" i="1"/>
  <c r="O5510" i="1"/>
  <c r="AB5510" i="1"/>
  <c r="N5511" i="1"/>
  <c r="O5511" i="1"/>
  <c r="N5512" i="1"/>
  <c r="O5512" i="1"/>
  <c r="N5513" i="1"/>
  <c r="O5513" i="1"/>
  <c r="AB5513" i="1"/>
  <c r="N5514" i="1"/>
  <c r="O5514" i="1"/>
  <c r="AB5514" i="1"/>
  <c r="N5515" i="1"/>
  <c r="O5515" i="1"/>
  <c r="AB5515" i="1"/>
  <c r="N5516" i="1"/>
  <c r="O5516" i="1"/>
  <c r="AB5516" i="1"/>
  <c r="N5517" i="1"/>
  <c r="O5517" i="1"/>
  <c r="AB5517" i="1"/>
  <c r="N5518" i="1"/>
  <c r="O5518" i="1"/>
  <c r="AB5518" i="1"/>
  <c r="N5519" i="1"/>
  <c r="O5519" i="1"/>
  <c r="AB5519" i="1"/>
  <c r="N5520" i="1"/>
  <c r="O5520" i="1"/>
  <c r="AB5520" i="1"/>
  <c r="N5521" i="1"/>
  <c r="O5521" i="1"/>
  <c r="N5522" i="1"/>
  <c r="O5522" i="1"/>
  <c r="AB5522" i="1"/>
  <c r="N5523" i="1"/>
  <c r="O5523" i="1"/>
  <c r="AB5523" i="1"/>
  <c r="N5524" i="1"/>
  <c r="O5524" i="1"/>
  <c r="N5525" i="1"/>
  <c r="O5525" i="1"/>
  <c r="N5526" i="1"/>
  <c r="O5526" i="1"/>
  <c r="N5527" i="1"/>
  <c r="O5527" i="1"/>
  <c r="N5528" i="1"/>
  <c r="O5528" i="1"/>
  <c r="AB5528" i="1"/>
  <c r="AC5528" i="1"/>
  <c r="AD5528" i="1"/>
  <c r="N5529" i="1"/>
  <c r="O5529" i="1"/>
  <c r="AB5529" i="1"/>
  <c r="N5530" i="1"/>
  <c r="O5530" i="1"/>
  <c r="AB5530" i="1"/>
  <c r="AC5530" i="1"/>
  <c r="AD5530" i="1"/>
  <c r="N5531" i="1"/>
  <c r="O5531" i="1"/>
  <c r="AB5531" i="1"/>
  <c r="N5532" i="1"/>
  <c r="O5532" i="1"/>
  <c r="AB5532" i="1"/>
  <c r="AC5532" i="1"/>
  <c r="AD5532" i="1"/>
  <c r="N5533" i="1"/>
  <c r="O5533" i="1"/>
  <c r="AB5533" i="1"/>
  <c r="N5534" i="1"/>
  <c r="O5534" i="1"/>
  <c r="AB5534" i="1"/>
  <c r="N5535" i="1"/>
  <c r="O5535" i="1"/>
  <c r="AB5535" i="1"/>
  <c r="N5536" i="1"/>
  <c r="O5536" i="1"/>
  <c r="AB5536" i="1"/>
  <c r="N5537" i="1"/>
  <c r="O5537" i="1"/>
  <c r="AB5537" i="1"/>
  <c r="N5538" i="1"/>
  <c r="O5538" i="1"/>
  <c r="AB5538" i="1"/>
  <c r="N5539" i="1"/>
  <c r="O5539" i="1"/>
  <c r="AB5539" i="1"/>
  <c r="AC5539" i="1"/>
  <c r="AD5539" i="1"/>
  <c r="N5540" i="1"/>
  <c r="O5540" i="1"/>
  <c r="AB5540" i="1"/>
  <c r="N5541" i="1"/>
  <c r="O5541" i="1"/>
  <c r="AB5541" i="1"/>
  <c r="AC5541" i="1"/>
  <c r="AD5541" i="1"/>
  <c r="N5542" i="1"/>
  <c r="O5542" i="1"/>
  <c r="AB5542" i="1"/>
  <c r="N5543" i="1"/>
  <c r="O5543" i="1"/>
  <c r="AB5543" i="1"/>
  <c r="N5544" i="1"/>
  <c r="O5544" i="1"/>
  <c r="AB5544" i="1"/>
  <c r="N5545" i="1"/>
  <c r="O5545" i="1"/>
  <c r="AC5545" i="1"/>
  <c r="AD5545" i="1"/>
  <c r="N5546" i="1"/>
  <c r="O5546" i="1"/>
  <c r="AC5546" i="1"/>
  <c r="AD5546" i="1"/>
  <c r="N5547" i="1"/>
  <c r="O5547" i="1"/>
  <c r="AB5547" i="1"/>
  <c r="N5548" i="1"/>
  <c r="O5548" i="1"/>
  <c r="AB5548" i="1"/>
  <c r="AC5548" i="1"/>
  <c r="AD5548" i="1"/>
  <c r="N5549" i="1"/>
  <c r="O5549" i="1"/>
  <c r="AB5549" i="1"/>
  <c r="N5550" i="1"/>
  <c r="O5550" i="1"/>
  <c r="AB5550" i="1"/>
  <c r="N5551" i="1"/>
  <c r="O5551" i="1"/>
  <c r="AB5551" i="1"/>
  <c r="N5552" i="1"/>
  <c r="O5552" i="1"/>
  <c r="AB5552" i="1"/>
  <c r="AC5552" i="1"/>
  <c r="AD5552" i="1"/>
  <c r="N5553" i="1"/>
  <c r="O5553" i="1"/>
  <c r="AC5553" i="1"/>
  <c r="AD5553" i="1"/>
  <c r="N5554" i="1"/>
  <c r="O5554" i="1"/>
  <c r="AB5554" i="1"/>
  <c r="N5555" i="1"/>
  <c r="O5555" i="1"/>
  <c r="AB5555" i="1"/>
  <c r="AC5555" i="1"/>
  <c r="AD5555" i="1"/>
  <c r="N5556" i="1"/>
  <c r="O5556" i="1"/>
  <c r="AB5556" i="1"/>
  <c r="N5557" i="1"/>
  <c r="O5557" i="1"/>
  <c r="AB5557" i="1"/>
  <c r="N5558" i="1"/>
  <c r="O5558" i="1"/>
  <c r="AB5558" i="1"/>
  <c r="N5559" i="1"/>
  <c r="O5559" i="1"/>
  <c r="AB5559" i="1"/>
  <c r="N5560" i="1"/>
  <c r="O5560" i="1"/>
  <c r="AB5560" i="1"/>
  <c r="N5561" i="1"/>
  <c r="O5561" i="1"/>
  <c r="AB5561" i="1"/>
  <c r="N5562" i="1"/>
  <c r="O5562" i="1"/>
  <c r="AB5562" i="1"/>
  <c r="N5563" i="1"/>
  <c r="O5563" i="1"/>
  <c r="AB5563" i="1"/>
  <c r="N5564" i="1"/>
  <c r="O5564" i="1"/>
  <c r="AB5564" i="1"/>
  <c r="N5565" i="1"/>
  <c r="O5565" i="1"/>
  <c r="AB5565" i="1"/>
  <c r="N5566" i="1"/>
  <c r="O5566" i="1"/>
  <c r="AB5566" i="1"/>
  <c r="N5567" i="1"/>
  <c r="O5567" i="1"/>
  <c r="AC5567" i="1"/>
  <c r="AD5567" i="1"/>
  <c r="N5568" i="1"/>
  <c r="O5568" i="1"/>
  <c r="AB5568" i="1"/>
  <c r="N5569" i="1"/>
  <c r="O5569" i="1"/>
  <c r="AB5569" i="1"/>
  <c r="N5570" i="1"/>
  <c r="O5570" i="1"/>
  <c r="AB5570" i="1"/>
  <c r="N5571" i="1"/>
  <c r="O5571" i="1"/>
  <c r="AB5571" i="1"/>
  <c r="N5572" i="1"/>
  <c r="O5572" i="1"/>
  <c r="AB5572" i="1"/>
  <c r="N5573" i="1"/>
  <c r="O5573" i="1"/>
  <c r="AB5573" i="1"/>
  <c r="N5574" i="1"/>
  <c r="O5574" i="1"/>
  <c r="AB5574" i="1"/>
  <c r="N5575" i="1"/>
  <c r="O5575" i="1"/>
  <c r="N5576" i="1"/>
  <c r="O5576" i="1"/>
  <c r="AB5576" i="1"/>
  <c r="N5577" i="1"/>
  <c r="O5577" i="1"/>
  <c r="AB5577" i="1"/>
  <c r="N5578" i="1"/>
  <c r="O5578" i="1"/>
  <c r="AB5578" i="1"/>
  <c r="AC5578" i="1"/>
  <c r="AD5578" i="1"/>
  <c r="N5579" i="1"/>
  <c r="O5579" i="1"/>
  <c r="AB5579" i="1"/>
  <c r="AC5579" i="1"/>
  <c r="AD5579" i="1"/>
  <c r="N5580" i="1"/>
  <c r="O5580" i="1"/>
  <c r="AB5580" i="1"/>
  <c r="N5581" i="1"/>
  <c r="O5581" i="1"/>
  <c r="AB5581" i="1"/>
  <c r="N5582" i="1"/>
  <c r="O5582" i="1"/>
  <c r="AB5582" i="1"/>
  <c r="N5583" i="1"/>
  <c r="O5583" i="1"/>
  <c r="AB5583" i="1"/>
  <c r="N5584" i="1"/>
  <c r="O5584" i="1"/>
  <c r="AB5584" i="1"/>
  <c r="N5585" i="1"/>
  <c r="O5585" i="1"/>
  <c r="AB5585" i="1"/>
  <c r="N5586" i="1"/>
  <c r="O5586" i="1"/>
  <c r="AB5586" i="1"/>
  <c r="N5587" i="1"/>
  <c r="O5587" i="1"/>
  <c r="AB5587" i="1"/>
  <c r="N5588" i="1"/>
  <c r="O5588" i="1"/>
  <c r="AB5588" i="1"/>
  <c r="N5589" i="1"/>
  <c r="O5589" i="1"/>
  <c r="AB5589" i="1"/>
  <c r="N5590" i="1"/>
  <c r="O5590" i="1"/>
  <c r="AB5590" i="1"/>
  <c r="N5591" i="1"/>
  <c r="O5591" i="1"/>
  <c r="AB5591" i="1"/>
  <c r="N5592" i="1"/>
  <c r="O5592" i="1"/>
  <c r="AB5592" i="1"/>
  <c r="N5593" i="1"/>
  <c r="O5593" i="1"/>
  <c r="AB5593" i="1"/>
  <c r="N5594" i="1"/>
  <c r="O5594" i="1"/>
  <c r="AB5594" i="1"/>
  <c r="N5595" i="1"/>
  <c r="O5595" i="1"/>
  <c r="AB5595" i="1"/>
  <c r="N5596" i="1"/>
  <c r="O5596" i="1"/>
  <c r="AB5596" i="1"/>
  <c r="N5597" i="1"/>
  <c r="O5597" i="1"/>
  <c r="AB5597" i="1"/>
  <c r="N5598" i="1"/>
  <c r="O5598" i="1"/>
  <c r="AB5598" i="1"/>
  <c r="AC5598" i="1"/>
  <c r="AD5598" i="1"/>
  <c r="N5599" i="1"/>
  <c r="O5599" i="1"/>
  <c r="AB5599" i="1"/>
  <c r="AC5599" i="1"/>
  <c r="AD5599" i="1"/>
  <c r="N5600" i="1"/>
  <c r="O5600" i="1"/>
  <c r="AB5600" i="1"/>
  <c r="N5601" i="1"/>
  <c r="O5601" i="1"/>
  <c r="AB5601" i="1"/>
  <c r="AC5601" i="1"/>
  <c r="AD5601" i="1"/>
  <c r="N5602" i="1"/>
  <c r="O5602" i="1"/>
  <c r="AB5602" i="1"/>
  <c r="N5603" i="1"/>
  <c r="O5603" i="1"/>
  <c r="AB5603" i="1"/>
  <c r="N5604" i="1"/>
  <c r="O5604" i="1"/>
  <c r="AB5604" i="1"/>
  <c r="N5605" i="1"/>
  <c r="O5605" i="1"/>
  <c r="AB5605" i="1"/>
  <c r="N5606" i="1"/>
  <c r="O5606" i="1"/>
  <c r="AB5606" i="1"/>
  <c r="AC5606" i="1"/>
  <c r="AD5606" i="1"/>
  <c r="N5607" i="1"/>
  <c r="O5607" i="1"/>
  <c r="AB5607" i="1"/>
  <c r="N5608" i="1"/>
  <c r="O5608" i="1"/>
  <c r="AB5608" i="1"/>
  <c r="AC5608" i="1"/>
  <c r="AD5608" i="1"/>
  <c r="N5609" i="1"/>
  <c r="O5609" i="1"/>
  <c r="AB5609" i="1"/>
  <c r="N5610" i="1"/>
  <c r="O5610" i="1"/>
  <c r="AB5610" i="1"/>
  <c r="N5611" i="1"/>
  <c r="O5611" i="1"/>
  <c r="AB5611" i="1"/>
  <c r="N5612" i="1"/>
  <c r="O5612" i="1"/>
  <c r="AB5612" i="1"/>
  <c r="N5613" i="1"/>
  <c r="O5613" i="1"/>
  <c r="AB5613" i="1"/>
  <c r="N5614" i="1"/>
  <c r="O5614" i="1"/>
  <c r="AB5614" i="1"/>
  <c r="N5615" i="1"/>
  <c r="O5615" i="1"/>
  <c r="AB5615" i="1"/>
  <c r="N5616" i="1"/>
  <c r="O5616" i="1"/>
  <c r="AB5616" i="1"/>
  <c r="N5617" i="1"/>
  <c r="O5617" i="1"/>
  <c r="AB5617" i="1"/>
  <c r="N5618" i="1"/>
  <c r="O5618" i="1"/>
  <c r="AB5618" i="1"/>
  <c r="N5619" i="1"/>
  <c r="O5619" i="1"/>
  <c r="AB5619" i="1"/>
  <c r="AC5619" i="1"/>
  <c r="AD5619" i="1"/>
  <c r="N5620" i="1"/>
  <c r="O5620" i="1"/>
  <c r="AB5620" i="1"/>
  <c r="AC5620" i="1"/>
  <c r="AD5620" i="1"/>
  <c r="N5621" i="1"/>
  <c r="O5621" i="1"/>
  <c r="AB5621" i="1"/>
  <c r="N5622" i="1"/>
  <c r="O5622" i="1"/>
  <c r="AB5622" i="1"/>
  <c r="N5623" i="1"/>
  <c r="O5623" i="1"/>
  <c r="AB5623" i="1"/>
  <c r="N5624" i="1"/>
  <c r="O5624" i="1"/>
  <c r="AB5624" i="1"/>
  <c r="N5625" i="1"/>
  <c r="O5625" i="1"/>
  <c r="AB5625" i="1"/>
  <c r="N5626" i="1"/>
  <c r="O5626" i="1"/>
  <c r="AB5626" i="1"/>
  <c r="N5627" i="1"/>
  <c r="O5627" i="1"/>
  <c r="AB5627" i="1"/>
  <c r="N5628" i="1"/>
  <c r="O5628" i="1"/>
  <c r="AB5628" i="1"/>
  <c r="N5629" i="1"/>
  <c r="O5629" i="1"/>
  <c r="AB5629" i="1"/>
  <c r="N5630" i="1"/>
  <c r="O5630" i="1"/>
  <c r="AB5630" i="1"/>
  <c r="N5631" i="1"/>
  <c r="O5631" i="1"/>
  <c r="AB5631" i="1"/>
  <c r="N5632" i="1"/>
  <c r="O5632" i="1"/>
  <c r="AB5632" i="1"/>
  <c r="N5633" i="1"/>
  <c r="O5633" i="1"/>
  <c r="AB5633" i="1"/>
  <c r="N5634" i="1"/>
  <c r="O5634" i="1"/>
  <c r="AB5634" i="1"/>
  <c r="N5635" i="1"/>
  <c r="O5635" i="1"/>
  <c r="AB5635" i="1"/>
  <c r="N5636" i="1"/>
  <c r="O5636" i="1"/>
  <c r="AB5636" i="1"/>
  <c r="N5637" i="1"/>
  <c r="O5637" i="1"/>
  <c r="AB5637" i="1"/>
  <c r="N5638" i="1"/>
  <c r="O5638" i="1"/>
  <c r="AB5638" i="1"/>
  <c r="N5639" i="1"/>
  <c r="O5639" i="1"/>
  <c r="AB5639" i="1"/>
  <c r="N5640" i="1"/>
  <c r="O5640" i="1"/>
  <c r="AB5640" i="1"/>
  <c r="AC5640" i="1"/>
  <c r="AD5640" i="1"/>
  <c r="N5641" i="1"/>
  <c r="O5641" i="1"/>
  <c r="AB5641" i="1"/>
  <c r="N5642" i="1"/>
  <c r="O5642" i="1"/>
  <c r="AB5642" i="1"/>
  <c r="N5643" i="1"/>
  <c r="O5643" i="1"/>
  <c r="AB5643" i="1"/>
  <c r="N5644" i="1"/>
  <c r="O5644" i="1"/>
  <c r="AB5644" i="1"/>
  <c r="N5645" i="1"/>
  <c r="O5645" i="1"/>
  <c r="AB5645" i="1"/>
  <c r="N5646" i="1"/>
  <c r="O5646" i="1"/>
  <c r="AB5646" i="1"/>
  <c r="N5647" i="1"/>
  <c r="O5647" i="1"/>
  <c r="AB5647" i="1"/>
  <c r="AC5647" i="1"/>
  <c r="AD5647" i="1"/>
  <c r="N5648" i="1"/>
  <c r="O5648" i="1"/>
  <c r="AB5648" i="1"/>
  <c r="N5649" i="1"/>
  <c r="O5649" i="1"/>
  <c r="AB5649" i="1"/>
  <c r="N5650" i="1"/>
  <c r="O5650" i="1"/>
  <c r="AB5650" i="1"/>
  <c r="AC5650" i="1"/>
  <c r="AD5650" i="1"/>
  <c r="N5651" i="1"/>
  <c r="O5651" i="1"/>
  <c r="AB5651" i="1"/>
  <c r="AC5651" i="1"/>
  <c r="AD5651" i="1"/>
  <c r="N5652" i="1"/>
  <c r="O5652" i="1"/>
  <c r="AB5652" i="1"/>
  <c r="N5653" i="1"/>
  <c r="O5653" i="1"/>
  <c r="AB5653" i="1"/>
  <c r="N5654" i="1"/>
  <c r="O5654" i="1"/>
  <c r="AB5654" i="1"/>
  <c r="N5655" i="1"/>
  <c r="O5655" i="1"/>
  <c r="AB5655" i="1"/>
  <c r="N5656" i="1"/>
  <c r="O5656" i="1"/>
  <c r="AB5656" i="1"/>
  <c r="N5657" i="1"/>
  <c r="O5657" i="1"/>
  <c r="AB5657" i="1"/>
  <c r="AC5657" i="1"/>
  <c r="AD5657" i="1"/>
  <c r="N5658" i="1"/>
  <c r="O5658" i="1"/>
  <c r="AB5658" i="1"/>
  <c r="AC5658" i="1"/>
  <c r="AD5658" i="1"/>
  <c r="N5659" i="1"/>
  <c r="O5659" i="1"/>
  <c r="AB5659" i="1"/>
  <c r="N5660" i="1"/>
  <c r="O5660" i="1"/>
  <c r="AB5660" i="1"/>
  <c r="N5661" i="1"/>
  <c r="O5661" i="1"/>
  <c r="AB5661" i="1"/>
  <c r="N5662" i="1"/>
  <c r="O5662" i="1"/>
  <c r="AB5662" i="1"/>
  <c r="N5663" i="1"/>
  <c r="O5663" i="1"/>
  <c r="AB5663" i="1"/>
  <c r="N5664" i="1"/>
  <c r="O5664" i="1"/>
  <c r="AB5664" i="1"/>
  <c r="N5665" i="1"/>
  <c r="O5665" i="1"/>
  <c r="AB5665" i="1"/>
  <c r="N5666" i="1"/>
  <c r="O5666" i="1"/>
  <c r="AB5666" i="1"/>
  <c r="N5667" i="1"/>
  <c r="O5667" i="1"/>
  <c r="AB5667" i="1"/>
  <c r="N5668" i="1"/>
  <c r="O5668" i="1"/>
  <c r="AB5668" i="1"/>
  <c r="N5669" i="1"/>
  <c r="O5669" i="1"/>
  <c r="AB5669" i="1"/>
  <c r="N5670" i="1"/>
  <c r="O5670" i="1"/>
  <c r="AB5670" i="1"/>
  <c r="N5671" i="1"/>
  <c r="O5671" i="1"/>
  <c r="AB5671" i="1"/>
  <c r="N5672" i="1"/>
  <c r="O5672" i="1"/>
  <c r="AB5672" i="1"/>
  <c r="N5673" i="1"/>
  <c r="O5673" i="1"/>
  <c r="AB5673" i="1"/>
  <c r="N5674" i="1"/>
  <c r="O5674" i="1"/>
  <c r="AB5674" i="1"/>
  <c r="N5675" i="1"/>
  <c r="O5675" i="1"/>
  <c r="AB5675" i="1"/>
  <c r="N5676" i="1"/>
  <c r="O5676" i="1"/>
  <c r="AB5676" i="1"/>
  <c r="N5677" i="1"/>
  <c r="O5677" i="1"/>
  <c r="AB5677" i="1"/>
  <c r="AC5677" i="1"/>
  <c r="AD5677" i="1"/>
  <c r="N5678" i="1"/>
  <c r="O5678" i="1"/>
  <c r="AB5678" i="1"/>
  <c r="N5679" i="1"/>
  <c r="O5679" i="1"/>
  <c r="AB5679" i="1"/>
  <c r="AC5679" i="1"/>
  <c r="AD5679" i="1"/>
  <c r="N5680" i="1"/>
  <c r="O5680" i="1"/>
  <c r="AB5680" i="1"/>
  <c r="N5681" i="1"/>
  <c r="O5681" i="1"/>
  <c r="AB5681" i="1"/>
  <c r="N5682" i="1"/>
  <c r="O5682" i="1"/>
  <c r="AB5682" i="1"/>
  <c r="N5683" i="1"/>
  <c r="O5683" i="1"/>
  <c r="AB5683" i="1"/>
  <c r="N5684" i="1"/>
  <c r="O5684" i="1"/>
  <c r="AB5684" i="1"/>
  <c r="N5685" i="1"/>
  <c r="O5685" i="1"/>
  <c r="AB5685" i="1"/>
  <c r="N5686" i="1"/>
  <c r="O5686" i="1"/>
  <c r="AB5686" i="1"/>
  <c r="N5687" i="1"/>
  <c r="O5687" i="1"/>
  <c r="AB5687" i="1"/>
  <c r="N5688" i="1"/>
  <c r="O5688" i="1"/>
  <c r="AB5688" i="1"/>
  <c r="N5689" i="1"/>
  <c r="O5689" i="1"/>
  <c r="AB5689" i="1"/>
  <c r="AC5689" i="1"/>
  <c r="AD5689" i="1"/>
  <c r="N5690" i="1"/>
  <c r="O5690" i="1"/>
  <c r="AB5690" i="1"/>
  <c r="N5691" i="1"/>
  <c r="O5691" i="1"/>
  <c r="AB5691" i="1"/>
  <c r="AC5691" i="1"/>
  <c r="AD5691" i="1"/>
  <c r="N5692" i="1"/>
  <c r="O5692" i="1"/>
  <c r="AB5692" i="1"/>
  <c r="AC5692" i="1"/>
  <c r="AD5692" i="1"/>
  <c r="N5693" i="1"/>
  <c r="O5693" i="1"/>
  <c r="AB5693" i="1"/>
  <c r="AC5693" i="1"/>
  <c r="AD5693" i="1"/>
  <c r="N5694" i="1"/>
  <c r="O5694" i="1"/>
  <c r="AB5694" i="1"/>
  <c r="N5695" i="1"/>
  <c r="O5695" i="1"/>
  <c r="AB5695" i="1"/>
  <c r="N5696" i="1"/>
  <c r="O5696" i="1"/>
  <c r="AB5696" i="1"/>
  <c r="N5697" i="1"/>
  <c r="O5697" i="1"/>
  <c r="AB5697" i="1"/>
  <c r="AC5697" i="1"/>
  <c r="AD5697" i="1"/>
  <c r="N5698" i="1"/>
  <c r="O5698" i="1"/>
  <c r="AB5698" i="1"/>
  <c r="AC5698" i="1"/>
  <c r="AD5698" i="1"/>
  <c r="N5699" i="1"/>
  <c r="O5699" i="1"/>
  <c r="AB5699" i="1"/>
  <c r="AC5699" i="1"/>
  <c r="AD5699" i="1"/>
  <c r="N5700" i="1"/>
  <c r="O5700" i="1"/>
  <c r="AB5700" i="1"/>
  <c r="N5701" i="1"/>
  <c r="O5701" i="1"/>
  <c r="AB5701" i="1"/>
  <c r="N5702" i="1"/>
  <c r="O5702" i="1"/>
  <c r="AB5702" i="1"/>
  <c r="AC5702" i="1"/>
  <c r="AD5702" i="1"/>
  <c r="N5703" i="1"/>
  <c r="O5703" i="1"/>
  <c r="AB5703" i="1"/>
  <c r="N5704" i="1"/>
  <c r="O5704" i="1"/>
  <c r="AB5704" i="1"/>
  <c r="N5705" i="1"/>
  <c r="O5705" i="1"/>
  <c r="AB5705" i="1"/>
  <c r="AC5705" i="1"/>
  <c r="AD5705" i="1"/>
  <c r="N5706" i="1"/>
  <c r="O5706" i="1"/>
  <c r="AB5706" i="1"/>
  <c r="N5707" i="1"/>
  <c r="O5707" i="1"/>
  <c r="AB5707" i="1"/>
  <c r="N5708" i="1"/>
  <c r="O5708" i="1"/>
  <c r="AB5708" i="1"/>
  <c r="N5709" i="1"/>
  <c r="O5709" i="1"/>
  <c r="AB5709" i="1"/>
  <c r="N5710" i="1"/>
  <c r="O5710" i="1"/>
  <c r="AB5710" i="1"/>
  <c r="N5711" i="1"/>
  <c r="O5711" i="1"/>
  <c r="AB5711" i="1"/>
  <c r="N5712" i="1"/>
  <c r="O5712" i="1"/>
  <c r="AB5712" i="1"/>
  <c r="N5713" i="1"/>
  <c r="O5713" i="1"/>
  <c r="AB5713" i="1"/>
  <c r="N5714" i="1"/>
  <c r="O5714" i="1"/>
  <c r="AB5714" i="1"/>
  <c r="N5715" i="1"/>
  <c r="O5715" i="1"/>
  <c r="AB5715" i="1"/>
  <c r="AC5715" i="1"/>
  <c r="AD5715" i="1"/>
  <c r="N5716" i="1"/>
  <c r="O5716" i="1"/>
  <c r="AB5716" i="1"/>
  <c r="N5717" i="1"/>
  <c r="O5717" i="1"/>
  <c r="AB5717" i="1"/>
  <c r="AC5717" i="1"/>
  <c r="AD5717" i="1"/>
  <c r="N5718" i="1"/>
  <c r="O5718" i="1"/>
  <c r="AB5718" i="1"/>
  <c r="AC5718" i="1"/>
  <c r="AD5718" i="1"/>
  <c r="N5719" i="1"/>
  <c r="O5719" i="1"/>
  <c r="AB5719" i="1"/>
  <c r="N5720" i="1"/>
  <c r="O5720" i="1"/>
  <c r="AB5720" i="1"/>
  <c r="AC5720" i="1"/>
  <c r="AD5720" i="1"/>
  <c r="N5721" i="1"/>
  <c r="O5721" i="1"/>
  <c r="AB5721" i="1"/>
  <c r="N5722" i="1"/>
  <c r="O5722" i="1"/>
  <c r="AB5722" i="1"/>
  <c r="N5723" i="1"/>
  <c r="O5723" i="1"/>
  <c r="AB5723" i="1"/>
  <c r="N5724" i="1"/>
  <c r="O5724" i="1"/>
  <c r="AB5724" i="1"/>
  <c r="N5725" i="1"/>
  <c r="O5725" i="1"/>
  <c r="AB5725" i="1"/>
  <c r="N5726" i="1"/>
  <c r="O5726" i="1"/>
  <c r="AB5726" i="1"/>
  <c r="AC5726" i="1"/>
  <c r="AD5726" i="1"/>
  <c r="N5727" i="1"/>
  <c r="O5727" i="1"/>
  <c r="AB5727" i="1"/>
  <c r="N5728" i="1"/>
  <c r="O5728" i="1"/>
  <c r="AB5728" i="1"/>
  <c r="N5729" i="1"/>
  <c r="O5729" i="1"/>
  <c r="AB5729" i="1"/>
  <c r="N5730" i="1"/>
  <c r="O5730" i="1"/>
  <c r="AB5730" i="1"/>
  <c r="N5731" i="1"/>
  <c r="O5731" i="1"/>
  <c r="AB5731" i="1"/>
  <c r="N5732" i="1"/>
  <c r="O5732" i="1"/>
  <c r="AB5732" i="1"/>
  <c r="N5733" i="1"/>
  <c r="O5733" i="1"/>
  <c r="AB5733" i="1"/>
  <c r="N5734" i="1"/>
  <c r="O5734" i="1"/>
  <c r="AB5734" i="1"/>
  <c r="AC5734" i="1"/>
  <c r="AD5734" i="1"/>
  <c r="N5735" i="1"/>
  <c r="O5735" i="1"/>
  <c r="AB5735" i="1"/>
  <c r="N5736" i="1"/>
  <c r="O5736" i="1"/>
  <c r="AB5736" i="1"/>
  <c r="N5737" i="1"/>
  <c r="O5737" i="1"/>
  <c r="AB5737" i="1"/>
  <c r="N5738" i="1"/>
  <c r="O5738" i="1"/>
  <c r="AB5738" i="1"/>
  <c r="N5739" i="1"/>
  <c r="O5739" i="1"/>
  <c r="AB5739" i="1"/>
  <c r="N5740" i="1"/>
  <c r="O5740" i="1"/>
  <c r="AB5740" i="1"/>
  <c r="N5741" i="1"/>
  <c r="O5741" i="1"/>
  <c r="AB5741" i="1"/>
  <c r="N5742" i="1"/>
  <c r="O5742" i="1"/>
  <c r="AB5742" i="1"/>
  <c r="N5743" i="1"/>
  <c r="O5743" i="1"/>
  <c r="AB5743" i="1"/>
  <c r="N5744" i="1"/>
  <c r="O5744" i="1"/>
  <c r="AB5744" i="1"/>
  <c r="N5745" i="1"/>
  <c r="O5745" i="1"/>
  <c r="AB5745" i="1"/>
  <c r="N5746" i="1"/>
  <c r="O5746" i="1"/>
  <c r="AB5746" i="1"/>
  <c r="AC5746" i="1"/>
  <c r="AD5746" i="1"/>
  <c r="N5747" i="1"/>
  <c r="O5747" i="1"/>
  <c r="AB5747" i="1"/>
  <c r="N5748" i="1"/>
  <c r="O5748" i="1"/>
  <c r="AB5748" i="1"/>
  <c r="N5749" i="1"/>
  <c r="O5749" i="1"/>
  <c r="AB5749" i="1"/>
  <c r="N5750" i="1"/>
  <c r="O5750" i="1"/>
  <c r="AB5750" i="1"/>
  <c r="N5751" i="1"/>
  <c r="O5751" i="1"/>
  <c r="AB5751" i="1"/>
  <c r="N5752" i="1"/>
  <c r="O5752" i="1"/>
  <c r="AB5752" i="1"/>
  <c r="N5753" i="1"/>
  <c r="O5753" i="1"/>
  <c r="AB5753" i="1"/>
  <c r="N5754" i="1"/>
  <c r="O5754" i="1"/>
  <c r="AB5754" i="1"/>
  <c r="N5755" i="1"/>
  <c r="O5755" i="1"/>
  <c r="AB5755" i="1"/>
  <c r="AC5755" i="1"/>
  <c r="AD5755" i="1"/>
  <c r="N5756" i="1"/>
  <c r="O5756" i="1"/>
  <c r="AB5756" i="1"/>
  <c r="AC5756" i="1"/>
  <c r="AD5756" i="1"/>
  <c r="N5757" i="1"/>
  <c r="O5757" i="1"/>
  <c r="AB5757" i="1"/>
  <c r="N5758" i="1"/>
  <c r="O5758" i="1"/>
  <c r="AB5758" i="1"/>
  <c r="N5759" i="1"/>
  <c r="O5759" i="1"/>
  <c r="AB5759" i="1"/>
  <c r="N5760" i="1"/>
  <c r="O5760" i="1"/>
  <c r="AB5760" i="1"/>
  <c r="N5761" i="1"/>
  <c r="O5761" i="1"/>
  <c r="AB5761" i="1"/>
  <c r="N5762" i="1"/>
  <c r="O5762" i="1"/>
  <c r="AB5762" i="1"/>
  <c r="AC5762" i="1"/>
  <c r="AD5762" i="1"/>
  <c r="N5763" i="1"/>
  <c r="O5763" i="1"/>
  <c r="AB5763" i="1"/>
  <c r="AC5763" i="1"/>
  <c r="AD5763" i="1"/>
  <c r="N5764" i="1"/>
  <c r="O5764" i="1"/>
  <c r="AB5764" i="1"/>
  <c r="AC5764" i="1"/>
  <c r="AD5764" i="1"/>
  <c r="N5765" i="1"/>
  <c r="O5765" i="1"/>
  <c r="AB5765" i="1"/>
  <c r="N5766" i="1"/>
  <c r="O5766" i="1"/>
  <c r="AB5766" i="1"/>
  <c r="N5767" i="1"/>
  <c r="O5767" i="1"/>
  <c r="AB5767" i="1"/>
  <c r="N5768" i="1"/>
  <c r="O5768" i="1"/>
  <c r="AB5768" i="1"/>
  <c r="N5769" i="1"/>
  <c r="O5769" i="1"/>
  <c r="AB5769" i="1"/>
  <c r="AC5769" i="1"/>
  <c r="AD5769" i="1"/>
  <c r="N5770" i="1"/>
  <c r="O5770" i="1"/>
  <c r="AB5770" i="1"/>
  <c r="N5771" i="1"/>
  <c r="O5771" i="1"/>
  <c r="AB5771" i="1"/>
  <c r="AC5771" i="1"/>
  <c r="AD5771" i="1"/>
  <c r="N5772" i="1"/>
  <c r="O5772" i="1"/>
  <c r="AB5772" i="1"/>
  <c r="N5773" i="1"/>
  <c r="O5773" i="1"/>
  <c r="AB5773" i="1"/>
  <c r="AC5773" i="1"/>
  <c r="AD5773" i="1"/>
  <c r="N5774" i="1"/>
  <c r="O5774" i="1"/>
  <c r="AB5774" i="1"/>
  <c r="AC5774" i="1"/>
  <c r="AD5774" i="1"/>
  <c r="N5775" i="1"/>
  <c r="O5775" i="1"/>
  <c r="AB5775" i="1"/>
  <c r="AC5775" i="1"/>
  <c r="AD5775" i="1"/>
  <c r="N5776" i="1"/>
  <c r="O5776" i="1"/>
  <c r="AB5776" i="1"/>
  <c r="AC5776" i="1"/>
  <c r="AD5776" i="1"/>
  <c r="N5777" i="1"/>
  <c r="O5777" i="1"/>
  <c r="AB5777" i="1"/>
  <c r="AC5777" i="1"/>
  <c r="AD5777" i="1"/>
  <c r="N5778" i="1"/>
  <c r="O5778" i="1"/>
  <c r="AB5778" i="1"/>
  <c r="N5779" i="1"/>
  <c r="O5779" i="1"/>
  <c r="AB5779" i="1"/>
  <c r="N5780" i="1"/>
  <c r="O5780" i="1"/>
  <c r="AB5780" i="1"/>
  <c r="N5781" i="1"/>
  <c r="O5781" i="1"/>
  <c r="AB5781" i="1"/>
  <c r="N5782" i="1"/>
  <c r="O5782" i="1"/>
  <c r="AB5782" i="1"/>
  <c r="N5783" i="1"/>
  <c r="O5783" i="1"/>
  <c r="AB5783" i="1"/>
  <c r="N5784" i="1"/>
  <c r="O5784" i="1"/>
  <c r="AB5784" i="1"/>
  <c r="N5785" i="1"/>
  <c r="O5785" i="1"/>
  <c r="AB5785" i="1"/>
  <c r="N5786" i="1"/>
  <c r="O5786" i="1"/>
  <c r="AB5786" i="1"/>
  <c r="N5787" i="1"/>
  <c r="O5787" i="1"/>
  <c r="AB5787" i="1"/>
  <c r="AC5787" i="1"/>
  <c r="AD5787" i="1"/>
  <c r="N5788" i="1"/>
  <c r="O5788" i="1"/>
  <c r="AB5788" i="1"/>
  <c r="N5789" i="1"/>
  <c r="O5789" i="1"/>
  <c r="AB5789" i="1"/>
  <c r="AC5789" i="1"/>
  <c r="AD5789" i="1"/>
  <c r="N5790" i="1"/>
  <c r="O5790" i="1"/>
  <c r="AB5790" i="1"/>
  <c r="AC5790" i="1"/>
  <c r="AD5790" i="1"/>
  <c r="N5791" i="1"/>
  <c r="O5791" i="1"/>
  <c r="AB5791" i="1"/>
  <c r="AC5791" i="1"/>
  <c r="AD5791" i="1"/>
  <c r="N5792" i="1"/>
  <c r="O5792" i="1"/>
  <c r="AB5792" i="1"/>
  <c r="N5793" i="1"/>
  <c r="O5793" i="1"/>
  <c r="AB5793" i="1"/>
  <c r="N5794" i="1"/>
  <c r="O5794" i="1"/>
  <c r="AB5794" i="1"/>
  <c r="N5795" i="1"/>
  <c r="O5795" i="1"/>
  <c r="AB5795" i="1"/>
  <c r="N5796" i="1"/>
  <c r="O5796" i="1"/>
  <c r="AB5796" i="1"/>
  <c r="N5797" i="1"/>
  <c r="O5797" i="1"/>
  <c r="AB5797" i="1"/>
  <c r="N5798" i="1"/>
  <c r="O5798" i="1"/>
  <c r="AB5798" i="1"/>
  <c r="N5799" i="1"/>
  <c r="O5799" i="1"/>
  <c r="AB5799" i="1"/>
  <c r="N5800" i="1"/>
  <c r="O5800" i="1"/>
  <c r="AB5800" i="1"/>
  <c r="N5801" i="1"/>
  <c r="O5801" i="1"/>
  <c r="AB5801" i="1"/>
  <c r="N5802" i="1"/>
  <c r="O5802" i="1"/>
  <c r="AB5802" i="1"/>
  <c r="N5803" i="1"/>
  <c r="O5803" i="1"/>
  <c r="AB5803" i="1"/>
  <c r="N5804" i="1"/>
  <c r="O5804" i="1"/>
  <c r="AB5804" i="1"/>
  <c r="N5805" i="1"/>
  <c r="O5805" i="1"/>
  <c r="AB5805" i="1"/>
  <c r="N5806" i="1"/>
  <c r="O5806" i="1"/>
  <c r="AB5806" i="1"/>
  <c r="N5807" i="1"/>
  <c r="O5807" i="1"/>
  <c r="AB5807" i="1"/>
  <c r="AC5807" i="1"/>
  <c r="AD5807" i="1"/>
  <c r="N5808" i="1"/>
  <c r="O5808" i="1"/>
  <c r="AB5808" i="1"/>
  <c r="N5809" i="1"/>
  <c r="O5809" i="1"/>
  <c r="AB5809" i="1"/>
  <c r="AC5809" i="1"/>
  <c r="AD5809" i="1"/>
  <c r="N5810" i="1"/>
  <c r="O5810" i="1"/>
  <c r="AB5810" i="1"/>
  <c r="N5811" i="1"/>
  <c r="O5811" i="1"/>
  <c r="AB5811" i="1"/>
  <c r="N5812" i="1"/>
  <c r="O5812" i="1"/>
  <c r="AB5812" i="1"/>
  <c r="N5813" i="1"/>
  <c r="O5813" i="1"/>
  <c r="AB5813" i="1"/>
  <c r="N5814" i="1"/>
  <c r="O5814" i="1"/>
  <c r="AB5814" i="1"/>
  <c r="N5815" i="1"/>
  <c r="O5815" i="1"/>
  <c r="AB5815" i="1"/>
  <c r="AC5815" i="1"/>
  <c r="AD5815" i="1"/>
  <c r="N5816" i="1"/>
  <c r="O5816" i="1"/>
  <c r="AB5816" i="1"/>
  <c r="N5817" i="1"/>
  <c r="O5817" i="1"/>
  <c r="AB5817" i="1"/>
  <c r="N5818" i="1"/>
  <c r="O5818" i="1"/>
  <c r="AB5818" i="1"/>
  <c r="AC5818" i="1"/>
  <c r="AD5818" i="1"/>
  <c r="N5819" i="1"/>
  <c r="O5819" i="1"/>
  <c r="AB5819" i="1"/>
  <c r="AC5819" i="1"/>
  <c r="AD5819" i="1"/>
  <c r="N5820" i="1"/>
  <c r="O5820" i="1"/>
  <c r="AB5820" i="1"/>
  <c r="N5821" i="1"/>
  <c r="O5821" i="1"/>
  <c r="AB5821" i="1"/>
  <c r="AC5821" i="1"/>
  <c r="AD5821" i="1"/>
  <c r="N5822" i="1"/>
  <c r="O5822" i="1"/>
  <c r="AB5822" i="1"/>
  <c r="AC5822" i="1"/>
  <c r="AD5822" i="1"/>
  <c r="N5823" i="1"/>
  <c r="O5823" i="1"/>
  <c r="AB5823" i="1"/>
  <c r="AC5823" i="1"/>
  <c r="AD5823" i="1"/>
  <c r="N5824" i="1"/>
  <c r="O5824" i="1"/>
  <c r="AB5824" i="1"/>
  <c r="N5825" i="1"/>
  <c r="O5825" i="1"/>
  <c r="AB5825" i="1"/>
  <c r="AC5825" i="1"/>
  <c r="AD5825" i="1"/>
  <c r="N5826" i="1"/>
  <c r="O5826" i="1"/>
  <c r="AB5826" i="1"/>
  <c r="N5827" i="1"/>
  <c r="O5827" i="1"/>
  <c r="AB5827" i="1"/>
  <c r="N5828" i="1"/>
  <c r="O5828" i="1"/>
  <c r="AB5828" i="1"/>
  <c r="N5829" i="1"/>
  <c r="O5829" i="1"/>
  <c r="AB5829" i="1"/>
  <c r="N5830" i="1"/>
  <c r="O5830" i="1"/>
  <c r="AB5830" i="1"/>
  <c r="N5831" i="1"/>
  <c r="O5831" i="1"/>
  <c r="AB5831" i="1"/>
  <c r="N5832" i="1"/>
  <c r="O5832" i="1"/>
  <c r="AB5832" i="1"/>
  <c r="AC5832" i="1"/>
  <c r="AD5832" i="1"/>
  <c r="N5833" i="1"/>
  <c r="O5833" i="1"/>
  <c r="AB5833" i="1"/>
  <c r="AC5833" i="1"/>
  <c r="AD5833" i="1"/>
  <c r="N5834" i="1"/>
  <c r="O5834" i="1"/>
  <c r="AB5834" i="1"/>
  <c r="N5835" i="1"/>
  <c r="O5835" i="1"/>
  <c r="AB5835" i="1"/>
  <c r="N5836" i="1"/>
  <c r="O5836" i="1"/>
  <c r="AB5836" i="1"/>
  <c r="N5837" i="1"/>
  <c r="O5837" i="1"/>
  <c r="AB5837" i="1"/>
  <c r="N5838" i="1"/>
  <c r="O5838" i="1"/>
  <c r="AB5838" i="1"/>
  <c r="N5839" i="1"/>
  <c r="O5839" i="1"/>
  <c r="AB5839" i="1"/>
  <c r="N5840" i="1"/>
  <c r="O5840" i="1"/>
  <c r="AB5840" i="1"/>
  <c r="N5841" i="1"/>
  <c r="O5841" i="1"/>
  <c r="AB5841" i="1"/>
  <c r="N5842" i="1"/>
  <c r="O5842" i="1"/>
  <c r="AB5842" i="1"/>
  <c r="N5843" i="1"/>
  <c r="O5843" i="1"/>
  <c r="AB5843" i="1"/>
  <c r="N5844" i="1"/>
  <c r="O5844" i="1"/>
  <c r="AB5844" i="1"/>
  <c r="N5845" i="1"/>
  <c r="O5845" i="1"/>
  <c r="AB5845" i="1"/>
  <c r="N5846" i="1"/>
  <c r="O5846" i="1"/>
  <c r="AB5846" i="1"/>
  <c r="N5847" i="1"/>
  <c r="O5847" i="1"/>
  <c r="AB5847" i="1"/>
  <c r="N5848" i="1"/>
  <c r="O5848" i="1"/>
  <c r="AB5848" i="1"/>
  <c r="N5849" i="1"/>
  <c r="O5849" i="1"/>
  <c r="AB5849" i="1"/>
  <c r="N5850" i="1"/>
  <c r="O5850" i="1"/>
  <c r="AB5850" i="1"/>
  <c r="N5851" i="1"/>
  <c r="O5851" i="1"/>
  <c r="AB5851" i="1"/>
  <c r="N5852" i="1"/>
  <c r="O5852" i="1"/>
  <c r="AB5852" i="1"/>
  <c r="N5853" i="1"/>
  <c r="O5853" i="1"/>
  <c r="AB5853" i="1"/>
  <c r="N5854" i="1"/>
  <c r="O5854" i="1"/>
  <c r="AB5854" i="1"/>
  <c r="N5855" i="1"/>
  <c r="O5855" i="1"/>
  <c r="AB5855" i="1"/>
  <c r="AC5855" i="1"/>
  <c r="AD5855" i="1"/>
  <c r="N5856" i="1"/>
  <c r="O5856" i="1"/>
  <c r="AB5856" i="1"/>
  <c r="AC5856" i="1"/>
  <c r="AD5856" i="1"/>
  <c r="N5857" i="1"/>
  <c r="O5857" i="1"/>
  <c r="AB5857" i="1"/>
  <c r="AC5857" i="1"/>
  <c r="AD5857" i="1"/>
  <c r="N5858" i="1"/>
  <c r="O5858" i="1"/>
  <c r="AB5858" i="1"/>
  <c r="N5859" i="1"/>
  <c r="O5859" i="1"/>
  <c r="AB5859" i="1"/>
  <c r="N5860" i="1"/>
  <c r="O5860" i="1"/>
  <c r="AB5860" i="1"/>
  <c r="N5861" i="1"/>
  <c r="O5861" i="1"/>
  <c r="AB5861" i="1"/>
  <c r="AC5861" i="1"/>
  <c r="AD5861" i="1"/>
  <c r="N5862" i="1"/>
  <c r="O5862" i="1"/>
  <c r="AB5862" i="1"/>
  <c r="AC5862" i="1"/>
  <c r="AD5862" i="1"/>
  <c r="N5863" i="1"/>
  <c r="O5863" i="1"/>
  <c r="AB5863" i="1"/>
  <c r="N5864" i="1"/>
  <c r="O5864" i="1"/>
  <c r="AB5864" i="1"/>
  <c r="N5865" i="1"/>
  <c r="O5865" i="1"/>
  <c r="AB5865" i="1"/>
  <c r="AC5865" i="1"/>
  <c r="AD5865" i="1"/>
  <c r="N5866" i="1"/>
  <c r="O5866" i="1"/>
  <c r="AB5866" i="1"/>
  <c r="N5867" i="1"/>
  <c r="O5867" i="1"/>
  <c r="AB5867" i="1"/>
  <c r="N5868" i="1"/>
  <c r="O5868" i="1"/>
  <c r="AB5868" i="1"/>
  <c r="N5869" i="1"/>
  <c r="O5869" i="1"/>
  <c r="AB5869" i="1"/>
  <c r="N5870" i="1"/>
  <c r="O5870" i="1"/>
  <c r="AB5870" i="1"/>
  <c r="N5871" i="1"/>
  <c r="O5871" i="1"/>
  <c r="AB5871" i="1"/>
  <c r="N5872" i="1"/>
  <c r="O5872" i="1"/>
  <c r="AB5872" i="1"/>
  <c r="N5873" i="1"/>
  <c r="O5873" i="1"/>
  <c r="AB5873" i="1"/>
  <c r="N5874" i="1"/>
  <c r="O5874" i="1"/>
  <c r="AB5874" i="1"/>
  <c r="N5875" i="1"/>
  <c r="O5875" i="1"/>
  <c r="AB5875" i="1"/>
  <c r="N5876" i="1"/>
  <c r="O5876" i="1"/>
  <c r="AB5876" i="1"/>
  <c r="N5877" i="1"/>
  <c r="O5877" i="1"/>
  <c r="AB5877" i="1"/>
  <c r="N5878" i="1"/>
  <c r="O5878" i="1"/>
  <c r="AB5878" i="1"/>
  <c r="N5879" i="1"/>
  <c r="O5879" i="1"/>
  <c r="AB5879" i="1"/>
  <c r="N5880" i="1"/>
  <c r="O5880" i="1"/>
  <c r="AB5880" i="1"/>
  <c r="N5881" i="1"/>
  <c r="O5881" i="1"/>
  <c r="AB5881" i="1"/>
  <c r="N5882" i="1"/>
  <c r="O5882" i="1"/>
  <c r="AB5882" i="1"/>
  <c r="N5883" i="1"/>
  <c r="O5883" i="1"/>
  <c r="AB5883" i="1"/>
  <c r="N5884" i="1"/>
  <c r="O5884" i="1"/>
  <c r="AB5884" i="1"/>
  <c r="N5885" i="1"/>
  <c r="O5885" i="1"/>
  <c r="AB5885" i="1"/>
  <c r="N5886" i="1"/>
  <c r="O5886" i="1"/>
  <c r="AB5886" i="1"/>
  <c r="N5887" i="1"/>
  <c r="O5887" i="1"/>
  <c r="AB5887" i="1"/>
  <c r="N5888" i="1"/>
  <c r="O5888" i="1"/>
  <c r="AB5888" i="1"/>
  <c r="N5889" i="1"/>
  <c r="O5889" i="1"/>
  <c r="AB5889" i="1"/>
  <c r="N5890" i="1"/>
  <c r="O5890" i="1"/>
  <c r="AB5890" i="1"/>
  <c r="N5891" i="1"/>
  <c r="O5891" i="1"/>
  <c r="AB5891" i="1"/>
  <c r="N5892" i="1"/>
  <c r="O5892" i="1"/>
  <c r="AB5892" i="1"/>
  <c r="N5893" i="1"/>
  <c r="O5893" i="1"/>
  <c r="AB5893" i="1"/>
  <c r="N5894" i="1"/>
  <c r="O5894" i="1"/>
  <c r="AB5894" i="1"/>
  <c r="N5895" i="1"/>
  <c r="O5895" i="1"/>
  <c r="AB5895" i="1"/>
  <c r="N5896" i="1"/>
  <c r="O5896" i="1"/>
  <c r="AB5896" i="1"/>
  <c r="N5897" i="1"/>
  <c r="O5897" i="1"/>
  <c r="AB5897" i="1"/>
  <c r="AC5897" i="1"/>
  <c r="AD5897" i="1"/>
  <c r="N5898" i="1"/>
  <c r="O5898" i="1"/>
  <c r="AB5898" i="1"/>
  <c r="AC5898" i="1"/>
  <c r="AD5898" i="1"/>
  <c r="N5899" i="1"/>
  <c r="O5899" i="1"/>
  <c r="AB5899" i="1"/>
  <c r="AC5899" i="1"/>
  <c r="AD5899" i="1"/>
  <c r="N5900" i="1"/>
  <c r="O5900" i="1"/>
  <c r="AB5900" i="1"/>
  <c r="N5901" i="1"/>
  <c r="O5901" i="1"/>
  <c r="AB5901" i="1"/>
  <c r="AC5901" i="1"/>
  <c r="AD5901" i="1"/>
  <c r="N5902" i="1"/>
  <c r="O5902" i="1"/>
  <c r="AB5902" i="1"/>
  <c r="N5903" i="1"/>
  <c r="O5903" i="1"/>
  <c r="AB5903" i="1"/>
  <c r="N5904" i="1"/>
  <c r="O5904" i="1"/>
  <c r="AB5904" i="1"/>
  <c r="N5905" i="1"/>
  <c r="O5905" i="1"/>
  <c r="AB5905" i="1"/>
  <c r="N5906" i="1"/>
  <c r="O5906" i="1"/>
  <c r="AB5906" i="1"/>
  <c r="N5907" i="1"/>
  <c r="O5907" i="1"/>
  <c r="AB5907" i="1"/>
  <c r="AC5907" i="1"/>
  <c r="AD5907" i="1"/>
  <c r="N5908" i="1"/>
  <c r="O5908" i="1"/>
  <c r="AB5908" i="1"/>
  <c r="N5909" i="1"/>
  <c r="O5909" i="1"/>
  <c r="AB5909" i="1"/>
  <c r="N5910" i="1"/>
  <c r="O5910" i="1"/>
  <c r="AB5910" i="1"/>
  <c r="N5911" i="1"/>
  <c r="O5911" i="1"/>
  <c r="AB5911" i="1"/>
  <c r="N5912" i="1"/>
  <c r="O5912" i="1"/>
  <c r="AB5912" i="1"/>
  <c r="N5913" i="1"/>
  <c r="O5913" i="1"/>
  <c r="AB5913" i="1"/>
  <c r="AC5913" i="1"/>
  <c r="AD5913" i="1"/>
  <c r="N5914" i="1"/>
  <c r="O5914" i="1"/>
  <c r="AB5914" i="1"/>
  <c r="N5915" i="1"/>
  <c r="O5915" i="1"/>
  <c r="AB5915" i="1"/>
  <c r="N5916" i="1"/>
  <c r="O5916" i="1"/>
  <c r="AB5916" i="1"/>
  <c r="N5917" i="1"/>
  <c r="O5917" i="1"/>
  <c r="AB5917" i="1"/>
  <c r="N5918" i="1"/>
  <c r="O5918" i="1"/>
  <c r="AB5918" i="1"/>
  <c r="N5919" i="1"/>
  <c r="O5919" i="1"/>
  <c r="AB5919" i="1"/>
  <c r="N5920" i="1"/>
  <c r="O5920" i="1"/>
  <c r="AB5920" i="1"/>
  <c r="N5921" i="1"/>
  <c r="O5921" i="1"/>
  <c r="AB5921" i="1"/>
  <c r="N5922" i="1"/>
  <c r="O5922" i="1"/>
  <c r="AB5922" i="1"/>
  <c r="N5923" i="1"/>
  <c r="O5923" i="1"/>
  <c r="AB5923" i="1"/>
  <c r="N5924" i="1"/>
  <c r="O5924" i="1"/>
  <c r="AB5924" i="1"/>
  <c r="N5925" i="1"/>
  <c r="O5925" i="1"/>
  <c r="AB5925" i="1"/>
  <c r="N5926" i="1"/>
  <c r="O5926" i="1"/>
  <c r="AB5926" i="1"/>
  <c r="N5927" i="1"/>
  <c r="O5927" i="1"/>
  <c r="AB5927" i="1"/>
  <c r="AC5927" i="1"/>
  <c r="AD5927" i="1"/>
  <c r="N5928" i="1"/>
  <c r="O5928" i="1"/>
  <c r="AB5928" i="1"/>
  <c r="N5929" i="1"/>
  <c r="O5929" i="1"/>
  <c r="AB5929" i="1"/>
  <c r="AC5929" i="1"/>
  <c r="AD5929" i="1"/>
  <c r="N5930" i="1"/>
  <c r="O5930" i="1"/>
  <c r="AB5930" i="1"/>
  <c r="N5931" i="1"/>
  <c r="O5931" i="1"/>
  <c r="AB5931" i="1"/>
  <c r="AC5931" i="1"/>
  <c r="AD5931" i="1"/>
  <c r="N5932" i="1"/>
  <c r="O5932" i="1"/>
  <c r="AB5932" i="1"/>
  <c r="AC5932" i="1"/>
  <c r="AD5932" i="1"/>
  <c r="N5933" i="1"/>
  <c r="O5933" i="1"/>
  <c r="AB5933" i="1"/>
  <c r="N5934" i="1"/>
  <c r="O5934" i="1"/>
  <c r="AB5934" i="1"/>
  <c r="N5935" i="1"/>
  <c r="O5935" i="1"/>
  <c r="AB5935" i="1"/>
  <c r="N5936" i="1"/>
  <c r="O5936" i="1"/>
  <c r="AB5936" i="1"/>
  <c r="AC5936" i="1"/>
  <c r="AD5936" i="1"/>
  <c r="N5937" i="1"/>
  <c r="O5937" i="1"/>
  <c r="AB5937" i="1"/>
  <c r="N5938" i="1"/>
  <c r="O5938" i="1"/>
  <c r="AB5938" i="1"/>
  <c r="N5939" i="1"/>
  <c r="O5939" i="1"/>
  <c r="AB5939" i="1"/>
  <c r="N5940" i="1"/>
  <c r="O5940" i="1"/>
  <c r="AB5940" i="1"/>
  <c r="AC5940" i="1"/>
  <c r="AD5940" i="1"/>
  <c r="N5941" i="1"/>
  <c r="O5941" i="1"/>
  <c r="AB5941" i="1"/>
  <c r="N5942" i="1"/>
  <c r="O5942" i="1"/>
  <c r="AB5942" i="1"/>
  <c r="N5943" i="1"/>
  <c r="O5943" i="1"/>
  <c r="AB5943" i="1"/>
  <c r="N5944" i="1"/>
  <c r="O5944" i="1"/>
  <c r="AB5944" i="1"/>
  <c r="N5945" i="1"/>
  <c r="O5945" i="1"/>
  <c r="AB5945" i="1"/>
  <c r="N5946" i="1"/>
  <c r="O5946" i="1"/>
  <c r="AB5946" i="1"/>
  <c r="N5947" i="1"/>
  <c r="O5947" i="1"/>
  <c r="AB5947" i="1"/>
  <c r="N5948" i="1"/>
  <c r="O5948" i="1"/>
  <c r="AB5948" i="1"/>
  <c r="N5949" i="1"/>
  <c r="O5949" i="1"/>
  <c r="AB5949" i="1"/>
  <c r="N5950" i="1"/>
  <c r="O5950" i="1"/>
  <c r="AB5950" i="1"/>
  <c r="N5951" i="1"/>
  <c r="O5951" i="1"/>
  <c r="AB5951" i="1"/>
  <c r="AC5951" i="1"/>
  <c r="AD5951" i="1"/>
  <c r="N5952" i="1"/>
  <c r="O5952" i="1"/>
  <c r="AB5952" i="1"/>
  <c r="N5953" i="1"/>
  <c r="O5953" i="1"/>
  <c r="AB5953" i="1"/>
  <c r="N5954" i="1"/>
  <c r="O5954" i="1"/>
  <c r="AB5954" i="1"/>
  <c r="N5955" i="1"/>
  <c r="O5955" i="1"/>
  <c r="AB5955" i="1"/>
  <c r="N5956" i="1"/>
  <c r="O5956" i="1"/>
  <c r="AB5956" i="1"/>
  <c r="N5957" i="1"/>
  <c r="O5957" i="1"/>
  <c r="AB5957" i="1"/>
  <c r="AC5957" i="1"/>
  <c r="AD5957" i="1"/>
  <c r="N5958" i="1"/>
  <c r="O5958" i="1"/>
  <c r="AB5958" i="1"/>
  <c r="N5959" i="1"/>
  <c r="O5959" i="1"/>
  <c r="AB5959" i="1"/>
  <c r="N5960" i="1"/>
  <c r="O5960" i="1"/>
  <c r="AB5960" i="1"/>
  <c r="N5961" i="1"/>
  <c r="O5961" i="1"/>
  <c r="AB5961" i="1"/>
  <c r="N5962" i="1"/>
  <c r="O5962" i="1"/>
  <c r="AB5962" i="1"/>
  <c r="N5963" i="1"/>
  <c r="O5963" i="1"/>
  <c r="AB5963" i="1"/>
  <c r="N5964" i="1"/>
  <c r="O5964" i="1"/>
  <c r="AB5964" i="1"/>
  <c r="N5965" i="1"/>
  <c r="O5965" i="1"/>
  <c r="AB5965" i="1"/>
  <c r="N5966" i="1"/>
  <c r="O5966" i="1"/>
  <c r="AB5966" i="1"/>
  <c r="AC5966" i="1"/>
  <c r="AD5966" i="1"/>
  <c r="N5967" i="1"/>
  <c r="O5967" i="1"/>
  <c r="AB5967" i="1"/>
  <c r="N5968" i="1"/>
  <c r="O5968" i="1"/>
  <c r="AB5968" i="1"/>
  <c r="N5969" i="1"/>
  <c r="O5969" i="1"/>
  <c r="AB5969" i="1"/>
  <c r="N5970" i="1"/>
  <c r="O5970" i="1"/>
  <c r="AB5970" i="1"/>
  <c r="N5971" i="1"/>
  <c r="O5971" i="1"/>
  <c r="AB5971" i="1"/>
  <c r="N5972" i="1"/>
  <c r="O5972" i="1"/>
  <c r="AB5972" i="1"/>
  <c r="N5973" i="1"/>
  <c r="O5973" i="1"/>
  <c r="AB5973" i="1"/>
  <c r="N5974" i="1"/>
  <c r="O5974" i="1"/>
  <c r="AB5974" i="1"/>
  <c r="N5975" i="1"/>
  <c r="O5975" i="1"/>
  <c r="AB5975" i="1"/>
  <c r="N5976" i="1"/>
  <c r="O5976" i="1"/>
  <c r="AB5976" i="1"/>
  <c r="AC5976" i="1"/>
  <c r="AD5976" i="1"/>
  <c r="N5977" i="1"/>
  <c r="O5977" i="1"/>
  <c r="AB5977" i="1"/>
  <c r="N5978" i="1"/>
  <c r="O5978" i="1"/>
  <c r="AB5978" i="1"/>
  <c r="N5979" i="1"/>
  <c r="O5979" i="1"/>
  <c r="AB5979" i="1"/>
  <c r="N5980" i="1"/>
  <c r="O5980" i="1"/>
  <c r="AB5980" i="1"/>
  <c r="AC5980" i="1"/>
  <c r="AD5980" i="1"/>
  <c r="N5981" i="1"/>
  <c r="O5981" i="1"/>
  <c r="AB5981" i="1"/>
  <c r="N5982" i="1"/>
  <c r="O5982" i="1"/>
  <c r="AB5982" i="1"/>
  <c r="N5983" i="1"/>
  <c r="O5983" i="1"/>
  <c r="AB5983" i="1"/>
  <c r="N5984" i="1"/>
  <c r="O5984" i="1"/>
  <c r="AB5984" i="1"/>
  <c r="N5985" i="1"/>
  <c r="O5985" i="1"/>
  <c r="AB5985" i="1"/>
  <c r="N5986" i="1"/>
  <c r="O5986" i="1"/>
  <c r="AB5986" i="1"/>
  <c r="N5987" i="1"/>
  <c r="O5987" i="1"/>
  <c r="AB5987" i="1"/>
  <c r="N5988" i="1"/>
  <c r="O5988" i="1"/>
  <c r="AB5988" i="1"/>
  <c r="N5989" i="1"/>
  <c r="O5989" i="1"/>
  <c r="AB5989" i="1"/>
  <c r="N5990" i="1"/>
  <c r="O5990" i="1"/>
  <c r="AB5990" i="1"/>
  <c r="N5991" i="1"/>
  <c r="O5991" i="1"/>
  <c r="AB5991" i="1"/>
  <c r="N5992" i="1"/>
  <c r="O5992" i="1"/>
  <c r="AB5992" i="1"/>
  <c r="AC5992" i="1"/>
  <c r="AD5992" i="1"/>
  <c r="N5993" i="1"/>
  <c r="O5993" i="1"/>
  <c r="AB5993" i="1"/>
  <c r="AC5993" i="1"/>
  <c r="AD5993" i="1"/>
  <c r="N5994" i="1"/>
  <c r="O5994" i="1"/>
  <c r="AB5994" i="1"/>
  <c r="AC5994" i="1"/>
  <c r="AD5994" i="1"/>
  <c r="N5995" i="1"/>
  <c r="O5995" i="1"/>
  <c r="AB5995" i="1"/>
  <c r="AC5995" i="1"/>
  <c r="AD5995" i="1"/>
  <c r="N5996" i="1"/>
  <c r="O5996" i="1"/>
  <c r="AB5996" i="1"/>
  <c r="AC5996" i="1"/>
  <c r="AD5996" i="1"/>
  <c r="N5997" i="1"/>
  <c r="O5997" i="1"/>
  <c r="AB5997" i="1"/>
  <c r="AC5997" i="1"/>
  <c r="AD5997" i="1"/>
  <c r="N5998" i="1"/>
  <c r="O5998" i="1"/>
  <c r="AB5998" i="1"/>
  <c r="N5999" i="1"/>
  <c r="O5999" i="1"/>
  <c r="AB5999" i="1"/>
  <c r="N6000" i="1"/>
  <c r="O6000" i="1"/>
  <c r="AB6000" i="1"/>
  <c r="N6001" i="1"/>
  <c r="O6001" i="1"/>
  <c r="AB6001" i="1"/>
  <c r="N6002" i="1"/>
  <c r="O6002" i="1"/>
  <c r="AB6002" i="1"/>
  <c r="N6003" i="1"/>
  <c r="O6003" i="1"/>
  <c r="AB6003" i="1"/>
  <c r="N6004" i="1"/>
  <c r="O6004" i="1"/>
  <c r="AB6004" i="1"/>
  <c r="N6005" i="1"/>
  <c r="O6005" i="1"/>
  <c r="AB6005" i="1"/>
  <c r="N6006" i="1"/>
  <c r="O6006" i="1"/>
  <c r="AB6006" i="1"/>
  <c r="N6007" i="1"/>
  <c r="O6007" i="1"/>
  <c r="AB6007" i="1"/>
  <c r="N6008" i="1"/>
  <c r="O6008" i="1"/>
  <c r="AB6008" i="1"/>
  <c r="N6009" i="1"/>
  <c r="O6009" i="1"/>
  <c r="AB6009" i="1"/>
  <c r="N6010" i="1"/>
  <c r="O6010" i="1"/>
  <c r="AB6010" i="1"/>
  <c r="N6011" i="1"/>
  <c r="O6011" i="1"/>
  <c r="AB6011" i="1"/>
  <c r="N6012" i="1"/>
  <c r="O6012" i="1"/>
  <c r="AB6012" i="1"/>
  <c r="N6013" i="1"/>
  <c r="O6013" i="1"/>
  <c r="AB6013" i="1"/>
  <c r="N6014" i="1"/>
  <c r="O6014" i="1"/>
  <c r="AB6014" i="1"/>
  <c r="N6015" i="1"/>
  <c r="O6015" i="1"/>
  <c r="AB6015" i="1"/>
  <c r="N6016" i="1"/>
  <c r="O6016" i="1"/>
  <c r="AB6016" i="1"/>
  <c r="N6017" i="1"/>
  <c r="O6017" i="1"/>
  <c r="AB6017" i="1"/>
  <c r="N6018" i="1"/>
  <c r="O6018" i="1"/>
  <c r="AB6018" i="1"/>
  <c r="N6019" i="1"/>
  <c r="O6019" i="1"/>
  <c r="AB6019" i="1"/>
  <c r="N6020" i="1"/>
  <c r="O6020" i="1"/>
  <c r="AB6020" i="1"/>
  <c r="N6021" i="1"/>
  <c r="O6021" i="1"/>
  <c r="AB6021" i="1"/>
  <c r="N6022" i="1"/>
  <c r="O6022" i="1"/>
  <c r="AB6022" i="1"/>
  <c r="N6023" i="1"/>
  <c r="O6023" i="1"/>
  <c r="AB6023" i="1"/>
  <c r="N6024" i="1"/>
  <c r="O6024" i="1"/>
  <c r="AB6024" i="1"/>
  <c r="AC6024" i="1"/>
  <c r="AD6024" i="1"/>
  <c r="N6025" i="1"/>
  <c r="O6025" i="1"/>
  <c r="AB6025" i="1"/>
  <c r="N6026" i="1"/>
  <c r="O6026" i="1"/>
  <c r="AB6026" i="1"/>
  <c r="N6027" i="1"/>
  <c r="O6027" i="1"/>
  <c r="AB6027" i="1"/>
  <c r="N6028" i="1"/>
  <c r="O6028" i="1"/>
  <c r="AB6028" i="1"/>
  <c r="AC6028" i="1"/>
  <c r="AD6028" i="1"/>
  <c r="N6029" i="1"/>
  <c r="O6029" i="1"/>
  <c r="AB6029" i="1"/>
  <c r="N6030" i="1"/>
  <c r="O6030" i="1"/>
  <c r="AB6030" i="1"/>
  <c r="N6031" i="1"/>
  <c r="O6031" i="1"/>
  <c r="AB6031" i="1"/>
  <c r="AC6031" i="1"/>
  <c r="AD6031" i="1"/>
  <c r="N6032" i="1"/>
  <c r="O6032" i="1"/>
  <c r="AB6032" i="1"/>
  <c r="N6033" i="1"/>
  <c r="O6033" i="1"/>
  <c r="AB6033" i="1"/>
  <c r="N6034" i="1"/>
  <c r="O6034" i="1"/>
  <c r="AB6034" i="1"/>
  <c r="N6035" i="1"/>
  <c r="O6035" i="1"/>
  <c r="AB6035" i="1"/>
  <c r="N6036" i="1"/>
  <c r="O6036" i="1"/>
  <c r="AB6036" i="1"/>
  <c r="N6037" i="1"/>
  <c r="O6037" i="1"/>
  <c r="AB6037" i="1"/>
  <c r="N6038" i="1"/>
  <c r="O6038" i="1"/>
  <c r="AB6038" i="1"/>
  <c r="N6039" i="1"/>
  <c r="O6039" i="1"/>
  <c r="AB6039" i="1"/>
  <c r="AC6039" i="1"/>
  <c r="AD6039" i="1"/>
  <c r="N6040" i="1"/>
  <c r="O6040" i="1"/>
  <c r="AB6040" i="1"/>
  <c r="AC6040" i="1"/>
  <c r="AD6040" i="1"/>
  <c r="N6041" i="1"/>
  <c r="O6041" i="1"/>
  <c r="AB6041" i="1"/>
  <c r="AC6041" i="1"/>
  <c r="AD6041" i="1"/>
  <c r="N6042" i="1"/>
  <c r="O6042" i="1"/>
  <c r="AB6042" i="1"/>
  <c r="AC6042" i="1"/>
  <c r="AD6042" i="1"/>
  <c r="N6043" i="1"/>
  <c r="O6043" i="1"/>
  <c r="AB6043" i="1"/>
  <c r="N6044" i="1"/>
  <c r="O6044" i="1"/>
  <c r="AB6044" i="1"/>
  <c r="N6045" i="1"/>
  <c r="O6045" i="1"/>
  <c r="AB6045" i="1"/>
  <c r="AC6045" i="1"/>
  <c r="AD6045" i="1"/>
  <c r="N6046" i="1"/>
  <c r="O6046" i="1"/>
  <c r="AB6046" i="1"/>
  <c r="N6047" i="1"/>
  <c r="O6047" i="1"/>
  <c r="AB6047" i="1"/>
  <c r="N6048" i="1"/>
  <c r="O6048" i="1"/>
  <c r="AB6048" i="1"/>
  <c r="AC6048" i="1"/>
  <c r="AD6048" i="1"/>
  <c r="N6049" i="1"/>
  <c r="O6049" i="1"/>
  <c r="AB6049" i="1"/>
  <c r="N6050" i="1"/>
  <c r="O6050" i="1"/>
  <c r="AB6050" i="1"/>
  <c r="N6051" i="1"/>
  <c r="O6051" i="1"/>
  <c r="AB6051" i="1"/>
  <c r="N6052" i="1"/>
  <c r="O6052" i="1"/>
  <c r="AB6052" i="1"/>
  <c r="N6053" i="1"/>
  <c r="O6053" i="1"/>
  <c r="AB6053" i="1"/>
  <c r="N6054" i="1"/>
  <c r="O6054" i="1"/>
  <c r="AB6054" i="1"/>
  <c r="N6055" i="1"/>
  <c r="O6055" i="1"/>
  <c r="AB6055" i="1"/>
  <c r="N6056" i="1"/>
  <c r="O6056" i="1"/>
  <c r="AB6056" i="1"/>
  <c r="N6057" i="1"/>
  <c r="O6057" i="1"/>
  <c r="AB6057" i="1"/>
  <c r="AC6057" i="1"/>
  <c r="AD6057" i="1"/>
  <c r="N6058" i="1"/>
  <c r="O6058" i="1"/>
  <c r="AB6058" i="1"/>
  <c r="N6059" i="1"/>
  <c r="O6059" i="1"/>
  <c r="AB6059" i="1"/>
  <c r="N6060" i="1"/>
  <c r="O6060" i="1"/>
  <c r="AB6060" i="1"/>
  <c r="N6061" i="1"/>
  <c r="O6061" i="1"/>
  <c r="AB6061" i="1"/>
  <c r="N6062" i="1"/>
  <c r="O6062" i="1"/>
  <c r="AB6062" i="1"/>
  <c r="N6063" i="1"/>
  <c r="O6063" i="1"/>
  <c r="AB6063" i="1"/>
  <c r="N6064" i="1"/>
  <c r="O6064" i="1"/>
  <c r="AB6064" i="1"/>
  <c r="AC6064" i="1"/>
  <c r="AD6064" i="1"/>
  <c r="N6065" i="1"/>
  <c r="O6065" i="1"/>
  <c r="AB6065" i="1"/>
  <c r="N6066" i="1"/>
  <c r="O6066" i="1"/>
  <c r="AB6066" i="1"/>
  <c r="N6067" i="1"/>
  <c r="O6067" i="1"/>
  <c r="AB6067" i="1"/>
  <c r="N6068" i="1"/>
  <c r="O6068" i="1"/>
  <c r="AB6068" i="1"/>
  <c r="N6069" i="1"/>
  <c r="O6069" i="1"/>
  <c r="AB6069" i="1"/>
  <c r="N6070" i="1"/>
  <c r="O6070" i="1"/>
  <c r="AB6070" i="1"/>
  <c r="N6071" i="1"/>
  <c r="O6071" i="1"/>
  <c r="AB6071" i="1"/>
  <c r="N6072" i="1"/>
  <c r="O6072" i="1"/>
  <c r="AB6072" i="1"/>
  <c r="N6073" i="1"/>
  <c r="O6073" i="1"/>
  <c r="AB6073" i="1"/>
  <c r="AC6073" i="1"/>
  <c r="AD6073" i="1"/>
  <c r="N6074" i="1"/>
  <c r="O6074" i="1"/>
  <c r="AB6074" i="1"/>
  <c r="N6075" i="1"/>
  <c r="O6075" i="1"/>
  <c r="AB6075" i="1"/>
  <c r="N6076" i="1"/>
  <c r="O6076" i="1"/>
  <c r="AB6076" i="1"/>
  <c r="N6077" i="1"/>
  <c r="O6077" i="1"/>
  <c r="AB6077" i="1"/>
  <c r="N6078" i="1"/>
  <c r="O6078" i="1"/>
  <c r="AB6078" i="1"/>
  <c r="AC6078" i="1"/>
  <c r="AD6078" i="1"/>
  <c r="N6079" i="1"/>
  <c r="O6079" i="1"/>
  <c r="AB6079" i="1"/>
  <c r="N6080" i="1"/>
  <c r="O6080" i="1"/>
  <c r="AB6080" i="1"/>
  <c r="N6081" i="1"/>
  <c r="O6081" i="1"/>
  <c r="AB6081" i="1"/>
  <c r="N6082" i="1"/>
  <c r="O6082" i="1"/>
  <c r="AB6082" i="1"/>
  <c r="N6083" i="1"/>
  <c r="O6083" i="1"/>
  <c r="AB6083" i="1"/>
  <c r="N6084" i="1"/>
  <c r="O6084" i="1"/>
  <c r="AB6084" i="1"/>
  <c r="N6085" i="1"/>
  <c r="O6085" i="1"/>
  <c r="AB6085" i="1"/>
  <c r="AC6085" i="1"/>
  <c r="AD6085" i="1"/>
  <c r="N6086" i="1"/>
  <c r="O6086" i="1"/>
  <c r="AB6086" i="1"/>
  <c r="AC6086" i="1"/>
  <c r="AD6086" i="1"/>
  <c r="N6087" i="1"/>
  <c r="O6087" i="1"/>
  <c r="AB6087" i="1"/>
  <c r="N6088" i="1"/>
  <c r="O6088" i="1"/>
  <c r="AB6088" i="1"/>
  <c r="N6089" i="1"/>
  <c r="O6089" i="1"/>
  <c r="AB6089" i="1"/>
  <c r="AC6089" i="1"/>
  <c r="AD6089" i="1"/>
  <c r="N6090" i="1"/>
  <c r="O6090" i="1"/>
  <c r="AB6090" i="1"/>
  <c r="AC6090" i="1"/>
  <c r="AD6090" i="1"/>
  <c r="N6091" i="1"/>
  <c r="O6091" i="1"/>
  <c r="AB6091" i="1"/>
  <c r="N6092" i="1"/>
  <c r="O6092" i="1"/>
  <c r="AB6092" i="1"/>
  <c r="N6093" i="1"/>
  <c r="O6093" i="1"/>
  <c r="AB6093" i="1"/>
  <c r="N6094" i="1"/>
  <c r="O6094" i="1"/>
  <c r="AB6094" i="1"/>
  <c r="N6095" i="1"/>
  <c r="O6095" i="1"/>
  <c r="AB6095" i="1"/>
  <c r="N6096" i="1"/>
  <c r="O6096" i="1"/>
  <c r="AB6096" i="1"/>
  <c r="N6097" i="1"/>
  <c r="O6097" i="1"/>
  <c r="AB6097" i="1"/>
  <c r="N6098" i="1"/>
  <c r="O6098" i="1"/>
  <c r="AB6098" i="1"/>
  <c r="AC6098" i="1"/>
  <c r="AD6098" i="1"/>
  <c r="N6099" i="1"/>
  <c r="O6099" i="1"/>
  <c r="AB6099" i="1"/>
  <c r="N6100" i="1"/>
  <c r="O6100" i="1"/>
  <c r="AB6100" i="1"/>
  <c r="N6101" i="1"/>
  <c r="O6101" i="1"/>
  <c r="AB6101" i="1"/>
  <c r="N6102" i="1"/>
  <c r="O6102" i="1"/>
  <c r="AB6102" i="1"/>
  <c r="N6103" i="1"/>
  <c r="O6103" i="1"/>
  <c r="AB6103" i="1"/>
  <c r="N6104" i="1"/>
  <c r="O6104" i="1"/>
  <c r="AB6104" i="1"/>
  <c r="N6105" i="1"/>
  <c r="O6105" i="1"/>
  <c r="AB6105" i="1"/>
  <c r="N6106" i="1"/>
  <c r="O6106" i="1"/>
  <c r="AB6106" i="1"/>
  <c r="N6107" i="1"/>
  <c r="O6107" i="1"/>
  <c r="AB6107" i="1"/>
  <c r="N6108" i="1"/>
  <c r="O6108" i="1"/>
  <c r="AB6108" i="1"/>
  <c r="N6109" i="1"/>
  <c r="O6109" i="1"/>
  <c r="AB6109" i="1"/>
  <c r="N6110" i="1"/>
  <c r="O6110" i="1"/>
  <c r="AB6110" i="1"/>
  <c r="N6111" i="1"/>
  <c r="O6111" i="1"/>
  <c r="AB6111" i="1"/>
  <c r="N6112" i="1"/>
  <c r="O6112" i="1"/>
  <c r="AB6112" i="1"/>
  <c r="N6113" i="1"/>
  <c r="O6113" i="1"/>
  <c r="AB6113" i="1"/>
  <c r="N6114" i="1"/>
  <c r="O6114" i="1"/>
  <c r="AB6114" i="1"/>
  <c r="N6115" i="1"/>
  <c r="O6115" i="1"/>
  <c r="AB6115" i="1"/>
  <c r="N6116" i="1"/>
  <c r="O6116" i="1"/>
  <c r="AB6116" i="1"/>
  <c r="N6117" i="1"/>
  <c r="O6117" i="1"/>
  <c r="AB6117" i="1"/>
  <c r="AC6117" i="1"/>
  <c r="AD6117" i="1"/>
  <c r="N6118" i="1"/>
  <c r="O6118" i="1"/>
  <c r="AB6118" i="1"/>
  <c r="N6119" i="1"/>
  <c r="O6119" i="1"/>
  <c r="AB6119" i="1"/>
  <c r="N6120" i="1"/>
  <c r="O6120" i="1"/>
  <c r="AB6120" i="1"/>
  <c r="N6121" i="1"/>
  <c r="O6121" i="1"/>
  <c r="AB6121" i="1"/>
  <c r="N6122" i="1"/>
  <c r="O6122" i="1"/>
  <c r="AB6122" i="1"/>
  <c r="N6123" i="1"/>
  <c r="O6123" i="1"/>
  <c r="AB6123" i="1"/>
  <c r="N6124" i="1"/>
  <c r="O6124" i="1"/>
  <c r="AB6124" i="1"/>
  <c r="N6125" i="1"/>
  <c r="O6125" i="1"/>
  <c r="AB6125" i="1"/>
  <c r="AC6125" i="1"/>
  <c r="AD6125" i="1"/>
  <c r="N6126" i="1"/>
  <c r="O6126" i="1"/>
  <c r="AB6126" i="1"/>
  <c r="N6127" i="1"/>
  <c r="O6127" i="1"/>
  <c r="AB6127" i="1"/>
  <c r="AC6127" i="1"/>
  <c r="AD6127" i="1"/>
  <c r="N6128" i="1"/>
  <c r="O6128" i="1"/>
  <c r="AB6128" i="1"/>
  <c r="N6129" i="1"/>
  <c r="O6129" i="1"/>
  <c r="AB6129" i="1"/>
  <c r="N6130" i="1"/>
  <c r="O6130" i="1"/>
  <c r="AB6130" i="1"/>
  <c r="N6131" i="1"/>
  <c r="O6131" i="1"/>
  <c r="AB6131" i="1"/>
  <c r="N6132" i="1"/>
  <c r="O6132" i="1"/>
  <c r="AB6132" i="1"/>
  <c r="N6133" i="1"/>
  <c r="O6133" i="1"/>
  <c r="AB6133" i="1"/>
  <c r="AC6133" i="1"/>
  <c r="AD6133" i="1"/>
  <c r="N6134" i="1"/>
  <c r="O6134" i="1"/>
  <c r="AB6134" i="1"/>
  <c r="N6135" i="1"/>
  <c r="O6135" i="1"/>
  <c r="AB6135" i="1"/>
  <c r="N6136" i="1"/>
  <c r="O6136" i="1"/>
  <c r="AB6136" i="1"/>
  <c r="N6137" i="1"/>
  <c r="O6137" i="1"/>
  <c r="AB6137" i="1"/>
  <c r="N6138" i="1"/>
  <c r="O6138" i="1"/>
  <c r="AB6138" i="1"/>
  <c r="N6139" i="1"/>
  <c r="O6139" i="1"/>
  <c r="AB6139" i="1"/>
  <c r="N6140" i="1"/>
  <c r="O6140" i="1"/>
  <c r="AB6140" i="1"/>
  <c r="N6141" i="1"/>
  <c r="O6141" i="1"/>
  <c r="AB6141" i="1"/>
  <c r="N6142" i="1"/>
  <c r="O6142" i="1"/>
  <c r="AB6142" i="1"/>
  <c r="N6143" i="1"/>
  <c r="O6143" i="1"/>
  <c r="AB6143" i="1"/>
  <c r="N6144" i="1"/>
  <c r="O6144" i="1"/>
  <c r="AB6144" i="1"/>
  <c r="N6145" i="1"/>
  <c r="O6145" i="1"/>
  <c r="AB6145" i="1"/>
  <c r="N6146" i="1"/>
  <c r="O6146" i="1"/>
  <c r="AB6146" i="1"/>
  <c r="N6147" i="1"/>
  <c r="O6147" i="1"/>
  <c r="AB6147" i="1"/>
  <c r="N6148" i="1"/>
  <c r="O6148" i="1"/>
  <c r="AB6148" i="1"/>
  <c r="N6149" i="1"/>
  <c r="O6149" i="1"/>
  <c r="AB6149" i="1"/>
  <c r="N6150" i="1"/>
  <c r="O6150" i="1"/>
  <c r="AB6150" i="1"/>
  <c r="N6151" i="1"/>
  <c r="O6151" i="1"/>
  <c r="AB6151" i="1"/>
  <c r="N6152" i="1"/>
  <c r="O6152" i="1"/>
  <c r="AB6152" i="1"/>
  <c r="N6153" i="1"/>
  <c r="O6153" i="1"/>
  <c r="AB6153" i="1"/>
  <c r="N6154" i="1"/>
  <c r="O6154" i="1"/>
  <c r="AB6154" i="1"/>
  <c r="N6155" i="1"/>
  <c r="O6155" i="1"/>
  <c r="AB6155" i="1"/>
  <c r="N6156" i="1"/>
  <c r="O6156" i="1"/>
  <c r="AB6156" i="1"/>
  <c r="N6157" i="1"/>
  <c r="O6157" i="1"/>
  <c r="AB6157" i="1"/>
  <c r="N6158" i="1"/>
  <c r="O6158" i="1"/>
  <c r="AB6158" i="1"/>
  <c r="N6159" i="1"/>
  <c r="O6159" i="1"/>
  <c r="AB6159" i="1"/>
  <c r="N6160" i="1"/>
  <c r="O6160" i="1"/>
  <c r="AB6160" i="1"/>
  <c r="N6161" i="1"/>
  <c r="O6161" i="1"/>
  <c r="AB6161" i="1"/>
  <c r="N6162" i="1"/>
  <c r="O6162" i="1"/>
  <c r="AB6162" i="1"/>
  <c r="N6163" i="1"/>
  <c r="O6163" i="1"/>
  <c r="AB6163" i="1"/>
  <c r="N6164" i="1"/>
  <c r="O6164" i="1"/>
  <c r="AB6164" i="1"/>
  <c r="N6165" i="1"/>
  <c r="O6165" i="1"/>
  <c r="AB6165" i="1"/>
  <c r="N6166" i="1"/>
  <c r="O6166" i="1"/>
  <c r="AB6166" i="1"/>
  <c r="N6167" i="1"/>
  <c r="O6167" i="1"/>
  <c r="AB6167" i="1"/>
  <c r="N6168" i="1"/>
  <c r="O6168" i="1"/>
  <c r="AB6168" i="1"/>
  <c r="N6169" i="1"/>
  <c r="O6169" i="1"/>
  <c r="AB6169" i="1"/>
  <c r="N6170" i="1"/>
  <c r="O6170" i="1"/>
  <c r="AB6170" i="1"/>
  <c r="N6171" i="1"/>
  <c r="O6171" i="1"/>
  <c r="AB6171" i="1"/>
  <c r="N6172" i="1"/>
  <c r="O6172" i="1"/>
  <c r="AB6172" i="1"/>
  <c r="AC6172" i="1"/>
  <c r="AD6172" i="1"/>
  <c r="N6173" i="1"/>
  <c r="O6173" i="1"/>
  <c r="AB6173" i="1"/>
  <c r="N6174" i="1"/>
  <c r="O6174" i="1"/>
  <c r="AB6174" i="1"/>
  <c r="N6175" i="1"/>
  <c r="O6175" i="1"/>
  <c r="AB6175" i="1"/>
  <c r="AC6175" i="1"/>
  <c r="AD6175" i="1"/>
  <c r="N6176" i="1"/>
  <c r="O6176" i="1"/>
  <c r="AB6176" i="1"/>
  <c r="N6177" i="1"/>
  <c r="O6177" i="1"/>
  <c r="AB6177" i="1"/>
  <c r="N6178" i="1"/>
  <c r="O6178" i="1"/>
  <c r="AB6178" i="1"/>
  <c r="N6179" i="1"/>
  <c r="O6179" i="1"/>
  <c r="AB6179" i="1"/>
  <c r="N6180" i="1"/>
  <c r="O6180" i="1"/>
  <c r="AB6180" i="1"/>
  <c r="N6181" i="1"/>
  <c r="O6181" i="1"/>
  <c r="AB6181" i="1"/>
  <c r="AC6181" i="1"/>
  <c r="AD6181" i="1"/>
  <c r="N6182" i="1"/>
  <c r="O6182" i="1"/>
  <c r="AB6182" i="1"/>
  <c r="AC6182" i="1"/>
  <c r="AD6182" i="1"/>
  <c r="N6183" i="1"/>
  <c r="O6183" i="1"/>
  <c r="AB6183" i="1"/>
  <c r="AC6183" i="1"/>
  <c r="AD6183" i="1"/>
  <c r="N6184" i="1"/>
  <c r="O6184" i="1"/>
  <c r="AB6184" i="1"/>
  <c r="N6185" i="1"/>
  <c r="O6185" i="1"/>
  <c r="AB6185" i="1"/>
  <c r="N6186" i="1"/>
  <c r="O6186" i="1"/>
  <c r="AB6186" i="1"/>
  <c r="N6187" i="1"/>
  <c r="O6187" i="1"/>
  <c r="AB6187" i="1"/>
  <c r="AC6187" i="1"/>
  <c r="AD6187" i="1"/>
  <c r="N6188" i="1"/>
  <c r="O6188" i="1"/>
  <c r="AB6188" i="1"/>
  <c r="AC6188" i="1"/>
  <c r="AD6188" i="1"/>
  <c r="N6189" i="1"/>
  <c r="O6189" i="1"/>
  <c r="AB6189" i="1"/>
  <c r="N6190" i="1"/>
  <c r="O6190" i="1"/>
  <c r="AB6190" i="1"/>
  <c r="AC6190" i="1"/>
  <c r="AD6190" i="1"/>
  <c r="N6191" i="1"/>
  <c r="O6191" i="1"/>
  <c r="AB6191" i="1"/>
  <c r="N6192" i="1"/>
  <c r="O6192" i="1"/>
  <c r="AB6192" i="1"/>
  <c r="N6193" i="1"/>
  <c r="O6193" i="1"/>
  <c r="AB6193" i="1"/>
  <c r="N6194" i="1"/>
  <c r="O6194" i="1"/>
  <c r="AB6194" i="1"/>
  <c r="N6195" i="1"/>
  <c r="O6195" i="1"/>
  <c r="AB6195" i="1"/>
  <c r="N6196" i="1"/>
  <c r="O6196" i="1"/>
  <c r="AB6196" i="1"/>
  <c r="AC6196" i="1"/>
  <c r="AD6196" i="1"/>
  <c r="N6197" i="1"/>
  <c r="O6197" i="1"/>
  <c r="AB6197" i="1"/>
  <c r="N6198" i="1"/>
  <c r="O6198" i="1"/>
  <c r="AB6198" i="1"/>
  <c r="N6199" i="1"/>
  <c r="O6199" i="1"/>
  <c r="AB6199" i="1"/>
  <c r="N6200" i="1"/>
  <c r="O6200" i="1"/>
  <c r="AB6200" i="1"/>
  <c r="N6201" i="1"/>
  <c r="O6201" i="1"/>
  <c r="AB6201" i="1"/>
  <c r="N6202" i="1"/>
  <c r="O6202" i="1"/>
  <c r="AB6202" i="1"/>
  <c r="N6203" i="1"/>
  <c r="O6203" i="1"/>
  <c r="AB6203" i="1"/>
  <c r="AC6203" i="1"/>
  <c r="AD6203" i="1"/>
  <c r="N6204" i="1"/>
  <c r="O6204" i="1"/>
  <c r="AB6204" i="1"/>
  <c r="N6205" i="1"/>
  <c r="O6205" i="1"/>
  <c r="AB6205" i="1"/>
  <c r="N6206" i="1"/>
  <c r="O6206" i="1"/>
  <c r="AB6206" i="1"/>
  <c r="N6207" i="1"/>
  <c r="O6207" i="1"/>
  <c r="AB6207" i="1"/>
  <c r="AC6207" i="1"/>
  <c r="AD6207" i="1"/>
  <c r="N6208" i="1"/>
  <c r="O6208" i="1"/>
  <c r="AB6208" i="1"/>
  <c r="N6209" i="1"/>
  <c r="O6209" i="1"/>
  <c r="AB6209" i="1"/>
  <c r="N6210" i="1"/>
  <c r="O6210" i="1"/>
  <c r="AB6210" i="1"/>
  <c r="N6211" i="1"/>
  <c r="O6211" i="1"/>
  <c r="AB6211" i="1"/>
  <c r="N6212" i="1"/>
  <c r="O6212" i="1"/>
  <c r="AB6212" i="1"/>
  <c r="N6213" i="1"/>
  <c r="O6213" i="1"/>
  <c r="AB6213" i="1"/>
  <c r="N6214" i="1"/>
  <c r="O6214" i="1"/>
  <c r="AB6214" i="1"/>
  <c r="N6215" i="1"/>
  <c r="O6215" i="1"/>
  <c r="AB6215" i="1"/>
  <c r="N6216" i="1"/>
  <c r="O6216" i="1"/>
  <c r="AB6216" i="1"/>
  <c r="N6217" i="1"/>
  <c r="O6217" i="1"/>
  <c r="AB6217" i="1"/>
  <c r="N6218" i="1"/>
  <c r="O6218" i="1"/>
  <c r="AB6218" i="1"/>
  <c r="N6219" i="1"/>
  <c r="O6219" i="1"/>
  <c r="AB6219" i="1"/>
  <c r="N6220" i="1"/>
  <c r="O6220" i="1"/>
  <c r="AB6220" i="1"/>
  <c r="AC6220" i="1"/>
  <c r="AD6220" i="1"/>
  <c r="N6221" i="1"/>
  <c r="O6221" i="1"/>
  <c r="AB6221" i="1"/>
  <c r="N6222" i="1"/>
  <c r="O6222" i="1"/>
  <c r="AB6222" i="1"/>
  <c r="N6223" i="1"/>
  <c r="O6223" i="1"/>
  <c r="AB6223" i="1"/>
  <c r="N6224" i="1"/>
  <c r="O6224" i="1"/>
  <c r="AB6224" i="1"/>
  <c r="N6225" i="1"/>
  <c r="O6225" i="1"/>
  <c r="AB6225" i="1"/>
  <c r="N6226" i="1"/>
  <c r="O6226" i="1"/>
  <c r="AB6226" i="1"/>
  <c r="N6227" i="1"/>
  <c r="O6227" i="1"/>
  <c r="AB6227" i="1"/>
  <c r="N6228" i="1"/>
  <c r="O6228" i="1"/>
  <c r="AB6228" i="1"/>
  <c r="N6229" i="1"/>
  <c r="O6229" i="1"/>
  <c r="AB6229" i="1"/>
  <c r="N6230" i="1"/>
  <c r="O6230" i="1"/>
  <c r="AB6230" i="1"/>
  <c r="N6231" i="1"/>
  <c r="O6231" i="1"/>
  <c r="AB6231" i="1"/>
  <c r="N6232" i="1"/>
  <c r="O6232" i="1"/>
  <c r="AB6232" i="1"/>
  <c r="N6233" i="1"/>
  <c r="O6233" i="1"/>
  <c r="AB6233" i="1"/>
  <c r="N6234" i="1"/>
  <c r="O6234" i="1"/>
  <c r="AB6234" i="1"/>
  <c r="N6235" i="1"/>
  <c r="O6235" i="1"/>
  <c r="AB6235" i="1"/>
  <c r="N6236" i="1"/>
  <c r="O6236" i="1"/>
  <c r="AB6236" i="1"/>
  <c r="N6237" i="1"/>
  <c r="O6237" i="1"/>
  <c r="AB6237" i="1"/>
  <c r="N6238" i="1"/>
  <c r="O6238" i="1"/>
  <c r="AB6238" i="1"/>
  <c r="N6239" i="1"/>
  <c r="O6239" i="1"/>
  <c r="AB6239" i="1"/>
  <c r="N6240" i="1"/>
  <c r="O6240" i="1"/>
  <c r="AB6240" i="1"/>
  <c r="N6241" i="1"/>
  <c r="O6241" i="1"/>
  <c r="AB6241" i="1"/>
  <c r="AC6241" i="1"/>
  <c r="AD6241" i="1"/>
  <c r="N6242" i="1"/>
  <c r="O6242" i="1"/>
  <c r="AB6242" i="1"/>
  <c r="N6243" i="1"/>
  <c r="O6243" i="1"/>
  <c r="AB6243" i="1"/>
  <c r="AC6243" i="1"/>
  <c r="AD6243" i="1"/>
  <c r="N6244" i="1"/>
  <c r="O6244" i="1"/>
  <c r="AB6244" i="1"/>
  <c r="AC6244" i="1"/>
  <c r="AD6244" i="1"/>
  <c r="N6245" i="1"/>
  <c r="O6245" i="1"/>
  <c r="AB6245" i="1"/>
  <c r="AC6245" i="1"/>
  <c r="AD6245" i="1"/>
  <c r="N6246" i="1"/>
  <c r="O6246" i="1"/>
  <c r="AB6246" i="1"/>
  <c r="AC6246" i="1"/>
  <c r="AD6246" i="1"/>
  <c r="N6247" i="1"/>
  <c r="O6247" i="1"/>
  <c r="AB6247" i="1"/>
  <c r="N6248" i="1"/>
  <c r="O6248" i="1"/>
  <c r="AB6248" i="1"/>
  <c r="N6249" i="1"/>
  <c r="O6249" i="1"/>
  <c r="AB6249" i="1"/>
  <c r="N6250" i="1"/>
  <c r="O6250" i="1"/>
  <c r="AB6250" i="1"/>
  <c r="N6251" i="1"/>
  <c r="O6251" i="1"/>
  <c r="AB6251" i="1"/>
  <c r="N6252" i="1"/>
  <c r="O6252" i="1"/>
  <c r="AB6252" i="1"/>
  <c r="N6253" i="1"/>
  <c r="O6253" i="1"/>
  <c r="AB6253" i="1"/>
  <c r="N6254" i="1"/>
  <c r="O6254" i="1"/>
  <c r="AB6254" i="1"/>
  <c r="AC6254" i="1"/>
  <c r="AD6254" i="1"/>
  <c r="N6255" i="1"/>
  <c r="O6255" i="1"/>
  <c r="AB6255" i="1"/>
  <c r="N6256" i="1"/>
  <c r="O6256" i="1"/>
  <c r="AB6256" i="1"/>
  <c r="AC6256" i="1"/>
  <c r="AD6256" i="1"/>
  <c r="N6257" i="1"/>
  <c r="O6257" i="1"/>
  <c r="AB6257" i="1"/>
  <c r="N6258" i="1"/>
  <c r="O6258" i="1"/>
  <c r="AB6258" i="1"/>
  <c r="N6259" i="1"/>
  <c r="O6259" i="1"/>
  <c r="AB6259" i="1"/>
  <c r="N6260" i="1"/>
  <c r="O6260" i="1"/>
  <c r="AB6260" i="1"/>
  <c r="N6261" i="1"/>
  <c r="O6261" i="1"/>
  <c r="AB6261" i="1"/>
  <c r="N6262" i="1"/>
  <c r="O6262" i="1"/>
  <c r="AB6262" i="1"/>
  <c r="N6263" i="1"/>
  <c r="O6263" i="1"/>
  <c r="AB6263" i="1"/>
  <c r="N6264" i="1"/>
  <c r="O6264" i="1"/>
  <c r="AB6264" i="1"/>
  <c r="AC6264" i="1"/>
  <c r="AD6264" i="1"/>
  <c r="N6265" i="1"/>
  <c r="O6265" i="1"/>
  <c r="AB6265" i="1"/>
  <c r="N6266" i="1"/>
  <c r="O6266" i="1"/>
  <c r="AB6266" i="1"/>
  <c r="N6267" i="1"/>
  <c r="O6267" i="1"/>
  <c r="AB6267" i="1"/>
  <c r="N6268" i="1"/>
  <c r="O6268" i="1"/>
  <c r="AB6268" i="1"/>
  <c r="AC6268" i="1"/>
  <c r="AD6268" i="1"/>
  <c r="N6269" i="1"/>
  <c r="O6269" i="1"/>
  <c r="AB6269" i="1"/>
  <c r="N6270" i="1"/>
  <c r="O6270" i="1"/>
  <c r="AB6270" i="1"/>
  <c r="N6271" i="1"/>
  <c r="O6271" i="1"/>
  <c r="AB6271" i="1"/>
  <c r="N6272" i="1"/>
  <c r="O6272" i="1"/>
  <c r="AB6272" i="1"/>
  <c r="N6273" i="1"/>
  <c r="O6273" i="1"/>
  <c r="AB6273" i="1"/>
  <c r="AC6273" i="1"/>
  <c r="AD6273" i="1"/>
  <c r="N6274" i="1"/>
  <c r="O6274" i="1"/>
  <c r="AB6274" i="1"/>
  <c r="N6275" i="1"/>
  <c r="O6275" i="1"/>
  <c r="AB6275" i="1"/>
  <c r="N6276" i="1"/>
  <c r="O6276" i="1"/>
  <c r="AB6276" i="1"/>
  <c r="AC6276" i="1"/>
  <c r="AD6276" i="1"/>
  <c r="N6277" i="1"/>
  <c r="O6277" i="1"/>
  <c r="AB6277" i="1"/>
  <c r="N6278" i="1"/>
  <c r="O6278" i="1"/>
  <c r="AB6278" i="1"/>
  <c r="N6279" i="1"/>
  <c r="O6279" i="1"/>
  <c r="AB6279" i="1"/>
  <c r="N6280" i="1"/>
  <c r="O6280" i="1"/>
  <c r="AB6280" i="1"/>
  <c r="N6281" i="1"/>
  <c r="O6281" i="1"/>
  <c r="AB6281" i="1"/>
  <c r="AC6281" i="1"/>
  <c r="AD6281" i="1"/>
  <c r="N6282" i="1"/>
  <c r="O6282" i="1"/>
  <c r="AB6282" i="1"/>
  <c r="N6283" i="1"/>
  <c r="O6283" i="1"/>
  <c r="AB6283" i="1"/>
  <c r="N6284" i="1"/>
  <c r="O6284" i="1"/>
  <c r="AB6284" i="1"/>
  <c r="AC6284" i="1"/>
  <c r="AD6284" i="1"/>
  <c r="N6285" i="1"/>
  <c r="O6285" i="1"/>
  <c r="AB6285" i="1"/>
  <c r="N6286" i="1"/>
  <c r="O6286" i="1"/>
  <c r="AB6286" i="1"/>
  <c r="N6287" i="1"/>
  <c r="O6287" i="1"/>
  <c r="AB6287" i="1"/>
  <c r="N6288" i="1"/>
  <c r="O6288" i="1"/>
  <c r="AB6288" i="1"/>
  <c r="N6289" i="1"/>
  <c r="O6289" i="1"/>
  <c r="AB6289" i="1"/>
  <c r="N6290" i="1"/>
  <c r="O6290" i="1"/>
  <c r="AB6290" i="1"/>
  <c r="AC6290" i="1"/>
  <c r="AD6290" i="1"/>
  <c r="N6291" i="1"/>
  <c r="O6291" i="1"/>
  <c r="AB6291" i="1"/>
  <c r="N6292" i="1"/>
  <c r="O6292" i="1"/>
  <c r="AB6292" i="1"/>
  <c r="N6293" i="1"/>
  <c r="O6293" i="1"/>
  <c r="AB6293" i="1"/>
  <c r="N6294" i="1"/>
  <c r="O6294" i="1"/>
  <c r="AB6294" i="1"/>
  <c r="N6295" i="1"/>
  <c r="O6295" i="1"/>
  <c r="AB6295" i="1"/>
  <c r="N6296" i="1"/>
  <c r="O6296" i="1"/>
  <c r="AB6296" i="1"/>
  <c r="N6297" i="1"/>
  <c r="O6297" i="1"/>
  <c r="AB6297" i="1"/>
  <c r="N6298" i="1"/>
  <c r="O6298" i="1"/>
  <c r="AB6298" i="1"/>
  <c r="N6299" i="1"/>
  <c r="O6299" i="1"/>
  <c r="AB6299" i="1"/>
  <c r="N6300" i="1"/>
  <c r="O6300" i="1"/>
  <c r="AB6300" i="1"/>
  <c r="AC6300" i="1"/>
  <c r="AD6300" i="1"/>
  <c r="N6301" i="1"/>
  <c r="O6301" i="1"/>
  <c r="AB6301" i="1"/>
  <c r="N6302" i="1"/>
  <c r="O6302" i="1"/>
  <c r="AB6302" i="1"/>
  <c r="N6303" i="1"/>
  <c r="O6303" i="1"/>
  <c r="AB6303" i="1"/>
  <c r="N6304" i="1"/>
  <c r="O6304" i="1"/>
  <c r="AB6304" i="1"/>
  <c r="AC6304" i="1"/>
  <c r="AD6304" i="1"/>
  <c r="N6305" i="1"/>
  <c r="O6305" i="1"/>
  <c r="AB6305" i="1"/>
  <c r="N6306" i="1"/>
  <c r="O6306" i="1"/>
  <c r="AB6306" i="1"/>
  <c r="N6307" i="1"/>
  <c r="O6307" i="1"/>
  <c r="AB6307" i="1"/>
  <c r="AC6307" i="1"/>
  <c r="AD6307" i="1"/>
  <c r="N6308" i="1"/>
  <c r="O6308" i="1"/>
  <c r="AB6308" i="1"/>
  <c r="N6309" i="1"/>
  <c r="O6309" i="1"/>
  <c r="AB6309" i="1"/>
  <c r="N6310" i="1"/>
  <c r="O6310" i="1"/>
  <c r="AB6310" i="1"/>
  <c r="N6311" i="1"/>
  <c r="O6311" i="1"/>
  <c r="AB6311" i="1"/>
  <c r="N6312" i="1"/>
  <c r="O6312" i="1"/>
  <c r="AB6312" i="1"/>
  <c r="N6313" i="1"/>
  <c r="O6313" i="1"/>
  <c r="AB6313" i="1"/>
  <c r="N6314" i="1"/>
  <c r="O6314" i="1"/>
  <c r="AB6314" i="1"/>
  <c r="AC6314" i="1"/>
  <c r="AD6314" i="1"/>
  <c r="N6315" i="1"/>
  <c r="O6315" i="1"/>
  <c r="AB6315" i="1"/>
  <c r="AC6315" i="1"/>
  <c r="AD6315" i="1"/>
  <c r="N6316" i="1"/>
  <c r="O6316" i="1"/>
  <c r="AB6316" i="1"/>
  <c r="AC6316" i="1"/>
  <c r="AD6316" i="1"/>
  <c r="N6317" i="1"/>
  <c r="O6317" i="1"/>
  <c r="AB6317" i="1"/>
  <c r="AC6317" i="1"/>
  <c r="AD6317" i="1"/>
  <c r="N6318" i="1"/>
  <c r="O6318" i="1"/>
  <c r="AB6318" i="1"/>
  <c r="AC6318" i="1"/>
  <c r="AD6318" i="1"/>
  <c r="N6319" i="1"/>
  <c r="O6319" i="1"/>
  <c r="AB6319" i="1"/>
  <c r="N6320" i="1"/>
  <c r="O6320" i="1"/>
  <c r="AB6320" i="1"/>
  <c r="N6321" i="1"/>
  <c r="O6321" i="1"/>
  <c r="AB6321" i="1"/>
  <c r="N6322" i="1"/>
  <c r="O6322" i="1"/>
  <c r="AB6322" i="1"/>
  <c r="N6323" i="1"/>
  <c r="O6323" i="1"/>
  <c r="AB6323" i="1"/>
  <c r="N6324" i="1"/>
  <c r="O6324" i="1"/>
  <c r="AB6324" i="1"/>
  <c r="N6325" i="1"/>
  <c r="O6325" i="1"/>
  <c r="AB6325" i="1"/>
  <c r="N6326" i="1"/>
  <c r="O6326" i="1"/>
  <c r="AB6326" i="1"/>
  <c r="N6327" i="1"/>
  <c r="O6327" i="1"/>
  <c r="AB6327" i="1"/>
  <c r="N6328" i="1"/>
  <c r="O6328" i="1"/>
  <c r="AB6328" i="1"/>
  <c r="N6329" i="1"/>
  <c r="O6329" i="1"/>
  <c r="AB6329" i="1"/>
  <c r="N6330" i="1"/>
  <c r="O6330" i="1"/>
  <c r="AB6330" i="1"/>
  <c r="N6331" i="1"/>
  <c r="O6331" i="1"/>
  <c r="AB6331" i="1"/>
  <c r="N6332" i="1"/>
  <c r="O6332" i="1"/>
  <c r="AB6332" i="1"/>
  <c r="N6333" i="1"/>
  <c r="O6333" i="1"/>
  <c r="AB6333" i="1"/>
  <c r="N6334" i="1"/>
  <c r="O6334" i="1"/>
  <c r="AB6334" i="1"/>
  <c r="N6335" i="1"/>
  <c r="O6335" i="1"/>
  <c r="AB6335" i="1"/>
  <c r="N6336" i="1"/>
  <c r="O6336" i="1"/>
  <c r="AB6336" i="1"/>
  <c r="N6337" i="1"/>
  <c r="O6337" i="1"/>
  <c r="AB6337" i="1"/>
  <c r="N6338" i="1"/>
  <c r="O6338" i="1"/>
  <c r="AB6338" i="1"/>
  <c r="N6339" i="1"/>
  <c r="O6339" i="1"/>
  <c r="AB6339" i="1"/>
  <c r="N6340" i="1"/>
  <c r="O6340" i="1"/>
  <c r="AB6340" i="1"/>
  <c r="N6341" i="1"/>
  <c r="O6341" i="1"/>
  <c r="AB6341" i="1"/>
  <c r="N6342" i="1"/>
  <c r="O6342" i="1"/>
  <c r="AB6342" i="1"/>
  <c r="AC6342" i="1"/>
  <c r="AD6342" i="1"/>
  <c r="N6343" i="1"/>
  <c r="O6343" i="1"/>
  <c r="AB6343" i="1"/>
  <c r="N6344" i="1"/>
  <c r="O6344" i="1"/>
  <c r="AB6344" i="1"/>
  <c r="N6345" i="1"/>
  <c r="O6345" i="1"/>
  <c r="AB6345" i="1"/>
  <c r="N6346" i="1"/>
  <c r="O6346" i="1"/>
  <c r="AB6346" i="1"/>
  <c r="N6347" i="1"/>
  <c r="O6347" i="1"/>
  <c r="AB6347" i="1"/>
  <c r="N6348" i="1"/>
  <c r="O6348" i="1"/>
  <c r="AB6348" i="1"/>
  <c r="N6349" i="1"/>
  <c r="O6349" i="1"/>
  <c r="AB6349" i="1"/>
  <c r="N6350" i="1"/>
  <c r="O6350" i="1"/>
  <c r="AB6350" i="1"/>
  <c r="N6351" i="1"/>
  <c r="O6351" i="1"/>
  <c r="AB6351" i="1"/>
  <c r="N6352" i="1"/>
  <c r="O6352" i="1"/>
  <c r="AB6352" i="1"/>
  <c r="N6353" i="1"/>
  <c r="O6353" i="1"/>
  <c r="AB6353" i="1"/>
  <c r="N6354" i="1"/>
  <c r="O6354" i="1"/>
  <c r="AB6354" i="1"/>
  <c r="N6355" i="1"/>
  <c r="O6355" i="1"/>
  <c r="AB6355" i="1"/>
  <c r="N6356" i="1"/>
  <c r="O6356" i="1"/>
  <c r="AB6356" i="1"/>
  <c r="N6357" i="1"/>
  <c r="O6357" i="1"/>
  <c r="AB6357" i="1"/>
  <c r="N6358" i="1"/>
  <c r="O6358" i="1"/>
  <c r="AB6358" i="1"/>
  <c r="N6359" i="1"/>
  <c r="O6359" i="1"/>
  <c r="AB6359" i="1"/>
  <c r="N6360" i="1"/>
  <c r="O6360" i="1"/>
  <c r="AB6360" i="1"/>
  <c r="N6361" i="1"/>
  <c r="O6361" i="1"/>
  <c r="AB6361" i="1"/>
  <c r="N6362" i="1"/>
  <c r="O6362" i="1"/>
  <c r="AB6362" i="1"/>
  <c r="N6363" i="1"/>
  <c r="O6363" i="1"/>
  <c r="AB6363" i="1"/>
  <c r="N6364" i="1"/>
  <c r="O6364" i="1"/>
  <c r="AB6364" i="1"/>
  <c r="N6365" i="1"/>
  <c r="O6365" i="1"/>
  <c r="AB6365" i="1"/>
  <c r="AC6365" i="1"/>
  <c r="AD6365" i="1"/>
  <c r="N6366" i="1"/>
  <c r="O6366" i="1"/>
  <c r="AB6366" i="1"/>
  <c r="N6367" i="1"/>
  <c r="O6367" i="1"/>
  <c r="AB6367" i="1"/>
  <c r="N6368" i="1"/>
  <c r="O6368" i="1"/>
  <c r="AB6368" i="1"/>
  <c r="N6369" i="1"/>
  <c r="O6369" i="1"/>
  <c r="AB6369" i="1"/>
  <c r="N6370" i="1"/>
  <c r="O6370" i="1"/>
  <c r="AB6370" i="1"/>
  <c r="N6371" i="1"/>
  <c r="O6371" i="1"/>
  <c r="AB6371" i="1"/>
  <c r="N6372" i="1"/>
  <c r="O6372" i="1"/>
  <c r="AB6372" i="1"/>
  <c r="N6373" i="1"/>
  <c r="O6373" i="1"/>
  <c r="AB6373" i="1"/>
  <c r="N6374" i="1"/>
  <c r="O6374" i="1"/>
  <c r="AB6374" i="1"/>
  <c r="AC6374" i="1"/>
  <c r="AD6374" i="1"/>
  <c r="N6375" i="1"/>
  <c r="O6375" i="1"/>
  <c r="AB6375" i="1"/>
  <c r="AC6375" i="1"/>
  <c r="AD6375" i="1"/>
  <c r="N6376" i="1"/>
  <c r="O6376" i="1"/>
  <c r="AB6376" i="1"/>
  <c r="N6377" i="1"/>
  <c r="O6377" i="1"/>
  <c r="AB6377" i="1"/>
  <c r="N6378" i="1"/>
  <c r="O6378" i="1"/>
  <c r="AB6378" i="1"/>
  <c r="N6379" i="1"/>
  <c r="O6379" i="1"/>
  <c r="AB6379" i="1"/>
  <c r="N6380" i="1"/>
  <c r="O6380" i="1"/>
  <c r="AB6380" i="1"/>
  <c r="AC6380" i="1"/>
  <c r="AD6380" i="1"/>
  <c r="N6381" i="1"/>
  <c r="O6381" i="1"/>
  <c r="AB6381" i="1"/>
  <c r="N6382" i="1"/>
  <c r="O6382" i="1"/>
  <c r="AB6382" i="1"/>
  <c r="N6383" i="1"/>
  <c r="O6383" i="1"/>
  <c r="AB6383" i="1"/>
  <c r="N6384" i="1"/>
  <c r="O6384" i="1"/>
  <c r="AB6384" i="1"/>
  <c r="N6385" i="1"/>
  <c r="O6385" i="1"/>
  <c r="AB6385" i="1"/>
  <c r="N6386" i="1"/>
  <c r="O6386" i="1"/>
  <c r="AB6386" i="1"/>
  <c r="N6387" i="1"/>
  <c r="O6387" i="1"/>
  <c r="AB6387" i="1"/>
  <c r="N6388" i="1"/>
  <c r="O6388" i="1"/>
  <c r="AB6388" i="1"/>
  <c r="N6389" i="1"/>
  <c r="O6389" i="1"/>
  <c r="AB6389" i="1"/>
  <c r="AC6389" i="1"/>
  <c r="AD6389" i="1"/>
  <c r="N6390" i="1"/>
  <c r="O6390" i="1"/>
  <c r="AB6390" i="1"/>
  <c r="AC6390" i="1"/>
  <c r="AD6390" i="1"/>
  <c r="N6391" i="1"/>
  <c r="O6391" i="1"/>
  <c r="AB6391" i="1"/>
  <c r="AC6391" i="1"/>
  <c r="AD6391" i="1"/>
  <c r="N6392" i="1"/>
  <c r="O6392" i="1"/>
  <c r="AB6392" i="1"/>
  <c r="N6393" i="1"/>
  <c r="O6393" i="1"/>
  <c r="AB6393" i="1"/>
  <c r="N6394" i="1"/>
  <c r="O6394" i="1"/>
  <c r="AB6394" i="1"/>
  <c r="AC6394" i="1"/>
  <c r="AD6394" i="1"/>
  <c r="N6395" i="1"/>
  <c r="O6395" i="1"/>
  <c r="AB6395" i="1"/>
  <c r="N6396" i="1"/>
  <c r="O6396" i="1"/>
  <c r="AB6396" i="1"/>
  <c r="N6397" i="1"/>
  <c r="O6397" i="1"/>
  <c r="AB6397" i="1"/>
  <c r="N6398" i="1"/>
  <c r="O6398" i="1"/>
  <c r="AB6398" i="1"/>
  <c r="N6399" i="1"/>
  <c r="O6399" i="1"/>
  <c r="AB6399" i="1"/>
  <c r="N6400" i="1"/>
  <c r="O6400" i="1"/>
  <c r="AB6400" i="1"/>
  <c r="N6401" i="1"/>
  <c r="O6401" i="1"/>
  <c r="AB6401" i="1"/>
  <c r="N6402" i="1"/>
  <c r="O6402" i="1"/>
  <c r="AB6402" i="1"/>
  <c r="N6403" i="1"/>
  <c r="O6403" i="1"/>
  <c r="AB6403" i="1"/>
  <c r="N6404" i="1"/>
  <c r="O6404" i="1"/>
  <c r="AB6404" i="1"/>
  <c r="N6405" i="1"/>
  <c r="O6405" i="1"/>
  <c r="AB6405" i="1"/>
  <c r="N6406" i="1"/>
  <c r="O6406" i="1"/>
  <c r="AB6406" i="1"/>
  <c r="N6407" i="1"/>
  <c r="O6407" i="1"/>
  <c r="AB6407" i="1"/>
  <c r="N6408" i="1"/>
  <c r="O6408" i="1"/>
  <c r="AB6408" i="1"/>
  <c r="N6409" i="1"/>
  <c r="O6409" i="1"/>
  <c r="AB6409" i="1"/>
  <c r="N6410" i="1"/>
  <c r="O6410" i="1"/>
  <c r="AB6410" i="1"/>
  <c r="N6411" i="1"/>
  <c r="O6411" i="1"/>
  <c r="AB6411" i="1"/>
  <c r="AC6411" i="1"/>
  <c r="AD6411" i="1"/>
  <c r="N6412" i="1"/>
  <c r="O6412" i="1"/>
  <c r="AB6412" i="1"/>
  <c r="N6413" i="1"/>
  <c r="O6413" i="1"/>
  <c r="AB6413" i="1"/>
  <c r="N6414" i="1"/>
  <c r="O6414" i="1"/>
  <c r="AB6414" i="1"/>
  <c r="N6415" i="1"/>
  <c r="O6415" i="1"/>
  <c r="AB6415" i="1"/>
  <c r="N6416" i="1"/>
  <c r="O6416" i="1"/>
  <c r="AB6416" i="1"/>
  <c r="N6417" i="1"/>
  <c r="O6417" i="1"/>
  <c r="AB6417" i="1"/>
  <c r="N6418" i="1"/>
  <c r="O6418" i="1"/>
  <c r="AB6418" i="1"/>
  <c r="AC6418" i="1"/>
  <c r="AD6418" i="1"/>
  <c r="N6419" i="1"/>
  <c r="O6419" i="1"/>
  <c r="AB6419" i="1"/>
  <c r="N6420" i="1"/>
  <c r="O6420" i="1"/>
  <c r="AB6420" i="1"/>
  <c r="AC6420" i="1"/>
  <c r="AD6420" i="1"/>
  <c r="N6421" i="1"/>
  <c r="O6421" i="1"/>
  <c r="AB6421" i="1"/>
  <c r="N6422" i="1"/>
  <c r="O6422" i="1"/>
  <c r="AB6422" i="1"/>
  <c r="N6423" i="1"/>
  <c r="O6423" i="1"/>
  <c r="AB6423" i="1"/>
  <c r="N6424" i="1"/>
  <c r="O6424" i="1"/>
  <c r="AB6424" i="1"/>
  <c r="N6425" i="1"/>
  <c r="O6425" i="1"/>
  <c r="AB6425" i="1"/>
  <c r="N6426" i="1"/>
  <c r="O6426" i="1"/>
  <c r="AB6426" i="1"/>
  <c r="N6427" i="1"/>
  <c r="O6427" i="1"/>
  <c r="AB6427" i="1"/>
  <c r="N6428" i="1"/>
  <c r="O6428" i="1"/>
  <c r="AB6428" i="1"/>
  <c r="N6429" i="1"/>
  <c r="O6429" i="1"/>
  <c r="AB6429" i="1"/>
  <c r="N6430" i="1"/>
  <c r="O6430" i="1"/>
  <c r="AB6430" i="1"/>
  <c r="N6431" i="1"/>
  <c r="O6431" i="1"/>
  <c r="AB6431" i="1"/>
  <c r="AC6431" i="1"/>
  <c r="AD6431" i="1"/>
  <c r="N6432" i="1"/>
  <c r="O6432" i="1"/>
  <c r="AB6432" i="1"/>
  <c r="N6433" i="1"/>
  <c r="O6433" i="1"/>
  <c r="AB6433" i="1"/>
  <c r="N6434" i="1"/>
  <c r="O6434" i="1"/>
  <c r="AB6434" i="1"/>
  <c r="N6435" i="1"/>
  <c r="O6435" i="1"/>
  <c r="AB6435" i="1"/>
  <c r="N6436" i="1"/>
  <c r="O6436" i="1"/>
  <c r="AB6436" i="1"/>
  <c r="N6437" i="1"/>
  <c r="O6437" i="1"/>
  <c r="AB6437" i="1"/>
  <c r="N6438" i="1"/>
  <c r="O6438" i="1"/>
  <c r="AB6438" i="1"/>
  <c r="N6439" i="1"/>
  <c r="O6439" i="1"/>
  <c r="AB6439" i="1"/>
  <c r="N6440" i="1"/>
  <c r="O6440" i="1"/>
  <c r="AB6440" i="1"/>
  <c r="N6441" i="1"/>
  <c r="O6441" i="1"/>
  <c r="AB6441" i="1"/>
  <c r="N6442" i="1"/>
  <c r="O6442" i="1"/>
  <c r="AB6442" i="1"/>
  <c r="N6443" i="1"/>
  <c r="O6443" i="1"/>
  <c r="AB6443" i="1"/>
  <c r="N6444" i="1"/>
  <c r="O6444" i="1"/>
  <c r="AB6444" i="1"/>
  <c r="N6445" i="1"/>
  <c r="O6445" i="1"/>
  <c r="AB6445" i="1"/>
  <c r="N6446" i="1"/>
  <c r="O6446" i="1"/>
  <c r="AB6446" i="1"/>
  <c r="N6447" i="1"/>
  <c r="O6447" i="1"/>
  <c r="AB6447" i="1"/>
  <c r="AC6447" i="1"/>
  <c r="AD6447" i="1"/>
  <c r="N6448" i="1"/>
  <c r="O6448" i="1"/>
  <c r="AB6448" i="1"/>
  <c r="N6449" i="1"/>
  <c r="O6449" i="1"/>
  <c r="AB6449" i="1"/>
  <c r="N6450" i="1"/>
  <c r="O6450" i="1"/>
  <c r="AB6450" i="1"/>
  <c r="N6451" i="1"/>
  <c r="O6451" i="1"/>
  <c r="AB6451" i="1"/>
  <c r="AC6451" i="1"/>
  <c r="AD6451" i="1"/>
  <c r="N6452" i="1"/>
  <c r="O6452" i="1"/>
  <c r="AB6452" i="1"/>
  <c r="N6453" i="1"/>
  <c r="O6453" i="1"/>
  <c r="AB6453" i="1"/>
  <c r="N6454" i="1"/>
  <c r="O6454" i="1"/>
  <c r="AB6454" i="1"/>
  <c r="N6455" i="1"/>
  <c r="O6455" i="1"/>
  <c r="AB6455" i="1"/>
  <c r="N6456" i="1"/>
  <c r="O6456" i="1"/>
  <c r="AB6456" i="1"/>
  <c r="N6457" i="1"/>
  <c r="O6457" i="1"/>
  <c r="AB6457" i="1"/>
  <c r="N6458" i="1"/>
  <c r="O6458" i="1"/>
  <c r="AB6458" i="1"/>
  <c r="N6459" i="1"/>
  <c r="O6459" i="1"/>
  <c r="AB6459" i="1"/>
  <c r="N6460" i="1"/>
  <c r="O6460" i="1"/>
  <c r="AB6460" i="1"/>
  <c r="N6461" i="1"/>
  <c r="O6461" i="1"/>
  <c r="AB6461" i="1"/>
  <c r="N6462" i="1"/>
  <c r="O6462" i="1"/>
  <c r="AB6462" i="1"/>
  <c r="N6463" i="1"/>
  <c r="O6463" i="1"/>
  <c r="AB6463" i="1"/>
  <c r="N6464" i="1"/>
  <c r="O6464" i="1"/>
  <c r="AB6464" i="1"/>
  <c r="N6465" i="1"/>
  <c r="O6465" i="1"/>
  <c r="AB6465" i="1"/>
  <c r="N6466" i="1"/>
  <c r="O6466" i="1"/>
  <c r="AB6466" i="1"/>
  <c r="N6467" i="1"/>
  <c r="O6467" i="1"/>
  <c r="AB6467" i="1"/>
  <c r="N6468" i="1"/>
  <c r="O6468" i="1"/>
  <c r="AB6468" i="1"/>
  <c r="N6469" i="1"/>
  <c r="O6469" i="1"/>
  <c r="AB6469" i="1"/>
  <c r="N6470" i="1"/>
  <c r="O6470" i="1"/>
  <c r="AB6470" i="1"/>
  <c r="N6471" i="1"/>
  <c r="O6471" i="1"/>
  <c r="AB6471" i="1"/>
  <c r="N6472" i="1"/>
  <c r="O6472" i="1"/>
  <c r="AB6472" i="1"/>
  <c r="N6473" i="1"/>
  <c r="O6473" i="1"/>
  <c r="AB6473" i="1"/>
  <c r="N6474" i="1"/>
  <c r="O6474" i="1"/>
  <c r="AB6474" i="1"/>
  <c r="N6475" i="1"/>
  <c r="O6475" i="1"/>
  <c r="AB6475" i="1"/>
  <c r="N6476" i="1"/>
  <c r="O6476" i="1"/>
  <c r="AB6476" i="1"/>
  <c r="AC6476" i="1"/>
  <c r="AD6476" i="1"/>
  <c r="N6477" i="1"/>
  <c r="O6477" i="1"/>
  <c r="AB6477" i="1"/>
  <c r="AC6477" i="1"/>
  <c r="AD6477" i="1"/>
  <c r="N6478" i="1"/>
  <c r="O6478" i="1"/>
  <c r="AB6478" i="1"/>
  <c r="N6479" i="1"/>
  <c r="O6479" i="1"/>
  <c r="AB6479" i="1"/>
  <c r="AC6479" i="1"/>
  <c r="AD6479" i="1"/>
  <c r="N6480" i="1"/>
  <c r="O6480" i="1"/>
  <c r="AB6480" i="1"/>
  <c r="N6481" i="1"/>
  <c r="O6481" i="1"/>
  <c r="AB6481" i="1"/>
  <c r="N6482" i="1"/>
  <c r="O6482" i="1"/>
  <c r="AB6482" i="1"/>
  <c r="N6483" i="1"/>
  <c r="O6483" i="1"/>
  <c r="AB6483" i="1"/>
  <c r="N6484" i="1"/>
  <c r="O6484" i="1"/>
  <c r="AB6484" i="1"/>
  <c r="N6485" i="1"/>
  <c r="O6485" i="1"/>
  <c r="AB6485" i="1"/>
  <c r="N6486" i="1"/>
  <c r="O6486" i="1"/>
  <c r="AB6486" i="1"/>
  <c r="N6487" i="1"/>
  <c r="O6487" i="1"/>
  <c r="AB6487" i="1"/>
  <c r="N6488" i="1"/>
  <c r="O6488" i="1"/>
  <c r="AB6488" i="1"/>
  <c r="N6489" i="1"/>
  <c r="O6489" i="1"/>
  <c r="AB6489" i="1"/>
  <c r="N6490" i="1"/>
  <c r="O6490" i="1"/>
  <c r="AB6490" i="1"/>
  <c r="N6491" i="1"/>
  <c r="O6491" i="1"/>
  <c r="AB6491" i="1"/>
  <c r="N6492" i="1"/>
  <c r="O6492" i="1"/>
  <c r="AB6492" i="1"/>
  <c r="N6493" i="1"/>
  <c r="O6493" i="1"/>
  <c r="AB6493" i="1"/>
  <c r="N6494" i="1"/>
  <c r="O6494" i="1"/>
  <c r="AB6494" i="1"/>
  <c r="N6495" i="1"/>
  <c r="O6495" i="1"/>
  <c r="AB6495" i="1"/>
  <c r="AC6495" i="1"/>
  <c r="AD6495" i="1"/>
  <c r="N6496" i="1"/>
  <c r="O6496" i="1"/>
  <c r="AB6496" i="1"/>
  <c r="N6497" i="1"/>
  <c r="O6497" i="1"/>
  <c r="AB6497" i="1"/>
  <c r="N6498" i="1"/>
  <c r="O6498" i="1"/>
  <c r="AB6498" i="1"/>
  <c r="N6499" i="1"/>
  <c r="O6499" i="1"/>
  <c r="AB6499" i="1"/>
  <c r="N6500" i="1"/>
  <c r="O6500" i="1"/>
  <c r="AB6500" i="1"/>
  <c r="N6501" i="1"/>
  <c r="O6501" i="1"/>
  <c r="AB6501" i="1"/>
  <c r="N6502" i="1"/>
  <c r="O6502" i="1"/>
  <c r="AB6502" i="1"/>
  <c r="N6503" i="1"/>
  <c r="O6503" i="1"/>
  <c r="AB6503" i="1"/>
  <c r="AC6503" i="1"/>
  <c r="AD6503" i="1"/>
  <c r="N6504" i="1"/>
  <c r="O6504" i="1"/>
  <c r="AB6504" i="1"/>
  <c r="AC6504" i="1"/>
  <c r="AD6504" i="1"/>
  <c r="N6505" i="1"/>
  <c r="O6505" i="1"/>
  <c r="AB6505" i="1"/>
  <c r="AC6505" i="1"/>
  <c r="AD6505" i="1"/>
  <c r="N6506" i="1"/>
  <c r="O6506" i="1"/>
  <c r="AB6506" i="1"/>
  <c r="AC6506" i="1"/>
  <c r="AD6506" i="1"/>
  <c r="N6507" i="1"/>
  <c r="O6507" i="1"/>
  <c r="AB6507" i="1"/>
  <c r="N6508" i="1"/>
  <c r="O6508" i="1"/>
  <c r="AB6508" i="1"/>
  <c r="N6509" i="1"/>
  <c r="O6509" i="1"/>
  <c r="AB6509" i="1"/>
  <c r="N6510" i="1"/>
  <c r="O6510" i="1"/>
  <c r="AB6510" i="1"/>
  <c r="N6511" i="1"/>
  <c r="O6511" i="1"/>
  <c r="AB6511" i="1"/>
  <c r="N6512" i="1"/>
  <c r="O6512" i="1"/>
  <c r="AB6512" i="1"/>
  <c r="N6513" i="1"/>
  <c r="O6513" i="1"/>
  <c r="AB6513" i="1"/>
  <c r="N6514" i="1"/>
  <c r="O6514" i="1"/>
  <c r="AB6514" i="1"/>
  <c r="N6515" i="1"/>
  <c r="O6515" i="1"/>
  <c r="AB6515" i="1"/>
  <c r="N6516" i="1"/>
  <c r="O6516" i="1"/>
  <c r="AB6516" i="1"/>
  <c r="N6517" i="1"/>
  <c r="O6517" i="1"/>
  <c r="AB6517" i="1"/>
  <c r="N6518" i="1"/>
  <c r="O6518" i="1"/>
  <c r="AB6518" i="1"/>
  <c r="N6519" i="1"/>
  <c r="O6519" i="1"/>
  <c r="AB6519" i="1"/>
  <c r="N6520" i="1"/>
  <c r="O6520" i="1"/>
  <c r="AB6520" i="1"/>
  <c r="N6521" i="1"/>
  <c r="O6521" i="1"/>
  <c r="AB6521" i="1"/>
  <c r="N6522" i="1"/>
  <c r="O6522" i="1"/>
  <c r="AB6522" i="1"/>
  <c r="AC6522" i="1"/>
  <c r="AD6522" i="1"/>
  <c r="N6523" i="1"/>
  <c r="O6523" i="1"/>
  <c r="AB6523" i="1"/>
  <c r="N6524" i="1"/>
  <c r="O6524" i="1"/>
  <c r="AB6524" i="1"/>
  <c r="N6525" i="1"/>
  <c r="O6525" i="1"/>
  <c r="AB6525" i="1"/>
  <c r="N6526" i="1"/>
  <c r="O6526" i="1"/>
  <c r="AB6526" i="1"/>
  <c r="AC6526" i="1"/>
  <c r="AD6526" i="1"/>
  <c r="N6527" i="1"/>
  <c r="O6527" i="1"/>
  <c r="AB6527" i="1"/>
  <c r="N6528" i="1"/>
  <c r="O6528" i="1"/>
  <c r="AB6528" i="1"/>
  <c r="N6529" i="1"/>
  <c r="O6529" i="1"/>
  <c r="AB6529" i="1"/>
  <c r="N6530" i="1"/>
  <c r="O6530" i="1"/>
  <c r="AB6530" i="1"/>
  <c r="N6531" i="1"/>
  <c r="O6531" i="1"/>
  <c r="AB6531" i="1"/>
  <c r="N6532" i="1"/>
  <c r="O6532" i="1"/>
  <c r="AB6532" i="1"/>
  <c r="N6533" i="1"/>
  <c r="O6533" i="1"/>
  <c r="AB6533" i="1"/>
  <c r="N6534" i="1"/>
  <c r="O6534" i="1"/>
  <c r="AB6534" i="1"/>
  <c r="N6535" i="1"/>
  <c r="O6535" i="1"/>
  <c r="AB6535" i="1"/>
  <c r="N6536" i="1"/>
  <c r="O6536" i="1"/>
  <c r="AB6536" i="1"/>
  <c r="N6537" i="1"/>
  <c r="O6537" i="1"/>
  <c r="AB6537" i="1"/>
  <c r="N6538" i="1"/>
  <c r="O6538" i="1"/>
  <c r="AB6538" i="1"/>
  <c r="AC6538" i="1"/>
  <c r="AD6538" i="1"/>
  <c r="N6539" i="1"/>
  <c r="O6539" i="1"/>
  <c r="AB6539" i="1"/>
  <c r="AC6539" i="1"/>
  <c r="AD6539" i="1"/>
  <c r="N6540" i="1"/>
  <c r="O6540" i="1"/>
  <c r="AB6540" i="1"/>
  <c r="N6541" i="1"/>
  <c r="O6541" i="1"/>
  <c r="AB6541" i="1"/>
  <c r="N6542" i="1"/>
  <c r="O6542" i="1"/>
  <c r="AB6542" i="1"/>
  <c r="N6543" i="1"/>
  <c r="O6543" i="1"/>
  <c r="AB6543" i="1"/>
  <c r="N6544" i="1"/>
  <c r="O6544" i="1"/>
  <c r="AB6544" i="1"/>
  <c r="N6545" i="1"/>
  <c r="O6545" i="1"/>
  <c r="AB6545" i="1"/>
  <c r="N6546" i="1"/>
  <c r="O6546" i="1"/>
  <c r="AB6546" i="1"/>
  <c r="AC6546" i="1"/>
  <c r="AD6546" i="1"/>
  <c r="N6547" i="1"/>
  <c r="O6547" i="1"/>
  <c r="AB6547" i="1"/>
  <c r="N6548" i="1"/>
  <c r="O6548" i="1"/>
  <c r="AB6548" i="1"/>
  <c r="AC6548" i="1"/>
  <c r="AD6548" i="1"/>
  <c r="N6549" i="1"/>
  <c r="O6549" i="1"/>
  <c r="AB6549" i="1"/>
  <c r="AC6549" i="1"/>
  <c r="AD6549" i="1"/>
  <c r="N6550" i="1"/>
  <c r="O6550" i="1"/>
  <c r="AB6550" i="1"/>
  <c r="N6551" i="1"/>
  <c r="O6551" i="1"/>
  <c r="AB6551" i="1"/>
  <c r="N6552" i="1"/>
  <c r="O6552" i="1"/>
  <c r="AB6552" i="1"/>
  <c r="N6553" i="1"/>
  <c r="O6553" i="1"/>
  <c r="AB6553" i="1"/>
  <c r="N6554" i="1"/>
  <c r="O6554" i="1"/>
  <c r="AB6554" i="1"/>
  <c r="N6555" i="1"/>
  <c r="O6555" i="1"/>
  <c r="AB6555" i="1"/>
  <c r="N6556" i="1"/>
  <c r="O6556" i="1"/>
  <c r="AB6556" i="1"/>
  <c r="AC6556" i="1"/>
  <c r="AD6556" i="1"/>
  <c r="N6557" i="1"/>
  <c r="O6557" i="1"/>
  <c r="AB6557" i="1"/>
  <c r="AC6557" i="1"/>
  <c r="AD6557" i="1"/>
  <c r="N6558" i="1"/>
  <c r="O6558" i="1"/>
  <c r="AB6558" i="1"/>
  <c r="N6559" i="1"/>
  <c r="O6559" i="1"/>
  <c r="AB6559" i="1"/>
  <c r="N6560" i="1"/>
  <c r="O6560" i="1"/>
  <c r="AB6560" i="1"/>
  <c r="AC6560" i="1"/>
  <c r="AD6560" i="1"/>
  <c r="N6561" i="1"/>
  <c r="O6561" i="1"/>
  <c r="AB6561" i="1"/>
  <c r="N6562" i="1"/>
  <c r="O6562" i="1"/>
  <c r="AB6562" i="1"/>
  <c r="N6563" i="1"/>
  <c r="O6563" i="1"/>
  <c r="AB6563" i="1"/>
  <c r="N6564" i="1"/>
  <c r="O6564" i="1"/>
  <c r="AB6564" i="1"/>
  <c r="N6565" i="1"/>
  <c r="O6565" i="1"/>
  <c r="AB6565" i="1"/>
  <c r="N6566" i="1"/>
  <c r="O6566" i="1"/>
  <c r="AB6566" i="1"/>
  <c r="N6567" i="1"/>
  <c r="O6567" i="1"/>
  <c r="AB6567" i="1"/>
  <c r="AC6567" i="1"/>
  <c r="AD6567" i="1"/>
  <c r="N6568" i="1"/>
  <c r="O6568" i="1"/>
  <c r="AB6568" i="1"/>
  <c r="AC6568" i="1"/>
  <c r="AD6568" i="1"/>
  <c r="N6569" i="1"/>
  <c r="O6569" i="1"/>
  <c r="AB6569" i="1"/>
  <c r="AC6569" i="1"/>
  <c r="AD6569" i="1"/>
  <c r="N6570" i="1"/>
  <c r="O6570" i="1"/>
  <c r="AB6570" i="1"/>
  <c r="N6571" i="1"/>
  <c r="O6571" i="1"/>
  <c r="AB6571" i="1"/>
  <c r="N6572" i="1"/>
  <c r="O6572" i="1"/>
  <c r="AB6572" i="1"/>
  <c r="N6573" i="1"/>
  <c r="O6573" i="1"/>
  <c r="AB6573" i="1"/>
  <c r="N6574" i="1"/>
  <c r="O6574" i="1"/>
  <c r="AB6574" i="1"/>
  <c r="N6575" i="1"/>
  <c r="O6575" i="1"/>
  <c r="AB6575" i="1"/>
  <c r="AC6575" i="1"/>
  <c r="AD6575" i="1"/>
  <c r="N6576" i="1"/>
  <c r="O6576" i="1"/>
  <c r="AB6576" i="1"/>
  <c r="N6577" i="1"/>
  <c r="O6577" i="1"/>
  <c r="AB6577" i="1"/>
  <c r="AC6577" i="1"/>
  <c r="AD6577" i="1"/>
  <c r="N6578" i="1"/>
  <c r="O6578" i="1"/>
  <c r="AB6578" i="1"/>
  <c r="N6579" i="1"/>
  <c r="O6579" i="1"/>
  <c r="AB6579" i="1"/>
  <c r="N6580" i="1"/>
  <c r="O6580" i="1"/>
  <c r="AB6580" i="1"/>
  <c r="N6581" i="1"/>
  <c r="O6581" i="1"/>
  <c r="AB6581" i="1"/>
  <c r="N6582" i="1"/>
  <c r="O6582" i="1"/>
  <c r="AB6582" i="1"/>
  <c r="N6583" i="1"/>
  <c r="O6583" i="1"/>
  <c r="AB6583" i="1"/>
  <c r="N6584" i="1"/>
  <c r="O6584" i="1"/>
  <c r="AB6584" i="1"/>
  <c r="N6585" i="1"/>
  <c r="O6585" i="1"/>
  <c r="AB6585" i="1"/>
  <c r="AC6585" i="1"/>
  <c r="AD6585" i="1"/>
  <c r="N6586" i="1"/>
  <c r="O6586" i="1"/>
  <c r="AB6586" i="1"/>
  <c r="N6587" i="1"/>
  <c r="O6587" i="1"/>
  <c r="AB6587" i="1"/>
  <c r="N6588" i="1"/>
  <c r="O6588" i="1"/>
  <c r="AB6588" i="1"/>
  <c r="N6589" i="1"/>
  <c r="O6589" i="1"/>
  <c r="AB6589" i="1"/>
  <c r="N6590" i="1"/>
  <c r="O6590" i="1"/>
  <c r="AB6590" i="1"/>
  <c r="N6591" i="1"/>
  <c r="O6591" i="1"/>
  <c r="AB6591" i="1"/>
  <c r="AC6591" i="1"/>
  <c r="AD6591" i="1"/>
  <c r="N6592" i="1"/>
  <c r="O6592" i="1"/>
  <c r="AB6592" i="1"/>
  <c r="N6593" i="1"/>
  <c r="O6593" i="1"/>
  <c r="AB6593" i="1"/>
  <c r="N6594" i="1"/>
  <c r="O6594" i="1"/>
  <c r="AB6594" i="1"/>
  <c r="N6595" i="1"/>
  <c r="O6595" i="1"/>
  <c r="AB6595" i="1"/>
  <c r="AC6595" i="1"/>
  <c r="AD6595" i="1"/>
  <c r="N6596" i="1"/>
  <c r="O6596" i="1"/>
  <c r="AB6596" i="1"/>
  <c r="AC6596" i="1"/>
  <c r="AD6596" i="1"/>
  <c r="N6597" i="1"/>
  <c r="O6597" i="1"/>
  <c r="AB6597" i="1"/>
  <c r="AC6597" i="1"/>
  <c r="AD6597" i="1"/>
  <c r="N6598" i="1"/>
  <c r="O6598" i="1"/>
  <c r="AB6598" i="1"/>
  <c r="N6599" i="1"/>
  <c r="O6599" i="1"/>
  <c r="AB6599" i="1"/>
  <c r="AC6599" i="1"/>
  <c r="AD6599" i="1"/>
  <c r="N6600" i="1"/>
  <c r="O6600" i="1"/>
  <c r="AB6600" i="1"/>
  <c r="N6601" i="1"/>
  <c r="O6601" i="1"/>
  <c r="AB6601" i="1"/>
  <c r="AC6601" i="1"/>
  <c r="AD6601" i="1"/>
  <c r="N6602" i="1"/>
  <c r="O6602" i="1"/>
  <c r="AB6602" i="1"/>
  <c r="N6603" i="1"/>
  <c r="O6603" i="1"/>
  <c r="AB6603" i="1"/>
  <c r="N6604" i="1"/>
  <c r="O6604" i="1"/>
  <c r="AB6604" i="1"/>
  <c r="AC6604" i="1"/>
  <c r="AD6604" i="1"/>
  <c r="N6605" i="1"/>
  <c r="O6605" i="1"/>
  <c r="AB6605" i="1"/>
  <c r="N6606" i="1"/>
  <c r="O6606" i="1"/>
  <c r="AB6606" i="1"/>
  <c r="N6607" i="1"/>
  <c r="O6607" i="1"/>
  <c r="AB6607" i="1"/>
  <c r="N6608" i="1"/>
  <c r="O6608" i="1"/>
  <c r="AB6608" i="1"/>
  <c r="N6609" i="1"/>
  <c r="O6609" i="1"/>
  <c r="AB6609" i="1"/>
  <c r="AC6609" i="1"/>
  <c r="AD6609" i="1"/>
  <c r="N6610" i="1"/>
  <c r="O6610" i="1"/>
  <c r="AB6610" i="1"/>
  <c r="AC6610" i="1"/>
  <c r="AD6610" i="1"/>
  <c r="N6611" i="1"/>
  <c r="O6611" i="1"/>
  <c r="AB6611" i="1"/>
  <c r="AC6611" i="1"/>
  <c r="AD6611" i="1"/>
  <c r="N6612" i="1"/>
  <c r="O6612" i="1"/>
  <c r="AB6612" i="1"/>
  <c r="N6613" i="1"/>
  <c r="O6613" i="1"/>
  <c r="AB6613" i="1"/>
  <c r="N6614" i="1"/>
  <c r="O6614" i="1"/>
  <c r="AB6614" i="1"/>
  <c r="N6615" i="1"/>
  <c r="O6615" i="1"/>
  <c r="AB6615" i="1"/>
  <c r="N6616" i="1"/>
  <c r="O6616" i="1"/>
  <c r="AB6616" i="1"/>
  <c r="N6617" i="1"/>
  <c r="O6617" i="1"/>
  <c r="AB6617" i="1"/>
  <c r="N6618" i="1"/>
  <c r="O6618" i="1"/>
  <c r="AB6618" i="1"/>
  <c r="N6619" i="1"/>
  <c r="O6619" i="1"/>
  <c r="AB6619" i="1"/>
  <c r="N6620" i="1"/>
  <c r="O6620" i="1"/>
  <c r="AB6620" i="1"/>
  <c r="N6621" i="1"/>
  <c r="O6621" i="1"/>
  <c r="AB6621" i="1"/>
  <c r="N6622" i="1"/>
  <c r="O6622" i="1"/>
  <c r="AB6622" i="1"/>
  <c r="N6623" i="1"/>
  <c r="O6623" i="1"/>
  <c r="AB6623" i="1"/>
  <c r="N6624" i="1"/>
  <c r="O6624" i="1"/>
  <c r="AB6624" i="1"/>
  <c r="N6625" i="1"/>
  <c r="O6625" i="1"/>
  <c r="AB6625" i="1"/>
  <c r="AC6625" i="1"/>
  <c r="AD6625" i="1"/>
  <c r="N6626" i="1"/>
  <c r="O6626" i="1"/>
  <c r="AB6626" i="1"/>
  <c r="AC6626" i="1"/>
  <c r="AD6626" i="1"/>
  <c r="N6627" i="1"/>
  <c r="O6627" i="1"/>
  <c r="AB6627" i="1"/>
  <c r="N6628" i="1"/>
  <c r="O6628" i="1"/>
  <c r="AB6628" i="1"/>
  <c r="N6629" i="1"/>
  <c r="O6629" i="1"/>
  <c r="AB6629" i="1"/>
  <c r="N6630" i="1"/>
  <c r="O6630" i="1"/>
  <c r="AB6630" i="1"/>
  <c r="N6631" i="1"/>
  <c r="O6631" i="1"/>
  <c r="AB6631" i="1"/>
  <c r="N6632" i="1"/>
  <c r="O6632" i="1"/>
  <c r="AB6632" i="1"/>
  <c r="N6633" i="1"/>
  <c r="O6633" i="1"/>
  <c r="AB6633" i="1"/>
  <c r="N6634" i="1"/>
  <c r="O6634" i="1"/>
  <c r="AB6634" i="1"/>
  <c r="N6635" i="1"/>
  <c r="O6635" i="1"/>
  <c r="AB6635" i="1"/>
  <c r="N6636" i="1"/>
  <c r="O6636" i="1"/>
  <c r="AB6636" i="1"/>
  <c r="N6637" i="1"/>
  <c r="O6637" i="1"/>
  <c r="AB6637" i="1"/>
  <c r="AC6637" i="1"/>
  <c r="AD6637" i="1"/>
  <c r="N6638" i="1"/>
  <c r="O6638" i="1"/>
  <c r="AB6638" i="1"/>
  <c r="N6639" i="1"/>
  <c r="O6639" i="1"/>
  <c r="AB6639" i="1"/>
  <c r="N6640" i="1"/>
  <c r="O6640" i="1"/>
  <c r="AB6640" i="1"/>
  <c r="N6641" i="1"/>
  <c r="O6641" i="1"/>
  <c r="AB6641" i="1"/>
  <c r="N6642" i="1"/>
  <c r="O6642" i="1"/>
  <c r="AB6642" i="1"/>
  <c r="N6643" i="1"/>
  <c r="O6643" i="1"/>
  <c r="AB6643" i="1"/>
  <c r="AC6643" i="1"/>
  <c r="AD6643" i="1"/>
  <c r="N6644" i="1"/>
  <c r="O6644" i="1"/>
  <c r="AB6644" i="1"/>
  <c r="N6645" i="1"/>
  <c r="O6645" i="1"/>
  <c r="AB6645" i="1"/>
  <c r="N6646" i="1"/>
  <c r="O6646" i="1"/>
  <c r="AB6646" i="1"/>
  <c r="N6647" i="1"/>
  <c r="O6647" i="1"/>
  <c r="AB6647" i="1"/>
  <c r="N6648" i="1"/>
  <c r="O6648" i="1"/>
  <c r="AB6648" i="1"/>
  <c r="N6649" i="1"/>
  <c r="O6649" i="1"/>
  <c r="AB6649" i="1"/>
  <c r="N6650" i="1"/>
  <c r="O6650" i="1"/>
  <c r="AB6650" i="1"/>
  <c r="N6651" i="1"/>
  <c r="O6651" i="1"/>
  <c r="AB6651" i="1"/>
  <c r="AC6651" i="1"/>
  <c r="AD6651" i="1"/>
  <c r="N6652" i="1"/>
  <c r="O6652" i="1"/>
  <c r="AB6652" i="1"/>
  <c r="N6653" i="1"/>
  <c r="O6653" i="1"/>
  <c r="AB6653" i="1"/>
  <c r="N6654" i="1"/>
  <c r="O6654" i="1"/>
  <c r="AB6654" i="1"/>
  <c r="N6655" i="1"/>
  <c r="O6655" i="1"/>
  <c r="AB6655" i="1"/>
  <c r="AC6655" i="1"/>
  <c r="AD6655" i="1"/>
  <c r="N6656" i="1"/>
  <c r="O6656" i="1"/>
  <c r="AB6656" i="1"/>
  <c r="N6657" i="1"/>
  <c r="O6657" i="1"/>
  <c r="AB6657" i="1"/>
  <c r="N6658" i="1"/>
  <c r="O6658" i="1"/>
  <c r="AB6658" i="1"/>
  <c r="N6659" i="1"/>
  <c r="O6659" i="1"/>
  <c r="AB6659" i="1"/>
  <c r="N6660" i="1"/>
  <c r="O6660" i="1"/>
  <c r="AB6660" i="1"/>
  <c r="N6661" i="1"/>
  <c r="O6661" i="1"/>
  <c r="AB6661" i="1"/>
  <c r="AC6661" i="1"/>
  <c r="AD6661" i="1"/>
  <c r="N6662" i="1"/>
  <c r="O6662" i="1"/>
  <c r="AB6662" i="1"/>
  <c r="N6663" i="1"/>
  <c r="O6663" i="1"/>
  <c r="AB6663" i="1"/>
  <c r="N6664" i="1"/>
  <c r="O6664" i="1"/>
  <c r="AB6664" i="1"/>
  <c r="N6665" i="1"/>
  <c r="O6665" i="1"/>
  <c r="AB6665" i="1"/>
  <c r="N6666" i="1"/>
  <c r="O6666" i="1"/>
  <c r="AB6666" i="1"/>
  <c r="N6667" i="1"/>
  <c r="O6667" i="1"/>
  <c r="AB6667" i="1"/>
  <c r="N6668" i="1"/>
  <c r="O6668" i="1"/>
  <c r="AB6668" i="1"/>
  <c r="AC6668" i="1"/>
  <c r="AD6668" i="1"/>
  <c r="N6669" i="1"/>
  <c r="O6669" i="1"/>
  <c r="AB6669" i="1"/>
  <c r="AC6669" i="1"/>
  <c r="AD6669" i="1"/>
  <c r="N6670" i="1"/>
  <c r="O6670" i="1"/>
  <c r="AB6670" i="1"/>
  <c r="AC6670" i="1"/>
  <c r="AD6670" i="1"/>
  <c r="N6671" i="1"/>
  <c r="O6671" i="1"/>
  <c r="AB6671" i="1"/>
  <c r="N6672" i="1"/>
  <c r="O6672" i="1"/>
  <c r="AB6672" i="1"/>
  <c r="N6673" i="1"/>
  <c r="O6673" i="1"/>
  <c r="AB6673" i="1"/>
  <c r="AC6673" i="1"/>
  <c r="AD6673" i="1"/>
  <c r="N6674" i="1"/>
  <c r="O6674" i="1"/>
  <c r="AB6674" i="1"/>
  <c r="N6675" i="1"/>
  <c r="O6675" i="1"/>
  <c r="AB6675" i="1"/>
  <c r="N6676" i="1"/>
  <c r="O6676" i="1"/>
  <c r="AB6676" i="1"/>
  <c r="N6677" i="1"/>
  <c r="O6677" i="1"/>
  <c r="AB6677" i="1"/>
  <c r="N6678" i="1"/>
  <c r="O6678" i="1"/>
  <c r="AB6678" i="1"/>
  <c r="N6679" i="1"/>
  <c r="O6679" i="1"/>
  <c r="AB6679" i="1"/>
  <c r="AC6679" i="1"/>
  <c r="AD6679" i="1"/>
  <c r="N6680" i="1"/>
  <c r="O6680" i="1"/>
  <c r="AB6680" i="1"/>
  <c r="N6681" i="1"/>
  <c r="O6681" i="1"/>
  <c r="AB6681" i="1"/>
  <c r="AC6681" i="1"/>
  <c r="AD6681" i="1"/>
  <c r="N6682" i="1"/>
  <c r="O6682" i="1"/>
  <c r="AB6682" i="1"/>
  <c r="N6683" i="1"/>
  <c r="O6683" i="1"/>
  <c r="AB6683" i="1"/>
  <c r="N6684" i="1"/>
  <c r="O6684" i="1"/>
  <c r="AB6684" i="1"/>
  <c r="N6685" i="1"/>
  <c r="O6685" i="1"/>
  <c r="AB6685" i="1"/>
  <c r="N6686" i="1"/>
  <c r="O6686" i="1"/>
  <c r="AB6686" i="1"/>
  <c r="N6687" i="1"/>
  <c r="O6687" i="1"/>
  <c r="AB6687" i="1"/>
  <c r="N6688" i="1"/>
  <c r="O6688" i="1"/>
  <c r="AB6688" i="1"/>
  <c r="N6689" i="1"/>
  <c r="O6689" i="1"/>
  <c r="AB6689" i="1"/>
  <c r="N6690" i="1"/>
  <c r="O6690" i="1"/>
  <c r="AB6690" i="1"/>
  <c r="N6691" i="1"/>
  <c r="O6691" i="1"/>
  <c r="AB6691" i="1"/>
  <c r="AC6691" i="1"/>
  <c r="AD6691" i="1"/>
  <c r="N6692" i="1"/>
  <c r="O6692" i="1"/>
  <c r="AB6692" i="1"/>
  <c r="AC6692" i="1"/>
  <c r="AD6692" i="1"/>
  <c r="N6693" i="1"/>
  <c r="O6693" i="1"/>
  <c r="AB6693" i="1"/>
  <c r="AC6693" i="1"/>
  <c r="AD6693" i="1"/>
  <c r="N6694" i="1"/>
  <c r="O6694" i="1"/>
  <c r="AB6694" i="1"/>
  <c r="N6695" i="1"/>
  <c r="O6695" i="1"/>
  <c r="AB6695" i="1"/>
  <c r="N6696" i="1"/>
  <c r="O6696" i="1"/>
  <c r="AB6696" i="1"/>
  <c r="AC6696" i="1"/>
  <c r="AD6696" i="1"/>
  <c r="N6697" i="1"/>
  <c r="O6697" i="1"/>
  <c r="AB6697" i="1"/>
  <c r="AC6697" i="1"/>
  <c r="AD6697" i="1"/>
  <c r="N6698" i="1"/>
  <c r="O6698" i="1"/>
  <c r="AB6698" i="1"/>
  <c r="AC6698" i="1"/>
  <c r="AD6698" i="1"/>
  <c r="N6699" i="1"/>
  <c r="O6699" i="1"/>
  <c r="AB6699" i="1"/>
  <c r="N6700" i="1"/>
  <c r="O6700" i="1"/>
  <c r="AB6700" i="1"/>
  <c r="N6701" i="1"/>
  <c r="O6701" i="1"/>
  <c r="AB6701" i="1"/>
  <c r="N6702" i="1"/>
  <c r="O6702" i="1"/>
  <c r="AB6702" i="1"/>
  <c r="N6703" i="1"/>
  <c r="O6703" i="1"/>
  <c r="AB6703" i="1"/>
  <c r="N6704" i="1"/>
  <c r="O6704" i="1"/>
  <c r="AB6704" i="1"/>
  <c r="AC6704" i="1"/>
  <c r="AD6704" i="1"/>
  <c r="N6705" i="1"/>
  <c r="O6705" i="1"/>
  <c r="AB6705" i="1"/>
  <c r="N6706" i="1"/>
  <c r="O6706" i="1"/>
  <c r="AB6706" i="1"/>
  <c r="AC6706" i="1"/>
  <c r="AD6706" i="1"/>
  <c r="N6707" i="1"/>
  <c r="O6707" i="1"/>
  <c r="AB6707" i="1"/>
  <c r="N6708" i="1"/>
  <c r="O6708" i="1"/>
  <c r="AB6708" i="1"/>
  <c r="AC6708" i="1"/>
  <c r="AD6708" i="1"/>
  <c r="N6709" i="1"/>
  <c r="O6709" i="1"/>
  <c r="AB6709" i="1"/>
  <c r="N6710" i="1"/>
  <c r="O6710" i="1"/>
  <c r="AB6710" i="1"/>
  <c r="N6711" i="1"/>
  <c r="O6711" i="1"/>
  <c r="AB6711" i="1"/>
  <c r="N6712" i="1"/>
  <c r="O6712" i="1"/>
  <c r="AB6712" i="1"/>
  <c r="N6713" i="1"/>
  <c r="O6713" i="1"/>
  <c r="AB6713" i="1"/>
  <c r="N6714" i="1"/>
  <c r="O6714" i="1"/>
  <c r="AB6714" i="1"/>
  <c r="AC6714" i="1"/>
  <c r="AD6714" i="1"/>
  <c r="N6715" i="1"/>
  <c r="O6715" i="1"/>
  <c r="AB6715" i="1"/>
  <c r="AC6715" i="1"/>
  <c r="AD6715" i="1"/>
  <c r="N6716" i="1"/>
  <c r="O6716" i="1"/>
  <c r="AB6716" i="1"/>
  <c r="N6717" i="1"/>
  <c r="O6717" i="1"/>
  <c r="AB6717" i="1"/>
  <c r="N6718" i="1"/>
  <c r="O6718" i="1"/>
  <c r="AB6718" i="1"/>
  <c r="N6719" i="1"/>
  <c r="O6719" i="1"/>
  <c r="AB6719" i="1"/>
  <c r="AC6719" i="1"/>
  <c r="AD6719" i="1"/>
  <c r="N6720" i="1"/>
  <c r="O6720" i="1"/>
  <c r="AB6720" i="1"/>
  <c r="N6721" i="1"/>
  <c r="O6721" i="1"/>
  <c r="AB6721" i="1"/>
  <c r="N6722" i="1"/>
  <c r="O6722" i="1"/>
  <c r="AB6722" i="1"/>
  <c r="N6723" i="1"/>
  <c r="O6723" i="1"/>
  <c r="AB6723" i="1"/>
  <c r="N6724" i="1"/>
  <c r="O6724" i="1"/>
  <c r="AB6724" i="1"/>
  <c r="N6725" i="1"/>
  <c r="O6725" i="1"/>
  <c r="AB6725" i="1"/>
  <c r="N6726" i="1"/>
  <c r="O6726" i="1"/>
  <c r="AB6726" i="1"/>
  <c r="N6727" i="1"/>
  <c r="O6727" i="1"/>
  <c r="AB6727" i="1"/>
  <c r="N6728" i="1"/>
  <c r="O6728" i="1"/>
  <c r="AB6728" i="1"/>
  <c r="N6729" i="1"/>
  <c r="O6729" i="1"/>
  <c r="AB6729" i="1"/>
  <c r="N6730" i="1"/>
  <c r="O6730" i="1"/>
  <c r="AB6730" i="1"/>
  <c r="N6731" i="1"/>
  <c r="O6731" i="1"/>
  <c r="AB6731" i="1"/>
  <c r="N6732" i="1"/>
  <c r="O6732" i="1"/>
  <c r="AB6732" i="1"/>
  <c r="N6733" i="1"/>
  <c r="O6733" i="1"/>
  <c r="AB6733" i="1"/>
  <c r="N6734" i="1"/>
  <c r="O6734" i="1"/>
  <c r="AB6734" i="1"/>
  <c r="N6735" i="1"/>
  <c r="O6735" i="1"/>
  <c r="AB6735" i="1"/>
  <c r="N6736" i="1"/>
  <c r="O6736" i="1"/>
  <c r="AB6736" i="1"/>
  <c r="N6737" i="1"/>
  <c r="O6737" i="1"/>
  <c r="AB6737" i="1"/>
  <c r="N6738" i="1"/>
  <c r="O6738" i="1"/>
  <c r="AB6738" i="1"/>
  <c r="N6739" i="1"/>
  <c r="O6739" i="1"/>
  <c r="AB6739" i="1"/>
  <c r="N6740" i="1"/>
  <c r="O6740" i="1"/>
  <c r="AB6740" i="1"/>
  <c r="N6741" i="1"/>
  <c r="O6741" i="1"/>
  <c r="AB6741" i="1"/>
  <c r="N6742" i="1"/>
  <c r="O6742" i="1"/>
  <c r="AB6742" i="1"/>
  <c r="N6743" i="1"/>
  <c r="O6743" i="1"/>
  <c r="AB6743" i="1"/>
  <c r="N6744" i="1"/>
  <c r="O6744" i="1"/>
  <c r="AB6744" i="1"/>
  <c r="AC6744" i="1"/>
  <c r="AD6744" i="1"/>
  <c r="N6745" i="1"/>
  <c r="O6745" i="1"/>
  <c r="AB6745" i="1"/>
  <c r="N6746" i="1"/>
  <c r="O6746" i="1"/>
  <c r="AB6746" i="1"/>
  <c r="N6747" i="1"/>
  <c r="O6747" i="1"/>
  <c r="AB6747" i="1"/>
  <c r="N6748" i="1"/>
  <c r="O6748" i="1"/>
  <c r="AB6748" i="1"/>
  <c r="N6749" i="1"/>
  <c r="O6749" i="1"/>
  <c r="AB6749" i="1"/>
  <c r="N6750" i="1"/>
  <c r="O6750" i="1"/>
  <c r="AB6750" i="1"/>
  <c r="N6751" i="1"/>
  <c r="O6751" i="1"/>
  <c r="AB6751" i="1"/>
  <c r="N6752" i="1"/>
  <c r="O6752" i="1"/>
  <c r="AB6752" i="1"/>
  <c r="N6753" i="1"/>
  <c r="O6753" i="1"/>
  <c r="AB6753" i="1"/>
  <c r="N6754" i="1"/>
  <c r="O6754" i="1"/>
  <c r="AB6754" i="1"/>
  <c r="N6755" i="1"/>
  <c r="O6755" i="1"/>
  <c r="AB6755" i="1"/>
  <c r="N6756" i="1"/>
  <c r="O6756" i="1"/>
  <c r="AB6756" i="1"/>
  <c r="N6757" i="1"/>
  <c r="O6757" i="1"/>
  <c r="AB6757" i="1"/>
  <c r="N6758" i="1"/>
  <c r="O6758" i="1"/>
  <c r="AB6758" i="1"/>
  <c r="N6759" i="1"/>
  <c r="O6759" i="1"/>
  <c r="AB6759" i="1"/>
  <c r="N6760" i="1"/>
  <c r="O6760" i="1"/>
  <c r="AB6760" i="1"/>
  <c r="N6761" i="1"/>
  <c r="O6761" i="1"/>
  <c r="AB6761" i="1"/>
  <c r="N6762" i="1"/>
  <c r="O6762" i="1"/>
  <c r="AB6762" i="1"/>
  <c r="AC6762" i="1"/>
  <c r="AD6762" i="1"/>
  <c r="N6763" i="1"/>
  <c r="O6763" i="1"/>
  <c r="AB6763" i="1"/>
  <c r="N6764" i="1"/>
  <c r="O6764" i="1"/>
  <c r="AB6764" i="1"/>
  <c r="N6765" i="1"/>
  <c r="O6765" i="1"/>
  <c r="AB6765" i="1"/>
  <c r="N6766" i="1"/>
  <c r="O6766" i="1"/>
  <c r="AB6766" i="1"/>
  <c r="N6767" i="1"/>
  <c r="O6767" i="1"/>
  <c r="AB6767" i="1"/>
  <c r="AC6767" i="1"/>
  <c r="AD6767" i="1"/>
  <c r="N6768" i="1"/>
  <c r="O6768" i="1"/>
  <c r="AB6768" i="1"/>
  <c r="N6769" i="1"/>
  <c r="O6769" i="1"/>
  <c r="AB6769" i="1"/>
  <c r="N6770" i="1"/>
  <c r="O6770" i="1"/>
  <c r="AB6770" i="1"/>
  <c r="N6771" i="1"/>
  <c r="O6771" i="1"/>
  <c r="AB6771" i="1"/>
  <c r="N6772" i="1"/>
  <c r="O6772" i="1"/>
  <c r="AB6772" i="1"/>
  <c r="N6773" i="1"/>
  <c r="O6773" i="1"/>
  <c r="AB6773" i="1"/>
  <c r="N6774" i="1"/>
  <c r="O6774" i="1"/>
  <c r="AB6774" i="1"/>
  <c r="AC6774" i="1"/>
  <c r="AD6774" i="1"/>
  <c r="N6775" i="1"/>
  <c r="O6775" i="1"/>
  <c r="AB6775" i="1"/>
  <c r="N6776" i="1"/>
  <c r="O6776" i="1"/>
  <c r="AB6776" i="1"/>
  <c r="N6777" i="1"/>
  <c r="O6777" i="1"/>
  <c r="AB6777" i="1"/>
  <c r="N6778" i="1"/>
  <c r="O6778" i="1"/>
  <c r="AB6778" i="1"/>
  <c r="AC6778" i="1"/>
  <c r="AD6778" i="1"/>
  <c r="N6779" i="1"/>
  <c r="O6779" i="1"/>
  <c r="AB6779" i="1"/>
  <c r="N6780" i="1"/>
  <c r="O6780" i="1"/>
  <c r="AB6780" i="1"/>
  <c r="N6781" i="1"/>
  <c r="O6781" i="1"/>
  <c r="AB6781" i="1"/>
  <c r="AC6781" i="1"/>
  <c r="AD6781" i="1"/>
  <c r="N6782" i="1"/>
  <c r="O6782" i="1"/>
  <c r="AB6782" i="1"/>
  <c r="N6783" i="1"/>
  <c r="O6783" i="1"/>
  <c r="AB6783" i="1"/>
  <c r="N6784" i="1"/>
  <c r="O6784" i="1"/>
  <c r="AB6784" i="1"/>
  <c r="N6785" i="1"/>
  <c r="O6785" i="1"/>
  <c r="AB6785" i="1"/>
  <c r="N6786" i="1"/>
  <c r="O6786" i="1"/>
  <c r="AB6786" i="1"/>
  <c r="N6787" i="1"/>
  <c r="O6787" i="1"/>
  <c r="AB6787" i="1"/>
  <c r="N6788" i="1"/>
  <c r="O6788" i="1"/>
  <c r="AB6788" i="1"/>
  <c r="AC6788" i="1"/>
  <c r="AD6788" i="1"/>
  <c r="N6789" i="1"/>
  <c r="O6789" i="1"/>
  <c r="AB6789" i="1"/>
  <c r="AC6789" i="1"/>
  <c r="AD6789" i="1"/>
  <c r="N6790" i="1"/>
  <c r="O6790" i="1"/>
  <c r="AB6790" i="1"/>
  <c r="AC6790" i="1"/>
  <c r="AD6790" i="1"/>
  <c r="N6791" i="1"/>
  <c r="O6791" i="1"/>
  <c r="AB6791" i="1"/>
  <c r="AC6791" i="1"/>
  <c r="AD6791" i="1"/>
  <c r="N6792" i="1"/>
  <c r="O6792" i="1"/>
  <c r="AB6792" i="1"/>
  <c r="N6793" i="1"/>
  <c r="O6793" i="1"/>
  <c r="AB6793" i="1"/>
  <c r="N6794" i="1"/>
  <c r="O6794" i="1"/>
  <c r="AB6794" i="1"/>
  <c r="N6795" i="1"/>
  <c r="O6795" i="1"/>
  <c r="AB6795" i="1"/>
  <c r="N6796" i="1"/>
  <c r="O6796" i="1"/>
  <c r="AB6796" i="1"/>
  <c r="N6797" i="1"/>
  <c r="O6797" i="1"/>
  <c r="AB6797" i="1"/>
  <c r="AC6797" i="1"/>
  <c r="AD6797" i="1"/>
  <c r="N6798" i="1"/>
  <c r="O6798" i="1"/>
  <c r="AB6798" i="1"/>
  <c r="N6799" i="1"/>
  <c r="O6799" i="1"/>
  <c r="AB6799" i="1"/>
  <c r="N6800" i="1"/>
  <c r="O6800" i="1"/>
  <c r="AB6800" i="1"/>
  <c r="N6801" i="1"/>
  <c r="O6801" i="1"/>
  <c r="AB6801" i="1"/>
  <c r="N6802" i="1"/>
  <c r="O6802" i="1"/>
  <c r="AB6802" i="1"/>
  <c r="AC6802" i="1"/>
  <c r="AD6802" i="1"/>
  <c r="N6803" i="1"/>
  <c r="O6803" i="1"/>
  <c r="AB6803" i="1"/>
  <c r="N6804" i="1"/>
  <c r="O6804" i="1"/>
  <c r="AB6804" i="1"/>
  <c r="N6805" i="1"/>
  <c r="O6805" i="1"/>
  <c r="AB6805" i="1"/>
  <c r="N6806" i="1"/>
  <c r="O6806" i="1"/>
  <c r="AB6806" i="1"/>
  <c r="N6807" i="1"/>
  <c r="O6807" i="1"/>
  <c r="AB6807" i="1"/>
  <c r="N6808" i="1"/>
  <c r="O6808" i="1"/>
  <c r="AB6808" i="1"/>
  <c r="N6809" i="1"/>
  <c r="O6809" i="1"/>
  <c r="AB6809" i="1"/>
  <c r="N6810" i="1"/>
  <c r="O6810" i="1"/>
  <c r="AB6810" i="1"/>
  <c r="N6811" i="1"/>
  <c r="O6811" i="1"/>
  <c r="AB6811" i="1"/>
  <c r="N6812" i="1"/>
  <c r="O6812" i="1"/>
  <c r="AB6812" i="1"/>
  <c r="AC6812" i="1"/>
  <c r="AD6812" i="1"/>
  <c r="N6813" i="1"/>
  <c r="O6813" i="1"/>
  <c r="AB6813" i="1"/>
  <c r="N6814" i="1"/>
  <c r="O6814" i="1"/>
  <c r="AB6814" i="1"/>
  <c r="N6815" i="1"/>
  <c r="O6815" i="1"/>
  <c r="AB6815" i="1"/>
  <c r="N6816" i="1"/>
  <c r="O6816" i="1"/>
  <c r="AB6816" i="1"/>
  <c r="N6817" i="1"/>
  <c r="O6817" i="1"/>
  <c r="AB6817" i="1"/>
  <c r="N6818" i="1"/>
  <c r="O6818" i="1"/>
  <c r="AB6818" i="1"/>
  <c r="N6819" i="1"/>
  <c r="O6819" i="1"/>
  <c r="AB6819" i="1"/>
  <c r="N6820" i="1"/>
  <c r="O6820" i="1"/>
  <c r="AB6820" i="1"/>
  <c r="N6821" i="1"/>
  <c r="O6821" i="1"/>
  <c r="AB6821" i="1"/>
  <c r="N6822" i="1"/>
  <c r="O6822" i="1"/>
  <c r="AB6822" i="1"/>
  <c r="N6823" i="1"/>
  <c r="O6823" i="1"/>
  <c r="AB6823" i="1"/>
  <c r="N6824" i="1"/>
  <c r="O6824" i="1"/>
  <c r="AB6824" i="1"/>
  <c r="AC6824" i="1"/>
  <c r="AD6824" i="1"/>
  <c r="N6825" i="1"/>
  <c r="O6825" i="1"/>
  <c r="AB6825" i="1"/>
  <c r="AC6825" i="1"/>
  <c r="AD6825" i="1"/>
  <c r="N6826" i="1"/>
  <c r="O6826" i="1"/>
  <c r="AB6826" i="1"/>
  <c r="N6827" i="1"/>
  <c r="O6827" i="1"/>
  <c r="AB6827" i="1"/>
  <c r="N6828" i="1"/>
  <c r="O6828" i="1"/>
  <c r="AB6828" i="1"/>
  <c r="N6829" i="1"/>
  <c r="O6829" i="1"/>
  <c r="AB6829" i="1"/>
  <c r="N6830" i="1"/>
  <c r="O6830" i="1"/>
  <c r="AB6830" i="1"/>
  <c r="N6831" i="1"/>
  <c r="O6831" i="1"/>
  <c r="AB6831" i="1"/>
  <c r="N6832" i="1"/>
  <c r="O6832" i="1"/>
  <c r="AB6832" i="1"/>
  <c r="N6833" i="1"/>
  <c r="O6833" i="1"/>
  <c r="AB6833" i="1"/>
  <c r="N6834" i="1"/>
  <c r="O6834" i="1"/>
  <c r="AB6834" i="1"/>
  <c r="N6835" i="1"/>
  <c r="O6835" i="1"/>
  <c r="AB6835" i="1"/>
  <c r="N6836" i="1"/>
  <c r="O6836" i="1"/>
  <c r="AB6836" i="1"/>
  <c r="AC6836" i="1"/>
  <c r="AD6836" i="1"/>
  <c r="N6837" i="1"/>
  <c r="O6837" i="1"/>
  <c r="AB6837" i="1"/>
  <c r="AC6837" i="1"/>
  <c r="AD6837" i="1"/>
  <c r="N6838" i="1"/>
  <c r="O6838" i="1"/>
  <c r="AB6838" i="1"/>
  <c r="N6839" i="1"/>
  <c r="O6839" i="1"/>
  <c r="AB6839" i="1"/>
  <c r="N6840" i="1"/>
  <c r="O6840" i="1"/>
  <c r="AB6840" i="1"/>
  <c r="N6841" i="1"/>
  <c r="O6841" i="1"/>
  <c r="AB6841" i="1"/>
  <c r="N6842" i="1"/>
  <c r="O6842" i="1"/>
  <c r="AB6842" i="1"/>
  <c r="N6843" i="1"/>
  <c r="O6843" i="1"/>
  <c r="AB6843" i="1"/>
  <c r="N6844" i="1"/>
  <c r="O6844" i="1"/>
  <c r="AB6844" i="1"/>
  <c r="N6845" i="1"/>
  <c r="O6845" i="1"/>
  <c r="AB6845" i="1"/>
  <c r="N6846" i="1"/>
  <c r="O6846" i="1"/>
  <c r="AB6846" i="1"/>
  <c r="N6847" i="1"/>
  <c r="O6847" i="1"/>
  <c r="AB6847" i="1"/>
  <c r="N6848" i="1"/>
  <c r="O6848" i="1"/>
  <c r="AB6848" i="1"/>
  <c r="N6849" i="1"/>
  <c r="O6849" i="1"/>
  <c r="AB6849" i="1"/>
  <c r="N6850" i="1"/>
  <c r="O6850" i="1"/>
  <c r="AB6850" i="1"/>
  <c r="N6851" i="1"/>
  <c r="O6851" i="1"/>
  <c r="AB6851" i="1"/>
  <c r="N6852" i="1"/>
  <c r="O6852" i="1"/>
  <c r="AB6852" i="1"/>
  <c r="N6853" i="1"/>
  <c r="O6853" i="1"/>
  <c r="AB6853" i="1"/>
  <c r="N6854" i="1"/>
  <c r="O6854" i="1"/>
  <c r="AB6854" i="1"/>
  <c r="N6855" i="1"/>
  <c r="O6855" i="1"/>
  <c r="AB6855" i="1"/>
  <c r="N6856" i="1"/>
  <c r="O6856" i="1"/>
  <c r="AB6856" i="1"/>
  <c r="N6857" i="1"/>
  <c r="O6857" i="1"/>
  <c r="AB6857" i="1"/>
  <c r="N6858" i="1"/>
  <c r="O6858" i="1"/>
  <c r="AB6858" i="1"/>
  <c r="N6859" i="1"/>
  <c r="O6859" i="1"/>
  <c r="AB6859" i="1"/>
  <c r="N6860" i="1"/>
  <c r="O6860" i="1"/>
  <c r="AB6860" i="1"/>
  <c r="N6861" i="1"/>
  <c r="O6861" i="1"/>
  <c r="AB6861" i="1"/>
  <c r="N6862" i="1"/>
  <c r="O6862" i="1"/>
  <c r="AB6862" i="1"/>
  <c r="N6863" i="1"/>
  <c r="O6863" i="1"/>
  <c r="AB6863" i="1"/>
  <c r="N6864" i="1"/>
  <c r="O6864" i="1"/>
  <c r="AB6864" i="1"/>
  <c r="N6865" i="1"/>
  <c r="O6865" i="1"/>
  <c r="AB6865" i="1"/>
  <c r="N6866" i="1"/>
  <c r="O6866" i="1"/>
  <c r="AB6866" i="1"/>
  <c r="N6867" i="1"/>
  <c r="O6867" i="1"/>
  <c r="AB6867" i="1"/>
  <c r="N6868" i="1"/>
  <c r="O6868" i="1"/>
  <c r="AB6868" i="1"/>
  <c r="N6869" i="1"/>
  <c r="O6869" i="1"/>
  <c r="AB6869" i="1"/>
  <c r="N6870" i="1"/>
  <c r="O6870" i="1"/>
  <c r="AB6870" i="1"/>
  <c r="N6871" i="1"/>
  <c r="O6871" i="1"/>
  <c r="AB6871" i="1"/>
  <c r="N6872" i="1"/>
  <c r="O6872" i="1"/>
  <c r="AB6872" i="1"/>
  <c r="N6873" i="1"/>
  <c r="O6873" i="1"/>
  <c r="AB6873" i="1"/>
  <c r="N6874" i="1"/>
  <c r="O6874" i="1"/>
  <c r="AB6874" i="1"/>
  <c r="N6875" i="1"/>
  <c r="O6875" i="1"/>
  <c r="AB6875" i="1"/>
  <c r="N6876" i="1"/>
  <c r="O6876" i="1"/>
  <c r="AB6876" i="1"/>
  <c r="AC6876" i="1"/>
  <c r="AD6876" i="1"/>
  <c r="N6877" i="1"/>
  <c r="O6877" i="1"/>
  <c r="AB6877" i="1"/>
  <c r="N6878" i="1"/>
  <c r="O6878" i="1"/>
  <c r="AB6878" i="1"/>
  <c r="N6879" i="1"/>
  <c r="O6879" i="1"/>
  <c r="AB6879" i="1"/>
  <c r="N6880" i="1"/>
  <c r="O6880" i="1"/>
  <c r="AB6880" i="1"/>
  <c r="N6881" i="1"/>
  <c r="O6881" i="1"/>
  <c r="AB6881" i="1"/>
  <c r="N6882" i="1"/>
  <c r="O6882" i="1"/>
  <c r="AB6882" i="1"/>
  <c r="N6883" i="1"/>
  <c r="O6883" i="1"/>
  <c r="AB6883" i="1"/>
  <c r="N6884" i="1"/>
  <c r="O6884" i="1"/>
  <c r="AB6884" i="1"/>
  <c r="N6885" i="1"/>
  <c r="O6885" i="1"/>
  <c r="AB6885" i="1"/>
  <c r="N6886" i="1"/>
  <c r="O6886" i="1"/>
  <c r="AB6886" i="1"/>
  <c r="N6887" i="1"/>
  <c r="O6887" i="1"/>
  <c r="AB6887" i="1"/>
  <c r="N6888" i="1"/>
  <c r="O6888" i="1"/>
  <c r="AB6888" i="1"/>
  <c r="N6889" i="1"/>
  <c r="O6889" i="1"/>
  <c r="AB6889" i="1"/>
  <c r="AC6889" i="1"/>
  <c r="AD6889" i="1"/>
  <c r="N6890" i="1"/>
  <c r="O6890" i="1"/>
  <c r="AB6890" i="1"/>
  <c r="AC6890" i="1"/>
  <c r="AD6890" i="1"/>
  <c r="N6891" i="1"/>
  <c r="O6891" i="1"/>
  <c r="AB6891" i="1"/>
  <c r="AC6891" i="1"/>
  <c r="AD6891" i="1"/>
  <c r="N6892" i="1"/>
  <c r="O6892" i="1"/>
  <c r="AB6892" i="1"/>
  <c r="AC6892" i="1"/>
  <c r="AD6892" i="1"/>
  <c r="N6893" i="1"/>
  <c r="O6893" i="1"/>
  <c r="AB6893" i="1"/>
  <c r="N6894" i="1"/>
  <c r="O6894" i="1"/>
  <c r="AB6894" i="1"/>
  <c r="N6895" i="1"/>
  <c r="O6895" i="1"/>
  <c r="AB6895" i="1"/>
  <c r="AC6895" i="1"/>
  <c r="AD6895" i="1"/>
  <c r="N6896" i="1"/>
  <c r="O6896" i="1"/>
  <c r="AB6896" i="1"/>
  <c r="N6897" i="1"/>
  <c r="O6897" i="1"/>
  <c r="AB6897" i="1"/>
  <c r="N6898" i="1"/>
  <c r="O6898" i="1"/>
  <c r="AB6898" i="1"/>
  <c r="N6899" i="1"/>
  <c r="O6899" i="1"/>
  <c r="AB6899" i="1"/>
  <c r="N6900" i="1"/>
  <c r="O6900" i="1"/>
  <c r="AB6900" i="1"/>
  <c r="N6901" i="1"/>
  <c r="O6901" i="1"/>
  <c r="AB6901" i="1"/>
  <c r="N6902" i="1"/>
  <c r="O6902" i="1"/>
  <c r="AB6902" i="1"/>
  <c r="N6903" i="1"/>
  <c r="O6903" i="1"/>
  <c r="AB6903" i="1"/>
  <c r="N6904" i="1"/>
  <c r="O6904" i="1"/>
  <c r="AB6904" i="1"/>
  <c r="N6905" i="1"/>
  <c r="O6905" i="1"/>
  <c r="AB6905" i="1"/>
  <c r="N6906" i="1"/>
  <c r="O6906" i="1"/>
  <c r="AB6906" i="1"/>
  <c r="N6907" i="1"/>
  <c r="O6907" i="1"/>
  <c r="AB6907" i="1"/>
  <c r="AC6907" i="1"/>
  <c r="AD6907" i="1"/>
  <c r="N6908" i="1"/>
  <c r="O6908" i="1"/>
  <c r="AB6908" i="1"/>
  <c r="N6909" i="1"/>
  <c r="O6909" i="1"/>
  <c r="AB6909" i="1"/>
  <c r="N6910" i="1"/>
  <c r="O6910" i="1"/>
  <c r="AB6910" i="1"/>
  <c r="N6911" i="1"/>
  <c r="O6911" i="1"/>
  <c r="AB6911" i="1"/>
  <c r="N6912" i="1"/>
  <c r="O6912" i="1"/>
  <c r="AB6912" i="1"/>
  <c r="AC6912" i="1"/>
  <c r="AD6912" i="1"/>
  <c r="N6913" i="1"/>
  <c r="O6913" i="1"/>
  <c r="AB6913" i="1"/>
  <c r="N6914" i="1"/>
  <c r="O6914" i="1"/>
  <c r="AB6914" i="1"/>
  <c r="N6915" i="1"/>
  <c r="O6915" i="1"/>
  <c r="AB6915" i="1"/>
  <c r="N6916" i="1"/>
  <c r="O6916" i="1"/>
  <c r="AB6916" i="1"/>
  <c r="AC6916" i="1"/>
  <c r="AD6916" i="1"/>
  <c r="N6917" i="1"/>
  <c r="O6917" i="1"/>
  <c r="AB6917" i="1"/>
  <c r="AC6917" i="1"/>
  <c r="AD6917" i="1"/>
  <c r="N6918" i="1"/>
  <c r="O6918" i="1"/>
  <c r="AB6918" i="1"/>
  <c r="AC6918" i="1"/>
  <c r="AD6918" i="1"/>
  <c r="N6919" i="1"/>
  <c r="O6919" i="1"/>
  <c r="AB6919" i="1"/>
  <c r="AC6919" i="1"/>
  <c r="AD6919" i="1"/>
  <c r="N6920" i="1"/>
  <c r="O6920" i="1"/>
  <c r="AB6920" i="1"/>
  <c r="AC6920" i="1"/>
  <c r="AD6920" i="1"/>
  <c r="N6921" i="1"/>
  <c r="O6921" i="1"/>
  <c r="AB6921" i="1"/>
  <c r="AC6921" i="1"/>
  <c r="AD6921" i="1"/>
  <c r="N6922" i="1"/>
  <c r="O6922" i="1"/>
  <c r="AB6922" i="1"/>
  <c r="AC6922" i="1"/>
  <c r="AD6922" i="1"/>
  <c r="N6923" i="1"/>
  <c r="O6923" i="1"/>
  <c r="AB6923" i="1"/>
  <c r="N6924" i="1"/>
  <c r="O6924" i="1"/>
  <c r="AB6924" i="1"/>
  <c r="AC6924" i="1"/>
  <c r="AD6924" i="1"/>
  <c r="N6925" i="1"/>
  <c r="O6925" i="1"/>
  <c r="AB6925" i="1"/>
  <c r="N6926" i="1"/>
  <c r="O6926" i="1"/>
  <c r="AB6926" i="1"/>
  <c r="N6927" i="1"/>
  <c r="O6927" i="1"/>
  <c r="AB6927" i="1"/>
  <c r="AC6927" i="1"/>
  <c r="AD6927" i="1"/>
  <c r="N6928" i="1"/>
  <c r="O6928" i="1"/>
  <c r="AB6928" i="1"/>
  <c r="N6929" i="1"/>
  <c r="O6929" i="1"/>
  <c r="AB6929" i="1"/>
  <c r="N6930" i="1"/>
  <c r="O6930" i="1"/>
  <c r="AB6930" i="1"/>
  <c r="N6931" i="1"/>
  <c r="O6931" i="1"/>
  <c r="AB6931" i="1"/>
  <c r="N6932" i="1"/>
  <c r="O6932" i="1"/>
  <c r="AB6932" i="1"/>
  <c r="N6933" i="1"/>
  <c r="O6933" i="1"/>
  <c r="AB6933" i="1"/>
  <c r="N6934" i="1"/>
  <c r="O6934" i="1"/>
  <c r="AB6934" i="1"/>
  <c r="N6935" i="1"/>
  <c r="O6935" i="1"/>
  <c r="AB6935" i="1"/>
  <c r="N6936" i="1"/>
  <c r="O6936" i="1"/>
  <c r="AB6936" i="1"/>
  <c r="AC6936" i="1"/>
  <c r="AD6936" i="1"/>
  <c r="N6937" i="1"/>
  <c r="O6937" i="1"/>
  <c r="AB6937" i="1"/>
  <c r="N6938" i="1"/>
  <c r="O6938" i="1"/>
  <c r="AB6938" i="1"/>
  <c r="N6939" i="1"/>
  <c r="O6939" i="1"/>
  <c r="AB6939" i="1"/>
  <c r="N6940" i="1"/>
  <c r="O6940" i="1"/>
  <c r="AB6940" i="1"/>
  <c r="AC6940" i="1"/>
  <c r="AD6940" i="1"/>
  <c r="N6941" i="1"/>
  <c r="O6941" i="1"/>
  <c r="AB6941" i="1"/>
  <c r="N6942" i="1"/>
  <c r="O6942" i="1"/>
  <c r="AB6942" i="1"/>
  <c r="N6943" i="1"/>
  <c r="O6943" i="1"/>
  <c r="AB6943" i="1"/>
  <c r="N6944" i="1"/>
  <c r="O6944" i="1"/>
  <c r="AB6944" i="1"/>
  <c r="N6945" i="1"/>
  <c r="O6945" i="1"/>
  <c r="AB6945" i="1"/>
  <c r="AC6945" i="1"/>
  <c r="AD6945" i="1"/>
  <c r="N6946" i="1"/>
  <c r="O6946" i="1"/>
  <c r="AB6946" i="1"/>
  <c r="N6947" i="1"/>
  <c r="O6947" i="1"/>
  <c r="AB6947" i="1"/>
  <c r="N6948" i="1"/>
  <c r="O6948" i="1"/>
  <c r="AB6948" i="1"/>
  <c r="N6949" i="1"/>
  <c r="O6949" i="1"/>
  <c r="AB6949" i="1"/>
  <c r="N6950" i="1"/>
  <c r="O6950" i="1"/>
  <c r="AB6950" i="1"/>
  <c r="AC6950" i="1"/>
  <c r="AD6950" i="1"/>
  <c r="N6951" i="1"/>
  <c r="O6951" i="1"/>
  <c r="AB6951" i="1"/>
  <c r="N6952" i="1"/>
  <c r="O6952" i="1"/>
  <c r="AB6952" i="1"/>
  <c r="N6953" i="1"/>
  <c r="O6953" i="1"/>
  <c r="AB6953" i="1"/>
  <c r="N6954" i="1"/>
  <c r="O6954" i="1"/>
  <c r="AB6954" i="1"/>
  <c r="N6955" i="1"/>
  <c r="O6955" i="1"/>
  <c r="AB6955" i="1"/>
  <c r="AC6955" i="1"/>
  <c r="AD6955" i="1"/>
  <c r="N6956" i="1"/>
  <c r="O6956" i="1"/>
  <c r="AB6956" i="1"/>
  <c r="N6957" i="1"/>
  <c r="O6957" i="1"/>
  <c r="AB6957" i="1"/>
  <c r="N6958" i="1"/>
  <c r="O6958" i="1"/>
  <c r="AB6958" i="1"/>
  <c r="N6959" i="1"/>
  <c r="O6959" i="1"/>
  <c r="AB6959" i="1"/>
  <c r="N6960" i="1"/>
  <c r="O6960" i="1"/>
  <c r="AB6960" i="1"/>
  <c r="N6961" i="1"/>
  <c r="O6961" i="1"/>
  <c r="AB6961" i="1"/>
  <c r="N6962" i="1"/>
  <c r="O6962" i="1"/>
  <c r="AB6962" i="1"/>
  <c r="N6963" i="1"/>
  <c r="O6963" i="1"/>
  <c r="AB6963" i="1"/>
  <c r="N6964" i="1"/>
  <c r="O6964" i="1"/>
  <c r="AB6964" i="1"/>
  <c r="N6965" i="1"/>
  <c r="O6965" i="1"/>
  <c r="AB6965" i="1"/>
  <c r="AC6965" i="1"/>
  <c r="AD6965" i="1"/>
  <c r="N6966" i="1"/>
  <c r="O6966" i="1"/>
  <c r="AB6966" i="1"/>
  <c r="AC6966" i="1"/>
  <c r="AD6966" i="1"/>
  <c r="N6967" i="1"/>
  <c r="O6967" i="1"/>
  <c r="AB6967" i="1"/>
  <c r="AC6967" i="1"/>
  <c r="AD6967" i="1"/>
  <c r="N6968" i="1"/>
  <c r="O6968" i="1"/>
  <c r="AB6968" i="1"/>
  <c r="AC6968" i="1"/>
  <c r="AD6968" i="1"/>
  <c r="N6969" i="1"/>
  <c r="O6969" i="1"/>
  <c r="AB6969" i="1"/>
  <c r="N6970" i="1"/>
  <c r="O6970" i="1"/>
  <c r="AB6970" i="1"/>
  <c r="N6971" i="1"/>
  <c r="O6971" i="1"/>
  <c r="AB6971" i="1"/>
  <c r="AC6971" i="1"/>
  <c r="AD6971" i="1"/>
  <c r="N6972" i="1"/>
  <c r="O6972" i="1"/>
  <c r="AB6972" i="1"/>
  <c r="N6973" i="1"/>
  <c r="O6973" i="1"/>
  <c r="AB6973" i="1"/>
  <c r="AC6973" i="1"/>
  <c r="AD6973" i="1"/>
  <c r="N6974" i="1"/>
  <c r="O6974" i="1"/>
  <c r="AB6974" i="1"/>
  <c r="AC6974" i="1"/>
  <c r="AD6974" i="1"/>
  <c r="N6975" i="1"/>
  <c r="O6975" i="1"/>
  <c r="AB6975" i="1"/>
  <c r="AC6975" i="1"/>
  <c r="AD6975" i="1"/>
  <c r="N6976" i="1"/>
  <c r="O6976" i="1"/>
  <c r="AB6976" i="1"/>
  <c r="N6977" i="1"/>
  <c r="O6977" i="1"/>
  <c r="AB6977" i="1"/>
  <c r="N6978" i="1"/>
  <c r="O6978" i="1"/>
  <c r="AB6978" i="1"/>
  <c r="N6979" i="1"/>
  <c r="O6979" i="1"/>
  <c r="AB6979" i="1"/>
  <c r="N6980" i="1"/>
  <c r="O6980" i="1"/>
  <c r="AB6980" i="1"/>
  <c r="N6981" i="1"/>
  <c r="O6981" i="1"/>
  <c r="AB6981" i="1"/>
  <c r="N6982" i="1"/>
  <c r="O6982" i="1"/>
  <c r="AB6982" i="1"/>
  <c r="N6983" i="1"/>
  <c r="O6983" i="1"/>
  <c r="AB6983" i="1"/>
  <c r="N6984" i="1"/>
  <c r="O6984" i="1"/>
  <c r="AB6984" i="1"/>
  <c r="N6985" i="1"/>
  <c r="O6985" i="1"/>
  <c r="AB6985" i="1"/>
  <c r="N6986" i="1"/>
  <c r="O6986" i="1"/>
  <c r="AB6986" i="1"/>
  <c r="N6987" i="1"/>
  <c r="O6987" i="1"/>
  <c r="AB6987" i="1"/>
  <c r="N6988" i="1"/>
  <c r="O6988" i="1"/>
  <c r="AB6988" i="1"/>
  <c r="N6989" i="1"/>
  <c r="O6989" i="1"/>
  <c r="AB6989" i="1"/>
  <c r="N6990" i="1"/>
  <c r="O6990" i="1"/>
  <c r="AB6990" i="1"/>
  <c r="N6991" i="1"/>
  <c r="O6991" i="1"/>
  <c r="AB6991" i="1"/>
  <c r="N6992" i="1"/>
  <c r="O6992" i="1"/>
  <c r="AB6992" i="1"/>
  <c r="N6993" i="1"/>
  <c r="O6993" i="1"/>
  <c r="AB6993" i="1"/>
  <c r="N6994" i="1"/>
  <c r="O6994" i="1"/>
  <c r="AB6994" i="1"/>
  <c r="N6995" i="1"/>
  <c r="O6995" i="1"/>
  <c r="AB6995" i="1"/>
  <c r="N6996" i="1"/>
  <c r="O6996" i="1"/>
  <c r="AB6996" i="1"/>
  <c r="N6997" i="1"/>
  <c r="O6997" i="1"/>
  <c r="AB6997" i="1"/>
  <c r="N6998" i="1"/>
  <c r="O6998" i="1"/>
  <c r="AB6998" i="1"/>
  <c r="N6999" i="1"/>
  <c r="O6999" i="1"/>
  <c r="AB6999" i="1"/>
  <c r="AC6999" i="1"/>
  <c r="AD6999" i="1"/>
  <c r="N7000" i="1"/>
  <c r="O7000" i="1"/>
  <c r="AB7000" i="1"/>
  <c r="AC7000" i="1"/>
  <c r="AD7000" i="1"/>
  <c r="N7001" i="1"/>
  <c r="O7001" i="1"/>
  <c r="AB7001" i="1"/>
  <c r="N7002" i="1"/>
  <c r="O7002" i="1"/>
  <c r="AB7002" i="1"/>
  <c r="N7003" i="1"/>
  <c r="O7003" i="1"/>
  <c r="AB7003" i="1"/>
  <c r="N7004" i="1"/>
  <c r="O7004" i="1"/>
  <c r="AB7004" i="1"/>
  <c r="N7005" i="1"/>
  <c r="O7005" i="1"/>
  <c r="AB7005" i="1"/>
  <c r="N7006" i="1"/>
  <c r="O7006" i="1"/>
  <c r="AB7006" i="1"/>
  <c r="N7007" i="1"/>
  <c r="O7007" i="1"/>
  <c r="AB7007" i="1"/>
  <c r="N7008" i="1"/>
  <c r="O7008" i="1"/>
  <c r="AB7008" i="1"/>
  <c r="N7009" i="1"/>
  <c r="O7009" i="1"/>
  <c r="AB7009" i="1"/>
  <c r="N7010" i="1"/>
  <c r="O7010" i="1"/>
  <c r="AB7010" i="1"/>
  <c r="AC7010" i="1"/>
  <c r="AD7010" i="1"/>
  <c r="N7011" i="1"/>
  <c r="O7011" i="1"/>
  <c r="AB7011" i="1"/>
  <c r="N7012" i="1"/>
  <c r="O7012" i="1"/>
  <c r="AB7012" i="1"/>
  <c r="N7013" i="1"/>
  <c r="O7013" i="1"/>
  <c r="AB7013" i="1"/>
  <c r="N7014" i="1"/>
  <c r="O7014" i="1"/>
  <c r="AB7014" i="1"/>
  <c r="N7015" i="1"/>
  <c r="O7015" i="1"/>
  <c r="AB7015" i="1"/>
  <c r="N7016" i="1"/>
  <c r="O7016" i="1"/>
  <c r="AB7016" i="1"/>
  <c r="N7017" i="1"/>
  <c r="O7017" i="1"/>
  <c r="AB7017" i="1"/>
  <c r="N7018" i="1"/>
  <c r="O7018" i="1"/>
  <c r="AB7018" i="1"/>
  <c r="N7019" i="1"/>
  <c r="O7019" i="1"/>
  <c r="AB7019" i="1"/>
  <c r="N7020" i="1"/>
  <c r="O7020" i="1"/>
  <c r="AB7020" i="1"/>
  <c r="AC7020" i="1"/>
  <c r="AD7020" i="1"/>
  <c r="N7021" i="1"/>
  <c r="O7021" i="1"/>
  <c r="AB7021" i="1"/>
  <c r="N7022" i="1"/>
  <c r="O7022" i="1"/>
  <c r="AB7022" i="1"/>
  <c r="N7023" i="1"/>
  <c r="O7023" i="1"/>
  <c r="AB7023" i="1"/>
  <c r="N7024" i="1"/>
  <c r="O7024" i="1"/>
  <c r="AB7024" i="1"/>
  <c r="N7025" i="1"/>
  <c r="O7025" i="1"/>
  <c r="AB7025" i="1"/>
  <c r="N7026" i="1"/>
  <c r="O7026" i="1"/>
  <c r="AB7026" i="1"/>
  <c r="N7027" i="1"/>
  <c r="O7027" i="1"/>
  <c r="AB7027" i="1"/>
  <c r="N7028" i="1"/>
  <c r="O7028" i="1"/>
  <c r="AB7028" i="1"/>
  <c r="N7029" i="1"/>
  <c r="O7029" i="1"/>
  <c r="AB7029" i="1"/>
  <c r="N7030" i="1"/>
  <c r="O7030" i="1"/>
  <c r="AB7030" i="1"/>
  <c r="N7031" i="1"/>
  <c r="O7031" i="1"/>
  <c r="AB7031" i="1"/>
  <c r="N7032" i="1"/>
  <c r="O7032" i="1"/>
  <c r="AB7032" i="1"/>
  <c r="N7033" i="1"/>
  <c r="O7033" i="1"/>
  <c r="AB7033" i="1"/>
  <c r="N7034" i="1"/>
  <c r="O7034" i="1"/>
  <c r="AB7034" i="1"/>
  <c r="AC7034" i="1"/>
  <c r="AD7034" i="1"/>
  <c r="N7035" i="1"/>
  <c r="O7035" i="1"/>
  <c r="AB7035" i="1"/>
  <c r="N7036" i="1"/>
  <c r="O7036" i="1"/>
  <c r="AB7036" i="1"/>
  <c r="N7037" i="1"/>
  <c r="O7037" i="1"/>
  <c r="AB7037" i="1"/>
  <c r="N7038" i="1"/>
  <c r="O7038" i="1"/>
  <c r="AB7038" i="1"/>
  <c r="N7039" i="1"/>
  <c r="O7039" i="1"/>
  <c r="AB7039" i="1"/>
  <c r="N7040" i="1"/>
  <c r="O7040" i="1"/>
  <c r="AB7040" i="1"/>
  <c r="N7041" i="1"/>
  <c r="O7041" i="1"/>
  <c r="AB7041" i="1"/>
  <c r="N7042" i="1"/>
  <c r="O7042" i="1"/>
  <c r="AB7042" i="1"/>
  <c r="N7043" i="1"/>
  <c r="O7043" i="1"/>
  <c r="AB7043" i="1"/>
  <c r="AC7043" i="1"/>
  <c r="AD7043" i="1"/>
  <c r="N7044" i="1"/>
  <c r="O7044" i="1"/>
  <c r="AB7044" i="1"/>
  <c r="N7045" i="1"/>
  <c r="O7045" i="1"/>
  <c r="AB7045" i="1"/>
  <c r="N7046" i="1"/>
  <c r="O7046" i="1"/>
  <c r="AB7046" i="1"/>
  <c r="AC7046" i="1"/>
  <c r="AD7046" i="1"/>
  <c r="N7047" i="1"/>
  <c r="O7047" i="1"/>
  <c r="AB7047" i="1"/>
  <c r="AC7047" i="1"/>
  <c r="AD7047" i="1"/>
  <c r="N7048" i="1"/>
  <c r="O7048" i="1"/>
  <c r="AB7048" i="1"/>
  <c r="AC7048" i="1"/>
  <c r="AD7048" i="1"/>
  <c r="N7049" i="1"/>
  <c r="O7049" i="1"/>
  <c r="AB7049" i="1"/>
  <c r="AC7049" i="1"/>
  <c r="AD7049" i="1"/>
  <c r="N7050" i="1"/>
  <c r="O7050" i="1"/>
  <c r="AB7050" i="1"/>
  <c r="AC7050" i="1"/>
  <c r="AD7050" i="1"/>
  <c r="N7051" i="1"/>
  <c r="O7051" i="1"/>
  <c r="AB7051" i="1"/>
  <c r="AC7051" i="1"/>
  <c r="AD7051" i="1"/>
  <c r="N7052" i="1"/>
  <c r="O7052" i="1"/>
  <c r="AB7052" i="1"/>
  <c r="N7053" i="1"/>
  <c r="O7053" i="1"/>
  <c r="AB7053" i="1"/>
  <c r="N7054" i="1"/>
  <c r="O7054" i="1"/>
  <c r="AB7054" i="1"/>
  <c r="N7055" i="1"/>
  <c r="O7055" i="1"/>
  <c r="AB7055" i="1"/>
  <c r="N7056" i="1"/>
  <c r="O7056" i="1"/>
  <c r="AB7056" i="1"/>
  <c r="N7057" i="1"/>
  <c r="O7057" i="1"/>
  <c r="AB7057" i="1"/>
  <c r="N7058" i="1"/>
  <c r="O7058" i="1"/>
  <c r="AB7058" i="1"/>
  <c r="N7059" i="1"/>
  <c r="O7059" i="1"/>
  <c r="AB7059" i="1"/>
  <c r="N7060" i="1"/>
  <c r="O7060" i="1"/>
  <c r="AB7060" i="1"/>
  <c r="N7061" i="1"/>
  <c r="O7061" i="1"/>
  <c r="AB7061" i="1"/>
  <c r="N7062" i="1"/>
  <c r="O7062" i="1"/>
  <c r="AB7062" i="1"/>
  <c r="AC7062" i="1"/>
  <c r="AD7062" i="1"/>
  <c r="N7063" i="1"/>
  <c r="O7063" i="1"/>
  <c r="AB7063" i="1"/>
  <c r="N7064" i="1"/>
  <c r="O7064" i="1"/>
  <c r="AB7064" i="1"/>
  <c r="AC7064" i="1"/>
  <c r="AD7064" i="1"/>
  <c r="N7065" i="1"/>
  <c r="O7065" i="1"/>
  <c r="AB7065" i="1"/>
  <c r="N7066" i="1"/>
  <c r="O7066" i="1"/>
  <c r="AB7066" i="1"/>
  <c r="N7067" i="1"/>
  <c r="O7067" i="1"/>
  <c r="AB7067" i="1"/>
  <c r="N7068" i="1"/>
  <c r="O7068" i="1"/>
  <c r="AB7068" i="1"/>
  <c r="AC7068" i="1"/>
  <c r="AD7068" i="1"/>
  <c r="N7069" i="1"/>
  <c r="O7069" i="1"/>
  <c r="AB7069" i="1"/>
  <c r="N7070" i="1"/>
  <c r="O7070" i="1"/>
  <c r="AB7070" i="1"/>
  <c r="N7071" i="1"/>
  <c r="O7071" i="1"/>
  <c r="AB7071" i="1"/>
  <c r="N7072" i="1"/>
  <c r="O7072" i="1"/>
  <c r="AB7072" i="1"/>
  <c r="N7073" i="1"/>
  <c r="O7073" i="1"/>
  <c r="AB7073" i="1"/>
  <c r="N7074" i="1"/>
  <c r="O7074" i="1"/>
  <c r="AB7074" i="1"/>
  <c r="N7075" i="1"/>
  <c r="O7075" i="1"/>
  <c r="AB7075" i="1"/>
  <c r="N7076" i="1"/>
  <c r="O7076" i="1"/>
  <c r="AB7076" i="1"/>
  <c r="N7077" i="1"/>
  <c r="O7077" i="1"/>
  <c r="AB7077" i="1"/>
  <c r="N7078" i="1"/>
  <c r="O7078" i="1"/>
  <c r="AB7078" i="1"/>
  <c r="N7079" i="1"/>
  <c r="O7079" i="1"/>
  <c r="AB7079" i="1"/>
  <c r="N7080" i="1"/>
  <c r="O7080" i="1"/>
  <c r="AB7080" i="1"/>
  <c r="N7081" i="1"/>
  <c r="O7081" i="1"/>
  <c r="AB7081" i="1"/>
  <c r="N7082" i="1"/>
  <c r="O7082" i="1"/>
  <c r="AB7082" i="1"/>
  <c r="N7083" i="1"/>
  <c r="O7083" i="1"/>
  <c r="AB7083" i="1"/>
  <c r="N7084" i="1"/>
  <c r="O7084" i="1"/>
  <c r="AB7084" i="1"/>
  <c r="N7085" i="1"/>
  <c r="O7085" i="1"/>
  <c r="AB7085" i="1"/>
  <c r="N7086" i="1"/>
  <c r="O7086" i="1"/>
  <c r="AB7086" i="1"/>
  <c r="N7087" i="1"/>
  <c r="O7087" i="1"/>
  <c r="AB7087" i="1"/>
  <c r="N7088" i="1"/>
  <c r="O7088" i="1"/>
  <c r="AB7088" i="1"/>
  <c r="AC7088" i="1"/>
  <c r="AD7088" i="1"/>
  <c r="N7089" i="1"/>
  <c r="O7089" i="1"/>
  <c r="AB7089" i="1"/>
  <c r="N7090" i="1"/>
  <c r="O7090" i="1"/>
  <c r="AB7090" i="1"/>
  <c r="N7091" i="1"/>
  <c r="O7091" i="1"/>
  <c r="AB7091" i="1"/>
  <c r="N7092" i="1"/>
  <c r="O7092" i="1"/>
  <c r="AB7092" i="1"/>
  <c r="N7093" i="1"/>
  <c r="O7093" i="1"/>
  <c r="AB7093" i="1"/>
  <c r="AC7093" i="1"/>
  <c r="AD7093" i="1"/>
  <c r="N7094" i="1"/>
  <c r="O7094" i="1"/>
  <c r="AB7094" i="1"/>
  <c r="N7095" i="1"/>
  <c r="O7095" i="1"/>
  <c r="AB7095" i="1"/>
  <c r="N7096" i="1"/>
  <c r="O7096" i="1"/>
  <c r="AB7096" i="1"/>
  <c r="N7097" i="1"/>
  <c r="O7097" i="1"/>
  <c r="AB7097" i="1"/>
  <c r="N7098" i="1"/>
  <c r="O7098" i="1"/>
  <c r="AB7098" i="1"/>
  <c r="N7099" i="1"/>
  <c r="O7099" i="1"/>
  <c r="AB7099" i="1"/>
  <c r="AC7099" i="1"/>
  <c r="AD7099" i="1"/>
  <c r="N7100" i="1"/>
  <c r="O7100" i="1"/>
  <c r="AB7100" i="1"/>
  <c r="N7101" i="1"/>
  <c r="O7101" i="1"/>
  <c r="AB7101" i="1"/>
  <c r="N7102" i="1"/>
  <c r="O7102" i="1"/>
  <c r="AB7102" i="1"/>
  <c r="AC7102" i="1"/>
  <c r="AD7102" i="1"/>
  <c r="N7103" i="1"/>
  <c r="O7103" i="1"/>
  <c r="AB7103" i="1"/>
  <c r="AC7103" i="1"/>
  <c r="AD7103" i="1"/>
  <c r="N7104" i="1"/>
  <c r="O7104" i="1"/>
  <c r="AB7104" i="1"/>
  <c r="N7105" i="1"/>
  <c r="O7105" i="1"/>
  <c r="AB7105" i="1"/>
  <c r="AC7105" i="1"/>
  <c r="AD7105" i="1"/>
  <c r="N7106" i="1"/>
  <c r="O7106" i="1"/>
  <c r="AB7106" i="1"/>
  <c r="AC7106" i="1"/>
  <c r="AD7106" i="1"/>
  <c r="N7107" i="1"/>
  <c r="O7107" i="1"/>
  <c r="AB7107" i="1"/>
  <c r="AC7107" i="1"/>
  <c r="AD7107" i="1"/>
  <c r="N7108" i="1"/>
  <c r="O7108" i="1"/>
  <c r="AB7108" i="1"/>
  <c r="N7109" i="1"/>
  <c r="O7109" i="1"/>
  <c r="AB7109" i="1"/>
  <c r="AC7109" i="1"/>
  <c r="AD7109" i="1"/>
  <c r="N7110" i="1"/>
  <c r="O7110" i="1"/>
  <c r="AB7110" i="1"/>
  <c r="N7111" i="1"/>
  <c r="O7111" i="1"/>
  <c r="AB7111" i="1"/>
  <c r="N7112" i="1"/>
  <c r="O7112" i="1"/>
  <c r="AB7112" i="1"/>
  <c r="N7113" i="1"/>
  <c r="O7113" i="1"/>
  <c r="AB7113" i="1"/>
  <c r="N7114" i="1"/>
  <c r="O7114" i="1"/>
  <c r="AB7114" i="1"/>
  <c r="AC7114" i="1"/>
  <c r="AD7114" i="1"/>
  <c r="N7115" i="1"/>
  <c r="O7115" i="1"/>
  <c r="AB7115" i="1"/>
  <c r="N7116" i="1"/>
  <c r="O7116" i="1"/>
  <c r="AB7116" i="1"/>
  <c r="N7117" i="1"/>
  <c r="O7117" i="1"/>
  <c r="AB7117" i="1"/>
  <c r="N7118" i="1"/>
  <c r="O7118" i="1"/>
  <c r="AB7118" i="1"/>
  <c r="N7119" i="1"/>
  <c r="O7119" i="1"/>
  <c r="AB7119" i="1"/>
  <c r="N7120" i="1"/>
  <c r="O7120" i="1"/>
  <c r="AB7120" i="1"/>
  <c r="N7121" i="1"/>
  <c r="O7121" i="1"/>
  <c r="AB7121" i="1"/>
  <c r="N7122" i="1"/>
  <c r="O7122" i="1"/>
  <c r="AB7122" i="1"/>
  <c r="N7123" i="1"/>
  <c r="O7123" i="1"/>
  <c r="AB7123" i="1"/>
  <c r="N7124" i="1"/>
  <c r="O7124" i="1"/>
  <c r="AB7124" i="1"/>
  <c r="N7125" i="1"/>
  <c r="O7125" i="1"/>
  <c r="AB7125" i="1"/>
  <c r="AC7125" i="1"/>
  <c r="AD7125" i="1"/>
  <c r="N7126" i="1"/>
  <c r="O7126" i="1"/>
  <c r="AB7126" i="1"/>
  <c r="N7127" i="1"/>
  <c r="O7127" i="1"/>
  <c r="AB7127" i="1"/>
  <c r="N7128" i="1"/>
  <c r="O7128" i="1"/>
  <c r="AB7128" i="1"/>
  <c r="AC7128" i="1"/>
  <c r="AD7128" i="1"/>
  <c r="N7129" i="1"/>
  <c r="O7129" i="1"/>
  <c r="AB7129" i="1"/>
  <c r="N7130" i="1"/>
  <c r="O7130" i="1"/>
  <c r="AB7130" i="1"/>
  <c r="N7131" i="1"/>
  <c r="O7131" i="1"/>
  <c r="AB7131" i="1"/>
  <c r="N7132" i="1"/>
  <c r="O7132" i="1"/>
  <c r="AB7132" i="1"/>
  <c r="N7133" i="1"/>
  <c r="O7133" i="1"/>
  <c r="AB7133" i="1"/>
  <c r="N7134" i="1"/>
  <c r="O7134" i="1"/>
  <c r="AB7134" i="1"/>
  <c r="N7135" i="1"/>
  <c r="O7135" i="1"/>
  <c r="AB7135" i="1"/>
  <c r="AC7135" i="1"/>
  <c r="AD7135" i="1"/>
  <c r="N7136" i="1"/>
  <c r="O7136" i="1"/>
  <c r="AB7136" i="1"/>
  <c r="AC7136" i="1"/>
  <c r="AD7136" i="1"/>
  <c r="N7137" i="1"/>
  <c r="O7137" i="1"/>
  <c r="AB7137" i="1"/>
  <c r="N7138" i="1"/>
  <c r="O7138" i="1"/>
  <c r="AB7138" i="1"/>
  <c r="N7139" i="1"/>
  <c r="O7139" i="1"/>
  <c r="AB7139" i="1"/>
  <c r="N7140" i="1"/>
  <c r="O7140" i="1"/>
  <c r="AB7140" i="1"/>
  <c r="N7141" i="1"/>
  <c r="O7141" i="1"/>
  <c r="AB7141" i="1"/>
  <c r="N7142" i="1"/>
  <c r="O7142" i="1"/>
  <c r="AB7142" i="1"/>
  <c r="N7143" i="1"/>
  <c r="O7143" i="1"/>
  <c r="AB7143" i="1"/>
  <c r="N7144" i="1"/>
  <c r="O7144" i="1"/>
  <c r="AB7144" i="1"/>
  <c r="AC7144" i="1"/>
  <c r="AD7144" i="1"/>
  <c r="N7145" i="1"/>
  <c r="O7145" i="1"/>
  <c r="AB7145" i="1"/>
  <c r="N7146" i="1"/>
  <c r="O7146" i="1"/>
  <c r="AB7146" i="1"/>
  <c r="AC7146" i="1"/>
  <c r="AD7146" i="1"/>
  <c r="N7147" i="1"/>
  <c r="O7147" i="1"/>
  <c r="AB7147" i="1"/>
  <c r="N7148" i="1"/>
  <c r="O7148" i="1"/>
  <c r="AB7148" i="1"/>
  <c r="N7149" i="1"/>
  <c r="O7149" i="1"/>
  <c r="AB7149" i="1"/>
  <c r="N7150" i="1"/>
  <c r="O7150" i="1"/>
  <c r="AB7150" i="1"/>
  <c r="N7151" i="1"/>
  <c r="O7151" i="1"/>
  <c r="AB7151" i="1"/>
  <c r="AC7151" i="1"/>
  <c r="AD7151" i="1"/>
  <c r="N7152" i="1"/>
  <c r="O7152" i="1"/>
  <c r="AB7152" i="1"/>
  <c r="AC7152" i="1"/>
  <c r="AD7152" i="1"/>
  <c r="N7153" i="1"/>
  <c r="O7153" i="1"/>
  <c r="AB7153" i="1"/>
  <c r="AC7153" i="1"/>
  <c r="AD7153" i="1"/>
  <c r="N7154" i="1"/>
  <c r="O7154" i="1"/>
  <c r="AB7154" i="1"/>
  <c r="N7155" i="1"/>
  <c r="O7155" i="1"/>
  <c r="AB7155" i="1"/>
  <c r="AC7155" i="1"/>
  <c r="AD7155" i="1"/>
  <c r="N7156" i="1"/>
  <c r="O7156" i="1"/>
  <c r="AB7156" i="1"/>
  <c r="AC7156" i="1"/>
  <c r="AD7156" i="1"/>
  <c r="N7157" i="1"/>
  <c r="O7157" i="1"/>
  <c r="AB7157" i="1"/>
  <c r="AC7157" i="1"/>
  <c r="AD7157" i="1"/>
  <c r="N7158" i="1"/>
  <c r="O7158" i="1"/>
  <c r="AB7158" i="1"/>
  <c r="N7159" i="1"/>
  <c r="O7159" i="1"/>
  <c r="AB7159" i="1"/>
  <c r="N7160" i="1"/>
  <c r="O7160" i="1"/>
  <c r="AB7160" i="1"/>
  <c r="N7161" i="1"/>
  <c r="O7161" i="1"/>
  <c r="AB7161" i="1"/>
  <c r="N7162" i="1"/>
  <c r="O7162" i="1"/>
  <c r="AC7162" i="1"/>
  <c r="AD7162" i="1"/>
  <c r="N7163" i="1"/>
  <c r="O7163" i="1"/>
  <c r="AB7163" i="1"/>
  <c r="N7164" i="1"/>
  <c r="O7164" i="1"/>
  <c r="AB7164" i="1"/>
  <c r="N7165" i="1"/>
  <c r="O7165" i="1"/>
  <c r="AB7165" i="1"/>
  <c r="N7166" i="1"/>
  <c r="O7166" i="1"/>
  <c r="AB7166" i="1"/>
  <c r="N7167" i="1"/>
  <c r="O7167" i="1"/>
  <c r="N7168" i="1"/>
  <c r="O7168" i="1"/>
  <c r="AB7168" i="1"/>
  <c r="AC7168" i="1"/>
  <c r="AD7168" i="1"/>
  <c r="N7169" i="1"/>
  <c r="O7169" i="1"/>
  <c r="AB7169" i="1"/>
  <c r="N7170" i="1"/>
  <c r="O7170" i="1"/>
  <c r="AB7170" i="1"/>
  <c r="N7171" i="1"/>
  <c r="O7171" i="1"/>
  <c r="AB7171" i="1"/>
  <c r="N7172" i="1"/>
  <c r="O7172" i="1"/>
  <c r="AB7172" i="1"/>
  <c r="N7173" i="1"/>
  <c r="O7173" i="1"/>
  <c r="AB7173" i="1"/>
  <c r="AC7173" i="1"/>
  <c r="AD7173" i="1"/>
  <c r="N7174" i="1"/>
  <c r="O7174" i="1"/>
  <c r="AB7174" i="1"/>
  <c r="N7175" i="1"/>
  <c r="O7175" i="1"/>
  <c r="AB7175" i="1"/>
  <c r="N7176" i="1"/>
  <c r="O7176" i="1"/>
  <c r="AB7176" i="1"/>
  <c r="AJ7176" i="1"/>
  <c r="N7177" i="1"/>
  <c r="O7177" i="1"/>
  <c r="AB7177" i="1"/>
  <c r="AC7177" i="1"/>
  <c r="AD7177" i="1"/>
  <c r="N7178" i="1"/>
  <c r="O7178" i="1"/>
  <c r="AB7178" i="1"/>
  <c r="N7179" i="1"/>
  <c r="O7179" i="1"/>
  <c r="AB7179" i="1"/>
  <c r="AC7179" i="1"/>
  <c r="AD7179" i="1"/>
  <c r="N7180" i="1"/>
  <c r="O7180" i="1"/>
  <c r="Y7180" i="1"/>
  <c r="AB7180" i="1"/>
  <c r="AJ7180" i="1"/>
  <c r="N7181" i="1"/>
  <c r="O7181" i="1"/>
  <c r="AB7181" i="1"/>
  <c r="AJ7181" i="1"/>
  <c r="N7182" i="1"/>
  <c r="O7182" i="1"/>
  <c r="AB7182" i="1"/>
  <c r="AJ7182" i="1"/>
  <c r="N7183" i="1"/>
  <c r="O7183" i="1"/>
  <c r="AB7183" i="1"/>
  <c r="AC7183" i="1"/>
  <c r="AD7183" i="1"/>
  <c r="AJ7183" i="1"/>
  <c r="N7184" i="1"/>
  <c r="O7184" i="1"/>
  <c r="AB7184" i="1"/>
  <c r="AJ7184" i="1"/>
  <c r="N7185" i="1"/>
  <c r="O7185" i="1"/>
  <c r="AB7185" i="1"/>
  <c r="N7186" i="1"/>
  <c r="O7186" i="1"/>
  <c r="AB7186" i="1"/>
  <c r="N7187" i="1"/>
  <c r="O7187" i="1"/>
  <c r="AB7187" i="1"/>
  <c r="AJ7187" i="1"/>
  <c r="N7188" i="1"/>
  <c r="O7188" i="1"/>
  <c r="AB7188" i="1"/>
  <c r="AJ7188" i="1"/>
  <c r="N7189" i="1"/>
  <c r="O7189" i="1"/>
  <c r="AB7189" i="1"/>
  <c r="AJ7189" i="1"/>
  <c r="N7190" i="1"/>
  <c r="O7190" i="1"/>
  <c r="AB7190" i="1"/>
  <c r="AJ7190" i="1"/>
  <c r="N7191" i="1"/>
  <c r="O7191" i="1"/>
  <c r="AB7191" i="1"/>
  <c r="AJ7191" i="1"/>
  <c r="N7192" i="1"/>
  <c r="O7192" i="1"/>
  <c r="AB7192" i="1"/>
  <c r="AJ7192" i="1"/>
  <c r="N7193" i="1"/>
  <c r="O7193" i="1"/>
  <c r="AB7193" i="1"/>
  <c r="N7194" i="1"/>
  <c r="O7194" i="1"/>
  <c r="AB7194" i="1"/>
  <c r="AC7194" i="1"/>
  <c r="AD7194" i="1"/>
  <c r="N7195" i="1"/>
  <c r="O7195" i="1"/>
  <c r="AB7195" i="1"/>
  <c r="N7196" i="1"/>
  <c r="O7196" i="1"/>
  <c r="AB7196" i="1"/>
  <c r="N7197" i="1"/>
  <c r="O7197" i="1"/>
  <c r="Y7197" i="1"/>
  <c r="AB7197" i="1"/>
  <c r="N7198" i="1"/>
  <c r="O7198" i="1"/>
  <c r="AB7198" i="1"/>
  <c r="AJ7198" i="1"/>
  <c r="N7199" i="1"/>
  <c r="O7199" i="1"/>
  <c r="AB7199" i="1"/>
  <c r="AJ7199" i="1"/>
  <c r="N7200" i="1"/>
  <c r="O7200" i="1"/>
  <c r="AB7200" i="1"/>
  <c r="AJ7200" i="1"/>
  <c r="N7201" i="1"/>
  <c r="O7201" i="1"/>
  <c r="AB7201" i="1"/>
  <c r="N7202" i="1"/>
  <c r="O7202" i="1"/>
  <c r="AB7202" i="1"/>
  <c r="AJ7202" i="1"/>
  <c r="N7203" i="1"/>
  <c r="O7203" i="1"/>
  <c r="AB7203" i="1"/>
  <c r="AC7203" i="1"/>
  <c r="AD7203" i="1"/>
  <c r="N7204" i="1"/>
  <c r="O7204" i="1"/>
  <c r="AB7204" i="1"/>
  <c r="AC7204" i="1"/>
  <c r="AD7204" i="1"/>
  <c r="N7205" i="1"/>
  <c r="O7205" i="1"/>
  <c r="AC7205" i="1"/>
  <c r="AD7205" i="1"/>
  <c r="N7206" i="1"/>
  <c r="O7206" i="1"/>
  <c r="AB7206" i="1"/>
  <c r="N7207" i="1"/>
  <c r="O7207" i="1"/>
  <c r="AB7207" i="1"/>
  <c r="N7208" i="1"/>
  <c r="O7208" i="1"/>
  <c r="AB7208" i="1"/>
  <c r="N7209" i="1"/>
  <c r="O7209" i="1"/>
  <c r="AB7209" i="1"/>
  <c r="N7210" i="1"/>
  <c r="O7210" i="1"/>
  <c r="AB7210" i="1"/>
  <c r="N7211" i="1"/>
  <c r="O7211" i="1"/>
  <c r="AB7211" i="1"/>
  <c r="N7212" i="1"/>
  <c r="O7212" i="1"/>
  <c r="AB7212" i="1"/>
  <c r="N7213" i="1"/>
  <c r="O7213" i="1"/>
  <c r="AB7213" i="1"/>
  <c r="N7214" i="1"/>
  <c r="O7214" i="1"/>
  <c r="N7215" i="1"/>
  <c r="O7215" i="1"/>
  <c r="AB7215" i="1"/>
  <c r="N7216" i="1"/>
  <c r="O7216" i="1"/>
  <c r="N7217" i="1"/>
  <c r="O7217" i="1"/>
  <c r="N7218" i="1"/>
  <c r="O7218" i="1"/>
  <c r="AB7218" i="1"/>
  <c r="AC7218" i="1"/>
  <c r="AD7218" i="1"/>
  <c r="N7219" i="1"/>
  <c r="O7219" i="1"/>
  <c r="AB7219" i="1"/>
  <c r="N7220" i="1"/>
  <c r="O7220" i="1"/>
  <c r="AB7220" i="1"/>
  <c r="N7221" i="1"/>
  <c r="O7221" i="1"/>
  <c r="AB7221" i="1"/>
  <c r="N7222" i="1"/>
  <c r="O7222" i="1"/>
  <c r="AB7222" i="1"/>
  <c r="N7223" i="1"/>
  <c r="O7223" i="1"/>
  <c r="AB7223" i="1"/>
  <c r="AC7223" i="1"/>
  <c r="AD7223" i="1"/>
  <c r="N7224" i="1"/>
  <c r="O7224" i="1"/>
  <c r="AB7224" i="1"/>
  <c r="N7225" i="1"/>
  <c r="O7225" i="1"/>
  <c r="AB7225" i="1"/>
  <c r="AC7225" i="1"/>
  <c r="AD7225" i="1"/>
  <c r="N7226" i="1"/>
  <c r="O7226" i="1"/>
  <c r="AB7226" i="1"/>
  <c r="N7227" i="1"/>
  <c r="O7227" i="1"/>
  <c r="AB7227" i="1"/>
  <c r="N7228" i="1"/>
  <c r="O7228" i="1"/>
  <c r="AB7228" i="1"/>
  <c r="N7229" i="1"/>
  <c r="O7229" i="1"/>
  <c r="AB7229" i="1"/>
  <c r="N7230" i="1"/>
  <c r="O7230" i="1"/>
  <c r="AB7230" i="1"/>
  <c r="AC7230" i="1"/>
  <c r="AD7230" i="1"/>
  <c r="N7231" i="1"/>
  <c r="O7231" i="1"/>
  <c r="AB7231" i="1"/>
  <c r="N7232" i="1"/>
  <c r="O7232" i="1"/>
  <c r="AB7232" i="1"/>
  <c r="N7233" i="1"/>
  <c r="O7233" i="1"/>
  <c r="AB7233" i="1"/>
  <c r="N7234" i="1"/>
  <c r="O7234" i="1"/>
  <c r="AB7234" i="1"/>
  <c r="N7235" i="1"/>
  <c r="O7235" i="1"/>
  <c r="AB7235" i="1"/>
  <c r="N7236" i="1"/>
  <c r="O7236" i="1"/>
  <c r="AB7236" i="1"/>
  <c r="AC7236" i="1"/>
  <c r="AD7236" i="1"/>
  <c r="N7237" i="1"/>
  <c r="O7237" i="1"/>
  <c r="AB7237" i="1"/>
  <c r="N7238" i="1"/>
  <c r="O7238" i="1"/>
  <c r="AB7238" i="1"/>
  <c r="AC7238" i="1"/>
  <c r="AD7238" i="1"/>
  <c r="N7239" i="1"/>
  <c r="O7239" i="1"/>
  <c r="AB7239" i="1"/>
  <c r="N7240" i="1"/>
  <c r="O7240" i="1"/>
  <c r="AB7240" i="1"/>
  <c r="N7241" i="1"/>
  <c r="O7241" i="1"/>
  <c r="AB7241" i="1"/>
  <c r="N7242" i="1"/>
  <c r="O7242" i="1"/>
  <c r="AB7242" i="1"/>
  <c r="N7243" i="1"/>
  <c r="O7243" i="1"/>
  <c r="AB7243" i="1"/>
  <c r="AC7243" i="1"/>
  <c r="AD7243" i="1"/>
  <c r="AJ7243" i="1"/>
  <c r="N7244" i="1"/>
  <c r="O7244" i="1"/>
  <c r="AB7244" i="1"/>
  <c r="N7245" i="1"/>
  <c r="O7245" i="1"/>
  <c r="AB7245" i="1"/>
  <c r="N7246" i="1"/>
  <c r="O7246" i="1"/>
  <c r="AB7246" i="1"/>
  <c r="AC7246" i="1"/>
  <c r="AD7246" i="1"/>
  <c r="N7247" i="1"/>
  <c r="O7247" i="1"/>
  <c r="AB7247" i="1"/>
  <c r="N7248" i="1"/>
  <c r="O7248" i="1"/>
  <c r="AB7248" i="1"/>
  <c r="N7249" i="1"/>
  <c r="O7249" i="1"/>
  <c r="AB7249" i="1"/>
  <c r="AC7249" i="1"/>
  <c r="AD7249" i="1"/>
  <c r="N7250" i="1"/>
  <c r="O7250" i="1"/>
  <c r="AB7250" i="1"/>
  <c r="N7251" i="1"/>
  <c r="O7251" i="1"/>
  <c r="N7252" i="1"/>
  <c r="O7252" i="1"/>
  <c r="N7253" i="1"/>
  <c r="O7253" i="1"/>
  <c r="N7254" i="1"/>
  <c r="O7254" i="1"/>
  <c r="N7255" i="1"/>
  <c r="O7255" i="1"/>
  <c r="N7256" i="1"/>
  <c r="O7256" i="1"/>
  <c r="N7257" i="1"/>
  <c r="O7257" i="1"/>
  <c r="N7258" i="1"/>
  <c r="O7258" i="1"/>
  <c r="N7259" i="1"/>
  <c r="O7259" i="1"/>
  <c r="N7260" i="1"/>
  <c r="O7260" i="1"/>
  <c r="AB7260" i="1"/>
  <c r="AC7260" i="1"/>
  <c r="AD7260" i="1"/>
  <c r="N7261" i="1"/>
  <c r="O7261" i="1"/>
  <c r="AB7261" i="1"/>
  <c r="N7262" i="1"/>
  <c r="O7262" i="1"/>
  <c r="N7263" i="1"/>
  <c r="O7263" i="1"/>
  <c r="N7264" i="1"/>
  <c r="O7264" i="1"/>
  <c r="N7265" i="1"/>
  <c r="O7265" i="1"/>
  <c r="N7266" i="1"/>
  <c r="O7266" i="1"/>
  <c r="N7267" i="1"/>
  <c r="O7267" i="1"/>
  <c r="N7268" i="1"/>
  <c r="O7268" i="1"/>
  <c r="N7269" i="1"/>
  <c r="O7269" i="1"/>
  <c r="AB7269" i="1"/>
  <c r="AC7269" i="1"/>
  <c r="AD7269" i="1"/>
  <c r="N7270" i="1"/>
  <c r="O7270" i="1"/>
  <c r="N7271" i="1"/>
  <c r="O7271" i="1"/>
  <c r="N7272" i="1"/>
  <c r="O7272" i="1"/>
  <c r="N7273" i="1"/>
  <c r="O7273" i="1"/>
  <c r="N7274" i="1"/>
  <c r="O7274" i="1"/>
  <c r="N7275" i="1"/>
  <c r="O7275" i="1"/>
  <c r="N7276" i="1"/>
  <c r="O7276" i="1"/>
  <c r="N7277" i="1"/>
  <c r="O7277" i="1"/>
  <c r="N7278" i="1"/>
  <c r="O7278" i="1"/>
  <c r="N7279" i="1"/>
  <c r="O7279" i="1"/>
  <c r="N7280" i="1"/>
  <c r="O7280" i="1"/>
  <c r="AB7280" i="1"/>
  <c r="AC7280" i="1"/>
  <c r="AD7280" i="1"/>
  <c r="N7281" i="1"/>
  <c r="O7281" i="1"/>
  <c r="AB7281" i="1"/>
  <c r="N7282" i="1"/>
  <c r="O7282" i="1"/>
  <c r="N7283" i="1"/>
  <c r="O7283" i="1"/>
  <c r="N7284" i="1"/>
  <c r="O7284" i="1"/>
  <c r="N7285" i="1"/>
  <c r="O7285" i="1"/>
  <c r="N7286" i="1"/>
  <c r="O7286" i="1"/>
  <c r="N7287" i="1"/>
  <c r="O7287" i="1"/>
  <c r="N7288" i="1"/>
  <c r="O7288" i="1"/>
  <c r="N7289" i="1"/>
  <c r="O7289" i="1"/>
  <c r="N7290" i="1"/>
  <c r="O7290" i="1"/>
  <c r="N7291" i="1"/>
  <c r="O7291" i="1"/>
  <c r="N7292" i="1"/>
  <c r="O7292" i="1"/>
  <c r="N7293" i="1"/>
  <c r="O7293" i="1"/>
  <c r="N7294" i="1"/>
  <c r="O7294" i="1"/>
  <c r="N7295" i="1"/>
  <c r="O7295" i="1"/>
  <c r="N7296" i="1"/>
  <c r="O7296" i="1"/>
  <c r="N7297" i="1"/>
  <c r="O7297" i="1"/>
  <c r="N7298" i="1"/>
  <c r="O7298" i="1"/>
  <c r="N7299" i="1"/>
  <c r="O7299" i="1"/>
  <c r="N7300" i="1"/>
  <c r="O7300" i="1"/>
  <c r="N7301" i="1"/>
  <c r="O7301" i="1"/>
  <c r="N7302" i="1"/>
  <c r="O7302" i="1"/>
  <c r="N7303" i="1"/>
  <c r="O7303" i="1"/>
  <c r="N7304" i="1"/>
  <c r="O7304" i="1"/>
  <c r="N7305" i="1"/>
  <c r="O7305" i="1"/>
  <c r="N7306" i="1"/>
  <c r="O7306" i="1"/>
  <c r="N7307" i="1"/>
  <c r="O7307" i="1"/>
  <c r="N7308" i="1"/>
  <c r="O7308" i="1"/>
  <c r="AB7308" i="1"/>
  <c r="N7309" i="1"/>
  <c r="O7309" i="1"/>
  <c r="N7310" i="1"/>
  <c r="O7310" i="1"/>
  <c r="N7311" i="1"/>
  <c r="O7311" i="1"/>
  <c r="N7312" i="1"/>
  <c r="O7312" i="1"/>
  <c r="AB7312" i="1"/>
  <c r="N7313" i="1"/>
  <c r="O7313" i="1"/>
  <c r="N7314" i="1"/>
  <c r="O7314" i="1"/>
  <c r="N7315" i="1"/>
  <c r="O7315" i="1"/>
  <c r="N7316" i="1"/>
  <c r="O7316" i="1"/>
  <c r="N7317" i="1"/>
  <c r="O7317" i="1"/>
  <c r="N7318" i="1"/>
  <c r="O7318" i="1"/>
  <c r="AB7318" i="1"/>
  <c r="AC7318" i="1"/>
  <c r="AD7318" i="1"/>
  <c r="N7319" i="1"/>
  <c r="O7319" i="1"/>
  <c r="N7320" i="1"/>
  <c r="O7320" i="1"/>
  <c r="N7321" i="1"/>
  <c r="O7321" i="1"/>
  <c r="N7322" i="1"/>
  <c r="O7322" i="1"/>
  <c r="N7323" i="1"/>
  <c r="O7323" i="1"/>
  <c r="N7324" i="1"/>
  <c r="O7324" i="1"/>
  <c r="N7325" i="1"/>
  <c r="O7325" i="1"/>
  <c r="N7326" i="1"/>
  <c r="O7326" i="1"/>
  <c r="N7327" i="1"/>
  <c r="O7327" i="1"/>
  <c r="N7328" i="1"/>
  <c r="O7328" i="1"/>
  <c r="N7329" i="1"/>
  <c r="O7329" i="1"/>
  <c r="N7330" i="1"/>
  <c r="O7330" i="1"/>
  <c r="N7331" i="1"/>
  <c r="O7331" i="1"/>
  <c r="N7332" i="1"/>
  <c r="O7332" i="1"/>
  <c r="N7333" i="1"/>
  <c r="O7333" i="1"/>
  <c r="N7334" i="1"/>
  <c r="O7334" i="1"/>
  <c r="N7335" i="1"/>
  <c r="O7335" i="1"/>
  <c r="N7336" i="1"/>
  <c r="O7336" i="1"/>
  <c r="N7337" i="1"/>
  <c r="O7337" i="1"/>
  <c r="N7338" i="1"/>
  <c r="O7338" i="1"/>
  <c r="N7339" i="1"/>
  <c r="O7339" i="1"/>
  <c r="N7340" i="1"/>
  <c r="O7340" i="1"/>
  <c r="N7341" i="1"/>
  <c r="O7341" i="1"/>
  <c r="N7342" i="1"/>
  <c r="O7342" i="1"/>
  <c r="N7343" i="1"/>
  <c r="O7343" i="1"/>
  <c r="N7344" i="1"/>
  <c r="O7344" i="1"/>
  <c r="N7345" i="1"/>
  <c r="O7345" i="1"/>
  <c r="N7346" i="1"/>
  <c r="O7346" i="1"/>
  <c r="N7347" i="1"/>
  <c r="O7347" i="1"/>
  <c r="N7348" i="1"/>
  <c r="O7348" i="1"/>
  <c r="N7349" i="1"/>
  <c r="O7349" i="1"/>
  <c r="AB7349" i="1"/>
  <c r="N7350" i="1"/>
  <c r="O7350" i="1"/>
  <c r="AB7350" i="1"/>
  <c r="N7351" i="1"/>
  <c r="O7351" i="1"/>
  <c r="AB7351" i="1"/>
  <c r="N7352" i="1"/>
  <c r="O7352" i="1"/>
  <c r="N7353" i="1"/>
  <c r="O7353" i="1"/>
  <c r="AB7353" i="1"/>
  <c r="N7354" i="1"/>
  <c r="O7354" i="1"/>
  <c r="N7355" i="1"/>
  <c r="O7355" i="1"/>
  <c r="AB7355" i="1"/>
  <c r="N7356" i="1"/>
  <c r="O7356" i="1"/>
  <c r="AB7356" i="1"/>
  <c r="N7357" i="1"/>
  <c r="O7357" i="1"/>
  <c r="AB7357" i="1"/>
  <c r="N7358" i="1"/>
  <c r="O7358" i="1"/>
  <c r="AB7358" i="1"/>
  <c r="AC7358" i="1"/>
  <c r="AD7358" i="1"/>
</calcChain>
</file>

<file path=xl/sharedStrings.xml><?xml version="1.0" encoding="utf-8"?>
<sst xmlns="http://schemas.openxmlformats.org/spreadsheetml/2006/main" count="138432" uniqueCount="86">
  <si>
    <t>RPT DEST IRN</t>
  </si>
  <si>
    <t>Bldg IRN</t>
  </si>
  <si>
    <t>SEVERITY CODE</t>
  </si>
  <si>
    <t>SSID</t>
  </si>
  <si>
    <t>Emis ID</t>
  </si>
  <si>
    <t>Last Name</t>
  </si>
  <si>
    <t>First Name</t>
  </si>
  <si>
    <t>Middle Name</t>
  </si>
  <si>
    <t>LEA IRN</t>
  </si>
  <si>
    <t>LEVEL 2 REC TYPE CODE</t>
  </si>
  <si>
    <t>RESULT CODE</t>
  </si>
  <si>
    <t>RESULT CODE DESCR</t>
  </si>
  <si>
    <t>FTE FUND PTTRN CODE</t>
  </si>
  <si>
    <t>ENRL START DATE</t>
  </si>
  <si>
    <t>ENRL END DATE</t>
  </si>
  <si>
    <t>ORIG FTE</t>
  </si>
  <si>
    <t>ADJSTD FTE</t>
  </si>
  <si>
    <t>ADJSTD SPECED CAT FTE</t>
  </si>
  <si>
    <t>ADJUSTED GIFTED FTE</t>
  </si>
  <si>
    <t>ENROLLED ADM ADJUSTED BASE FTE</t>
  </si>
  <si>
    <t>ENROLLED ADM CTE FTE</t>
  </si>
  <si>
    <t>LEGAL DIST OF RES IRN</t>
  </si>
  <si>
    <t>STDNT PCT OF TIME</t>
  </si>
  <si>
    <t>SENT REASON 1</t>
  </si>
  <si>
    <t>SENT REASON 1 PCT</t>
  </si>
  <si>
    <t>SENT REASON 2</t>
  </si>
  <si>
    <t>SENT REASON 2 PCT</t>
  </si>
  <si>
    <t>STATE EQUIV GRADE LEVEL CODE</t>
  </si>
  <si>
    <t>DISAB CNDTN CODE</t>
  </si>
  <si>
    <t>SPECED CAT CODE</t>
  </si>
  <si>
    <t>ECON DISADV FLAG</t>
  </si>
  <si>
    <t>EL FUND CAT NUMBER</t>
  </si>
  <si>
    <t>FTE INCL CODE</t>
  </si>
  <si>
    <t>CAL DIST IRN</t>
  </si>
  <si>
    <t>CAL BLDG IRN</t>
  </si>
  <si>
    <t>CAL GRADE LEVEL</t>
  </si>
  <si>
    <t>CAL ATTENDANCE PATTERN</t>
  </si>
  <si>
    <t>LEA TYPE</t>
  </si>
  <si>
    <t>Total Enroll For This Rec</t>
  </si>
  <si>
    <t>Total For This Cal</t>
  </si>
  <si>
    <t>ERR SEV NUM</t>
  </si>
  <si>
    <t>I</t>
  </si>
  <si>
    <t>Not Available</t>
  </si>
  <si>
    <t>FTED-001</t>
  </si>
  <si>
    <t>FT0000</t>
  </si>
  <si>
    <t>FTE Detail</t>
  </si>
  <si>
    <t>RGJV</t>
  </si>
  <si>
    <t>-</t>
  </si>
  <si>
    <t>**</t>
  </si>
  <si>
    <t>*</t>
  </si>
  <si>
    <t>N</t>
  </si>
  <si>
    <t>PART</t>
  </si>
  <si>
    <t>E1</t>
  </si>
  <si>
    <t xml:space="preserve">Regular </t>
  </si>
  <si>
    <t>PS</t>
  </si>
  <si>
    <t>Y</t>
  </si>
  <si>
    <t>FULL</t>
  </si>
  <si>
    <t>KG</t>
  </si>
  <si>
    <t>NP</t>
  </si>
  <si>
    <t>OPDD</t>
  </si>
  <si>
    <t>F</t>
  </si>
  <si>
    <t>KGTU</t>
  </si>
  <si>
    <t>C</t>
  </si>
  <si>
    <t>OJVR</t>
  </si>
  <si>
    <t>OJVD</t>
  </si>
  <si>
    <t>OPID</t>
  </si>
  <si>
    <t>CTVC</t>
  </si>
  <si>
    <t>SBDD</t>
  </si>
  <si>
    <t>NONE</t>
  </si>
  <si>
    <t xml:space="preserve">CBDD    </t>
  </si>
  <si>
    <t>PSRD</t>
  </si>
  <si>
    <t>P1</t>
  </si>
  <si>
    <t>P2</t>
  </si>
  <si>
    <t>PSNR</t>
  </si>
  <si>
    <t>PSOP</t>
  </si>
  <si>
    <t>A1</t>
  </si>
  <si>
    <t>SPCO</t>
  </si>
  <si>
    <t>KA</t>
  </si>
  <si>
    <t>NFER</t>
  </si>
  <si>
    <t>NFRG</t>
  </si>
  <si>
    <t>EMIS ID</t>
  </si>
  <si>
    <t>Last</t>
  </si>
  <si>
    <t>First</t>
  </si>
  <si>
    <t>Middle</t>
  </si>
  <si>
    <t>DOR</t>
  </si>
  <si>
    <t>CAL DIST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</si>
</sst>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7358"/>
  <sheetViews>
    <sheetView tabSelected="1" workbookViewId="0">
      <selection activeCell="G7" sqref="G7"/>
    </sheetView>
  </sheetViews>
  <sheetFormatPr defaultRowHeight="15.05" x14ac:dyDescent="0.3"/>
  <sheetData>
    <row r="1" spans="1:4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x14ac:dyDescent="0.3">
      <c r="A2" t="str">
        <f>"Trad IRN"</f>
        <v>Trad IRN</v>
      </c>
      <c r="B2" t="str">
        <f>"Bldg IRN"</f>
        <v>Bldg IRN</v>
      </c>
      <c r="C2" t="s">
        <v>41</v>
      </c>
      <c r="D2" t="s">
        <v>3</v>
      </c>
      <c r="E2" t="s">
        <v>42</v>
      </c>
      <c r="F2" t="s">
        <v>42</v>
      </c>
      <c r="G2" t="s">
        <v>42</v>
      </c>
      <c r="H2" t="s">
        <v>42</v>
      </c>
      <c r="I2" t="s">
        <v>8</v>
      </c>
      <c r="J2" t="s">
        <v>43</v>
      </c>
      <c r="K2" t="s">
        <v>44</v>
      </c>
      <c r="L2" t="s">
        <v>45</v>
      </c>
      <c r="M2" t="s">
        <v>46</v>
      </c>
      <c r="N2" t="str">
        <f>"08/17/2022"</f>
        <v>08/17/2022</v>
      </c>
      <c r="O2" t="str">
        <f>"12/31/2500"</f>
        <v>12/31/2500</v>
      </c>
      <c r="P2">
        <v>0.5</v>
      </c>
      <c r="Q2">
        <v>0.5</v>
      </c>
      <c r="S2">
        <v>0</v>
      </c>
      <c r="T2">
        <v>0</v>
      </c>
      <c r="U2">
        <v>0.5</v>
      </c>
      <c r="V2" t="str">
        <f>"Trad IRN"</f>
        <v>Trad IRN</v>
      </c>
      <c r="W2">
        <v>50</v>
      </c>
      <c r="X2" t="s">
        <v>47</v>
      </c>
      <c r="Z2" t="s">
        <v>47</v>
      </c>
      <c r="AB2" t="str">
        <f>"12"</f>
        <v>12</v>
      </c>
      <c r="AC2" t="s">
        <v>48</v>
      </c>
      <c r="AD2" t="s">
        <v>49</v>
      </c>
      <c r="AE2" t="s">
        <v>50</v>
      </c>
      <c r="AF2">
        <v>0</v>
      </c>
      <c r="AG2" t="s">
        <v>51</v>
      </c>
      <c r="AH2" t="s">
        <v>85</v>
      </c>
      <c r="AI2" t="str">
        <f>"Bldg IRN"</f>
        <v>Bldg IRN</v>
      </c>
      <c r="AJ2" t="str">
        <f>"12"</f>
        <v>12</v>
      </c>
      <c r="AK2" t="s">
        <v>52</v>
      </c>
      <c r="AL2" t="s">
        <v>53</v>
      </c>
      <c r="AM2">
        <v>521</v>
      </c>
      <c r="AN2">
        <v>1042</v>
      </c>
      <c r="AO2">
        <v>15</v>
      </c>
    </row>
    <row r="3" spans="1:41" x14ac:dyDescent="0.3">
      <c r="A3" t="str">
        <f>"Trad IRN"</f>
        <v>Trad IRN</v>
      </c>
      <c r="B3" t="str">
        <f>"Bldg IRN"</f>
        <v>Bldg IRN</v>
      </c>
      <c r="C3" t="s">
        <v>41</v>
      </c>
      <c r="D3" t="s">
        <v>3</v>
      </c>
      <c r="E3" t="s">
        <v>42</v>
      </c>
      <c r="F3" t="s">
        <v>42</v>
      </c>
      <c r="G3" t="s">
        <v>42</v>
      </c>
      <c r="H3" t="s">
        <v>42</v>
      </c>
      <c r="I3" t="s">
        <v>8</v>
      </c>
      <c r="J3" t="s">
        <v>43</v>
      </c>
      <c r="K3" t="s">
        <v>44</v>
      </c>
      <c r="L3" t="s">
        <v>45</v>
      </c>
      <c r="M3" t="s">
        <v>46</v>
      </c>
      <c r="N3" t="str">
        <f>"08/17/2022"</f>
        <v>08/17/2022</v>
      </c>
      <c r="O3" t="str">
        <f>"12/31/2500"</f>
        <v>12/31/2500</v>
      </c>
      <c r="P3">
        <v>0.5</v>
      </c>
      <c r="Q3">
        <v>0.5</v>
      </c>
      <c r="S3">
        <v>0</v>
      </c>
      <c r="T3">
        <v>0</v>
      </c>
      <c r="U3">
        <v>0.5</v>
      </c>
      <c r="V3" t="str">
        <f>"Trad IRN"</f>
        <v>Trad IRN</v>
      </c>
      <c r="W3">
        <v>50</v>
      </c>
      <c r="X3" t="s">
        <v>47</v>
      </c>
      <c r="Z3" t="s">
        <v>47</v>
      </c>
      <c r="AB3" t="str">
        <f>"12"</f>
        <v>12</v>
      </c>
      <c r="AC3" t="s">
        <v>48</v>
      </c>
      <c r="AD3" t="s">
        <v>49</v>
      </c>
      <c r="AE3" t="s">
        <v>50</v>
      </c>
      <c r="AF3">
        <v>0</v>
      </c>
      <c r="AG3" t="s">
        <v>51</v>
      </c>
      <c r="AH3" t="s">
        <v>85</v>
      </c>
      <c r="AI3" t="str">
        <f>"Bldg IRN"</f>
        <v>Bldg IRN</v>
      </c>
      <c r="AJ3" t="str">
        <f>"12"</f>
        <v>12</v>
      </c>
      <c r="AK3" t="s">
        <v>52</v>
      </c>
      <c r="AL3" t="s">
        <v>53</v>
      </c>
      <c r="AM3">
        <v>521</v>
      </c>
      <c r="AN3">
        <v>1042</v>
      </c>
      <c r="AO3">
        <v>15</v>
      </c>
    </row>
    <row r="4" spans="1:41" x14ac:dyDescent="0.3">
      <c r="A4" t="str">
        <f>"Trad IRN"</f>
        <v>Trad IRN</v>
      </c>
      <c r="B4" t="str">
        <f>"Bldg IRN"</f>
        <v>Bldg IRN</v>
      </c>
      <c r="C4" t="s">
        <v>41</v>
      </c>
      <c r="D4" t="s">
        <v>3</v>
      </c>
      <c r="E4" t="s">
        <v>42</v>
      </c>
      <c r="F4" t="s">
        <v>42</v>
      </c>
      <c r="G4" t="s">
        <v>42</v>
      </c>
      <c r="H4" t="s">
        <v>42</v>
      </c>
      <c r="I4" t="s">
        <v>8</v>
      </c>
      <c r="J4" t="s">
        <v>43</v>
      </c>
      <c r="K4" t="s">
        <v>44</v>
      </c>
      <c r="L4" t="s">
        <v>45</v>
      </c>
      <c r="M4" t="s">
        <v>46</v>
      </c>
      <c r="N4" t="str">
        <f>"08/17/2022"</f>
        <v>08/17/2022</v>
      </c>
      <c r="O4" t="str">
        <f>"01/03/2023"</f>
        <v>01/03/2023</v>
      </c>
      <c r="P4">
        <v>0.237264</v>
      </c>
      <c r="Q4">
        <v>0.237264</v>
      </c>
      <c r="S4">
        <v>0</v>
      </c>
      <c r="T4">
        <v>9.2669999999999992E-3</v>
      </c>
      <c r="U4">
        <v>0.22799700000000001</v>
      </c>
      <c r="V4" t="str">
        <f>"Trad IRN"</f>
        <v>Trad IRN</v>
      </c>
      <c r="W4">
        <v>50</v>
      </c>
      <c r="X4" t="s">
        <v>47</v>
      </c>
      <c r="Z4" t="s">
        <v>47</v>
      </c>
      <c r="AB4" t="str">
        <f>"11"</f>
        <v>11</v>
      </c>
      <c r="AC4" t="s">
        <v>48</v>
      </c>
      <c r="AD4" t="s">
        <v>49</v>
      </c>
      <c r="AE4" t="s">
        <v>50</v>
      </c>
      <c r="AF4">
        <v>0</v>
      </c>
      <c r="AG4" t="s">
        <v>51</v>
      </c>
      <c r="AH4" t="s">
        <v>85</v>
      </c>
      <c r="AI4" t="str">
        <f>"Bldg IRN"</f>
        <v>Bldg IRN</v>
      </c>
      <c r="AJ4" t="s">
        <v>48</v>
      </c>
      <c r="AK4" t="s">
        <v>48</v>
      </c>
      <c r="AL4" t="s">
        <v>53</v>
      </c>
      <c r="AM4">
        <v>251.5</v>
      </c>
      <c r="AN4">
        <v>1060</v>
      </c>
      <c r="AO4">
        <v>15</v>
      </c>
    </row>
    <row r="5" spans="1:41" x14ac:dyDescent="0.3">
      <c r="A5" t="str">
        <f>"Trad IRN"</f>
        <v>Trad IRN</v>
      </c>
      <c r="B5" t="str">
        <f>"Bldg IRN"</f>
        <v>Bldg IRN</v>
      </c>
      <c r="C5" t="s">
        <v>41</v>
      </c>
      <c r="D5" t="s">
        <v>3</v>
      </c>
      <c r="E5" t="s">
        <v>42</v>
      </c>
      <c r="F5" t="s">
        <v>42</v>
      </c>
      <c r="G5" t="s">
        <v>42</v>
      </c>
      <c r="H5" t="s">
        <v>42</v>
      </c>
      <c r="I5" t="s">
        <v>8</v>
      </c>
      <c r="J5" t="s">
        <v>43</v>
      </c>
      <c r="K5" t="s">
        <v>44</v>
      </c>
      <c r="L5" t="s">
        <v>45</v>
      </c>
      <c r="M5" t="s">
        <v>46</v>
      </c>
      <c r="N5" t="str">
        <f>"01/04/2023"</f>
        <v>01/04/2023</v>
      </c>
      <c r="O5" t="str">
        <f>"12/31/2500"</f>
        <v>12/31/2500</v>
      </c>
      <c r="P5">
        <v>0.26273600000000003</v>
      </c>
      <c r="Q5">
        <v>0.26273600000000003</v>
      </c>
      <c r="S5">
        <v>0</v>
      </c>
      <c r="T5">
        <v>7.4066000000000007E-2</v>
      </c>
      <c r="U5">
        <v>0.18867</v>
      </c>
      <c r="V5" t="str">
        <f>"Trad IRN"</f>
        <v>Trad IRN</v>
      </c>
      <c r="W5">
        <v>37</v>
      </c>
      <c r="X5" t="s">
        <v>54</v>
      </c>
      <c r="Y5" t="str">
        <f>"13"</f>
        <v>13</v>
      </c>
      <c r="Z5" t="s">
        <v>47</v>
      </c>
      <c r="AB5" t="str">
        <f>"11"</f>
        <v>11</v>
      </c>
      <c r="AC5" t="s">
        <v>48</v>
      </c>
      <c r="AD5" t="s">
        <v>49</v>
      </c>
      <c r="AE5" t="s">
        <v>50</v>
      </c>
      <c r="AF5">
        <v>0</v>
      </c>
      <c r="AG5" t="s">
        <v>51</v>
      </c>
      <c r="AH5" t="s">
        <v>85</v>
      </c>
      <c r="AI5" t="str">
        <f>"Bldg IRN"</f>
        <v>Bldg IRN</v>
      </c>
      <c r="AJ5" t="s">
        <v>48</v>
      </c>
      <c r="AK5" t="s">
        <v>48</v>
      </c>
      <c r="AL5" t="s">
        <v>53</v>
      </c>
      <c r="AM5">
        <v>278.5</v>
      </c>
      <c r="AN5">
        <v>1060</v>
      </c>
      <c r="AO5">
        <v>15</v>
      </c>
    </row>
    <row r="6" spans="1:41" x14ac:dyDescent="0.3">
      <c r="A6" t="str">
        <f>"Trad IRN"</f>
        <v>Trad IRN</v>
      </c>
      <c r="B6" t="str">
        <f>"Bldg IRN"</f>
        <v>Bldg IRN</v>
      </c>
      <c r="C6" t="s">
        <v>41</v>
      </c>
      <c r="D6" t="s">
        <v>3</v>
      </c>
      <c r="E6" t="s">
        <v>42</v>
      </c>
      <c r="F6" t="s">
        <v>42</v>
      </c>
      <c r="G6" t="s">
        <v>42</v>
      </c>
      <c r="H6" t="s">
        <v>42</v>
      </c>
      <c r="I6" t="s">
        <v>8</v>
      </c>
      <c r="J6" t="s">
        <v>43</v>
      </c>
      <c r="K6" t="s">
        <v>44</v>
      </c>
      <c r="L6" t="s">
        <v>45</v>
      </c>
      <c r="M6" t="s">
        <v>46</v>
      </c>
      <c r="N6" t="str">
        <f>"12/09/2022"</f>
        <v>12/09/2022</v>
      </c>
      <c r="O6" t="str">
        <f>"12/31/2500"</f>
        <v>12/31/2500</v>
      </c>
      <c r="P6">
        <v>0.28166999999999998</v>
      </c>
      <c r="Q6">
        <v>0.28166999999999998</v>
      </c>
      <c r="S6">
        <v>0</v>
      </c>
      <c r="T6">
        <v>8.1410000000000007E-3</v>
      </c>
      <c r="U6">
        <v>0.27352900000000002</v>
      </c>
      <c r="V6" t="str">
        <f>"Trad IRN"</f>
        <v>Trad IRN</v>
      </c>
      <c r="W6">
        <v>50</v>
      </c>
      <c r="X6" t="s">
        <v>47</v>
      </c>
      <c r="Z6" t="s">
        <v>47</v>
      </c>
      <c r="AB6" t="str">
        <f>"12"</f>
        <v>12</v>
      </c>
      <c r="AC6" t="s">
        <v>48</v>
      </c>
      <c r="AD6" t="s">
        <v>49</v>
      </c>
      <c r="AE6" t="s">
        <v>55</v>
      </c>
      <c r="AF6">
        <v>0</v>
      </c>
      <c r="AG6" t="s">
        <v>51</v>
      </c>
      <c r="AH6" t="s">
        <v>85</v>
      </c>
      <c r="AI6" t="str">
        <f>"Bldg IRN"</f>
        <v>Bldg IRN</v>
      </c>
      <c r="AJ6" t="str">
        <f>"12"</f>
        <v>12</v>
      </c>
      <c r="AK6" t="s">
        <v>52</v>
      </c>
      <c r="AL6" t="s">
        <v>53</v>
      </c>
      <c r="AM6">
        <v>293.5</v>
      </c>
      <c r="AN6">
        <v>1042</v>
      </c>
      <c r="AO6">
        <v>15</v>
      </c>
    </row>
    <row r="7" spans="1:41" x14ac:dyDescent="0.3">
      <c r="A7" t="str">
        <f>"Trad IRN"</f>
        <v>Trad IRN</v>
      </c>
      <c r="B7" t="str">
        <f>"Bldg IRN"</f>
        <v>Bldg IRN</v>
      </c>
      <c r="C7" t="s">
        <v>41</v>
      </c>
      <c r="D7" t="s">
        <v>3</v>
      </c>
      <c r="E7" t="s">
        <v>42</v>
      </c>
      <c r="F7" t="s">
        <v>42</v>
      </c>
      <c r="G7" t="s">
        <v>42</v>
      </c>
      <c r="H7" t="s">
        <v>42</v>
      </c>
      <c r="I7" t="s">
        <v>8</v>
      </c>
      <c r="J7" t="s">
        <v>43</v>
      </c>
      <c r="K7" t="s">
        <v>44</v>
      </c>
      <c r="L7" t="s">
        <v>45</v>
      </c>
      <c r="M7" t="s">
        <v>46</v>
      </c>
      <c r="N7" t="str">
        <f>"08/17/2022"</f>
        <v>08/17/2022</v>
      </c>
      <c r="O7" t="str">
        <f>"12/08/2022"</f>
        <v>12/08/2022</v>
      </c>
      <c r="P7">
        <v>0.21833</v>
      </c>
      <c r="Q7">
        <v>0.21833</v>
      </c>
      <c r="S7">
        <v>0</v>
      </c>
      <c r="T7">
        <v>0</v>
      </c>
      <c r="U7">
        <v>0.21833</v>
      </c>
      <c r="V7" t="str">
        <f>"Trad IRN"</f>
        <v>Trad IRN</v>
      </c>
      <c r="W7">
        <v>50</v>
      </c>
      <c r="X7" t="s">
        <v>47</v>
      </c>
      <c r="Z7" t="s">
        <v>47</v>
      </c>
      <c r="AB7" t="str">
        <f>"12"</f>
        <v>12</v>
      </c>
      <c r="AC7" t="s">
        <v>48</v>
      </c>
      <c r="AD7" t="s">
        <v>49</v>
      </c>
      <c r="AE7" t="s">
        <v>50</v>
      </c>
      <c r="AF7">
        <v>0</v>
      </c>
      <c r="AG7" t="s">
        <v>51</v>
      </c>
      <c r="AH7" t="s">
        <v>85</v>
      </c>
      <c r="AI7" t="str">
        <f>"Bldg IRN"</f>
        <v>Bldg IRN</v>
      </c>
      <c r="AJ7" t="str">
        <f>"12"</f>
        <v>12</v>
      </c>
      <c r="AK7" t="s">
        <v>52</v>
      </c>
      <c r="AL7" t="s">
        <v>53</v>
      </c>
      <c r="AM7">
        <v>227.5</v>
      </c>
      <c r="AN7">
        <v>1042</v>
      </c>
      <c r="AO7">
        <v>15</v>
      </c>
    </row>
    <row r="8" spans="1:41" x14ac:dyDescent="0.3">
      <c r="A8" t="str">
        <f>"Trad IRN"</f>
        <v>Trad IRN</v>
      </c>
      <c r="B8" t="str">
        <f>"Bldg IRN"</f>
        <v>Bldg IRN</v>
      </c>
      <c r="C8" t="s">
        <v>41</v>
      </c>
      <c r="D8" t="s">
        <v>3</v>
      </c>
      <c r="E8" t="s">
        <v>42</v>
      </c>
      <c r="F8" t="s">
        <v>42</v>
      </c>
      <c r="G8" t="s">
        <v>42</v>
      </c>
      <c r="H8" t="s">
        <v>42</v>
      </c>
      <c r="I8" t="s">
        <v>8</v>
      </c>
      <c r="J8" t="s">
        <v>43</v>
      </c>
      <c r="K8" t="s">
        <v>44</v>
      </c>
      <c r="L8" t="s">
        <v>45</v>
      </c>
      <c r="M8" t="s">
        <v>46</v>
      </c>
      <c r="N8" t="str">
        <f>"08/17/2022"</f>
        <v>08/17/2022</v>
      </c>
      <c r="O8" t="str">
        <f t="shared" ref="O8:O18" si="0">"12/31/2500"</f>
        <v>12/31/2500</v>
      </c>
      <c r="P8">
        <v>0.5</v>
      </c>
      <c r="Q8">
        <v>0.5</v>
      </c>
      <c r="S8">
        <v>0</v>
      </c>
      <c r="T8">
        <v>2.7777E-2</v>
      </c>
      <c r="U8">
        <v>0.472223</v>
      </c>
      <c r="V8" t="str">
        <f>"Trad IRN"</f>
        <v>Trad IRN</v>
      </c>
      <c r="W8">
        <v>50</v>
      </c>
      <c r="X8" t="s">
        <v>47</v>
      </c>
      <c r="Z8" t="s">
        <v>47</v>
      </c>
      <c r="AB8" t="str">
        <f>"11"</f>
        <v>11</v>
      </c>
      <c r="AC8" t="s">
        <v>48</v>
      </c>
      <c r="AD8" t="s">
        <v>49</v>
      </c>
      <c r="AE8" t="s">
        <v>55</v>
      </c>
      <c r="AF8">
        <v>0</v>
      </c>
      <c r="AG8" t="s">
        <v>51</v>
      </c>
      <c r="AH8" t="s">
        <v>85</v>
      </c>
      <c r="AI8" t="str">
        <f>"Bldg IRN"</f>
        <v>Bldg IRN</v>
      </c>
      <c r="AJ8" t="s">
        <v>48</v>
      </c>
      <c r="AK8" t="s">
        <v>48</v>
      </c>
      <c r="AL8" t="s">
        <v>53</v>
      </c>
      <c r="AM8">
        <v>530</v>
      </c>
      <c r="AN8">
        <v>1060</v>
      </c>
      <c r="AO8">
        <v>15</v>
      </c>
    </row>
    <row r="9" spans="1:41" x14ac:dyDescent="0.3">
      <c r="A9" t="str">
        <f>"Trad IRN"</f>
        <v>Trad IRN</v>
      </c>
      <c r="B9" t="str">
        <f>"Bldg IRN"</f>
        <v>Bldg IRN</v>
      </c>
      <c r="C9" t="s">
        <v>41</v>
      </c>
      <c r="D9" t="s">
        <v>3</v>
      </c>
      <c r="E9" t="s">
        <v>80</v>
      </c>
      <c r="F9" t="s">
        <v>81</v>
      </c>
      <c r="G9" t="s">
        <v>82</v>
      </c>
      <c r="H9" t="s">
        <v>83</v>
      </c>
      <c r="I9" t="str">
        <f>"Trad IRN"</f>
        <v>Trad IRN</v>
      </c>
      <c r="J9" t="s">
        <v>43</v>
      </c>
      <c r="K9" t="s">
        <v>44</v>
      </c>
      <c r="L9" t="s">
        <v>45</v>
      </c>
      <c r="M9" t="s">
        <v>46</v>
      </c>
      <c r="N9" t="str">
        <f t="shared" ref="N9:N19" si="1">"08/18/2022"</f>
        <v>08/18/2022</v>
      </c>
      <c r="O9" t="str">
        <f t="shared" si="0"/>
        <v>12/31/2500</v>
      </c>
      <c r="P9">
        <v>1</v>
      </c>
      <c r="Q9">
        <v>1</v>
      </c>
      <c r="S9">
        <v>0</v>
      </c>
      <c r="T9">
        <v>1</v>
      </c>
      <c r="U9">
        <v>0</v>
      </c>
      <c r="V9" t="str">
        <f>"Trad IRN"</f>
        <v>Trad IRN</v>
      </c>
      <c r="W9">
        <v>100</v>
      </c>
      <c r="X9" t="s">
        <v>47</v>
      </c>
      <c r="Z9" t="s">
        <v>47</v>
      </c>
      <c r="AB9" t="str">
        <f>"03"</f>
        <v>03</v>
      </c>
      <c r="AC9" t="s">
        <v>48</v>
      </c>
      <c r="AD9" t="s">
        <v>49</v>
      </c>
      <c r="AE9" t="s">
        <v>50</v>
      </c>
      <c r="AF9">
        <v>0</v>
      </c>
      <c r="AG9" t="s">
        <v>56</v>
      </c>
      <c r="AH9" t="str">
        <f>"Trad IRN"</f>
        <v>Trad IRN</v>
      </c>
      <c r="AI9" t="str">
        <f>"Bldg IRN"</f>
        <v>Bldg IRN</v>
      </c>
      <c r="AJ9" t="s">
        <v>48</v>
      </c>
      <c r="AK9" t="s">
        <v>48</v>
      </c>
      <c r="AL9" t="s">
        <v>53</v>
      </c>
      <c r="AM9">
        <v>1113.0999999999999</v>
      </c>
      <c r="AN9">
        <v>1113.0999999999999</v>
      </c>
      <c r="AO9">
        <v>15</v>
      </c>
    </row>
    <row r="10" spans="1:41" x14ac:dyDescent="0.3">
      <c r="A10" t="str">
        <f>"Trad IRN"</f>
        <v>Trad IRN</v>
      </c>
      <c r="B10" t="str">
        <f>"Bldg IRN"</f>
        <v>Bldg IRN</v>
      </c>
      <c r="C10" t="s">
        <v>41</v>
      </c>
      <c r="D10" t="s">
        <v>3</v>
      </c>
      <c r="E10" t="s">
        <v>80</v>
      </c>
      <c r="F10" t="s">
        <v>81</v>
      </c>
      <c r="G10" t="s">
        <v>82</v>
      </c>
      <c r="H10" t="s">
        <v>83</v>
      </c>
      <c r="I10" t="str">
        <f>"Trad IRN"</f>
        <v>Trad IRN</v>
      </c>
      <c r="J10" t="s">
        <v>43</v>
      </c>
      <c r="K10" t="s">
        <v>44</v>
      </c>
      <c r="L10" t="s">
        <v>45</v>
      </c>
      <c r="M10" t="s">
        <v>46</v>
      </c>
      <c r="N10" t="str">
        <f t="shared" si="1"/>
        <v>08/18/2022</v>
      </c>
      <c r="O10" t="str">
        <f t="shared" si="0"/>
        <v>12/31/2500</v>
      </c>
      <c r="P10">
        <v>1</v>
      </c>
      <c r="Q10">
        <v>1</v>
      </c>
      <c r="S10">
        <v>0</v>
      </c>
      <c r="T10">
        <v>1</v>
      </c>
      <c r="U10">
        <v>0</v>
      </c>
      <c r="V10" t="str">
        <f>"Trad IRN"</f>
        <v>Trad IRN</v>
      </c>
      <c r="W10">
        <v>100</v>
      </c>
      <c r="X10" t="s">
        <v>47</v>
      </c>
      <c r="Z10" t="s">
        <v>47</v>
      </c>
      <c r="AB10" t="str">
        <f>"01"</f>
        <v>01</v>
      </c>
      <c r="AC10" t="s">
        <v>48</v>
      </c>
      <c r="AD10" t="s">
        <v>49</v>
      </c>
      <c r="AE10" t="s">
        <v>50</v>
      </c>
      <c r="AF10">
        <v>0</v>
      </c>
      <c r="AG10" t="s">
        <v>56</v>
      </c>
      <c r="AH10" t="str">
        <f>"Trad IRN"</f>
        <v>Trad IRN</v>
      </c>
      <c r="AI10" t="str">
        <f>"Bldg IRN"</f>
        <v>Bldg IRN</v>
      </c>
      <c r="AJ10" t="s">
        <v>48</v>
      </c>
      <c r="AK10" t="s">
        <v>48</v>
      </c>
      <c r="AL10" t="s">
        <v>53</v>
      </c>
      <c r="AM10">
        <v>1113.0999999999999</v>
      </c>
      <c r="AN10">
        <v>1113.0999999999999</v>
      </c>
      <c r="AO10">
        <v>15</v>
      </c>
    </row>
    <row r="11" spans="1:41" x14ac:dyDescent="0.3">
      <c r="A11" t="str">
        <f>"Trad IRN"</f>
        <v>Trad IRN</v>
      </c>
      <c r="B11" t="str">
        <f>"Bldg IRN"</f>
        <v>Bldg IRN</v>
      </c>
      <c r="C11" t="s">
        <v>41</v>
      </c>
      <c r="D11" t="s">
        <v>3</v>
      </c>
      <c r="E11" t="s">
        <v>80</v>
      </c>
      <c r="F11" t="s">
        <v>81</v>
      </c>
      <c r="G11" t="s">
        <v>82</v>
      </c>
      <c r="H11" t="s">
        <v>83</v>
      </c>
      <c r="I11" t="str">
        <f>"Trad IRN"</f>
        <v>Trad IRN</v>
      </c>
      <c r="J11" t="s">
        <v>43</v>
      </c>
      <c r="K11" t="s">
        <v>44</v>
      </c>
      <c r="L11" t="s">
        <v>45</v>
      </c>
      <c r="M11" t="s">
        <v>46</v>
      </c>
      <c r="N11" t="str">
        <f t="shared" si="1"/>
        <v>08/18/2022</v>
      </c>
      <c r="O11" t="str">
        <f t="shared" si="0"/>
        <v>12/31/2500</v>
      </c>
      <c r="P11">
        <v>1</v>
      </c>
      <c r="Q11">
        <v>1</v>
      </c>
      <c r="S11">
        <v>0</v>
      </c>
      <c r="T11">
        <v>1</v>
      </c>
      <c r="U11">
        <v>0</v>
      </c>
      <c r="V11" t="str">
        <f>"Trad IRN"</f>
        <v>Trad IRN</v>
      </c>
      <c r="W11">
        <v>100</v>
      </c>
      <c r="X11" t="s">
        <v>47</v>
      </c>
      <c r="Z11" t="s">
        <v>47</v>
      </c>
      <c r="AB11" t="s">
        <v>57</v>
      </c>
      <c r="AC11" t="s">
        <v>48</v>
      </c>
      <c r="AD11" t="s">
        <v>49</v>
      </c>
      <c r="AE11" t="s">
        <v>50</v>
      </c>
      <c r="AF11">
        <v>0</v>
      </c>
      <c r="AG11" t="s">
        <v>56</v>
      </c>
      <c r="AH11" t="str">
        <f>"Trad IRN"</f>
        <v>Trad IRN</v>
      </c>
      <c r="AI11" t="str">
        <f>"Bldg IRN"</f>
        <v>Bldg IRN</v>
      </c>
      <c r="AJ11" t="s">
        <v>48</v>
      </c>
      <c r="AK11" t="s">
        <v>48</v>
      </c>
      <c r="AL11" t="s">
        <v>53</v>
      </c>
      <c r="AM11">
        <v>1113.0999999999999</v>
      </c>
      <c r="AN11">
        <v>1113.0999999999999</v>
      </c>
      <c r="AO11">
        <v>15</v>
      </c>
    </row>
    <row r="12" spans="1:41" x14ac:dyDescent="0.3">
      <c r="A12" t="str">
        <f>"Trad IRN"</f>
        <v>Trad IRN</v>
      </c>
      <c r="B12" t="str">
        <f>"Bldg IRN"</f>
        <v>Bldg IRN</v>
      </c>
      <c r="C12" t="s">
        <v>41</v>
      </c>
      <c r="D12" t="s">
        <v>3</v>
      </c>
      <c r="E12" t="s">
        <v>80</v>
      </c>
      <c r="F12" t="s">
        <v>81</v>
      </c>
      <c r="G12" t="s">
        <v>82</v>
      </c>
      <c r="H12" t="s">
        <v>83</v>
      </c>
      <c r="I12" t="str">
        <f>"Trad IRN"</f>
        <v>Trad IRN</v>
      </c>
      <c r="J12" t="s">
        <v>43</v>
      </c>
      <c r="K12" t="s">
        <v>44</v>
      </c>
      <c r="L12" t="s">
        <v>45</v>
      </c>
      <c r="M12" t="s">
        <v>46</v>
      </c>
      <c r="N12" t="str">
        <f t="shared" si="1"/>
        <v>08/18/2022</v>
      </c>
      <c r="O12" t="str">
        <f t="shared" si="0"/>
        <v>12/31/2500</v>
      </c>
      <c r="P12">
        <v>1</v>
      </c>
      <c r="Q12">
        <v>1</v>
      </c>
      <c r="S12">
        <v>0</v>
      </c>
      <c r="T12">
        <v>1</v>
      </c>
      <c r="U12">
        <v>0</v>
      </c>
      <c r="V12" t="str">
        <f>"Trad IRN"</f>
        <v>Trad IRN</v>
      </c>
      <c r="W12">
        <v>100</v>
      </c>
      <c r="X12" t="s">
        <v>47</v>
      </c>
      <c r="Z12" t="s">
        <v>47</v>
      </c>
      <c r="AB12" t="str">
        <f>"01"</f>
        <v>01</v>
      </c>
      <c r="AC12" t="s">
        <v>48</v>
      </c>
      <c r="AD12" t="s">
        <v>49</v>
      </c>
      <c r="AE12" t="s">
        <v>50</v>
      </c>
      <c r="AF12">
        <v>0</v>
      </c>
      <c r="AG12" t="s">
        <v>56</v>
      </c>
      <c r="AH12" t="str">
        <f>"Trad IRN"</f>
        <v>Trad IRN</v>
      </c>
      <c r="AI12" t="str">
        <f>"Bldg IRN"</f>
        <v>Bldg IRN</v>
      </c>
      <c r="AJ12" t="s">
        <v>48</v>
      </c>
      <c r="AK12" t="s">
        <v>48</v>
      </c>
      <c r="AL12" t="s">
        <v>53</v>
      </c>
      <c r="AM12">
        <v>1113.0999999999999</v>
      </c>
      <c r="AN12">
        <v>1113.0999999999999</v>
      </c>
      <c r="AO12">
        <v>15</v>
      </c>
    </row>
    <row r="13" spans="1:41" x14ac:dyDescent="0.3">
      <c r="A13" t="str">
        <f>"Trad IRN"</f>
        <v>Trad IRN</v>
      </c>
      <c r="B13" t="str">
        <f>"Bldg IRN"</f>
        <v>Bldg IRN</v>
      </c>
      <c r="C13" t="s">
        <v>41</v>
      </c>
      <c r="D13" t="s">
        <v>3</v>
      </c>
      <c r="E13" t="s">
        <v>80</v>
      </c>
      <c r="F13" t="s">
        <v>81</v>
      </c>
      <c r="G13" t="s">
        <v>82</v>
      </c>
      <c r="H13" t="s">
        <v>83</v>
      </c>
      <c r="I13" t="str">
        <f>"Trad IRN"</f>
        <v>Trad IRN</v>
      </c>
      <c r="J13" t="s">
        <v>43</v>
      </c>
      <c r="K13" t="s">
        <v>44</v>
      </c>
      <c r="L13" t="s">
        <v>45</v>
      </c>
      <c r="M13" t="s">
        <v>46</v>
      </c>
      <c r="N13" t="str">
        <f t="shared" si="1"/>
        <v>08/18/2022</v>
      </c>
      <c r="O13" t="str">
        <f t="shared" si="0"/>
        <v>12/31/2500</v>
      </c>
      <c r="P13">
        <v>1</v>
      </c>
      <c r="Q13">
        <v>1</v>
      </c>
      <c r="R13">
        <v>1</v>
      </c>
      <c r="S13">
        <v>0</v>
      </c>
      <c r="T13">
        <v>1</v>
      </c>
      <c r="U13">
        <v>0</v>
      </c>
      <c r="V13" t="str">
        <f>"Trad IRN"</f>
        <v>Trad IRN</v>
      </c>
      <c r="W13">
        <v>100</v>
      </c>
      <c r="X13" t="s">
        <v>47</v>
      </c>
      <c r="Z13" t="s">
        <v>47</v>
      </c>
      <c r="AB13" t="str">
        <f>"02"</f>
        <v>02</v>
      </c>
      <c r="AC13" t="str">
        <f>"12"</f>
        <v>12</v>
      </c>
      <c r="AD13" t="str">
        <f>"6"</f>
        <v>6</v>
      </c>
      <c r="AE13" t="s">
        <v>50</v>
      </c>
      <c r="AF13">
        <v>0</v>
      </c>
      <c r="AG13" t="s">
        <v>56</v>
      </c>
      <c r="AH13" t="str">
        <f>"Trad IRN"</f>
        <v>Trad IRN</v>
      </c>
      <c r="AI13" t="str">
        <f>"Bldg IRN"</f>
        <v>Bldg IRN</v>
      </c>
      <c r="AJ13" t="s">
        <v>48</v>
      </c>
      <c r="AK13" t="s">
        <v>48</v>
      </c>
      <c r="AL13" t="s">
        <v>53</v>
      </c>
      <c r="AM13">
        <v>1113.0999999999999</v>
      </c>
      <c r="AN13">
        <v>1113.0999999999999</v>
      </c>
      <c r="AO13">
        <v>15</v>
      </c>
    </row>
    <row r="14" spans="1:41" x14ac:dyDescent="0.3">
      <c r="A14" t="str">
        <f>"Trad IRN"</f>
        <v>Trad IRN</v>
      </c>
      <c r="B14" t="str">
        <f>"Bldg IRN"</f>
        <v>Bldg IRN</v>
      </c>
      <c r="C14" t="s">
        <v>41</v>
      </c>
      <c r="D14" t="s">
        <v>3</v>
      </c>
      <c r="E14" t="s">
        <v>80</v>
      </c>
      <c r="F14" t="s">
        <v>81</v>
      </c>
      <c r="G14" t="s">
        <v>82</v>
      </c>
      <c r="H14" t="s">
        <v>83</v>
      </c>
      <c r="I14" t="str">
        <f>"Trad IRN"</f>
        <v>Trad IRN</v>
      </c>
      <c r="J14" t="s">
        <v>43</v>
      </c>
      <c r="K14" t="s">
        <v>44</v>
      </c>
      <c r="L14" t="s">
        <v>45</v>
      </c>
      <c r="M14" t="s">
        <v>46</v>
      </c>
      <c r="N14" t="str">
        <f t="shared" si="1"/>
        <v>08/18/2022</v>
      </c>
      <c r="O14" t="str">
        <f t="shared" si="0"/>
        <v>12/31/2500</v>
      </c>
      <c r="P14">
        <v>1</v>
      </c>
      <c r="Q14">
        <v>1</v>
      </c>
      <c r="R14">
        <v>1</v>
      </c>
      <c r="S14">
        <v>0</v>
      </c>
      <c r="T14">
        <v>1</v>
      </c>
      <c r="U14">
        <v>0</v>
      </c>
      <c r="V14" t="str">
        <f>"Trad IRN"</f>
        <v>Trad IRN</v>
      </c>
      <c r="W14">
        <v>100</v>
      </c>
      <c r="X14" t="s">
        <v>47</v>
      </c>
      <c r="Z14" t="s">
        <v>47</v>
      </c>
      <c r="AB14" t="str">
        <f>"02"</f>
        <v>02</v>
      </c>
      <c r="AC14" t="str">
        <f>"15"</f>
        <v>15</v>
      </c>
      <c r="AD14" t="str">
        <f>"2"</f>
        <v>2</v>
      </c>
      <c r="AE14" t="s">
        <v>55</v>
      </c>
      <c r="AF14">
        <v>0</v>
      </c>
      <c r="AG14" t="s">
        <v>56</v>
      </c>
      <c r="AH14" t="str">
        <f>"Trad IRN"</f>
        <v>Trad IRN</v>
      </c>
      <c r="AI14" t="str">
        <f>"Bldg IRN"</f>
        <v>Bldg IRN</v>
      </c>
      <c r="AJ14" t="s">
        <v>48</v>
      </c>
      <c r="AK14" t="s">
        <v>48</v>
      </c>
      <c r="AL14" t="s">
        <v>53</v>
      </c>
      <c r="AM14">
        <v>1113.0999999999999</v>
      </c>
      <c r="AN14">
        <v>1113.0999999999999</v>
      </c>
      <c r="AO14">
        <v>15</v>
      </c>
    </row>
    <row r="15" spans="1:41" x14ac:dyDescent="0.3">
      <c r="A15" t="str">
        <f>"Trad IRN"</f>
        <v>Trad IRN</v>
      </c>
      <c r="B15" t="str">
        <f>"Bldg IRN"</f>
        <v>Bldg IRN</v>
      </c>
      <c r="C15" t="s">
        <v>41</v>
      </c>
      <c r="D15" t="s">
        <v>3</v>
      </c>
      <c r="E15" t="s">
        <v>80</v>
      </c>
      <c r="F15" t="s">
        <v>81</v>
      </c>
      <c r="G15" t="s">
        <v>82</v>
      </c>
      <c r="H15" t="s">
        <v>83</v>
      </c>
      <c r="I15" t="str">
        <f>"Trad IRN"</f>
        <v>Trad IRN</v>
      </c>
      <c r="J15" t="s">
        <v>43</v>
      </c>
      <c r="K15" t="s">
        <v>44</v>
      </c>
      <c r="L15" t="s">
        <v>45</v>
      </c>
      <c r="M15" t="s">
        <v>46</v>
      </c>
      <c r="N15" t="str">
        <f t="shared" si="1"/>
        <v>08/18/2022</v>
      </c>
      <c r="O15" t="str">
        <f t="shared" si="0"/>
        <v>12/31/2500</v>
      </c>
      <c r="P15">
        <v>1</v>
      </c>
      <c r="Q15">
        <v>1</v>
      </c>
      <c r="S15">
        <v>0</v>
      </c>
      <c r="T15">
        <v>1</v>
      </c>
      <c r="U15">
        <v>0</v>
      </c>
      <c r="V15" t="str">
        <f>"Trad IRN"</f>
        <v>Trad IRN</v>
      </c>
      <c r="W15">
        <v>100</v>
      </c>
      <c r="X15" t="s">
        <v>47</v>
      </c>
      <c r="Z15" t="s">
        <v>47</v>
      </c>
      <c r="AB15" t="s">
        <v>57</v>
      </c>
      <c r="AC15" t="s">
        <v>48</v>
      </c>
      <c r="AD15" t="s">
        <v>49</v>
      </c>
      <c r="AE15" t="s">
        <v>55</v>
      </c>
      <c r="AF15">
        <v>0</v>
      </c>
      <c r="AG15" t="s">
        <v>56</v>
      </c>
      <c r="AH15" t="str">
        <f>"Trad IRN"</f>
        <v>Trad IRN</v>
      </c>
      <c r="AI15" t="str">
        <f>"Bldg IRN"</f>
        <v>Bldg IRN</v>
      </c>
      <c r="AJ15" t="s">
        <v>48</v>
      </c>
      <c r="AK15" t="s">
        <v>48</v>
      </c>
      <c r="AL15" t="s">
        <v>53</v>
      </c>
      <c r="AM15">
        <v>1113.0999999999999</v>
      </c>
      <c r="AN15">
        <v>1113.0999999999999</v>
      </c>
      <c r="AO15">
        <v>15</v>
      </c>
    </row>
    <row r="16" spans="1:41" x14ac:dyDescent="0.3">
      <c r="A16" t="str">
        <f>"Trad IRN"</f>
        <v>Trad IRN</v>
      </c>
      <c r="B16" t="str">
        <f>"Bldg IRN"</f>
        <v>Bldg IRN</v>
      </c>
      <c r="C16" t="s">
        <v>41</v>
      </c>
      <c r="D16" t="s">
        <v>3</v>
      </c>
      <c r="E16" t="s">
        <v>80</v>
      </c>
      <c r="F16" t="s">
        <v>81</v>
      </c>
      <c r="G16" t="s">
        <v>82</v>
      </c>
      <c r="H16" t="s">
        <v>83</v>
      </c>
      <c r="I16" t="str">
        <f>"Trad IRN"</f>
        <v>Trad IRN</v>
      </c>
      <c r="J16" t="s">
        <v>43</v>
      </c>
      <c r="K16" t="s">
        <v>44</v>
      </c>
      <c r="L16" t="s">
        <v>45</v>
      </c>
      <c r="M16" t="s">
        <v>46</v>
      </c>
      <c r="N16" t="str">
        <f t="shared" si="1"/>
        <v>08/18/2022</v>
      </c>
      <c r="O16" t="str">
        <f t="shared" si="0"/>
        <v>12/31/2500</v>
      </c>
      <c r="P16">
        <v>1</v>
      </c>
      <c r="Q16">
        <v>1</v>
      </c>
      <c r="S16">
        <v>0</v>
      </c>
      <c r="T16">
        <v>1</v>
      </c>
      <c r="U16">
        <v>0</v>
      </c>
      <c r="V16" t="str">
        <f>"Trad IRN"</f>
        <v>Trad IRN</v>
      </c>
      <c r="W16">
        <v>100</v>
      </c>
      <c r="X16" t="s">
        <v>47</v>
      </c>
      <c r="Z16" t="s">
        <v>47</v>
      </c>
      <c r="AB16" t="str">
        <f>"03"</f>
        <v>03</v>
      </c>
      <c r="AC16" t="s">
        <v>48</v>
      </c>
      <c r="AD16" t="s">
        <v>49</v>
      </c>
      <c r="AE16" t="s">
        <v>55</v>
      </c>
      <c r="AF16">
        <v>0</v>
      </c>
      <c r="AG16" t="s">
        <v>56</v>
      </c>
      <c r="AH16" t="str">
        <f>"Trad IRN"</f>
        <v>Trad IRN</v>
      </c>
      <c r="AI16" t="str">
        <f>"Bldg IRN"</f>
        <v>Bldg IRN</v>
      </c>
      <c r="AJ16" t="s">
        <v>48</v>
      </c>
      <c r="AK16" t="s">
        <v>48</v>
      </c>
      <c r="AL16" t="s">
        <v>53</v>
      </c>
      <c r="AM16">
        <v>1113.0999999999999</v>
      </c>
      <c r="AN16">
        <v>1113.0999999999999</v>
      </c>
      <c r="AO16">
        <v>15</v>
      </c>
    </row>
    <row r="17" spans="1:41" x14ac:dyDescent="0.3">
      <c r="A17" t="str">
        <f>"Trad IRN"</f>
        <v>Trad IRN</v>
      </c>
      <c r="B17" t="str">
        <f>"Bldg IRN"</f>
        <v>Bldg IRN</v>
      </c>
      <c r="C17" t="s">
        <v>41</v>
      </c>
      <c r="D17" t="s">
        <v>3</v>
      </c>
      <c r="E17" t="s">
        <v>80</v>
      </c>
      <c r="F17" t="s">
        <v>81</v>
      </c>
      <c r="G17" t="s">
        <v>82</v>
      </c>
      <c r="H17" t="s">
        <v>83</v>
      </c>
      <c r="I17" t="str">
        <f>"Trad IRN"</f>
        <v>Trad IRN</v>
      </c>
      <c r="J17" t="s">
        <v>43</v>
      </c>
      <c r="K17" t="s">
        <v>44</v>
      </c>
      <c r="L17" t="s">
        <v>45</v>
      </c>
      <c r="M17" t="s">
        <v>46</v>
      </c>
      <c r="N17" t="str">
        <f t="shared" si="1"/>
        <v>08/18/2022</v>
      </c>
      <c r="O17" t="str">
        <f t="shared" si="0"/>
        <v>12/31/2500</v>
      </c>
      <c r="P17">
        <v>1</v>
      </c>
      <c r="Q17">
        <v>1</v>
      </c>
      <c r="S17">
        <v>0</v>
      </c>
      <c r="T17">
        <v>1</v>
      </c>
      <c r="U17">
        <v>0</v>
      </c>
      <c r="V17" t="str">
        <f>"Trad IRN"</f>
        <v>Trad IRN</v>
      </c>
      <c r="W17">
        <v>100</v>
      </c>
      <c r="X17" t="s">
        <v>47</v>
      </c>
      <c r="Z17" t="s">
        <v>47</v>
      </c>
      <c r="AB17" t="str">
        <f>"01"</f>
        <v>01</v>
      </c>
      <c r="AC17" t="s">
        <v>48</v>
      </c>
      <c r="AD17" t="s">
        <v>49</v>
      </c>
      <c r="AE17" t="s">
        <v>55</v>
      </c>
      <c r="AF17">
        <v>0</v>
      </c>
      <c r="AG17" t="s">
        <v>56</v>
      </c>
      <c r="AH17" t="str">
        <f>"Trad IRN"</f>
        <v>Trad IRN</v>
      </c>
      <c r="AI17" t="str">
        <f>"Bldg IRN"</f>
        <v>Bldg IRN</v>
      </c>
      <c r="AJ17" t="s">
        <v>48</v>
      </c>
      <c r="AK17" t="s">
        <v>48</v>
      </c>
      <c r="AL17" t="s">
        <v>53</v>
      </c>
      <c r="AM17">
        <v>1113.0999999999999</v>
      </c>
      <c r="AN17">
        <v>1113.0999999999999</v>
      </c>
      <c r="AO17">
        <v>15</v>
      </c>
    </row>
    <row r="18" spans="1:41" x14ac:dyDescent="0.3">
      <c r="A18" t="str">
        <f>"Trad IRN"</f>
        <v>Trad IRN</v>
      </c>
      <c r="B18" t="str">
        <f>"Bldg IRN"</f>
        <v>Bldg IRN</v>
      </c>
      <c r="C18" t="s">
        <v>41</v>
      </c>
      <c r="D18" t="s">
        <v>3</v>
      </c>
      <c r="E18" t="s">
        <v>80</v>
      </c>
      <c r="F18" t="s">
        <v>81</v>
      </c>
      <c r="G18" t="s">
        <v>82</v>
      </c>
      <c r="H18" t="s">
        <v>83</v>
      </c>
      <c r="I18" t="str">
        <f>"Trad IRN"</f>
        <v>Trad IRN</v>
      </c>
      <c r="J18" t="s">
        <v>43</v>
      </c>
      <c r="K18" t="s">
        <v>44</v>
      </c>
      <c r="L18" t="s">
        <v>45</v>
      </c>
      <c r="M18" t="s">
        <v>46</v>
      </c>
      <c r="N18" t="str">
        <f t="shared" si="1"/>
        <v>08/18/2022</v>
      </c>
      <c r="O18" t="str">
        <f t="shared" si="0"/>
        <v>12/31/2500</v>
      </c>
      <c r="P18">
        <v>1</v>
      </c>
      <c r="Q18">
        <v>1</v>
      </c>
      <c r="S18">
        <v>0</v>
      </c>
      <c r="T18">
        <v>1</v>
      </c>
      <c r="U18">
        <v>0</v>
      </c>
      <c r="V18" t="str">
        <f>"Trad IRN"</f>
        <v>Trad IRN</v>
      </c>
      <c r="W18">
        <v>100</v>
      </c>
      <c r="X18" t="s">
        <v>47</v>
      </c>
      <c r="Z18" t="s">
        <v>47</v>
      </c>
      <c r="AB18" t="str">
        <f>"05"</f>
        <v>05</v>
      </c>
      <c r="AC18" t="s">
        <v>48</v>
      </c>
      <c r="AD18" t="s">
        <v>49</v>
      </c>
      <c r="AE18" t="s">
        <v>55</v>
      </c>
      <c r="AF18">
        <v>0</v>
      </c>
      <c r="AG18" t="s">
        <v>56</v>
      </c>
      <c r="AH18" t="str">
        <f>"Trad IRN"</f>
        <v>Trad IRN</v>
      </c>
      <c r="AI18" t="str">
        <f>"Bldg IRN"</f>
        <v>Bldg IRN</v>
      </c>
      <c r="AJ18" t="s">
        <v>48</v>
      </c>
      <c r="AK18" t="s">
        <v>48</v>
      </c>
      <c r="AL18" t="s">
        <v>53</v>
      </c>
      <c r="AM18">
        <v>1113.0999999999999</v>
      </c>
      <c r="AN18">
        <v>1113.0999999999999</v>
      </c>
      <c r="AO18">
        <v>15</v>
      </c>
    </row>
    <row r="19" spans="1:41" x14ac:dyDescent="0.3">
      <c r="A19" t="str">
        <f>"Trad IRN"</f>
        <v>Trad IRN</v>
      </c>
      <c r="B19" t="str">
        <f>"Bldg IRN"</f>
        <v>Bldg IRN</v>
      </c>
      <c r="C19" t="s">
        <v>41</v>
      </c>
      <c r="D19" t="s">
        <v>3</v>
      </c>
      <c r="E19" t="s">
        <v>80</v>
      </c>
      <c r="F19" t="s">
        <v>81</v>
      </c>
      <c r="G19" t="s">
        <v>82</v>
      </c>
      <c r="H19" t="s">
        <v>83</v>
      </c>
      <c r="I19" t="str">
        <f>"Trad IRN"</f>
        <v>Trad IRN</v>
      </c>
      <c r="J19" t="s">
        <v>43</v>
      </c>
      <c r="K19" t="s">
        <v>44</v>
      </c>
      <c r="L19" t="s">
        <v>45</v>
      </c>
      <c r="M19" t="s">
        <v>46</v>
      </c>
      <c r="N19" t="str">
        <f t="shared" si="1"/>
        <v>08/18/2022</v>
      </c>
      <c r="O19" t="str">
        <f>"11/13/2022"</f>
        <v>11/13/2022</v>
      </c>
      <c r="P19">
        <v>0.32518200000000003</v>
      </c>
      <c r="Q19">
        <v>0.32518200000000003</v>
      </c>
      <c r="S19">
        <v>0</v>
      </c>
      <c r="T19">
        <v>0.32518200000000003</v>
      </c>
      <c r="U19">
        <v>0</v>
      </c>
      <c r="V19" t="str">
        <f>"Trad IRN"</f>
        <v>Trad IRN</v>
      </c>
      <c r="W19">
        <v>100</v>
      </c>
      <c r="X19" t="s">
        <v>47</v>
      </c>
      <c r="Z19" t="s">
        <v>47</v>
      </c>
      <c r="AB19" t="str">
        <f>"04"</f>
        <v>04</v>
      </c>
      <c r="AC19" t="s">
        <v>48</v>
      </c>
      <c r="AD19" t="s">
        <v>49</v>
      </c>
      <c r="AE19" t="s">
        <v>50</v>
      </c>
      <c r="AF19">
        <v>0</v>
      </c>
      <c r="AG19" t="s">
        <v>56</v>
      </c>
      <c r="AH19" t="str">
        <f>"Trad IRN"</f>
        <v>Trad IRN</v>
      </c>
      <c r="AI19" t="str">
        <f>"Bldg IRN"</f>
        <v>Bldg IRN</v>
      </c>
      <c r="AJ19" t="s">
        <v>48</v>
      </c>
      <c r="AK19" t="s">
        <v>48</v>
      </c>
      <c r="AL19" t="s">
        <v>53</v>
      </c>
      <c r="AM19">
        <v>361.96</v>
      </c>
      <c r="AN19">
        <v>1113.0999999999999</v>
      </c>
      <c r="AO19">
        <v>15</v>
      </c>
    </row>
    <row r="20" spans="1:41" x14ac:dyDescent="0.3">
      <c r="A20" t="str">
        <f>"Trad IRN"</f>
        <v>Trad IRN</v>
      </c>
      <c r="B20" t="str">
        <f>"Bldg IRN"</f>
        <v>Bldg IRN</v>
      </c>
      <c r="C20" t="s">
        <v>41</v>
      </c>
      <c r="D20" t="s">
        <v>3</v>
      </c>
      <c r="E20" t="s">
        <v>80</v>
      </c>
      <c r="F20" t="s">
        <v>81</v>
      </c>
      <c r="G20" t="s">
        <v>82</v>
      </c>
      <c r="H20" t="s">
        <v>83</v>
      </c>
      <c r="I20" t="str">
        <f>"Trad IRN"</f>
        <v>Trad IRN</v>
      </c>
      <c r="J20" t="s">
        <v>43</v>
      </c>
      <c r="K20" t="s">
        <v>44</v>
      </c>
      <c r="L20" t="s">
        <v>45</v>
      </c>
      <c r="M20" t="s">
        <v>46</v>
      </c>
      <c r="N20" t="str">
        <f>"11/14/2022"</f>
        <v>11/14/2022</v>
      </c>
      <c r="O20" t="str">
        <f t="shared" ref="O20:O64" si="2">"12/31/2500"</f>
        <v>12/31/2500</v>
      </c>
      <c r="P20">
        <v>0.67481800000000003</v>
      </c>
      <c r="Q20">
        <v>0.67481800000000003</v>
      </c>
      <c r="S20">
        <v>0</v>
      </c>
      <c r="T20">
        <v>0.67481800000000003</v>
      </c>
      <c r="U20">
        <v>0</v>
      </c>
      <c r="V20" t="str">
        <f>"Trad IRN"</f>
        <v>Trad IRN</v>
      </c>
      <c r="W20">
        <v>100</v>
      </c>
      <c r="X20" t="s">
        <v>47</v>
      </c>
      <c r="Z20" t="s">
        <v>47</v>
      </c>
      <c r="AB20" t="str">
        <f>"04"</f>
        <v>04</v>
      </c>
      <c r="AC20" t="s">
        <v>48</v>
      </c>
      <c r="AD20" t="s">
        <v>49</v>
      </c>
      <c r="AE20" t="s">
        <v>50</v>
      </c>
      <c r="AF20">
        <v>0</v>
      </c>
      <c r="AG20" t="s">
        <v>56</v>
      </c>
      <c r="AH20" t="str">
        <f>"Trad IRN"</f>
        <v>Trad IRN</v>
      </c>
      <c r="AI20" t="str">
        <f>"Bldg IRN"</f>
        <v>Bldg IRN</v>
      </c>
      <c r="AJ20" t="s">
        <v>48</v>
      </c>
      <c r="AK20" t="s">
        <v>48</v>
      </c>
      <c r="AL20" t="s">
        <v>53</v>
      </c>
      <c r="AM20">
        <v>751.14</v>
      </c>
      <c r="AN20">
        <v>1113.0999999999999</v>
      </c>
      <c r="AO20">
        <v>15</v>
      </c>
    </row>
    <row r="21" spans="1:41" x14ac:dyDescent="0.3">
      <c r="A21" t="str">
        <f>"Trad IRN"</f>
        <v>Trad IRN</v>
      </c>
      <c r="B21" t="str">
        <f>"Bldg IRN"</f>
        <v>Bldg IRN</v>
      </c>
      <c r="C21" t="s">
        <v>41</v>
      </c>
      <c r="D21" t="s">
        <v>3</v>
      </c>
      <c r="E21" t="s">
        <v>80</v>
      </c>
      <c r="F21" t="s">
        <v>81</v>
      </c>
      <c r="G21" t="s">
        <v>82</v>
      </c>
      <c r="H21" t="s">
        <v>83</v>
      </c>
      <c r="I21" t="str">
        <f>"Trad IRN"</f>
        <v>Trad IRN</v>
      </c>
      <c r="J21" t="s">
        <v>43</v>
      </c>
      <c r="K21" t="s">
        <v>44</v>
      </c>
      <c r="L21" t="s">
        <v>45</v>
      </c>
      <c r="M21" t="s">
        <v>46</v>
      </c>
      <c r="N21" t="str">
        <f t="shared" ref="N21:N59" si="3">"08/18/2022"</f>
        <v>08/18/2022</v>
      </c>
      <c r="O21" t="str">
        <f t="shared" si="2"/>
        <v>12/31/2500</v>
      </c>
      <c r="P21">
        <v>1</v>
      </c>
      <c r="Q21">
        <v>1</v>
      </c>
      <c r="R21">
        <v>1</v>
      </c>
      <c r="S21">
        <v>1</v>
      </c>
      <c r="T21">
        <v>1</v>
      </c>
      <c r="U21">
        <v>0</v>
      </c>
      <c r="V21" t="str">
        <f>"Trad IRN"</f>
        <v>Trad IRN</v>
      </c>
      <c r="W21">
        <v>100</v>
      </c>
      <c r="X21" t="s">
        <v>47</v>
      </c>
      <c r="Z21" t="s">
        <v>47</v>
      </c>
      <c r="AB21" t="str">
        <f>"05"</f>
        <v>05</v>
      </c>
      <c r="AC21" t="str">
        <f>"12"</f>
        <v>12</v>
      </c>
      <c r="AD21" t="str">
        <f>"6"</f>
        <v>6</v>
      </c>
      <c r="AE21" t="s">
        <v>50</v>
      </c>
      <c r="AF21">
        <v>0</v>
      </c>
      <c r="AG21" t="s">
        <v>56</v>
      </c>
      <c r="AH21" t="str">
        <f>"Trad IRN"</f>
        <v>Trad IRN</v>
      </c>
      <c r="AI21" t="str">
        <f>"Bldg IRN"</f>
        <v>Bldg IRN</v>
      </c>
      <c r="AJ21" t="s">
        <v>48</v>
      </c>
      <c r="AK21" t="s">
        <v>48</v>
      </c>
      <c r="AL21" t="s">
        <v>53</v>
      </c>
      <c r="AM21">
        <v>1113.0999999999999</v>
      </c>
      <c r="AN21">
        <v>1113.0999999999999</v>
      </c>
      <c r="AO21">
        <v>15</v>
      </c>
    </row>
    <row r="22" spans="1:41" x14ac:dyDescent="0.3">
      <c r="A22" t="str">
        <f>"Trad IRN"</f>
        <v>Trad IRN</v>
      </c>
      <c r="B22" t="str">
        <f>"Bldg IRN"</f>
        <v>Bldg IRN</v>
      </c>
      <c r="C22" t="s">
        <v>41</v>
      </c>
      <c r="D22" t="s">
        <v>3</v>
      </c>
      <c r="E22" t="s">
        <v>80</v>
      </c>
      <c r="F22" t="s">
        <v>81</v>
      </c>
      <c r="G22" t="s">
        <v>82</v>
      </c>
      <c r="H22" t="s">
        <v>83</v>
      </c>
      <c r="I22" t="str">
        <f>"Trad IRN"</f>
        <v>Trad IRN</v>
      </c>
      <c r="J22" t="s">
        <v>43</v>
      </c>
      <c r="K22" t="s">
        <v>44</v>
      </c>
      <c r="L22" t="s">
        <v>45</v>
      </c>
      <c r="M22" t="s">
        <v>46</v>
      </c>
      <c r="N22" t="str">
        <f t="shared" si="3"/>
        <v>08/18/2022</v>
      </c>
      <c r="O22" t="str">
        <f t="shared" si="2"/>
        <v>12/31/2500</v>
      </c>
      <c r="P22">
        <v>1</v>
      </c>
      <c r="Q22">
        <v>1</v>
      </c>
      <c r="S22">
        <v>1</v>
      </c>
      <c r="T22">
        <v>1</v>
      </c>
      <c r="U22">
        <v>0</v>
      </c>
      <c r="V22" t="str">
        <f>"Trad IRN"</f>
        <v>Trad IRN</v>
      </c>
      <c r="W22">
        <v>100</v>
      </c>
      <c r="X22" t="s">
        <v>47</v>
      </c>
      <c r="Z22" t="s">
        <v>47</v>
      </c>
      <c r="AB22" t="str">
        <f>"04"</f>
        <v>04</v>
      </c>
      <c r="AC22" t="s">
        <v>48</v>
      </c>
      <c r="AD22" t="s">
        <v>49</v>
      </c>
      <c r="AE22" t="s">
        <v>50</v>
      </c>
      <c r="AF22">
        <v>0</v>
      </c>
      <c r="AG22" t="s">
        <v>56</v>
      </c>
      <c r="AH22" t="str">
        <f>"Trad IRN"</f>
        <v>Trad IRN</v>
      </c>
      <c r="AI22" t="str">
        <f>"Bldg IRN"</f>
        <v>Bldg IRN</v>
      </c>
      <c r="AJ22" t="s">
        <v>48</v>
      </c>
      <c r="AK22" t="s">
        <v>48</v>
      </c>
      <c r="AL22" t="s">
        <v>53</v>
      </c>
      <c r="AM22">
        <v>1113.0999999999999</v>
      </c>
      <c r="AN22">
        <v>1113.0999999999999</v>
      </c>
      <c r="AO22">
        <v>15</v>
      </c>
    </row>
    <row r="23" spans="1:41" x14ac:dyDescent="0.3">
      <c r="A23" t="str">
        <f>"Trad IRN"</f>
        <v>Trad IRN</v>
      </c>
      <c r="B23" t="str">
        <f>"Bldg IRN"</f>
        <v>Bldg IRN</v>
      </c>
      <c r="C23" t="s">
        <v>41</v>
      </c>
      <c r="D23" t="s">
        <v>3</v>
      </c>
      <c r="E23" t="s">
        <v>80</v>
      </c>
      <c r="F23" t="s">
        <v>81</v>
      </c>
      <c r="G23" t="s">
        <v>82</v>
      </c>
      <c r="H23" t="s">
        <v>83</v>
      </c>
      <c r="I23" t="str">
        <f>"Trad IRN"</f>
        <v>Trad IRN</v>
      </c>
      <c r="J23" t="s">
        <v>43</v>
      </c>
      <c r="K23" t="s">
        <v>44</v>
      </c>
      <c r="L23" t="s">
        <v>45</v>
      </c>
      <c r="M23" t="s">
        <v>46</v>
      </c>
      <c r="N23" t="str">
        <f t="shared" si="3"/>
        <v>08/18/2022</v>
      </c>
      <c r="O23" t="str">
        <f t="shared" si="2"/>
        <v>12/31/2500</v>
      </c>
      <c r="P23">
        <v>1</v>
      </c>
      <c r="Q23">
        <v>1</v>
      </c>
      <c r="R23">
        <v>1</v>
      </c>
      <c r="S23">
        <v>0</v>
      </c>
      <c r="T23">
        <v>1</v>
      </c>
      <c r="U23">
        <v>0</v>
      </c>
      <c r="V23" t="str">
        <f>"Trad IRN"</f>
        <v>Trad IRN</v>
      </c>
      <c r="W23">
        <v>100</v>
      </c>
      <c r="X23" t="s">
        <v>47</v>
      </c>
      <c r="Z23" t="s">
        <v>47</v>
      </c>
      <c r="AB23" t="str">
        <f>"04"</f>
        <v>04</v>
      </c>
      <c r="AC23" t="str">
        <f>"12"</f>
        <v>12</v>
      </c>
      <c r="AD23" t="str">
        <f>"6"</f>
        <v>6</v>
      </c>
      <c r="AE23" t="s">
        <v>50</v>
      </c>
      <c r="AF23">
        <v>0</v>
      </c>
      <c r="AG23" t="s">
        <v>56</v>
      </c>
      <c r="AH23" t="str">
        <f>"Trad IRN"</f>
        <v>Trad IRN</v>
      </c>
      <c r="AI23" t="str">
        <f>"Bldg IRN"</f>
        <v>Bldg IRN</v>
      </c>
      <c r="AJ23" t="s">
        <v>48</v>
      </c>
      <c r="AK23" t="s">
        <v>48</v>
      </c>
      <c r="AL23" t="s">
        <v>53</v>
      </c>
      <c r="AM23">
        <v>1113.0999999999999</v>
      </c>
      <c r="AN23">
        <v>1113.0999999999999</v>
      </c>
      <c r="AO23">
        <v>15</v>
      </c>
    </row>
    <row r="24" spans="1:41" x14ac:dyDescent="0.3">
      <c r="A24" t="str">
        <f>"Trad IRN"</f>
        <v>Trad IRN</v>
      </c>
      <c r="B24" t="str">
        <f>"Bldg IRN"</f>
        <v>Bldg IRN</v>
      </c>
      <c r="C24" t="s">
        <v>41</v>
      </c>
      <c r="D24" t="s">
        <v>3</v>
      </c>
      <c r="E24" t="s">
        <v>80</v>
      </c>
      <c r="F24" t="s">
        <v>81</v>
      </c>
      <c r="G24" t="s">
        <v>82</v>
      </c>
      <c r="H24" t="s">
        <v>83</v>
      </c>
      <c r="I24" t="str">
        <f>"Trad IRN"</f>
        <v>Trad IRN</v>
      </c>
      <c r="J24" t="s">
        <v>43</v>
      </c>
      <c r="K24" t="s">
        <v>44</v>
      </c>
      <c r="L24" t="s">
        <v>45</v>
      </c>
      <c r="M24" t="s">
        <v>46</v>
      </c>
      <c r="N24" t="str">
        <f t="shared" si="3"/>
        <v>08/18/2022</v>
      </c>
      <c r="O24" t="str">
        <f t="shared" si="2"/>
        <v>12/31/2500</v>
      </c>
      <c r="P24">
        <v>1</v>
      </c>
      <c r="Q24">
        <v>1</v>
      </c>
      <c r="S24">
        <v>0</v>
      </c>
      <c r="T24">
        <v>1</v>
      </c>
      <c r="U24">
        <v>0</v>
      </c>
      <c r="V24" t="str">
        <f>"Trad IRN"</f>
        <v>Trad IRN</v>
      </c>
      <c r="W24">
        <v>100</v>
      </c>
      <c r="X24" t="s">
        <v>47</v>
      </c>
      <c r="Z24" t="s">
        <v>47</v>
      </c>
      <c r="AB24" t="str">
        <f>"02"</f>
        <v>02</v>
      </c>
      <c r="AC24" t="s">
        <v>48</v>
      </c>
      <c r="AD24" t="s">
        <v>49</v>
      </c>
      <c r="AE24" t="s">
        <v>50</v>
      </c>
      <c r="AF24">
        <v>0</v>
      </c>
      <c r="AG24" t="s">
        <v>56</v>
      </c>
      <c r="AH24" t="str">
        <f>"Trad IRN"</f>
        <v>Trad IRN</v>
      </c>
      <c r="AI24" t="str">
        <f>"Bldg IRN"</f>
        <v>Bldg IRN</v>
      </c>
      <c r="AJ24" t="s">
        <v>48</v>
      </c>
      <c r="AK24" t="s">
        <v>48</v>
      </c>
      <c r="AL24" t="s">
        <v>53</v>
      </c>
      <c r="AM24">
        <v>1113.0999999999999</v>
      </c>
      <c r="AN24">
        <v>1113.0999999999999</v>
      </c>
      <c r="AO24">
        <v>15</v>
      </c>
    </row>
    <row r="25" spans="1:41" x14ac:dyDescent="0.3">
      <c r="A25" t="str">
        <f>"Trad IRN"</f>
        <v>Trad IRN</v>
      </c>
      <c r="B25" t="str">
        <f>"Bldg IRN"</f>
        <v>Bldg IRN</v>
      </c>
      <c r="C25" t="s">
        <v>41</v>
      </c>
      <c r="D25" t="s">
        <v>3</v>
      </c>
      <c r="E25" t="s">
        <v>80</v>
      </c>
      <c r="F25" t="s">
        <v>81</v>
      </c>
      <c r="G25" t="s">
        <v>82</v>
      </c>
      <c r="H25" t="s">
        <v>83</v>
      </c>
      <c r="I25" t="str">
        <f>"Trad IRN"</f>
        <v>Trad IRN</v>
      </c>
      <c r="J25" t="s">
        <v>43</v>
      </c>
      <c r="K25" t="s">
        <v>44</v>
      </c>
      <c r="L25" t="s">
        <v>45</v>
      </c>
      <c r="M25" t="s">
        <v>46</v>
      </c>
      <c r="N25" t="str">
        <f t="shared" si="3"/>
        <v>08/18/2022</v>
      </c>
      <c r="O25" t="str">
        <f t="shared" si="2"/>
        <v>12/31/2500</v>
      </c>
      <c r="P25">
        <v>1</v>
      </c>
      <c r="Q25">
        <v>1</v>
      </c>
      <c r="S25">
        <v>0</v>
      </c>
      <c r="T25">
        <v>1</v>
      </c>
      <c r="U25">
        <v>0</v>
      </c>
      <c r="V25" t="str">
        <f>"Trad IRN"</f>
        <v>Trad IRN</v>
      </c>
      <c r="W25">
        <v>100</v>
      </c>
      <c r="X25" t="s">
        <v>47</v>
      </c>
      <c r="Z25" t="s">
        <v>47</v>
      </c>
      <c r="AB25" t="str">
        <f>"01"</f>
        <v>01</v>
      </c>
      <c r="AC25" t="s">
        <v>48</v>
      </c>
      <c r="AD25" t="s">
        <v>49</v>
      </c>
      <c r="AE25" t="s">
        <v>55</v>
      </c>
      <c r="AF25">
        <v>0</v>
      </c>
      <c r="AG25" t="s">
        <v>56</v>
      </c>
      <c r="AH25" t="str">
        <f>"Trad IRN"</f>
        <v>Trad IRN</v>
      </c>
      <c r="AI25" t="str">
        <f>"Bldg IRN"</f>
        <v>Bldg IRN</v>
      </c>
      <c r="AJ25" t="s">
        <v>48</v>
      </c>
      <c r="AK25" t="s">
        <v>48</v>
      </c>
      <c r="AL25" t="s">
        <v>53</v>
      </c>
      <c r="AM25">
        <v>1113.0999999999999</v>
      </c>
      <c r="AN25">
        <v>1113.0999999999999</v>
      </c>
      <c r="AO25">
        <v>15</v>
      </c>
    </row>
    <row r="26" spans="1:41" x14ac:dyDescent="0.3">
      <c r="A26" t="str">
        <f>"Trad IRN"</f>
        <v>Trad IRN</v>
      </c>
      <c r="B26" t="str">
        <f>"Bldg IRN"</f>
        <v>Bldg IRN</v>
      </c>
      <c r="C26" t="s">
        <v>41</v>
      </c>
      <c r="D26" t="s">
        <v>3</v>
      </c>
      <c r="E26" t="s">
        <v>80</v>
      </c>
      <c r="F26" t="s">
        <v>81</v>
      </c>
      <c r="G26" t="s">
        <v>82</v>
      </c>
      <c r="H26" t="s">
        <v>83</v>
      </c>
      <c r="I26" t="str">
        <f>"Trad IRN"</f>
        <v>Trad IRN</v>
      </c>
      <c r="J26" t="s">
        <v>43</v>
      </c>
      <c r="K26" t="s">
        <v>44</v>
      </c>
      <c r="L26" t="s">
        <v>45</v>
      </c>
      <c r="M26" t="s">
        <v>46</v>
      </c>
      <c r="N26" t="str">
        <f t="shared" si="3"/>
        <v>08/18/2022</v>
      </c>
      <c r="O26" t="str">
        <f t="shared" si="2"/>
        <v>12/31/2500</v>
      </c>
      <c r="P26">
        <v>1</v>
      </c>
      <c r="Q26">
        <v>1</v>
      </c>
      <c r="S26">
        <v>1</v>
      </c>
      <c r="T26">
        <v>1</v>
      </c>
      <c r="U26">
        <v>0</v>
      </c>
      <c r="V26" t="str">
        <f>"Trad IRN"</f>
        <v>Trad IRN</v>
      </c>
      <c r="W26">
        <v>100</v>
      </c>
      <c r="X26" t="s">
        <v>47</v>
      </c>
      <c r="Z26" t="s">
        <v>47</v>
      </c>
      <c r="AB26" t="str">
        <f>"05"</f>
        <v>05</v>
      </c>
      <c r="AC26" t="s">
        <v>48</v>
      </c>
      <c r="AD26" t="s">
        <v>49</v>
      </c>
      <c r="AE26" t="s">
        <v>50</v>
      </c>
      <c r="AF26">
        <v>0</v>
      </c>
      <c r="AG26" t="s">
        <v>56</v>
      </c>
      <c r="AH26" t="str">
        <f>"Trad IRN"</f>
        <v>Trad IRN</v>
      </c>
      <c r="AI26" t="str">
        <f>"Bldg IRN"</f>
        <v>Bldg IRN</v>
      </c>
      <c r="AJ26" t="s">
        <v>48</v>
      </c>
      <c r="AK26" t="s">
        <v>48</v>
      </c>
      <c r="AL26" t="s">
        <v>53</v>
      </c>
      <c r="AM26">
        <v>1113.0999999999999</v>
      </c>
      <c r="AN26">
        <v>1113.0999999999999</v>
      </c>
      <c r="AO26">
        <v>15</v>
      </c>
    </row>
    <row r="27" spans="1:41" x14ac:dyDescent="0.3">
      <c r="A27" t="str">
        <f>"Trad IRN"</f>
        <v>Trad IRN</v>
      </c>
      <c r="B27" t="str">
        <f>"Bldg IRN"</f>
        <v>Bldg IRN</v>
      </c>
      <c r="C27" t="s">
        <v>41</v>
      </c>
      <c r="D27" t="s">
        <v>3</v>
      </c>
      <c r="E27" t="s">
        <v>80</v>
      </c>
      <c r="F27" t="s">
        <v>81</v>
      </c>
      <c r="G27" t="s">
        <v>82</v>
      </c>
      <c r="H27" t="s">
        <v>83</v>
      </c>
      <c r="I27" t="str">
        <f>"Trad IRN"</f>
        <v>Trad IRN</v>
      </c>
      <c r="J27" t="s">
        <v>43</v>
      </c>
      <c r="K27" t="s">
        <v>44</v>
      </c>
      <c r="L27" t="s">
        <v>45</v>
      </c>
      <c r="M27" t="s">
        <v>46</v>
      </c>
      <c r="N27" t="str">
        <f t="shared" si="3"/>
        <v>08/18/2022</v>
      </c>
      <c r="O27" t="str">
        <f t="shared" si="2"/>
        <v>12/31/2500</v>
      </c>
      <c r="P27">
        <v>1</v>
      </c>
      <c r="Q27">
        <v>1</v>
      </c>
      <c r="S27">
        <v>0</v>
      </c>
      <c r="T27">
        <v>1</v>
      </c>
      <c r="U27">
        <v>0</v>
      </c>
      <c r="V27" t="str">
        <f>"Trad IRN"</f>
        <v>Trad IRN</v>
      </c>
      <c r="W27">
        <v>100</v>
      </c>
      <c r="X27" t="s">
        <v>47</v>
      </c>
      <c r="Z27" t="s">
        <v>47</v>
      </c>
      <c r="AB27" t="str">
        <f>"04"</f>
        <v>04</v>
      </c>
      <c r="AC27" t="s">
        <v>48</v>
      </c>
      <c r="AD27" t="s">
        <v>49</v>
      </c>
      <c r="AE27" t="s">
        <v>50</v>
      </c>
      <c r="AF27">
        <v>0</v>
      </c>
      <c r="AG27" t="s">
        <v>56</v>
      </c>
      <c r="AH27" t="str">
        <f>"Trad IRN"</f>
        <v>Trad IRN</v>
      </c>
      <c r="AI27" t="str">
        <f>"Bldg IRN"</f>
        <v>Bldg IRN</v>
      </c>
      <c r="AJ27" t="s">
        <v>48</v>
      </c>
      <c r="AK27" t="s">
        <v>48</v>
      </c>
      <c r="AL27" t="s">
        <v>53</v>
      </c>
      <c r="AM27">
        <v>1113.0999999999999</v>
      </c>
      <c r="AN27">
        <v>1113.0999999999999</v>
      </c>
      <c r="AO27">
        <v>15</v>
      </c>
    </row>
    <row r="28" spans="1:41" x14ac:dyDescent="0.3">
      <c r="A28" t="str">
        <f>"Trad IRN"</f>
        <v>Trad IRN</v>
      </c>
      <c r="B28" t="str">
        <f>"Bldg IRN"</f>
        <v>Bldg IRN</v>
      </c>
      <c r="C28" t="s">
        <v>41</v>
      </c>
      <c r="D28" t="s">
        <v>3</v>
      </c>
      <c r="E28" t="s">
        <v>80</v>
      </c>
      <c r="F28" t="s">
        <v>81</v>
      </c>
      <c r="G28" t="s">
        <v>82</v>
      </c>
      <c r="H28" t="s">
        <v>83</v>
      </c>
      <c r="I28" t="str">
        <f>"Trad IRN"</f>
        <v>Trad IRN</v>
      </c>
      <c r="J28" t="s">
        <v>43</v>
      </c>
      <c r="K28" t="s">
        <v>44</v>
      </c>
      <c r="L28" t="s">
        <v>45</v>
      </c>
      <c r="M28" t="s">
        <v>46</v>
      </c>
      <c r="N28" t="str">
        <f t="shared" si="3"/>
        <v>08/18/2022</v>
      </c>
      <c r="O28" t="str">
        <f t="shared" si="2"/>
        <v>12/31/2500</v>
      </c>
      <c r="P28">
        <v>1</v>
      </c>
      <c r="Q28">
        <v>1</v>
      </c>
      <c r="R28">
        <v>1</v>
      </c>
      <c r="S28">
        <v>0</v>
      </c>
      <c r="T28">
        <v>1</v>
      </c>
      <c r="U28">
        <v>0</v>
      </c>
      <c r="V28" t="str">
        <f>"Trad IRN"</f>
        <v>Trad IRN</v>
      </c>
      <c r="W28">
        <v>100</v>
      </c>
      <c r="X28" t="s">
        <v>47</v>
      </c>
      <c r="Z28" t="s">
        <v>47</v>
      </c>
      <c r="AB28" t="str">
        <f>"01"</f>
        <v>01</v>
      </c>
      <c r="AC28" t="str">
        <f>"12"</f>
        <v>12</v>
      </c>
      <c r="AD28" t="str">
        <f>"6"</f>
        <v>6</v>
      </c>
      <c r="AE28" t="s">
        <v>55</v>
      </c>
      <c r="AF28">
        <v>0</v>
      </c>
      <c r="AG28" t="s">
        <v>56</v>
      </c>
      <c r="AH28" t="str">
        <f>"Trad IRN"</f>
        <v>Trad IRN</v>
      </c>
      <c r="AI28" t="str">
        <f>"Bldg IRN"</f>
        <v>Bldg IRN</v>
      </c>
      <c r="AJ28" t="s">
        <v>48</v>
      </c>
      <c r="AK28" t="s">
        <v>48</v>
      </c>
      <c r="AL28" t="s">
        <v>53</v>
      </c>
      <c r="AM28">
        <v>1113.0999999999999</v>
      </c>
      <c r="AN28">
        <v>1113.0999999999999</v>
      </c>
      <c r="AO28">
        <v>15</v>
      </c>
    </row>
    <row r="29" spans="1:41" x14ac:dyDescent="0.3">
      <c r="A29" t="str">
        <f>"Trad IRN"</f>
        <v>Trad IRN</v>
      </c>
      <c r="B29" t="str">
        <f>"Bldg IRN"</f>
        <v>Bldg IRN</v>
      </c>
      <c r="C29" t="s">
        <v>41</v>
      </c>
      <c r="D29" t="s">
        <v>3</v>
      </c>
      <c r="E29" t="s">
        <v>80</v>
      </c>
      <c r="F29" t="s">
        <v>81</v>
      </c>
      <c r="G29" t="s">
        <v>82</v>
      </c>
      <c r="H29" t="s">
        <v>83</v>
      </c>
      <c r="I29" t="str">
        <f>"Trad IRN"</f>
        <v>Trad IRN</v>
      </c>
      <c r="J29" t="s">
        <v>43</v>
      </c>
      <c r="K29" t="s">
        <v>44</v>
      </c>
      <c r="L29" t="s">
        <v>45</v>
      </c>
      <c r="M29" t="s">
        <v>46</v>
      </c>
      <c r="N29" t="str">
        <f t="shared" si="3"/>
        <v>08/18/2022</v>
      </c>
      <c r="O29" t="str">
        <f t="shared" si="2"/>
        <v>12/31/2500</v>
      </c>
      <c r="P29">
        <v>1</v>
      </c>
      <c r="Q29">
        <v>1</v>
      </c>
      <c r="S29">
        <v>1</v>
      </c>
      <c r="T29">
        <v>1</v>
      </c>
      <c r="U29">
        <v>0</v>
      </c>
      <c r="V29" t="str">
        <f>"Trad IRN"</f>
        <v>Trad IRN</v>
      </c>
      <c r="W29">
        <v>100</v>
      </c>
      <c r="X29" t="s">
        <v>47</v>
      </c>
      <c r="Z29" t="s">
        <v>47</v>
      </c>
      <c r="AB29" t="str">
        <f>"04"</f>
        <v>04</v>
      </c>
      <c r="AC29" t="s">
        <v>48</v>
      </c>
      <c r="AD29" t="s">
        <v>49</v>
      </c>
      <c r="AE29" t="s">
        <v>50</v>
      </c>
      <c r="AF29">
        <v>0</v>
      </c>
      <c r="AG29" t="s">
        <v>56</v>
      </c>
      <c r="AH29" t="str">
        <f>"Trad IRN"</f>
        <v>Trad IRN</v>
      </c>
      <c r="AI29" t="str">
        <f>"Bldg IRN"</f>
        <v>Bldg IRN</v>
      </c>
      <c r="AJ29" t="s">
        <v>48</v>
      </c>
      <c r="AK29" t="s">
        <v>48</v>
      </c>
      <c r="AL29" t="s">
        <v>53</v>
      </c>
      <c r="AM29">
        <v>1113.0999999999999</v>
      </c>
      <c r="AN29">
        <v>1113.0999999999999</v>
      </c>
      <c r="AO29">
        <v>15</v>
      </c>
    </row>
    <row r="30" spans="1:41" x14ac:dyDescent="0.3">
      <c r="A30" t="str">
        <f>"Trad IRN"</f>
        <v>Trad IRN</v>
      </c>
      <c r="B30" t="str">
        <f>"Bldg IRN"</f>
        <v>Bldg IRN</v>
      </c>
      <c r="C30" t="s">
        <v>41</v>
      </c>
      <c r="D30" t="s">
        <v>3</v>
      </c>
      <c r="E30" t="s">
        <v>80</v>
      </c>
      <c r="F30" t="s">
        <v>81</v>
      </c>
      <c r="G30" t="s">
        <v>82</v>
      </c>
      <c r="H30" t="s">
        <v>83</v>
      </c>
      <c r="I30" t="str">
        <f>"Trad IRN"</f>
        <v>Trad IRN</v>
      </c>
      <c r="J30" t="s">
        <v>43</v>
      </c>
      <c r="K30" t="s">
        <v>44</v>
      </c>
      <c r="L30" t="s">
        <v>45</v>
      </c>
      <c r="M30" t="s">
        <v>46</v>
      </c>
      <c r="N30" t="str">
        <f t="shared" si="3"/>
        <v>08/18/2022</v>
      </c>
      <c r="O30" t="str">
        <f t="shared" si="2"/>
        <v>12/31/2500</v>
      </c>
      <c r="P30">
        <v>1</v>
      </c>
      <c r="Q30">
        <v>1</v>
      </c>
      <c r="S30">
        <v>0</v>
      </c>
      <c r="T30">
        <v>1</v>
      </c>
      <c r="U30">
        <v>0</v>
      </c>
      <c r="V30" t="str">
        <f>"Trad IRN"</f>
        <v>Trad IRN</v>
      </c>
      <c r="W30">
        <v>100</v>
      </c>
      <c r="X30" t="s">
        <v>47</v>
      </c>
      <c r="Z30" t="s">
        <v>47</v>
      </c>
      <c r="AB30" t="str">
        <f>"03"</f>
        <v>03</v>
      </c>
      <c r="AC30" t="s">
        <v>48</v>
      </c>
      <c r="AD30" t="s">
        <v>49</v>
      </c>
      <c r="AE30" t="s">
        <v>50</v>
      </c>
      <c r="AF30">
        <v>0</v>
      </c>
      <c r="AG30" t="s">
        <v>56</v>
      </c>
      <c r="AH30" t="str">
        <f>"Trad IRN"</f>
        <v>Trad IRN</v>
      </c>
      <c r="AI30" t="str">
        <f>"Bldg IRN"</f>
        <v>Bldg IRN</v>
      </c>
      <c r="AJ30" t="s">
        <v>48</v>
      </c>
      <c r="AK30" t="s">
        <v>48</v>
      </c>
      <c r="AL30" t="s">
        <v>53</v>
      </c>
      <c r="AM30">
        <v>1113.0999999999999</v>
      </c>
      <c r="AN30">
        <v>1113.0999999999999</v>
      </c>
      <c r="AO30">
        <v>15</v>
      </c>
    </row>
    <row r="31" spans="1:41" x14ac:dyDescent="0.3">
      <c r="A31" t="str">
        <f>"Trad IRN"</f>
        <v>Trad IRN</v>
      </c>
      <c r="B31" t="str">
        <f>"Bldg IRN"</f>
        <v>Bldg IRN</v>
      </c>
      <c r="C31" t="s">
        <v>41</v>
      </c>
      <c r="D31" t="s">
        <v>3</v>
      </c>
      <c r="E31" t="s">
        <v>80</v>
      </c>
      <c r="F31" t="s">
        <v>81</v>
      </c>
      <c r="G31" t="s">
        <v>82</v>
      </c>
      <c r="H31" t="s">
        <v>83</v>
      </c>
      <c r="I31" t="str">
        <f>"Trad IRN"</f>
        <v>Trad IRN</v>
      </c>
      <c r="J31" t="s">
        <v>43</v>
      </c>
      <c r="K31" t="s">
        <v>44</v>
      </c>
      <c r="L31" t="s">
        <v>45</v>
      </c>
      <c r="M31" t="s">
        <v>46</v>
      </c>
      <c r="N31" t="str">
        <f t="shared" si="3"/>
        <v>08/18/2022</v>
      </c>
      <c r="O31" t="str">
        <f t="shared" si="2"/>
        <v>12/31/2500</v>
      </c>
      <c r="P31">
        <v>1</v>
      </c>
      <c r="Q31">
        <v>1</v>
      </c>
      <c r="S31">
        <v>0</v>
      </c>
      <c r="T31">
        <v>1</v>
      </c>
      <c r="U31">
        <v>0</v>
      </c>
      <c r="V31" t="str">
        <f>"Trad IRN"</f>
        <v>Trad IRN</v>
      </c>
      <c r="W31">
        <v>100</v>
      </c>
      <c r="X31" t="s">
        <v>47</v>
      </c>
      <c r="Z31" t="s">
        <v>47</v>
      </c>
      <c r="AB31" t="str">
        <f>"02"</f>
        <v>02</v>
      </c>
      <c r="AC31" t="s">
        <v>48</v>
      </c>
      <c r="AD31" t="s">
        <v>49</v>
      </c>
      <c r="AE31" t="s">
        <v>55</v>
      </c>
      <c r="AF31">
        <v>0</v>
      </c>
      <c r="AG31" t="s">
        <v>56</v>
      </c>
      <c r="AH31" t="str">
        <f>"Trad IRN"</f>
        <v>Trad IRN</v>
      </c>
      <c r="AI31" t="str">
        <f>"Bldg IRN"</f>
        <v>Bldg IRN</v>
      </c>
      <c r="AJ31" t="s">
        <v>48</v>
      </c>
      <c r="AK31" t="s">
        <v>48</v>
      </c>
      <c r="AL31" t="s">
        <v>53</v>
      </c>
      <c r="AM31">
        <v>1113.0999999999999</v>
      </c>
      <c r="AN31">
        <v>1113.0999999999999</v>
      </c>
      <c r="AO31">
        <v>15</v>
      </c>
    </row>
    <row r="32" spans="1:41" x14ac:dyDescent="0.3">
      <c r="A32" t="str">
        <f>"Trad IRN"</f>
        <v>Trad IRN</v>
      </c>
      <c r="B32" t="str">
        <f>"Bldg IRN"</f>
        <v>Bldg IRN</v>
      </c>
      <c r="C32" t="s">
        <v>41</v>
      </c>
      <c r="D32" t="s">
        <v>3</v>
      </c>
      <c r="E32" t="s">
        <v>80</v>
      </c>
      <c r="F32" t="s">
        <v>81</v>
      </c>
      <c r="G32" t="s">
        <v>82</v>
      </c>
      <c r="H32" t="s">
        <v>83</v>
      </c>
      <c r="I32" t="str">
        <f>"Trad IRN"</f>
        <v>Trad IRN</v>
      </c>
      <c r="J32" t="s">
        <v>43</v>
      </c>
      <c r="K32" t="s">
        <v>44</v>
      </c>
      <c r="L32" t="s">
        <v>45</v>
      </c>
      <c r="M32" t="s">
        <v>46</v>
      </c>
      <c r="N32" t="str">
        <f t="shared" si="3"/>
        <v>08/18/2022</v>
      </c>
      <c r="O32" t="str">
        <f t="shared" si="2"/>
        <v>12/31/2500</v>
      </c>
      <c r="P32">
        <v>1</v>
      </c>
      <c r="Q32">
        <v>1</v>
      </c>
      <c r="S32">
        <v>0</v>
      </c>
      <c r="T32">
        <v>1</v>
      </c>
      <c r="U32">
        <v>0</v>
      </c>
      <c r="V32" t="str">
        <f>"Trad IRN"</f>
        <v>Trad IRN</v>
      </c>
      <c r="W32">
        <v>100</v>
      </c>
      <c r="X32" t="s">
        <v>47</v>
      </c>
      <c r="Z32" t="s">
        <v>47</v>
      </c>
      <c r="AB32" t="str">
        <f>"01"</f>
        <v>01</v>
      </c>
      <c r="AC32" t="s">
        <v>48</v>
      </c>
      <c r="AD32" t="s">
        <v>49</v>
      </c>
      <c r="AE32" t="s">
        <v>50</v>
      </c>
      <c r="AF32">
        <v>0</v>
      </c>
      <c r="AG32" t="s">
        <v>56</v>
      </c>
      <c r="AH32" t="str">
        <f>"Trad IRN"</f>
        <v>Trad IRN</v>
      </c>
      <c r="AI32" t="str">
        <f>"Bldg IRN"</f>
        <v>Bldg IRN</v>
      </c>
      <c r="AJ32" t="s">
        <v>48</v>
      </c>
      <c r="AK32" t="s">
        <v>48</v>
      </c>
      <c r="AL32" t="s">
        <v>53</v>
      </c>
      <c r="AM32">
        <v>1113.0999999999999</v>
      </c>
      <c r="AN32">
        <v>1113.0999999999999</v>
      </c>
      <c r="AO32">
        <v>15</v>
      </c>
    </row>
    <row r="33" spans="1:41" x14ac:dyDescent="0.3">
      <c r="A33" t="str">
        <f>"Trad IRN"</f>
        <v>Trad IRN</v>
      </c>
      <c r="B33" t="str">
        <f>"Bldg IRN"</f>
        <v>Bldg IRN</v>
      </c>
      <c r="C33" t="s">
        <v>41</v>
      </c>
      <c r="D33" t="s">
        <v>3</v>
      </c>
      <c r="E33" t="s">
        <v>80</v>
      </c>
      <c r="F33" t="s">
        <v>81</v>
      </c>
      <c r="G33" t="s">
        <v>82</v>
      </c>
      <c r="H33" t="s">
        <v>83</v>
      </c>
      <c r="I33" t="str">
        <f>"Trad IRN"</f>
        <v>Trad IRN</v>
      </c>
      <c r="J33" t="s">
        <v>43</v>
      </c>
      <c r="K33" t="s">
        <v>44</v>
      </c>
      <c r="L33" t="s">
        <v>45</v>
      </c>
      <c r="M33" t="s">
        <v>46</v>
      </c>
      <c r="N33" t="str">
        <f t="shared" si="3"/>
        <v>08/18/2022</v>
      </c>
      <c r="O33" t="str">
        <f t="shared" si="2"/>
        <v>12/31/2500</v>
      </c>
      <c r="P33">
        <v>1</v>
      </c>
      <c r="Q33">
        <v>1</v>
      </c>
      <c r="S33">
        <v>1</v>
      </c>
      <c r="T33">
        <v>1</v>
      </c>
      <c r="U33">
        <v>0</v>
      </c>
      <c r="V33" t="str">
        <f>"Trad IRN"</f>
        <v>Trad IRN</v>
      </c>
      <c r="W33">
        <v>100</v>
      </c>
      <c r="X33" t="s">
        <v>47</v>
      </c>
      <c r="Z33" t="s">
        <v>47</v>
      </c>
      <c r="AB33" t="str">
        <f>"05"</f>
        <v>05</v>
      </c>
      <c r="AC33" t="s">
        <v>48</v>
      </c>
      <c r="AD33" t="s">
        <v>49</v>
      </c>
      <c r="AE33" t="s">
        <v>50</v>
      </c>
      <c r="AF33">
        <v>0</v>
      </c>
      <c r="AG33" t="s">
        <v>56</v>
      </c>
      <c r="AH33" t="str">
        <f>"Trad IRN"</f>
        <v>Trad IRN</v>
      </c>
      <c r="AI33" t="str">
        <f>"Bldg IRN"</f>
        <v>Bldg IRN</v>
      </c>
      <c r="AJ33" t="s">
        <v>48</v>
      </c>
      <c r="AK33" t="s">
        <v>48</v>
      </c>
      <c r="AL33" t="s">
        <v>53</v>
      </c>
      <c r="AM33">
        <v>1113.0999999999999</v>
      </c>
      <c r="AN33">
        <v>1113.0999999999999</v>
      </c>
      <c r="AO33">
        <v>15</v>
      </c>
    </row>
    <row r="34" spans="1:41" x14ac:dyDescent="0.3">
      <c r="A34" t="str">
        <f>"Trad IRN"</f>
        <v>Trad IRN</v>
      </c>
      <c r="B34" t="str">
        <f>"Bldg IRN"</f>
        <v>Bldg IRN</v>
      </c>
      <c r="C34" t="s">
        <v>41</v>
      </c>
      <c r="D34" t="s">
        <v>3</v>
      </c>
      <c r="E34" t="s">
        <v>80</v>
      </c>
      <c r="F34" t="s">
        <v>81</v>
      </c>
      <c r="G34" t="s">
        <v>82</v>
      </c>
      <c r="H34" t="s">
        <v>83</v>
      </c>
      <c r="I34" t="str">
        <f>"Trad IRN"</f>
        <v>Trad IRN</v>
      </c>
      <c r="J34" t="s">
        <v>43</v>
      </c>
      <c r="K34" t="s">
        <v>44</v>
      </c>
      <c r="L34" t="s">
        <v>45</v>
      </c>
      <c r="M34" t="s">
        <v>46</v>
      </c>
      <c r="N34" t="str">
        <f t="shared" si="3"/>
        <v>08/18/2022</v>
      </c>
      <c r="O34" t="str">
        <f t="shared" si="2"/>
        <v>12/31/2500</v>
      </c>
      <c r="P34">
        <v>1</v>
      </c>
      <c r="Q34">
        <v>1</v>
      </c>
      <c r="S34">
        <v>0</v>
      </c>
      <c r="T34">
        <v>1</v>
      </c>
      <c r="U34">
        <v>0</v>
      </c>
      <c r="V34" t="str">
        <f>"Trad IRN"</f>
        <v>Trad IRN</v>
      </c>
      <c r="W34">
        <v>100</v>
      </c>
      <c r="X34" t="s">
        <v>47</v>
      </c>
      <c r="Z34" t="s">
        <v>47</v>
      </c>
      <c r="AB34" t="str">
        <f>"03"</f>
        <v>03</v>
      </c>
      <c r="AC34" t="s">
        <v>48</v>
      </c>
      <c r="AD34" t="s">
        <v>49</v>
      </c>
      <c r="AE34" t="s">
        <v>50</v>
      </c>
      <c r="AF34">
        <v>0</v>
      </c>
      <c r="AG34" t="s">
        <v>56</v>
      </c>
      <c r="AH34" t="str">
        <f>"Trad IRN"</f>
        <v>Trad IRN</v>
      </c>
      <c r="AI34" t="str">
        <f>"Bldg IRN"</f>
        <v>Bldg IRN</v>
      </c>
      <c r="AJ34" t="s">
        <v>48</v>
      </c>
      <c r="AK34" t="s">
        <v>48</v>
      </c>
      <c r="AL34" t="s">
        <v>53</v>
      </c>
      <c r="AM34">
        <v>1113.0999999999999</v>
      </c>
      <c r="AN34">
        <v>1113.0999999999999</v>
      </c>
      <c r="AO34">
        <v>15</v>
      </c>
    </row>
    <row r="35" spans="1:41" x14ac:dyDescent="0.3">
      <c r="A35" t="str">
        <f>"Trad IRN"</f>
        <v>Trad IRN</v>
      </c>
      <c r="B35" t="str">
        <f>"Bldg IRN"</f>
        <v>Bldg IRN</v>
      </c>
      <c r="C35" t="s">
        <v>41</v>
      </c>
      <c r="D35" t="s">
        <v>3</v>
      </c>
      <c r="E35" t="s">
        <v>80</v>
      </c>
      <c r="F35" t="s">
        <v>81</v>
      </c>
      <c r="G35" t="s">
        <v>82</v>
      </c>
      <c r="H35" t="s">
        <v>83</v>
      </c>
      <c r="I35" t="str">
        <f>"Trad IRN"</f>
        <v>Trad IRN</v>
      </c>
      <c r="J35" t="s">
        <v>43</v>
      </c>
      <c r="K35" t="s">
        <v>44</v>
      </c>
      <c r="L35" t="s">
        <v>45</v>
      </c>
      <c r="M35" t="s">
        <v>46</v>
      </c>
      <c r="N35" t="str">
        <f t="shared" si="3"/>
        <v>08/18/2022</v>
      </c>
      <c r="O35" t="str">
        <f t="shared" si="2"/>
        <v>12/31/2500</v>
      </c>
      <c r="P35">
        <v>1</v>
      </c>
      <c r="Q35">
        <v>1</v>
      </c>
      <c r="S35">
        <v>0</v>
      </c>
      <c r="T35">
        <v>1</v>
      </c>
      <c r="U35">
        <v>0</v>
      </c>
      <c r="V35" t="str">
        <f>"Trad IRN"</f>
        <v>Trad IRN</v>
      </c>
      <c r="W35">
        <v>100</v>
      </c>
      <c r="X35" t="s">
        <v>47</v>
      </c>
      <c r="Z35" t="s">
        <v>47</v>
      </c>
      <c r="AB35" t="str">
        <f>"03"</f>
        <v>03</v>
      </c>
      <c r="AC35" t="s">
        <v>48</v>
      </c>
      <c r="AD35" t="s">
        <v>49</v>
      </c>
      <c r="AE35" t="s">
        <v>50</v>
      </c>
      <c r="AF35">
        <v>0</v>
      </c>
      <c r="AG35" t="s">
        <v>56</v>
      </c>
      <c r="AH35" t="str">
        <f>"Trad IRN"</f>
        <v>Trad IRN</v>
      </c>
      <c r="AI35" t="str">
        <f>"Bldg IRN"</f>
        <v>Bldg IRN</v>
      </c>
      <c r="AJ35" t="s">
        <v>48</v>
      </c>
      <c r="AK35" t="s">
        <v>48</v>
      </c>
      <c r="AL35" t="s">
        <v>53</v>
      </c>
      <c r="AM35">
        <v>1113.0999999999999</v>
      </c>
      <c r="AN35">
        <v>1113.0999999999999</v>
      </c>
      <c r="AO35">
        <v>15</v>
      </c>
    </row>
    <row r="36" spans="1:41" x14ac:dyDescent="0.3">
      <c r="A36" t="str">
        <f>"Trad IRN"</f>
        <v>Trad IRN</v>
      </c>
      <c r="B36" t="str">
        <f>"Bldg IRN"</f>
        <v>Bldg IRN</v>
      </c>
      <c r="C36" t="s">
        <v>41</v>
      </c>
      <c r="D36" t="s">
        <v>3</v>
      </c>
      <c r="E36" t="s">
        <v>80</v>
      </c>
      <c r="F36" t="s">
        <v>81</v>
      </c>
      <c r="G36" t="s">
        <v>82</v>
      </c>
      <c r="H36" t="s">
        <v>83</v>
      </c>
      <c r="I36" t="str">
        <f>"Trad IRN"</f>
        <v>Trad IRN</v>
      </c>
      <c r="J36" t="s">
        <v>43</v>
      </c>
      <c r="K36" t="s">
        <v>44</v>
      </c>
      <c r="L36" t="s">
        <v>45</v>
      </c>
      <c r="M36" t="s">
        <v>46</v>
      </c>
      <c r="N36" t="str">
        <f t="shared" si="3"/>
        <v>08/18/2022</v>
      </c>
      <c r="O36" t="str">
        <f t="shared" si="2"/>
        <v>12/31/2500</v>
      </c>
      <c r="P36">
        <v>1</v>
      </c>
      <c r="Q36">
        <v>1</v>
      </c>
      <c r="S36">
        <v>0</v>
      </c>
      <c r="T36">
        <v>1</v>
      </c>
      <c r="U36">
        <v>0</v>
      </c>
      <c r="V36" t="str">
        <f>"Trad IRN"</f>
        <v>Trad IRN</v>
      </c>
      <c r="W36">
        <v>100</v>
      </c>
      <c r="X36" t="s">
        <v>47</v>
      </c>
      <c r="Z36" t="s">
        <v>47</v>
      </c>
      <c r="AB36" t="str">
        <f>"03"</f>
        <v>03</v>
      </c>
      <c r="AC36" t="s">
        <v>48</v>
      </c>
      <c r="AD36" t="s">
        <v>49</v>
      </c>
      <c r="AE36" t="s">
        <v>50</v>
      </c>
      <c r="AF36">
        <v>0</v>
      </c>
      <c r="AG36" t="s">
        <v>56</v>
      </c>
      <c r="AH36" t="str">
        <f>"Trad IRN"</f>
        <v>Trad IRN</v>
      </c>
      <c r="AI36" t="str">
        <f>"Bldg IRN"</f>
        <v>Bldg IRN</v>
      </c>
      <c r="AJ36" t="s">
        <v>48</v>
      </c>
      <c r="AK36" t="s">
        <v>48</v>
      </c>
      <c r="AL36" t="s">
        <v>53</v>
      </c>
      <c r="AM36">
        <v>1113.0999999999999</v>
      </c>
      <c r="AN36">
        <v>1113.0999999999999</v>
      </c>
      <c r="AO36">
        <v>15</v>
      </c>
    </row>
    <row r="37" spans="1:41" x14ac:dyDescent="0.3">
      <c r="A37" t="str">
        <f>"Trad IRN"</f>
        <v>Trad IRN</v>
      </c>
      <c r="B37" t="str">
        <f>"Bldg IRN"</f>
        <v>Bldg IRN</v>
      </c>
      <c r="C37" t="s">
        <v>41</v>
      </c>
      <c r="D37" t="s">
        <v>3</v>
      </c>
      <c r="E37" t="s">
        <v>80</v>
      </c>
      <c r="F37" t="s">
        <v>81</v>
      </c>
      <c r="G37" t="s">
        <v>82</v>
      </c>
      <c r="H37" t="s">
        <v>83</v>
      </c>
      <c r="I37" t="str">
        <f>"Trad IRN"</f>
        <v>Trad IRN</v>
      </c>
      <c r="J37" t="s">
        <v>43</v>
      </c>
      <c r="K37" t="s">
        <v>44</v>
      </c>
      <c r="L37" t="s">
        <v>45</v>
      </c>
      <c r="M37" t="s">
        <v>46</v>
      </c>
      <c r="N37" t="str">
        <f t="shared" si="3"/>
        <v>08/18/2022</v>
      </c>
      <c r="O37" t="str">
        <f t="shared" si="2"/>
        <v>12/31/2500</v>
      </c>
      <c r="P37">
        <v>1</v>
      </c>
      <c r="Q37">
        <v>1</v>
      </c>
      <c r="S37">
        <v>0</v>
      </c>
      <c r="T37">
        <v>1</v>
      </c>
      <c r="U37">
        <v>0</v>
      </c>
      <c r="V37" t="str">
        <f>"Trad IRN"</f>
        <v>Trad IRN</v>
      </c>
      <c r="W37">
        <v>100</v>
      </c>
      <c r="X37" t="s">
        <v>47</v>
      </c>
      <c r="Z37" t="s">
        <v>47</v>
      </c>
      <c r="AB37" t="str">
        <f>"04"</f>
        <v>04</v>
      </c>
      <c r="AC37" t="s">
        <v>48</v>
      </c>
      <c r="AD37" t="s">
        <v>49</v>
      </c>
      <c r="AE37" t="s">
        <v>50</v>
      </c>
      <c r="AF37">
        <v>0</v>
      </c>
      <c r="AG37" t="s">
        <v>56</v>
      </c>
      <c r="AH37" t="str">
        <f>"Trad IRN"</f>
        <v>Trad IRN</v>
      </c>
      <c r="AI37" t="str">
        <f>"Bldg IRN"</f>
        <v>Bldg IRN</v>
      </c>
      <c r="AJ37" t="s">
        <v>48</v>
      </c>
      <c r="AK37" t="s">
        <v>48</v>
      </c>
      <c r="AL37" t="s">
        <v>53</v>
      </c>
      <c r="AM37">
        <v>1113.0999999999999</v>
      </c>
      <c r="AN37">
        <v>1113.0999999999999</v>
      </c>
      <c r="AO37">
        <v>15</v>
      </c>
    </row>
    <row r="38" spans="1:41" x14ac:dyDescent="0.3">
      <c r="A38" t="str">
        <f>"Trad IRN"</f>
        <v>Trad IRN</v>
      </c>
      <c r="B38" t="str">
        <f>"Bldg IRN"</f>
        <v>Bldg IRN</v>
      </c>
      <c r="C38" t="s">
        <v>41</v>
      </c>
      <c r="D38" t="s">
        <v>3</v>
      </c>
      <c r="E38" t="s">
        <v>80</v>
      </c>
      <c r="F38" t="s">
        <v>81</v>
      </c>
      <c r="G38" t="s">
        <v>82</v>
      </c>
      <c r="H38" t="s">
        <v>83</v>
      </c>
      <c r="I38" t="str">
        <f>"Trad IRN"</f>
        <v>Trad IRN</v>
      </c>
      <c r="J38" t="s">
        <v>43</v>
      </c>
      <c r="K38" t="s">
        <v>44</v>
      </c>
      <c r="L38" t="s">
        <v>45</v>
      </c>
      <c r="M38" t="s">
        <v>46</v>
      </c>
      <c r="N38" t="str">
        <f t="shared" si="3"/>
        <v>08/18/2022</v>
      </c>
      <c r="O38" t="str">
        <f t="shared" si="2"/>
        <v>12/31/2500</v>
      </c>
      <c r="P38">
        <v>1</v>
      </c>
      <c r="Q38">
        <v>1</v>
      </c>
      <c r="S38">
        <v>0</v>
      </c>
      <c r="T38">
        <v>1</v>
      </c>
      <c r="U38">
        <v>0</v>
      </c>
      <c r="V38" t="str">
        <f>"Trad IRN"</f>
        <v>Trad IRN</v>
      </c>
      <c r="W38">
        <v>100</v>
      </c>
      <c r="X38" t="s">
        <v>47</v>
      </c>
      <c r="Z38" t="s">
        <v>47</v>
      </c>
      <c r="AB38" t="str">
        <f>"05"</f>
        <v>05</v>
      </c>
      <c r="AC38" t="s">
        <v>48</v>
      </c>
      <c r="AD38" t="s">
        <v>49</v>
      </c>
      <c r="AE38" t="s">
        <v>50</v>
      </c>
      <c r="AF38">
        <v>0</v>
      </c>
      <c r="AG38" t="s">
        <v>56</v>
      </c>
      <c r="AH38" t="str">
        <f>"Trad IRN"</f>
        <v>Trad IRN</v>
      </c>
      <c r="AI38" t="str">
        <f>"Bldg IRN"</f>
        <v>Bldg IRN</v>
      </c>
      <c r="AJ38" t="s">
        <v>48</v>
      </c>
      <c r="AK38" t="s">
        <v>48</v>
      </c>
      <c r="AL38" t="s">
        <v>53</v>
      </c>
      <c r="AM38">
        <v>1113.0999999999999</v>
      </c>
      <c r="AN38">
        <v>1113.0999999999999</v>
      </c>
      <c r="AO38">
        <v>15</v>
      </c>
    </row>
    <row r="39" spans="1:41" x14ac:dyDescent="0.3">
      <c r="A39" t="str">
        <f>"Trad IRN"</f>
        <v>Trad IRN</v>
      </c>
      <c r="B39" t="str">
        <f>"Bldg IRN"</f>
        <v>Bldg IRN</v>
      </c>
      <c r="C39" t="s">
        <v>41</v>
      </c>
      <c r="D39" t="s">
        <v>3</v>
      </c>
      <c r="E39" t="s">
        <v>80</v>
      </c>
      <c r="F39" t="s">
        <v>81</v>
      </c>
      <c r="G39" t="s">
        <v>82</v>
      </c>
      <c r="H39" t="s">
        <v>83</v>
      </c>
      <c r="I39" t="str">
        <f>"Trad IRN"</f>
        <v>Trad IRN</v>
      </c>
      <c r="J39" t="s">
        <v>43</v>
      </c>
      <c r="K39" t="s">
        <v>44</v>
      </c>
      <c r="L39" t="s">
        <v>45</v>
      </c>
      <c r="M39" t="s">
        <v>46</v>
      </c>
      <c r="N39" t="str">
        <f t="shared" si="3"/>
        <v>08/18/2022</v>
      </c>
      <c r="O39" t="str">
        <f t="shared" si="2"/>
        <v>12/31/2500</v>
      </c>
      <c r="P39">
        <v>1</v>
      </c>
      <c r="Q39">
        <v>1</v>
      </c>
      <c r="S39">
        <v>0</v>
      </c>
      <c r="T39">
        <v>1</v>
      </c>
      <c r="U39">
        <v>0</v>
      </c>
      <c r="V39" t="str">
        <f>"Trad IRN"</f>
        <v>Trad IRN</v>
      </c>
      <c r="W39">
        <v>100</v>
      </c>
      <c r="X39" t="s">
        <v>47</v>
      </c>
      <c r="Z39" t="s">
        <v>47</v>
      </c>
      <c r="AB39" t="str">
        <f>"03"</f>
        <v>03</v>
      </c>
      <c r="AC39" t="s">
        <v>48</v>
      </c>
      <c r="AD39" t="s">
        <v>49</v>
      </c>
      <c r="AE39" t="s">
        <v>50</v>
      </c>
      <c r="AF39">
        <v>0</v>
      </c>
      <c r="AG39" t="s">
        <v>56</v>
      </c>
      <c r="AH39" t="str">
        <f>"Trad IRN"</f>
        <v>Trad IRN</v>
      </c>
      <c r="AI39" t="str">
        <f>"Bldg IRN"</f>
        <v>Bldg IRN</v>
      </c>
      <c r="AJ39" t="s">
        <v>48</v>
      </c>
      <c r="AK39" t="s">
        <v>48</v>
      </c>
      <c r="AL39" t="s">
        <v>53</v>
      </c>
      <c r="AM39">
        <v>1113.0999999999999</v>
      </c>
      <c r="AN39">
        <v>1113.0999999999999</v>
      </c>
      <c r="AO39">
        <v>15</v>
      </c>
    </row>
    <row r="40" spans="1:41" x14ac:dyDescent="0.3">
      <c r="A40" t="str">
        <f>"Trad IRN"</f>
        <v>Trad IRN</v>
      </c>
      <c r="B40" t="str">
        <f>"Bldg IRN"</f>
        <v>Bldg IRN</v>
      </c>
      <c r="C40" t="s">
        <v>41</v>
      </c>
      <c r="D40" t="s">
        <v>3</v>
      </c>
      <c r="E40" t="s">
        <v>80</v>
      </c>
      <c r="F40" t="s">
        <v>81</v>
      </c>
      <c r="G40" t="s">
        <v>82</v>
      </c>
      <c r="H40" t="s">
        <v>83</v>
      </c>
      <c r="I40" t="str">
        <f>"Trad IRN"</f>
        <v>Trad IRN</v>
      </c>
      <c r="J40" t="s">
        <v>43</v>
      </c>
      <c r="K40" t="s">
        <v>44</v>
      </c>
      <c r="L40" t="s">
        <v>45</v>
      </c>
      <c r="M40" t="s">
        <v>46</v>
      </c>
      <c r="N40" t="str">
        <f t="shared" si="3"/>
        <v>08/18/2022</v>
      </c>
      <c r="O40" t="str">
        <f t="shared" si="2"/>
        <v>12/31/2500</v>
      </c>
      <c r="P40">
        <v>1</v>
      </c>
      <c r="Q40">
        <v>1</v>
      </c>
      <c r="S40">
        <v>0</v>
      </c>
      <c r="T40">
        <v>1</v>
      </c>
      <c r="U40">
        <v>0</v>
      </c>
      <c r="V40" t="str">
        <f>"Trad IRN"</f>
        <v>Trad IRN</v>
      </c>
      <c r="W40">
        <v>100</v>
      </c>
      <c r="X40" t="s">
        <v>47</v>
      </c>
      <c r="Z40" t="s">
        <v>47</v>
      </c>
      <c r="AB40" t="s">
        <v>57</v>
      </c>
      <c r="AC40" t="s">
        <v>48</v>
      </c>
      <c r="AD40" t="s">
        <v>49</v>
      </c>
      <c r="AE40" t="s">
        <v>55</v>
      </c>
      <c r="AF40">
        <v>0</v>
      </c>
      <c r="AG40" t="s">
        <v>56</v>
      </c>
      <c r="AH40" t="str">
        <f>"Trad IRN"</f>
        <v>Trad IRN</v>
      </c>
      <c r="AI40" t="str">
        <f>"Bldg IRN"</f>
        <v>Bldg IRN</v>
      </c>
      <c r="AJ40" t="s">
        <v>48</v>
      </c>
      <c r="AK40" t="s">
        <v>48</v>
      </c>
      <c r="AL40" t="s">
        <v>53</v>
      </c>
      <c r="AM40">
        <v>1113.0999999999999</v>
      </c>
      <c r="AN40">
        <v>1113.0999999999999</v>
      </c>
      <c r="AO40">
        <v>15</v>
      </c>
    </row>
    <row r="41" spans="1:41" x14ac:dyDescent="0.3">
      <c r="A41" t="str">
        <f>"Trad IRN"</f>
        <v>Trad IRN</v>
      </c>
      <c r="B41" t="str">
        <f>"Bldg IRN"</f>
        <v>Bldg IRN</v>
      </c>
      <c r="C41" t="s">
        <v>41</v>
      </c>
      <c r="D41" t="s">
        <v>3</v>
      </c>
      <c r="E41" t="s">
        <v>80</v>
      </c>
      <c r="F41" t="s">
        <v>81</v>
      </c>
      <c r="G41" t="s">
        <v>82</v>
      </c>
      <c r="H41" t="s">
        <v>83</v>
      </c>
      <c r="I41" t="str">
        <f>"Trad IRN"</f>
        <v>Trad IRN</v>
      </c>
      <c r="J41" t="s">
        <v>43</v>
      </c>
      <c r="K41" t="s">
        <v>44</v>
      </c>
      <c r="L41" t="s">
        <v>45</v>
      </c>
      <c r="M41" t="s">
        <v>46</v>
      </c>
      <c r="N41" t="str">
        <f t="shared" si="3"/>
        <v>08/18/2022</v>
      </c>
      <c r="O41" t="str">
        <f t="shared" si="2"/>
        <v>12/31/2500</v>
      </c>
      <c r="P41">
        <v>1</v>
      </c>
      <c r="Q41">
        <v>1</v>
      </c>
      <c r="R41">
        <v>1</v>
      </c>
      <c r="S41">
        <v>0</v>
      </c>
      <c r="T41">
        <v>1</v>
      </c>
      <c r="U41">
        <v>0</v>
      </c>
      <c r="V41" t="str">
        <f>"Trad IRN"</f>
        <v>Trad IRN</v>
      </c>
      <c r="W41">
        <v>100</v>
      </c>
      <c r="X41" t="s">
        <v>47</v>
      </c>
      <c r="Z41" t="s">
        <v>47</v>
      </c>
      <c r="AB41" t="str">
        <f>"02"</f>
        <v>02</v>
      </c>
      <c r="AC41" t="str">
        <f>"10"</f>
        <v>10</v>
      </c>
      <c r="AD41" t="str">
        <f>"2"</f>
        <v>2</v>
      </c>
      <c r="AE41" t="s">
        <v>55</v>
      </c>
      <c r="AF41">
        <v>0</v>
      </c>
      <c r="AG41" t="s">
        <v>56</v>
      </c>
      <c r="AH41" t="str">
        <f>"Trad IRN"</f>
        <v>Trad IRN</v>
      </c>
      <c r="AI41" t="str">
        <f>"Bldg IRN"</f>
        <v>Bldg IRN</v>
      </c>
      <c r="AJ41" t="s">
        <v>48</v>
      </c>
      <c r="AK41" t="s">
        <v>48</v>
      </c>
      <c r="AL41" t="s">
        <v>53</v>
      </c>
      <c r="AM41">
        <v>1113.0999999999999</v>
      </c>
      <c r="AN41">
        <v>1113.0999999999999</v>
      </c>
      <c r="AO41">
        <v>15</v>
      </c>
    </row>
    <row r="42" spans="1:41" x14ac:dyDescent="0.3">
      <c r="A42" t="str">
        <f>"Trad IRN"</f>
        <v>Trad IRN</v>
      </c>
      <c r="B42" t="str">
        <f>"Bldg IRN"</f>
        <v>Bldg IRN</v>
      </c>
      <c r="C42" t="s">
        <v>41</v>
      </c>
      <c r="D42" t="s">
        <v>3</v>
      </c>
      <c r="E42" t="s">
        <v>80</v>
      </c>
      <c r="F42" t="s">
        <v>81</v>
      </c>
      <c r="G42" t="s">
        <v>82</v>
      </c>
      <c r="H42" t="s">
        <v>83</v>
      </c>
      <c r="I42" t="str">
        <f>"Trad IRN"</f>
        <v>Trad IRN</v>
      </c>
      <c r="J42" t="s">
        <v>43</v>
      </c>
      <c r="K42" t="s">
        <v>44</v>
      </c>
      <c r="L42" t="s">
        <v>45</v>
      </c>
      <c r="M42" t="s">
        <v>46</v>
      </c>
      <c r="N42" t="str">
        <f t="shared" si="3"/>
        <v>08/18/2022</v>
      </c>
      <c r="O42" t="str">
        <f t="shared" si="2"/>
        <v>12/31/2500</v>
      </c>
      <c r="P42">
        <v>1</v>
      </c>
      <c r="Q42">
        <v>1</v>
      </c>
      <c r="S42">
        <v>0</v>
      </c>
      <c r="T42">
        <v>1</v>
      </c>
      <c r="U42">
        <v>0</v>
      </c>
      <c r="V42" t="str">
        <f>"Trad IRN"</f>
        <v>Trad IRN</v>
      </c>
      <c r="W42">
        <v>100</v>
      </c>
      <c r="X42" t="s">
        <v>47</v>
      </c>
      <c r="Z42" t="s">
        <v>47</v>
      </c>
      <c r="AB42" t="str">
        <f>"01"</f>
        <v>01</v>
      </c>
      <c r="AC42" t="s">
        <v>48</v>
      </c>
      <c r="AD42" t="s">
        <v>49</v>
      </c>
      <c r="AE42" t="s">
        <v>55</v>
      </c>
      <c r="AF42">
        <v>0</v>
      </c>
      <c r="AG42" t="s">
        <v>56</v>
      </c>
      <c r="AH42" t="str">
        <f>"Trad IRN"</f>
        <v>Trad IRN</v>
      </c>
      <c r="AI42" t="str">
        <f>"Bldg IRN"</f>
        <v>Bldg IRN</v>
      </c>
      <c r="AJ42" t="s">
        <v>48</v>
      </c>
      <c r="AK42" t="s">
        <v>48</v>
      </c>
      <c r="AL42" t="s">
        <v>53</v>
      </c>
      <c r="AM42">
        <v>1113.0999999999999</v>
      </c>
      <c r="AN42">
        <v>1113.0999999999999</v>
      </c>
      <c r="AO42">
        <v>15</v>
      </c>
    </row>
    <row r="43" spans="1:41" x14ac:dyDescent="0.3">
      <c r="A43" t="str">
        <f>"Trad IRN"</f>
        <v>Trad IRN</v>
      </c>
      <c r="B43" t="str">
        <f>"Bldg IRN"</f>
        <v>Bldg IRN</v>
      </c>
      <c r="C43" t="s">
        <v>41</v>
      </c>
      <c r="D43" t="s">
        <v>3</v>
      </c>
      <c r="E43" t="s">
        <v>80</v>
      </c>
      <c r="F43" t="s">
        <v>81</v>
      </c>
      <c r="G43" t="s">
        <v>82</v>
      </c>
      <c r="H43" t="s">
        <v>83</v>
      </c>
      <c r="I43" t="str">
        <f>"Trad IRN"</f>
        <v>Trad IRN</v>
      </c>
      <c r="J43" t="s">
        <v>43</v>
      </c>
      <c r="K43" t="s">
        <v>44</v>
      </c>
      <c r="L43" t="s">
        <v>45</v>
      </c>
      <c r="M43" t="s">
        <v>46</v>
      </c>
      <c r="N43" t="str">
        <f t="shared" si="3"/>
        <v>08/18/2022</v>
      </c>
      <c r="O43" t="str">
        <f t="shared" si="2"/>
        <v>12/31/2500</v>
      </c>
      <c r="P43">
        <v>1</v>
      </c>
      <c r="Q43">
        <v>1</v>
      </c>
      <c r="R43">
        <v>1</v>
      </c>
      <c r="S43">
        <v>0</v>
      </c>
      <c r="T43">
        <v>1</v>
      </c>
      <c r="U43">
        <v>0</v>
      </c>
      <c r="V43" t="str">
        <f>"Trad IRN"</f>
        <v>Trad IRN</v>
      </c>
      <c r="W43">
        <v>100</v>
      </c>
      <c r="X43" t="s">
        <v>47</v>
      </c>
      <c r="Z43" t="s">
        <v>47</v>
      </c>
      <c r="AB43" t="str">
        <f>"03"</f>
        <v>03</v>
      </c>
      <c r="AC43" t="str">
        <f>"10"</f>
        <v>10</v>
      </c>
      <c r="AD43" t="str">
        <f>"2"</f>
        <v>2</v>
      </c>
      <c r="AE43" t="s">
        <v>50</v>
      </c>
      <c r="AF43">
        <v>0</v>
      </c>
      <c r="AG43" t="s">
        <v>56</v>
      </c>
      <c r="AH43" t="str">
        <f>"Trad IRN"</f>
        <v>Trad IRN</v>
      </c>
      <c r="AI43" t="str">
        <f>"Bldg IRN"</f>
        <v>Bldg IRN</v>
      </c>
      <c r="AJ43" t="s">
        <v>48</v>
      </c>
      <c r="AK43" t="s">
        <v>48</v>
      </c>
      <c r="AL43" t="s">
        <v>53</v>
      </c>
      <c r="AM43">
        <v>1113.0999999999999</v>
      </c>
      <c r="AN43">
        <v>1113.0999999999999</v>
      </c>
      <c r="AO43">
        <v>15</v>
      </c>
    </row>
    <row r="44" spans="1:41" x14ac:dyDescent="0.3">
      <c r="A44" t="str">
        <f>"Trad IRN"</f>
        <v>Trad IRN</v>
      </c>
      <c r="B44" t="str">
        <f>"Bldg IRN"</f>
        <v>Bldg IRN</v>
      </c>
      <c r="C44" t="s">
        <v>41</v>
      </c>
      <c r="D44" t="s">
        <v>3</v>
      </c>
      <c r="E44" t="s">
        <v>80</v>
      </c>
      <c r="F44" t="s">
        <v>81</v>
      </c>
      <c r="G44" t="s">
        <v>82</v>
      </c>
      <c r="H44" t="s">
        <v>83</v>
      </c>
      <c r="I44" t="str">
        <f>"Trad IRN"</f>
        <v>Trad IRN</v>
      </c>
      <c r="J44" t="s">
        <v>43</v>
      </c>
      <c r="K44" t="s">
        <v>44</v>
      </c>
      <c r="L44" t="s">
        <v>45</v>
      </c>
      <c r="M44" t="s">
        <v>46</v>
      </c>
      <c r="N44" t="str">
        <f t="shared" si="3"/>
        <v>08/18/2022</v>
      </c>
      <c r="O44" t="str">
        <f t="shared" si="2"/>
        <v>12/31/2500</v>
      </c>
      <c r="P44">
        <v>1</v>
      </c>
      <c r="Q44">
        <v>1</v>
      </c>
      <c r="S44">
        <v>0</v>
      </c>
      <c r="T44">
        <v>1</v>
      </c>
      <c r="U44">
        <v>0</v>
      </c>
      <c r="V44" t="str">
        <f>"Trad IRN"</f>
        <v>Trad IRN</v>
      </c>
      <c r="W44">
        <v>100</v>
      </c>
      <c r="X44" t="s">
        <v>47</v>
      </c>
      <c r="Z44" t="s">
        <v>47</v>
      </c>
      <c r="AB44" t="str">
        <f>"01"</f>
        <v>01</v>
      </c>
      <c r="AC44" t="s">
        <v>48</v>
      </c>
      <c r="AD44" t="s">
        <v>49</v>
      </c>
      <c r="AE44" t="s">
        <v>50</v>
      </c>
      <c r="AF44">
        <v>0</v>
      </c>
      <c r="AG44" t="s">
        <v>56</v>
      </c>
      <c r="AH44" t="str">
        <f>"Trad IRN"</f>
        <v>Trad IRN</v>
      </c>
      <c r="AI44" t="str">
        <f>"Bldg IRN"</f>
        <v>Bldg IRN</v>
      </c>
      <c r="AJ44" t="s">
        <v>48</v>
      </c>
      <c r="AK44" t="s">
        <v>48</v>
      </c>
      <c r="AL44" t="s">
        <v>53</v>
      </c>
      <c r="AM44">
        <v>1113.0999999999999</v>
      </c>
      <c r="AN44">
        <v>1113.0999999999999</v>
      </c>
      <c r="AO44">
        <v>15</v>
      </c>
    </row>
    <row r="45" spans="1:41" x14ac:dyDescent="0.3">
      <c r="A45" t="str">
        <f>"Trad IRN"</f>
        <v>Trad IRN</v>
      </c>
      <c r="B45" t="str">
        <f>"Bldg IRN"</f>
        <v>Bldg IRN</v>
      </c>
      <c r="C45" t="s">
        <v>41</v>
      </c>
      <c r="D45" t="s">
        <v>3</v>
      </c>
      <c r="E45" t="s">
        <v>80</v>
      </c>
      <c r="F45" t="s">
        <v>81</v>
      </c>
      <c r="G45" t="s">
        <v>82</v>
      </c>
      <c r="H45" t="s">
        <v>83</v>
      </c>
      <c r="I45" t="str">
        <f>"Trad IRN"</f>
        <v>Trad IRN</v>
      </c>
      <c r="J45" t="s">
        <v>43</v>
      </c>
      <c r="K45" t="s">
        <v>44</v>
      </c>
      <c r="L45" t="s">
        <v>45</v>
      </c>
      <c r="M45" t="s">
        <v>46</v>
      </c>
      <c r="N45" t="str">
        <f t="shared" si="3"/>
        <v>08/18/2022</v>
      </c>
      <c r="O45" t="str">
        <f t="shared" si="2"/>
        <v>12/31/2500</v>
      </c>
      <c r="P45">
        <v>1</v>
      </c>
      <c r="Q45">
        <v>1</v>
      </c>
      <c r="S45">
        <v>0</v>
      </c>
      <c r="T45">
        <v>1</v>
      </c>
      <c r="U45">
        <v>0</v>
      </c>
      <c r="V45" t="str">
        <f>"Trad IRN"</f>
        <v>Trad IRN</v>
      </c>
      <c r="W45">
        <v>100</v>
      </c>
      <c r="X45" t="s">
        <v>47</v>
      </c>
      <c r="Z45" t="s">
        <v>47</v>
      </c>
      <c r="AB45" t="str">
        <f>"03"</f>
        <v>03</v>
      </c>
      <c r="AC45" t="s">
        <v>48</v>
      </c>
      <c r="AD45" t="s">
        <v>49</v>
      </c>
      <c r="AE45" t="s">
        <v>50</v>
      </c>
      <c r="AF45">
        <v>0</v>
      </c>
      <c r="AG45" t="s">
        <v>56</v>
      </c>
      <c r="AH45" t="str">
        <f>"Trad IRN"</f>
        <v>Trad IRN</v>
      </c>
      <c r="AI45" t="str">
        <f>"Bldg IRN"</f>
        <v>Bldg IRN</v>
      </c>
      <c r="AJ45" t="s">
        <v>48</v>
      </c>
      <c r="AK45" t="s">
        <v>48</v>
      </c>
      <c r="AL45" t="s">
        <v>53</v>
      </c>
      <c r="AM45">
        <v>1113.0999999999999</v>
      </c>
      <c r="AN45">
        <v>1113.0999999999999</v>
      </c>
      <c r="AO45">
        <v>15</v>
      </c>
    </row>
    <row r="46" spans="1:41" x14ac:dyDescent="0.3">
      <c r="A46" t="str">
        <f>"Trad IRN"</f>
        <v>Trad IRN</v>
      </c>
      <c r="B46" t="str">
        <f>"Bldg IRN"</f>
        <v>Bldg IRN</v>
      </c>
      <c r="C46" t="s">
        <v>41</v>
      </c>
      <c r="D46" t="s">
        <v>3</v>
      </c>
      <c r="E46" t="s">
        <v>80</v>
      </c>
      <c r="F46" t="s">
        <v>81</v>
      </c>
      <c r="G46" t="s">
        <v>82</v>
      </c>
      <c r="H46" t="s">
        <v>83</v>
      </c>
      <c r="I46" t="str">
        <f>"Trad IRN"</f>
        <v>Trad IRN</v>
      </c>
      <c r="J46" t="s">
        <v>43</v>
      </c>
      <c r="K46" t="s">
        <v>44</v>
      </c>
      <c r="L46" t="s">
        <v>45</v>
      </c>
      <c r="M46" t="s">
        <v>46</v>
      </c>
      <c r="N46" t="str">
        <f t="shared" si="3"/>
        <v>08/18/2022</v>
      </c>
      <c r="O46" t="str">
        <f t="shared" si="2"/>
        <v>12/31/2500</v>
      </c>
      <c r="P46">
        <v>1</v>
      </c>
      <c r="Q46">
        <v>1</v>
      </c>
      <c r="S46">
        <v>0</v>
      </c>
      <c r="T46">
        <v>1</v>
      </c>
      <c r="U46">
        <v>0</v>
      </c>
      <c r="V46" t="str">
        <f>"Trad IRN"</f>
        <v>Trad IRN</v>
      </c>
      <c r="W46">
        <v>100</v>
      </c>
      <c r="X46" t="s">
        <v>47</v>
      </c>
      <c r="Z46" t="s">
        <v>47</v>
      </c>
      <c r="AB46" t="str">
        <f>"04"</f>
        <v>04</v>
      </c>
      <c r="AC46" t="s">
        <v>48</v>
      </c>
      <c r="AD46" t="s">
        <v>49</v>
      </c>
      <c r="AE46" t="s">
        <v>50</v>
      </c>
      <c r="AF46">
        <v>0</v>
      </c>
      <c r="AG46" t="s">
        <v>56</v>
      </c>
      <c r="AH46" t="str">
        <f>"Trad IRN"</f>
        <v>Trad IRN</v>
      </c>
      <c r="AI46" t="str">
        <f>"Bldg IRN"</f>
        <v>Bldg IRN</v>
      </c>
      <c r="AJ46" t="s">
        <v>48</v>
      </c>
      <c r="AK46" t="s">
        <v>48</v>
      </c>
      <c r="AL46" t="s">
        <v>53</v>
      </c>
      <c r="AM46">
        <v>1113.0999999999999</v>
      </c>
      <c r="AN46">
        <v>1113.0999999999999</v>
      </c>
      <c r="AO46">
        <v>15</v>
      </c>
    </row>
    <row r="47" spans="1:41" x14ac:dyDescent="0.3">
      <c r="A47" t="str">
        <f>"Trad IRN"</f>
        <v>Trad IRN</v>
      </c>
      <c r="B47" t="str">
        <f>"Bldg IRN"</f>
        <v>Bldg IRN</v>
      </c>
      <c r="C47" t="s">
        <v>41</v>
      </c>
      <c r="D47" t="s">
        <v>3</v>
      </c>
      <c r="E47" t="s">
        <v>80</v>
      </c>
      <c r="F47" t="s">
        <v>81</v>
      </c>
      <c r="G47" t="s">
        <v>82</v>
      </c>
      <c r="H47" t="s">
        <v>83</v>
      </c>
      <c r="I47" t="str">
        <f>"Trad IRN"</f>
        <v>Trad IRN</v>
      </c>
      <c r="J47" t="s">
        <v>43</v>
      </c>
      <c r="K47" t="s">
        <v>44</v>
      </c>
      <c r="L47" t="s">
        <v>45</v>
      </c>
      <c r="M47" t="s">
        <v>46</v>
      </c>
      <c r="N47" t="str">
        <f t="shared" si="3"/>
        <v>08/18/2022</v>
      </c>
      <c r="O47" t="str">
        <f t="shared" si="2"/>
        <v>12/31/2500</v>
      </c>
      <c r="P47">
        <v>1</v>
      </c>
      <c r="Q47">
        <v>1</v>
      </c>
      <c r="S47">
        <v>0</v>
      </c>
      <c r="T47">
        <v>1</v>
      </c>
      <c r="U47">
        <v>0</v>
      </c>
      <c r="V47" t="str">
        <f>"Trad IRN"</f>
        <v>Trad IRN</v>
      </c>
      <c r="W47">
        <v>100</v>
      </c>
      <c r="X47" t="s">
        <v>47</v>
      </c>
      <c r="Z47" t="s">
        <v>47</v>
      </c>
      <c r="AB47" t="str">
        <f>"03"</f>
        <v>03</v>
      </c>
      <c r="AC47" t="s">
        <v>48</v>
      </c>
      <c r="AD47" t="s">
        <v>49</v>
      </c>
      <c r="AE47" t="s">
        <v>50</v>
      </c>
      <c r="AF47">
        <v>0</v>
      </c>
      <c r="AG47" t="s">
        <v>56</v>
      </c>
      <c r="AH47" t="str">
        <f>"Trad IRN"</f>
        <v>Trad IRN</v>
      </c>
      <c r="AI47" t="str">
        <f>"Bldg IRN"</f>
        <v>Bldg IRN</v>
      </c>
      <c r="AJ47" t="s">
        <v>48</v>
      </c>
      <c r="AK47" t="s">
        <v>48</v>
      </c>
      <c r="AL47" t="s">
        <v>53</v>
      </c>
      <c r="AM47">
        <v>1113.0999999999999</v>
      </c>
      <c r="AN47">
        <v>1113.0999999999999</v>
      </c>
      <c r="AO47">
        <v>15</v>
      </c>
    </row>
    <row r="48" spans="1:41" x14ac:dyDescent="0.3">
      <c r="A48" t="str">
        <f>"Trad IRN"</f>
        <v>Trad IRN</v>
      </c>
      <c r="B48" t="str">
        <f>"Bldg IRN"</f>
        <v>Bldg IRN</v>
      </c>
      <c r="C48" t="s">
        <v>41</v>
      </c>
      <c r="D48" t="s">
        <v>3</v>
      </c>
      <c r="E48" t="s">
        <v>80</v>
      </c>
      <c r="F48" t="s">
        <v>81</v>
      </c>
      <c r="G48" t="s">
        <v>82</v>
      </c>
      <c r="H48" t="s">
        <v>83</v>
      </c>
      <c r="I48" t="str">
        <f>"Trad IRN"</f>
        <v>Trad IRN</v>
      </c>
      <c r="J48" t="s">
        <v>43</v>
      </c>
      <c r="K48" t="s">
        <v>44</v>
      </c>
      <c r="L48" t="s">
        <v>45</v>
      </c>
      <c r="M48" t="s">
        <v>46</v>
      </c>
      <c r="N48" t="str">
        <f t="shared" si="3"/>
        <v>08/18/2022</v>
      </c>
      <c r="O48" t="str">
        <f t="shared" si="2"/>
        <v>12/31/2500</v>
      </c>
      <c r="P48">
        <v>1</v>
      </c>
      <c r="Q48">
        <v>1</v>
      </c>
      <c r="S48">
        <v>0</v>
      </c>
      <c r="T48">
        <v>1</v>
      </c>
      <c r="U48">
        <v>0</v>
      </c>
      <c r="V48" t="str">
        <f>"Trad IRN"</f>
        <v>Trad IRN</v>
      </c>
      <c r="W48">
        <v>100</v>
      </c>
      <c r="X48" t="s">
        <v>47</v>
      </c>
      <c r="Z48" t="s">
        <v>47</v>
      </c>
      <c r="AB48" t="str">
        <f>"03"</f>
        <v>03</v>
      </c>
      <c r="AC48" t="s">
        <v>48</v>
      </c>
      <c r="AD48" t="s">
        <v>49</v>
      </c>
      <c r="AE48" t="s">
        <v>50</v>
      </c>
      <c r="AF48">
        <v>0</v>
      </c>
      <c r="AG48" t="s">
        <v>56</v>
      </c>
      <c r="AH48" t="str">
        <f>"Trad IRN"</f>
        <v>Trad IRN</v>
      </c>
      <c r="AI48" t="str">
        <f>"Bldg IRN"</f>
        <v>Bldg IRN</v>
      </c>
      <c r="AJ48" t="s">
        <v>48</v>
      </c>
      <c r="AK48" t="s">
        <v>48</v>
      </c>
      <c r="AL48" t="s">
        <v>53</v>
      </c>
      <c r="AM48">
        <v>1113.0999999999999</v>
      </c>
      <c r="AN48">
        <v>1113.0999999999999</v>
      </c>
      <c r="AO48">
        <v>15</v>
      </c>
    </row>
    <row r="49" spans="1:41" x14ac:dyDescent="0.3">
      <c r="A49" t="str">
        <f>"Trad IRN"</f>
        <v>Trad IRN</v>
      </c>
      <c r="B49" t="str">
        <f>"Bldg IRN"</f>
        <v>Bldg IRN</v>
      </c>
      <c r="C49" t="s">
        <v>41</v>
      </c>
      <c r="D49" t="s">
        <v>3</v>
      </c>
      <c r="E49" t="s">
        <v>80</v>
      </c>
      <c r="F49" t="s">
        <v>81</v>
      </c>
      <c r="G49" t="s">
        <v>82</v>
      </c>
      <c r="H49" t="s">
        <v>83</v>
      </c>
      <c r="I49" t="str">
        <f>"Trad IRN"</f>
        <v>Trad IRN</v>
      </c>
      <c r="J49" t="s">
        <v>43</v>
      </c>
      <c r="K49" t="s">
        <v>44</v>
      </c>
      <c r="L49" t="s">
        <v>45</v>
      </c>
      <c r="M49" t="s">
        <v>46</v>
      </c>
      <c r="N49" t="str">
        <f t="shared" si="3"/>
        <v>08/18/2022</v>
      </c>
      <c r="O49" t="str">
        <f t="shared" si="2"/>
        <v>12/31/2500</v>
      </c>
      <c r="P49">
        <v>1</v>
      </c>
      <c r="Q49">
        <v>1</v>
      </c>
      <c r="S49">
        <v>0</v>
      </c>
      <c r="T49">
        <v>1</v>
      </c>
      <c r="U49">
        <v>0</v>
      </c>
      <c r="V49" t="str">
        <f>"Trad IRN"</f>
        <v>Trad IRN</v>
      </c>
      <c r="W49">
        <v>100</v>
      </c>
      <c r="X49" t="s">
        <v>47</v>
      </c>
      <c r="Z49" t="s">
        <v>47</v>
      </c>
      <c r="AB49" t="str">
        <f>"03"</f>
        <v>03</v>
      </c>
      <c r="AC49" t="s">
        <v>48</v>
      </c>
      <c r="AD49" t="s">
        <v>49</v>
      </c>
      <c r="AE49" t="s">
        <v>50</v>
      </c>
      <c r="AF49">
        <v>0</v>
      </c>
      <c r="AG49" t="s">
        <v>56</v>
      </c>
      <c r="AH49" t="str">
        <f>"Trad IRN"</f>
        <v>Trad IRN</v>
      </c>
      <c r="AI49" t="str">
        <f>"Bldg IRN"</f>
        <v>Bldg IRN</v>
      </c>
      <c r="AJ49" t="s">
        <v>48</v>
      </c>
      <c r="AK49" t="s">
        <v>48</v>
      </c>
      <c r="AL49" t="s">
        <v>53</v>
      </c>
      <c r="AM49">
        <v>1113.0999999999999</v>
      </c>
      <c r="AN49">
        <v>1113.0999999999999</v>
      </c>
      <c r="AO49">
        <v>15</v>
      </c>
    </row>
    <row r="50" spans="1:41" x14ac:dyDescent="0.3">
      <c r="A50" t="str">
        <f>"Trad IRN"</f>
        <v>Trad IRN</v>
      </c>
      <c r="B50" t="str">
        <f>"Bldg IRN"</f>
        <v>Bldg IRN</v>
      </c>
      <c r="C50" t="s">
        <v>41</v>
      </c>
      <c r="D50" t="s">
        <v>3</v>
      </c>
      <c r="E50" t="s">
        <v>80</v>
      </c>
      <c r="F50" t="s">
        <v>81</v>
      </c>
      <c r="G50" t="s">
        <v>82</v>
      </c>
      <c r="H50" t="s">
        <v>83</v>
      </c>
      <c r="I50" t="str">
        <f>"Trad IRN"</f>
        <v>Trad IRN</v>
      </c>
      <c r="J50" t="s">
        <v>43</v>
      </c>
      <c r="K50" t="s">
        <v>44</v>
      </c>
      <c r="L50" t="s">
        <v>45</v>
      </c>
      <c r="M50" t="s">
        <v>46</v>
      </c>
      <c r="N50" t="str">
        <f t="shared" si="3"/>
        <v>08/18/2022</v>
      </c>
      <c r="O50" t="str">
        <f t="shared" si="2"/>
        <v>12/31/2500</v>
      </c>
      <c r="P50">
        <v>1</v>
      </c>
      <c r="Q50">
        <v>1</v>
      </c>
      <c r="S50">
        <v>0</v>
      </c>
      <c r="T50">
        <v>1</v>
      </c>
      <c r="U50">
        <v>0</v>
      </c>
      <c r="V50" t="str">
        <f>"Trad IRN"</f>
        <v>Trad IRN</v>
      </c>
      <c r="W50">
        <v>100</v>
      </c>
      <c r="X50" t="s">
        <v>47</v>
      </c>
      <c r="Z50" t="s">
        <v>47</v>
      </c>
      <c r="AB50" t="str">
        <f>"03"</f>
        <v>03</v>
      </c>
      <c r="AC50" t="s">
        <v>48</v>
      </c>
      <c r="AD50" t="s">
        <v>49</v>
      </c>
      <c r="AE50" t="s">
        <v>50</v>
      </c>
      <c r="AF50">
        <v>0</v>
      </c>
      <c r="AG50" t="s">
        <v>56</v>
      </c>
      <c r="AH50" t="str">
        <f>"Trad IRN"</f>
        <v>Trad IRN</v>
      </c>
      <c r="AI50" t="str">
        <f>"Bldg IRN"</f>
        <v>Bldg IRN</v>
      </c>
      <c r="AJ50" t="s">
        <v>48</v>
      </c>
      <c r="AK50" t="s">
        <v>48</v>
      </c>
      <c r="AL50" t="s">
        <v>53</v>
      </c>
      <c r="AM50">
        <v>1113.0999999999999</v>
      </c>
      <c r="AN50">
        <v>1113.0999999999999</v>
      </c>
      <c r="AO50">
        <v>15</v>
      </c>
    </row>
    <row r="51" spans="1:41" x14ac:dyDescent="0.3">
      <c r="A51" t="str">
        <f>"Trad IRN"</f>
        <v>Trad IRN</v>
      </c>
      <c r="B51" t="str">
        <f>"Bldg IRN"</f>
        <v>Bldg IRN</v>
      </c>
      <c r="C51" t="s">
        <v>41</v>
      </c>
      <c r="D51" t="s">
        <v>3</v>
      </c>
      <c r="E51" t="s">
        <v>80</v>
      </c>
      <c r="F51" t="s">
        <v>81</v>
      </c>
      <c r="G51" t="s">
        <v>82</v>
      </c>
      <c r="H51" t="s">
        <v>83</v>
      </c>
      <c r="I51" t="str">
        <f>"Trad IRN"</f>
        <v>Trad IRN</v>
      </c>
      <c r="J51" t="s">
        <v>43</v>
      </c>
      <c r="K51" t="s">
        <v>44</v>
      </c>
      <c r="L51" t="s">
        <v>45</v>
      </c>
      <c r="M51" t="s">
        <v>46</v>
      </c>
      <c r="N51" t="str">
        <f t="shared" si="3"/>
        <v>08/18/2022</v>
      </c>
      <c r="O51" t="str">
        <f t="shared" si="2"/>
        <v>12/31/2500</v>
      </c>
      <c r="P51">
        <v>1</v>
      </c>
      <c r="Q51">
        <v>1</v>
      </c>
      <c r="S51">
        <v>1</v>
      </c>
      <c r="T51">
        <v>1</v>
      </c>
      <c r="U51">
        <v>0</v>
      </c>
      <c r="V51" t="str">
        <f>"Trad IRN"</f>
        <v>Trad IRN</v>
      </c>
      <c r="W51">
        <v>100</v>
      </c>
      <c r="X51" t="s">
        <v>47</v>
      </c>
      <c r="Z51" t="s">
        <v>47</v>
      </c>
      <c r="AB51" t="str">
        <f>"04"</f>
        <v>04</v>
      </c>
      <c r="AC51" t="s">
        <v>48</v>
      </c>
      <c r="AD51" t="s">
        <v>49</v>
      </c>
      <c r="AE51" t="s">
        <v>50</v>
      </c>
      <c r="AF51">
        <v>0</v>
      </c>
      <c r="AG51" t="s">
        <v>56</v>
      </c>
      <c r="AH51" t="str">
        <f>"Trad IRN"</f>
        <v>Trad IRN</v>
      </c>
      <c r="AI51" t="str">
        <f>"Bldg IRN"</f>
        <v>Bldg IRN</v>
      </c>
      <c r="AJ51" t="s">
        <v>48</v>
      </c>
      <c r="AK51" t="s">
        <v>48</v>
      </c>
      <c r="AL51" t="s">
        <v>53</v>
      </c>
      <c r="AM51">
        <v>1113.0999999999999</v>
      </c>
      <c r="AN51">
        <v>1113.0999999999999</v>
      </c>
      <c r="AO51">
        <v>15</v>
      </c>
    </row>
    <row r="52" spans="1:41" x14ac:dyDescent="0.3">
      <c r="A52" t="str">
        <f>"Trad IRN"</f>
        <v>Trad IRN</v>
      </c>
      <c r="B52" t="str">
        <f>"Bldg IRN"</f>
        <v>Bldg IRN</v>
      </c>
      <c r="C52" t="s">
        <v>41</v>
      </c>
      <c r="D52" t="s">
        <v>3</v>
      </c>
      <c r="E52" t="s">
        <v>80</v>
      </c>
      <c r="F52" t="s">
        <v>81</v>
      </c>
      <c r="G52" t="s">
        <v>82</v>
      </c>
      <c r="H52" t="s">
        <v>83</v>
      </c>
      <c r="I52" t="str">
        <f>"Trad IRN"</f>
        <v>Trad IRN</v>
      </c>
      <c r="J52" t="s">
        <v>43</v>
      </c>
      <c r="K52" t="s">
        <v>44</v>
      </c>
      <c r="L52" t="s">
        <v>45</v>
      </c>
      <c r="M52" t="s">
        <v>46</v>
      </c>
      <c r="N52" t="str">
        <f t="shared" si="3"/>
        <v>08/18/2022</v>
      </c>
      <c r="O52" t="str">
        <f t="shared" si="2"/>
        <v>12/31/2500</v>
      </c>
      <c r="P52">
        <v>1</v>
      </c>
      <c r="Q52">
        <v>1</v>
      </c>
      <c r="S52">
        <v>0</v>
      </c>
      <c r="T52">
        <v>1</v>
      </c>
      <c r="U52">
        <v>0</v>
      </c>
      <c r="V52" t="str">
        <f>"Trad IRN"</f>
        <v>Trad IRN</v>
      </c>
      <c r="W52">
        <v>100</v>
      </c>
      <c r="X52" t="s">
        <v>47</v>
      </c>
      <c r="Z52" t="s">
        <v>47</v>
      </c>
      <c r="AB52" t="str">
        <f>"01"</f>
        <v>01</v>
      </c>
      <c r="AC52" t="s">
        <v>48</v>
      </c>
      <c r="AD52" t="s">
        <v>49</v>
      </c>
      <c r="AE52" t="s">
        <v>50</v>
      </c>
      <c r="AF52">
        <v>0</v>
      </c>
      <c r="AG52" t="s">
        <v>56</v>
      </c>
      <c r="AH52" t="str">
        <f>"Trad IRN"</f>
        <v>Trad IRN</v>
      </c>
      <c r="AI52" t="str">
        <f>"Bldg IRN"</f>
        <v>Bldg IRN</v>
      </c>
      <c r="AJ52" t="s">
        <v>48</v>
      </c>
      <c r="AK52" t="s">
        <v>48</v>
      </c>
      <c r="AL52" t="s">
        <v>53</v>
      </c>
      <c r="AM52">
        <v>1113.0999999999999</v>
      </c>
      <c r="AN52">
        <v>1113.0999999999999</v>
      </c>
      <c r="AO52">
        <v>15</v>
      </c>
    </row>
    <row r="53" spans="1:41" x14ac:dyDescent="0.3">
      <c r="A53" t="str">
        <f>"Trad IRN"</f>
        <v>Trad IRN</v>
      </c>
      <c r="B53" t="str">
        <f>"Bldg IRN"</f>
        <v>Bldg IRN</v>
      </c>
      <c r="C53" t="s">
        <v>41</v>
      </c>
      <c r="D53" t="s">
        <v>3</v>
      </c>
      <c r="E53" t="s">
        <v>80</v>
      </c>
      <c r="F53" t="s">
        <v>81</v>
      </c>
      <c r="G53" t="s">
        <v>82</v>
      </c>
      <c r="H53" t="s">
        <v>83</v>
      </c>
      <c r="I53" t="str">
        <f>"Trad IRN"</f>
        <v>Trad IRN</v>
      </c>
      <c r="J53" t="s">
        <v>43</v>
      </c>
      <c r="K53" t="s">
        <v>44</v>
      </c>
      <c r="L53" t="s">
        <v>45</v>
      </c>
      <c r="M53" t="s">
        <v>46</v>
      </c>
      <c r="N53" t="str">
        <f t="shared" si="3"/>
        <v>08/18/2022</v>
      </c>
      <c r="O53" t="str">
        <f t="shared" si="2"/>
        <v>12/31/2500</v>
      </c>
      <c r="P53">
        <v>1</v>
      </c>
      <c r="Q53">
        <v>1</v>
      </c>
      <c r="S53">
        <v>0</v>
      </c>
      <c r="T53">
        <v>1</v>
      </c>
      <c r="U53">
        <v>0</v>
      </c>
      <c r="V53" t="str">
        <f>"Trad IRN"</f>
        <v>Trad IRN</v>
      </c>
      <c r="W53">
        <v>100</v>
      </c>
      <c r="X53" t="s">
        <v>47</v>
      </c>
      <c r="Z53" t="s">
        <v>47</v>
      </c>
      <c r="AB53" t="str">
        <f>"03"</f>
        <v>03</v>
      </c>
      <c r="AC53" t="s">
        <v>48</v>
      </c>
      <c r="AD53" t="s">
        <v>49</v>
      </c>
      <c r="AE53" t="s">
        <v>50</v>
      </c>
      <c r="AF53">
        <v>0</v>
      </c>
      <c r="AG53" t="s">
        <v>56</v>
      </c>
      <c r="AH53" t="str">
        <f>"Trad IRN"</f>
        <v>Trad IRN</v>
      </c>
      <c r="AI53" t="str">
        <f>"Bldg IRN"</f>
        <v>Bldg IRN</v>
      </c>
      <c r="AJ53" t="s">
        <v>48</v>
      </c>
      <c r="AK53" t="s">
        <v>48</v>
      </c>
      <c r="AL53" t="s">
        <v>53</v>
      </c>
      <c r="AM53">
        <v>1113.0999999999999</v>
      </c>
      <c r="AN53">
        <v>1113.0999999999999</v>
      </c>
      <c r="AO53">
        <v>15</v>
      </c>
    </row>
    <row r="54" spans="1:41" x14ac:dyDescent="0.3">
      <c r="A54" t="str">
        <f>"Trad IRN"</f>
        <v>Trad IRN</v>
      </c>
      <c r="B54" t="str">
        <f>"Bldg IRN"</f>
        <v>Bldg IRN</v>
      </c>
      <c r="C54" t="s">
        <v>41</v>
      </c>
      <c r="D54" t="s">
        <v>3</v>
      </c>
      <c r="E54" t="s">
        <v>80</v>
      </c>
      <c r="F54" t="s">
        <v>81</v>
      </c>
      <c r="G54" t="s">
        <v>82</v>
      </c>
      <c r="H54" t="s">
        <v>83</v>
      </c>
      <c r="I54" t="str">
        <f>"Trad IRN"</f>
        <v>Trad IRN</v>
      </c>
      <c r="J54" t="s">
        <v>43</v>
      </c>
      <c r="K54" t="s">
        <v>44</v>
      </c>
      <c r="L54" t="s">
        <v>45</v>
      </c>
      <c r="M54" t="s">
        <v>46</v>
      </c>
      <c r="N54" t="str">
        <f t="shared" si="3"/>
        <v>08/18/2022</v>
      </c>
      <c r="O54" t="str">
        <f t="shared" si="2"/>
        <v>12/31/2500</v>
      </c>
      <c r="P54">
        <v>1</v>
      </c>
      <c r="Q54">
        <v>1</v>
      </c>
      <c r="S54">
        <v>0</v>
      </c>
      <c r="T54">
        <v>1</v>
      </c>
      <c r="U54">
        <v>0</v>
      </c>
      <c r="V54" t="str">
        <f>"Trad IRN"</f>
        <v>Trad IRN</v>
      </c>
      <c r="W54">
        <v>100</v>
      </c>
      <c r="X54" t="s">
        <v>47</v>
      </c>
      <c r="Z54" t="s">
        <v>47</v>
      </c>
      <c r="AB54" t="str">
        <f>"02"</f>
        <v>02</v>
      </c>
      <c r="AC54" t="s">
        <v>48</v>
      </c>
      <c r="AD54" t="s">
        <v>49</v>
      </c>
      <c r="AE54" t="s">
        <v>50</v>
      </c>
      <c r="AF54">
        <v>0</v>
      </c>
      <c r="AG54" t="s">
        <v>56</v>
      </c>
      <c r="AH54" t="str">
        <f>"Trad IRN"</f>
        <v>Trad IRN</v>
      </c>
      <c r="AI54" t="str">
        <f>"Bldg IRN"</f>
        <v>Bldg IRN</v>
      </c>
      <c r="AJ54" t="s">
        <v>48</v>
      </c>
      <c r="AK54" t="s">
        <v>48</v>
      </c>
      <c r="AL54" t="s">
        <v>53</v>
      </c>
      <c r="AM54">
        <v>1113.0999999999999</v>
      </c>
      <c r="AN54">
        <v>1113.0999999999999</v>
      </c>
      <c r="AO54">
        <v>15</v>
      </c>
    </row>
    <row r="55" spans="1:41" x14ac:dyDescent="0.3">
      <c r="A55" t="str">
        <f>"Trad IRN"</f>
        <v>Trad IRN</v>
      </c>
      <c r="B55" t="str">
        <f>"Bldg IRN"</f>
        <v>Bldg IRN</v>
      </c>
      <c r="C55" t="s">
        <v>41</v>
      </c>
      <c r="D55" t="s">
        <v>3</v>
      </c>
      <c r="E55" t="s">
        <v>80</v>
      </c>
      <c r="F55" t="s">
        <v>81</v>
      </c>
      <c r="G55" t="s">
        <v>82</v>
      </c>
      <c r="H55" t="s">
        <v>83</v>
      </c>
      <c r="I55" t="str">
        <f>"Trad IRN"</f>
        <v>Trad IRN</v>
      </c>
      <c r="J55" t="s">
        <v>43</v>
      </c>
      <c r="K55" t="s">
        <v>44</v>
      </c>
      <c r="L55" t="s">
        <v>45</v>
      </c>
      <c r="M55" t="s">
        <v>46</v>
      </c>
      <c r="N55" t="str">
        <f t="shared" si="3"/>
        <v>08/18/2022</v>
      </c>
      <c r="O55" t="str">
        <f t="shared" si="2"/>
        <v>12/31/2500</v>
      </c>
      <c r="P55">
        <v>1</v>
      </c>
      <c r="Q55">
        <v>1</v>
      </c>
      <c r="S55">
        <v>0</v>
      </c>
      <c r="T55">
        <v>1</v>
      </c>
      <c r="U55">
        <v>0</v>
      </c>
      <c r="V55" t="str">
        <f>"Trad IRN"</f>
        <v>Trad IRN</v>
      </c>
      <c r="W55">
        <v>100</v>
      </c>
      <c r="X55" t="s">
        <v>47</v>
      </c>
      <c r="Z55" t="s">
        <v>47</v>
      </c>
      <c r="AB55" t="str">
        <f>"04"</f>
        <v>04</v>
      </c>
      <c r="AC55" t="s">
        <v>48</v>
      </c>
      <c r="AD55" t="s">
        <v>49</v>
      </c>
      <c r="AE55" t="s">
        <v>50</v>
      </c>
      <c r="AF55">
        <v>0</v>
      </c>
      <c r="AG55" t="s">
        <v>56</v>
      </c>
      <c r="AH55" t="str">
        <f>"Trad IRN"</f>
        <v>Trad IRN</v>
      </c>
      <c r="AI55" t="str">
        <f>"Bldg IRN"</f>
        <v>Bldg IRN</v>
      </c>
      <c r="AJ55" t="s">
        <v>48</v>
      </c>
      <c r="AK55" t="s">
        <v>48</v>
      </c>
      <c r="AL55" t="s">
        <v>53</v>
      </c>
      <c r="AM55">
        <v>1113.0999999999999</v>
      </c>
      <c r="AN55">
        <v>1113.0999999999999</v>
      </c>
      <c r="AO55">
        <v>15</v>
      </c>
    </row>
    <row r="56" spans="1:41" x14ac:dyDescent="0.3">
      <c r="A56" t="str">
        <f>"Trad IRN"</f>
        <v>Trad IRN</v>
      </c>
      <c r="B56" t="str">
        <f>"Bldg IRN"</f>
        <v>Bldg IRN</v>
      </c>
      <c r="C56" t="s">
        <v>41</v>
      </c>
      <c r="D56" t="s">
        <v>3</v>
      </c>
      <c r="E56" t="s">
        <v>80</v>
      </c>
      <c r="F56" t="s">
        <v>81</v>
      </c>
      <c r="G56" t="s">
        <v>82</v>
      </c>
      <c r="H56" t="s">
        <v>83</v>
      </c>
      <c r="I56" t="str">
        <f>"Trad IRN"</f>
        <v>Trad IRN</v>
      </c>
      <c r="J56" t="s">
        <v>43</v>
      </c>
      <c r="K56" t="s">
        <v>44</v>
      </c>
      <c r="L56" t="s">
        <v>45</v>
      </c>
      <c r="M56" t="s">
        <v>46</v>
      </c>
      <c r="N56" t="str">
        <f t="shared" si="3"/>
        <v>08/18/2022</v>
      </c>
      <c r="O56" t="str">
        <f t="shared" si="2"/>
        <v>12/31/2500</v>
      </c>
      <c r="P56">
        <v>1</v>
      </c>
      <c r="Q56">
        <v>1</v>
      </c>
      <c r="S56">
        <v>0</v>
      </c>
      <c r="T56">
        <v>1</v>
      </c>
      <c r="U56">
        <v>0</v>
      </c>
      <c r="V56" t="str">
        <f>"Trad IRN"</f>
        <v>Trad IRN</v>
      </c>
      <c r="W56">
        <v>100</v>
      </c>
      <c r="X56" t="s">
        <v>47</v>
      </c>
      <c r="Z56" t="s">
        <v>47</v>
      </c>
      <c r="AB56" t="s">
        <v>57</v>
      </c>
      <c r="AC56" t="s">
        <v>48</v>
      </c>
      <c r="AD56" t="s">
        <v>49</v>
      </c>
      <c r="AE56" t="s">
        <v>55</v>
      </c>
      <c r="AF56">
        <v>0</v>
      </c>
      <c r="AG56" t="s">
        <v>56</v>
      </c>
      <c r="AH56" t="str">
        <f>"Trad IRN"</f>
        <v>Trad IRN</v>
      </c>
      <c r="AI56" t="str">
        <f>"Bldg IRN"</f>
        <v>Bldg IRN</v>
      </c>
      <c r="AJ56" t="s">
        <v>48</v>
      </c>
      <c r="AK56" t="s">
        <v>48</v>
      </c>
      <c r="AL56" t="s">
        <v>53</v>
      </c>
      <c r="AM56">
        <v>1113.0999999999999</v>
      </c>
      <c r="AN56">
        <v>1113.0999999999999</v>
      </c>
      <c r="AO56">
        <v>15</v>
      </c>
    </row>
    <row r="57" spans="1:41" x14ac:dyDescent="0.3">
      <c r="A57" t="str">
        <f>"Trad IRN"</f>
        <v>Trad IRN</v>
      </c>
      <c r="B57" t="str">
        <f>"Bldg IRN"</f>
        <v>Bldg IRN</v>
      </c>
      <c r="C57" t="s">
        <v>41</v>
      </c>
      <c r="D57" t="s">
        <v>3</v>
      </c>
      <c r="E57" t="s">
        <v>80</v>
      </c>
      <c r="F57" t="s">
        <v>81</v>
      </c>
      <c r="G57" t="s">
        <v>82</v>
      </c>
      <c r="H57" t="s">
        <v>83</v>
      </c>
      <c r="I57" t="str">
        <f>"Trad IRN"</f>
        <v>Trad IRN</v>
      </c>
      <c r="J57" t="s">
        <v>43</v>
      </c>
      <c r="K57" t="s">
        <v>44</v>
      </c>
      <c r="L57" t="s">
        <v>45</v>
      </c>
      <c r="M57" t="s">
        <v>46</v>
      </c>
      <c r="N57" t="str">
        <f t="shared" si="3"/>
        <v>08/18/2022</v>
      </c>
      <c r="O57" t="str">
        <f t="shared" si="2"/>
        <v>12/31/2500</v>
      </c>
      <c r="P57">
        <v>1</v>
      </c>
      <c r="Q57">
        <v>1</v>
      </c>
      <c r="S57">
        <v>0</v>
      </c>
      <c r="T57">
        <v>1</v>
      </c>
      <c r="U57">
        <v>0</v>
      </c>
      <c r="V57" t="str">
        <f>"Trad IRN"</f>
        <v>Trad IRN</v>
      </c>
      <c r="W57">
        <v>100</v>
      </c>
      <c r="X57" t="s">
        <v>47</v>
      </c>
      <c r="Z57" t="s">
        <v>47</v>
      </c>
      <c r="AB57" t="str">
        <f>"02"</f>
        <v>02</v>
      </c>
      <c r="AC57" t="s">
        <v>48</v>
      </c>
      <c r="AD57" t="s">
        <v>49</v>
      </c>
      <c r="AE57" t="s">
        <v>50</v>
      </c>
      <c r="AF57">
        <v>0</v>
      </c>
      <c r="AG57" t="s">
        <v>56</v>
      </c>
      <c r="AH57" t="str">
        <f>"Trad IRN"</f>
        <v>Trad IRN</v>
      </c>
      <c r="AI57" t="str">
        <f>"Bldg IRN"</f>
        <v>Bldg IRN</v>
      </c>
      <c r="AJ57" t="s">
        <v>48</v>
      </c>
      <c r="AK57" t="s">
        <v>48</v>
      </c>
      <c r="AL57" t="s">
        <v>53</v>
      </c>
      <c r="AM57">
        <v>1113.0999999999999</v>
      </c>
      <c r="AN57">
        <v>1113.0999999999999</v>
      </c>
      <c r="AO57">
        <v>15</v>
      </c>
    </row>
    <row r="58" spans="1:41" x14ac:dyDescent="0.3">
      <c r="A58" t="str">
        <f>"Trad IRN"</f>
        <v>Trad IRN</v>
      </c>
      <c r="B58" t="str">
        <f>"Bldg IRN"</f>
        <v>Bldg IRN</v>
      </c>
      <c r="C58" t="s">
        <v>41</v>
      </c>
      <c r="D58" t="s">
        <v>3</v>
      </c>
      <c r="E58" t="s">
        <v>80</v>
      </c>
      <c r="F58" t="s">
        <v>81</v>
      </c>
      <c r="G58" t="s">
        <v>82</v>
      </c>
      <c r="H58" t="s">
        <v>83</v>
      </c>
      <c r="I58" t="str">
        <f>"Trad IRN"</f>
        <v>Trad IRN</v>
      </c>
      <c r="J58" t="s">
        <v>43</v>
      </c>
      <c r="K58" t="s">
        <v>44</v>
      </c>
      <c r="L58" t="s">
        <v>45</v>
      </c>
      <c r="M58" t="s">
        <v>46</v>
      </c>
      <c r="N58" t="str">
        <f t="shared" si="3"/>
        <v>08/18/2022</v>
      </c>
      <c r="O58" t="str">
        <f t="shared" si="2"/>
        <v>12/31/2500</v>
      </c>
      <c r="P58">
        <v>1</v>
      </c>
      <c r="Q58">
        <v>1</v>
      </c>
      <c r="S58">
        <v>1</v>
      </c>
      <c r="T58">
        <v>1</v>
      </c>
      <c r="U58">
        <v>0</v>
      </c>
      <c r="V58" t="str">
        <f>"Trad IRN"</f>
        <v>Trad IRN</v>
      </c>
      <c r="W58">
        <v>100</v>
      </c>
      <c r="X58" t="s">
        <v>47</v>
      </c>
      <c r="Z58" t="s">
        <v>47</v>
      </c>
      <c r="AB58" t="str">
        <f>"04"</f>
        <v>04</v>
      </c>
      <c r="AC58" t="s">
        <v>48</v>
      </c>
      <c r="AD58" t="s">
        <v>49</v>
      </c>
      <c r="AE58" t="s">
        <v>50</v>
      </c>
      <c r="AF58">
        <v>0</v>
      </c>
      <c r="AG58" t="s">
        <v>56</v>
      </c>
      <c r="AH58" t="str">
        <f>"Trad IRN"</f>
        <v>Trad IRN</v>
      </c>
      <c r="AI58" t="str">
        <f>"Bldg IRN"</f>
        <v>Bldg IRN</v>
      </c>
      <c r="AJ58" t="s">
        <v>48</v>
      </c>
      <c r="AK58" t="s">
        <v>48</v>
      </c>
      <c r="AL58" t="s">
        <v>53</v>
      </c>
      <c r="AM58">
        <v>1113.0999999999999</v>
      </c>
      <c r="AN58">
        <v>1113.0999999999999</v>
      </c>
      <c r="AO58">
        <v>15</v>
      </c>
    </row>
    <row r="59" spans="1:41" x14ac:dyDescent="0.3">
      <c r="A59" t="str">
        <f>"Trad IRN"</f>
        <v>Trad IRN</v>
      </c>
      <c r="B59" t="str">
        <f>"Bldg IRN"</f>
        <v>Bldg IRN</v>
      </c>
      <c r="C59" t="s">
        <v>41</v>
      </c>
      <c r="D59" t="s">
        <v>3</v>
      </c>
      <c r="E59" t="s">
        <v>80</v>
      </c>
      <c r="F59" t="s">
        <v>81</v>
      </c>
      <c r="G59" t="s">
        <v>82</v>
      </c>
      <c r="H59" t="s">
        <v>83</v>
      </c>
      <c r="I59" t="str">
        <f>"Trad IRN"</f>
        <v>Trad IRN</v>
      </c>
      <c r="J59" t="s">
        <v>43</v>
      </c>
      <c r="K59" t="s">
        <v>44</v>
      </c>
      <c r="L59" t="s">
        <v>45</v>
      </c>
      <c r="M59" t="s">
        <v>46</v>
      </c>
      <c r="N59" t="str">
        <f t="shared" si="3"/>
        <v>08/18/2022</v>
      </c>
      <c r="O59" t="str">
        <f t="shared" si="2"/>
        <v>12/31/2500</v>
      </c>
      <c r="P59">
        <v>1</v>
      </c>
      <c r="Q59">
        <v>1</v>
      </c>
      <c r="S59">
        <v>0</v>
      </c>
      <c r="T59">
        <v>1</v>
      </c>
      <c r="U59">
        <v>0</v>
      </c>
      <c r="V59" t="str">
        <f>"Trad IRN"</f>
        <v>Trad IRN</v>
      </c>
      <c r="W59">
        <v>100</v>
      </c>
      <c r="X59" t="s">
        <v>47</v>
      </c>
      <c r="Z59" t="s">
        <v>47</v>
      </c>
      <c r="AB59" t="str">
        <f>"05"</f>
        <v>05</v>
      </c>
      <c r="AC59" t="s">
        <v>48</v>
      </c>
      <c r="AD59" t="s">
        <v>49</v>
      </c>
      <c r="AE59" t="s">
        <v>55</v>
      </c>
      <c r="AF59">
        <v>0</v>
      </c>
      <c r="AG59" t="s">
        <v>56</v>
      </c>
      <c r="AH59" t="str">
        <f>"Trad IRN"</f>
        <v>Trad IRN</v>
      </c>
      <c r="AI59" t="str">
        <f>"Bldg IRN"</f>
        <v>Bldg IRN</v>
      </c>
      <c r="AJ59" t="s">
        <v>48</v>
      </c>
      <c r="AK59" t="s">
        <v>48</v>
      </c>
      <c r="AL59" t="s">
        <v>53</v>
      </c>
      <c r="AM59">
        <v>1113.0999999999999</v>
      </c>
      <c r="AN59">
        <v>1113.0999999999999</v>
      </c>
      <c r="AO59">
        <v>15</v>
      </c>
    </row>
    <row r="60" spans="1:41" x14ac:dyDescent="0.3">
      <c r="A60" t="str">
        <f>"Trad IRN"</f>
        <v>Trad IRN</v>
      </c>
      <c r="B60" t="str">
        <f>"Bldg IRN"</f>
        <v>Bldg IRN</v>
      </c>
      <c r="C60" t="s">
        <v>41</v>
      </c>
      <c r="D60" t="s">
        <v>3</v>
      </c>
      <c r="E60" t="s">
        <v>80</v>
      </c>
      <c r="F60" t="s">
        <v>81</v>
      </c>
      <c r="G60" t="s">
        <v>82</v>
      </c>
      <c r="H60" t="s">
        <v>83</v>
      </c>
      <c r="I60" t="str">
        <f>"Trad IRN"</f>
        <v>Trad IRN</v>
      </c>
      <c r="J60" t="s">
        <v>43</v>
      </c>
      <c r="K60" t="s">
        <v>44</v>
      </c>
      <c r="L60" t="s">
        <v>45</v>
      </c>
      <c r="M60" t="s">
        <v>46</v>
      </c>
      <c r="N60" t="str">
        <f>"01/30/2023"</f>
        <v>01/30/2023</v>
      </c>
      <c r="O60" t="str">
        <f t="shared" si="2"/>
        <v>12/31/2500</v>
      </c>
      <c r="P60">
        <v>0.43834299999999998</v>
      </c>
      <c r="Q60">
        <v>0.43834299999999998</v>
      </c>
      <c r="S60">
        <v>0</v>
      </c>
      <c r="T60">
        <v>0.43834299999999998</v>
      </c>
      <c r="U60">
        <v>0</v>
      </c>
      <c r="V60" t="str">
        <f>"Trad IRN"</f>
        <v>Trad IRN</v>
      </c>
      <c r="W60">
        <v>100</v>
      </c>
      <c r="X60" t="s">
        <v>47</v>
      </c>
      <c r="Z60" t="s">
        <v>47</v>
      </c>
      <c r="AB60" t="str">
        <f>"03"</f>
        <v>03</v>
      </c>
      <c r="AC60" t="s">
        <v>48</v>
      </c>
      <c r="AD60" t="s">
        <v>49</v>
      </c>
      <c r="AE60" t="s">
        <v>50</v>
      </c>
      <c r="AF60">
        <v>0</v>
      </c>
      <c r="AG60" t="s">
        <v>56</v>
      </c>
      <c r="AH60" t="str">
        <f>"Trad IRN"</f>
        <v>Trad IRN</v>
      </c>
      <c r="AI60" t="str">
        <f>"Bldg IRN"</f>
        <v>Bldg IRN</v>
      </c>
      <c r="AJ60" t="s">
        <v>48</v>
      </c>
      <c r="AK60" t="s">
        <v>48</v>
      </c>
      <c r="AL60" t="s">
        <v>53</v>
      </c>
      <c r="AM60">
        <v>487.92</v>
      </c>
      <c r="AN60">
        <v>1113.0999999999999</v>
      </c>
      <c r="AO60">
        <v>15</v>
      </c>
    </row>
    <row r="61" spans="1:41" x14ac:dyDescent="0.3">
      <c r="A61" t="str">
        <f>"Trad IRN"</f>
        <v>Trad IRN</v>
      </c>
      <c r="B61" t="str">
        <f>"Bldg IRN"</f>
        <v>Bldg IRN</v>
      </c>
      <c r="C61" t="s">
        <v>41</v>
      </c>
      <c r="D61" t="s">
        <v>3</v>
      </c>
      <c r="E61" t="s">
        <v>80</v>
      </c>
      <c r="F61" t="s">
        <v>81</v>
      </c>
      <c r="G61" t="s">
        <v>82</v>
      </c>
      <c r="H61" t="s">
        <v>83</v>
      </c>
      <c r="I61" t="str">
        <f>"Trad IRN"</f>
        <v>Trad IRN</v>
      </c>
      <c r="J61" t="s">
        <v>43</v>
      </c>
      <c r="K61" t="s">
        <v>44</v>
      </c>
      <c r="L61" t="s">
        <v>45</v>
      </c>
      <c r="M61" t="s">
        <v>46</v>
      </c>
      <c r="N61" t="str">
        <f>"08/18/2022"</f>
        <v>08/18/2022</v>
      </c>
      <c r="O61" t="str">
        <f t="shared" si="2"/>
        <v>12/31/2500</v>
      </c>
      <c r="P61">
        <v>1</v>
      </c>
      <c r="Q61">
        <v>1</v>
      </c>
      <c r="S61">
        <v>0</v>
      </c>
      <c r="T61">
        <v>1</v>
      </c>
      <c r="U61">
        <v>0</v>
      </c>
      <c r="V61" t="str">
        <f>"Trad IRN"</f>
        <v>Trad IRN</v>
      </c>
      <c r="W61">
        <v>100</v>
      </c>
      <c r="X61" t="s">
        <v>47</v>
      </c>
      <c r="Z61" t="s">
        <v>47</v>
      </c>
      <c r="AB61" t="str">
        <f>"04"</f>
        <v>04</v>
      </c>
      <c r="AC61" t="s">
        <v>48</v>
      </c>
      <c r="AD61" t="s">
        <v>49</v>
      </c>
      <c r="AE61" t="s">
        <v>50</v>
      </c>
      <c r="AF61">
        <v>0</v>
      </c>
      <c r="AG61" t="s">
        <v>56</v>
      </c>
      <c r="AH61" t="str">
        <f>"Trad IRN"</f>
        <v>Trad IRN</v>
      </c>
      <c r="AI61" t="str">
        <f>"Bldg IRN"</f>
        <v>Bldg IRN</v>
      </c>
      <c r="AJ61" t="s">
        <v>48</v>
      </c>
      <c r="AK61" t="s">
        <v>48</v>
      </c>
      <c r="AL61" t="s">
        <v>53</v>
      </c>
      <c r="AM61">
        <v>1113.0999999999999</v>
      </c>
      <c r="AN61">
        <v>1113.0999999999999</v>
      </c>
      <c r="AO61">
        <v>15</v>
      </c>
    </row>
    <row r="62" spans="1:41" x14ac:dyDescent="0.3">
      <c r="A62" t="str">
        <f>"Trad IRN"</f>
        <v>Trad IRN</v>
      </c>
      <c r="B62" t="str">
        <f>"Bldg IRN"</f>
        <v>Bldg IRN</v>
      </c>
      <c r="C62" t="s">
        <v>41</v>
      </c>
      <c r="D62" t="s">
        <v>3</v>
      </c>
      <c r="E62" t="s">
        <v>80</v>
      </c>
      <c r="F62" t="s">
        <v>81</v>
      </c>
      <c r="G62" t="s">
        <v>82</v>
      </c>
      <c r="H62" t="s">
        <v>83</v>
      </c>
      <c r="I62" t="str">
        <f>"Trad IRN"</f>
        <v>Trad IRN</v>
      </c>
      <c r="J62" t="s">
        <v>43</v>
      </c>
      <c r="K62" t="s">
        <v>44</v>
      </c>
      <c r="L62" t="s">
        <v>45</v>
      </c>
      <c r="M62" t="s">
        <v>46</v>
      </c>
      <c r="N62" t="str">
        <f>"08/18/2022"</f>
        <v>08/18/2022</v>
      </c>
      <c r="O62" t="str">
        <f t="shared" si="2"/>
        <v>12/31/2500</v>
      </c>
      <c r="P62">
        <v>1</v>
      </c>
      <c r="Q62">
        <v>1</v>
      </c>
      <c r="S62">
        <v>0</v>
      </c>
      <c r="T62">
        <v>1</v>
      </c>
      <c r="U62">
        <v>0</v>
      </c>
      <c r="V62" t="str">
        <f>"Trad IRN"</f>
        <v>Trad IRN</v>
      </c>
      <c r="W62">
        <v>100</v>
      </c>
      <c r="X62" t="s">
        <v>47</v>
      </c>
      <c r="Z62" t="s">
        <v>47</v>
      </c>
      <c r="AB62" t="s">
        <v>57</v>
      </c>
      <c r="AC62" t="s">
        <v>48</v>
      </c>
      <c r="AD62" t="s">
        <v>49</v>
      </c>
      <c r="AE62" t="s">
        <v>50</v>
      </c>
      <c r="AF62">
        <v>0</v>
      </c>
      <c r="AG62" t="s">
        <v>56</v>
      </c>
      <c r="AH62" t="str">
        <f>"Trad IRN"</f>
        <v>Trad IRN</v>
      </c>
      <c r="AI62" t="str">
        <f>"Bldg IRN"</f>
        <v>Bldg IRN</v>
      </c>
      <c r="AJ62" t="s">
        <v>48</v>
      </c>
      <c r="AK62" t="s">
        <v>48</v>
      </c>
      <c r="AL62" t="s">
        <v>53</v>
      </c>
      <c r="AM62">
        <v>1113.0999999999999</v>
      </c>
      <c r="AN62">
        <v>1113.0999999999999</v>
      </c>
      <c r="AO62">
        <v>15</v>
      </c>
    </row>
    <row r="63" spans="1:41" x14ac:dyDescent="0.3">
      <c r="A63" t="str">
        <f>"Trad IRN"</f>
        <v>Trad IRN</v>
      </c>
      <c r="B63" t="str">
        <f>"Bldg IRN"</f>
        <v>Bldg IRN</v>
      </c>
      <c r="C63" t="s">
        <v>41</v>
      </c>
      <c r="D63" t="s">
        <v>3</v>
      </c>
      <c r="E63" t="s">
        <v>80</v>
      </c>
      <c r="F63" t="s">
        <v>81</v>
      </c>
      <c r="G63" t="s">
        <v>82</v>
      </c>
      <c r="H63" t="s">
        <v>83</v>
      </c>
      <c r="I63" t="str">
        <f>"Trad IRN"</f>
        <v>Trad IRN</v>
      </c>
      <c r="J63" t="s">
        <v>43</v>
      </c>
      <c r="K63" t="s">
        <v>44</v>
      </c>
      <c r="L63" t="s">
        <v>45</v>
      </c>
      <c r="M63" t="s">
        <v>46</v>
      </c>
      <c r="N63" t="str">
        <f>"08/18/2022"</f>
        <v>08/18/2022</v>
      </c>
      <c r="O63" t="str">
        <f t="shared" si="2"/>
        <v>12/31/2500</v>
      </c>
      <c r="P63">
        <v>1</v>
      </c>
      <c r="Q63">
        <v>1</v>
      </c>
      <c r="S63">
        <v>1</v>
      </c>
      <c r="T63">
        <v>1</v>
      </c>
      <c r="U63">
        <v>0</v>
      </c>
      <c r="V63" t="str">
        <f>"Trad IRN"</f>
        <v>Trad IRN</v>
      </c>
      <c r="W63">
        <v>100</v>
      </c>
      <c r="X63" t="s">
        <v>47</v>
      </c>
      <c r="Z63" t="s">
        <v>47</v>
      </c>
      <c r="AB63" t="str">
        <f>"05"</f>
        <v>05</v>
      </c>
      <c r="AC63" t="s">
        <v>48</v>
      </c>
      <c r="AD63" t="s">
        <v>49</v>
      </c>
      <c r="AE63" t="s">
        <v>50</v>
      </c>
      <c r="AF63">
        <v>0</v>
      </c>
      <c r="AG63" t="s">
        <v>56</v>
      </c>
      <c r="AH63" t="str">
        <f>"Trad IRN"</f>
        <v>Trad IRN</v>
      </c>
      <c r="AI63" t="str">
        <f>"Bldg IRN"</f>
        <v>Bldg IRN</v>
      </c>
      <c r="AJ63" t="s">
        <v>48</v>
      </c>
      <c r="AK63" t="s">
        <v>48</v>
      </c>
      <c r="AL63" t="s">
        <v>53</v>
      </c>
      <c r="AM63">
        <v>1113.0999999999999</v>
      </c>
      <c r="AN63">
        <v>1113.0999999999999</v>
      </c>
      <c r="AO63">
        <v>15</v>
      </c>
    </row>
    <row r="64" spans="1:41" x14ac:dyDescent="0.3">
      <c r="A64" t="str">
        <f>"Trad IRN"</f>
        <v>Trad IRN</v>
      </c>
      <c r="B64" t="str">
        <f>"Bldg IRN"</f>
        <v>Bldg IRN</v>
      </c>
      <c r="C64" t="s">
        <v>41</v>
      </c>
      <c r="D64" t="s">
        <v>3</v>
      </c>
      <c r="E64" t="s">
        <v>80</v>
      </c>
      <c r="F64" t="s">
        <v>81</v>
      </c>
      <c r="G64" t="s">
        <v>82</v>
      </c>
      <c r="H64" t="s">
        <v>83</v>
      </c>
      <c r="I64" t="str">
        <f>"Trad IRN"</f>
        <v>Trad IRN</v>
      </c>
      <c r="J64" t="s">
        <v>43</v>
      </c>
      <c r="K64" t="s">
        <v>44</v>
      </c>
      <c r="L64" t="s">
        <v>45</v>
      </c>
      <c r="M64" t="s">
        <v>46</v>
      </c>
      <c r="N64" t="str">
        <f>"08/18/2022"</f>
        <v>08/18/2022</v>
      </c>
      <c r="O64" t="str">
        <f t="shared" si="2"/>
        <v>12/31/2500</v>
      </c>
      <c r="P64">
        <v>1</v>
      </c>
      <c r="Q64">
        <v>1</v>
      </c>
      <c r="S64">
        <v>1</v>
      </c>
      <c r="T64">
        <v>1</v>
      </c>
      <c r="U64">
        <v>0</v>
      </c>
      <c r="V64" t="str">
        <f>"Trad IRN"</f>
        <v>Trad IRN</v>
      </c>
      <c r="W64">
        <v>100</v>
      </c>
      <c r="X64" t="s">
        <v>47</v>
      </c>
      <c r="Z64" t="s">
        <v>47</v>
      </c>
      <c r="AB64" t="str">
        <f>"03"</f>
        <v>03</v>
      </c>
      <c r="AC64" t="s">
        <v>48</v>
      </c>
      <c r="AD64" t="s">
        <v>49</v>
      </c>
      <c r="AE64" t="s">
        <v>50</v>
      </c>
      <c r="AF64">
        <v>0</v>
      </c>
      <c r="AG64" t="s">
        <v>56</v>
      </c>
      <c r="AH64" t="str">
        <f>"Trad IRN"</f>
        <v>Trad IRN</v>
      </c>
      <c r="AI64" t="str">
        <f>"Bldg IRN"</f>
        <v>Bldg IRN</v>
      </c>
      <c r="AJ64" t="s">
        <v>48</v>
      </c>
      <c r="AK64" t="s">
        <v>48</v>
      </c>
      <c r="AL64" t="s">
        <v>53</v>
      </c>
      <c r="AM64">
        <v>1113.0999999999999</v>
      </c>
      <c r="AN64">
        <v>1113.0999999999999</v>
      </c>
      <c r="AO64">
        <v>15</v>
      </c>
    </row>
    <row r="65" spans="1:41" x14ac:dyDescent="0.3">
      <c r="A65" t="str">
        <f>"Trad IRN"</f>
        <v>Trad IRN</v>
      </c>
      <c r="B65" t="str">
        <f>"Bldg IRN"</f>
        <v>Bldg IRN</v>
      </c>
      <c r="C65" t="s">
        <v>41</v>
      </c>
      <c r="D65" t="s">
        <v>3</v>
      </c>
      <c r="E65" t="s">
        <v>80</v>
      </c>
      <c r="F65" t="s">
        <v>81</v>
      </c>
      <c r="G65" t="s">
        <v>82</v>
      </c>
      <c r="H65" t="s">
        <v>83</v>
      </c>
      <c r="I65" t="str">
        <f>"Trad IRN"</f>
        <v>Trad IRN</v>
      </c>
      <c r="J65" t="s">
        <v>43</v>
      </c>
      <c r="K65" t="s">
        <v>44</v>
      </c>
      <c r="L65" t="s">
        <v>45</v>
      </c>
      <c r="M65" t="s">
        <v>46</v>
      </c>
      <c r="N65" t="str">
        <f>"08/18/2022"</f>
        <v>08/18/2022</v>
      </c>
      <c r="O65" t="str">
        <f>"10/06/2022"</f>
        <v>10/06/2022</v>
      </c>
      <c r="P65">
        <v>0.18456600000000001</v>
      </c>
      <c r="Q65">
        <v>0.18456600000000001</v>
      </c>
      <c r="S65">
        <v>0</v>
      </c>
      <c r="T65">
        <v>0.18456600000000001</v>
      </c>
      <c r="U65">
        <v>0</v>
      </c>
      <c r="V65" t="str">
        <f>"Trad IRN"</f>
        <v>Trad IRN</v>
      </c>
      <c r="W65">
        <v>100</v>
      </c>
      <c r="X65" t="s">
        <v>47</v>
      </c>
      <c r="Z65" t="s">
        <v>47</v>
      </c>
      <c r="AB65" t="str">
        <f>"02"</f>
        <v>02</v>
      </c>
      <c r="AC65" t="s">
        <v>48</v>
      </c>
      <c r="AD65" t="s">
        <v>49</v>
      </c>
      <c r="AE65" t="s">
        <v>50</v>
      </c>
      <c r="AF65">
        <v>0</v>
      </c>
      <c r="AG65" t="s">
        <v>56</v>
      </c>
      <c r="AH65" t="str">
        <f>"Trad IRN"</f>
        <v>Trad IRN</v>
      </c>
      <c r="AI65" t="str">
        <f>"Bldg IRN"</f>
        <v>Bldg IRN</v>
      </c>
      <c r="AJ65" t="s">
        <v>48</v>
      </c>
      <c r="AK65" t="s">
        <v>48</v>
      </c>
      <c r="AL65" t="s">
        <v>53</v>
      </c>
      <c r="AM65">
        <v>205.44</v>
      </c>
      <c r="AN65">
        <v>1113.0999999999999</v>
      </c>
      <c r="AO65">
        <v>15</v>
      </c>
    </row>
    <row r="66" spans="1:41" x14ac:dyDescent="0.3">
      <c r="A66" t="str">
        <f>"Trad IRN"</f>
        <v>Trad IRN</v>
      </c>
      <c r="B66" t="str">
        <f>"Bldg IRN"</f>
        <v>Bldg IRN</v>
      </c>
      <c r="C66" t="s">
        <v>41</v>
      </c>
      <c r="D66" t="s">
        <v>3</v>
      </c>
      <c r="E66" t="s">
        <v>80</v>
      </c>
      <c r="F66" t="s">
        <v>81</v>
      </c>
      <c r="G66" t="s">
        <v>82</v>
      </c>
      <c r="H66" t="s">
        <v>83</v>
      </c>
      <c r="I66" t="str">
        <f>"Trad IRN"</f>
        <v>Trad IRN</v>
      </c>
      <c r="J66" t="s">
        <v>43</v>
      </c>
      <c r="K66" t="s">
        <v>44</v>
      </c>
      <c r="L66" t="s">
        <v>45</v>
      </c>
      <c r="M66" t="s">
        <v>46</v>
      </c>
      <c r="N66" t="str">
        <f>"10/07/2022"</f>
        <v>10/07/2022</v>
      </c>
      <c r="O66" t="str">
        <f>"12/31/2500"</f>
        <v>12/31/2500</v>
      </c>
      <c r="P66">
        <v>0.81543399999999999</v>
      </c>
      <c r="Q66">
        <v>0.81543399999999999</v>
      </c>
      <c r="S66">
        <v>0</v>
      </c>
      <c r="T66">
        <v>0.81543399999999999</v>
      </c>
      <c r="U66">
        <v>0</v>
      </c>
      <c r="V66" t="str">
        <f>"Trad IRN"</f>
        <v>Trad IRN</v>
      </c>
      <c r="W66">
        <v>100</v>
      </c>
      <c r="X66" t="s">
        <v>47</v>
      </c>
      <c r="Z66" t="s">
        <v>47</v>
      </c>
      <c r="AB66" t="str">
        <f>"02"</f>
        <v>02</v>
      </c>
      <c r="AC66" t="s">
        <v>48</v>
      </c>
      <c r="AD66" t="s">
        <v>49</v>
      </c>
      <c r="AE66" t="s">
        <v>55</v>
      </c>
      <c r="AF66">
        <v>0</v>
      </c>
      <c r="AG66" t="s">
        <v>56</v>
      </c>
      <c r="AH66" t="str">
        <f>"Trad IRN"</f>
        <v>Trad IRN</v>
      </c>
      <c r="AI66" t="str">
        <f>"Bldg IRN"</f>
        <v>Bldg IRN</v>
      </c>
      <c r="AJ66" t="s">
        <v>48</v>
      </c>
      <c r="AK66" t="s">
        <v>48</v>
      </c>
      <c r="AL66" t="s">
        <v>53</v>
      </c>
      <c r="AM66">
        <v>907.66</v>
      </c>
      <c r="AN66">
        <v>1113.0999999999999</v>
      </c>
      <c r="AO66">
        <v>15</v>
      </c>
    </row>
    <row r="67" spans="1:41" x14ac:dyDescent="0.3">
      <c r="A67" t="str">
        <f>"Trad IRN"</f>
        <v>Trad IRN</v>
      </c>
      <c r="B67" t="str">
        <f>"Bldg IRN"</f>
        <v>Bldg IRN</v>
      </c>
      <c r="C67" t="s">
        <v>41</v>
      </c>
      <c r="D67" t="s">
        <v>3</v>
      </c>
      <c r="E67" t="s">
        <v>80</v>
      </c>
      <c r="F67" t="s">
        <v>81</v>
      </c>
      <c r="G67" t="s">
        <v>82</v>
      </c>
      <c r="H67" t="s">
        <v>83</v>
      </c>
      <c r="I67" t="str">
        <f>"Trad IRN"</f>
        <v>Trad IRN</v>
      </c>
      <c r="J67" t="s">
        <v>43</v>
      </c>
      <c r="K67" t="s">
        <v>44</v>
      </c>
      <c r="L67" t="s">
        <v>45</v>
      </c>
      <c r="M67" t="s">
        <v>46</v>
      </c>
      <c r="N67" t="str">
        <f>"10/07/2022"</f>
        <v>10/07/2022</v>
      </c>
      <c r="O67" t="str">
        <f>"12/31/2500"</f>
        <v>12/31/2500</v>
      </c>
      <c r="P67">
        <v>0.81543399999999999</v>
      </c>
      <c r="Q67">
        <v>0.81543399999999999</v>
      </c>
      <c r="R67">
        <v>0.81543399999999999</v>
      </c>
      <c r="S67">
        <v>0</v>
      </c>
      <c r="T67">
        <v>0.81543399999999999</v>
      </c>
      <c r="U67">
        <v>0</v>
      </c>
      <c r="V67" t="str">
        <f>"Trad IRN"</f>
        <v>Trad IRN</v>
      </c>
      <c r="W67">
        <v>100</v>
      </c>
      <c r="X67" t="s">
        <v>47</v>
      </c>
      <c r="Z67" t="s">
        <v>47</v>
      </c>
      <c r="AB67" t="str">
        <f>"04"</f>
        <v>04</v>
      </c>
      <c r="AC67" t="str">
        <f>"15"</f>
        <v>15</v>
      </c>
      <c r="AD67" t="str">
        <f>"2"</f>
        <v>2</v>
      </c>
      <c r="AE67" t="s">
        <v>55</v>
      </c>
      <c r="AF67">
        <v>0</v>
      </c>
      <c r="AG67" t="s">
        <v>56</v>
      </c>
      <c r="AH67" t="str">
        <f>"Trad IRN"</f>
        <v>Trad IRN</v>
      </c>
      <c r="AI67" t="str">
        <f>"Bldg IRN"</f>
        <v>Bldg IRN</v>
      </c>
      <c r="AJ67" t="s">
        <v>48</v>
      </c>
      <c r="AK67" t="s">
        <v>48</v>
      </c>
      <c r="AL67" t="s">
        <v>53</v>
      </c>
      <c r="AM67">
        <v>907.66</v>
      </c>
      <c r="AN67">
        <v>1113.0999999999999</v>
      </c>
      <c r="AO67">
        <v>15</v>
      </c>
    </row>
    <row r="68" spans="1:41" x14ac:dyDescent="0.3">
      <c r="A68" t="str">
        <f>"Trad IRN"</f>
        <v>Trad IRN</v>
      </c>
      <c r="B68" t="str">
        <f>"Bldg IRN"</f>
        <v>Bldg IRN</v>
      </c>
      <c r="C68" t="s">
        <v>41</v>
      </c>
      <c r="D68" t="s">
        <v>3</v>
      </c>
      <c r="E68" t="s">
        <v>80</v>
      </c>
      <c r="F68" t="s">
        <v>81</v>
      </c>
      <c r="G68" t="s">
        <v>82</v>
      </c>
      <c r="H68" t="s">
        <v>83</v>
      </c>
      <c r="I68" t="str">
        <f>"Trad IRN"</f>
        <v>Trad IRN</v>
      </c>
      <c r="J68" t="s">
        <v>43</v>
      </c>
      <c r="K68" t="s">
        <v>44</v>
      </c>
      <c r="L68" t="s">
        <v>45</v>
      </c>
      <c r="M68" t="s">
        <v>46</v>
      </c>
      <c r="N68" t="str">
        <f t="shared" ref="N68:N74" si="4">"08/18/2022"</f>
        <v>08/18/2022</v>
      </c>
      <c r="O68" t="str">
        <f>"10/06/2022"</f>
        <v>10/06/2022</v>
      </c>
      <c r="P68">
        <v>0.18456600000000001</v>
      </c>
      <c r="Q68">
        <v>0.18456600000000001</v>
      </c>
      <c r="R68">
        <v>0.18456600000000001</v>
      </c>
      <c r="S68">
        <v>0</v>
      </c>
      <c r="T68">
        <v>0.18456600000000001</v>
      </c>
      <c r="U68">
        <v>0</v>
      </c>
      <c r="V68" t="str">
        <f>"Trad IRN"</f>
        <v>Trad IRN</v>
      </c>
      <c r="W68">
        <v>100</v>
      </c>
      <c r="X68" t="s">
        <v>47</v>
      </c>
      <c r="Z68" t="s">
        <v>47</v>
      </c>
      <c r="AB68" t="str">
        <f>"04"</f>
        <v>04</v>
      </c>
      <c r="AC68" t="str">
        <f>"15"</f>
        <v>15</v>
      </c>
      <c r="AD68" t="str">
        <f>"2"</f>
        <v>2</v>
      </c>
      <c r="AE68" t="s">
        <v>50</v>
      </c>
      <c r="AF68">
        <v>0</v>
      </c>
      <c r="AG68" t="s">
        <v>56</v>
      </c>
      <c r="AH68" t="str">
        <f>"Trad IRN"</f>
        <v>Trad IRN</v>
      </c>
      <c r="AI68" t="str">
        <f>"Bldg IRN"</f>
        <v>Bldg IRN</v>
      </c>
      <c r="AJ68" t="s">
        <v>48</v>
      </c>
      <c r="AK68" t="s">
        <v>48</v>
      </c>
      <c r="AL68" t="s">
        <v>53</v>
      </c>
      <c r="AM68">
        <v>205.44</v>
      </c>
      <c r="AN68">
        <v>1113.0999999999999</v>
      </c>
      <c r="AO68">
        <v>15</v>
      </c>
    </row>
    <row r="69" spans="1:41" x14ac:dyDescent="0.3">
      <c r="A69" t="str">
        <f>"Trad IRN"</f>
        <v>Trad IRN</v>
      </c>
      <c r="B69" t="str">
        <f>"Bldg IRN"</f>
        <v>Bldg IRN</v>
      </c>
      <c r="C69" t="s">
        <v>41</v>
      </c>
      <c r="D69" t="s">
        <v>3</v>
      </c>
      <c r="E69" t="s">
        <v>80</v>
      </c>
      <c r="F69" t="s">
        <v>81</v>
      </c>
      <c r="G69" t="s">
        <v>82</v>
      </c>
      <c r="H69" t="s">
        <v>83</v>
      </c>
      <c r="I69" t="str">
        <f>"Trad IRN"</f>
        <v>Trad IRN</v>
      </c>
      <c r="J69" t="s">
        <v>43</v>
      </c>
      <c r="K69" t="s">
        <v>44</v>
      </c>
      <c r="L69" t="s">
        <v>45</v>
      </c>
      <c r="M69" t="s">
        <v>46</v>
      </c>
      <c r="N69" t="str">
        <f t="shared" si="4"/>
        <v>08/18/2022</v>
      </c>
      <c r="O69" t="str">
        <f t="shared" ref="O69:O75" si="5">"12/31/2500"</f>
        <v>12/31/2500</v>
      </c>
      <c r="P69">
        <v>1</v>
      </c>
      <c r="Q69">
        <v>1</v>
      </c>
      <c r="R69">
        <v>1</v>
      </c>
      <c r="S69">
        <v>0</v>
      </c>
      <c r="T69">
        <v>1</v>
      </c>
      <c r="U69">
        <v>0</v>
      </c>
      <c r="V69" t="str">
        <f>"Trad IRN"</f>
        <v>Trad IRN</v>
      </c>
      <c r="W69">
        <v>100</v>
      </c>
      <c r="X69" t="s">
        <v>47</v>
      </c>
      <c r="Z69" t="s">
        <v>47</v>
      </c>
      <c r="AB69" t="str">
        <f>"03"</f>
        <v>03</v>
      </c>
      <c r="AC69" t="str">
        <f>"12"</f>
        <v>12</v>
      </c>
      <c r="AD69" t="str">
        <f>"6"</f>
        <v>6</v>
      </c>
      <c r="AE69" t="s">
        <v>50</v>
      </c>
      <c r="AF69">
        <v>0</v>
      </c>
      <c r="AG69" t="s">
        <v>56</v>
      </c>
      <c r="AH69" t="str">
        <f>"Trad IRN"</f>
        <v>Trad IRN</v>
      </c>
      <c r="AI69" t="str">
        <f>"Bldg IRN"</f>
        <v>Bldg IRN</v>
      </c>
      <c r="AJ69" t="s">
        <v>48</v>
      </c>
      <c r="AK69" t="s">
        <v>48</v>
      </c>
      <c r="AL69" t="s">
        <v>53</v>
      </c>
      <c r="AM69">
        <v>1113.0999999999999</v>
      </c>
      <c r="AN69">
        <v>1113.0999999999999</v>
      </c>
      <c r="AO69">
        <v>15</v>
      </c>
    </row>
    <row r="70" spans="1:41" x14ac:dyDescent="0.3">
      <c r="A70" t="str">
        <f>"Trad IRN"</f>
        <v>Trad IRN</v>
      </c>
      <c r="B70" t="str">
        <f>"Bldg IRN"</f>
        <v>Bldg IRN</v>
      </c>
      <c r="C70" t="s">
        <v>41</v>
      </c>
      <c r="D70" t="s">
        <v>3</v>
      </c>
      <c r="E70" t="s">
        <v>80</v>
      </c>
      <c r="F70" t="s">
        <v>81</v>
      </c>
      <c r="G70" t="s">
        <v>82</v>
      </c>
      <c r="H70" t="s">
        <v>83</v>
      </c>
      <c r="I70" t="str">
        <f>"Trad IRN"</f>
        <v>Trad IRN</v>
      </c>
      <c r="J70" t="s">
        <v>43</v>
      </c>
      <c r="K70" t="s">
        <v>44</v>
      </c>
      <c r="L70" t="s">
        <v>45</v>
      </c>
      <c r="M70" t="s">
        <v>46</v>
      </c>
      <c r="N70" t="str">
        <f t="shared" si="4"/>
        <v>08/18/2022</v>
      </c>
      <c r="O70" t="str">
        <f t="shared" si="5"/>
        <v>12/31/2500</v>
      </c>
      <c r="P70">
        <v>1</v>
      </c>
      <c r="Q70">
        <v>1</v>
      </c>
      <c r="S70">
        <v>0</v>
      </c>
      <c r="T70">
        <v>1</v>
      </c>
      <c r="U70">
        <v>0</v>
      </c>
      <c r="V70" t="str">
        <f>"Trad IRN"</f>
        <v>Trad IRN</v>
      </c>
      <c r="W70">
        <v>100</v>
      </c>
      <c r="X70" t="s">
        <v>47</v>
      </c>
      <c r="Z70" t="s">
        <v>47</v>
      </c>
      <c r="AB70" t="str">
        <f>"02"</f>
        <v>02</v>
      </c>
      <c r="AC70" t="s">
        <v>48</v>
      </c>
      <c r="AD70" t="s">
        <v>49</v>
      </c>
      <c r="AE70" t="s">
        <v>50</v>
      </c>
      <c r="AF70">
        <v>0</v>
      </c>
      <c r="AG70" t="s">
        <v>56</v>
      </c>
      <c r="AH70" t="str">
        <f>"Trad IRN"</f>
        <v>Trad IRN</v>
      </c>
      <c r="AI70" t="str">
        <f>"Bldg IRN"</f>
        <v>Bldg IRN</v>
      </c>
      <c r="AJ70" t="s">
        <v>48</v>
      </c>
      <c r="AK70" t="s">
        <v>48</v>
      </c>
      <c r="AL70" t="s">
        <v>53</v>
      </c>
      <c r="AM70">
        <v>1113.0999999999999</v>
      </c>
      <c r="AN70">
        <v>1113.0999999999999</v>
      </c>
      <c r="AO70">
        <v>15</v>
      </c>
    </row>
    <row r="71" spans="1:41" x14ac:dyDescent="0.3">
      <c r="A71" t="str">
        <f>"Trad IRN"</f>
        <v>Trad IRN</v>
      </c>
      <c r="B71" t="str">
        <f>"Bldg IRN"</f>
        <v>Bldg IRN</v>
      </c>
      <c r="C71" t="s">
        <v>41</v>
      </c>
      <c r="D71" t="s">
        <v>3</v>
      </c>
      <c r="E71" t="s">
        <v>80</v>
      </c>
      <c r="F71" t="s">
        <v>81</v>
      </c>
      <c r="G71" t="s">
        <v>82</v>
      </c>
      <c r="H71" t="s">
        <v>83</v>
      </c>
      <c r="I71" t="str">
        <f>"Trad IRN"</f>
        <v>Trad IRN</v>
      </c>
      <c r="J71" t="s">
        <v>43</v>
      </c>
      <c r="K71" t="s">
        <v>44</v>
      </c>
      <c r="L71" t="s">
        <v>45</v>
      </c>
      <c r="M71" t="s">
        <v>46</v>
      </c>
      <c r="N71" t="str">
        <f t="shared" si="4"/>
        <v>08/18/2022</v>
      </c>
      <c r="O71" t="str">
        <f t="shared" si="5"/>
        <v>12/31/2500</v>
      </c>
      <c r="P71">
        <v>1</v>
      </c>
      <c r="Q71">
        <v>1</v>
      </c>
      <c r="R71">
        <v>1</v>
      </c>
      <c r="S71">
        <v>0</v>
      </c>
      <c r="T71">
        <v>1</v>
      </c>
      <c r="U71">
        <v>0</v>
      </c>
      <c r="V71" t="str">
        <f>"Trad IRN"</f>
        <v>Trad IRN</v>
      </c>
      <c r="W71">
        <v>100</v>
      </c>
      <c r="X71" t="s">
        <v>47</v>
      </c>
      <c r="Z71" t="s">
        <v>47</v>
      </c>
      <c r="AB71" t="str">
        <f>"04"</f>
        <v>04</v>
      </c>
      <c r="AC71" t="str">
        <f>"10"</f>
        <v>10</v>
      </c>
      <c r="AD71" t="str">
        <f>"2"</f>
        <v>2</v>
      </c>
      <c r="AE71" t="s">
        <v>50</v>
      </c>
      <c r="AF71">
        <v>0</v>
      </c>
      <c r="AG71" t="s">
        <v>56</v>
      </c>
      <c r="AH71" t="str">
        <f>"Trad IRN"</f>
        <v>Trad IRN</v>
      </c>
      <c r="AI71" t="str">
        <f>"Bldg IRN"</f>
        <v>Bldg IRN</v>
      </c>
      <c r="AJ71" t="s">
        <v>48</v>
      </c>
      <c r="AK71" t="s">
        <v>48</v>
      </c>
      <c r="AL71" t="s">
        <v>53</v>
      </c>
      <c r="AM71">
        <v>1113.0999999999999</v>
      </c>
      <c r="AN71">
        <v>1113.0999999999999</v>
      </c>
      <c r="AO71">
        <v>15</v>
      </c>
    </row>
    <row r="72" spans="1:41" x14ac:dyDescent="0.3">
      <c r="A72" t="str">
        <f>"Trad IRN"</f>
        <v>Trad IRN</v>
      </c>
      <c r="B72" t="str">
        <f>"Bldg IRN"</f>
        <v>Bldg IRN</v>
      </c>
      <c r="C72" t="s">
        <v>41</v>
      </c>
      <c r="D72" t="s">
        <v>3</v>
      </c>
      <c r="E72" t="s">
        <v>80</v>
      </c>
      <c r="F72" t="s">
        <v>81</v>
      </c>
      <c r="G72" t="s">
        <v>82</v>
      </c>
      <c r="H72" t="s">
        <v>83</v>
      </c>
      <c r="I72" t="str">
        <f>"Trad IRN"</f>
        <v>Trad IRN</v>
      </c>
      <c r="J72" t="s">
        <v>43</v>
      </c>
      <c r="K72" t="s">
        <v>44</v>
      </c>
      <c r="L72" t="s">
        <v>45</v>
      </c>
      <c r="M72" t="s">
        <v>46</v>
      </c>
      <c r="N72" t="str">
        <f t="shared" si="4"/>
        <v>08/18/2022</v>
      </c>
      <c r="O72" t="str">
        <f t="shared" si="5"/>
        <v>12/31/2500</v>
      </c>
      <c r="P72">
        <v>1</v>
      </c>
      <c r="Q72">
        <v>1</v>
      </c>
      <c r="S72">
        <v>1</v>
      </c>
      <c r="T72">
        <v>1</v>
      </c>
      <c r="U72">
        <v>0</v>
      </c>
      <c r="V72" t="str">
        <f>"Trad IRN"</f>
        <v>Trad IRN</v>
      </c>
      <c r="W72">
        <v>100</v>
      </c>
      <c r="X72" t="s">
        <v>47</v>
      </c>
      <c r="Z72" t="s">
        <v>47</v>
      </c>
      <c r="AB72" t="str">
        <f>"04"</f>
        <v>04</v>
      </c>
      <c r="AC72" t="s">
        <v>48</v>
      </c>
      <c r="AD72" t="s">
        <v>49</v>
      </c>
      <c r="AE72" t="s">
        <v>50</v>
      </c>
      <c r="AF72">
        <v>0</v>
      </c>
      <c r="AG72" t="s">
        <v>56</v>
      </c>
      <c r="AH72" t="str">
        <f>"Trad IRN"</f>
        <v>Trad IRN</v>
      </c>
      <c r="AI72" t="str">
        <f>"Bldg IRN"</f>
        <v>Bldg IRN</v>
      </c>
      <c r="AJ72" t="s">
        <v>48</v>
      </c>
      <c r="AK72" t="s">
        <v>48</v>
      </c>
      <c r="AL72" t="s">
        <v>53</v>
      </c>
      <c r="AM72">
        <v>1113.0999999999999</v>
      </c>
      <c r="AN72">
        <v>1113.0999999999999</v>
      </c>
      <c r="AO72">
        <v>15</v>
      </c>
    </row>
    <row r="73" spans="1:41" x14ac:dyDescent="0.3">
      <c r="A73" t="str">
        <f>"Trad IRN"</f>
        <v>Trad IRN</v>
      </c>
      <c r="B73" t="str">
        <f>"Bldg IRN"</f>
        <v>Bldg IRN</v>
      </c>
      <c r="C73" t="s">
        <v>41</v>
      </c>
      <c r="D73" t="s">
        <v>3</v>
      </c>
      <c r="E73" t="s">
        <v>80</v>
      </c>
      <c r="F73" t="s">
        <v>81</v>
      </c>
      <c r="G73" t="s">
        <v>82</v>
      </c>
      <c r="H73" t="s">
        <v>83</v>
      </c>
      <c r="I73" t="str">
        <f>"Trad IRN"</f>
        <v>Trad IRN</v>
      </c>
      <c r="J73" t="s">
        <v>43</v>
      </c>
      <c r="K73" t="s">
        <v>44</v>
      </c>
      <c r="L73" t="s">
        <v>45</v>
      </c>
      <c r="M73" t="s">
        <v>46</v>
      </c>
      <c r="N73" t="str">
        <f t="shared" si="4"/>
        <v>08/18/2022</v>
      </c>
      <c r="O73" t="str">
        <f t="shared" si="5"/>
        <v>12/31/2500</v>
      </c>
      <c r="P73">
        <v>1</v>
      </c>
      <c r="Q73">
        <v>1</v>
      </c>
      <c r="S73">
        <v>0</v>
      </c>
      <c r="T73">
        <v>1</v>
      </c>
      <c r="U73">
        <v>0</v>
      </c>
      <c r="V73" t="str">
        <f>"Trad IRN"</f>
        <v>Trad IRN</v>
      </c>
      <c r="W73">
        <v>100</v>
      </c>
      <c r="X73" t="s">
        <v>47</v>
      </c>
      <c r="Z73" t="s">
        <v>47</v>
      </c>
      <c r="AB73" t="str">
        <f>"02"</f>
        <v>02</v>
      </c>
      <c r="AC73" t="s">
        <v>48</v>
      </c>
      <c r="AD73" t="s">
        <v>49</v>
      </c>
      <c r="AE73" t="s">
        <v>55</v>
      </c>
      <c r="AF73">
        <v>0</v>
      </c>
      <c r="AG73" t="s">
        <v>56</v>
      </c>
      <c r="AH73" t="str">
        <f>"Trad IRN"</f>
        <v>Trad IRN</v>
      </c>
      <c r="AI73" t="str">
        <f>"Bldg IRN"</f>
        <v>Bldg IRN</v>
      </c>
      <c r="AJ73" t="s">
        <v>48</v>
      </c>
      <c r="AK73" t="s">
        <v>48</v>
      </c>
      <c r="AL73" t="s">
        <v>53</v>
      </c>
      <c r="AM73">
        <v>1113.0999999999999</v>
      </c>
      <c r="AN73">
        <v>1113.0999999999999</v>
      </c>
      <c r="AO73">
        <v>15</v>
      </c>
    </row>
    <row r="74" spans="1:41" x14ac:dyDescent="0.3">
      <c r="A74" t="str">
        <f>"Trad IRN"</f>
        <v>Trad IRN</v>
      </c>
      <c r="B74" t="str">
        <f>"Bldg IRN"</f>
        <v>Bldg IRN</v>
      </c>
      <c r="C74" t="s">
        <v>41</v>
      </c>
      <c r="D74" t="s">
        <v>3</v>
      </c>
      <c r="E74" t="s">
        <v>80</v>
      </c>
      <c r="F74" t="s">
        <v>81</v>
      </c>
      <c r="G74" t="s">
        <v>82</v>
      </c>
      <c r="H74" t="s">
        <v>83</v>
      </c>
      <c r="I74" t="str">
        <f>"Trad IRN"</f>
        <v>Trad IRN</v>
      </c>
      <c r="J74" t="s">
        <v>43</v>
      </c>
      <c r="K74" t="s">
        <v>44</v>
      </c>
      <c r="L74" t="s">
        <v>45</v>
      </c>
      <c r="M74" t="s">
        <v>46</v>
      </c>
      <c r="N74" t="str">
        <f t="shared" si="4"/>
        <v>08/18/2022</v>
      </c>
      <c r="O74" t="str">
        <f t="shared" si="5"/>
        <v>12/31/2500</v>
      </c>
      <c r="P74">
        <v>1</v>
      </c>
      <c r="Q74">
        <v>1</v>
      </c>
      <c r="R74">
        <v>1</v>
      </c>
      <c r="S74">
        <v>0</v>
      </c>
      <c r="T74">
        <v>1</v>
      </c>
      <c r="U74">
        <v>0</v>
      </c>
      <c r="V74" t="str">
        <f>"Trad IRN"</f>
        <v>Trad IRN</v>
      </c>
      <c r="W74">
        <v>100</v>
      </c>
      <c r="X74" t="s">
        <v>47</v>
      </c>
      <c r="Z74" t="s">
        <v>47</v>
      </c>
      <c r="AB74" t="str">
        <f>"03"</f>
        <v>03</v>
      </c>
      <c r="AC74" t="str">
        <f>"15"</f>
        <v>15</v>
      </c>
      <c r="AD74" t="str">
        <f>"2"</f>
        <v>2</v>
      </c>
      <c r="AE74" t="s">
        <v>50</v>
      </c>
      <c r="AF74">
        <v>0</v>
      </c>
      <c r="AG74" t="s">
        <v>56</v>
      </c>
      <c r="AH74" t="str">
        <f>"Trad IRN"</f>
        <v>Trad IRN</v>
      </c>
      <c r="AI74" t="str">
        <f>"Bldg IRN"</f>
        <v>Bldg IRN</v>
      </c>
      <c r="AJ74" t="s">
        <v>48</v>
      </c>
      <c r="AK74" t="s">
        <v>48</v>
      </c>
      <c r="AL74" t="s">
        <v>53</v>
      </c>
      <c r="AM74">
        <v>1113.0999999999999</v>
      </c>
      <c r="AN74">
        <v>1113.0999999999999</v>
      </c>
      <c r="AO74">
        <v>15</v>
      </c>
    </row>
    <row r="75" spans="1:41" x14ac:dyDescent="0.3">
      <c r="A75" t="str">
        <f>"Trad IRN"</f>
        <v>Trad IRN</v>
      </c>
      <c r="B75" t="str">
        <f>"Bldg IRN"</f>
        <v>Bldg IRN</v>
      </c>
      <c r="C75" t="s">
        <v>41</v>
      </c>
      <c r="D75" t="s">
        <v>3</v>
      </c>
      <c r="E75" t="s">
        <v>80</v>
      </c>
      <c r="F75" t="s">
        <v>81</v>
      </c>
      <c r="G75" t="s">
        <v>82</v>
      </c>
      <c r="H75" t="s">
        <v>83</v>
      </c>
      <c r="I75" t="str">
        <f>"Trad IRN"</f>
        <v>Trad IRN</v>
      </c>
      <c r="J75" t="s">
        <v>43</v>
      </c>
      <c r="K75" t="s">
        <v>44</v>
      </c>
      <c r="L75" t="s">
        <v>45</v>
      </c>
      <c r="M75" t="s">
        <v>46</v>
      </c>
      <c r="N75" t="str">
        <f>"01/10/2023"</f>
        <v>01/10/2023</v>
      </c>
      <c r="O75" t="str">
        <f t="shared" si="5"/>
        <v>12/31/2500</v>
      </c>
      <c r="P75">
        <v>0.50755499999999998</v>
      </c>
      <c r="Q75">
        <v>0.50755499999999998</v>
      </c>
      <c r="S75">
        <v>0</v>
      </c>
      <c r="T75">
        <v>0.50755499999999998</v>
      </c>
      <c r="U75">
        <v>0</v>
      </c>
      <c r="V75" t="str">
        <f>"Trad IRN"</f>
        <v>Trad IRN</v>
      </c>
      <c r="W75">
        <v>100</v>
      </c>
      <c r="X75" t="s">
        <v>47</v>
      </c>
      <c r="Z75" t="s">
        <v>47</v>
      </c>
      <c r="AB75" t="str">
        <f>"02"</f>
        <v>02</v>
      </c>
      <c r="AC75" t="s">
        <v>48</v>
      </c>
      <c r="AD75" t="s">
        <v>49</v>
      </c>
      <c r="AE75" t="s">
        <v>55</v>
      </c>
      <c r="AF75">
        <v>0</v>
      </c>
      <c r="AG75" t="s">
        <v>56</v>
      </c>
      <c r="AH75" t="str">
        <f>"Trad IRN"</f>
        <v>Trad IRN</v>
      </c>
      <c r="AI75" t="str">
        <f>"Bldg IRN"</f>
        <v>Bldg IRN</v>
      </c>
      <c r="AJ75" t="s">
        <v>48</v>
      </c>
      <c r="AK75" t="s">
        <v>48</v>
      </c>
      <c r="AL75" t="s">
        <v>53</v>
      </c>
      <c r="AM75">
        <v>564.96</v>
      </c>
      <c r="AN75">
        <v>1113.0999999999999</v>
      </c>
      <c r="AO75">
        <v>15</v>
      </c>
    </row>
    <row r="76" spans="1:41" x14ac:dyDescent="0.3">
      <c r="A76" t="str">
        <f>"Trad IRN"</f>
        <v>Trad IRN</v>
      </c>
      <c r="B76" t="str">
        <f>"Bldg IRN"</f>
        <v>Bldg IRN</v>
      </c>
      <c r="C76" t="s">
        <v>41</v>
      </c>
      <c r="D76" t="s">
        <v>3</v>
      </c>
      <c r="E76" t="s">
        <v>80</v>
      </c>
      <c r="F76" t="s">
        <v>81</v>
      </c>
      <c r="G76" t="s">
        <v>82</v>
      </c>
      <c r="H76" t="s">
        <v>83</v>
      </c>
      <c r="I76" t="str">
        <f>"Trad IRN"</f>
        <v>Trad IRN</v>
      </c>
      <c r="J76" t="s">
        <v>43</v>
      </c>
      <c r="K76" t="s">
        <v>44</v>
      </c>
      <c r="L76" t="s">
        <v>45</v>
      </c>
      <c r="M76" t="s">
        <v>46</v>
      </c>
      <c r="N76" t="str">
        <f>"01/04/2023"</f>
        <v>01/04/2023</v>
      </c>
      <c r="O76" t="str">
        <f>"01/09/2023"</f>
        <v>01/09/2023</v>
      </c>
      <c r="P76">
        <v>2.3071000000000001E-2</v>
      </c>
      <c r="Q76">
        <v>2.3071000000000001E-2</v>
      </c>
      <c r="S76">
        <v>0</v>
      </c>
      <c r="T76">
        <v>2.3071000000000001E-2</v>
      </c>
      <c r="U76">
        <v>0</v>
      </c>
      <c r="V76" t="str">
        <f>"Trad IRN"</f>
        <v>Trad IRN</v>
      </c>
      <c r="W76">
        <v>100</v>
      </c>
      <c r="X76" t="s">
        <v>47</v>
      </c>
      <c r="Z76" t="s">
        <v>47</v>
      </c>
      <c r="AB76" t="str">
        <f>"02"</f>
        <v>02</v>
      </c>
      <c r="AC76" t="s">
        <v>48</v>
      </c>
      <c r="AD76" t="s">
        <v>49</v>
      </c>
      <c r="AE76" t="s">
        <v>50</v>
      </c>
      <c r="AF76">
        <v>0</v>
      </c>
      <c r="AG76" t="s">
        <v>56</v>
      </c>
      <c r="AH76" t="str">
        <f>"Trad IRN"</f>
        <v>Trad IRN</v>
      </c>
      <c r="AI76" t="str">
        <f>"Bldg IRN"</f>
        <v>Bldg IRN</v>
      </c>
      <c r="AJ76" t="s">
        <v>48</v>
      </c>
      <c r="AK76" t="s">
        <v>48</v>
      </c>
      <c r="AL76" t="s">
        <v>53</v>
      </c>
      <c r="AM76">
        <v>25.68</v>
      </c>
      <c r="AN76">
        <v>1113.0999999999999</v>
      </c>
      <c r="AO76">
        <v>15</v>
      </c>
    </row>
    <row r="77" spans="1:41" x14ac:dyDescent="0.3">
      <c r="A77" t="str">
        <f>"Trad IRN"</f>
        <v>Trad IRN</v>
      </c>
      <c r="B77" t="str">
        <f>"Bldg IRN"</f>
        <v>Bldg IRN</v>
      </c>
      <c r="C77" t="s">
        <v>41</v>
      </c>
      <c r="D77" t="s">
        <v>3</v>
      </c>
      <c r="E77" t="s">
        <v>80</v>
      </c>
      <c r="F77" t="s">
        <v>81</v>
      </c>
      <c r="G77" t="s">
        <v>82</v>
      </c>
      <c r="H77" t="s">
        <v>83</v>
      </c>
      <c r="I77" t="str">
        <f>"Trad IRN"</f>
        <v>Trad IRN</v>
      </c>
      <c r="J77" t="s">
        <v>43</v>
      </c>
      <c r="K77" t="s">
        <v>44</v>
      </c>
      <c r="L77" t="s">
        <v>45</v>
      </c>
      <c r="M77" t="s">
        <v>46</v>
      </c>
      <c r="N77" t="str">
        <f t="shared" ref="N77:N83" si="6">"08/18/2022"</f>
        <v>08/18/2022</v>
      </c>
      <c r="O77" t="str">
        <f t="shared" ref="O77:O82" si="7">"12/31/2500"</f>
        <v>12/31/2500</v>
      </c>
      <c r="P77">
        <v>1</v>
      </c>
      <c r="Q77">
        <v>1</v>
      </c>
      <c r="S77">
        <v>0</v>
      </c>
      <c r="T77">
        <v>1</v>
      </c>
      <c r="U77">
        <v>0</v>
      </c>
      <c r="V77" t="str">
        <f>"Trad IRN"</f>
        <v>Trad IRN</v>
      </c>
      <c r="W77">
        <v>100</v>
      </c>
      <c r="X77" t="s">
        <v>47</v>
      </c>
      <c r="Z77" t="s">
        <v>47</v>
      </c>
      <c r="AB77" t="str">
        <f>"02"</f>
        <v>02</v>
      </c>
      <c r="AC77" t="s">
        <v>48</v>
      </c>
      <c r="AD77" t="s">
        <v>49</v>
      </c>
      <c r="AE77" t="s">
        <v>55</v>
      </c>
      <c r="AF77">
        <v>0</v>
      </c>
      <c r="AG77" t="s">
        <v>56</v>
      </c>
      <c r="AH77" t="str">
        <f>"Trad IRN"</f>
        <v>Trad IRN</v>
      </c>
      <c r="AI77" t="str">
        <f>"Bldg IRN"</f>
        <v>Bldg IRN</v>
      </c>
      <c r="AJ77" t="s">
        <v>48</v>
      </c>
      <c r="AK77" t="s">
        <v>48</v>
      </c>
      <c r="AL77" t="s">
        <v>53</v>
      </c>
      <c r="AM77">
        <v>1113.0999999999999</v>
      </c>
      <c r="AN77">
        <v>1113.0999999999999</v>
      </c>
      <c r="AO77">
        <v>15</v>
      </c>
    </row>
    <row r="78" spans="1:41" x14ac:dyDescent="0.3">
      <c r="A78" t="str">
        <f>"Trad IRN"</f>
        <v>Trad IRN</v>
      </c>
      <c r="B78" t="str">
        <f>"Bldg IRN"</f>
        <v>Bldg IRN</v>
      </c>
      <c r="C78" t="s">
        <v>41</v>
      </c>
      <c r="D78" t="s">
        <v>3</v>
      </c>
      <c r="E78" t="s">
        <v>80</v>
      </c>
      <c r="F78" t="s">
        <v>81</v>
      </c>
      <c r="G78" t="s">
        <v>82</v>
      </c>
      <c r="H78" t="s">
        <v>83</v>
      </c>
      <c r="I78" t="str">
        <f>"Trad IRN"</f>
        <v>Trad IRN</v>
      </c>
      <c r="J78" t="s">
        <v>43</v>
      </c>
      <c r="K78" t="s">
        <v>44</v>
      </c>
      <c r="L78" t="s">
        <v>45</v>
      </c>
      <c r="M78" t="s">
        <v>46</v>
      </c>
      <c r="N78" t="str">
        <f t="shared" si="6"/>
        <v>08/18/2022</v>
      </c>
      <c r="O78" t="str">
        <f t="shared" si="7"/>
        <v>12/31/2500</v>
      </c>
      <c r="P78">
        <v>1</v>
      </c>
      <c r="Q78">
        <v>1</v>
      </c>
      <c r="S78">
        <v>1</v>
      </c>
      <c r="T78">
        <v>1</v>
      </c>
      <c r="U78">
        <v>0</v>
      </c>
      <c r="V78" t="str">
        <f>"Trad IRN"</f>
        <v>Trad IRN</v>
      </c>
      <c r="W78">
        <v>100</v>
      </c>
      <c r="X78" t="s">
        <v>47</v>
      </c>
      <c r="Z78" t="s">
        <v>47</v>
      </c>
      <c r="AB78" t="str">
        <f>"04"</f>
        <v>04</v>
      </c>
      <c r="AC78" t="s">
        <v>48</v>
      </c>
      <c r="AD78" t="s">
        <v>49</v>
      </c>
      <c r="AE78" t="s">
        <v>55</v>
      </c>
      <c r="AF78">
        <v>0</v>
      </c>
      <c r="AG78" t="s">
        <v>56</v>
      </c>
      <c r="AH78" t="str">
        <f>"Trad IRN"</f>
        <v>Trad IRN</v>
      </c>
      <c r="AI78" t="str">
        <f>"Bldg IRN"</f>
        <v>Bldg IRN</v>
      </c>
      <c r="AJ78" t="s">
        <v>48</v>
      </c>
      <c r="AK78" t="s">
        <v>48</v>
      </c>
      <c r="AL78" t="s">
        <v>53</v>
      </c>
      <c r="AM78">
        <v>1113.0999999999999</v>
      </c>
      <c r="AN78">
        <v>1113.0999999999999</v>
      </c>
      <c r="AO78">
        <v>15</v>
      </c>
    </row>
    <row r="79" spans="1:41" x14ac:dyDescent="0.3">
      <c r="A79" t="str">
        <f>"Trad IRN"</f>
        <v>Trad IRN</v>
      </c>
      <c r="B79" t="str">
        <f>"Bldg IRN"</f>
        <v>Bldg IRN</v>
      </c>
      <c r="C79" t="s">
        <v>41</v>
      </c>
      <c r="D79" t="s">
        <v>3</v>
      </c>
      <c r="E79" t="s">
        <v>80</v>
      </c>
      <c r="F79" t="s">
        <v>81</v>
      </c>
      <c r="G79" t="s">
        <v>82</v>
      </c>
      <c r="H79" t="s">
        <v>83</v>
      </c>
      <c r="I79" t="str">
        <f>"Trad IRN"</f>
        <v>Trad IRN</v>
      </c>
      <c r="J79" t="s">
        <v>43</v>
      </c>
      <c r="K79" t="s">
        <v>44</v>
      </c>
      <c r="L79" t="s">
        <v>45</v>
      </c>
      <c r="M79" t="s">
        <v>46</v>
      </c>
      <c r="N79" t="str">
        <f t="shared" si="6"/>
        <v>08/18/2022</v>
      </c>
      <c r="O79" t="str">
        <f t="shared" si="7"/>
        <v>12/31/2500</v>
      </c>
      <c r="P79">
        <v>1</v>
      </c>
      <c r="Q79">
        <v>1</v>
      </c>
      <c r="S79">
        <v>0</v>
      </c>
      <c r="T79">
        <v>1</v>
      </c>
      <c r="U79">
        <v>0</v>
      </c>
      <c r="V79" t="str">
        <f>"Trad IRN"</f>
        <v>Trad IRN</v>
      </c>
      <c r="W79">
        <v>100</v>
      </c>
      <c r="X79" t="s">
        <v>47</v>
      </c>
      <c r="Z79" t="s">
        <v>47</v>
      </c>
      <c r="AB79" t="str">
        <f>"01"</f>
        <v>01</v>
      </c>
      <c r="AC79" t="s">
        <v>48</v>
      </c>
      <c r="AD79" t="s">
        <v>49</v>
      </c>
      <c r="AE79" t="s">
        <v>55</v>
      </c>
      <c r="AF79">
        <v>0</v>
      </c>
      <c r="AG79" t="s">
        <v>56</v>
      </c>
      <c r="AH79" t="str">
        <f>"Trad IRN"</f>
        <v>Trad IRN</v>
      </c>
      <c r="AI79" t="str">
        <f>"Bldg IRN"</f>
        <v>Bldg IRN</v>
      </c>
      <c r="AJ79" t="s">
        <v>48</v>
      </c>
      <c r="AK79" t="s">
        <v>48</v>
      </c>
      <c r="AL79" t="s">
        <v>53</v>
      </c>
      <c r="AM79">
        <v>1113.0999999999999</v>
      </c>
      <c r="AN79">
        <v>1113.0999999999999</v>
      </c>
      <c r="AO79">
        <v>15</v>
      </c>
    </row>
    <row r="80" spans="1:41" x14ac:dyDescent="0.3">
      <c r="A80" t="str">
        <f>"Trad IRN"</f>
        <v>Trad IRN</v>
      </c>
      <c r="B80" t="str">
        <f>"Bldg IRN"</f>
        <v>Bldg IRN</v>
      </c>
      <c r="C80" t="s">
        <v>41</v>
      </c>
      <c r="D80" t="s">
        <v>3</v>
      </c>
      <c r="E80" t="s">
        <v>80</v>
      </c>
      <c r="F80" t="s">
        <v>81</v>
      </c>
      <c r="G80" t="s">
        <v>82</v>
      </c>
      <c r="H80" t="s">
        <v>83</v>
      </c>
      <c r="I80" t="str">
        <f>"Trad IRN"</f>
        <v>Trad IRN</v>
      </c>
      <c r="J80" t="s">
        <v>43</v>
      </c>
      <c r="K80" t="s">
        <v>44</v>
      </c>
      <c r="L80" t="s">
        <v>45</v>
      </c>
      <c r="M80" t="s">
        <v>46</v>
      </c>
      <c r="N80" t="str">
        <f t="shared" si="6"/>
        <v>08/18/2022</v>
      </c>
      <c r="O80" t="str">
        <f t="shared" si="7"/>
        <v>12/31/2500</v>
      </c>
      <c r="P80">
        <v>1</v>
      </c>
      <c r="Q80">
        <v>1</v>
      </c>
      <c r="S80">
        <v>0</v>
      </c>
      <c r="T80">
        <v>1</v>
      </c>
      <c r="U80">
        <v>0</v>
      </c>
      <c r="V80" t="str">
        <f>"Trad IRN"</f>
        <v>Trad IRN</v>
      </c>
      <c r="W80">
        <v>100</v>
      </c>
      <c r="X80" t="s">
        <v>47</v>
      </c>
      <c r="Z80" t="s">
        <v>47</v>
      </c>
      <c r="AB80" t="str">
        <f>"05"</f>
        <v>05</v>
      </c>
      <c r="AC80" t="s">
        <v>48</v>
      </c>
      <c r="AD80" t="s">
        <v>49</v>
      </c>
      <c r="AE80" t="s">
        <v>55</v>
      </c>
      <c r="AF80">
        <v>0</v>
      </c>
      <c r="AG80" t="s">
        <v>56</v>
      </c>
      <c r="AH80" t="str">
        <f>"Trad IRN"</f>
        <v>Trad IRN</v>
      </c>
      <c r="AI80" t="str">
        <f>"Bldg IRN"</f>
        <v>Bldg IRN</v>
      </c>
      <c r="AJ80" t="s">
        <v>48</v>
      </c>
      <c r="AK80" t="s">
        <v>48</v>
      </c>
      <c r="AL80" t="s">
        <v>53</v>
      </c>
      <c r="AM80">
        <v>1113.0999999999999</v>
      </c>
      <c r="AN80">
        <v>1113.0999999999999</v>
      </c>
      <c r="AO80">
        <v>15</v>
      </c>
    </row>
    <row r="81" spans="1:41" x14ac:dyDescent="0.3">
      <c r="A81" t="str">
        <f>"Trad IRN"</f>
        <v>Trad IRN</v>
      </c>
      <c r="B81" t="str">
        <f>"Bldg IRN"</f>
        <v>Bldg IRN</v>
      </c>
      <c r="C81" t="s">
        <v>41</v>
      </c>
      <c r="D81" t="s">
        <v>3</v>
      </c>
      <c r="E81" t="s">
        <v>80</v>
      </c>
      <c r="F81" t="s">
        <v>81</v>
      </c>
      <c r="G81" t="s">
        <v>82</v>
      </c>
      <c r="H81" t="s">
        <v>83</v>
      </c>
      <c r="I81" t="str">
        <f>"Trad IRN"</f>
        <v>Trad IRN</v>
      </c>
      <c r="J81" t="s">
        <v>43</v>
      </c>
      <c r="K81" t="s">
        <v>44</v>
      </c>
      <c r="L81" t="s">
        <v>45</v>
      </c>
      <c r="M81" t="s">
        <v>46</v>
      </c>
      <c r="N81" t="str">
        <f t="shared" si="6"/>
        <v>08/18/2022</v>
      </c>
      <c r="O81" t="str">
        <f t="shared" si="7"/>
        <v>12/31/2500</v>
      </c>
      <c r="P81">
        <v>1</v>
      </c>
      <c r="Q81">
        <v>1</v>
      </c>
      <c r="S81">
        <v>0</v>
      </c>
      <c r="T81">
        <v>1</v>
      </c>
      <c r="U81">
        <v>0</v>
      </c>
      <c r="V81" t="str">
        <f>"Trad IRN"</f>
        <v>Trad IRN</v>
      </c>
      <c r="W81">
        <v>100</v>
      </c>
      <c r="X81" t="s">
        <v>47</v>
      </c>
      <c r="Z81" t="s">
        <v>47</v>
      </c>
      <c r="AB81" t="str">
        <f>"04"</f>
        <v>04</v>
      </c>
      <c r="AC81" t="s">
        <v>48</v>
      </c>
      <c r="AD81" t="s">
        <v>49</v>
      </c>
      <c r="AE81" t="s">
        <v>50</v>
      </c>
      <c r="AF81">
        <v>0</v>
      </c>
      <c r="AG81" t="s">
        <v>56</v>
      </c>
      <c r="AH81" t="str">
        <f>"Trad IRN"</f>
        <v>Trad IRN</v>
      </c>
      <c r="AI81" t="str">
        <f>"Bldg IRN"</f>
        <v>Bldg IRN</v>
      </c>
      <c r="AJ81" t="s">
        <v>48</v>
      </c>
      <c r="AK81" t="s">
        <v>48</v>
      </c>
      <c r="AL81" t="s">
        <v>53</v>
      </c>
      <c r="AM81">
        <v>1113.0999999999999</v>
      </c>
      <c r="AN81">
        <v>1113.0999999999999</v>
      </c>
      <c r="AO81">
        <v>15</v>
      </c>
    </row>
    <row r="82" spans="1:41" x14ac:dyDescent="0.3">
      <c r="A82" t="str">
        <f>"Trad IRN"</f>
        <v>Trad IRN</v>
      </c>
      <c r="B82" t="str">
        <f>"Bldg IRN"</f>
        <v>Bldg IRN</v>
      </c>
      <c r="C82" t="s">
        <v>41</v>
      </c>
      <c r="D82" t="s">
        <v>3</v>
      </c>
      <c r="E82" t="s">
        <v>80</v>
      </c>
      <c r="F82" t="s">
        <v>81</v>
      </c>
      <c r="G82" t="s">
        <v>82</v>
      </c>
      <c r="H82" t="s">
        <v>83</v>
      </c>
      <c r="I82" t="str">
        <f>"Trad IRN"</f>
        <v>Trad IRN</v>
      </c>
      <c r="J82" t="s">
        <v>43</v>
      </c>
      <c r="K82" t="s">
        <v>44</v>
      </c>
      <c r="L82" t="s">
        <v>45</v>
      </c>
      <c r="M82" t="s">
        <v>46</v>
      </c>
      <c r="N82" t="str">
        <f t="shared" si="6"/>
        <v>08/18/2022</v>
      </c>
      <c r="O82" t="str">
        <f t="shared" si="7"/>
        <v>12/31/2500</v>
      </c>
      <c r="P82">
        <v>1</v>
      </c>
      <c r="Q82">
        <v>1</v>
      </c>
      <c r="R82">
        <v>1</v>
      </c>
      <c r="S82">
        <v>0</v>
      </c>
      <c r="T82">
        <v>1</v>
      </c>
      <c r="U82">
        <v>0</v>
      </c>
      <c r="V82" t="str">
        <f>"Trad IRN"</f>
        <v>Trad IRN</v>
      </c>
      <c r="W82">
        <v>100</v>
      </c>
      <c r="X82" t="s">
        <v>47</v>
      </c>
      <c r="Z82" t="s">
        <v>47</v>
      </c>
      <c r="AB82" t="str">
        <f>"04"</f>
        <v>04</v>
      </c>
      <c r="AC82" t="str">
        <f>"10"</f>
        <v>10</v>
      </c>
      <c r="AD82" t="str">
        <f>"2"</f>
        <v>2</v>
      </c>
      <c r="AE82" t="s">
        <v>50</v>
      </c>
      <c r="AF82">
        <v>0</v>
      </c>
      <c r="AG82" t="s">
        <v>56</v>
      </c>
      <c r="AH82" t="str">
        <f>"Trad IRN"</f>
        <v>Trad IRN</v>
      </c>
      <c r="AI82" t="str">
        <f>"Bldg IRN"</f>
        <v>Bldg IRN</v>
      </c>
      <c r="AJ82" t="s">
        <v>48</v>
      </c>
      <c r="AK82" t="s">
        <v>48</v>
      </c>
      <c r="AL82" t="s">
        <v>53</v>
      </c>
      <c r="AM82">
        <v>1113.0999999999999</v>
      </c>
      <c r="AN82">
        <v>1113.0999999999999</v>
      </c>
      <c r="AO82">
        <v>15</v>
      </c>
    </row>
    <row r="83" spans="1:41" x14ac:dyDescent="0.3">
      <c r="A83" t="str">
        <f>"Trad IRN"</f>
        <v>Trad IRN</v>
      </c>
      <c r="B83" t="str">
        <f>"Bldg IRN"</f>
        <v>Bldg IRN</v>
      </c>
      <c r="C83" t="s">
        <v>41</v>
      </c>
      <c r="D83" t="s">
        <v>3</v>
      </c>
      <c r="E83" t="s">
        <v>80</v>
      </c>
      <c r="F83" t="s">
        <v>81</v>
      </c>
      <c r="G83" t="s">
        <v>82</v>
      </c>
      <c r="H83" t="s">
        <v>83</v>
      </c>
      <c r="I83" t="str">
        <f>"Trad IRN"</f>
        <v>Trad IRN</v>
      </c>
      <c r="J83" t="s">
        <v>43</v>
      </c>
      <c r="K83" t="s">
        <v>44</v>
      </c>
      <c r="L83" t="s">
        <v>45</v>
      </c>
      <c r="M83" t="s">
        <v>46</v>
      </c>
      <c r="N83" t="str">
        <f t="shared" si="6"/>
        <v>08/18/2022</v>
      </c>
      <c r="O83" t="str">
        <f>"11/08/2022"</f>
        <v>11/08/2022</v>
      </c>
      <c r="P83">
        <v>0.30787900000000001</v>
      </c>
      <c r="Q83">
        <v>0.30787900000000001</v>
      </c>
      <c r="R83">
        <v>0.30787900000000001</v>
      </c>
      <c r="S83">
        <v>0</v>
      </c>
      <c r="T83">
        <v>0.30787900000000001</v>
      </c>
      <c r="U83">
        <v>0</v>
      </c>
      <c r="V83" t="str">
        <f>"Trad IRN"</f>
        <v>Trad IRN</v>
      </c>
      <c r="W83">
        <v>100</v>
      </c>
      <c r="X83" t="s">
        <v>47</v>
      </c>
      <c r="Z83" t="s">
        <v>47</v>
      </c>
      <c r="AB83" t="str">
        <f>"01"</f>
        <v>01</v>
      </c>
      <c r="AC83" t="str">
        <f>"05"</f>
        <v>05</v>
      </c>
      <c r="AD83" t="str">
        <f>"1"</f>
        <v>1</v>
      </c>
      <c r="AE83" t="s">
        <v>50</v>
      </c>
      <c r="AF83">
        <v>0</v>
      </c>
      <c r="AG83" t="s">
        <v>56</v>
      </c>
      <c r="AH83" t="str">
        <f>"Trad IRN"</f>
        <v>Trad IRN</v>
      </c>
      <c r="AI83" t="str">
        <f>"Bldg IRN"</f>
        <v>Bldg IRN</v>
      </c>
      <c r="AJ83" t="s">
        <v>48</v>
      </c>
      <c r="AK83" t="s">
        <v>48</v>
      </c>
      <c r="AL83" t="s">
        <v>53</v>
      </c>
      <c r="AM83">
        <v>342.7</v>
      </c>
      <c r="AN83">
        <v>1113.0999999999999</v>
      </c>
      <c r="AO83">
        <v>15</v>
      </c>
    </row>
    <row r="84" spans="1:41" x14ac:dyDescent="0.3">
      <c r="A84" t="str">
        <f>"Trad IRN"</f>
        <v>Trad IRN</v>
      </c>
      <c r="B84" t="str">
        <f>"Bldg IRN"</f>
        <v>Bldg IRN</v>
      </c>
      <c r="C84" t="s">
        <v>41</v>
      </c>
      <c r="D84" t="s">
        <v>3</v>
      </c>
      <c r="E84" t="s">
        <v>80</v>
      </c>
      <c r="F84" t="s">
        <v>81</v>
      </c>
      <c r="G84" t="s">
        <v>82</v>
      </c>
      <c r="H84" t="s">
        <v>83</v>
      </c>
      <c r="I84" t="str">
        <f>"Trad IRN"</f>
        <v>Trad IRN</v>
      </c>
      <c r="J84" t="s">
        <v>43</v>
      </c>
      <c r="K84" t="s">
        <v>44</v>
      </c>
      <c r="L84" t="s">
        <v>45</v>
      </c>
      <c r="M84" t="s">
        <v>46</v>
      </c>
      <c r="N84" t="str">
        <f>"10/13/2022"</f>
        <v>10/13/2022</v>
      </c>
      <c r="O84" t="str">
        <f>"12/31/2500"</f>
        <v>12/31/2500</v>
      </c>
      <c r="P84">
        <v>0.79236399999999996</v>
      </c>
      <c r="Q84">
        <v>0.79236399999999996</v>
      </c>
      <c r="S84">
        <v>0</v>
      </c>
      <c r="T84">
        <v>0.79236399999999996</v>
      </c>
      <c r="U84">
        <v>0</v>
      </c>
      <c r="V84" t="str">
        <f>"Trad IRN"</f>
        <v>Trad IRN</v>
      </c>
      <c r="W84">
        <v>100</v>
      </c>
      <c r="X84" t="s">
        <v>47</v>
      </c>
      <c r="Z84" t="s">
        <v>47</v>
      </c>
      <c r="AB84" t="str">
        <f>"01"</f>
        <v>01</v>
      </c>
      <c r="AC84" t="s">
        <v>48</v>
      </c>
      <c r="AD84" t="s">
        <v>49</v>
      </c>
      <c r="AE84" t="s">
        <v>55</v>
      </c>
      <c r="AF84">
        <v>0</v>
      </c>
      <c r="AG84" t="s">
        <v>56</v>
      </c>
      <c r="AH84" t="str">
        <f>"Trad IRN"</f>
        <v>Trad IRN</v>
      </c>
      <c r="AI84" t="str">
        <f>"Bldg IRN"</f>
        <v>Bldg IRN</v>
      </c>
      <c r="AJ84" t="s">
        <v>48</v>
      </c>
      <c r="AK84" t="s">
        <v>48</v>
      </c>
      <c r="AL84" t="s">
        <v>53</v>
      </c>
      <c r="AM84">
        <v>881.98</v>
      </c>
      <c r="AN84">
        <v>1113.0999999999999</v>
      </c>
      <c r="AO84">
        <v>15</v>
      </c>
    </row>
    <row r="85" spans="1:41" x14ac:dyDescent="0.3">
      <c r="A85" t="str">
        <f>"Trad IRN"</f>
        <v>Trad IRN</v>
      </c>
      <c r="B85" t="str">
        <f>"Bldg IRN"</f>
        <v>Bldg IRN</v>
      </c>
      <c r="C85" t="s">
        <v>41</v>
      </c>
      <c r="D85" t="s">
        <v>3</v>
      </c>
      <c r="E85" t="s">
        <v>80</v>
      </c>
      <c r="F85" t="s">
        <v>81</v>
      </c>
      <c r="G85" t="s">
        <v>82</v>
      </c>
      <c r="H85" t="s">
        <v>83</v>
      </c>
      <c r="I85" t="str">
        <f>"Trad IRN"</f>
        <v>Trad IRN</v>
      </c>
      <c r="J85" t="s">
        <v>43</v>
      </c>
      <c r="K85" t="s">
        <v>44</v>
      </c>
      <c r="L85" t="s">
        <v>45</v>
      </c>
      <c r="M85" t="s">
        <v>46</v>
      </c>
      <c r="N85" t="str">
        <f t="shared" ref="N85:N103" si="8">"08/18/2022"</f>
        <v>08/18/2022</v>
      </c>
      <c r="O85" t="str">
        <f>"10/12/2022"</f>
        <v>10/12/2022</v>
      </c>
      <c r="P85">
        <v>0.20763599999999999</v>
      </c>
      <c r="Q85">
        <v>0.20763599999999999</v>
      </c>
      <c r="S85">
        <v>0</v>
      </c>
      <c r="T85">
        <v>0.20763599999999999</v>
      </c>
      <c r="U85">
        <v>0</v>
      </c>
      <c r="V85" t="str">
        <f>"Trad IRN"</f>
        <v>Trad IRN</v>
      </c>
      <c r="W85">
        <v>100</v>
      </c>
      <c r="X85" t="s">
        <v>47</v>
      </c>
      <c r="Z85" t="s">
        <v>47</v>
      </c>
      <c r="AB85" t="str">
        <f>"01"</f>
        <v>01</v>
      </c>
      <c r="AC85" t="s">
        <v>48</v>
      </c>
      <c r="AD85" t="s">
        <v>49</v>
      </c>
      <c r="AE85" t="s">
        <v>50</v>
      </c>
      <c r="AF85">
        <v>0</v>
      </c>
      <c r="AG85" t="s">
        <v>56</v>
      </c>
      <c r="AH85" t="str">
        <f>"Trad IRN"</f>
        <v>Trad IRN</v>
      </c>
      <c r="AI85" t="str">
        <f>"Bldg IRN"</f>
        <v>Bldg IRN</v>
      </c>
      <c r="AJ85" t="s">
        <v>48</v>
      </c>
      <c r="AK85" t="s">
        <v>48</v>
      </c>
      <c r="AL85" t="s">
        <v>53</v>
      </c>
      <c r="AM85">
        <v>231.12</v>
      </c>
      <c r="AN85">
        <v>1113.0999999999999</v>
      </c>
      <c r="AO85">
        <v>15</v>
      </c>
    </row>
    <row r="86" spans="1:41" x14ac:dyDescent="0.3">
      <c r="A86" t="str">
        <f>"Trad IRN"</f>
        <v>Trad IRN</v>
      </c>
      <c r="B86" t="str">
        <f>"Bldg IRN"</f>
        <v>Bldg IRN</v>
      </c>
      <c r="C86" t="s">
        <v>41</v>
      </c>
      <c r="D86" t="s">
        <v>3</v>
      </c>
      <c r="E86" t="s">
        <v>80</v>
      </c>
      <c r="F86" t="s">
        <v>81</v>
      </c>
      <c r="G86" t="s">
        <v>82</v>
      </c>
      <c r="H86" t="s">
        <v>83</v>
      </c>
      <c r="I86" t="str">
        <f>"Trad IRN"</f>
        <v>Trad IRN</v>
      </c>
      <c r="J86" t="s">
        <v>43</v>
      </c>
      <c r="K86" t="s">
        <v>44</v>
      </c>
      <c r="L86" t="s">
        <v>45</v>
      </c>
      <c r="M86" t="s">
        <v>46</v>
      </c>
      <c r="N86" t="str">
        <f t="shared" si="8"/>
        <v>08/18/2022</v>
      </c>
      <c r="O86" t="str">
        <f>"12/31/2500"</f>
        <v>12/31/2500</v>
      </c>
      <c r="P86">
        <v>1</v>
      </c>
      <c r="Q86">
        <v>1</v>
      </c>
      <c r="S86">
        <v>1</v>
      </c>
      <c r="T86">
        <v>1</v>
      </c>
      <c r="U86">
        <v>0</v>
      </c>
      <c r="V86" t="str">
        <f>"Trad IRN"</f>
        <v>Trad IRN</v>
      </c>
      <c r="W86">
        <v>100</v>
      </c>
      <c r="X86" t="s">
        <v>47</v>
      </c>
      <c r="Z86" t="s">
        <v>47</v>
      </c>
      <c r="AB86" t="str">
        <f>"04"</f>
        <v>04</v>
      </c>
      <c r="AC86" t="s">
        <v>48</v>
      </c>
      <c r="AD86" t="s">
        <v>49</v>
      </c>
      <c r="AE86" t="s">
        <v>50</v>
      </c>
      <c r="AF86">
        <v>0</v>
      </c>
      <c r="AG86" t="s">
        <v>56</v>
      </c>
      <c r="AH86" t="str">
        <f>"Trad IRN"</f>
        <v>Trad IRN</v>
      </c>
      <c r="AI86" t="str">
        <f>"Bldg IRN"</f>
        <v>Bldg IRN</v>
      </c>
      <c r="AJ86" t="s">
        <v>48</v>
      </c>
      <c r="AK86" t="s">
        <v>48</v>
      </c>
      <c r="AL86" t="s">
        <v>53</v>
      </c>
      <c r="AM86">
        <v>1113.0999999999999</v>
      </c>
      <c r="AN86">
        <v>1113.0999999999999</v>
      </c>
      <c r="AO86">
        <v>15</v>
      </c>
    </row>
    <row r="87" spans="1:41" x14ac:dyDescent="0.3">
      <c r="A87" t="str">
        <f>"Trad IRN"</f>
        <v>Trad IRN</v>
      </c>
      <c r="B87" t="str">
        <f>"Bldg IRN"</f>
        <v>Bldg IRN</v>
      </c>
      <c r="C87" t="s">
        <v>41</v>
      </c>
      <c r="D87" t="s">
        <v>3</v>
      </c>
      <c r="E87" t="s">
        <v>80</v>
      </c>
      <c r="F87" t="s">
        <v>81</v>
      </c>
      <c r="G87" t="s">
        <v>82</v>
      </c>
      <c r="H87" t="s">
        <v>83</v>
      </c>
      <c r="I87" t="str">
        <f>"Trad IRN"</f>
        <v>Trad IRN</v>
      </c>
      <c r="J87" t="s">
        <v>43</v>
      </c>
      <c r="K87" t="s">
        <v>44</v>
      </c>
      <c r="L87" t="s">
        <v>45</v>
      </c>
      <c r="M87" t="s">
        <v>46</v>
      </c>
      <c r="N87" t="str">
        <f t="shared" si="8"/>
        <v>08/18/2022</v>
      </c>
      <c r="O87" t="str">
        <f>"08/22/2022"</f>
        <v>08/22/2022</v>
      </c>
      <c r="P87">
        <v>1.7302999999999999E-2</v>
      </c>
      <c r="Q87">
        <v>1.7302999999999999E-2</v>
      </c>
      <c r="R87">
        <v>1.7302999999999999E-2</v>
      </c>
      <c r="S87">
        <v>0</v>
      </c>
      <c r="T87">
        <v>1.7302999999999999E-2</v>
      </c>
      <c r="U87">
        <v>0</v>
      </c>
      <c r="V87" t="str">
        <f>"Trad IRN"</f>
        <v>Trad IRN</v>
      </c>
      <c r="W87">
        <v>100</v>
      </c>
      <c r="X87" t="s">
        <v>47</v>
      </c>
      <c r="Z87" t="s">
        <v>47</v>
      </c>
      <c r="AB87" t="str">
        <f>"04"</f>
        <v>04</v>
      </c>
      <c r="AC87" t="str">
        <f>"15"</f>
        <v>15</v>
      </c>
      <c r="AD87" t="str">
        <f>"2"</f>
        <v>2</v>
      </c>
      <c r="AE87" t="s">
        <v>50</v>
      </c>
      <c r="AF87">
        <v>0</v>
      </c>
      <c r="AG87" t="s">
        <v>56</v>
      </c>
      <c r="AH87" t="str">
        <f>"Trad IRN"</f>
        <v>Trad IRN</v>
      </c>
      <c r="AI87" t="str">
        <f>"Bldg IRN"</f>
        <v>Bldg IRN</v>
      </c>
      <c r="AJ87" t="s">
        <v>48</v>
      </c>
      <c r="AK87" t="s">
        <v>48</v>
      </c>
      <c r="AL87" t="s">
        <v>53</v>
      </c>
      <c r="AM87">
        <v>19.260000000000002</v>
      </c>
      <c r="AN87">
        <v>1113.0999999999999</v>
      </c>
      <c r="AO87">
        <v>15</v>
      </c>
    </row>
    <row r="88" spans="1:41" x14ac:dyDescent="0.3">
      <c r="A88" t="str">
        <f>"Trad IRN"</f>
        <v>Trad IRN</v>
      </c>
      <c r="B88" t="str">
        <f>"Bldg IRN"</f>
        <v>Bldg IRN</v>
      </c>
      <c r="C88" t="s">
        <v>41</v>
      </c>
      <c r="D88" t="s">
        <v>3</v>
      </c>
      <c r="E88" t="s">
        <v>80</v>
      </c>
      <c r="F88" t="s">
        <v>81</v>
      </c>
      <c r="G88" t="s">
        <v>82</v>
      </c>
      <c r="H88" t="s">
        <v>83</v>
      </c>
      <c r="I88" t="str">
        <f>"Trad IRN"</f>
        <v>Trad IRN</v>
      </c>
      <c r="J88" t="s">
        <v>43</v>
      </c>
      <c r="K88" t="s">
        <v>44</v>
      </c>
      <c r="L88" t="s">
        <v>45</v>
      </c>
      <c r="M88" t="s">
        <v>46</v>
      </c>
      <c r="N88" t="str">
        <f t="shared" si="8"/>
        <v>08/18/2022</v>
      </c>
      <c r="O88" t="str">
        <f t="shared" ref="O88:O93" si="9">"12/31/2500"</f>
        <v>12/31/2500</v>
      </c>
      <c r="P88">
        <v>1</v>
      </c>
      <c r="Q88">
        <v>1</v>
      </c>
      <c r="S88">
        <v>0</v>
      </c>
      <c r="T88">
        <v>1</v>
      </c>
      <c r="U88">
        <v>0</v>
      </c>
      <c r="V88" t="str">
        <f>"Trad IRN"</f>
        <v>Trad IRN</v>
      </c>
      <c r="W88">
        <v>100</v>
      </c>
      <c r="X88" t="s">
        <v>47</v>
      </c>
      <c r="Z88" t="s">
        <v>47</v>
      </c>
      <c r="AB88" t="str">
        <f>"05"</f>
        <v>05</v>
      </c>
      <c r="AC88" t="s">
        <v>48</v>
      </c>
      <c r="AD88" t="s">
        <v>49</v>
      </c>
      <c r="AE88" t="s">
        <v>50</v>
      </c>
      <c r="AF88">
        <v>0</v>
      </c>
      <c r="AG88" t="s">
        <v>56</v>
      </c>
      <c r="AH88" t="str">
        <f>"Trad IRN"</f>
        <v>Trad IRN</v>
      </c>
      <c r="AI88" t="str">
        <f>"Bldg IRN"</f>
        <v>Bldg IRN</v>
      </c>
      <c r="AJ88" t="s">
        <v>48</v>
      </c>
      <c r="AK88" t="s">
        <v>48</v>
      </c>
      <c r="AL88" t="s">
        <v>53</v>
      </c>
      <c r="AM88">
        <v>1113.0999999999999</v>
      </c>
      <c r="AN88">
        <v>1113.0999999999999</v>
      </c>
      <c r="AO88">
        <v>15</v>
      </c>
    </row>
    <row r="89" spans="1:41" x14ac:dyDescent="0.3">
      <c r="A89" t="str">
        <f>"Trad IRN"</f>
        <v>Trad IRN</v>
      </c>
      <c r="B89" t="str">
        <f>"Bldg IRN"</f>
        <v>Bldg IRN</v>
      </c>
      <c r="C89" t="s">
        <v>41</v>
      </c>
      <c r="D89" t="s">
        <v>3</v>
      </c>
      <c r="E89" t="s">
        <v>80</v>
      </c>
      <c r="F89" t="s">
        <v>81</v>
      </c>
      <c r="G89" t="s">
        <v>82</v>
      </c>
      <c r="H89" t="s">
        <v>83</v>
      </c>
      <c r="I89" t="str">
        <f>"Trad IRN"</f>
        <v>Trad IRN</v>
      </c>
      <c r="J89" t="s">
        <v>43</v>
      </c>
      <c r="K89" t="s">
        <v>44</v>
      </c>
      <c r="L89" t="s">
        <v>45</v>
      </c>
      <c r="M89" t="s">
        <v>46</v>
      </c>
      <c r="N89" t="str">
        <f t="shared" si="8"/>
        <v>08/18/2022</v>
      </c>
      <c r="O89" t="str">
        <f t="shared" si="9"/>
        <v>12/31/2500</v>
      </c>
      <c r="P89">
        <v>1</v>
      </c>
      <c r="Q89">
        <v>1</v>
      </c>
      <c r="R89">
        <v>1</v>
      </c>
      <c r="S89">
        <v>0</v>
      </c>
      <c r="T89">
        <v>1</v>
      </c>
      <c r="U89">
        <v>0</v>
      </c>
      <c r="V89" t="str">
        <f>"Trad IRN"</f>
        <v>Trad IRN</v>
      </c>
      <c r="W89">
        <v>100</v>
      </c>
      <c r="X89" t="s">
        <v>47</v>
      </c>
      <c r="Z89" t="s">
        <v>47</v>
      </c>
      <c r="AB89" t="str">
        <f>"04"</f>
        <v>04</v>
      </c>
      <c r="AC89" t="str">
        <f>"10"</f>
        <v>10</v>
      </c>
      <c r="AD89" t="str">
        <f>"2"</f>
        <v>2</v>
      </c>
      <c r="AE89" t="s">
        <v>50</v>
      </c>
      <c r="AF89">
        <v>0</v>
      </c>
      <c r="AG89" t="s">
        <v>56</v>
      </c>
      <c r="AH89" t="str">
        <f>"Trad IRN"</f>
        <v>Trad IRN</v>
      </c>
      <c r="AI89" t="str">
        <f>"Bldg IRN"</f>
        <v>Bldg IRN</v>
      </c>
      <c r="AJ89" t="s">
        <v>48</v>
      </c>
      <c r="AK89" t="s">
        <v>48</v>
      </c>
      <c r="AL89" t="s">
        <v>53</v>
      </c>
      <c r="AM89">
        <v>1113.0999999999999</v>
      </c>
      <c r="AN89">
        <v>1113.0999999999999</v>
      </c>
      <c r="AO89">
        <v>15</v>
      </c>
    </row>
    <row r="90" spans="1:41" x14ac:dyDescent="0.3">
      <c r="A90" t="str">
        <f>"Trad IRN"</f>
        <v>Trad IRN</v>
      </c>
      <c r="B90" t="str">
        <f>"Bldg IRN"</f>
        <v>Bldg IRN</v>
      </c>
      <c r="C90" t="s">
        <v>41</v>
      </c>
      <c r="D90" t="s">
        <v>3</v>
      </c>
      <c r="E90" t="s">
        <v>80</v>
      </c>
      <c r="F90" t="s">
        <v>81</v>
      </c>
      <c r="G90" t="s">
        <v>82</v>
      </c>
      <c r="H90" t="s">
        <v>83</v>
      </c>
      <c r="I90" t="str">
        <f>"Trad IRN"</f>
        <v>Trad IRN</v>
      </c>
      <c r="J90" t="s">
        <v>43</v>
      </c>
      <c r="K90" t="s">
        <v>44</v>
      </c>
      <c r="L90" t="s">
        <v>45</v>
      </c>
      <c r="M90" t="s">
        <v>46</v>
      </c>
      <c r="N90" t="str">
        <f t="shared" si="8"/>
        <v>08/18/2022</v>
      </c>
      <c r="O90" t="str">
        <f t="shared" si="9"/>
        <v>12/31/2500</v>
      </c>
      <c r="P90">
        <v>1</v>
      </c>
      <c r="Q90">
        <v>1</v>
      </c>
      <c r="S90">
        <v>0</v>
      </c>
      <c r="T90">
        <v>1</v>
      </c>
      <c r="U90">
        <v>0</v>
      </c>
      <c r="V90" t="str">
        <f>"Trad IRN"</f>
        <v>Trad IRN</v>
      </c>
      <c r="W90">
        <v>100</v>
      </c>
      <c r="X90" t="s">
        <v>47</v>
      </c>
      <c r="Z90" t="s">
        <v>47</v>
      </c>
      <c r="AB90" t="str">
        <f>"04"</f>
        <v>04</v>
      </c>
      <c r="AC90" t="s">
        <v>48</v>
      </c>
      <c r="AD90" t="s">
        <v>49</v>
      </c>
      <c r="AE90" t="s">
        <v>55</v>
      </c>
      <c r="AF90">
        <v>0</v>
      </c>
      <c r="AG90" t="s">
        <v>56</v>
      </c>
      <c r="AH90" t="str">
        <f>"Trad IRN"</f>
        <v>Trad IRN</v>
      </c>
      <c r="AI90" t="str">
        <f>"Bldg IRN"</f>
        <v>Bldg IRN</v>
      </c>
      <c r="AJ90" t="s">
        <v>48</v>
      </c>
      <c r="AK90" t="s">
        <v>48</v>
      </c>
      <c r="AL90" t="s">
        <v>53</v>
      </c>
      <c r="AM90">
        <v>1113.0999999999999</v>
      </c>
      <c r="AN90">
        <v>1113.0999999999999</v>
      </c>
      <c r="AO90">
        <v>15</v>
      </c>
    </row>
    <row r="91" spans="1:41" x14ac:dyDescent="0.3">
      <c r="A91" t="str">
        <f>"Trad IRN"</f>
        <v>Trad IRN</v>
      </c>
      <c r="B91" t="str">
        <f>"Bldg IRN"</f>
        <v>Bldg IRN</v>
      </c>
      <c r="C91" t="s">
        <v>41</v>
      </c>
      <c r="D91" t="s">
        <v>3</v>
      </c>
      <c r="E91" t="s">
        <v>80</v>
      </c>
      <c r="F91" t="s">
        <v>81</v>
      </c>
      <c r="G91" t="s">
        <v>82</v>
      </c>
      <c r="H91" t="s">
        <v>83</v>
      </c>
      <c r="I91" t="str">
        <f>"Trad IRN"</f>
        <v>Trad IRN</v>
      </c>
      <c r="J91" t="s">
        <v>43</v>
      </c>
      <c r="K91" t="s">
        <v>44</v>
      </c>
      <c r="L91" t="s">
        <v>45</v>
      </c>
      <c r="M91" t="s">
        <v>46</v>
      </c>
      <c r="N91" t="str">
        <f t="shared" si="8"/>
        <v>08/18/2022</v>
      </c>
      <c r="O91" t="str">
        <f t="shared" si="9"/>
        <v>12/31/2500</v>
      </c>
      <c r="P91">
        <v>1</v>
      </c>
      <c r="Q91">
        <v>1</v>
      </c>
      <c r="S91">
        <v>0</v>
      </c>
      <c r="T91">
        <v>1</v>
      </c>
      <c r="U91">
        <v>0</v>
      </c>
      <c r="V91" t="str">
        <f>"Trad IRN"</f>
        <v>Trad IRN</v>
      </c>
      <c r="W91">
        <v>100</v>
      </c>
      <c r="X91" t="s">
        <v>47</v>
      </c>
      <c r="Z91" t="s">
        <v>47</v>
      </c>
      <c r="AB91" t="s">
        <v>57</v>
      </c>
      <c r="AC91" t="s">
        <v>48</v>
      </c>
      <c r="AD91" t="s">
        <v>49</v>
      </c>
      <c r="AE91" t="s">
        <v>50</v>
      </c>
      <c r="AF91">
        <v>0</v>
      </c>
      <c r="AG91" t="s">
        <v>56</v>
      </c>
      <c r="AH91" t="str">
        <f>"Trad IRN"</f>
        <v>Trad IRN</v>
      </c>
      <c r="AI91" t="str">
        <f>"Bldg IRN"</f>
        <v>Bldg IRN</v>
      </c>
      <c r="AJ91" t="s">
        <v>48</v>
      </c>
      <c r="AK91" t="s">
        <v>48</v>
      </c>
      <c r="AL91" t="s">
        <v>53</v>
      </c>
      <c r="AM91">
        <v>1113.0999999999999</v>
      </c>
      <c r="AN91">
        <v>1113.0999999999999</v>
      </c>
      <c r="AO91">
        <v>15</v>
      </c>
    </row>
    <row r="92" spans="1:41" x14ac:dyDescent="0.3">
      <c r="A92" t="str">
        <f>"Trad IRN"</f>
        <v>Trad IRN</v>
      </c>
      <c r="B92" t="str">
        <f>"Bldg IRN"</f>
        <v>Bldg IRN</v>
      </c>
      <c r="C92" t="s">
        <v>41</v>
      </c>
      <c r="D92" t="s">
        <v>3</v>
      </c>
      <c r="E92" t="s">
        <v>80</v>
      </c>
      <c r="F92" t="s">
        <v>81</v>
      </c>
      <c r="G92" t="s">
        <v>82</v>
      </c>
      <c r="H92" t="s">
        <v>83</v>
      </c>
      <c r="I92" t="str">
        <f>"Trad IRN"</f>
        <v>Trad IRN</v>
      </c>
      <c r="J92" t="s">
        <v>43</v>
      </c>
      <c r="K92" t="s">
        <v>44</v>
      </c>
      <c r="L92" t="s">
        <v>45</v>
      </c>
      <c r="M92" t="s">
        <v>46</v>
      </c>
      <c r="N92" t="str">
        <f t="shared" si="8"/>
        <v>08/18/2022</v>
      </c>
      <c r="O92" t="str">
        <f t="shared" si="9"/>
        <v>12/31/2500</v>
      </c>
      <c r="P92">
        <v>1</v>
      </c>
      <c r="Q92">
        <v>1</v>
      </c>
      <c r="S92">
        <v>0</v>
      </c>
      <c r="T92">
        <v>1</v>
      </c>
      <c r="U92">
        <v>0</v>
      </c>
      <c r="V92" t="str">
        <f>"Trad IRN"</f>
        <v>Trad IRN</v>
      </c>
      <c r="W92">
        <v>100</v>
      </c>
      <c r="X92" t="s">
        <v>47</v>
      </c>
      <c r="Z92" t="s">
        <v>47</v>
      </c>
      <c r="AB92" t="str">
        <f>"05"</f>
        <v>05</v>
      </c>
      <c r="AC92" t="s">
        <v>48</v>
      </c>
      <c r="AD92" t="s">
        <v>49</v>
      </c>
      <c r="AE92" t="s">
        <v>50</v>
      </c>
      <c r="AF92">
        <v>0</v>
      </c>
      <c r="AG92" t="s">
        <v>56</v>
      </c>
      <c r="AH92" t="str">
        <f>"Trad IRN"</f>
        <v>Trad IRN</v>
      </c>
      <c r="AI92" t="str">
        <f>"Bldg IRN"</f>
        <v>Bldg IRN</v>
      </c>
      <c r="AJ92" t="s">
        <v>48</v>
      </c>
      <c r="AK92" t="s">
        <v>48</v>
      </c>
      <c r="AL92" t="s">
        <v>53</v>
      </c>
      <c r="AM92">
        <v>1113.0999999999999</v>
      </c>
      <c r="AN92">
        <v>1113.0999999999999</v>
      </c>
      <c r="AO92">
        <v>15</v>
      </c>
    </row>
    <row r="93" spans="1:41" x14ac:dyDescent="0.3">
      <c r="A93" t="str">
        <f>"Trad IRN"</f>
        <v>Trad IRN</v>
      </c>
      <c r="B93" t="str">
        <f>"Bldg IRN"</f>
        <v>Bldg IRN</v>
      </c>
      <c r="C93" t="s">
        <v>41</v>
      </c>
      <c r="D93" t="s">
        <v>3</v>
      </c>
      <c r="E93" t="s">
        <v>80</v>
      </c>
      <c r="F93" t="s">
        <v>81</v>
      </c>
      <c r="G93" t="s">
        <v>82</v>
      </c>
      <c r="H93" t="s">
        <v>83</v>
      </c>
      <c r="I93" t="str">
        <f>"Trad IRN"</f>
        <v>Trad IRN</v>
      </c>
      <c r="J93" t="s">
        <v>43</v>
      </c>
      <c r="K93" t="s">
        <v>44</v>
      </c>
      <c r="L93" t="s">
        <v>45</v>
      </c>
      <c r="M93" t="s">
        <v>46</v>
      </c>
      <c r="N93" t="str">
        <f t="shared" si="8"/>
        <v>08/18/2022</v>
      </c>
      <c r="O93" t="str">
        <f t="shared" si="9"/>
        <v>12/31/2500</v>
      </c>
      <c r="P93">
        <v>1</v>
      </c>
      <c r="Q93">
        <v>1</v>
      </c>
      <c r="S93">
        <v>0</v>
      </c>
      <c r="T93">
        <v>1</v>
      </c>
      <c r="U93">
        <v>0</v>
      </c>
      <c r="V93" t="str">
        <f>"Trad IRN"</f>
        <v>Trad IRN</v>
      </c>
      <c r="W93">
        <v>100</v>
      </c>
      <c r="X93" t="s">
        <v>47</v>
      </c>
      <c r="Z93" t="s">
        <v>47</v>
      </c>
      <c r="AB93" t="s">
        <v>57</v>
      </c>
      <c r="AC93" t="s">
        <v>48</v>
      </c>
      <c r="AD93" t="s">
        <v>49</v>
      </c>
      <c r="AE93" t="s">
        <v>50</v>
      </c>
      <c r="AF93">
        <v>0</v>
      </c>
      <c r="AG93" t="s">
        <v>56</v>
      </c>
      <c r="AH93" t="str">
        <f>"Trad IRN"</f>
        <v>Trad IRN</v>
      </c>
      <c r="AI93" t="str">
        <f>"Bldg IRN"</f>
        <v>Bldg IRN</v>
      </c>
      <c r="AJ93" t="s">
        <v>48</v>
      </c>
      <c r="AK93" t="s">
        <v>48</v>
      </c>
      <c r="AL93" t="s">
        <v>53</v>
      </c>
      <c r="AM93">
        <v>1113.0999999999999</v>
      </c>
      <c r="AN93">
        <v>1113.0999999999999</v>
      </c>
      <c r="AO93">
        <v>15</v>
      </c>
    </row>
    <row r="94" spans="1:41" x14ac:dyDescent="0.3">
      <c r="A94" t="str">
        <f>"Trad IRN"</f>
        <v>Trad IRN</v>
      </c>
      <c r="B94" t="str">
        <f>"Bldg IRN"</f>
        <v>Bldg IRN</v>
      </c>
      <c r="C94" t="s">
        <v>41</v>
      </c>
      <c r="D94" t="s">
        <v>3</v>
      </c>
      <c r="E94" t="s">
        <v>80</v>
      </c>
      <c r="F94" t="s">
        <v>81</v>
      </c>
      <c r="G94" t="s">
        <v>82</v>
      </c>
      <c r="H94" t="s">
        <v>83</v>
      </c>
      <c r="I94" t="str">
        <f>"Trad IRN"</f>
        <v>Trad IRN</v>
      </c>
      <c r="J94" t="s">
        <v>43</v>
      </c>
      <c r="K94" t="s">
        <v>44</v>
      </c>
      <c r="L94" t="s">
        <v>45</v>
      </c>
      <c r="M94" t="s">
        <v>46</v>
      </c>
      <c r="N94" t="str">
        <f t="shared" si="8"/>
        <v>08/18/2022</v>
      </c>
      <c r="O94" t="str">
        <f>"08/31/2022"</f>
        <v>08/31/2022</v>
      </c>
      <c r="P94">
        <v>5.7676999999999999E-2</v>
      </c>
      <c r="Q94">
        <v>5.7676999999999999E-2</v>
      </c>
      <c r="S94">
        <v>0</v>
      </c>
      <c r="T94">
        <v>5.7676999999999999E-2</v>
      </c>
      <c r="U94">
        <v>0</v>
      </c>
      <c r="V94" t="str">
        <f>"Trad IRN"</f>
        <v>Trad IRN</v>
      </c>
      <c r="W94">
        <v>100</v>
      </c>
      <c r="X94" t="s">
        <v>47</v>
      </c>
      <c r="Z94" t="s">
        <v>47</v>
      </c>
      <c r="AB94" t="str">
        <f>"04"</f>
        <v>04</v>
      </c>
      <c r="AC94" t="s">
        <v>48</v>
      </c>
      <c r="AD94" t="s">
        <v>49</v>
      </c>
      <c r="AE94" t="s">
        <v>50</v>
      </c>
      <c r="AF94">
        <v>0</v>
      </c>
      <c r="AG94" t="s">
        <v>56</v>
      </c>
      <c r="AH94" t="str">
        <f>"Trad IRN"</f>
        <v>Trad IRN</v>
      </c>
      <c r="AI94" t="str">
        <f>"Bldg IRN"</f>
        <v>Bldg IRN</v>
      </c>
      <c r="AJ94" t="s">
        <v>48</v>
      </c>
      <c r="AK94" t="s">
        <v>48</v>
      </c>
      <c r="AL94" t="s">
        <v>53</v>
      </c>
      <c r="AM94">
        <v>64.2</v>
      </c>
      <c r="AN94">
        <v>1113.0999999999999</v>
      </c>
      <c r="AO94">
        <v>15</v>
      </c>
    </row>
    <row r="95" spans="1:41" x14ac:dyDescent="0.3">
      <c r="A95" t="str">
        <f>"Trad IRN"</f>
        <v>Trad IRN</v>
      </c>
      <c r="B95" t="str">
        <f>"Bldg IRN"</f>
        <v>Bldg IRN</v>
      </c>
      <c r="C95" t="s">
        <v>41</v>
      </c>
      <c r="D95" t="s">
        <v>3</v>
      </c>
      <c r="E95" t="s">
        <v>80</v>
      </c>
      <c r="F95" t="s">
        <v>81</v>
      </c>
      <c r="G95" t="s">
        <v>82</v>
      </c>
      <c r="H95" t="s">
        <v>83</v>
      </c>
      <c r="I95" t="str">
        <f>"Trad IRN"</f>
        <v>Trad IRN</v>
      </c>
      <c r="J95" t="s">
        <v>43</v>
      </c>
      <c r="K95" t="s">
        <v>44</v>
      </c>
      <c r="L95" t="s">
        <v>45</v>
      </c>
      <c r="M95" t="s">
        <v>46</v>
      </c>
      <c r="N95" t="str">
        <f t="shared" si="8"/>
        <v>08/18/2022</v>
      </c>
      <c r="O95" t="str">
        <f t="shared" ref="O95:O102" si="10">"12/31/2500"</f>
        <v>12/31/2500</v>
      </c>
      <c r="P95">
        <v>1</v>
      </c>
      <c r="Q95">
        <v>1</v>
      </c>
      <c r="S95">
        <v>0</v>
      </c>
      <c r="T95">
        <v>1</v>
      </c>
      <c r="U95">
        <v>0</v>
      </c>
      <c r="V95" t="str">
        <f>"Trad IRN"</f>
        <v>Trad IRN</v>
      </c>
      <c r="W95">
        <v>100</v>
      </c>
      <c r="X95" t="s">
        <v>47</v>
      </c>
      <c r="Z95" t="s">
        <v>47</v>
      </c>
      <c r="AB95" t="str">
        <f>"02"</f>
        <v>02</v>
      </c>
      <c r="AC95" t="s">
        <v>48</v>
      </c>
      <c r="AD95" t="s">
        <v>49</v>
      </c>
      <c r="AE95" t="s">
        <v>50</v>
      </c>
      <c r="AF95">
        <v>0</v>
      </c>
      <c r="AG95" t="s">
        <v>56</v>
      </c>
      <c r="AH95" t="str">
        <f>"Trad IRN"</f>
        <v>Trad IRN</v>
      </c>
      <c r="AI95" t="str">
        <f>"Bldg IRN"</f>
        <v>Bldg IRN</v>
      </c>
      <c r="AJ95" t="s">
        <v>48</v>
      </c>
      <c r="AK95" t="s">
        <v>48</v>
      </c>
      <c r="AL95" t="s">
        <v>53</v>
      </c>
      <c r="AM95">
        <v>1113.0999999999999</v>
      </c>
      <c r="AN95">
        <v>1113.0999999999999</v>
      </c>
      <c r="AO95">
        <v>15</v>
      </c>
    </row>
    <row r="96" spans="1:41" x14ac:dyDescent="0.3">
      <c r="A96" t="str">
        <f>"Trad IRN"</f>
        <v>Trad IRN</v>
      </c>
      <c r="B96" t="str">
        <f>"Bldg IRN"</f>
        <v>Bldg IRN</v>
      </c>
      <c r="C96" t="s">
        <v>41</v>
      </c>
      <c r="D96" t="s">
        <v>3</v>
      </c>
      <c r="E96" t="s">
        <v>80</v>
      </c>
      <c r="F96" t="s">
        <v>81</v>
      </c>
      <c r="G96" t="s">
        <v>82</v>
      </c>
      <c r="H96" t="s">
        <v>83</v>
      </c>
      <c r="I96" t="str">
        <f>"Trad IRN"</f>
        <v>Trad IRN</v>
      </c>
      <c r="J96" t="s">
        <v>43</v>
      </c>
      <c r="K96" t="s">
        <v>44</v>
      </c>
      <c r="L96" t="s">
        <v>45</v>
      </c>
      <c r="M96" t="s">
        <v>46</v>
      </c>
      <c r="N96" t="str">
        <f t="shared" si="8"/>
        <v>08/18/2022</v>
      </c>
      <c r="O96" t="str">
        <f t="shared" si="10"/>
        <v>12/31/2500</v>
      </c>
      <c r="P96">
        <v>1</v>
      </c>
      <c r="Q96">
        <v>1</v>
      </c>
      <c r="S96">
        <v>0</v>
      </c>
      <c r="T96">
        <v>1</v>
      </c>
      <c r="U96">
        <v>0</v>
      </c>
      <c r="V96" t="str">
        <f>"Trad IRN"</f>
        <v>Trad IRN</v>
      </c>
      <c r="W96">
        <v>100</v>
      </c>
      <c r="X96" t="s">
        <v>47</v>
      </c>
      <c r="Z96" t="s">
        <v>47</v>
      </c>
      <c r="AB96" t="str">
        <f>"01"</f>
        <v>01</v>
      </c>
      <c r="AC96" t="s">
        <v>48</v>
      </c>
      <c r="AD96" t="s">
        <v>49</v>
      </c>
      <c r="AE96" t="s">
        <v>50</v>
      </c>
      <c r="AF96">
        <v>0</v>
      </c>
      <c r="AG96" t="s">
        <v>56</v>
      </c>
      <c r="AH96" t="str">
        <f>"Trad IRN"</f>
        <v>Trad IRN</v>
      </c>
      <c r="AI96" t="str">
        <f>"Bldg IRN"</f>
        <v>Bldg IRN</v>
      </c>
      <c r="AJ96" t="s">
        <v>48</v>
      </c>
      <c r="AK96" t="s">
        <v>48</v>
      </c>
      <c r="AL96" t="s">
        <v>53</v>
      </c>
      <c r="AM96">
        <v>1113.0999999999999</v>
      </c>
      <c r="AN96">
        <v>1113.0999999999999</v>
      </c>
      <c r="AO96">
        <v>15</v>
      </c>
    </row>
    <row r="97" spans="1:41" x14ac:dyDescent="0.3">
      <c r="A97" t="str">
        <f>"Trad IRN"</f>
        <v>Trad IRN</v>
      </c>
      <c r="B97" t="str">
        <f>"Bldg IRN"</f>
        <v>Bldg IRN</v>
      </c>
      <c r="C97" t="s">
        <v>41</v>
      </c>
      <c r="D97" t="s">
        <v>3</v>
      </c>
      <c r="E97" t="s">
        <v>80</v>
      </c>
      <c r="F97" t="s">
        <v>81</v>
      </c>
      <c r="G97" t="s">
        <v>82</v>
      </c>
      <c r="H97" t="s">
        <v>83</v>
      </c>
      <c r="I97" t="str">
        <f>"Trad IRN"</f>
        <v>Trad IRN</v>
      </c>
      <c r="J97" t="s">
        <v>43</v>
      </c>
      <c r="K97" t="s">
        <v>44</v>
      </c>
      <c r="L97" t="s">
        <v>45</v>
      </c>
      <c r="M97" t="s">
        <v>46</v>
      </c>
      <c r="N97" t="str">
        <f t="shared" si="8"/>
        <v>08/18/2022</v>
      </c>
      <c r="O97" t="str">
        <f t="shared" si="10"/>
        <v>12/31/2500</v>
      </c>
      <c r="P97">
        <v>1</v>
      </c>
      <c r="Q97">
        <v>1</v>
      </c>
      <c r="S97">
        <v>0</v>
      </c>
      <c r="T97">
        <v>1</v>
      </c>
      <c r="U97">
        <v>0</v>
      </c>
      <c r="V97" t="str">
        <f>"Trad IRN"</f>
        <v>Trad IRN</v>
      </c>
      <c r="W97">
        <v>100</v>
      </c>
      <c r="X97" t="s">
        <v>47</v>
      </c>
      <c r="Z97" t="s">
        <v>47</v>
      </c>
      <c r="AB97" t="str">
        <f>"03"</f>
        <v>03</v>
      </c>
      <c r="AC97" t="s">
        <v>48</v>
      </c>
      <c r="AD97" t="s">
        <v>49</v>
      </c>
      <c r="AE97" t="s">
        <v>50</v>
      </c>
      <c r="AF97">
        <v>0</v>
      </c>
      <c r="AG97" t="s">
        <v>56</v>
      </c>
      <c r="AH97" t="str">
        <f>"Trad IRN"</f>
        <v>Trad IRN</v>
      </c>
      <c r="AI97" t="str">
        <f>"Bldg IRN"</f>
        <v>Bldg IRN</v>
      </c>
      <c r="AJ97" t="s">
        <v>48</v>
      </c>
      <c r="AK97" t="s">
        <v>48</v>
      </c>
      <c r="AL97" t="s">
        <v>53</v>
      </c>
      <c r="AM97">
        <v>1113.0999999999999</v>
      </c>
      <c r="AN97">
        <v>1113.0999999999999</v>
      </c>
      <c r="AO97">
        <v>15</v>
      </c>
    </row>
    <row r="98" spans="1:41" x14ac:dyDescent="0.3">
      <c r="A98" t="str">
        <f>"Trad IRN"</f>
        <v>Trad IRN</v>
      </c>
      <c r="B98" t="str">
        <f>"Bldg IRN"</f>
        <v>Bldg IRN</v>
      </c>
      <c r="C98" t="s">
        <v>41</v>
      </c>
      <c r="D98" t="s">
        <v>3</v>
      </c>
      <c r="E98" t="s">
        <v>80</v>
      </c>
      <c r="F98" t="s">
        <v>81</v>
      </c>
      <c r="G98" t="s">
        <v>82</v>
      </c>
      <c r="H98" t="s">
        <v>83</v>
      </c>
      <c r="I98" t="str">
        <f>"Trad IRN"</f>
        <v>Trad IRN</v>
      </c>
      <c r="J98" t="s">
        <v>43</v>
      </c>
      <c r="K98" t="s">
        <v>44</v>
      </c>
      <c r="L98" t="s">
        <v>45</v>
      </c>
      <c r="M98" t="s">
        <v>46</v>
      </c>
      <c r="N98" t="str">
        <f t="shared" si="8"/>
        <v>08/18/2022</v>
      </c>
      <c r="O98" t="str">
        <f t="shared" si="10"/>
        <v>12/31/2500</v>
      </c>
      <c r="P98">
        <v>1</v>
      </c>
      <c r="Q98">
        <v>1</v>
      </c>
      <c r="S98">
        <v>0</v>
      </c>
      <c r="T98">
        <v>1</v>
      </c>
      <c r="U98">
        <v>0</v>
      </c>
      <c r="V98" t="str">
        <f>"Trad IRN"</f>
        <v>Trad IRN</v>
      </c>
      <c r="W98">
        <v>100</v>
      </c>
      <c r="X98" t="s">
        <v>47</v>
      </c>
      <c r="Z98" t="s">
        <v>47</v>
      </c>
      <c r="AB98" t="str">
        <f>"01"</f>
        <v>01</v>
      </c>
      <c r="AC98" t="s">
        <v>48</v>
      </c>
      <c r="AD98" t="s">
        <v>49</v>
      </c>
      <c r="AE98" t="s">
        <v>50</v>
      </c>
      <c r="AF98">
        <v>0</v>
      </c>
      <c r="AG98" t="s">
        <v>56</v>
      </c>
      <c r="AH98" t="str">
        <f>"Trad IRN"</f>
        <v>Trad IRN</v>
      </c>
      <c r="AI98" t="str">
        <f>"Bldg IRN"</f>
        <v>Bldg IRN</v>
      </c>
      <c r="AJ98" t="s">
        <v>48</v>
      </c>
      <c r="AK98" t="s">
        <v>48</v>
      </c>
      <c r="AL98" t="s">
        <v>53</v>
      </c>
      <c r="AM98">
        <v>1113.0999999999999</v>
      </c>
      <c r="AN98">
        <v>1113.0999999999999</v>
      </c>
      <c r="AO98">
        <v>15</v>
      </c>
    </row>
    <row r="99" spans="1:41" x14ac:dyDescent="0.3">
      <c r="A99" t="str">
        <f>"Trad IRN"</f>
        <v>Trad IRN</v>
      </c>
      <c r="B99" t="str">
        <f>"Bldg IRN"</f>
        <v>Bldg IRN</v>
      </c>
      <c r="C99" t="s">
        <v>41</v>
      </c>
      <c r="D99" t="s">
        <v>3</v>
      </c>
      <c r="E99" t="s">
        <v>80</v>
      </c>
      <c r="F99" t="s">
        <v>81</v>
      </c>
      <c r="G99" t="s">
        <v>82</v>
      </c>
      <c r="H99" t="s">
        <v>83</v>
      </c>
      <c r="I99" t="str">
        <f>"Trad IRN"</f>
        <v>Trad IRN</v>
      </c>
      <c r="J99" t="s">
        <v>43</v>
      </c>
      <c r="K99" t="s">
        <v>44</v>
      </c>
      <c r="L99" t="s">
        <v>45</v>
      </c>
      <c r="M99" t="s">
        <v>46</v>
      </c>
      <c r="N99" t="str">
        <f t="shared" si="8"/>
        <v>08/18/2022</v>
      </c>
      <c r="O99" t="str">
        <f t="shared" si="10"/>
        <v>12/31/2500</v>
      </c>
      <c r="P99">
        <v>1</v>
      </c>
      <c r="Q99">
        <v>1</v>
      </c>
      <c r="S99">
        <v>1</v>
      </c>
      <c r="T99">
        <v>1</v>
      </c>
      <c r="U99">
        <v>0</v>
      </c>
      <c r="V99" t="str">
        <f>"Trad IRN"</f>
        <v>Trad IRN</v>
      </c>
      <c r="W99">
        <v>100</v>
      </c>
      <c r="X99" t="s">
        <v>47</v>
      </c>
      <c r="Z99" t="s">
        <v>47</v>
      </c>
      <c r="AB99" t="str">
        <f>"04"</f>
        <v>04</v>
      </c>
      <c r="AC99" t="s">
        <v>48</v>
      </c>
      <c r="AD99" t="s">
        <v>49</v>
      </c>
      <c r="AE99" t="s">
        <v>50</v>
      </c>
      <c r="AF99">
        <v>0</v>
      </c>
      <c r="AG99" t="s">
        <v>56</v>
      </c>
      <c r="AH99" t="str">
        <f>"Trad IRN"</f>
        <v>Trad IRN</v>
      </c>
      <c r="AI99" t="str">
        <f>"Bldg IRN"</f>
        <v>Bldg IRN</v>
      </c>
      <c r="AJ99" t="s">
        <v>48</v>
      </c>
      <c r="AK99" t="s">
        <v>48</v>
      </c>
      <c r="AL99" t="s">
        <v>53</v>
      </c>
      <c r="AM99">
        <v>1113.0999999999999</v>
      </c>
      <c r="AN99">
        <v>1113.0999999999999</v>
      </c>
      <c r="AO99">
        <v>15</v>
      </c>
    </row>
    <row r="100" spans="1:41" x14ac:dyDescent="0.3">
      <c r="A100" t="str">
        <f>"Trad IRN"</f>
        <v>Trad IRN</v>
      </c>
      <c r="B100" t="str">
        <f>"Bldg IRN"</f>
        <v>Bldg IRN</v>
      </c>
      <c r="C100" t="s">
        <v>41</v>
      </c>
      <c r="D100" t="s">
        <v>3</v>
      </c>
      <c r="E100" t="s">
        <v>80</v>
      </c>
      <c r="F100" t="s">
        <v>81</v>
      </c>
      <c r="G100" t="s">
        <v>82</v>
      </c>
      <c r="H100" t="s">
        <v>83</v>
      </c>
      <c r="I100" t="str">
        <f>"Trad IRN"</f>
        <v>Trad IRN</v>
      </c>
      <c r="J100" t="s">
        <v>43</v>
      </c>
      <c r="K100" t="s">
        <v>44</v>
      </c>
      <c r="L100" t="s">
        <v>45</v>
      </c>
      <c r="M100" t="s">
        <v>46</v>
      </c>
      <c r="N100" t="str">
        <f t="shared" si="8"/>
        <v>08/18/2022</v>
      </c>
      <c r="O100" t="str">
        <f t="shared" si="10"/>
        <v>12/31/2500</v>
      </c>
      <c r="P100">
        <v>1</v>
      </c>
      <c r="Q100">
        <v>1</v>
      </c>
      <c r="S100">
        <v>0</v>
      </c>
      <c r="T100">
        <v>1</v>
      </c>
      <c r="U100">
        <v>0</v>
      </c>
      <c r="V100" t="str">
        <f>"Trad IRN"</f>
        <v>Trad IRN</v>
      </c>
      <c r="W100">
        <v>100</v>
      </c>
      <c r="X100" t="s">
        <v>47</v>
      </c>
      <c r="Z100" t="s">
        <v>47</v>
      </c>
      <c r="AB100" t="str">
        <f>"01"</f>
        <v>01</v>
      </c>
      <c r="AC100" t="s">
        <v>48</v>
      </c>
      <c r="AD100" t="s">
        <v>49</v>
      </c>
      <c r="AE100" t="s">
        <v>50</v>
      </c>
      <c r="AF100">
        <v>0</v>
      </c>
      <c r="AG100" t="s">
        <v>56</v>
      </c>
      <c r="AH100" t="str">
        <f>"Trad IRN"</f>
        <v>Trad IRN</v>
      </c>
      <c r="AI100" t="str">
        <f>"Bldg IRN"</f>
        <v>Bldg IRN</v>
      </c>
      <c r="AJ100" t="s">
        <v>48</v>
      </c>
      <c r="AK100" t="s">
        <v>48</v>
      </c>
      <c r="AL100" t="s">
        <v>53</v>
      </c>
      <c r="AM100">
        <v>1113.0999999999999</v>
      </c>
      <c r="AN100">
        <v>1113.0999999999999</v>
      </c>
      <c r="AO100">
        <v>15</v>
      </c>
    </row>
    <row r="101" spans="1:41" x14ac:dyDescent="0.3">
      <c r="A101" t="str">
        <f>"Trad IRN"</f>
        <v>Trad IRN</v>
      </c>
      <c r="B101" t="str">
        <f>"Bldg IRN"</f>
        <v>Bldg IRN</v>
      </c>
      <c r="C101" t="s">
        <v>41</v>
      </c>
      <c r="D101" t="s">
        <v>3</v>
      </c>
      <c r="E101" t="s">
        <v>80</v>
      </c>
      <c r="F101" t="s">
        <v>81</v>
      </c>
      <c r="G101" t="s">
        <v>82</v>
      </c>
      <c r="H101" t="s">
        <v>83</v>
      </c>
      <c r="I101" t="str">
        <f>"Trad IRN"</f>
        <v>Trad IRN</v>
      </c>
      <c r="J101" t="s">
        <v>43</v>
      </c>
      <c r="K101" t="s">
        <v>44</v>
      </c>
      <c r="L101" t="s">
        <v>45</v>
      </c>
      <c r="M101" t="s">
        <v>46</v>
      </c>
      <c r="N101" t="str">
        <f t="shared" si="8"/>
        <v>08/18/2022</v>
      </c>
      <c r="O101" t="str">
        <f t="shared" si="10"/>
        <v>12/31/2500</v>
      </c>
      <c r="P101">
        <v>1</v>
      </c>
      <c r="Q101">
        <v>1</v>
      </c>
      <c r="S101">
        <v>0</v>
      </c>
      <c r="T101">
        <v>1</v>
      </c>
      <c r="U101">
        <v>0</v>
      </c>
      <c r="V101" t="str">
        <f>"Trad IRN"</f>
        <v>Trad IRN</v>
      </c>
      <c r="W101">
        <v>100</v>
      </c>
      <c r="X101" t="s">
        <v>47</v>
      </c>
      <c r="Z101" t="s">
        <v>47</v>
      </c>
      <c r="AB101" t="s">
        <v>57</v>
      </c>
      <c r="AC101" t="s">
        <v>48</v>
      </c>
      <c r="AD101" t="s">
        <v>49</v>
      </c>
      <c r="AE101" t="s">
        <v>50</v>
      </c>
      <c r="AF101">
        <v>0</v>
      </c>
      <c r="AG101" t="s">
        <v>56</v>
      </c>
      <c r="AH101" t="str">
        <f>"Trad IRN"</f>
        <v>Trad IRN</v>
      </c>
      <c r="AI101" t="str">
        <f>"Bldg IRN"</f>
        <v>Bldg IRN</v>
      </c>
      <c r="AJ101" t="s">
        <v>48</v>
      </c>
      <c r="AK101" t="s">
        <v>48</v>
      </c>
      <c r="AL101" t="s">
        <v>53</v>
      </c>
      <c r="AM101">
        <v>1113.0999999999999</v>
      </c>
      <c r="AN101">
        <v>1113.0999999999999</v>
      </c>
      <c r="AO101">
        <v>15</v>
      </c>
    </row>
    <row r="102" spans="1:41" x14ac:dyDescent="0.3">
      <c r="A102" t="str">
        <f>"Trad IRN"</f>
        <v>Trad IRN</v>
      </c>
      <c r="B102" t="str">
        <f>"Bldg IRN"</f>
        <v>Bldg IRN</v>
      </c>
      <c r="C102" t="s">
        <v>41</v>
      </c>
      <c r="D102" t="s">
        <v>3</v>
      </c>
      <c r="E102" t="s">
        <v>80</v>
      </c>
      <c r="F102" t="s">
        <v>81</v>
      </c>
      <c r="G102" t="s">
        <v>82</v>
      </c>
      <c r="H102" t="s">
        <v>83</v>
      </c>
      <c r="I102" t="str">
        <f>"Trad IRN"</f>
        <v>Trad IRN</v>
      </c>
      <c r="J102" t="s">
        <v>43</v>
      </c>
      <c r="K102" t="s">
        <v>44</v>
      </c>
      <c r="L102" t="s">
        <v>45</v>
      </c>
      <c r="M102" t="s">
        <v>46</v>
      </c>
      <c r="N102" t="str">
        <f t="shared" si="8"/>
        <v>08/18/2022</v>
      </c>
      <c r="O102" t="str">
        <f t="shared" si="10"/>
        <v>12/31/2500</v>
      </c>
      <c r="P102">
        <v>1</v>
      </c>
      <c r="Q102">
        <v>1</v>
      </c>
      <c r="S102">
        <v>0</v>
      </c>
      <c r="T102">
        <v>1</v>
      </c>
      <c r="U102">
        <v>0</v>
      </c>
      <c r="V102" t="str">
        <f>"Trad IRN"</f>
        <v>Trad IRN</v>
      </c>
      <c r="W102">
        <v>100</v>
      </c>
      <c r="X102" t="s">
        <v>47</v>
      </c>
      <c r="Z102" t="s">
        <v>47</v>
      </c>
      <c r="AB102" t="s">
        <v>57</v>
      </c>
      <c r="AC102" t="s">
        <v>48</v>
      </c>
      <c r="AD102" t="s">
        <v>49</v>
      </c>
      <c r="AE102" t="s">
        <v>50</v>
      </c>
      <c r="AF102">
        <v>0</v>
      </c>
      <c r="AG102" t="s">
        <v>56</v>
      </c>
      <c r="AH102" t="str">
        <f>"Trad IRN"</f>
        <v>Trad IRN</v>
      </c>
      <c r="AI102" t="str">
        <f>"Bldg IRN"</f>
        <v>Bldg IRN</v>
      </c>
      <c r="AJ102" t="s">
        <v>48</v>
      </c>
      <c r="AK102" t="s">
        <v>48</v>
      </c>
      <c r="AL102" t="s">
        <v>53</v>
      </c>
      <c r="AM102">
        <v>1113.0999999999999</v>
      </c>
      <c r="AN102">
        <v>1113.0999999999999</v>
      </c>
      <c r="AO102">
        <v>15</v>
      </c>
    </row>
    <row r="103" spans="1:41" x14ac:dyDescent="0.3">
      <c r="A103" t="str">
        <f>"Trad IRN"</f>
        <v>Trad IRN</v>
      </c>
      <c r="B103" t="str">
        <f>"Bldg IRN"</f>
        <v>Bldg IRN</v>
      </c>
      <c r="C103" t="s">
        <v>41</v>
      </c>
      <c r="D103" t="s">
        <v>3</v>
      </c>
      <c r="E103" t="s">
        <v>80</v>
      </c>
      <c r="F103" t="s">
        <v>81</v>
      </c>
      <c r="G103" t="s">
        <v>82</v>
      </c>
      <c r="H103" t="s">
        <v>83</v>
      </c>
      <c r="I103" t="str">
        <f>"Trad IRN"</f>
        <v>Trad IRN</v>
      </c>
      <c r="J103" t="s">
        <v>43</v>
      </c>
      <c r="K103" t="s">
        <v>44</v>
      </c>
      <c r="L103" t="s">
        <v>45</v>
      </c>
      <c r="M103" t="s">
        <v>46</v>
      </c>
      <c r="N103" t="str">
        <f t="shared" si="8"/>
        <v>08/18/2022</v>
      </c>
      <c r="O103" t="str">
        <f>"01/11/2023"</f>
        <v>01/11/2023</v>
      </c>
      <c r="P103">
        <v>0.50397999999999998</v>
      </c>
      <c r="Q103">
        <v>0.50397999999999998</v>
      </c>
      <c r="S103">
        <v>0</v>
      </c>
      <c r="T103">
        <v>0.50397999999999998</v>
      </c>
      <c r="U103">
        <v>0</v>
      </c>
      <c r="V103" t="str">
        <f>"Trad IRN"</f>
        <v>Trad IRN</v>
      </c>
      <c r="W103">
        <v>100</v>
      </c>
      <c r="X103" t="s">
        <v>47</v>
      </c>
      <c r="Z103" t="s">
        <v>47</v>
      </c>
      <c r="AB103" t="s">
        <v>57</v>
      </c>
      <c r="AC103" t="s">
        <v>48</v>
      </c>
      <c r="AD103" t="s">
        <v>49</v>
      </c>
      <c r="AE103" t="s">
        <v>55</v>
      </c>
      <c r="AF103">
        <v>0</v>
      </c>
      <c r="AG103" t="s">
        <v>56</v>
      </c>
      <c r="AH103" t="str">
        <f>"Trad IRN"</f>
        <v>Trad IRN</v>
      </c>
      <c r="AI103" t="str">
        <f>"Bldg IRN"</f>
        <v>Bldg IRN</v>
      </c>
      <c r="AJ103" t="s">
        <v>48</v>
      </c>
      <c r="AK103" t="s">
        <v>48</v>
      </c>
      <c r="AL103" t="s">
        <v>53</v>
      </c>
      <c r="AM103">
        <v>560.98</v>
      </c>
      <c r="AN103">
        <v>1113.0999999999999</v>
      </c>
      <c r="AO103">
        <v>15</v>
      </c>
    </row>
    <row r="104" spans="1:41" x14ac:dyDescent="0.3">
      <c r="A104" t="str">
        <f>"Trad IRN"</f>
        <v>Trad IRN</v>
      </c>
      <c r="B104" t="str">
        <f>"Bldg IRN"</f>
        <v>Bldg IRN</v>
      </c>
      <c r="C104" t="s">
        <v>41</v>
      </c>
      <c r="D104" t="s">
        <v>3</v>
      </c>
      <c r="E104" t="s">
        <v>80</v>
      </c>
      <c r="F104" t="s">
        <v>81</v>
      </c>
      <c r="G104" t="s">
        <v>82</v>
      </c>
      <c r="H104" t="s">
        <v>83</v>
      </c>
      <c r="I104" t="str">
        <f>"Trad IRN"</f>
        <v>Trad IRN</v>
      </c>
      <c r="J104" t="s">
        <v>43</v>
      </c>
      <c r="K104" t="s">
        <v>44</v>
      </c>
      <c r="L104" t="s">
        <v>45</v>
      </c>
      <c r="M104" t="s">
        <v>46</v>
      </c>
      <c r="N104" t="str">
        <f>"01/12/2023"</f>
        <v>01/12/2023</v>
      </c>
      <c r="O104" t="str">
        <f t="shared" ref="O104:O135" si="11">"12/31/2500"</f>
        <v>12/31/2500</v>
      </c>
      <c r="P104">
        <v>0.49602000000000002</v>
      </c>
      <c r="Q104">
        <v>0.49602000000000002</v>
      </c>
      <c r="S104">
        <v>0</v>
      </c>
      <c r="T104">
        <v>0.49602000000000002</v>
      </c>
      <c r="U104">
        <v>0</v>
      </c>
      <c r="V104" t="str">
        <f>"Trad IRN"</f>
        <v>Trad IRN</v>
      </c>
      <c r="W104">
        <v>100</v>
      </c>
      <c r="X104" t="s">
        <v>47</v>
      </c>
      <c r="Z104" t="s">
        <v>47</v>
      </c>
      <c r="AB104" t="s">
        <v>57</v>
      </c>
      <c r="AC104" t="s">
        <v>48</v>
      </c>
      <c r="AD104" t="s">
        <v>49</v>
      </c>
      <c r="AE104" t="s">
        <v>55</v>
      </c>
      <c r="AF104">
        <v>0</v>
      </c>
      <c r="AG104" t="s">
        <v>56</v>
      </c>
      <c r="AH104" t="str">
        <f>"Trad IRN"</f>
        <v>Trad IRN</v>
      </c>
      <c r="AI104" t="str">
        <f>"Bldg IRN"</f>
        <v>Bldg IRN</v>
      </c>
      <c r="AJ104" t="s">
        <v>48</v>
      </c>
      <c r="AK104" t="s">
        <v>48</v>
      </c>
      <c r="AL104" t="s">
        <v>53</v>
      </c>
      <c r="AM104">
        <v>552.12</v>
      </c>
      <c r="AN104">
        <v>1113.0999999999999</v>
      </c>
      <c r="AO104">
        <v>15</v>
      </c>
    </row>
    <row r="105" spans="1:41" x14ac:dyDescent="0.3">
      <c r="A105" t="str">
        <f>"Trad IRN"</f>
        <v>Trad IRN</v>
      </c>
      <c r="B105" t="str">
        <f>"Bldg IRN"</f>
        <v>Bldg IRN</v>
      </c>
      <c r="C105" t="s">
        <v>41</v>
      </c>
      <c r="D105" t="s">
        <v>3</v>
      </c>
      <c r="E105" t="s">
        <v>80</v>
      </c>
      <c r="F105" t="s">
        <v>81</v>
      </c>
      <c r="G105" t="s">
        <v>82</v>
      </c>
      <c r="H105" t="s">
        <v>83</v>
      </c>
      <c r="I105" t="str">
        <f>"Trad IRN"</f>
        <v>Trad IRN</v>
      </c>
      <c r="J105" t="s">
        <v>43</v>
      </c>
      <c r="K105" t="s">
        <v>44</v>
      </c>
      <c r="L105" t="s">
        <v>45</v>
      </c>
      <c r="M105" t="s">
        <v>46</v>
      </c>
      <c r="N105" t="str">
        <f t="shared" ref="N105:N136" si="12">"08/18/2022"</f>
        <v>08/18/2022</v>
      </c>
      <c r="O105" t="str">
        <f t="shared" si="11"/>
        <v>12/31/2500</v>
      </c>
      <c r="P105">
        <v>1</v>
      </c>
      <c r="Q105">
        <v>1</v>
      </c>
      <c r="S105">
        <v>0</v>
      </c>
      <c r="T105">
        <v>1</v>
      </c>
      <c r="U105">
        <v>0</v>
      </c>
      <c r="V105" t="str">
        <f>"Trad IRN"</f>
        <v>Trad IRN</v>
      </c>
      <c r="W105">
        <v>100</v>
      </c>
      <c r="X105" t="s">
        <v>47</v>
      </c>
      <c r="Z105" t="s">
        <v>47</v>
      </c>
      <c r="AB105" t="str">
        <f>"01"</f>
        <v>01</v>
      </c>
      <c r="AC105" t="s">
        <v>48</v>
      </c>
      <c r="AD105" t="s">
        <v>49</v>
      </c>
      <c r="AE105" t="s">
        <v>50</v>
      </c>
      <c r="AF105">
        <v>0</v>
      </c>
      <c r="AG105" t="s">
        <v>56</v>
      </c>
      <c r="AH105" t="str">
        <f>"Trad IRN"</f>
        <v>Trad IRN</v>
      </c>
      <c r="AI105" t="str">
        <f>"Bldg IRN"</f>
        <v>Bldg IRN</v>
      </c>
      <c r="AJ105" t="s">
        <v>48</v>
      </c>
      <c r="AK105" t="s">
        <v>48</v>
      </c>
      <c r="AL105" t="s">
        <v>53</v>
      </c>
      <c r="AM105">
        <v>1113.0999999999999</v>
      </c>
      <c r="AN105">
        <v>1113.0999999999999</v>
      </c>
      <c r="AO105">
        <v>15</v>
      </c>
    </row>
    <row r="106" spans="1:41" x14ac:dyDescent="0.3">
      <c r="A106" t="str">
        <f>"Trad IRN"</f>
        <v>Trad IRN</v>
      </c>
      <c r="B106" t="str">
        <f>"Bldg IRN"</f>
        <v>Bldg IRN</v>
      </c>
      <c r="C106" t="s">
        <v>41</v>
      </c>
      <c r="D106" t="s">
        <v>3</v>
      </c>
      <c r="E106" t="s">
        <v>80</v>
      </c>
      <c r="F106" t="s">
        <v>81</v>
      </c>
      <c r="G106" t="s">
        <v>82</v>
      </c>
      <c r="H106" t="s">
        <v>83</v>
      </c>
      <c r="I106" t="str">
        <f>"Trad IRN"</f>
        <v>Trad IRN</v>
      </c>
      <c r="J106" t="s">
        <v>43</v>
      </c>
      <c r="K106" t="s">
        <v>44</v>
      </c>
      <c r="L106" t="s">
        <v>45</v>
      </c>
      <c r="M106" t="s">
        <v>46</v>
      </c>
      <c r="N106" t="str">
        <f t="shared" si="12"/>
        <v>08/18/2022</v>
      </c>
      <c r="O106" t="str">
        <f t="shared" si="11"/>
        <v>12/31/2500</v>
      </c>
      <c r="P106">
        <v>1</v>
      </c>
      <c r="Q106">
        <v>1</v>
      </c>
      <c r="R106">
        <v>1</v>
      </c>
      <c r="S106">
        <v>0</v>
      </c>
      <c r="T106">
        <v>1</v>
      </c>
      <c r="U106">
        <v>0</v>
      </c>
      <c r="V106" t="str">
        <f>"Trad IRN"</f>
        <v>Trad IRN</v>
      </c>
      <c r="W106">
        <v>100</v>
      </c>
      <c r="X106" t="s">
        <v>47</v>
      </c>
      <c r="Z106" t="s">
        <v>47</v>
      </c>
      <c r="AB106" t="str">
        <f>"01"</f>
        <v>01</v>
      </c>
      <c r="AC106" t="str">
        <f>"05"</f>
        <v>05</v>
      </c>
      <c r="AD106" t="str">
        <f>"1"</f>
        <v>1</v>
      </c>
      <c r="AE106" t="s">
        <v>50</v>
      </c>
      <c r="AF106">
        <v>0</v>
      </c>
      <c r="AG106" t="s">
        <v>56</v>
      </c>
      <c r="AH106" t="str">
        <f>"Trad IRN"</f>
        <v>Trad IRN</v>
      </c>
      <c r="AI106" t="str">
        <f>"Bldg IRN"</f>
        <v>Bldg IRN</v>
      </c>
      <c r="AJ106" t="s">
        <v>48</v>
      </c>
      <c r="AK106" t="s">
        <v>48</v>
      </c>
      <c r="AL106" t="s">
        <v>53</v>
      </c>
      <c r="AM106">
        <v>1113.0999999999999</v>
      </c>
      <c r="AN106">
        <v>1113.0999999999999</v>
      </c>
      <c r="AO106">
        <v>15</v>
      </c>
    </row>
    <row r="107" spans="1:41" x14ac:dyDescent="0.3">
      <c r="A107" t="str">
        <f>"Trad IRN"</f>
        <v>Trad IRN</v>
      </c>
      <c r="B107" t="str">
        <f>"Bldg IRN"</f>
        <v>Bldg IRN</v>
      </c>
      <c r="C107" t="s">
        <v>41</v>
      </c>
      <c r="D107" t="s">
        <v>3</v>
      </c>
      <c r="E107" t="s">
        <v>80</v>
      </c>
      <c r="F107" t="s">
        <v>81</v>
      </c>
      <c r="G107" t="s">
        <v>82</v>
      </c>
      <c r="H107" t="s">
        <v>83</v>
      </c>
      <c r="I107" t="str">
        <f>"Trad IRN"</f>
        <v>Trad IRN</v>
      </c>
      <c r="J107" t="s">
        <v>43</v>
      </c>
      <c r="K107" t="s">
        <v>44</v>
      </c>
      <c r="L107" t="s">
        <v>45</v>
      </c>
      <c r="M107" t="s">
        <v>46</v>
      </c>
      <c r="N107" t="str">
        <f t="shared" si="12"/>
        <v>08/18/2022</v>
      </c>
      <c r="O107" t="str">
        <f t="shared" si="11"/>
        <v>12/31/2500</v>
      </c>
      <c r="P107">
        <v>1</v>
      </c>
      <c r="Q107">
        <v>1</v>
      </c>
      <c r="S107">
        <v>0</v>
      </c>
      <c r="T107">
        <v>1</v>
      </c>
      <c r="U107">
        <v>0</v>
      </c>
      <c r="V107" t="str">
        <f>"Trad IRN"</f>
        <v>Trad IRN</v>
      </c>
      <c r="W107">
        <v>100</v>
      </c>
      <c r="X107" t="s">
        <v>47</v>
      </c>
      <c r="Z107" t="s">
        <v>47</v>
      </c>
      <c r="AB107" t="str">
        <f>"04"</f>
        <v>04</v>
      </c>
      <c r="AC107" t="s">
        <v>48</v>
      </c>
      <c r="AD107" t="s">
        <v>49</v>
      </c>
      <c r="AE107" t="s">
        <v>50</v>
      </c>
      <c r="AF107">
        <v>0</v>
      </c>
      <c r="AG107" t="s">
        <v>56</v>
      </c>
      <c r="AH107" t="str">
        <f>"Trad IRN"</f>
        <v>Trad IRN</v>
      </c>
      <c r="AI107" t="str">
        <f>"Bldg IRN"</f>
        <v>Bldg IRN</v>
      </c>
      <c r="AJ107" t="s">
        <v>48</v>
      </c>
      <c r="AK107" t="s">
        <v>48</v>
      </c>
      <c r="AL107" t="s">
        <v>53</v>
      </c>
      <c r="AM107">
        <v>1113.0999999999999</v>
      </c>
      <c r="AN107">
        <v>1113.0999999999999</v>
      </c>
      <c r="AO107">
        <v>15</v>
      </c>
    </row>
    <row r="108" spans="1:41" x14ac:dyDescent="0.3">
      <c r="A108" t="str">
        <f>"Trad IRN"</f>
        <v>Trad IRN</v>
      </c>
      <c r="B108" t="str">
        <f>"Bldg IRN"</f>
        <v>Bldg IRN</v>
      </c>
      <c r="C108" t="s">
        <v>41</v>
      </c>
      <c r="D108" t="s">
        <v>3</v>
      </c>
      <c r="E108" t="s">
        <v>80</v>
      </c>
      <c r="F108" t="s">
        <v>81</v>
      </c>
      <c r="G108" t="s">
        <v>82</v>
      </c>
      <c r="H108" t="s">
        <v>83</v>
      </c>
      <c r="I108" t="str">
        <f>"Trad IRN"</f>
        <v>Trad IRN</v>
      </c>
      <c r="J108" t="s">
        <v>43</v>
      </c>
      <c r="K108" t="s">
        <v>44</v>
      </c>
      <c r="L108" t="s">
        <v>45</v>
      </c>
      <c r="M108" t="s">
        <v>46</v>
      </c>
      <c r="N108" t="str">
        <f t="shared" si="12"/>
        <v>08/18/2022</v>
      </c>
      <c r="O108" t="str">
        <f t="shared" si="11"/>
        <v>12/31/2500</v>
      </c>
      <c r="P108">
        <v>1</v>
      </c>
      <c r="Q108">
        <v>1</v>
      </c>
      <c r="S108">
        <v>0</v>
      </c>
      <c r="T108">
        <v>1</v>
      </c>
      <c r="U108">
        <v>0</v>
      </c>
      <c r="V108" t="str">
        <f>"Trad IRN"</f>
        <v>Trad IRN</v>
      </c>
      <c r="W108">
        <v>100</v>
      </c>
      <c r="X108" t="s">
        <v>47</v>
      </c>
      <c r="Z108" t="s">
        <v>47</v>
      </c>
      <c r="AB108" t="str">
        <f>"02"</f>
        <v>02</v>
      </c>
      <c r="AC108" t="s">
        <v>48</v>
      </c>
      <c r="AD108" t="s">
        <v>49</v>
      </c>
      <c r="AE108" t="s">
        <v>50</v>
      </c>
      <c r="AF108">
        <v>0</v>
      </c>
      <c r="AG108" t="s">
        <v>56</v>
      </c>
      <c r="AH108" t="str">
        <f>"Trad IRN"</f>
        <v>Trad IRN</v>
      </c>
      <c r="AI108" t="str">
        <f>"Bldg IRN"</f>
        <v>Bldg IRN</v>
      </c>
      <c r="AJ108" t="s">
        <v>48</v>
      </c>
      <c r="AK108" t="s">
        <v>48</v>
      </c>
      <c r="AL108" t="s">
        <v>53</v>
      </c>
      <c r="AM108">
        <v>1113.0999999999999</v>
      </c>
      <c r="AN108">
        <v>1113.0999999999999</v>
      </c>
      <c r="AO108">
        <v>15</v>
      </c>
    </row>
    <row r="109" spans="1:41" x14ac:dyDescent="0.3">
      <c r="A109" t="str">
        <f>"Trad IRN"</f>
        <v>Trad IRN</v>
      </c>
      <c r="B109" t="str">
        <f>"Bldg IRN"</f>
        <v>Bldg IRN</v>
      </c>
      <c r="C109" t="s">
        <v>41</v>
      </c>
      <c r="D109" t="s">
        <v>3</v>
      </c>
      <c r="E109" t="s">
        <v>80</v>
      </c>
      <c r="F109" t="s">
        <v>81</v>
      </c>
      <c r="G109" t="s">
        <v>82</v>
      </c>
      <c r="H109" t="s">
        <v>83</v>
      </c>
      <c r="I109" t="str">
        <f>"Trad IRN"</f>
        <v>Trad IRN</v>
      </c>
      <c r="J109" t="s">
        <v>43</v>
      </c>
      <c r="K109" t="s">
        <v>44</v>
      </c>
      <c r="L109" t="s">
        <v>45</v>
      </c>
      <c r="M109" t="s">
        <v>46</v>
      </c>
      <c r="N109" t="str">
        <f t="shared" si="12"/>
        <v>08/18/2022</v>
      </c>
      <c r="O109" t="str">
        <f t="shared" si="11"/>
        <v>12/31/2500</v>
      </c>
      <c r="P109">
        <v>1</v>
      </c>
      <c r="Q109">
        <v>1</v>
      </c>
      <c r="R109">
        <v>1</v>
      </c>
      <c r="S109">
        <v>0</v>
      </c>
      <c r="T109">
        <v>1</v>
      </c>
      <c r="U109">
        <v>0</v>
      </c>
      <c r="V109" t="str">
        <f>"Trad IRN"</f>
        <v>Trad IRN</v>
      </c>
      <c r="W109">
        <v>100</v>
      </c>
      <c r="X109" t="s">
        <v>47</v>
      </c>
      <c r="Z109" t="s">
        <v>47</v>
      </c>
      <c r="AB109" t="str">
        <f>"04"</f>
        <v>04</v>
      </c>
      <c r="AC109" t="str">
        <f>"15"</f>
        <v>15</v>
      </c>
      <c r="AD109" t="str">
        <f>"2"</f>
        <v>2</v>
      </c>
      <c r="AE109" t="s">
        <v>50</v>
      </c>
      <c r="AF109">
        <v>0</v>
      </c>
      <c r="AG109" t="s">
        <v>56</v>
      </c>
      <c r="AH109" t="str">
        <f>"Trad IRN"</f>
        <v>Trad IRN</v>
      </c>
      <c r="AI109" t="str">
        <f>"Bldg IRN"</f>
        <v>Bldg IRN</v>
      </c>
      <c r="AJ109" t="s">
        <v>48</v>
      </c>
      <c r="AK109" t="s">
        <v>48</v>
      </c>
      <c r="AL109" t="s">
        <v>53</v>
      </c>
      <c r="AM109">
        <v>1113.0999999999999</v>
      </c>
      <c r="AN109">
        <v>1113.0999999999999</v>
      </c>
      <c r="AO109">
        <v>15</v>
      </c>
    </row>
    <row r="110" spans="1:41" x14ac:dyDescent="0.3">
      <c r="A110" t="str">
        <f>"Trad IRN"</f>
        <v>Trad IRN</v>
      </c>
      <c r="B110" t="str">
        <f>"Bldg IRN"</f>
        <v>Bldg IRN</v>
      </c>
      <c r="C110" t="s">
        <v>41</v>
      </c>
      <c r="D110" t="s">
        <v>3</v>
      </c>
      <c r="E110" t="s">
        <v>80</v>
      </c>
      <c r="F110" t="s">
        <v>81</v>
      </c>
      <c r="G110" t="s">
        <v>82</v>
      </c>
      <c r="H110" t="s">
        <v>83</v>
      </c>
      <c r="I110" t="str">
        <f>"Trad IRN"</f>
        <v>Trad IRN</v>
      </c>
      <c r="J110" t="s">
        <v>43</v>
      </c>
      <c r="K110" t="s">
        <v>44</v>
      </c>
      <c r="L110" t="s">
        <v>45</v>
      </c>
      <c r="M110" t="s">
        <v>46</v>
      </c>
      <c r="N110" t="str">
        <f t="shared" si="12"/>
        <v>08/18/2022</v>
      </c>
      <c r="O110" t="str">
        <f t="shared" si="11"/>
        <v>12/31/2500</v>
      </c>
      <c r="P110">
        <v>1</v>
      </c>
      <c r="Q110">
        <v>1</v>
      </c>
      <c r="S110">
        <v>0</v>
      </c>
      <c r="T110">
        <v>1</v>
      </c>
      <c r="U110">
        <v>0</v>
      </c>
      <c r="V110" t="str">
        <f>"Trad IRN"</f>
        <v>Trad IRN</v>
      </c>
      <c r="W110">
        <v>100</v>
      </c>
      <c r="X110" t="s">
        <v>47</v>
      </c>
      <c r="Z110" t="s">
        <v>47</v>
      </c>
      <c r="AB110" t="s">
        <v>57</v>
      </c>
      <c r="AC110" t="s">
        <v>48</v>
      </c>
      <c r="AD110" t="s">
        <v>49</v>
      </c>
      <c r="AE110" t="s">
        <v>50</v>
      </c>
      <c r="AF110">
        <v>0</v>
      </c>
      <c r="AG110" t="s">
        <v>56</v>
      </c>
      <c r="AH110" t="str">
        <f>"Trad IRN"</f>
        <v>Trad IRN</v>
      </c>
      <c r="AI110" t="str">
        <f>"Bldg IRN"</f>
        <v>Bldg IRN</v>
      </c>
      <c r="AJ110" t="s">
        <v>48</v>
      </c>
      <c r="AK110" t="s">
        <v>48</v>
      </c>
      <c r="AL110" t="s">
        <v>53</v>
      </c>
      <c r="AM110">
        <v>1113.0999999999999</v>
      </c>
      <c r="AN110">
        <v>1113.0999999999999</v>
      </c>
      <c r="AO110">
        <v>15</v>
      </c>
    </row>
    <row r="111" spans="1:41" x14ac:dyDescent="0.3">
      <c r="A111" t="str">
        <f>"Trad IRN"</f>
        <v>Trad IRN</v>
      </c>
      <c r="B111" t="str">
        <f>"Bldg IRN"</f>
        <v>Bldg IRN</v>
      </c>
      <c r="C111" t="s">
        <v>41</v>
      </c>
      <c r="D111" t="s">
        <v>3</v>
      </c>
      <c r="E111" t="s">
        <v>80</v>
      </c>
      <c r="F111" t="s">
        <v>81</v>
      </c>
      <c r="G111" t="s">
        <v>82</v>
      </c>
      <c r="H111" t="s">
        <v>83</v>
      </c>
      <c r="I111" t="str">
        <f>"Trad IRN"</f>
        <v>Trad IRN</v>
      </c>
      <c r="J111" t="s">
        <v>43</v>
      </c>
      <c r="K111" t="s">
        <v>44</v>
      </c>
      <c r="L111" t="s">
        <v>45</v>
      </c>
      <c r="M111" t="s">
        <v>46</v>
      </c>
      <c r="N111" t="str">
        <f t="shared" si="12"/>
        <v>08/18/2022</v>
      </c>
      <c r="O111" t="str">
        <f t="shared" si="11"/>
        <v>12/31/2500</v>
      </c>
      <c r="P111">
        <v>1</v>
      </c>
      <c r="Q111">
        <v>1</v>
      </c>
      <c r="R111">
        <v>1</v>
      </c>
      <c r="S111">
        <v>0</v>
      </c>
      <c r="T111">
        <v>1</v>
      </c>
      <c r="U111">
        <v>0</v>
      </c>
      <c r="V111" t="str">
        <f>"Trad IRN"</f>
        <v>Trad IRN</v>
      </c>
      <c r="W111">
        <v>0</v>
      </c>
      <c r="X111" t="s">
        <v>58</v>
      </c>
      <c r="Y111" t="str">
        <f>"100"</f>
        <v>100</v>
      </c>
      <c r="Z111" t="s">
        <v>47</v>
      </c>
      <c r="AB111" t="str">
        <f>"05"</f>
        <v>05</v>
      </c>
      <c r="AC111" t="str">
        <f>"12"</f>
        <v>12</v>
      </c>
      <c r="AD111" t="str">
        <f>"6"</f>
        <v>6</v>
      </c>
      <c r="AE111" t="s">
        <v>50</v>
      </c>
      <c r="AF111">
        <v>0</v>
      </c>
      <c r="AG111" t="s">
        <v>56</v>
      </c>
      <c r="AH111" t="str">
        <f>"Trad IRN"</f>
        <v>Trad IRN</v>
      </c>
      <c r="AI111" t="str">
        <f>"Bldg IRN"</f>
        <v>Bldg IRN</v>
      </c>
      <c r="AJ111" t="s">
        <v>48</v>
      </c>
      <c r="AK111" t="s">
        <v>48</v>
      </c>
      <c r="AL111" t="s">
        <v>53</v>
      </c>
      <c r="AM111">
        <v>1113.0999999999999</v>
      </c>
      <c r="AN111">
        <v>1113.0999999999999</v>
      </c>
      <c r="AO111">
        <v>15</v>
      </c>
    </row>
    <row r="112" spans="1:41" x14ac:dyDescent="0.3">
      <c r="A112" t="str">
        <f>"Trad IRN"</f>
        <v>Trad IRN</v>
      </c>
      <c r="B112" t="str">
        <f>"Bldg IRN"</f>
        <v>Bldg IRN</v>
      </c>
      <c r="C112" t="s">
        <v>41</v>
      </c>
      <c r="D112" t="s">
        <v>3</v>
      </c>
      <c r="E112" t="s">
        <v>80</v>
      </c>
      <c r="F112" t="s">
        <v>81</v>
      </c>
      <c r="G112" t="s">
        <v>82</v>
      </c>
      <c r="H112" t="s">
        <v>83</v>
      </c>
      <c r="I112" t="str">
        <f>"Trad IRN"</f>
        <v>Trad IRN</v>
      </c>
      <c r="J112" t="s">
        <v>43</v>
      </c>
      <c r="K112" t="s">
        <v>44</v>
      </c>
      <c r="L112" t="s">
        <v>45</v>
      </c>
      <c r="M112" t="s">
        <v>46</v>
      </c>
      <c r="N112" t="str">
        <f t="shared" si="12"/>
        <v>08/18/2022</v>
      </c>
      <c r="O112" t="str">
        <f t="shared" si="11"/>
        <v>12/31/2500</v>
      </c>
      <c r="P112">
        <v>1</v>
      </c>
      <c r="Q112">
        <v>1</v>
      </c>
      <c r="R112">
        <v>1</v>
      </c>
      <c r="S112">
        <v>0</v>
      </c>
      <c r="T112">
        <v>1</v>
      </c>
      <c r="U112">
        <v>0</v>
      </c>
      <c r="V112" t="str">
        <f>"Trad IRN"</f>
        <v>Trad IRN</v>
      </c>
      <c r="W112">
        <v>100</v>
      </c>
      <c r="X112" t="s">
        <v>47</v>
      </c>
      <c r="Z112" t="s">
        <v>47</v>
      </c>
      <c r="AB112" t="str">
        <f>"05"</f>
        <v>05</v>
      </c>
      <c r="AC112" t="str">
        <f>"10"</f>
        <v>10</v>
      </c>
      <c r="AD112" t="str">
        <f>"2"</f>
        <v>2</v>
      </c>
      <c r="AE112" t="s">
        <v>50</v>
      </c>
      <c r="AF112">
        <v>0</v>
      </c>
      <c r="AG112" t="s">
        <v>56</v>
      </c>
      <c r="AH112" t="str">
        <f>"Trad IRN"</f>
        <v>Trad IRN</v>
      </c>
      <c r="AI112" t="str">
        <f>"Bldg IRN"</f>
        <v>Bldg IRN</v>
      </c>
      <c r="AJ112" t="s">
        <v>48</v>
      </c>
      <c r="AK112" t="s">
        <v>48</v>
      </c>
      <c r="AL112" t="s">
        <v>53</v>
      </c>
      <c r="AM112">
        <v>1113.0999999999999</v>
      </c>
      <c r="AN112">
        <v>1113.0999999999999</v>
      </c>
      <c r="AO112">
        <v>15</v>
      </c>
    </row>
    <row r="113" spans="1:41" x14ac:dyDescent="0.3">
      <c r="A113" t="str">
        <f>"Trad IRN"</f>
        <v>Trad IRN</v>
      </c>
      <c r="B113" t="str">
        <f>"Bldg IRN"</f>
        <v>Bldg IRN</v>
      </c>
      <c r="C113" t="s">
        <v>41</v>
      </c>
      <c r="D113" t="s">
        <v>3</v>
      </c>
      <c r="E113" t="s">
        <v>80</v>
      </c>
      <c r="F113" t="s">
        <v>81</v>
      </c>
      <c r="G113" t="s">
        <v>82</v>
      </c>
      <c r="H113" t="s">
        <v>83</v>
      </c>
      <c r="I113" t="str">
        <f>"Trad IRN"</f>
        <v>Trad IRN</v>
      </c>
      <c r="J113" t="s">
        <v>43</v>
      </c>
      <c r="K113" t="s">
        <v>44</v>
      </c>
      <c r="L113" t="s">
        <v>45</v>
      </c>
      <c r="M113" t="s">
        <v>46</v>
      </c>
      <c r="N113" t="str">
        <f t="shared" si="12"/>
        <v>08/18/2022</v>
      </c>
      <c r="O113" t="str">
        <f t="shared" si="11"/>
        <v>12/31/2500</v>
      </c>
      <c r="P113">
        <v>1</v>
      </c>
      <c r="Q113">
        <v>1</v>
      </c>
      <c r="S113">
        <v>0</v>
      </c>
      <c r="T113">
        <v>1</v>
      </c>
      <c r="U113">
        <v>0</v>
      </c>
      <c r="V113" t="str">
        <f>"Trad IRN"</f>
        <v>Trad IRN</v>
      </c>
      <c r="W113">
        <v>100</v>
      </c>
      <c r="X113" t="s">
        <v>47</v>
      </c>
      <c r="Z113" t="s">
        <v>47</v>
      </c>
      <c r="AB113" t="str">
        <f>"02"</f>
        <v>02</v>
      </c>
      <c r="AC113" t="s">
        <v>48</v>
      </c>
      <c r="AD113" t="s">
        <v>49</v>
      </c>
      <c r="AE113" t="s">
        <v>50</v>
      </c>
      <c r="AF113">
        <v>0</v>
      </c>
      <c r="AG113" t="s">
        <v>56</v>
      </c>
      <c r="AH113" t="str">
        <f>"Trad IRN"</f>
        <v>Trad IRN</v>
      </c>
      <c r="AI113" t="str">
        <f>"Bldg IRN"</f>
        <v>Bldg IRN</v>
      </c>
      <c r="AJ113" t="s">
        <v>48</v>
      </c>
      <c r="AK113" t="s">
        <v>48</v>
      </c>
      <c r="AL113" t="s">
        <v>53</v>
      </c>
      <c r="AM113">
        <v>1113.0999999999999</v>
      </c>
      <c r="AN113">
        <v>1113.0999999999999</v>
      </c>
      <c r="AO113">
        <v>15</v>
      </c>
    </row>
    <row r="114" spans="1:41" x14ac:dyDescent="0.3">
      <c r="A114" t="str">
        <f>"Trad IRN"</f>
        <v>Trad IRN</v>
      </c>
      <c r="B114" t="str">
        <f>"Bldg IRN"</f>
        <v>Bldg IRN</v>
      </c>
      <c r="C114" t="s">
        <v>41</v>
      </c>
      <c r="D114" t="s">
        <v>3</v>
      </c>
      <c r="E114" t="s">
        <v>80</v>
      </c>
      <c r="F114" t="s">
        <v>81</v>
      </c>
      <c r="G114" t="s">
        <v>82</v>
      </c>
      <c r="H114" t="s">
        <v>83</v>
      </c>
      <c r="I114" t="str">
        <f>"Trad IRN"</f>
        <v>Trad IRN</v>
      </c>
      <c r="J114" t="s">
        <v>43</v>
      </c>
      <c r="K114" t="s">
        <v>44</v>
      </c>
      <c r="L114" t="s">
        <v>45</v>
      </c>
      <c r="M114" t="s">
        <v>46</v>
      </c>
      <c r="N114" t="str">
        <f t="shared" si="12"/>
        <v>08/18/2022</v>
      </c>
      <c r="O114" t="str">
        <f t="shared" si="11"/>
        <v>12/31/2500</v>
      </c>
      <c r="P114">
        <v>1</v>
      </c>
      <c r="Q114">
        <v>1</v>
      </c>
      <c r="S114">
        <v>0</v>
      </c>
      <c r="T114">
        <v>1</v>
      </c>
      <c r="U114">
        <v>0</v>
      </c>
      <c r="V114" t="str">
        <f>"Trad IRN"</f>
        <v>Trad IRN</v>
      </c>
      <c r="W114">
        <v>100</v>
      </c>
      <c r="X114" t="s">
        <v>47</v>
      </c>
      <c r="Z114" t="s">
        <v>47</v>
      </c>
      <c r="AB114" t="str">
        <f>"05"</f>
        <v>05</v>
      </c>
      <c r="AC114" t="s">
        <v>48</v>
      </c>
      <c r="AD114" t="s">
        <v>49</v>
      </c>
      <c r="AE114" t="s">
        <v>50</v>
      </c>
      <c r="AF114">
        <v>0</v>
      </c>
      <c r="AG114" t="s">
        <v>56</v>
      </c>
      <c r="AH114" t="str">
        <f>"Trad IRN"</f>
        <v>Trad IRN</v>
      </c>
      <c r="AI114" t="str">
        <f>"Bldg IRN"</f>
        <v>Bldg IRN</v>
      </c>
      <c r="AJ114" t="s">
        <v>48</v>
      </c>
      <c r="AK114" t="s">
        <v>48</v>
      </c>
      <c r="AL114" t="s">
        <v>53</v>
      </c>
      <c r="AM114">
        <v>1113.0999999999999</v>
      </c>
      <c r="AN114">
        <v>1113.0999999999999</v>
      </c>
      <c r="AO114">
        <v>15</v>
      </c>
    </row>
    <row r="115" spans="1:41" x14ac:dyDescent="0.3">
      <c r="A115" t="str">
        <f>"Trad IRN"</f>
        <v>Trad IRN</v>
      </c>
      <c r="B115" t="str">
        <f>"Bldg IRN"</f>
        <v>Bldg IRN</v>
      </c>
      <c r="C115" t="s">
        <v>41</v>
      </c>
      <c r="D115" t="s">
        <v>3</v>
      </c>
      <c r="E115" t="s">
        <v>80</v>
      </c>
      <c r="F115" t="s">
        <v>81</v>
      </c>
      <c r="G115" t="s">
        <v>82</v>
      </c>
      <c r="H115" t="s">
        <v>83</v>
      </c>
      <c r="I115" t="str">
        <f>"Trad IRN"</f>
        <v>Trad IRN</v>
      </c>
      <c r="J115" t="s">
        <v>43</v>
      </c>
      <c r="K115" t="s">
        <v>44</v>
      </c>
      <c r="L115" t="s">
        <v>45</v>
      </c>
      <c r="M115" t="s">
        <v>46</v>
      </c>
      <c r="N115" t="str">
        <f t="shared" si="12"/>
        <v>08/18/2022</v>
      </c>
      <c r="O115" t="str">
        <f t="shared" si="11"/>
        <v>12/31/2500</v>
      </c>
      <c r="P115">
        <v>1</v>
      </c>
      <c r="Q115">
        <v>1</v>
      </c>
      <c r="S115">
        <v>0</v>
      </c>
      <c r="T115">
        <v>1</v>
      </c>
      <c r="U115">
        <v>0</v>
      </c>
      <c r="V115" t="str">
        <f>"Trad IRN"</f>
        <v>Trad IRN</v>
      </c>
      <c r="W115">
        <v>100</v>
      </c>
      <c r="X115" t="s">
        <v>47</v>
      </c>
      <c r="Z115" t="s">
        <v>47</v>
      </c>
      <c r="AB115" t="s">
        <v>57</v>
      </c>
      <c r="AC115" t="s">
        <v>48</v>
      </c>
      <c r="AD115" t="s">
        <v>49</v>
      </c>
      <c r="AE115" t="s">
        <v>50</v>
      </c>
      <c r="AF115">
        <v>0</v>
      </c>
      <c r="AG115" t="s">
        <v>56</v>
      </c>
      <c r="AH115" t="str">
        <f>"Trad IRN"</f>
        <v>Trad IRN</v>
      </c>
      <c r="AI115" t="str">
        <f>"Bldg IRN"</f>
        <v>Bldg IRN</v>
      </c>
      <c r="AJ115" t="s">
        <v>48</v>
      </c>
      <c r="AK115" t="s">
        <v>48</v>
      </c>
      <c r="AL115" t="s">
        <v>53</v>
      </c>
      <c r="AM115">
        <v>1113.0999999999999</v>
      </c>
      <c r="AN115">
        <v>1113.0999999999999</v>
      </c>
      <c r="AO115">
        <v>15</v>
      </c>
    </row>
    <row r="116" spans="1:41" x14ac:dyDescent="0.3">
      <c r="A116" t="str">
        <f>"Trad IRN"</f>
        <v>Trad IRN</v>
      </c>
      <c r="B116" t="str">
        <f>"Bldg IRN"</f>
        <v>Bldg IRN</v>
      </c>
      <c r="C116" t="s">
        <v>41</v>
      </c>
      <c r="D116" t="s">
        <v>3</v>
      </c>
      <c r="E116" t="s">
        <v>80</v>
      </c>
      <c r="F116" t="s">
        <v>81</v>
      </c>
      <c r="G116" t="s">
        <v>82</v>
      </c>
      <c r="H116" t="s">
        <v>83</v>
      </c>
      <c r="I116" t="str">
        <f>"Trad IRN"</f>
        <v>Trad IRN</v>
      </c>
      <c r="J116" t="s">
        <v>43</v>
      </c>
      <c r="K116" t="s">
        <v>44</v>
      </c>
      <c r="L116" t="s">
        <v>45</v>
      </c>
      <c r="M116" t="s">
        <v>46</v>
      </c>
      <c r="N116" t="str">
        <f t="shared" si="12"/>
        <v>08/18/2022</v>
      </c>
      <c r="O116" t="str">
        <f t="shared" si="11"/>
        <v>12/31/2500</v>
      </c>
      <c r="P116">
        <v>1</v>
      </c>
      <c r="Q116">
        <v>1</v>
      </c>
      <c r="S116">
        <v>0</v>
      </c>
      <c r="T116">
        <v>1</v>
      </c>
      <c r="U116">
        <v>0</v>
      </c>
      <c r="V116" t="str">
        <f>"Trad IRN"</f>
        <v>Trad IRN</v>
      </c>
      <c r="W116">
        <v>100</v>
      </c>
      <c r="X116" t="s">
        <v>47</v>
      </c>
      <c r="Z116" t="s">
        <v>47</v>
      </c>
      <c r="AB116" t="str">
        <f>"02"</f>
        <v>02</v>
      </c>
      <c r="AC116" t="s">
        <v>48</v>
      </c>
      <c r="AD116" t="s">
        <v>49</v>
      </c>
      <c r="AE116" t="s">
        <v>50</v>
      </c>
      <c r="AF116">
        <v>0</v>
      </c>
      <c r="AG116" t="s">
        <v>56</v>
      </c>
      <c r="AH116" t="str">
        <f>"Trad IRN"</f>
        <v>Trad IRN</v>
      </c>
      <c r="AI116" t="str">
        <f>"Bldg IRN"</f>
        <v>Bldg IRN</v>
      </c>
      <c r="AJ116" t="s">
        <v>48</v>
      </c>
      <c r="AK116" t="s">
        <v>48</v>
      </c>
      <c r="AL116" t="s">
        <v>53</v>
      </c>
      <c r="AM116">
        <v>1113.0999999999999</v>
      </c>
      <c r="AN116">
        <v>1113.0999999999999</v>
      </c>
      <c r="AO116">
        <v>15</v>
      </c>
    </row>
    <row r="117" spans="1:41" x14ac:dyDescent="0.3">
      <c r="A117" t="str">
        <f>"Trad IRN"</f>
        <v>Trad IRN</v>
      </c>
      <c r="B117" t="str">
        <f>"Bldg IRN"</f>
        <v>Bldg IRN</v>
      </c>
      <c r="C117" t="s">
        <v>41</v>
      </c>
      <c r="D117" t="s">
        <v>3</v>
      </c>
      <c r="E117" t="s">
        <v>80</v>
      </c>
      <c r="F117" t="s">
        <v>81</v>
      </c>
      <c r="G117" t="s">
        <v>82</v>
      </c>
      <c r="H117" t="s">
        <v>83</v>
      </c>
      <c r="I117" t="str">
        <f>"Trad IRN"</f>
        <v>Trad IRN</v>
      </c>
      <c r="J117" t="s">
        <v>43</v>
      </c>
      <c r="K117" t="s">
        <v>44</v>
      </c>
      <c r="L117" t="s">
        <v>45</v>
      </c>
      <c r="M117" t="s">
        <v>46</v>
      </c>
      <c r="N117" t="str">
        <f t="shared" si="12"/>
        <v>08/18/2022</v>
      </c>
      <c r="O117" t="str">
        <f t="shared" si="11"/>
        <v>12/31/2500</v>
      </c>
      <c r="P117">
        <v>1</v>
      </c>
      <c r="Q117">
        <v>1</v>
      </c>
      <c r="S117">
        <v>0</v>
      </c>
      <c r="T117">
        <v>1</v>
      </c>
      <c r="U117">
        <v>0</v>
      </c>
      <c r="V117" t="str">
        <f>"Trad IRN"</f>
        <v>Trad IRN</v>
      </c>
      <c r="W117">
        <v>100</v>
      </c>
      <c r="X117" t="s">
        <v>47</v>
      </c>
      <c r="Z117" t="s">
        <v>47</v>
      </c>
      <c r="AB117" t="str">
        <f>"01"</f>
        <v>01</v>
      </c>
      <c r="AC117" t="s">
        <v>48</v>
      </c>
      <c r="AD117" t="s">
        <v>49</v>
      </c>
      <c r="AE117" t="s">
        <v>50</v>
      </c>
      <c r="AF117">
        <v>0</v>
      </c>
      <c r="AG117" t="s">
        <v>56</v>
      </c>
      <c r="AH117" t="str">
        <f>"Trad IRN"</f>
        <v>Trad IRN</v>
      </c>
      <c r="AI117" t="str">
        <f>"Bldg IRN"</f>
        <v>Bldg IRN</v>
      </c>
      <c r="AJ117" t="s">
        <v>48</v>
      </c>
      <c r="AK117" t="s">
        <v>48</v>
      </c>
      <c r="AL117" t="s">
        <v>53</v>
      </c>
      <c r="AM117">
        <v>1113.0999999999999</v>
      </c>
      <c r="AN117">
        <v>1113.0999999999999</v>
      </c>
      <c r="AO117">
        <v>15</v>
      </c>
    </row>
    <row r="118" spans="1:41" x14ac:dyDescent="0.3">
      <c r="A118" t="str">
        <f>"Trad IRN"</f>
        <v>Trad IRN</v>
      </c>
      <c r="B118" t="str">
        <f>"Bldg IRN"</f>
        <v>Bldg IRN</v>
      </c>
      <c r="C118" t="s">
        <v>41</v>
      </c>
      <c r="D118" t="s">
        <v>3</v>
      </c>
      <c r="E118" t="s">
        <v>80</v>
      </c>
      <c r="F118" t="s">
        <v>81</v>
      </c>
      <c r="G118" t="s">
        <v>82</v>
      </c>
      <c r="H118" t="s">
        <v>83</v>
      </c>
      <c r="I118" t="str">
        <f>"Trad IRN"</f>
        <v>Trad IRN</v>
      </c>
      <c r="J118" t="s">
        <v>43</v>
      </c>
      <c r="K118" t="s">
        <v>44</v>
      </c>
      <c r="L118" t="s">
        <v>45</v>
      </c>
      <c r="M118" t="s">
        <v>46</v>
      </c>
      <c r="N118" t="str">
        <f t="shared" si="12"/>
        <v>08/18/2022</v>
      </c>
      <c r="O118" t="str">
        <f t="shared" si="11"/>
        <v>12/31/2500</v>
      </c>
      <c r="P118">
        <v>1</v>
      </c>
      <c r="Q118">
        <v>1</v>
      </c>
      <c r="S118">
        <v>0</v>
      </c>
      <c r="T118">
        <v>1</v>
      </c>
      <c r="U118">
        <v>0</v>
      </c>
      <c r="V118" t="str">
        <f>"Trad IRN"</f>
        <v>Trad IRN</v>
      </c>
      <c r="W118">
        <v>100</v>
      </c>
      <c r="X118" t="s">
        <v>47</v>
      </c>
      <c r="Z118" t="s">
        <v>47</v>
      </c>
      <c r="AB118" t="str">
        <f>"01"</f>
        <v>01</v>
      </c>
      <c r="AC118" t="s">
        <v>48</v>
      </c>
      <c r="AD118" t="s">
        <v>49</v>
      </c>
      <c r="AE118" t="s">
        <v>50</v>
      </c>
      <c r="AF118">
        <v>0</v>
      </c>
      <c r="AG118" t="s">
        <v>56</v>
      </c>
      <c r="AH118" t="str">
        <f>"Trad IRN"</f>
        <v>Trad IRN</v>
      </c>
      <c r="AI118" t="str">
        <f>"Bldg IRN"</f>
        <v>Bldg IRN</v>
      </c>
      <c r="AJ118" t="s">
        <v>48</v>
      </c>
      <c r="AK118" t="s">
        <v>48</v>
      </c>
      <c r="AL118" t="s">
        <v>53</v>
      </c>
      <c r="AM118">
        <v>1113.0999999999999</v>
      </c>
      <c r="AN118">
        <v>1113.0999999999999</v>
      </c>
      <c r="AO118">
        <v>15</v>
      </c>
    </row>
    <row r="119" spans="1:41" x14ac:dyDescent="0.3">
      <c r="A119" t="str">
        <f>"Trad IRN"</f>
        <v>Trad IRN</v>
      </c>
      <c r="B119" t="str">
        <f>"Bldg IRN"</f>
        <v>Bldg IRN</v>
      </c>
      <c r="C119" t="s">
        <v>41</v>
      </c>
      <c r="D119" t="s">
        <v>3</v>
      </c>
      <c r="E119" t="s">
        <v>80</v>
      </c>
      <c r="F119" t="s">
        <v>81</v>
      </c>
      <c r="G119" t="s">
        <v>82</v>
      </c>
      <c r="H119" t="s">
        <v>83</v>
      </c>
      <c r="I119" t="str">
        <f>"Trad IRN"</f>
        <v>Trad IRN</v>
      </c>
      <c r="J119" t="s">
        <v>43</v>
      </c>
      <c r="K119" t="s">
        <v>44</v>
      </c>
      <c r="L119" t="s">
        <v>45</v>
      </c>
      <c r="M119" t="s">
        <v>46</v>
      </c>
      <c r="N119" t="str">
        <f t="shared" si="12"/>
        <v>08/18/2022</v>
      </c>
      <c r="O119" t="str">
        <f t="shared" si="11"/>
        <v>12/31/2500</v>
      </c>
      <c r="P119">
        <v>1</v>
      </c>
      <c r="Q119">
        <v>1</v>
      </c>
      <c r="S119">
        <v>1</v>
      </c>
      <c r="T119">
        <v>1</v>
      </c>
      <c r="U119">
        <v>0</v>
      </c>
      <c r="V119" t="str">
        <f>"Trad IRN"</f>
        <v>Trad IRN</v>
      </c>
      <c r="W119">
        <v>100</v>
      </c>
      <c r="X119" t="s">
        <v>47</v>
      </c>
      <c r="Z119" t="s">
        <v>47</v>
      </c>
      <c r="AB119" t="str">
        <f>"05"</f>
        <v>05</v>
      </c>
      <c r="AC119" t="s">
        <v>48</v>
      </c>
      <c r="AD119" t="s">
        <v>49</v>
      </c>
      <c r="AE119" t="s">
        <v>50</v>
      </c>
      <c r="AF119">
        <v>0</v>
      </c>
      <c r="AG119" t="s">
        <v>56</v>
      </c>
      <c r="AH119" t="str">
        <f>"Trad IRN"</f>
        <v>Trad IRN</v>
      </c>
      <c r="AI119" t="str">
        <f>"Bldg IRN"</f>
        <v>Bldg IRN</v>
      </c>
      <c r="AJ119" t="s">
        <v>48</v>
      </c>
      <c r="AK119" t="s">
        <v>48</v>
      </c>
      <c r="AL119" t="s">
        <v>53</v>
      </c>
      <c r="AM119">
        <v>1113.0999999999999</v>
      </c>
      <c r="AN119">
        <v>1113.0999999999999</v>
      </c>
      <c r="AO119">
        <v>15</v>
      </c>
    </row>
    <row r="120" spans="1:41" x14ac:dyDescent="0.3">
      <c r="A120" t="str">
        <f>"Trad IRN"</f>
        <v>Trad IRN</v>
      </c>
      <c r="B120" t="str">
        <f>"Bldg IRN"</f>
        <v>Bldg IRN</v>
      </c>
      <c r="C120" t="s">
        <v>41</v>
      </c>
      <c r="D120" t="s">
        <v>3</v>
      </c>
      <c r="E120" t="s">
        <v>80</v>
      </c>
      <c r="F120" t="s">
        <v>81</v>
      </c>
      <c r="G120" t="s">
        <v>82</v>
      </c>
      <c r="H120" t="s">
        <v>83</v>
      </c>
      <c r="I120" t="str">
        <f>"Trad IRN"</f>
        <v>Trad IRN</v>
      </c>
      <c r="J120" t="s">
        <v>43</v>
      </c>
      <c r="K120" t="s">
        <v>44</v>
      </c>
      <c r="L120" t="s">
        <v>45</v>
      </c>
      <c r="M120" t="s">
        <v>46</v>
      </c>
      <c r="N120" t="str">
        <f t="shared" si="12"/>
        <v>08/18/2022</v>
      </c>
      <c r="O120" t="str">
        <f t="shared" si="11"/>
        <v>12/31/2500</v>
      </c>
      <c r="P120">
        <v>1</v>
      </c>
      <c r="Q120">
        <v>1</v>
      </c>
      <c r="S120">
        <v>0</v>
      </c>
      <c r="T120">
        <v>1</v>
      </c>
      <c r="U120">
        <v>0</v>
      </c>
      <c r="V120" t="str">
        <f>"Trad IRN"</f>
        <v>Trad IRN</v>
      </c>
      <c r="W120">
        <v>100</v>
      </c>
      <c r="X120" t="s">
        <v>47</v>
      </c>
      <c r="Z120" t="s">
        <v>47</v>
      </c>
      <c r="AB120" t="str">
        <f>"05"</f>
        <v>05</v>
      </c>
      <c r="AC120" t="s">
        <v>48</v>
      </c>
      <c r="AD120" t="s">
        <v>49</v>
      </c>
      <c r="AE120" t="s">
        <v>50</v>
      </c>
      <c r="AF120">
        <v>0</v>
      </c>
      <c r="AG120" t="s">
        <v>56</v>
      </c>
      <c r="AH120" t="str">
        <f>"Trad IRN"</f>
        <v>Trad IRN</v>
      </c>
      <c r="AI120" t="str">
        <f>"Bldg IRN"</f>
        <v>Bldg IRN</v>
      </c>
      <c r="AJ120" t="s">
        <v>48</v>
      </c>
      <c r="AK120" t="s">
        <v>48</v>
      </c>
      <c r="AL120" t="s">
        <v>53</v>
      </c>
      <c r="AM120">
        <v>1113.0999999999999</v>
      </c>
      <c r="AN120">
        <v>1113.0999999999999</v>
      </c>
      <c r="AO120">
        <v>15</v>
      </c>
    </row>
    <row r="121" spans="1:41" x14ac:dyDescent="0.3">
      <c r="A121" t="str">
        <f>"Trad IRN"</f>
        <v>Trad IRN</v>
      </c>
      <c r="B121" t="str">
        <f>"Bldg IRN"</f>
        <v>Bldg IRN</v>
      </c>
      <c r="C121" t="s">
        <v>41</v>
      </c>
      <c r="D121" t="s">
        <v>3</v>
      </c>
      <c r="E121" t="s">
        <v>80</v>
      </c>
      <c r="F121" t="s">
        <v>81</v>
      </c>
      <c r="G121" t="s">
        <v>82</v>
      </c>
      <c r="H121" t="s">
        <v>83</v>
      </c>
      <c r="I121" t="str">
        <f>"Trad IRN"</f>
        <v>Trad IRN</v>
      </c>
      <c r="J121" t="s">
        <v>43</v>
      </c>
      <c r="K121" t="s">
        <v>44</v>
      </c>
      <c r="L121" t="s">
        <v>45</v>
      </c>
      <c r="M121" t="s">
        <v>46</v>
      </c>
      <c r="N121" t="str">
        <f t="shared" si="12"/>
        <v>08/18/2022</v>
      </c>
      <c r="O121" t="str">
        <f t="shared" si="11"/>
        <v>12/31/2500</v>
      </c>
      <c r="P121">
        <v>1</v>
      </c>
      <c r="Q121">
        <v>1</v>
      </c>
      <c r="S121">
        <v>0</v>
      </c>
      <c r="T121">
        <v>1</v>
      </c>
      <c r="U121">
        <v>0</v>
      </c>
      <c r="V121" t="str">
        <f>"Trad IRN"</f>
        <v>Trad IRN</v>
      </c>
      <c r="W121">
        <v>100</v>
      </c>
      <c r="X121" t="s">
        <v>47</v>
      </c>
      <c r="Z121" t="s">
        <v>47</v>
      </c>
      <c r="AB121" t="str">
        <f>"02"</f>
        <v>02</v>
      </c>
      <c r="AC121" t="s">
        <v>48</v>
      </c>
      <c r="AD121" t="s">
        <v>49</v>
      </c>
      <c r="AE121" t="s">
        <v>55</v>
      </c>
      <c r="AF121">
        <v>0</v>
      </c>
      <c r="AG121" t="s">
        <v>56</v>
      </c>
      <c r="AH121" t="str">
        <f>"Trad IRN"</f>
        <v>Trad IRN</v>
      </c>
      <c r="AI121" t="str">
        <f>"Bldg IRN"</f>
        <v>Bldg IRN</v>
      </c>
      <c r="AJ121" t="s">
        <v>48</v>
      </c>
      <c r="AK121" t="s">
        <v>48</v>
      </c>
      <c r="AL121" t="s">
        <v>53</v>
      </c>
      <c r="AM121">
        <v>1113.0999999999999</v>
      </c>
      <c r="AN121">
        <v>1113.0999999999999</v>
      </c>
      <c r="AO121">
        <v>15</v>
      </c>
    </row>
    <row r="122" spans="1:41" x14ac:dyDescent="0.3">
      <c r="A122" t="str">
        <f>"Trad IRN"</f>
        <v>Trad IRN</v>
      </c>
      <c r="B122" t="str">
        <f>"Bldg IRN"</f>
        <v>Bldg IRN</v>
      </c>
      <c r="C122" t="s">
        <v>41</v>
      </c>
      <c r="D122" t="s">
        <v>3</v>
      </c>
      <c r="E122" t="s">
        <v>80</v>
      </c>
      <c r="F122" t="s">
        <v>81</v>
      </c>
      <c r="G122" t="s">
        <v>82</v>
      </c>
      <c r="H122" t="s">
        <v>83</v>
      </c>
      <c r="I122" t="str">
        <f>"Trad IRN"</f>
        <v>Trad IRN</v>
      </c>
      <c r="J122" t="s">
        <v>43</v>
      </c>
      <c r="K122" t="s">
        <v>44</v>
      </c>
      <c r="L122" t="s">
        <v>45</v>
      </c>
      <c r="M122" t="s">
        <v>46</v>
      </c>
      <c r="N122" t="str">
        <f t="shared" si="12"/>
        <v>08/18/2022</v>
      </c>
      <c r="O122" t="str">
        <f t="shared" si="11"/>
        <v>12/31/2500</v>
      </c>
      <c r="P122">
        <v>1</v>
      </c>
      <c r="Q122">
        <v>1</v>
      </c>
      <c r="S122">
        <v>0</v>
      </c>
      <c r="T122">
        <v>1</v>
      </c>
      <c r="U122">
        <v>0</v>
      </c>
      <c r="V122" t="str">
        <f>"Trad IRN"</f>
        <v>Trad IRN</v>
      </c>
      <c r="W122">
        <v>100</v>
      </c>
      <c r="X122" t="s">
        <v>47</v>
      </c>
      <c r="Z122" t="s">
        <v>47</v>
      </c>
      <c r="AB122" t="str">
        <f>"01"</f>
        <v>01</v>
      </c>
      <c r="AC122" t="s">
        <v>48</v>
      </c>
      <c r="AD122" t="s">
        <v>49</v>
      </c>
      <c r="AE122" t="s">
        <v>50</v>
      </c>
      <c r="AF122">
        <v>0</v>
      </c>
      <c r="AG122" t="s">
        <v>56</v>
      </c>
      <c r="AH122" t="str">
        <f>"Trad IRN"</f>
        <v>Trad IRN</v>
      </c>
      <c r="AI122" t="str">
        <f>"Bldg IRN"</f>
        <v>Bldg IRN</v>
      </c>
      <c r="AJ122" t="s">
        <v>48</v>
      </c>
      <c r="AK122" t="s">
        <v>48</v>
      </c>
      <c r="AL122" t="s">
        <v>53</v>
      </c>
      <c r="AM122">
        <v>1113.0999999999999</v>
      </c>
      <c r="AN122">
        <v>1113.0999999999999</v>
      </c>
      <c r="AO122">
        <v>15</v>
      </c>
    </row>
    <row r="123" spans="1:41" x14ac:dyDescent="0.3">
      <c r="A123" t="str">
        <f>"Trad IRN"</f>
        <v>Trad IRN</v>
      </c>
      <c r="B123" t="str">
        <f>"Bldg IRN"</f>
        <v>Bldg IRN</v>
      </c>
      <c r="C123" t="s">
        <v>41</v>
      </c>
      <c r="D123" t="s">
        <v>3</v>
      </c>
      <c r="E123" t="s">
        <v>80</v>
      </c>
      <c r="F123" t="s">
        <v>81</v>
      </c>
      <c r="G123" t="s">
        <v>82</v>
      </c>
      <c r="H123" t="s">
        <v>83</v>
      </c>
      <c r="I123" t="str">
        <f>"Trad IRN"</f>
        <v>Trad IRN</v>
      </c>
      <c r="J123" t="s">
        <v>43</v>
      </c>
      <c r="K123" t="s">
        <v>44</v>
      </c>
      <c r="L123" t="s">
        <v>45</v>
      </c>
      <c r="M123" t="s">
        <v>46</v>
      </c>
      <c r="N123" t="str">
        <f t="shared" si="12"/>
        <v>08/18/2022</v>
      </c>
      <c r="O123" t="str">
        <f t="shared" si="11"/>
        <v>12/31/2500</v>
      </c>
      <c r="P123">
        <v>1</v>
      </c>
      <c r="Q123">
        <v>1</v>
      </c>
      <c r="S123">
        <v>0</v>
      </c>
      <c r="T123">
        <v>1</v>
      </c>
      <c r="U123">
        <v>0</v>
      </c>
      <c r="V123" t="str">
        <f>"Trad IRN"</f>
        <v>Trad IRN</v>
      </c>
      <c r="W123">
        <v>100</v>
      </c>
      <c r="X123" t="s">
        <v>47</v>
      </c>
      <c r="Z123" t="s">
        <v>47</v>
      </c>
      <c r="AB123" t="str">
        <f>"01"</f>
        <v>01</v>
      </c>
      <c r="AC123" t="s">
        <v>48</v>
      </c>
      <c r="AD123" t="s">
        <v>49</v>
      </c>
      <c r="AE123" t="s">
        <v>50</v>
      </c>
      <c r="AF123">
        <v>0</v>
      </c>
      <c r="AG123" t="s">
        <v>56</v>
      </c>
      <c r="AH123" t="str">
        <f>"Trad IRN"</f>
        <v>Trad IRN</v>
      </c>
      <c r="AI123" t="str">
        <f>"Bldg IRN"</f>
        <v>Bldg IRN</v>
      </c>
      <c r="AJ123" t="s">
        <v>48</v>
      </c>
      <c r="AK123" t="s">
        <v>48</v>
      </c>
      <c r="AL123" t="s">
        <v>53</v>
      </c>
      <c r="AM123">
        <v>1113.0999999999999</v>
      </c>
      <c r="AN123">
        <v>1113.0999999999999</v>
      </c>
      <c r="AO123">
        <v>15</v>
      </c>
    </row>
    <row r="124" spans="1:41" x14ac:dyDescent="0.3">
      <c r="A124" t="str">
        <f>"Trad IRN"</f>
        <v>Trad IRN</v>
      </c>
      <c r="B124" t="str">
        <f>"Bldg IRN"</f>
        <v>Bldg IRN</v>
      </c>
      <c r="C124" t="s">
        <v>41</v>
      </c>
      <c r="D124" t="s">
        <v>3</v>
      </c>
      <c r="E124" t="s">
        <v>80</v>
      </c>
      <c r="F124" t="s">
        <v>81</v>
      </c>
      <c r="G124" t="s">
        <v>82</v>
      </c>
      <c r="H124" t="s">
        <v>83</v>
      </c>
      <c r="I124" t="str">
        <f>"Trad IRN"</f>
        <v>Trad IRN</v>
      </c>
      <c r="J124" t="s">
        <v>43</v>
      </c>
      <c r="K124" t="s">
        <v>44</v>
      </c>
      <c r="L124" t="s">
        <v>45</v>
      </c>
      <c r="M124" t="s">
        <v>46</v>
      </c>
      <c r="N124" t="str">
        <f t="shared" si="12"/>
        <v>08/18/2022</v>
      </c>
      <c r="O124" t="str">
        <f t="shared" si="11"/>
        <v>12/31/2500</v>
      </c>
      <c r="P124">
        <v>1</v>
      </c>
      <c r="Q124">
        <v>1</v>
      </c>
      <c r="S124">
        <v>0</v>
      </c>
      <c r="T124">
        <v>1</v>
      </c>
      <c r="U124">
        <v>0</v>
      </c>
      <c r="V124" t="str">
        <f>"Trad IRN"</f>
        <v>Trad IRN</v>
      </c>
      <c r="W124">
        <v>100</v>
      </c>
      <c r="X124" t="s">
        <v>47</v>
      </c>
      <c r="Z124" t="s">
        <v>47</v>
      </c>
      <c r="AB124" t="str">
        <f>"04"</f>
        <v>04</v>
      </c>
      <c r="AC124" t="s">
        <v>48</v>
      </c>
      <c r="AD124" t="s">
        <v>49</v>
      </c>
      <c r="AE124" t="s">
        <v>55</v>
      </c>
      <c r="AF124">
        <v>0</v>
      </c>
      <c r="AG124" t="s">
        <v>56</v>
      </c>
      <c r="AH124" t="str">
        <f>"Trad IRN"</f>
        <v>Trad IRN</v>
      </c>
      <c r="AI124" t="str">
        <f>"Bldg IRN"</f>
        <v>Bldg IRN</v>
      </c>
      <c r="AJ124" t="s">
        <v>48</v>
      </c>
      <c r="AK124" t="s">
        <v>48</v>
      </c>
      <c r="AL124" t="s">
        <v>53</v>
      </c>
      <c r="AM124">
        <v>1113.0999999999999</v>
      </c>
      <c r="AN124">
        <v>1113.0999999999999</v>
      </c>
      <c r="AO124">
        <v>15</v>
      </c>
    </row>
    <row r="125" spans="1:41" x14ac:dyDescent="0.3">
      <c r="A125" t="str">
        <f>"Trad IRN"</f>
        <v>Trad IRN</v>
      </c>
      <c r="B125" t="str">
        <f>"Bldg IRN"</f>
        <v>Bldg IRN</v>
      </c>
      <c r="C125" t="s">
        <v>41</v>
      </c>
      <c r="D125" t="s">
        <v>3</v>
      </c>
      <c r="E125" t="s">
        <v>80</v>
      </c>
      <c r="F125" t="s">
        <v>81</v>
      </c>
      <c r="G125" t="s">
        <v>82</v>
      </c>
      <c r="H125" t="s">
        <v>83</v>
      </c>
      <c r="I125" t="str">
        <f>"Trad IRN"</f>
        <v>Trad IRN</v>
      </c>
      <c r="J125" t="s">
        <v>43</v>
      </c>
      <c r="K125" t="s">
        <v>44</v>
      </c>
      <c r="L125" t="s">
        <v>45</v>
      </c>
      <c r="M125" t="s">
        <v>46</v>
      </c>
      <c r="N125" t="str">
        <f t="shared" si="12"/>
        <v>08/18/2022</v>
      </c>
      <c r="O125" t="str">
        <f t="shared" si="11"/>
        <v>12/31/2500</v>
      </c>
      <c r="P125">
        <v>1</v>
      </c>
      <c r="Q125">
        <v>1</v>
      </c>
      <c r="S125">
        <v>0</v>
      </c>
      <c r="T125">
        <v>1</v>
      </c>
      <c r="U125">
        <v>0</v>
      </c>
      <c r="V125" t="str">
        <f>"Trad IRN"</f>
        <v>Trad IRN</v>
      </c>
      <c r="W125">
        <v>100</v>
      </c>
      <c r="X125" t="s">
        <v>47</v>
      </c>
      <c r="Z125" t="s">
        <v>47</v>
      </c>
      <c r="AB125" t="s">
        <v>57</v>
      </c>
      <c r="AC125" t="s">
        <v>48</v>
      </c>
      <c r="AD125" t="s">
        <v>49</v>
      </c>
      <c r="AE125" t="s">
        <v>55</v>
      </c>
      <c r="AF125">
        <v>0</v>
      </c>
      <c r="AG125" t="s">
        <v>56</v>
      </c>
      <c r="AH125" t="str">
        <f>"Trad IRN"</f>
        <v>Trad IRN</v>
      </c>
      <c r="AI125" t="str">
        <f>"Bldg IRN"</f>
        <v>Bldg IRN</v>
      </c>
      <c r="AJ125" t="s">
        <v>48</v>
      </c>
      <c r="AK125" t="s">
        <v>48</v>
      </c>
      <c r="AL125" t="s">
        <v>53</v>
      </c>
      <c r="AM125">
        <v>1113.0999999999999</v>
      </c>
      <c r="AN125">
        <v>1113.0999999999999</v>
      </c>
      <c r="AO125">
        <v>15</v>
      </c>
    </row>
    <row r="126" spans="1:41" x14ac:dyDescent="0.3">
      <c r="A126" t="str">
        <f>"Trad IRN"</f>
        <v>Trad IRN</v>
      </c>
      <c r="B126" t="str">
        <f>"Bldg IRN"</f>
        <v>Bldg IRN</v>
      </c>
      <c r="C126" t="s">
        <v>41</v>
      </c>
      <c r="D126" t="s">
        <v>3</v>
      </c>
      <c r="E126" t="s">
        <v>80</v>
      </c>
      <c r="F126" t="s">
        <v>81</v>
      </c>
      <c r="G126" t="s">
        <v>82</v>
      </c>
      <c r="H126" t="s">
        <v>83</v>
      </c>
      <c r="I126" t="str">
        <f>"Trad IRN"</f>
        <v>Trad IRN</v>
      </c>
      <c r="J126" t="s">
        <v>43</v>
      </c>
      <c r="K126" t="s">
        <v>44</v>
      </c>
      <c r="L126" t="s">
        <v>45</v>
      </c>
      <c r="M126" t="s">
        <v>46</v>
      </c>
      <c r="N126" t="str">
        <f t="shared" si="12"/>
        <v>08/18/2022</v>
      </c>
      <c r="O126" t="str">
        <f t="shared" si="11"/>
        <v>12/31/2500</v>
      </c>
      <c r="P126">
        <v>1</v>
      </c>
      <c r="Q126">
        <v>1</v>
      </c>
      <c r="S126">
        <v>0</v>
      </c>
      <c r="T126">
        <v>1</v>
      </c>
      <c r="U126">
        <v>0</v>
      </c>
      <c r="V126" t="str">
        <f>"Trad IRN"</f>
        <v>Trad IRN</v>
      </c>
      <c r="W126">
        <v>100</v>
      </c>
      <c r="X126" t="s">
        <v>47</v>
      </c>
      <c r="Z126" t="s">
        <v>47</v>
      </c>
      <c r="AB126" t="str">
        <f>"04"</f>
        <v>04</v>
      </c>
      <c r="AC126" t="s">
        <v>48</v>
      </c>
      <c r="AD126" t="s">
        <v>49</v>
      </c>
      <c r="AE126" t="s">
        <v>50</v>
      </c>
      <c r="AF126">
        <v>0</v>
      </c>
      <c r="AG126" t="s">
        <v>56</v>
      </c>
      <c r="AH126" t="str">
        <f>"Trad IRN"</f>
        <v>Trad IRN</v>
      </c>
      <c r="AI126" t="str">
        <f>"Bldg IRN"</f>
        <v>Bldg IRN</v>
      </c>
      <c r="AJ126" t="s">
        <v>48</v>
      </c>
      <c r="AK126" t="s">
        <v>48</v>
      </c>
      <c r="AL126" t="s">
        <v>53</v>
      </c>
      <c r="AM126">
        <v>1113.0999999999999</v>
      </c>
      <c r="AN126">
        <v>1113.0999999999999</v>
      </c>
      <c r="AO126">
        <v>15</v>
      </c>
    </row>
    <row r="127" spans="1:41" x14ac:dyDescent="0.3">
      <c r="A127" t="str">
        <f>"Trad IRN"</f>
        <v>Trad IRN</v>
      </c>
      <c r="B127" t="str">
        <f>"Bldg IRN"</f>
        <v>Bldg IRN</v>
      </c>
      <c r="C127" t="s">
        <v>41</v>
      </c>
      <c r="D127" t="s">
        <v>3</v>
      </c>
      <c r="E127" t="s">
        <v>80</v>
      </c>
      <c r="F127" t="s">
        <v>81</v>
      </c>
      <c r="G127" t="s">
        <v>82</v>
      </c>
      <c r="H127" t="s">
        <v>83</v>
      </c>
      <c r="I127" t="str">
        <f>"Trad IRN"</f>
        <v>Trad IRN</v>
      </c>
      <c r="J127" t="s">
        <v>43</v>
      </c>
      <c r="K127" t="s">
        <v>44</v>
      </c>
      <c r="L127" t="s">
        <v>45</v>
      </c>
      <c r="M127" t="s">
        <v>46</v>
      </c>
      <c r="N127" t="str">
        <f t="shared" si="12"/>
        <v>08/18/2022</v>
      </c>
      <c r="O127" t="str">
        <f t="shared" si="11"/>
        <v>12/31/2500</v>
      </c>
      <c r="P127">
        <v>1</v>
      </c>
      <c r="Q127">
        <v>1</v>
      </c>
      <c r="S127">
        <v>0</v>
      </c>
      <c r="T127">
        <v>1</v>
      </c>
      <c r="U127">
        <v>0</v>
      </c>
      <c r="V127" t="str">
        <f>"Trad IRN"</f>
        <v>Trad IRN</v>
      </c>
      <c r="W127">
        <v>100</v>
      </c>
      <c r="X127" t="s">
        <v>47</v>
      </c>
      <c r="Z127" t="s">
        <v>47</v>
      </c>
      <c r="AB127" t="str">
        <f>"05"</f>
        <v>05</v>
      </c>
      <c r="AC127" t="s">
        <v>48</v>
      </c>
      <c r="AD127" t="s">
        <v>49</v>
      </c>
      <c r="AE127" t="s">
        <v>50</v>
      </c>
      <c r="AF127">
        <v>0</v>
      </c>
      <c r="AG127" t="s">
        <v>56</v>
      </c>
      <c r="AH127" t="str">
        <f>"Trad IRN"</f>
        <v>Trad IRN</v>
      </c>
      <c r="AI127" t="str">
        <f>"Bldg IRN"</f>
        <v>Bldg IRN</v>
      </c>
      <c r="AJ127" t="s">
        <v>48</v>
      </c>
      <c r="AK127" t="s">
        <v>48</v>
      </c>
      <c r="AL127" t="s">
        <v>53</v>
      </c>
      <c r="AM127">
        <v>1113.0999999999999</v>
      </c>
      <c r="AN127">
        <v>1113.0999999999999</v>
      </c>
      <c r="AO127">
        <v>15</v>
      </c>
    </row>
    <row r="128" spans="1:41" x14ac:dyDescent="0.3">
      <c r="A128" t="str">
        <f>"Trad IRN"</f>
        <v>Trad IRN</v>
      </c>
      <c r="B128" t="str">
        <f>"Bldg IRN"</f>
        <v>Bldg IRN</v>
      </c>
      <c r="C128" t="s">
        <v>41</v>
      </c>
      <c r="D128" t="s">
        <v>3</v>
      </c>
      <c r="E128" t="s">
        <v>80</v>
      </c>
      <c r="F128" t="s">
        <v>81</v>
      </c>
      <c r="G128" t="s">
        <v>82</v>
      </c>
      <c r="H128" t="s">
        <v>83</v>
      </c>
      <c r="I128" t="str">
        <f>"Trad IRN"</f>
        <v>Trad IRN</v>
      </c>
      <c r="J128" t="s">
        <v>43</v>
      </c>
      <c r="K128" t="s">
        <v>44</v>
      </c>
      <c r="L128" t="s">
        <v>45</v>
      </c>
      <c r="M128" t="s">
        <v>46</v>
      </c>
      <c r="N128" t="str">
        <f t="shared" si="12"/>
        <v>08/18/2022</v>
      </c>
      <c r="O128" t="str">
        <f t="shared" si="11"/>
        <v>12/31/2500</v>
      </c>
      <c r="P128">
        <v>1</v>
      </c>
      <c r="Q128">
        <v>1</v>
      </c>
      <c r="S128">
        <v>0</v>
      </c>
      <c r="T128">
        <v>1</v>
      </c>
      <c r="U128">
        <v>0</v>
      </c>
      <c r="V128" t="str">
        <f>"Trad IRN"</f>
        <v>Trad IRN</v>
      </c>
      <c r="W128">
        <v>100</v>
      </c>
      <c r="X128" t="s">
        <v>47</v>
      </c>
      <c r="Z128" t="s">
        <v>47</v>
      </c>
      <c r="AB128" t="str">
        <f>"01"</f>
        <v>01</v>
      </c>
      <c r="AC128" t="s">
        <v>48</v>
      </c>
      <c r="AD128" t="s">
        <v>49</v>
      </c>
      <c r="AE128" t="s">
        <v>50</v>
      </c>
      <c r="AF128">
        <v>0</v>
      </c>
      <c r="AG128" t="s">
        <v>56</v>
      </c>
      <c r="AH128" t="str">
        <f>"Trad IRN"</f>
        <v>Trad IRN</v>
      </c>
      <c r="AI128" t="str">
        <f>"Bldg IRN"</f>
        <v>Bldg IRN</v>
      </c>
      <c r="AJ128" t="s">
        <v>48</v>
      </c>
      <c r="AK128" t="s">
        <v>48</v>
      </c>
      <c r="AL128" t="s">
        <v>53</v>
      </c>
      <c r="AM128">
        <v>1113.0999999999999</v>
      </c>
      <c r="AN128">
        <v>1113.0999999999999</v>
      </c>
      <c r="AO128">
        <v>15</v>
      </c>
    </row>
    <row r="129" spans="1:41" x14ac:dyDescent="0.3">
      <c r="A129" t="str">
        <f>"Trad IRN"</f>
        <v>Trad IRN</v>
      </c>
      <c r="B129" t="str">
        <f>"Bldg IRN"</f>
        <v>Bldg IRN</v>
      </c>
      <c r="C129" t="s">
        <v>41</v>
      </c>
      <c r="D129" t="s">
        <v>3</v>
      </c>
      <c r="E129" t="s">
        <v>80</v>
      </c>
      <c r="F129" t="s">
        <v>81</v>
      </c>
      <c r="G129" t="s">
        <v>82</v>
      </c>
      <c r="H129" t="s">
        <v>83</v>
      </c>
      <c r="I129" t="str">
        <f>"Trad IRN"</f>
        <v>Trad IRN</v>
      </c>
      <c r="J129" t="s">
        <v>43</v>
      </c>
      <c r="K129" t="s">
        <v>44</v>
      </c>
      <c r="L129" t="s">
        <v>45</v>
      </c>
      <c r="M129" t="s">
        <v>46</v>
      </c>
      <c r="N129" t="str">
        <f t="shared" si="12"/>
        <v>08/18/2022</v>
      </c>
      <c r="O129" t="str">
        <f t="shared" si="11"/>
        <v>12/31/2500</v>
      </c>
      <c r="P129">
        <v>1</v>
      </c>
      <c r="Q129">
        <v>1</v>
      </c>
      <c r="S129">
        <v>0</v>
      </c>
      <c r="T129">
        <v>1</v>
      </c>
      <c r="U129">
        <v>0</v>
      </c>
      <c r="V129" t="str">
        <f>"Trad IRN"</f>
        <v>Trad IRN</v>
      </c>
      <c r="W129">
        <v>100</v>
      </c>
      <c r="X129" t="s">
        <v>47</v>
      </c>
      <c r="Z129" t="s">
        <v>47</v>
      </c>
      <c r="AB129" t="str">
        <f>"03"</f>
        <v>03</v>
      </c>
      <c r="AC129" t="s">
        <v>48</v>
      </c>
      <c r="AD129" t="s">
        <v>49</v>
      </c>
      <c r="AE129" t="s">
        <v>50</v>
      </c>
      <c r="AF129">
        <v>0</v>
      </c>
      <c r="AG129" t="s">
        <v>56</v>
      </c>
      <c r="AH129" t="str">
        <f>"Trad IRN"</f>
        <v>Trad IRN</v>
      </c>
      <c r="AI129" t="str">
        <f>"Bldg IRN"</f>
        <v>Bldg IRN</v>
      </c>
      <c r="AJ129" t="s">
        <v>48</v>
      </c>
      <c r="AK129" t="s">
        <v>48</v>
      </c>
      <c r="AL129" t="s">
        <v>53</v>
      </c>
      <c r="AM129">
        <v>1113.0999999999999</v>
      </c>
      <c r="AN129">
        <v>1113.0999999999999</v>
      </c>
      <c r="AO129">
        <v>15</v>
      </c>
    </row>
    <row r="130" spans="1:41" x14ac:dyDescent="0.3">
      <c r="A130" t="str">
        <f>"Trad IRN"</f>
        <v>Trad IRN</v>
      </c>
      <c r="B130" t="str">
        <f>"Bldg IRN"</f>
        <v>Bldg IRN</v>
      </c>
      <c r="C130" t="s">
        <v>41</v>
      </c>
      <c r="D130" t="s">
        <v>3</v>
      </c>
      <c r="E130" t="s">
        <v>80</v>
      </c>
      <c r="F130" t="s">
        <v>81</v>
      </c>
      <c r="G130" t="s">
        <v>82</v>
      </c>
      <c r="H130" t="s">
        <v>83</v>
      </c>
      <c r="I130" t="str">
        <f>"Trad IRN"</f>
        <v>Trad IRN</v>
      </c>
      <c r="J130" t="s">
        <v>43</v>
      </c>
      <c r="K130" t="s">
        <v>44</v>
      </c>
      <c r="L130" t="s">
        <v>45</v>
      </c>
      <c r="M130" t="s">
        <v>46</v>
      </c>
      <c r="N130" t="str">
        <f t="shared" si="12"/>
        <v>08/18/2022</v>
      </c>
      <c r="O130" t="str">
        <f t="shared" si="11"/>
        <v>12/31/2500</v>
      </c>
      <c r="P130">
        <v>1</v>
      </c>
      <c r="Q130">
        <v>1</v>
      </c>
      <c r="S130">
        <v>0</v>
      </c>
      <c r="T130">
        <v>1</v>
      </c>
      <c r="U130">
        <v>0</v>
      </c>
      <c r="V130" t="str">
        <f>"Trad IRN"</f>
        <v>Trad IRN</v>
      </c>
      <c r="W130">
        <v>100</v>
      </c>
      <c r="X130" t="s">
        <v>47</v>
      </c>
      <c r="Z130" t="s">
        <v>47</v>
      </c>
      <c r="AB130" t="str">
        <f>"02"</f>
        <v>02</v>
      </c>
      <c r="AC130" t="s">
        <v>48</v>
      </c>
      <c r="AD130" t="s">
        <v>49</v>
      </c>
      <c r="AE130" t="s">
        <v>50</v>
      </c>
      <c r="AF130">
        <v>0</v>
      </c>
      <c r="AG130" t="s">
        <v>56</v>
      </c>
      <c r="AH130" t="str">
        <f>"Trad IRN"</f>
        <v>Trad IRN</v>
      </c>
      <c r="AI130" t="str">
        <f>"Bldg IRN"</f>
        <v>Bldg IRN</v>
      </c>
      <c r="AJ130" t="s">
        <v>48</v>
      </c>
      <c r="AK130" t="s">
        <v>48</v>
      </c>
      <c r="AL130" t="s">
        <v>53</v>
      </c>
      <c r="AM130">
        <v>1113.0999999999999</v>
      </c>
      <c r="AN130">
        <v>1113.0999999999999</v>
      </c>
      <c r="AO130">
        <v>15</v>
      </c>
    </row>
    <row r="131" spans="1:41" x14ac:dyDescent="0.3">
      <c r="A131" t="str">
        <f>"Trad IRN"</f>
        <v>Trad IRN</v>
      </c>
      <c r="B131" t="str">
        <f>"Bldg IRN"</f>
        <v>Bldg IRN</v>
      </c>
      <c r="C131" t="s">
        <v>41</v>
      </c>
      <c r="D131" t="s">
        <v>3</v>
      </c>
      <c r="E131" t="s">
        <v>80</v>
      </c>
      <c r="F131" t="s">
        <v>81</v>
      </c>
      <c r="G131" t="s">
        <v>82</v>
      </c>
      <c r="H131" t="s">
        <v>83</v>
      </c>
      <c r="I131" t="str">
        <f>"Trad IRN"</f>
        <v>Trad IRN</v>
      </c>
      <c r="J131" t="s">
        <v>43</v>
      </c>
      <c r="K131" t="s">
        <v>44</v>
      </c>
      <c r="L131" t="s">
        <v>45</v>
      </c>
      <c r="M131" t="s">
        <v>46</v>
      </c>
      <c r="N131" t="str">
        <f t="shared" si="12"/>
        <v>08/18/2022</v>
      </c>
      <c r="O131" t="str">
        <f t="shared" si="11"/>
        <v>12/31/2500</v>
      </c>
      <c r="P131">
        <v>1</v>
      </c>
      <c r="Q131">
        <v>1</v>
      </c>
      <c r="S131">
        <v>0</v>
      </c>
      <c r="T131">
        <v>1</v>
      </c>
      <c r="U131">
        <v>0</v>
      </c>
      <c r="V131" t="str">
        <f>"Trad IRN"</f>
        <v>Trad IRN</v>
      </c>
      <c r="W131">
        <v>100</v>
      </c>
      <c r="X131" t="s">
        <v>47</v>
      </c>
      <c r="Z131" t="s">
        <v>47</v>
      </c>
      <c r="AB131" t="str">
        <f>"01"</f>
        <v>01</v>
      </c>
      <c r="AC131" t="s">
        <v>48</v>
      </c>
      <c r="AD131" t="s">
        <v>49</v>
      </c>
      <c r="AE131" t="s">
        <v>55</v>
      </c>
      <c r="AF131">
        <v>0</v>
      </c>
      <c r="AG131" t="s">
        <v>56</v>
      </c>
      <c r="AH131" t="str">
        <f>"Trad IRN"</f>
        <v>Trad IRN</v>
      </c>
      <c r="AI131" t="str">
        <f>"Bldg IRN"</f>
        <v>Bldg IRN</v>
      </c>
      <c r="AJ131" t="s">
        <v>48</v>
      </c>
      <c r="AK131" t="s">
        <v>48</v>
      </c>
      <c r="AL131" t="s">
        <v>53</v>
      </c>
      <c r="AM131">
        <v>1113.0999999999999</v>
      </c>
      <c r="AN131">
        <v>1113.0999999999999</v>
      </c>
      <c r="AO131">
        <v>15</v>
      </c>
    </row>
    <row r="132" spans="1:41" x14ac:dyDescent="0.3">
      <c r="A132" t="str">
        <f>"Trad IRN"</f>
        <v>Trad IRN</v>
      </c>
      <c r="B132" t="str">
        <f>"Bldg IRN"</f>
        <v>Bldg IRN</v>
      </c>
      <c r="C132" t="s">
        <v>41</v>
      </c>
      <c r="D132" t="s">
        <v>3</v>
      </c>
      <c r="E132" t="s">
        <v>80</v>
      </c>
      <c r="F132" t="s">
        <v>81</v>
      </c>
      <c r="G132" t="s">
        <v>82</v>
      </c>
      <c r="H132" t="s">
        <v>83</v>
      </c>
      <c r="I132" t="str">
        <f>"Trad IRN"</f>
        <v>Trad IRN</v>
      </c>
      <c r="J132" t="s">
        <v>43</v>
      </c>
      <c r="K132" t="s">
        <v>44</v>
      </c>
      <c r="L132" t="s">
        <v>45</v>
      </c>
      <c r="M132" t="s">
        <v>46</v>
      </c>
      <c r="N132" t="str">
        <f t="shared" si="12"/>
        <v>08/18/2022</v>
      </c>
      <c r="O132" t="str">
        <f t="shared" si="11"/>
        <v>12/31/2500</v>
      </c>
      <c r="P132">
        <v>1</v>
      </c>
      <c r="Q132">
        <v>1</v>
      </c>
      <c r="S132">
        <v>1</v>
      </c>
      <c r="T132">
        <v>1</v>
      </c>
      <c r="U132">
        <v>0</v>
      </c>
      <c r="V132" t="str">
        <f>"Trad IRN"</f>
        <v>Trad IRN</v>
      </c>
      <c r="W132">
        <v>100</v>
      </c>
      <c r="X132" t="s">
        <v>47</v>
      </c>
      <c r="Z132" t="s">
        <v>47</v>
      </c>
      <c r="AB132" t="str">
        <f>"05"</f>
        <v>05</v>
      </c>
      <c r="AC132" t="s">
        <v>48</v>
      </c>
      <c r="AD132" t="s">
        <v>49</v>
      </c>
      <c r="AE132" t="s">
        <v>55</v>
      </c>
      <c r="AF132">
        <v>0</v>
      </c>
      <c r="AG132" t="s">
        <v>56</v>
      </c>
      <c r="AH132" t="str">
        <f>"Trad IRN"</f>
        <v>Trad IRN</v>
      </c>
      <c r="AI132" t="str">
        <f>"Bldg IRN"</f>
        <v>Bldg IRN</v>
      </c>
      <c r="AJ132" t="s">
        <v>48</v>
      </c>
      <c r="AK132" t="s">
        <v>48</v>
      </c>
      <c r="AL132" t="s">
        <v>53</v>
      </c>
      <c r="AM132">
        <v>1113.0999999999999</v>
      </c>
      <c r="AN132">
        <v>1113.0999999999999</v>
      </c>
      <c r="AO132">
        <v>15</v>
      </c>
    </row>
    <row r="133" spans="1:41" x14ac:dyDescent="0.3">
      <c r="A133" t="str">
        <f>"Trad IRN"</f>
        <v>Trad IRN</v>
      </c>
      <c r="B133" t="str">
        <f>"Bldg IRN"</f>
        <v>Bldg IRN</v>
      </c>
      <c r="C133" t="s">
        <v>41</v>
      </c>
      <c r="D133" t="s">
        <v>3</v>
      </c>
      <c r="E133" t="s">
        <v>80</v>
      </c>
      <c r="F133" t="s">
        <v>81</v>
      </c>
      <c r="G133" t="s">
        <v>82</v>
      </c>
      <c r="H133" t="s">
        <v>83</v>
      </c>
      <c r="I133" t="str">
        <f>"Trad IRN"</f>
        <v>Trad IRN</v>
      </c>
      <c r="J133" t="s">
        <v>43</v>
      </c>
      <c r="K133" t="s">
        <v>44</v>
      </c>
      <c r="L133" t="s">
        <v>45</v>
      </c>
      <c r="M133" t="s">
        <v>46</v>
      </c>
      <c r="N133" t="str">
        <f t="shared" si="12"/>
        <v>08/18/2022</v>
      </c>
      <c r="O133" t="str">
        <f t="shared" si="11"/>
        <v>12/31/2500</v>
      </c>
      <c r="P133">
        <v>1</v>
      </c>
      <c r="Q133">
        <v>1</v>
      </c>
      <c r="S133">
        <v>0</v>
      </c>
      <c r="T133">
        <v>1</v>
      </c>
      <c r="U133">
        <v>0</v>
      </c>
      <c r="V133" t="str">
        <f>"Trad IRN"</f>
        <v>Trad IRN</v>
      </c>
      <c r="W133">
        <v>100</v>
      </c>
      <c r="X133" t="s">
        <v>47</v>
      </c>
      <c r="Z133" t="s">
        <v>47</v>
      </c>
      <c r="AB133" t="str">
        <f>"01"</f>
        <v>01</v>
      </c>
      <c r="AC133" t="s">
        <v>48</v>
      </c>
      <c r="AD133" t="s">
        <v>49</v>
      </c>
      <c r="AE133" t="s">
        <v>50</v>
      </c>
      <c r="AF133">
        <v>0</v>
      </c>
      <c r="AG133" t="s">
        <v>56</v>
      </c>
      <c r="AH133" t="str">
        <f>"Trad IRN"</f>
        <v>Trad IRN</v>
      </c>
      <c r="AI133" t="str">
        <f>"Bldg IRN"</f>
        <v>Bldg IRN</v>
      </c>
      <c r="AJ133" t="s">
        <v>48</v>
      </c>
      <c r="AK133" t="s">
        <v>48</v>
      </c>
      <c r="AL133" t="s">
        <v>53</v>
      </c>
      <c r="AM133">
        <v>1113.0999999999999</v>
      </c>
      <c r="AN133">
        <v>1113.0999999999999</v>
      </c>
      <c r="AO133">
        <v>15</v>
      </c>
    </row>
    <row r="134" spans="1:41" x14ac:dyDescent="0.3">
      <c r="A134" t="str">
        <f>"Trad IRN"</f>
        <v>Trad IRN</v>
      </c>
      <c r="B134" t="str">
        <f>"Bldg IRN"</f>
        <v>Bldg IRN</v>
      </c>
      <c r="C134" t="s">
        <v>41</v>
      </c>
      <c r="D134" t="s">
        <v>3</v>
      </c>
      <c r="E134" t="s">
        <v>80</v>
      </c>
      <c r="F134" t="s">
        <v>81</v>
      </c>
      <c r="G134" t="s">
        <v>82</v>
      </c>
      <c r="H134" t="s">
        <v>83</v>
      </c>
      <c r="I134" t="str">
        <f>"Trad IRN"</f>
        <v>Trad IRN</v>
      </c>
      <c r="J134" t="s">
        <v>43</v>
      </c>
      <c r="K134" t="s">
        <v>44</v>
      </c>
      <c r="L134" t="s">
        <v>45</v>
      </c>
      <c r="M134" t="s">
        <v>46</v>
      </c>
      <c r="N134" t="str">
        <f t="shared" si="12"/>
        <v>08/18/2022</v>
      </c>
      <c r="O134" t="str">
        <f t="shared" si="11"/>
        <v>12/31/2500</v>
      </c>
      <c r="P134">
        <v>1</v>
      </c>
      <c r="Q134">
        <v>1</v>
      </c>
      <c r="S134">
        <v>1</v>
      </c>
      <c r="T134">
        <v>1</v>
      </c>
      <c r="U134">
        <v>0</v>
      </c>
      <c r="V134" t="str">
        <f>"Trad IRN"</f>
        <v>Trad IRN</v>
      </c>
      <c r="W134">
        <v>100</v>
      </c>
      <c r="X134" t="s">
        <v>47</v>
      </c>
      <c r="Z134" t="s">
        <v>47</v>
      </c>
      <c r="AB134" t="str">
        <f>"04"</f>
        <v>04</v>
      </c>
      <c r="AC134" t="s">
        <v>48</v>
      </c>
      <c r="AD134" t="s">
        <v>49</v>
      </c>
      <c r="AE134" t="s">
        <v>50</v>
      </c>
      <c r="AF134">
        <v>0</v>
      </c>
      <c r="AG134" t="s">
        <v>56</v>
      </c>
      <c r="AH134" t="str">
        <f>"Trad IRN"</f>
        <v>Trad IRN</v>
      </c>
      <c r="AI134" t="str">
        <f>"Bldg IRN"</f>
        <v>Bldg IRN</v>
      </c>
      <c r="AJ134" t="s">
        <v>48</v>
      </c>
      <c r="AK134" t="s">
        <v>48</v>
      </c>
      <c r="AL134" t="s">
        <v>53</v>
      </c>
      <c r="AM134">
        <v>1113.0999999999999</v>
      </c>
      <c r="AN134">
        <v>1113.0999999999999</v>
      </c>
      <c r="AO134">
        <v>15</v>
      </c>
    </row>
    <row r="135" spans="1:41" x14ac:dyDescent="0.3">
      <c r="A135" t="str">
        <f>"Trad IRN"</f>
        <v>Trad IRN</v>
      </c>
      <c r="B135" t="str">
        <f>"Bldg IRN"</f>
        <v>Bldg IRN</v>
      </c>
      <c r="C135" t="s">
        <v>41</v>
      </c>
      <c r="D135" t="s">
        <v>3</v>
      </c>
      <c r="E135" t="s">
        <v>80</v>
      </c>
      <c r="F135" t="s">
        <v>81</v>
      </c>
      <c r="G135" t="s">
        <v>82</v>
      </c>
      <c r="H135" t="s">
        <v>83</v>
      </c>
      <c r="I135" t="str">
        <f>"Trad IRN"</f>
        <v>Trad IRN</v>
      </c>
      <c r="J135" t="s">
        <v>43</v>
      </c>
      <c r="K135" t="s">
        <v>44</v>
      </c>
      <c r="L135" t="s">
        <v>45</v>
      </c>
      <c r="M135" t="s">
        <v>46</v>
      </c>
      <c r="N135" t="str">
        <f t="shared" si="12"/>
        <v>08/18/2022</v>
      </c>
      <c r="O135" t="str">
        <f t="shared" si="11"/>
        <v>12/31/2500</v>
      </c>
      <c r="P135">
        <v>1</v>
      </c>
      <c r="Q135">
        <v>1</v>
      </c>
      <c r="S135">
        <v>1</v>
      </c>
      <c r="T135">
        <v>1</v>
      </c>
      <c r="U135">
        <v>0</v>
      </c>
      <c r="V135" t="str">
        <f>"Trad IRN"</f>
        <v>Trad IRN</v>
      </c>
      <c r="W135">
        <v>100</v>
      </c>
      <c r="X135" t="s">
        <v>47</v>
      </c>
      <c r="Z135" t="s">
        <v>47</v>
      </c>
      <c r="AB135" t="str">
        <f>"05"</f>
        <v>05</v>
      </c>
      <c r="AC135" t="s">
        <v>48</v>
      </c>
      <c r="AD135" t="s">
        <v>49</v>
      </c>
      <c r="AE135" t="s">
        <v>50</v>
      </c>
      <c r="AF135">
        <v>0</v>
      </c>
      <c r="AG135" t="s">
        <v>56</v>
      </c>
      <c r="AH135" t="str">
        <f>"Trad IRN"</f>
        <v>Trad IRN</v>
      </c>
      <c r="AI135" t="str">
        <f>"Bldg IRN"</f>
        <v>Bldg IRN</v>
      </c>
      <c r="AJ135" t="s">
        <v>48</v>
      </c>
      <c r="AK135" t="s">
        <v>48</v>
      </c>
      <c r="AL135" t="s">
        <v>53</v>
      </c>
      <c r="AM135">
        <v>1113.0999999999999</v>
      </c>
      <c r="AN135">
        <v>1113.0999999999999</v>
      </c>
      <c r="AO135">
        <v>15</v>
      </c>
    </row>
    <row r="136" spans="1:41" x14ac:dyDescent="0.3">
      <c r="A136" t="str">
        <f>"Trad IRN"</f>
        <v>Trad IRN</v>
      </c>
      <c r="B136" t="str">
        <f>"Bldg IRN"</f>
        <v>Bldg IRN</v>
      </c>
      <c r="C136" t="s">
        <v>41</v>
      </c>
      <c r="D136" t="s">
        <v>3</v>
      </c>
      <c r="E136" t="s">
        <v>80</v>
      </c>
      <c r="F136" t="s">
        <v>81</v>
      </c>
      <c r="G136" t="s">
        <v>82</v>
      </c>
      <c r="H136" t="s">
        <v>83</v>
      </c>
      <c r="I136" t="str">
        <f>"Trad IRN"</f>
        <v>Trad IRN</v>
      </c>
      <c r="J136" t="s">
        <v>43</v>
      </c>
      <c r="K136" t="s">
        <v>44</v>
      </c>
      <c r="L136" t="s">
        <v>45</v>
      </c>
      <c r="M136" t="s">
        <v>46</v>
      </c>
      <c r="N136" t="str">
        <f t="shared" si="12"/>
        <v>08/18/2022</v>
      </c>
      <c r="O136" t="str">
        <f t="shared" ref="O136:O159" si="13">"12/31/2500"</f>
        <v>12/31/2500</v>
      </c>
      <c r="P136">
        <v>1</v>
      </c>
      <c r="Q136">
        <v>1</v>
      </c>
      <c r="S136">
        <v>1</v>
      </c>
      <c r="T136">
        <v>1</v>
      </c>
      <c r="U136">
        <v>0</v>
      </c>
      <c r="V136" t="str">
        <f>"Trad IRN"</f>
        <v>Trad IRN</v>
      </c>
      <c r="W136">
        <v>100</v>
      </c>
      <c r="X136" t="s">
        <v>47</v>
      </c>
      <c r="Z136" t="s">
        <v>47</v>
      </c>
      <c r="AB136" t="str">
        <f>"05"</f>
        <v>05</v>
      </c>
      <c r="AC136" t="s">
        <v>48</v>
      </c>
      <c r="AD136" t="s">
        <v>49</v>
      </c>
      <c r="AE136" t="s">
        <v>50</v>
      </c>
      <c r="AF136">
        <v>0</v>
      </c>
      <c r="AG136" t="s">
        <v>56</v>
      </c>
      <c r="AH136" t="str">
        <f>"Trad IRN"</f>
        <v>Trad IRN</v>
      </c>
      <c r="AI136" t="str">
        <f>"Bldg IRN"</f>
        <v>Bldg IRN</v>
      </c>
      <c r="AJ136" t="s">
        <v>48</v>
      </c>
      <c r="AK136" t="s">
        <v>48</v>
      </c>
      <c r="AL136" t="s">
        <v>53</v>
      </c>
      <c r="AM136">
        <v>1113.0999999999999</v>
      </c>
      <c r="AN136">
        <v>1113.0999999999999</v>
      </c>
      <c r="AO136">
        <v>15</v>
      </c>
    </row>
    <row r="137" spans="1:41" x14ac:dyDescent="0.3">
      <c r="A137" t="str">
        <f>"Trad IRN"</f>
        <v>Trad IRN</v>
      </c>
      <c r="B137" t="str">
        <f>"Bldg IRN"</f>
        <v>Bldg IRN</v>
      </c>
      <c r="C137" t="s">
        <v>41</v>
      </c>
      <c r="D137" t="s">
        <v>3</v>
      </c>
      <c r="E137" t="s">
        <v>80</v>
      </c>
      <c r="F137" t="s">
        <v>81</v>
      </c>
      <c r="G137" t="s">
        <v>82</v>
      </c>
      <c r="H137" t="s">
        <v>83</v>
      </c>
      <c r="I137" t="str">
        <f>"Trad IRN"</f>
        <v>Trad IRN</v>
      </c>
      <c r="J137" t="s">
        <v>43</v>
      </c>
      <c r="K137" t="s">
        <v>44</v>
      </c>
      <c r="L137" t="s">
        <v>45</v>
      </c>
      <c r="M137" t="s">
        <v>46</v>
      </c>
      <c r="N137" t="str">
        <f t="shared" ref="N137:N159" si="14">"08/18/2022"</f>
        <v>08/18/2022</v>
      </c>
      <c r="O137" t="str">
        <f t="shared" si="13"/>
        <v>12/31/2500</v>
      </c>
      <c r="P137">
        <v>1</v>
      </c>
      <c r="Q137">
        <v>1</v>
      </c>
      <c r="S137">
        <v>0</v>
      </c>
      <c r="T137">
        <v>1</v>
      </c>
      <c r="U137">
        <v>0</v>
      </c>
      <c r="V137" t="str">
        <f>"Trad IRN"</f>
        <v>Trad IRN</v>
      </c>
      <c r="W137">
        <v>100</v>
      </c>
      <c r="X137" t="s">
        <v>47</v>
      </c>
      <c r="Z137" t="s">
        <v>47</v>
      </c>
      <c r="AB137" t="str">
        <f>"04"</f>
        <v>04</v>
      </c>
      <c r="AC137" t="s">
        <v>48</v>
      </c>
      <c r="AD137" t="s">
        <v>49</v>
      </c>
      <c r="AE137" t="s">
        <v>50</v>
      </c>
      <c r="AF137">
        <v>0</v>
      </c>
      <c r="AG137" t="s">
        <v>56</v>
      </c>
      <c r="AH137" t="str">
        <f>"Trad IRN"</f>
        <v>Trad IRN</v>
      </c>
      <c r="AI137" t="str">
        <f>"Bldg IRN"</f>
        <v>Bldg IRN</v>
      </c>
      <c r="AJ137" t="s">
        <v>48</v>
      </c>
      <c r="AK137" t="s">
        <v>48</v>
      </c>
      <c r="AL137" t="s">
        <v>53</v>
      </c>
      <c r="AM137">
        <v>1113.0999999999999</v>
      </c>
      <c r="AN137">
        <v>1113.0999999999999</v>
      </c>
      <c r="AO137">
        <v>15</v>
      </c>
    </row>
    <row r="138" spans="1:41" x14ac:dyDescent="0.3">
      <c r="A138" t="str">
        <f>"Trad IRN"</f>
        <v>Trad IRN</v>
      </c>
      <c r="B138" t="str">
        <f>"Bldg IRN"</f>
        <v>Bldg IRN</v>
      </c>
      <c r="C138" t="s">
        <v>41</v>
      </c>
      <c r="D138" t="s">
        <v>3</v>
      </c>
      <c r="E138" t="s">
        <v>80</v>
      </c>
      <c r="F138" t="s">
        <v>81</v>
      </c>
      <c r="G138" t="s">
        <v>82</v>
      </c>
      <c r="H138" t="s">
        <v>83</v>
      </c>
      <c r="I138" t="str">
        <f>"Trad IRN"</f>
        <v>Trad IRN</v>
      </c>
      <c r="J138" t="s">
        <v>43</v>
      </c>
      <c r="K138" t="s">
        <v>44</v>
      </c>
      <c r="L138" t="s">
        <v>45</v>
      </c>
      <c r="M138" t="s">
        <v>46</v>
      </c>
      <c r="N138" t="str">
        <f t="shared" si="14"/>
        <v>08/18/2022</v>
      </c>
      <c r="O138" t="str">
        <f t="shared" si="13"/>
        <v>12/31/2500</v>
      </c>
      <c r="P138">
        <v>1</v>
      </c>
      <c r="Q138">
        <v>1</v>
      </c>
      <c r="S138">
        <v>0</v>
      </c>
      <c r="T138">
        <v>1</v>
      </c>
      <c r="U138">
        <v>0</v>
      </c>
      <c r="V138" t="str">
        <f>"Trad IRN"</f>
        <v>Trad IRN</v>
      </c>
      <c r="W138">
        <v>100</v>
      </c>
      <c r="X138" t="s">
        <v>47</v>
      </c>
      <c r="Z138" t="s">
        <v>47</v>
      </c>
      <c r="AB138" t="str">
        <f>"03"</f>
        <v>03</v>
      </c>
      <c r="AC138" t="s">
        <v>48</v>
      </c>
      <c r="AD138" t="s">
        <v>49</v>
      </c>
      <c r="AE138" t="s">
        <v>50</v>
      </c>
      <c r="AF138">
        <v>0</v>
      </c>
      <c r="AG138" t="s">
        <v>56</v>
      </c>
      <c r="AH138" t="str">
        <f>"Trad IRN"</f>
        <v>Trad IRN</v>
      </c>
      <c r="AI138" t="str">
        <f>"Bldg IRN"</f>
        <v>Bldg IRN</v>
      </c>
      <c r="AJ138" t="s">
        <v>48</v>
      </c>
      <c r="AK138" t="s">
        <v>48</v>
      </c>
      <c r="AL138" t="s">
        <v>53</v>
      </c>
      <c r="AM138">
        <v>1113.0999999999999</v>
      </c>
      <c r="AN138">
        <v>1113.0999999999999</v>
      </c>
      <c r="AO138">
        <v>15</v>
      </c>
    </row>
    <row r="139" spans="1:41" x14ac:dyDescent="0.3">
      <c r="A139" t="str">
        <f>"Trad IRN"</f>
        <v>Trad IRN</v>
      </c>
      <c r="B139" t="str">
        <f>"Bldg IRN"</f>
        <v>Bldg IRN</v>
      </c>
      <c r="C139" t="s">
        <v>41</v>
      </c>
      <c r="D139" t="s">
        <v>3</v>
      </c>
      <c r="E139" t="s">
        <v>80</v>
      </c>
      <c r="F139" t="s">
        <v>81</v>
      </c>
      <c r="G139" t="s">
        <v>82</v>
      </c>
      <c r="H139" t="s">
        <v>83</v>
      </c>
      <c r="I139" t="str">
        <f>"Trad IRN"</f>
        <v>Trad IRN</v>
      </c>
      <c r="J139" t="s">
        <v>43</v>
      </c>
      <c r="K139" t="s">
        <v>44</v>
      </c>
      <c r="L139" t="s">
        <v>45</v>
      </c>
      <c r="M139" t="s">
        <v>46</v>
      </c>
      <c r="N139" t="str">
        <f t="shared" si="14"/>
        <v>08/18/2022</v>
      </c>
      <c r="O139" t="str">
        <f t="shared" si="13"/>
        <v>12/31/2500</v>
      </c>
      <c r="P139">
        <v>1</v>
      </c>
      <c r="Q139">
        <v>1</v>
      </c>
      <c r="S139">
        <v>1</v>
      </c>
      <c r="T139">
        <v>1</v>
      </c>
      <c r="U139">
        <v>0</v>
      </c>
      <c r="V139" t="str">
        <f>"Trad IRN"</f>
        <v>Trad IRN</v>
      </c>
      <c r="W139">
        <v>100</v>
      </c>
      <c r="X139" t="s">
        <v>47</v>
      </c>
      <c r="Z139" t="s">
        <v>47</v>
      </c>
      <c r="AB139" t="str">
        <f>"03"</f>
        <v>03</v>
      </c>
      <c r="AC139" t="s">
        <v>48</v>
      </c>
      <c r="AD139" t="s">
        <v>49</v>
      </c>
      <c r="AE139" t="s">
        <v>50</v>
      </c>
      <c r="AF139">
        <v>0</v>
      </c>
      <c r="AG139" t="s">
        <v>56</v>
      </c>
      <c r="AH139" t="str">
        <f>"Trad IRN"</f>
        <v>Trad IRN</v>
      </c>
      <c r="AI139" t="str">
        <f>"Bldg IRN"</f>
        <v>Bldg IRN</v>
      </c>
      <c r="AJ139" t="s">
        <v>48</v>
      </c>
      <c r="AK139" t="s">
        <v>48</v>
      </c>
      <c r="AL139" t="s">
        <v>53</v>
      </c>
      <c r="AM139">
        <v>1113.0999999999999</v>
      </c>
      <c r="AN139">
        <v>1113.0999999999999</v>
      </c>
      <c r="AO139">
        <v>15</v>
      </c>
    </row>
    <row r="140" spans="1:41" x14ac:dyDescent="0.3">
      <c r="A140" t="str">
        <f>"Trad IRN"</f>
        <v>Trad IRN</v>
      </c>
      <c r="B140" t="str">
        <f>"Bldg IRN"</f>
        <v>Bldg IRN</v>
      </c>
      <c r="C140" t="s">
        <v>41</v>
      </c>
      <c r="D140" t="s">
        <v>3</v>
      </c>
      <c r="E140" t="s">
        <v>80</v>
      </c>
      <c r="F140" t="s">
        <v>81</v>
      </c>
      <c r="G140" t="s">
        <v>82</v>
      </c>
      <c r="H140" t="s">
        <v>83</v>
      </c>
      <c r="I140" t="str">
        <f>"Trad IRN"</f>
        <v>Trad IRN</v>
      </c>
      <c r="J140" t="s">
        <v>43</v>
      </c>
      <c r="K140" t="s">
        <v>44</v>
      </c>
      <c r="L140" t="s">
        <v>45</v>
      </c>
      <c r="M140" t="s">
        <v>59</v>
      </c>
      <c r="N140" t="str">
        <f t="shared" si="14"/>
        <v>08/18/2022</v>
      </c>
      <c r="O140" t="str">
        <f t="shared" si="13"/>
        <v>12/31/2500</v>
      </c>
      <c r="P140">
        <v>1</v>
      </c>
      <c r="Q140">
        <v>1</v>
      </c>
      <c r="S140">
        <v>0</v>
      </c>
      <c r="T140">
        <v>1</v>
      </c>
      <c r="U140">
        <v>0</v>
      </c>
      <c r="V140" t="s">
        <v>84</v>
      </c>
      <c r="W140">
        <v>100</v>
      </c>
      <c r="X140" t="s">
        <v>47</v>
      </c>
      <c r="Z140" t="s">
        <v>47</v>
      </c>
      <c r="AB140" t="s">
        <v>57</v>
      </c>
      <c r="AC140" t="s">
        <v>48</v>
      </c>
      <c r="AD140" t="s">
        <v>49</v>
      </c>
      <c r="AE140" t="s">
        <v>50</v>
      </c>
      <c r="AF140">
        <v>0</v>
      </c>
      <c r="AG140" t="s">
        <v>56</v>
      </c>
      <c r="AH140" t="str">
        <f>"Trad IRN"</f>
        <v>Trad IRN</v>
      </c>
      <c r="AI140" t="str">
        <f>"Bldg IRN"</f>
        <v>Bldg IRN</v>
      </c>
      <c r="AJ140" t="s">
        <v>48</v>
      </c>
      <c r="AK140" t="s">
        <v>48</v>
      </c>
      <c r="AL140" t="s">
        <v>53</v>
      </c>
      <c r="AM140">
        <v>1113.0999999999999</v>
      </c>
      <c r="AN140">
        <v>1113.0999999999999</v>
      </c>
      <c r="AO140">
        <v>15</v>
      </c>
    </row>
    <row r="141" spans="1:41" x14ac:dyDescent="0.3">
      <c r="A141" t="str">
        <f>"Trad IRN"</f>
        <v>Trad IRN</v>
      </c>
      <c r="B141" t="str">
        <f>"Bldg IRN"</f>
        <v>Bldg IRN</v>
      </c>
      <c r="C141" t="s">
        <v>41</v>
      </c>
      <c r="D141" t="s">
        <v>3</v>
      </c>
      <c r="E141" t="s">
        <v>80</v>
      </c>
      <c r="F141" t="s">
        <v>81</v>
      </c>
      <c r="G141" t="s">
        <v>82</v>
      </c>
      <c r="H141" t="s">
        <v>83</v>
      </c>
      <c r="I141" t="str">
        <f>"Trad IRN"</f>
        <v>Trad IRN</v>
      </c>
      <c r="J141" t="s">
        <v>43</v>
      </c>
      <c r="K141" t="s">
        <v>44</v>
      </c>
      <c r="L141" t="s">
        <v>45</v>
      </c>
      <c r="M141" t="s">
        <v>59</v>
      </c>
      <c r="N141" t="str">
        <f t="shared" si="14"/>
        <v>08/18/2022</v>
      </c>
      <c r="O141" t="str">
        <f t="shared" si="13"/>
        <v>12/31/2500</v>
      </c>
      <c r="P141">
        <v>1</v>
      </c>
      <c r="Q141">
        <v>1</v>
      </c>
      <c r="S141">
        <v>0</v>
      </c>
      <c r="T141">
        <v>1</v>
      </c>
      <c r="U141">
        <v>0</v>
      </c>
      <c r="V141" t="s">
        <v>84</v>
      </c>
      <c r="W141">
        <v>100</v>
      </c>
      <c r="X141" t="s">
        <v>47</v>
      </c>
      <c r="Z141" t="s">
        <v>47</v>
      </c>
      <c r="AB141" t="str">
        <f>"02"</f>
        <v>02</v>
      </c>
      <c r="AC141" t="s">
        <v>48</v>
      </c>
      <c r="AD141" t="s">
        <v>49</v>
      </c>
      <c r="AE141" t="s">
        <v>50</v>
      </c>
      <c r="AF141">
        <v>0</v>
      </c>
      <c r="AG141" t="s">
        <v>56</v>
      </c>
      <c r="AH141" t="str">
        <f>"Trad IRN"</f>
        <v>Trad IRN</v>
      </c>
      <c r="AI141" t="str">
        <f>"Bldg IRN"</f>
        <v>Bldg IRN</v>
      </c>
      <c r="AJ141" t="s">
        <v>48</v>
      </c>
      <c r="AK141" t="s">
        <v>48</v>
      </c>
      <c r="AL141" t="s">
        <v>53</v>
      </c>
      <c r="AM141">
        <v>1113.0999999999999</v>
      </c>
      <c r="AN141">
        <v>1113.0999999999999</v>
      </c>
      <c r="AO141">
        <v>15</v>
      </c>
    </row>
    <row r="142" spans="1:41" x14ac:dyDescent="0.3">
      <c r="A142" t="str">
        <f>"Trad IRN"</f>
        <v>Trad IRN</v>
      </c>
      <c r="B142" t="str">
        <f>"Bldg IRN"</f>
        <v>Bldg IRN</v>
      </c>
      <c r="C142" t="s">
        <v>41</v>
      </c>
      <c r="D142" t="s">
        <v>3</v>
      </c>
      <c r="E142" t="s">
        <v>80</v>
      </c>
      <c r="F142" t="s">
        <v>81</v>
      </c>
      <c r="G142" t="s">
        <v>82</v>
      </c>
      <c r="H142" t="s">
        <v>83</v>
      </c>
      <c r="I142" t="str">
        <f>"Trad IRN"</f>
        <v>Trad IRN</v>
      </c>
      <c r="J142" t="s">
        <v>43</v>
      </c>
      <c r="K142" t="s">
        <v>44</v>
      </c>
      <c r="L142" t="s">
        <v>45</v>
      </c>
      <c r="M142" t="s">
        <v>46</v>
      </c>
      <c r="N142" t="str">
        <f t="shared" si="14"/>
        <v>08/18/2022</v>
      </c>
      <c r="O142" t="str">
        <f t="shared" si="13"/>
        <v>12/31/2500</v>
      </c>
      <c r="P142">
        <v>1</v>
      </c>
      <c r="Q142">
        <v>1</v>
      </c>
      <c r="R142">
        <v>1</v>
      </c>
      <c r="S142">
        <v>0</v>
      </c>
      <c r="T142">
        <v>1</v>
      </c>
      <c r="U142">
        <v>0</v>
      </c>
      <c r="V142" t="str">
        <f>"Trad IRN"</f>
        <v>Trad IRN</v>
      </c>
      <c r="W142">
        <v>100</v>
      </c>
      <c r="X142" t="s">
        <v>47</v>
      </c>
      <c r="Z142" t="s">
        <v>47</v>
      </c>
      <c r="AB142" t="str">
        <f>"03"</f>
        <v>03</v>
      </c>
      <c r="AC142" t="str">
        <f>"12"</f>
        <v>12</v>
      </c>
      <c r="AD142" t="str">
        <f>"6"</f>
        <v>6</v>
      </c>
      <c r="AE142" t="s">
        <v>55</v>
      </c>
      <c r="AF142">
        <v>0</v>
      </c>
      <c r="AG142" t="s">
        <v>56</v>
      </c>
      <c r="AH142" t="str">
        <f>"Trad IRN"</f>
        <v>Trad IRN</v>
      </c>
      <c r="AI142" t="str">
        <f>"Bldg IRN"</f>
        <v>Bldg IRN</v>
      </c>
      <c r="AJ142" t="s">
        <v>48</v>
      </c>
      <c r="AK142" t="s">
        <v>48</v>
      </c>
      <c r="AL142" t="s">
        <v>53</v>
      </c>
      <c r="AM142">
        <v>1113.0999999999999</v>
      </c>
      <c r="AN142">
        <v>1113.0999999999999</v>
      </c>
      <c r="AO142">
        <v>15</v>
      </c>
    </row>
    <row r="143" spans="1:41" x14ac:dyDescent="0.3">
      <c r="A143" t="str">
        <f>"Trad IRN"</f>
        <v>Trad IRN</v>
      </c>
      <c r="B143" t="str">
        <f>"Bldg IRN"</f>
        <v>Bldg IRN</v>
      </c>
      <c r="C143" t="s">
        <v>41</v>
      </c>
      <c r="D143" t="s">
        <v>3</v>
      </c>
      <c r="E143" t="s">
        <v>80</v>
      </c>
      <c r="F143" t="s">
        <v>81</v>
      </c>
      <c r="G143" t="s">
        <v>82</v>
      </c>
      <c r="H143" t="s">
        <v>83</v>
      </c>
      <c r="I143" t="str">
        <f>"Trad IRN"</f>
        <v>Trad IRN</v>
      </c>
      <c r="J143" t="s">
        <v>43</v>
      </c>
      <c r="K143" t="s">
        <v>44</v>
      </c>
      <c r="L143" t="s">
        <v>45</v>
      </c>
      <c r="M143" t="s">
        <v>46</v>
      </c>
      <c r="N143" t="str">
        <f t="shared" si="14"/>
        <v>08/18/2022</v>
      </c>
      <c r="O143" t="str">
        <f t="shared" si="13"/>
        <v>12/31/2500</v>
      </c>
      <c r="P143">
        <v>1</v>
      </c>
      <c r="Q143">
        <v>1</v>
      </c>
      <c r="R143">
        <v>1</v>
      </c>
      <c r="S143">
        <v>0</v>
      </c>
      <c r="T143">
        <v>1</v>
      </c>
      <c r="U143">
        <v>0</v>
      </c>
      <c r="V143" t="str">
        <f>"Trad IRN"</f>
        <v>Trad IRN</v>
      </c>
      <c r="W143">
        <v>100</v>
      </c>
      <c r="X143" t="s">
        <v>47</v>
      </c>
      <c r="Z143" t="s">
        <v>47</v>
      </c>
      <c r="AB143" t="str">
        <f>"01"</f>
        <v>01</v>
      </c>
      <c r="AC143" t="str">
        <f>"12"</f>
        <v>12</v>
      </c>
      <c r="AD143" t="str">
        <f>"6"</f>
        <v>6</v>
      </c>
      <c r="AE143" t="s">
        <v>55</v>
      </c>
      <c r="AF143">
        <v>0</v>
      </c>
      <c r="AG143" t="s">
        <v>56</v>
      </c>
      <c r="AH143" t="str">
        <f>"Trad IRN"</f>
        <v>Trad IRN</v>
      </c>
      <c r="AI143" t="str">
        <f>"Bldg IRN"</f>
        <v>Bldg IRN</v>
      </c>
      <c r="AJ143" t="s">
        <v>48</v>
      </c>
      <c r="AK143" t="s">
        <v>48</v>
      </c>
      <c r="AL143" t="s">
        <v>53</v>
      </c>
      <c r="AM143">
        <v>1113.0999999999999</v>
      </c>
      <c r="AN143">
        <v>1113.0999999999999</v>
      </c>
      <c r="AO143">
        <v>15</v>
      </c>
    </row>
    <row r="144" spans="1:41" x14ac:dyDescent="0.3">
      <c r="A144" t="str">
        <f>"Trad IRN"</f>
        <v>Trad IRN</v>
      </c>
      <c r="B144" t="str">
        <f>"Bldg IRN"</f>
        <v>Bldg IRN</v>
      </c>
      <c r="C144" t="s">
        <v>41</v>
      </c>
      <c r="D144" t="s">
        <v>3</v>
      </c>
      <c r="E144" t="s">
        <v>80</v>
      </c>
      <c r="F144" t="s">
        <v>81</v>
      </c>
      <c r="G144" t="s">
        <v>82</v>
      </c>
      <c r="H144" t="s">
        <v>83</v>
      </c>
      <c r="I144" t="str">
        <f>"Trad IRN"</f>
        <v>Trad IRN</v>
      </c>
      <c r="J144" t="s">
        <v>43</v>
      </c>
      <c r="K144" t="s">
        <v>44</v>
      </c>
      <c r="L144" t="s">
        <v>45</v>
      </c>
      <c r="M144" t="s">
        <v>46</v>
      </c>
      <c r="N144" t="str">
        <f t="shared" si="14"/>
        <v>08/18/2022</v>
      </c>
      <c r="O144" t="str">
        <f t="shared" si="13"/>
        <v>12/31/2500</v>
      </c>
      <c r="P144">
        <v>1</v>
      </c>
      <c r="Q144">
        <v>1</v>
      </c>
      <c r="S144">
        <v>0</v>
      </c>
      <c r="T144">
        <v>1</v>
      </c>
      <c r="U144">
        <v>0</v>
      </c>
      <c r="V144" t="str">
        <f>"Trad IRN"</f>
        <v>Trad IRN</v>
      </c>
      <c r="W144">
        <v>100</v>
      </c>
      <c r="X144" t="s">
        <v>47</v>
      </c>
      <c r="Z144" t="s">
        <v>47</v>
      </c>
      <c r="AB144" t="str">
        <f>"01"</f>
        <v>01</v>
      </c>
      <c r="AC144" t="s">
        <v>48</v>
      </c>
      <c r="AD144" t="s">
        <v>49</v>
      </c>
      <c r="AE144" t="s">
        <v>50</v>
      </c>
      <c r="AF144">
        <v>0</v>
      </c>
      <c r="AG144" t="s">
        <v>56</v>
      </c>
      <c r="AH144" t="str">
        <f>"Trad IRN"</f>
        <v>Trad IRN</v>
      </c>
      <c r="AI144" t="str">
        <f>"Bldg IRN"</f>
        <v>Bldg IRN</v>
      </c>
      <c r="AJ144" t="s">
        <v>48</v>
      </c>
      <c r="AK144" t="s">
        <v>48</v>
      </c>
      <c r="AL144" t="s">
        <v>53</v>
      </c>
      <c r="AM144">
        <v>1113.0999999999999</v>
      </c>
      <c r="AN144">
        <v>1113.0999999999999</v>
      </c>
      <c r="AO144">
        <v>15</v>
      </c>
    </row>
    <row r="145" spans="1:41" x14ac:dyDescent="0.3">
      <c r="A145" t="str">
        <f>"Trad IRN"</f>
        <v>Trad IRN</v>
      </c>
      <c r="B145" t="str">
        <f>"Bldg IRN"</f>
        <v>Bldg IRN</v>
      </c>
      <c r="C145" t="s">
        <v>41</v>
      </c>
      <c r="D145" t="s">
        <v>3</v>
      </c>
      <c r="E145" t="s">
        <v>80</v>
      </c>
      <c r="F145" t="s">
        <v>81</v>
      </c>
      <c r="G145" t="s">
        <v>82</v>
      </c>
      <c r="H145" t="s">
        <v>83</v>
      </c>
      <c r="I145" t="str">
        <f>"Trad IRN"</f>
        <v>Trad IRN</v>
      </c>
      <c r="J145" t="s">
        <v>43</v>
      </c>
      <c r="K145" t="s">
        <v>44</v>
      </c>
      <c r="L145" t="s">
        <v>45</v>
      </c>
      <c r="M145" t="s">
        <v>46</v>
      </c>
      <c r="N145" t="str">
        <f t="shared" si="14"/>
        <v>08/18/2022</v>
      </c>
      <c r="O145" t="str">
        <f t="shared" si="13"/>
        <v>12/31/2500</v>
      </c>
      <c r="P145">
        <v>1</v>
      </c>
      <c r="Q145">
        <v>1</v>
      </c>
      <c r="S145">
        <v>0</v>
      </c>
      <c r="T145">
        <v>1</v>
      </c>
      <c r="U145">
        <v>0</v>
      </c>
      <c r="V145" t="str">
        <f>"Trad IRN"</f>
        <v>Trad IRN</v>
      </c>
      <c r="W145">
        <v>100</v>
      </c>
      <c r="X145" t="s">
        <v>47</v>
      </c>
      <c r="Z145" t="s">
        <v>47</v>
      </c>
      <c r="AB145" t="str">
        <f>"05"</f>
        <v>05</v>
      </c>
      <c r="AC145" t="s">
        <v>48</v>
      </c>
      <c r="AD145" t="s">
        <v>49</v>
      </c>
      <c r="AE145" t="s">
        <v>55</v>
      </c>
      <c r="AF145">
        <v>0</v>
      </c>
      <c r="AG145" t="s">
        <v>56</v>
      </c>
      <c r="AH145" t="str">
        <f>"Trad IRN"</f>
        <v>Trad IRN</v>
      </c>
      <c r="AI145" t="str">
        <f>"Bldg IRN"</f>
        <v>Bldg IRN</v>
      </c>
      <c r="AJ145" t="s">
        <v>48</v>
      </c>
      <c r="AK145" t="s">
        <v>48</v>
      </c>
      <c r="AL145" t="s">
        <v>53</v>
      </c>
      <c r="AM145">
        <v>1113.0999999999999</v>
      </c>
      <c r="AN145">
        <v>1113.0999999999999</v>
      </c>
      <c r="AO145">
        <v>15</v>
      </c>
    </row>
    <row r="146" spans="1:41" x14ac:dyDescent="0.3">
      <c r="A146" t="str">
        <f>"Trad IRN"</f>
        <v>Trad IRN</v>
      </c>
      <c r="B146" t="str">
        <f>"Bldg IRN"</f>
        <v>Bldg IRN</v>
      </c>
      <c r="C146" t="s">
        <v>41</v>
      </c>
      <c r="D146" t="s">
        <v>3</v>
      </c>
      <c r="E146" t="s">
        <v>80</v>
      </c>
      <c r="F146" t="s">
        <v>81</v>
      </c>
      <c r="G146" t="s">
        <v>82</v>
      </c>
      <c r="H146" t="s">
        <v>83</v>
      </c>
      <c r="I146" t="str">
        <f>"Trad IRN"</f>
        <v>Trad IRN</v>
      </c>
      <c r="J146" t="s">
        <v>43</v>
      </c>
      <c r="K146" t="s">
        <v>44</v>
      </c>
      <c r="L146" t="s">
        <v>45</v>
      </c>
      <c r="M146" t="s">
        <v>46</v>
      </c>
      <c r="N146" t="str">
        <f t="shared" si="14"/>
        <v>08/18/2022</v>
      </c>
      <c r="O146" t="str">
        <f t="shared" si="13"/>
        <v>12/31/2500</v>
      </c>
      <c r="P146">
        <v>1</v>
      </c>
      <c r="Q146">
        <v>1</v>
      </c>
      <c r="S146">
        <v>0</v>
      </c>
      <c r="T146">
        <v>1</v>
      </c>
      <c r="U146">
        <v>0</v>
      </c>
      <c r="V146" t="str">
        <f>"Trad IRN"</f>
        <v>Trad IRN</v>
      </c>
      <c r="W146">
        <v>100</v>
      </c>
      <c r="X146" t="s">
        <v>47</v>
      </c>
      <c r="Z146" t="s">
        <v>47</v>
      </c>
      <c r="AB146" t="str">
        <f>"03"</f>
        <v>03</v>
      </c>
      <c r="AC146" t="s">
        <v>48</v>
      </c>
      <c r="AD146" t="s">
        <v>49</v>
      </c>
      <c r="AE146" t="s">
        <v>50</v>
      </c>
      <c r="AF146">
        <v>0</v>
      </c>
      <c r="AG146" t="s">
        <v>56</v>
      </c>
      <c r="AH146" t="str">
        <f>"Trad IRN"</f>
        <v>Trad IRN</v>
      </c>
      <c r="AI146" t="str">
        <f>"Bldg IRN"</f>
        <v>Bldg IRN</v>
      </c>
      <c r="AJ146" t="s">
        <v>48</v>
      </c>
      <c r="AK146" t="s">
        <v>48</v>
      </c>
      <c r="AL146" t="s">
        <v>53</v>
      </c>
      <c r="AM146">
        <v>1113.0999999999999</v>
      </c>
      <c r="AN146">
        <v>1113.0999999999999</v>
      </c>
      <c r="AO146">
        <v>15</v>
      </c>
    </row>
    <row r="147" spans="1:41" x14ac:dyDescent="0.3">
      <c r="A147" t="str">
        <f>"Trad IRN"</f>
        <v>Trad IRN</v>
      </c>
      <c r="B147" t="str">
        <f>"Bldg IRN"</f>
        <v>Bldg IRN</v>
      </c>
      <c r="C147" t="s">
        <v>41</v>
      </c>
      <c r="D147" t="s">
        <v>3</v>
      </c>
      <c r="E147" t="s">
        <v>80</v>
      </c>
      <c r="F147" t="s">
        <v>81</v>
      </c>
      <c r="G147" t="s">
        <v>82</v>
      </c>
      <c r="H147" t="s">
        <v>83</v>
      </c>
      <c r="I147" t="str">
        <f>"Trad IRN"</f>
        <v>Trad IRN</v>
      </c>
      <c r="J147" t="s">
        <v>43</v>
      </c>
      <c r="K147" t="s">
        <v>44</v>
      </c>
      <c r="L147" t="s">
        <v>45</v>
      </c>
      <c r="M147" t="s">
        <v>46</v>
      </c>
      <c r="N147" t="str">
        <f t="shared" si="14"/>
        <v>08/18/2022</v>
      </c>
      <c r="O147" t="str">
        <f t="shared" si="13"/>
        <v>12/31/2500</v>
      </c>
      <c r="P147">
        <v>1</v>
      </c>
      <c r="Q147">
        <v>1</v>
      </c>
      <c r="S147">
        <v>0</v>
      </c>
      <c r="T147">
        <v>1</v>
      </c>
      <c r="U147">
        <v>0</v>
      </c>
      <c r="V147" t="str">
        <f>"Trad IRN"</f>
        <v>Trad IRN</v>
      </c>
      <c r="W147">
        <v>100</v>
      </c>
      <c r="X147" t="s">
        <v>47</v>
      </c>
      <c r="Z147" t="s">
        <v>47</v>
      </c>
      <c r="AB147" t="str">
        <f>"02"</f>
        <v>02</v>
      </c>
      <c r="AC147" t="s">
        <v>48</v>
      </c>
      <c r="AD147" t="s">
        <v>49</v>
      </c>
      <c r="AE147" t="s">
        <v>50</v>
      </c>
      <c r="AF147">
        <v>0</v>
      </c>
      <c r="AG147" t="s">
        <v>56</v>
      </c>
      <c r="AH147" t="str">
        <f>"Trad IRN"</f>
        <v>Trad IRN</v>
      </c>
      <c r="AI147" t="str">
        <f>"Bldg IRN"</f>
        <v>Bldg IRN</v>
      </c>
      <c r="AJ147" t="s">
        <v>48</v>
      </c>
      <c r="AK147" t="s">
        <v>48</v>
      </c>
      <c r="AL147" t="s">
        <v>53</v>
      </c>
      <c r="AM147">
        <v>1113.0999999999999</v>
      </c>
      <c r="AN147">
        <v>1113.0999999999999</v>
      </c>
      <c r="AO147">
        <v>15</v>
      </c>
    </row>
    <row r="148" spans="1:41" x14ac:dyDescent="0.3">
      <c r="A148" t="str">
        <f>"Trad IRN"</f>
        <v>Trad IRN</v>
      </c>
      <c r="B148" t="str">
        <f>"Bldg IRN"</f>
        <v>Bldg IRN</v>
      </c>
      <c r="C148" t="s">
        <v>41</v>
      </c>
      <c r="D148" t="s">
        <v>3</v>
      </c>
      <c r="E148" t="s">
        <v>80</v>
      </c>
      <c r="F148" t="s">
        <v>81</v>
      </c>
      <c r="G148" t="s">
        <v>82</v>
      </c>
      <c r="H148" t="s">
        <v>83</v>
      </c>
      <c r="I148" t="str">
        <f>"Trad IRN"</f>
        <v>Trad IRN</v>
      </c>
      <c r="J148" t="s">
        <v>43</v>
      </c>
      <c r="K148" t="s">
        <v>44</v>
      </c>
      <c r="L148" t="s">
        <v>45</v>
      </c>
      <c r="M148" t="s">
        <v>46</v>
      </c>
      <c r="N148" t="str">
        <f t="shared" si="14"/>
        <v>08/18/2022</v>
      </c>
      <c r="O148" t="str">
        <f t="shared" si="13"/>
        <v>12/31/2500</v>
      </c>
      <c r="P148">
        <v>1</v>
      </c>
      <c r="Q148">
        <v>1</v>
      </c>
      <c r="S148">
        <v>0</v>
      </c>
      <c r="T148">
        <v>1</v>
      </c>
      <c r="U148">
        <v>0</v>
      </c>
      <c r="V148" t="str">
        <f>"Trad IRN"</f>
        <v>Trad IRN</v>
      </c>
      <c r="W148">
        <v>100</v>
      </c>
      <c r="X148" t="s">
        <v>47</v>
      </c>
      <c r="Z148" t="s">
        <v>47</v>
      </c>
      <c r="AB148" t="s">
        <v>57</v>
      </c>
      <c r="AC148" t="s">
        <v>48</v>
      </c>
      <c r="AD148" t="s">
        <v>49</v>
      </c>
      <c r="AE148" t="s">
        <v>50</v>
      </c>
      <c r="AF148">
        <v>0</v>
      </c>
      <c r="AG148" t="s">
        <v>56</v>
      </c>
      <c r="AH148" t="str">
        <f>"Trad IRN"</f>
        <v>Trad IRN</v>
      </c>
      <c r="AI148" t="str">
        <f>"Bldg IRN"</f>
        <v>Bldg IRN</v>
      </c>
      <c r="AJ148" t="s">
        <v>48</v>
      </c>
      <c r="AK148" t="s">
        <v>48</v>
      </c>
      <c r="AL148" t="s">
        <v>53</v>
      </c>
      <c r="AM148">
        <v>1113.0999999999999</v>
      </c>
      <c r="AN148">
        <v>1113.0999999999999</v>
      </c>
      <c r="AO148">
        <v>15</v>
      </c>
    </row>
    <row r="149" spans="1:41" x14ac:dyDescent="0.3">
      <c r="A149" t="str">
        <f>"Trad IRN"</f>
        <v>Trad IRN</v>
      </c>
      <c r="B149" t="str">
        <f>"Bldg IRN"</f>
        <v>Bldg IRN</v>
      </c>
      <c r="C149" t="s">
        <v>41</v>
      </c>
      <c r="D149" t="s">
        <v>3</v>
      </c>
      <c r="E149" t="s">
        <v>80</v>
      </c>
      <c r="F149" t="s">
        <v>81</v>
      </c>
      <c r="G149" t="s">
        <v>82</v>
      </c>
      <c r="H149" t="s">
        <v>83</v>
      </c>
      <c r="I149" t="str">
        <f>"Trad IRN"</f>
        <v>Trad IRN</v>
      </c>
      <c r="J149" t="s">
        <v>43</v>
      </c>
      <c r="K149" t="s">
        <v>44</v>
      </c>
      <c r="L149" t="s">
        <v>45</v>
      </c>
      <c r="M149" t="s">
        <v>46</v>
      </c>
      <c r="N149" t="str">
        <f t="shared" si="14"/>
        <v>08/18/2022</v>
      </c>
      <c r="O149" t="str">
        <f t="shared" si="13"/>
        <v>12/31/2500</v>
      </c>
      <c r="P149">
        <v>1</v>
      </c>
      <c r="Q149">
        <v>1</v>
      </c>
      <c r="S149">
        <v>0</v>
      </c>
      <c r="T149">
        <v>1</v>
      </c>
      <c r="U149">
        <v>0</v>
      </c>
      <c r="V149" t="str">
        <f>"Trad IRN"</f>
        <v>Trad IRN</v>
      </c>
      <c r="W149">
        <v>100</v>
      </c>
      <c r="X149" t="s">
        <v>47</v>
      </c>
      <c r="Z149" t="s">
        <v>47</v>
      </c>
      <c r="AB149" t="str">
        <f>"04"</f>
        <v>04</v>
      </c>
      <c r="AC149" t="s">
        <v>48</v>
      </c>
      <c r="AD149" t="s">
        <v>49</v>
      </c>
      <c r="AE149" t="s">
        <v>50</v>
      </c>
      <c r="AF149">
        <v>0</v>
      </c>
      <c r="AG149" t="s">
        <v>56</v>
      </c>
      <c r="AH149" t="str">
        <f>"Trad IRN"</f>
        <v>Trad IRN</v>
      </c>
      <c r="AI149" t="str">
        <f>"Bldg IRN"</f>
        <v>Bldg IRN</v>
      </c>
      <c r="AJ149" t="s">
        <v>48</v>
      </c>
      <c r="AK149" t="s">
        <v>48</v>
      </c>
      <c r="AL149" t="s">
        <v>53</v>
      </c>
      <c r="AM149">
        <v>1113.0999999999999</v>
      </c>
      <c r="AN149">
        <v>1113.0999999999999</v>
      </c>
      <c r="AO149">
        <v>15</v>
      </c>
    </row>
    <row r="150" spans="1:41" x14ac:dyDescent="0.3">
      <c r="A150" t="str">
        <f>"Trad IRN"</f>
        <v>Trad IRN</v>
      </c>
      <c r="B150" t="str">
        <f>"Bldg IRN"</f>
        <v>Bldg IRN</v>
      </c>
      <c r="C150" t="s">
        <v>41</v>
      </c>
      <c r="D150" t="s">
        <v>3</v>
      </c>
      <c r="E150" t="s">
        <v>80</v>
      </c>
      <c r="F150" t="s">
        <v>81</v>
      </c>
      <c r="G150" t="s">
        <v>82</v>
      </c>
      <c r="H150" t="s">
        <v>83</v>
      </c>
      <c r="I150" t="str">
        <f>"Trad IRN"</f>
        <v>Trad IRN</v>
      </c>
      <c r="J150" t="s">
        <v>43</v>
      </c>
      <c r="K150" t="s">
        <v>44</v>
      </c>
      <c r="L150" t="s">
        <v>45</v>
      </c>
      <c r="M150" t="s">
        <v>46</v>
      </c>
      <c r="N150" t="str">
        <f t="shared" si="14"/>
        <v>08/18/2022</v>
      </c>
      <c r="O150" t="str">
        <f t="shared" si="13"/>
        <v>12/31/2500</v>
      </c>
      <c r="P150">
        <v>1</v>
      </c>
      <c r="Q150">
        <v>1</v>
      </c>
      <c r="S150">
        <v>1</v>
      </c>
      <c r="T150">
        <v>1</v>
      </c>
      <c r="U150">
        <v>0</v>
      </c>
      <c r="V150" t="str">
        <f>"Trad IRN"</f>
        <v>Trad IRN</v>
      </c>
      <c r="W150">
        <v>100</v>
      </c>
      <c r="X150" t="s">
        <v>47</v>
      </c>
      <c r="Z150" t="s">
        <v>47</v>
      </c>
      <c r="AB150" t="str">
        <f>"04"</f>
        <v>04</v>
      </c>
      <c r="AC150" t="s">
        <v>48</v>
      </c>
      <c r="AD150" t="s">
        <v>49</v>
      </c>
      <c r="AE150" t="s">
        <v>50</v>
      </c>
      <c r="AF150">
        <v>0</v>
      </c>
      <c r="AG150" t="s">
        <v>56</v>
      </c>
      <c r="AH150" t="str">
        <f>"Trad IRN"</f>
        <v>Trad IRN</v>
      </c>
      <c r="AI150" t="str">
        <f>"Bldg IRN"</f>
        <v>Bldg IRN</v>
      </c>
      <c r="AJ150" t="s">
        <v>48</v>
      </c>
      <c r="AK150" t="s">
        <v>48</v>
      </c>
      <c r="AL150" t="s">
        <v>53</v>
      </c>
      <c r="AM150">
        <v>1113.0999999999999</v>
      </c>
      <c r="AN150">
        <v>1113.0999999999999</v>
      </c>
      <c r="AO150">
        <v>15</v>
      </c>
    </row>
    <row r="151" spans="1:41" x14ac:dyDescent="0.3">
      <c r="A151" t="str">
        <f>"Trad IRN"</f>
        <v>Trad IRN</v>
      </c>
      <c r="B151" t="str">
        <f>"Bldg IRN"</f>
        <v>Bldg IRN</v>
      </c>
      <c r="C151" t="s">
        <v>41</v>
      </c>
      <c r="D151" t="s">
        <v>3</v>
      </c>
      <c r="E151" t="s">
        <v>80</v>
      </c>
      <c r="F151" t="s">
        <v>81</v>
      </c>
      <c r="G151" t="s">
        <v>82</v>
      </c>
      <c r="H151" t="s">
        <v>83</v>
      </c>
      <c r="I151" t="str">
        <f>"Trad IRN"</f>
        <v>Trad IRN</v>
      </c>
      <c r="J151" t="s">
        <v>43</v>
      </c>
      <c r="K151" t="s">
        <v>44</v>
      </c>
      <c r="L151" t="s">
        <v>45</v>
      </c>
      <c r="M151" t="s">
        <v>46</v>
      </c>
      <c r="N151" t="str">
        <f t="shared" si="14"/>
        <v>08/18/2022</v>
      </c>
      <c r="O151" t="str">
        <f t="shared" si="13"/>
        <v>12/31/2500</v>
      </c>
      <c r="P151">
        <v>1</v>
      </c>
      <c r="Q151">
        <v>1</v>
      </c>
      <c r="S151">
        <v>0</v>
      </c>
      <c r="T151">
        <v>1</v>
      </c>
      <c r="U151">
        <v>0</v>
      </c>
      <c r="V151" t="str">
        <f>"Trad IRN"</f>
        <v>Trad IRN</v>
      </c>
      <c r="W151">
        <v>100</v>
      </c>
      <c r="X151" t="s">
        <v>47</v>
      </c>
      <c r="Z151" t="s">
        <v>47</v>
      </c>
      <c r="AB151" t="str">
        <f>"05"</f>
        <v>05</v>
      </c>
      <c r="AC151" t="s">
        <v>48</v>
      </c>
      <c r="AD151" t="s">
        <v>49</v>
      </c>
      <c r="AE151" t="s">
        <v>50</v>
      </c>
      <c r="AF151">
        <v>0</v>
      </c>
      <c r="AG151" t="s">
        <v>56</v>
      </c>
      <c r="AH151" t="str">
        <f>"Trad IRN"</f>
        <v>Trad IRN</v>
      </c>
      <c r="AI151" t="str">
        <f>"Bldg IRN"</f>
        <v>Bldg IRN</v>
      </c>
      <c r="AJ151" t="s">
        <v>48</v>
      </c>
      <c r="AK151" t="s">
        <v>48</v>
      </c>
      <c r="AL151" t="s">
        <v>53</v>
      </c>
      <c r="AM151">
        <v>1113.0999999999999</v>
      </c>
      <c r="AN151">
        <v>1113.0999999999999</v>
      </c>
      <c r="AO151">
        <v>15</v>
      </c>
    </row>
    <row r="152" spans="1:41" x14ac:dyDescent="0.3">
      <c r="A152" t="str">
        <f>"Trad IRN"</f>
        <v>Trad IRN</v>
      </c>
      <c r="B152" t="str">
        <f>"Bldg IRN"</f>
        <v>Bldg IRN</v>
      </c>
      <c r="C152" t="s">
        <v>41</v>
      </c>
      <c r="D152" t="s">
        <v>3</v>
      </c>
      <c r="E152" t="s">
        <v>80</v>
      </c>
      <c r="F152" t="s">
        <v>81</v>
      </c>
      <c r="G152" t="s">
        <v>82</v>
      </c>
      <c r="H152" t="s">
        <v>83</v>
      </c>
      <c r="I152" t="str">
        <f>"Trad IRN"</f>
        <v>Trad IRN</v>
      </c>
      <c r="J152" t="s">
        <v>43</v>
      </c>
      <c r="K152" t="s">
        <v>44</v>
      </c>
      <c r="L152" t="s">
        <v>45</v>
      </c>
      <c r="M152" t="s">
        <v>46</v>
      </c>
      <c r="N152" t="str">
        <f t="shared" si="14"/>
        <v>08/18/2022</v>
      </c>
      <c r="O152" t="str">
        <f t="shared" si="13"/>
        <v>12/31/2500</v>
      </c>
      <c r="P152">
        <v>1</v>
      </c>
      <c r="Q152">
        <v>1</v>
      </c>
      <c r="S152">
        <v>1</v>
      </c>
      <c r="T152">
        <v>1</v>
      </c>
      <c r="U152">
        <v>0</v>
      </c>
      <c r="V152" t="str">
        <f>"Trad IRN"</f>
        <v>Trad IRN</v>
      </c>
      <c r="W152">
        <v>100</v>
      </c>
      <c r="X152" t="s">
        <v>47</v>
      </c>
      <c r="Z152" t="s">
        <v>47</v>
      </c>
      <c r="AB152" t="str">
        <f>"05"</f>
        <v>05</v>
      </c>
      <c r="AC152" t="s">
        <v>48</v>
      </c>
      <c r="AD152" t="s">
        <v>49</v>
      </c>
      <c r="AE152" t="s">
        <v>50</v>
      </c>
      <c r="AF152">
        <v>0</v>
      </c>
      <c r="AG152" t="s">
        <v>56</v>
      </c>
      <c r="AH152" t="str">
        <f>"Trad IRN"</f>
        <v>Trad IRN</v>
      </c>
      <c r="AI152" t="str">
        <f>"Bldg IRN"</f>
        <v>Bldg IRN</v>
      </c>
      <c r="AJ152" t="s">
        <v>48</v>
      </c>
      <c r="AK152" t="s">
        <v>48</v>
      </c>
      <c r="AL152" t="s">
        <v>53</v>
      </c>
      <c r="AM152">
        <v>1113.0999999999999</v>
      </c>
      <c r="AN152">
        <v>1113.0999999999999</v>
      </c>
      <c r="AO152">
        <v>15</v>
      </c>
    </row>
    <row r="153" spans="1:41" x14ac:dyDescent="0.3">
      <c r="A153" t="str">
        <f>"Trad IRN"</f>
        <v>Trad IRN</v>
      </c>
      <c r="B153" t="str">
        <f>"Bldg IRN"</f>
        <v>Bldg IRN</v>
      </c>
      <c r="C153" t="s">
        <v>41</v>
      </c>
      <c r="D153" t="s">
        <v>3</v>
      </c>
      <c r="E153" t="s">
        <v>80</v>
      </c>
      <c r="F153" t="s">
        <v>81</v>
      </c>
      <c r="G153" t="s">
        <v>82</v>
      </c>
      <c r="H153" t="s">
        <v>83</v>
      </c>
      <c r="I153" t="str">
        <f>"Trad IRN"</f>
        <v>Trad IRN</v>
      </c>
      <c r="J153" t="s">
        <v>43</v>
      </c>
      <c r="K153" t="s">
        <v>44</v>
      </c>
      <c r="L153" t="s">
        <v>45</v>
      </c>
      <c r="M153" t="s">
        <v>46</v>
      </c>
      <c r="N153" t="str">
        <f t="shared" si="14"/>
        <v>08/18/2022</v>
      </c>
      <c r="O153" t="str">
        <f t="shared" si="13"/>
        <v>12/31/2500</v>
      </c>
      <c r="P153">
        <v>1</v>
      </c>
      <c r="Q153">
        <v>1</v>
      </c>
      <c r="S153">
        <v>0</v>
      </c>
      <c r="T153">
        <v>1</v>
      </c>
      <c r="U153">
        <v>0</v>
      </c>
      <c r="V153" t="str">
        <f>"Trad IRN"</f>
        <v>Trad IRN</v>
      </c>
      <c r="W153">
        <v>100</v>
      </c>
      <c r="X153" t="s">
        <v>47</v>
      </c>
      <c r="Z153" t="s">
        <v>47</v>
      </c>
      <c r="AB153" t="str">
        <f>"05"</f>
        <v>05</v>
      </c>
      <c r="AC153" t="s">
        <v>48</v>
      </c>
      <c r="AD153" t="s">
        <v>49</v>
      </c>
      <c r="AE153" t="s">
        <v>50</v>
      </c>
      <c r="AF153">
        <v>0</v>
      </c>
      <c r="AG153" t="s">
        <v>56</v>
      </c>
      <c r="AH153" t="str">
        <f>"Trad IRN"</f>
        <v>Trad IRN</v>
      </c>
      <c r="AI153" t="str">
        <f>"Bldg IRN"</f>
        <v>Bldg IRN</v>
      </c>
      <c r="AJ153" t="s">
        <v>48</v>
      </c>
      <c r="AK153" t="s">
        <v>48</v>
      </c>
      <c r="AL153" t="s">
        <v>53</v>
      </c>
      <c r="AM153">
        <v>1113.0999999999999</v>
      </c>
      <c r="AN153">
        <v>1113.0999999999999</v>
      </c>
      <c r="AO153">
        <v>15</v>
      </c>
    </row>
    <row r="154" spans="1:41" x14ac:dyDescent="0.3">
      <c r="A154" t="str">
        <f>"Trad IRN"</f>
        <v>Trad IRN</v>
      </c>
      <c r="B154" t="str">
        <f>"Bldg IRN"</f>
        <v>Bldg IRN</v>
      </c>
      <c r="C154" t="s">
        <v>41</v>
      </c>
      <c r="D154" t="s">
        <v>3</v>
      </c>
      <c r="E154" t="s">
        <v>80</v>
      </c>
      <c r="F154" t="s">
        <v>81</v>
      </c>
      <c r="G154" t="s">
        <v>82</v>
      </c>
      <c r="H154" t="s">
        <v>83</v>
      </c>
      <c r="I154" t="str">
        <f>"Trad IRN"</f>
        <v>Trad IRN</v>
      </c>
      <c r="J154" t="s">
        <v>43</v>
      </c>
      <c r="K154" t="s">
        <v>44</v>
      </c>
      <c r="L154" t="s">
        <v>45</v>
      </c>
      <c r="M154" t="s">
        <v>46</v>
      </c>
      <c r="N154" t="str">
        <f t="shared" si="14"/>
        <v>08/18/2022</v>
      </c>
      <c r="O154" t="str">
        <f t="shared" si="13"/>
        <v>12/31/2500</v>
      </c>
      <c r="P154">
        <v>1</v>
      </c>
      <c r="Q154">
        <v>1</v>
      </c>
      <c r="S154">
        <v>0</v>
      </c>
      <c r="T154">
        <v>1</v>
      </c>
      <c r="U154">
        <v>0</v>
      </c>
      <c r="V154" t="str">
        <f>"Trad IRN"</f>
        <v>Trad IRN</v>
      </c>
      <c r="W154">
        <v>100</v>
      </c>
      <c r="X154" t="s">
        <v>47</v>
      </c>
      <c r="Z154" t="s">
        <v>47</v>
      </c>
      <c r="AB154" t="str">
        <f>"04"</f>
        <v>04</v>
      </c>
      <c r="AC154" t="s">
        <v>48</v>
      </c>
      <c r="AD154" t="s">
        <v>49</v>
      </c>
      <c r="AE154" t="s">
        <v>50</v>
      </c>
      <c r="AF154">
        <v>0</v>
      </c>
      <c r="AG154" t="s">
        <v>56</v>
      </c>
      <c r="AH154" t="str">
        <f>"Trad IRN"</f>
        <v>Trad IRN</v>
      </c>
      <c r="AI154" t="str">
        <f>"Bldg IRN"</f>
        <v>Bldg IRN</v>
      </c>
      <c r="AJ154" t="s">
        <v>48</v>
      </c>
      <c r="AK154" t="s">
        <v>48</v>
      </c>
      <c r="AL154" t="s">
        <v>53</v>
      </c>
      <c r="AM154">
        <v>1113.0999999999999</v>
      </c>
      <c r="AN154">
        <v>1113.0999999999999</v>
      </c>
      <c r="AO154">
        <v>15</v>
      </c>
    </row>
    <row r="155" spans="1:41" x14ac:dyDescent="0.3">
      <c r="A155" t="str">
        <f>"Trad IRN"</f>
        <v>Trad IRN</v>
      </c>
      <c r="B155" t="str">
        <f>"Bldg IRN"</f>
        <v>Bldg IRN</v>
      </c>
      <c r="C155" t="s">
        <v>41</v>
      </c>
      <c r="D155" t="s">
        <v>3</v>
      </c>
      <c r="E155" t="s">
        <v>80</v>
      </c>
      <c r="F155" t="s">
        <v>81</v>
      </c>
      <c r="G155" t="s">
        <v>82</v>
      </c>
      <c r="H155" t="s">
        <v>83</v>
      </c>
      <c r="I155" t="str">
        <f>"Trad IRN"</f>
        <v>Trad IRN</v>
      </c>
      <c r="J155" t="s">
        <v>43</v>
      </c>
      <c r="K155" t="s">
        <v>44</v>
      </c>
      <c r="L155" t="s">
        <v>45</v>
      </c>
      <c r="M155" t="s">
        <v>46</v>
      </c>
      <c r="N155" t="str">
        <f t="shared" si="14"/>
        <v>08/18/2022</v>
      </c>
      <c r="O155" t="str">
        <f t="shared" si="13"/>
        <v>12/31/2500</v>
      </c>
      <c r="P155">
        <v>1</v>
      </c>
      <c r="Q155">
        <v>1</v>
      </c>
      <c r="S155">
        <v>0</v>
      </c>
      <c r="T155">
        <v>1</v>
      </c>
      <c r="U155">
        <v>0</v>
      </c>
      <c r="V155" t="str">
        <f>"Trad IRN"</f>
        <v>Trad IRN</v>
      </c>
      <c r="W155">
        <v>100</v>
      </c>
      <c r="X155" t="s">
        <v>47</v>
      </c>
      <c r="Z155" t="s">
        <v>47</v>
      </c>
      <c r="AB155" t="s">
        <v>57</v>
      </c>
      <c r="AC155" t="s">
        <v>48</v>
      </c>
      <c r="AD155" t="s">
        <v>49</v>
      </c>
      <c r="AE155" t="s">
        <v>50</v>
      </c>
      <c r="AF155">
        <v>0</v>
      </c>
      <c r="AG155" t="s">
        <v>56</v>
      </c>
      <c r="AH155" t="str">
        <f>"Trad IRN"</f>
        <v>Trad IRN</v>
      </c>
      <c r="AI155" t="str">
        <f>"Bldg IRN"</f>
        <v>Bldg IRN</v>
      </c>
      <c r="AJ155" t="s">
        <v>48</v>
      </c>
      <c r="AK155" t="s">
        <v>48</v>
      </c>
      <c r="AL155" t="s">
        <v>53</v>
      </c>
      <c r="AM155">
        <v>1113.0999999999999</v>
      </c>
      <c r="AN155">
        <v>1113.0999999999999</v>
      </c>
      <c r="AO155">
        <v>15</v>
      </c>
    </row>
    <row r="156" spans="1:41" x14ac:dyDescent="0.3">
      <c r="A156" t="str">
        <f>"Trad IRN"</f>
        <v>Trad IRN</v>
      </c>
      <c r="B156" t="str">
        <f>"Bldg IRN"</f>
        <v>Bldg IRN</v>
      </c>
      <c r="C156" t="s">
        <v>41</v>
      </c>
      <c r="D156" t="s">
        <v>3</v>
      </c>
      <c r="E156" t="s">
        <v>80</v>
      </c>
      <c r="F156" t="s">
        <v>81</v>
      </c>
      <c r="G156" t="s">
        <v>82</v>
      </c>
      <c r="H156" t="s">
        <v>83</v>
      </c>
      <c r="I156" t="str">
        <f>"Trad IRN"</f>
        <v>Trad IRN</v>
      </c>
      <c r="J156" t="s">
        <v>43</v>
      </c>
      <c r="K156" t="s">
        <v>44</v>
      </c>
      <c r="L156" t="s">
        <v>45</v>
      </c>
      <c r="M156" t="s">
        <v>46</v>
      </c>
      <c r="N156" t="str">
        <f t="shared" si="14"/>
        <v>08/18/2022</v>
      </c>
      <c r="O156" t="str">
        <f t="shared" si="13"/>
        <v>12/31/2500</v>
      </c>
      <c r="P156">
        <v>1</v>
      </c>
      <c r="Q156">
        <v>1</v>
      </c>
      <c r="S156">
        <v>1</v>
      </c>
      <c r="T156">
        <v>1</v>
      </c>
      <c r="U156">
        <v>0</v>
      </c>
      <c r="V156" t="str">
        <f>"Trad IRN"</f>
        <v>Trad IRN</v>
      </c>
      <c r="W156">
        <v>100</v>
      </c>
      <c r="X156" t="s">
        <v>47</v>
      </c>
      <c r="Z156" t="s">
        <v>47</v>
      </c>
      <c r="AB156" t="str">
        <f>"05"</f>
        <v>05</v>
      </c>
      <c r="AC156" t="s">
        <v>48</v>
      </c>
      <c r="AD156" t="s">
        <v>49</v>
      </c>
      <c r="AE156" t="s">
        <v>50</v>
      </c>
      <c r="AF156">
        <v>0</v>
      </c>
      <c r="AG156" t="s">
        <v>56</v>
      </c>
      <c r="AH156" t="str">
        <f>"Trad IRN"</f>
        <v>Trad IRN</v>
      </c>
      <c r="AI156" t="str">
        <f>"Bldg IRN"</f>
        <v>Bldg IRN</v>
      </c>
      <c r="AJ156" t="s">
        <v>48</v>
      </c>
      <c r="AK156" t="s">
        <v>48</v>
      </c>
      <c r="AL156" t="s">
        <v>53</v>
      </c>
      <c r="AM156">
        <v>1113.0999999999999</v>
      </c>
      <c r="AN156">
        <v>1113.0999999999999</v>
      </c>
      <c r="AO156">
        <v>15</v>
      </c>
    </row>
    <row r="157" spans="1:41" x14ac:dyDescent="0.3">
      <c r="A157" t="str">
        <f>"Trad IRN"</f>
        <v>Trad IRN</v>
      </c>
      <c r="B157" t="str">
        <f>"Bldg IRN"</f>
        <v>Bldg IRN</v>
      </c>
      <c r="C157" t="s">
        <v>41</v>
      </c>
      <c r="D157" t="s">
        <v>3</v>
      </c>
      <c r="E157" t="s">
        <v>80</v>
      </c>
      <c r="F157" t="s">
        <v>81</v>
      </c>
      <c r="G157" t="s">
        <v>82</v>
      </c>
      <c r="H157" t="s">
        <v>83</v>
      </c>
      <c r="I157" t="str">
        <f>"Trad IRN"</f>
        <v>Trad IRN</v>
      </c>
      <c r="J157" t="s">
        <v>43</v>
      </c>
      <c r="K157" t="s">
        <v>44</v>
      </c>
      <c r="L157" t="s">
        <v>45</v>
      </c>
      <c r="M157" t="s">
        <v>46</v>
      </c>
      <c r="N157" t="str">
        <f t="shared" si="14"/>
        <v>08/18/2022</v>
      </c>
      <c r="O157" t="str">
        <f t="shared" si="13"/>
        <v>12/31/2500</v>
      </c>
      <c r="P157">
        <v>1</v>
      </c>
      <c r="Q157">
        <v>1</v>
      </c>
      <c r="S157">
        <v>1</v>
      </c>
      <c r="T157">
        <v>1</v>
      </c>
      <c r="U157">
        <v>0</v>
      </c>
      <c r="V157" t="str">
        <f>"Trad IRN"</f>
        <v>Trad IRN</v>
      </c>
      <c r="W157">
        <v>100</v>
      </c>
      <c r="X157" t="s">
        <v>47</v>
      </c>
      <c r="Z157" t="s">
        <v>47</v>
      </c>
      <c r="AB157" t="str">
        <f>"04"</f>
        <v>04</v>
      </c>
      <c r="AC157" t="s">
        <v>48</v>
      </c>
      <c r="AD157" t="s">
        <v>49</v>
      </c>
      <c r="AE157" t="s">
        <v>50</v>
      </c>
      <c r="AF157">
        <v>0</v>
      </c>
      <c r="AG157" t="s">
        <v>56</v>
      </c>
      <c r="AH157" t="str">
        <f>"Trad IRN"</f>
        <v>Trad IRN</v>
      </c>
      <c r="AI157" t="str">
        <f>"Bldg IRN"</f>
        <v>Bldg IRN</v>
      </c>
      <c r="AJ157" t="s">
        <v>48</v>
      </c>
      <c r="AK157" t="s">
        <v>48</v>
      </c>
      <c r="AL157" t="s">
        <v>53</v>
      </c>
      <c r="AM157">
        <v>1113.0999999999999</v>
      </c>
      <c r="AN157">
        <v>1113.0999999999999</v>
      </c>
      <c r="AO157">
        <v>15</v>
      </c>
    </row>
    <row r="158" spans="1:41" x14ac:dyDescent="0.3">
      <c r="A158" t="str">
        <f>"Trad IRN"</f>
        <v>Trad IRN</v>
      </c>
      <c r="B158" t="str">
        <f>"Bldg IRN"</f>
        <v>Bldg IRN</v>
      </c>
      <c r="C158" t="s">
        <v>41</v>
      </c>
      <c r="D158" t="s">
        <v>3</v>
      </c>
      <c r="E158" t="s">
        <v>80</v>
      </c>
      <c r="F158" t="s">
        <v>81</v>
      </c>
      <c r="G158" t="s">
        <v>82</v>
      </c>
      <c r="H158" t="s">
        <v>83</v>
      </c>
      <c r="I158" t="str">
        <f>"Trad IRN"</f>
        <v>Trad IRN</v>
      </c>
      <c r="J158" t="s">
        <v>43</v>
      </c>
      <c r="K158" t="s">
        <v>44</v>
      </c>
      <c r="L158" t="s">
        <v>45</v>
      </c>
      <c r="M158" t="s">
        <v>46</v>
      </c>
      <c r="N158" t="str">
        <f t="shared" si="14"/>
        <v>08/18/2022</v>
      </c>
      <c r="O158" t="str">
        <f t="shared" si="13"/>
        <v>12/31/2500</v>
      </c>
      <c r="P158">
        <v>1</v>
      </c>
      <c r="Q158">
        <v>1</v>
      </c>
      <c r="S158">
        <v>0</v>
      </c>
      <c r="T158">
        <v>1</v>
      </c>
      <c r="U158">
        <v>0</v>
      </c>
      <c r="V158" t="str">
        <f>"Trad IRN"</f>
        <v>Trad IRN</v>
      </c>
      <c r="W158">
        <v>100</v>
      </c>
      <c r="X158" t="s">
        <v>47</v>
      </c>
      <c r="Z158" t="s">
        <v>47</v>
      </c>
      <c r="AB158" t="str">
        <f>"01"</f>
        <v>01</v>
      </c>
      <c r="AC158" t="s">
        <v>48</v>
      </c>
      <c r="AD158" t="s">
        <v>49</v>
      </c>
      <c r="AE158" t="s">
        <v>55</v>
      </c>
      <c r="AF158">
        <v>0</v>
      </c>
      <c r="AG158" t="s">
        <v>56</v>
      </c>
      <c r="AH158" t="str">
        <f>"Trad IRN"</f>
        <v>Trad IRN</v>
      </c>
      <c r="AI158" t="str">
        <f>"Bldg IRN"</f>
        <v>Bldg IRN</v>
      </c>
      <c r="AJ158" t="s">
        <v>48</v>
      </c>
      <c r="AK158" t="s">
        <v>48</v>
      </c>
      <c r="AL158" t="s">
        <v>53</v>
      </c>
      <c r="AM158">
        <v>1113.0999999999999</v>
      </c>
      <c r="AN158">
        <v>1113.0999999999999</v>
      </c>
      <c r="AO158">
        <v>15</v>
      </c>
    </row>
    <row r="159" spans="1:41" x14ac:dyDescent="0.3">
      <c r="A159" t="str">
        <f>"Trad IRN"</f>
        <v>Trad IRN</v>
      </c>
      <c r="B159" t="str">
        <f>"Bldg IRN"</f>
        <v>Bldg IRN</v>
      </c>
      <c r="C159" t="s">
        <v>41</v>
      </c>
      <c r="D159" t="s">
        <v>3</v>
      </c>
      <c r="E159" t="s">
        <v>80</v>
      </c>
      <c r="F159" t="s">
        <v>81</v>
      </c>
      <c r="G159" t="s">
        <v>82</v>
      </c>
      <c r="H159" t="s">
        <v>83</v>
      </c>
      <c r="I159" t="str">
        <f>"Trad IRN"</f>
        <v>Trad IRN</v>
      </c>
      <c r="J159" t="s">
        <v>43</v>
      </c>
      <c r="K159" t="s">
        <v>44</v>
      </c>
      <c r="L159" t="s">
        <v>45</v>
      </c>
      <c r="M159" t="s">
        <v>46</v>
      </c>
      <c r="N159" t="str">
        <f t="shared" si="14"/>
        <v>08/18/2022</v>
      </c>
      <c r="O159" t="str">
        <f t="shared" si="13"/>
        <v>12/31/2500</v>
      </c>
      <c r="P159">
        <v>1</v>
      </c>
      <c r="Q159">
        <v>1</v>
      </c>
      <c r="S159">
        <v>0</v>
      </c>
      <c r="T159">
        <v>1</v>
      </c>
      <c r="U159">
        <v>0</v>
      </c>
      <c r="V159" t="str">
        <f>"Trad IRN"</f>
        <v>Trad IRN</v>
      </c>
      <c r="W159">
        <v>100</v>
      </c>
      <c r="X159" t="s">
        <v>47</v>
      </c>
      <c r="Z159" t="s">
        <v>47</v>
      </c>
      <c r="AB159" t="str">
        <f>"01"</f>
        <v>01</v>
      </c>
      <c r="AC159" t="s">
        <v>48</v>
      </c>
      <c r="AD159" t="s">
        <v>49</v>
      </c>
      <c r="AE159" t="s">
        <v>50</v>
      </c>
      <c r="AF159">
        <v>0</v>
      </c>
      <c r="AG159" t="s">
        <v>56</v>
      </c>
      <c r="AH159" t="str">
        <f>"Trad IRN"</f>
        <v>Trad IRN</v>
      </c>
      <c r="AI159" t="str">
        <f>"Bldg IRN"</f>
        <v>Bldg IRN</v>
      </c>
      <c r="AJ159" t="s">
        <v>48</v>
      </c>
      <c r="AK159" t="s">
        <v>48</v>
      </c>
      <c r="AL159" t="s">
        <v>53</v>
      </c>
      <c r="AM159">
        <v>1113.0999999999999</v>
      </c>
      <c r="AN159">
        <v>1113.0999999999999</v>
      </c>
      <c r="AO159">
        <v>15</v>
      </c>
    </row>
    <row r="160" spans="1:41" x14ac:dyDescent="0.3">
      <c r="A160" t="str">
        <f>"Trad IRN"</f>
        <v>Trad IRN</v>
      </c>
      <c r="B160" t="str">
        <f>"Bldg IRN"</f>
        <v>Bldg IRN</v>
      </c>
      <c r="C160" t="s">
        <v>41</v>
      </c>
      <c r="D160" t="s">
        <v>3</v>
      </c>
      <c r="E160" t="s">
        <v>80</v>
      </c>
      <c r="F160" t="s">
        <v>81</v>
      </c>
      <c r="G160" t="s">
        <v>82</v>
      </c>
      <c r="H160" t="s">
        <v>83</v>
      </c>
      <c r="I160" t="str">
        <f>"Trad IRN"</f>
        <v>Trad IRN</v>
      </c>
      <c r="J160" t="s">
        <v>43</v>
      </c>
      <c r="K160" t="s">
        <v>44</v>
      </c>
      <c r="L160" t="s">
        <v>45</v>
      </c>
      <c r="M160" t="s">
        <v>46</v>
      </c>
      <c r="N160" t="str">
        <f>"09/12/2022"</f>
        <v>09/12/2022</v>
      </c>
      <c r="O160" t="str">
        <f>"11/21/2022"</f>
        <v>11/21/2022</v>
      </c>
      <c r="P160">
        <v>0.26750499999999999</v>
      </c>
      <c r="Q160">
        <v>0.26750499999999999</v>
      </c>
      <c r="S160">
        <v>0</v>
      </c>
      <c r="T160">
        <v>0.26750499999999999</v>
      </c>
      <c r="U160">
        <v>0</v>
      </c>
      <c r="V160" t="str">
        <f>"Trad IRN"</f>
        <v>Trad IRN</v>
      </c>
      <c r="W160">
        <v>100</v>
      </c>
      <c r="X160" t="s">
        <v>47</v>
      </c>
      <c r="Z160" t="s">
        <v>47</v>
      </c>
      <c r="AB160" t="str">
        <f>"05"</f>
        <v>05</v>
      </c>
      <c r="AC160" t="s">
        <v>48</v>
      </c>
      <c r="AD160" t="s">
        <v>49</v>
      </c>
      <c r="AE160" t="s">
        <v>50</v>
      </c>
      <c r="AF160">
        <v>0</v>
      </c>
      <c r="AG160" t="s">
        <v>56</v>
      </c>
      <c r="AH160" t="str">
        <f>"Trad IRN"</f>
        <v>Trad IRN</v>
      </c>
      <c r="AI160" t="str">
        <f>"Bldg IRN"</f>
        <v>Bldg IRN</v>
      </c>
      <c r="AJ160" t="s">
        <v>48</v>
      </c>
      <c r="AK160" t="s">
        <v>48</v>
      </c>
      <c r="AL160" t="s">
        <v>53</v>
      </c>
      <c r="AM160">
        <v>297.76</v>
      </c>
      <c r="AN160">
        <v>1113.0999999999999</v>
      </c>
      <c r="AO160">
        <v>15</v>
      </c>
    </row>
    <row r="161" spans="1:41" x14ac:dyDescent="0.3">
      <c r="A161" t="str">
        <f>"Trad IRN"</f>
        <v>Trad IRN</v>
      </c>
      <c r="B161" t="str">
        <f>"Bldg IRN"</f>
        <v>Bldg IRN</v>
      </c>
      <c r="C161" t="s">
        <v>41</v>
      </c>
      <c r="D161" t="s">
        <v>3</v>
      </c>
      <c r="E161" t="s">
        <v>80</v>
      </c>
      <c r="F161" t="s">
        <v>81</v>
      </c>
      <c r="G161" t="s">
        <v>82</v>
      </c>
      <c r="H161" t="s">
        <v>83</v>
      </c>
      <c r="I161" t="str">
        <f>"Trad IRN"</f>
        <v>Trad IRN</v>
      </c>
      <c r="J161" t="s">
        <v>43</v>
      </c>
      <c r="K161" t="s">
        <v>44</v>
      </c>
      <c r="L161" t="s">
        <v>45</v>
      </c>
      <c r="M161" t="s">
        <v>46</v>
      </c>
      <c r="N161" t="str">
        <f>"08/18/2022"</f>
        <v>08/18/2022</v>
      </c>
      <c r="O161" t="str">
        <f>"08/19/2022"</f>
        <v>08/19/2022</v>
      </c>
      <c r="P161">
        <v>1.1535E-2</v>
      </c>
      <c r="Q161">
        <v>1.1535E-2</v>
      </c>
      <c r="S161">
        <v>0</v>
      </c>
      <c r="T161">
        <v>1.1535E-2</v>
      </c>
      <c r="U161">
        <v>0</v>
      </c>
      <c r="V161" t="str">
        <f>"Trad IRN"</f>
        <v>Trad IRN</v>
      </c>
      <c r="W161">
        <v>100</v>
      </c>
      <c r="X161" t="s">
        <v>47</v>
      </c>
      <c r="Z161" t="s">
        <v>47</v>
      </c>
      <c r="AB161" t="str">
        <f>"05"</f>
        <v>05</v>
      </c>
      <c r="AC161" t="s">
        <v>48</v>
      </c>
      <c r="AD161" t="s">
        <v>49</v>
      </c>
      <c r="AE161" t="s">
        <v>50</v>
      </c>
      <c r="AF161">
        <v>0</v>
      </c>
      <c r="AG161" t="s">
        <v>56</v>
      </c>
      <c r="AH161" t="str">
        <f>"Trad IRN"</f>
        <v>Trad IRN</v>
      </c>
      <c r="AI161" t="str">
        <f>"Bldg IRN"</f>
        <v>Bldg IRN</v>
      </c>
      <c r="AJ161" t="s">
        <v>48</v>
      </c>
      <c r="AK161" t="s">
        <v>48</v>
      </c>
      <c r="AL161" t="s">
        <v>53</v>
      </c>
      <c r="AM161">
        <v>12.84</v>
      </c>
      <c r="AN161">
        <v>1113.0999999999999</v>
      </c>
      <c r="AO161">
        <v>15</v>
      </c>
    </row>
    <row r="162" spans="1:41" x14ac:dyDescent="0.3">
      <c r="A162" t="str">
        <f>"Trad IRN"</f>
        <v>Trad IRN</v>
      </c>
      <c r="B162" t="str">
        <f>"Bldg IRN"</f>
        <v>Bldg IRN</v>
      </c>
      <c r="C162" t="s">
        <v>41</v>
      </c>
      <c r="D162" t="s">
        <v>3</v>
      </c>
      <c r="E162" t="s">
        <v>80</v>
      </c>
      <c r="F162" t="s">
        <v>81</v>
      </c>
      <c r="G162" t="s">
        <v>82</v>
      </c>
      <c r="H162" t="s">
        <v>83</v>
      </c>
      <c r="I162" t="str">
        <f>"Trad IRN"</f>
        <v>Trad IRN</v>
      </c>
      <c r="J162" t="s">
        <v>43</v>
      </c>
      <c r="K162" t="s">
        <v>44</v>
      </c>
      <c r="L162" t="s">
        <v>45</v>
      </c>
      <c r="M162" t="s">
        <v>46</v>
      </c>
      <c r="N162" t="str">
        <f>"08/18/2022"</f>
        <v>08/18/2022</v>
      </c>
      <c r="O162" t="str">
        <f t="shared" ref="O162:O171" si="15">"12/31/2500"</f>
        <v>12/31/2500</v>
      </c>
      <c r="P162">
        <v>1</v>
      </c>
      <c r="Q162">
        <v>1</v>
      </c>
      <c r="S162">
        <v>0</v>
      </c>
      <c r="T162">
        <v>1</v>
      </c>
      <c r="U162">
        <v>0</v>
      </c>
      <c r="V162" t="str">
        <f>"Trad IRN"</f>
        <v>Trad IRN</v>
      </c>
      <c r="W162">
        <v>100</v>
      </c>
      <c r="X162" t="s">
        <v>47</v>
      </c>
      <c r="Z162" t="s">
        <v>47</v>
      </c>
      <c r="AB162" t="s">
        <v>57</v>
      </c>
      <c r="AC162" t="s">
        <v>48</v>
      </c>
      <c r="AD162" t="s">
        <v>49</v>
      </c>
      <c r="AE162" t="s">
        <v>50</v>
      </c>
      <c r="AF162">
        <v>0</v>
      </c>
      <c r="AG162" t="s">
        <v>56</v>
      </c>
      <c r="AH162" t="str">
        <f>"Trad IRN"</f>
        <v>Trad IRN</v>
      </c>
      <c r="AI162" t="str">
        <f>"Bldg IRN"</f>
        <v>Bldg IRN</v>
      </c>
      <c r="AJ162" t="s">
        <v>48</v>
      </c>
      <c r="AK162" t="s">
        <v>48</v>
      </c>
      <c r="AL162" t="s">
        <v>53</v>
      </c>
      <c r="AM162">
        <v>1113.0999999999999</v>
      </c>
      <c r="AN162">
        <v>1113.0999999999999</v>
      </c>
      <c r="AO162">
        <v>15</v>
      </c>
    </row>
    <row r="163" spans="1:41" x14ac:dyDescent="0.3">
      <c r="A163" t="str">
        <f>"Trad IRN"</f>
        <v>Trad IRN</v>
      </c>
      <c r="B163" t="str">
        <f>"Bldg IRN"</f>
        <v>Bldg IRN</v>
      </c>
      <c r="C163" t="s">
        <v>41</v>
      </c>
      <c r="D163" t="s">
        <v>3</v>
      </c>
      <c r="E163" t="s">
        <v>80</v>
      </c>
      <c r="F163" t="s">
        <v>81</v>
      </c>
      <c r="G163" t="s">
        <v>82</v>
      </c>
      <c r="H163" t="s">
        <v>83</v>
      </c>
      <c r="I163" t="str">
        <f>"Trad IRN"</f>
        <v>Trad IRN</v>
      </c>
      <c r="J163" t="s">
        <v>43</v>
      </c>
      <c r="K163" t="s">
        <v>44</v>
      </c>
      <c r="L163" t="s">
        <v>45</v>
      </c>
      <c r="M163" t="s">
        <v>46</v>
      </c>
      <c r="N163" t="str">
        <f>"10/31/2022"</f>
        <v>10/31/2022</v>
      </c>
      <c r="O163" t="str">
        <f t="shared" si="15"/>
        <v>12/31/2500</v>
      </c>
      <c r="P163">
        <v>0.72891899999999998</v>
      </c>
      <c r="Q163">
        <v>0.72891899999999998</v>
      </c>
      <c r="S163">
        <v>0</v>
      </c>
      <c r="T163">
        <v>0.72891899999999998</v>
      </c>
      <c r="U163">
        <v>0</v>
      </c>
      <c r="V163" t="str">
        <f>"Trad IRN"</f>
        <v>Trad IRN</v>
      </c>
      <c r="W163">
        <v>100</v>
      </c>
      <c r="X163" t="s">
        <v>47</v>
      </c>
      <c r="Z163" t="s">
        <v>47</v>
      </c>
      <c r="AB163" t="str">
        <f>"01"</f>
        <v>01</v>
      </c>
      <c r="AC163" t="s">
        <v>48</v>
      </c>
      <c r="AD163" t="s">
        <v>49</v>
      </c>
      <c r="AE163" t="s">
        <v>50</v>
      </c>
      <c r="AF163">
        <v>0</v>
      </c>
      <c r="AG163" t="s">
        <v>56</v>
      </c>
      <c r="AH163" t="str">
        <f>"Trad IRN"</f>
        <v>Trad IRN</v>
      </c>
      <c r="AI163" t="str">
        <f>"Bldg IRN"</f>
        <v>Bldg IRN</v>
      </c>
      <c r="AJ163" t="s">
        <v>48</v>
      </c>
      <c r="AK163" t="s">
        <v>48</v>
      </c>
      <c r="AL163" t="s">
        <v>53</v>
      </c>
      <c r="AM163">
        <v>811.36</v>
      </c>
      <c r="AN163">
        <v>1113.0999999999999</v>
      </c>
      <c r="AO163">
        <v>15</v>
      </c>
    </row>
    <row r="164" spans="1:41" x14ac:dyDescent="0.3">
      <c r="A164" t="str">
        <f>"Trad IRN"</f>
        <v>Trad IRN</v>
      </c>
      <c r="B164" t="str">
        <f>"Bldg IRN"</f>
        <v>Bldg IRN</v>
      </c>
      <c r="C164" t="s">
        <v>41</v>
      </c>
      <c r="D164" t="s">
        <v>3</v>
      </c>
      <c r="E164" t="s">
        <v>80</v>
      </c>
      <c r="F164" t="s">
        <v>81</v>
      </c>
      <c r="G164" t="s">
        <v>82</v>
      </c>
      <c r="H164" t="s">
        <v>83</v>
      </c>
      <c r="I164" t="str">
        <f>"Trad IRN"</f>
        <v>Trad IRN</v>
      </c>
      <c r="J164" t="s">
        <v>43</v>
      </c>
      <c r="K164" t="s">
        <v>44</v>
      </c>
      <c r="L164" t="s">
        <v>45</v>
      </c>
      <c r="M164" t="s">
        <v>46</v>
      </c>
      <c r="N164" t="str">
        <f t="shared" ref="N164:N170" si="16">"08/18/2022"</f>
        <v>08/18/2022</v>
      </c>
      <c r="O164" t="str">
        <f t="shared" si="15"/>
        <v>12/31/2500</v>
      </c>
      <c r="P164">
        <v>1</v>
      </c>
      <c r="Q164">
        <v>1</v>
      </c>
      <c r="S164">
        <v>0</v>
      </c>
      <c r="T164">
        <v>1</v>
      </c>
      <c r="U164">
        <v>0</v>
      </c>
      <c r="V164" t="str">
        <f>"Trad IRN"</f>
        <v>Trad IRN</v>
      </c>
      <c r="W164">
        <v>100</v>
      </c>
      <c r="X164" t="s">
        <v>47</v>
      </c>
      <c r="Z164" t="s">
        <v>47</v>
      </c>
      <c r="AB164" t="s">
        <v>57</v>
      </c>
      <c r="AC164" t="s">
        <v>48</v>
      </c>
      <c r="AD164" t="s">
        <v>49</v>
      </c>
      <c r="AE164" t="s">
        <v>50</v>
      </c>
      <c r="AF164">
        <v>1</v>
      </c>
      <c r="AG164" t="s">
        <v>56</v>
      </c>
      <c r="AH164" t="str">
        <f>"Trad IRN"</f>
        <v>Trad IRN</v>
      </c>
      <c r="AI164" t="str">
        <f>"Bldg IRN"</f>
        <v>Bldg IRN</v>
      </c>
      <c r="AJ164" t="s">
        <v>48</v>
      </c>
      <c r="AK164" t="s">
        <v>48</v>
      </c>
      <c r="AL164" t="s">
        <v>53</v>
      </c>
      <c r="AM164">
        <v>1113.0999999999999</v>
      </c>
      <c r="AN164">
        <v>1113.0999999999999</v>
      </c>
      <c r="AO164">
        <v>15</v>
      </c>
    </row>
    <row r="165" spans="1:41" x14ac:dyDescent="0.3">
      <c r="A165" t="str">
        <f>"Trad IRN"</f>
        <v>Trad IRN</v>
      </c>
      <c r="B165" t="str">
        <f>"Bldg IRN"</f>
        <v>Bldg IRN</v>
      </c>
      <c r="C165" t="s">
        <v>41</v>
      </c>
      <c r="D165" t="s">
        <v>3</v>
      </c>
      <c r="E165" t="s">
        <v>80</v>
      </c>
      <c r="F165" t="s">
        <v>81</v>
      </c>
      <c r="G165" t="s">
        <v>82</v>
      </c>
      <c r="H165" t="s">
        <v>83</v>
      </c>
      <c r="I165" t="str">
        <f>"Trad IRN"</f>
        <v>Trad IRN</v>
      </c>
      <c r="J165" t="s">
        <v>43</v>
      </c>
      <c r="K165" t="s">
        <v>44</v>
      </c>
      <c r="L165" t="s">
        <v>45</v>
      </c>
      <c r="M165" t="s">
        <v>46</v>
      </c>
      <c r="N165" t="str">
        <f t="shared" si="16"/>
        <v>08/18/2022</v>
      </c>
      <c r="O165" t="str">
        <f t="shared" si="15"/>
        <v>12/31/2500</v>
      </c>
      <c r="P165">
        <v>1</v>
      </c>
      <c r="Q165">
        <v>1</v>
      </c>
      <c r="S165">
        <v>1</v>
      </c>
      <c r="T165">
        <v>1</v>
      </c>
      <c r="U165">
        <v>0</v>
      </c>
      <c r="V165" t="str">
        <f>"Trad IRN"</f>
        <v>Trad IRN</v>
      </c>
      <c r="W165">
        <v>100</v>
      </c>
      <c r="X165" t="s">
        <v>47</v>
      </c>
      <c r="Z165" t="s">
        <v>47</v>
      </c>
      <c r="AB165" t="str">
        <f>"03"</f>
        <v>03</v>
      </c>
      <c r="AC165" t="s">
        <v>48</v>
      </c>
      <c r="AD165" t="s">
        <v>49</v>
      </c>
      <c r="AE165" t="s">
        <v>50</v>
      </c>
      <c r="AF165">
        <v>0</v>
      </c>
      <c r="AG165" t="s">
        <v>56</v>
      </c>
      <c r="AH165" t="str">
        <f>"Trad IRN"</f>
        <v>Trad IRN</v>
      </c>
      <c r="AI165" t="str">
        <f>"Bldg IRN"</f>
        <v>Bldg IRN</v>
      </c>
      <c r="AJ165" t="s">
        <v>48</v>
      </c>
      <c r="AK165" t="s">
        <v>48</v>
      </c>
      <c r="AL165" t="s">
        <v>53</v>
      </c>
      <c r="AM165">
        <v>1113.0999999999999</v>
      </c>
      <c r="AN165">
        <v>1113.0999999999999</v>
      </c>
      <c r="AO165">
        <v>15</v>
      </c>
    </row>
    <row r="166" spans="1:41" x14ac:dyDescent="0.3">
      <c r="A166" t="str">
        <f>"Trad IRN"</f>
        <v>Trad IRN</v>
      </c>
      <c r="B166" t="str">
        <f>"Bldg IRN"</f>
        <v>Bldg IRN</v>
      </c>
      <c r="C166" t="s">
        <v>41</v>
      </c>
      <c r="D166" t="s">
        <v>3</v>
      </c>
      <c r="E166" t="s">
        <v>80</v>
      </c>
      <c r="F166" t="s">
        <v>81</v>
      </c>
      <c r="G166" t="s">
        <v>82</v>
      </c>
      <c r="H166" t="s">
        <v>83</v>
      </c>
      <c r="I166" t="str">
        <f>"Trad IRN"</f>
        <v>Trad IRN</v>
      </c>
      <c r="J166" t="s">
        <v>43</v>
      </c>
      <c r="K166" t="s">
        <v>44</v>
      </c>
      <c r="L166" t="s">
        <v>45</v>
      </c>
      <c r="M166" t="s">
        <v>46</v>
      </c>
      <c r="N166" t="str">
        <f t="shared" si="16"/>
        <v>08/18/2022</v>
      </c>
      <c r="O166" t="str">
        <f t="shared" si="15"/>
        <v>12/31/2500</v>
      </c>
      <c r="P166">
        <v>1</v>
      </c>
      <c r="Q166">
        <v>1</v>
      </c>
      <c r="S166">
        <v>0</v>
      </c>
      <c r="T166">
        <v>1</v>
      </c>
      <c r="U166">
        <v>0</v>
      </c>
      <c r="V166" t="str">
        <f>"Trad IRN"</f>
        <v>Trad IRN</v>
      </c>
      <c r="W166">
        <v>100</v>
      </c>
      <c r="X166" t="s">
        <v>47</v>
      </c>
      <c r="Z166" t="s">
        <v>47</v>
      </c>
      <c r="AB166" t="str">
        <f>"01"</f>
        <v>01</v>
      </c>
      <c r="AC166" t="s">
        <v>48</v>
      </c>
      <c r="AD166" t="s">
        <v>49</v>
      </c>
      <c r="AE166" t="s">
        <v>50</v>
      </c>
      <c r="AF166">
        <v>0</v>
      </c>
      <c r="AG166" t="s">
        <v>56</v>
      </c>
      <c r="AH166" t="str">
        <f>"Trad IRN"</f>
        <v>Trad IRN</v>
      </c>
      <c r="AI166" t="str">
        <f>"Bldg IRN"</f>
        <v>Bldg IRN</v>
      </c>
      <c r="AJ166" t="s">
        <v>48</v>
      </c>
      <c r="AK166" t="s">
        <v>48</v>
      </c>
      <c r="AL166" t="s">
        <v>53</v>
      </c>
      <c r="AM166">
        <v>1113.0999999999999</v>
      </c>
      <c r="AN166">
        <v>1113.0999999999999</v>
      </c>
      <c r="AO166">
        <v>15</v>
      </c>
    </row>
    <row r="167" spans="1:41" x14ac:dyDescent="0.3">
      <c r="A167" t="str">
        <f>"Trad IRN"</f>
        <v>Trad IRN</v>
      </c>
      <c r="B167" t="str">
        <f>"Bldg IRN"</f>
        <v>Bldg IRN</v>
      </c>
      <c r="C167" t="s">
        <v>41</v>
      </c>
      <c r="D167" t="s">
        <v>3</v>
      </c>
      <c r="E167" t="s">
        <v>80</v>
      </c>
      <c r="F167" t="s">
        <v>81</v>
      </c>
      <c r="G167" t="s">
        <v>82</v>
      </c>
      <c r="H167" t="s">
        <v>83</v>
      </c>
      <c r="I167" t="str">
        <f>"Trad IRN"</f>
        <v>Trad IRN</v>
      </c>
      <c r="J167" t="s">
        <v>43</v>
      </c>
      <c r="K167" t="s">
        <v>44</v>
      </c>
      <c r="L167" t="s">
        <v>45</v>
      </c>
      <c r="M167" t="s">
        <v>46</v>
      </c>
      <c r="N167" t="str">
        <f t="shared" si="16"/>
        <v>08/18/2022</v>
      </c>
      <c r="O167" t="str">
        <f t="shared" si="15"/>
        <v>12/31/2500</v>
      </c>
      <c r="P167">
        <v>1</v>
      </c>
      <c r="Q167">
        <v>1</v>
      </c>
      <c r="S167">
        <v>0</v>
      </c>
      <c r="T167">
        <v>1</v>
      </c>
      <c r="U167">
        <v>0</v>
      </c>
      <c r="V167" t="str">
        <f>"Trad IRN"</f>
        <v>Trad IRN</v>
      </c>
      <c r="W167">
        <v>100</v>
      </c>
      <c r="X167" t="s">
        <v>47</v>
      </c>
      <c r="Z167" t="s">
        <v>47</v>
      </c>
      <c r="AB167" t="str">
        <f>"04"</f>
        <v>04</v>
      </c>
      <c r="AC167" t="s">
        <v>48</v>
      </c>
      <c r="AD167" t="s">
        <v>49</v>
      </c>
      <c r="AE167" t="s">
        <v>50</v>
      </c>
      <c r="AF167">
        <v>0</v>
      </c>
      <c r="AG167" t="s">
        <v>56</v>
      </c>
      <c r="AH167" t="str">
        <f>"Trad IRN"</f>
        <v>Trad IRN</v>
      </c>
      <c r="AI167" t="str">
        <f>"Bldg IRN"</f>
        <v>Bldg IRN</v>
      </c>
      <c r="AJ167" t="s">
        <v>48</v>
      </c>
      <c r="AK167" t="s">
        <v>48</v>
      </c>
      <c r="AL167" t="s">
        <v>53</v>
      </c>
      <c r="AM167">
        <v>1113.0999999999999</v>
      </c>
      <c r="AN167">
        <v>1113.0999999999999</v>
      </c>
      <c r="AO167">
        <v>15</v>
      </c>
    </row>
    <row r="168" spans="1:41" x14ac:dyDescent="0.3">
      <c r="A168" t="str">
        <f>"Trad IRN"</f>
        <v>Trad IRN</v>
      </c>
      <c r="B168" t="str">
        <f>"Bldg IRN"</f>
        <v>Bldg IRN</v>
      </c>
      <c r="C168" t="s">
        <v>41</v>
      </c>
      <c r="D168" t="s">
        <v>3</v>
      </c>
      <c r="E168" t="s">
        <v>80</v>
      </c>
      <c r="F168" t="s">
        <v>81</v>
      </c>
      <c r="G168" t="s">
        <v>82</v>
      </c>
      <c r="H168" t="s">
        <v>83</v>
      </c>
      <c r="I168" t="str">
        <f>"Trad IRN"</f>
        <v>Trad IRN</v>
      </c>
      <c r="J168" t="s">
        <v>43</v>
      </c>
      <c r="K168" t="s">
        <v>44</v>
      </c>
      <c r="L168" t="s">
        <v>45</v>
      </c>
      <c r="M168" t="s">
        <v>46</v>
      </c>
      <c r="N168" t="str">
        <f t="shared" si="16"/>
        <v>08/18/2022</v>
      </c>
      <c r="O168" t="str">
        <f t="shared" si="15"/>
        <v>12/31/2500</v>
      </c>
      <c r="P168">
        <v>1</v>
      </c>
      <c r="Q168">
        <v>1</v>
      </c>
      <c r="S168">
        <v>0</v>
      </c>
      <c r="T168">
        <v>1</v>
      </c>
      <c r="U168">
        <v>0</v>
      </c>
      <c r="V168" t="str">
        <f>"Trad IRN"</f>
        <v>Trad IRN</v>
      </c>
      <c r="W168">
        <v>100</v>
      </c>
      <c r="X168" t="s">
        <v>47</v>
      </c>
      <c r="Z168" t="s">
        <v>47</v>
      </c>
      <c r="AB168" t="str">
        <f>"01"</f>
        <v>01</v>
      </c>
      <c r="AC168" t="s">
        <v>48</v>
      </c>
      <c r="AD168" t="s">
        <v>49</v>
      </c>
      <c r="AE168" t="s">
        <v>50</v>
      </c>
      <c r="AF168">
        <v>0</v>
      </c>
      <c r="AG168" t="s">
        <v>56</v>
      </c>
      <c r="AH168" t="str">
        <f>"Trad IRN"</f>
        <v>Trad IRN</v>
      </c>
      <c r="AI168" t="str">
        <f>"Bldg IRN"</f>
        <v>Bldg IRN</v>
      </c>
      <c r="AJ168" t="s">
        <v>48</v>
      </c>
      <c r="AK168" t="s">
        <v>48</v>
      </c>
      <c r="AL168" t="s">
        <v>53</v>
      </c>
      <c r="AM168">
        <v>1113.0999999999999</v>
      </c>
      <c r="AN168">
        <v>1113.0999999999999</v>
      </c>
      <c r="AO168">
        <v>15</v>
      </c>
    </row>
    <row r="169" spans="1:41" x14ac:dyDescent="0.3">
      <c r="A169" t="str">
        <f>"Trad IRN"</f>
        <v>Trad IRN</v>
      </c>
      <c r="B169" t="str">
        <f>"Bldg IRN"</f>
        <v>Bldg IRN</v>
      </c>
      <c r="C169" t="s">
        <v>41</v>
      </c>
      <c r="D169" t="s">
        <v>3</v>
      </c>
      <c r="E169" t="s">
        <v>80</v>
      </c>
      <c r="F169" t="s">
        <v>81</v>
      </c>
      <c r="G169" t="s">
        <v>82</v>
      </c>
      <c r="H169" t="s">
        <v>83</v>
      </c>
      <c r="I169" t="str">
        <f>"Trad IRN"</f>
        <v>Trad IRN</v>
      </c>
      <c r="J169" t="s">
        <v>43</v>
      </c>
      <c r="K169" t="s">
        <v>44</v>
      </c>
      <c r="L169" t="s">
        <v>45</v>
      </c>
      <c r="M169" t="s">
        <v>46</v>
      </c>
      <c r="N169" t="str">
        <f t="shared" si="16"/>
        <v>08/18/2022</v>
      </c>
      <c r="O169" t="str">
        <f t="shared" si="15"/>
        <v>12/31/2500</v>
      </c>
      <c r="P169">
        <v>1</v>
      </c>
      <c r="Q169">
        <v>1</v>
      </c>
      <c r="S169">
        <v>0</v>
      </c>
      <c r="T169">
        <v>1</v>
      </c>
      <c r="U169">
        <v>0</v>
      </c>
      <c r="V169" t="str">
        <f>"Trad IRN"</f>
        <v>Trad IRN</v>
      </c>
      <c r="W169">
        <v>100</v>
      </c>
      <c r="X169" t="s">
        <v>47</v>
      </c>
      <c r="Z169" t="s">
        <v>47</v>
      </c>
      <c r="AB169" t="str">
        <f>"05"</f>
        <v>05</v>
      </c>
      <c r="AC169" t="s">
        <v>48</v>
      </c>
      <c r="AD169" t="s">
        <v>49</v>
      </c>
      <c r="AE169" t="s">
        <v>55</v>
      </c>
      <c r="AF169">
        <v>0</v>
      </c>
      <c r="AG169" t="s">
        <v>56</v>
      </c>
      <c r="AH169" t="str">
        <f>"Trad IRN"</f>
        <v>Trad IRN</v>
      </c>
      <c r="AI169" t="str">
        <f>"Bldg IRN"</f>
        <v>Bldg IRN</v>
      </c>
      <c r="AJ169" t="s">
        <v>48</v>
      </c>
      <c r="AK169" t="s">
        <v>48</v>
      </c>
      <c r="AL169" t="s">
        <v>53</v>
      </c>
      <c r="AM169">
        <v>1113.0999999999999</v>
      </c>
      <c r="AN169">
        <v>1113.0999999999999</v>
      </c>
      <c r="AO169">
        <v>15</v>
      </c>
    </row>
    <row r="170" spans="1:41" x14ac:dyDescent="0.3">
      <c r="A170" t="str">
        <f>"Trad IRN"</f>
        <v>Trad IRN</v>
      </c>
      <c r="B170" t="str">
        <f>"Bldg IRN"</f>
        <v>Bldg IRN</v>
      </c>
      <c r="C170" t="s">
        <v>41</v>
      </c>
      <c r="D170" t="s">
        <v>3</v>
      </c>
      <c r="E170" t="s">
        <v>80</v>
      </c>
      <c r="F170" t="s">
        <v>81</v>
      </c>
      <c r="G170" t="s">
        <v>82</v>
      </c>
      <c r="H170" t="s">
        <v>83</v>
      </c>
      <c r="I170" t="str">
        <f>"Trad IRN"</f>
        <v>Trad IRN</v>
      </c>
      <c r="J170" t="s">
        <v>43</v>
      </c>
      <c r="K170" t="s">
        <v>44</v>
      </c>
      <c r="L170" t="s">
        <v>45</v>
      </c>
      <c r="M170" t="s">
        <v>46</v>
      </c>
      <c r="N170" t="str">
        <f t="shared" si="16"/>
        <v>08/18/2022</v>
      </c>
      <c r="O170" t="str">
        <f t="shared" si="15"/>
        <v>12/31/2500</v>
      </c>
      <c r="P170">
        <v>1</v>
      </c>
      <c r="Q170">
        <v>1</v>
      </c>
      <c r="S170">
        <v>0</v>
      </c>
      <c r="T170">
        <v>1</v>
      </c>
      <c r="U170">
        <v>0</v>
      </c>
      <c r="V170" t="str">
        <f>"Trad IRN"</f>
        <v>Trad IRN</v>
      </c>
      <c r="W170">
        <v>100</v>
      </c>
      <c r="X170" t="s">
        <v>47</v>
      </c>
      <c r="Z170" t="s">
        <v>47</v>
      </c>
      <c r="AB170" t="str">
        <f>"02"</f>
        <v>02</v>
      </c>
      <c r="AC170" t="s">
        <v>48</v>
      </c>
      <c r="AD170" t="s">
        <v>49</v>
      </c>
      <c r="AE170" t="s">
        <v>50</v>
      </c>
      <c r="AF170">
        <v>0</v>
      </c>
      <c r="AG170" t="s">
        <v>56</v>
      </c>
      <c r="AH170" t="str">
        <f>"Trad IRN"</f>
        <v>Trad IRN</v>
      </c>
      <c r="AI170" t="str">
        <f>"Bldg IRN"</f>
        <v>Bldg IRN</v>
      </c>
      <c r="AJ170" t="s">
        <v>48</v>
      </c>
      <c r="AK170" t="s">
        <v>48</v>
      </c>
      <c r="AL170" t="s">
        <v>53</v>
      </c>
      <c r="AM170">
        <v>1113.0999999999999</v>
      </c>
      <c r="AN170">
        <v>1113.0999999999999</v>
      </c>
      <c r="AO170">
        <v>15</v>
      </c>
    </row>
    <row r="171" spans="1:41" x14ac:dyDescent="0.3">
      <c r="A171" t="str">
        <f>"Trad IRN"</f>
        <v>Trad IRN</v>
      </c>
      <c r="B171" t="str">
        <f>"Bldg IRN"</f>
        <v>Bldg IRN</v>
      </c>
      <c r="C171" t="s">
        <v>41</v>
      </c>
      <c r="D171" t="s">
        <v>3</v>
      </c>
      <c r="E171" t="s">
        <v>80</v>
      </c>
      <c r="F171" t="s">
        <v>81</v>
      </c>
      <c r="G171" t="s">
        <v>82</v>
      </c>
      <c r="H171" t="s">
        <v>83</v>
      </c>
      <c r="I171" t="str">
        <f>"Trad IRN"</f>
        <v>Trad IRN</v>
      </c>
      <c r="J171" t="s">
        <v>43</v>
      </c>
      <c r="K171" t="s">
        <v>44</v>
      </c>
      <c r="L171" t="s">
        <v>45</v>
      </c>
      <c r="M171" t="s">
        <v>46</v>
      </c>
      <c r="N171" t="str">
        <f>"01/23/2023"</f>
        <v>01/23/2023</v>
      </c>
      <c r="O171" t="str">
        <f t="shared" si="15"/>
        <v>12/31/2500</v>
      </c>
      <c r="P171">
        <v>0.46141399999999999</v>
      </c>
      <c r="Q171">
        <v>0.46141399999999999</v>
      </c>
      <c r="S171">
        <v>0</v>
      </c>
      <c r="T171">
        <v>0.46141399999999999</v>
      </c>
      <c r="U171">
        <v>0</v>
      </c>
      <c r="V171" t="str">
        <f>"Trad IRN"</f>
        <v>Trad IRN</v>
      </c>
      <c r="W171">
        <v>100</v>
      </c>
      <c r="X171" t="s">
        <v>47</v>
      </c>
      <c r="Z171" t="s">
        <v>47</v>
      </c>
      <c r="AB171" t="s">
        <v>57</v>
      </c>
      <c r="AC171" t="s">
        <v>48</v>
      </c>
      <c r="AD171" t="s">
        <v>49</v>
      </c>
      <c r="AE171" t="s">
        <v>55</v>
      </c>
      <c r="AF171">
        <v>0</v>
      </c>
      <c r="AG171" t="s">
        <v>56</v>
      </c>
      <c r="AH171" t="str">
        <f>"Trad IRN"</f>
        <v>Trad IRN</v>
      </c>
      <c r="AI171" t="str">
        <f>"Bldg IRN"</f>
        <v>Bldg IRN</v>
      </c>
      <c r="AJ171" t="s">
        <v>48</v>
      </c>
      <c r="AK171" t="s">
        <v>48</v>
      </c>
      <c r="AL171" t="s">
        <v>53</v>
      </c>
      <c r="AM171">
        <v>513.6</v>
      </c>
      <c r="AN171">
        <v>1113.0999999999999</v>
      </c>
      <c r="AO171">
        <v>15</v>
      </c>
    </row>
    <row r="172" spans="1:41" x14ac:dyDescent="0.3">
      <c r="A172" t="str">
        <f>"Trad IRN"</f>
        <v>Trad IRN</v>
      </c>
      <c r="B172" t="str">
        <f>"Bldg IRN"</f>
        <v>Bldg IRN</v>
      </c>
      <c r="C172" t="s">
        <v>41</v>
      </c>
      <c r="D172" t="s">
        <v>3</v>
      </c>
      <c r="E172" t="s">
        <v>80</v>
      </c>
      <c r="F172" t="s">
        <v>81</v>
      </c>
      <c r="G172" t="s">
        <v>82</v>
      </c>
      <c r="H172" t="s">
        <v>83</v>
      </c>
      <c r="I172" t="str">
        <f>"Trad IRN"</f>
        <v>Trad IRN</v>
      </c>
      <c r="J172" t="s">
        <v>43</v>
      </c>
      <c r="K172" t="s">
        <v>44</v>
      </c>
      <c r="L172" t="s">
        <v>45</v>
      </c>
      <c r="M172" t="s">
        <v>46</v>
      </c>
      <c r="N172" t="str">
        <f>"08/18/2022"</f>
        <v>08/18/2022</v>
      </c>
      <c r="O172" t="str">
        <f>"01/22/2023"</f>
        <v>01/22/2023</v>
      </c>
      <c r="P172">
        <v>0.53858600000000001</v>
      </c>
      <c r="Q172">
        <v>0.53858600000000001</v>
      </c>
      <c r="S172">
        <v>0</v>
      </c>
      <c r="T172">
        <v>0.53858600000000001</v>
      </c>
      <c r="U172">
        <v>0</v>
      </c>
      <c r="V172" t="str">
        <f>"Trad IRN"</f>
        <v>Trad IRN</v>
      </c>
      <c r="W172">
        <v>100</v>
      </c>
      <c r="X172" t="s">
        <v>47</v>
      </c>
      <c r="Z172" t="s">
        <v>47</v>
      </c>
      <c r="AB172" t="s">
        <v>57</v>
      </c>
      <c r="AC172" t="s">
        <v>48</v>
      </c>
      <c r="AD172" t="s">
        <v>49</v>
      </c>
      <c r="AE172" t="s">
        <v>50</v>
      </c>
      <c r="AF172">
        <v>0</v>
      </c>
      <c r="AG172" t="s">
        <v>56</v>
      </c>
      <c r="AH172" t="str">
        <f>"Trad IRN"</f>
        <v>Trad IRN</v>
      </c>
      <c r="AI172" t="str">
        <f>"Bldg IRN"</f>
        <v>Bldg IRN</v>
      </c>
      <c r="AJ172" t="s">
        <v>48</v>
      </c>
      <c r="AK172" t="s">
        <v>48</v>
      </c>
      <c r="AL172" t="s">
        <v>53</v>
      </c>
      <c r="AM172">
        <v>599.5</v>
      </c>
      <c r="AN172">
        <v>1113.0999999999999</v>
      </c>
      <c r="AO172">
        <v>15</v>
      </c>
    </row>
    <row r="173" spans="1:41" x14ac:dyDescent="0.3">
      <c r="A173" t="str">
        <f>"Trad IRN"</f>
        <v>Trad IRN</v>
      </c>
      <c r="B173" t="str">
        <f>"Bldg IRN"</f>
        <v>Bldg IRN</v>
      </c>
      <c r="C173" t="s">
        <v>41</v>
      </c>
      <c r="D173" t="s">
        <v>3</v>
      </c>
      <c r="E173" t="s">
        <v>80</v>
      </c>
      <c r="F173" t="s">
        <v>81</v>
      </c>
      <c r="G173" t="s">
        <v>82</v>
      </c>
      <c r="H173" t="s">
        <v>83</v>
      </c>
      <c r="I173" t="str">
        <f>"Trad IRN"</f>
        <v>Trad IRN</v>
      </c>
      <c r="J173" t="s">
        <v>43</v>
      </c>
      <c r="K173" t="s">
        <v>44</v>
      </c>
      <c r="L173" t="s">
        <v>45</v>
      </c>
      <c r="M173" t="s">
        <v>46</v>
      </c>
      <c r="N173" t="str">
        <f>"08/18/2022"</f>
        <v>08/18/2022</v>
      </c>
      <c r="O173" t="str">
        <f t="shared" ref="O173:O194" si="17">"12/31/2500"</f>
        <v>12/31/2500</v>
      </c>
      <c r="P173">
        <v>1</v>
      </c>
      <c r="Q173">
        <v>1</v>
      </c>
      <c r="S173">
        <v>0</v>
      </c>
      <c r="T173">
        <v>1</v>
      </c>
      <c r="U173">
        <v>0</v>
      </c>
      <c r="V173" t="str">
        <f>"Trad IRN"</f>
        <v>Trad IRN</v>
      </c>
      <c r="W173">
        <v>100</v>
      </c>
      <c r="X173" t="s">
        <v>47</v>
      </c>
      <c r="Z173" t="s">
        <v>47</v>
      </c>
      <c r="AB173" t="str">
        <f>"03"</f>
        <v>03</v>
      </c>
      <c r="AC173" t="s">
        <v>48</v>
      </c>
      <c r="AD173" t="s">
        <v>49</v>
      </c>
      <c r="AE173" t="s">
        <v>55</v>
      </c>
      <c r="AF173">
        <v>0</v>
      </c>
      <c r="AG173" t="s">
        <v>56</v>
      </c>
      <c r="AH173" t="str">
        <f>"Trad IRN"</f>
        <v>Trad IRN</v>
      </c>
      <c r="AI173" t="str">
        <f>"Bldg IRN"</f>
        <v>Bldg IRN</v>
      </c>
      <c r="AJ173" t="s">
        <v>48</v>
      </c>
      <c r="AK173" t="s">
        <v>48</v>
      </c>
      <c r="AL173" t="s">
        <v>53</v>
      </c>
      <c r="AM173">
        <v>1113.0999999999999</v>
      </c>
      <c r="AN173">
        <v>1113.0999999999999</v>
      </c>
      <c r="AO173">
        <v>15</v>
      </c>
    </row>
    <row r="174" spans="1:41" x14ac:dyDescent="0.3">
      <c r="A174" t="str">
        <f>"Trad IRN"</f>
        <v>Trad IRN</v>
      </c>
      <c r="B174" t="str">
        <f>"Bldg IRN"</f>
        <v>Bldg IRN</v>
      </c>
      <c r="C174" t="s">
        <v>41</v>
      </c>
      <c r="D174" t="s">
        <v>3</v>
      </c>
      <c r="E174" t="s">
        <v>80</v>
      </c>
      <c r="F174" t="s">
        <v>81</v>
      </c>
      <c r="G174" t="s">
        <v>82</v>
      </c>
      <c r="H174" t="s">
        <v>83</v>
      </c>
      <c r="I174" t="str">
        <f>"Trad IRN"</f>
        <v>Trad IRN</v>
      </c>
      <c r="J174" t="s">
        <v>43</v>
      </c>
      <c r="K174" t="s">
        <v>44</v>
      </c>
      <c r="L174" t="s">
        <v>45</v>
      </c>
      <c r="M174" t="s">
        <v>46</v>
      </c>
      <c r="N174" t="str">
        <f>"01/23/2023"</f>
        <v>01/23/2023</v>
      </c>
      <c r="O174" t="str">
        <f t="shared" si="17"/>
        <v>12/31/2500</v>
      </c>
      <c r="P174">
        <v>0.46141399999999999</v>
      </c>
      <c r="Q174">
        <v>0.46141399999999999</v>
      </c>
      <c r="S174">
        <v>0</v>
      </c>
      <c r="T174">
        <v>0.46141399999999999</v>
      </c>
      <c r="U174">
        <v>0</v>
      </c>
      <c r="V174" t="str">
        <f>"Trad IRN"</f>
        <v>Trad IRN</v>
      </c>
      <c r="W174">
        <v>100</v>
      </c>
      <c r="X174" t="s">
        <v>47</v>
      </c>
      <c r="Z174" t="s">
        <v>47</v>
      </c>
      <c r="AB174" t="s">
        <v>57</v>
      </c>
      <c r="AC174" t="s">
        <v>48</v>
      </c>
      <c r="AD174" t="s">
        <v>49</v>
      </c>
      <c r="AE174" t="s">
        <v>50</v>
      </c>
      <c r="AF174">
        <v>0</v>
      </c>
      <c r="AG174" t="s">
        <v>56</v>
      </c>
      <c r="AH174" t="str">
        <f>"Trad IRN"</f>
        <v>Trad IRN</v>
      </c>
      <c r="AI174" t="str">
        <f>"Bldg IRN"</f>
        <v>Bldg IRN</v>
      </c>
      <c r="AJ174" t="s">
        <v>48</v>
      </c>
      <c r="AK174" t="s">
        <v>48</v>
      </c>
      <c r="AL174" t="s">
        <v>53</v>
      </c>
      <c r="AM174">
        <v>513.6</v>
      </c>
      <c r="AN174">
        <v>1113.0999999999999</v>
      </c>
      <c r="AO174">
        <v>15</v>
      </c>
    </row>
    <row r="175" spans="1:41" x14ac:dyDescent="0.3">
      <c r="A175" t="str">
        <f>"Trad IRN"</f>
        <v>Trad IRN</v>
      </c>
      <c r="B175" t="str">
        <f>"Bldg IRN"</f>
        <v>Bldg IRN</v>
      </c>
      <c r="C175" t="s">
        <v>41</v>
      </c>
      <c r="D175" t="s">
        <v>3</v>
      </c>
      <c r="E175" t="s">
        <v>80</v>
      </c>
      <c r="F175" t="s">
        <v>81</v>
      </c>
      <c r="G175" t="s">
        <v>82</v>
      </c>
      <c r="H175" t="s">
        <v>83</v>
      </c>
      <c r="I175" t="str">
        <f>"Trad IRN"</f>
        <v>Trad IRN</v>
      </c>
      <c r="J175" t="s">
        <v>43</v>
      </c>
      <c r="K175" t="s">
        <v>44</v>
      </c>
      <c r="L175" t="s">
        <v>45</v>
      </c>
      <c r="M175" t="s">
        <v>46</v>
      </c>
      <c r="N175" t="str">
        <f t="shared" ref="N175:N193" si="18">"08/18/2022"</f>
        <v>08/18/2022</v>
      </c>
      <c r="O175" t="str">
        <f t="shared" si="17"/>
        <v>12/31/2500</v>
      </c>
      <c r="P175">
        <v>1</v>
      </c>
      <c r="Q175">
        <v>1</v>
      </c>
      <c r="S175">
        <v>0</v>
      </c>
      <c r="T175">
        <v>1</v>
      </c>
      <c r="U175">
        <v>0</v>
      </c>
      <c r="V175" t="str">
        <f>"Trad IRN"</f>
        <v>Trad IRN</v>
      </c>
      <c r="W175">
        <v>100</v>
      </c>
      <c r="X175" t="s">
        <v>47</v>
      </c>
      <c r="Z175" t="s">
        <v>47</v>
      </c>
      <c r="AB175" t="s">
        <v>57</v>
      </c>
      <c r="AC175" t="s">
        <v>48</v>
      </c>
      <c r="AD175" t="s">
        <v>49</v>
      </c>
      <c r="AE175" t="s">
        <v>50</v>
      </c>
      <c r="AF175">
        <v>0</v>
      </c>
      <c r="AG175" t="s">
        <v>56</v>
      </c>
      <c r="AH175" t="str">
        <f>"Trad IRN"</f>
        <v>Trad IRN</v>
      </c>
      <c r="AI175" t="str">
        <f>"Bldg IRN"</f>
        <v>Bldg IRN</v>
      </c>
      <c r="AJ175" t="s">
        <v>48</v>
      </c>
      <c r="AK175" t="s">
        <v>48</v>
      </c>
      <c r="AL175" t="s">
        <v>53</v>
      </c>
      <c r="AM175">
        <v>1113.0999999999999</v>
      </c>
      <c r="AN175">
        <v>1113.0999999999999</v>
      </c>
      <c r="AO175">
        <v>15</v>
      </c>
    </row>
    <row r="176" spans="1:41" x14ac:dyDescent="0.3">
      <c r="A176" t="str">
        <f>"Trad IRN"</f>
        <v>Trad IRN</v>
      </c>
      <c r="B176" t="str">
        <f>"Bldg IRN"</f>
        <v>Bldg IRN</v>
      </c>
      <c r="C176" t="s">
        <v>41</v>
      </c>
      <c r="D176" t="s">
        <v>3</v>
      </c>
      <c r="E176" t="s">
        <v>80</v>
      </c>
      <c r="F176" t="s">
        <v>81</v>
      </c>
      <c r="G176" t="s">
        <v>82</v>
      </c>
      <c r="H176" t="s">
        <v>83</v>
      </c>
      <c r="I176" t="str">
        <f>"Trad IRN"</f>
        <v>Trad IRN</v>
      </c>
      <c r="J176" t="s">
        <v>43</v>
      </c>
      <c r="K176" t="s">
        <v>44</v>
      </c>
      <c r="L176" t="s">
        <v>45</v>
      </c>
      <c r="M176" t="s">
        <v>46</v>
      </c>
      <c r="N176" t="str">
        <f t="shared" si="18"/>
        <v>08/18/2022</v>
      </c>
      <c r="O176" t="str">
        <f t="shared" si="17"/>
        <v>12/31/2500</v>
      </c>
      <c r="P176">
        <v>1</v>
      </c>
      <c r="Q176">
        <v>1</v>
      </c>
      <c r="S176">
        <v>0</v>
      </c>
      <c r="T176">
        <v>1</v>
      </c>
      <c r="U176">
        <v>0</v>
      </c>
      <c r="V176" t="str">
        <f>"Trad IRN"</f>
        <v>Trad IRN</v>
      </c>
      <c r="W176">
        <v>100</v>
      </c>
      <c r="X176" t="s">
        <v>47</v>
      </c>
      <c r="Z176" t="s">
        <v>47</v>
      </c>
      <c r="AB176" t="str">
        <f>"02"</f>
        <v>02</v>
      </c>
      <c r="AC176" t="s">
        <v>48</v>
      </c>
      <c r="AD176" t="s">
        <v>49</v>
      </c>
      <c r="AE176" t="s">
        <v>50</v>
      </c>
      <c r="AF176">
        <v>0</v>
      </c>
      <c r="AG176" t="s">
        <v>56</v>
      </c>
      <c r="AH176" t="str">
        <f>"Trad IRN"</f>
        <v>Trad IRN</v>
      </c>
      <c r="AI176" t="str">
        <f>"Bldg IRN"</f>
        <v>Bldg IRN</v>
      </c>
      <c r="AJ176" t="s">
        <v>48</v>
      </c>
      <c r="AK176" t="s">
        <v>48</v>
      </c>
      <c r="AL176" t="s">
        <v>53</v>
      </c>
      <c r="AM176">
        <v>1113.0999999999999</v>
      </c>
      <c r="AN176">
        <v>1113.0999999999999</v>
      </c>
      <c r="AO176">
        <v>15</v>
      </c>
    </row>
    <row r="177" spans="1:41" x14ac:dyDescent="0.3">
      <c r="A177" t="str">
        <f>"Trad IRN"</f>
        <v>Trad IRN</v>
      </c>
      <c r="B177" t="str">
        <f>"Bldg IRN"</f>
        <v>Bldg IRN</v>
      </c>
      <c r="C177" t="s">
        <v>41</v>
      </c>
      <c r="D177" t="s">
        <v>3</v>
      </c>
      <c r="E177" t="s">
        <v>80</v>
      </c>
      <c r="F177" t="s">
        <v>81</v>
      </c>
      <c r="G177" t="s">
        <v>82</v>
      </c>
      <c r="H177" t="s">
        <v>83</v>
      </c>
      <c r="I177" t="str">
        <f>"Trad IRN"</f>
        <v>Trad IRN</v>
      </c>
      <c r="J177" t="s">
        <v>43</v>
      </c>
      <c r="K177" t="s">
        <v>44</v>
      </c>
      <c r="L177" t="s">
        <v>45</v>
      </c>
      <c r="M177" t="s">
        <v>46</v>
      </c>
      <c r="N177" t="str">
        <f t="shared" si="18"/>
        <v>08/18/2022</v>
      </c>
      <c r="O177" t="str">
        <f t="shared" si="17"/>
        <v>12/31/2500</v>
      </c>
      <c r="P177">
        <v>1</v>
      </c>
      <c r="Q177">
        <v>1</v>
      </c>
      <c r="S177">
        <v>0</v>
      </c>
      <c r="T177">
        <v>1</v>
      </c>
      <c r="U177">
        <v>0</v>
      </c>
      <c r="V177" t="str">
        <f>"Trad IRN"</f>
        <v>Trad IRN</v>
      </c>
      <c r="W177">
        <v>100</v>
      </c>
      <c r="X177" t="s">
        <v>47</v>
      </c>
      <c r="Z177" t="s">
        <v>47</v>
      </c>
      <c r="AB177" t="str">
        <f>"04"</f>
        <v>04</v>
      </c>
      <c r="AC177" t="s">
        <v>48</v>
      </c>
      <c r="AD177" t="s">
        <v>49</v>
      </c>
      <c r="AE177" t="s">
        <v>50</v>
      </c>
      <c r="AF177">
        <v>0</v>
      </c>
      <c r="AG177" t="s">
        <v>56</v>
      </c>
      <c r="AH177" t="str">
        <f>"Trad IRN"</f>
        <v>Trad IRN</v>
      </c>
      <c r="AI177" t="str">
        <f>"Bldg IRN"</f>
        <v>Bldg IRN</v>
      </c>
      <c r="AJ177" t="s">
        <v>48</v>
      </c>
      <c r="AK177" t="s">
        <v>48</v>
      </c>
      <c r="AL177" t="s">
        <v>53</v>
      </c>
      <c r="AM177">
        <v>1113.0999999999999</v>
      </c>
      <c r="AN177">
        <v>1113.0999999999999</v>
      </c>
      <c r="AO177">
        <v>15</v>
      </c>
    </row>
    <row r="178" spans="1:41" x14ac:dyDescent="0.3">
      <c r="A178" t="str">
        <f>"Trad IRN"</f>
        <v>Trad IRN</v>
      </c>
      <c r="B178" t="str">
        <f>"Bldg IRN"</f>
        <v>Bldg IRN</v>
      </c>
      <c r="C178" t="s">
        <v>41</v>
      </c>
      <c r="D178" t="s">
        <v>3</v>
      </c>
      <c r="E178" t="s">
        <v>80</v>
      </c>
      <c r="F178" t="s">
        <v>81</v>
      </c>
      <c r="G178" t="s">
        <v>82</v>
      </c>
      <c r="H178" t="s">
        <v>83</v>
      </c>
      <c r="I178" t="str">
        <f>"Trad IRN"</f>
        <v>Trad IRN</v>
      </c>
      <c r="J178" t="s">
        <v>43</v>
      </c>
      <c r="K178" t="s">
        <v>44</v>
      </c>
      <c r="L178" t="s">
        <v>45</v>
      </c>
      <c r="M178" t="s">
        <v>46</v>
      </c>
      <c r="N178" t="str">
        <f t="shared" si="18"/>
        <v>08/18/2022</v>
      </c>
      <c r="O178" t="str">
        <f t="shared" si="17"/>
        <v>12/31/2500</v>
      </c>
      <c r="P178">
        <v>1</v>
      </c>
      <c r="Q178">
        <v>1</v>
      </c>
      <c r="R178">
        <v>0.52705100000000005</v>
      </c>
      <c r="S178">
        <v>0</v>
      </c>
      <c r="T178">
        <v>1</v>
      </c>
      <c r="U178">
        <v>0</v>
      </c>
      <c r="V178" t="str">
        <f>"Trad IRN"</f>
        <v>Trad IRN</v>
      </c>
      <c r="W178">
        <v>100</v>
      </c>
      <c r="X178" t="s">
        <v>47</v>
      </c>
      <c r="Z178" t="s">
        <v>47</v>
      </c>
      <c r="AB178" t="str">
        <f>"04"</f>
        <v>04</v>
      </c>
      <c r="AC178" t="str">
        <f>"15"</f>
        <v>15</v>
      </c>
      <c r="AD178" t="str">
        <f>"2"</f>
        <v>2</v>
      </c>
      <c r="AE178" t="s">
        <v>55</v>
      </c>
      <c r="AF178">
        <v>0</v>
      </c>
      <c r="AG178" t="s">
        <v>56</v>
      </c>
      <c r="AH178" t="str">
        <f>"Trad IRN"</f>
        <v>Trad IRN</v>
      </c>
      <c r="AI178" t="str">
        <f>"Bldg IRN"</f>
        <v>Bldg IRN</v>
      </c>
      <c r="AJ178" t="s">
        <v>48</v>
      </c>
      <c r="AK178" t="s">
        <v>48</v>
      </c>
      <c r="AL178" t="s">
        <v>53</v>
      </c>
      <c r="AM178">
        <v>1113.0999999999999</v>
      </c>
      <c r="AN178">
        <v>1113.0999999999999</v>
      </c>
      <c r="AO178">
        <v>15</v>
      </c>
    </row>
    <row r="179" spans="1:41" x14ac:dyDescent="0.3">
      <c r="A179" t="str">
        <f>"Trad IRN"</f>
        <v>Trad IRN</v>
      </c>
      <c r="B179" t="str">
        <f>"Bldg IRN"</f>
        <v>Bldg IRN</v>
      </c>
      <c r="C179" t="s">
        <v>41</v>
      </c>
      <c r="D179" t="s">
        <v>3</v>
      </c>
      <c r="E179" t="s">
        <v>80</v>
      </c>
      <c r="F179" t="s">
        <v>81</v>
      </c>
      <c r="G179" t="s">
        <v>82</v>
      </c>
      <c r="H179" t="s">
        <v>83</v>
      </c>
      <c r="I179" t="str">
        <f>"Trad IRN"</f>
        <v>Trad IRN</v>
      </c>
      <c r="J179" t="s">
        <v>43</v>
      </c>
      <c r="K179" t="s">
        <v>44</v>
      </c>
      <c r="L179" t="s">
        <v>45</v>
      </c>
      <c r="M179" t="s">
        <v>46</v>
      </c>
      <c r="N179" t="str">
        <f t="shared" si="18"/>
        <v>08/18/2022</v>
      </c>
      <c r="O179" t="str">
        <f t="shared" si="17"/>
        <v>12/31/2500</v>
      </c>
      <c r="P179">
        <v>1</v>
      </c>
      <c r="Q179">
        <v>1</v>
      </c>
      <c r="S179">
        <v>1</v>
      </c>
      <c r="T179">
        <v>1</v>
      </c>
      <c r="U179">
        <v>0</v>
      </c>
      <c r="V179" t="str">
        <f>"Trad IRN"</f>
        <v>Trad IRN</v>
      </c>
      <c r="W179">
        <v>100</v>
      </c>
      <c r="X179" t="s">
        <v>47</v>
      </c>
      <c r="Z179" t="s">
        <v>47</v>
      </c>
      <c r="AB179" t="str">
        <f>"04"</f>
        <v>04</v>
      </c>
      <c r="AC179" t="s">
        <v>48</v>
      </c>
      <c r="AD179" t="s">
        <v>49</v>
      </c>
      <c r="AE179" t="s">
        <v>50</v>
      </c>
      <c r="AF179">
        <v>0</v>
      </c>
      <c r="AG179" t="s">
        <v>56</v>
      </c>
      <c r="AH179" t="str">
        <f>"Trad IRN"</f>
        <v>Trad IRN</v>
      </c>
      <c r="AI179" t="str">
        <f>"Bldg IRN"</f>
        <v>Bldg IRN</v>
      </c>
      <c r="AJ179" t="s">
        <v>48</v>
      </c>
      <c r="AK179" t="s">
        <v>48</v>
      </c>
      <c r="AL179" t="s">
        <v>53</v>
      </c>
      <c r="AM179">
        <v>1113.0999999999999</v>
      </c>
      <c r="AN179">
        <v>1113.0999999999999</v>
      </c>
      <c r="AO179">
        <v>15</v>
      </c>
    </row>
    <row r="180" spans="1:41" x14ac:dyDescent="0.3">
      <c r="A180" t="str">
        <f>"Trad IRN"</f>
        <v>Trad IRN</v>
      </c>
      <c r="B180" t="str">
        <f>"Bldg IRN"</f>
        <v>Bldg IRN</v>
      </c>
      <c r="C180" t="s">
        <v>41</v>
      </c>
      <c r="D180" t="s">
        <v>3</v>
      </c>
      <c r="E180" t="s">
        <v>80</v>
      </c>
      <c r="F180" t="s">
        <v>81</v>
      </c>
      <c r="G180" t="s">
        <v>82</v>
      </c>
      <c r="H180" t="s">
        <v>83</v>
      </c>
      <c r="I180" t="str">
        <f>"Trad IRN"</f>
        <v>Trad IRN</v>
      </c>
      <c r="J180" t="s">
        <v>43</v>
      </c>
      <c r="K180" t="s">
        <v>44</v>
      </c>
      <c r="L180" t="s">
        <v>45</v>
      </c>
      <c r="M180" t="s">
        <v>46</v>
      </c>
      <c r="N180" t="str">
        <f t="shared" si="18"/>
        <v>08/18/2022</v>
      </c>
      <c r="O180" t="str">
        <f t="shared" si="17"/>
        <v>12/31/2500</v>
      </c>
      <c r="P180">
        <v>1</v>
      </c>
      <c r="Q180">
        <v>1</v>
      </c>
      <c r="S180">
        <v>0</v>
      </c>
      <c r="T180">
        <v>1</v>
      </c>
      <c r="U180">
        <v>0</v>
      </c>
      <c r="V180" t="str">
        <f>"Trad IRN"</f>
        <v>Trad IRN</v>
      </c>
      <c r="W180">
        <v>100</v>
      </c>
      <c r="X180" t="s">
        <v>47</v>
      </c>
      <c r="Z180" t="s">
        <v>47</v>
      </c>
      <c r="AB180" t="str">
        <f>"01"</f>
        <v>01</v>
      </c>
      <c r="AC180" t="s">
        <v>48</v>
      </c>
      <c r="AD180" t="s">
        <v>49</v>
      </c>
      <c r="AE180" t="s">
        <v>55</v>
      </c>
      <c r="AF180">
        <v>0</v>
      </c>
      <c r="AG180" t="s">
        <v>56</v>
      </c>
      <c r="AH180" t="str">
        <f>"Trad IRN"</f>
        <v>Trad IRN</v>
      </c>
      <c r="AI180" t="str">
        <f>"Bldg IRN"</f>
        <v>Bldg IRN</v>
      </c>
      <c r="AJ180" t="s">
        <v>48</v>
      </c>
      <c r="AK180" t="s">
        <v>48</v>
      </c>
      <c r="AL180" t="s">
        <v>53</v>
      </c>
      <c r="AM180">
        <v>1113.0999999999999</v>
      </c>
      <c r="AN180">
        <v>1113.0999999999999</v>
      </c>
      <c r="AO180">
        <v>15</v>
      </c>
    </row>
    <row r="181" spans="1:41" x14ac:dyDescent="0.3">
      <c r="A181" t="str">
        <f>"Trad IRN"</f>
        <v>Trad IRN</v>
      </c>
      <c r="B181" t="str">
        <f>"Bldg IRN"</f>
        <v>Bldg IRN</v>
      </c>
      <c r="C181" t="s">
        <v>41</v>
      </c>
      <c r="D181" t="s">
        <v>3</v>
      </c>
      <c r="E181" t="s">
        <v>80</v>
      </c>
      <c r="F181" t="s">
        <v>81</v>
      </c>
      <c r="G181" t="s">
        <v>82</v>
      </c>
      <c r="H181" t="s">
        <v>83</v>
      </c>
      <c r="I181" t="str">
        <f>"Trad IRN"</f>
        <v>Trad IRN</v>
      </c>
      <c r="J181" t="s">
        <v>43</v>
      </c>
      <c r="K181" t="s">
        <v>44</v>
      </c>
      <c r="L181" t="s">
        <v>45</v>
      </c>
      <c r="M181" t="s">
        <v>46</v>
      </c>
      <c r="N181" t="str">
        <f t="shared" si="18"/>
        <v>08/18/2022</v>
      </c>
      <c r="O181" t="str">
        <f t="shared" si="17"/>
        <v>12/31/2500</v>
      </c>
      <c r="P181">
        <v>1</v>
      </c>
      <c r="Q181">
        <v>1</v>
      </c>
      <c r="S181">
        <v>0</v>
      </c>
      <c r="T181">
        <v>1</v>
      </c>
      <c r="U181">
        <v>0</v>
      </c>
      <c r="V181" t="str">
        <f>"Trad IRN"</f>
        <v>Trad IRN</v>
      </c>
      <c r="W181">
        <v>100</v>
      </c>
      <c r="X181" t="s">
        <v>47</v>
      </c>
      <c r="Z181" t="s">
        <v>47</v>
      </c>
      <c r="AB181" t="str">
        <f>"03"</f>
        <v>03</v>
      </c>
      <c r="AC181" t="s">
        <v>48</v>
      </c>
      <c r="AD181" t="s">
        <v>49</v>
      </c>
      <c r="AE181" t="s">
        <v>50</v>
      </c>
      <c r="AF181">
        <v>0</v>
      </c>
      <c r="AG181" t="s">
        <v>56</v>
      </c>
      <c r="AH181" t="str">
        <f>"Trad IRN"</f>
        <v>Trad IRN</v>
      </c>
      <c r="AI181" t="str">
        <f>"Bldg IRN"</f>
        <v>Bldg IRN</v>
      </c>
      <c r="AJ181" t="s">
        <v>48</v>
      </c>
      <c r="AK181" t="s">
        <v>48</v>
      </c>
      <c r="AL181" t="s">
        <v>53</v>
      </c>
      <c r="AM181">
        <v>1113.0999999999999</v>
      </c>
      <c r="AN181">
        <v>1113.0999999999999</v>
      </c>
      <c r="AO181">
        <v>15</v>
      </c>
    </row>
    <row r="182" spans="1:41" x14ac:dyDescent="0.3">
      <c r="A182" t="str">
        <f>"Trad IRN"</f>
        <v>Trad IRN</v>
      </c>
      <c r="B182" t="str">
        <f>"Bldg IRN"</f>
        <v>Bldg IRN</v>
      </c>
      <c r="C182" t="s">
        <v>41</v>
      </c>
      <c r="D182" t="s">
        <v>3</v>
      </c>
      <c r="E182" t="s">
        <v>80</v>
      </c>
      <c r="F182" t="s">
        <v>81</v>
      </c>
      <c r="G182" t="s">
        <v>82</v>
      </c>
      <c r="H182" t="s">
        <v>83</v>
      </c>
      <c r="I182" t="str">
        <f>"Trad IRN"</f>
        <v>Trad IRN</v>
      </c>
      <c r="J182" t="s">
        <v>43</v>
      </c>
      <c r="K182" t="s">
        <v>44</v>
      </c>
      <c r="L182" t="s">
        <v>45</v>
      </c>
      <c r="M182" t="s">
        <v>46</v>
      </c>
      <c r="N182" t="str">
        <f t="shared" si="18"/>
        <v>08/18/2022</v>
      </c>
      <c r="O182" t="str">
        <f t="shared" si="17"/>
        <v>12/31/2500</v>
      </c>
      <c r="P182">
        <v>1</v>
      </c>
      <c r="Q182">
        <v>1</v>
      </c>
      <c r="S182">
        <v>1</v>
      </c>
      <c r="T182">
        <v>1</v>
      </c>
      <c r="U182">
        <v>0</v>
      </c>
      <c r="V182" t="str">
        <f>"Trad IRN"</f>
        <v>Trad IRN</v>
      </c>
      <c r="W182">
        <v>100</v>
      </c>
      <c r="X182" t="s">
        <v>47</v>
      </c>
      <c r="Z182" t="s">
        <v>47</v>
      </c>
      <c r="AB182" t="str">
        <f>"03"</f>
        <v>03</v>
      </c>
      <c r="AC182" t="s">
        <v>48</v>
      </c>
      <c r="AD182" t="s">
        <v>49</v>
      </c>
      <c r="AE182" t="s">
        <v>50</v>
      </c>
      <c r="AF182">
        <v>0</v>
      </c>
      <c r="AG182" t="s">
        <v>56</v>
      </c>
      <c r="AH182" t="str">
        <f>"Trad IRN"</f>
        <v>Trad IRN</v>
      </c>
      <c r="AI182" t="str">
        <f>"Bldg IRN"</f>
        <v>Bldg IRN</v>
      </c>
      <c r="AJ182" t="s">
        <v>48</v>
      </c>
      <c r="AK182" t="s">
        <v>48</v>
      </c>
      <c r="AL182" t="s">
        <v>53</v>
      </c>
      <c r="AM182">
        <v>1113.0999999999999</v>
      </c>
      <c r="AN182">
        <v>1113.0999999999999</v>
      </c>
      <c r="AO182">
        <v>15</v>
      </c>
    </row>
    <row r="183" spans="1:41" x14ac:dyDescent="0.3">
      <c r="A183" t="str">
        <f>"Trad IRN"</f>
        <v>Trad IRN</v>
      </c>
      <c r="B183" t="str">
        <f>"Bldg IRN"</f>
        <v>Bldg IRN</v>
      </c>
      <c r="C183" t="s">
        <v>41</v>
      </c>
      <c r="D183" t="s">
        <v>3</v>
      </c>
      <c r="E183" t="s">
        <v>80</v>
      </c>
      <c r="F183" t="s">
        <v>81</v>
      </c>
      <c r="G183" t="s">
        <v>82</v>
      </c>
      <c r="H183" t="s">
        <v>83</v>
      </c>
      <c r="I183" t="str">
        <f>"Trad IRN"</f>
        <v>Trad IRN</v>
      </c>
      <c r="J183" t="s">
        <v>43</v>
      </c>
      <c r="K183" t="s">
        <v>44</v>
      </c>
      <c r="L183" t="s">
        <v>45</v>
      </c>
      <c r="M183" t="s">
        <v>46</v>
      </c>
      <c r="N183" t="str">
        <f t="shared" si="18"/>
        <v>08/18/2022</v>
      </c>
      <c r="O183" t="str">
        <f t="shared" si="17"/>
        <v>12/31/2500</v>
      </c>
      <c r="P183">
        <v>1</v>
      </c>
      <c r="Q183">
        <v>1</v>
      </c>
      <c r="S183">
        <v>0</v>
      </c>
      <c r="T183">
        <v>1</v>
      </c>
      <c r="U183">
        <v>0</v>
      </c>
      <c r="V183" t="str">
        <f>"Trad IRN"</f>
        <v>Trad IRN</v>
      </c>
      <c r="W183">
        <v>100</v>
      </c>
      <c r="X183" t="s">
        <v>47</v>
      </c>
      <c r="Z183" t="s">
        <v>47</v>
      </c>
      <c r="AB183" t="s">
        <v>57</v>
      </c>
      <c r="AC183" t="s">
        <v>48</v>
      </c>
      <c r="AD183" t="s">
        <v>49</v>
      </c>
      <c r="AE183" t="s">
        <v>50</v>
      </c>
      <c r="AF183">
        <v>0</v>
      </c>
      <c r="AG183" t="s">
        <v>56</v>
      </c>
      <c r="AH183" t="str">
        <f>"Trad IRN"</f>
        <v>Trad IRN</v>
      </c>
      <c r="AI183" t="str">
        <f>"Bldg IRN"</f>
        <v>Bldg IRN</v>
      </c>
      <c r="AJ183" t="s">
        <v>48</v>
      </c>
      <c r="AK183" t="s">
        <v>48</v>
      </c>
      <c r="AL183" t="s">
        <v>53</v>
      </c>
      <c r="AM183">
        <v>1113.0999999999999</v>
      </c>
      <c r="AN183">
        <v>1113.0999999999999</v>
      </c>
      <c r="AO183">
        <v>15</v>
      </c>
    </row>
    <row r="184" spans="1:41" x14ac:dyDescent="0.3">
      <c r="A184" t="str">
        <f>"Trad IRN"</f>
        <v>Trad IRN</v>
      </c>
      <c r="B184" t="str">
        <f>"Bldg IRN"</f>
        <v>Bldg IRN</v>
      </c>
      <c r="C184" t="s">
        <v>41</v>
      </c>
      <c r="D184" t="s">
        <v>3</v>
      </c>
      <c r="E184" t="s">
        <v>80</v>
      </c>
      <c r="F184" t="s">
        <v>81</v>
      </c>
      <c r="G184" t="s">
        <v>82</v>
      </c>
      <c r="H184" t="s">
        <v>83</v>
      </c>
      <c r="I184" t="str">
        <f>"Trad IRN"</f>
        <v>Trad IRN</v>
      </c>
      <c r="J184" t="s">
        <v>43</v>
      </c>
      <c r="K184" t="s">
        <v>44</v>
      </c>
      <c r="L184" t="s">
        <v>45</v>
      </c>
      <c r="M184" t="s">
        <v>46</v>
      </c>
      <c r="N184" t="str">
        <f t="shared" si="18"/>
        <v>08/18/2022</v>
      </c>
      <c r="O184" t="str">
        <f t="shared" si="17"/>
        <v>12/31/2500</v>
      </c>
      <c r="P184">
        <v>1</v>
      </c>
      <c r="Q184">
        <v>1</v>
      </c>
      <c r="S184">
        <v>0</v>
      </c>
      <c r="T184">
        <v>1</v>
      </c>
      <c r="U184">
        <v>0</v>
      </c>
      <c r="V184" t="str">
        <f>"Trad IRN"</f>
        <v>Trad IRN</v>
      </c>
      <c r="W184">
        <v>100</v>
      </c>
      <c r="X184" t="s">
        <v>47</v>
      </c>
      <c r="Z184" t="s">
        <v>47</v>
      </c>
      <c r="AB184" t="s">
        <v>57</v>
      </c>
      <c r="AC184" t="s">
        <v>48</v>
      </c>
      <c r="AD184" t="s">
        <v>49</v>
      </c>
      <c r="AE184" t="s">
        <v>50</v>
      </c>
      <c r="AF184">
        <v>0</v>
      </c>
      <c r="AG184" t="s">
        <v>56</v>
      </c>
      <c r="AH184" t="str">
        <f>"Trad IRN"</f>
        <v>Trad IRN</v>
      </c>
      <c r="AI184" t="str">
        <f>"Bldg IRN"</f>
        <v>Bldg IRN</v>
      </c>
      <c r="AJ184" t="s">
        <v>48</v>
      </c>
      <c r="AK184" t="s">
        <v>48</v>
      </c>
      <c r="AL184" t="s">
        <v>53</v>
      </c>
      <c r="AM184">
        <v>1113.0999999999999</v>
      </c>
      <c r="AN184">
        <v>1113.0999999999999</v>
      </c>
      <c r="AO184">
        <v>15</v>
      </c>
    </row>
    <row r="185" spans="1:41" x14ac:dyDescent="0.3">
      <c r="A185" t="str">
        <f>"Trad IRN"</f>
        <v>Trad IRN</v>
      </c>
      <c r="B185" t="str">
        <f>"Bldg IRN"</f>
        <v>Bldg IRN</v>
      </c>
      <c r="C185" t="s">
        <v>41</v>
      </c>
      <c r="D185" t="s">
        <v>3</v>
      </c>
      <c r="E185" t="s">
        <v>80</v>
      </c>
      <c r="F185" t="s">
        <v>81</v>
      </c>
      <c r="G185" t="s">
        <v>82</v>
      </c>
      <c r="H185" t="s">
        <v>83</v>
      </c>
      <c r="I185" t="str">
        <f>"Trad IRN"</f>
        <v>Trad IRN</v>
      </c>
      <c r="J185" t="s">
        <v>43</v>
      </c>
      <c r="K185" t="s">
        <v>44</v>
      </c>
      <c r="L185" t="s">
        <v>45</v>
      </c>
      <c r="M185" t="s">
        <v>46</v>
      </c>
      <c r="N185" t="str">
        <f t="shared" si="18"/>
        <v>08/18/2022</v>
      </c>
      <c r="O185" t="str">
        <f t="shared" si="17"/>
        <v>12/31/2500</v>
      </c>
      <c r="P185">
        <v>1</v>
      </c>
      <c r="Q185">
        <v>1</v>
      </c>
      <c r="S185">
        <v>0</v>
      </c>
      <c r="T185">
        <v>1</v>
      </c>
      <c r="U185">
        <v>0</v>
      </c>
      <c r="V185" t="str">
        <f>"Trad IRN"</f>
        <v>Trad IRN</v>
      </c>
      <c r="W185">
        <v>100</v>
      </c>
      <c r="X185" t="s">
        <v>47</v>
      </c>
      <c r="Z185" t="s">
        <v>47</v>
      </c>
      <c r="AB185" t="str">
        <f>"01"</f>
        <v>01</v>
      </c>
      <c r="AC185" t="s">
        <v>48</v>
      </c>
      <c r="AD185" t="s">
        <v>49</v>
      </c>
      <c r="AE185" t="s">
        <v>55</v>
      </c>
      <c r="AF185">
        <v>0</v>
      </c>
      <c r="AG185" t="s">
        <v>56</v>
      </c>
      <c r="AH185" t="str">
        <f>"Trad IRN"</f>
        <v>Trad IRN</v>
      </c>
      <c r="AI185" t="str">
        <f>"Bldg IRN"</f>
        <v>Bldg IRN</v>
      </c>
      <c r="AJ185" t="s">
        <v>48</v>
      </c>
      <c r="AK185" t="s">
        <v>48</v>
      </c>
      <c r="AL185" t="s">
        <v>53</v>
      </c>
      <c r="AM185">
        <v>1113.0999999999999</v>
      </c>
      <c r="AN185">
        <v>1113.0999999999999</v>
      </c>
      <c r="AO185">
        <v>15</v>
      </c>
    </row>
    <row r="186" spans="1:41" x14ac:dyDescent="0.3">
      <c r="A186" t="str">
        <f>"Trad IRN"</f>
        <v>Trad IRN</v>
      </c>
      <c r="B186" t="str">
        <f>"Bldg IRN"</f>
        <v>Bldg IRN</v>
      </c>
      <c r="C186" t="s">
        <v>41</v>
      </c>
      <c r="D186" t="s">
        <v>3</v>
      </c>
      <c r="E186" t="s">
        <v>80</v>
      </c>
      <c r="F186" t="s">
        <v>81</v>
      </c>
      <c r="G186" t="s">
        <v>82</v>
      </c>
      <c r="H186" t="s">
        <v>83</v>
      </c>
      <c r="I186" t="str">
        <f>"Trad IRN"</f>
        <v>Trad IRN</v>
      </c>
      <c r="J186" t="s">
        <v>43</v>
      </c>
      <c r="K186" t="s">
        <v>44</v>
      </c>
      <c r="L186" t="s">
        <v>45</v>
      </c>
      <c r="M186" t="s">
        <v>46</v>
      </c>
      <c r="N186" t="str">
        <f t="shared" si="18"/>
        <v>08/18/2022</v>
      </c>
      <c r="O186" t="str">
        <f t="shared" si="17"/>
        <v>12/31/2500</v>
      </c>
      <c r="P186">
        <v>1</v>
      </c>
      <c r="Q186">
        <v>1</v>
      </c>
      <c r="S186">
        <v>1</v>
      </c>
      <c r="T186">
        <v>1</v>
      </c>
      <c r="U186">
        <v>0</v>
      </c>
      <c r="V186" t="str">
        <f>"Trad IRN"</f>
        <v>Trad IRN</v>
      </c>
      <c r="W186">
        <v>100</v>
      </c>
      <c r="X186" t="s">
        <v>47</v>
      </c>
      <c r="Z186" t="s">
        <v>47</v>
      </c>
      <c r="AB186" t="str">
        <f>"05"</f>
        <v>05</v>
      </c>
      <c r="AC186" t="s">
        <v>48</v>
      </c>
      <c r="AD186" t="s">
        <v>49</v>
      </c>
      <c r="AE186" t="s">
        <v>50</v>
      </c>
      <c r="AF186">
        <v>0</v>
      </c>
      <c r="AG186" t="s">
        <v>56</v>
      </c>
      <c r="AH186" t="str">
        <f>"Trad IRN"</f>
        <v>Trad IRN</v>
      </c>
      <c r="AI186" t="str">
        <f>"Bldg IRN"</f>
        <v>Bldg IRN</v>
      </c>
      <c r="AJ186" t="s">
        <v>48</v>
      </c>
      <c r="AK186" t="s">
        <v>48</v>
      </c>
      <c r="AL186" t="s">
        <v>53</v>
      </c>
      <c r="AM186">
        <v>1113.0999999999999</v>
      </c>
      <c r="AN186">
        <v>1113.0999999999999</v>
      </c>
      <c r="AO186">
        <v>15</v>
      </c>
    </row>
    <row r="187" spans="1:41" x14ac:dyDescent="0.3">
      <c r="A187" t="str">
        <f>"Trad IRN"</f>
        <v>Trad IRN</v>
      </c>
      <c r="B187" t="str">
        <f>"Bldg IRN"</f>
        <v>Bldg IRN</v>
      </c>
      <c r="C187" t="s">
        <v>41</v>
      </c>
      <c r="D187" t="s">
        <v>3</v>
      </c>
      <c r="E187" t="s">
        <v>80</v>
      </c>
      <c r="F187" t="s">
        <v>81</v>
      </c>
      <c r="G187" t="s">
        <v>82</v>
      </c>
      <c r="H187" t="s">
        <v>83</v>
      </c>
      <c r="I187" t="str">
        <f>"Trad IRN"</f>
        <v>Trad IRN</v>
      </c>
      <c r="J187" t="s">
        <v>43</v>
      </c>
      <c r="K187" t="s">
        <v>44</v>
      </c>
      <c r="L187" t="s">
        <v>45</v>
      </c>
      <c r="M187" t="s">
        <v>46</v>
      </c>
      <c r="N187" t="str">
        <f t="shared" si="18"/>
        <v>08/18/2022</v>
      </c>
      <c r="O187" t="str">
        <f t="shared" si="17"/>
        <v>12/31/2500</v>
      </c>
      <c r="P187">
        <v>1</v>
      </c>
      <c r="Q187">
        <v>1</v>
      </c>
      <c r="S187">
        <v>0</v>
      </c>
      <c r="T187">
        <v>1</v>
      </c>
      <c r="U187">
        <v>0</v>
      </c>
      <c r="V187" t="str">
        <f>"Trad IRN"</f>
        <v>Trad IRN</v>
      </c>
      <c r="W187">
        <v>100</v>
      </c>
      <c r="X187" t="s">
        <v>47</v>
      </c>
      <c r="Z187" t="s">
        <v>47</v>
      </c>
      <c r="AB187" t="s">
        <v>57</v>
      </c>
      <c r="AC187" t="s">
        <v>48</v>
      </c>
      <c r="AD187" t="s">
        <v>49</v>
      </c>
      <c r="AE187" t="s">
        <v>50</v>
      </c>
      <c r="AF187">
        <v>0</v>
      </c>
      <c r="AG187" t="s">
        <v>56</v>
      </c>
      <c r="AH187" t="str">
        <f>"Trad IRN"</f>
        <v>Trad IRN</v>
      </c>
      <c r="AI187" t="str">
        <f>"Bldg IRN"</f>
        <v>Bldg IRN</v>
      </c>
      <c r="AJ187" t="s">
        <v>48</v>
      </c>
      <c r="AK187" t="s">
        <v>48</v>
      </c>
      <c r="AL187" t="s">
        <v>53</v>
      </c>
      <c r="AM187">
        <v>1113.0999999999999</v>
      </c>
      <c r="AN187">
        <v>1113.0999999999999</v>
      </c>
      <c r="AO187">
        <v>15</v>
      </c>
    </row>
    <row r="188" spans="1:41" x14ac:dyDescent="0.3">
      <c r="A188" t="str">
        <f>"Trad IRN"</f>
        <v>Trad IRN</v>
      </c>
      <c r="B188" t="str">
        <f>"Bldg IRN"</f>
        <v>Bldg IRN</v>
      </c>
      <c r="C188" t="s">
        <v>41</v>
      </c>
      <c r="D188" t="s">
        <v>3</v>
      </c>
      <c r="E188" t="s">
        <v>80</v>
      </c>
      <c r="F188" t="s">
        <v>81</v>
      </c>
      <c r="G188" t="s">
        <v>82</v>
      </c>
      <c r="H188" t="s">
        <v>83</v>
      </c>
      <c r="I188" t="str">
        <f>"Trad IRN"</f>
        <v>Trad IRN</v>
      </c>
      <c r="J188" t="s">
        <v>43</v>
      </c>
      <c r="K188" t="s">
        <v>44</v>
      </c>
      <c r="L188" t="s">
        <v>45</v>
      </c>
      <c r="M188" t="s">
        <v>46</v>
      </c>
      <c r="N188" t="str">
        <f t="shared" si="18"/>
        <v>08/18/2022</v>
      </c>
      <c r="O188" t="str">
        <f t="shared" si="17"/>
        <v>12/31/2500</v>
      </c>
      <c r="P188">
        <v>1</v>
      </c>
      <c r="Q188">
        <v>1</v>
      </c>
      <c r="S188">
        <v>1</v>
      </c>
      <c r="T188">
        <v>1</v>
      </c>
      <c r="U188">
        <v>0</v>
      </c>
      <c r="V188" t="str">
        <f>"Trad IRN"</f>
        <v>Trad IRN</v>
      </c>
      <c r="W188">
        <v>100</v>
      </c>
      <c r="X188" t="s">
        <v>47</v>
      </c>
      <c r="Z188" t="s">
        <v>47</v>
      </c>
      <c r="AB188" t="str">
        <f>"03"</f>
        <v>03</v>
      </c>
      <c r="AC188" t="s">
        <v>48</v>
      </c>
      <c r="AD188" t="s">
        <v>49</v>
      </c>
      <c r="AE188" t="s">
        <v>50</v>
      </c>
      <c r="AF188">
        <v>0</v>
      </c>
      <c r="AG188" t="s">
        <v>56</v>
      </c>
      <c r="AH188" t="str">
        <f>"Trad IRN"</f>
        <v>Trad IRN</v>
      </c>
      <c r="AI188" t="str">
        <f>"Bldg IRN"</f>
        <v>Bldg IRN</v>
      </c>
      <c r="AJ188" t="s">
        <v>48</v>
      </c>
      <c r="AK188" t="s">
        <v>48</v>
      </c>
      <c r="AL188" t="s">
        <v>53</v>
      </c>
      <c r="AM188">
        <v>1113.0999999999999</v>
      </c>
      <c r="AN188">
        <v>1113.0999999999999</v>
      </c>
      <c r="AO188">
        <v>15</v>
      </c>
    </row>
    <row r="189" spans="1:41" x14ac:dyDescent="0.3">
      <c r="A189" t="str">
        <f>"Trad IRN"</f>
        <v>Trad IRN</v>
      </c>
      <c r="B189" t="str">
        <f>"Bldg IRN"</f>
        <v>Bldg IRN</v>
      </c>
      <c r="C189" t="s">
        <v>41</v>
      </c>
      <c r="D189" t="s">
        <v>3</v>
      </c>
      <c r="E189" t="s">
        <v>80</v>
      </c>
      <c r="F189" t="s">
        <v>81</v>
      </c>
      <c r="G189" t="s">
        <v>82</v>
      </c>
      <c r="H189" t="s">
        <v>83</v>
      </c>
      <c r="I189" t="str">
        <f>"Trad IRN"</f>
        <v>Trad IRN</v>
      </c>
      <c r="J189" t="s">
        <v>43</v>
      </c>
      <c r="K189" t="s">
        <v>44</v>
      </c>
      <c r="L189" t="s">
        <v>45</v>
      </c>
      <c r="M189" t="s">
        <v>46</v>
      </c>
      <c r="N189" t="str">
        <f t="shared" si="18"/>
        <v>08/18/2022</v>
      </c>
      <c r="O189" t="str">
        <f t="shared" si="17"/>
        <v>12/31/2500</v>
      </c>
      <c r="P189">
        <v>1</v>
      </c>
      <c r="Q189">
        <v>1</v>
      </c>
      <c r="S189">
        <v>1</v>
      </c>
      <c r="T189">
        <v>1</v>
      </c>
      <c r="U189">
        <v>0</v>
      </c>
      <c r="V189" t="str">
        <f>"Trad IRN"</f>
        <v>Trad IRN</v>
      </c>
      <c r="W189">
        <v>100</v>
      </c>
      <c r="X189" t="s">
        <v>47</v>
      </c>
      <c r="Z189" t="s">
        <v>47</v>
      </c>
      <c r="AB189" t="str">
        <f>"04"</f>
        <v>04</v>
      </c>
      <c r="AC189" t="s">
        <v>48</v>
      </c>
      <c r="AD189" t="s">
        <v>49</v>
      </c>
      <c r="AE189" t="s">
        <v>50</v>
      </c>
      <c r="AF189">
        <v>0</v>
      </c>
      <c r="AG189" t="s">
        <v>56</v>
      </c>
      <c r="AH189" t="str">
        <f>"Trad IRN"</f>
        <v>Trad IRN</v>
      </c>
      <c r="AI189" t="str">
        <f>"Bldg IRN"</f>
        <v>Bldg IRN</v>
      </c>
      <c r="AJ189" t="s">
        <v>48</v>
      </c>
      <c r="AK189" t="s">
        <v>48</v>
      </c>
      <c r="AL189" t="s">
        <v>53</v>
      </c>
      <c r="AM189">
        <v>1113.0999999999999</v>
      </c>
      <c r="AN189">
        <v>1113.0999999999999</v>
      </c>
      <c r="AO189">
        <v>15</v>
      </c>
    </row>
    <row r="190" spans="1:41" x14ac:dyDescent="0.3">
      <c r="A190" t="str">
        <f>"Trad IRN"</f>
        <v>Trad IRN</v>
      </c>
      <c r="B190" t="str">
        <f>"Bldg IRN"</f>
        <v>Bldg IRN</v>
      </c>
      <c r="C190" t="s">
        <v>41</v>
      </c>
      <c r="D190" t="s">
        <v>3</v>
      </c>
      <c r="E190" t="s">
        <v>80</v>
      </c>
      <c r="F190" t="s">
        <v>81</v>
      </c>
      <c r="G190" t="s">
        <v>82</v>
      </c>
      <c r="H190" t="s">
        <v>83</v>
      </c>
      <c r="I190" t="str">
        <f>"Trad IRN"</f>
        <v>Trad IRN</v>
      </c>
      <c r="J190" t="s">
        <v>43</v>
      </c>
      <c r="K190" t="s">
        <v>44</v>
      </c>
      <c r="L190" t="s">
        <v>45</v>
      </c>
      <c r="M190" t="s">
        <v>46</v>
      </c>
      <c r="N190" t="str">
        <f t="shared" si="18"/>
        <v>08/18/2022</v>
      </c>
      <c r="O190" t="str">
        <f t="shared" si="17"/>
        <v>12/31/2500</v>
      </c>
      <c r="P190">
        <v>1</v>
      </c>
      <c r="Q190">
        <v>1</v>
      </c>
      <c r="S190">
        <v>1</v>
      </c>
      <c r="T190">
        <v>1</v>
      </c>
      <c r="U190">
        <v>0</v>
      </c>
      <c r="V190" t="str">
        <f>"Trad IRN"</f>
        <v>Trad IRN</v>
      </c>
      <c r="W190">
        <v>100</v>
      </c>
      <c r="X190" t="s">
        <v>47</v>
      </c>
      <c r="Z190" t="s">
        <v>47</v>
      </c>
      <c r="AB190" t="str">
        <f>"03"</f>
        <v>03</v>
      </c>
      <c r="AC190" t="s">
        <v>48</v>
      </c>
      <c r="AD190" t="s">
        <v>49</v>
      </c>
      <c r="AE190" t="s">
        <v>50</v>
      </c>
      <c r="AF190">
        <v>0</v>
      </c>
      <c r="AG190" t="s">
        <v>56</v>
      </c>
      <c r="AH190" t="str">
        <f>"Trad IRN"</f>
        <v>Trad IRN</v>
      </c>
      <c r="AI190" t="str">
        <f>"Bldg IRN"</f>
        <v>Bldg IRN</v>
      </c>
      <c r="AJ190" t="s">
        <v>48</v>
      </c>
      <c r="AK190" t="s">
        <v>48</v>
      </c>
      <c r="AL190" t="s">
        <v>53</v>
      </c>
      <c r="AM190">
        <v>1113.0999999999999</v>
      </c>
      <c r="AN190">
        <v>1113.0999999999999</v>
      </c>
      <c r="AO190">
        <v>15</v>
      </c>
    </row>
    <row r="191" spans="1:41" x14ac:dyDescent="0.3">
      <c r="A191" t="str">
        <f>"Trad IRN"</f>
        <v>Trad IRN</v>
      </c>
      <c r="B191" t="str">
        <f>"Bldg IRN"</f>
        <v>Bldg IRN</v>
      </c>
      <c r="C191" t="s">
        <v>41</v>
      </c>
      <c r="D191" t="s">
        <v>3</v>
      </c>
      <c r="E191" t="s">
        <v>80</v>
      </c>
      <c r="F191" t="s">
        <v>81</v>
      </c>
      <c r="G191" t="s">
        <v>82</v>
      </c>
      <c r="H191" t="s">
        <v>83</v>
      </c>
      <c r="I191" t="str">
        <f>"Trad IRN"</f>
        <v>Trad IRN</v>
      </c>
      <c r="J191" t="s">
        <v>43</v>
      </c>
      <c r="K191" t="s">
        <v>44</v>
      </c>
      <c r="L191" t="s">
        <v>45</v>
      </c>
      <c r="M191" t="s">
        <v>59</v>
      </c>
      <c r="N191" t="str">
        <f t="shared" si="18"/>
        <v>08/18/2022</v>
      </c>
      <c r="O191" t="str">
        <f t="shared" si="17"/>
        <v>12/31/2500</v>
      </c>
      <c r="P191">
        <v>1</v>
      </c>
      <c r="Q191">
        <v>1</v>
      </c>
      <c r="S191">
        <v>0</v>
      </c>
      <c r="T191">
        <v>1</v>
      </c>
      <c r="U191">
        <v>0</v>
      </c>
      <c r="V191" t="s">
        <v>84</v>
      </c>
      <c r="W191">
        <v>100</v>
      </c>
      <c r="X191" t="s">
        <v>47</v>
      </c>
      <c r="Z191" t="s">
        <v>47</v>
      </c>
      <c r="AB191" t="str">
        <f>"01"</f>
        <v>01</v>
      </c>
      <c r="AC191" t="s">
        <v>48</v>
      </c>
      <c r="AD191" t="s">
        <v>49</v>
      </c>
      <c r="AE191" t="s">
        <v>50</v>
      </c>
      <c r="AF191">
        <v>0</v>
      </c>
      <c r="AG191" t="s">
        <v>56</v>
      </c>
      <c r="AH191" t="str">
        <f>"Trad IRN"</f>
        <v>Trad IRN</v>
      </c>
      <c r="AI191" t="str">
        <f>"Bldg IRN"</f>
        <v>Bldg IRN</v>
      </c>
      <c r="AJ191" t="s">
        <v>48</v>
      </c>
      <c r="AK191" t="s">
        <v>48</v>
      </c>
      <c r="AL191" t="s">
        <v>53</v>
      </c>
      <c r="AM191">
        <v>1113.0999999999999</v>
      </c>
      <c r="AN191">
        <v>1113.0999999999999</v>
      </c>
      <c r="AO191">
        <v>15</v>
      </c>
    </row>
    <row r="192" spans="1:41" x14ac:dyDescent="0.3">
      <c r="A192" t="str">
        <f>"Trad IRN"</f>
        <v>Trad IRN</v>
      </c>
      <c r="B192" t="str">
        <f>"Bldg IRN"</f>
        <v>Bldg IRN</v>
      </c>
      <c r="C192" t="s">
        <v>41</v>
      </c>
      <c r="D192" t="s">
        <v>3</v>
      </c>
      <c r="E192" t="s">
        <v>80</v>
      </c>
      <c r="F192" t="s">
        <v>81</v>
      </c>
      <c r="G192" t="s">
        <v>82</v>
      </c>
      <c r="H192" t="s">
        <v>83</v>
      </c>
      <c r="I192" t="str">
        <f>"Trad IRN"</f>
        <v>Trad IRN</v>
      </c>
      <c r="J192" t="s">
        <v>43</v>
      </c>
      <c r="K192" t="s">
        <v>44</v>
      </c>
      <c r="L192" t="s">
        <v>45</v>
      </c>
      <c r="M192" t="s">
        <v>46</v>
      </c>
      <c r="N192" t="str">
        <f t="shared" si="18"/>
        <v>08/18/2022</v>
      </c>
      <c r="O192" t="str">
        <f t="shared" si="17"/>
        <v>12/31/2500</v>
      </c>
      <c r="P192">
        <v>1</v>
      </c>
      <c r="Q192">
        <v>1</v>
      </c>
      <c r="S192">
        <v>0</v>
      </c>
      <c r="T192">
        <v>1</v>
      </c>
      <c r="U192">
        <v>0</v>
      </c>
      <c r="V192" t="str">
        <f>"Trad IRN"</f>
        <v>Trad IRN</v>
      </c>
      <c r="W192">
        <v>100</v>
      </c>
      <c r="X192" t="s">
        <v>47</v>
      </c>
      <c r="Z192" t="s">
        <v>47</v>
      </c>
      <c r="AB192" t="str">
        <f>"03"</f>
        <v>03</v>
      </c>
      <c r="AC192" t="s">
        <v>48</v>
      </c>
      <c r="AD192" t="s">
        <v>49</v>
      </c>
      <c r="AE192" t="s">
        <v>50</v>
      </c>
      <c r="AF192">
        <v>0</v>
      </c>
      <c r="AG192" t="s">
        <v>56</v>
      </c>
      <c r="AH192" t="str">
        <f>"Trad IRN"</f>
        <v>Trad IRN</v>
      </c>
      <c r="AI192" t="str">
        <f>"Bldg IRN"</f>
        <v>Bldg IRN</v>
      </c>
      <c r="AJ192" t="s">
        <v>48</v>
      </c>
      <c r="AK192" t="s">
        <v>48</v>
      </c>
      <c r="AL192" t="s">
        <v>53</v>
      </c>
      <c r="AM192">
        <v>1113.0999999999999</v>
      </c>
      <c r="AN192">
        <v>1113.0999999999999</v>
      </c>
      <c r="AO192">
        <v>15</v>
      </c>
    </row>
    <row r="193" spans="1:41" x14ac:dyDescent="0.3">
      <c r="A193" t="str">
        <f>"Trad IRN"</f>
        <v>Trad IRN</v>
      </c>
      <c r="B193" t="str">
        <f>"Bldg IRN"</f>
        <v>Bldg IRN</v>
      </c>
      <c r="C193" t="s">
        <v>41</v>
      </c>
      <c r="D193" t="s">
        <v>3</v>
      </c>
      <c r="E193" t="s">
        <v>80</v>
      </c>
      <c r="F193" t="s">
        <v>81</v>
      </c>
      <c r="G193" t="s">
        <v>82</v>
      </c>
      <c r="H193" t="s">
        <v>83</v>
      </c>
      <c r="I193" t="str">
        <f>"Trad IRN"</f>
        <v>Trad IRN</v>
      </c>
      <c r="J193" t="s">
        <v>43</v>
      </c>
      <c r="K193" t="s">
        <v>44</v>
      </c>
      <c r="L193" t="s">
        <v>45</v>
      </c>
      <c r="M193" t="s">
        <v>46</v>
      </c>
      <c r="N193" t="str">
        <f t="shared" si="18"/>
        <v>08/18/2022</v>
      </c>
      <c r="O193" t="str">
        <f t="shared" si="17"/>
        <v>12/31/2500</v>
      </c>
      <c r="P193">
        <v>1</v>
      </c>
      <c r="Q193">
        <v>1</v>
      </c>
      <c r="S193">
        <v>0</v>
      </c>
      <c r="T193">
        <v>1</v>
      </c>
      <c r="U193">
        <v>0</v>
      </c>
      <c r="V193" t="str">
        <f>"Trad IRN"</f>
        <v>Trad IRN</v>
      </c>
      <c r="W193">
        <v>100</v>
      </c>
      <c r="X193" t="s">
        <v>47</v>
      </c>
      <c r="Z193" t="s">
        <v>47</v>
      </c>
      <c r="AB193" t="str">
        <f>"01"</f>
        <v>01</v>
      </c>
      <c r="AC193" t="s">
        <v>48</v>
      </c>
      <c r="AD193" t="s">
        <v>49</v>
      </c>
      <c r="AE193" t="s">
        <v>50</v>
      </c>
      <c r="AF193">
        <v>0</v>
      </c>
      <c r="AG193" t="s">
        <v>56</v>
      </c>
      <c r="AH193" t="str">
        <f>"Trad IRN"</f>
        <v>Trad IRN</v>
      </c>
      <c r="AI193" t="str">
        <f>"Bldg IRN"</f>
        <v>Bldg IRN</v>
      </c>
      <c r="AJ193" t="s">
        <v>48</v>
      </c>
      <c r="AK193" t="s">
        <v>48</v>
      </c>
      <c r="AL193" t="s">
        <v>53</v>
      </c>
      <c r="AM193">
        <v>1113.0999999999999</v>
      </c>
      <c r="AN193">
        <v>1113.0999999999999</v>
      </c>
      <c r="AO193">
        <v>15</v>
      </c>
    </row>
    <row r="194" spans="1:41" x14ac:dyDescent="0.3">
      <c r="A194" t="str">
        <f>"Trad IRN"</f>
        <v>Trad IRN</v>
      </c>
      <c r="B194" t="str">
        <f>"Bldg IRN"</f>
        <v>Bldg IRN</v>
      </c>
      <c r="C194" t="s">
        <v>41</v>
      </c>
      <c r="D194" t="s">
        <v>3</v>
      </c>
      <c r="E194" t="s">
        <v>80</v>
      </c>
      <c r="F194" t="s">
        <v>81</v>
      </c>
      <c r="G194" t="s">
        <v>82</v>
      </c>
      <c r="H194" t="s">
        <v>83</v>
      </c>
      <c r="I194" t="str">
        <f>"Trad IRN"</f>
        <v>Trad IRN</v>
      </c>
      <c r="J194" t="s">
        <v>43</v>
      </c>
      <c r="K194" t="s">
        <v>44</v>
      </c>
      <c r="L194" t="s">
        <v>45</v>
      </c>
      <c r="M194" t="s">
        <v>59</v>
      </c>
      <c r="N194" t="str">
        <f>"10/12/2022"</f>
        <v>10/12/2022</v>
      </c>
      <c r="O194" t="str">
        <f t="shared" si="17"/>
        <v>12/31/2500</v>
      </c>
      <c r="P194">
        <v>0.79813100000000003</v>
      </c>
      <c r="Q194">
        <v>0.79813100000000003</v>
      </c>
      <c r="S194">
        <v>0</v>
      </c>
      <c r="T194">
        <v>0.79813100000000003</v>
      </c>
      <c r="U194">
        <v>0</v>
      </c>
      <c r="V194" t="s">
        <v>84</v>
      </c>
      <c r="W194">
        <v>100</v>
      </c>
      <c r="X194" t="s">
        <v>47</v>
      </c>
      <c r="Z194" t="s">
        <v>47</v>
      </c>
      <c r="AB194" t="str">
        <f>"05"</f>
        <v>05</v>
      </c>
      <c r="AC194" t="s">
        <v>48</v>
      </c>
      <c r="AD194" t="s">
        <v>49</v>
      </c>
      <c r="AE194" t="s">
        <v>55</v>
      </c>
      <c r="AF194">
        <v>0</v>
      </c>
      <c r="AG194" t="s">
        <v>56</v>
      </c>
      <c r="AH194" t="str">
        <f>"Trad IRN"</f>
        <v>Trad IRN</v>
      </c>
      <c r="AI194" t="str">
        <f>"Bldg IRN"</f>
        <v>Bldg IRN</v>
      </c>
      <c r="AJ194" t="s">
        <v>48</v>
      </c>
      <c r="AK194" t="s">
        <v>48</v>
      </c>
      <c r="AL194" t="s">
        <v>53</v>
      </c>
      <c r="AM194">
        <v>888.4</v>
      </c>
      <c r="AN194">
        <v>1113.0999999999999</v>
      </c>
      <c r="AO194">
        <v>15</v>
      </c>
    </row>
    <row r="195" spans="1:41" x14ac:dyDescent="0.3">
      <c r="A195" t="str">
        <f>"Trad IRN"</f>
        <v>Trad IRN</v>
      </c>
      <c r="B195" t="str">
        <f>"Bldg IRN"</f>
        <v>Bldg IRN</v>
      </c>
      <c r="C195" t="s">
        <v>41</v>
      </c>
      <c r="D195" t="s">
        <v>3</v>
      </c>
      <c r="E195" t="s">
        <v>80</v>
      </c>
      <c r="F195" t="s">
        <v>81</v>
      </c>
      <c r="G195" t="s">
        <v>82</v>
      </c>
      <c r="H195" t="s">
        <v>83</v>
      </c>
      <c r="I195" t="str">
        <f>"Trad IRN"</f>
        <v>Trad IRN</v>
      </c>
      <c r="J195" t="s">
        <v>43</v>
      </c>
      <c r="K195" t="s">
        <v>44</v>
      </c>
      <c r="L195" t="s">
        <v>45</v>
      </c>
      <c r="M195" t="s">
        <v>59</v>
      </c>
      <c r="N195" t="str">
        <f>"08/18/2022"</f>
        <v>08/18/2022</v>
      </c>
      <c r="O195" t="str">
        <f>"10/11/2022"</f>
        <v>10/11/2022</v>
      </c>
      <c r="P195">
        <v>0.20186899999999999</v>
      </c>
      <c r="Q195">
        <v>0.20186899999999999</v>
      </c>
      <c r="S195">
        <v>0</v>
      </c>
      <c r="T195">
        <v>0.20186899999999999</v>
      </c>
      <c r="U195">
        <v>0</v>
      </c>
      <c r="V195" t="s">
        <v>84</v>
      </c>
      <c r="W195">
        <v>100</v>
      </c>
      <c r="X195" t="s">
        <v>47</v>
      </c>
      <c r="Z195" t="s">
        <v>47</v>
      </c>
      <c r="AB195" t="str">
        <f>"05"</f>
        <v>05</v>
      </c>
      <c r="AC195" t="s">
        <v>48</v>
      </c>
      <c r="AD195" t="s">
        <v>49</v>
      </c>
      <c r="AE195" t="s">
        <v>50</v>
      </c>
      <c r="AF195">
        <v>0</v>
      </c>
      <c r="AG195" t="s">
        <v>56</v>
      </c>
      <c r="AH195" t="str">
        <f>"Trad IRN"</f>
        <v>Trad IRN</v>
      </c>
      <c r="AI195" t="str">
        <f>"Bldg IRN"</f>
        <v>Bldg IRN</v>
      </c>
      <c r="AJ195" t="s">
        <v>48</v>
      </c>
      <c r="AK195" t="s">
        <v>48</v>
      </c>
      <c r="AL195" t="s">
        <v>53</v>
      </c>
      <c r="AM195">
        <v>224.7</v>
      </c>
      <c r="AN195">
        <v>1113.0999999999999</v>
      </c>
      <c r="AO195">
        <v>15</v>
      </c>
    </row>
    <row r="196" spans="1:41" x14ac:dyDescent="0.3">
      <c r="A196" t="str">
        <f>"Trad IRN"</f>
        <v>Trad IRN</v>
      </c>
      <c r="B196" t="str">
        <f>"Bldg IRN"</f>
        <v>Bldg IRN</v>
      </c>
      <c r="C196" t="s">
        <v>41</v>
      </c>
      <c r="D196" t="s">
        <v>3</v>
      </c>
      <c r="E196" t="s">
        <v>80</v>
      </c>
      <c r="F196" t="s">
        <v>81</v>
      </c>
      <c r="G196" t="s">
        <v>82</v>
      </c>
      <c r="H196" t="s">
        <v>83</v>
      </c>
      <c r="I196" t="str">
        <f>"Trad IRN"</f>
        <v>Trad IRN</v>
      </c>
      <c r="J196" t="s">
        <v>43</v>
      </c>
      <c r="K196" t="s">
        <v>44</v>
      </c>
      <c r="L196" t="s">
        <v>45</v>
      </c>
      <c r="M196" t="s">
        <v>46</v>
      </c>
      <c r="N196" t="str">
        <f>"08/18/2022"</f>
        <v>08/18/2022</v>
      </c>
      <c r="O196" t="str">
        <f>"12/31/2500"</f>
        <v>12/31/2500</v>
      </c>
      <c r="P196">
        <v>1</v>
      </c>
      <c r="Q196">
        <v>1</v>
      </c>
      <c r="S196">
        <v>0</v>
      </c>
      <c r="T196">
        <v>1</v>
      </c>
      <c r="U196">
        <v>0</v>
      </c>
      <c r="V196" t="str">
        <f>"Trad IRN"</f>
        <v>Trad IRN</v>
      </c>
      <c r="W196">
        <v>100</v>
      </c>
      <c r="X196" t="s">
        <v>47</v>
      </c>
      <c r="Z196" t="s">
        <v>47</v>
      </c>
      <c r="AB196" t="s">
        <v>57</v>
      </c>
      <c r="AC196" t="s">
        <v>48</v>
      </c>
      <c r="AD196" t="s">
        <v>49</v>
      </c>
      <c r="AE196" t="s">
        <v>50</v>
      </c>
      <c r="AF196">
        <v>0</v>
      </c>
      <c r="AG196" t="s">
        <v>56</v>
      </c>
      <c r="AH196" t="str">
        <f>"Trad IRN"</f>
        <v>Trad IRN</v>
      </c>
      <c r="AI196" t="str">
        <f>"Bldg IRN"</f>
        <v>Bldg IRN</v>
      </c>
      <c r="AJ196" t="s">
        <v>48</v>
      </c>
      <c r="AK196" t="s">
        <v>48</v>
      </c>
      <c r="AL196" t="s">
        <v>53</v>
      </c>
      <c r="AM196">
        <v>1113.0999999999999</v>
      </c>
      <c r="AN196">
        <v>1113.0999999999999</v>
      </c>
      <c r="AO196">
        <v>15</v>
      </c>
    </row>
    <row r="197" spans="1:41" x14ac:dyDescent="0.3">
      <c r="A197" t="str">
        <f>"Trad IRN"</f>
        <v>Trad IRN</v>
      </c>
      <c r="B197" t="str">
        <f>"Bldg IRN"</f>
        <v>Bldg IRN</v>
      </c>
      <c r="C197" t="s">
        <v>41</v>
      </c>
      <c r="D197" t="s">
        <v>3</v>
      </c>
      <c r="E197" t="s">
        <v>80</v>
      </c>
      <c r="F197" t="s">
        <v>81</v>
      </c>
      <c r="G197" t="s">
        <v>82</v>
      </c>
      <c r="H197" t="s">
        <v>83</v>
      </c>
      <c r="I197" t="str">
        <f>"Trad IRN"</f>
        <v>Trad IRN</v>
      </c>
      <c r="J197" t="s">
        <v>43</v>
      </c>
      <c r="K197" t="s">
        <v>44</v>
      </c>
      <c r="L197" t="s">
        <v>45</v>
      </c>
      <c r="M197" t="s">
        <v>46</v>
      </c>
      <c r="N197" t="str">
        <f>"08/18/2022"</f>
        <v>08/18/2022</v>
      </c>
      <c r="O197" t="str">
        <f>"12/31/2500"</f>
        <v>12/31/2500</v>
      </c>
      <c r="P197">
        <v>1</v>
      </c>
      <c r="Q197">
        <v>1</v>
      </c>
      <c r="S197">
        <v>0</v>
      </c>
      <c r="T197">
        <v>1</v>
      </c>
      <c r="U197">
        <v>0</v>
      </c>
      <c r="V197" t="str">
        <f>"Trad IRN"</f>
        <v>Trad IRN</v>
      </c>
      <c r="W197">
        <v>100</v>
      </c>
      <c r="X197" t="s">
        <v>47</v>
      </c>
      <c r="Z197" t="s">
        <v>47</v>
      </c>
      <c r="AB197" t="str">
        <f>"04"</f>
        <v>04</v>
      </c>
      <c r="AC197" t="s">
        <v>48</v>
      </c>
      <c r="AD197" t="s">
        <v>49</v>
      </c>
      <c r="AE197" t="s">
        <v>50</v>
      </c>
      <c r="AF197">
        <v>0</v>
      </c>
      <c r="AG197" t="s">
        <v>56</v>
      </c>
      <c r="AH197" t="str">
        <f>"Trad IRN"</f>
        <v>Trad IRN</v>
      </c>
      <c r="AI197" t="str">
        <f>"Bldg IRN"</f>
        <v>Bldg IRN</v>
      </c>
      <c r="AJ197" t="s">
        <v>48</v>
      </c>
      <c r="AK197" t="s">
        <v>48</v>
      </c>
      <c r="AL197" t="s">
        <v>53</v>
      </c>
      <c r="AM197">
        <v>1113.0999999999999</v>
      </c>
      <c r="AN197">
        <v>1113.0999999999999</v>
      </c>
      <c r="AO197">
        <v>15</v>
      </c>
    </row>
    <row r="198" spans="1:41" x14ac:dyDescent="0.3">
      <c r="A198" t="str">
        <f>"Trad IRN"</f>
        <v>Trad IRN</v>
      </c>
      <c r="B198" t="str">
        <f>"Bldg IRN"</f>
        <v>Bldg IRN</v>
      </c>
      <c r="C198" t="s">
        <v>41</v>
      </c>
      <c r="D198" t="s">
        <v>3</v>
      </c>
      <c r="E198" t="s">
        <v>80</v>
      </c>
      <c r="F198" t="s">
        <v>81</v>
      </c>
      <c r="G198" t="s">
        <v>82</v>
      </c>
      <c r="H198" t="s">
        <v>83</v>
      </c>
      <c r="I198" t="str">
        <f>"Trad IRN"</f>
        <v>Trad IRN</v>
      </c>
      <c r="J198" t="s">
        <v>43</v>
      </c>
      <c r="K198" t="s">
        <v>44</v>
      </c>
      <c r="L198" t="s">
        <v>45</v>
      </c>
      <c r="M198" t="s">
        <v>59</v>
      </c>
      <c r="N198" t="str">
        <f>"08/18/2022"</f>
        <v>08/18/2022</v>
      </c>
      <c r="O198" t="str">
        <f>"10/09/2022"</f>
        <v>10/09/2022</v>
      </c>
      <c r="P198">
        <v>0.190333</v>
      </c>
      <c r="Q198">
        <v>0.190333</v>
      </c>
      <c r="S198">
        <v>0</v>
      </c>
      <c r="T198">
        <v>0.190333</v>
      </c>
      <c r="U198">
        <v>0</v>
      </c>
      <c r="V198" t="s">
        <v>84</v>
      </c>
      <c r="W198">
        <v>100</v>
      </c>
      <c r="X198" t="s">
        <v>47</v>
      </c>
      <c r="Z198" t="s">
        <v>47</v>
      </c>
      <c r="AB198" t="str">
        <f>"01"</f>
        <v>01</v>
      </c>
      <c r="AC198" t="s">
        <v>48</v>
      </c>
      <c r="AD198" t="s">
        <v>49</v>
      </c>
      <c r="AE198" t="s">
        <v>50</v>
      </c>
      <c r="AF198">
        <v>0</v>
      </c>
      <c r="AG198" t="s">
        <v>56</v>
      </c>
      <c r="AH198" t="str">
        <f>"Trad IRN"</f>
        <v>Trad IRN</v>
      </c>
      <c r="AI198" t="str">
        <f>"Bldg IRN"</f>
        <v>Bldg IRN</v>
      </c>
      <c r="AJ198" t="s">
        <v>48</v>
      </c>
      <c r="AK198" t="s">
        <v>48</v>
      </c>
      <c r="AL198" t="s">
        <v>53</v>
      </c>
      <c r="AM198">
        <v>211.86</v>
      </c>
      <c r="AN198">
        <v>1113.0999999999999</v>
      </c>
      <c r="AO198">
        <v>15</v>
      </c>
    </row>
    <row r="199" spans="1:41" x14ac:dyDescent="0.3">
      <c r="A199" t="str">
        <f>"Trad IRN"</f>
        <v>Trad IRN</v>
      </c>
      <c r="B199" t="str">
        <f>"Bldg IRN"</f>
        <v>Bldg IRN</v>
      </c>
      <c r="C199" t="s">
        <v>41</v>
      </c>
      <c r="D199" t="s">
        <v>3</v>
      </c>
      <c r="E199" t="s">
        <v>80</v>
      </c>
      <c r="F199" t="s">
        <v>81</v>
      </c>
      <c r="G199" t="s">
        <v>82</v>
      </c>
      <c r="H199" t="s">
        <v>83</v>
      </c>
      <c r="I199" t="str">
        <f>"Trad IRN"</f>
        <v>Trad IRN</v>
      </c>
      <c r="J199" t="s">
        <v>43</v>
      </c>
      <c r="K199" t="s">
        <v>44</v>
      </c>
      <c r="L199" t="s">
        <v>45</v>
      </c>
      <c r="M199" t="s">
        <v>59</v>
      </c>
      <c r="N199" t="str">
        <f>"10/10/2022"</f>
        <v>10/10/2022</v>
      </c>
      <c r="O199" t="str">
        <f t="shared" ref="O199:O228" si="19">"12/31/2500"</f>
        <v>12/31/2500</v>
      </c>
      <c r="P199">
        <v>0.80966700000000003</v>
      </c>
      <c r="Q199">
        <v>0.80966700000000003</v>
      </c>
      <c r="S199">
        <v>0</v>
      </c>
      <c r="T199">
        <v>0.80966700000000003</v>
      </c>
      <c r="U199">
        <v>0</v>
      </c>
      <c r="V199" t="s">
        <v>84</v>
      </c>
      <c r="W199">
        <v>100</v>
      </c>
      <c r="X199" t="s">
        <v>47</v>
      </c>
      <c r="Z199" t="s">
        <v>47</v>
      </c>
      <c r="AB199" t="str">
        <f>"01"</f>
        <v>01</v>
      </c>
      <c r="AC199" t="s">
        <v>48</v>
      </c>
      <c r="AD199" t="s">
        <v>49</v>
      </c>
      <c r="AE199" t="s">
        <v>55</v>
      </c>
      <c r="AF199">
        <v>0</v>
      </c>
      <c r="AG199" t="s">
        <v>56</v>
      </c>
      <c r="AH199" t="str">
        <f>"Trad IRN"</f>
        <v>Trad IRN</v>
      </c>
      <c r="AI199" t="str">
        <f>"Bldg IRN"</f>
        <v>Bldg IRN</v>
      </c>
      <c r="AJ199" t="s">
        <v>48</v>
      </c>
      <c r="AK199" t="s">
        <v>48</v>
      </c>
      <c r="AL199" t="s">
        <v>53</v>
      </c>
      <c r="AM199">
        <v>901.24</v>
      </c>
      <c r="AN199">
        <v>1113.0999999999999</v>
      </c>
      <c r="AO199">
        <v>15</v>
      </c>
    </row>
    <row r="200" spans="1:41" x14ac:dyDescent="0.3">
      <c r="A200" t="str">
        <f>"Trad IRN"</f>
        <v>Trad IRN</v>
      </c>
      <c r="B200" t="str">
        <f>"Bldg IRN"</f>
        <v>Bldg IRN</v>
      </c>
      <c r="C200" t="s">
        <v>41</v>
      </c>
      <c r="D200" t="s">
        <v>3</v>
      </c>
      <c r="E200" t="s">
        <v>80</v>
      </c>
      <c r="F200" t="s">
        <v>81</v>
      </c>
      <c r="G200" t="s">
        <v>82</v>
      </c>
      <c r="H200" t="s">
        <v>83</v>
      </c>
      <c r="I200" t="str">
        <f>"Trad IRN"</f>
        <v>Trad IRN</v>
      </c>
      <c r="J200" t="s">
        <v>43</v>
      </c>
      <c r="K200" t="s">
        <v>44</v>
      </c>
      <c r="L200" t="s">
        <v>45</v>
      </c>
      <c r="M200" t="s">
        <v>46</v>
      </c>
      <c r="N200" t="str">
        <f>"08/18/2022"</f>
        <v>08/18/2022</v>
      </c>
      <c r="O200" t="str">
        <f t="shared" si="19"/>
        <v>12/31/2500</v>
      </c>
      <c r="P200">
        <v>1</v>
      </c>
      <c r="Q200">
        <v>1</v>
      </c>
      <c r="S200">
        <v>0</v>
      </c>
      <c r="T200">
        <v>1</v>
      </c>
      <c r="U200">
        <v>0</v>
      </c>
      <c r="V200" t="str">
        <f>"Trad IRN"</f>
        <v>Trad IRN</v>
      </c>
      <c r="W200">
        <v>100</v>
      </c>
      <c r="X200" t="s">
        <v>47</v>
      </c>
      <c r="Z200" t="s">
        <v>47</v>
      </c>
      <c r="AB200" t="str">
        <f>"04"</f>
        <v>04</v>
      </c>
      <c r="AC200" t="s">
        <v>48</v>
      </c>
      <c r="AD200" t="s">
        <v>49</v>
      </c>
      <c r="AE200" t="s">
        <v>50</v>
      </c>
      <c r="AF200">
        <v>0</v>
      </c>
      <c r="AG200" t="s">
        <v>56</v>
      </c>
      <c r="AH200" t="str">
        <f>"Trad IRN"</f>
        <v>Trad IRN</v>
      </c>
      <c r="AI200" t="str">
        <f>"Bldg IRN"</f>
        <v>Bldg IRN</v>
      </c>
      <c r="AJ200" t="s">
        <v>48</v>
      </c>
      <c r="AK200" t="s">
        <v>48</v>
      </c>
      <c r="AL200" t="s">
        <v>53</v>
      </c>
      <c r="AM200">
        <v>1113.0999999999999</v>
      </c>
      <c r="AN200">
        <v>1113.0999999999999</v>
      </c>
      <c r="AO200">
        <v>15</v>
      </c>
    </row>
    <row r="201" spans="1:41" x14ac:dyDescent="0.3">
      <c r="A201" t="str">
        <f>"Trad IRN"</f>
        <v>Trad IRN</v>
      </c>
      <c r="B201" t="str">
        <f>"Bldg IRN"</f>
        <v>Bldg IRN</v>
      </c>
      <c r="C201" t="s">
        <v>41</v>
      </c>
      <c r="D201" t="s">
        <v>3</v>
      </c>
      <c r="E201" t="s">
        <v>80</v>
      </c>
      <c r="F201" t="s">
        <v>81</v>
      </c>
      <c r="G201" t="s">
        <v>82</v>
      </c>
      <c r="H201" t="s">
        <v>83</v>
      </c>
      <c r="I201" t="str">
        <f>"Trad IRN"</f>
        <v>Trad IRN</v>
      </c>
      <c r="J201" t="s">
        <v>43</v>
      </c>
      <c r="K201" t="s">
        <v>44</v>
      </c>
      <c r="L201" t="s">
        <v>45</v>
      </c>
      <c r="M201" t="s">
        <v>46</v>
      </c>
      <c r="N201" t="str">
        <f>"08/18/2022"</f>
        <v>08/18/2022</v>
      </c>
      <c r="O201" t="str">
        <f t="shared" si="19"/>
        <v>12/31/2500</v>
      </c>
      <c r="P201">
        <v>1</v>
      </c>
      <c r="Q201">
        <v>1</v>
      </c>
      <c r="S201">
        <v>0</v>
      </c>
      <c r="T201">
        <v>1</v>
      </c>
      <c r="U201">
        <v>0</v>
      </c>
      <c r="V201" t="str">
        <f>"Trad IRN"</f>
        <v>Trad IRN</v>
      </c>
      <c r="W201">
        <v>100</v>
      </c>
      <c r="X201" t="s">
        <v>47</v>
      </c>
      <c r="Z201" t="s">
        <v>47</v>
      </c>
      <c r="AB201" t="str">
        <f>"04"</f>
        <v>04</v>
      </c>
      <c r="AC201" t="s">
        <v>48</v>
      </c>
      <c r="AD201" t="s">
        <v>49</v>
      </c>
      <c r="AE201" t="s">
        <v>55</v>
      </c>
      <c r="AF201">
        <v>0</v>
      </c>
      <c r="AG201" t="s">
        <v>56</v>
      </c>
      <c r="AH201" t="str">
        <f>"Trad IRN"</f>
        <v>Trad IRN</v>
      </c>
      <c r="AI201" t="str">
        <f>"Bldg IRN"</f>
        <v>Bldg IRN</v>
      </c>
      <c r="AJ201" t="s">
        <v>48</v>
      </c>
      <c r="AK201" t="s">
        <v>48</v>
      </c>
      <c r="AL201" t="s">
        <v>53</v>
      </c>
      <c r="AM201">
        <v>1113.0999999999999</v>
      </c>
      <c r="AN201">
        <v>1113.0999999999999</v>
      </c>
      <c r="AO201">
        <v>15</v>
      </c>
    </row>
    <row r="202" spans="1:41" x14ac:dyDescent="0.3">
      <c r="A202" t="str">
        <f>"Trad IRN"</f>
        <v>Trad IRN</v>
      </c>
      <c r="B202" t="str">
        <f>"Bldg IRN"</f>
        <v>Bldg IRN</v>
      </c>
      <c r="C202" t="s">
        <v>41</v>
      </c>
      <c r="D202" t="s">
        <v>3</v>
      </c>
      <c r="E202" t="s">
        <v>80</v>
      </c>
      <c r="F202" t="s">
        <v>81</v>
      </c>
      <c r="G202" t="s">
        <v>82</v>
      </c>
      <c r="H202" t="s">
        <v>83</v>
      </c>
      <c r="I202" t="str">
        <f>"Trad IRN"</f>
        <v>Trad IRN</v>
      </c>
      <c r="J202" t="s">
        <v>43</v>
      </c>
      <c r="K202" t="s">
        <v>44</v>
      </c>
      <c r="L202" t="s">
        <v>45</v>
      </c>
      <c r="M202" t="s">
        <v>46</v>
      </c>
      <c r="N202" t="str">
        <f>"11/03/2022"</f>
        <v>11/03/2022</v>
      </c>
      <c r="O202" t="str">
        <f t="shared" si="19"/>
        <v>12/31/2500</v>
      </c>
      <c r="P202">
        <v>0.71340400000000004</v>
      </c>
      <c r="Q202">
        <v>0.71340400000000004</v>
      </c>
      <c r="R202">
        <v>0.71340400000000004</v>
      </c>
      <c r="S202">
        <v>0</v>
      </c>
      <c r="T202">
        <v>0.71340400000000004</v>
      </c>
      <c r="U202">
        <v>0</v>
      </c>
      <c r="V202" t="str">
        <f>"Trad IRN"</f>
        <v>Trad IRN</v>
      </c>
      <c r="W202">
        <v>100</v>
      </c>
      <c r="X202" t="s">
        <v>47</v>
      </c>
      <c r="Z202" t="s">
        <v>47</v>
      </c>
      <c r="AB202" t="s">
        <v>57</v>
      </c>
      <c r="AC202" t="str">
        <f>"05"</f>
        <v>05</v>
      </c>
      <c r="AD202" t="str">
        <f>"1"</f>
        <v>1</v>
      </c>
      <c r="AE202" t="s">
        <v>55</v>
      </c>
      <c r="AF202">
        <v>0</v>
      </c>
      <c r="AG202" t="s">
        <v>56</v>
      </c>
      <c r="AH202" t="str">
        <f>"Trad IRN"</f>
        <v>Trad IRN</v>
      </c>
      <c r="AI202" t="str">
        <f>"Bldg IRN"</f>
        <v>Bldg IRN</v>
      </c>
      <c r="AJ202" t="s">
        <v>48</v>
      </c>
      <c r="AK202" t="s">
        <v>48</v>
      </c>
      <c r="AL202" t="s">
        <v>53</v>
      </c>
      <c r="AM202">
        <v>794.09</v>
      </c>
      <c r="AN202">
        <v>1113.0999999999999</v>
      </c>
      <c r="AO202">
        <v>15</v>
      </c>
    </row>
    <row r="203" spans="1:41" x14ac:dyDescent="0.3">
      <c r="A203" t="str">
        <f>"Trad IRN"</f>
        <v>Trad IRN</v>
      </c>
      <c r="B203" t="str">
        <f>"Bldg IRN"</f>
        <v>Bldg IRN</v>
      </c>
      <c r="C203" t="s">
        <v>41</v>
      </c>
      <c r="D203" t="s">
        <v>3</v>
      </c>
      <c r="E203" t="s">
        <v>80</v>
      </c>
      <c r="F203" t="s">
        <v>81</v>
      </c>
      <c r="G203" t="s">
        <v>82</v>
      </c>
      <c r="H203" t="s">
        <v>83</v>
      </c>
      <c r="I203" t="str">
        <f>"Trad IRN"</f>
        <v>Trad IRN</v>
      </c>
      <c r="J203" t="s">
        <v>43</v>
      </c>
      <c r="K203" t="s">
        <v>44</v>
      </c>
      <c r="L203" t="s">
        <v>45</v>
      </c>
      <c r="M203" t="s">
        <v>59</v>
      </c>
      <c r="N203" t="str">
        <f t="shared" ref="N203:N224" si="20">"08/18/2022"</f>
        <v>08/18/2022</v>
      </c>
      <c r="O203" t="str">
        <f t="shared" si="19"/>
        <v>12/31/2500</v>
      </c>
      <c r="P203">
        <v>1</v>
      </c>
      <c r="Q203">
        <v>1</v>
      </c>
      <c r="S203">
        <v>0</v>
      </c>
      <c r="T203">
        <v>1</v>
      </c>
      <c r="U203">
        <v>0</v>
      </c>
      <c r="V203" t="s">
        <v>84</v>
      </c>
      <c r="W203">
        <v>100</v>
      </c>
      <c r="X203" t="s">
        <v>47</v>
      </c>
      <c r="Z203" t="s">
        <v>47</v>
      </c>
      <c r="AB203" t="str">
        <f>"02"</f>
        <v>02</v>
      </c>
      <c r="AC203" t="s">
        <v>48</v>
      </c>
      <c r="AD203" t="s">
        <v>49</v>
      </c>
      <c r="AE203" t="s">
        <v>55</v>
      </c>
      <c r="AF203">
        <v>0</v>
      </c>
      <c r="AG203" t="s">
        <v>56</v>
      </c>
      <c r="AH203" t="str">
        <f>"Trad IRN"</f>
        <v>Trad IRN</v>
      </c>
      <c r="AI203" t="str">
        <f>"Bldg IRN"</f>
        <v>Bldg IRN</v>
      </c>
      <c r="AJ203" t="s">
        <v>48</v>
      </c>
      <c r="AK203" t="s">
        <v>48</v>
      </c>
      <c r="AL203" t="s">
        <v>53</v>
      </c>
      <c r="AM203">
        <v>1113.0999999999999</v>
      </c>
      <c r="AN203">
        <v>1113.0999999999999</v>
      </c>
      <c r="AO203">
        <v>15</v>
      </c>
    </row>
    <row r="204" spans="1:41" x14ac:dyDescent="0.3">
      <c r="A204" t="str">
        <f>"Trad IRN"</f>
        <v>Trad IRN</v>
      </c>
      <c r="B204" t="str">
        <f>"Bldg IRN"</f>
        <v>Bldg IRN</v>
      </c>
      <c r="C204" t="s">
        <v>41</v>
      </c>
      <c r="D204" t="s">
        <v>3</v>
      </c>
      <c r="E204" t="s">
        <v>80</v>
      </c>
      <c r="F204" t="s">
        <v>81</v>
      </c>
      <c r="G204" t="s">
        <v>82</v>
      </c>
      <c r="H204" t="s">
        <v>83</v>
      </c>
      <c r="I204" t="str">
        <f>"Trad IRN"</f>
        <v>Trad IRN</v>
      </c>
      <c r="J204" t="s">
        <v>43</v>
      </c>
      <c r="K204" t="s">
        <v>44</v>
      </c>
      <c r="L204" t="s">
        <v>45</v>
      </c>
      <c r="M204" t="s">
        <v>59</v>
      </c>
      <c r="N204" t="str">
        <f t="shared" si="20"/>
        <v>08/18/2022</v>
      </c>
      <c r="O204" t="str">
        <f t="shared" si="19"/>
        <v>12/31/2500</v>
      </c>
      <c r="P204">
        <v>1</v>
      </c>
      <c r="Q204">
        <v>1</v>
      </c>
      <c r="S204">
        <v>0</v>
      </c>
      <c r="T204">
        <v>1</v>
      </c>
      <c r="U204">
        <v>0</v>
      </c>
      <c r="V204" t="s">
        <v>84</v>
      </c>
      <c r="W204">
        <v>100</v>
      </c>
      <c r="X204" t="s">
        <v>47</v>
      </c>
      <c r="Z204" t="s">
        <v>47</v>
      </c>
      <c r="AB204" t="str">
        <f>"04"</f>
        <v>04</v>
      </c>
      <c r="AC204" t="s">
        <v>48</v>
      </c>
      <c r="AD204" t="s">
        <v>49</v>
      </c>
      <c r="AE204" t="s">
        <v>55</v>
      </c>
      <c r="AF204">
        <v>0</v>
      </c>
      <c r="AG204" t="s">
        <v>56</v>
      </c>
      <c r="AH204" t="str">
        <f>"Trad IRN"</f>
        <v>Trad IRN</v>
      </c>
      <c r="AI204" t="str">
        <f>"Bldg IRN"</f>
        <v>Bldg IRN</v>
      </c>
      <c r="AJ204" t="s">
        <v>48</v>
      </c>
      <c r="AK204" t="s">
        <v>48</v>
      </c>
      <c r="AL204" t="s">
        <v>53</v>
      </c>
      <c r="AM204">
        <v>1113.0999999999999</v>
      </c>
      <c r="AN204">
        <v>1113.0999999999999</v>
      </c>
      <c r="AO204">
        <v>15</v>
      </c>
    </row>
    <row r="205" spans="1:41" x14ac:dyDescent="0.3">
      <c r="A205" t="str">
        <f>"Trad IRN"</f>
        <v>Trad IRN</v>
      </c>
      <c r="B205" t="str">
        <f>"Bldg IRN"</f>
        <v>Bldg IRN</v>
      </c>
      <c r="C205" t="s">
        <v>41</v>
      </c>
      <c r="D205" t="s">
        <v>3</v>
      </c>
      <c r="E205" t="s">
        <v>80</v>
      </c>
      <c r="F205" t="s">
        <v>81</v>
      </c>
      <c r="G205" t="s">
        <v>82</v>
      </c>
      <c r="H205" t="s">
        <v>83</v>
      </c>
      <c r="I205" t="str">
        <f>"Trad IRN"</f>
        <v>Trad IRN</v>
      </c>
      <c r="J205" t="s">
        <v>43</v>
      </c>
      <c r="K205" t="s">
        <v>44</v>
      </c>
      <c r="L205" t="s">
        <v>45</v>
      </c>
      <c r="M205" t="s">
        <v>46</v>
      </c>
      <c r="N205" t="str">
        <f t="shared" si="20"/>
        <v>08/18/2022</v>
      </c>
      <c r="O205" t="str">
        <f t="shared" si="19"/>
        <v>12/31/2500</v>
      </c>
      <c r="P205">
        <v>1</v>
      </c>
      <c r="Q205">
        <v>1</v>
      </c>
      <c r="S205">
        <v>0</v>
      </c>
      <c r="T205">
        <v>1</v>
      </c>
      <c r="U205">
        <v>0</v>
      </c>
      <c r="V205" t="str">
        <f>"Trad IRN"</f>
        <v>Trad IRN</v>
      </c>
      <c r="W205">
        <v>100</v>
      </c>
      <c r="X205" t="s">
        <v>47</v>
      </c>
      <c r="Z205" t="s">
        <v>47</v>
      </c>
      <c r="AB205" t="str">
        <f>"02"</f>
        <v>02</v>
      </c>
      <c r="AC205" t="s">
        <v>48</v>
      </c>
      <c r="AD205" t="s">
        <v>49</v>
      </c>
      <c r="AE205" t="s">
        <v>50</v>
      </c>
      <c r="AF205">
        <v>0</v>
      </c>
      <c r="AG205" t="s">
        <v>56</v>
      </c>
      <c r="AH205" t="str">
        <f>"Trad IRN"</f>
        <v>Trad IRN</v>
      </c>
      <c r="AI205" t="str">
        <f>"Bldg IRN"</f>
        <v>Bldg IRN</v>
      </c>
      <c r="AJ205" t="s">
        <v>48</v>
      </c>
      <c r="AK205" t="s">
        <v>48</v>
      </c>
      <c r="AL205" t="s">
        <v>53</v>
      </c>
      <c r="AM205">
        <v>1113.0999999999999</v>
      </c>
      <c r="AN205">
        <v>1113.0999999999999</v>
      </c>
      <c r="AO205">
        <v>15</v>
      </c>
    </row>
    <row r="206" spans="1:41" x14ac:dyDescent="0.3">
      <c r="A206" t="str">
        <f>"Trad IRN"</f>
        <v>Trad IRN</v>
      </c>
      <c r="B206" t="str">
        <f>"Bldg IRN"</f>
        <v>Bldg IRN</v>
      </c>
      <c r="C206" t="s">
        <v>41</v>
      </c>
      <c r="D206" t="s">
        <v>3</v>
      </c>
      <c r="E206" t="s">
        <v>80</v>
      </c>
      <c r="F206" t="s">
        <v>81</v>
      </c>
      <c r="G206" t="s">
        <v>82</v>
      </c>
      <c r="H206" t="s">
        <v>83</v>
      </c>
      <c r="I206" t="str">
        <f>"Trad IRN"</f>
        <v>Trad IRN</v>
      </c>
      <c r="J206" t="s">
        <v>43</v>
      </c>
      <c r="K206" t="s">
        <v>44</v>
      </c>
      <c r="L206" t="s">
        <v>45</v>
      </c>
      <c r="M206" t="s">
        <v>46</v>
      </c>
      <c r="N206" t="str">
        <f t="shared" si="20"/>
        <v>08/18/2022</v>
      </c>
      <c r="O206" t="str">
        <f t="shared" si="19"/>
        <v>12/31/2500</v>
      </c>
      <c r="P206">
        <v>1</v>
      </c>
      <c r="Q206">
        <v>1</v>
      </c>
      <c r="S206">
        <v>1</v>
      </c>
      <c r="T206">
        <v>1</v>
      </c>
      <c r="U206">
        <v>0</v>
      </c>
      <c r="V206" t="str">
        <f>"Trad IRN"</f>
        <v>Trad IRN</v>
      </c>
      <c r="W206">
        <v>100</v>
      </c>
      <c r="X206" t="s">
        <v>47</v>
      </c>
      <c r="Z206" t="s">
        <v>47</v>
      </c>
      <c r="AB206" t="str">
        <f>"05"</f>
        <v>05</v>
      </c>
      <c r="AC206" t="s">
        <v>48</v>
      </c>
      <c r="AD206" t="s">
        <v>49</v>
      </c>
      <c r="AE206" t="s">
        <v>50</v>
      </c>
      <c r="AF206">
        <v>0</v>
      </c>
      <c r="AG206" t="s">
        <v>56</v>
      </c>
      <c r="AH206" t="str">
        <f>"Trad IRN"</f>
        <v>Trad IRN</v>
      </c>
      <c r="AI206" t="str">
        <f>"Bldg IRN"</f>
        <v>Bldg IRN</v>
      </c>
      <c r="AJ206" t="s">
        <v>48</v>
      </c>
      <c r="AK206" t="s">
        <v>48</v>
      </c>
      <c r="AL206" t="s">
        <v>53</v>
      </c>
      <c r="AM206">
        <v>1113.0999999999999</v>
      </c>
      <c r="AN206">
        <v>1113.0999999999999</v>
      </c>
      <c r="AO206">
        <v>15</v>
      </c>
    </row>
    <row r="207" spans="1:41" x14ac:dyDescent="0.3">
      <c r="A207" t="str">
        <f>"Trad IRN"</f>
        <v>Trad IRN</v>
      </c>
      <c r="B207" t="str">
        <f>"Bldg IRN"</f>
        <v>Bldg IRN</v>
      </c>
      <c r="C207" t="s">
        <v>41</v>
      </c>
      <c r="D207" t="s">
        <v>3</v>
      </c>
      <c r="E207" t="s">
        <v>80</v>
      </c>
      <c r="F207" t="s">
        <v>81</v>
      </c>
      <c r="G207" t="s">
        <v>82</v>
      </c>
      <c r="H207" t="s">
        <v>83</v>
      </c>
      <c r="I207" t="str">
        <f>"Trad IRN"</f>
        <v>Trad IRN</v>
      </c>
      <c r="J207" t="s">
        <v>43</v>
      </c>
      <c r="K207" t="s">
        <v>44</v>
      </c>
      <c r="L207" t="s">
        <v>45</v>
      </c>
      <c r="M207" t="s">
        <v>46</v>
      </c>
      <c r="N207" t="str">
        <f t="shared" si="20"/>
        <v>08/18/2022</v>
      </c>
      <c r="O207" t="str">
        <f t="shared" si="19"/>
        <v>12/31/2500</v>
      </c>
      <c r="P207">
        <v>1</v>
      </c>
      <c r="Q207">
        <v>1</v>
      </c>
      <c r="S207">
        <v>0</v>
      </c>
      <c r="T207">
        <v>1</v>
      </c>
      <c r="U207">
        <v>0</v>
      </c>
      <c r="V207" t="str">
        <f>"Trad IRN"</f>
        <v>Trad IRN</v>
      </c>
      <c r="W207">
        <v>100</v>
      </c>
      <c r="X207" t="s">
        <v>47</v>
      </c>
      <c r="Z207" t="s">
        <v>47</v>
      </c>
      <c r="AB207" t="str">
        <f>"02"</f>
        <v>02</v>
      </c>
      <c r="AC207" t="s">
        <v>48</v>
      </c>
      <c r="AD207" t="s">
        <v>49</v>
      </c>
      <c r="AE207" t="s">
        <v>50</v>
      </c>
      <c r="AF207">
        <v>0</v>
      </c>
      <c r="AG207" t="s">
        <v>56</v>
      </c>
      <c r="AH207" t="str">
        <f>"Trad IRN"</f>
        <v>Trad IRN</v>
      </c>
      <c r="AI207" t="str">
        <f>"Bldg IRN"</f>
        <v>Bldg IRN</v>
      </c>
      <c r="AJ207" t="s">
        <v>48</v>
      </c>
      <c r="AK207" t="s">
        <v>48</v>
      </c>
      <c r="AL207" t="s">
        <v>53</v>
      </c>
      <c r="AM207">
        <v>1113.0999999999999</v>
      </c>
      <c r="AN207">
        <v>1113.0999999999999</v>
      </c>
      <c r="AO207">
        <v>15</v>
      </c>
    </row>
    <row r="208" spans="1:41" x14ac:dyDescent="0.3">
      <c r="A208" t="str">
        <f>"Trad IRN"</f>
        <v>Trad IRN</v>
      </c>
      <c r="B208" t="str">
        <f>"Bldg IRN"</f>
        <v>Bldg IRN</v>
      </c>
      <c r="C208" t="s">
        <v>41</v>
      </c>
      <c r="D208" t="s">
        <v>3</v>
      </c>
      <c r="E208" t="s">
        <v>80</v>
      </c>
      <c r="F208" t="s">
        <v>81</v>
      </c>
      <c r="G208" t="s">
        <v>82</v>
      </c>
      <c r="H208" t="s">
        <v>83</v>
      </c>
      <c r="I208" t="str">
        <f>"Trad IRN"</f>
        <v>Trad IRN</v>
      </c>
      <c r="J208" t="s">
        <v>43</v>
      </c>
      <c r="K208" t="s">
        <v>44</v>
      </c>
      <c r="L208" t="s">
        <v>45</v>
      </c>
      <c r="M208" t="s">
        <v>46</v>
      </c>
      <c r="N208" t="str">
        <f t="shared" si="20"/>
        <v>08/18/2022</v>
      </c>
      <c r="O208" t="str">
        <f t="shared" si="19"/>
        <v>12/31/2500</v>
      </c>
      <c r="P208">
        <v>1</v>
      </c>
      <c r="Q208">
        <v>1</v>
      </c>
      <c r="S208">
        <v>1</v>
      </c>
      <c r="T208">
        <v>1</v>
      </c>
      <c r="U208">
        <v>0</v>
      </c>
      <c r="V208" t="str">
        <f>"Trad IRN"</f>
        <v>Trad IRN</v>
      </c>
      <c r="W208">
        <v>100</v>
      </c>
      <c r="X208" t="s">
        <v>47</v>
      </c>
      <c r="Z208" t="s">
        <v>47</v>
      </c>
      <c r="AB208" t="str">
        <f>"04"</f>
        <v>04</v>
      </c>
      <c r="AC208" t="s">
        <v>48</v>
      </c>
      <c r="AD208" t="s">
        <v>49</v>
      </c>
      <c r="AE208" t="s">
        <v>50</v>
      </c>
      <c r="AF208">
        <v>0</v>
      </c>
      <c r="AG208" t="s">
        <v>56</v>
      </c>
      <c r="AH208" t="str">
        <f>"Trad IRN"</f>
        <v>Trad IRN</v>
      </c>
      <c r="AI208" t="str">
        <f>"Bldg IRN"</f>
        <v>Bldg IRN</v>
      </c>
      <c r="AJ208" t="s">
        <v>48</v>
      </c>
      <c r="AK208" t="s">
        <v>48</v>
      </c>
      <c r="AL208" t="s">
        <v>53</v>
      </c>
      <c r="AM208">
        <v>1113.0999999999999</v>
      </c>
      <c r="AN208">
        <v>1113.0999999999999</v>
      </c>
      <c r="AO208">
        <v>15</v>
      </c>
    </row>
    <row r="209" spans="1:41" x14ac:dyDescent="0.3">
      <c r="A209" t="str">
        <f>"Trad IRN"</f>
        <v>Trad IRN</v>
      </c>
      <c r="B209" t="str">
        <f>"Bldg IRN"</f>
        <v>Bldg IRN</v>
      </c>
      <c r="C209" t="s">
        <v>41</v>
      </c>
      <c r="D209" t="s">
        <v>3</v>
      </c>
      <c r="E209" t="s">
        <v>80</v>
      </c>
      <c r="F209" t="s">
        <v>81</v>
      </c>
      <c r="G209" t="s">
        <v>82</v>
      </c>
      <c r="H209" t="s">
        <v>83</v>
      </c>
      <c r="I209" t="str">
        <f>"Trad IRN"</f>
        <v>Trad IRN</v>
      </c>
      <c r="J209" t="s">
        <v>43</v>
      </c>
      <c r="K209" t="s">
        <v>44</v>
      </c>
      <c r="L209" t="s">
        <v>45</v>
      </c>
      <c r="M209" t="s">
        <v>46</v>
      </c>
      <c r="N209" t="str">
        <f t="shared" si="20"/>
        <v>08/18/2022</v>
      </c>
      <c r="O209" t="str">
        <f t="shared" si="19"/>
        <v>12/31/2500</v>
      </c>
      <c r="P209">
        <v>1</v>
      </c>
      <c r="Q209">
        <v>1</v>
      </c>
      <c r="S209">
        <v>0</v>
      </c>
      <c r="T209">
        <v>1</v>
      </c>
      <c r="U209">
        <v>0</v>
      </c>
      <c r="V209" t="str">
        <f>"Trad IRN"</f>
        <v>Trad IRN</v>
      </c>
      <c r="W209">
        <v>100</v>
      </c>
      <c r="X209" t="s">
        <v>47</v>
      </c>
      <c r="Z209" t="s">
        <v>47</v>
      </c>
      <c r="AB209" t="str">
        <f>"01"</f>
        <v>01</v>
      </c>
      <c r="AC209" t="s">
        <v>48</v>
      </c>
      <c r="AD209" t="s">
        <v>49</v>
      </c>
      <c r="AE209" t="s">
        <v>50</v>
      </c>
      <c r="AF209">
        <v>0</v>
      </c>
      <c r="AG209" t="s">
        <v>56</v>
      </c>
      <c r="AH209" t="str">
        <f>"Trad IRN"</f>
        <v>Trad IRN</v>
      </c>
      <c r="AI209" t="str">
        <f>"Bldg IRN"</f>
        <v>Bldg IRN</v>
      </c>
      <c r="AJ209" t="s">
        <v>48</v>
      </c>
      <c r="AK209" t="s">
        <v>48</v>
      </c>
      <c r="AL209" t="s">
        <v>53</v>
      </c>
      <c r="AM209">
        <v>1113.0999999999999</v>
      </c>
      <c r="AN209">
        <v>1113.0999999999999</v>
      </c>
      <c r="AO209">
        <v>15</v>
      </c>
    </row>
    <row r="210" spans="1:41" x14ac:dyDescent="0.3">
      <c r="A210" t="str">
        <f>"Trad IRN"</f>
        <v>Trad IRN</v>
      </c>
      <c r="B210" t="str">
        <f>"Bldg IRN"</f>
        <v>Bldg IRN</v>
      </c>
      <c r="C210" t="s">
        <v>41</v>
      </c>
      <c r="D210" t="s">
        <v>3</v>
      </c>
      <c r="E210" t="s">
        <v>80</v>
      </c>
      <c r="F210" t="s">
        <v>81</v>
      </c>
      <c r="G210" t="s">
        <v>82</v>
      </c>
      <c r="H210" t="s">
        <v>83</v>
      </c>
      <c r="I210" t="str">
        <f>"Trad IRN"</f>
        <v>Trad IRN</v>
      </c>
      <c r="J210" t="s">
        <v>43</v>
      </c>
      <c r="K210" t="s">
        <v>44</v>
      </c>
      <c r="L210" t="s">
        <v>45</v>
      </c>
      <c r="M210" t="s">
        <v>46</v>
      </c>
      <c r="N210" t="str">
        <f t="shared" si="20"/>
        <v>08/18/2022</v>
      </c>
      <c r="O210" t="str">
        <f t="shared" si="19"/>
        <v>12/31/2500</v>
      </c>
      <c r="P210">
        <v>1</v>
      </c>
      <c r="Q210">
        <v>1</v>
      </c>
      <c r="S210">
        <v>0</v>
      </c>
      <c r="T210">
        <v>1</v>
      </c>
      <c r="U210">
        <v>0</v>
      </c>
      <c r="V210" t="str">
        <f>"Trad IRN"</f>
        <v>Trad IRN</v>
      </c>
      <c r="W210">
        <v>100</v>
      </c>
      <c r="X210" t="s">
        <v>47</v>
      </c>
      <c r="Z210" t="s">
        <v>47</v>
      </c>
      <c r="AB210" t="s">
        <v>57</v>
      </c>
      <c r="AC210" t="s">
        <v>48</v>
      </c>
      <c r="AD210" t="s">
        <v>49</v>
      </c>
      <c r="AE210" t="s">
        <v>55</v>
      </c>
      <c r="AF210">
        <v>0</v>
      </c>
      <c r="AG210" t="s">
        <v>56</v>
      </c>
      <c r="AH210" t="str">
        <f>"Trad IRN"</f>
        <v>Trad IRN</v>
      </c>
      <c r="AI210" t="str">
        <f>"Bldg IRN"</f>
        <v>Bldg IRN</v>
      </c>
      <c r="AJ210" t="s">
        <v>48</v>
      </c>
      <c r="AK210" t="s">
        <v>48</v>
      </c>
      <c r="AL210" t="s">
        <v>53</v>
      </c>
      <c r="AM210">
        <v>1113.0999999999999</v>
      </c>
      <c r="AN210">
        <v>1113.0999999999999</v>
      </c>
      <c r="AO210">
        <v>15</v>
      </c>
    </row>
    <row r="211" spans="1:41" x14ac:dyDescent="0.3">
      <c r="A211" t="str">
        <f>"Trad IRN"</f>
        <v>Trad IRN</v>
      </c>
      <c r="B211" t="str">
        <f>"Bldg IRN"</f>
        <v>Bldg IRN</v>
      </c>
      <c r="C211" t="s">
        <v>41</v>
      </c>
      <c r="D211" t="s">
        <v>3</v>
      </c>
      <c r="E211" t="s">
        <v>80</v>
      </c>
      <c r="F211" t="s">
        <v>81</v>
      </c>
      <c r="G211" t="s">
        <v>82</v>
      </c>
      <c r="H211" t="s">
        <v>83</v>
      </c>
      <c r="I211" t="str">
        <f>"Trad IRN"</f>
        <v>Trad IRN</v>
      </c>
      <c r="J211" t="s">
        <v>43</v>
      </c>
      <c r="K211" t="s">
        <v>44</v>
      </c>
      <c r="L211" t="s">
        <v>45</v>
      </c>
      <c r="M211" t="s">
        <v>46</v>
      </c>
      <c r="N211" t="str">
        <f t="shared" si="20"/>
        <v>08/18/2022</v>
      </c>
      <c r="O211" t="str">
        <f t="shared" si="19"/>
        <v>12/31/2500</v>
      </c>
      <c r="P211">
        <v>1</v>
      </c>
      <c r="Q211">
        <v>1</v>
      </c>
      <c r="S211">
        <v>0</v>
      </c>
      <c r="T211">
        <v>1</v>
      </c>
      <c r="U211">
        <v>0</v>
      </c>
      <c r="V211" t="str">
        <f>"Trad IRN"</f>
        <v>Trad IRN</v>
      </c>
      <c r="W211">
        <v>100</v>
      </c>
      <c r="X211" t="s">
        <v>47</v>
      </c>
      <c r="Z211" t="s">
        <v>47</v>
      </c>
      <c r="AB211" t="s">
        <v>57</v>
      </c>
      <c r="AC211" t="s">
        <v>48</v>
      </c>
      <c r="AD211" t="s">
        <v>49</v>
      </c>
      <c r="AE211" t="s">
        <v>55</v>
      </c>
      <c r="AF211">
        <v>0</v>
      </c>
      <c r="AG211" t="s">
        <v>56</v>
      </c>
      <c r="AH211" t="str">
        <f>"Trad IRN"</f>
        <v>Trad IRN</v>
      </c>
      <c r="AI211" t="str">
        <f>"Bldg IRN"</f>
        <v>Bldg IRN</v>
      </c>
      <c r="AJ211" t="s">
        <v>48</v>
      </c>
      <c r="AK211" t="s">
        <v>48</v>
      </c>
      <c r="AL211" t="s">
        <v>53</v>
      </c>
      <c r="AM211">
        <v>1113.0999999999999</v>
      </c>
      <c r="AN211">
        <v>1113.0999999999999</v>
      </c>
      <c r="AO211">
        <v>15</v>
      </c>
    </row>
    <row r="212" spans="1:41" x14ac:dyDescent="0.3">
      <c r="A212" t="str">
        <f>"Trad IRN"</f>
        <v>Trad IRN</v>
      </c>
      <c r="B212" t="str">
        <f>"Bldg IRN"</f>
        <v>Bldg IRN</v>
      </c>
      <c r="C212" t="s">
        <v>41</v>
      </c>
      <c r="D212" t="s">
        <v>3</v>
      </c>
      <c r="E212" t="s">
        <v>80</v>
      </c>
      <c r="F212" t="s">
        <v>81</v>
      </c>
      <c r="G212" t="s">
        <v>82</v>
      </c>
      <c r="H212" t="s">
        <v>83</v>
      </c>
      <c r="I212" t="str">
        <f>"Trad IRN"</f>
        <v>Trad IRN</v>
      </c>
      <c r="J212" t="s">
        <v>43</v>
      </c>
      <c r="K212" t="s">
        <v>44</v>
      </c>
      <c r="L212" t="s">
        <v>45</v>
      </c>
      <c r="M212" t="s">
        <v>46</v>
      </c>
      <c r="N212" t="str">
        <f t="shared" si="20"/>
        <v>08/18/2022</v>
      </c>
      <c r="O212" t="str">
        <f t="shared" si="19"/>
        <v>12/31/2500</v>
      </c>
      <c r="P212">
        <v>1</v>
      </c>
      <c r="Q212">
        <v>1</v>
      </c>
      <c r="S212">
        <v>0</v>
      </c>
      <c r="T212">
        <v>1</v>
      </c>
      <c r="U212">
        <v>0</v>
      </c>
      <c r="V212" t="str">
        <f>"Trad IRN"</f>
        <v>Trad IRN</v>
      </c>
      <c r="W212">
        <v>100</v>
      </c>
      <c r="X212" t="s">
        <v>47</v>
      </c>
      <c r="Z212" t="s">
        <v>47</v>
      </c>
      <c r="AB212" t="str">
        <f>"03"</f>
        <v>03</v>
      </c>
      <c r="AC212" t="s">
        <v>48</v>
      </c>
      <c r="AD212" t="s">
        <v>49</v>
      </c>
      <c r="AE212" t="s">
        <v>55</v>
      </c>
      <c r="AF212">
        <v>0</v>
      </c>
      <c r="AG212" t="s">
        <v>56</v>
      </c>
      <c r="AH212" t="str">
        <f>"Trad IRN"</f>
        <v>Trad IRN</v>
      </c>
      <c r="AI212" t="str">
        <f>"Bldg IRN"</f>
        <v>Bldg IRN</v>
      </c>
      <c r="AJ212" t="s">
        <v>48</v>
      </c>
      <c r="AK212" t="s">
        <v>48</v>
      </c>
      <c r="AL212" t="s">
        <v>53</v>
      </c>
      <c r="AM212">
        <v>1113.0999999999999</v>
      </c>
      <c r="AN212">
        <v>1113.0999999999999</v>
      </c>
      <c r="AO212">
        <v>15</v>
      </c>
    </row>
    <row r="213" spans="1:41" x14ac:dyDescent="0.3">
      <c r="A213" t="str">
        <f>"Trad IRN"</f>
        <v>Trad IRN</v>
      </c>
      <c r="B213" t="str">
        <f>"Bldg IRN"</f>
        <v>Bldg IRN</v>
      </c>
      <c r="C213" t="s">
        <v>41</v>
      </c>
      <c r="D213" t="s">
        <v>3</v>
      </c>
      <c r="E213" t="s">
        <v>80</v>
      </c>
      <c r="F213" t="s">
        <v>81</v>
      </c>
      <c r="G213" t="s">
        <v>82</v>
      </c>
      <c r="H213" t="s">
        <v>83</v>
      </c>
      <c r="I213" t="str">
        <f>"Trad IRN"</f>
        <v>Trad IRN</v>
      </c>
      <c r="J213" t="s">
        <v>43</v>
      </c>
      <c r="K213" t="s">
        <v>44</v>
      </c>
      <c r="L213" t="s">
        <v>45</v>
      </c>
      <c r="M213" t="s">
        <v>46</v>
      </c>
      <c r="N213" t="str">
        <f t="shared" si="20"/>
        <v>08/18/2022</v>
      </c>
      <c r="O213" t="str">
        <f t="shared" si="19"/>
        <v>12/31/2500</v>
      </c>
      <c r="P213">
        <v>1</v>
      </c>
      <c r="Q213">
        <v>1</v>
      </c>
      <c r="S213">
        <v>0</v>
      </c>
      <c r="T213">
        <v>1</v>
      </c>
      <c r="U213">
        <v>0</v>
      </c>
      <c r="V213" t="str">
        <f>"Trad IRN"</f>
        <v>Trad IRN</v>
      </c>
      <c r="W213">
        <v>100</v>
      </c>
      <c r="X213" t="s">
        <v>47</v>
      </c>
      <c r="Z213" t="s">
        <v>47</v>
      </c>
      <c r="AB213" t="str">
        <f>"01"</f>
        <v>01</v>
      </c>
      <c r="AC213" t="s">
        <v>48</v>
      </c>
      <c r="AD213" t="s">
        <v>49</v>
      </c>
      <c r="AE213" t="s">
        <v>55</v>
      </c>
      <c r="AF213">
        <v>0</v>
      </c>
      <c r="AG213" t="s">
        <v>56</v>
      </c>
      <c r="AH213" t="str">
        <f>"Trad IRN"</f>
        <v>Trad IRN</v>
      </c>
      <c r="AI213" t="str">
        <f>"Bldg IRN"</f>
        <v>Bldg IRN</v>
      </c>
      <c r="AJ213" t="s">
        <v>48</v>
      </c>
      <c r="AK213" t="s">
        <v>48</v>
      </c>
      <c r="AL213" t="s">
        <v>53</v>
      </c>
      <c r="AM213">
        <v>1113.0999999999999</v>
      </c>
      <c r="AN213">
        <v>1113.0999999999999</v>
      </c>
      <c r="AO213">
        <v>15</v>
      </c>
    </row>
    <row r="214" spans="1:41" x14ac:dyDescent="0.3">
      <c r="A214" t="str">
        <f>"Trad IRN"</f>
        <v>Trad IRN</v>
      </c>
      <c r="B214" t="str">
        <f>"Bldg IRN"</f>
        <v>Bldg IRN</v>
      </c>
      <c r="C214" t="s">
        <v>41</v>
      </c>
      <c r="D214" t="s">
        <v>3</v>
      </c>
      <c r="E214" t="s">
        <v>80</v>
      </c>
      <c r="F214" t="s">
        <v>81</v>
      </c>
      <c r="G214" t="s">
        <v>82</v>
      </c>
      <c r="H214" t="s">
        <v>83</v>
      </c>
      <c r="I214" t="str">
        <f>"Trad IRN"</f>
        <v>Trad IRN</v>
      </c>
      <c r="J214" t="s">
        <v>43</v>
      </c>
      <c r="K214" t="s">
        <v>44</v>
      </c>
      <c r="L214" t="s">
        <v>45</v>
      </c>
      <c r="M214" t="s">
        <v>46</v>
      </c>
      <c r="N214" t="str">
        <f t="shared" si="20"/>
        <v>08/18/2022</v>
      </c>
      <c r="O214" t="str">
        <f t="shared" si="19"/>
        <v>12/31/2500</v>
      </c>
      <c r="P214">
        <v>1</v>
      </c>
      <c r="Q214">
        <v>1</v>
      </c>
      <c r="S214">
        <v>0</v>
      </c>
      <c r="T214">
        <v>1</v>
      </c>
      <c r="U214">
        <v>0</v>
      </c>
      <c r="V214" t="str">
        <f>"Trad IRN"</f>
        <v>Trad IRN</v>
      </c>
      <c r="W214">
        <v>100</v>
      </c>
      <c r="X214" t="s">
        <v>47</v>
      </c>
      <c r="Z214" t="s">
        <v>47</v>
      </c>
      <c r="AB214" t="str">
        <f>"04"</f>
        <v>04</v>
      </c>
      <c r="AC214" t="s">
        <v>48</v>
      </c>
      <c r="AD214" t="s">
        <v>49</v>
      </c>
      <c r="AE214" t="s">
        <v>50</v>
      </c>
      <c r="AF214">
        <v>0</v>
      </c>
      <c r="AG214" t="s">
        <v>56</v>
      </c>
      <c r="AH214" t="str">
        <f>"Trad IRN"</f>
        <v>Trad IRN</v>
      </c>
      <c r="AI214" t="str">
        <f>"Bldg IRN"</f>
        <v>Bldg IRN</v>
      </c>
      <c r="AJ214" t="s">
        <v>48</v>
      </c>
      <c r="AK214" t="s">
        <v>48</v>
      </c>
      <c r="AL214" t="s">
        <v>53</v>
      </c>
      <c r="AM214">
        <v>1113.0999999999999</v>
      </c>
      <c r="AN214">
        <v>1113.0999999999999</v>
      </c>
      <c r="AO214">
        <v>15</v>
      </c>
    </row>
    <row r="215" spans="1:41" x14ac:dyDescent="0.3">
      <c r="A215" t="str">
        <f>"Trad IRN"</f>
        <v>Trad IRN</v>
      </c>
      <c r="B215" t="str">
        <f>"Bldg IRN"</f>
        <v>Bldg IRN</v>
      </c>
      <c r="C215" t="s">
        <v>41</v>
      </c>
      <c r="D215" t="s">
        <v>3</v>
      </c>
      <c r="E215" t="s">
        <v>80</v>
      </c>
      <c r="F215" t="s">
        <v>81</v>
      </c>
      <c r="G215" t="s">
        <v>82</v>
      </c>
      <c r="H215" t="s">
        <v>83</v>
      </c>
      <c r="I215" t="str">
        <f>"Trad IRN"</f>
        <v>Trad IRN</v>
      </c>
      <c r="J215" t="s">
        <v>43</v>
      </c>
      <c r="K215" t="s">
        <v>44</v>
      </c>
      <c r="L215" t="s">
        <v>45</v>
      </c>
      <c r="M215" t="s">
        <v>46</v>
      </c>
      <c r="N215" t="str">
        <f t="shared" si="20"/>
        <v>08/18/2022</v>
      </c>
      <c r="O215" t="str">
        <f t="shared" si="19"/>
        <v>12/31/2500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0</v>
      </c>
      <c r="V215" t="str">
        <f>"Trad IRN"</f>
        <v>Trad IRN</v>
      </c>
      <c r="W215">
        <v>100</v>
      </c>
      <c r="X215" t="s">
        <v>47</v>
      </c>
      <c r="Z215" t="s">
        <v>47</v>
      </c>
      <c r="AB215" t="str">
        <f>"05"</f>
        <v>05</v>
      </c>
      <c r="AC215" t="str">
        <f>"10"</f>
        <v>10</v>
      </c>
      <c r="AD215" t="str">
        <f>"2"</f>
        <v>2</v>
      </c>
      <c r="AE215" t="s">
        <v>50</v>
      </c>
      <c r="AF215">
        <v>0</v>
      </c>
      <c r="AG215" t="s">
        <v>56</v>
      </c>
      <c r="AH215" t="str">
        <f>"Trad IRN"</f>
        <v>Trad IRN</v>
      </c>
      <c r="AI215" t="str">
        <f>"Bldg IRN"</f>
        <v>Bldg IRN</v>
      </c>
      <c r="AJ215" t="s">
        <v>48</v>
      </c>
      <c r="AK215" t="s">
        <v>48</v>
      </c>
      <c r="AL215" t="s">
        <v>53</v>
      </c>
      <c r="AM215">
        <v>1113.0999999999999</v>
      </c>
      <c r="AN215">
        <v>1113.0999999999999</v>
      </c>
      <c r="AO215">
        <v>15</v>
      </c>
    </row>
    <row r="216" spans="1:41" x14ac:dyDescent="0.3">
      <c r="A216" t="str">
        <f>"Trad IRN"</f>
        <v>Trad IRN</v>
      </c>
      <c r="B216" t="str">
        <f>"Bldg IRN"</f>
        <v>Bldg IRN</v>
      </c>
      <c r="C216" t="s">
        <v>41</v>
      </c>
      <c r="D216" t="s">
        <v>3</v>
      </c>
      <c r="E216" t="s">
        <v>80</v>
      </c>
      <c r="F216" t="s">
        <v>81</v>
      </c>
      <c r="G216" t="s">
        <v>82</v>
      </c>
      <c r="H216" t="s">
        <v>83</v>
      </c>
      <c r="I216" t="str">
        <f>"Trad IRN"</f>
        <v>Trad IRN</v>
      </c>
      <c r="J216" t="s">
        <v>43</v>
      </c>
      <c r="K216" t="s">
        <v>44</v>
      </c>
      <c r="L216" t="s">
        <v>45</v>
      </c>
      <c r="M216" t="s">
        <v>59</v>
      </c>
      <c r="N216" t="str">
        <f t="shared" si="20"/>
        <v>08/18/2022</v>
      </c>
      <c r="O216" t="str">
        <f t="shared" si="19"/>
        <v>12/31/2500</v>
      </c>
      <c r="P216">
        <v>1</v>
      </c>
      <c r="Q216">
        <v>1</v>
      </c>
      <c r="S216">
        <v>0</v>
      </c>
      <c r="T216">
        <v>1</v>
      </c>
      <c r="U216">
        <v>0</v>
      </c>
      <c r="V216" t="s">
        <v>84</v>
      </c>
      <c r="W216">
        <v>100</v>
      </c>
      <c r="X216" t="s">
        <v>47</v>
      </c>
      <c r="Z216" t="s">
        <v>47</v>
      </c>
      <c r="AB216" t="str">
        <f>"01"</f>
        <v>01</v>
      </c>
      <c r="AC216" t="s">
        <v>48</v>
      </c>
      <c r="AD216" t="s">
        <v>49</v>
      </c>
      <c r="AE216" t="s">
        <v>50</v>
      </c>
      <c r="AF216">
        <v>0</v>
      </c>
      <c r="AG216" t="s">
        <v>56</v>
      </c>
      <c r="AH216" t="str">
        <f>"Trad IRN"</f>
        <v>Trad IRN</v>
      </c>
      <c r="AI216" t="str">
        <f>"Bldg IRN"</f>
        <v>Bldg IRN</v>
      </c>
      <c r="AJ216" t="s">
        <v>48</v>
      </c>
      <c r="AK216" t="s">
        <v>48</v>
      </c>
      <c r="AL216" t="s">
        <v>53</v>
      </c>
      <c r="AM216">
        <v>1113.0999999999999</v>
      </c>
      <c r="AN216">
        <v>1113.0999999999999</v>
      </c>
      <c r="AO216">
        <v>15</v>
      </c>
    </row>
    <row r="217" spans="1:41" x14ac:dyDescent="0.3">
      <c r="A217" t="str">
        <f>"Trad IRN"</f>
        <v>Trad IRN</v>
      </c>
      <c r="B217" t="str">
        <f>"Bldg IRN"</f>
        <v>Bldg IRN</v>
      </c>
      <c r="C217" t="s">
        <v>41</v>
      </c>
      <c r="D217" t="s">
        <v>3</v>
      </c>
      <c r="E217" t="s">
        <v>80</v>
      </c>
      <c r="F217" t="s">
        <v>81</v>
      </c>
      <c r="G217" t="s">
        <v>82</v>
      </c>
      <c r="H217" t="s">
        <v>83</v>
      </c>
      <c r="I217" t="str">
        <f>"Trad IRN"</f>
        <v>Trad IRN</v>
      </c>
      <c r="J217" t="s">
        <v>43</v>
      </c>
      <c r="K217" t="s">
        <v>44</v>
      </c>
      <c r="L217" t="s">
        <v>45</v>
      </c>
      <c r="M217" t="s">
        <v>59</v>
      </c>
      <c r="N217" t="str">
        <f t="shared" si="20"/>
        <v>08/18/2022</v>
      </c>
      <c r="O217" t="str">
        <f t="shared" si="19"/>
        <v>12/31/2500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0</v>
      </c>
      <c r="V217" t="s">
        <v>84</v>
      </c>
      <c r="W217">
        <v>100</v>
      </c>
      <c r="X217" t="s">
        <v>47</v>
      </c>
      <c r="Z217" t="s">
        <v>47</v>
      </c>
      <c r="AB217" t="str">
        <f>"03"</f>
        <v>03</v>
      </c>
      <c r="AC217" t="str">
        <f>"12"</f>
        <v>12</v>
      </c>
      <c r="AD217" t="str">
        <f>"6"</f>
        <v>6</v>
      </c>
      <c r="AE217" t="s">
        <v>50</v>
      </c>
      <c r="AF217">
        <v>0</v>
      </c>
      <c r="AG217" t="s">
        <v>56</v>
      </c>
      <c r="AH217" t="str">
        <f>"Trad IRN"</f>
        <v>Trad IRN</v>
      </c>
      <c r="AI217" t="str">
        <f>"Bldg IRN"</f>
        <v>Bldg IRN</v>
      </c>
      <c r="AJ217" t="s">
        <v>48</v>
      </c>
      <c r="AK217" t="s">
        <v>48</v>
      </c>
      <c r="AL217" t="s">
        <v>53</v>
      </c>
      <c r="AM217">
        <v>1113.0999999999999</v>
      </c>
      <c r="AN217">
        <v>1113.0999999999999</v>
      </c>
      <c r="AO217">
        <v>15</v>
      </c>
    </row>
    <row r="218" spans="1:41" x14ac:dyDescent="0.3">
      <c r="A218" t="str">
        <f>"Trad IRN"</f>
        <v>Trad IRN</v>
      </c>
      <c r="B218" t="str">
        <f>"Bldg IRN"</f>
        <v>Bldg IRN</v>
      </c>
      <c r="C218" t="s">
        <v>41</v>
      </c>
      <c r="D218" t="s">
        <v>3</v>
      </c>
      <c r="E218" t="s">
        <v>80</v>
      </c>
      <c r="F218" t="s">
        <v>81</v>
      </c>
      <c r="G218" t="s">
        <v>82</v>
      </c>
      <c r="H218" t="s">
        <v>83</v>
      </c>
      <c r="I218" t="str">
        <f>"Trad IRN"</f>
        <v>Trad IRN</v>
      </c>
      <c r="J218" t="s">
        <v>43</v>
      </c>
      <c r="K218" t="s">
        <v>44</v>
      </c>
      <c r="L218" t="s">
        <v>45</v>
      </c>
      <c r="M218" t="s">
        <v>46</v>
      </c>
      <c r="N218" t="str">
        <f t="shared" si="20"/>
        <v>08/18/2022</v>
      </c>
      <c r="O218" t="str">
        <f t="shared" si="19"/>
        <v>12/31/2500</v>
      </c>
      <c r="P218">
        <v>1</v>
      </c>
      <c r="Q218">
        <v>1</v>
      </c>
      <c r="R218">
        <v>1</v>
      </c>
      <c r="S218">
        <v>0</v>
      </c>
      <c r="T218">
        <v>1</v>
      </c>
      <c r="U218">
        <v>0</v>
      </c>
      <c r="V218" t="str">
        <f>"Trad IRN"</f>
        <v>Trad IRN</v>
      </c>
      <c r="W218">
        <v>100</v>
      </c>
      <c r="X218" t="s">
        <v>47</v>
      </c>
      <c r="Z218" t="s">
        <v>47</v>
      </c>
      <c r="AB218" t="str">
        <f>"03"</f>
        <v>03</v>
      </c>
      <c r="AC218" t="str">
        <f>"08"</f>
        <v>08</v>
      </c>
      <c r="AD218" t="str">
        <f>"3"</f>
        <v>3</v>
      </c>
      <c r="AE218" t="s">
        <v>50</v>
      </c>
      <c r="AF218">
        <v>0</v>
      </c>
      <c r="AG218" t="s">
        <v>56</v>
      </c>
      <c r="AH218" t="str">
        <f>"Trad IRN"</f>
        <v>Trad IRN</v>
      </c>
      <c r="AI218" t="str">
        <f>"Bldg IRN"</f>
        <v>Bldg IRN</v>
      </c>
      <c r="AJ218" t="s">
        <v>48</v>
      </c>
      <c r="AK218" t="s">
        <v>48</v>
      </c>
      <c r="AL218" t="s">
        <v>53</v>
      </c>
      <c r="AM218">
        <v>1113.0999999999999</v>
      </c>
      <c r="AN218">
        <v>1113.0999999999999</v>
      </c>
      <c r="AO218">
        <v>15</v>
      </c>
    </row>
    <row r="219" spans="1:41" x14ac:dyDescent="0.3">
      <c r="A219" t="str">
        <f>"Trad IRN"</f>
        <v>Trad IRN</v>
      </c>
      <c r="B219" t="str">
        <f>"Bldg IRN"</f>
        <v>Bldg IRN</v>
      </c>
      <c r="C219" t="s">
        <v>41</v>
      </c>
      <c r="D219" t="s">
        <v>3</v>
      </c>
      <c r="E219" t="s">
        <v>80</v>
      </c>
      <c r="F219" t="s">
        <v>81</v>
      </c>
      <c r="G219" t="s">
        <v>82</v>
      </c>
      <c r="H219" t="s">
        <v>83</v>
      </c>
      <c r="I219" t="str">
        <f>"Trad IRN"</f>
        <v>Trad IRN</v>
      </c>
      <c r="J219" t="s">
        <v>43</v>
      </c>
      <c r="K219" t="s">
        <v>44</v>
      </c>
      <c r="L219" t="s">
        <v>45</v>
      </c>
      <c r="M219" t="s">
        <v>46</v>
      </c>
      <c r="N219" t="str">
        <f t="shared" si="20"/>
        <v>08/18/2022</v>
      </c>
      <c r="O219" t="str">
        <f t="shared" si="19"/>
        <v>12/31/2500</v>
      </c>
      <c r="P219">
        <v>1</v>
      </c>
      <c r="Q219">
        <v>1</v>
      </c>
      <c r="S219">
        <v>0</v>
      </c>
      <c r="T219">
        <v>1</v>
      </c>
      <c r="U219">
        <v>0</v>
      </c>
      <c r="V219" t="str">
        <f>"Trad IRN"</f>
        <v>Trad IRN</v>
      </c>
      <c r="W219">
        <v>100</v>
      </c>
      <c r="X219" t="s">
        <v>47</v>
      </c>
      <c r="Z219" t="s">
        <v>47</v>
      </c>
      <c r="AB219" t="str">
        <f>"04"</f>
        <v>04</v>
      </c>
      <c r="AC219" t="s">
        <v>48</v>
      </c>
      <c r="AD219" t="s">
        <v>49</v>
      </c>
      <c r="AE219" t="s">
        <v>50</v>
      </c>
      <c r="AF219">
        <v>0</v>
      </c>
      <c r="AG219" t="s">
        <v>56</v>
      </c>
      <c r="AH219" t="str">
        <f>"Trad IRN"</f>
        <v>Trad IRN</v>
      </c>
      <c r="AI219" t="str">
        <f>"Bldg IRN"</f>
        <v>Bldg IRN</v>
      </c>
      <c r="AJ219" t="s">
        <v>48</v>
      </c>
      <c r="AK219" t="s">
        <v>48</v>
      </c>
      <c r="AL219" t="s">
        <v>53</v>
      </c>
      <c r="AM219">
        <v>1113.0999999999999</v>
      </c>
      <c r="AN219">
        <v>1113.0999999999999</v>
      </c>
      <c r="AO219">
        <v>15</v>
      </c>
    </row>
    <row r="220" spans="1:41" x14ac:dyDescent="0.3">
      <c r="A220" t="str">
        <f>"Trad IRN"</f>
        <v>Trad IRN</v>
      </c>
      <c r="B220" t="str">
        <f>"Bldg IRN"</f>
        <v>Bldg IRN</v>
      </c>
      <c r="C220" t="s">
        <v>41</v>
      </c>
      <c r="D220" t="s">
        <v>3</v>
      </c>
      <c r="E220" t="s">
        <v>80</v>
      </c>
      <c r="F220" t="s">
        <v>81</v>
      </c>
      <c r="G220" t="s">
        <v>82</v>
      </c>
      <c r="H220" t="s">
        <v>83</v>
      </c>
      <c r="I220" t="str">
        <f>"Trad IRN"</f>
        <v>Trad IRN</v>
      </c>
      <c r="J220" t="s">
        <v>43</v>
      </c>
      <c r="K220" t="s">
        <v>44</v>
      </c>
      <c r="L220" t="s">
        <v>45</v>
      </c>
      <c r="M220" t="s">
        <v>46</v>
      </c>
      <c r="N220" t="str">
        <f t="shared" si="20"/>
        <v>08/18/2022</v>
      </c>
      <c r="O220" t="str">
        <f t="shared" si="19"/>
        <v>12/31/2500</v>
      </c>
      <c r="P220">
        <v>1</v>
      </c>
      <c r="Q220">
        <v>1</v>
      </c>
      <c r="R220">
        <v>1</v>
      </c>
      <c r="S220">
        <v>0</v>
      </c>
      <c r="T220">
        <v>1</v>
      </c>
      <c r="U220">
        <v>0</v>
      </c>
      <c r="V220" t="str">
        <f>"Trad IRN"</f>
        <v>Trad IRN</v>
      </c>
      <c r="W220">
        <v>100</v>
      </c>
      <c r="X220" t="s">
        <v>47</v>
      </c>
      <c r="Z220" t="s">
        <v>47</v>
      </c>
      <c r="AB220" t="str">
        <f>"05"</f>
        <v>05</v>
      </c>
      <c r="AC220" t="str">
        <f>"10"</f>
        <v>10</v>
      </c>
      <c r="AD220" t="str">
        <f>"2"</f>
        <v>2</v>
      </c>
      <c r="AE220" t="s">
        <v>55</v>
      </c>
      <c r="AF220">
        <v>0</v>
      </c>
      <c r="AG220" t="s">
        <v>56</v>
      </c>
      <c r="AH220" t="str">
        <f>"Trad IRN"</f>
        <v>Trad IRN</v>
      </c>
      <c r="AI220" t="str">
        <f>"Bldg IRN"</f>
        <v>Bldg IRN</v>
      </c>
      <c r="AJ220" t="s">
        <v>48</v>
      </c>
      <c r="AK220" t="s">
        <v>48</v>
      </c>
      <c r="AL220" t="s">
        <v>53</v>
      </c>
      <c r="AM220">
        <v>1113.0999999999999</v>
      </c>
      <c r="AN220">
        <v>1113.0999999999999</v>
      </c>
      <c r="AO220">
        <v>15</v>
      </c>
    </row>
    <row r="221" spans="1:41" x14ac:dyDescent="0.3">
      <c r="A221" t="str">
        <f>"Trad IRN"</f>
        <v>Trad IRN</v>
      </c>
      <c r="B221" t="str">
        <f>"Bldg IRN"</f>
        <v>Bldg IRN</v>
      </c>
      <c r="C221" t="s">
        <v>41</v>
      </c>
      <c r="D221" t="s">
        <v>3</v>
      </c>
      <c r="E221" t="s">
        <v>80</v>
      </c>
      <c r="F221" t="s">
        <v>81</v>
      </c>
      <c r="G221" t="s">
        <v>82</v>
      </c>
      <c r="H221" t="s">
        <v>83</v>
      </c>
      <c r="I221" t="str">
        <f>"Trad IRN"</f>
        <v>Trad IRN</v>
      </c>
      <c r="J221" t="s">
        <v>43</v>
      </c>
      <c r="K221" t="s">
        <v>44</v>
      </c>
      <c r="L221" t="s">
        <v>45</v>
      </c>
      <c r="M221" t="s">
        <v>46</v>
      </c>
      <c r="N221" t="str">
        <f t="shared" si="20"/>
        <v>08/18/2022</v>
      </c>
      <c r="O221" t="str">
        <f t="shared" si="19"/>
        <v>12/31/2500</v>
      </c>
      <c r="P221">
        <v>1</v>
      </c>
      <c r="Q221">
        <v>1</v>
      </c>
      <c r="S221">
        <v>1</v>
      </c>
      <c r="T221">
        <v>1</v>
      </c>
      <c r="U221">
        <v>0</v>
      </c>
      <c r="V221" t="str">
        <f>"Trad IRN"</f>
        <v>Trad IRN</v>
      </c>
      <c r="W221">
        <v>100</v>
      </c>
      <c r="X221" t="s">
        <v>47</v>
      </c>
      <c r="Z221" t="s">
        <v>47</v>
      </c>
      <c r="AB221" t="str">
        <f>"05"</f>
        <v>05</v>
      </c>
      <c r="AC221" t="s">
        <v>48</v>
      </c>
      <c r="AD221" t="s">
        <v>49</v>
      </c>
      <c r="AE221" t="s">
        <v>50</v>
      </c>
      <c r="AF221">
        <v>0</v>
      </c>
      <c r="AG221" t="s">
        <v>56</v>
      </c>
      <c r="AH221" t="str">
        <f>"Trad IRN"</f>
        <v>Trad IRN</v>
      </c>
      <c r="AI221" t="str">
        <f>"Bldg IRN"</f>
        <v>Bldg IRN</v>
      </c>
      <c r="AJ221" t="s">
        <v>48</v>
      </c>
      <c r="AK221" t="s">
        <v>48</v>
      </c>
      <c r="AL221" t="s">
        <v>53</v>
      </c>
      <c r="AM221">
        <v>1113.0999999999999</v>
      </c>
      <c r="AN221">
        <v>1113.0999999999999</v>
      </c>
      <c r="AO221">
        <v>15</v>
      </c>
    </row>
    <row r="222" spans="1:41" x14ac:dyDescent="0.3">
      <c r="A222" t="str">
        <f>"Trad IRN"</f>
        <v>Trad IRN</v>
      </c>
      <c r="B222" t="str">
        <f>"Bldg IRN"</f>
        <v>Bldg IRN</v>
      </c>
      <c r="C222" t="s">
        <v>41</v>
      </c>
      <c r="D222" t="s">
        <v>3</v>
      </c>
      <c r="E222" t="s">
        <v>80</v>
      </c>
      <c r="F222" t="s">
        <v>81</v>
      </c>
      <c r="G222" t="s">
        <v>82</v>
      </c>
      <c r="H222" t="s">
        <v>83</v>
      </c>
      <c r="I222" t="str">
        <f>"Trad IRN"</f>
        <v>Trad IRN</v>
      </c>
      <c r="J222" t="s">
        <v>43</v>
      </c>
      <c r="K222" t="s">
        <v>44</v>
      </c>
      <c r="L222" t="s">
        <v>45</v>
      </c>
      <c r="M222" t="s">
        <v>46</v>
      </c>
      <c r="N222" t="str">
        <f t="shared" si="20"/>
        <v>08/18/2022</v>
      </c>
      <c r="O222" t="str">
        <f t="shared" si="19"/>
        <v>12/31/2500</v>
      </c>
      <c r="P222">
        <v>1</v>
      </c>
      <c r="Q222">
        <v>1</v>
      </c>
      <c r="S222">
        <v>0</v>
      </c>
      <c r="T222">
        <v>1</v>
      </c>
      <c r="U222">
        <v>0</v>
      </c>
      <c r="V222" t="str">
        <f>"Trad IRN"</f>
        <v>Trad IRN</v>
      </c>
      <c r="W222">
        <v>100</v>
      </c>
      <c r="X222" t="s">
        <v>47</v>
      </c>
      <c r="Z222" t="s">
        <v>47</v>
      </c>
      <c r="AB222" t="s">
        <v>57</v>
      </c>
      <c r="AC222" t="s">
        <v>48</v>
      </c>
      <c r="AD222" t="s">
        <v>49</v>
      </c>
      <c r="AE222" t="s">
        <v>50</v>
      </c>
      <c r="AF222">
        <v>0</v>
      </c>
      <c r="AG222" t="s">
        <v>56</v>
      </c>
      <c r="AH222" t="str">
        <f>"Trad IRN"</f>
        <v>Trad IRN</v>
      </c>
      <c r="AI222" t="str">
        <f>"Bldg IRN"</f>
        <v>Bldg IRN</v>
      </c>
      <c r="AJ222" t="s">
        <v>48</v>
      </c>
      <c r="AK222" t="s">
        <v>48</v>
      </c>
      <c r="AL222" t="s">
        <v>53</v>
      </c>
      <c r="AM222">
        <v>1113.0999999999999</v>
      </c>
      <c r="AN222">
        <v>1113.0999999999999</v>
      </c>
      <c r="AO222">
        <v>15</v>
      </c>
    </row>
    <row r="223" spans="1:41" x14ac:dyDescent="0.3">
      <c r="A223" t="str">
        <f>"Trad IRN"</f>
        <v>Trad IRN</v>
      </c>
      <c r="B223" t="str">
        <f>"Bldg IRN"</f>
        <v>Bldg IRN</v>
      </c>
      <c r="C223" t="s">
        <v>41</v>
      </c>
      <c r="D223" t="s">
        <v>3</v>
      </c>
      <c r="E223" t="s">
        <v>80</v>
      </c>
      <c r="F223" t="s">
        <v>81</v>
      </c>
      <c r="G223" t="s">
        <v>82</v>
      </c>
      <c r="H223" t="s">
        <v>83</v>
      </c>
      <c r="I223" t="str">
        <f>"Trad IRN"</f>
        <v>Trad IRN</v>
      </c>
      <c r="J223" t="s">
        <v>43</v>
      </c>
      <c r="K223" t="s">
        <v>44</v>
      </c>
      <c r="L223" t="s">
        <v>45</v>
      </c>
      <c r="M223" t="s">
        <v>46</v>
      </c>
      <c r="N223" t="str">
        <f t="shared" si="20"/>
        <v>08/18/2022</v>
      </c>
      <c r="O223" t="str">
        <f t="shared" si="19"/>
        <v>12/31/2500</v>
      </c>
      <c r="P223">
        <v>1</v>
      </c>
      <c r="Q223">
        <v>1</v>
      </c>
      <c r="S223">
        <v>1</v>
      </c>
      <c r="T223">
        <v>1</v>
      </c>
      <c r="U223">
        <v>0</v>
      </c>
      <c r="V223" t="str">
        <f>"Trad IRN"</f>
        <v>Trad IRN</v>
      </c>
      <c r="W223">
        <v>100</v>
      </c>
      <c r="X223" t="s">
        <v>47</v>
      </c>
      <c r="Z223" t="s">
        <v>47</v>
      </c>
      <c r="AB223" t="str">
        <f>"05"</f>
        <v>05</v>
      </c>
      <c r="AC223" t="s">
        <v>48</v>
      </c>
      <c r="AD223" t="s">
        <v>49</v>
      </c>
      <c r="AE223" t="s">
        <v>50</v>
      </c>
      <c r="AF223">
        <v>0</v>
      </c>
      <c r="AG223" t="s">
        <v>56</v>
      </c>
      <c r="AH223" t="str">
        <f>"Trad IRN"</f>
        <v>Trad IRN</v>
      </c>
      <c r="AI223" t="str">
        <f>"Bldg IRN"</f>
        <v>Bldg IRN</v>
      </c>
      <c r="AJ223" t="s">
        <v>48</v>
      </c>
      <c r="AK223" t="s">
        <v>48</v>
      </c>
      <c r="AL223" t="s">
        <v>53</v>
      </c>
      <c r="AM223">
        <v>1113.0999999999999</v>
      </c>
      <c r="AN223">
        <v>1113.0999999999999</v>
      </c>
      <c r="AO223">
        <v>15</v>
      </c>
    </row>
    <row r="224" spans="1:41" x14ac:dyDescent="0.3">
      <c r="A224" t="str">
        <f>"Trad IRN"</f>
        <v>Trad IRN</v>
      </c>
      <c r="B224" t="str">
        <f>"Bldg IRN"</f>
        <v>Bldg IRN</v>
      </c>
      <c r="C224" t="s">
        <v>41</v>
      </c>
      <c r="D224" t="s">
        <v>3</v>
      </c>
      <c r="E224" t="s">
        <v>80</v>
      </c>
      <c r="F224" t="s">
        <v>81</v>
      </c>
      <c r="G224" t="s">
        <v>82</v>
      </c>
      <c r="H224" t="s">
        <v>83</v>
      </c>
      <c r="I224" t="str">
        <f>"Trad IRN"</f>
        <v>Trad IRN</v>
      </c>
      <c r="J224" t="s">
        <v>43</v>
      </c>
      <c r="K224" t="s">
        <v>44</v>
      </c>
      <c r="L224" t="s">
        <v>45</v>
      </c>
      <c r="M224" t="s">
        <v>46</v>
      </c>
      <c r="N224" t="str">
        <f t="shared" si="20"/>
        <v>08/18/2022</v>
      </c>
      <c r="O224" t="str">
        <f t="shared" si="19"/>
        <v>12/31/2500</v>
      </c>
      <c r="P224">
        <v>1</v>
      </c>
      <c r="Q224">
        <v>1</v>
      </c>
      <c r="S224">
        <v>0</v>
      </c>
      <c r="T224">
        <v>1</v>
      </c>
      <c r="U224">
        <v>0</v>
      </c>
      <c r="V224" t="str">
        <f>"Trad IRN"</f>
        <v>Trad IRN</v>
      </c>
      <c r="W224">
        <v>100</v>
      </c>
      <c r="X224" t="s">
        <v>47</v>
      </c>
      <c r="Z224" t="s">
        <v>47</v>
      </c>
      <c r="AB224" t="str">
        <f>"03"</f>
        <v>03</v>
      </c>
      <c r="AC224" t="s">
        <v>48</v>
      </c>
      <c r="AD224" t="s">
        <v>49</v>
      </c>
      <c r="AE224" t="s">
        <v>55</v>
      </c>
      <c r="AF224">
        <v>0</v>
      </c>
      <c r="AG224" t="s">
        <v>56</v>
      </c>
      <c r="AH224" t="str">
        <f>"Trad IRN"</f>
        <v>Trad IRN</v>
      </c>
      <c r="AI224" t="str">
        <f>"Bldg IRN"</f>
        <v>Bldg IRN</v>
      </c>
      <c r="AJ224" t="s">
        <v>48</v>
      </c>
      <c r="AK224" t="s">
        <v>48</v>
      </c>
      <c r="AL224" t="s">
        <v>53</v>
      </c>
      <c r="AM224">
        <v>1113.0999999999999</v>
      </c>
      <c r="AN224">
        <v>1113.0999999999999</v>
      </c>
      <c r="AO224">
        <v>15</v>
      </c>
    </row>
    <row r="225" spans="1:41" x14ac:dyDescent="0.3">
      <c r="A225" t="str">
        <f>"Trad IRN"</f>
        <v>Trad IRN</v>
      </c>
      <c r="B225" t="str">
        <f>"Bldg IRN"</f>
        <v>Bldg IRN</v>
      </c>
      <c r="C225" t="s">
        <v>41</v>
      </c>
      <c r="D225" t="s">
        <v>3</v>
      </c>
      <c r="E225" t="s">
        <v>80</v>
      </c>
      <c r="F225" t="s">
        <v>81</v>
      </c>
      <c r="G225" t="s">
        <v>82</v>
      </c>
      <c r="H225" t="s">
        <v>83</v>
      </c>
      <c r="I225" t="str">
        <f>"Trad IRN"</f>
        <v>Trad IRN</v>
      </c>
      <c r="J225" t="s">
        <v>43</v>
      </c>
      <c r="K225" t="s">
        <v>44</v>
      </c>
      <c r="L225" t="s">
        <v>45</v>
      </c>
      <c r="M225" t="s">
        <v>46</v>
      </c>
      <c r="N225" t="str">
        <f>"12/08/2022"</f>
        <v>12/08/2022</v>
      </c>
      <c r="O225" t="str">
        <f t="shared" si="19"/>
        <v>12/31/2500</v>
      </c>
      <c r="P225">
        <v>0.58830300000000002</v>
      </c>
      <c r="Q225">
        <v>0.58830300000000002</v>
      </c>
      <c r="S225">
        <v>0</v>
      </c>
      <c r="T225">
        <v>0.58830300000000002</v>
      </c>
      <c r="U225">
        <v>0</v>
      </c>
      <c r="V225" t="str">
        <f>"Trad IRN"</f>
        <v>Trad IRN</v>
      </c>
      <c r="W225">
        <v>100</v>
      </c>
      <c r="X225" t="s">
        <v>47</v>
      </c>
      <c r="Z225" t="s">
        <v>47</v>
      </c>
      <c r="AB225" t="str">
        <f>"05"</f>
        <v>05</v>
      </c>
      <c r="AC225" t="s">
        <v>48</v>
      </c>
      <c r="AD225" t="s">
        <v>49</v>
      </c>
      <c r="AE225" t="s">
        <v>55</v>
      </c>
      <c r="AF225">
        <v>0</v>
      </c>
      <c r="AG225" t="s">
        <v>56</v>
      </c>
      <c r="AH225" t="str">
        <f>"Trad IRN"</f>
        <v>Trad IRN</v>
      </c>
      <c r="AI225" t="str">
        <f>"Bldg IRN"</f>
        <v>Bldg IRN</v>
      </c>
      <c r="AJ225" t="s">
        <v>48</v>
      </c>
      <c r="AK225" t="s">
        <v>48</v>
      </c>
      <c r="AL225" t="s">
        <v>53</v>
      </c>
      <c r="AM225">
        <v>654.84</v>
      </c>
      <c r="AN225">
        <v>1113.0999999999999</v>
      </c>
      <c r="AO225">
        <v>15</v>
      </c>
    </row>
    <row r="226" spans="1:41" x14ac:dyDescent="0.3">
      <c r="A226" t="str">
        <f>"Trad IRN"</f>
        <v>Trad IRN</v>
      </c>
      <c r="B226" t="str">
        <f>"Bldg IRN"</f>
        <v>Bldg IRN</v>
      </c>
      <c r="C226" t="s">
        <v>41</v>
      </c>
      <c r="D226" t="s">
        <v>3</v>
      </c>
      <c r="E226" t="s">
        <v>80</v>
      </c>
      <c r="F226" t="s">
        <v>81</v>
      </c>
      <c r="G226" t="s">
        <v>82</v>
      </c>
      <c r="H226" t="s">
        <v>83</v>
      </c>
      <c r="I226" t="str">
        <f>"Trad IRN"</f>
        <v>Trad IRN</v>
      </c>
      <c r="J226" t="s">
        <v>43</v>
      </c>
      <c r="K226" t="s">
        <v>44</v>
      </c>
      <c r="L226" t="s">
        <v>45</v>
      </c>
      <c r="M226" t="s">
        <v>46</v>
      </c>
      <c r="N226" t="str">
        <f>"08/18/2022"</f>
        <v>08/18/2022</v>
      </c>
      <c r="O226" t="str">
        <f t="shared" si="19"/>
        <v>12/31/2500</v>
      </c>
      <c r="P226">
        <v>1</v>
      </c>
      <c r="Q226">
        <v>1</v>
      </c>
      <c r="S226">
        <v>0</v>
      </c>
      <c r="T226">
        <v>1</v>
      </c>
      <c r="U226">
        <v>0</v>
      </c>
      <c r="V226" t="str">
        <f>"Trad IRN"</f>
        <v>Trad IRN</v>
      </c>
      <c r="W226">
        <v>100</v>
      </c>
      <c r="X226" t="s">
        <v>47</v>
      </c>
      <c r="Z226" t="s">
        <v>47</v>
      </c>
      <c r="AB226" t="str">
        <f>"03"</f>
        <v>03</v>
      </c>
      <c r="AC226" t="s">
        <v>48</v>
      </c>
      <c r="AD226" t="s">
        <v>49</v>
      </c>
      <c r="AE226" t="s">
        <v>55</v>
      </c>
      <c r="AF226">
        <v>2</v>
      </c>
      <c r="AG226" t="s">
        <v>56</v>
      </c>
      <c r="AH226" t="str">
        <f>"Trad IRN"</f>
        <v>Trad IRN</v>
      </c>
      <c r="AI226" t="str">
        <f>"Bldg IRN"</f>
        <v>Bldg IRN</v>
      </c>
      <c r="AJ226" t="s">
        <v>48</v>
      </c>
      <c r="AK226" t="s">
        <v>48</v>
      </c>
      <c r="AL226" t="s">
        <v>53</v>
      </c>
      <c r="AM226">
        <v>1113.0999999999999</v>
      </c>
      <c r="AN226">
        <v>1113.0999999999999</v>
      </c>
      <c r="AO226">
        <v>15</v>
      </c>
    </row>
    <row r="227" spans="1:41" x14ac:dyDescent="0.3">
      <c r="A227" t="str">
        <f>"Trad IRN"</f>
        <v>Trad IRN</v>
      </c>
      <c r="B227" t="str">
        <f>"Bldg IRN"</f>
        <v>Bldg IRN</v>
      </c>
      <c r="C227" t="s">
        <v>41</v>
      </c>
      <c r="D227" t="s">
        <v>3</v>
      </c>
      <c r="E227" t="s">
        <v>80</v>
      </c>
      <c r="F227" t="s">
        <v>81</v>
      </c>
      <c r="G227" t="s">
        <v>82</v>
      </c>
      <c r="H227" t="s">
        <v>83</v>
      </c>
      <c r="I227" t="str">
        <f>"Trad IRN"</f>
        <v>Trad IRN</v>
      </c>
      <c r="J227" t="s">
        <v>43</v>
      </c>
      <c r="K227" t="s">
        <v>44</v>
      </c>
      <c r="L227" t="s">
        <v>45</v>
      </c>
      <c r="M227" t="s">
        <v>46</v>
      </c>
      <c r="N227" t="str">
        <f>"08/18/2022"</f>
        <v>08/18/2022</v>
      </c>
      <c r="O227" t="str">
        <f t="shared" si="19"/>
        <v>12/31/2500</v>
      </c>
      <c r="P227">
        <v>1</v>
      </c>
      <c r="Q227">
        <v>1</v>
      </c>
      <c r="S227">
        <v>0</v>
      </c>
      <c r="T227">
        <v>1</v>
      </c>
      <c r="U227">
        <v>0</v>
      </c>
      <c r="V227" t="str">
        <f>"Trad IRN"</f>
        <v>Trad IRN</v>
      </c>
      <c r="W227">
        <v>100</v>
      </c>
      <c r="X227" t="s">
        <v>47</v>
      </c>
      <c r="Z227" t="s">
        <v>47</v>
      </c>
      <c r="AB227" t="str">
        <f>"02"</f>
        <v>02</v>
      </c>
      <c r="AC227" t="s">
        <v>48</v>
      </c>
      <c r="AD227" t="s">
        <v>49</v>
      </c>
      <c r="AE227" t="s">
        <v>55</v>
      </c>
      <c r="AF227">
        <v>2</v>
      </c>
      <c r="AG227" t="s">
        <v>56</v>
      </c>
      <c r="AH227" t="str">
        <f>"Trad IRN"</f>
        <v>Trad IRN</v>
      </c>
      <c r="AI227" t="str">
        <f>"Bldg IRN"</f>
        <v>Bldg IRN</v>
      </c>
      <c r="AJ227" t="s">
        <v>48</v>
      </c>
      <c r="AK227" t="s">
        <v>48</v>
      </c>
      <c r="AL227" t="s">
        <v>53</v>
      </c>
      <c r="AM227">
        <v>1113.0999999999999</v>
      </c>
      <c r="AN227">
        <v>1113.0999999999999</v>
      </c>
      <c r="AO227">
        <v>15</v>
      </c>
    </row>
    <row r="228" spans="1:41" x14ac:dyDescent="0.3">
      <c r="A228" t="str">
        <f>"Trad IRN"</f>
        <v>Trad IRN</v>
      </c>
      <c r="B228" t="str">
        <f>"Bldg IRN"</f>
        <v>Bldg IRN</v>
      </c>
      <c r="C228" t="s">
        <v>41</v>
      </c>
      <c r="D228" t="s">
        <v>3</v>
      </c>
      <c r="E228" t="s">
        <v>80</v>
      </c>
      <c r="F228" t="s">
        <v>81</v>
      </c>
      <c r="G228" t="s">
        <v>82</v>
      </c>
      <c r="H228" t="s">
        <v>83</v>
      </c>
      <c r="I228" t="str">
        <f>"Trad IRN"</f>
        <v>Trad IRN</v>
      </c>
      <c r="J228" t="s">
        <v>43</v>
      </c>
      <c r="K228" t="s">
        <v>44</v>
      </c>
      <c r="L228" t="s">
        <v>45</v>
      </c>
      <c r="M228" t="s">
        <v>46</v>
      </c>
      <c r="N228" t="str">
        <f>"11/29/2022"</f>
        <v>11/29/2022</v>
      </c>
      <c r="O228" t="str">
        <f t="shared" si="19"/>
        <v>12/31/2500</v>
      </c>
      <c r="P228">
        <v>0.62867700000000004</v>
      </c>
      <c r="Q228">
        <v>0.62867700000000004</v>
      </c>
      <c r="S228">
        <v>0</v>
      </c>
      <c r="T228">
        <v>0.62867700000000004</v>
      </c>
      <c r="U228">
        <v>0</v>
      </c>
      <c r="V228" t="str">
        <f>"Trad IRN"</f>
        <v>Trad IRN</v>
      </c>
      <c r="W228">
        <v>100</v>
      </c>
      <c r="X228" t="s">
        <v>47</v>
      </c>
      <c r="Z228" t="s">
        <v>47</v>
      </c>
      <c r="AB228" t="str">
        <f>"05"</f>
        <v>05</v>
      </c>
      <c r="AC228" t="s">
        <v>48</v>
      </c>
      <c r="AD228" t="s">
        <v>49</v>
      </c>
      <c r="AE228" t="s">
        <v>55</v>
      </c>
      <c r="AF228">
        <v>2</v>
      </c>
      <c r="AG228" t="s">
        <v>56</v>
      </c>
      <c r="AH228" t="str">
        <f>"Trad IRN"</f>
        <v>Trad IRN</v>
      </c>
      <c r="AI228" t="str">
        <f>"Bldg IRN"</f>
        <v>Bldg IRN</v>
      </c>
      <c r="AJ228" t="s">
        <v>48</v>
      </c>
      <c r="AK228" t="s">
        <v>48</v>
      </c>
      <c r="AL228" t="s">
        <v>53</v>
      </c>
      <c r="AM228">
        <v>699.78</v>
      </c>
      <c r="AN228">
        <v>1113.0999999999999</v>
      </c>
      <c r="AO228">
        <v>15</v>
      </c>
    </row>
    <row r="229" spans="1:41" x14ac:dyDescent="0.3">
      <c r="A229" t="str">
        <f>"Trad IRN"</f>
        <v>Trad IRN</v>
      </c>
      <c r="B229" t="str">
        <f>"Bldg IRN"</f>
        <v>Bldg IRN</v>
      </c>
      <c r="C229" t="s">
        <v>41</v>
      </c>
      <c r="D229" t="s">
        <v>3</v>
      </c>
      <c r="E229" t="s">
        <v>80</v>
      </c>
      <c r="F229" t="s">
        <v>81</v>
      </c>
      <c r="G229" t="s">
        <v>82</v>
      </c>
      <c r="H229" t="s">
        <v>83</v>
      </c>
      <c r="I229" t="str">
        <f>"Trad IRN"</f>
        <v>Trad IRN</v>
      </c>
      <c r="J229" t="s">
        <v>43</v>
      </c>
      <c r="K229" t="s">
        <v>44</v>
      </c>
      <c r="L229" t="s">
        <v>45</v>
      </c>
      <c r="M229" t="s">
        <v>46</v>
      </c>
      <c r="N229" t="str">
        <f t="shared" ref="N229:N249" si="21">"08/18/2022"</f>
        <v>08/18/2022</v>
      </c>
      <c r="O229" t="str">
        <f>"11/28/2022"</f>
        <v>11/28/2022</v>
      </c>
      <c r="P229">
        <v>0.37132300000000001</v>
      </c>
      <c r="Q229">
        <v>0.37132300000000001</v>
      </c>
      <c r="R229">
        <v>0.37132300000000001</v>
      </c>
      <c r="S229">
        <v>0</v>
      </c>
      <c r="T229">
        <v>0.37132300000000001</v>
      </c>
      <c r="U229">
        <v>0</v>
      </c>
      <c r="V229" t="str">
        <f>"Trad IRN"</f>
        <v>Trad IRN</v>
      </c>
      <c r="W229">
        <v>100</v>
      </c>
      <c r="X229" t="s">
        <v>47</v>
      </c>
      <c r="Z229" t="s">
        <v>47</v>
      </c>
      <c r="AB229" t="str">
        <f>"05"</f>
        <v>05</v>
      </c>
      <c r="AC229" t="str">
        <f>"05"</f>
        <v>05</v>
      </c>
      <c r="AD229" t="str">
        <f>"1"</f>
        <v>1</v>
      </c>
      <c r="AE229" t="s">
        <v>55</v>
      </c>
      <c r="AF229">
        <v>2</v>
      </c>
      <c r="AG229" t="s">
        <v>56</v>
      </c>
      <c r="AH229" t="str">
        <f>"Trad IRN"</f>
        <v>Trad IRN</v>
      </c>
      <c r="AI229" t="str">
        <f>"Bldg IRN"</f>
        <v>Bldg IRN</v>
      </c>
      <c r="AJ229" t="s">
        <v>48</v>
      </c>
      <c r="AK229" t="s">
        <v>48</v>
      </c>
      <c r="AL229" t="s">
        <v>53</v>
      </c>
      <c r="AM229">
        <v>413.32</v>
      </c>
      <c r="AN229">
        <v>1113.0999999999999</v>
      </c>
      <c r="AO229">
        <v>15</v>
      </c>
    </row>
    <row r="230" spans="1:41" x14ac:dyDescent="0.3">
      <c r="A230" t="str">
        <f>"Trad IRN"</f>
        <v>Trad IRN</v>
      </c>
      <c r="B230" t="str">
        <f>"Bldg IRN"</f>
        <v>Bldg IRN</v>
      </c>
      <c r="C230" t="s">
        <v>41</v>
      </c>
      <c r="D230" t="s">
        <v>3</v>
      </c>
      <c r="E230" t="s">
        <v>80</v>
      </c>
      <c r="F230" t="s">
        <v>81</v>
      </c>
      <c r="G230" t="s">
        <v>82</v>
      </c>
      <c r="H230" t="s">
        <v>83</v>
      </c>
      <c r="I230" t="str">
        <f>"Trad IRN"</f>
        <v>Trad IRN</v>
      </c>
      <c r="J230" t="s">
        <v>43</v>
      </c>
      <c r="K230" t="s">
        <v>44</v>
      </c>
      <c r="L230" t="s">
        <v>45</v>
      </c>
      <c r="M230" t="s">
        <v>46</v>
      </c>
      <c r="N230" t="str">
        <f t="shared" si="21"/>
        <v>08/18/2022</v>
      </c>
      <c r="O230" t="str">
        <f>"12/31/2500"</f>
        <v>12/31/2500</v>
      </c>
      <c r="P230">
        <v>1</v>
      </c>
      <c r="Q230">
        <v>1</v>
      </c>
      <c r="S230">
        <v>0</v>
      </c>
      <c r="T230">
        <v>1</v>
      </c>
      <c r="U230">
        <v>0</v>
      </c>
      <c r="V230" t="str">
        <f>"Trad IRN"</f>
        <v>Trad IRN</v>
      </c>
      <c r="W230">
        <v>100</v>
      </c>
      <c r="X230" t="s">
        <v>47</v>
      </c>
      <c r="Z230" t="s">
        <v>47</v>
      </c>
      <c r="AB230" t="str">
        <f>"04"</f>
        <v>04</v>
      </c>
      <c r="AC230" t="s">
        <v>48</v>
      </c>
      <c r="AD230" t="s">
        <v>49</v>
      </c>
      <c r="AE230" t="s">
        <v>50</v>
      </c>
      <c r="AF230">
        <v>0</v>
      </c>
      <c r="AG230" t="s">
        <v>56</v>
      </c>
      <c r="AH230" t="str">
        <f>"Trad IRN"</f>
        <v>Trad IRN</v>
      </c>
      <c r="AI230" t="str">
        <f>"Bldg IRN"</f>
        <v>Bldg IRN</v>
      </c>
      <c r="AJ230" t="s">
        <v>48</v>
      </c>
      <c r="AK230" t="s">
        <v>48</v>
      </c>
      <c r="AL230" t="s">
        <v>53</v>
      </c>
      <c r="AM230">
        <v>1113.0999999999999</v>
      </c>
      <c r="AN230">
        <v>1113.0999999999999</v>
      </c>
      <c r="AO230">
        <v>15</v>
      </c>
    </row>
    <row r="231" spans="1:41" x14ac:dyDescent="0.3">
      <c r="A231" t="str">
        <f>"Trad IRN"</f>
        <v>Trad IRN</v>
      </c>
      <c r="B231" t="str">
        <f>"Bldg IRN"</f>
        <v>Bldg IRN</v>
      </c>
      <c r="C231" t="s">
        <v>41</v>
      </c>
      <c r="D231" t="s">
        <v>3</v>
      </c>
      <c r="E231" t="s">
        <v>80</v>
      </c>
      <c r="F231" t="s">
        <v>81</v>
      </c>
      <c r="G231" t="s">
        <v>82</v>
      </c>
      <c r="H231" t="s">
        <v>83</v>
      </c>
      <c r="I231" t="str">
        <f>"Trad IRN"</f>
        <v>Trad IRN</v>
      </c>
      <c r="J231" t="s">
        <v>43</v>
      </c>
      <c r="K231" t="s">
        <v>44</v>
      </c>
      <c r="L231" t="s">
        <v>45</v>
      </c>
      <c r="M231" t="s">
        <v>59</v>
      </c>
      <c r="N231" t="str">
        <f t="shared" si="21"/>
        <v>08/18/2022</v>
      </c>
      <c r="O231" t="str">
        <f>"09/27/2022"</f>
        <v>09/27/2022</v>
      </c>
      <c r="P231">
        <v>0.14419199999999999</v>
      </c>
      <c r="Q231">
        <v>0.14419199999999999</v>
      </c>
      <c r="S231">
        <v>0</v>
      </c>
      <c r="T231">
        <v>0.14419199999999999</v>
      </c>
      <c r="U231">
        <v>0</v>
      </c>
      <c r="V231" t="s">
        <v>84</v>
      </c>
      <c r="W231">
        <v>100</v>
      </c>
      <c r="X231" t="s">
        <v>47</v>
      </c>
      <c r="Z231" t="s">
        <v>47</v>
      </c>
      <c r="AB231" t="str">
        <f>"05"</f>
        <v>05</v>
      </c>
      <c r="AC231" t="s">
        <v>48</v>
      </c>
      <c r="AD231" t="s">
        <v>49</v>
      </c>
      <c r="AE231" t="s">
        <v>55</v>
      </c>
      <c r="AF231">
        <v>0</v>
      </c>
      <c r="AG231" t="s">
        <v>56</v>
      </c>
      <c r="AH231" t="str">
        <f>"Trad IRN"</f>
        <v>Trad IRN</v>
      </c>
      <c r="AI231" t="str">
        <f>"Bldg IRN"</f>
        <v>Bldg IRN</v>
      </c>
      <c r="AJ231" t="s">
        <v>48</v>
      </c>
      <c r="AK231" t="s">
        <v>48</v>
      </c>
      <c r="AL231" t="s">
        <v>53</v>
      </c>
      <c r="AM231">
        <v>160.5</v>
      </c>
      <c r="AN231">
        <v>1113.0999999999999</v>
      </c>
      <c r="AO231">
        <v>15</v>
      </c>
    </row>
    <row r="232" spans="1:41" x14ac:dyDescent="0.3">
      <c r="A232" t="str">
        <f>"Trad IRN"</f>
        <v>Trad IRN</v>
      </c>
      <c r="B232" t="str">
        <f>"Bldg IRN"</f>
        <v>Bldg IRN</v>
      </c>
      <c r="C232" t="s">
        <v>41</v>
      </c>
      <c r="D232" t="s">
        <v>3</v>
      </c>
      <c r="E232" t="s">
        <v>80</v>
      </c>
      <c r="F232" t="s">
        <v>81</v>
      </c>
      <c r="G232" t="s">
        <v>82</v>
      </c>
      <c r="H232" t="s">
        <v>83</v>
      </c>
      <c r="I232" t="str">
        <f>"Trad IRN"</f>
        <v>Trad IRN</v>
      </c>
      <c r="J232" t="s">
        <v>43</v>
      </c>
      <c r="K232" t="s">
        <v>44</v>
      </c>
      <c r="L232" t="s">
        <v>45</v>
      </c>
      <c r="M232" t="s">
        <v>46</v>
      </c>
      <c r="N232" t="str">
        <f t="shared" si="21"/>
        <v>08/18/2022</v>
      </c>
      <c r="O232" t="str">
        <f t="shared" ref="O232:O248" si="22">"12/31/2500"</f>
        <v>12/31/2500</v>
      </c>
      <c r="P232">
        <v>1</v>
      </c>
      <c r="Q232">
        <v>1</v>
      </c>
      <c r="S232">
        <v>0</v>
      </c>
      <c r="T232">
        <v>1</v>
      </c>
      <c r="U232">
        <v>0</v>
      </c>
      <c r="V232" t="str">
        <f>"Trad IRN"</f>
        <v>Trad IRN</v>
      </c>
      <c r="W232">
        <v>100</v>
      </c>
      <c r="X232" t="s">
        <v>47</v>
      </c>
      <c r="Z232" t="s">
        <v>47</v>
      </c>
      <c r="AB232" t="str">
        <f>"03"</f>
        <v>03</v>
      </c>
      <c r="AC232" t="s">
        <v>48</v>
      </c>
      <c r="AD232" t="s">
        <v>49</v>
      </c>
      <c r="AE232" t="s">
        <v>50</v>
      </c>
      <c r="AF232">
        <v>0</v>
      </c>
      <c r="AG232" t="s">
        <v>56</v>
      </c>
      <c r="AH232" t="str">
        <f>"Trad IRN"</f>
        <v>Trad IRN</v>
      </c>
      <c r="AI232" t="str">
        <f>"Bldg IRN"</f>
        <v>Bldg IRN</v>
      </c>
      <c r="AJ232" t="s">
        <v>48</v>
      </c>
      <c r="AK232" t="s">
        <v>48</v>
      </c>
      <c r="AL232" t="s">
        <v>53</v>
      </c>
      <c r="AM232">
        <v>1113.0999999999999</v>
      </c>
      <c r="AN232">
        <v>1113.0999999999999</v>
      </c>
      <c r="AO232">
        <v>15</v>
      </c>
    </row>
    <row r="233" spans="1:41" x14ac:dyDescent="0.3">
      <c r="A233" t="str">
        <f>"Trad IRN"</f>
        <v>Trad IRN</v>
      </c>
      <c r="B233" t="str">
        <f>"Bldg IRN"</f>
        <v>Bldg IRN</v>
      </c>
      <c r="C233" t="s">
        <v>41</v>
      </c>
      <c r="D233" t="s">
        <v>3</v>
      </c>
      <c r="E233" t="s">
        <v>80</v>
      </c>
      <c r="F233" t="s">
        <v>81</v>
      </c>
      <c r="G233" t="s">
        <v>82</v>
      </c>
      <c r="H233" t="s">
        <v>83</v>
      </c>
      <c r="I233" t="str">
        <f>"Trad IRN"</f>
        <v>Trad IRN</v>
      </c>
      <c r="J233" t="s">
        <v>43</v>
      </c>
      <c r="K233" t="s">
        <v>44</v>
      </c>
      <c r="L233" t="s">
        <v>45</v>
      </c>
      <c r="M233" t="s">
        <v>46</v>
      </c>
      <c r="N233" t="str">
        <f t="shared" si="21"/>
        <v>08/18/2022</v>
      </c>
      <c r="O233" t="str">
        <f t="shared" si="22"/>
        <v>12/31/2500</v>
      </c>
      <c r="P233">
        <v>1</v>
      </c>
      <c r="Q233">
        <v>1</v>
      </c>
      <c r="S233">
        <v>1</v>
      </c>
      <c r="T233">
        <v>1</v>
      </c>
      <c r="U233">
        <v>0</v>
      </c>
      <c r="V233" t="str">
        <f>"Trad IRN"</f>
        <v>Trad IRN</v>
      </c>
      <c r="W233">
        <v>100</v>
      </c>
      <c r="X233" t="s">
        <v>47</v>
      </c>
      <c r="Z233" t="s">
        <v>47</v>
      </c>
      <c r="AB233" t="str">
        <f>"05"</f>
        <v>05</v>
      </c>
      <c r="AC233" t="s">
        <v>48</v>
      </c>
      <c r="AD233" t="s">
        <v>49</v>
      </c>
      <c r="AE233" t="s">
        <v>50</v>
      </c>
      <c r="AF233">
        <v>0</v>
      </c>
      <c r="AG233" t="s">
        <v>56</v>
      </c>
      <c r="AH233" t="str">
        <f>"Trad IRN"</f>
        <v>Trad IRN</v>
      </c>
      <c r="AI233" t="str">
        <f>"Bldg IRN"</f>
        <v>Bldg IRN</v>
      </c>
      <c r="AJ233" t="s">
        <v>48</v>
      </c>
      <c r="AK233" t="s">
        <v>48</v>
      </c>
      <c r="AL233" t="s">
        <v>53</v>
      </c>
      <c r="AM233">
        <v>1113.0999999999999</v>
      </c>
      <c r="AN233">
        <v>1113.0999999999999</v>
      </c>
      <c r="AO233">
        <v>15</v>
      </c>
    </row>
    <row r="234" spans="1:41" x14ac:dyDescent="0.3">
      <c r="A234" t="str">
        <f>"Trad IRN"</f>
        <v>Trad IRN</v>
      </c>
      <c r="B234" t="str">
        <f>"Bldg IRN"</f>
        <v>Bldg IRN</v>
      </c>
      <c r="C234" t="s">
        <v>41</v>
      </c>
      <c r="D234" t="s">
        <v>3</v>
      </c>
      <c r="E234" t="s">
        <v>80</v>
      </c>
      <c r="F234" t="s">
        <v>81</v>
      </c>
      <c r="G234" t="s">
        <v>82</v>
      </c>
      <c r="H234" t="s">
        <v>83</v>
      </c>
      <c r="I234" t="str">
        <f>"Trad IRN"</f>
        <v>Trad IRN</v>
      </c>
      <c r="J234" t="s">
        <v>43</v>
      </c>
      <c r="K234" t="s">
        <v>44</v>
      </c>
      <c r="L234" t="s">
        <v>45</v>
      </c>
      <c r="M234" t="s">
        <v>46</v>
      </c>
      <c r="N234" t="str">
        <f t="shared" si="21"/>
        <v>08/18/2022</v>
      </c>
      <c r="O234" t="str">
        <f t="shared" si="22"/>
        <v>12/31/2500</v>
      </c>
      <c r="P234">
        <v>1</v>
      </c>
      <c r="Q234">
        <v>1</v>
      </c>
      <c r="S234">
        <v>1</v>
      </c>
      <c r="T234">
        <v>1</v>
      </c>
      <c r="U234">
        <v>0</v>
      </c>
      <c r="V234" t="str">
        <f>"Trad IRN"</f>
        <v>Trad IRN</v>
      </c>
      <c r="W234">
        <v>100</v>
      </c>
      <c r="X234" t="s">
        <v>47</v>
      </c>
      <c r="Z234" t="s">
        <v>47</v>
      </c>
      <c r="AB234" t="str">
        <f>"05"</f>
        <v>05</v>
      </c>
      <c r="AC234" t="s">
        <v>48</v>
      </c>
      <c r="AD234" t="s">
        <v>49</v>
      </c>
      <c r="AE234" t="s">
        <v>50</v>
      </c>
      <c r="AF234">
        <v>0</v>
      </c>
      <c r="AG234" t="s">
        <v>56</v>
      </c>
      <c r="AH234" t="str">
        <f>"Trad IRN"</f>
        <v>Trad IRN</v>
      </c>
      <c r="AI234" t="str">
        <f>"Bldg IRN"</f>
        <v>Bldg IRN</v>
      </c>
      <c r="AJ234" t="s">
        <v>48</v>
      </c>
      <c r="AK234" t="s">
        <v>48</v>
      </c>
      <c r="AL234" t="s">
        <v>53</v>
      </c>
      <c r="AM234">
        <v>1113.0999999999999</v>
      </c>
      <c r="AN234">
        <v>1113.0999999999999</v>
      </c>
      <c r="AO234">
        <v>15</v>
      </c>
    </row>
    <row r="235" spans="1:41" x14ac:dyDescent="0.3">
      <c r="A235" t="str">
        <f>"Trad IRN"</f>
        <v>Trad IRN</v>
      </c>
      <c r="B235" t="str">
        <f>"Bldg IRN"</f>
        <v>Bldg IRN</v>
      </c>
      <c r="C235" t="s">
        <v>41</v>
      </c>
      <c r="D235" t="s">
        <v>3</v>
      </c>
      <c r="E235" t="s">
        <v>80</v>
      </c>
      <c r="F235" t="s">
        <v>81</v>
      </c>
      <c r="G235" t="s">
        <v>82</v>
      </c>
      <c r="H235" t="s">
        <v>83</v>
      </c>
      <c r="I235" t="str">
        <f>"Trad IRN"</f>
        <v>Trad IRN</v>
      </c>
      <c r="J235" t="s">
        <v>43</v>
      </c>
      <c r="K235" t="s">
        <v>44</v>
      </c>
      <c r="L235" t="s">
        <v>45</v>
      </c>
      <c r="M235" t="s">
        <v>46</v>
      </c>
      <c r="N235" t="str">
        <f t="shared" si="21"/>
        <v>08/18/2022</v>
      </c>
      <c r="O235" t="str">
        <f t="shared" si="22"/>
        <v>12/31/2500</v>
      </c>
      <c r="P235">
        <v>1</v>
      </c>
      <c r="Q235">
        <v>1</v>
      </c>
      <c r="S235">
        <v>0</v>
      </c>
      <c r="T235">
        <v>1</v>
      </c>
      <c r="U235">
        <v>0</v>
      </c>
      <c r="V235" t="str">
        <f>"Trad IRN"</f>
        <v>Trad IRN</v>
      </c>
      <c r="W235">
        <v>100</v>
      </c>
      <c r="X235" t="s">
        <v>47</v>
      </c>
      <c r="Z235" t="s">
        <v>47</v>
      </c>
      <c r="AB235" t="str">
        <f>"04"</f>
        <v>04</v>
      </c>
      <c r="AC235" t="s">
        <v>48</v>
      </c>
      <c r="AD235" t="s">
        <v>49</v>
      </c>
      <c r="AE235" t="s">
        <v>50</v>
      </c>
      <c r="AF235">
        <v>0</v>
      </c>
      <c r="AG235" t="s">
        <v>56</v>
      </c>
      <c r="AH235" t="str">
        <f>"Trad IRN"</f>
        <v>Trad IRN</v>
      </c>
      <c r="AI235" t="str">
        <f>"Bldg IRN"</f>
        <v>Bldg IRN</v>
      </c>
      <c r="AJ235" t="s">
        <v>48</v>
      </c>
      <c r="AK235" t="s">
        <v>48</v>
      </c>
      <c r="AL235" t="s">
        <v>53</v>
      </c>
      <c r="AM235">
        <v>1113.0999999999999</v>
      </c>
      <c r="AN235">
        <v>1113.0999999999999</v>
      </c>
      <c r="AO235">
        <v>15</v>
      </c>
    </row>
    <row r="236" spans="1:41" x14ac:dyDescent="0.3">
      <c r="A236" t="str">
        <f>"Trad IRN"</f>
        <v>Trad IRN</v>
      </c>
      <c r="B236" t="str">
        <f>"Bldg IRN"</f>
        <v>Bldg IRN</v>
      </c>
      <c r="C236" t="s">
        <v>41</v>
      </c>
      <c r="D236" t="s">
        <v>3</v>
      </c>
      <c r="E236" t="s">
        <v>80</v>
      </c>
      <c r="F236" t="s">
        <v>81</v>
      </c>
      <c r="G236" t="s">
        <v>82</v>
      </c>
      <c r="H236" t="s">
        <v>83</v>
      </c>
      <c r="I236" t="str">
        <f>"Trad IRN"</f>
        <v>Trad IRN</v>
      </c>
      <c r="J236" t="s">
        <v>43</v>
      </c>
      <c r="K236" t="s">
        <v>44</v>
      </c>
      <c r="L236" t="s">
        <v>45</v>
      </c>
      <c r="M236" t="s">
        <v>46</v>
      </c>
      <c r="N236" t="str">
        <f t="shared" si="21"/>
        <v>08/18/2022</v>
      </c>
      <c r="O236" t="str">
        <f t="shared" si="22"/>
        <v>12/31/2500</v>
      </c>
      <c r="P236">
        <v>1</v>
      </c>
      <c r="Q236">
        <v>1</v>
      </c>
      <c r="S236">
        <v>0</v>
      </c>
      <c r="T236">
        <v>1</v>
      </c>
      <c r="U236">
        <v>0</v>
      </c>
      <c r="V236" t="str">
        <f>"Trad IRN"</f>
        <v>Trad IRN</v>
      </c>
      <c r="W236">
        <v>100</v>
      </c>
      <c r="X236" t="s">
        <v>47</v>
      </c>
      <c r="Z236" t="s">
        <v>47</v>
      </c>
      <c r="AB236" t="s">
        <v>57</v>
      </c>
      <c r="AC236" t="s">
        <v>48</v>
      </c>
      <c r="AD236" t="s">
        <v>49</v>
      </c>
      <c r="AE236" t="s">
        <v>55</v>
      </c>
      <c r="AF236">
        <v>0</v>
      </c>
      <c r="AG236" t="s">
        <v>56</v>
      </c>
      <c r="AH236" t="str">
        <f>"Trad IRN"</f>
        <v>Trad IRN</v>
      </c>
      <c r="AI236" t="str">
        <f>"Bldg IRN"</f>
        <v>Bldg IRN</v>
      </c>
      <c r="AJ236" t="s">
        <v>48</v>
      </c>
      <c r="AK236" t="s">
        <v>48</v>
      </c>
      <c r="AL236" t="s">
        <v>53</v>
      </c>
      <c r="AM236">
        <v>1113.0999999999999</v>
      </c>
      <c r="AN236">
        <v>1113.0999999999999</v>
      </c>
      <c r="AO236">
        <v>15</v>
      </c>
    </row>
    <row r="237" spans="1:41" x14ac:dyDescent="0.3">
      <c r="A237" t="str">
        <f>"Trad IRN"</f>
        <v>Trad IRN</v>
      </c>
      <c r="B237" t="str">
        <f>"Bldg IRN"</f>
        <v>Bldg IRN</v>
      </c>
      <c r="C237" t="s">
        <v>41</v>
      </c>
      <c r="D237" t="s">
        <v>3</v>
      </c>
      <c r="E237" t="s">
        <v>80</v>
      </c>
      <c r="F237" t="s">
        <v>81</v>
      </c>
      <c r="G237" t="s">
        <v>82</v>
      </c>
      <c r="H237" t="s">
        <v>83</v>
      </c>
      <c r="I237" t="str">
        <f>"Trad IRN"</f>
        <v>Trad IRN</v>
      </c>
      <c r="J237" t="s">
        <v>43</v>
      </c>
      <c r="K237" t="s">
        <v>44</v>
      </c>
      <c r="L237" t="s">
        <v>45</v>
      </c>
      <c r="M237" t="s">
        <v>46</v>
      </c>
      <c r="N237" t="str">
        <f t="shared" si="21"/>
        <v>08/18/2022</v>
      </c>
      <c r="O237" t="str">
        <f t="shared" si="22"/>
        <v>12/31/2500</v>
      </c>
      <c r="P237">
        <v>1</v>
      </c>
      <c r="Q237">
        <v>1</v>
      </c>
      <c r="S237">
        <v>0</v>
      </c>
      <c r="T237">
        <v>1</v>
      </c>
      <c r="U237">
        <v>0</v>
      </c>
      <c r="V237" t="str">
        <f>"Trad IRN"</f>
        <v>Trad IRN</v>
      </c>
      <c r="W237">
        <v>100</v>
      </c>
      <c r="X237" t="s">
        <v>47</v>
      </c>
      <c r="Z237" t="s">
        <v>47</v>
      </c>
      <c r="AB237" t="str">
        <f>"01"</f>
        <v>01</v>
      </c>
      <c r="AC237" t="s">
        <v>48</v>
      </c>
      <c r="AD237" t="s">
        <v>49</v>
      </c>
      <c r="AE237" t="s">
        <v>55</v>
      </c>
      <c r="AF237">
        <v>0</v>
      </c>
      <c r="AG237" t="s">
        <v>56</v>
      </c>
      <c r="AH237" t="str">
        <f>"Trad IRN"</f>
        <v>Trad IRN</v>
      </c>
      <c r="AI237" t="str">
        <f>"Bldg IRN"</f>
        <v>Bldg IRN</v>
      </c>
      <c r="AJ237" t="s">
        <v>48</v>
      </c>
      <c r="AK237" t="s">
        <v>48</v>
      </c>
      <c r="AL237" t="s">
        <v>53</v>
      </c>
      <c r="AM237">
        <v>1113.0999999999999</v>
      </c>
      <c r="AN237">
        <v>1113.0999999999999</v>
      </c>
      <c r="AO237">
        <v>15</v>
      </c>
    </row>
    <row r="238" spans="1:41" x14ac:dyDescent="0.3">
      <c r="A238" t="str">
        <f>"Trad IRN"</f>
        <v>Trad IRN</v>
      </c>
      <c r="B238" t="str">
        <f>"Bldg IRN"</f>
        <v>Bldg IRN</v>
      </c>
      <c r="C238" t="s">
        <v>41</v>
      </c>
      <c r="D238" t="s">
        <v>3</v>
      </c>
      <c r="E238" t="s">
        <v>80</v>
      </c>
      <c r="F238" t="s">
        <v>81</v>
      </c>
      <c r="G238" t="s">
        <v>82</v>
      </c>
      <c r="H238" t="s">
        <v>83</v>
      </c>
      <c r="I238" t="str">
        <f>"Trad IRN"</f>
        <v>Trad IRN</v>
      </c>
      <c r="J238" t="s">
        <v>43</v>
      </c>
      <c r="K238" t="s">
        <v>44</v>
      </c>
      <c r="L238" t="s">
        <v>45</v>
      </c>
      <c r="M238" t="s">
        <v>59</v>
      </c>
      <c r="N238" t="str">
        <f t="shared" si="21"/>
        <v>08/18/2022</v>
      </c>
      <c r="O238" t="str">
        <f t="shared" si="22"/>
        <v>12/31/2500</v>
      </c>
      <c r="P238">
        <v>1</v>
      </c>
      <c r="Q238">
        <v>1</v>
      </c>
      <c r="S238">
        <v>1</v>
      </c>
      <c r="T238">
        <v>1</v>
      </c>
      <c r="U238">
        <v>0</v>
      </c>
      <c r="V238" t="s">
        <v>84</v>
      </c>
      <c r="W238">
        <v>100</v>
      </c>
      <c r="X238" t="s">
        <v>47</v>
      </c>
      <c r="Z238" t="s">
        <v>47</v>
      </c>
      <c r="AB238" t="str">
        <f>"04"</f>
        <v>04</v>
      </c>
      <c r="AC238" t="s">
        <v>48</v>
      </c>
      <c r="AD238" t="s">
        <v>49</v>
      </c>
      <c r="AE238" t="s">
        <v>50</v>
      </c>
      <c r="AF238">
        <v>0</v>
      </c>
      <c r="AG238" t="s">
        <v>56</v>
      </c>
      <c r="AH238" t="str">
        <f>"Trad IRN"</f>
        <v>Trad IRN</v>
      </c>
      <c r="AI238" t="str">
        <f>"Bldg IRN"</f>
        <v>Bldg IRN</v>
      </c>
      <c r="AJ238" t="s">
        <v>48</v>
      </c>
      <c r="AK238" t="s">
        <v>48</v>
      </c>
      <c r="AL238" t="s">
        <v>53</v>
      </c>
      <c r="AM238">
        <v>1113.0999999999999</v>
      </c>
      <c r="AN238">
        <v>1113.0999999999999</v>
      </c>
      <c r="AO238">
        <v>15</v>
      </c>
    </row>
    <row r="239" spans="1:41" x14ac:dyDescent="0.3">
      <c r="A239" t="str">
        <f>"Trad IRN"</f>
        <v>Trad IRN</v>
      </c>
      <c r="B239" t="str">
        <f>"Bldg IRN"</f>
        <v>Bldg IRN</v>
      </c>
      <c r="C239" t="s">
        <v>41</v>
      </c>
      <c r="D239" t="s">
        <v>3</v>
      </c>
      <c r="E239" t="s">
        <v>80</v>
      </c>
      <c r="F239" t="s">
        <v>81</v>
      </c>
      <c r="G239" t="s">
        <v>82</v>
      </c>
      <c r="H239" t="s">
        <v>83</v>
      </c>
      <c r="I239" t="str">
        <f>"Trad IRN"</f>
        <v>Trad IRN</v>
      </c>
      <c r="J239" t="s">
        <v>43</v>
      </c>
      <c r="K239" t="s">
        <v>44</v>
      </c>
      <c r="L239" t="s">
        <v>45</v>
      </c>
      <c r="M239" t="s">
        <v>59</v>
      </c>
      <c r="N239" t="str">
        <f t="shared" si="21"/>
        <v>08/18/2022</v>
      </c>
      <c r="O239" t="str">
        <f t="shared" si="22"/>
        <v>12/31/2500</v>
      </c>
      <c r="P239">
        <v>1</v>
      </c>
      <c r="Q239">
        <v>1</v>
      </c>
      <c r="S239">
        <v>0</v>
      </c>
      <c r="T239">
        <v>1</v>
      </c>
      <c r="U239">
        <v>0</v>
      </c>
      <c r="V239" t="s">
        <v>84</v>
      </c>
      <c r="W239">
        <v>100</v>
      </c>
      <c r="X239" t="s">
        <v>47</v>
      </c>
      <c r="Z239" t="s">
        <v>47</v>
      </c>
      <c r="AB239" t="str">
        <f>"01"</f>
        <v>01</v>
      </c>
      <c r="AC239" t="s">
        <v>48</v>
      </c>
      <c r="AD239" t="s">
        <v>49</v>
      </c>
      <c r="AE239" t="s">
        <v>50</v>
      </c>
      <c r="AF239">
        <v>0</v>
      </c>
      <c r="AG239" t="s">
        <v>56</v>
      </c>
      <c r="AH239" t="str">
        <f>"Trad IRN"</f>
        <v>Trad IRN</v>
      </c>
      <c r="AI239" t="str">
        <f>"Bldg IRN"</f>
        <v>Bldg IRN</v>
      </c>
      <c r="AJ239" t="s">
        <v>48</v>
      </c>
      <c r="AK239" t="s">
        <v>48</v>
      </c>
      <c r="AL239" t="s">
        <v>53</v>
      </c>
      <c r="AM239">
        <v>1113.0999999999999</v>
      </c>
      <c r="AN239">
        <v>1113.0999999999999</v>
      </c>
      <c r="AO239">
        <v>15</v>
      </c>
    </row>
    <row r="240" spans="1:41" x14ac:dyDescent="0.3">
      <c r="A240" t="str">
        <f>"Trad IRN"</f>
        <v>Trad IRN</v>
      </c>
      <c r="B240" t="str">
        <f>"Bldg IRN"</f>
        <v>Bldg IRN</v>
      </c>
      <c r="C240" t="s">
        <v>41</v>
      </c>
      <c r="D240" t="s">
        <v>3</v>
      </c>
      <c r="E240" t="s">
        <v>80</v>
      </c>
      <c r="F240" t="s">
        <v>81</v>
      </c>
      <c r="G240" t="s">
        <v>82</v>
      </c>
      <c r="H240" t="s">
        <v>83</v>
      </c>
      <c r="I240" t="str">
        <f>"Trad IRN"</f>
        <v>Trad IRN</v>
      </c>
      <c r="J240" t="s">
        <v>43</v>
      </c>
      <c r="K240" t="s">
        <v>44</v>
      </c>
      <c r="L240" t="s">
        <v>45</v>
      </c>
      <c r="M240" t="s">
        <v>59</v>
      </c>
      <c r="N240" t="str">
        <f t="shared" si="21"/>
        <v>08/18/2022</v>
      </c>
      <c r="O240" t="str">
        <f t="shared" si="22"/>
        <v>12/31/2500</v>
      </c>
      <c r="P240">
        <v>1</v>
      </c>
      <c r="Q240">
        <v>1</v>
      </c>
      <c r="S240">
        <v>0</v>
      </c>
      <c r="T240">
        <v>1</v>
      </c>
      <c r="U240">
        <v>0</v>
      </c>
      <c r="V240" t="s">
        <v>84</v>
      </c>
      <c r="W240">
        <v>100</v>
      </c>
      <c r="X240" t="s">
        <v>47</v>
      </c>
      <c r="Z240" t="s">
        <v>47</v>
      </c>
      <c r="AB240" t="str">
        <f>"03"</f>
        <v>03</v>
      </c>
      <c r="AC240" t="s">
        <v>48</v>
      </c>
      <c r="AD240" t="s">
        <v>49</v>
      </c>
      <c r="AE240" t="s">
        <v>50</v>
      </c>
      <c r="AF240">
        <v>0</v>
      </c>
      <c r="AG240" t="s">
        <v>56</v>
      </c>
      <c r="AH240" t="str">
        <f>"Trad IRN"</f>
        <v>Trad IRN</v>
      </c>
      <c r="AI240" t="str">
        <f>"Bldg IRN"</f>
        <v>Bldg IRN</v>
      </c>
      <c r="AJ240" t="s">
        <v>48</v>
      </c>
      <c r="AK240" t="s">
        <v>48</v>
      </c>
      <c r="AL240" t="s">
        <v>53</v>
      </c>
      <c r="AM240">
        <v>1113.0999999999999</v>
      </c>
      <c r="AN240">
        <v>1113.0999999999999</v>
      </c>
      <c r="AO240">
        <v>15</v>
      </c>
    </row>
    <row r="241" spans="1:41" x14ac:dyDescent="0.3">
      <c r="A241" t="str">
        <f>"Trad IRN"</f>
        <v>Trad IRN</v>
      </c>
      <c r="B241" t="str">
        <f>"Bldg IRN"</f>
        <v>Bldg IRN</v>
      </c>
      <c r="C241" t="s">
        <v>41</v>
      </c>
      <c r="D241" t="s">
        <v>3</v>
      </c>
      <c r="E241" t="s">
        <v>80</v>
      </c>
      <c r="F241" t="s">
        <v>81</v>
      </c>
      <c r="G241" t="s">
        <v>82</v>
      </c>
      <c r="H241" t="s">
        <v>83</v>
      </c>
      <c r="I241" t="str">
        <f>"Trad IRN"</f>
        <v>Trad IRN</v>
      </c>
      <c r="J241" t="s">
        <v>43</v>
      </c>
      <c r="K241" t="s">
        <v>44</v>
      </c>
      <c r="L241" t="s">
        <v>45</v>
      </c>
      <c r="M241" t="s">
        <v>59</v>
      </c>
      <c r="N241" t="str">
        <f t="shared" si="21"/>
        <v>08/18/2022</v>
      </c>
      <c r="O241" t="str">
        <f t="shared" si="22"/>
        <v>12/31/2500</v>
      </c>
      <c r="P241">
        <v>1</v>
      </c>
      <c r="Q241">
        <v>1</v>
      </c>
      <c r="S241">
        <v>0</v>
      </c>
      <c r="T241">
        <v>1</v>
      </c>
      <c r="U241">
        <v>0</v>
      </c>
      <c r="V241" t="s">
        <v>84</v>
      </c>
      <c r="W241">
        <v>100</v>
      </c>
      <c r="X241" t="s">
        <v>47</v>
      </c>
      <c r="Z241" t="s">
        <v>47</v>
      </c>
      <c r="AB241" t="str">
        <f>"01"</f>
        <v>01</v>
      </c>
      <c r="AC241" t="s">
        <v>48</v>
      </c>
      <c r="AD241" t="s">
        <v>49</v>
      </c>
      <c r="AE241" t="s">
        <v>50</v>
      </c>
      <c r="AF241">
        <v>0</v>
      </c>
      <c r="AG241" t="s">
        <v>56</v>
      </c>
      <c r="AH241" t="str">
        <f>"Trad IRN"</f>
        <v>Trad IRN</v>
      </c>
      <c r="AI241" t="str">
        <f>"Bldg IRN"</f>
        <v>Bldg IRN</v>
      </c>
      <c r="AJ241" t="s">
        <v>48</v>
      </c>
      <c r="AK241" t="s">
        <v>48</v>
      </c>
      <c r="AL241" t="s">
        <v>53</v>
      </c>
      <c r="AM241">
        <v>1113.0999999999999</v>
      </c>
      <c r="AN241">
        <v>1113.0999999999999</v>
      </c>
      <c r="AO241">
        <v>15</v>
      </c>
    </row>
    <row r="242" spans="1:41" x14ac:dyDescent="0.3">
      <c r="A242" t="str">
        <f>"Trad IRN"</f>
        <v>Trad IRN</v>
      </c>
      <c r="B242" t="str">
        <f>"Bldg IRN"</f>
        <v>Bldg IRN</v>
      </c>
      <c r="C242" t="s">
        <v>41</v>
      </c>
      <c r="D242" t="s">
        <v>3</v>
      </c>
      <c r="E242" t="s">
        <v>80</v>
      </c>
      <c r="F242" t="s">
        <v>81</v>
      </c>
      <c r="G242" t="s">
        <v>82</v>
      </c>
      <c r="H242" t="s">
        <v>83</v>
      </c>
      <c r="I242" t="str">
        <f>"Trad IRN"</f>
        <v>Trad IRN</v>
      </c>
      <c r="J242" t="s">
        <v>43</v>
      </c>
      <c r="K242" t="s">
        <v>44</v>
      </c>
      <c r="L242" t="s">
        <v>45</v>
      </c>
      <c r="M242" t="s">
        <v>46</v>
      </c>
      <c r="N242" t="str">
        <f t="shared" si="21"/>
        <v>08/18/2022</v>
      </c>
      <c r="O242" t="str">
        <f t="shared" si="22"/>
        <v>12/31/2500</v>
      </c>
      <c r="P242">
        <v>1</v>
      </c>
      <c r="Q242">
        <v>1</v>
      </c>
      <c r="R242">
        <v>1</v>
      </c>
      <c r="S242">
        <v>0</v>
      </c>
      <c r="T242">
        <v>1</v>
      </c>
      <c r="U242">
        <v>0</v>
      </c>
      <c r="V242" t="str">
        <f>"Trad IRN"</f>
        <v>Trad IRN</v>
      </c>
      <c r="W242">
        <v>100</v>
      </c>
      <c r="X242" t="s">
        <v>47</v>
      </c>
      <c r="Z242" t="s">
        <v>47</v>
      </c>
      <c r="AB242" t="str">
        <f>"04"</f>
        <v>04</v>
      </c>
      <c r="AC242" t="str">
        <f>"10"</f>
        <v>10</v>
      </c>
      <c r="AD242" t="str">
        <f>"2"</f>
        <v>2</v>
      </c>
      <c r="AE242" t="s">
        <v>50</v>
      </c>
      <c r="AF242">
        <v>0</v>
      </c>
      <c r="AG242" t="s">
        <v>56</v>
      </c>
      <c r="AH242" t="str">
        <f>"Trad IRN"</f>
        <v>Trad IRN</v>
      </c>
      <c r="AI242" t="str">
        <f>"Bldg IRN"</f>
        <v>Bldg IRN</v>
      </c>
      <c r="AJ242" t="s">
        <v>48</v>
      </c>
      <c r="AK242" t="s">
        <v>48</v>
      </c>
      <c r="AL242" t="s">
        <v>53</v>
      </c>
      <c r="AM242">
        <v>1113.0999999999999</v>
      </c>
      <c r="AN242">
        <v>1113.0999999999999</v>
      </c>
      <c r="AO242">
        <v>15</v>
      </c>
    </row>
    <row r="243" spans="1:41" x14ac:dyDescent="0.3">
      <c r="A243" t="str">
        <f>"Trad IRN"</f>
        <v>Trad IRN</v>
      </c>
      <c r="B243" t="str">
        <f>"Bldg IRN"</f>
        <v>Bldg IRN</v>
      </c>
      <c r="C243" t="s">
        <v>41</v>
      </c>
      <c r="D243" t="s">
        <v>3</v>
      </c>
      <c r="E243" t="s">
        <v>80</v>
      </c>
      <c r="F243" t="s">
        <v>81</v>
      </c>
      <c r="G243" t="s">
        <v>82</v>
      </c>
      <c r="H243" t="s">
        <v>83</v>
      </c>
      <c r="I243" t="str">
        <f>"Trad IRN"</f>
        <v>Trad IRN</v>
      </c>
      <c r="J243" t="s">
        <v>43</v>
      </c>
      <c r="K243" t="s">
        <v>44</v>
      </c>
      <c r="L243" t="s">
        <v>45</v>
      </c>
      <c r="M243" t="s">
        <v>46</v>
      </c>
      <c r="N243" t="str">
        <f t="shared" si="21"/>
        <v>08/18/2022</v>
      </c>
      <c r="O243" t="str">
        <f t="shared" si="22"/>
        <v>12/31/2500</v>
      </c>
      <c r="P243">
        <v>1</v>
      </c>
      <c r="Q243">
        <v>1</v>
      </c>
      <c r="S243">
        <v>0</v>
      </c>
      <c r="T243">
        <v>1</v>
      </c>
      <c r="U243">
        <v>0</v>
      </c>
      <c r="V243" t="str">
        <f>"Trad IRN"</f>
        <v>Trad IRN</v>
      </c>
      <c r="W243">
        <v>100</v>
      </c>
      <c r="X243" t="s">
        <v>47</v>
      </c>
      <c r="Z243" t="s">
        <v>47</v>
      </c>
      <c r="AB243" t="str">
        <f>"01"</f>
        <v>01</v>
      </c>
      <c r="AC243" t="s">
        <v>48</v>
      </c>
      <c r="AD243" t="s">
        <v>49</v>
      </c>
      <c r="AE243" t="s">
        <v>50</v>
      </c>
      <c r="AF243">
        <v>0</v>
      </c>
      <c r="AG243" t="s">
        <v>56</v>
      </c>
      <c r="AH243" t="str">
        <f>"Trad IRN"</f>
        <v>Trad IRN</v>
      </c>
      <c r="AI243" t="str">
        <f>"Bldg IRN"</f>
        <v>Bldg IRN</v>
      </c>
      <c r="AJ243" t="s">
        <v>48</v>
      </c>
      <c r="AK243" t="s">
        <v>48</v>
      </c>
      <c r="AL243" t="s">
        <v>53</v>
      </c>
      <c r="AM243">
        <v>1113.0999999999999</v>
      </c>
      <c r="AN243">
        <v>1113.0999999999999</v>
      </c>
      <c r="AO243">
        <v>15</v>
      </c>
    </row>
    <row r="244" spans="1:41" x14ac:dyDescent="0.3">
      <c r="A244" t="str">
        <f>"Trad IRN"</f>
        <v>Trad IRN</v>
      </c>
      <c r="B244" t="str">
        <f>"Bldg IRN"</f>
        <v>Bldg IRN</v>
      </c>
      <c r="C244" t="s">
        <v>41</v>
      </c>
      <c r="D244" t="s">
        <v>3</v>
      </c>
      <c r="E244" t="s">
        <v>80</v>
      </c>
      <c r="F244" t="s">
        <v>81</v>
      </c>
      <c r="G244" t="s">
        <v>82</v>
      </c>
      <c r="H244" t="s">
        <v>83</v>
      </c>
      <c r="I244" t="str">
        <f>"Trad IRN"</f>
        <v>Trad IRN</v>
      </c>
      <c r="J244" t="s">
        <v>43</v>
      </c>
      <c r="K244" t="s">
        <v>44</v>
      </c>
      <c r="L244" t="s">
        <v>45</v>
      </c>
      <c r="M244" t="s">
        <v>46</v>
      </c>
      <c r="N244" t="str">
        <f t="shared" si="21"/>
        <v>08/18/2022</v>
      </c>
      <c r="O244" t="str">
        <f t="shared" si="22"/>
        <v>12/31/2500</v>
      </c>
      <c r="P244">
        <v>1</v>
      </c>
      <c r="Q244">
        <v>1</v>
      </c>
      <c r="S244">
        <v>0</v>
      </c>
      <c r="T244">
        <v>1</v>
      </c>
      <c r="U244">
        <v>0</v>
      </c>
      <c r="V244" t="str">
        <f>"Trad IRN"</f>
        <v>Trad IRN</v>
      </c>
      <c r="W244">
        <v>100</v>
      </c>
      <c r="X244" t="s">
        <v>47</v>
      </c>
      <c r="Z244" t="s">
        <v>47</v>
      </c>
      <c r="AB244" t="str">
        <f>"01"</f>
        <v>01</v>
      </c>
      <c r="AC244" t="s">
        <v>48</v>
      </c>
      <c r="AD244" t="s">
        <v>49</v>
      </c>
      <c r="AE244" t="s">
        <v>55</v>
      </c>
      <c r="AF244">
        <v>0</v>
      </c>
      <c r="AG244" t="s">
        <v>56</v>
      </c>
      <c r="AH244" t="str">
        <f>"Trad IRN"</f>
        <v>Trad IRN</v>
      </c>
      <c r="AI244" t="str">
        <f>"Bldg IRN"</f>
        <v>Bldg IRN</v>
      </c>
      <c r="AJ244" t="s">
        <v>48</v>
      </c>
      <c r="AK244" t="s">
        <v>48</v>
      </c>
      <c r="AL244" t="s">
        <v>53</v>
      </c>
      <c r="AM244">
        <v>1113.0999999999999</v>
      </c>
      <c r="AN244">
        <v>1113.0999999999999</v>
      </c>
      <c r="AO244">
        <v>15</v>
      </c>
    </row>
    <row r="245" spans="1:41" x14ac:dyDescent="0.3">
      <c r="A245" t="str">
        <f>"Trad IRN"</f>
        <v>Trad IRN</v>
      </c>
      <c r="B245" t="str">
        <f>"Bldg IRN"</f>
        <v>Bldg IRN</v>
      </c>
      <c r="C245" t="s">
        <v>41</v>
      </c>
      <c r="D245" t="s">
        <v>3</v>
      </c>
      <c r="E245" t="s">
        <v>80</v>
      </c>
      <c r="F245" t="s">
        <v>81</v>
      </c>
      <c r="G245" t="s">
        <v>82</v>
      </c>
      <c r="H245" t="s">
        <v>83</v>
      </c>
      <c r="I245" t="str">
        <f>"Trad IRN"</f>
        <v>Trad IRN</v>
      </c>
      <c r="J245" t="s">
        <v>43</v>
      </c>
      <c r="K245" t="s">
        <v>44</v>
      </c>
      <c r="L245" t="s">
        <v>45</v>
      </c>
      <c r="M245" t="s">
        <v>46</v>
      </c>
      <c r="N245" t="str">
        <f t="shared" si="21"/>
        <v>08/18/2022</v>
      </c>
      <c r="O245" t="str">
        <f t="shared" si="22"/>
        <v>12/31/2500</v>
      </c>
      <c r="P245">
        <v>1</v>
      </c>
      <c r="Q245">
        <v>1</v>
      </c>
      <c r="S245">
        <v>0</v>
      </c>
      <c r="T245">
        <v>1</v>
      </c>
      <c r="U245">
        <v>0</v>
      </c>
      <c r="V245" t="str">
        <f>"Trad IRN"</f>
        <v>Trad IRN</v>
      </c>
      <c r="W245">
        <v>100</v>
      </c>
      <c r="X245" t="s">
        <v>47</v>
      </c>
      <c r="Z245" t="s">
        <v>47</v>
      </c>
      <c r="AB245" t="str">
        <f>"01"</f>
        <v>01</v>
      </c>
      <c r="AC245" t="s">
        <v>48</v>
      </c>
      <c r="AD245" t="s">
        <v>49</v>
      </c>
      <c r="AE245" t="s">
        <v>50</v>
      </c>
      <c r="AF245">
        <v>0</v>
      </c>
      <c r="AG245" t="s">
        <v>56</v>
      </c>
      <c r="AH245" t="str">
        <f>"Trad IRN"</f>
        <v>Trad IRN</v>
      </c>
      <c r="AI245" t="str">
        <f>"Bldg IRN"</f>
        <v>Bldg IRN</v>
      </c>
      <c r="AJ245" t="s">
        <v>48</v>
      </c>
      <c r="AK245" t="s">
        <v>48</v>
      </c>
      <c r="AL245" t="s">
        <v>53</v>
      </c>
      <c r="AM245">
        <v>1113.0999999999999</v>
      </c>
      <c r="AN245">
        <v>1113.0999999999999</v>
      </c>
      <c r="AO245">
        <v>15</v>
      </c>
    </row>
    <row r="246" spans="1:41" x14ac:dyDescent="0.3">
      <c r="A246" t="str">
        <f>"Trad IRN"</f>
        <v>Trad IRN</v>
      </c>
      <c r="B246" t="str">
        <f>"Bldg IRN"</f>
        <v>Bldg IRN</v>
      </c>
      <c r="C246" t="s">
        <v>41</v>
      </c>
      <c r="D246" t="s">
        <v>3</v>
      </c>
      <c r="E246" t="s">
        <v>80</v>
      </c>
      <c r="F246" t="s">
        <v>81</v>
      </c>
      <c r="G246" t="s">
        <v>82</v>
      </c>
      <c r="H246" t="s">
        <v>83</v>
      </c>
      <c r="I246" t="str">
        <f>"Trad IRN"</f>
        <v>Trad IRN</v>
      </c>
      <c r="J246" t="s">
        <v>43</v>
      </c>
      <c r="K246" t="s">
        <v>44</v>
      </c>
      <c r="L246" t="s">
        <v>45</v>
      </c>
      <c r="M246" t="s">
        <v>46</v>
      </c>
      <c r="N246" t="str">
        <f t="shared" si="21"/>
        <v>08/18/2022</v>
      </c>
      <c r="O246" t="str">
        <f t="shared" si="22"/>
        <v>12/31/2500</v>
      </c>
      <c r="P246">
        <v>1</v>
      </c>
      <c r="Q246">
        <v>1</v>
      </c>
      <c r="S246">
        <v>1</v>
      </c>
      <c r="T246">
        <v>1</v>
      </c>
      <c r="U246">
        <v>0</v>
      </c>
      <c r="V246" t="str">
        <f>"Trad IRN"</f>
        <v>Trad IRN</v>
      </c>
      <c r="W246">
        <v>100</v>
      </c>
      <c r="X246" t="s">
        <v>47</v>
      </c>
      <c r="Z246" t="s">
        <v>47</v>
      </c>
      <c r="AB246" t="str">
        <f>"03"</f>
        <v>03</v>
      </c>
      <c r="AC246" t="s">
        <v>48</v>
      </c>
      <c r="AD246" t="s">
        <v>49</v>
      </c>
      <c r="AE246" t="s">
        <v>50</v>
      </c>
      <c r="AF246">
        <v>0</v>
      </c>
      <c r="AG246" t="s">
        <v>56</v>
      </c>
      <c r="AH246" t="str">
        <f>"Trad IRN"</f>
        <v>Trad IRN</v>
      </c>
      <c r="AI246" t="str">
        <f>"Bldg IRN"</f>
        <v>Bldg IRN</v>
      </c>
      <c r="AJ246" t="s">
        <v>48</v>
      </c>
      <c r="AK246" t="s">
        <v>48</v>
      </c>
      <c r="AL246" t="s">
        <v>53</v>
      </c>
      <c r="AM246">
        <v>1113.0999999999999</v>
      </c>
      <c r="AN246">
        <v>1113.0999999999999</v>
      </c>
      <c r="AO246">
        <v>15</v>
      </c>
    </row>
    <row r="247" spans="1:41" x14ac:dyDescent="0.3">
      <c r="A247" t="str">
        <f>"Trad IRN"</f>
        <v>Trad IRN</v>
      </c>
      <c r="B247" t="str">
        <f>"Bldg IRN"</f>
        <v>Bldg IRN</v>
      </c>
      <c r="C247" t="s">
        <v>41</v>
      </c>
      <c r="D247" t="s">
        <v>3</v>
      </c>
      <c r="E247" t="s">
        <v>80</v>
      </c>
      <c r="F247" t="s">
        <v>81</v>
      </c>
      <c r="G247" t="s">
        <v>82</v>
      </c>
      <c r="H247" t="s">
        <v>83</v>
      </c>
      <c r="I247" t="str">
        <f>"Trad IRN"</f>
        <v>Trad IRN</v>
      </c>
      <c r="J247" t="s">
        <v>43</v>
      </c>
      <c r="K247" t="s">
        <v>44</v>
      </c>
      <c r="L247" t="s">
        <v>45</v>
      </c>
      <c r="M247" t="s">
        <v>46</v>
      </c>
      <c r="N247" t="str">
        <f t="shared" si="21"/>
        <v>08/18/2022</v>
      </c>
      <c r="O247" t="str">
        <f t="shared" si="22"/>
        <v>12/31/2500</v>
      </c>
      <c r="P247">
        <v>1</v>
      </c>
      <c r="Q247">
        <v>1</v>
      </c>
      <c r="S247">
        <v>1</v>
      </c>
      <c r="T247">
        <v>1</v>
      </c>
      <c r="U247">
        <v>0</v>
      </c>
      <c r="V247" t="str">
        <f>"Trad IRN"</f>
        <v>Trad IRN</v>
      </c>
      <c r="W247">
        <v>100</v>
      </c>
      <c r="X247" t="s">
        <v>47</v>
      </c>
      <c r="Z247" t="s">
        <v>47</v>
      </c>
      <c r="AB247" t="str">
        <f>"05"</f>
        <v>05</v>
      </c>
      <c r="AC247" t="s">
        <v>48</v>
      </c>
      <c r="AD247" t="s">
        <v>49</v>
      </c>
      <c r="AE247" t="s">
        <v>50</v>
      </c>
      <c r="AF247">
        <v>0</v>
      </c>
      <c r="AG247" t="s">
        <v>56</v>
      </c>
      <c r="AH247" t="str">
        <f>"Trad IRN"</f>
        <v>Trad IRN</v>
      </c>
      <c r="AI247" t="str">
        <f>"Bldg IRN"</f>
        <v>Bldg IRN</v>
      </c>
      <c r="AJ247" t="s">
        <v>48</v>
      </c>
      <c r="AK247" t="s">
        <v>48</v>
      </c>
      <c r="AL247" t="s">
        <v>53</v>
      </c>
      <c r="AM247">
        <v>1113.0999999999999</v>
      </c>
      <c r="AN247">
        <v>1113.0999999999999</v>
      </c>
      <c r="AO247">
        <v>15</v>
      </c>
    </row>
    <row r="248" spans="1:41" x14ac:dyDescent="0.3">
      <c r="A248" t="str">
        <f>"Trad IRN"</f>
        <v>Trad IRN</v>
      </c>
      <c r="B248" t="str">
        <f>"Bldg IRN"</f>
        <v>Bldg IRN</v>
      </c>
      <c r="C248" t="s">
        <v>41</v>
      </c>
      <c r="D248" t="s">
        <v>3</v>
      </c>
      <c r="E248" t="s">
        <v>80</v>
      </c>
      <c r="F248" t="s">
        <v>81</v>
      </c>
      <c r="G248" t="s">
        <v>82</v>
      </c>
      <c r="H248" t="s">
        <v>83</v>
      </c>
      <c r="I248" t="str">
        <f>"Trad IRN"</f>
        <v>Trad IRN</v>
      </c>
      <c r="J248" t="s">
        <v>43</v>
      </c>
      <c r="K248" t="s">
        <v>44</v>
      </c>
      <c r="L248" t="s">
        <v>45</v>
      </c>
      <c r="M248" t="s">
        <v>46</v>
      </c>
      <c r="N248" t="str">
        <f t="shared" si="21"/>
        <v>08/18/2022</v>
      </c>
      <c r="O248" t="str">
        <f t="shared" si="22"/>
        <v>12/31/2500</v>
      </c>
      <c r="P248">
        <v>1</v>
      </c>
      <c r="Q248">
        <v>1</v>
      </c>
      <c r="S248">
        <v>0</v>
      </c>
      <c r="T248">
        <v>1</v>
      </c>
      <c r="U248">
        <v>0</v>
      </c>
      <c r="V248" t="str">
        <f>"Trad IRN"</f>
        <v>Trad IRN</v>
      </c>
      <c r="W248">
        <v>100</v>
      </c>
      <c r="X248" t="s">
        <v>47</v>
      </c>
      <c r="Z248" t="s">
        <v>47</v>
      </c>
      <c r="AB248" t="str">
        <f>"05"</f>
        <v>05</v>
      </c>
      <c r="AC248" t="s">
        <v>48</v>
      </c>
      <c r="AD248" t="s">
        <v>49</v>
      </c>
      <c r="AE248" t="s">
        <v>50</v>
      </c>
      <c r="AF248">
        <v>0</v>
      </c>
      <c r="AG248" t="s">
        <v>56</v>
      </c>
      <c r="AH248" t="str">
        <f>"Trad IRN"</f>
        <v>Trad IRN</v>
      </c>
      <c r="AI248" t="str">
        <f>"Bldg IRN"</f>
        <v>Bldg IRN</v>
      </c>
      <c r="AJ248" t="s">
        <v>48</v>
      </c>
      <c r="AK248" t="s">
        <v>48</v>
      </c>
      <c r="AL248" t="s">
        <v>53</v>
      </c>
      <c r="AM248">
        <v>1113.0999999999999</v>
      </c>
      <c r="AN248">
        <v>1113.0999999999999</v>
      </c>
      <c r="AO248">
        <v>15</v>
      </c>
    </row>
    <row r="249" spans="1:41" x14ac:dyDescent="0.3">
      <c r="A249" t="str">
        <f>"Trad IRN"</f>
        <v>Trad IRN</v>
      </c>
      <c r="B249" t="str">
        <f>"Bldg IRN"</f>
        <v>Bldg IRN</v>
      </c>
      <c r="C249" t="s">
        <v>41</v>
      </c>
      <c r="D249" t="s">
        <v>3</v>
      </c>
      <c r="E249" t="s">
        <v>80</v>
      </c>
      <c r="F249" t="s">
        <v>81</v>
      </c>
      <c r="G249" t="s">
        <v>82</v>
      </c>
      <c r="H249" t="s">
        <v>83</v>
      </c>
      <c r="I249" t="str">
        <f>"Trad IRN"</f>
        <v>Trad IRN</v>
      </c>
      <c r="J249" t="s">
        <v>43</v>
      </c>
      <c r="K249" t="s">
        <v>44</v>
      </c>
      <c r="L249" t="s">
        <v>45</v>
      </c>
      <c r="M249" t="s">
        <v>46</v>
      </c>
      <c r="N249" t="str">
        <f t="shared" si="21"/>
        <v>08/18/2022</v>
      </c>
      <c r="O249" t="str">
        <f>"01/22/2023"</f>
        <v>01/22/2023</v>
      </c>
      <c r="P249">
        <v>0.53858600000000001</v>
      </c>
      <c r="Q249">
        <v>0.53858600000000001</v>
      </c>
      <c r="S249">
        <v>0</v>
      </c>
      <c r="T249">
        <v>0.53858600000000001</v>
      </c>
      <c r="U249">
        <v>0</v>
      </c>
      <c r="V249" t="str">
        <f>"Trad IRN"</f>
        <v>Trad IRN</v>
      </c>
      <c r="W249">
        <v>100</v>
      </c>
      <c r="X249" t="s">
        <v>47</v>
      </c>
      <c r="Z249" t="s">
        <v>47</v>
      </c>
      <c r="AB249" t="str">
        <f>"05"</f>
        <v>05</v>
      </c>
      <c r="AC249" t="s">
        <v>48</v>
      </c>
      <c r="AD249" t="s">
        <v>49</v>
      </c>
      <c r="AE249" t="s">
        <v>50</v>
      </c>
      <c r="AF249">
        <v>0</v>
      </c>
      <c r="AG249" t="s">
        <v>56</v>
      </c>
      <c r="AH249" t="str">
        <f>"Trad IRN"</f>
        <v>Trad IRN</v>
      </c>
      <c r="AI249" t="str">
        <f>"Bldg IRN"</f>
        <v>Bldg IRN</v>
      </c>
      <c r="AJ249" t="s">
        <v>48</v>
      </c>
      <c r="AK249" t="s">
        <v>48</v>
      </c>
      <c r="AL249" t="s">
        <v>53</v>
      </c>
      <c r="AM249">
        <v>599.5</v>
      </c>
      <c r="AN249">
        <v>1113.0999999999999</v>
      </c>
      <c r="AO249">
        <v>15</v>
      </c>
    </row>
    <row r="250" spans="1:41" x14ac:dyDescent="0.3">
      <c r="A250" t="str">
        <f>"Trad IRN"</f>
        <v>Trad IRN</v>
      </c>
      <c r="B250" t="str">
        <f>"Bldg IRN"</f>
        <v>Bldg IRN</v>
      </c>
      <c r="C250" t="s">
        <v>41</v>
      </c>
      <c r="D250" t="s">
        <v>3</v>
      </c>
      <c r="E250" t="s">
        <v>80</v>
      </c>
      <c r="F250" t="s">
        <v>81</v>
      </c>
      <c r="G250" t="s">
        <v>82</v>
      </c>
      <c r="H250" t="s">
        <v>83</v>
      </c>
      <c r="I250" t="str">
        <f>"Trad IRN"</f>
        <v>Trad IRN</v>
      </c>
      <c r="J250" t="s">
        <v>43</v>
      </c>
      <c r="K250" t="s">
        <v>44</v>
      </c>
      <c r="L250" t="s">
        <v>45</v>
      </c>
      <c r="M250" t="s">
        <v>46</v>
      </c>
      <c r="N250" t="str">
        <f>"01/23/2023"</f>
        <v>01/23/2023</v>
      </c>
      <c r="O250" t="str">
        <f t="shared" ref="O250:O259" si="23">"12/31/2500"</f>
        <v>12/31/2500</v>
      </c>
      <c r="P250">
        <v>0.46141399999999999</v>
      </c>
      <c r="Q250">
        <v>0.46141399999999999</v>
      </c>
      <c r="S250">
        <v>0</v>
      </c>
      <c r="T250">
        <v>0.46141399999999999</v>
      </c>
      <c r="U250">
        <v>0</v>
      </c>
      <c r="V250" t="str">
        <f>"Trad IRN"</f>
        <v>Trad IRN</v>
      </c>
      <c r="W250">
        <v>100</v>
      </c>
      <c r="X250" t="s">
        <v>47</v>
      </c>
      <c r="Z250" t="s">
        <v>47</v>
      </c>
      <c r="AB250" t="str">
        <f>"05"</f>
        <v>05</v>
      </c>
      <c r="AC250" t="s">
        <v>48</v>
      </c>
      <c r="AD250" t="s">
        <v>49</v>
      </c>
      <c r="AE250" t="s">
        <v>55</v>
      </c>
      <c r="AF250">
        <v>0</v>
      </c>
      <c r="AG250" t="s">
        <v>56</v>
      </c>
      <c r="AH250" t="str">
        <f>"Trad IRN"</f>
        <v>Trad IRN</v>
      </c>
      <c r="AI250" t="str">
        <f>"Bldg IRN"</f>
        <v>Bldg IRN</v>
      </c>
      <c r="AJ250" t="s">
        <v>48</v>
      </c>
      <c r="AK250" t="s">
        <v>48</v>
      </c>
      <c r="AL250" t="s">
        <v>53</v>
      </c>
      <c r="AM250">
        <v>513.6</v>
      </c>
      <c r="AN250">
        <v>1113.0999999999999</v>
      </c>
      <c r="AO250">
        <v>15</v>
      </c>
    </row>
    <row r="251" spans="1:41" x14ac:dyDescent="0.3">
      <c r="A251" t="str">
        <f>"Trad IRN"</f>
        <v>Trad IRN</v>
      </c>
      <c r="B251" t="str">
        <f>"Bldg IRN"</f>
        <v>Bldg IRN</v>
      </c>
      <c r="C251" t="s">
        <v>41</v>
      </c>
      <c r="D251" t="s">
        <v>3</v>
      </c>
      <c r="E251" t="s">
        <v>80</v>
      </c>
      <c r="F251" t="s">
        <v>81</v>
      </c>
      <c r="G251" t="s">
        <v>82</v>
      </c>
      <c r="H251" t="s">
        <v>83</v>
      </c>
      <c r="I251" t="str">
        <f>"Trad IRN"</f>
        <v>Trad IRN</v>
      </c>
      <c r="J251" t="s">
        <v>43</v>
      </c>
      <c r="K251" t="s">
        <v>44</v>
      </c>
      <c r="L251" t="s">
        <v>45</v>
      </c>
      <c r="M251" t="s">
        <v>59</v>
      </c>
      <c r="N251" t="str">
        <f t="shared" ref="N251:N263" si="24">"08/18/2022"</f>
        <v>08/18/2022</v>
      </c>
      <c r="O251" t="str">
        <f t="shared" si="23"/>
        <v>12/31/2500</v>
      </c>
      <c r="P251">
        <v>1</v>
      </c>
      <c r="Q251">
        <v>1</v>
      </c>
      <c r="S251">
        <v>0</v>
      </c>
      <c r="T251">
        <v>1</v>
      </c>
      <c r="U251">
        <v>0</v>
      </c>
      <c r="V251" t="s">
        <v>84</v>
      </c>
      <c r="W251">
        <v>100</v>
      </c>
      <c r="X251" t="s">
        <v>47</v>
      </c>
      <c r="Z251" t="s">
        <v>47</v>
      </c>
      <c r="AB251" t="str">
        <f>"03"</f>
        <v>03</v>
      </c>
      <c r="AC251" t="s">
        <v>48</v>
      </c>
      <c r="AD251" t="s">
        <v>49</v>
      </c>
      <c r="AE251" t="s">
        <v>50</v>
      </c>
      <c r="AF251">
        <v>0</v>
      </c>
      <c r="AG251" t="s">
        <v>56</v>
      </c>
      <c r="AH251" t="str">
        <f>"Trad IRN"</f>
        <v>Trad IRN</v>
      </c>
      <c r="AI251" t="str">
        <f>"Bldg IRN"</f>
        <v>Bldg IRN</v>
      </c>
      <c r="AJ251" t="s">
        <v>48</v>
      </c>
      <c r="AK251" t="s">
        <v>48</v>
      </c>
      <c r="AL251" t="s">
        <v>53</v>
      </c>
      <c r="AM251">
        <v>1113.0999999999999</v>
      </c>
      <c r="AN251">
        <v>1113.0999999999999</v>
      </c>
      <c r="AO251">
        <v>15</v>
      </c>
    </row>
    <row r="252" spans="1:41" x14ac:dyDescent="0.3">
      <c r="A252" t="str">
        <f>"Trad IRN"</f>
        <v>Trad IRN</v>
      </c>
      <c r="B252" t="str">
        <f>"Bldg IRN"</f>
        <v>Bldg IRN</v>
      </c>
      <c r="C252" t="s">
        <v>41</v>
      </c>
      <c r="D252" t="s">
        <v>3</v>
      </c>
      <c r="E252" t="s">
        <v>80</v>
      </c>
      <c r="F252" t="s">
        <v>81</v>
      </c>
      <c r="G252" t="s">
        <v>82</v>
      </c>
      <c r="H252" t="s">
        <v>83</v>
      </c>
      <c r="I252" t="str">
        <f>"Trad IRN"</f>
        <v>Trad IRN</v>
      </c>
      <c r="J252" t="s">
        <v>43</v>
      </c>
      <c r="K252" t="s">
        <v>44</v>
      </c>
      <c r="L252" t="s">
        <v>45</v>
      </c>
      <c r="M252" t="s">
        <v>46</v>
      </c>
      <c r="N252" t="str">
        <f t="shared" si="24"/>
        <v>08/18/2022</v>
      </c>
      <c r="O252" t="str">
        <f t="shared" si="23"/>
        <v>12/31/2500</v>
      </c>
      <c r="P252">
        <v>1</v>
      </c>
      <c r="Q252">
        <v>1</v>
      </c>
      <c r="S252">
        <v>0</v>
      </c>
      <c r="T252">
        <v>1</v>
      </c>
      <c r="U252">
        <v>0</v>
      </c>
      <c r="V252" t="str">
        <f>"Trad IRN"</f>
        <v>Trad IRN</v>
      </c>
      <c r="W252">
        <v>100</v>
      </c>
      <c r="X252" t="s">
        <v>47</v>
      </c>
      <c r="Z252" t="s">
        <v>47</v>
      </c>
      <c r="AB252" t="s">
        <v>57</v>
      </c>
      <c r="AC252" t="s">
        <v>48</v>
      </c>
      <c r="AD252" t="s">
        <v>49</v>
      </c>
      <c r="AE252" t="s">
        <v>55</v>
      </c>
      <c r="AF252">
        <v>0</v>
      </c>
      <c r="AG252" t="s">
        <v>56</v>
      </c>
      <c r="AH252" t="str">
        <f>"Trad IRN"</f>
        <v>Trad IRN</v>
      </c>
      <c r="AI252" t="str">
        <f>"Bldg IRN"</f>
        <v>Bldg IRN</v>
      </c>
      <c r="AJ252" t="s">
        <v>48</v>
      </c>
      <c r="AK252" t="s">
        <v>48</v>
      </c>
      <c r="AL252" t="s">
        <v>53</v>
      </c>
      <c r="AM252">
        <v>1113.0999999999999</v>
      </c>
      <c r="AN252">
        <v>1113.0999999999999</v>
      </c>
      <c r="AO252">
        <v>15</v>
      </c>
    </row>
    <row r="253" spans="1:41" x14ac:dyDescent="0.3">
      <c r="A253" t="str">
        <f>"Trad IRN"</f>
        <v>Trad IRN</v>
      </c>
      <c r="B253" t="str">
        <f>"Bldg IRN"</f>
        <v>Bldg IRN</v>
      </c>
      <c r="C253" t="s">
        <v>41</v>
      </c>
      <c r="D253" t="s">
        <v>3</v>
      </c>
      <c r="E253" t="s">
        <v>80</v>
      </c>
      <c r="F253" t="s">
        <v>81</v>
      </c>
      <c r="G253" t="s">
        <v>82</v>
      </c>
      <c r="H253" t="s">
        <v>83</v>
      </c>
      <c r="I253" t="str">
        <f>"Trad IRN"</f>
        <v>Trad IRN</v>
      </c>
      <c r="J253" t="s">
        <v>43</v>
      </c>
      <c r="K253" t="s">
        <v>44</v>
      </c>
      <c r="L253" t="s">
        <v>45</v>
      </c>
      <c r="M253" t="s">
        <v>46</v>
      </c>
      <c r="N253" t="str">
        <f t="shared" si="24"/>
        <v>08/18/2022</v>
      </c>
      <c r="O253" t="str">
        <f t="shared" si="23"/>
        <v>12/31/2500</v>
      </c>
      <c r="P253">
        <v>1</v>
      </c>
      <c r="Q253">
        <v>1</v>
      </c>
      <c r="S253">
        <v>1</v>
      </c>
      <c r="T253">
        <v>1</v>
      </c>
      <c r="U253">
        <v>0</v>
      </c>
      <c r="V253" t="str">
        <f>"Trad IRN"</f>
        <v>Trad IRN</v>
      </c>
      <c r="W253">
        <v>100</v>
      </c>
      <c r="X253" t="s">
        <v>47</v>
      </c>
      <c r="Z253" t="s">
        <v>47</v>
      </c>
      <c r="AB253" t="str">
        <f>"03"</f>
        <v>03</v>
      </c>
      <c r="AC253" t="s">
        <v>48</v>
      </c>
      <c r="AD253" t="s">
        <v>49</v>
      </c>
      <c r="AE253" t="s">
        <v>50</v>
      </c>
      <c r="AF253">
        <v>0</v>
      </c>
      <c r="AG253" t="s">
        <v>56</v>
      </c>
      <c r="AH253" t="str">
        <f>"Trad IRN"</f>
        <v>Trad IRN</v>
      </c>
      <c r="AI253" t="str">
        <f>"Bldg IRN"</f>
        <v>Bldg IRN</v>
      </c>
      <c r="AJ253" t="s">
        <v>48</v>
      </c>
      <c r="AK253" t="s">
        <v>48</v>
      </c>
      <c r="AL253" t="s">
        <v>53</v>
      </c>
      <c r="AM253">
        <v>1113.0999999999999</v>
      </c>
      <c r="AN253">
        <v>1113.0999999999999</v>
      </c>
      <c r="AO253">
        <v>15</v>
      </c>
    </row>
    <row r="254" spans="1:41" x14ac:dyDescent="0.3">
      <c r="A254" t="str">
        <f>"Trad IRN"</f>
        <v>Trad IRN</v>
      </c>
      <c r="B254" t="str">
        <f>"Bldg IRN"</f>
        <v>Bldg IRN</v>
      </c>
      <c r="C254" t="s">
        <v>41</v>
      </c>
      <c r="D254" t="s">
        <v>3</v>
      </c>
      <c r="E254" t="s">
        <v>80</v>
      </c>
      <c r="F254" t="s">
        <v>81</v>
      </c>
      <c r="G254" t="s">
        <v>82</v>
      </c>
      <c r="H254" t="s">
        <v>83</v>
      </c>
      <c r="I254" t="str">
        <f>"Trad IRN"</f>
        <v>Trad IRN</v>
      </c>
      <c r="J254" t="s">
        <v>43</v>
      </c>
      <c r="K254" t="s">
        <v>44</v>
      </c>
      <c r="L254" t="s">
        <v>45</v>
      </c>
      <c r="M254" t="s">
        <v>46</v>
      </c>
      <c r="N254" t="str">
        <f t="shared" si="24"/>
        <v>08/18/2022</v>
      </c>
      <c r="O254" t="str">
        <f t="shared" si="23"/>
        <v>12/31/2500</v>
      </c>
      <c r="P254">
        <v>1</v>
      </c>
      <c r="Q254">
        <v>1</v>
      </c>
      <c r="S254">
        <v>0</v>
      </c>
      <c r="T254">
        <v>1</v>
      </c>
      <c r="U254">
        <v>0</v>
      </c>
      <c r="V254" t="str">
        <f>"Trad IRN"</f>
        <v>Trad IRN</v>
      </c>
      <c r="W254">
        <v>100</v>
      </c>
      <c r="X254" t="s">
        <v>47</v>
      </c>
      <c r="Z254" t="s">
        <v>47</v>
      </c>
      <c r="AB254" t="s">
        <v>57</v>
      </c>
      <c r="AC254" t="s">
        <v>48</v>
      </c>
      <c r="AD254" t="s">
        <v>49</v>
      </c>
      <c r="AE254" t="s">
        <v>50</v>
      </c>
      <c r="AF254">
        <v>0</v>
      </c>
      <c r="AG254" t="s">
        <v>56</v>
      </c>
      <c r="AH254" t="str">
        <f>"Trad IRN"</f>
        <v>Trad IRN</v>
      </c>
      <c r="AI254" t="str">
        <f>"Bldg IRN"</f>
        <v>Bldg IRN</v>
      </c>
      <c r="AJ254" t="s">
        <v>48</v>
      </c>
      <c r="AK254" t="s">
        <v>48</v>
      </c>
      <c r="AL254" t="s">
        <v>53</v>
      </c>
      <c r="AM254">
        <v>1113.0999999999999</v>
      </c>
      <c r="AN254">
        <v>1113.0999999999999</v>
      </c>
      <c r="AO254">
        <v>15</v>
      </c>
    </row>
    <row r="255" spans="1:41" x14ac:dyDescent="0.3">
      <c r="A255" t="str">
        <f>"Trad IRN"</f>
        <v>Trad IRN</v>
      </c>
      <c r="B255" t="str">
        <f>"Bldg IRN"</f>
        <v>Bldg IRN</v>
      </c>
      <c r="C255" t="s">
        <v>41</v>
      </c>
      <c r="D255" t="s">
        <v>3</v>
      </c>
      <c r="E255" t="s">
        <v>80</v>
      </c>
      <c r="F255" t="s">
        <v>81</v>
      </c>
      <c r="G255" t="s">
        <v>82</v>
      </c>
      <c r="H255" t="s">
        <v>83</v>
      </c>
      <c r="I255" t="str">
        <f>"Trad IRN"</f>
        <v>Trad IRN</v>
      </c>
      <c r="J255" t="s">
        <v>43</v>
      </c>
      <c r="K255" t="s">
        <v>44</v>
      </c>
      <c r="L255" t="s">
        <v>45</v>
      </c>
      <c r="M255" t="s">
        <v>46</v>
      </c>
      <c r="N255" t="str">
        <f t="shared" si="24"/>
        <v>08/18/2022</v>
      </c>
      <c r="O255" t="str">
        <f t="shared" si="23"/>
        <v>12/31/2500</v>
      </c>
      <c r="P255">
        <v>1</v>
      </c>
      <c r="Q255">
        <v>1</v>
      </c>
      <c r="S255">
        <v>0</v>
      </c>
      <c r="T255">
        <v>1</v>
      </c>
      <c r="U255">
        <v>0</v>
      </c>
      <c r="V255" t="str">
        <f>"Trad IRN"</f>
        <v>Trad IRN</v>
      </c>
      <c r="W255">
        <v>100</v>
      </c>
      <c r="X255" t="s">
        <v>47</v>
      </c>
      <c r="Z255" t="s">
        <v>47</v>
      </c>
      <c r="AB255" t="str">
        <f>"02"</f>
        <v>02</v>
      </c>
      <c r="AC255" t="s">
        <v>48</v>
      </c>
      <c r="AD255" t="s">
        <v>49</v>
      </c>
      <c r="AE255" t="s">
        <v>55</v>
      </c>
      <c r="AF255">
        <v>0</v>
      </c>
      <c r="AG255" t="s">
        <v>56</v>
      </c>
      <c r="AH255" t="str">
        <f>"Trad IRN"</f>
        <v>Trad IRN</v>
      </c>
      <c r="AI255" t="str">
        <f>"Bldg IRN"</f>
        <v>Bldg IRN</v>
      </c>
      <c r="AJ255" t="s">
        <v>48</v>
      </c>
      <c r="AK255" t="s">
        <v>48</v>
      </c>
      <c r="AL255" t="s">
        <v>53</v>
      </c>
      <c r="AM255">
        <v>1113.0999999999999</v>
      </c>
      <c r="AN255">
        <v>1113.0999999999999</v>
      </c>
      <c r="AO255">
        <v>15</v>
      </c>
    </row>
    <row r="256" spans="1:41" x14ac:dyDescent="0.3">
      <c r="A256" t="str">
        <f>"Trad IRN"</f>
        <v>Trad IRN</v>
      </c>
      <c r="B256" t="str">
        <f>"Bldg IRN"</f>
        <v>Bldg IRN</v>
      </c>
      <c r="C256" t="s">
        <v>41</v>
      </c>
      <c r="D256" t="s">
        <v>3</v>
      </c>
      <c r="E256" t="s">
        <v>80</v>
      </c>
      <c r="F256" t="s">
        <v>81</v>
      </c>
      <c r="G256" t="s">
        <v>82</v>
      </c>
      <c r="H256" t="s">
        <v>83</v>
      </c>
      <c r="I256" t="str">
        <f>"Trad IRN"</f>
        <v>Trad IRN</v>
      </c>
      <c r="J256" t="s">
        <v>43</v>
      </c>
      <c r="K256" t="s">
        <v>44</v>
      </c>
      <c r="L256" t="s">
        <v>45</v>
      </c>
      <c r="M256" t="s">
        <v>46</v>
      </c>
      <c r="N256" t="str">
        <f t="shared" si="24"/>
        <v>08/18/2022</v>
      </c>
      <c r="O256" t="str">
        <f t="shared" si="23"/>
        <v>12/31/2500</v>
      </c>
      <c r="P256">
        <v>1</v>
      </c>
      <c r="Q256">
        <v>1</v>
      </c>
      <c r="S256">
        <v>0</v>
      </c>
      <c r="T256">
        <v>1</v>
      </c>
      <c r="U256">
        <v>0</v>
      </c>
      <c r="V256" t="str">
        <f>"Trad IRN"</f>
        <v>Trad IRN</v>
      </c>
      <c r="W256">
        <v>100</v>
      </c>
      <c r="X256" t="s">
        <v>47</v>
      </c>
      <c r="Z256" t="s">
        <v>47</v>
      </c>
      <c r="AB256" t="str">
        <f>"02"</f>
        <v>02</v>
      </c>
      <c r="AC256" t="s">
        <v>48</v>
      </c>
      <c r="AD256" t="s">
        <v>49</v>
      </c>
      <c r="AE256" t="s">
        <v>50</v>
      </c>
      <c r="AF256">
        <v>0</v>
      </c>
      <c r="AG256" t="s">
        <v>56</v>
      </c>
      <c r="AH256" t="str">
        <f>"Trad IRN"</f>
        <v>Trad IRN</v>
      </c>
      <c r="AI256" t="str">
        <f>"Bldg IRN"</f>
        <v>Bldg IRN</v>
      </c>
      <c r="AJ256" t="s">
        <v>48</v>
      </c>
      <c r="AK256" t="s">
        <v>48</v>
      </c>
      <c r="AL256" t="s">
        <v>53</v>
      </c>
      <c r="AM256">
        <v>1113.0999999999999</v>
      </c>
      <c r="AN256">
        <v>1113.0999999999999</v>
      </c>
      <c r="AO256">
        <v>15</v>
      </c>
    </row>
    <row r="257" spans="1:41" x14ac:dyDescent="0.3">
      <c r="A257" t="str">
        <f>"Trad IRN"</f>
        <v>Trad IRN</v>
      </c>
      <c r="B257" t="str">
        <f>"Bldg IRN"</f>
        <v>Bldg IRN</v>
      </c>
      <c r="C257" t="s">
        <v>41</v>
      </c>
      <c r="D257" t="s">
        <v>3</v>
      </c>
      <c r="E257" t="s">
        <v>80</v>
      </c>
      <c r="F257" t="s">
        <v>81</v>
      </c>
      <c r="G257" t="s">
        <v>82</v>
      </c>
      <c r="H257" t="s">
        <v>83</v>
      </c>
      <c r="I257" t="str">
        <f>"Trad IRN"</f>
        <v>Trad IRN</v>
      </c>
      <c r="J257" t="s">
        <v>43</v>
      </c>
      <c r="K257" t="s">
        <v>44</v>
      </c>
      <c r="L257" t="s">
        <v>45</v>
      </c>
      <c r="M257" t="s">
        <v>46</v>
      </c>
      <c r="N257" t="str">
        <f t="shared" si="24"/>
        <v>08/18/2022</v>
      </c>
      <c r="O257" t="str">
        <f t="shared" si="23"/>
        <v>12/31/2500</v>
      </c>
      <c r="P257">
        <v>1</v>
      </c>
      <c r="Q257">
        <v>1</v>
      </c>
      <c r="R257">
        <v>1</v>
      </c>
      <c r="S257">
        <v>0</v>
      </c>
      <c r="T257">
        <v>1</v>
      </c>
      <c r="U257">
        <v>0</v>
      </c>
      <c r="V257" t="str">
        <f>"Trad IRN"</f>
        <v>Trad IRN</v>
      </c>
      <c r="W257">
        <v>100</v>
      </c>
      <c r="X257" t="s">
        <v>47</v>
      </c>
      <c r="Z257" t="s">
        <v>47</v>
      </c>
      <c r="AB257" t="str">
        <f>"05"</f>
        <v>05</v>
      </c>
      <c r="AC257" t="str">
        <f>"10"</f>
        <v>10</v>
      </c>
      <c r="AD257" t="str">
        <f>"2"</f>
        <v>2</v>
      </c>
      <c r="AE257" t="s">
        <v>55</v>
      </c>
      <c r="AF257">
        <v>0</v>
      </c>
      <c r="AG257" t="s">
        <v>56</v>
      </c>
      <c r="AH257" t="str">
        <f>"Trad IRN"</f>
        <v>Trad IRN</v>
      </c>
      <c r="AI257" t="str">
        <f>"Bldg IRN"</f>
        <v>Bldg IRN</v>
      </c>
      <c r="AJ257" t="s">
        <v>48</v>
      </c>
      <c r="AK257" t="s">
        <v>48</v>
      </c>
      <c r="AL257" t="s">
        <v>53</v>
      </c>
      <c r="AM257">
        <v>1113.0999999999999</v>
      </c>
      <c r="AN257">
        <v>1113.0999999999999</v>
      </c>
      <c r="AO257">
        <v>15</v>
      </c>
    </row>
    <row r="258" spans="1:41" x14ac:dyDescent="0.3">
      <c r="A258" t="str">
        <f>"Trad IRN"</f>
        <v>Trad IRN</v>
      </c>
      <c r="B258" t="str">
        <f>"Bldg IRN"</f>
        <v>Bldg IRN</v>
      </c>
      <c r="C258" t="s">
        <v>41</v>
      </c>
      <c r="D258" t="s">
        <v>3</v>
      </c>
      <c r="E258" t="s">
        <v>80</v>
      </c>
      <c r="F258" t="s">
        <v>81</v>
      </c>
      <c r="G258" t="s">
        <v>82</v>
      </c>
      <c r="H258" t="s">
        <v>83</v>
      </c>
      <c r="I258" t="str">
        <f>"Trad IRN"</f>
        <v>Trad IRN</v>
      </c>
      <c r="J258" t="s">
        <v>43</v>
      </c>
      <c r="K258" t="s">
        <v>44</v>
      </c>
      <c r="L258" t="s">
        <v>45</v>
      </c>
      <c r="M258" t="s">
        <v>46</v>
      </c>
      <c r="N258" t="str">
        <f t="shared" si="24"/>
        <v>08/18/2022</v>
      </c>
      <c r="O258" t="str">
        <f t="shared" si="23"/>
        <v>12/31/2500</v>
      </c>
      <c r="P258">
        <v>1</v>
      </c>
      <c r="Q258">
        <v>1</v>
      </c>
      <c r="S258">
        <v>0</v>
      </c>
      <c r="T258">
        <v>1</v>
      </c>
      <c r="U258">
        <v>0</v>
      </c>
      <c r="V258" t="str">
        <f>"Trad IRN"</f>
        <v>Trad IRN</v>
      </c>
      <c r="W258">
        <v>100</v>
      </c>
      <c r="X258" t="s">
        <v>47</v>
      </c>
      <c r="Z258" t="s">
        <v>47</v>
      </c>
      <c r="AB258" t="str">
        <f>"04"</f>
        <v>04</v>
      </c>
      <c r="AC258" t="s">
        <v>48</v>
      </c>
      <c r="AD258" t="s">
        <v>49</v>
      </c>
      <c r="AE258" t="s">
        <v>50</v>
      </c>
      <c r="AF258">
        <v>0</v>
      </c>
      <c r="AG258" t="s">
        <v>56</v>
      </c>
      <c r="AH258" t="str">
        <f>"Trad IRN"</f>
        <v>Trad IRN</v>
      </c>
      <c r="AI258" t="str">
        <f>"Bldg IRN"</f>
        <v>Bldg IRN</v>
      </c>
      <c r="AJ258" t="s">
        <v>48</v>
      </c>
      <c r="AK258" t="s">
        <v>48</v>
      </c>
      <c r="AL258" t="s">
        <v>53</v>
      </c>
      <c r="AM258">
        <v>1113.0999999999999</v>
      </c>
      <c r="AN258">
        <v>1113.0999999999999</v>
      </c>
      <c r="AO258">
        <v>15</v>
      </c>
    </row>
    <row r="259" spans="1:41" x14ac:dyDescent="0.3">
      <c r="A259" t="str">
        <f>"Trad IRN"</f>
        <v>Trad IRN</v>
      </c>
      <c r="B259" t="str">
        <f>"Bldg IRN"</f>
        <v>Bldg IRN</v>
      </c>
      <c r="C259" t="s">
        <v>41</v>
      </c>
      <c r="D259" t="s">
        <v>3</v>
      </c>
      <c r="E259" t="s">
        <v>80</v>
      </c>
      <c r="F259" t="s">
        <v>81</v>
      </c>
      <c r="G259" t="s">
        <v>82</v>
      </c>
      <c r="H259" t="s">
        <v>83</v>
      </c>
      <c r="I259" t="str">
        <f>"Trad IRN"</f>
        <v>Trad IRN</v>
      </c>
      <c r="J259" t="s">
        <v>43</v>
      </c>
      <c r="K259" t="s">
        <v>44</v>
      </c>
      <c r="L259" t="s">
        <v>45</v>
      </c>
      <c r="M259" t="s">
        <v>46</v>
      </c>
      <c r="N259" t="str">
        <f t="shared" si="24"/>
        <v>08/18/2022</v>
      </c>
      <c r="O259" t="str">
        <f t="shared" si="23"/>
        <v>12/31/2500</v>
      </c>
      <c r="P259">
        <v>1</v>
      </c>
      <c r="Q259">
        <v>1</v>
      </c>
      <c r="S259">
        <v>0</v>
      </c>
      <c r="T259">
        <v>1</v>
      </c>
      <c r="U259">
        <v>0</v>
      </c>
      <c r="V259" t="str">
        <f>"Trad IRN"</f>
        <v>Trad IRN</v>
      </c>
      <c r="W259">
        <v>100</v>
      </c>
      <c r="X259" t="s">
        <v>47</v>
      </c>
      <c r="Z259" t="s">
        <v>47</v>
      </c>
      <c r="AB259" t="s">
        <v>57</v>
      </c>
      <c r="AC259" t="s">
        <v>48</v>
      </c>
      <c r="AD259" t="s">
        <v>49</v>
      </c>
      <c r="AE259" t="s">
        <v>50</v>
      </c>
      <c r="AF259">
        <v>0</v>
      </c>
      <c r="AG259" t="s">
        <v>56</v>
      </c>
      <c r="AH259" t="str">
        <f>"Trad IRN"</f>
        <v>Trad IRN</v>
      </c>
      <c r="AI259" t="str">
        <f>"Bldg IRN"</f>
        <v>Bldg IRN</v>
      </c>
      <c r="AJ259" t="s">
        <v>48</v>
      </c>
      <c r="AK259" t="s">
        <v>48</v>
      </c>
      <c r="AL259" t="s">
        <v>53</v>
      </c>
      <c r="AM259">
        <v>1113.0999999999999</v>
      </c>
      <c r="AN259">
        <v>1113.0999999999999</v>
      </c>
      <c r="AO259">
        <v>15</v>
      </c>
    </row>
    <row r="260" spans="1:41" x14ac:dyDescent="0.3">
      <c r="A260" t="str">
        <f>"Trad IRN"</f>
        <v>Trad IRN</v>
      </c>
      <c r="B260" t="str">
        <f>"Bldg IRN"</f>
        <v>Bldg IRN</v>
      </c>
      <c r="C260" t="s">
        <v>41</v>
      </c>
      <c r="D260" t="s">
        <v>3</v>
      </c>
      <c r="E260" t="s">
        <v>80</v>
      </c>
      <c r="F260" t="s">
        <v>81</v>
      </c>
      <c r="G260" t="s">
        <v>82</v>
      </c>
      <c r="H260" t="s">
        <v>83</v>
      </c>
      <c r="I260" t="str">
        <f>"Trad IRN"</f>
        <v>Trad IRN</v>
      </c>
      <c r="J260" t="s">
        <v>43</v>
      </c>
      <c r="K260" t="s">
        <v>44</v>
      </c>
      <c r="L260" t="s">
        <v>45</v>
      </c>
      <c r="M260" t="s">
        <v>46</v>
      </c>
      <c r="N260" t="str">
        <f t="shared" si="24"/>
        <v>08/18/2022</v>
      </c>
      <c r="O260" t="str">
        <f>"11/14/2022"</f>
        <v>11/14/2022</v>
      </c>
      <c r="P260">
        <v>0.33095000000000002</v>
      </c>
      <c r="Q260">
        <v>0.33095000000000002</v>
      </c>
      <c r="S260">
        <v>0</v>
      </c>
      <c r="T260">
        <v>0.33095000000000002</v>
      </c>
      <c r="U260">
        <v>0</v>
      </c>
      <c r="V260" t="str">
        <f>"Trad IRN"</f>
        <v>Trad IRN</v>
      </c>
      <c r="W260">
        <v>100</v>
      </c>
      <c r="X260" t="s">
        <v>47</v>
      </c>
      <c r="Z260" t="s">
        <v>47</v>
      </c>
      <c r="AB260" t="s">
        <v>57</v>
      </c>
      <c r="AC260" t="s">
        <v>48</v>
      </c>
      <c r="AD260" t="s">
        <v>49</v>
      </c>
      <c r="AE260" t="s">
        <v>50</v>
      </c>
      <c r="AF260">
        <v>0</v>
      </c>
      <c r="AG260" t="s">
        <v>56</v>
      </c>
      <c r="AH260" t="str">
        <f>"Trad IRN"</f>
        <v>Trad IRN</v>
      </c>
      <c r="AI260" t="str">
        <f>"Bldg IRN"</f>
        <v>Bldg IRN</v>
      </c>
      <c r="AJ260" t="s">
        <v>48</v>
      </c>
      <c r="AK260" t="s">
        <v>48</v>
      </c>
      <c r="AL260" t="s">
        <v>53</v>
      </c>
      <c r="AM260">
        <v>368.38</v>
      </c>
      <c r="AN260">
        <v>1113.0999999999999</v>
      </c>
      <c r="AO260">
        <v>15</v>
      </c>
    </row>
    <row r="261" spans="1:41" x14ac:dyDescent="0.3">
      <c r="A261" t="str">
        <f>"Trad IRN"</f>
        <v>Trad IRN</v>
      </c>
      <c r="B261" t="str">
        <f>"Bldg IRN"</f>
        <v>Bldg IRN</v>
      </c>
      <c r="C261" t="s">
        <v>41</v>
      </c>
      <c r="D261" t="s">
        <v>3</v>
      </c>
      <c r="E261" t="s">
        <v>80</v>
      </c>
      <c r="F261" t="s">
        <v>81</v>
      </c>
      <c r="G261" t="s">
        <v>82</v>
      </c>
      <c r="H261" t="s">
        <v>83</v>
      </c>
      <c r="I261" t="str">
        <f>"Trad IRN"</f>
        <v>Trad IRN</v>
      </c>
      <c r="J261" t="s">
        <v>43</v>
      </c>
      <c r="K261" t="s">
        <v>44</v>
      </c>
      <c r="L261" t="s">
        <v>45</v>
      </c>
      <c r="M261" t="s">
        <v>46</v>
      </c>
      <c r="N261" t="str">
        <f t="shared" si="24"/>
        <v>08/18/2022</v>
      </c>
      <c r="O261" t="str">
        <f>"11/14/2022"</f>
        <v>11/14/2022</v>
      </c>
      <c r="P261">
        <v>0.33095000000000002</v>
      </c>
      <c r="Q261">
        <v>0.33095000000000002</v>
      </c>
      <c r="S261">
        <v>0</v>
      </c>
      <c r="T261">
        <v>0.33095000000000002</v>
      </c>
      <c r="U261">
        <v>0</v>
      </c>
      <c r="V261" t="str">
        <f>"Trad IRN"</f>
        <v>Trad IRN</v>
      </c>
      <c r="W261">
        <v>100</v>
      </c>
      <c r="X261" t="s">
        <v>47</v>
      </c>
      <c r="Z261" t="s">
        <v>47</v>
      </c>
      <c r="AB261" t="str">
        <f>"01"</f>
        <v>01</v>
      </c>
      <c r="AC261" t="s">
        <v>48</v>
      </c>
      <c r="AD261" t="s">
        <v>49</v>
      </c>
      <c r="AE261" t="s">
        <v>50</v>
      </c>
      <c r="AF261">
        <v>0</v>
      </c>
      <c r="AG261" t="s">
        <v>56</v>
      </c>
      <c r="AH261" t="str">
        <f>"Trad IRN"</f>
        <v>Trad IRN</v>
      </c>
      <c r="AI261" t="str">
        <f>"Bldg IRN"</f>
        <v>Bldg IRN</v>
      </c>
      <c r="AJ261" t="s">
        <v>48</v>
      </c>
      <c r="AK261" t="s">
        <v>48</v>
      </c>
      <c r="AL261" t="s">
        <v>53</v>
      </c>
      <c r="AM261">
        <v>368.38</v>
      </c>
      <c r="AN261">
        <v>1113.0999999999999</v>
      </c>
      <c r="AO261">
        <v>15</v>
      </c>
    </row>
    <row r="262" spans="1:41" x14ac:dyDescent="0.3">
      <c r="A262" t="str">
        <f>"Trad IRN"</f>
        <v>Trad IRN</v>
      </c>
      <c r="B262" t="str">
        <f>"Bldg IRN"</f>
        <v>Bldg IRN</v>
      </c>
      <c r="C262" t="s">
        <v>41</v>
      </c>
      <c r="D262" t="s">
        <v>3</v>
      </c>
      <c r="E262" t="s">
        <v>80</v>
      </c>
      <c r="F262" t="s">
        <v>81</v>
      </c>
      <c r="G262" t="s">
        <v>82</v>
      </c>
      <c r="H262" t="s">
        <v>83</v>
      </c>
      <c r="I262" t="str">
        <f>"Trad IRN"</f>
        <v>Trad IRN</v>
      </c>
      <c r="J262" t="s">
        <v>43</v>
      </c>
      <c r="K262" t="s">
        <v>44</v>
      </c>
      <c r="L262" t="s">
        <v>45</v>
      </c>
      <c r="M262" t="s">
        <v>46</v>
      </c>
      <c r="N262" t="str">
        <f t="shared" si="24"/>
        <v>08/18/2022</v>
      </c>
      <c r="O262" t="str">
        <f>"12/31/2500"</f>
        <v>12/31/2500</v>
      </c>
      <c r="P262">
        <v>1</v>
      </c>
      <c r="Q262">
        <v>1</v>
      </c>
      <c r="S262">
        <v>0</v>
      </c>
      <c r="T262">
        <v>1</v>
      </c>
      <c r="U262">
        <v>0</v>
      </c>
      <c r="V262" t="str">
        <f>"Trad IRN"</f>
        <v>Trad IRN</v>
      </c>
      <c r="W262">
        <v>100</v>
      </c>
      <c r="X262" t="s">
        <v>47</v>
      </c>
      <c r="Z262" t="s">
        <v>47</v>
      </c>
      <c r="AB262" t="s">
        <v>57</v>
      </c>
      <c r="AC262" t="s">
        <v>48</v>
      </c>
      <c r="AD262" t="s">
        <v>49</v>
      </c>
      <c r="AE262" t="s">
        <v>50</v>
      </c>
      <c r="AF262">
        <v>0</v>
      </c>
      <c r="AG262" t="s">
        <v>56</v>
      </c>
      <c r="AH262" t="str">
        <f>"Trad IRN"</f>
        <v>Trad IRN</v>
      </c>
      <c r="AI262" t="str">
        <f>"Bldg IRN"</f>
        <v>Bldg IRN</v>
      </c>
      <c r="AJ262" t="s">
        <v>48</v>
      </c>
      <c r="AK262" t="s">
        <v>48</v>
      </c>
      <c r="AL262" t="s">
        <v>53</v>
      </c>
      <c r="AM262">
        <v>1113.0999999999999</v>
      </c>
      <c r="AN262">
        <v>1113.0999999999999</v>
      </c>
      <c r="AO262">
        <v>15</v>
      </c>
    </row>
    <row r="263" spans="1:41" x14ac:dyDescent="0.3">
      <c r="A263" t="str">
        <f>"Trad IRN"</f>
        <v>Trad IRN</v>
      </c>
      <c r="B263" t="str">
        <f>"Bldg IRN"</f>
        <v>Bldg IRN</v>
      </c>
      <c r="C263" t="s">
        <v>41</v>
      </c>
      <c r="D263" t="s">
        <v>3</v>
      </c>
      <c r="E263" t="s">
        <v>80</v>
      </c>
      <c r="F263" t="s">
        <v>81</v>
      </c>
      <c r="G263" t="s">
        <v>82</v>
      </c>
      <c r="H263" t="s">
        <v>83</v>
      </c>
      <c r="I263" t="str">
        <f>"Trad IRN"</f>
        <v>Trad IRN</v>
      </c>
      <c r="J263" t="s">
        <v>43</v>
      </c>
      <c r="K263" t="s">
        <v>44</v>
      </c>
      <c r="L263" t="s">
        <v>45</v>
      </c>
      <c r="M263" t="s">
        <v>46</v>
      </c>
      <c r="N263" t="str">
        <f t="shared" si="24"/>
        <v>08/18/2022</v>
      </c>
      <c r="O263" t="str">
        <f>"01/08/2023"</f>
        <v>01/08/2023</v>
      </c>
      <c r="P263">
        <v>0.48667700000000003</v>
      </c>
      <c r="Q263">
        <v>0.48667700000000003</v>
      </c>
      <c r="S263">
        <v>0</v>
      </c>
      <c r="T263">
        <v>0.48667700000000003</v>
      </c>
      <c r="U263">
        <v>0</v>
      </c>
      <c r="V263" t="str">
        <f>"Trad IRN"</f>
        <v>Trad IRN</v>
      </c>
      <c r="W263">
        <v>100</v>
      </c>
      <c r="X263" t="s">
        <v>47</v>
      </c>
      <c r="Z263" t="s">
        <v>47</v>
      </c>
      <c r="AB263" t="str">
        <f>"03"</f>
        <v>03</v>
      </c>
      <c r="AC263" t="s">
        <v>48</v>
      </c>
      <c r="AD263" t="s">
        <v>49</v>
      </c>
      <c r="AE263" t="s">
        <v>50</v>
      </c>
      <c r="AF263">
        <v>0</v>
      </c>
      <c r="AG263" t="s">
        <v>56</v>
      </c>
      <c r="AH263" t="str">
        <f>"Trad IRN"</f>
        <v>Trad IRN</v>
      </c>
      <c r="AI263" t="str">
        <f>"Bldg IRN"</f>
        <v>Bldg IRN</v>
      </c>
      <c r="AJ263" t="s">
        <v>48</v>
      </c>
      <c r="AK263" t="s">
        <v>48</v>
      </c>
      <c r="AL263" t="s">
        <v>53</v>
      </c>
      <c r="AM263">
        <v>541.72</v>
      </c>
      <c r="AN263">
        <v>1113.0999999999999</v>
      </c>
      <c r="AO263">
        <v>15</v>
      </c>
    </row>
    <row r="264" spans="1:41" x14ac:dyDescent="0.3">
      <c r="A264" t="str">
        <f>"Trad IRN"</f>
        <v>Trad IRN</v>
      </c>
      <c r="B264" t="str">
        <f>"Bldg IRN"</f>
        <v>Bldg IRN</v>
      </c>
      <c r="C264" t="s">
        <v>41</v>
      </c>
      <c r="D264" t="s">
        <v>3</v>
      </c>
      <c r="E264" t="s">
        <v>80</v>
      </c>
      <c r="F264" t="s">
        <v>81</v>
      </c>
      <c r="G264" t="s">
        <v>82</v>
      </c>
      <c r="H264" t="s">
        <v>83</v>
      </c>
      <c r="I264" t="str">
        <f>"Trad IRN"</f>
        <v>Trad IRN</v>
      </c>
      <c r="J264" t="s">
        <v>43</v>
      </c>
      <c r="K264" t="s">
        <v>44</v>
      </c>
      <c r="L264" t="s">
        <v>45</v>
      </c>
      <c r="M264" t="s">
        <v>46</v>
      </c>
      <c r="N264" t="str">
        <f>"01/09/2023"</f>
        <v>01/09/2023</v>
      </c>
      <c r="O264" t="str">
        <f t="shared" ref="O264:O281" si="25">"12/31/2500"</f>
        <v>12/31/2500</v>
      </c>
      <c r="P264">
        <v>0.51332299999999997</v>
      </c>
      <c r="Q264">
        <v>0.51332299999999997</v>
      </c>
      <c r="S264">
        <v>0</v>
      </c>
      <c r="T264">
        <v>0.51332299999999997</v>
      </c>
      <c r="U264">
        <v>0</v>
      </c>
      <c r="V264" t="str">
        <f>"Trad IRN"</f>
        <v>Trad IRN</v>
      </c>
      <c r="W264">
        <v>100</v>
      </c>
      <c r="X264" t="s">
        <v>47</v>
      </c>
      <c r="Z264" t="s">
        <v>47</v>
      </c>
      <c r="AB264" t="str">
        <f>"03"</f>
        <v>03</v>
      </c>
      <c r="AC264" t="s">
        <v>48</v>
      </c>
      <c r="AD264" t="s">
        <v>49</v>
      </c>
      <c r="AE264" t="s">
        <v>50</v>
      </c>
      <c r="AF264">
        <v>0</v>
      </c>
      <c r="AG264" t="s">
        <v>56</v>
      </c>
      <c r="AH264" t="str">
        <f>"Trad IRN"</f>
        <v>Trad IRN</v>
      </c>
      <c r="AI264" t="str">
        <f>"Bldg IRN"</f>
        <v>Bldg IRN</v>
      </c>
      <c r="AJ264" t="s">
        <v>48</v>
      </c>
      <c r="AK264" t="s">
        <v>48</v>
      </c>
      <c r="AL264" t="s">
        <v>53</v>
      </c>
      <c r="AM264">
        <v>571.38</v>
      </c>
      <c r="AN264">
        <v>1113.0999999999999</v>
      </c>
      <c r="AO264">
        <v>15</v>
      </c>
    </row>
    <row r="265" spans="1:41" x14ac:dyDescent="0.3">
      <c r="A265" t="str">
        <f>"Trad IRN"</f>
        <v>Trad IRN</v>
      </c>
      <c r="B265" t="str">
        <f>"Bldg IRN"</f>
        <v>Bldg IRN</v>
      </c>
      <c r="C265" t="s">
        <v>41</v>
      </c>
      <c r="D265" t="s">
        <v>3</v>
      </c>
      <c r="E265" t="s">
        <v>80</v>
      </c>
      <c r="F265" t="s">
        <v>81</v>
      </c>
      <c r="G265" t="s">
        <v>82</v>
      </c>
      <c r="H265" t="s">
        <v>83</v>
      </c>
      <c r="I265" t="str">
        <f>"Trad IRN"</f>
        <v>Trad IRN</v>
      </c>
      <c r="J265" t="s">
        <v>43</v>
      </c>
      <c r="K265" t="s">
        <v>44</v>
      </c>
      <c r="L265" t="s">
        <v>45</v>
      </c>
      <c r="M265" t="s">
        <v>59</v>
      </c>
      <c r="N265" t="str">
        <f t="shared" ref="N265:N281" si="26">"08/18/2022"</f>
        <v>08/18/2022</v>
      </c>
      <c r="O265" t="str">
        <f t="shared" si="25"/>
        <v>12/31/2500</v>
      </c>
      <c r="P265">
        <v>1</v>
      </c>
      <c r="Q265">
        <v>1</v>
      </c>
      <c r="S265">
        <v>0</v>
      </c>
      <c r="T265">
        <v>1</v>
      </c>
      <c r="U265">
        <v>0</v>
      </c>
      <c r="V265" t="s">
        <v>84</v>
      </c>
      <c r="W265">
        <v>100</v>
      </c>
      <c r="X265" t="s">
        <v>47</v>
      </c>
      <c r="Z265" t="s">
        <v>47</v>
      </c>
      <c r="AB265" t="s">
        <v>57</v>
      </c>
      <c r="AC265" t="s">
        <v>48</v>
      </c>
      <c r="AD265" t="s">
        <v>49</v>
      </c>
      <c r="AE265" t="s">
        <v>50</v>
      </c>
      <c r="AF265">
        <v>0</v>
      </c>
      <c r="AG265" t="s">
        <v>56</v>
      </c>
      <c r="AH265" t="str">
        <f>"Trad IRN"</f>
        <v>Trad IRN</v>
      </c>
      <c r="AI265" t="str">
        <f>"Bldg IRN"</f>
        <v>Bldg IRN</v>
      </c>
      <c r="AJ265" t="s">
        <v>48</v>
      </c>
      <c r="AK265" t="s">
        <v>48</v>
      </c>
      <c r="AL265" t="s">
        <v>53</v>
      </c>
      <c r="AM265">
        <v>1113.0999999999999</v>
      </c>
      <c r="AN265">
        <v>1113.0999999999999</v>
      </c>
      <c r="AO265">
        <v>15</v>
      </c>
    </row>
    <row r="266" spans="1:41" x14ac:dyDescent="0.3">
      <c r="A266" t="str">
        <f>"Trad IRN"</f>
        <v>Trad IRN</v>
      </c>
      <c r="B266" t="str">
        <f>"Bldg IRN"</f>
        <v>Bldg IRN</v>
      </c>
      <c r="C266" t="s">
        <v>41</v>
      </c>
      <c r="D266" t="s">
        <v>3</v>
      </c>
      <c r="E266" t="s">
        <v>80</v>
      </c>
      <c r="F266" t="s">
        <v>81</v>
      </c>
      <c r="G266" t="s">
        <v>82</v>
      </c>
      <c r="H266" t="s">
        <v>83</v>
      </c>
      <c r="I266" t="str">
        <f>"Trad IRN"</f>
        <v>Trad IRN</v>
      </c>
      <c r="J266" t="s">
        <v>43</v>
      </c>
      <c r="K266" t="s">
        <v>44</v>
      </c>
      <c r="L266" t="s">
        <v>45</v>
      </c>
      <c r="M266" t="s">
        <v>46</v>
      </c>
      <c r="N266" t="str">
        <f t="shared" si="26"/>
        <v>08/18/2022</v>
      </c>
      <c r="O266" t="str">
        <f t="shared" si="25"/>
        <v>12/31/2500</v>
      </c>
      <c r="P266">
        <v>1</v>
      </c>
      <c r="Q266">
        <v>1</v>
      </c>
      <c r="R266">
        <v>1</v>
      </c>
      <c r="S266">
        <v>0</v>
      </c>
      <c r="T266">
        <v>1</v>
      </c>
      <c r="U266">
        <v>0</v>
      </c>
      <c r="V266" t="str">
        <f>"Trad IRN"</f>
        <v>Trad IRN</v>
      </c>
      <c r="W266">
        <v>100</v>
      </c>
      <c r="X266" t="s">
        <v>47</v>
      </c>
      <c r="Z266" t="s">
        <v>47</v>
      </c>
      <c r="AB266" t="str">
        <f>"03"</f>
        <v>03</v>
      </c>
      <c r="AC266" t="str">
        <f>"06"</f>
        <v>06</v>
      </c>
      <c r="AD266" t="str">
        <f>"5"</f>
        <v>5</v>
      </c>
      <c r="AE266" t="s">
        <v>50</v>
      </c>
      <c r="AF266">
        <v>0</v>
      </c>
      <c r="AG266" t="s">
        <v>56</v>
      </c>
      <c r="AH266" t="str">
        <f>"Trad IRN"</f>
        <v>Trad IRN</v>
      </c>
      <c r="AI266" t="str">
        <f>"Bldg IRN"</f>
        <v>Bldg IRN</v>
      </c>
      <c r="AJ266" t="s">
        <v>48</v>
      </c>
      <c r="AK266" t="s">
        <v>48</v>
      </c>
      <c r="AL266" t="s">
        <v>53</v>
      </c>
      <c r="AM266">
        <v>1113.0999999999999</v>
      </c>
      <c r="AN266">
        <v>1113.0999999999999</v>
      </c>
      <c r="AO266">
        <v>15</v>
      </c>
    </row>
    <row r="267" spans="1:41" x14ac:dyDescent="0.3">
      <c r="A267" t="str">
        <f>"Trad IRN"</f>
        <v>Trad IRN</v>
      </c>
      <c r="B267" t="str">
        <f>"Bldg IRN"</f>
        <v>Bldg IRN</v>
      </c>
      <c r="C267" t="s">
        <v>41</v>
      </c>
      <c r="D267" t="s">
        <v>3</v>
      </c>
      <c r="E267" t="s">
        <v>80</v>
      </c>
      <c r="F267" t="s">
        <v>81</v>
      </c>
      <c r="G267" t="s">
        <v>82</v>
      </c>
      <c r="H267" t="s">
        <v>83</v>
      </c>
      <c r="I267" t="str">
        <f>"Trad IRN"</f>
        <v>Trad IRN</v>
      </c>
      <c r="J267" t="s">
        <v>43</v>
      </c>
      <c r="K267" t="s">
        <v>44</v>
      </c>
      <c r="L267" t="s">
        <v>45</v>
      </c>
      <c r="M267" t="s">
        <v>46</v>
      </c>
      <c r="N267" t="str">
        <f t="shared" si="26"/>
        <v>08/18/2022</v>
      </c>
      <c r="O267" t="str">
        <f t="shared" si="25"/>
        <v>12/31/2500</v>
      </c>
      <c r="P267">
        <v>1</v>
      </c>
      <c r="Q267">
        <v>1</v>
      </c>
      <c r="S267">
        <v>0</v>
      </c>
      <c r="T267">
        <v>1</v>
      </c>
      <c r="U267">
        <v>0</v>
      </c>
      <c r="V267" t="str">
        <f>"Trad IRN"</f>
        <v>Trad IRN</v>
      </c>
      <c r="W267">
        <v>100</v>
      </c>
      <c r="X267" t="s">
        <v>47</v>
      </c>
      <c r="Z267" t="s">
        <v>47</v>
      </c>
      <c r="AB267" t="str">
        <f>"05"</f>
        <v>05</v>
      </c>
      <c r="AC267" t="s">
        <v>48</v>
      </c>
      <c r="AD267" t="s">
        <v>49</v>
      </c>
      <c r="AE267" t="s">
        <v>50</v>
      </c>
      <c r="AF267">
        <v>0</v>
      </c>
      <c r="AG267" t="s">
        <v>56</v>
      </c>
      <c r="AH267" t="str">
        <f>"Trad IRN"</f>
        <v>Trad IRN</v>
      </c>
      <c r="AI267" t="str">
        <f>"Bldg IRN"</f>
        <v>Bldg IRN</v>
      </c>
      <c r="AJ267" t="s">
        <v>48</v>
      </c>
      <c r="AK267" t="s">
        <v>48</v>
      </c>
      <c r="AL267" t="s">
        <v>53</v>
      </c>
      <c r="AM267">
        <v>1113.0999999999999</v>
      </c>
      <c r="AN267">
        <v>1113.0999999999999</v>
      </c>
      <c r="AO267">
        <v>15</v>
      </c>
    </row>
    <row r="268" spans="1:41" x14ac:dyDescent="0.3">
      <c r="A268" t="str">
        <f>"Trad IRN"</f>
        <v>Trad IRN</v>
      </c>
      <c r="B268" t="str">
        <f>"Bldg IRN"</f>
        <v>Bldg IRN</v>
      </c>
      <c r="C268" t="s">
        <v>41</v>
      </c>
      <c r="D268" t="s">
        <v>3</v>
      </c>
      <c r="E268" t="s">
        <v>80</v>
      </c>
      <c r="F268" t="s">
        <v>81</v>
      </c>
      <c r="G268" t="s">
        <v>82</v>
      </c>
      <c r="H268" t="s">
        <v>83</v>
      </c>
      <c r="I268" t="str">
        <f>"Trad IRN"</f>
        <v>Trad IRN</v>
      </c>
      <c r="J268" t="s">
        <v>43</v>
      </c>
      <c r="K268" t="s">
        <v>44</v>
      </c>
      <c r="L268" t="s">
        <v>45</v>
      </c>
      <c r="M268" t="s">
        <v>46</v>
      </c>
      <c r="N268" t="str">
        <f t="shared" si="26"/>
        <v>08/18/2022</v>
      </c>
      <c r="O268" t="str">
        <f t="shared" si="25"/>
        <v>12/31/2500</v>
      </c>
      <c r="P268">
        <v>1</v>
      </c>
      <c r="Q268">
        <v>1</v>
      </c>
      <c r="R268">
        <v>1</v>
      </c>
      <c r="S268">
        <v>0</v>
      </c>
      <c r="T268">
        <v>1</v>
      </c>
      <c r="U268">
        <v>0</v>
      </c>
      <c r="V268" t="str">
        <f>"Trad IRN"</f>
        <v>Trad IRN</v>
      </c>
      <c r="W268">
        <v>100</v>
      </c>
      <c r="X268" t="s">
        <v>47</v>
      </c>
      <c r="Z268" t="s">
        <v>47</v>
      </c>
      <c r="AB268" t="str">
        <f>"04"</f>
        <v>04</v>
      </c>
      <c r="AC268" t="str">
        <f>"12"</f>
        <v>12</v>
      </c>
      <c r="AD268" t="str">
        <f>"6"</f>
        <v>6</v>
      </c>
      <c r="AE268" t="s">
        <v>50</v>
      </c>
      <c r="AF268">
        <v>0</v>
      </c>
      <c r="AG268" t="s">
        <v>56</v>
      </c>
      <c r="AH268" t="str">
        <f>"Trad IRN"</f>
        <v>Trad IRN</v>
      </c>
      <c r="AI268" t="str">
        <f>"Bldg IRN"</f>
        <v>Bldg IRN</v>
      </c>
      <c r="AJ268" t="s">
        <v>48</v>
      </c>
      <c r="AK268" t="s">
        <v>48</v>
      </c>
      <c r="AL268" t="s">
        <v>53</v>
      </c>
      <c r="AM268">
        <v>1113.0999999999999</v>
      </c>
      <c r="AN268">
        <v>1113.0999999999999</v>
      </c>
      <c r="AO268">
        <v>15</v>
      </c>
    </row>
    <row r="269" spans="1:41" x14ac:dyDescent="0.3">
      <c r="A269" t="str">
        <f>"Trad IRN"</f>
        <v>Trad IRN</v>
      </c>
      <c r="B269" t="str">
        <f>"Bldg IRN"</f>
        <v>Bldg IRN</v>
      </c>
      <c r="C269" t="s">
        <v>41</v>
      </c>
      <c r="D269" t="s">
        <v>3</v>
      </c>
      <c r="E269" t="s">
        <v>80</v>
      </c>
      <c r="F269" t="s">
        <v>81</v>
      </c>
      <c r="G269" t="s">
        <v>82</v>
      </c>
      <c r="H269" t="s">
        <v>83</v>
      </c>
      <c r="I269" t="str">
        <f>"Trad IRN"</f>
        <v>Trad IRN</v>
      </c>
      <c r="J269" t="s">
        <v>43</v>
      </c>
      <c r="K269" t="s">
        <v>44</v>
      </c>
      <c r="L269" t="s">
        <v>45</v>
      </c>
      <c r="M269" t="s">
        <v>46</v>
      </c>
      <c r="N269" t="str">
        <f t="shared" si="26"/>
        <v>08/18/2022</v>
      </c>
      <c r="O269" t="str">
        <f t="shared" si="25"/>
        <v>12/31/2500</v>
      </c>
      <c r="P269">
        <v>1</v>
      </c>
      <c r="Q269">
        <v>1</v>
      </c>
      <c r="S269">
        <v>1</v>
      </c>
      <c r="T269">
        <v>1</v>
      </c>
      <c r="U269">
        <v>0</v>
      </c>
      <c r="V269" t="str">
        <f>"Trad IRN"</f>
        <v>Trad IRN</v>
      </c>
      <c r="W269">
        <v>100</v>
      </c>
      <c r="X269" t="s">
        <v>47</v>
      </c>
      <c r="Z269" t="s">
        <v>47</v>
      </c>
      <c r="AB269" t="str">
        <f>"05"</f>
        <v>05</v>
      </c>
      <c r="AC269" t="s">
        <v>48</v>
      </c>
      <c r="AD269" t="s">
        <v>49</v>
      </c>
      <c r="AE269" t="s">
        <v>50</v>
      </c>
      <c r="AF269">
        <v>0</v>
      </c>
      <c r="AG269" t="s">
        <v>56</v>
      </c>
      <c r="AH269" t="str">
        <f>"Trad IRN"</f>
        <v>Trad IRN</v>
      </c>
      <c r="AI269" t="str">
        <f>"Bldg IRN"</f>
        <v>Bldg IRN</v>
      </c>
      <c r="AJ269" t="s">
        <v>48</v>
      </c>
      <c r="AK269" t="s">
        <v>48</v>
      </c>
      <c r="AL269" t="s">
        <v>53</v>
      </c>
      <c r="AM269">
        <v>1113.0999999999999</v>
      </c>
      <c r="AN269">
        <v>1113.0999999999999</v>
      </c>
      <c r="AO269">
        <v>15</v>
      </c>
    </row>
    <row r="270" spans="1:41" x14ac:dyDescent="0.3">
      <c r="A270" t="str">
        <f>"Trad IRN"</f>
        <v>Trad IRN</v>
      </c>
      <c r="B270" t="str">
        <f>"Bldg IRN"</f>
        <v>Bldg IRN</v>
      </c>
      <c r="C270" t="s">
        <v>41</v>
      </c>
      <c r="D270" t="s">
        <v>3</v>
      </c>
      <c r="E270" t="s">
        <v>80</v>
      </c>
      <c r="F270" t="s">
        <v>81</v>
      </c>
      <c r="G270" t="s">
        <v>82</v>
      </c>
      <c r="H270" t="s">
        <v>83</v>
      </c>
      <c r="I270" t="str">
        <f>"Trad IRN"</f>
        <v>Trad IRN</v>
      </c>
      <c r="J270" t="s">
        <v>43</v>
      </c>
      <c r="K270" t="s">
        <v>44</v>
      </c>
      <c r="L270" t="s">
        <v>45</v>
      </c>
      <c r="M270" t="s">
        <v>46</v>
      </c>
      <c r="N270" t="str">
        <f t="shared" si="26"/>
        <v>08/18/2022</v>
      </c>
      <c r="O270" t="str">
        <f t="shared" si="25"/>
        <v>12/31/2500</v>
      </c>
      <c r="P270">
        <v>1</v>
      </c>
      <c r="Q270">
        <v>1</v>
      </c>
      <c r="R270">
        <v>1</v>
      </c>
      <c r="S270">
        <v>0</v>
      </c>
      <c r="T270">
        <v>1</v>
      </c>
      <c r="U270">
        <v>0</v>
      </c>
      <c r="V270" t="str">
        <f>"Trad IRN"</f>
        <v>Trad IRN</v>
      </c>
      <c r="W270">
        <v>100</v>
      </c>
      <c r="X270" t="s">
        <v>47</v>
      </c>
      <c r="Z270" t="s">
        <v>47</v>
      </c>
      <c r="AB270" t="str">
        <f>"01"</f>
        <v>01</v>
      </c>
      <c r="AC270" t="str">
        <f>"12"</f>
        <v>12</v>
      </c>
      <c r="AD270" t="str">
        <f>"6"</f>
        <v>6</v>
      </c>
      <c r="AE270" t="s">
        <v>55</v>
      </c>
      <c r="AF270">
        <v>0</v>
      </c>
      <c r="AG270" t="s">
        <v>56</v>
      </c>
      <c r="AH270" t="str">
        <f>"Trad IRN"</f>
        <v>Trad IRN</v>
      </c>
      <c r="AI270" t="str">
        <f>"Bldg IRN"</f>
        <v>Bldg IRN</v>
      </c>
      <c r="AJ270" t="s">
        <v>48</v>
      </c>
      <c r="AK270" t="s">
        <v>48</v>
      </c>
      <c r="AL270" t="s">
        <v>53</v>
      </c>
      <c r="AM270">
        <v>1113.0999999999999</v>
      </c>
      <c r="AN270">
        <v>1113.0999999999999</v>
      </c>
      <c r="AO270">
        <v>15</v>
      </c>
    </row>
    <row r="271" spans="1:41" x14ac:dyDescent="0.3">
      <c r="A271" t="str">
        <f>"Trad IRN"</f>
        <v>Trad IRN</v>
      </c>
      <c r="B271" t="str">
        <f>"Bldg IRN"</f>
        <v>Bldg IRN</v>
      </c>
      <c r="C271" t="s">
        <v>41</v>
      </c>
      <c r="D271" t="s">
        <v>3</v>
      </c>
      <c r="E271" t="s">
        <v>80</v>
      </c>
      <c r="F271" t="s">
        <v>81</v>
      </c>
      <c r="G271" t="s">
        <v>82</v>
      </c>
      <c r="H271" t="s">
        <v>83</v>
      </c>
      <c r="I271" t="str">
        <f>"Trad IRN"</f>
        <v>Trad IRN</v>
      </c>
      <c r="J271" t="s">
        <v>43</v>
      </c>
      <c r="K271" t="s">
        <v>44</v>
      </c>
      <c r="L271" t="s">
        <v>45</v>
      </c>
      <c r="M271" t="s">
        <v>46</v>
      </c>
      <c r="N271" t="str">
        <f t="shared" si="26"/>
        <v>08/18/2022</v>
      </c>
      <c r="O271" t="str">
        <f t="shared" si="25"/>
        <v>12/31/2500</v>
      </c>
      <c r="P271">
        <v>1</v>
      </c>
      <c r="Q271">
        <v>1</v>
      </c>
      <c r="R271">
        <v>1</v>
      </c>
      <c r="S271">
        <v>0</v>
      </c>
      <c r="T271">
        <v>1</v>
      </c>
      <c r="U271">
        <v>0</v>
      </c>
      <c r="V271" t="str">
        <f>"Trad IRN"</f>
        <v>Trad IRN</v>
      </c>
      <c r="W271">
        <v>100</v>
      </c>
      <c r="X271" t="s">
        <v>47</v>
      </c>
      <c r="Z271" t="s">
        <v>47</v>
      </c>
      <c r="AB271" t="str">
        <f>"04"</f>
        <v>04</v>
      </c>
      <c r="AC271" t="str">
        <f>"12"</f>
        <v>12</v>
      </c>
      <c r="AD271" t="str">
        <f>"6"</f>
        <v>6</v>
      </c>
      <c r="AE271" t="s">
        <v>50</v>
      </c>
      <c r="AF271">
        <v>0</v>
      </c>
      <c r="AG271" t="s">
        <v>56</v>
      </c>
      <c r="AH271" t="str">
        <f>"Trad IRN"</f>
        <v>Trad IRN</v>
      </c>
      <c r="AI271" t="str">
        <f>"Bldg IRN"</f>
        <v>Bldg IRN</v>
      </c>
      <c r="AJ271" t="s">
        <v>48</v>
      </c>
      <c r="AK271" t="s">
        <v>48</v>
      </c>
      <c r="AL271" t="s">
        <v>53</v>
      </c>
      <c r="AM271">
        <v>1113.0999999999999</v>
      </c>
      <c r="AN271">
        <v>1113.0999999999999</v>
      </c>
      <c r="AO271">
        <v>15</v>
      </c>
    </row>
    <row r="272" spans="1:41" x14ac:dyDescent="0.3">
      <c r="A272" t="str">
        <f>"Trad IRN"</f>
        <v>Trad IRN</v>
      </c>
      <c r="B272" t="str">
        <f>"Bldg IRN"</f>
        <v>Bldg IRN</v>
      </c>
      <c r="C272" t="s">
        <v>41</v>
      </c>
      <c r="D272" t="s">
        <v>3</v>
      </c>
      <c r="E272" t="s">
        <v>80</v>
      </c>
      <c r="F272" t="s">
        <v>81</v>
      </c>
      <c r="G272" t="s">
        <v>82</v>
      </c>
      <c r="H272" t="s">
        <v>83</v>
      </c>
      <c r="I272" t="str">
        <f>"Trad IRN"</f>
        <v>Trad IRN</v>
      </c>
      <c r="J272" t="s">
        <v>43</v>
      </c>
      <c r="K272" t="s">
        <v>44</v>
      </c>
      <c r="L272" t="s">
        <v>45</v>
      </c>
      <c r="M272" t="s">
        <v>46</v>
      </c>
      <c r="N272" t="str">
        <f t="shared" si="26"/>
        <v>08/18/2022</v>
      </c>
      <c r="O272" t="str">
        <f t="shared" si="25"/>
        <v>12/31/2500</v>
      </c>
      <c r="P272">
        <v>1</v>
      </c>
      <c r="Q272">
        <v>1</v>
      </c>
      <c r="S272">
        <v>0</v>
      </c>
      <c r="T272">
        <v>1</v>
      </c>
      <c r="U272">
        <v>0</v>
      </c>
      <c r="V272" t="str">
        <f>"Trad IRN"</f>
        <v>Trad IRN</v>
      </c>
      <c r="W272">
        <v>100</v>
      </c>
      <c r="X272" t="s">
        <v>47</v>
      </c>
      <c r="Z272" t="s">
        <v>47</v>
      </c>
      <c r="AB272" t="str">
        <f>"05"</f>
        <v>05</v>
      </c>
      <c r="AC272" t="s">
        <v>48</v>
      </c>
      <c r="AD272" t="s">
        <v>49</v>
      </c>
      <c r="AE272" t="s">
        <v>50</v>
      </c>
      <c r="AF272">
        <v>0</v>
      </c>
      <c r="AG272" t="s">
        <v>56</v>
      </c>
      <c r="AH272" t="str">
        <f>"Trad IRN"</f>
        <v>Trad IRN</v>
      </c>
      <c r="AI272" t="str">
        <f>"Bldg IRN"</f>
        <v>Bldg IRN</v>
      </c>
      <c r="AJ272" t="s">
        <v>48</v>
      </c>
      <c r="AK272" t="s">
        <v>48</v>
      </c>
      <c r="AL272" t="s">
        <v>53</v>
      </c>
      <c r="AM272">
        <v>1113.0999999999999</v>
      </c>
      <c r="AN272">
        <v>1113.0999999999999</v>
      </c>
      <c r="AO272">
        <v>15</v>
      </c>
    </row>
    <row r="273" spans="1:41" x14ac:dyDescent="0.3">
      <c r="A273" t="str">
        <f>"Trad IRN"</f>
        <v>Trad IRN</v>
      </c>
      <c r="B273" t="str">
        <f>"Bldg IRN"</f>
        <v>Bldg IRN</v>
      </c>
      <c r="C273" t="s">
        <v>41</v>
      </c>
      <c r="D273" t="s">
        <v>3</v>
      </c>
      <c r="E273" t="s">
        <v>80</v>
      </c>
      <c r="F273" t="s">
        <v>81</v>
      </c>
      <c r="G273" t="s">
        <v>82</v>
      </c>
      <c r="H273" t="s">
        <v>83</v>
      </c>
      <c r="I273" t="str">
        <f>"Trad IRN"</f>
        <v>Trad IRN</v>
      </c>
      <c r="J273" t="s">
        <v>43</v>
      </c>
      <c r="K273" t="s">
        <v>44</v>
      </c>
      <c r="L273" t="s">
        <v>45</v>
      </c>
      <c r="M273" t="s">
        <v>46</v>
      </c>
      <c r="N273" t="str">
        <f t="shared" si="26"/>
        <v>08/18/2022</v>
      </c>
      <c r="O273" t="str">
        <f t="shared" si="25"/>
        <v>12/31/2500</v>
      </c>
      <c r="P273">
        <v>1</v>
      </c>
      <c r="Q273">
        <v>1</v>
      </c>
      <c r="R273">
        <v>1</v>
      </c>
      <c r="S273">
        <v>0</v>
      </c>
      <c r="T273">
        <v>1</v>
      </c>
      <c r="U273">
        <v>0</v>
      </c>
      <c r="V273" t="str">
        <f>"Trad IRN"</f>
        <v>Trad IRN</v>
      </c>
      <c r="W273">
        <v>100</v>
      </c>
      <c r="X273" t="s">
        <v>47</v>
      </c>
      <c r="Z273" t="s">
        <v>47</v>
      </c>
      <c r="AB273" t="str">
        <f>"05"</f>
        <v>05</v>
      </c>
      <c r="AC273" t="str">
        <f>"10"</f>
        <v>10</v>
      </c>
      <c r="AD273" t="str">
        <f>"2"</f>
        <v>2</v>
      </c>
      <c r="AE273" t="s">
        <v>55</v>
      </c>
      <c r="AF273">
        <v>0</v>
      </c>
      <c r="AG273" t="s">
        <v>56</v>
      </c>
      <c r="AH273" t="str">
        <f>"Trad IRN"</f>
        <v>Trad IRN</v>
      </c>
      <c r="AI273" t="str">
        <f>"Bldg IRN"</f>
        <v>Bldg IRN</v>
      </c>
      <c r="AJ273" t="s">
        <v>48</v>
      </c>
      <c r="AK273" t="s">
        <v>48</v>
      </c>
      <c r="AL273" t="s">
        <v>53</v>
      </c>
      <c r="AM273">
        <v>1113.0999999999999</v>
      </c>
      <c r="AN273">
        <v>1113.0999999999999</v>
      </c>
      <c r="AO273">
        <v>15</v>
      </c>
    </row>
    <row r="274" spans="1:41" x14ac:dyDescent="0.3">
      <c r="A274" t="str">
        <f>"Trad IRN"</f>
        <v>Trad IRN</v>
      </c>
      <c r="B274" t="str">
        <f>"Bldg IRN"</f>
        <v>Bldg IRN</v>
      </c>
      <c r="C274" t="s">
        <v>41</v>
      </c>
      <c r="D274" t="s">
        <v>3</v>
      </c>
      <c r="E274" t="s">
        <v>80</v>
      </c>
      <c r="F274" t="s">
        <v>81</v>
      </c>
      <c r="G274" t="s">
        <v>82</v>
      </c>
      <c r="H274" t="s">
        <v>83</v>
      </c>
      <c r="I274" t="str">
        <f>"Trad IRN"</f>
        <v>Trad IRN</v>
      </c>
      <c r="J274" t="s">
        <v>43</v>
      </c>
      <c r="K274" t="s">
        <v>44</v>
      </c>
      <c r="L274" t="s">
        <v>45</v>
      </c>
      <c r="M274" t="s">
        <v>46</v>
      </c>
      <c r="N274" t="str">
        <f t="shared" si="26"/>
        <v>08/18/2022</v>
      </c>
      <c r="O274" t="str">
        <f t="shared" si="25"/>
        <v>12/31/2500</v>
      </c>
      <c r="P274">
        <v>1</v>
      </c>
      <c r="Q274">
        <v>1</v>
      </c>
      <c r="S274">
        <v>0</v>
      </c>
      <c r="T274">
        <v>1</v>
      </c>
      <c r="U274">
        <v>0</v>
      </c>
      <c r="V274" t="str">
        <f>"Trad IRN"</f>
        <v>Trad IRN</v>
      </c>
      <c r="W274">
        <v>100</v>
      </c>
      <c r="X274" t="s">
        <v>47</v>
      </c>
      <c r="Z274" t="s">
        <v>47</v>
      </c>
      <c r="AB274" t="s">
        <v>57</v>
      </c>
      <c r="AC274" t="s">
        <v>48</v>
      </c>
      <c r="AD274" t="s">
        <v>49</v>
      </c>
      <c r="AE274" t="s">
        <v>50</v>
      </c>
      <c r="AF274">
        <v>0</v>
      </c>
      <c r="AG274" t="s">
        <v>56</v>
      </c>
      <c r="AH274" t="str">
        <f>"Trad IRN"</f>
        <v>Trad IRN</v>
      </c>
      <c r="AI274" t="str">
        <f>"Bldg IRN"</f>
        <v>Bldg IRN</v>
      </c>
      <c r="AJ274" t="s">
        <v>48</v>
      </c>
      <c r="AK274" t="s">
        <v>48</v>
      </c>
      <c r="AL274" t="s">
        <v>53</v>
      </c>
      <c r="AM274">
        <v>1113.0999999999999</v>
      </c>
      <c r="AN274">
        <v>1113.0999999999999</v>
      </c>
      <c r="AO274">
        <v>15</v>
      </c>
    </row>
    <row r="275" spans="1:41" x14ac:dyDescent="0.3">
      <c r="A275" t="str">
        <f>"Trad IRN"</f>
        <v>Trad IRN</v>
      </c>
      <c r="B275" t="str">
        <f>"Bldg IRN"</f>
        <v>Bldg IRN</v>
      </c>
      <c r="C275" t="s">
        <v>41</v>
      </c>
      <c r="D275" t="s">
        <v>3</v>
      </c>
      <c r="E275" t="s">
        <v>80</v>
      </c>
      <c r="F275" t="s">
        <v>81</v>
      </c>
      <c r="G275" t="s">
        <v>82</v>
      </c>
      <c r="H275" t="s">
        <v>83</v>
      </c>
      <c r="I275" t="str">
        <f>"Trad IRN"</f>
        <v>Trad IRN</v>
      </c>
      <c r="J275" t="s">
        <v>43</v>
      </c>
      <c r="K275" t="s">
        <v>44</v>
      </c>
      <c r="L275" t="s">
        <v>45</v>
      </c>
      <c r="M275" t="s">
        <v>46</v>
      </c>
      <c r="N275" t="str">
        <f t="shared" si="26"/>
        <v>08/18/2022</v>
      </c>
      <c r="O275" t="str">
        <f t="shared" si="25"/>
        <v>12/31/2500</v>
      </c>
      <c r="P275">
        <v>1</v>
      </c>
      <c r="Q275">
        <v>1</v>
      </c>
      <c r="R275">
        <v>1</v>
      </c>
      <c r="S275">
        <v>0</v>
      </c>
      <c r="T275">
        <v>1</v>
      </c>
      <c r="U275">
        <v>0</v>
      </c>
      <c r="V275" t="str">
        <f>"Trad IRN"</f>
        <v>Trad IRN</v>
      </c>
      <c r="W275">
        <v>100</v>
      </c>
      <c r="X275" t="s">
        <v>47</v>
      </c>
      <c r="Z275" t="s">
        <v>47</v>
      </c>
      <c r="AB275" t="str">
        <f>"03"</f>
        <v>03</v>
      </c>
      <c r="AC275" t="str">
        <f>"12"</f>
        <v>12</v>
      </c>
      <c r="AD275" t="str">
        <f>"6"</f>
        <v>6</v>
      </c>
      <c r="AE275" t="s">
        <v>50</v>
      </c>
      <c r="AF275">
        <v>0</v>
      </c>
      <c r="AG275" t="s">
        <v>56</v>
      </c>
      <c r="AH275" t="str">
        <f>"Trad IRN"</f>
        <v>Trad IRN</v>
      </c>
      <c r="AI275" t="str">
        <f>"Bldg IRN"</f>
        <v>Bldg IRN</v>
      </c>
      <c r="AJ275" t="s">
        <v>48</v>
      </c>
      <c r="AK275" t="s">
        <v>48</v>
      </c>
      <c r="AL275" t="s">
        <v>53</v>
      </c>
      <c r="AM275">
        <v>1113.0999999999999</v>
      </c>
      <c r="AN275">
        <v>1113.0999999999999</v>
      </c>
      <c r="AO275">
        <v>15</v>
      </c>
    </row>
    <row r="276" spans="1:41" x14ac:dyDescent="0.3">
      <c r="A276" t="str">
        <f>"Trad IRN"</f>
        <v>Trad IRN</v>
      </c>
      <c r="B276" t="str">
        <f>"Bldg IRN"</f>
        <v>Bldg IRN</v>
      </c>
      <c r="C276" t="s">
        <v>41</v>
      </c>
      <c r="D276" t="s">
        <v>3</v>
      </c>
      <c r="E276" t="s">
        <v>80</v>
      </c>
      <c r="F276" t="s">
        <v>81</v>
      </c>
      <c r="G276" t="s">
        <v>82</v>
      </c>
      <c r="H276" t="s">
        <v>83</v>
      </c>
      <c r="I276" t="str">
        <f>"Trad IRN"</f>
        <v>Trad IRN</v>
      </c>
      <c r="J276" t="s">
        <v>43</v>
      </c>
      <c r="K276" t="s">
        <v>44</v>
      </c>
      <c r="L276" t="s">
        <v>45</v>
      </c>
      <c r="M276" t="s">
        <v>46</v>
      </c>
      <c r="N276" t="str">
        <f t="shared" si="26"/>
        <v>08/18/2022</v>
      </c>
      <c r="O276" t="str">
        <f t="shared" si="25"/>
        <v>12/31/2500</v>
      </c>
      <c r="P276">
        <v>1</v>
      </c>
      <c r="Q276">
        <v>1</v>
      </c>
      <c r="S276">
        <v>1</v>
      </c>
      <c r="T276">
        <v>1</v>
      </c>
      <c r="U276">
        <v>0</v>
      </c>
      <c r="V276" t="str">
        <f>"Trad IRN"</f>
        <v>Trad IRN</v>
      </c>
      <c r="W276">
        <v>100</v>
      </c>
      <c r="X276" t="s">
        <v>47</v>
      </c>
      <c r="Z276" t="s">
        <v>47</v>
      </c>
      <c r="AB276" t="str">
        <f>"03"</f>
        <v>03</v>
      </c>
      <c r="AC276" t="s">
        <v>48</v>
      </c>
      <c r="AD276" t="s">
        <v>49</v>
      </c>
      <c r="AE276" t="s">
        <v>50</v>
      </c>
      <c r="AF276">
        <v>0</v>
      </c>
      <c r="AG276" t="s">
        <v>56</v>
      </c>
      <c r="AH276" t="str">
        <f>"Trad IRN"</f>
        <v>Trad IRN</v>
      </c>
      <c r="AI276" t="str">
        <f>"Bldg IRN"</f>
        <v>Bldg IRN</v>
      </c>
      <c r="AJ276" t="s">
        <v>48</v>
      </c>
      <c r="AK276" t="s">
        <v>48</v>
      </c>
      <c r="AL276" t="s">
        <v>53</v>
      </c>
      <c r="AM276">
        <v>1113.0999999999999</v>
      </c>
      <c r="AN276">
        <v>1113.0999999999999</v>
      </c>
      <c r="AO276">
        <v>15</v>
      </c>
    </row>
    <row r="277" spans="1:41" x14ac:dyDescent="0.3">
      <c r="A277" t="str">
        <f>"Trad IRN"</f>
        <v>Trad IRN</v>
      </c>
      <c r="B277" t="str">
        <f>"Bldg IRN"</f>
        <v>Bldg IRN</v>
      </c>
      <c r="C277" t="s">
        <v>41</v>
      </c>
      <c r="D277" t="s">
        <v>3</v>
      </c>
      <c r="E277" t="s">
        <v>80</v>
      </c>
      <c r="F277" t="s">
        <v>81</v>
      </c>
      <c r="G277" t="s">
        <v>82</v>
      </c>
      <c r="H277" t="s">
        <v>83</v>
      </c>
      <c r="I277" t="str">
        <f>"Trad IRN"</f>
        <v>Trad IRN</v>
      </c>
      <c r="J277" t="s">
        <v>43</v>
      </c>
      <c r="K277" t="s">
        <v>44</v>
      </c>
      <c r="L277" t="s">
        <v>45</v>
      </c>
      <c r="M277" t="s">
        <v>46</v>
      </c>
      <c r="N277" t="str">
        <f t="shared" si="26"/>
        <v>08/18/2022</v>
      </c>
      <c r="O277" t="str">
        <f t="shared" si="25"/>
        <v>12/31/2500</v>
      </c>
      <c r="P277">
        <v>1</v>
      </c>
      <c r="Q277">
        <v>1</v>
      </c>
      <c r="S277">
        <v>0</v>
      </c>
      <c r="T277">
        <v>1</v>
      </c>
      <c r="U277">
        <v>0</v>
      </c>
      <c r="V277" t="str">
        <f>"Trad IRN"</f>
        <v>Trad IRN</v>
      </c>
      <c r="W277">
        <v>100</v>
      </c>
      <c r="X277" t="s">
        <v>47</v>
      </c>
      <c r="Z277" t="s">
        <v>47</v>
      </c>
      <c r="AB277" t="str">
        <f>"01"</f>
        <v>01</v>
      </c>
      <c r="AC277" t="s">
        <v>48</v>
      </c>
      <c r="AD277" t="s">
        <v>49</v>
      </c>
      <c r="AE277" t="s">
        <v>50</v>
      </c>
      <c r="AF277">
        <v>0</v>
      </c>
      <c r="AG277" t="s">
        <v>56</v>
      </c>
      <c r="AH277" t="str">
        <f>"Trad IRN"</f>
        <v>Trad IRN</v>
      </c>
      <c r="AI277" t="str">
        <f>"Bldg IRN"</f>
        <v>Bldg IRN</v>
      </c>
      <c r="AJ277" t="s">
        <v>48</v>
      </c>
      <c r="AK277" t="s">
        <v>48</v>
      </c>
      <c r="AL277" t="s">
        <v>53</v>
      </c>
      <c r="AM277">
        <v>1113.0999999999999</v>
      </c>
      <c r="AN277">
        <v>1113.0999999999999</v>
      </c>
      <c r="AO277">
        <v>15</v>
      </c>
    </row>
    <row r="278" spans="1:41" x14ac:dyDescent="0.3">
      <c r="A278" t="str">
        <f>"Trad IRN"</f>
        <v>Trad IRN</v>
      </c>
      <c r="B278" t="str">
        <f>"Bldg IRN"</f>
        <v>Bldg IRN</v>
      </c>
      <c r="C278" t="s">
        <v>41</v>
      </c>
      <c r="D278" t="s">
        <v>3</v>
      </c>
      <c r="E278" t="s">
        <v>80</v>
      </c>
      <c r="F278" t="s">
        <v>81</v>
      </c>
      <c r="G278" t="s">
        <v>82</v>
      </c>
      <c r="H278" t="s">
        <v>83</v>
      </c>
      <c r="I278" t="str">
        <f>"Trad IRN"</f>
        <v>Trad IRN</v>
      </c>
      <c r="J278" t="s">
        <v>43</v>
      </c>
      <c r="K278" t="s">
        <v>44</v>
      </c>
      <c r="L278" t="s">
        <v>45</v>
      </c>
      <c r="M278" t="s">
        <v>46</v>
      </c>
      <c r="N278" t="str">
        <f t="shared" si="26"/>
        <v>08/18/2022</v>
      </c>
      <c r="O278" t="str">
        <f t="shared" si="25"/>
        <v>12/31/2500</v>
      </c>
      <c r="P278">
        <v>1</v>
      </c>
      <c r="Q278">
        <v>1</v>
      </c>
      <c r="S278">
        <v>0</v>
      </c>
      <c r="T278">
        <v>1</v>
      </c>
      <c r="U278">
        <v>0</v>
      </c>
      <c r="V278" t="str">
        <f>"Trad IRN"</f>
        <v>Trad IRN</v>
      </c>
      <c r="W278">
        <v>100</v>
      </c>
      <c r="X278" t="s">
        <v>47</v>
      </c>
      <c r="Z278" t="s">
        <v>47</v>
      </c>
      <c r="AB278" t="str">
        <f>"01"</f>
        <v>01</v>
      </c>
      <c r="AC278" t="s">
        <v>48</v>
      </c>
      <c r="AD278" t="s">
        <v>49</v>
      </c>
      <c r="AE278" t="s">
        <v>50</v>
      </c>
      <c r="AF278">
        <v>0</v>
      </c>
      <c r="AG278" t="s">
        <v>56</v>
      </c>
      <c r="AH278" t="str">
        <f>"Trad IRN"</f>
        <v>Trad IRN</v>
      </c>
      <c r="AI278" t="str">
        <f>"Bldg IRN"</f>
        <v>Bldg IRN</v>
      </c>
      <c r="AJ278" t="s">
        <v>48</v>
      </c>
      <c r="AK278" t="s">
        <v>48</v>
      </c>
      <c r="AL278" t="s">
        <v>53</v>
      </c>
      <c r="AM278">
        <v>1113.0999999999999</v>
      </c>
      <c r="AN278">
        <v>1113.0999999999999</v>
      </c>
      <c r="AO278">
        <v>15</v>
      </c>
    </row>
    <row r="279" spans="1:41" x14ac:dyDescent="0.3">
      <c r="A279" t="str">
        <f>"Trad IRN"</f>
        <v>Trad IRN</v>
      </c>
      <c r="B279" t="str">
        <f>"Bldg IRN"</f>
        <v>Bldg IRN</v>
      </c>
      <c r="C279" t="s">
        <v>41</v>
      </c>
      <c r="D279" t="s">
        <v>3</v>
      </c>
      <c r="E279" t="s">
        <v>80</v>
      </c>
      <c r="F279" t="s">
        <v>81</v>
      </c>
      <c r="G279" t="s">
        <v>82</v>
      </c>
      <c r="H279" t="s">
        <v>83</v>
      </c>
      <c r="I279" t="str">
        <f>"Trad IRN"</f>
        <v>Trad IRN</v>
      </c>
      <c r="J279" t="s">
        <v>43</v>
      </c>
      <c r="K279" t="s">
        <v>44</v>
      </c>
      <c r="L279" t="s">
        <v>45</v>
      </c>
      <c r="M279" t="s">
        <v>46</v>
      </c>
      <c r="N279" t="str">
        <f t="shared" si="26"/>
        <v>08/18/2022</v>
      </c>
      <c r="O279" t="str">
        <f t="shared" si="25"/>
        <v>12/31/2500</v>
      </c>
      <c r="P279">
        <v>1</v>
      </c>
      <c r="Q279">
        <v>1</v>
      </c>
      <c r="S279">
        <v>0</v>
      </c>
      <c r="T279">
        <v>1</v>
      </c>
      <c r="U279">
        <v>0</v>
      </c>
      <c r="V279" t="str">
        <f>"Trad IRN"</f>
        <v>Trad IRN</v>
      </c>
      <c r="W279">
        <v>100</v>
      </c>
      <c r="X279" t="s">
        <v>47</v>
      </c>
      <c r="Z279" t="s">
        <v>47</v>
      </c>
      <c r="AB279" t="str">
        <f>"01"</f>
        <v>01</v>
      </c>
      <c r="AC279" t="s">
        <v>48</v>
      </c>
      <c r="AD279" t="s">
        <v>49</v>
      </c>
      <c r="AE279" t="s">
        <v>50</v>
      </c>
      <c r="AF279">
        <v>0</v>
      </c>
      <c r="AG279" t="s">
        <v>56</v>
      </c>
      <c r="AH279" t="str">
        <f>"Trad IRN"</f>
        <v>Trad IRN</v>
      </c>
      <c r="AI279" t="str">
        <f>"Bldg IRN"</f>
        <v>Bldg IRN</v>
      </c>
      <c r="AJ279" t="s">
        <v>48</v>
      </c>
      <c r="AK279" t="s">
        <v>48</v>
      </c>
      <c r="AL279" t="s">
        <v>53</v>
      </c>
      <c r="AM279">
        <v>1113.0999999999999</v>
      </c>
      <c r="AN279">
        <v>1113.0999999999999</v>
      </c>
      <c r="AO279">
        <v>15</v>
      </c>
    </row>
    <row r="280" spans="1:41" x14ac:dyDescent="0.3">
      <c r="A280" t="str">
        <f>"Trad IRN"</f>
        <v>Trad IRN</v>
      </c>
      <c r="B280" t="str">
        <f>"Bldg IRN"</f>
        <v>Bldg IRN</v>
      </c>
      <c r="C280" t="s">
        <v>41</v>
      </c>
      <c r="D280" t="s">
        <v>3</v>
      </c>
      <c r="E280" t="s">
        <v>80</v>
      </c>
      <c r="F280" t="s">
        <v>81</v>
      </c>
      <c r="G280" t="s">
        <v>82</v>
      </c>
      <c r="H280" t="s">
        <v>83</v>
      </c>
      <c r="I280" t="str">
        <f>"Trad IRN"</f>
        <v>Trad IRN</v>
      </c>
      <c r="J280" t="s">
        <v>43</v>
      </c>
      <c r="K280" t="s">
        <v>44</v>
      </c>
      <c r="L280" t="s">
        <v>45</v>
      </c>
      <c r="M280" t="s">
        <v>46</v>
      </c>
      <c r="N280" t="str">
        <f t="shared" si="26"/>
        <v>08/18/2022</v>
      </c>
      <c r="O280" t="str">
        <f t="shared" si="25"/>
        <v>12/31/2500</v>
      </c>
      <c r="P280">
        <v>1</v>
      </c>
      <c r="Q280">
        <v>1</v>
      </c>
      <c r="S280">
        <v>1</v>
      </c>
      <c r="T280">
        <v>1</v>
      </c>
      <c r="U280">
        <v>0</v>
      </c>
      <c r="V280" t="str">
        <f>"Trad IRN"</f>
        <v>Trad IRN</v>
      </c>
      <c r="W280">
        <v>100</v>
      </c>
      <c r="X280" t="s">
        <v>47</v>
      </c>
      <c r="Z280" t="s">
        <v>47</v>
      </c>
      <c r="AB280" t="str">
        <f>"05"</f>
        <v>05</v>
      </c>
      <c r="AC280" t="s">
        <v>48</v>
      </c>
      <c r="AD280" t="s">
        <v>49</v>
      </c>
      <c r="AE280" t="s">
        <v>50</v>
      </c>
      <c r="AF280">
        <v>0</v>
      </c>
      <c r="AG280" t="s">
        <v>56</v>
      </c>
      <c r="AH280" t="str">
        <f>"Trad IRN"</f>
        <v>Trad IRN</v>
      </c>
      <c r="AI280" t="str">
        <f>"Bldg IRN"</f>
        <v>Bldg IRN</v>
      </c>
      <c r="AJ280" t="s">
        <v>48</v>
      </c>
      <c r="AK280" t="s">
        <v>48</v>
      </c>
      <c r="AL280" t="s">
        <v>53</v>
      </c>
      <c r="AM280">
        <v>1113.0999999999999</v>
      </c>
      <c r="AN280">
        <v>1113.0999999999999</v>
      </c>
      <c r="AO280">
        <v>15</v>
      </c>
    </row>
    <row r="281" spans="1:41" x14ac:dyDescent="0.3">
      <c r="A281" t="str">
        <f>"Trad IRN"</f>
        <v>Trad IRN</v>
      </c>
      <c r="B281" t="str">
        <f>"Bldg IRN"</f>
        <v>Bldg IRN</v>
      </c>
      <c r="C281" t="s">
        <v>41</v>
      </c>
      <c r="D281" t="s">
        <v>3</v>
      </c>
      <c r="E281" t="s">
        <v>80</v>
      </c>
      <c r="F281" t="s">
        <v>81</v>
      </c>
      <c r="G281" t="s">
        <v>82</v>
      </c>
      <c r="H281" t="s">
        <v>83</v>
      </c>
      <c r="I281" t="str">
        <f>"Trad IRN"</f>
        <v>Trad IRN</v>
      </c>
      <c r="J281" t="s">
        <v>43</v>
      </c>
      <c r="K281" t="s">
        <v>44</v>
      </c>
      <c r="L281" t="s">
        <v>45</v>
      </c>
      <c r="M281" t="s">
        <v>46</v>
      </c>
      <c r="N281" t="str">
        <f t="shared" si="26"/>
        <v>08/18/2022</v>
      </c>
      <c r="O281" t="str">
        <f t="shared" si="25"/>
        <v>12/31/2500</v>
      </c>
      <c r="P281">
        <v>1</v>
      </c>
      <c r="Q281">
        <v>1</v>
      </c>
      <c r="S281">
        <v>0</v>
      </c>
      <c r="T281">
        <v>1</v>
      </c>
      <c r="U281">
        <v>0</v>
      </c>
      <c r="V281" t="str">
        <f>"Trad IRN"</f>
        <v>Trad IRN</v>
      </c>
      <c r="W281">
        <v>100</v>
      </c>
      <c r="X281" t="s">
        <v>47</v>
      </c>
      <c r="Z281" t="s">
        <v>47</v>
      </c>
      <c r="AB281" t="str">
        <f>"03"</f>
        <v>03</v>
      </c>
      <c r="AC281" t="s">
        <v>48</v>
      </c>
      <c r="AD281" t="s">
        <v>49</v>
      </c>
      <c r="AE281" t="s">
        <v>50</v>
      </c>
      <c r="AF281">
        <v>0</v>
      </c>
      <c r="AG281" t="s">
        <v>56</v>
      </c>
      <c r="AH281" t="str">
        <f>"Trad IRN"</f>
        <v>Trad IRN</v>
      </c>
      <c r="AI281" t="str">
        <f>"Bldg IRN"</f>
        <v>Bldg IRN</v>
      </c>
      <c r="AJ281" t="s">
        <v>48</v>
      </c>
      <c r="AK281" t="s">
        <v>48</v>
      </c>
      <c r="AL281" t="s">
        <v>53</v>
      </c>
      <c r="AM281">
        <v>1113.0999999999999</v>
      </c>
      <c r="AN281">
        <v>1113.0999999999999</v>
      </c>
      <c r="AO281">
        <v>15</v>
      </c>
    </row>
    <row r="282" spans="1:41" x14ac:dyDescent="0.3">
      <c r="A282" t="str">
        <f>"Trad IRN"</f>
        <v>Trad IRN</v>
      </c>
      <c r="B282" t="str">
        <f>"Bldg IRN"</f>
        <v>Bldg IRN</v>
      </c>
      <c r="C282" t="s">
        <v>41</v>
      </c>
      <c r="D282" t="s">
        <v>3</v>
      </c>
      <c r="E282" t="s">
        <v>80</v>
      </c>
      <c r="F282" t="s">
        <v>81</v>
      </c>
      <c r="G282" t="s">
        <v>82</v>
      </c>
      <c r="H282" t="s">
        <v>83</v>
      </c>
      <c r="I282" t="str">
        <f>"Trad IRN"</f>
        <v>Trad IRN</v>
      </c>
      <c r="J282" t="s">
        <v>43</v>
      </c>
      <c r="K282" t="s">
        <v>44</v>
      </c>
      <c r="L282" t="s">
        <v>45</v>
      </c>
      <c r="M282" t="s">
        <v>46</v>
      </c>
      <c r="N282" t="str">
        <f>"11/09/2022"</f>
        <v>11/09/2022</v>
      </c>
      <c r="O282" t="str">
        <f>"11/15/2022"</f>
        <v>11/15/2022</v>
      </c>
      <c r="P282">
        <v>2.8837999999999999E-2</v>
      </c>
      <c r="Q282">
        <v>2.8837999999999999E-2</v>
      </c>
      <c r="S282">
        <v>0</v>
      </c>
      <c r="T282">
        <v>2.8837999999999999E-2</v>
      </c>
      <c r="U282">
        <v>0</v>
      </c>
      <c r="V282" t="str">
        <f>"Trad IRN"</f>
        <v>Trad IRN</v>
      </c>
      <c r="W282">
        <v>100</v>
      </c>
      <c r="X282" t="s">
        <v>47</v>
      </c>
      <c r="Z282" t="s">
        <v>47</v>
      </c>
      <c r="AB282" t="s">
        <v>57</v>
      </c>
      <c r="AC282" t="s">
        <v>48</v>
      </c>
      <c r="AD282" t="s">
        <v>49</v>
      </c>
      <c r="AE282" t="s">
        <v>50</v>
      </c>
      <c r="AF282">
        <v>0</v>
      </c>
      <c r="AG282" t="s">
        <v>56</v>
      </c>
      <c r="AH282" t="str">
        <f>"Trad IRN"</f>
        <v>Trad IRN</v>
      </c>
      <c r="AI282" t="str">
        <f>"Bldg IRN"</f>
        <v>Bldg IRN</v>
      </c>
      <c r="AJ282" t="s">
        <v>48</v>
      </c>
      <c r="AK282" t="s">
        <v>48</v>
      </c>
      <c r="AL282" t="s">
        <v>53</v>
      </c>
      <c r="AM282">
        <v>32.1</v>
      </c>
      <c r="AN282">
        <v>1113.0999999999999</v>
      </c>
      <c r="AO282">
        <v>15</v>
      </c>
    </row>
    <row r="283" spans="1:41" x14ac:dyDescent="0.3">
      <c r="A283" t="str">
        <f>"Trad IRN"</f>
        <v>Trad IRN</v>
      </c>
      <c r="B283" t="str">
        <f>"Bldg IRN"</f>
        <v>Bldg IRN</v>
      </c>
      <c r="C283" t="s">
        <v>41</v>
      </c>
      <c r="D283" t="s">
        <v>3</v>
      </c>
      <c r="E283" t="s">
        <v>80</v>
      </c>
      <c r="F283" t="s">
        <v>81</v>
      </c>
      <c r="G283" t="s">
        <v>82</v>
      </c>
      <c r="H283" t="s">
        <v>83</v>
      </c>
      <c r="I283" t="str">
        <f>"Trad IRN"</f>
        <v>Trad IRN</v>
      </c>
      <c r="J283" t="s">
        <v>43</v>
      </c>
      <c r="K283" t="s">
        <v>44</v>
      </c>
      <c r="L283" t="s">
        <v>45</v>
      </c>
      <c r="M283" t="s">
        <v>46</v>
      </c>
      <c r="N283" t="str">
        <f>"11/16/2022"</f>
        <v>11/16/2022</v>
      </c>
      <c r="O283" t="str">
        <f t="shared" ref="O283:O292" si="27">"12/31/2500"</f>
        <v>12/31/2500</v>
      </c>
      <c r="P283">
        <v>0.66328299999999996</v>
      </c>
      <c r="Q283">
        <v>0.66328299999999996</v>
      </c>
      <c r="S283">
        <v>0</v>
      </c>
      <c r="T283">
        <v>0.66328299999999996</v>
      </c>
      <c r="U283">
        <v>0</v>
      </c>
      <c r="V283" t="str">
        <f>"Trad IRN"</f>
        <v>Trad IRN</v>
      </c>
      <c r="W283">
        <v>100</v>
      </c>
      <c r="X283" t="s">
        <v>47</v>
      </c>
      <c r="Z283" t="s">
        <v>47</v>
      </c>
      <c r="AB283" t="s">
        <v>57</v>
      </c>
      <c r="AC283" t="s">
        <v>48</v>
      </c>
      <c r="AD283" t="s">
        <v>49</v>
      </c>
      <c r="AE283" t="s">
        <v>55</v>
      </c>
      <c r="AF283">
        <v>0</v>
      </c>
      <c r="AG283" t="s">
        <v>56</v>
      </c>
      <c r="AH283" t="str">
        <f>"Trad IRN"</f>
        <v>Trad IRN</v>
      </c>
      <c r="AI283" t="str">
        <f>"Bldg IRN"</f>
        <v>Bldg IRN</v>
      </c>
      <c r="AJ283" t="s">
        <v>48</v>
      </c>
      <c r="AK283" t="s">
        <v>48</v>
      </c>
      <c r="AL283" t="s">
        <v>53</v>
      </c>
      <c r="AM283">
        <v>738.3</v>
      </c>
      <c r="AN283">
        <v>1113.0999999999999</v>
      </c>
      <c r="AO283">
        <v>15</v>
      </c>
    </row>
    <row r="284" spans="1:41" x14ac:dyDescent="0.3">
      <c r="A284" t="str">
        <f>"Trad IRN"</f>
        <v>Trad IRN</v>
      </c>
      <c r="B284" t="str">
        <f>"Bldg IRN"</f>
        <v>Bldg IRN</v>
      </c>
      <c r="C284" t="s">
        <v>41</v>
      </c>
      <c r="D284" t="s">
        <v>3</v>
      </c>
      <c r="E284" t="s">
        <v>80</v>
      </c>
      <c r="F284" t="s">
        <v>81</v>
      </c>
      <c r="G284" t="s">
        <v>82</v>
      </c>
      <c r="H284" t="s">
        <v>83</v>
      </c>
      <c r="I284" t="str">
        <f>"Trad IRN"</f>
        <v>Trad IRN</v>
      </c>
      <c r="J284" t="s">
        <v>43</v>
      </c>
      <c r="K284" t="s">
        <v>44</v>
      </c>
      <c r="L284" t="s">
        <v>45</v>
      </c>
      <c r="M284" t="s">
        <v>46</v>
      </c>
      <c r="N284" t="str">
        <f t="shared" ref="N284:N307" si="28">"08/18/2022"</f>
        <v>08/18/2022</v>
      </c>
      <c r="O284" t="str">
        <f t="shared" si="27"/>
        <v>12/31/2500</v>
      </c>
      <c r="P284">
        <v>1</v>
      </c>
      <c r="Q284">
        <v>1</v>
      </c>
      <c r="S284">
        <v>0</v>
      </c>
      <c r="T284">
        <v>1</v>
      </c>
      <c r="U284">
        <v>0</v>
      </c>
      <c r="V284" t="str">
        <f>"Trad IRN"</f>
        <v>Trad IRN</v>
      </c>
      <c r="W284">
        <v>100</v>
      </c>
      <c r="X284" t="s">
        <v>47</v>
      </c>
      <c r="Z284" t="s">
        <v>47</v>
      </c>
      <c r="AB284" t="str">
        <f>"01"</f>
        <v>01</v>
      </c>
      <c r="AC284" t="s">
        <v>48</v>
      </c>
      <c r="AD284" t="s">
        <v>49</v>
      </c>
      <c r="AE284" t="s">
        <v>50</v>
      </c>
      <c r="AF284">
        <v>0</v>
      </c>
      <c r="AG284" t="s">
        <v>56</v>
      </c>
      <c r="AH284" t="str">
        <f>"Trad IRN"</f>
        <v>Trad IRN</v>
      </c>
      <c r="AI284" t="str">
        <f>"Bldg IRN"</f>
        <v>Bldg IRN</v>
      </c>
      <c r="AJ284" t="s">
        <v>48</v>
      </c>
      <c r="AK284" t="s">
        <v>48</v>
      </c>
      <c r="AL284" t="s">
        <v>53</v>
      </c>
      <c r="AM284">
        <v>1113.0999999999999</v>
      </c>
      <c r="AN284">
        <v>1113.0999999999999</v>
      </c>
      <c r="AO284">
        <v>15</v>
      </c>
    </row>
    <row r="285" spans="1:41" x14ac:dyDescent="0.3">
      <c r="A285" t="str">
        <f>"Trad IRN"</f>
        <v>Trad IRN</v>
      </c>
      <c r="B285" t="str">
        <f>"Bldg IRN"</f>
        <v>Bldg IRN</v>
      </c>
      <c r="C285" t="s">
        <v>41</v>
      </c>
      <c r="D285" t="s">
        <v>3</v>
      </c>
      <c r="E285" t="s">
        <v>80</v>
      </c>
      <c r="F285" t="s">
        <v>81</v>
      </c>
      <c r="G285" t="s">
        <v>82</v>
      </c>
      <c r="H285" t="s">
        <v>83</v>
      </c>
      <c r="I285" t="str">
        <f>"Trad IRN"</f>
        <v>Trad IRN</v>
      </c>
      <c r="J285" t="s">
        <v>43</v>
      </c>
      <c r="K285" t="s">
        <v>44</v>
      </c>
      <c r="L285" t="s">
        <v>45</v>
      </c>
      <c r="M285" t="s">
        <v>46</v>
      </c>
      <c r="N285" t="str">
        <f t="shared" si="28"/>
        <v>08/18/2022</v>
      </c>
      <c r="O285" t="str">
        <f t="shared" si="27"/>
        <v>12/31/2500</v>
      </c>
      <c r="P285">
        <v>1</v>
      </c>
      <c r="Q285">
        <v>1</v>
      </c>
      <c r="R285">
        <v>1</v>
      </c>
      <c r="S285">
        <v>0</v>
      </c>
      <c r="T285">
        <v>1</v>
      </c>
      <c r="U285">
        <v>0</v>
      </c>
      <c r="V285" t="str">
        <f>"Trad IRN"</f>
        <v>Trad IRN</v>
      </c>
      <c r="W285">
        <v>100</v>
      </c>
      <c r="X285" t="s">
        <v>47</v>
      </c>
      <c r="Z285" t="s">
        <v>47</v>
      </c>
      <c r="AB285" t="str">
        <f>"02"</f>
        <v>02</v>
      </c>
      <c r="AC285" t="str">
        <f>"10"</f>
        <v>10</v>
      </c>
      <c r="AD285" t="str">
        <f>"2"</f>
        <v>2</v>
      </c>
      <c r="AE285" t="s">
        <v>55</v>
      </c>
      <c r="AF285">
        <v>0</v>
      </c>
      <c r="AG285" t="s">
        <v>56</v>
      </c>
      <c r="AH285" t="str">
        <f>"Trad IRN"</f>
        <v>Trad IRN</v>
      </c>
      <c r="AI285" t="str">
        <f>"Bldg IRN"</f>
        <v>Bldg IRN</v>
      </c>
      <c r="AJ285" t="s">
        <v>48</v>
      </c>
      <c r="AK285" t="s">
        <v>48</v>
      </c>
      <c r="AL285" t="s">
        <v>53</v>
      </c>
      <c r="AM285">
        <v>1113.0999999999999</v>
      </c>
      <c r="AN285">
        <v>1113.0999999999999</v>
      </c>
      <c r="AO285">
        <v>15</v>
      </c>
    </row>
    <row r="286" spans="1:41" x14ac:dyDescent="0.3">
      <c r="A286" t="str">
        <f>"Trad IRN"</f>
        <v>Trad IRN</v>
      </c>
      <c r="B286" t="str">
        <f>"Bldg IRN"</f>
        <v>Bldg IRN</v>
      </c>
      <c r="C286" t="s">
        <v>41</v>
      </c>
      <c r="D286" t="s">
        <v>3</v>
      </c>
      <c r="E286" t="s">
        <v>80</v>
      </c>
      <c r="F286" t="s">
        <v>81</v>
      </c>
      <c r="G286" t="s">
        <v>82</v>
      </c>
      <c r="H286" t="s">
        <v>83</v>
      </c>
      <c r="I286" t="str">
        <f>"Trad IRN"</f>
        <v>Trad IRN</v>
      </c>
      <c r="J286" t="s">
        <v>43</v>
      </c>
      <c r="K286" t="s">
        <v>44</v>
      </c>
      <c r="L286" t="s">
        <v>45</v>
      </c>
      <c r="M286" t="s">
        <v>46</v>
      </c>
      <c r="N286" t="str">
        <f t="shared" si="28"/>
        <v>08/18/2022</v>
      </c>
      <c r="O286" t="str">
        <f t="shared" si="27"/>
        <v>12/31/2500</v>
      </c>
      <c r="P286">
        <v>1</v>
      </c>
      <c r="Q286">
        <v>1</v>
      </c>
      <c r="R286">
        <v>1</v>
      </c>
      <c r="S286">
        <v>0</v>
      </c>
      <c r="T286">
        <v>1</v>
      </c>
      <c r="U286">
        <v>0</v>
      </c>
      <c r="V286" t="str">
        <f>"Trad IRN"</f>
        <v>Trad IRN</v>
      </c>
      <c r="W286">
        <v>100</v>
      </c>
      <c r="X286" t="s">
        <v>47</v>
      </c>
      <c r="Z286" t="s">
        <v>47</v>
      </c>
      <c r="AB286" t="str">
        <f>"02"</f>
        <v>02</v>
      </c>
      <c r="AC286" t="str">
        <f>"05"</f>
        <v>05</v>
      </c>
      <c r="AD286" t="str">
        <f>"1"</f>
        <v>1</v>
      </c>
      <c r="AE286" t="s">
        <v>50</v>
      </c>
      <c r="AF286">
        <v>0</v>
      </c>
      <c r="AG286" t="s">
        <v>56</v>
      </c>
      <c r="AH286" t="str">
        <f>"Trad IRN"</f>
        <v>Trad IRN</v>
      </c>
      <c r="AI286" t="str">
        <f>"Bldg IRN"</f>
        <v>Bldg IRN</v>
      </c>
      <c r="AJ286" t="s">
        <v>48</v>
      </c>
      <c r="AK286" t="s">
        <v>48</v>
      </c>
      <c r="AL286" t="s">
        <v>53</v>
      </c>
      <c r="AM286">
        <v>1113.0999999999999</v>
      </c>
      <c r="AN286">
        <v>1113.0999999999999</v>
      </c>
      <c r="AO286">
        <v>15</v>
      </c>
    </row>
    <row r="287" spans="1:41" x14ac:dyDescent="0.3">
      <c r="A287" t="str">
        <f>"Trad IRN"</f>
        <v>Trad IRN</v>
      </c>
      <c r="B287" t="str">
        <f>"Bldg IRN"</f>
        <v>Bldg IRN</v>
      </c>
      <c r="C287" t="s">
        <v>41</v>
      </c>
      <c r="D287" t="s">
        <v>3</v>
      </c>
      <c r="E287" t="s">
        <v>80</v>
      </c>
      <c r="F287" t="s">
        <v>81</v>
      </c>
      <c r="G287" t="s">
        <v>82</v>
      </c>
      <c r="H287" t="s">
        <v>83</v>
      </c>
      <c r="I287" t="str">
        <f>"Trad IRN"</f>
        <v>Trad IRN</v>
      </c>
      <c r="J287" t="s">
        <v>43</v>
      </c>
      <c r="K287" t="s">
        <v>44</v>
      </c>
      <c r="L287" t="s">
        <v>45</v>
      </c>
      <c r="M287" t="s">
        <v>46</v>
      </c>
      <c r="N287" t="str">
        <f t="shared" si="28"/>
        <v>08/18/2022</v>
      </c>
      <c r="O287" t="str">
        <f t="shared" si="27"/>
        <v>12/31/2500</v>
      </c>
      <c r="P287">
        <v>1</v>
      </c>
      <c r="Q287">
        <v>1</v>
      </c>
      <c r="S287">
        <v>0</v>
      </c>
      <c r="T287">
        <v>1</v>
      </c>
      <c r="U287">
        <v>0</v>
      </c>
      <c r="V287" t="str">
        <f>"Trad IRN"</f>
        <v>Trad IRN</v>
      </c>
      <c r="W287">
        <v>100</v>
      </c>
      <c r="X287" t="s">
        <v>47</v>
      </c>
      <c r="Z287" t="s">
        <v>47</v>
      </c>
      <c r="AB287" t="str">
        <f>"01"</f>
        <v>01</v>
      </c>
      <c r="AC287" t="s">
        <v>48</v>
      </c>
      <c r="AD287" t="s">
        <v>49</v>
      </c>
      <c r="AE287" t="s">
        <v>50</v>
      </c>
      <c r="AF287">
        <v>0</v>
      </c>
      <c r="AG287" t="s">
        <v>56</v>
      </c>
      <c r="AH287" t="str">
        <f>"Trad IRN"</f>
        <v>Trad IRN</v>
      </c>
      <c r="AI287" t="str">
        <f>"Bldg IRN"</f>
        <v>Bldg IRN</v>
      </c>
      <c r="AJ287" t="s">
        <v>48</v>
      </c>
      <c r="AK287" t="s">
        <v>48</v>
      </c>
      <c r="AL287" t="s">
        <v>53</v>
      </c>
      <c r="AM287">
        <v>1113.0999999999999</v>
      </c>
      <c r="AN287">
        <v>1113.0999999999999</v>
      </c>
      <c r="AO287">
        <v>15</v>
      </c>
    </row>
    <row r="288" spans="1:41" x14ac:dyDescent="0.3">
      <c r="A288" t="str">
        <f>"Trad IRN"</f>
        <v>Trad IRN</v>
      </c>
      <c r="B288" t="str">
        <f>"Bldg IRN"</f>
        <v>Bldg IRN</v>
      </c>
      <c r="C288" t="s">
        <v>41</v>
      </c>
      <c r="D288" t="s">
        <v>3</v>
      </c>
      <c r="E288" t="s">
        <v>80</v>
      </c>
      <c r="F288" t="s">
        <v>81</v>
      </c>
      <c r="G288" t="s">
        <v>82</v>
      </c>
      <c r="H288" t="s">
        <v>83</v>
      </c>
      <c r="I288" t="str">
        <f>"Trad IRN"</f>
        <v>Trad IRN</v>
      </c>
      <c r="J288" t="s">
        <v>43</v>
      </c>
      <c r="K288" t="s">
        <v>44</v>
      </c>
      <c r="L288" t="s">
        <v>45</v>
      </c>
      <c r="M288" t="s">
        <v>46</v>
      </c>
      <c r="N288" t="str">
        <f t="shared" si="28"/>
        <v>08/18/2022</v>
      </c>
      <c r="O288" t="str">
        <f t="shared" si="27"/>
        <v>12/31/2500</v>
      </c>
      <c r="P288">
        <v>1</v>
      </c>
      <c r="Q288">
        <v>1</v>
      </c>
      <c r="S288">
        <v>0</v>
      </c>
      <c r="T288">
        <v>1</v>
      </c>
      <c r="U288">
        <v>0</v>
      </c>
      <c r="V288" t="str">
        <f>"Trad IRN"</f>
        <v>Trad IRN</v>
      </c>
      <c r="W288">
        <v>100</v>
      </c>
      <c r="X288" t="s">
        <v>47</v>
      </c>
      <c r="Z288" t="s">
        <v>47</v>
      </c>
      <c r="AB288" t="str">
        <f>"02"</f>
        <v>02</v>
      </c>
      <c r="AC288" t="s">
        <v>48</v>
      </c>
      <c r="AD288" t="s">
        <v>49</v>
      </c>
      <c r="AE288" t="s">
        <v>50</v>
      </c>
      <c r="AF288">
        <v>0</v>
      </c>
      <c r="AG288" t="s">
        <v>56</v>
      </c>
      <c r="AH288" t="str">
        <f>"Trad IRN"</f>
        <v>Trad IRN</v>
      </c>
      <c r="AI288" t="str">
        <f>"Bldg IRN"</f>
        <v>Bldg IRN</v>
      </c>
      <c r="AJ288" t="s">
        <v>48</v>
      </c>
      <c r="AK288" t="s">
        <v>48</v>
      </c>
      <c r="AL288" t="s">
        <v>53</v>
      </c>
      <c r="AM288">
        <v>1113.0999999999999</v>
      </c>
      <c r="AN288">
        <v>1113.0999999999999</v>
      </c>
      <c r="AO288">
        <v>15</v>
      </c>
    </row>
    <row r="289" spans="1:41" x14ac:dyDescent="0.3">
      <c r="A289" t="str">
        <f>"Trad IRN"</f>
        <v>Trad IRN</v>
      </c>
      <c r="B289" t="str">
        <f>"Bldg IRN"</f>
        <v>Bldg IRN</v>
      </c>
      <c r="C289" t="s">
        <v>41</v>
      </c>
      <c r="D289" t="s">
        <v>3</v>
      </c>
      <c r="E289" t="s">
        <v>80</v>
      </c>
      <c r="F289" t="s">
        <v>81</v>
      </c>
      <c r="G289" t="s">
        <v>82</v>
      </c>
      <c r="H289" t="s">
        <v>83</v>
      </c>
      <c r="I289" t="str">
        <f>"Trad IRN"</f>
        <v>Trad IRN</v>
      </c>
      <c r="J289" t="s">
        <v>43</v>
      </c>
      <c r="K289" t="s">
        <v>44</v>
      </c>
      <c r="L289" t="s">
        <v>45</v>
      </c>
      <c r="M289" t="s">
        <v>46</v>
      </c>
      <c r="N289" t="str">
        <f t="shared" si="28"/>
        <v>08/18/2022</v>
      </c>
      <c r="O289" t="str">
        <f t="shared" si="27"/>
        <v>12/31/2500</v>
      </c>
      <c r="P289">
        <v>1</v>
      </c>
      <c r="Q289">
        <v>1</v>
      </c>
      <c r="S289">
        <v>1</v>
      </c>
      <c r="T289">
        <v>1</v>
      </c>
      <c r="U289">
        <v>0</v>
      </c>
      <c r="V289" t="str">
        <f>"Trad IRN"</f>
        <v>Trad IRN</v>
      </c>
      <c r="W289">
        <v>100</v>
      </c>
      <c r="X289" t="s">
        <v>47</v>
      </c>
      <c r="Z289" t="s">
        <v>47</v>
      </c>
      <c r="AB289" t="str">
        <f>"03"</f>
        <v>03</v>
      </c>
      <c r="AC289" t="s">
        <v>48</v>
      </c>
      <c r="AD289" t="s">
        <v>49</v>
      </c>
      <c r="AE289" t="s">
        <v>55</v>
      </c>
      <c r="AF289">
        <v>0</v>
      </c>
      <c r="AG289" t="s">
        <v>56</v>
      </c>
      <c r="AH289" t="str">
        <f>"Trad IRN"</f>
        <v>Trad IRN</v>
      </c>
      <c r="AI289" t="str">
        <f>"Bldg IRN"</f>
        <v>Bldg IRN</v>
      </c>
      <c r="AJ289" t="s">
        <v>48</v>
      </c>
      <c r="AK289" t="s">
        <v>48</v>
      </c>
      <c r="AL289" t="s">
        <v>53</v>
      </c>
      <c r="AM289">
        <v>1113.0999999999999</v>
      </c>
      <c r="AN289">
        <v>1113.0999999999999</v>
      </c>
      <c r="AO289">
        <v>15</v>
      </c>
    </row>
    <row r="290" spans="1:41" x14ac:dyDescent="0.3">
      <c r="A290" t="str">
        <f>"Trad IRN"</f>
        <v>Trad IRN</v>
      </c>
      <c r="B290" t="str">
        <f>"Bldg IRN"</f>
        <v>Bldg IRN</v>
      </c>
      <c r="C290" t="s">
        <v>41</v>
      </c>
      <c r="D290" t="s">
        <v>3</v>
      </c>
      <c r="E290" t="s">
        <v>80</v>
      </c>
      <c r="F290" t="s">
        <v>81</v>
      </c>
      <c r="G290" t="s">
        <v>82</v>
      </c>
      <c r="H290" t="s">
        <v>83</v>
      </c>
      <c r="I290" t="str">
        <f>"Trad IRN"</f>
        <v>Trad IRN</v>
      </c>
      <c r="J290" t="s">
        <v>43</v>
      </c>
      <c r="K290" t="s">
        <v>44</v>
      </c>
      <c r="L290" t="s">
        <v>45</v>
      </c>
      <c r="M290" t="s">
        <v>46</v>
      </c>
      <c r="N290" t="str">
        <f t="shared" si="28"/>
        <v>08/18/2022</v>
      </c>
      <c r="O290" t="str">
        <f t="shared" si="27"/>
        <v>12/31/2500</v>
      </c>
      <c r="P290">
        <v>1</v>
      </c>
      <c r="Q290">
        <v>1</v>
      </c>
      <c r="S290">
        <v>1</v>
      </c>
      <c r="T290">
        <v>1</v>
      </c>
      <c r="U290">
        <v>0</v>
      </c>
      <c r="V290" t="str">
        <f>"Trad IRN"</f>
        <v>Trad IRN</v>
      </c>
      <c r="W290">
        <v>100</v>
      </c>
      <c r="X290" t="s">
        <v>47</v>
      </c>
      <c r="Z290" t="s">
        <v>47</v>
      </c>
      <c r="AB290" t="str">
        <f>"05"</f>
        <v>05</v>
      </c>
      <c r="AC290" t="s">
        <v>48</v>
      </c>
      <c r="AD290" t="s">
        <v>49</v>
      </c>
      <c r="AE290" t="s">
        <v>50</v>
      </c>
      <c r="AF290">
        <v>0</v>
      </c>
      <c r="AG290" t="s">
        <v>56</v>
      </c>
      <c r="AH290" t="str">
        <f>"Trad IRN"</f>
        <v>Trad IRN</v>
      </c>
      <c r="AI290" t="str">
        <f>"Bldg IRN"</f>
        <v>Bldg IRN</v>
      </c>
      <c r="AJ290" t="s">
        <v>48</v>
      </c>
      <c r="AK290" t="s">
        <v>48</v>
      </c>
      <c r="AL290" t="s">
        <v>53</v>
      </c>
      <c r="AM290">
        <v>1113.0999999999999</v>
      </c>
      <c r="AN290">
        <v>1113.0999999999999</v>
      </c>
      <c r="AO290">
        <v>15</v>
      </c>
    </row>
    <row r="291" spans="1:41" x14ac:dyDescent="0.3">
      <c r="A291" t="str">
        <f>"Trad IRN"</f>
        <v>Trad IRN</v>
      </c>
      <c r="B291" t="str">
        <f>"Bldg IRN"</f>
        <v>Bldg IRN</v>
      </c>
      <c r="C291" t="s">
        <v>41</v>
      </c>
      <c r="D291" t="s">
        <v>3</v>
      </c>
      <c r="E291" t="s">
        <v>80</v>
      </c>
      <c r="F291" t="s">
        <v>81</v>
      </c>
      <c r="G291" t="s">
        <v>82</v>
      </c>
      <c r="H291" t="s">
        <v>83</v>
      </c>
      <c r="I291" t="str">
        <f>"Trad IRN"</f>
        <v>Trad IRN</v>
      </c>
      <c r="J291" t="s">
        <v>43</v>
      </c>
      <c r="K291" t="s">
        <v>44</v>
      </c>
      <c r="L291" t="s">
        <v>45</v>
      </c>
      <c r="M291" t="s">
        <v>46</v>
      </c>
      <c r="N291" t="str">
        <f t="shared" si="28"/>
        <v>08/18/2022</v>
      </c>
      <c r="O291" t="str">
        <f t="shared" si="27"/>
        <v>12/31/2500</v>
      </c>
      <c r="P291">
        <v>1</v>
      </c>
      <c r="Q291">
        <v>1</v>
      </c>
      <c r="R291">
        <v>1</v>
      </c>
      <c r="S291">
        <v>0</v>
      </c>
      <c r="T291">
        <v>1</v>
      </c>
      <c r="U291">
        <v>0</v>
      </c>
      <c r="V291" t="str">
        <f>"Trad IRN"</f>
        <v>Trad IRN</v>
      </c>
      <c r="W291">
        <v>100</v>
      </c>
      <c r="X291" t="s">
        <v>47</v>
      </c>
      <c r="Z291" t="s">
        <v>47</v>
      </c>
      <c r="AB291" t="str">
        <f>"01"</f>
        <v>01</v>
      </c>
      <c r="AC291" t="str">
        <f>"09"</f>
        <v>09</v>
      </c>
      <c r="AD291" t="str">
        <f>"2"</f>
        <v>2</v>
      </c>
      <c r="AE291" t="s">
        <v>55</v>
      </c>
      <c r="AF291">
        <v>0</v>
      </c>
      <c r="AG291" t="s">
        <v>56</v>
      </c>
      <c r="AH291" t="str">
        <f>"Trad IRN"</f>
        <v>Trad IRN</v>
      </c>
      <c r="AI291" t="str">
        <f>"Bldg IRN"</f>
        <v>Bldg IRN</v>
      </c>
      <c r="AJ291" t="s">
        <v>48</v>
      </c>
      <c r="AK291" t="s">
        <v>48</v>
      </c>
      <c r="AL291" t="s">
        <v>53</v>
      </c>
      <c r="AM291">
        <v>1113.0999999999999</v>
      </c>
      <c r="AN291">
        <v>1113.0999999999999</v>
      </c>
      <c r="AO291">
        <v>15</v>
      </c>
    </row>
    <row r="292" spans="1:41" x14ac:dyDescent="0.3">
      <c r="A292" t="str">
        <f>"Trad IRN"</f>
        <v>Trad IRN</v>
      </c>
      <c r="B292" t="str">
        <f>"Bldg IRN"</f>
        <v>Bldg IRN</v>
      </c>
      <c r="C292" t="s">
        <v>41</v>
      </c>
      <c r="D292" t="s">
        <v>3</v>
      </c>
      <c r="E292" t="s">
        <v>80</v>
      </c>
      <c r="F292" t="s">
        <v>81</v>
      </c>
      <c r="G292" t="s">
        <v>82</v>
      </c>
      <c r="H292" t="s">
        <v>83</v>
      </c>
      <c r="I292" t="str">
        <f>"Trad IRN"</f>
        <v>Trad IRN</v>
      </c>
      <c r="J292" t="s">
        <v>43</v>
      </c>
      <c r="K292" t="s">
        <v>44</v>
      </c>
      <c r="L292" t="s">
        <v>45</v>
      </c>
      <c r="M292" t="s">
        <v>46</v>
      </c>
      <c r="N292" t="str">
        <f t="shared" si="28"/>
        <v>08/18/2022</v>
      </c>
      <c r="O292" t="str">
        <f t="shared" si="27"/>
        <v>12/31/2500</v>
      </c>
      <c r="P292">
        <v>1</v>
      </c>
      <c r="Q292">
        <v>1</v>
      </c>
      <c r="R292">
        <v>1</v>
      </c>
      <c r="S292">
        <v>0</v>
      </c>
      <c r="T292">
        <v>1</v>
      </c>
      <c r="U292">
        <v>0</v>
      </c>
      <c r="V292" t="str">
        <f>"Trad IRN"</f>
        <v>Trad IRN</v>
      </c>
      <c r="W292">
        <v>100</v>
      </c>
      <c r="X292" t="s">
        <v>47</v>
      </c>
      <c r="Z292" t="s">
        <v>47</v>
      </c>
      <c r="AB292" t="str">
        <f>"04"</f>
        <v>04</v>
      </c>
      <c r="AC292" t="str">
        <f>"09"</f>
        <v>09</v>
      </c>
      <c r="AD292" t="str">
        <f>"2"</f>
        <v>2</v>
      </c>
      <c r="AE292" t="s">
        <v>55</v>
      </c>
      <c r="AF292">
        <v>0</v>
      </c>
      <c r="AG292" t="s">
        <v>56</v>
      </c>
      <c r="AH292" t="str">
        <f>"Trad IRN"</f>
        <v>Trad IRN</v>
      </c>
      <c r="AI292" t="str">
        <f>"Bldg IRN"</f>
        <v>Bldg IRN</v>
      </c>
      <c r="AJ292" t="s">
        <v>48</v>
      </c>
      <c r="AK292" t="s">
        <v>48</v>
      </c>
      <c r="AL292" t="s">
        <v>53</v>
      </c>
      <c r="AM292">
        <v>1113.0999999999999</v>
      </c>
      <c r="AN292">
        <v>1113.0999999999999</v>
      </c>
      <c r="AO292">
        <v>15</v>
      </c>
    </row>
    <row r="293" spans="1:41" x14ac:dyDescent="0.3">
      <c r="A293" t="str">
        <f>"Trad IRN"</f>
        <v>Trad IRN</v>
      </c>
      <c r="B293" t="str">
        <f>"Bldg IRN"</f>
        <v>Bldg IRN</v>
      </c>
      <c r="C293" t="s">
        <v>41</v>
      </c>
      <c r="D293" t="s">
        <v>3</v>
      </c>
      <c r="E293" t="s">
        <v>80</v>
      </c>
      <c r="F293" t="s">
        <v>81</v>
      </c>
      <c r="G293" t="s">
        <v>82</v>
      </c>
      <c r="H293" t="s">
        <v>83</v>
      </c>
      <c r="I293" t="str">
        <f>"Trad IRN"</f>
        <v>Trad IRN</v>
      </c>
      <c r="J293" t="s">
        <v>43</v>
      </c>
      <c r="K293" t="s">
        <v>44</v>
      </c>
      <c r="L293" t="s">
        <v>45</v>
      </c>
      <c r="M293" t="s">
        <v>46</v>
      </c>
      <c r="N293" t="str">
        <f t="shared" si="28"/>
        <v>08/18/2022</v>
      </c>
      <c r="O293" t="str">
        <f>"01/06/2023"</f>
        <v>01/06/2023</v>
      </c>
      <c r="P293">
        <v>0.48667700000000003</v>
      </c>
      <c r="Q293">
        <v>0.48667700000000003</v>
      </c>
      <c r="S293">
        <v>0</v>
      </c>
      <c r="T293">
        <v>0.48667700000000003</v>
      </c>
      <c r="U293">
        <v>0</v>
      </c>
      <c r="V293" t="str">
        <f>"Trad IRN"</f>
        <v>Trad IRN</v>
      </c>
      <c r="W293">
        <v>100</v>
      </c>
      <c r="X293" t="s">
        <v>47</v>
      </c>
      <c r="Z293" t="s">
        <v>47</v>
      </c>
      <c r="AB293" t="str">
        <f>"05"</f>
        <v>05</v>
      </c>
      <c r="AC293" t="s">
        <v>48</v>
      </c>
      <c r="AD293" t="s">
        <v>49</v>
      </c>
      <c r="AE293" t="s">
        <v>50</v>
      </c>
      <c r="AF293">
        <v>0</v>
      </c>
      <c r="AG293" t="s">
        <v>56</v>
      </c>
      <c r="AH293" t="str">
        <f>"Trad IRN"</f>
        <v>Trad IRN</v>
      </c>
      <c r="AI293" t="str">
        <f>"Bldg IRN"</f>
        <v>Bldg IRN</v>
      </c>
      <c r="AJ293" t="s">
        <v>48</v>
      </c>
      <c r="AK293" t="s">
        <v>48</v>
      </c>
      <c r="AL293" t="s">
        <v>53</v>
      </c>
      <c r="AM293">
        <v>541.72</v>
      </c>
      <c r="AN293">
        <v>1113.0999999999999</v>
      </c>
      <c r="AO293">
        <v>15</v>
      </c>
    </row>
    <row r="294" spans="1:41" x14ac:dyDescent="0.3">
      <c r="A294" t="str">
        <f>"Trad IRN"</f>
        <v>Trad IRN</v>
      </c>
      <c r="B294" t="str">
        <f>"Bldg IRN"</f>
        <v>Bldg IRN</v>
      </c>
      <c r="C294" t="s">
        <v>41</v>
      </c>
      <c r="D294" t="s">
        <v>3</v>
      </c>
      <c r="E294" t="s">
        <v>80</v>
      </c>
      <c r="F294" t="s">
        <v>81</v>
      </c>
      <c r="G294" t="s">
        <v>82</v>
      </c>
      <c r="H294" t="s">
        <v>83</v>
      </c>
      <c r="I294" t="str">
        <f>"Trad IRN"</f>
        <v>Trad IRN</v>
      </c>
      <c r="J294" t="s">
        <v>43</v>
      </c>
      <c r="K294" t="s">
        <v>44</v>
      </c>
      <c r="L294" t="s">
        <v>45</v>
      </c>
      <c r="M294" t="s">
        <v>46</v>
      </c>
      <c r="N294" t="str">
        <f t="shared" si="28"/>
        <v>08/18/2022</v>
      </c>
      <c r="O294" t="str">
        <f t="shared" ref="O294:O308" si="29">"12/31/2500"</f>
        <v>12/31/2500</v>
      </c>
      <c r="P294">
        <v>1</v>
      </c>
      <c r="Q294">
        <v>1</v>
      </c>
      <c r="S294">
        <v>0</v>
      </c>
      <c r="T294">
        <v>1</v>
      </c>
      <c r="U294">
        <v>0</v>
      </c>
      <c r="V294" t="str">
        <f>"Trad IRN"</f>
        <v>Trad IRN</v>
      </c>
      <c r="W294">
        <v>100</v>
      </c>
      <c r="X294" t="s">
        <v>47</v>
      </c>
      <c r="Z294" t="s">
        <v>47</v>
      </c>
      <c r="AB294" t="s">
        <v>57</v>
      </c>
      <c r="AC294" t="s">
        <v>48</v>
      </c>
      <c r="AD294" t="s">
        <v>49</v>
      </c>
      <c r="AE294" t="s">
        <v>50</v>
      </c>
      <c r="AF294">
        <v>0</v>
      </c>
      <c r="AG294" t="s">
        <v>56</v>
      </c>
      <c r="AH294" t="str">
        <f>"Trad IRN"</f>
        <v>Trad IRN</v>
      </c>
      <c r="AI294" t="str">
        <f>"Bldg IRN"</f>
        <v>Bldg IRN</v>
      </c>
      <c r="AJ294" t="s">
        <v>48</v>
      </c>
      <c r="AK294" t="s">
        <v>48</v>
      </c>
      <c r="AL294" t="s">
        <v>53</v>
      </c>
      <c r="AM294">
        <v>1113.0999999999999</v>
      </c>
      <c r="AN294">
        <v>1113.0999999999999</v>
      </c>
      <c r="AO294">
        <v>15</v>
      </c>
    </row>
    <row r="295" spans="1:41" x14ac:dyDescent="0.3">
      <c r="A295" t="str">
        <f>"Trad IRN"</f>
        <v>Trad IRN</v>
      </c>
      <c r="B295" t="str">
        <f>"Bldg IRN"</f>
        <v>Bldg IRN</v>
      </c>
      <c r="C295" t="s">
        <v>41</v>
      </c>
      <c r="D295" t="s">
        <v>3</v>
      </c>
      <c r="E295" t="s">
        <v>80</v>
      </c>
      <c r="F295" t="s">
        <v>81</v>
      </c>
      <c r="G295" t="s">
        <v>82</v>
      </c>
      <c r="H295" t="s">
        <v>83</v>
      </c>
      <c r="I295" t="str">
        <f>"Trad IRN"</f>
        <v>Trad IRN</v>
      </c>
      <c r="J295" t="s">
        <v>43</v>
      </c>
      <c r="K295" t="s">
        <v>44</v>
      </c>
      <c r="L295" t="s">
        <v>45</v>
      </c>
      <c r="M295" t="s">
        <v>46</v>
      </c>
      <c r="N295" t="str">
        <f t="shared" si="28"/>
        <v>08/18/2022</v>
      </c>
      <c r="O295" t="str">
        <f t="shared" si="29"/>
        <v>12/31/2500</v>
      </c>
      <c r="P295">
        <v>1</v>
      </c>
      <c r="Q295">
        <v>1</v>
      </c>
      <c r="S295">
        <v>0</v>
      </c>
      <c r="T295">
        <v>1</v>
      </c>
      <c r="U295">
        <v>0</v>
      </c>
      <c r="V295" t="str">
        <f>"Trad IRN"</f>
        <v>Trad IRN</v>
      </c>
      <c r="W295">
        <v>100</v>
      </c>
      <c r="X295" t="s">
        <v>47</v>
      </c>
      <c r="Z295" t="s">
        <v>47</v>
      </c>
      <c r="AB295" t="str">
        <f>"01"</f>
        <v>01</v>
      </c>
      <c r="AC295" t="s">
        <v>48</v>
      </c>
      <c r="AD295" t="s">
        <v>49</v>
      </c>
      <c r="AE295" t="s">
        <v>50</v>
      </c>
      <c r="AF295">
        <v>0</v>
      </c>
      <c r="AG295" t="s">
        <v>56</v>
      </c>
      <c r="AH295" t="str">
        <f>"Trad IRN"</f>
        <v>Trad IRN</v>
      </c>
      <c r="AI295" t="str">
        <f>"Bldg IRN"</f>
        <v>Bldg IRN</v>
      </c>
      <c r="AJ295" t="s">
        <v>48</v>
      </c>
      <c r="AK295" t="s">
        <v>48</v>
      </c>
      <c r="AL295" t="s">
        <v>53</v>
      </c>
      <c r="AM295">
        <v>1113.0999999999999</v>
      </c>
      <c r="AN295">
        <v>1113.0999999999999</v>
      </c>
      <c r="AO295">
        <v>15</v>
      </c>
    </row>
    <row r="296" spans="1:41" x14ac:dyDescent="0.3">
      <c r="A296" t="str">
        <f>"Trad IRN"</f>
        <v>Trad IRN</v>
      </c>
      <c r="B296" t="str">
        <f>"Bldg IRN"</f>
        <v>Bldg IRN</v>
      </c>
      <c r="C296" t="s">
        <v>41</v>
      </c>
      <c r="D296" t="s">
        <v>3</v>
      </c>
      <c r="E296" t="s">
        <v>80</v>
      </c>
      <c r="F296" t="s">
        <v>81</v>
      </c>
      <c r="G296" t="s">
        <v>82</v>
      </c>
      <c r="H296" t="s">
        <v>83</v>
      </c>
      <c r="I296" t="str">
        <f>"Trad IRN"</f>
        <v>Trad IRN</v>
      </c>
      <c r="J296" t="s">
        <v>43</v>
      </c>
      <c r="K296" t="s">
        <v>44</v>
      </c>
      <c r="L296" t="s">
        <v>45</v>
      </c>
      <c r="M296" t="s">
        <v>46</v>
      </c>
      <c r="N296" t="str">
        <f t="shared" si="28"/>
        <v>08/18/2022</v>
      </c>
      <c r="O296" t="str">
        <f t="shared" si="29"/>
        <v>12/31/2500</v>
      </c>
      <c r="P296">
        <v>1</v>
      </c>
      <c r="Q296">
        <v>1</v>
      </c>
      <c r="S296">
        <v>0</v>
      </c>
      <c r="T296">
        <v>1</v>
      </c>
      <c r="U296">
        <v>0</v>
      </c>
      <c r="V296" t="str">
        <f>"Trad IRN"</f>
        <v>Trad IRN</v>
      </c>
      <c r="W296">
        <v>100</v>
      </c>
      <c r="X296" t="s">
        <v>47</v>
      </c>
      <c r="Z296" t="s">
        <v>47</v>
      </c>
      <c r="AB296" t="s">
        <v>57</v>
      </c>
      <c r="AC296" t="s">
        <v>48</v>
      </c>
      <c r="AD296" t="s">
        <v>49</v>
      </c>
      <c r="AE296" t="s">
        <v>50</v>
      </c>
      <c r="AF296">
        <v>0</v>
      </c>
      <c r="AG296" t="s">
        <v>56</v>
      </c>
      <c r="AH296" t="str">
        <f>"Trad IRN"</f>
        <v>Trad IRN</v>
      </c>
      <c r="AI296" t="str">
        <f>"Bldg IRN"</f>
        <v>Bldg IRN</v>
      </c>
      <c r="AJ296" t="s">
        <v>48</v>
      </c>
      <c r="AK296" t="s">
        <v>48</v>
      </c>
      <c r="AL296" t="s">
        <v>53</v>
      </c>
      <c r="AM296">
        <v>1113.0999999999999</v>
      </c>
      <c r="AN296">
        <v>1113.0999999999999</v>
      </c>
      <c r="AO296">
        <v>15</v>
      </c>
    </row>
    <row r="297" spans="1:41" x14ac:dyDescent="0.3">
      <c r="A297" t="str">
        <f>"Trad IRN"</f>
        <v>Trad IRN</v>
      </c>
      <c r="B297" t="str">
        <f>"Bldg IRN"</f>
        <v>Bldg IRN</v>
      </c>
      <c r="C297" t="s">
        <v>41</v>
      </c>
      <c r="D297" t="s">
        <v>3</v>
      </c>
      <c r="E297" t="s">
        <v>80</v>
      </c>
      <c r="F297" t="s">
        <v>81</v>
      </c>
      <c r="G297" t="s">
        <v>82</v>
      </c>
      <c r="H297" t="s">
        <v>83</v>
      </c>
      <c r="I297" t="str">
        <f>"Trad IRN"</f>
        <v>Trad IRN</v>
      </c>
      <c r="J297" t="s">
        <v>43</v>
      </c>
      <c r="K297" t="s">
        <v>44</v>
      </c>
      <c r="L297" t="s">
        <v>45</v>
      </c>
      <c r="M297" t="s">
        <v>46</v>
      </c>
      <c r="N297" t="str">
        <f t="shared" si="28"/>
        <v>08/18/2022</v>
      </c>
      <c r="O297" t="str">
        <f t="shared" si="29"/>
        <v>12/31/2500</v>
      </c>
      <c r="P297">
        <v>1</v>
      </c>
      <c r="Q297">
        <v>1</v>
      </c>
      <c r="S297">
        <v>0</v>
      </c>
      <c r="T297">
        <v>1</v>
      </c>
      <c r="U297">
        <v>0</v>
      </c>
      <c r="V297" t="str">
        <f>"Trad IRN"</f>
        <v>Trad IRN</v>
      </c>
      <c r="W297">
        <v>100</v>
      </c>
      <c r="X297" t="s">
        <v>47</v>
      </c>
      <c r="Z297" t="s">
        <v>47</v>
      </c>
      <c r="AB297" t="str">
        <f>"05"</f>
        <v>05</v>
      </c>
      <c r="AC297" t="s">
        <v>48</v>
      </c>
      <c r="AD297" t="s">
        <v>49</v>
      </c>
      <c r="AE297" t="s">
        <v>50</v>
      </c>
      <c r="AF297">
        <v>0</v>
      </c>
      <c r="AG297" t="s">
        <v>56</v>
      </c>
      <c r="AH297" t="str">
        <f>"Trad IRN"</f>
        <v>Trad IRN</v>
      </c>
      <c r="AI297" t="str">
        <f>"Bldg IRN"</f>
        <v>Bldg IRN</v>
      </c>
      <c r="AJ297" t="s">
        <v>48</v>
      </c>
      <c r="AK297" t="s">
        <v>48</v>
      </c>
      <c r="AL297" t="s">
        <v>53</v>
      </c>
      <c r="AM297">
        <v>1113.0999999999999</v>
      </c>
      <c r="AN297">
        <v>1113.0999999999999</v>
      </c>
      <c r="AO297">
        <v>15</v>
      </c>
    </row>
    <row r="298" spans="1:41" x14ac:dyDescent="0.3">
      <c r="A298" t="str">
        <f>"Trad IRN"</f>
        <v>Trad IRN</v>
      </c>
      <c r="B298" t="str">
        <f>"Bldg IRN"</f>
        <v>Bldg IRN</v>
      </c>
      <c r="C298" t="s">
        <v>41</v>
      </c>
      <c r="D298" t="s">
        <v>3</v>
      </c>
      <c r="E298" t="s">
        <v>80</v>
      </c>
      <c r="F298" t="s">
        <v>81</v>
      </c>
      <c r="G298" t="s">
        <v>82</v>
      </c>
      <c r="H298" t="s">
        <v>83</v>
      </c>
      <c r="I298" t="str">
        <f>"Trad IRN"</f>
        <v>Trad IRN</v>
      </c>
      <c r="J298" t="s">
        <v>43</v>
      </c>
      <c r="K298" t="s">
        <v>44</v>
      </c>
      <c r="L298" t="s">
        <v>45</v>
      </c>
      <c r="M298" t="s">
        <v>46</v>
      </c>
      <c r="N298" t="str">
        <f t="shared" si="28"/>
        <v>08/18/2022</v>
      </c>
      <c r="O298" t="str">
        <f t="shared" si="29"/>
        <v>12/31/2500</v>
      </c>
      <c r="P298">
        <v>1</v>
      </c>
      <c r="Q298">
        <v>1</v>
      </c>
      <c r="S298">
        <v>0.83850499999999994</v>
      </c>
      <c r="T298">
        <v>1</v>
      </c>
      <c r="U298">
        <v>0</v>
      </c>
      <c r="V298" t="str">
        <f>"Trad IRN"</f>
        <v>Trad IRN</v>
      </c>
      <c r="W298">
        <v>100</v>
      </c>
      <c r="X298" t="s">
        <v>47</v>
      </c>
      <c r="Z298" t="s">
        <v>47</v>
      </c>
      <c r="AB298" t="str">
        <f>"03"</f>
        <v>03</v>
      </c>
      <c r="AC298" t="s">
        <v>48</v>
      </c>
      <c r="AD298" t="s">
        <v>49</v>
      </c>
      <c r="AE298" t="s">
        <v>50</v>
      </c>
      <c r="AF298">
        <v>0</v>
      </c>
      <c r="AG298" t="s">
        <v>56</v>
      </c>
      <c r="AH298" t="str">
        <f>"Trad IRN"</f>
        <v>Trad IRN</v>
      </c>
      <c r="AI298" t="str">
        <f>"Bldg IRN"</f>
        <v>Bldg IRN</v>
      </c>
      <c r="AJ298" t="s">
        <v>48</v>
      </c>
      <c r="AK298" t="s">
        <v>48</v>
      </c>
      <c r="AL298" t="s">
        <v>53</v>
      </c>
      <c r="AM298">
        <v>1113.0999999999999</v>
      </c>
      <c r="AN298">
        <v>1113.0999999999999</v>
      </c>
      <c r="AO298">
        <v>15</v>
      </c>
    </row>
    <row r="299" spans="1:41" x14ac:dyDescent="0.3">
      <c r="A299" t="str">
        <f>"Trad IRN"</f>
        <v>Trad IRN</v>
      </c>
      <c r="B299" t="str">
        <f>"Bldg IRN"</f>
        <v>Bldg IRN</v>
      </c>
      <c r="C299" t="s">
        <v>41</v>
      </c>
      <c r="D299" t="s">
        <v>3</v>
      </c>
      <c r="E299" t="s">
        <v>80</v>
      </c>
      <c r="F299" t="s">
        <v>81</v>
      </c>
      <c r="G299" t="s">
        <v>82</v>
      </c>
      <c r="H299" t="s">
        <v>83</v>
      </c>
      <c r="I299" t="str">
        <f>"Trad IRN"</f>
        <v>Trad IRN</v>
      </c>
      <c r="J299" t="s">
        <v>43</v>
      </c>
      <c r="K299" t="s">
        <v>44</v>
      </c>
      <c r="L299" t="s">
        <v>45</v>
      </c>
      <c r="M299" t="s">
        <v>46</v>
      </c>
      <c r="N299" t="str">
        <f t="shared" si="28"/>
        <v>08/18/2022</v>
      </c>
      <c r="O299" t="str">
        <f t="shared" si="29"/>
        <v>12/31/2500</v>
      </c>
      <c r="P299">
        <v>1</v>
      </c>
      <c r="Q299">
        <v>1</v>
      </c>
      <c r="R299">
        <v>1</v>
      </c>
      <c r="S299">
        <v>0</v>
      </c>
      <c r="T299">
        <v>1</v>
      </c>
      <c r="U299">
        <v>0</v>
      </c>
      <c r="V299" t="str">
        <f>"Trad IRN"</f>
        <v>Trad IRN</v>
      </c>
      <c r="W299">
        <v>100</v>
      </c>
      <c r="X299" t="s">
        <v>47</v>
      </c>
      <c r="Z299" t="s">
        <v>47</v>
      </c>
      <c r="AB299" t="s">
        <v>57</v>
      </c>
      <c r="AC299" t="str">
        <f>"12"</f>
        <v>12</v>
      </c>
      <c r="AD299" t="str">
        <f>"6"</f>
        <v>6</v>
      </c>
      <c r="AE299" t="s">
        <v>50</v>
      </c>
      <c r="AF299">
        <v>0</v>
      </c>
      <c r="AG299" t="s">
        <v>56</v>
      </c>
      <c r="AH299" t="str">
        <f>"Trad IRN"</f>
        <v>Trad IRN</v>
      </c>
      <c r="AI299" t="str">
        <f>"Bldg IRN"</f>
        <v>Bldg IRN</v>
      </c>
      <c r="AJ299" t="s">
        <v>48</v>
      </c>
      <c r="AK299" t="s">
        <v>48</v>
      </c>
      <c r="AL299" t="s">
        <v>53</v>
      </c>
      <c r="AM299">
        <v>1113.0999999999999</v>
      </c>
      <c r="AN299">
        <v>1113.0999999999999</v>
      </c>
      <c r="AO299">
        <v>15</v>
      </c>
    </row>
    <row r="300" spans="1:41" x14ac:dyDescent="0.3">
      <c r="A300" t="str">
        <f>"Trad IRN"</f>
        <v>Trad IRN</v>
      </c>
      <c r="B300" t="str">
        <f>"Bldg IRN"</f>
        <v>Bldg IRN</v>
      </c>
      <c r="C300" t="s">
        <v>41</v>
      </c>
      <c r="D300" t="s">
        <v>3</v>
      </c>
      <c r="E300" t="s">
        <v>80</v>
      </c>
      <c r="F300" t="s">
        <v>81</v>
      </c>
      <c r="G300" t="s">
        <v>82</v>
      </c>
      <c r="H300" t="s">
        <v>83</v>
      </c>
      <c r="I300" t="str">
        <f>"Trad IRN"</f>
        <v>Trad IRN</v>
      </c>
      <c r="J300" t="s">
        <v>43</v>
      </c>
      <c r="K300" t="s">
        <v>44</v>
      </c>
      <c r="L300" t="s">
        <v>45</v>
      </c>
      <c r="M300" t="s">
        <v>46</v>
      </c>
      <c r="N300" t="str">
        <f t="shared" si="28"/>
        <v>08/18/2022</v>
      </c>
      <c r="O300" t="str">
        <f t="shared" si="29"/>
        <v>12/31/2500</v>
      </c>
      <c r="P300">
        <v>1</v>
      </c>
      <c r="Q300">
        <v>1</v>
      </c>
      <c r="S300">
        <v>1</v>
      </c>
      <c r="T300">
        <v>1</v>
      </c>
      <c r="U300">
        <v>0</v>
      </c>
      <c r="V300" t="str">
        <f>"Trad IRN"</f>
        <v>Trad IRN</v>
      </c>
      <c r="W300">
        <v>100</v>
      </c>
      <c r="X300" t="s">
        <v>47</v>
      </c>
      <c r="Z300" t="s">
        <v>47</v>
      </c>
      <c r="AB300" t="str">
        <f>"04"</f>
        <v>04</v>
      </c>
      <c r="AC300" t="s">
        <v>48</v>
      </c>
      <c r="AD300" t="s">
        <v>49</v>
      </c>
      <c r="AE300" t="s">
        <v>55</v>
      </c>
      <c r="AF300">
        <v>0</v>
      </c>
      <c r="AG300" t="s">
        <v>56</v>
      </c>
      <c r="AH300" t="str">
        <f>"Trad IRN"</f>
        <v>Trad IRN</v>
      </c>
      <c r="AI300" t="str">
        <f>"Bldg IRN"</f>
        <v>Bldg IRN</v>
      </c>
      <c r="AJ300" t="s">
        <v>48</v>
      </c>
      <c r="AK300" t="s">
        <v>48</v>
      </c>
      <c r="AL300" t="s">
        <v>53</v>
      </c>
      <c r="AM300">
        <v>1113.0999999999999</v>
      </c>
      <c r="AN300">
        <v>1113.0999999999999</v>
      </c>
      <c r="AO300">
        <v>15</v>
      </c>
    </row>
    <row r="301" spans="1:41" x14ac:dyDescent="0.3">
      <c r="A301" t="str">
        <f>"Trad IRN"</f>
        <v>Trad IRN</v>
      </c>
      <c r="B301" t="str">
        <f>"Bldg IRN"</f>
        <v>Bldg IRN</v>
      </c>
      <c r="C301" t="s">
        <v>41</v>
      </c>
      <c r="D301" t="s">
        <v>3</v>
      </c>
      <c r="E301" t="s">
        <v>80</v>
      </c>
      <c r="F301" t="s">
        <v>81</v>
      </c>
      <c r="G301" t="s">
        <v>82</v>
      </c>
      <c r="H301" t="s">
        <v>83</v>
      </c>
      <c r="I301" t="str">
        <f>"Trad IRN"</f>
        <v>Trad IRN</v>
      </c>
      <c r="J301" t="s">
        <v>43</v>
      </c>
      <c r="K301" t="s">
        <v>44</v>
      </c>
      <c r="L301" t="s">
        <v>45</v>
      </c>
      <c r="M301" t="s">
        <v>46</v>
      </c>
      <c r="N301" t="str">
        <f t="shared" si="28"/>
        <v>08/18/2022</v>
      </c>
      <c r="O301" t="str">
        <f t="shared" si="29"/>
        <v>12/31/2500</v>
      </c>
      <c r="P301">
        <v>1</v>
      </c>
      <c r="Q301">
        <v>1</v>
      </c>
      <c r="S301">
        <v>0</v>
      </c>
      <c r="T301">
        <v>1</v>
      </c>
      <c r="U301">
        <v>0</v>
      </c>
      <c r="V301" t="str">
        <f>"Trad IRN"</f>
        <v>Trad IRN</v>
      </c>
      <c r="W301">
        <v>100</v>
      </c>
      <c r="X301" t="s">
        <v>47</v>
      </c>
      <c r="Z301" t="s">
        <v>47</v>
      </c>
      <c r="AB301" t="s">
        <v>57</v>
      </c>
      <c r="AC301" t="s">
        <v>48</v>
      </c>
      <c r="AD301" t="s">
        <v>49</v>
      </c>
      <c r="AE301" t="s">
        <v>50</v>
      </c>
      <c r="AF301">
        <v>0</v>
      </c>
      <c r="AG301" t="s">
        <v>56</v>
      </c>
      <c r="AH301" t="str">
        <f>"Trad IRN"</f>
        <v>Trad IRN</v>
      </c>
      <c r="AI301" t="str">
        <f>"Bldg IRN"</f>
        <v>Bldg IRN</v>
      </c>
      <c r="AJ301" t="s">
        <v>48</v>
      </c>
      <c r="AK301" t="s">
        <v>48</v>
      </c>
      <c r="AL301" t="s">
        <v>53</v>
      </c>
      <c r="AM301">
        <v>1113.0999999999999</v>
      </c>
      <c r="AN301">
        <v>1113.0999999999999</v>
      </c>
      <c r="AO301">
        <v>15</v>
      </c>
    </row>
    <row r="302" spans="1:41" x14ac:dyDescent="0.3">
      <c r="A302" t="str">
        <f>"Trad IRN"</f>
        <v>Trad IRN</v>
      </c>
      <c r="B302" t="str">
        <f>"Bldg IRN"</f>
        <v>Bldg IRN</v>
      </c>
      <c r="C302" t="s">
        <v>41</v>
      </c>
      <c r="D302" t="s">
        <v>3</v>
      </c>
      <c r="E302" t="s">
        <v>80</v>
      </c>
      <c r="F302" t="s">
        <v>81</v>
      </c>
      <c r="G302" t="s">
        <v>82</v>
      </c>
      <c r="H302" t="s">
        <v>83</v>
      </c>
      <c r="I302" t="str">
        <f>"Trad IRN"</f>
        <v>Trad IRN</v>
      </c>
      <c r="J302" t="s">
        <v>43</v>
      </c>
      <c r="K302" t="s">
        <v>44</v>
      </c>
      <c r="L302" t="s">
        <v>45</v>
      </c>
      <c r="M302" t="s">
        <v>46</v>
      </c>
      <c r="N302" t="str">
        <f t="shared" si="28"/>
        <v>08/18/2022</v>
      </c>
      <c r="O302" t="str">
        <f t="shared" si="29"/>
        <v>12/31/2500</v>
      </c>
      <c r="P302">
        <v>1</v>
      </c>
      <c r="Q302">
        <v>1</v>
      </c>
      <c r="S302">
        <v>0</v>
      </c>
      <c r="T302">
        <v>1</v>
      </c>
      <c r="U302">
        <v>0</v>
      </c>
      <c r="V302" t="str">
        <f>"Trad IRN"</f>
        <v>Trad IRN</v>
      </c>
      <c r="W302">
        <v>100</v>
      </c>
      <c r="X302" t="s">
        <v>47</v>
      </c>
      <c r="Z302" t="s">
        <v>47</v>
      </c>
      <c r="AB302" t="s">
        <v>57</v>
      </c>
      <c r="AC302" t="s">
        <v>48</v>
      </c>
      <c r="AD302" t="s">
        <v>49</v>
      </c>
      <c r="AE302" t="s">
        <v>50</v>
      </c>
      <c r="AF302">
        <v>0</v>
      </c>
      <c r="AG302" t="s">
        <v>56</v>
      </c>
      <c r="AH302" t="str">
        <f>"Trad IRN"</f>
        <v>Trad IRN</v>
      </c>
      <c r="AI302" t="str">
        <f>"Bldg IRN"</f>
        <v>Bldg IRN</v>
      </c>
      <c r="AJ302" t="s">
        <v>48</v>
      </c>
      <c r="AK302" t="s">
        <v>48</v>
      </c>
      <c r="AL302" t="s">
        <v>53</v>
      </c>
      <c r="AM302">
        <v>1113.0999999999999</v>
      </c>
      <c r="AN302">
        <v>1113.0999999999999</v>
      </c>
      <c r="AO302">
        <v>15</v>
      </c>
    </row>
    <row r="303" spans="1:41" x14ac:dyDescent="0.3">
      <c r="A303" t="str">
        <f>"Trad IRN"</f>
        <v>Trad IRN</v>
      </c>
      <c r="B303" t="str">
        <f>"Bldg IRN"</f>
        <v>Bldg IRN</v>
      </c>
      <c r="C303" t="s">
        <v>41</v>
      </c>
      <c r="D303" t="s">
        <v>3</v>
      </c>
      <c r="E303" t="s">
        <v>80</v>
      </c>
      <c r="F303" t="s">
        <v>81</v>
      </c>
      <c r="G303" t="s">
        <v>82</v>
      </c>
      <c r="H303" t="s">
        <v>83</v>
      </c>
      <c r="I303" t="str">
        <f>"Trad IRN"</f>
        <v>Trad IRN</v>
      </c>
      <c r="J303" t="s">
        <v>43</v>
      </c>
      <c r="K303" t="s">
        <v>44</v>
      </c>
      <c r="L303" t="s">
        <v>45</v>
      </c>
      <c r="M303" t="s">
        <v>46</v>
      </c>
      <c r="N303" t="str">
        <f t="shared" si="28"/>
        <v>08/18/2022</v>
      </c>
      <c r="O303" t="str">
        <f t="shared" si="29"/>
        <v>12/31/2500</v>
      </c>
      <c r="P303">
        <v>1</v>
      </c>
      <c r="Q303">
        <v>1</v>
      </c>
      <c r="R303">
        <v>1</v>
      </c>
      <c r="S303">
        <v>0</v>
      </c>
      <c r="T303">
        <v>1</v>
      </c>
      <c r="U303">
        <v>0</v>
      </c>
      <c r="V303" t="str">
        <f>"Trad IRN"</f>
        <v>Trad IRN</v>
      </c>
      <c r="W303">
        <v>100</v>
      </c>
      <c r="X303" t="s">
        <v>47</v>
      </c>
      <c r="Z303" t="s">
        <v>47</v>
      </c>
      <c r="AB303" t="str">
        <f>"02"</f>
        <v>02</v>
      </c>
      <c r="AC303" t="str">
        <f>"10"</f>
        <v>10</v>
      </c>
      <c r="AD303" t="str">
        <f>"2"</f>
        <v>2</v>
      </c>
      <c r="AE303" t="s">
        <v>50</v>
      </c>
      <c r="AF303">
        <v>0</v>
      </c>
      <c r="AG303" t="s">
        <v>56</v>
      </c>
      <c r="AH303" t="str">
        <f>"Trad IRN"</f>
        <v>Trad IRN</v>
      </c>
      <c r="AI303" t="str">
        <f>"Bldg IRN"</f>
        <v>Bldg IRN</v>
      </c>
      <c r="AJ303" t="s">
        <v>48</v>
      </c>
      <c r="AK303" t="s">
        <v>48</v>
      </c>
      <c r="AL303" t="s">
        <v>53</v>
      </c>
      <c r="AM303">
        <v>1113.0999999999999</v>
      </c>
      <c r="AN303">
        <v>1113.0999999999999</v>
      </c>
      <c r="AO303">
        <v>15</v>
      </c>
    </row>
    <row r="304" spans="1:41" x14ac:dyDescent="0.3">
      <c r="A304" t="str">
        <f>"Trad IRN"</f>
        <v>Trad IRN</v>
      </c>
      <c r="B304" t="str">
        <f>"Bldg IRN"</f>
        <v>Bldg IRN</v>
      </c>
      <c r="C304" t="s">
        <v>41</v>
      </c>
      <c r="D304" t="s">
        <v>3</v>
      </c>
      <c r="E304" t="s">
        <v>80</v>
      </c>
      <c r="F304" t="s">
        <v>81</v>
      </c>
      <c r="G304" t="s">
        <v>82</v>
      </c>
      <c r="H304" t="s">
        <v>83</v>
      </c>
      <c r="I304" t="str">
        <f>"Trad IRN"</f>
        <v>Trad IRN</v>
      </c>
      <c r="J304" t="s">
        <v>43</v>
      </c>
      <c r="K304" t="s">
        <v>44</v>
      </c>
      <c r="L304" t="s">
        <v>45</v>
      </c>
      <c r="M304" t="s">
        <v>46</v>
      </c>
      <c r="N304" t="str">
        <f t="shared" si="28"/>
        <v>08/18/2022</v>
      </c>
      <c r="O304" t="str">
        <f t="shared" si="29"/>
        <v>12/31/2500</v>
      </c>
      <c r="P304">
        <v>1</v>
      </c>
      <c r="Q304">
        <v>1</v>
      </c>
      <c r="S304">
        <v>0</v>
      </c>
      <c r="T304">
        <v>1</v>
      </c>
      <c r="U304">
        <v>0</v>
      </c>
      <c r="V304" t="str">
        <f>"Trad IRN"</f>
        <v>Trad IRN</v>
      </c>
      <c r="W304">
        <v>100</v>
      </c>
      <c r="X304" t="s">
        <v>47</v>
      </c>
      <c r="Z304" t="s">
        <v>47</v>
      </c>
      <c r="AB304" t="str">
        <f>"01"</f>
        <v>01</v>
      </c>
      <c r="AC304" t="s">
        <v>48</v>
      </c>
      <c r="AD304" t="s">
        <v>49</v>
      </c>
      <c r="AE304" t="s">
        <v>50</v>
      </c>
      <c r="AF304">
        <v>0</v>
      </c>
      <c r="AG304" t="s">
        <v>56</v>
      </c>
      <c r="AH304" t="str">
        <f>"Trad IRN"</f>
        <v>Trad IRN</v>
      </c>
      <c r="AI304" t="str">
        <f>"Bldg IRN"</f>
        <v>Bldg IRN</v>
      </c>
      <c r="AJ304" t="s">
        <v>48</v>
      </c>
      <c r="AK304" t="s">
        <v>48</v>
      </c>
      <c r="AL304" t="s">
        <v>53</v>
      </c>
      <c r="AM304">
        <v>1113.0999999999999</v>
      </c>
      <c r="AN304">
        <v>1113.0999999999999</v>
      </c>
      <c r="AO304">
        <v>15</v>
      </c>
    </row>
    <row r="305" spans="1:41" x14ac:dyDescent="0.3">
      <c r="A305" t="str">
        <f>"Trad IRN"</f>
        <v>Trad IRN</v>
      </c>
      <c r="B305" t="str">
        <f>"Bldg IRN"</f>
        <v>Bldg IRN</v>
      </c>
      <c r="C305" t="s">
        <v>41</v>
      </c>
      <c r="D305" t="s">
        <v>3</v>
      </c>
      <c r="E305" t="s">
        <v>80</v>
      </c>
      <c r="F305" t="s">
        <v>81</v>
      </c>
      <c r="G305" t="s">
        <v>82</v>
      </c>
      <c r="H305" t="s">
        <v>83</v>
      </c>
      <c r="I305" t="str">
        <f>"Trad IRN"</f>
        <v>Trad IRN</v>
      </c>
      <c r="J305" t="s">
        <v>43</v>
      </c>
      <c r="K305" t="s">
        <v>44</v>
      </c>
      <c r="L305" t="s">
        <v>45</v>
      </c>
      <c r="M305" t="s">
        <v>46</v>
      </c>
      <c r="N305" t="str">
        <f t="shared" si="28"/>
        <v>08/18/2022</v>
      </c>
      <c r="O305" t="str">
        <f t="shared" si="29"/>
        <v>12/31/2500</v>
      </c>
      <c r="P305">
        <v>1</v>
      </c>
      <c r="Q305">
        <v>1</v>
      </c>
      <c r="S305">
        <v>0</v>
      </c>
      <c r="T305">
        <v>1</v>
      </c>
      <c r="U305">
        <v>0</v>
      </c>
      <c r="V305" t="str">
        <f>"Trad IRN"</f>
        <v>Trad IRN</v>
      </c>
      <c r="W305">
        <v>100</v>
      </c>
      <c r="X305" t="s">
        <v>47</v>
      </c>
      <c r="Z305" t="s">
        <v>47</v>
      </c>
      <c r="AB305" t="s">
        <v>57</v>
      </c>
      <c r="AC305" t="s">
        <v>48</v>
      </c>
      <c r="AD305" t="s">
        <v>49</v>
      </c>
      <c r="AE305" t="s">
        <v>50</v>
      </c>
      <c r="AF305">
        <v>0</v>
      </c>
      <c r="AG305" t="s">
        <v>56</v>
      </c>
      <c r="AH305" t="str">
        <f>"Trad IRN"</f>
        <v>Trad IRN</v>
      </c>
      <c r="AI305" t="str">
        <f>"Bldg IRN"</f>
        <v>Bldg IRN</v>
      </c>
      <c r="AJ305" t="s">
        <v>48</v>
      </c>
      <c r="AK305" t="s">
        <v>48</v>
      </c>
      <c r="AL305" t="s">
        <v>53</v>
      </c>
      <c r="AM305">
        <v>1113.0999999999999</v>
      </c>
      <c r="AN305">
        <v>1113.0999999999999</v>
      </c>
      <c r="AO305">
        <v>15</v>
      </c>
    </row>
    <row r="306" spans="1:41" x14ac:dyDescent="0.3">
      <c r="A306" t="str">
        <f>"Trad IRN"</f>
        <v>Trad IRN</v>
      </c>
      <c r="B306" t="str">
        <f>"Bldg IRN"</f>
        <v>Bldg IRN</v>
      </c>
      <c r="C306" t="s">
        <v>41</v>
      </c>
      <c r="D306" t="s">
        <v>3</v>
      </c>
      <c r="E306" t="s">
        <v>80</v>
      </c>
      <c r="F306" t="s">
        <v>81</v>
      </c>
      <c r="G306" t="s">
        <v>82</v>
      </c>
      <c r="H306" t="s">
        <v>83</v>
      </c>
      <c r="I306" t="str">
        <f>"Trad IRN"</f>
        <v>Trad IRN</v>
      </c>
      <c r="J306" t="s">
        <v>43</v>
      </c>
      <c r="K306" t="s">
        <v>44</v>
      </c>
      <c r="L306" t="s">
        <v>45</v>
      </c>
      <c r="M306" t="s">
        <v>46</v>
      </c>
      <c r="N306" t="str">
        <f t="shared" si="28"/>
        <v>08/18/2022</v>
      </c>
      <c r="O306" t="str">
        <f t="shared" si="29"/>
        <v>12/31/2500</v>
      </c>
      <c r="P306">
        <v>1</v>
      </c>
      <c r="Q306">
        <v>1</v>
      </c>
      <c r="S306">
        <v>0</v>
      </c>
      <c r="T306">
        <v>1</v>
      </c>
      <c r="U306">
        <v>0</v>
      </c>
      <c r="V306" t="str">
        <f>"Trad IRN"</f>
        <v>Trad IRN</v>
      </c>
      <c r="W306">
        <v>100</v>
      </c>
      <c r="X306" t="s">
        <v>47</v>
      </c>
      <c r="Z306" t="s">
        <v>47</v>
      </c>
      <c r="AB306" t="str">
        <f>"02"</f>
        <v>02</v>
      </c>
      <c r="AC306" t="s">
        <v>48</v>
      </c>
      <c r="AD306" t="s">
        <v>49</v>
      </c>
      <c r="AE306" t="s">
        <v>50</v>
      </c>
      <c r="AF306">
        <v>0</v>
      </c>
      <c r="AG306" t="s">
        <v>56</v>
      </c>
      <c r="AH306" t="str">
        <f>"Trad IRN"</f>
        <v>Trad IRN</v>
      </c>
      <c r="AI306" t="str">
        <f>"Bldg IRN"</f>
        <v>Bldg IRN</v>
      </c>
      <c r="AJ306" t="s">
        <v>48</v>
      </c>
      <c r="AK306" t="s">
        <v>48</v>
      </c>
      <c r="AL306" t="s">
        <v>53</v>
      </c>
      <c r="AM306">
        <v>1113.0999999999999</v>
      </c>
      <c r="AN306">
        <v>1113.0999999999999</v>
      </c>
      <c r="AO306">
        <v>15</v>
      </c>
    </row>
    <row r="307" spans="1:41" x14ac:dyDescent="0.3">
      <c r="A307" t="str">
        <f>"Trad IRN"</f>
        <v>Trad IRN</v>
      </c>
      <c r="B307" t="str">
        <f>"Bldg IRN"</f>
        <v>Bldg IRN</v>
      </c>
      <c r="C307" t="s">
        <v>41</v>
      </c>
      <c r="D307" t="s">
        <v>3</v>
      </c>
      <c r="E307" t="s">
        <v>80</v>
      </c>
      <c r="F307" t="s">
        <v>81</v>
      </c>
      <c r="G307" t="s">
        <v>82</v>
      </c>
      <c r="H307" t="s">
        <v>83</v>
      </c>
      <c r="I307" t="str">
        <f>"Trad IRN"</f>
        <v>Trad IRN</v>
      </c>
      <c r="J307" t="s">
        <v>43</v>
      </c>
      <c r="K307" t="s">
        <v>44</v>
      </c>
      <c r="L307" t="s">
        <v>45</v>
      </c>
      <c r="M307" t="s">
        <v>46</v>
      </c>
      <c r="N307" t="str">
        <f t="shared" si="28"/>
        <v>08/18/2022</v>
      </c>
      <c r="O307" t="str">
        <f t="shared" si="29"/>
        <v>12/31/2500</v>
      </c>
      <c r="P307">
        <v>1</v>
      </c>
      <c r="Q307">
        <v>1</v>
      </c>
      <c r="R307">
        <v>1</v>
      </c>
      <c r="S307">
        <v>0</v>
      </c>
      <c r="T307">
        <v>1</v>
      </c>
      <c r="U307">
        <v>0</v>
      </c>
      <c r="V307" t="str">
        <f>"Trad IRN"</f>
        <v>Trad IRN</v>
      </c>
      <c r="W307">
        <v>100</v>
      </c>
      <c r="X307" t="s">
        <v>47</v>
      </c>
      <c r="Z307" t="s">
        <v>47</v>
      </c>
      <c r="AB307" t="s">
        <v>57</v>
      </c>
      <c r="AC307" t="str">
        <f>"05"</f>
        <v>05</v>
      </c>
      <c r="AD307" t="str">
        <f>"1"</f>
        <v>1</v>
      </c>
      <c r="AE307" t="s">
        <v>50</v>
      </c>
      <c r="AF307">
        <v>0</v>
      </c>
      <c r="AG307" t="s">
        <v>56</v>
      </c>
      <c r="AH307" t="str">
        <f>"Trad IRN"</f>
        <v>Trad IRN</v>
      </c>
      <c r="AI307" t="str">
        <f>"Bldg IRN"</f>
        <v>Bldg IRN</v>
      </c>
      <c r="AJ307" t="s">
        <v>48</v>
      </c>
      <c r="AK307" t="s">
        <v>48</v>
      </c>
      <c r="AL307" t="s">
        <v>53</v>
      </c>
      <c r="AM307">
        <v>1113.0999999999999</v>
      </c>
      <c r="AN307">
        <v>1113.0999999999999</v>
      </c>
      <c r="AO307">
        <v>15</v>
      </c>
    </row>
    <row r="308" spans="1:41" x14ac:dyDescent="0.3">
      <c r="A308" t="str">
        <f>"Trad IRN"</f>
        <v>Trad IRN</v>
      </c>
      <c r="B308" t="str">
        <f>"Bldg IRN"</f>
        <v>Bldg IRN</v>
      </c>
      <c r="C308" t="s">
        <v>41</v>
      </c>
      <c r="D308" t="s">
        <v>3</v>
      </c>
      <c r="E308" t="s">
        <v>80</v>
      </c>
      <c r="F308" t="s">
        <v>81</v>
      </c>
      <c r="G308" t="s">
        <v>82</v>
      </c>
      <c r="H308" t="s">
        <v>83</v>
      </c>
      <c r="I308" t="str">
        <f>"Trad IRN"</f>
        <v>Trad IRN</v>
      </c>
      <c r="J308" t="s">
        <v>43</v>
      </c>
      <c r="K308" t="s">
        <v>44</v>
      </c>
      <c r="L308" t="s">
        <v>45</v>
      </c>
      <c r="M308" t="s">
        <v>46</v>
      </c>
      <c r="N308" t="str">
        <f>"10/18/2022"</f>
        <v>10/18/2022</v>
      </c>
      <c r="O308" t="str">
        <f t="shared" si="29"/>
        <v>12/31/2500</v>
      </c>
      <c r="P308">
        <v>0.78082799999999997</v>
      </c>
      <c r="Q308">
        <v>0.78082799999999997</v>
      </c>
      <c r="R308">
        <v>0.77505999999999997</v>
      </c>
      <c r="S308">
        <v>0</v>
      </c>
      <c r="T308">
        <v>0.78082799999999997</v>
      </c>
      <c r="U308">
        <v>0</v>
      </c>
      <c r="V308" t="str">
        <f>"Trad IRN"</f>
        <v>Trad IRN</v>
      </c>
      <c r="W308">
        <v>100</v>
      </c>
      <c r="X308" t="s">
        <v>47</v>
      </c>
      <c r="Z308" t="s">
        <v>47</v>
      </c>
      <c r="AB308" t="str">
        <f>"01"</f>
        <v>01</v>
      </c>
      <c r="AC308" t="str">
        <f>"15"</f>
        <v>15</v>
      </c>
      <c r="AD308" t="str">
        <f>"2"</f>
        <v>2</v>
      </c>
      <c r="AE308" t="s">
        <v>55</v>
      </c>
      <c r="AF308">
        <v>0</v>
      </c>
      <c r="AG308" t="s">
        <v>56</v>
      </c>
      <c r="AH308" t="str">
        <f>"Trad IRN"</f>
        <v>Trad IRN</v>
      </c>
      <c r="AI308" t="str">
        <f>"Bldg IRN"</f>
        <v>Bldg IRN</v>
      </c>
      <c r="AJ308" t="s">
        <v>48</v>
      </c>
      <c r="AK308" t="s">
        <v>48</v>
      </c>
      <c r="AL308" t="s">
        <v>53</v>
      </c>
      <c r="AM308">
        <v>869.14</v>
      </c>
      <c r="AN308">
        <v>1113.0999999999999</v>
      </c>
      <c r="AO308">
        <v>15</v>
      </c>
    </row>
    <row r="309" spans="1:41" x14ac:dyDescent="0.3">
      <c r="A309" t="str">
        <f>"Trad IRN"</f>
        <v>Trad IRN</v>
      </c>
      <c r="B309" t="str">
        <f>"Bldg IRN"</f>
        <v>Bldg IRN</v>
      </c>
      <c r="C309" t="s">
        <v>41</v>
      </c>
      <c r="D309" t="s">
        <v>3</v>
      </c>
      <c r="E309" t="s">
        <v>80</v>
      </c>
      <c r="F309" t="s">
        <v>81</v>
      </c>
      <c r="G309" t="s">
        <v>82</v>
      </c>
      <c r="H309" t="s">
        <v>83</v>
      </c>
      <c r="I309" t="str">
        <f>"Trad IRN"</f>
        <v>Trad IRN</v>
      </c>
      <c r="J309" t="s">
        <v>43</v>
      </c>
      <c r="K309" t="s">
        <v>44</v>
      </c>
      <c r="L309" t="s">
        <v>45</v>
      </c>
      <c r="M309" t="s">
        <v>46</v>
      </c>
      <c r="N309" t="str">
        <f>"08/18/2022"</f>
        <v>08/18/2022</v>
      </c>
      <c r="O309" t="str">
        <f>"10/17/2022"</f>
        <v>10/17/2022</v>
      </c>
      <c r="P309">
        <v>0.21917200000000001</v>
      </c>
      <c r="Q309">
        <v>0.21917200000000001</v>
      </c>
      <c r="R309">
        <v>0.12112199999999999</v>
      </c>
      <c r="S309">
        <v>0</v>
      </c>
      <c r="T309">
        <v>0.21917200000000001</v>
      </c>
      <c r="U309">
        <v>0</v>
      </c>
      <c r="V309" t="str">
        <f>"Trad IRN"</f>
        <v>Trad IRN</v>
      </c>
      <c r="W309">
        <v>100</v>
      </c>
      <c r="X309" t="s">
        <v>47</v>
      </c>
      <c r="Z309" t="s">
        <v>47</v>
      </c>
      <c r="AB309" t="str">
        <f>"01"</f>
        <v>01</v>
      </c>
      <c r="AC309" t="str">
        <f>"10"</f>
        <v>10</v>
      </c>
      <c r="AD309" t="str">
        <f>"2"</f>
        <v>2</v>
      </c>
      <c r="AE309" t="s">
        <v>55</v>
      </c>
      <c r="AF309">
        <v>0</v>
      </c>
      <c r="AG309" t="s">
        <v>56</v>
      </c>
      <c r="AH309" t="str">
        <f>"Trad IRN"</f>
        <v>Trad IRN</v>
      </c>
      <c r="AI309" t="str">
        <f>"Bldg IRN"</f>
        <v>Bldg IRN</v>
      </c>
      <c r="AJ309" t="s">
        <v>48</v>
      </c>
      <c r="AK309" t="s">
        <v>48</v>
      </c>
      <c r="AL309" t="s">
        <v>53</v>
      </c>
      <c r="AM309">
        <v>243.96</v>
      </c>
      <c r="AN309">
        <v>1113.0999999999999</v>
      </c>
      <c r="AO309">
        <v>15</v>
      </c>
    </row>
    <row r="310" spans="1:41" x14ac:dyDescent="0.3">
      <c r="A310" t="str">
        <f>"Trad IRN"</f>
        <v>Trad IRN</v>
      </c>
      <c r="B310" t="str">
        <f>"Bldg IRN"</f>
        <v>Bldg IRN</v>
      </c>
      <c r="C310" t="s">
        <v>41</v>
      </c>
      <c r="D310" t="s">
        <v>3</v>
      </c>
      <c r="E310" t="s">
        <v>80</v>
      </c>
      <c r="F310" t="s">
        <v>81</v>
      </c>
      <c r="G310" t="s">
        <v>82</v>
      </c>
      <c r="H310" t="s">
        <v>83</v>
      </c>
      <c r="I310" t="str">
        <f>"Trad IRN"</f>
        <v>Trad IRN</v>
      </c>
      <c r="J310" t="s">
        <v>43</v>
      </c>
      <c r="K310" t="s">
        <v>44</v>
      </c>
      <c r="L310" t="s">
        <v>45</v>
      </c>
      <c r="M310" t="s">
        <v>46</v>
      </c>
      <c r="N310" t="str">
        <f>"08/18/2022"</f>
        <v>08/18/2022</v>
      </c>
      <c r="O310" t="str">
        <f>"11/14/2022"</f>
        <v>11/14/2022</v>
      </c>
      <c r="P310">
        <v>0.33095000000000002</v>
      </c>
      <c r="Q310">
        <v>0.33095000000000002</v>
      </c>
      <c r="S310">
        <v>0</v>
      </c>
      <c r="T310">
        <v>0.33095000000000002</v>
      </c>
      <c r="U310">
        <v>0</v>
      </c>
      <c r="V310" t="str">
        <f>"Trad IRN"</f>
        <v>Trad IRN</v>
      </c>
      <c r="W310">
        <v>100</v>
      </c>
      <c r="X310" t="s">
        <v>47</v>
      </c>
      <c r="Z310" t="s">
        <v>47</v>
      </c>
      <c r="AB310" t="str">
        <f>"02"</f>
        <v>02</v>
      </c>
      <c r="AC310" t="s">
        <v>48</v>
      </c>
      <c r="AD310" t="s">
        <v>49</v>
      </c>
      <c r="AE310" t="s">
        <v>55</v>
      </c>
      <c r="AF310">
        <v>0</v>
      </c>
      <c r="AG310" t="s">
        <v>56</v>
      </c>
      <c r="AH310" t="str">
        <f>"Trad IRN"</f>
        <v>Trad IRN</v>
      </c>
      <c r="AI310" t="str">
        <f>"Bldg IRN"</f>
        <v>Bldg IRN</v>
      </c>
      <c r="AJ310" t="s">
        <v>48</v>
      </c>
      <c r="AK310" t="s">
        <v>48</v>
      </c>
      <c r="AL310" t="s">
        <v>53</v>
      </c>
      <c r="AM310">
        <v>368.38</v>
      </c>
      <c r="AN310">
        <v>1113.0999999999999</v>
      </c>
      <c r="AO310">
        <v>15</v>
      </c>
    </row>
    <row r="311" spans="1:41" x14ac:dyDescent="0.3">
      <c r="A311" t="str">
        <f>"Trad IRN"</f>
        <v>Trad IRN</v>
      </c>
      <c r="B311" t="str">
        <f>"Bldg IRN"</f>
        <v>Bldg IRN</v>
      </c>
      <c r="C311" t="s">
        <v>41</v>
      </c>
      <c r="D311" t="s">
        <v>3</v>
      </c>
      <c r="E311" t="s">
        <v>80</v>
      </c>
      <c r="F311" t="s">
        <v>81</v>
      </c>
      <c r="G311" t="s">
        <v>82</v>
      </c>
      <c r="H311" t="s">
        <v>83</v>
      </c>
      <c r="I311" t="str">
        <f>"Trad IRN"</f>
        <v>Trad IRN</v>
      </c>
      <c r="J311" t="s">
        <v>43</v>
      </c>
      <c r="K311" t="s">
        <v>44</v>
      </c>
      <c r="L311" t="s">
        <v>45</v>
      </c>
      <c r="M311" t="s">
        <v>46</v>
      </c>
      <c r="N311" t="str">
        <f>"11/15/2022"</f>
        <v>11/15/2022</v>
      </c>
      <c r="O311" t="str">
        <f>"12/31/2500"</f>
        <v>12/31/2500</v>
      </c>
      <c r="P311">
        <v>0.66905000000000003</v>
      </c>
      <c r="Q311">
        <v>0.66905000000000003</v>
      </c>
      <c r="R311">
        <v>0.56523199999999996</v>
      </c>
      <c r="S311">
        <v>0</v>
      </c>
      <c r="T311">
        <v>0.66905000000000003</v>
      </c>
      <c r="U311">
        <v>0</v>
      </c>
      <c r="V311" t="str">
        <f>"Trad IRN"</f>
        <v>Trad IRN</v>
      </c>
      <c r="W311">
        <v>100</v>
      </c>
      <c r="X311" t="s">
        <v>47</v>
      </c>
      <c r="Z311" t="s">
        <v>47</v>
      </c>
      <c r="AB311" t="str">
        <f>"02"</f>
        <v>02</v>
      </c>
      <c r="AC311" t="str">
        <f>"10"</f>
        <v>10</v>
      </c>
      <c r="AD311" t="str">
        <f>"2"</f>
        <v>2</v>
      </c>
      <c r="AE311" t="s">
        <v>55</v>
      </c>
      <c r="AF311">
        <v>0</v>
      </c>
      <c r="AG311" t="s">
        <v>56</v>
      </c>
      <c r="AH311" t="str">
        <f>"Trad IRN"</f>
        <v>Trad IRN</v>
      </c>
      <c r="AI311" t="str">
        <f>"Bldg IRN"</f>
        <v>Bldg IRN</v>
      </c>
      <c r="AJ311" t="s">
        <v>48</v>
      </c>
      <c r="AK311" t="s">
        <v>48</v>
      </c>
      <c r="AL311" t="s">
        <v>53</v>
      </c>
      <c r="AM311">
        <v>744.72</v>
      </c>
      <c r="AN311">
        <v>1113.0999999999999</v>
      </c>
      <c r="AO311">
        <v>15</v>
      </c>
    </row>
    <row r="312" spans="1:41" x14ac:dyDescent="0.3">
      <c r="A312" t="str">
        <f>"Trad IRN"</f>
        <v>Trad IRN</v>
      </c>
      <c r="B312" t="str">
        <f>"Bldg IRN"</f>
        <v>Bldg IRN</v>
      </c>
      <c r="C312" t="s">
        <v>41</v>
      </c>
      <c r="D312" t="s">
        <v>3</v>
      </c>
      <c r="E312" t="s">
        <v>80</v>
      </c>
      <c r="F312" t="s">
        <v>81</v>
      </c>
      <c r="G312" t="s">
        <v>82</v>
      </c>
      <c r="H312" t="s">
        <v>83</v>
      </c>
      <c r="I312" t="str">
        <f>"Trad IRN"</f>
        <v>Trad IRN</v>
      </c>
      <c r="J312" t="s">
        <v>43</v>
      </c>
      <c r="K312" t="s">
        <v>44</v>
      </c>
      <c r="L312" t="s">
        <v>45</v>
      </c>
      <c r="M312" t="s">
        <v>46</v>
      </c>
      <c r="N312" t="str">
        <f>"08/18/2022"</f>
        <v>08/18/2022</v>
      </c>
      <c r="O312" t="str">
        <f>"12/13/2022"</f>
        <v>12/13/2022</v>
      </c>
      <c r="P312">
        <v>0.43476799999999999</v>
      </c>
      <c r="Q312">
        <v>0.43476799999999999</v>
      </c>
      <c r="S312">
        <v>0</v>
      </c>
      <c r="T312">
        <v>0.43476799999999999</v>
      </c>
      <c r="U312">
        <v>0</v>
      </c>
      <c r="V312" t="str">
        <f>"Trad IRN"</f>
        <v>Trad IRN</v>
      </c>
      <c r="W312">
        <v>100</v>
      </c>
      <c r="X312" t="s">
        <v>47</v>
      </c>
      <c r="Z312" t="s">
        <v>47</v>
      </c>
      <c r="AB312" t="s">
        <v>57</v>
      </c>
      <c r="AC312" t="s">
        <v>48</v>
      </c>
      <c r="AD312" t="s">
        <v>49</v>
      </c>
      <c r="AE312" t="s">
        <v>50</v>
      </c>
      <c r="AF312">
        <v>0</v>
      </c>
      <c r="AG312" t="s">
        <v>56</v>
      </c>
      <c r="AH312" t="str">
        <f>"Trad IRN"</f>
        <v>Trad IRN</v>
      </c>
      <c r="AI312" t="str">
        <f>"Bldg IRN"</f>
        <v>Bldg IRN</v>
      </c>
      <c r="AJ312" t="s">
        <v>48</v>
      </c>
      <c r="AK312" t="s">
        <v>48</v>
      </c>
      <c r="AL312" t="s">
        <v>53</v>
      </c>
      <c r="AM312">
        <v>483.94</v>
      </c>
      <c r="AN312">
        <v>1113.0999999999999</v>
      </c>
      <c r="AO312">
        <v>15</v>
      </c>
    </row>
    <row r="313" spans="1:41" x14ac:dyDescent="0.3">
      <c r="A313" t="str">
        <f>"Trad IRN"</f>
        <v>Trad IRN</v>
      </c>
      <c r="B313" t="str">
        <f>"Bldg IRN"</f>
        <v>Bldg IRN</v>
      </c>
      <c r="C313" t="s">
        <v>41</v>
      </c>
      <c r="D313" t="s">
        <v>3</v>
      </c>
      <c r="E313" t="s">
        <v>80</v>
      </c>
      <c r="F313" t="s">
        <v>81</v>
      </c>
      <c r="G313" t="s">
        <v>82</v>
      </c>
      <c r="H313" t="s">
        <v>83</v>
      </c>
      <c r="I313" t="str">
        <f>"Trad IRN"</f>
        <v>Trad IRN</v>
      </c>
      <c r="J313" t="s">
        <v>43</v>
      </c>
      <c r="K313" t="s">
        <v>44</v>
      </c>
      <c r="L313" t="s">
        <v>45</v>
      </c>
      <c r="M313" t="s">
        <v>46</v>
      </c>
      <c r="N313" t="str">
        <f>"12/14/2022"</f>
        <v>12/14/2022</v>
      </c>
      <c r="O313" t="str">
        <f t="shared" ref="O313:O321" si="30">"12/31/2500"</f>
        <v>12/31/2500</v>
      </c>
      <c r="P313">
        <v>0.56523199999999996</v>
      </c>
      <c r="Q313">
        <v>0.56523199999999996</v>
      </c>
      <c r="R313">
        <v>0.55946399999999996</v>
      </c>
      <c r="S313">
        <v>0</v>
      </c>
      <c r="T313">
        <v>0.56523199999999996</v>
      </c>
      <c r="U313">
        <v>0</v>
      </c>
      <c r="V313" t="str">
        <f>"Trad IRN"</f>
        <v>Trad IRN</v>
      </c>
      <c r="W313">
        <v>100</v>
      </c>
      <c r="X313" t="s">
        <v>47</v>
      </c>
      <c r="Z313" t="s">
        <v>47</v>
      </c>
      <c r="AB313" t="s">
        <v>57</v>
      </c>
      <c r="AC313" t="str">
        <f>"05"</f>
        <v>05</v>
      </c>
      <c r="AD313" t="str">
        <f>"1"</f>
        <v>1</v>
      </c>
      <c r="AE313" t="s">
        <v>50</v>
      </c>
      <c r="AF313">
        <v>0</v>
      </c>
      <c r="AG313" t="s">
        <v>56</v>
      </c>
      <c r="AH313" t="str">
        <f>"Trad IRN"</f>
        <v>Trad IRN</v>
      </c>
      <c r="AI313" t="str">
        <f>"Bldg IRN"</f>
        <v>Bldg IRN</v>
      </c>
      <c r="AJ313" t="s">
        <v>48</v>
      </c>
      <c r="AK313" t="s">
        <v>48</v>
      </c>
      <c r="AL313" t="s">
        <v>53</v>
      </c>
      <c r="AM313">
        <v>629.16</v>
      </c>
      <c r="AN313">
        <v>1113.0999999999999</v>
      </c>
      <c r="AO313">
        <v>15</v>
      </c>
    </row>
    <row r="314" spans="1:41" x14ac:dyDescent="0.3">
      <c r="A314" t="str">
        <f>"Trad IRN"</f>
        <v>Trad IRN</v>
      </c>
      <c r="B314" t="str">
        <f>"Bldg IRN"</f>
        <v>Bldg IRN</v>
      </c>
      <c r="C314" t="s">
        <v>41</v>
      </c>
      <c r="D314" t="s">
        <v>3</v>
      </c>
      <c r="E314" t="s">
        <v>80</v>
      </c>
      <c r="F314" t="s">
        <v>81</v>
      </c>
      <c r="G314" t="s">
        <v>82</v>
      </c>
      <c r="H314" t="s">
        <v>83</v>
      </c>
      <c r="I314" t="str">
        <f>"Trad IRN"</f>
        <v>Trad IRN</v>
      </c>
      <c r="J314" t="s">
        <v>43</v>
      </c>
      <c r="K314" t="s">
        <v>44</v>
      </c>
      <c r="L314" t="s">
        <v>45</v>
      </c>
      <c r="M314" t="s">
        <v>46</v>
      </c>
      <c r="N314" t="str">
        <f t="shared" ref="N314:N320" si="31">"08/18/2022"</f>
        <v>08/18/2022</v>
      </c>
      <c r="O314" t="str">
        <f t="shared" si="30"/>
        <v>12/31/2500</v>
      </c>
      <c r="P314">
        <v>1</v>
      </c>
      <c r="Q314">
        <v>1</v>
      </c>
      <c r="S314">
        <v>0</v>
      </c>
      <c r="T314">
        <v>1</v>
      </c>
      <c r="U314">
        <v>0</v>
      </c>
      <c r="V314" t="str">
        <f>"Trad IRN"</f>
        <v>Trad IRN</v>
      </c>
      <c r="W314">
        <v>100</v>
      </c>
      <c r="X314" t="s">
        <v>47</v>
      </c>
      <c r="Z314" t="s">
        <v>47</v>
      </c>
      <c r="AB314" t="str">
        <f>"02"</f>
        <v>02</v>
      </c>
      <c r="AC314" t="s">
        <v>48</v>
      </c>
      <c r="AD314" t="s">
        <v>49</v>
      </c>
      <c r="AE314" t="s">
        <v>50</v>
      </c>
      <c r="AF314">
        <v>0</v>
      </c>
      <c r="AG314" t="s">
        <v>56</v>
      </c>
      <c r="AH314" t="str">
        <f>"Trad IRN"</f>
        <v>Trad IRN</v>
      </c>
      <c r="AI314" t="str">
        <f>"Bldg IRN"</f>
        <v>Bldg IRN</v>
      </c>
      <c r="AJ314" t="s">
        <v>48</v>
      </c>
      <c r="AK314" t="s">
        <v>48</v>
      </c>
      <c r="AL314" t="s">
        <v>53</v>
      </c>
      <c r="AM314">
        <v>1113.0999999999999</v>
      </c>
      <c r="AN314">
        <v>1113.0999999999999</v>
      </c>
      <c r="AO314">
        <v>15</v>
      </c>
    </row>
    <row r="315" spans="1:41" x14ac:dyDescent="0.3">
      <c r="A315" t="str">
        <f>"Trad IRN"</f>
        <v>Trad IRN</v>
      </c>
      <c r="B315" t="str">
        <f>"Bldg IRN"</f>
        <v>Bldg IRN</v>
      </c>
      <c r="C315" t="s">
        <v>41</v>
      </c>
      <c r="D315" t="s">
        <v>3</v>
      </c>
      <c r="E315" t="s">
        <v>80</v>
      </c>
      <c r="F315" t="s">
        <v>81</v>
      </c>
      <c r="G315" t="s">
        <v>82</v>
      </c>
      <c r="H315" t="s">
        <v>83</v>
      </c>
      <c r="I315" t="str">
        <f>"Trad IRN"</f>
        <v>Trad IRN</v>
      </c>
      <c r="J315" t="s">
        <v>43</v>
      </c>
      <c r="K315" t="s">
        <v>44</v>
      </c>
      <c r="L315" t="s">
        <v>45</v>
      </c>
      <c r="M315" t="s">
        <v>46</v>
      </c>
      <c r="N315" t="str">
        <f t="shared" si="31"/>
        <v>08/18/2022</v>
      </c>
      <c r="O315" t="str">
        <f t="shared" si="30"/>
        <v>12/31/2500</v>
      </c>
      <c r="P315">
        <v>1</v>
      </c>
      <c r="Q315">
        <v>1</v>
      </c>
      <c r="S315">
        <v>0</v>
      </c>
      <c r="T315">
        <v>1</v>
      </c>
      <c r="U315">
        <v>0</v>
      </c>
      <c r="V315" t="str">
        <f>"Trad IRN"</f>
        <v>Trad IRN</v>
      </c>
      <c r="W315">
        <v>100</v>
      </c>
      <c r="X315" t="s">
        <v>47</v>
      </c>
      <c r="Z315" t="s">
        <v>47</v>
      </c>
      <c r="AB315" t="str">
        <f>"01"</f>
        <v>01</v>
      </c>
      <c r="AC315" t="s">
        <v>48</v>
      </c>
      <c r="AD315" t="s">
        <v>49</v>
      </c>
      <c r="AE315" t="s">
        <v>50</v>
      </c>
      <c r="AF315">
        <v>0</v>
      </c>
      <c r="AG315" t="s">
        <v>56</v>
      </c>
      <c r="AH315" t="str">
        <f>"Trad IRN"</f>
        <v>Trad IRN</v>
      </c>
      <c r="AI315" t="str">
        <f>"Bldg IRN"</f>
        <v>Bldg IRN</v>
      </c>
      <c r="AJ315" t="s">
        <v>48</v>
      </c>
      <c r="AK315" t="s">
        <v>48</v>
      </c>
      <c r="AL315" t="s">
        <v>53</v>
      </c>
      <c r="AM315">
        <v>1113.0999999999999</v>
      </c>
      <c r="AN315">
        <v>1113.0999999999999</v>
      </c>
      <c r="AO315">
        <v>15</v>
      </c>
    </row>
    <row r="316" spans="1:41" x14ac:dyDescent="0.3">
      <c r="A316" t="str">
        <f>"Trad IRN"</f>
        <v>Trad IRN</v>
      </c>
      <c r="B316" t="str">
        <f>"Bldg IRN"</f>
        <v>Bldg IRN</v>
      </c>
      <c r="C316" t="s">
        <v>41</v>
      </c>
      <c r="D316" t="s">
        <v>3</v>
      </c>
      <c r="E316" t="s">
        <v>80</v>
      </c>
      <c r="F316" t="s">
        <v>81</v>
      </c>
      <c r="G316" t="s">
        <v>82</v>
      </c>
      <c r="H316" t="s">
        <v>83</v>
      </c>
      <c r="I316" t="str">
        <f>"Trad IRN"</f>
        <v>Trad IRN</v>
      </c>
      <c r="J316" t="s">
        <v>43</v>
      </c>
      <c r="K316" t="s">
        <v>44</v>
      </c>
      <c r="L316" t="s">
        <v>45</v>
      </c>
      <c r="M316" t="s">
        <v>46</v>
      </c>
      <c r="N316" t="str">
        <f t="shared" si="31"/>
        <v>08/18/2022</v>
      </c>
      <c r="O316" t="str">
        <f t="shared" si="30"/>
        <v>12/31/2500</v>
      </c>
      <c r="P316">
        <v>1</v>
      </c>
      <c r="Q316">
        <v>1</v>
      </c>
      <c r="S316">
        <v>0</v>
      </c>
      <c r="T316">
        <v>1</v>
      </c>
      <c r="U316">
        <v>0</v>
      </c>
      <c r="V316" t="str">
        <f>"Trad IRN"</f>
        <v>Trad IRN</v>
      </c>
      <c r="W316">
        <v>100</v>
      </c>
      <c r="X316" t="s">
        <v>47</v>
      </c>
      <c r="Z316" t="s">
        <v>47</v>
      </c>
      <c r="AB316" t="str">
        <f>"02"</f>
        <v>02</v>
      </c>
      <c r="AC316" t="s">
        <v>48</v>
      </c>
      <c r="AD316" t="s">
        <v>49</v>
      </c>
      <c r="AE316" t="s">
        <v>50</v>
      </c>
      <c r="AF316">
        <v>0</v>
      </c>
      <c r="AG316" t="s">
        <v>56</v>
      </c>
      <c r="AH316" t="str">
        <f>"Trad IRN"</f>
        <v>Trad IRN</v>
      </c>
      <c r="AI316" t="str">
        <f>"Bldg IRN"</f>
        <v>Bldg IRN</v>
      </c>
      <c r="AJ316" t="s">
        <v>48</v>
      </c>
      <c r="AK316" t="s">
        <v>48</v>
      </c>
      <c r="AL316" t="s">
        <v>53</v>
      </c>
      <c r="AM316">
        <v>1113.0999999999999</v>
      </c>
      <c r="AN316">
        <v>1113.0999999999999</v>
      </c>
      <c r="AO316">
        <v>15</v>
      </c>
    </row>
    <row r="317" spans="1:41" x14ac:dyDescent="0.3">
      <c r="A317" t="str">
        <f>"Trad IRN"</f>
        <v>Trad IRN</v>
      </c>
      <c r="B317" t="str">
        <f>"Bldg IRN"</f>
        <v>Bldg IRN</v>
      </c>
      <c r="C317" t="s">
        <v>41</v>
      </c>
      <c r="D317" t="s">
        <v>3</v>
      </c>
      <c r="E317" t="s">
        <v>80</v>
      </c>
      <c r="F317" t="s">
        <v>81</v>
      </c>
      <c r="G317" t="s">
        <v>82</v>
      </c>
      <c r="H317" t="s">
        <v>83</v>
      </c>
      <c r="I317" t="str">
        <f>"Trad IRN"</f>
        <v>Trad IRN</v>
      </c>
      <c r="J317" t="s">
        <v>43</v>
      </c>
      <c r="K317" t="s">
        <v>44</v>
      </c>
      <c r="L317" t="s">
        <v>45</v>
      </c>
      <c r="M317" t="s">
        <v>46</v>
      </c>
      <c r="N317" t="str">
        <f t="shared" si="31"/>
        <v>08/18/2022</v>
      </c>
      <c r="O317" t="str">
        <f t="shared" si="30"/>
        <v>12/31/2500</v>
      </c>
      <c r="P317">
        <v>1</v>
      </c>
      <c r="Q317">
        <v>1</v>
      </c>
      <c r="R317">
        <v>1</v>
      </c>
      <c r="S317">
        <v>0</v>
      </c>
      <c r="T317">
        <v>1</v>
      </c>
      <c r="U317">
        <v>0</v>
      </c>
      <c r="V317" t="str">
        <f>"Trad IRN"</f>
        <v>Trad IRN</v>
      </c>
      <c r="W317">
        <v>100</v>
      </c>
      <c r="X317" t="s">
        <v>47</v>
      </c>
      <c r="Z317" t="s">
        <v>47</v>
      </c>
      <c r="AB317" t="str">
        <f>"04"</f>
        <v>04</v>
      </c>
      <c r="AC317" t="str">
        <f>"15"</f>
        <v>15</v>
      </c>
      <c r="AD317" t="str">
        <f>"2"</f>
        <v>2</v>
      </c>
      <c r="AE317" t="s">
        <v>50</v>
      </c>
      <c r="AF317">
        <v>0</v>
      </c>
      <c r="AG317" t="s">
        <v>56</v>
      </c>
      <c r="AH317" t="str">
        <f>"Trad IRN"</f>
        <v>Trad IRN</v>
      </c>
      <c r="AI317" t="str">
        <f>"Bldg IRN"</f>
        <v>Bldg IRN</v>
      </c>
      <c r="AJ317" t="s">
        <v>48</v>
      </c>
      <c r="AK317" t="s">
        <v>48</v>
      </c>
      <c r="AL317" t="s">
        <v>53</v>
      </c>
      <c r="AM317">
        <v>1113.0999999999999</v>
      </c>
      <c r="AN317">
        <v>1113.0999999999999</v>
      </c>
      <c r="AO317">
        <v>15</v>
      </c>
    </row>
    <row r="318" spans="1:41" x14ac:dyDescent="0.3">
      <c r="A318" t="str">
        <f>"Trad IRN"</f>
        <v>Trad IRN</v>
      </c>
      <c r="B318" t="str">
        <f>"Bldg IRN"</f>
        <v>Bldg IRN</v>
      </c>
      <c r="C318" t="s">
        <v>41</v>
      </c>
      <c r="D318" t="s">
        <v>3</v>
      </c>
      <c r="E318" t="s">
        <v>80</v>
      </c>
      <c r="F318" t="s">
        <v>81</v>
      </c>
      <c r="G318" t="s">
        <v>82</v>
      </c>
      <c r="H318" t="s">
        <v>83</v>
      </c>
      <c r="I318" t="str">
        <f>"Trad IRN"</f>
        <v>Trad IRN</v>
      </c>
      <c r="J318" t="s">
        <v>43</v>
      </c>
      <c r="K318" t="s">
        <v>44</v>
      </c>
      <c r="L318" t="s">
        <v>45</v>
      </c>
      <c r="M318" t="s">
        <v>46</v>
      </c>
      <c r="N318" t="str">
        <f t="shared" si="31"/>
        <v>08/18/2022</v>
      </c>
      <c r="O318" t="str">
        <f t="shared" si="30"/>
        <v>12/31/2500</v>
      </c>
      <c r="P318">
        <v>1</v>
      </c>
      <c r="Q318">
        <v>1</v>
      </c>
      <c r="S318">
        <v>0</v>
      </c>
      <c r="T318">
        <v>1</v>
      </c>
      <c r="U318">
        <v>0</v>
      </c>
      <c r="V318" t="str">
        <f>"Trad IRN"</f>
        <v>Trad IRN</v>
      </c>
      <c r="W318">
        <v>100</v>
      </c>
      <c r="X318" t="s">
        <v>47</v>
      </c>
      <c r="Z318" t="s">
        <v>47</v>
      </c>
      <c r="AB318" t="s">
        <v>57</v>
      </c>
      <c r="AC318" t="s">
        <v>48</v>
      </c>
      <c r="AD318" t="s">
        <v>49</v>
      </c>
      <c r="AE318" t="s">
        <v>55</v>
      </c>
      <c r="AF318">
        <v>0</v>
      </c>
      <c r="AG318" t="s">
        <v>56</v>
      </c>
      <c r="AH318" t="str">
        <f>"Trad IRN"</f>
        <v>Trad IRN</v>
      </c>
      <c r="AI318" t="str">
        <f>"Bldg IRN"</f>
        <v>Bldg IRN</v>
      </c>
      <c r="AJ318" t="s">
        <v>48</v>
      </c>
      <c r="AK318" t="s">
        <v>48</v>
      </c>
      <c r="AL318" t="s">
        <v>53</v>
      </c>
      <c r="AM318">
        <v>1113.0999999999999</v>
      </c>
      <c r="AN318">
        <v>1113.0999999999999</v>
      </c>
      <c r="AO318">
        <v>15</v>
      </c>
    </row>
    <row r="319" spans="1:41" x14ac:dyDescent="0.3">
      <c r="A319" t="str">
        <f>"Trad IRN"</f>
        <v>Trad IRN</v>
      </c>
      <c r="B319" t="str">
        <f>"Bldg IRN"</f>
        <v>Bldg IRN</v>
      </c>
      <c r="C319" t="s">
        <v>41</v>
      </c>
      <c r="D319" t="s">
        <v>3</v>
      </c>
      <c r="E319" t="s">
        <v>80</v>
      </c>
      <c r="F319" t="s">
        <v>81</v>
      </c>
      <c r="G319" t="s">
        <v>82</v>
      </c>
      <c r="H319" t="s">
        <v>83</v>
      </c>
      <c r="I319" t="str">
        <f>"Trad IRN"</f>
        <v>Trad IRN</v>
      </c>
      <c r="J319" t="s">
        <v>43</v>
      </c>
      <c r="K319" t="s">
        <v>44</v>
      </c>
      <c r="L319" t="s">
        <v>45</v>
      </c>
      <c r="M319" t="s">
        <v>46</v>
      </c>
      <c r="N319" t="str">
        <f t="shared" si="31"/>
        <v>08/18/2022</v>
      </c>
      <c r="O319" t="str">
        <f t="shared" si="30"/>
        <v>12/31/2500</v>
      </c>
      <c r="P319">
        <v>1</v>
      </c>
      <c r="Q319">
        <v>1</v>
      </c>
      <c r="S319">
        <v>0</v>
      </c>
      <c r="T319">
        <v>1</v>
      </c>
      <c r="U319">
        <v>0</v>
      </c>
      <c r="V319" t="str">
        <f>"Trad IRN"</f>
        <v>Trad IRN</v>
      </c>
      <c r="W319">
        <v>100</v>
      </c>
      <c r="X319" t="s">
        <v>47</v>
      </c>
      <c r="Z319" t="s">
        <v>47</v>
      </c>
      <c r="AB319" t="s">
        <v>57</v>
      </c>
      <c r="AC319" t="s">
        <v>48</v>
      </c>
      <c r="AD319" t="s">
        <v>49</v>
      </c>
      <c r="AE319" t="s">
        <v>50</v>
      </c>
      <c r="AF319">
        <v>0</v>
      </c>
      <c r="AG319" t="s">
        <v>56</v>
      </c>
      <c r="AH319" t="str">
        <f>"Trad IRN"</f>
        <v>Trad IRN</v>
      </c>
      <c r="AI319" t="str">
        <f>"Bldg IRN"</f>
        <v>Bldg IRN</v>
      </c>
      <c r="AJ319" t="s">
        <v>48</v>
      </c>
      <c r="AK319" t="s">
        <v>48</v>
      </c>
      <c r="AL319" t="s">
        <v>53</v>
      </c>
      <c r="AM319">
        <v>1113.0999999999999</v>
      </c>
      <c r="AN319">
        <v>1113.0999999999999</v>
      </c>
      <c r="AO319">
        <v>15</v>
      </c>
    </row>
    <row r="320" spans="1:41" x14ac:dyDescent="0.3">
      <c r="A320" t="str">
        <f>"Trad IRN"</f>
        <v>Trad IRN</v>
      </c>
      <c r="B320" t="str">
        <f>"Bldg IRN"</f>
        <v>Bldg IRN</v>
      </c>
      <c r="C320" t="s">
        <v>41</v>
      </c>
      <c r="D320" t="s">
        <v>3</v>
      </c>
      <c r="E320" t="s">
        <v>80</v>
      </c>
      <c r="F320" t="s">
        <v>81</v>
      </c>
      <c r="G320" t="s">
        <v>82</v>
      </c>
      <c r="H320" t="s">
        <v>83</v>
      </c>
      <c r="I320" t="str">
        <f>"Trad IRN"</f>
        <v>Trad IRN</v>
      </c>
      <c r="J320" t="s">
        <v>43</v>
      </c>
      <c r="K320" t="s">
        <v>44</v>
      </c>
      <c r="L320" t="s">
        <v>45</v>
      </c>
      <c r="M320" t="s">
        <v>46</v>
      </c>
      <c r="N320" t="str">
        <f t="shared" si="31"/>
        <v>08/18/2022</v>
      </c>
      <c r="O320" t="str">
        <f t="shared" si="30"/>
        <v>12/31/2500</v>
      </c>
      <c r="P320">
        <v>1</v>
      </c>
      <c r="Q320">
        <v>1</v>
      </c>
      <c r="R320">
        <v>1</v>
      </c>
      <c r="S320">
        <v>0</v>
      </c>
      <c r="T320">
        <v>1</v>
      </c>
      <c r="U320">
        <v>0</v>
      </c>
      <c r="V320" t="str">
        <f>"Trad IRN"</f>
        <v>Trad IRN</v>
      </c>
      <c r="W320">
        <v>100</v>
      </c>
      <c r="X320" t="s">
        <v>47</v>
      </c>
      <c r="Z320" t="s">
        <v>47</v>
      </c>
      <c r="AB320" t="str">
        <f>"01"</f>
        <v>01</v>
      </c>
      <c r="AC320" t="str">
        <f>"12"</f>
        <v>12</v>
      </c>
      <c r="AD320" t="str">
        <f>"6"</f>
        <v>6</v>
      </c>
      <c r="AE320" t="s">
        <v>50</v>
      </c>
      <c r="AF320">
        <v>0</v>
      </c>
      <c r="AG320" t="s">
        <v>56</v>
      </c>
      <c r="AH320" t="str">
        <f>"Trad IRN"</f>
        <v>Trad IRN</v>
      </c>
      <c r="AI320" t="str">
        <f>"Bldg IRN"</f>
        <v>Bldg IRN</v>
      </c>
      <c r="AJ320" t="s">
        <v>48</v>
      </c>
      <c r="AK320" t="s">
        <v>48</v>
      </c>
      <c r="AL320" t="s">
        <v>53</v>
      </c>
      <c r="AM320">
        <v>1113.0999999999999</v>
      </c>
      <c r="AN320">
        <v>1113.0999999999999</v>
      </c>
      <c r="AO320">
        <v>15</v>
      </c>
    </row>
    <row r="321" spans="1:41" x14ac:dyDescent="0.3">
      <c r="A321" t="str">
        <f>"Trad IRN"</f>
        <v>Trad IRN</v>
      </c>
      <c r="B321" t="str">
        <f>"Bldg IRN"</f>
        <v>Bldg IRN</v>
      </c>
      <c r="C321" t="s">
        <v>41</v>
      </c>
      <c r="D321" t="s">
        <v>3</v>
      </c>
      <c r="E321" t="s">
        <v>80</v>
      </c>
      <c r="F321" t="s">
        <v>81</v>
      </c>
      <c r="G321" t="s">
        <v>82</v>
      </c>
      <c r="H321" t="s">
        <v>83</v>
      </c>
      <c r="I321" t="str">
        <f>"Trad IRN"</f>
        <v>Trad IRN</v>
      </c>
      <c r="J321" t="s">
        <v>43</v>
      </c>
      <c r="K321" t="s">
        <v>44</v>
      </c>
      <c r="L321" t="s">
        <v>45</v>
      </c>
      <c r="M321" t="s">
        <v>46</v>
      </c>
      <c r="N321" t="str">
        <f>"01/26/2023"</f>
        <v>01/26/2023</v>
      </c>
      <c r="O321" t="str">
        <f t="shared" si="30"/>
        <v>12/31/2500</v>
      </c>
      <c r="P321">
        <v>0.44987899999999997</v>
      </c>
      <c r="Q321">
        <v>0.44987899999999997</v>
      </c>
      <c r="S321">
        <v>0</v>
      </c>
      <c r="T321">
        <v>0.44987899999999997</v>
      </c>
      <c r="U321">
        <v>0</v>
      </c>
      <c r="V321" t="str">
        <f>"Trad IRN"</f>
        <v>Trad IRN</v>
      </c>
      <c r="W321">
        <v>100</v>
      </c>
      <c r="X321" t="s">
        <v>47</v>
      </c>
      <c r="Z321" t="s">
        <v>47</v>
      </c>
      <c r="AB321" t="str">
        <f>"05"</f>
        <v>05</v>
      </c>
      <c r="AC321" t="s">
        <v>48</v>
      </c>
      <c r="AD321" t="s">
        <v>49</v>
      </c>
      <c r="AE321" t="s">
        <v>50</v>
      </c>
      <c r="AF321">
        <v>0</v>
      </c>
      <c r="AG321" t="s">
        <v>56</v>
      </c>
      <c r="AH321" t="str">
        <f>"Trad IRN"</f>
        <v>Trad IRN</v>
      </c>
      <c r="AI321" t="str">
        <f>"Bldg IRN"</f>
        <v>Bldg IRN</v>
      </c>
      <c r="AJ321" t="s">
        <v>48</v>
      </c>
      <c r="AK321" t="s">
        <v>48</v>
      </c>
      <c r="AL321" t="s">
        <v>53</v>
      </c>
      <c r="AM321">
        <v>500.76</v>
      </c>
      <c r="AN321">
        <v>1113.0999999999999</v>
      </c>
      <c r="AO321">
        <v>15</v>
      </c>
    </row>
    <row r="322" spans="1:41" x14ac:dyDescent="0.3">
      <c r="A322" t="str">
        <f>"Trad IRN"</f>
        <v>Trad IRN</v>
      </c>
      <c r="B322" t="str">
        <f>"Bldg IRN"</f>
        <v>Bldg IRN</v>
      </c>
      <c r="C322" t="s">
        <v>41</v>
      </c>
      <c r="D322" t="s">
        <v>3</v>
      </c>
      <c r="E322" t="s">
        <v>80</v>
      </c>
      <c r="F322" t="s">
        <v>81</v>
      </c>
      <c r="G322" t="s">
        <v>82</v>
      </c>
      <c r="H322" t="s">
        <v>83</v>
      </c>
      <c r="I322" t="str">
        <f>"Trad IRN"</f>
        <v>Trad IRN</v>
      </c>
      <c r="J322" t="s">
        <v>43</v>
      </c>
      <c r="K322" t="s">
        <v>44</v>
      </c>
      <c r="L322" t="s">
        <v>45</v>
      </c>
      <c r="M322" t="s">
        <v>46</v>
      </c>
      <c r="N322" t="str">
        <f>"08/18/2022"</f>
        <v>08/18/2022</v>
      </c>
      <c r="O322" t="str">
        <f>"01/25/2023"</f>
        <v>01/25/2023</v>
      </c>
      <c r="P322">
        <v>0.55012099999999997</v>
      </c>
      <c r="Q322">
        <v>0.55012099999999997</v>
      </c>
      <c r="S322">
        <v>0</v>
      </c>
      <c r="T322">
        <v>0.55012099999999997</v>
      </c>
      <c r="U322">
        <v>0</v>
      </c>
      <c r="V322" t="str">
        <f>"Trad IRN"</f>
        <v>Trad IRN</v>
      </c>
      <c r="W322">
        <v>100</v>
      </c>
      <c r="X322" t="s">
        <v>47</v>
      </c>
      <c r="Z322" t="s">
        <v>47</v>
      </c>
      <c r="AB322" t="str">
        <f>"05"</f>
        <v>05</v>
      </c>
      <c r="AC322" t="s">
        <v>48</v>
      </c>
      <c r="AD322" t="s">
        <v>49</v>
      </c>
      <c r="AE322" t="s">
        <v>50</v>
      </c>
      <c r="AF322">
        <v>0</v>
      </c>
      <c r="AG322" t="s">
        <v>56</v>
      </c>
      <c r="AH322" t="str">
        <f>"Trad IRN"</f>
        <v>Trad IRN</v>
      </c>
      <c r="AI322" t="str">
        <f>"Bldg IRN"</f>
        <v>Bldg IRN</v>
      </c>
      <c r="AJ322" t="s">
        <v>48</v>
      </c>
      <c r="AK322" t="s">
        <v>48</v>
      </c>
      <c r="AL322" t="s">
        <v>53</v>
      </c>
      <c r="AM322">
        <v>612.34</v>
      </c>
      <c r="AN322">
        <v>1113.0999999999999</v>
      </c>
      <c r="AO322">
        <v>15</v>
      </c>
    </row>
    <row r="323" spans="1:41" x14ac:dyDescent="0.3">
      <c r="A323" t="str">
        <f>"Trad IRN"</f>
        <v>Trad IRN</v>
      </c>
      <c r="B323" t="str">
        <f>"Bldg IRN"</f>
        <v>Bldg IRN</v>
      </c>
      <c r="C323" t="s">
        <v>41</v>
      </c>
      <c r="D323" t="s">
        <v>3</v>
      </c>
      <c r="E323" t="s">
        <v>80</v>
      </c>
      <c r="F323" t="s">
        <v>81</v>
      </c>
      <c r="G323" t="s">
        <v>82</v>
      </c>
      <c r="H323" t="s">
        <v>83</v>
      </c>
      <c r="I323" t="str">
        <f>"Trad IRN"</f>
        <v>Trad IRN</v>
      </c>
      <c r="J323" t="s">
        <v>43</v>
      </c>
      <c r="K323" t="s">
        <v>44</v>
      </c>
      <c r="L323" t="s">
        <v>45</v>
      </c>
      <c r="M323" t="s">
        <v>46</v>
      </c>
      <c r="N323" t="str">
        <f>"08/18/2022"</f>
        <v>08/18/2022</v>
      </c>
      <c r="O323" t="str">
        <f>"12/31/2500"</f>
        <v>12/31/2500</v>
      </c>
      <c r="P323">
        <v>1</v>
      </c>
      <c r="Q323">
        <v>1</v>
      </c>
      <c r="S323">
        <v>0</v>
      </c>
      <c r="T323">
        <v>1</v>
      </c>
      <c r="U323">
        <v>0</v>
      </c>
      <c r="V323" t="str">
        <f>"Trad IRN"</f>
        <v>Trad IRN</v>
      </c>
      <c r="W323">
        <v>100</v>
      </c>
      <c r="X323" t="s">
        <v>47</v>
      </c>
      <c r="Z323" t="s">
        <v>47</v>
      </c>
      <c r="AB323" t="str">
        <f>"02"</f>
        <v>02</v>
      </c>
      <c r="AC323" t="s">
        <v>48</v>
      </c>
      <c r="AD323" t="s">
        <v>49</v>
      </c>
      <c r="AE323" t="s">
        <v>55</v>
      </c>
      <c r="AF323">
        <v>0</v>
      </c>
      <c r="AG323" t="s">
        <v>56</v>
      </c>
      <c r="AH323" t="str">
        <f>"Trad IRN"</f>
        <v>Trad IRN</v>
      </c>
      <c r="AI323" t="str">
        <f>"Bldg IRN"</f>
        <v>Bldg IRN</v>
      </c>
      <c r="AJ323" t="s">
        <v>48</v>
      </c>
      <c r="AK323" t="s">
        <v>48</v>
      </c>
      <c r="AL323" t="s">
        <v>53</v>
      </c>
      <c r="AM323">
        <v>1113.0999999999999</v>
      </c>
      <c r="AN323">
        <v>1113.0999999999999</v>
      </c>
      <c r="AO323">
        <v>15</v>
      </c>
    </row>
    <row r="324" spans="1:41" x14ac:dyDescent="0.3">
      <c r="A324" t="str">
        <f>"Trad IRN"</f>
        <v>Trad IRN</v>
      </c>
      <c r="B324" t="str">
        <f>"Bldg IRN"</f>
        <v>Bldg IRN</v>
      </c>
      <c r="C324" t="s">
        <v>41</v>
      </c>
      <c r="D324" t="s">
        <v>3</v>
      </c>
      <c r="E324" t="s">
        <v>80</v>
      </c>
      <c r="F324" t="s">
        <v>81</v>
      </c>
      <c r="G324" t="s">
        <v>82</v>
      </c>
      <c r="H324" t="s">
        <v>83</v>
      </c>
      <c r="I324" t="str">
        <f>"Trad IRN"</f>
        <v>Trad IRN</v>
      </c>
      <c r="J324" t="s">
        <v>43</v>
      </c>
      <c r="K324" t="s">
        <v>44</v>
      </c>
      <c r="L324" t="s">
        <v>45</v>
      </c>
      <c r="M324" t="s">
        <v>46</v>
      </c>
      <c r="N324" t="str">
        <f>"08/18/2022"</f>
        <v>08/18/2022</v>
      </c>
      <c r="O324" t="str">
        <f>"10/17/2022"</f>
        <v>10/17/2022</v>
      </c>
      <c r="P324">
        <v>0.21917200000000001</v>
      </c>
      <c r="Q324">
        <v>0.21917200000000001</v>
      </c>
      <c r="R324">
        <v>0.21917200000000001</v>
      </c>
      <c r="S324">
        <v>0</v>
      </c>
      <c r="T324">
        <v>0.21917200000000001</v>
      </c>
      <c r="U324">
        <v>0</v>
      </c>
      <c r="V324" t="str">
        <f>"Trad IRN"</f>
        <v>Trad IRN</v>
      </c>
      <c r="W324">
        <v>100</v>
      </c>
      <c r="X324" t="s">
        <v>47</v>
      </c>
      <c r="Z324" t="s">
        <v>47</v>
      </c>
      <c r="AB324" t="str">
        <f>"01"</f>
        <v>01</v>
      </c>
      <c r="AC324" t="str">
        <f>"08"</f>
        <v>08</v>
      </c>
      <c r="AD324" t="str">
        <f>"3"</f>
        <v>3</v>
      </c>
      <c r="AE324" t="s">
        <v>50</v>
      </c>
      <c r="AF324">
        <v>0</v>
      </c>
      <c r="AG324" t="s">
        <v>56</v>
      </c>
      <c r="AH324" t="str">
        <f>"Trad IRN"</f>
        <v>Trad IRN</v>
      </c>
      <c r="AI324" t="str">
        <f>"Bldg IRN"</f>
        <v>Bldg IRN</v>
      </c>
      <c r="AJ324" t="s">
        <v>48</v>
      </c>
      <c r="AK324" t="s">
        <v>48</v>
      </c>
      <c r="AL324" t="s">
        <v>53</v>
      </c>
      <c r="AM324">
        <v>243.96</v>
      </c>
      <c r="AN324">
        <v>1113.0999999999999</v>
      </c>
      <c r="AO324">
        <v>15</v>
      </c>
    </row>
    <row r="325" spans="1:41" x14ac:dyDescent="0.3">
      <c r="A325" t="str">
        <f>"Trad IRN"</f>
        <v>Trad IRN</v>
      </c>
      <c r="B325" t="str">
        <f>"Bldg IRN"</f>
        <v>Bldg IRN</v>
      </c>
      <c r="C325" t="s">
        <v>41</v>
      </c>
      <c r="D325" t="s">
        <v>3</v>
      </c>
      <c r="E325" t="s">
        <v>80</v>
      </c>
      <c r="F325" t="s">
        <v>81</v>
      </c>
      <c r="G325" t="s">
        <v>82</v>
      </c>
      <c r="H325" t="s">
        <v>83</v>
      </c>
      <c r="I325" t="str">
        <f>"Trad IRN"</f>
        <v>Trad IRN</v>
      </c>
      <c r="J325" t="s">
        <v>43</v>
      </c>
      <c r="K325" t="s">
        <v>44</v>
      </c>
      <c r="L325" t="s">
        <v>45</v>
      </c>
      <c r="M325" t="s">
        <v>46</v>
      </c>
      <c r="N325" t="str">
        <f>"10/18/2022"</f>
        <v>10/18/2022</v>
      </c>
      <c r="O325" t="str">
        <f>"12/31/2500"</f>
        <v>12/31/2500</v>
      </c>
      <c r="P325">
        <v>0.78082799999999997</v>
      </c>
      <c r="Q325">
        <v>0.78082799999999997</v>
      </c>
      <c r="R325">
        <v>0.78082799999999997</v>
      </c>
      <c r="S325">
        <v>0</v>
      </c>
      <c r="T325">
        <v>0.78082799999999997</v>
      </c>
      <c r="U325">
        <v>0</v>
      </c>
      <c r="V325" t="str">
        <f>"Trad IRN"</f>
        <v>Trad IRN</v>
      </c>
      <c r="W325">
        <v>100</v>
      </c>
      <c r="X325" t="s">
        <v>47</v>
      </c>
      <c r="Z325" t="s">
        <v>47</v>
      </c>
      <c r="AB325" t="str">
        <f>"01"</f>
        <v>01</v>
      </c>
      <c r="AC325" t="str">
        <f>"12"</f>
        <v>12</v>
      </c>
      <c r="AD325" t="str">
        <f>"6"</f>
        <v>6</v>
      </c>
      <c r="AE325" t="s">
        <v>50</v>
      </c>
      <c r="AF325">
        <v>0</v>
      </c>
      <c r="AG325" t="s">
        <v>56</v>
      </c>
      <c r="AH325" t="str">
        <f>"Trad IRN"</f>
        <v>Trad IRN</v>
      </c>
      <c r="AI325" t="str">
        <f>"Bldg IRN"</f>
        <v>Bldg IRN</v>
      </c>
      <c r="AJ325" t="s">
        <v>48</v>
      </c>
      <c r="AK325" t="s">
        <v>48</v>
      </c>
      <c r="AL325" t="s">
        <v>53</v>
      </c>
      <c r="AM325">
        <v>869.14</v>
      </c>
      <c r="AN325">
        <v>1113.0999999999999</v>
      </c>
      <c r="AO325">
        <v>15</v>
      </c>
    </row>
    <row r="326" spans="1:41" x14ac:dyDescent="0.3">
      <c r="A326" t="str">
        <f>"Trad IRN"</f>
        <v>Trad IRN</v>
      </c>
      <c r="B326" t="str">
        <f>"Bldg IRN"</f>
        <v>Bldg IRN</v>
      </c>
      <c r="C326" t="s">
        <v>41</v>
      </c>
      <c r="D326" t="s">
        <v>3</v>
      </c>
      <c r="E326" t="s">
        <v>80</v>
      </c>
      <c r="F326" t="s">
        <v>81</v>
      </c>
      <c r="G326" t="s">
        <v>82</v>
      </c>
      <c r="H326" t="s">
        <v>83</v>
      </c>
      <c r="I326" t="str">
        <f>"Trad IRN"</f>
        <v>Trad IRN</v>
      </c>
      <c r="J326" t="s">
        <v>43</v>
      </c>
      <c r="K326" t="s">
        <v>44</v>
      </c>
      <c r="L326" t="s">
        <v>45</v>
      </c>
      <c r="M326" t="s">
        <v>46</v>
      </c>
      <c r="N326" t="str">
        <f>"08/18/2022"</f>
        <v>08/18/2022</v>
      </c>
      <c r="O326" t="str">
        <f>"12/31/2500"</f>
        <v>12/31/2500</v>
      </c>
      <c r="P326">
        <v>1</v>
      </c>
      <c r="Q326">
        <v>1</v>
      </c>
      <c r="S326">
        <v>0</v>
      </c>
      <c r="T326">
        <v>1</v>
      </c>
      <c r="U326">
        <v>0</v>
      </c>
      <c r="V326" t="str">
        <f>"Trad IRN"</f>
        <v>Trad IRN</v>
      </c>
      <c r="W326">
        <v>100</v>
      </c>
      <c r="X326" t="s">
        <v>47</v>
      </c>
      <c r="Z326" t="s">
        <v>47</v>
      </c>
      <c r="AB326" t="str">
        <f>"01"</f>
        <v>01</v>
      </c>
      <c r="AC326" t="s">
        <v>48</v>
      </c>
      <c r="AD326" t="s">
        <v>49</v>
      </c>
      <c r="AE326" t="s">
        <v>50</v>
      </c>
      <c r="AF326">
        <v>0</v>
      </c>
      <c r="AG326" t="s">
        <v>56</v>
      </c>
      <c r="AH326" t="str">
        <f>"Trad IRN"</f>
        <v>Trad IRN</v>
      </c>
      <c r="AI326" t="str">
        <f>"Bldg IRN"</f>
        <v>Bldg IRN</v>
      </c>
      <c r="AJ326" t="s">
        <v>48</v>
      </c>
      <c r="AK326" t="s">
        <v>48</v>
      </c>
      <c r="AL326" t="s">
        <v>53</v>
      </c>
      <c r="AM326">
        <v>1113.0999999999999</v>
      </c>
      <c r="AN326">
        <v>1113.0999999999999</v>
      </c>
      <c r="AO326">
        <v>15</v>
      </c>
    </row>
    <row r="327" spans="1:41" x14ac:dyDescent="0.3">
      <c r="A327" t="str">
        <f>"Trad IRN"</f>
        <v>Trad IRN</v>
      </c>
      <c r="B327" t="str">
        <f>"Bldg IRN"</f>
        <v>Bldg IRN</v>
      </c>
      <c r="C327" t="s">
        <v>41</v>
      </c>
      <c r="D327" t="s">
        <v>3</v>
      </c>
      <c r="E327" t="s">
        <v>80</v>
      </c>
      <c r="F327" t="s">
        <v>81</v>
      </c>
      <c r="G327" t="s">
        <v>82</v>
      </c>
      <c r="H327" t="s">
        <v>83</v>
      </c>
      <c r="I327" t="str">
        <f>"Trad IRN"</f>
        <v>Trad IRN</v>
      </c>
      <c r="J327" t="s">
        <v>43</v>
      </c>
      <c r="K327" t="s">
        <v>44</v>
      </c>
      <c r="L327" t="s">
        <v>45</v>
      </c>
      <c r="M327" t="s">
        <v>46</v>
      </c>
      <c r="N327" t="str">
        <f>"08/18/2022"</f>
        <v>08/18/2022</v>
      </c>
      <c r="O327" t="str">
        <f>"12/31/2500"</f>
        <v>12/31/2500</v>
      </c>
      <c r="P327">
        <v>1</v>
      </c>
      <c r="Q327">
        <v>1</v>
      </c>
      <c r="S327">
        <v>0</v>
      </c>
      <c r="T327">
        <v>1</v>
      </c>
      <c r="U327">
        <v>0</v>
      </c>
      <c r="V327" t="str">
        <f>"Trad IRN"</f>
        <v>Trad IRN</v>
      </c>
      <c r="W327">
        <v>100</v>
      </c>
      <c r="X327" t="s">
        <v>47</v>
      </c>
      <c r="Z327" t="s">
        <v>47</v>
      </c>
      <c r="AB327" t="str">
        <f>"04"</f>
        <v>04</v>
      </c>
      <c r="AC327" t="s">
        <v>48</v>
      </c>
      <c r="AD327" t="s">
        <v>49</v>
      </c>
      <c r="AE327" t="s">
        <v>50</v>
      </c>
      <c r="AF327">
        <v>0</v>
      </c>
      <c r="AG327" t="s">
        <v>56</v>
      </c>
      <c r="AH327" t="str">
        <f>"Trad IRN"</f>
        <v>Trad IRN</v>
      </c>
      <c r="AI327" t="str">
        <f>"Bldg IRN"</f>
        <v>Bldg IRN</v>
      </c>
      <c r="AJ327" t="s">
        <v>48</v>
      </c>
      <c r="AK327" t="s">
        <v>48</v>
      </c>
      <c r="AL327" t="s">
        <v>53</v>
      </c>
      <c r="AM327">
        <v>1113.0999999999999</v>
      </c>
      <c r="AN327">
        <v>1113.0999999999999</v>
      </c>
      <c r="AO327">
        <v>15</v>
      </c>
    </row>
    <row r="328" spans="1:41" x14ac:dyDescent="0.3">
      <c r="A328" t="str">
        <f>"Trad IRN"</f>
        <v>Trad IRN</v>
      </c>
      <c r="B328" t="str">
        <f>"Bldg IRN"</f>
        <v>Bldg IRN</v>
      </c>
      <c r="C328" t="s">
        <v>41</v>
      </c>
      <c r="D328" t="s">
        <v>3</v>
      </c>
      <c r="E328" t="s">
        <v>80</v>
      </c>
      <c r="F328" t="s">
        <v>81</v>
      </c>
      <c r="G328" t="s">
        <v>82</v>
      </c>
      <c r="H328" t="s">
        <v>83</v>
      </c>
      <c r="I328" t="str">
        <f>"Trad IRN"</f>
        <v>Trad IRN</v>
      </c>
      <c r="J328" t="s">
        <v>43</v>
      </c>
      <c r="K328" t="s">
        <v>44</v>
      </c>
      <c r="L328" t="s">
        <v>45</v>
      </c>
      <c r="M328" t="s">
        <v>46</v>
      </c>
      <c r="N328" t="str">
        <f>"10/07/2022"</f>
        <v>10/07/2022</v>
      </c>
      <c r="O328" t="str">
        <f>"12/31/2500"</f>
        <v>12/31/2500</v>
      </c>
      <c r="P328">
        <v>0.81543399999999999</v>
      </c>
      <c r="Q328">
        <v>0.81543399999999999</v>
      </c>
      <c r="S328">
        <v>0</v>
      </c>
      <c r="T328">
        <v>0.81543399999999999</v>
      </c>
      <c r="U328">
        <v>0</v>
      </c>
      <c r="V328" t="str">
        <f>"Trad IRN"</f>
        <v>Trad IRN</v>
      </c>
      <c r="W328">
        <v>100</v>
      </c>
      <c r="X328" t="s">
        <v>47</v>
      </c>
      <c r="Z328" t="s">
        <v>47</v>
      </c>
      <c r="AB328" t="str">
        <f>"03"</f>
        <v>03</v>
      </c>
      <c r="AC328" t="s">
        <v>48</v>
      </c>
      <c r="AD328" t="s">
        <v>49</v>
      </c>
      <c r="AE328" t="s">
        <v>55</v>
      </c>
      <c r="AF328">
        <v>0</v>
      </c>
      <c r="AG328" t="s">
        <v>56</v>
      </c>
      <c r="AH328" t="str">
        <f>"Trad IRN"</f>
        <v>Trad IRN</v>
      </c>
      <c r="AI328" t="str">
        <f>"Bldg IRN"</f>
        <v>Bldg IRN</v>
      </c>
      <c r="AJ328" t="s">
        <v>48</v>
      </c>
      <c r="AK328" t="s">
        <v>48</v>
      </c>
      <c r="AL328" t="s">
        <v>53</v>
      </c>
      <c r="AM328">
        <v>907.66</v>
      </c>
      <c r="AN328">
        <v>1113.0999999999999</v>
      </c>
      <c r="AO328">
        <v>15</v>
      </c>
    </row>
    <row r="329" spans="1:41" x14ac:dyDescent="0.3">
      <c r="A329" t="str">
        <f>"Trad IRN"</f>
        <v>Trad IRN</v>
      </c>
      <c r="B329" t="str">
        <f>"Bldg IRN"</f>
        <v>Bldg IRN</v>
      </c>
      <c r="C329" t="s">
        <v>41</v>
      </c>
      <c r="D329" t="s">
        <v>3</v>
      </c>
      <c r="E329" t="s">
        <v>80</v>
      </c>
      <c r="F329" t="s">
        <v>81</v>
      </c>
      <c r="G329" t="s">
        <v>82</v>
      </c>
      <c r="H329" t="s">
        <v>83</v>
      </c>
      <c r="I329" t="str">
        <f>"Trad IRN"</f>
        <v>Trad IRN</v>
      </c>
      <c r="J329" t="s">
        <v>43</v>
      </c>
      <c r="K329" t="s">
        <v>44</v>
      </c>
      <c r="L329" t="s">
        <v>45</v>
      </c>
      <c r="M329" t="s">
        <v>46</v>
      </c>
      <c r="N329" t="str">
        <f>"08/18/2022"</f>
        <v>08/18/2022</v>
      </c>
      <c r="O329" t="str">
        <f>"10/06/2022"</f>
        <v>10/06/2022</v>
      </c>
      <c r="P329">
        <v>0.18456600000000001</v>
      </c>
      <c r="Q329">
        <v>0.18456600000000001</v>
      </c>
      <c r="S329">
        <v>0</v>
      </c>
      <c r="T329">
        <v>0.18456600000000001</v>
      </c>
      <c r="U329">
        <v>0</v>
      </c>
      <c r="V329" t="str">
        <f>"Trad IRN"</f>
        <v>Trad IRN</v>
      </c>
      <c r="W329">
        <v>100</v>
      </c>
      <c r="X329" t="s">
        <v>47</v>
      </c>
      <c r="Z329" t="s">
        <v>47</v>
      </c>
      <c r="AB329" t="str">
        <f>"03"</f>
        <v>03</v>
      </c>
      <c r="AC329" t="s">
        <v>48</v>
      </c>
      <c r="AD329" t="s">
        <v>49</v>
      </c>
      <c r="AE329" t="s">
        <v>50</v>
      </c>
      <c r="AF329">
        <v>0</v>
      </c>
      <c r="AG329" t="s">
        <v>56</v>
      </c>
      <c r="AH329" t="str">
        <f>"Trad IRN"</f>
        <v>Trad IRN</v>
      </c>
      <c r="AI329" t="str">
        <f>"Bldg IRN"</f>
        <v>Bldg IRN</v>
      </c>
      <c r="AJ329" t="s">
        <v>48</v>
      </c>
      <c r="AK329" t="s">
        <v>48</v>
      </c>
      <c r="AL329" t="s">
        <v>53</v>
      </c>
      <c r="AM329">
        <v>205.44</v>
      </c>
      <c r="AN329">
        <v>1113.0999999999999</v>
      </c>
      <c r="AO329">
        <v>15</v>
      </c>
    </row>
    <row r="330" spans="1:41" x14ac:dyDescent="0.3">
      <c r="A330" t="str">
        <f>"Trad IRN"</f>
        <v>Trad IRN</v>
      </c>
      <c r="B330" t="str">
        <f>"Bldg IRN"</f>
        <v>Bldg IRN</v>
      </c>
      <c r="C330" t="s">
        <v>41</v>
      </c>
      <c r="D330" t="s">
        <v>3</v>
      </c>
      <c r="E330" t="s">
        <v>80</v>
      </c>
      <c r="F330" t="s">
        <v>81</v>
      </c>
      <c r="G330" t="s">
        <v>82</v>
      </c>
      <c r="H330" t="s">
        <v>83</v>
      </c>
      <c r="I330" t="str">
        <f>"Trad IRN"</f>
        <v>Trad IRN</v>
      </c>
      <c r="J330" t="s">
        <v>43</v>
      </c>
      <c r="K330" t="s">
        <v>44</v>
      </c>
      <c r="L330" t="s">
        <v>45</v>
      </c>
      <c r="M330" t="s">
        <v>46</v>
      </c>
      <c r="N330" t="str">
        <f>"08/18/2022"</f>
        <v>08/18/2022</v>
      </c>
      <c r="O330" t="str">
        <f>"12/31/2500"</f>
        <v>12/31/2500</v>
      </c>
      <c r="P330">
        <v>1</v>
      </c>
      <c r="Q330">
        <v>1</v>
      </c>
      <c r="S330">
        <v>0</v>
      </c>
      <c r="T330">
        <v>1</v>
      </c>
      <c r="U330">
        <v>0</v>
      </c>
      <c r="V330" t="str">
        <f>"Trad IRN"</f>
        <v>Trad IRN</v>
      </c>
      <c r="W330">
        <v>100</v>
      </c>
      <c r="X330" t="s">
        <v>47</v>
      </c>
      <c r="Z330" t="s">
        <v>47</v>
      </c>
      <c r="AB330" t="str">
        <f>"01"</f>
        <v>01</v>
      </c>
      <c r="AC330" t="s">
        <v>48</v>
      </c>
      <c r="AD330" t="s">
        <v>49</v>
      </c>
      <c r="AE330" t="s">
        <v>50</v>
      </c>
      <c r="AF330">
        <v>0</v>
      </c>
      <c r="AG330" t="s">
        <v>56</v>
      </c>
      <c r="AH330" t="str">
        <f>"Trad IRN"</f>
        <v>Trad IRN</v>
      </c>
      <c r="AI330" t="str">
        <f>"Bldg IRN"</f>
        <v>Bldg IRN</v>
      </c>
      <c r="AJ330" t="s">
        <v>48</v>
      </c>
      <c r="AK330" t="s">
        <v>48</v>
      </c>
      <c r="AL330" t="s">
        <v>53</v>
      </c>
      <c r="AM330">
        <v>1113.0999999999999</v>
      </c>
      <c r="AN330">
        <v>1113.0999999999999</v>
      </c>
      <c r="AO330">
        <v>15</v>
      </c>
    </row>
    <row r="331" spans="1:41" x14ac:dyDescent="0.3">
      <c r="A331" t="str">
        <f>"Trad IRN"</f>
        <v>Trad IRN</v>
      </c>
      <c r="B331" t="str">
        <f>"Bldg IRN"</f>
        <v>Bldg IRN</v>
      </c>
      <c r="C331" t="s">
        <v>41</v>
      </c>
      <c r="D331" t="s">
        <v>3</v>
      </c>
      <c r="E331" t="s">
        <v>80</v>
      </c>
      <c r="F331" t="s">
        <v>81</v>
      </c>
      <c r="G331" t="s">
        <v>82</v>
      </c>
      <c r="H331" t="s">
        <v>83</v>
      </c>
      <c r="I331" t="str">
        <f>"Trad IRN"</f>
        <v>Trad IRN</v>
      </c>
      <c r="J331" t="s">
        <v>43</v>
      </c>
      <c r="K331" t="s">
        <v>44</v>
      </c>
      <c r="L331" t="s">
        <v>45</v>
      </c>
      <c r="M331" t="s">
        <v>46</v>
      </c>
      <c r="N331" t="str">
        <f>"10/27/2022"</f>
        <v>10/27/2022</v>
      </c>
      <c r="O331" t="str">
        <f>"12/31/2500"</f>
        <v>12/31/2500</v>
      </c>
      <c r="P331">
        <v>0.74045499999999997</v>
      </c>
      <c r="Q331">
        <v>0.74045499999999997</v>
      </c>
      <c r="R331">
        <v>0.74045499999999997</v>
      </c>
      <c r="S331">
        <v>0</v>
      </c>
      <c r="T331">
        <v>0.74045499999999997</v>
      </c>
      <c r="U331">
        <v>0</v>
      </c>
      <c r="V331" t="str">
        <f>"Trad IRN"</f>
        <v>Trad IRN</v>
      </c>
      <c r="W331">
        <v>100</v>
      </c>
      <c r="X331" t="s">
        <v>47</v>
      </c>
      <c r="Z331" t="s">
        <v>47</v>
      </c>
      <c r="AB331" t="str">
        <f>"01"</f>
        <v>01</v>
      </c>
      <c r="AC331" t="str">
        <f>"05"</f>
        <v>05</v>
      </c>
      <c r="AD331" t="str">
        <f>"1"</f>
        <v>1</v>
      </c>
      <c r="AE331" t="s">
        <v>55</v>
      </c>
      <c r="AF331">
        <v>0</v>
      </c>
      <c r="AG331" t="s">
        <v>56</v>
      </c>
      <c r="AH331" t="str">
        <f>"Trad IRN"</f>
        <v>Trad IRN</v>
      </c>
      <c r="AI331" t="str">
        <f>"Bldg IRN"</f>
        <v>Bldg IRN</v>
      </c>
      <c r="AJ331" t="s">
        <v>48</v>
      </c>
      <c r="AK331" t="s">
        <v>48</v>
      </c>
      <c r="AL331" t="s">
        <v>53</v>
      </c>
      <c r="AM331">
        <v>824.2</v>
      </c>
      <c r="AN331">
        <v>1113.0999999999999</v>
      </c>
      <c r="AO331">
        <v>15</v>
      </c>
    </row>
    <row r="332" spans="1:41" x14ac:dyDescent="0.3">
      <c r="A332" t="str">
        <f>"Trad IRN"</f>
        <v>Trad IRN</v>
      </c>
      <c r="B332" t="str">
        <f>"Bldg IRN"</f>
        <v>Bldg IRN</v>
      </c>
      <c r="C332" t="s">
        <v>41</v>
      </c>
      <c r="D332" t="s">
        <v>3</v>
      </c>
      <c r="E332" t="s">
        <v>80</v>
      </c>
      <c r="F332" t="s">
        <v>81</v>
      </c>
      <c r="G332" t="s">
        <v>82</v>
      </c>
      <c r="H332" t="s">
        <v>83</v>
      </c>
      <c r="I332" t="str">
        <f>"Trad IRN"</f>
        <v>Trad IRN</v>
      </c>
      <c r="J332" t="s">
        <v>43</v>
      </c>
      <c r="K332" t="s">
        <v>44</v>
      </c>
      <c r="L332" t="s">
        <v>45</v>
      </c>
      <c r="M332" t="s">
        <v>46</v>
      </c>
      <c r="N332" t="str">
        <f t="shared" ref="N332:N338" si="32">"08/18/2022"</f>
        <v>08/18/2022</v>
      </c>
      <c r="O332" t="str">
        <f>"10/26/2022"</f>
        <v>10/26/2022</v>
      </c>
      <c r="P332">
        <v>0.25954500000000003</v>
      </c>
      <c r="Q332">
        <v>0.25954500000000003</v>
      </c>
      <c r="R332">
        <v>0.25954500000000003</v>
      </c>
      <c r="S332">
        <v>0</v>
      </c>
      <c r="T332">
        <v>0.25954500000000003</v>
      </c>
      <c r="U332">
        <v>0</v>
      </c>
      <c r="V332" t="str">
        <f>"Trad IRN"</f>
        <v>Trad IRN</v>
      </c>
      <c r="W332">
        <v>100</v>
      </c>
      <c r="X332" t="s">
        <v>47</v>
      </c>
      <c r="Z332" t="s">
        <v>47</v>
      </c>
      <c r="AB332" t="str">
        <f>"01"</f>
        <v>01</v>
      </c>
      <c r="AC332" t="str">
        <f>"05"</f>
        <v>05</v>
      </c>
      <c r="AD332" t="str">
        <f>"1"</f>
        <v>1</v>
      </c>
      <c r="AE332" t="s">
        <v>55</v>
      </c>
      <c r="AF332">
        <v>0</v>
      </c>
      <c r="AG332" t="s">
        <v>56</v>
      </c>
      <c r="AH332" t="str">
        <f>"Trad IRN"</f>
        <v>Trad IRN</v>
      </c>
      <c r="AI332" t="str">
        <f>"Bldg IRN"</f>
        <v>Bldg IRN</v>
      </c>
      <c r="AJ332" t="s">
        <v>48</v>
      </c>
      <c r="AK332" t="s">
        <v>48</v>
      </c>
      <c r="AL332" t="s">
        <v>53</v>
      </c>
      <c r="AM332">
        <v>288.89999999999998</v>
      </c>
      <c r="AN332">
        <v>1113.0999999999999</v>
      </c>
      <c r="AO332">
        <v>15</v>
      </c>
    </row>
    <row r="333" spans="1:41" x14ac:dyDescent="0.3">
      <c r="A333" t="str">
        <f>"Trad IRN"</f>
        <v>Trad IRN</v>
      </c>
      <c r="B333" t="str">
        <f>"Bldg IRN"</f>
        <v>Bldg IRN</v>
      </c>
      <c r="C333" t="s">
        <v>41</v>
      </c>
      <c r="D333" t="s">
        <v>3</v>
      </c>
      <c r="E333" t="s">
        <v>80</v>
      </c>
      <c r="F333" t="s">
        <v>81</v>
      </c>
      <c r="G333" t="s">
        <v>82</v>
      </c>
      <c r="H333" t="s">
        <v>83</v>
      </c>
      <c r="I333" t="str">
        <f>"Trad IRN"</f>
        <v>Trad IRN</v>
      </c>
      <c r="J333" t="s">
        <v>43</v>
      </c>
      <c r="K333" t="s">
        <v>44</v>
      </c>
      <c r="L333" t="s">
        <v>45</v>
      </c>
      <c r="M333" t="s">
        <v>46</v>
      </c>
      <c r="N333" t="str">
        <f t="shared" si="32"/>
        <v>08/18/2022</v>
      </c>
      <c r="O333" t="str">
        <f>"12/31/2500"</f>
        <v>12/31/2500</v>
      </c>
      <c r="P333">
        <v>1</v>
      </c>
      <c r="Q333">
        <v>1</v>
      </c>
      <c r="S333">
        <v>0</v>
      </c>
      <c r="T333">
        <v>1</v>
      </c>
      <c r="U333">
        <v>0</v>
      </c>
      <c r="V333" t="str">
        <f>"Trad IRN"</f>
        <v>Trad IRN</v>
      </c>
      <c r="W333">
        <v>100</v>
      </c>
      <c r="X333" t="s">
        <v>47</v>
      </c>
      <c r="Z333" t="s">
        <v>47</v>
      </c>
      <c r="AB333" t="str">
        <f>"03"</f>
        <v>03</v>
      </c>
      <c r="AC333" t="s">
        <v>48</v>
      </c>
      <c r="AD333" t="s">
        <v>49</v>
      </c>
      <c r="AE333" t="s">
        <v>50</v>
      </c>
      <c r="AF333">
        <v>0</v>
      </c>
      <c r="AG333" t="s">
        <v>56</v>
      </c>
      <c r="AH333" t="str">
        <f>"Trad IRN"</f>
        <v>Trad IRN</v>
      </c>
      <c r="AI333" t="str">
        <f>"Bldg IRN"</f>
        <v>Bldg IRN</v>
      </c>
      <c r="AJ333" t="s">
        <v>48</v>
      </c>
      <c r="AK333" t="s">
        <v>48</v>
      </c>
      <c r="AL333" t="s">
        <v>53</v>
      </c>
      <c r="AM333">
        <v>1113.0999999999999</v>
      </c>
      <c r="AN333">
        <v>1113.0999999999999</v>
      </c>
      <c r="AO333">
        <v>15</v>
      </c>
    </row>
    <row r="334" spans="1:41" x14ac:dyDescent="0.3">
      <c r="A334" t="str">
        <f>"Trad IRN"</f>
        <v>Trad IRN</v>
      </c>
      <c r="B334" t="str">
        <f>"Bldg IRN"</f>
        <v>Bldg IRN</v>
      </c>
      <c r="C334" t="s">
        <v>41</v>
      </c>
      <c r="D334" t="s">
        <v>3</v>
      </c>
      <c r="E334" t="s">
        <v>80</v>
      </c>
      <c r="F334" t="s">
        <v>81</v>
      </c>
      <c r="G334" t="s">
        <v>82</v>
      </c>
      <c r="H334" t="s">
        <v>83</v>
      </c>
      <c r="I334" t="str">
        <f>"Trad IRN"</f>
        <v>Trad IRN</v>
      </c>
      <c r="J334" t="s">
        <v>43</v>
      </c>
      <c r="K334" t="s">
        <v>44</v>
      </c>
      <c r="L334" t="s">
        <v>45</v>
      </c>
      <c r="M334" t="s">
        <v>46</v>
      </c>
      <c r="N334" t="str">
        <f t="shared" si="32"/>
        <v>08/18/2022</v>
      </c>
      <c r="O334" t="str">
        <f>"12/31/2500"</f>
        <v>12/31/2500</v>
      </c>
      <c r="P334">
        <v>1</v>
      </c>
      <c r="Q334">
        <v>1</v>
      </c>
      <c r="S334">
        <v>0</v>
      </c>
      <c r="T334">
        <v>1</v>
      </c>
      <c r="U334">
        <v>0</v>
      </c>
      <c r="V334" t="str">
        <f>"Trad IRN"</f>
        <v>Trad IRN</v>
      </c>
      <c r="W334">
        <v>100</v>
      </c>
      <c r="X334" t="s">
        <v>47</v>
      </c>
      <c r="Z334" t="s">
        <v>47</v>
      </c>
      <c r="AB334" t="s">
        <v>57</v>
      </c>
      <c r="AC334" t="s">
        <v>48</v>
      </c>
      <c r="AD334" t="s">
        <v>49</v>
      </c>
      <c r="AE334" t="s">
        <v>50</v>
      </c>
      <c r="AF334">
        <v>0</v>
      </c>
      <c r="AG334" t="s">
        <v>56</v>
      </c>
      <c r="AH334" t="str">
        <f>"Trad IRN"</f>
        <v>Trad IRN</v>
      </c>
      <c r="AI334" t="str">
        <f>"Bldg IRN"</f>
        <v>Bldg IRN</v>
      </c>
      <c r="AJ334" t="s">
        <v>48</v>
      </c>
      <c r="AK334" t="s">
        <v>48</v>
      </c>
      <c r="AL334" t="s">
        <v>53</v>
      </c>
      <c r="AM334">
        <v>1113.0999999999999</v>
      </c>
      <c r="AN334">
        <v>1113.0999999999999</v>
      </c>
      <c r="AO334">
        <v>15</v>
      </c>
    </row>
    <row r="335" spans="1:41" x14ac:dyDescent="0.3">
      <c r="A335" t="str">
        <f>"Trad IRN"</f>
        <v>Trad IRN</v>
      </c>
      <c r="B335" t="str">
        <f>"Bldg IRN"</f>
        <v>Bldg IRN</v>
      </c>
      <c r="C335" t="s">
        <v>41</v>
      </c>
      <c r="D335" t="s">
        <v>3</v>
      </c>
      <c r="E335" t="s">
        <v>80</v>
      </c>
      <c r="F335" t="s">
        <v>81</v>
      </c>
      <c r="G335" t="s">
        <v>82</v>
      </c>
      <c r="H335" t="s">
        <v>83</v>
      </c>
      <c r="I335" t="str">
        <f>"Trad IRN"</f>
        <v>Trad IRN</v>
      </c>
      <c r="J335" t="s">
        <v>43</v>
      </c>
      <c r="K335" t="s">
        <v>44</v>
      </c>
      <c r="L335" t="s">
        <v>45</v>
      </c>
      <c r="M335" t="s">
        <v>46</v>
      </c>
      <c r="N335" t="str">
        <f t="shared" si="32"/>
        <v>08/18/2022</v>
      </c>
      <c r="O335" t="str">
        <f>"12/31/2500"</f>
        <v>12/31/2500</v>
      </c>
      <c r="P335">
        <v>1</v>
      </c>
      <c r="Q335">
        <v>1</v>
      </c>
      <c r="R335">
        <v>1</v>
      </c>
      <c r="S335">
        <v>0</v>
      </c>
      <c r="T335">
        <v>1</v>
      </c>
      <c r="U335">
        <v>0</v>
      </c>
      <c r="V335" t="str">
        <f>"Trad IRN"</f>
        <v>Trad IRN</v>
      </c>
      <c r="W335">
        <v>100</v>
      </c>
      <c r="X335" t="s">
        <v>47</v>
      </c>
      <c r="Z335" t="s">
        <v>47</v>
      </c>
      <c r="AB335" t="str">
        <f>"04"</f>
        <v>04</v>
      </c>
      <c r="AC335" t="str">
        <f>"15"</f>
        <v>15</v>
      </c>
      <c r="AD335" t="str">
        <f>"2"</f>
        <v>2</v>
      </c>
      <c r="AE335" t="s">
        <v>55</v>
      </c>
      <c r="AF335">
        <v>0</v>
      </c>
      <c r="AG335" t="s">
        <v>56</v>
      </c>
      <c r="AH335" t="str">
        <f>"Trad IRN"</f>
        <v>Trad IRN</v>
      </c>
      <c r="AI335" t="str">
        <f>"Bldg IRN"</f>
        <v>Bldg IRN</v>
      </c>
      <c r="AJ335" t="s">
        <v>48</v>
      </c>
      <c r="AK335" t="s">
        <v>48</v>
      </c>
      <c r="AL335" t="s">
        <v>53</v>
      </c>
      <c r="AM335">
        <v>1113.0999999999999</v>
      </c>
      <c r="AN335">
        <v>1113.0999999999999</v>
      </c>
      <c r="AO335">
        <v>15</v>
      </c>
    </row>
    <row r="336" spans="1:41" x14ac:dyDescent="0.3">
      <c r="A336" t="str">
        <f>"Trad IRN"</f>
        <v>Trad IRN</v>
      </c>
      <c r="B336" t="str">
        <f>"Bldg IRN"</f>
        <v>Bldg IRN</v>
      </c>
      <c r="C336" t="s">
        <v>41</v>
      </c>
      <c r="D336" t="s">
        <v>3</v>
      </c>
      <c r="E336" t="s">
        <v>80</v>
      </c>
      <c r="F336" t="s">
        <v>81</v>
      </c>
      <c r="G336" t="s">
        <v>82</v>
      </c>
      <c r="H336" t="s">
        <v>83</v>
      </c>
      <c r="I336" t="str">
        <f>"Trad IRN"</f>
        <v>Trad IRN</v>
      </c>
      <c r="J336" t="s">
        <v>43</v>
      </c>
      <c r="K336" t="s">
        <v>44</v>
      </c>
      <c r="L336" t="s">
        <v>45</v>
      </c>
      <c r="M336" t="s">
        <v>46</v>
      </c>
      <c r="N336" t="str">
        <f t="shared" si="32"/>
        <v>08/18/2022</v>
      </c>
      <c r="O336" t="str">
        <f>"12/31/2500"</f>
        <v>12/31/2500</v>
      </c>
      <c r="P336">
        <v>1</v>
      </c>
      <c r="Q336">
        <v>1</v>
      </c>
      <c r="S336">
        <v>0</v>
      </c>
      <c r="T336">
        <v>1</v>
      </c>
      <c r="U336">
        <v>0</v>
      </c>
      <c r="V336" t="str">
        <f>"Trad IRN"</f>
        <v>Trad IRN</v>
      </c>
      <c r="W336">
        <v>100</v>
      </c>
      <c r="X336" t="s">
        <v>47</v>
      </c>
      <c r="Z336" t="s">
        <v>47</v>
      </c>
      <c r="AB336" t="str">
        <f>"01"</f>
        <v>01</v>
      </c>
      <c r="AC336" t="s">
        <v>48</v>
      </c>
      <c r="AD336" t="s">
        <v>49</v>
      </c>
      <c r="AE336" t="s">
        <v>50</v>
      </c>
      <c r="AF336">
        <v>0</v>
      </c>
      <c r="AG336" t="s">
        <v>56</v>
      </c>
      <c r="AH336" t="str">
        <f>"Trad IRN"</f>
        <v>Trad IRN</v>
      </c>
      <c r="AI336" t="str">
        <f>"Bldg IRN"</f>
        <v>Bldg IRN</v>
      </c>
      <c r="AJ336" t="s">
        <v>48</v>
      </c>
      <c r="AK336" t="s">
        <v>48</v>
      </c>
      <c r="AL336" t="s">
        <v>53</v>
      </c>
      <c r="AM336">
        <v>1113.0999999999999</v>
      </c>
      <c r="AN336">
        <v>1113.0999999999999</v>
      </c>
      <c r="AO336">
        <v>15</v>
      </c>
    </row>
    <row r="337" spans="1:41" x14ac:dyDescent="0.3">
      <c r="A337" t="str">
        <f>"Trad IRN"</f>
        <v>Trad IRN</v>
      </c>
      <c r="B337" t="str">
        <f>"Bldg IRN"</f>
        <v>Bldg IRN</v>
      </c>
      <c r="C337" t="s">
        <v>41</v>
      </c>
      <c r="D337" t="s">
        <v>3</v>
      </c>
      <c r="E337" t="s">
        <v>80</v>
      </c>
      <c r="F337" t="s">
        <v>81</v>
      </c>
      <c r="G337" t="s">
        <v>82</v>
      </c>
      <c r="H337" t="s">
        <v>83</v>
      </c>
      <c r="I337" t="str">
        <f>"Trad IRN"</f>
        <v>Trad IRN</v>
      </c>
      <c r="J337" t="s">
        <v>43</v>
      </c>
      <c r="K337" t="s">
        <v>44</v>
      </c>
      <c r="L337" t="s">
        <v>45</v>
      </c>
      <c r="M337" t="s">
        <v>46</v>
      </c>
      <c r="N337" t="str">
        <f t="shared" si="32"/>
        <v>08/18/2022</v>
      </c>
      <c r="O337" t="str">
        <f>"12/31/2500"</f>
        <v>12/31/2500</v>
      </c>
      <c r="P337">
        <v>1</v>
      </c>
      <c r="Q337">
        <v>1</v>
      </c>
      <c r="S337">
        <v>0</v>
      </c>
      <c r="T337">
        <v>1</v>
      </c>
      <c r="U337">
        <v>0</v>
      </c>
      <c r="V337" t="str">
        <f>"Trad IRN"</f>
        <v>Trad IRN</v>
      </c>
      <c r="W337">
        <v>100</v>
      </c>
      <c r="X337" t="s">
        <v>47</v>
      </c>
      <c r="Z337" t="s">
        <v>47</v>
      </c>
      <c r="AB337" t="str">
        <f>"03"</f>
        <v>03</v>
      </c>
      <c r="AC337" t="s">
        <v>48</v>
      </c>
      <c r="AD337" t="s">
        <v>49</v>
      </c>
      <c r="AE337" t="s">
        <v>50</v>
      </c>
      <c r="AF337">
        <v>0</v>
      </c>
      <c r="AG337" t="s">
        <v>56</v>
      </c>
      <c r="AH337" t="str">
        <f>"Trad IRN"</f>
        <v>Trad IRN</v>
      </c>
      <c r="AI337" t="str">
        <f>"Bldg IRN"</f>
        <v>Bldg IRN</v>
      </c>
      <c r="AJ337" t="s">
        <v>48</v>
      </c>
      <c r="AK337" t="s">
        <v>48</v>
      </c>
      <c r="AL337" t="s">
        <v>53</v>
      </c>
      <c r="AM337">
        <v>1113.0999999999999</v>
      </c>
      <c r="AN337">
        <v>1113.0999999999999</v>
      </c>
      <c r="AO337">
        <v>15</v>
      </c>
    </row>
    <row r="338" spans="1:41" x14ac:dyDescent="0.3">
      <c r="A338" t="str">
        <f>"Trad IRN"</f>
        <v>Trad IRN</v>
      </c>
      <c r="B338" t="str">
        <f>"Bldg IRN"</f>
        <v>Bldg IRN</v>
      </c>
      <c r="C338" t="s">
        <v>41</v>
      </c>
      <c r="D338" t="s">
        <v>3</v>
      </c>
      <c r="E338" t="s">
        <v>80</v>
      </c>
      <c r="F338" t="s">
        <v>81</v>
      </c>
      <c r="G338" t="s">
        <v>82</v>
      </c>
      <c r="H338" t="s">
        <v>83</v>
      </c>
      <c r="I338" t="str">
        <f>"Trad IRN"</f>
        <v>Trad IRN</v>
      </c>
      <c r="J338" t="s">
        <v>43</v>
      </c>
      <c r="K338" t="s">
        <v>44</v>
      </c>
      <c r="L338" t="s">
        <v>45</v>
      </c>
      <c r="M338" t="s">
        <v>46</v>
      </c>
      <c r="N338" t="str">
        <f t="shared" si="32"/>
        <v>08/18/2022</v>
      </c>
      <c r="O338" t="str">
        <f>"08/18/2022"</f>
        <v>08/18/2022</v>
      </c>
      <c r="P338">
        <v>5.7679999999999997E-3</v>
      </c>
      <c r="Q338">
        <v>5.7679999999999997E-3</v>
      </c>
      <c r="S338">
        <v>0</v>
      </c>
      <c r="T338">
        <v>5.7679999999999997E-3</v>
      </c>
      <c r="U338">
        <v>0</v>
      </c>
      <c r="V338" t="str">
        <f>"Trad IRN"</f>
        <v>Trad IRN</v>
      </c>
      <c r="W338">
        <v>100</v>
      </c>
      <c r="X338" t="s">
        <v>47</v>
      </c>
      <c r="Z338" t="s">
        <v>47</v>
      </c>
      <c r="AB338" t="str">
        <f>"01"</f>
        <v>01</v>
      </c>
      <c r="AC338" t="s">
        <v>48</v>
      </c>
      <c r="AD338" t="s">
        <v>49</v>
      </c>
      <c r="AE338" t="s">
        <v>50</v>
      </c>
      <c r="AF338">
        <v>0</v>
      </c>
      <c r="AG338" t="s">
        <v>56</v>
      </c>
      <c r="AH338" t="str">
        <f>"Trad IRN"</f>
        <v>Trad IRN</v>
      </c>
      <c r="AI338" t="str">
        <f>"Bldg IRN"</f>
        <v>Bldg IRN</v>
      </c>
      <c r="AJ338" t="s">
        <v>48</v>
      </c>
      <c r="AK338" t="s">
        <v>48</v>
      </c>
      <c r="AL338" t="s">
        <v>53</v>
      </c>
      <c r="AM338">
        <v>6.42</v>
      </c>
      <c r="AN338">
        <v>1113.0999999999999</v>
      </c>
      <c r="AO338">
        <v>15</v>
      </c>
    </row>
    <row r="339" spans="1:41" x14ac:dyDescent="0.3">
      <c r="A339" t="str">
        <f>"Trad IRN"</f>
        <v>Trad IRN</v>
      </c>
      <c r="B339" t="str">
        <f>"Bldg IRN"</f>
        <v>Bldg IRN</v>
      </c>
      <c r="C339" t="s">
        <v>41</v>
      </c>
      <c r="D339" t="s">
        <v>3</v>
      </c>
      <c r="E339" t="s">
        <v>80</v>
      </c>
      <c r="F339" t="s">
        <v>81</v>
      </c>
      <c r="G339" t="s">
        <v>82</v>
      </c>
      <c r="H339" t="s">
        <v>83</v>
      </c>
      <c r="I339" t="str">
        <f>"Trad IRN"</f>
        <v>Trad IRN</v>
      </c>
      <c r="J339" t="s">
        <v>43</v>
      </c>
      <c r="K339" t="s">
        <v>44</v>
      </c>
      <c r="L339" t="s">
        <v>45</v>
      </c>
      <c r="M339" t="s">
        <v>46</v>
      </c>
      <c r="N339" t="str">
        <f>"08/19/2022"</f>
        <v>08/19/2022</v>
      </c>
      <c r="O339" t="str">
        <f t="shared" ref="O339:O353" si="33">"12/31/2500"</f>
        <v>12/31/2500</v>
      </c>
      <c r="P339">
        <v>0.994232</v>
      </c>
      <c r="Q339">
        <v>0.994232</v>
      </c>
      <c r="R339">
        <v>0.80747400000000003</v>
      </c>
      <c r="S339">
        <v>0</v>
      </c>
      <c r="T339">
        <v>0.994232</v>
      </c>
      <c r="U339">
        <v>0</v>
      </c>
      <c r="V339" t="str">
        <f>"Trad IRN"</f>
        <v>Trad IRN</v>
      </c>
      <c r="W339">
        <v>100</v>
      </c>
      <c r="X339" t="s">
        <v>47</v>
      </c>
      <c r="Z339" t="s">
        <v>47</v>
      </c>
      <c r="AB339" t="str">
        <f>"01"</f>
        <v>01</v>
      </c>
      <c r="AC339" t="str">
        <f>"12"</f>
        <v>12</v>
      </c>
      <c r="AD339" t="str">
        <f>"6"</f>
        <v>6</v>
      </c>
      <c r="AE339" t="s">
        <v>50</v>
      </c>
      <c r="AF339">
        <v>0</v>
      </c>
      <c r="AG339" t="s">
        <v>56</v>
      </c>
      <c r="AH339" t="str">
        <f>"Trad IRN"</f>
        <v>Trad IRN</v>
      </c>
      <c r="AI339" t="str">
        <f>"Bldg IRN"</f>
        <v>Bldg IRN</v>
      </c>
      <c r="AJ339" t="s">
        <v>48</v>
      </c>
      <c r="AK339" t="s">
        <v>48</v>
      </c>
      <c r="AL339" t="s">
        <v>53</v>
      </c>
      <c r="AM339">
        <v>1106.68</v>
      </c>
      <c r="AN339">
        <v>1113.0999999999999</v>
      </c>
      <c r="AO339">
        <v>15</v>
      </c>
    </row>
    <row r="340" spans="1:41" x14ac:dyDescent="0.3">
      <c r="A340" t="str">
        <f>"Trad IRN"</f>
        <v>Trad IRN</v>
      </c>
      <c r="B340" t="str">
        <f>"Bldg IRN"</f>
        <v>Bldg IRN</v>
      </c>
      <c r="C340" t="s">
        <v>41</v>
      </c>
      <c r="D340" t="s">
        <v>3</v>
      </c>
      <c r="E340" t="s">
        <v>80</v>
      </c>
      <c r="F340" t="s">
        <v>81</v>
      </c>
      <c r="G340" t="s">
        <v>82</v>
      </c>
      <c r="H340" t="s">
        <v>83</v>
      </c>
      <c r="I340" t="str">
        <f>"Trad IRN"</f>
        <v>Trad IRN</v>
      </c>
      <c r="J340" t="s">
        <v>43</v>
      </c>
      <c r="K340" t="s">
        <v>44</v>
      </c>
      <c r="L340" t="s">
        <v>45</v>
      </c>
      <c r="M340" t="s">
        <v>46</v>
      </c>
      <c r="N340" t="str">
        <f t="shared" ref="N340:N354" si="34">"08/18/2022"</f>
        <v>08/18/2022</v>
      </c>
      <c r="O340" t="str">
        <f t="shared" si="33"/>
        <v>12/31/2500</v>
      </c>
      <c r="P340">
        <v>1</v>
      </c>
      <c r="Q340">
        <v>1</v>
      </c>
      <c r="S340">
        <v>0</v>
      </c>
      <c r="T340">
        <v>1</v>
      </c>
      <c r="U340">
        <v>0</v>
      </c>
      <c r="V340" t="str">
        <f>"Trad IRN"</f>
        <v>Trad IRN</v>
      </c>
      <c r="W340">
        <v>100</v>
      </c>
      <c r="X340" t="s">
        <v>47</v>
      </c>
      <c r="Z340" t="s">
        <v>47</v>
      </c>
      <c r="AB340" t="str">
        <f>"03"</f>
        <v>03</v>
      </c>
      <c r="AC340" t="s">
        <v>48</v>
      </c>
      <c r="AD340" t="s">
        <v>49</v>
      </c>
      <c r="AE340" t="s">
        <v>50</v>
      </c>
      <c r="AF340">
        <v>0</v>
      </c>
      <c r="AG340" t="s">
        <v>56</v>
      </c>
      <c r="AH340" t="str">
        <f>"Trad IRN"</f>
        <v>Trad IRN</v>
      </c>
      <c r="AI340" t="str">
        <f>"Bldg IRN"</f>
        <v>Bldg IRN</v>
      </c>
      <c r="AJ340" t="s">
        <v>48</v>
      </c>
      <c r="AK340" t="s">
        <v>48</v>
      </c>
      <c r="AL340" t="s">
        <v>53</v>
      </c>
      <c r="AM340">
        <v>1113.0999999999999</v>
      </c>
      <c r="AN340">
        <v>1113.0999999999999</v>
      </c>
      <c r="AO340">
        <v>15</v>
      </c>
    </row>
    <row r="341" spans="1:41" x14ac:dyDescent="0.3">
      <c r="A341" t="str">
        <f>"Trad IRN"</f>
        <v>Trad IRN</v>
      </c>
      <c r="B341" t="str">
        <f>"Bldg IRN"</f>
        <v>Bldg IRN</v>
      </c>
      <c r="C341" t="s">
        <v>41</v>
      </c>
      <c r="D341" t="s">
        <v>3</v>
      </c>
      <c r="E341" t="s">
        <v>80</v>
      </c>
      <c r="F341" t="s">
        <v>81</v>
      </c>
      <c r="G341" t="s">
        <v>82</v>
      </c>
      <c r="H341" t="s">
        <v>83</v>
      </c>
      <c r="I341" t="str">
        <f>"Trad IRN"</f>
        <v>Trad IRN</v>
      </c>
      <c r="J341" t="s">
        <v>43</v>
      </c>
      <c r="K341" t="s">
        <v>44</v>
      </c>
      <c r="L341" t="s">
        <v>45</v>
      </c>
      <c r="M341" t="s">
        <v>46</v>
      </c>
      <c r="N341" t="str">
        <f t="shared" si="34"/>
        <v>08/18/2022</v>
      </c>
      <c r="O341" t="str">
        <f t="shared" si="33"/>
        <v>12/31/2500</v>
      </c>
      <c r="P341">
        <v>1</v>
      </c>
      <c r="Q341">
        <v>1</v>
      </c>
      <c r="S341">
        <v>0</v>
      </c>
      <c r="T341">
        <v>1</v>
      </c>
      <c r="U341">
        <v>0</v>
      </c>
      <c r="V341" t="str">
        <f>"Trad IRN"</f>
        <v>Trad IRN</v>
      </c>
      <c r="W341">
        <v>100</v>
      </c>
      <c r="X341" t="s">
        <v>47</v>
      </c>
      <c r="Z341" t="s">
        <v>47</v>
      </c>
      <c r="AB341" t="str">
        <f>"02"</f>
        <v>02</v>
      </c>
      <c r="AC341" t="s">
        <v>48</v>
      </c>
      <c r="AD341" t="s">
        <v>49</v>
      </c>
      <c r="AE341" t="s">
        <v>50</v>
      </c>
      <c r="AF341">
        <v>0</v>
      </c>
      <c r="AG341" t="s">
        <v>56</v>
      </c>
      <c r="AH341" t="str">
        <f>"Trad IRN"</f>
        <v>Trad IRN</v>
      </c>
      <c r="AI341" t="str">
        <f>"Bldg IRN"</f>
        <v>Bldg IRN</v>
      </c>
      <c r="AJ341" t="s">
        <v>48</v>
      </c>
      <c r="AK341" t="s">
        <v>48</v>
      </c>
      <c r="AL341" t="s">
        <v>53</v>
      </c>
      <c r="AM341">
        <v>1113.0999999999999</v>
      </c>
      <c r="AN341">
        <v>1113.0999999999999</v>
      </c>
      <c r="AO341">
        <v>15</v>
      </c>
    </row>
    <row r="342" spans="1:41" x14ac:dyDescent="0.3">
      <c r="A342" t="str">
        <f>"Trad IRN"</f>
        <v>Trad IRN</v>
      </c>
      <c r="B342" t="str">
        <f>"Bldg IRN"</f>
        <v>Bldg IRN</v>
      </c>
      <c r="C342" t="s">
        <v>41</v>
      </c>
      <c r="D342" t="s">
        <v>3</v>
      </c>
      <c r="E342" t="s">
        <v>80</v>
      </c>
      <c r="F342" t="s">
        <v>81</v>
      </c>
      <c r="G342" t="s">
        <v>82</v>
      </c>
      <c r="H342" t="s">
        <v>83</v>
      </c>
      <c r="I342" t="str">
        <f>"Trad IRN"</f>
        <v>Trad IRN</v>
      </c>
      <c r="J342" t="s">
        <v>43</v>
      </c>
      <c r="K342" t="s">
        <v>44</v>
      </c>
      <c r="L342" t="s">
        <v>45</v>
      </c>
      <c r="M342" t="s">
        <v>46</v>
      </c>
      <c r="N342" t="str">
        <f t="shared" si="34"/>
        <v>08/18/2022</v>
      </c>
      <c r="O342" t="str">
        <f t="shared" si="33"/>
        <v>12/31/2500</v>
      </c>
      <c r="P342">
        <v>1</v>
      </c>
      <c r="Q342">
        <v>1</v>
      </c>
      <c r="S342">
        <v>0</v>
      </c>
      <c r="T342">
        <v>1</v>
      </c>
      <c r="U342">
        <v>0</v>
      </c>
      <c r="V342" t="str">
        <f>"Trad IRN"</f>
        <v>Trad IRN</v>
      </c>
      <c r="W342">
        <v>100</v>
      </c>
      <c r="X342" t="s">
        <v>47</v>
      </c>
      <c r="Z342" t="s">
        <v>47</v>
      </c>
      <c r="AB342" t="str">
        <f>"02"</f>
        <v>02</v>
      </c>
      <c r="AC342" t="s">
        <v>48</v>
      </c>
      <c r="AD342" t="s">
        <v>49</v>
      </c>
      <c r="AE342" t="s">
        <v>50</v>
      </c>
      <c r="AF342">
        <v>2</v>
      </c>
      <c r="AG342" t="s">
        <v>56</v>
      </c>
      <c r="AH342" t="str">
        <f>"Trad IRN"</f>
        <v>Trad IRN</v>
      </c>
      <c r="AI342" t="str">
        <f>"Bldg IRN"</f>
        <v>Bldg IRN</v>
      </c>
      <c r="AJ342" t="s">
        <v>48</v>
      </c>
      <c r="AK342" t="s">
        <v>48</v>
      </c>
      <c r="AL342" t="s">
        <v>53</v>
      </c>
      <c r="AM342">
        <v>1113.0999999999999</v>
      </c>
      <c r="AN342">
        <v>1113.0999999999999</v>
      </c>
      <c r="AO342">
        <v>15</v>
      </c>
    </row>
    <row r="343" spans="1:41" x14ac:dyDescent="0.3">
      <c r="A343" t="str">
        <f>"Trad IRN"</f>
        <v>Trad IRN</v>
      </c>
      <c r="B343" t="str">
        <f>"Bldg IRN"</f>
        <v>Bldg IRN</v>
      </c>
      <c r="C343" t="s">
        <v>41</v>
      </c>
      <c r="D343" t="s">
        <v>3</v>
      </c>
      <c r="E343" t="s">
        <v>80</v>
      </c>
      <c r="F343" t="s">
        <v>81</v>
      </c>
      <c r="G343" t="s">
        <v>82</v>
      </c>
      <c r="H343" t="s">
        <v>83</v>
      </c>
      <c r="I343" t="str">
        <f>"Trad IRN"</f>
        <v>Trad IRN</v>
      </c>
      <c r="J343" t="s">
        <v>43</v>
      </c>
      <c r="K343" t="s">
        <v>44</v>
      </c>
      <c r="L343" t="s">
        <v>45</v>
      </c>
      <c r="M343" t="s">
        <v>46</v>
      </c>
      <c r="N343" t="str">
        <f t="shared" si="34"/>
        <v>08/18/2022</v>
      </c>
      <c r="O343" t="str">
        <f t="shared" si="33"/>
        <v>12/31/2500</v>
      </c>
      <c r="P343">
        <v>1</v>
      </c>
      <c r="Q343">
        <v>1</v>
      </c>
      <c r="S343">
        <v>0.83850499999999994</v>
      </c>
      <c r="T343">
        <v>1</v>
      </c>
      <c r="U343">
        <v>0</v>
      </c>
      <c r="V343" t="str">
        <f>"Trad IRN"</f>
        <v>Trad IRN</v>
      </c>
      <c r="W343">
        <v>100</v>
      </c>
      <c r="X343" t="s">
        <v>47</v>
      </c>
      <c r="Z343" t="s">
        <v>47</v>
      </c>
      <c r="AB343" t="str">
        <f>"03"</f>
        <v>03</v>
      </c>
      <c r="AC343" t="s">
        <v>48</v>
      </c>
      <c r="AD343" t="s">
        <v>49</v>
      </c>
      <c r="AE343" t="s">
        <v>50</v>
      </c>
      <c r="AF343">
        <v>0</v>
      </c>
      <c r="AG343" t="s">
        <v>56</v>
      </c>
      <c r="AH343" t="str">
        <f>"Trad IRN"</f>
        <v>Trad IRN</v>
      </c>
      <c r="AI343" t="str">
        <f>"Bldg IRN"</f>
        <v>Bldg IRN</v>
      </c>
      <c r="AJ343" t="s">
        <v>48</v>
      </c>
      <c r="AK343" t="s">
        <v>48</v>
      </c>
      <c r="AL343" t="s">
        <v>53</v>
      </c>
      <c r="AM343">
        <v>1113.0999999999999</v>
      </c>
      <c r="AN343">
        <v>1113.0999999999999</v>
      </c>
      <c r="AO343">
        <v>15</v>
      </c>
    </row>
    <row r="344" spans="1:41" x14ac:dyDescent="0.3">
      <c r="A344" t="str">
        <f>"Trad IRN"</f>
        <v>Trad IRN</v>
      </c>
      <c r="B344" t="str">
        <f>"Bldg IRN"</f>
        <v>Bldg IRN</v>
      </c>
      <c r="C344" t="s">
        <v>41</v>
      </c>
      <c r="D344" t="s">
        <v>3</v>
      </c>
      <c r="E344" t="s">
        <v>80</v>
      </c>
      <c r="F344" t="s">
        <v>81</v>
      </c>
      <c r="G344" t="s">
        <v>82</v>
      </c>
      <c r="H344" t="s">
        <v>83</v>
      </c>
      <c r="I344" t="str">
        <f>"Trad IRN"</f>
        <v>Trad IRN</v>
      </c>
      <c r="J344" t="s">
        <v>43</v>
      </c>
      <c r="K344" t="s">
        <v>44</v>
      </c>
      <c r="L344" t="s">
        <v>45</v>
      </c>
      <c r="M344" t="s">
        <v>46</v>
      </c>
      <c r="N344" t="str">
        <f t="shared" si="34"/>
        <v>08/18/2022</v>
      </c>
      <c r="O344" t="str">
        <f t="shared" si="33"/>
        <v>12/31/2500</v>
      </c>
      <c r="P344">
        <v>1</v>
      </c>
      <c r="Q344">
        <v>1</v>
      </c>
      <c r="S344">
        <v>0</v>
      </c>
      <c r="T344">
        <v>1</v>
      </c>
      <c r="U344">
        <v>0</v>
      </c>
      <c r="V344" t="str">
        <f>"Trad IRN"</f>
        <v>Trad IRN</v>
      </c>
      <c r="W344">
        <v>100</v>
      </c>
      <c r="X344" t="s">
        <v>47</v>
      </c>
      <c r="Z344" t="s">
        <v>47</v>
      </c>
      <c r="AB344" t="str">
        <f>"03"</f>
        <v>03</v>
      </c>
      <c r="AC344" t="s">
        <v>48</v>
      </c>
      <c r="AD344" t="s">
        <v>49</v>
      </c>
      <c r="AE344" t="s">
        <v>50</v>
      </c>
      <c r="AF344">
        <v>0</v>
      </c>
      <c r="AG344" t="s">
        <v>56</v>
      </c>
      <c r="AH344" t="str">
        <f>"Trad IRN"</f>
        <v>Trad IRN</v>
      </c>
      <c r="AI344" t="str">
        <f>"Bldg IRN"</f>
        <v>Bldg IRN</v>
      </c>
      <c r="AJ344" t="s">
        <v>48</v>
      </c>
      <c r="AK344" t="s">
        <v>48</v>
      </c>
      <c r="AL344" t="s">
        <v>53</v>
      </c>
      <c r="AM344">
        <v>1113.0999999999999</v>
      </c>
      <c r="AN344">
        <v>1113.0999999999999</v>
      </c>
      <c r="AO344">
        <v>15</v>
      </c>
    </row>
    <row r="345" spans="1:41" x14ac:dyDescent="0.3">
      <c r="A345" t="str">
        <f>"Trad IRN"</f>
        <v>Trad IRN</v>
      </c>
      <c r="B345" t="str">
        <f>"Bldg IRN"</f>
        <v>Bldg IRN</v>
      </c>
      <c r="C345" t="s">
        <v>41</v>
      </c>
      <c r="D345" t="s">
        <v>3</v>
      </c>
      <c r="E345" t="s">
        <v>80</v>
      </c>
      <c r="F345" t="s">
        <v>81</v>
      </c>
      <c r="G345" t="s">
        <v>82</v>
      </c>
      <c r="H345" t="s">
        <v>83</v>
      </c>
      <c r="I345" t="str">
        <f>"Trad IRN"</f>
        <v>Trad IRN</v>
      </c>
      <c r="J345" t="s">
        <v>43</v>
      </c>
      <c r="K345" t="s">
        <v>44</v>
      </c>
      <c r="L345" t="s">
        <v>45</v>
      </c>
      <c r="M345" t="s">
        <v>46</v>
      </c>
      <c r="N345" t="str">
        <f t="shared" si="34"/>
        <v>08/18/2022</v>
      </c>
      <c r="O345" t="str">
        <f t="shared" si="33"/>
        <v>12/31/2500</v>
      </c>
      <c r="P345">
        <v>1</v>
      </c>
      <c r="Q345">
        <v>1</v>
      </c>
      <c r="R345">
        <v>1</v>
      </c>
      <c r="S345">
        <v>0</v>
      </c>
      <c r="T345">
        <v>1</v>
      </c>
      <c r="U345">
        <v>0</v>
      </c>
      <c r="V345" t="str">
        <f>"Trad IRN"</f>
        <v>Trad IRN</v>
      </c>
      <c r="W345">
        <v>100</v>
      </c>
      <c r="X345" t="s">
        <v>47</v>
      </c>
      <c r="Z345" t="s">
        <v>47</v>
      </c>
      <c r="AB345" t="str">
        <f>"01"</f>
        <v>01</v>
      </c>
      <c r="AC345" t="str">
        <f>"01"</f>
        <v>01</v>
      </c>
      <c r="AD345" t="str">
        <f>"5"</f>
        <v>5</v>
      </c>
      <c r="AE345" t="s">
        <v>50</v>
      </c>
      <c r="AF345">
        <v>0</v>
      </c>
      <c r="AG345" t="s">
        <v>56</v>
      </c>
      <c r="AH345" t="str">
        <f>"Trad IRN"</f>
        <v>Trad IRN</v>
      </c>
      <c r="AI345" t="str">
        <f>"Bldg IRN"</f>
        <v>Bldg IRN</v>
      </c>
      <c r="AJ345" t="s">
        <v>48</v>
      </c>
      <c r="AK345" t="s">
        <v>48</v>
      </c>
      <c r="AL345" t="s">
        <v>53</v>
      </c>
      <c r="AM345">
        <v>1113.0999999999999</v>
      </c>
      <c r="AN345">
        <v>1113.0999999999999</v>
      </c>
      <c r="AO345">
        <v>15</v>
      </c>
    </row>
    <row r="346" spans="1:41" x14ac:dyDescent="0.3">
      <c r="A346" t="str">
        <f>"Trad IRN"</f>
        <v>Trad IRN</v>
      </c>
      <c r="B346" t="str">
        <f>"Bldg IRN"</f>
        <v>Bldg IRN</v>
      </c>
      <c r="C346" t="s">
        <v>41</v>
      </c>
      <c r="D346" t="s">
        <v>3</v>
      </c>
      <c r="E346" t="s">
        <v>80</v>
      </c>
      <c r="F346" t="s">
        <v>81</v>
      </c>
      <c r="G346" t="s">
        <v>82</v>
      </c>
      <c r="H346" t="s">
        <v>83</v>
      </c>
      <c r="I346" t="str">
        <f>"Trad IRN"</f>
        <v>Trad IRN</v>
      </c>
      <c r="J346" t="s">
        <v>43</v>
      </c>
      <c r="K346" t="s">
        <v>44</v>
      </c>
      <c r="L346" t="s">
        <v>45</v>
      </c>
      <c r="M346" t="s">
        <v>46</v>
      </c>
      <c r="N346" t="str">
        <f t="shared" si="34"/>
        <v>08/18/2022</v>
      </c>
      <c r="O346" t="str">
        <f t="shared" si="33"/>
        <v>12/31/2500</v>
      </c>
      <c r="P346">
        <v>1</v>
      </c>
      <c r="Q346">
        <v>1</v>
      </c>
      <c r="S346">
        <v>0</v>
      </c>
      <c r="T346">
        <v>1</v>
      </c>
      <c r="U346">
        <v>0</v>
      </c>
      <c r="V346" t="str">
        <f>"Trad IRN"</f>
        <v>Trad IRN</v>
      </c>
      <c r="W346">
        <v>100</v>
      </c>
      <c r="X346" t="s">
        <v>47</v>
      </c>
      <c r="Z346" t="s">
        <v>47</v>
      </c>
      <c r="AB346" t="str">
        <f>"04"</f>
        <v>04</v>
      </c>
      <c r="AC346" t="s">
        <v>48</v>
      </c>
      <c r="AD346" t="s">
        <v>49</v>
      </c>
      <c r="AE346" t="s">
        <v>55</v>
      </c>
      <c r="AF346">
        <v>0</v>
      </c>
      <c r="AG346" t="s">
        <v>56</v>
      </c>
      <c r="AH346" t="str">
        <f>"Trad IRN"</f>
        <v>Trad IRN</v>
      </c>
      <c r="AI346" t="str">
        <f>"Bldg IRN"</f>
        <v>Bldg IRN</v>
      </c>
      <c r="AJ346" t="s">
        <v>48</v>
      </c>
      <c r="AK346" t="s">
        <v>48</v>
      </c>
      <c r="AL346" t="s">
        <v>53</v>
      </c>
      <c r="AM346">
        <v>1113.0999999999999</v>
      </c>
      <c r="AN346">
        <v>1113.0999999999999</v>
      </c>
      <c r="AO346">
        <v>15</v>
      </c>
    </row>
    <row r="347" spans="1:41" x14ac:dyDescent="0.3">
      <c r="A347" t="str">
        <f>"Trad IRN"</f>
        <v>Trad IRN</v>
      </c>
      <c r="B347" t="str">
        <f>"Bldg IRN"</f>
        <v>Bldg IRN</v>
      </c>
      <c r="C347" t="s">
        <v>41</v>
      </c>
      <c r="D347" t="s">
        <v>3</v>
      </c>
      <c r="E347" t="s">
        <v>80</v>
      </c>
      <c r="F347" t="s">
        <v>81</v>
      </c>
      <c r="G347" t="s">
        <v>82</v>
      </c>
      <c r="H347" t="s">
        <v>83</v>
      </c>
      <c r="I347" t="str">
        <f>"Trad IRN"</f>
        <v>Trad IRN</v>
      </c>
      <c r="J347" t="s">
        <v>43</v>
      </c>
      <c r="K347" t="s">
        <v>44</v>
      </c>
      <c r="L347" t="s">
        <v>45</v>
      </c>
      <c r="M347" t="s">
        <v>46</v>
      </c>
      <c r="N347" t="str">
        <f t="shared" si="34"/>
        <v>08/18/2022</v>
      </c>
      <c r="O347" t="str">
        <f t="shared" si="33"/>
        <v>12/31/2500</v>
      </c>
      <c r="P347">
        <v>1</v>
      </c>
      <c r="Q347">
        <v>1</v>
      </c>
      <c r="S347">
        <v>0</v>
      </c>
      <c r="T347">
        <v>1</v>
      </c>
      <c r="U347">
        <v>0</v>
      </c>
      <c r="V347" t="str">
        <f>"Trad IRN"</f>
        <v>Trad IRN</v>
      </c>
      <c r="W347">
        <v>100</v>
      </c>
      <c r="X347" t="s">
        <v>47</v>
      </c>
      <c r="Z347" t="s">
        <v>47</v>
      </c>
      <c r="AB347" t="str">
        <f>"04"</f>
        <v>04</v>
      </c>
      <c r="AC347" t="s">
        <v>48</v>
      </c>
      <c r="AD347" t="s">
        <v>49</v>
      </c>
      <c r="AE347" t="s">
        <v>50</v>
      </c>
      <c r="AF347">
        <v>0</v>
      </c>
      <c r="AG347" t="s">
        <v>56</v>
      </c>
      <c r="AH347" t="str">
        <f>"Trad IRN"</f>
        <v>Trad IRN</v>
      </c>
      <c r="AI347" t="str">
        <f>"Bldg IRN"</f>
        <v>Bldg IRN</v>
      </c>
      <c r="AJ347" t="s">
        <v>48</v>
      </c>
      <c r="AK347" t="s">
        <v>48</v>
      </c>
      <c r="AL347" t="s">
        <v>53</v>
      </c>
      <c r="AM347">
        <v>1113.0999999999999</v>
      </c>
      <c r="AN347">
        <v>1113.0999999999999</v>
      </c>
      <c r="AO347">
        <v>15</v>
      </c>
    </row>
    <row r="348" spans="1:41" x14ac:dyDescent="0.3">
      <c r="A348" t="str">
        <f>"Trad IRN"</f>
        <v>Trad IRN</v>
      </c>
      <c r="B348" t="str">
        <f>"Bldg IRN"</f>
        <v>Bldg IRN</v>
      </c>
      <c r="C348" t="s">
        <v>41</v>
      </c>
      <c r="D348" t="s">
        <v>3</v>
      </c>
      <c r="E348" t="s">
        <v>80</v>
      </c>
      <c r="F348" t="s">
        <v>81</v>
      </c>
      <c r="G348" t="s">
        <v>82</v>
      </c>
      <c r="H348" t="s">
        <v>83</v>
      </c>
      <c r="I348" t="str">
        <f>"Trad IRN"</f>
        <v>Trad IRN</v>
      </c>
      <c r="J348" t="s">
        <v>43</v>
      </c>
      <c r="K348" t="s">
        <v>44</v>
      </c>
      <c r="L348" t="s">
        <v>45</v>
      </c>
      <c r="M348" t="s">
        <v>46</v>
      </c>
      <c r="N348" t="str">
        <f t="shared" si="34"/>
        <v>08/18/2022</v>
      </c>
      <c r="O348" t="str">
        <f t="shared" si="33"/>
        <v>12/31/2500</v>
      </c>
      <c r="P348">
        <v>1</v>
      </c>
      <c r="Q348">
        <v>1</v>
      </c>
      <c r="S348">
        <v>1</v>
      </c>
      <c r="T348">
        <v>1</v>
      </c>
      <c r="U348">
        <v>0</v>
      </c>
      <c r="V348" t="str">
        <f>"Trad IRN"</f>
        <v>Trad IRN</v>
      </c>
      <c r="W348">
        <v>100</v>
      </c>
      <c r="X348" t="s">
        <v>47</v>
      </c>
      <c r="Z348" t="s">
        <v>47</v>
      </c>
      <c r="AB348" t="str">
        <f>"05"</f>
        <v>05</v>
      </c>
      <c r="AC348" t="s">
        <v>48</v>
      </c>
      <c r="AD348" t="s">
        <v>49</v>
      </c>
      <c r="AE348" t="s">
        <v>55</v>
      </c>
      <c r="AF348">
        <v>0</v>
      </c>
      <c r="AG348" t="s">
        <v>56</v>
      </c>
      <c r="AH348" t="str">
        <f>"Trad IRN"</f>
        <v>Trad IRN</v>
      </c>
      <c r="AI348" t="str">
        <f>"Bldg IRN"</f>
        <v>Bldg IRN</v>
      </c>
      <c r="AJ348" t="s">
        <v>48</v>
      </c>
      <c r="AK348" t="s">
        <v>48</v>
      </c>
      <c r="AL348" t="s">
        <v>53</v>
      </c>
      <c r="AM348">
        <v>1113.0999999999999</v>
      </c>
      <c r="AN348">
        <v>1113.0999999999999</v>
      </c>
      <c r="AO348">
        <v>15</v>
      </c>
    </row>
    <row r="349" spans="1:41" x14ac:dyDescent="0.3">
      <c r="A349" t="str">
        <f>"Trad IRN"</f>
        <v>Trad IRN</v>
      </c>
      <c r="B349" t="str">
        <f>"Bldg IRN"</f>
        <v>Bldg IRN</v>
      </c>
      <c r="C349" t="s">
        <v>41</v>
      </c>
      <c r="D349" t="s">
        <v>3</v>
      </c>
      <c r="E349" t="s">
        <v>80</v>
      </c>
      <c r="F349" t="s">
        <v>81</v>
      </c>
      <c r="G349" t="s">
        <v>82</v>
      </c>
      <c r="H349" t="s">
        <v>83</v>
      </c>
      <c r="I349" t="str">
        <f>"Trad IRN"</f>
        <v>Trad IRN</v>
      </c>
      <c r="J349" t="s">
        <v>43</v>
      </c>
      <c r="K349" t="s">
        <v>44</v>
      </c>
      <c r="L349" t="s">
        <v>45</v>
      </c>
      <c r="M349" t="s">
        <v>46</v>
      </c>
      <c r="N349" t="str">
        <f t="shared" si="34"/>
        <v>08/18/2022</v>
      </c>
      <c r="O349" t="str">
        <f t="shared" si="33"/>
        <v>12/31/2500</v>
      </c>
      <c r="P349">
        <v>0.95</v>
      </c>
      <c r="Q349">
        <v>0.95</v>
      </c>
      <c r="R349">
        <v>0.95</v>
      </c>
      <c r="S349">
        <v>0</v>
      </c>
      <c r="T349">
        <v>0.95</v>
      </c>
      <c r="U349">
        <v>0</v>
      </c>
      <c r="V349" t="str">
        <f>"Trad IRN"</f>
        <v>Trad IRN</v>
      </c>
      <c r="W349">
        <v>95</v>
      </c>
      <c r="X349" t="s">
        <v>47</v>
      </c>
      <c r="Z349" t="s">
        <v>47</v>
      </c>
      <c r="AB349" t="str">
        <f>"01"</f>
        <v>01</v>
      </c>
      <c r="AC349" t="str">
        <f>"15"</f>
        <v>15</v>
      </c>
      <c r="AD349" t="str">
        <f>"2"</f>
        <v>2</v>
      </c>
      <c r="AE349" t="s">
        <v>50</v>
      </c>
      <c r="AF349">
        <v>0</v>
      </c>
      <c r="AG349" t="s">
        <v>56</v>
      </c>
      <c r="AH349" t="str">
        <f>"Trad IRN"</f>
        <v>Trad IRN</v>
      </c>
      <c r="AI349" t="str">
        <f>"Bldg IRN"</f>
        <v>Bldg IRN</v>
      </c>
      <c r="AJ349" t="s">
        <v>48</v>
      </c>
      <c r="AK349" t="s">
        <v>48</v>
      </c>
      <c r="AL349" t="s">
        <v>53</v>
      </c>
      <c r="AM349">
        <v>1057.45</v>
      </c>
      <c r="AN349">
        <v>1113.0999999999999</v>
      </c>
      <c r="AO349">
        <v>15</v>
      </c>
    </row>
    <row r="350" spans="1:41" x14ac:dyDescent="0.3">
      <c r="A350" t="str">
        <f>"Trad IRN"</f>
        <v>Trad IRN</v>
      </c>
      <c r="B350" t="str">
        <f>"Bldg IRN"</f>
        <v>Bldg IRN</v>
      </c>
      <c r="C350" t="s">
        <v>41</v>
      </c>
      <c r="D350" t="s">
        <v>3</v>
      </c>
      <c r="E350" t="s">
        <v>80</v>
      </c>
      <c r="F350" t="s">
        <v>81</v>
      </c>
      <c r="G350" t="s">
        <v>82</v>
      </c>
      <c r="H350" t="s">
        <v>83</v>
      </c>
      <c r="I350" t="str">
        <f>"Trad IRN"</f>
        <v>Trad IRN</v>
      </c>
      <c r="J350" t="s">
        <v>43</v>
      </c>
      <c r="K350" t="s">
        <v>44</v>
      </c>
      <c r="L350" t="s">
        <v>45</v>
      </c>
      <c r="M350" t="s">
        <v>46</v>
      </c>
      <c r="N350" t="str">
        <f t="shared" si="34"/>
        <v>08/18/2022</v>
      </c>
      <c r="O350" t="str">
        <f t="shared" si="33"/>
        <v>12/31/2500</v>
      </c>
      <c r="P350">
        <v>1</v>
      </c>
      <c r="Q350">
        <v>1</v>
      </c>
      <c r="S350">
        <v>0</v>
      </c>
      <c r="T350">
        <v>1</v>
      </c>
      <c r="U350">
        <v>0</v>
      </c>
      <c r="V350" t="str">
        <f>"Trad IRN"</f>
        <v>Trad IRN</v>
      </c>
      <c r="W350">
        <v>100</v>
      </c>
      <c r="X350" t="s">
        <v>47</v>
      </c>
      <c r="Z350" t="s">
        <v>47</v>
      </c>
      <c r="AB350" t="str">
        <f>"01"</f>
        <v>01</v>
      </c>
      <c r="AC350" t="s">
        <v>48</v>
      </c>
      <c r="AD350" t="s">
        <v>49</v>
      </c>
      <c r="AE350" t="s">
        <v>50</v>
      </c>
      <c r="AF350">
        <v>0</v>
      </c>
      <c r="AG350" t="s">
        <v>56</v>
      </c>
      <c r="AH350" t="str">
        <f>"Trad IRN"</f>
        <v>Trad IRN</v>
      </c>
      <c r="AI350" t="str">
        <f>"Bldg IRN"</f>
        <v>Bldg IRN</v>
      </c>
      <c r="AJ350" t="s">
        <v>48</v>
      </c>
      <c r="AK350" t="s">
        <v>48</v>
      </c>
      <c r="AL350" t="s">
        <v>53</v>
      </c>
      <c r="AM350">
        <v>1113.0999999999999</v>
      </c>
      <c r="AN350">
        <v>1113.0999999999999</v>
      </c>
      <c r="AO350">
        <v>15</v>
      </c>
    </row>
    <row r="351" spans="1:41" x14ac:dyDescent="0.3">
      <c r="A351" t="str">
        <f>"Trad IRN"</f>
        <v>Trad IRN</v>
      </c>
      <c r="B351" t="str">
        <f>"Bldg IRN"</f>
        <v>Bldg IRN</v>
      </c>
      <c r="C351" t="s">
        <v>41</v>
      </c>
      <c r="D351" t="s">
        <v>3</v>
      </c>
      <c r="E351" t="s">
        <v>80</v>
      </c>
      <c r="F351" t="s">
        <v>81</v>
      </c>
      <c r="G351" t="s">
        <v>82</v>
      </c>
      <c r="H351" t="s">
        <v>83</v>
      </c>
      <c r="I351" t="str">
        <f>"Trad IRN"</f>
        <v>Trad IRN</v>
      </c>
      <c r="J351" t="s">
        <v>43</v>
      </c>
      <c r="K351" t="s">
        <v>44</v>
      </c>
      <c r="L351" t="s">
        <v>45</v>
      </c>
      <c r="M351" t="s">
        <v>46</v>
      </c>
      <c r="N351" t="str">
        <f t="shared" si="34"/>
        <v>08/18/2022</v>
      </c>
      <c r="O351" t="str">
        <f t="shared" si="33"/>
        <v>12/31/2500</v>
      </c>
      <c r="P351">
        <v>1</v>
      </c>
      <c r="Q351">
        <v>1</v>
      </c>
      <c r="S351">
        <v>0</v>
      </c>
      <c r="T351">
        <v>1</v>
      </c>
      <c r="U351">
        <v>0</v>
      </c>
      <c r="V351" t="str">
        <f>"Trad IRN"</f>
        <v>Trad IRN</v>
      </c>
      <c r="W351">
        <v>100</v>
      </c>
      <c r="X351" t="s">
        <v>47</v>
      </c>
      <c r="Z351" t="s">
        <v>47</v>
      </c>
      <c r="AB351" t="str">
        <f>"04"</f>
        <v>04</v>
      </c>
      <c r="AC351" t="s">
        <v>48</v>
      </c>
      <c r="AD351" t="s">
        <v>49</v>
      </c>
      <c r="AE351" t="s">
        <v>50</v>
      </c>
      <c r="AF351">
        <v>0</v>
      </c>
      <c r="AG351" t="s">
        <v>56</v>
      </c>
      <c r="AH351" t="str">
        <f>"Trad IRN"</f>
        <v>Trad IRN</v>
      </c>
      <c r="AI351" t="str">
        <f>"Bldg IRN"</f>
        <v>Bldg IRN</v>
      </c>
      <c r="AJ351" t="s">
        <v>48</v>
      </c>
      <c r="AK351" t="s">
        <v>48</v>
      </c>
      <c r="AL351" t="s">
        <v>53</v>
      </c>
      <c r="AM351">
        <v>1113.0999999999999</v>
      </c>
      <c r="AN351">
        <v>1113.0999999999999</v>
      </c>
      <c r="AO351">
        <v>15</v>
      </c>
    </row>
    <row r="352" spans="1:41" x14ac:dyDescent="0.3">
      <c r="A352" t="str">
        <f>"Trad IRN"</f>
        <v>Trad IRN</v>
      </c>
      <c r="B352" t="str">
        <f>"Bldg IRN"</f>
        <v>Bldg IRN</v>
      </c>
      <c r="C352" t="s">
        <v>41</v>
      </c>
      <c r="D352" t="s">
        <v>3</v>
      </c>
      <c r="E352" t="s">
        <v>80</v>
      </c>
      <c r="F352" t="s">
        <v>81</v>
      </c>
      <c r="G352" t="s">
        <v>82</v>
      </c>
      <c r="H352" t="s">
        <v>83</v>
      </c>
      <c r="I352" t="str">
        <f>"Trad IRN"</f>
        <v>Trad IRN</v>
      </c>
      <c r="J352" t="s">
        <v>43</v>
      </c>
      <c r="K352" t="s">
        <v>44</v>
      </c>
      <c r="L352" t="s">
        <v>45</v>
      </c>
      <c r="M352" t="s">
        <v>46</v>
      </c>
      <c r="N352" t="str">
        <f t="shared" si="34"/>
        <v>08/18/2022</v>
      </c>
      <c r="O352" t="str">
        <f t="shared" si="33"/>
        <v>12/31/2500</v>
      </c>
      <c r="P352">
        <v>1</v>
      </c>
      <c r="Q352">
        <v>1</v>
      </c>
      <c r="S352">
        <v>0</v>
      </c>
      <c r="T352">
        <v>1</v>
      </c>
      <c r="U352">
        <v>0</v>
      </c>
      <c r="V352" t="str">
        <f>"Trad IRN"</f>
        <v>Trad IRN</v>
      </c>
      <c r="W352">
        <v>100</v>
      </c>
      <c r="X352" t="s">
        <v>47</v>
      </c>
      <c r="Z352" t="s">
        <v>47</v>
      </c>
      <c r="AB352" t="str">
        <f>"02"</f>
        <v>02</v>
      </c>
      <c r="AC352" t="s">
        <v>48</v>
      </c>
      <c r="AD352" t="s">
        <v>49</v>
      </c>
      <c r="AE352" t="s">
        <v>50</v>
      </c>
      <c r="AF352">
        <v>0</v>
      </c>
      <c r="AG352" t="s">
        <v>56</v>
      </c>
      <c r="AH352" t="str">
        <f>"Trad IRN"</f>
        <v>Trad IRN</v>
      </c>
      <c r="AI352" t="str">
        <f>"Bldg IRN"</f>
        <v>Bldg IRN</v>
      </c>
      <c r="AJ352" t="s">
        <v>48</v>
      </c>
      <c r="AK352" t="s">
        <v>48</v>
      </c>
      <c r="AL352" t="s">
        <v>53</v>
      </c>
      <c r="AM352">
        <v>1113.0999999999999</v>
      </c>
      <c r="AN352">
        <v>1113.0999999999999</v>
      </c>
      <c r="AO352">
        <v>15</v>
      </c>
    </row>
    <row r="353" spans="1:41" x14ac:dyDescent="0.3">
      <c r="A353" t="str">
        <f>"Trad IRN"</f>
        <v>Trad IRN</v>
      </c>
      <c r="B353" t="str">
        <f>"Bldg IRN"</f>
        <v>Bldg IRN</v>
      </c>
      <c r="C353" t="s">
        <v>41</v>
      </c>
      <c r="D353" t="s">
        <v>3</v>
      </c>
      <c r="E353" t="s">
        <v>80</v>
      </c>
      <c r="F353" t="s">
        <v>81</v>
      </c>
      <c r="G353" t="s">
        <v>82</v>
      </c>
      <c r="H353" t="s">
        <v>83</v>
      </c>
      <c r="I353" t="str">
        <f>"Trad IRN"</f>
        <v>Trad IRN</v>
      </c>
      <c r="J353" t="s">
        <v>43</v>
      </c>
      <c r="K353" t="s">
        <v>44</v>
      </c>
      <c r="L353" t="s">
        <v>45</v>
      </c>
      <c r="M353" t="s">
        <v>46</v>
      </c>
      <c r="N353" t="str">
        <f t="shared" si="34"/>
        <v>08/18/2022</v>
      </c>
      <c r="O353" t="str">
        <f t="shared" si="33"/>
        <v>12/31/2500</v>
      </c>
      <c r="P353">
        <v>1</v>
      </c>
      <c r="Q353">
        <v>1</v>
      </c>
      <c r="S353">
        <v>0</v>
      </c>
      <c r="T353">
        <v>1</v>
      </c>
      <c r="U353">
        <v>0</v>
      </c>
      <c r="V353" t="str">
        <f>"Trad IRN"</f>
        <v>Trad IRN</v>
      </c>
      <c r="W353">
        <v>100</v>
      </c>
      <c r="X353" t="s">
        <v>47</v>
      </c>
      <c r="Z353" t="s">
        <v>47</v>
      </c>
      <c r="AB353" t="str">
        <f>"05"</f>
        <v>05</v>
      </c>
      <c r="AC353" t="s">
        <v>48</v>
      </c>
      <c r="AD353" t="s">
        <v>49</v>
      </c>
      <c r="AE353" t="s">
        <v>50</v>
      </c>
      <c r="AF353">
        <v>0</v>
      </c>
      <c r="AG353" t="s">
        <v>56</v>
      </c>
      <c r="AH353" t="str">
        <f>"Trad IRN"</f>
        <v>Trad IRN</v>
      </c>
      <c r="AI353" t="str">
        <f>"Bldg IRN"</f>
        <v>Bldg IRN</v>
      </c>
      <c r="AJ353" t="s">
        <v>48</v>
      </c>
      <c r="AK353" t="s">
        <v>48</v>
      </c>
      <c r="AL353" t="s">
        <v>53</v>
      </c>
      <c r="AM353">
        <v>1113.0999999999999</v>
      </c>
      <c r="AN353">
        <v>1113.0999999999999</v>
      </c>
      <c r="AO353">
        <v>15</v>
      </c>
    </row>
    <row r="354" spans="1:41" x14ac:dyDescent="0.3">
      <c r="A354" t="str">
        <f>"Trad IRN"</f>
        <v>Trad IRN</v>
      </c>
      <c r="B354" t="str">
        <f>"Bldg IRN"</f>
        <v>Bldg IRN</v>
      </c>
      <c r="C354" t="s">
        <v>41</v>
      </c>
      <c r="D354" t="s">
        <v>3</v>
      </c>
      <c r="E354" t="s">
        <v>80</v>
      </c>
      <c r="F354" t="s">
        <v>81</v>
      </c>
      <c r="G354" t="s">
        <v>82</v>
      </c>
      <c r="H354" t="s">
        <v>83</v>
      </c>
      <c r="I354" t="str">
        <f>"Trad IRN"</f>
        <v>Trad IRN</v>
      </c>
      <c r="J354" t="s">
        <v>43</v>
      </c>
      <c r="K354" t="s">
        <v>44</v>
      </c>
      <c r="L354" t="s">
        <v>45</v>
      </c>
      <c r="M354" t="s">
        <v>46</v>
      </c>
      <c r="N354" t="str">
        <f t="shared" si="34"/>
        <v>08/18/2022</v>
      </c>
      <c r="O354" t="str">
        <f>"12/14/2022"</f>
        <v>12/14/2022</v>
      </c>
      <c r="P354">
        <v>0.44053500000000001</v>
      </c>
      <c r="Q354">
        <v>0.44053500000000001</v>
      </c>
      <c r="S354">
        <v>0</v>
      </c>
      <c r="T354">
        <v>0.44053500000000001</v>
      </c>
      <c r="U354">
        <v>0</v>
      </c>
      <c r="V354" t="str">
        <f>"Trad IRN"</f>
        <v>Trad IRN</v>
      </c>
      <c r="W354">
        <v>100</v>
      </c>
      <c r="X354" t="s">
        <v>47</v>
      </c>
      <c r="Z354" t="s">
        <v>47</v>
      </c>
      <c r="AB354" t="str">
        <f>"02"</f>
        <v>02</v>
      </c>
      <c r="AC354" t="s">
        <v>48</v>
      </c>
      <c r="AD354" t="s">
        <v>49</v>
      </c>
      <c r="AE354" t="s">
        <v>50</v>
      </c>
      <c r="AF354">
        <v>0</v>
      </c>
      <c r="AG354" t="s">
        <v>56</v>
      </c>
      <c r="AH354" t="str">
        <f>"Trad IRN"</f>
        <v>Trad IRN</v>
      </c>
      <c r="AI354" t="str">
        <f>"Bldg IRN"</f>
        <v>Bldg IRN</v>
      </c>
      <c r="AJ354" t="s">
        <v>48</v>
      </c>
      <c r="AK354" t="s">
        <v>48</v>
      </c>
      <c r="AL354" t="s">
        <v>53</v>
      </c>
      <c r="AM354">
        <v>490.36</v>
      </c>
      <c r="AN354">
        <v>1113.0999999999999</v>
      </c>
      <c r="AO354">
        <v>15</v>
      </c>
    </row>
    <row r="355" spans="1:41" x14ac:dyDescent="0.3">
      <c r="A355" t="str">
        <f>"Trad IRN"</f>
        <v>Trad IRN</v>
      </c>
      <c r="B355" t="str">
        <f>"Bldg IRN"</f>
        <v>Bldg IRN</v>
      </c>
      <c r="C355" t="s">
        <v>41</v>
      </c>
      <c r="D355" t="s">
        <v>3</v>
      </c>
      <c r="E355" t="s">
        <v>80</v>
      </c>
      <c r="F355" t="s">
        <v>81</v>
      </c>
      <c r="G355" t="s">
        <v>82</v>
      </c>
      <c r="H355" t="s">
        <v>83</v>
      </c>
      <c r="I355" t="str">
        <f>"Trad IRN"</f>
        <v>Trad IRN</v>
      </c>
      <c r="J355" t="s">
        <v>43</v>
      </c>
      <c r="K355" t="s">
        <v>44</v>
      </c>
      <c r="L355" t="s">
        <v>45</v>
      </c>
      <c r="M355" t="s">
        <v>46</v>
      </c>
      <c r="N355" t="str">
        <f>"12/15/2022"</f>
        <v>12/15/2022</v>
      </c>
      <c r="O355" t="str">
        <f>"12/31/2500"</f>
        <v>12/31/2500</v>
      </c>
      <c r="P355">
        <v>0.55946499999999999</v>
      </c>
      <c r="Q355">
        <v>0.55946499999999999</v>
      </c>
      <c r="S355">
        <v>0</v>
      </c>
      <c r="T355">
        <v>0.55946499999999999</v>
      </c>
      <c r="U355">
        <v>0</v>
      </c>
      <c r="V355" t="str">
        <f>"Trad IRN"</f>
        <v>Trad IRN</v>
      </c>
      <c r="W355">
        <v>100</v>
      </c>
      <c r="X355" t="s">
        <v>47</v>
      </c>
      <c r="Z355" t="s">
        <v>47</v>
      </c>
      <c r="AB355" t="str">
        <f>"02"</f>
        <v>02</v>
      </c>
      <c r="AC355" t="s">
        <v>48</v>
      </c>
      <c r="AD355" t="s">
        <v>49</v>
      </c>
      <c r="AE355" t="s">
        <v>55</v>
      </c>
      <c r="AF355">
        <v>0</v>
      </c>
      <c r="AG355" t="s">
        <v>56</v>
      </c>
      <c r="AH355" t="str">
        <f>"Trad IRN"</f>
        <v>Trad IRN</v>
      </c>
      <c r="AI355" t="str">
        <f>"Bldg IRN"</f>
        <v>Bldg IRN</v>
      </c>
      <c r="AJ355" t="s">
        <v>48</v>
      </c>
      <c r="AK355" t="s">
        <v>48</v>
      </c>
      <c r="AL355" t="s">
        <v>53</v>
      </c>
      <c r="AM355">
        <v>622.74</v>
      </c>
      <c r="AN355">
        <v>1113.0999999999999</v>
      </c>
      <c r="AO355">
        <v>15</v>
      </c>
    </row>
    <row r="356" spans="1:41" x14ac:dyDescent="0.3">
      <c r="A356" t="str">
        <f>"Trad IRN"</f>
        <v>Trad IRN</v>
      </c>
      <c r="B356" t="str">
        <f>"Bldg IRN"</f>
        <v>Bldg IRN</v>
      </c>
      <c r="C356" t="s">
        <v>41</v>
      </c>
      <c r="D356" t="s">
        <v>3</v>
      </c>
      <c r="E356" t="s">
        <v>80</v>
      </c>
      <c r="F356" t="s">
        <v>81</v>
      </c>
      <c r="G356" t="s">
        <v>82</v>
      </c>
      <c r="H356" t="s">
        <v>83</v>
      </c>
      <c r="I356" t="str">
        <f>"Trad IRN"</f>
        <v>Trad IRN</v>
      </c>
      <c r="J356" t="s">
        <v>43</v>
      </c>
      <c r="K356" t="s">
        <v>44</v>
      </c>
      <c r="L356" t="s">
        <v>45</v>
      </c>
      <c r="M356" t="s">
        <v>46</v>
      </c>
      <c r="N356" t="str">
        <f>"08/18/2022"</f>
        <v>08/18/2022</v>
      </c>
      <c r="O356" t="str">
        <f>"10/04/2022"</f>
        <v>10/04/2022</v>
      </c>
      <c r="P356">
        <v>0.17302999999999999</v>
      </c>
      <c r="Q356">
        <v>0.17302999999999999</v>
      </c>
      <c r="S356">
        <v>0</v>
      </c>
      <c r="T356">
        <v>0.17302999999999999</v>
      </c>
      <c r="U356">
        <v>0</v>
      </c>
      <c r="V356" t="str">
        <f>"Trad IRN"</f>
        <v>Trad IRN</v>
      </c>
      <c r="W356">
        <v>100</v>
      </c>
      <c r="X356" t="s">
        <v>47</v>
      </c>
      <c r="Z356" t="s">
        <v>47</v>
      </c>
      <c r="AB356" t="str">
        <f>"03"</f>
        <v>03</v>
      </c>
      <c r="AC356" t="s">
        <v>48</v>
      </c>
      <c r="AD356" t="s">
        <v>49</v>
      </c>
      <c r="AE356" t="s">
        <v>50</v>
      </c>
      <c r="AF356">
        <v>0</v>
      </c>
      <c r="AG356" t="s">
        <v>56</v>
      </c>
      <c r="AH356" t="str">
        <f>"Trad IRN"</f>
        <v>Trad IRN</v>
      </c>
      <c r="AI356" t="str">
        <f>"Bldg IRN"</f>
        <v>Bldg IRN</v>
      </c>
      <c r="AJ356" t="s">
        <v>48</v>
      </c>
      <c r="AK356" t="s">
        <v>48</v>
      </c>
      <c r="AL356" t="s">
        <v>53</v>
      </c>
      <c r="AM356">
        <v>192.6</v>
      </c>
      <c r="AN356">
        <v>1113.0999999999999</v>
      </c>
      <c r="AO356">
        <v>15</v>
      </c>
    </row>
    <row r="357" spans="1:41" x14ac:dyDescent="0.3">
      <c r="A357" t="str">
        <f>"Trad IRN"</f>
        <v>Trad IRN</v>
      </c>
      <c r="B357" t="str">
        <f>"Bldg IRN"</f>
        <v>Bldg IRN</v>
      </c>
      <c r="C357" t="s">
        <v>41</v>
      </c>
      <c r="D357" t="s">
        <v>3</v>
      </c>
      <c r="E357" t="s">
        <v>80</v>
      </c>
      <c r="F357" t="s">
        <v>81</v>
      </c>
      <c r="G357" t="s">
        <v>82</v>
      </c>
      <c r="H357" t="s">
        <v>83</v>
      </c>
      <c r="I357" t="str">
        <f>"Trad IRN"</f>
        <v>Trad IRN</v>
      </c>
      <c r="J357" t="s">
        <v>43</v>
      </c>
      <c r="K357" t="s">
        <v>44</v>
      </c>
      <c r="L357" t="s">
        <v>45</v>
      </c>
      <c r="M357" t="s">
        <v>59</v>
      </c>
      <c r="N357" t="str">
        <f>"10/05/2022"</f>
        <v>10/05/2022</v>
      </c>
      <c r="O357" t="str">
        <f t="shared" ref="O357:O366" si="35">"12/31/2500"</f>
        <v>12/31/2500</v>
      </c>
      <c r="P357">
        <v>0.82696999999999998</v>
      </c>
      <c r="Q357">
        <v>0.82696999999999998</v>
      </c>
      <c r="S357">
        <v>0</v>
      </c>
      <c r="T357">
        <v>0.82696999999999998</v>
      </c>
      <c r="U357">
        <v>0</v>
      </c>
      <c r="V357" t="s">
        <v>84</v>
      </c>
      <c r="W357">
        <v>100</v>
      </c>
      <c r="X357" t="s">
        <v>47</v>
      </c>
      <c r="Z357" t="s">
        <v>47</v>
      </c>
      <c r="AB357" t="str">
        <f>"03"</f>
        <v>03</v>
      </c>
      <c r="AC357" t="s">
        <v>48</v>
      </c>
      <c r="AD357" t="s">
        <v>49</v>
      </c>
      <c r="AE357" t="s">
        <v>50</v>
      </c>
      <c r="AF357">
        <v>0</v>
      </c>
      <c r="AG357" t="s">
        <v>56</v>
      </c>
      <c r="AH357" t="str">
        <f>"Trad IRN"</f>
        <v>Trad IRN</v>
      </c>
      <c r="AI357" t="str">
        <f>"Bldg IRN"</f>
        <v>Bldg IRN</v>
      </c>
      <c r="AJ357" t="s">
        <v>48</v>
      </c>
      <c r="AK357" t="s">
        <v>48</v>
      </c>
      <c r="AL357" t="s">
        <v>53</v>
      </c>
      <c r="AM357">
        <v>920.5</v>
      </c>
      <c r="AN357">
        <v>1113.0999999999999</v>
      </c>
      <c r="AO357">
        <v>15</v>
      </c>
    </row>
    <row r="358" spans="1:41" x14ac:dyDescent="0.3">
      <c r="A358" t="str">
        <f>"Trad IRN"</f>
        <v>Trad IRN</v>
      </c>
      <c r="B358" t="str">
        <f>"Bldg IRN"</f>
        <v>Bldg IRN</v>
      </c>
      <c r="C358" t="s">
        <v>41</v>
      </c>
      <c r="D358" t="s">
        <v>3</v>
      </c>
      <c r="E358" t="s">
        <v>80</v>
      </c>
      <c r="F358" t="s">
        <v>81</v>
      </c>
      <c r="G358" t="s">
        <v>82</v>
      </c>
      <c r="H358" t="s">
        <v>83</v>
      </c>
      <c r="I358" t="str">
        <f>"Trad IRN"</f>
        <v>Trad IRN</v>
      </c>
      <c r="J358" t="s">
        <v>43</v>
      </c>
      <c r="K358" t="s">
        <v>44</v>
      </c>
      <c r="L358" t="s">
        <v>45</v>
      </c>
      <c r="M358" t="s">
        <v>46</v>
      </c>
      <c r="N358" t="str">
        <f t="shared" ref="N358:N366" si="36">"08/18/2022"</f>
        <v>08/18/2022</v>
      </c>
      <c r="O358" t="str">
        <f t="shared" si="35"/>
        <v>12/31/2500</v>
      </c>
      <c r="P358">
        <v>1</v>
      </c>
      <c r="Q358">
        <v>1</v>
      </c>
      <c r="S358">
        <v>0</v>
      </c>
      <c r="T358">
        <v>1</v>
      </c>
      <c r="U358">
        <v>0</v>
      </c>
      <c r="V358" t="str">
        <f>"Trad IRN"</f>
        <v>Trad IRN</v>
      </c>
      <c r="W358">
        <v>100</v>
      </c>
      <c r="X358" t="s">
        <v>47</v>
      </c>
      <c r="Z358" t="s">
        <v>47</v>
      </c>
      <c r="AB358" t="s">
        <v>57</v>
      </c>
      <c r="AC358" t="s">
        <v>48</v>
      </c>
      <c r="AD358" t="s">
        <v>49</v>
      </c>
      <c r="AE358" t="s">
        <v>50</v>
      </c>
      <c r="AF358">
        <v>0</v>
      </c>
      <c r="AG358" t="s">
        <v>56</v>
      </c>
      <c r="AH358" t="str">
        <f>"Trad IRN"</f>
        <v>Trad IRN</v>
      </c>
      <c r="AI358" t="str">
        <f>"Bldg IRN"</f>
        <v>Bldg IRN</v>
      </c>
      <c r="AJ358" t="s">
        <v>48</v>
      </c>
      <c r="AK358" t="s">
        <v>48</v>
      </c>
      <c r="AL358" t="s">
        <v>53</v>
      </c>
      <c r="AM358">
        <v>1113.0999999999999</v>
      </c>
      <c r="AN358">
        <v>1113.0999999999999</v>
      </c>
      <c r="AO358">
        <v>15</v>
      </c>
    </row>
    <row r="359" spans="1:41" x14ac:dyDescent="0.3">
      <c r="A359" t="str">
        <f>"Trad IRN"</f>
        <v>Trad IRN</v>
      </c>
      <c r="B359" t="str">
        <f>"Bldg IRN"</f>
        <v>Bldg IRN</v>
      </c>
      <c r="C359" t="s">
        <v>41</v>
      </c>
      <c r="D359" t="s">
        <v>3</v>
      </c>
      <c r="E359" t="s">
        <v>80</v>
      </c>
      <c r="F359" t="s">
        <v>81</v>
      </c>
      <c r="G359" t="s">
        <v>82</v>
      </c>
      <c r="H359" t="s">
        <v>83</v>
      </c>
      <c r="I359" t="str">
        <f>"Trad IRN"</f>
        <v>Trad IRN</v>
      </c>
      <c r="J359" t="s">
        <v>43</v>
      </c>
      <c r="K359" t="s">
        <v>44</v>
      </c>
      <c r="L359" t="s">
        <v>45</v>
      </c>
      <c r="M359" t="s">
        <v>46</v>
      </c>
      <c r="N359" t="str">
        <f t="shared" si="36"/>
        <v>08/18/2022</v>
      </c>
      <c r="O359" t="str">
        <f t="shared" si="35"/>
        <v>12/31/2500</v>
      </c>
      <c r="P359">
        <v>1</v>
      </c>
      <c r="Q359">
        <v>1</v>
      </c>
      <c r="S359">
        <v>0</v>
      </c>
      <c r="T359">
        <v>1</v>
      </c>
      <c r="U359">
        <v>0</v>
      </c>
      <c r="V359" t="str">
        <f>"Trad IRN"</f>
        <v>Trad IRN</v>
      </c>
      <c r="W359">
        <v>100</v>
      </c>
      <c r="X359" t="s">
        <v>47</v>
      </c>
      <c r="Z359" t="s">
        <v>47</v>
      </c>
      <c r="AB359" t="str">
        <f>"01"</f>
        <v>01</v>
      </c>
      <c r="AC359" t="s">
        <v>48</v>
      </c>
      <c r="AD359" t="s">
        <v>49</v>
      </c>
      <c r="AE359" t="s">
        <v>50</v>
      </c>
      <c r="AF359">
        <v>0</v>
      </c>
      <c r="AG359" t="s">
        <v>56</v>
      </c>
      <c r="AH359" t="str">
        <f>"Trad IRN"</f>
        <v>Trad IRN</v>
      </c>
      <c r="AI359" t="str">
        <f>"Bldg IRN"</f>
        <v>Bldg IRN</v>
      </c>
      <c r="AJ359" t="s">
        <v>48</v>
      </c>
      <c r="AK359" t="s">
        <v>48</v>
      </c>
      <c r="AL359" t="s">
        <v>53</v>
      </c>
      <c r="AM359">
        <v>1113.0999999999999</v>
      </c>
      <c r="AN359">
        <v>1113.0999999999999</v>
      </c>
      <c r="AO359">
        <v>15</v>
      </c>
    </row>
    <row r="360" spans="1:41" x14ac:dyDescent="0.3">
      <c r="A360" t="str">
        <f>"Trad IRN"</f>
        <v>Trad IRN</v>
      </c>
      <c r="B360" t="str">
        <f>"Bldg IRN"</f>
        <v>Bldg IRN</v>
      </c>
      <c r="C360" t="s">
        <v>41</v>
      </c>
      <c r="D360" t="s">
        <v>3</v>
      </c>
      <c r="E360" t="s">
        <v>80</v>
      </c>
      <c r="F360" t="s">
        <v>81</v>
      </c>
      <c r="G360" t="s">
        <v>82</v>
      </c>
      <c r="H360" t="s">
        <v>83</v>
      </c>
      <c r="I360" t="str">
        <f>"Trad IRN"</f>
        <v>Trad IRN</v>
      </c>
      <c r="J360" t="s">
        <v>43</v>
      </c>
      <c r="K360" t="s">
        <v>44</v>
      </c>
      <c r="L360" t="s">
        <v>45</v>
      </c>
      <c r="M360" t="s">
        <v>46</v>
      </c>
      <c r="N360" t="str">
        <f t="shared" si="36"/>
        <v>08/18/2022</v>
      </c>
      <c r="O360" t="str">
        <f t="shared" si="35"/>
        <v>12/31/2500</v>
      </c>
      <c r="P360">
        <v>1</v>
      </c>
      <c r="Q360">
        <v>1</v>
      </c>
      <c r="R360">
        <v>1</v>
      </c>
      <c r="S360">
        <v>0</v>
      </c>
      <c r="T360">
        <v>1</v>
      </c>
      <c r="U360">
        <v>0</v>
      </c>
      <c r="V360" t="str">
        <f>"Trad IRN"</f>
        <v>Trad IRN</v>
      </c>
      <c r="W360">
        <v>100</v>
      </c>
      <c r="X360" t="s">
        <v>47</v>
      </c>
      <c r="Z360" t="s">
        <v>47</v>
      </c>
      <c r="AB360" t="str">
        <f>"01"</f>
        <v>01</v>
      </c>
      <c r="AC360" t="str">
        <f>"05"</f>
        <v>05</v>
      </c>
      <c r="AD360" t="str">
        <f>"1"</f>
        <v>1</v>
      </c>
      <c r="AE360" t="s">
        <v>50</v>
      </c>
      <c r="AF360">
        <v>0</v>
      </c>
      <c r="AG360" t="s">
        <v>56</v>
      </c>
      <c r="AH360" t="str">
        <f>"Trad IRN"</f>
        <v>Trad IRN</v>
      </c>
      <c r="AI360" t="str">
        <f>"Bldg IRN"</f>
        <v>Bldg IRN</v>
      </c>
      <c r="AJ360" t="s">
        <v>48</v>
      </c>
      <c r="AK360" t="s">
        <v>48</v>
      </c>
      <c r="AL360" t="s">
        <v>53</v>
      </c>
      <c r="AM360">
        <v>1113.0999999999999</v>
      </c>
      <c r="AN360">
        <v>1113.0999999999999</v>
      </c>
      <c r="AO360">
        <v>15</v>
      </c>
    </row>
    <row r="361" spans="1:41" x14ac:dyDescent="0.3">
      <c r="A361" t="str">
        <f>"Trad IRN"</f>
        <v>Trad IRN</v>
      </c>
      <c r="B361" t="str">
        <f>"Bldg IRN"</f>
        <v>Bldg IRN</v>
      </c>
      <c r="C361" t="s">
        <v>41</v>
      </c>
      <c r="D361" t="s">
        <v>3</v>
      </c>
      <c r="E361" t="s">
        <v>80</v>
      </c>
      <c r="F361" t="s">
        <v>81</v>
      </c>
      <c r="G361" t="s">
        <v>82</v>
      </c>
      <c r="H361" t="s">
        <v>83</v>
      </c>
      <c r="I361" t="str">
        <f>"Trad IRN"</f>
        <v>Trad IRN</v>
      </c>
      <c r="J361" t="s">
        <v>43</v>
      </c>
      <c r="K361" t="s">
        <v>44</v>
      </c>
      <c r="L361" t="s">
        <v>45</v>
      </c>
      <c r="M361" t="s">
        <v>46</v>
      </c>
      <c r="N361" t="str">
        <f t="shared" si="36"/>
        <v>08/18/2022</v>
      </c>
      <c r="O361" t="str">
        <f t="shared" si="35"/>
        <v>12/31/2500</v>
      </c>
      <c r="P361">
        <v>1</v>
      </c>
      <c r="Q361">
        <v>1</v>
      </c>
      <c r="R361">
        <v>1</v>
      </c>
      <c r="S361">
        <v>0</v>
      </c>
      <c r="T361">
        <v>1</v>
      </c>
      <c r="U361">
        <v>0</v>
      </c>
      <c r="V361" t="str">
        <f>"Trad IRN"</f>
        <v>Trad IRN</v>
      </c>
      <c r="W361">
        <v>100</v>
      </c>
      <c r="X361" t="s">
        <v>47</v>
      </c>
      <c r="Z361" t="s">
        <v>47</v>
      </c>
      <c r="AB361" t="str">
        <f>"02"</f>
        <v>02</v>
      </c>
      <c r="AC361" t="str">
        <f>"15"</f>
        <v>15</v>
      </c>
      <c r="AD361" t="str">
        <f>"2"</f>
        <v>2</v>
      </c>
      <c r="AE361" t="s">
        <v>50</v>
      </c>
      <c r="AF361">
        <v>0</v>
      </c>
      <c r="AG361" t="s">
        <v>56</v>
      </c>
      <c r="AH361" t="str">
        <f>"Trad IRN"</f>
        <v>Trad IRN</v>
      </c>
      <c r="AI361" t="str">
        <f>"Bldg IRN"</f>
        <v>Bldg IRN</v>
      </c>
      <c r="AJ361" t="s">
        <v>48</v>
      </c>
      <c r="AK361" t="s">
        <v>48</v>
      </c>
      <c r="AL361" t="s">
        <v>53</v>
      </c>
      <c r="AM361">
        <v>1113.0999999999999</v>
      </c>
      <c r="AN361">
        <v>1113.0999999999999</v>
      </c>
      <c r="AO361">
        <v>15</v>
      </c>
    </row>
    <row r="362" spans="1:41" x14ac:dyDescent="0.3">
      <c r="A362" t="str">
        <f>"Trad IRN"</f>
        <v>Trad IRN</v>
      </c>
      <c r="B362" t="str">
        <f>"Bldg IRN"</f>
        <v>Bldg IRN</v>
      </c>
      <c r="C362" t="s">
        <v>41</v>
      </c>
      <c r="D362" t="s">
        <v>3</v>
      </c>
      <c r="E362" t="s">
        <v>80</v>
      </c>
      <c r="F362" t="s">
        <v>81</v>
      </c>
      <c r="G362" t="s">
        <v>82</v>
      </c>
      <c r="H362" t="s">
        <v>83</v>
      </c>
      <c r="I362" t="str">
        <f>"Trad IRN"</f>
        <v>Trad IRN</v>
      </c>
      <c r="J362" t="s">
        <v>43</v>
      </c>
      <c r="K362" t="s">
        <v>44</v>
      </c>
      <c r="L362" t="s">
        <v>45</v>
      </c>
      <c r="M362" t="s">
        <v>46</v>
      </c>
      <c r="N362" t="str">
        <f t="shared" si="36"/>
        <v>08/18/2022</v>
      </c>
      <c r="O362" t="str">
        <f t="shared" si="35"/>
        <v>12/31/2500</v>
      </c>
      <c r="P362">
        <v>1</v>
      </c>
      <c r="Q362">
        <v>1</v>
      </c>
      <c r="S362">
        <v>0</v>
      </c>
      <c r="T362">
        <v>1</v>
      </c>
      <c r="U362">
        <v>0</v>
      </c>
      <c r="V362" t="str">
        <f>"Trad IRN"</f>
        <v>Trad IRN</v>
      </c>
      <c r="W362">
        <v>100</v>
      </c>
      <c r="X362" t="s">
        <v>47</v>
      </c>
      <c r="Z362" t="s">
        <v>47</v>
      </c>
      <c r="AB362" t="str">
        <f>"04"</f>
        <v>04</v>
      </c>
      <c r="AC362" t="s">
        <v>48</v>
      </c>
      <c r="AD362" t="s">
        <v>49</v>
      </c>
      <c r="AE362" t="s">
        <v>50</v>
      </c>
      <c r="AF362">
        <v>0</v>
      </c>
      <c r="AG362" t="s">
        <v>56</v>
      </c>
      <c r="AH362" t="str">
        <f>"Trad IRN"</f>
        <v>Trad IRN</v>
      </c>
      <c r="AI362" t="str">
        <f>"Bldg IRN"</f>
        <v>Bldg IRN</v>
      </c>
      <c r="AJ362" t="s">
        <v>48</v>
      </c>
      <c r="AK362" t="s">
        <v>48</v>
      </c>
      <c r="AL362" t="s">
        <v>53</v>
      </c>
      <c r="AM362">
        <v>1113.0999999999999</v>
      </c>
      <c r="AN362">
        <v>1113.0999999999999</v>
      </c>
      <c r="AO362">
        <v>15</v>
      </c>
    </row>
    <row r="363" spans="1:41" x14ac:dyDescent="0.3">
      <c r="A363" t="str">
        <f>"Trad IRN"</f>
        <v>Trad IRN</v>
      </c>
      <c r="B363" t="str">
        <f>"Bldg IRN"</f>
        <v>Bldg IRN</v>
      </c>
      <c r="C363" t="s">
        <v>41</v>
      </c>
      <c r="D363" t="s">
        <v>3</v>
      </c>
      <c r="E363" t="s">
        <v>80</v>
      </c>
      <c r="F363" t="s">
        <v>81</v>
      </c>
      <c r="G363" t="s">
        <v>82</v>
      </c>
      <c r="H363" t="s">
        <v>83</v>
      </c>
      <c r="I363" t="str">
        <f>"Trad IRN"</f>
        <v>Trad IRN</v>
      </c>
      <c r="J363" t="s">
        <v>43</v>
      </c>
      <c r="K363" t="s">
        <v>44</v>
      </c>
      <c r="L363" t="s">
        <v>45</v>
      </c>
      <c r="M363" t="s">
        <v>46</v>
      </c>
      <c r="N363" t="str">
        <f t="shared" si="36"/>
        <v>08/18/2022</v>
      </c>
      <c r="O363" t="str">
        <f t="shared" si="35"/>
        <v>12/31/2500</v>
      </c>
      <c r="P363">
        <v>1</v>
      </c>
      <c r="Q363">
        <v>1</v>
      </c>
      <c r="S363">
        <v>0</v>
      </c>
      <c r="T363">
        <v>1</v>
      </c>
      <c r="U363">
        <v>0</v>
      </c>
      <c r="V363" t="str">
        <f>"Trad IRN"</f>
        <v>Trad IRN</v>
      </c>
      <c r="W363">
        <v>100</v>
      </c>
      <c r="X363" t="s">
        <v>47</v>
      </c>
      <c r="Z363" t="s">
        <v>47</v>
      </c>
      <c r="AB363" t="str">
        <f>"03"</f>
        <v>03</v>
      </c>
      <c r="AC363" t="s">
        <v>48</v>
      </c>
      <c r="AD363" t="s">
        <v>49</v>
      </c>
      <c r="AE363" t="s">
        <v>50</v>
      </c>
      <c r="AF363">
        <v>0</v>
      </c>
      <c r="AG363" t="s">
        <v>56</v>
      </c>
      <c r="AH363" t="str">
        <f>"Trad IRN"</f>
        <v>Trad IRN</v>
      </c>
      <c r="AI363" t="str">
        <f>"Bldg IRN"</f>
        <v>Bldg IRN</v>
      </c>
      <c r="AJ363" t="s">
        <v>48</v>
      </c>
      <c r="AK363" t="s">
        <v>48</v>
      </c>
      <c r="AL363" t="s">
        <v>53</v>
      </c>
      <c r="AM363">
        <v>1113.0999999999999</v>
      </c>
      <c r="AN363">
        <v>1113.0999999999999</v>
      </c>
      <c r="AO363">
        <v>15</v>
      </c>
    </row>
    <row r="364" spans="1:41" x14ac:dyDescent="0.3">
      <c r="A364" t="str">
        <f>"Trad IRN"</f>
        <v>Trad IRN</v>
      </c>
      <c r="B364" t="str">
        <f>"Bldg IRN"</f>
        <v>Bldg IRN</v>
      </c>
      <c r="C364" t="s">
        <v>41</v>
      </c>
      <c r="D364" t="s">
        <v>3</v>
      </c>
      <c r="E364" t="s">
        <v>80</v>
      </c>
      <c r="F364" t="s">
        <v>81</v>
      </c>
      <c r="G364" t="s">
        <v>82</v>
      </c>
      <c r="H364" t="s">
        <v>83</v>
      </c>
      <c r="I364" t="str">
        <f>"Trad IRN"</f>
        <v>Trad IRN</v>
      </c>
      <c r="J364" t="s">
        <v>43</v>
      </c>
      <c r="K364" t="s">
        <v>44</v>
      </c>
      <c r="L364" t="s">
        <v>45</v>
      </c>
      <c r="M364" t="s">
        <v>46</v>
      </c>
      <c r="N364" t="str">
        <f t="shared" si="36"/>
        <v>08/18/2022</v>
      </c>
      <c r="O364" t="str">
        <f t="shared" si="35"/>
        <v>12/31/2500</v>
      </c>
      <c r="P364">
        <v>1</v>
      </c>
      <c r="Q364">
        <v>1</v>
      </c>
      <c r="S364">
        <v>1</v>
      </c>
      <c r="T364">
        <v>1</v>
      </c>
      <c r="U364">
        <v>0</v>
      </c>
      <c r="V364" t="str">
        <f>"Trad IRN"</f>
        <v>Trad IRN</v>
      </c>
      <c r="W364">
        <v>100</v>
      </c>
      <c r="X364" t="s">
        <v>47</v>
      </c>
      <c r="Z364" t="s">
        <v>47</v>
      </c>
      <c r="AB364" t="str">
        <f>"05"</f>
        <v>05</v>
      </c>
      <c r="AC364" t="s">
        <v>48</v>
      </c>
      <c r="AD364" t="s">
        <v>49</v>
      </c>
      <c r="AE364" t="s">
        <v>50</v>
      </c>
      <c r="AF364">
        <v>0</v>
      </c>
      <c r="AG364" t="s">
        <v>56</v>
      </c>
      <c r="AH364" t="str">
        <f>"Trad IRN"</f>
        <v>Trad IRN</v>
      </c>
      <c r="AI364" t="str">
        <f>"Bldg IRN"</f>
        <v>Bldg IRN</v>
      </c>
      <c r="AJ364" t="s">
        <v>48</v>
      </c>
      <c r="AK364" t="s">
        <v>48</v>
      </c>
      <c r="AL364" t="s">
        <v>53</v>
      </c>
      <c r="AM364">
        <v>1113.0999999999999</v>
      </c>
      <c r="AN364">
        <v>1113.0999999999999</v>
      </c>
      <c r="AO364">
        <v>15</v>
      </c>
    </row>
    <row r="365" spans="1:41" x14ac:dyDescent="0.3">
      <c r="A365" t="str">
        <f>"Trad IRN"</f>
        <v>Trad IRN</v>
      </c>
      <c r="B365" t="str">
        <f>"Bldg IRN"</f>
        <v>Bldg IRN</v>
      </c>
      <c r="C365" t="s">
        <v>41</v>
      </c>
      <c r="D365" t="s">
        <v>3</v>
      </c>
      <c r="E365" t="s">
        <v>80</v>
      </c>
      <c r="F365" t="s">
        <v>81</v>
      </c>
      <c r="G365" t="s">
        <v>82</v>
      </c>
      <c r="H365" t="s">
        <v>83</v>
      </c>
      <c r="I365" t="str">
        <f>"Trad IRN"</f>
        <v>Trad IRN</v>
      </c>
      <c r="J365" t="s">
        <v>43</v>
      </c>
      <c r="K365" t="s">
        <v>44</v>
      </c>
      <c r="L365" t="s">
        <v>45</v>
      </c>
      <c r="M365" t="s">
        <v>46</v>
      </c>
      <c r="N365" t="str">
        <f t="shared" si="36"/>
        <v>08/18/2022</v>
      </c>
      <c r="O365" t="str">
        <f t="shared" si="35"/>
        <v>12/31/2500</v>
      </c>
      <c r="P365">
        <v>1</v>
      </c>
      <c r="Q365">
        <v>1</v>
      </c>
      <c r="S365">
        <v>0</v>
      </c>
      <c r="T365">
        <v>1</v>
      </c>
      <c r="U365">
        <v>0</v>
      </c>
      <c r="V365" t="str">
        <f>"Trad IRN"</f>
        <v>Trad IRN</v>
      </c>
      <c r="W365">
        <v>100</v>
      </c>
      <c r="X365" t="s">
        <v>47</v>
      </c>
      <c r="Z365" t="s">
        <v>47</v>
      </c>
      <c r="AB365" t="str">
        <f>"05"</f>
        <v>05</v>
      </c>
      <c r="AC365" t="s">
        <v>48</v>
      </c>
      <c r="AD365" t="s">
        <v>49</v>
      </c>
      <c r="AE365" t="s">
        <v>50</v>
      </c>
      <c r="AF365">
        <v>0</v>
      </c>
      <c r="AG365" t="s">
        <v>56</v>
      </c>
      <c r="AH365" t="str">
        <f>"Trad IRN"</f>
        <v>Trad IRN</v>
      </c>
      <c r="AI365" t="str">
        <f>"Bldg IRN"</f>
        <v>Bldg IRN</v>
      </c>
      <c r="AJ365" t="s">
        <v>48</v>
      </c>
      <c r="AK365" t="s">
        <v>48</v>
      </c>
      <c r="AL365" t="s">
        <v>53</v>
      </c>
      <c r="AM365">
        <v>1113.0999999999999</v>
      </c>
      <c r="AN365">
        <v>1113.0999999999999</v>
      </c>
      <c r="AO365">
        <v>15</v>
      </c>
    </row>
    <row r="366" spans="1:41" x14ac:dyDescent="0.3">
      <c r="A366" t="str">
        <f>"Trad IRN"</f>
        <v>Trad IRN</v>
      </c>
      <c r="B366" t="str">
        <f>"Bldg IRN"</f>
        <v>Bldg IRN</v>
      </c>
      <c r="C366" t="s">
        <v>41</v>
      </c>
      <c r="D366" t="s">
        <v>3</v>
      </c>
      <c r="E366" t="s">
        <v>80</v>
      </c>
      <c r="F366" t="s">
        <v>81</v>
      </c>
      <c r="G366" t="s">
        <v>82</v>
      </c>
      <c r="H366" t="s">
        <v>83</v>
      </c>
      <c r="I366" t="str">
        <f>"Trad IRN"</f>
        <v>Trad IRN</v>
      </c>
      <c r="J366" t="s">
        <v>43</v>
      </c>
      <c r="K366" t="s">
        <v>44</v>
      </c>
      <c r="L366" t="s">
        <v>45</v>
      </c>
      <c r="M366" t="s">
        <v>59</v>
      </c>
      <c r="N366" t="str">
        <f t="shared" si="36"/>
        <v>08/18/2022</v>
      </c>
      <c r="O366" t="str">
        <f t="shared" si="35"/>
        <v>12/31/2500</v>
      </c>
      <c r="P366">
        <v>1</v>
      </c>
      <c r="Q366">
        <v>1</v>
      </c>
      <c r="S366">
        <v>0</v>
      </c>
      <c r="T366">
        <v>1</v>
      </c>
      <c r="U366">
        <v>0</v>
      </c>
      <c r="V366" t="s">
        <v>84</v>
      </c>
      <c r="W366">
        <v>100</v>
      </c>
      <c r="X366" t="s">
        <v>47</v>
      </c>
      <c r="Z366" t="s">
        <v>47</v>
      </c>
      <c r="AB366" t="str">
        <f>"04"</f>
        <v>04</v>
      </c>
      <c r="AC366" t="s">
        <v>48</v>
      </c>
      <c r="AD366" t="s">
        <v>49</v>
      </c>
      <c r="AE366" t="s">
        <v>55</v>
      </c>
      <c r="AF366">
        <v>0</v>
      </c>
      <c r="AG366" t="s">
        <v>56</v>
      </c>
      <c r="AH366" t="str">
        <f>"Trad IRN"</f>
        <v>Trad IRN</v>
      </c>
      <c r="AI366" t="str">
        <f>"Bldg IRN"</f>
        <v>Bldg IRN</v>
      </c>
      <c r="AJ366" t="s">
        <v>48</v>
      </c>
      <c r="AK366" t="s">
        <v>48</v>
      </c>
      <c r="AL366" t="s">
        <v>53</v>
      </c>
      <c r="AM366">
        <v>1113.0999999999999</v>
      </c>
      <c r="AN366">
        <v>1113.0999999999999</v>
      </c>
      <c r="AO366">
        <v>15</v>
      </c>
    </row>
    <row r="367" spans="1:41" x14ac:dyDescent="0.3">
      <c r="A367" t="str">
        <f>"Trad IRN"</f>
        <v>Trad IRN</v>
      </c>
      <c r="B367" t="str">
        <f>"Bldg IRN"</f>
        <v>Bldg IRN</v>
      </c>
      <c r="C367" t="s">
        <v>41</v>
      </c>
      <c r="D367" t="s">
        <v>3</v>
      </c>
      <c r="E367" t="s">
        <v>80</v>
      </c>
      <c r="F367" t="s">
        <v>81</v>
      </c>
      <c r="G367" t="s">
        <v>82</v>
      </c>
      <c r="H367" t="s">
        <v>83</v>
      </c>
      <c r="I367" t="str">
        <f>"Trad IRN"</f>
        <v>Trad IRN</v>
      </c>
      <c r="J367" t="s">
        <v>43</v>
      </c>
      <c r="K367" t="s">
        <v>44</v>
      </c>
      <c r="L367" t="s">
        <v>45</v>
      </c>
      <c r="M367" t="s">
        <v>46</v>
      </c>
      <c r="N367" t="str">
        <f>"08/22/2022"</f>
        <v>08/22/2022</v>
      </c>
      <c r="O367" t="str">
        <f>"09/13/2022"</f>
        <v>09/13/2022</v>
      </c>
      <c r="P367">
        <v>9.2283000000000004E-2</v>
      </c>
      <c r="Q367">
        <v>9.2283000000000004E-2</v>
      </c>
      <c r="S367">
        <v>0</v>
      </c>
      <c r="T367">
        <v>9.2283000000000004E-2</v>
      </c>
      <c r="U367">
        <v>0</v>
      </c>
      <c r="V367" t="str">
        <f>"Trad IRN"</f>
        <v>Trad IRN</v>
      </c>
      <c r="W367">
        <v>100</v>
      </c>
      <c r="X367" t="s">
        <v>47</v>
      </c>
      <c r="Z367" t="s">
        <v>47</v>
      </c>
      <c r="AB367" t="s">
        <v>57</v>
      </c>
      <c r="AC367" t="s">
        <v>48</v>
      </c>
      <c r="AD367" t="s">
        <v>49</v>
      </c>
      <c r="AE367" t="s">
        <v>50</v>
      </c>
      <c r="AF367">
        <v>0</v>
      </c>
      <c r="AG367" t="s">
        <v>56</v>
      </c>
      <c r="AH367" t="str">
        <f>"Trad IRN"</f>
        <v>Trad IRN</v>
      </c>
      <c r="AI367" t="str">
        <f>"Bldg IRN"</f>
        <v>Bldg IRN</v>
      </c>
      <c r="AJ367" t="s">
        <v>48</v>
      </c>
      <c r="AK367" t="s">
        <v>48</v>
      </c>
      <c r="AL367" t="s">
        <v>53</v>
      </c>
      <c r="AM367">
        <v>102.72</v>
      </c>
      <c r="AN367">
        <v>1113.0999999999999</v>
      </c>
      <c r="AO367">
        <v>15</v>
      </c>
    </row>
    <row r="368" spans="1:41" x14ac:dyDescent="0.3">
      <c r="A368" t="str">
        <f>"Trad IRN"</f>
        <v>Trad IRN</v>
      </c>
      <c r="B368" t="str">
        <f>"Bldg IRN"</f>
        <v>Bldg IRN</v>
      </c>
      <c r="C368" t="s">
        <v>41</v>
      </c>
      <c r="D368" t="s">
        <v>3</v>
      </c>
      <c r="E368" t="s">
        <v>80</v>
      </c>
      <c r="F368" t="s">
        <v>81</v>
      </c>
      <c r="G368" t="s">
        <v>82</v>
      </c>
      <c r="H368" t="s">
        <v>83</v>
      </c>
      <c r="I368" t="str">
        <f>"Trad IRN"</f>
        <v>Trad IRN</v>
      </c>
      <c r="J368" t="s">
        <v>43</v>
      </c>
      <c r="K368" t="s">
        <v>44</v>
      </c>
      <c r="L368" t="s">
        <v>45</v>
      </c>
      <c r="M368" t="s">
        <v>46</v>
      </c>
      <c r="N368" t="str">
        <f>"08/18/2022"</f>
        <v>08/18/2022</v>
      </c>
      <c r="O368" t="str">
        <f t="shared" ref="O368:O373" si="37">"12/31/2500"</f>
        <v>12/31/2500</v>
      </c>
      <c r="P368">
        <v>1</v>
      </c>
      <c r="Q368">
        <v>1</v>
      </c>
      <c r="S368">
        <v>0</v>
      </c>
      <c r="T368">
        <v>1</v>
      </c>
      <c r="U368">
        <v>0</v>
      </c>
      <c r="V368" t="str">
        <f>"Trad IRN"</f>
        <v>Trad IRN</v>
      </c>
      <c r="W368">
        <v>100</v>
      </c>
      <c r="X368" t="s">
        <v>47</v>
      </c>
      <c r="Z368" t="s">
        <v>47</v>
      </c>
      <c r="AB368" t="str">
        <f>"02"</f>
        <v>02</v>
      </c>
      <c r="AC368" t="s">
        <v>48</v>
      </c>
      <c r="AD368" t="s">
        <v>49</v>
      </c>
      <c r="AE368" t="s">
        <v>50</v>
      </c>
      <c r="AF368">
        <v>0</v>
      </c>
      <c r="AG368" t="s">
        <v>56</v>
      </c>
      <c r="AH368" t="str">
        <f>"Trad IRN"</f>
        <v>Trad IRN</v>
      </c>
      <c r="AI368" t="str">
        <f>"Bldg IRN"</f>
        <v>Bldg IRN</v>
      </c>
      <c r="AJ368" t="s">
        <v>48</v>
      </c>
      <c r="AK368" t="s">
        <v>48</v>
      </c>
      <c r="AL368" t="s">
        <v>53</v>
      </c>
      <c r="AM368">
        <v>1113.0999999999999</v>
      </c>
      <c r="AN368">
        <v>1113.0999999999999</v>
      </c>
      <c r="AO368">
        <v>15</v>
      </c>
    </row>
    <row r="369" spans="1:41" x14ac:dyDescent="0.3">
      <c r="A369" t="str">
        <f>"Trad IRN"</f>
        <v>Trad IRN</v>
      </c>
      <c r="B369" t="str">
        <f>"Bldg IRN"</f>
        <v>Bldg IRN</v>
      </c>
      <c r="C369" t="s">
        <v>41</v>
      </c>
      <c r="D369" t="s">
        <v>3</v>
      </c>
      <c r="E369" t="s">
        <v>80</v>
      </c>
      <c r="F369" t="s">
        <v>81</v>
      </c>
      <c r="G369" t="s">
        <v>82</v>
      </c>
      <c r="H369" t="s">
        <v>83</v>
      </c>
      <c r="I369" t="str">
        <f>"Trad IRN"</f>
        <v>Trad IRN</v>
      </c>
      <c r="J369" t="s">
        <v>43</v>
      </c>
      <c r="K369" t="s">
        <v>44</v>
      </c>
      <c r="L369" t="s">
        <v>45</v>
      </c>
      <c r="M369" t="s">
        <v>46</v>
      </c>
      <c r="N369" t="str">
        <f>"08/18/2022"</f>
        <v>08/18/2022</v>
      </c>
      <c r="O369" t="str">
        <f t="shared" si="37"/>
        <v>12/31/2500</v>
      </c>
      <c r="P369">
        <v>1</v>
      </c>
      <c r="Q369">
        <v>1</v>
      </c>
      <c r="S369">
        <v>0</v>
      </c>
      <c r="T369">
        <v>1</v>
      </c>
      <c r="U369">
        <v>0</v>
      </c>
      <c r="V369" t="str">
        <f>"Trad IRN"</f>
        <v>Trad IRN</v>
      </c>
      <c r="W369">
        <v>100</v>
      </c>
      <c r="X369" t="s">
        <v>47</v>
      </c>
      <c r="Z369" t="s">
        <v>47</v>
      </c>
      <c r="AB369" t="str">
        <f>"02"</f>
        <v>02</v>
      </c>
      <c r="AC369" t="s">
        <v>48</v>
      </c>
      <c r="AD369" t="s">
        <v>49</v>
      </c>
      <c r="AE369" t="s">
        <v>50</v>
      </c>
      <c r="AF369">
        <v>0</v>
      </c>
      <c r="AG369" t="s">
        <v>56</v>
      </c>
      <c r="AH369" t="str">
        <f>"Trad IRN"</f>
        <v>Trad IRN</v>
      </c>
      <c r="AI369" t="str">
        <f>"Bldg IRN"</f>
        <v>Bldg IRN</v>
      </c>
      <c r="AJ369" t="s">
        <v>48</v>
      </c>
      <c r="AK369" t="s">
        <v>48</v>
      </c>
      <c r="AL369" t="s">
        <v>53</v>
      </c>
      <c r="AM369">
        <v>1113.0999999999999</v>
      </c>
      <c r="AN369">
        <v>1113.0999999999999</v>
      </c>
      <c r="AO369">
        <v>15</v>
      </c>
    </row>
    <row r="370" spans="1:41" x14ac:dyDescent="0.3">
      <c r="A370" t="str">
        <f>"Trad IRN"</f>
        <v>Trad IRN</v>
      </c>
      <c r="B370" t="str">
        <f>"Bldg IRN"</f>
        <v>Bldg IRN</v>
      </c>
      <c r="C370" t="s">
        <v>41</v>
      </c>
      <c r="D370" t="s">
        <v>3</v>
      </c>
      <c r="E370" t="s">
        <v>80</v>
      </c>
      <c r="F370" t="s">
        <v>81</v>
      </c>
      <c r="G370" t="s">
        <v>82</v>
      </c>
      <c r="H370" t="s">
        <v>83</v>
      </c>
      <c r="I370" t="str">
        <f>"Trad IRN"</f>
        <v>Trad IRN</v>
      </c>
      <c r="J370" t="s">
        <v>43</v>
      </c>
      <c r="K370" t="s">
        <v>44</v>
      </c>
      <c r="L370" t="s">
        <v>45</v>
      </c>
      <c r="M370" t="s">
        <v>46</v>
      </c>
      <c r="N370" t="str">
        <f>"09/08/2022"</f>
        <v>09/08/2022</v>
      </c>
      <c r="O370" t="str">
        <f t="shared" si="37"/>
        <v>12/31/2500</v>
      </c>
      <c r="P370">
        <v>9.1925000000000007E-2</v>
      </c>
      <c r="Q370">
        <v>9.1925000000000007E-2</v>
      </c>
      <c r="S370">
        <v>0</v>
      </c>
      <c r="T370">
        <v>9.1925000000000007E-2</v>
      </c>
      <c r="U370">
        <v>0</v>
      </c>
      <c r="V370" t="str">
        <f>"Trad IRN"</f>
        <v>Trad IRN</v>
      </c>
      <c r="W370">
        <v>10</v>
      </c>
      <c r="X370" t="s">
        <v>47</v>
      </c>
      <c r="Z370" t="s">
        <v>47</v>
      </c>
      <c r="AB370" t="str">
        <f>"05"</f>
        <v>05</v>
      </c>
      <c r="AC370" t="s">
        <v>48</v>
      </c>
      <c r="AD370" t="s">
        <v>49</v>
      </c>
      <c r="AE370" t="s">
        <v>50</v>
      </c>
      <c r="AF370">
        <v>0</v>
      </c>
      <c r="AG370" t="s">
        <v>56</v>
      </c>
      <c r="AH370" t="str">
        <f>"Trad IRN"</f>
        <v>Trad IRN</v>
      </c>
      <c r="AI370" t="str">
        <f>"Bldg IRN"</f>
        <v>Bldg IRN</v>
      </c>
      <c r="AJ370" t="s">
        <v>48</v>
      </c>
      <c r="AK370" t="s">
        <v>48</v>
      </c>
      <c r="AL370" t="s">
        <v>53</v>
      </c>
      <c r="AM370">
        <v>102.32</v>
      </c>
      <c r="AN370">
        <v>1113.0999999999999</v>
      </c>
      <c r="AO370">
        <v>15</v>
      </c>
    </row>
    <row r="371" spans="1:41" x14ac:dyDescent="0.3">
      <c r="A371" t="str">
        <f>"Trad IRN"</f>
        <v>Trad IRN</v>
      </c>
      <c r="B371" t="str">
        <f>"Bldg IRN"</f>
        <v>Bldg IRN</v>
      </c>
      <c r="C371" t="s">
        <v>41</v>
      </c>
      <c r="D371" t="s">
        <v>3</v>
      </c>
      <c r="E371" t="s">
        <v>80</v>
      </c>
      <c r="F371" t="s">
        <v>81</v>
      </c>
      <c r="G371" t="s">
        <v>82</v>
      </c>
      <c r="H371" t="s">
        <v>83</v>
      </c>
      <c r="I371" t="str">
        <f>"Trad IRN"</f>
        <v>Trad IRN</v>
      </c>
      <c r="J371" t="s">
        <v>43</v>
      </c>
      <c r="K371" t="s">
        <v>44</v>
      </c>
      <c r="L371" t="s">
        <v>45</v>
      </c>
      <c r="M371" t="s">
        <v>46</v>
      </c>
      <c r="N371" t="str">
        <f>"08/18/2022"</f>
        <v>08/18/2022</v>
      </c>
      <c r="O371" t="str">
        <f t="shared" si="37"/>
        <v>12/31/2500</v>
      </c>
      <c r="P371">
        <v>1</v>
      </c>
      <c r="Q371">
        <v>1</v>
      </c>
      <c r="S371">
        <v>0</v>
      </c>
      <c r="T371">
        <v>1</v>
      </c>
      <c r="U371">
        <v>0</v>
      </c>
      <c r="V371" t="str">
        <f>"Trad IRN"</f>
        <v>Trad IRN</v>
      </c>
      <c r="W371">
        <v>100</v>
      </c>
      <c r="X371" t="s">
        <v>47</v>
      </c>
      <c r="Z371" t="s">
        <v>47</v>
      </c>
      <c r="AB371" t="str">
        <f>"01"</f>
        <v>01</v>
      </c>
      <c r="AC371" t="s">
        <v>48</v>
      </c>
      <c r="AD371" t="s">
        <v>49</v>
      </c>
      <c r="AE371" t="s">
        <v>50</v>
      </c>
      <c r="AF371">
        <v>0</v>
      </c>
      <c r="AG371" t="s">
        <v>56</v>
      </c>
      <c r="AH371" t="str">
        <f>"Trad IRN"</f>
        <v>Trad IRN</v>
      </c>
      <c r="AI371" t="str">
        <f>"Bldg IRN"</f>
        <v>Bldg IRN</v>
      </c>
      <c r="AJ371" t="s">
        <v>48</v>
      </c>
      <c r="AK371" t="s">
        <v>48</v>
      </c>
      <c r="AL371" t="s">
        <v>53</v>
      </c>
      <c r="AM371">
        <v>1113.0999999999999</v>
      </c>
      <c r="AN371">
        <v>1113.0999999999999</v>
      </c>
      <c r="AO371">
        <v>15</v>
      </c>
    </row>
    <row r="372" spans="1:41" x14ac:dyDescent="0.3">
      <c r="A372" t="str">
        <f>"Trad IRN"</f>
        <v>Trad IRN</v>
      </c>
      <c r="B372" t="str">
        <f>"Bldg IRN"</f>
        <v>Bldg IRN</v>
      </c>
      <c r="C372" t="s">
        <v>41</v>
      </c>
      <c r="D372" t="s">
        <v>3</v>
      </c>
      <c r="E372" t="s">
        <v>80</v>
      </c>
      <c r="F372" t="s">
        <v>81</v>
      </c>
      <c r="G372" t="s">
        <v>82</v>
      </c>
      <c r="H372" t="s">
        <v>83</v>
      </c>
      <c r="I372" t="str">
        <f>"Trad IRN"</f>
        <v>Trad IRN</v>
      </c>
      <c r="J372" t="s">
        <v>43</v>
      </c>
      <c r="K372" t="s">
        <v>44</v>
      </c>
      <c r="L372" t="s">
        <v>45</v>
      </c>
      <c r="M372" t="s">
        <v>46</v>
      </c>
      <c r="N372" t="str">
        <f>"08/18/2022"</f>
        <v>08/18/2022</v>
      </c>
      <c r="O372" t="str">
        <f t="shared" si="37"/>
        <v>12/31/2500</v>
      </c>
      <c r="P372">
        <v>1</v>
      </c>
      <c r="Q372">
        <v>1</v>
      </c>
      <c r="S372">
        <v>0</v>
      </c>
      <c r="T372">
        <v>1</v>
      </c>
      <c r="U372">
        <v>0</v>
      </c>
      <c r="V372" t="str">
        <f>"Trad IRN"</f>
        <v>Trad IRN</v>
      </c>
      <c r="W372">
        <v>100</v>
      </c>
      <c r="X372" t="s">
        <v>47</v>
      </c>
      <c r="Z372" t="s">
        <v>47</v>
      </c>
      <c r="AB372" t="str">
        <f>"02"</f>
        <v>02</v>
      </c>
      <c r="AC372" t="s">
        <v>48</v>
      </c>
      <c r="AD372" t="s">
        <v>49</v>
      </c>
      <c r="AE372" t="s">
        <v>50</v>
      </c>
      <c r="AF372">
        <v>0</v>
      </c>
      <c r="AG372" t="s">
        <v>56</v>
      </c>
      <c r="AH372" t="str">
        <f>"Trad IRN"</f>
        <v>Trad IRN</v>
      </c>
      <c r="AI372" t="str">
        <f>"Bldg IRN"</f>
        <v>Bldg IRN</v>
      </c>
      <c r="AJ372" t="s">
        <v>48</v>
      </c>
      <c r="AK372" t="s">
        <v>48</v>
      </c>
      <c r="AL372" t="s">
        <v>53</v>
      </c>
      <c r="AM372">
        <v>1113.0999999999999</v>
      </c>
      <c r="AN372">
        <v>1113.0999999999999</v>
      </c>
      <c r="AO372">
        <v>15</v>
      </c>
    </row>
    <row r="373" spans="1:41" x14ac:dyDescent="0.3">
      <c r="A373" t="str">
        <f>"Trad IRN"</f>
        <v>Trad IRN</v>
      </c>
      <c r="B373" t="str">
        <f>"Bldg IRN"</f>
        <v>Bldg IRN</v>
      </c>
      <c r="C373" t="s">
        <v>41</v>
      </c>
      <c r="D373" t="s">
        <v>3</v>
      </c>
      <c r="E373" t="s">
        <v>80</v>
      </c>
      <c r="F373" t="s">
        <v>81</v>
      </c>
      <c r="G373" t="s">
        <v>82</v>
      </c>
      <c r="H373" t="s">
        <v>83</v>
      </c>
      <c r="I373" t="str">
        <f>"Trad IRN"</f>
        <v>Trad IRN</v>
      </c>
      <c r="J373" t="s">
        <v>43</v>
      </c>
      <c r="K373" t="s">
        <v>44</v>
      </c>
      <c r="L373" t="s">
        <v>45</v>
      </c>
      <c r="M373" t="s">
        <v>46</v>
      </c>
      <c r="N373" t="str">
        <f>"11/24/2022"</f>
        <v>11/24/2022</v>
      </c>
      <c r="O373" t="str">
        <f t="shared" si="37"/>
        <v>12/31/2500</v>
      </c>
      <c r="P373">
        <v>0.63444400000000001</v>
      </c>
      <c r="Q373">
        <v>0.63444400000000001</v>
      </c>
      <c r="S373">
        <v>0.63444400000000001</v>
      </c>
      <c r="T373">
        <v>0.63444400000000001</v>
      </c>
      <c r="U373">
        <v>0</v>
      </c>
      <c r="V373" t="str">
        <f>"Trad IRN"</f>
        <v>Trad IRN</v>
      </c>
      <c r="W373">
        <v>100</v>
      </c>
      <c r="X373" t="s">
        <v>47</v>
      </c>
      <c r="Z373" t="s">
        <v>47</v>
      </c>
      <c r="AB373" t="str">
        <f>"04"</f>
        <v>04</v>
      </c>
      <c r="AC373" t="s">
        <v>48</v>
      </c>
      <c r="AD373" t="s">
        <v>49</v>
      </c>
      <c r="AE373" t="s">
        <v>50</v>
      </c>
      <c r="AF373">
        <v>0</v>
      </c>
      <c r="AG373" t="s">
        <v>56</v>
      </c>
      <c r="AH373" t="str">
        <f>"Trad IRN"</f>
        <v>Trad IRN</v>
      </c>
      <c r="AI373" t="str">
        <f>"Bldg IRN"</f>
        <v>Bldg IRN</v>
      </c>
      <c r="AJ373" t="s">
        <v>48</v>
      </c>
      <c r="AK373" t="s">
        <v>48</v>
      </c>
      <c r="AL373" t="s">
        <v>53</v>
      </c>
      <c r="AM373">
        <v>706.2</v>
      </c>
      <c r="AN373">
        <v>1113.0999999999999</v>
      </c>
      <c r="AO373">
        <v>15</v>
      </c>
    </row>
    <row r="374" spans="1:41" x14ac:dyDescent="0.3">
      <c r="A374" t="str">
        <f>"Trad IRN"</f>
        <v>Trad IRN</v>
      </c>
      <c r="B374" t="str">
        <f>"Bldg IRN"</f>
        <v>Bldg IRN</v>
      </c>
      <c r="C374" t="s">
        <v>41</v>
      </c>
      <c r="D374" t="s">
        <v>3</v>
      </c>
      <c r="E374" t="s">
        <v>80</v>
      </c>
      <c r="F374" t="s">
        <v>81</v>
      </c>
      <c r="G374" t="s">
        <v>82</v>
      </c>
      <c r="H374" t="s">
        <v>83</v>
      </c>
      <c r="I374" t="str">
        <f>"Trad IRN"</f>
        <v>Trad IRN</v>
      </c>
      <c r="J374" t="s">
        <v>43</v>
      </c>
      <c r="K374" t="s">
        <v>44</v>
      </c>
      <c r="L374" t="s">
        <v>45</v>
      </c>
      <c r="M374" t="s">
        <v>46</v>
      </c>
      <c r="N374" t="str">
        <f>"08/18/2022"</f>
        <v>08/18/2022</v>
      </c>
      <c r="O374" t="str">
        <f>"11/23/2022"</f>
        <v>11/23/2022</v>
      </c>
      <c r="P374">
        <v>0.36555599999999999</v>
      </c>
      <c r="Q374">
        <v>0.36555599999999999</v>
      </c>
      <c r="S374">
        <v>0.36555599999999999</v>
      </c>
      <c r="T374">
        <v>0.36555599999999999</v>
      </c>
      <c r="U374">
        <v>0</v>
      </c>
      <c r="V374" t="str">
        <f>"Trad IRN"</f>
        <v>Trad IRN</v>
      </c>
      <c r="W374">
        <v>100</v>
      </c>
      <c r="X374" t="s">
        <v>47</v>
      </c>
      <c r="Z374" t="s">
        <v>47</v>
      </c>
      <c r="AB374" t="str">
        <f>"04"</f>
        <v>04</v>
      </c>
      <c r="AC374" t="s">
        <v>48</v>
      </c>
      <c r="AD374" t="s">
        <v>49</v>
      </c>
      <c r="AE374" t="s">
        <v>50</v>
      </c>
      <c r="AF374">
        <v>0</v>
      </c>
      <c r="AG374" t="s">
        <v>56</v>
      </c>
      <c r="AH374" t="str">
        <f>"Trad IRN"</f>
        <v>Trad IRN</v>
      </c>
      <c r="AI374" t="str">
        <f>"Bldg IRN"</f>
        <v>Bldg IRN</v>
      </c>
      <c r="AJ374" t="s">
        <v>48</v>
      </c>
      <c r="AK374" t="s">
        <v>48</v>
      </c>
      <c r="AL374" t="s">
        <v>53</v>
      </c>
      <c r="AM374">
        <v>406.9</v>
      </c>
      <c r="AN374">
        <v>1113.0999999999999</v>
      </c>
      <c r="AO374">
        <v>15</v>
      </c>
    </row>
    <row r="375" spans="1:41" x14ac:dyDescent="0.3">
      <c r="A375" t="str">
        <f>"Trad IRN"</f>
        <v>Trad IRN</v>
      </c>
      <c r="B375" t="str">
        <f>"Bldg IRN"</f>
        <v>Bldg IRN</v>
      </c>
      <c r="C375" t="s">
        <v>41</v>
      </c>
      <c r="D375" t="s">
        <v>3</v>
      </c>
      <c r="E375" t="s">
        <v>80</v>
      </c>
      <c r="F375" t="s">
        <v>81</v>
      </c>
      <c r="G375" t="s">
        <v>82</v>
      </c>
      <c r="H375" t="s">
        <v>83</v>
      </c>
      <c r="I375" t="str">
        <f>"Trad IRN"</f>
        <v>Trad IRN</v>
      </c>
      <c r="J375" t="s">
        <v>43</v>
      </c>
      <c r="K375" t="s">
        <v>44</v>
      </c>
      <c r="L375" t="s">
        <v>45</v>
      </c>
      <c r="M375" t="s">
        <v>46</v>
      </c>
      <c r="N375" t="str">
        <f>"11/24/2022"</f>
        <v>11/24/2022</v>
      </c>
      <c r="O375" t="str">
        <f>"12/31/2500"</f>
        <v>12/31/2500</v>
      </c>
      <c r="P375">
        <v>0.63444400000000001</v>
      </c>
      <c r="Q375">
        <v>0.63444400000000001</v>
      </c>
      <c r="R375">
        <v>0.63444400000000001</v>
      </c>
      <c r="S375">
        <v>0</v>
      </c>
      <c r="T375">
        <v>0.63444400000000001</v>
      </c>
      <c r="U375">
        <v>0</v>
      </c>
      <c r="V375" t="str">
        <f>"Trad IRN"</f>
        <v>Trad IRN</v>
      </c>
      <c r="W375">
        <v>100</v>
      </c>
      <c r="X375" t="s">
        <v>47</v>
      </c>
      <c r="Z375" t="s">
        <v>47</v>
      </c>
      <c r="AB375" t="str">
        <f>"01"</f>
        <v>01</v>
      </c>
      <c r="AC375" t="str">
        <f>"10"</f>
        <v>10</v>
      </c>
      <c r="AD375" t="str">
        <f>"2"</f>
        <v>2</v>
      </c>
      <c r="AE375" t="s">
        <v>50</v>
      </c>
      <c r="AF375">
        <v>0</v>
      </c>
      <c r="AG375" t="s">
        <v>56</v>
      </c>
      <c r="AH375" t="str">
        <f>"Trad IRN"</f>
        <v>Trad IRN</v>
      </c>
      <c r="AI375" t="str">
        <f>"Bldg IRN"</f>
        <v>Bldg IRN</v>
      </c>
      <c r="AJ375" t="s">
        <v>48</v>
      </c>
      <c r="AK375" t="s">
        <v>48</v>
      </c>
      <c r="AL375" t="s">
        <v>53</v>
      </c>
      <c r="AM375">
        <v>706.2</v>
      </c>
      <c r="AN375">
        <v>1113.0999999999999</v>
      </c>
      <c r="AO375">
        <v>15</v>
      </c>
    </row>
    <row r="376" spans="1:41" x14ac:dyDescent="0.3">
      <c r="A376" t="str">
        <f>"Trad IRN"</f>
        <v>Trad IRN</v>
      </c>
      <c r="B376" t="str">
        <f>"Bldg IRN"</f>
        <v>Bldg IRN</v>
      </c>
      <c r="C376" t="s">
        <v>41</v>
      </c>
      <c r="D376" t="s">
        <v>3</v>
      </c>
      <c r="E376" t="s">
        <v>80</v>
      </c>
      <c r="F376" t="s">
        <v>81</v>
      </c>
      <c r="G376" t="s">
        <v>82</v>
      </c>
      <c r="H376" t="s">
        <v>83</v>
      </c>
      <c r="I376" t="str">
        <f>"Trad IRN"</f>
        <v>Trad IRN</v>
      </c>
      <c r="J376" t="s">
        <v>43</v>
      </c>
      <c r="K376" t="s">
        <v>44</v>
      </c>
      <c r="L376" t="s">
        <v>45</v>
      </c>
      <c r="M376" t="s">
        <v>46</v>
      </c>
      <c r="N376" t="str">
        <f t="shared" ref="N376:N399" si="38">"08/18/2022"</f>
        <v>08/18/2022</v>
      </c>
      <c r="O376" t="str">
        <f>"11/23/2022"</f>
        <v>11/23/2022</v>
      </c>
      <c r="P376">
        <v>0.36555599999999999</v>
      </c>
      <c r="Q376">
        <v>0.36555599999999999</v>
      </c>
      <c r="R376">
        <v>0.36555599999999999</v>
      </c>
      <c r="S376">
        <v>0</v>
      </c>
      <c r="T376">
        <v>0.36555599999999999</v>
      </c>
      <c r="U376">
        <v>0</v>
      </c>
      <c r="V376" t="str">
        <f>"Trad IRN"</f>
        <v>Trad IRN</v>
      </c>
      <c r="W376">
        <v>100</v>
      </c>
      <c r="X376" t="s">
        <v>47</v>
      </c>
      <c r="Z376" t="s">
        <v>47</v>
      </c>
      <c r="AB376" t="str">
        <f>"01"</f>
        <v>01</v>
      </c>
      <c r="AC376" t="str">
        <f>"10"</f>
        <v>10</v>
      </c>
      <c r="AD376" t="str">
        <f>"2"</f>
        <v>2</v>
      </c>
      <c r="AE376" t="s">
        <v>50</v>
      </c>
      <c r="AF376">
        <v>0</v>
      </c>
      <c r="AG376" t="s">
        <v>56</v>
      </c>
      <c r="AH376" t="str">
        <f>"Trad IRN"</f>
        <v>Trad IRN</v>
      </c>
      <c r="AI376" t="str">
        <f>"Bldg IRN"</f>
        <v>Bldg IRN</v>
      </c>
      <c r="AJ376" t="s">
        <v>48</v>
      </c>
      <c r="AK376" t="s">
        <v>48</v>
      </c>
      <c r="AL376" t="s">
        <v>53</v>
      </c>
      <c r="AM376">
        <v>406.9</v>
      </c>
      <c r="AN376">
        <v>1113.0999999999999</v>
      </c>
      <c r="AO376">
        <v>15</v>
      </c>
    </row>
    <row r="377" spans="1:41" x14ac:dyDescent="0.3">
      <c r="A377" t="str">
        <f>"Trad IRN"</f>
        <v>Trad IRN</v>
      </c>
      <c r="B377" t="str">
        <f>"Bldg IRN"</f>
        <v>Bldg IRN</v>
      </c>
      <c r="C377" t="s">
        <v>41</v>
      </c>
      <c r="D377" t="s">
        <v>3</v>
      </c>
      <c r="E377" t="s">
        <v>80</v>
      </c>
      <c r="F377" t="s">
        <v>81</v>
      </c>
      <c r="G377" t="s">
        <v>82</v>
      </c>
      <c r="H377" t="s">
        <v>83</v>
      </c>
      <c r="I377" t="str">
        <f>"Trad IRN"</f>
        <v>Trad IRN</v>
      </c>
      <c r="J377" t="s">
        <v>43</v>
      </c>
      <c r="K377" t="s">
        <v>44</v>
      </c>
      <c r="L377" t="s">
        <v>45</v>
      </c>
      <c r="M377" t="s">
        <v>46</v>
      </c>
      <c r="N377" t="str">
        <f t="shared" si="38"/>
        <v>08/18/2022</v>
      </c>
      <c r="O377" t="str">
        <f t="shared" ref="O377:O398" si="39">"12/31/2500"</f>
        <v>12/31/2500</v>
      </c>
      <c r="P377">
        <v>1</v>
      </c>
      <c r="Q377">
        <v>1</v>
      </c>
      <c r="S377">
        <v>1</v>
      </c>
      <c r="T377">
        <v>1</v>
      </c>
      <c r="U377">
        <v>0</v>
      </c>
      <c r="V377" t="str">
        <f>"Trad IRN"</f>
        <v>Trad IRN</v>
      </c>
      <c r="W377">
        <v>100</v>
      </c>
      <c r="X377" t="s">
        <v>47</v>
      </c>
      <c r="Z377" t="s">
        <v>47</v>
      </c>
      <c r="AB377" t="str">
        <f>"05"</f>
        <v>05</v>
      </c>
      <c r="AC377" t="s">
        <v>48</v>
      </c>
      <c r="AD377" t="s">
        <v>49</v>
      </c>
      <c r="AE377" t="s">
        <v>50</v>
      </c>
      <c r="AF377">
        <v>0</v>
      </c>
      <c r="AG377" t="s">
        <v>56</v>
      </c>
      <c r="AH377" t="str">
        <f>"Trad IRN"</f>
        <v>Trad IRN</v>
      </c>
      <c r="AI377" t="str">
        <f>"Bldg IRN"</f>
        <v>Bldg IRN</v>
      </c>
      <c r="AJ377" t="s">
        <v>48</v>
      </c>
      <c r="AK377" t="s">
        <v>48</v>
      </c>
      <c r="AL377" t="s">
        <v>53</v>
      </c>
      <c r="AM377">
        <v>1113.0999999999999</v>
      </c>
      <c r="AN377">
        <v>1113.0999999999999</v>
      </c>
      <c r="AO377">
        <v>15</v>
      </c>
    </row>
    <row r="378" spans="1:41" x14ac:dyDescent="0.3">
      <c r="A378" t="str">
        <f>"Trad IRN"</f>
        <v>Trad IRN</v>
      </c>
      <c r="B378" t="str">
        <f>"Bldg IRN"</f>
        <v>Bldg IRN</v>
      </c>
      <c r="C378" t="s">
        <v>41</v>
      </c>
      <c r="D378" t="s">
        <v>3</v>
      </c>
      <c r="E378" t="s">
        <v>80</v>
      </c>
      <c r="F378" t="s">
        <v>81</v>
      </c>
      <c r="G378" t="s">
        <v>82</v>
      </c>
      <c r="H378" t="s">
        <v>83</v>
      </c>
      <c r="I378" t="str">
        <f>"Trad IRN"</f>
        <v>Trad IRN</v>
      </c>
      <c r="J378" t="s">
        <v>43</v>
      </c>
      <c r="K378" t="s">
        <v>44</v>
      </c>
      <c r="L378" t="s">
        <v>45</v>
      </c>
      <c r="M378" t="s">
        <v>46</v>
      </c>
      <c r="N378" t="str">
        <f t="shared" si="38"/>
        <v>08/18/2022</v>
      </c>
      <c r="O378" t="str">
        <f t="shared" si="39"/>
        <v>12/31/2500</v>
      </c>
      <c r="P378">
        <v>1</v>
      </c>
      <c r="Q378">
        <v>1</v>
      </c>
      <c r="R378">
        <v>1</v>
      </c>
      <c r="S378">
        <v>0</v>
      </c>
      <c r="T378">
        <v>1</v>
      </c>
      <c r="U378">
        <v>0</v>
      </c>
      <c r="V378" t="str">
        <f>"Trad IRN"</f>
        <v>Trad IRN</v>
      </c>
      <c r="W378">
        <v>100</v>
      </c>
      <c r="X378" t="s">
        <v>47</v>
      </c>
      <c r="Z378" t="s">
        <v>47</v>
      </c>
      <c r="AB378" t="str">
        <f>"03"</f>
        <v>03</v>
      </c>
      <c r="AC378" t="str">
        <f>"01"</f>
        <v>01</v>
      </c>
      <c r="AD378" t="str">
        <f>"5"</f>
        <v>5</v>
      </c>
      <c r="AE378" t="s">
        <v>50</v>
      </c>
      <c r="AF378">
        <v>0</v>
      </c>
      <c r="AG378" t="s">
        <v>56</v>
      </c>
      <c r="AH378" t="str">
        <f>"Trad IRN"</f>
        <v>Trad IRN</v>
      </c>
      <c r="AI378" t="str">
        <f>"Bldg IRN"</f>
        <v>Bldg IRN</v>
      </c>
      <c r="AJ378" t="s">
        <v>48</v>
      </c>
      <c r="AK378" t="s">
        <v>48</v>
      </c>
      <c r="AL378" t="s">
        <v>53</v>
      </c>
      <c r="AM378">
        <v>1113.0999999999999</v>
      </c>
      <c r="AN378">
        <v>1113.0999999999999</v>
      </c>
      <c r="AO378">
        <v>15</v>
      </c>
    </row>
    <row r="379" spans="1:41" x14ac:dyDescent="0.3">
      <c r="A379" t="str">
        <f>"Trad IRN"</f>
        <v>Trad IRN</v>
      </c>
      <c r="B379" t="str">
        <f>"Bldg IRN"</f>
        <v>Bldg IRN</v>
      </c>
      <c r="C379" t="s">
        <v>41</v>
      </c>
      <c r="D379" t="s">
        <v>3</v>
      </c>
      <c r="E379" t="s">
        <v>80</v>
      </c>
      <c r="F379" t="s">
        <v>81</v>
      </c>
      <c r="G379" t="s">
        <v>82</v>
      </c>
      <c r="H379" t="s">
        <v>83</v>
      </c>
      <c r="I379" t="str">
        <f>"Trad IRN"</f>
        <v>Trad IRN</v>
      </c>
      <c r="J379" t="s">
        <v>43</v>
      </c>
      <c r="K379" t="s">
        <v>44</v>
      </c>
      <c r="L379" t="s">
        <v>45</v>
      </c>
      <c r="M379" t="s">
        <v>46</v>
      </c>
      <c r="N379" t="str">
        <f t="shared" si="38"/>
        <v>08/18/2022</v>
      </c>
      <c r="O379" t="str">
        <f t="shared" si="39"/>
        <v>12/31/2500</v>
      </c>
      <c r="P379">
        <v>1</v>
      </c>
      <c r="Q379">
        <v>1</v>
      </c>
      <c r="S379">
        <v>0</v>
      </c>
      <c r="T379">
        <v>1</v>
      </c>
      <c r="U379">
        <v>0</v>
      </c>
      <c r="V379" t="str">
        <f>"Trad IRN"</f>
        <v>Trad IRN</v>
      </c>
      <c r="W379">
        <v>100</v>
      </c>
      <c r="X379" t="s">
        <v>47</v>
      </c>
      <c r="Z379" t="s">
        <v>47</v>
      </c>
      <c r="AB379" t="str">
        <f>"02"</f>
        <v>02</v>
      </c>
      <c r="AC379" t="s">
        <v>48</v>
      </c>
      <c r="AD379" t="s">
        <v>49</v>
      </c>
      <c r="AE379" t="s">
        <v>50</v>
      </c>
      <c r="AF379">
        <v>0</v>
      </c>
      <c r="AG379" t="s">
        <v>56</v>
      </c>
      <c r="AH379" t="str">
        <f>"Trad IRN"</f>
        <v>Trad IRN</v>
      </c>
      <c r="AI379" t="str">
        <f>"Bldg IRN"</f>
        <v>Bldg IRN</v>
      </c>
      <c r="AJ379" t="s">
        <v>48</v>
      </c>
      <c r="AK379" t="s">
        <v>48</v>
      </c>
      <c r="AL379" t="s">
        <v>53</v>
      </c>
      <c r="AM379">
        <v>1113.0999999999999</v>
      </c>
      <c r="AN379">
        <v>1113.0999999999999</v>
      </c>
      <c r="AO379">
        <v>15</v>
      </c>
    </row>
    <row r="380" spans="1:41" x14ac:dyDescent="0.3">
      <c r="A380" t="str">
        <f>"Trad IRN"</f>
        <v>Trad IRN</v>
      </c>
      <c r="B380" t="str">
        <f>"Bldg IRN"</f>
        <v>Bldg IRN</v>
      </c>
      <c r="C380" t="s">
        <v>41</v>
      </c>
      <c r="D380" t="s">
        <v>3</v>
      </c>
      <c r="E380" t="s">
        <v>80</v>
      </c>
      <c r="F380" t="s">
        <v>81</v>
      </c>
      <c r="G380" t="s">
        <v>82</v>
      </c>
      <c r="H380" t="s">
        <v>83</v>
      </c>
      <c r="I380" t="str">
        <f>"Trad IRN"</f>
        <v>Trad IRN</v>
      </c>
      <c r="J380" t="s">
        <v>43</v>
      </c>
      <c r="K380" t="s">
        <v>44</v>
      </c>
      <c r="L380" t="s">
        <v>45</v>
      </c>
      <c r="M380" t="s">
        <v>46</v>
      </c>
      <c r="N380" t="str">
        <f t="shared" si="38"/>
        <v>08/18/2022</v>
      </c>
      <c r="O380" t="str">
        <f t="shared" si="39"/>
        <v>12/31/2500</v>
      </c>
      <c r="P380">
        <v>1</v>
      </c>
      <c r="Q380">
        <v>1</v>
      </c>
      <c r="S380">
        <v>0</v>
      </c>
      <c r="T380">
        <v>1</v>
      </c>
      <c r="U380">
        <v>0</v>
      </c>
      <c r="V380" t="str">
        <f>"Trad IRN"</f>
        <v>Trad IRN</v>
      </c>
      <c r="W380">
        <v>100</v>
      </c>
      <c r="X380" t="s">
        <v>47</v>
      </c>
      <c r="Z380" t="s">
        <v>47</v>
      </c>
      <c r="AB380" t="str">
        <f>"01"</f>
        <v>01</v>
      </c>
      <c r="AC380" t="s">
        <v>48</v>
      </c>
      <c r="AD380" t="s">
        <v>49</v>
      </c>
      <c r="AE380" t="s">
        <v>50</v>
      </c>
      <c r="AF380">
        <v>0</v>
      </c>
      <c r="AG380" t="s">
        <v>56</v>
      </c>
      <c r="AH380" t="str">
        <f>"Trad IRN"</f>
        <v>Trad IRN</v>
      </c>
      <c r="AI380" t="str">
        <f>"Bldg IRN"</f>
        <v>Bldg IRN</v>
      </c>
      <c r="AJ380" t="s">
        <v>48</v>
      </c>
      <c r="AK380" t="s">
        <v>48</v>
      </c>
      <c r="AL380" t="s">
        <v>53</v>
      </c>
      <c r="AM380">
        <v>1113.0999999999999</v>
      </c>
      <c r="AN380">
        <v>1113.0999999999999</v>
      </c>
      <c r="AO380">
        <v>15</v>
      </c>
    </row>
    <row r="381" spans="1:41" x14ac:dyDescent="0.3">
      <c r="A381" t="str">
        <f>"Trad IRN"</f>
        <v>Trad IRN</v>
      </c>
      <c r="B381" t="str">
        <f>"Bldg IRN"</f>
        <v>Bldg IRN</v>
      </c>
      <c r="C381" t="s">
        <v>41</v>
      </c>
      <c r="D381" t="s">
        <v>3</v>
      </c>
      <c r="E381" t="s">
        <v>80</v>
      </c>
      <c r="F381" t="s">
        <v>81</v>
      </c>
      <c r="G381" t="s">
        <v>82</v>
      </c>
      <c r="H381" t="s">
        <v>83</v>
      </c>
      <c r="I381" t="str">
        <f>"Trad IRN"</f>
        <v>Trad IRN</v>
      </c>
      <c r="J381" t="s">
        <v>43</v>
      </c>
      <c r="K381" t="s">
        <v>44</v>
      </c>
      <c r="L381" t="s">
        <v>45</v>
      </c>
      <c r="M381" t="s">
        <v>46</v>
      </c>
      <c r="N381" t="str">
        <f t="shared" si="38"/>
        <v>08/18/2022</v>
      </c>
      <c r="O381" t="str">
        <f t="shared" si="39"/>
        <v>12/31/2500</v>
      </c>
      <c r="P381">
        <v>1</v>
      </c>
      <c r="Q381">
        <v>1</v>
      </c>
      <c r="S381">
        <v>0</v>
      </c>
      <c r="T381">
        <v>1</v>
      </c>
      <c r="U381">
        <v>0</v>
      </c>
      <c r="V381" t="str">
        <f>"Trad IRN"</f>
        <v>Trad IRN</v>
      </c>
      <c r="W381">
        <v>100</v>
      </c>
      <c r="X381" t="s">
        <v>47</v>
      </c>
      <c r="Z381" t="s">
        <v>47</v>
      </c>
      <c r="AB381" t="str">
        <f>"02"</f>
        <v>02</v>
      </c>
      <c r="AC381" t="s">
        <v>48</v>
      </c>
      <c r="AD381" t="s">
        <v>49</v>
      </c>
      <c r="AE381" t="s">
        <v>50</v>
      </c>
      <c r="AF381">
        <v>0</v>
      </c>
      <c r="AG381" t="s">
        <v>56</v>
      </c>
      <c r="AH381" t="str">
        <f>"Trad IRN"</f>
        <v>Trad IRN</v>
      </c>
      <c r="AI381" t="str">
        <f>"Bldg IRN"</f>
        <v>Bldg IRN</v>
      </c>
      <c r="AJ381" t="s">
        <v>48</v>
      </c>
      <c r="AK381" t="s">
        <v>48</v>
      </c>
      <c r="AL381" t="s">
        <v>53</v>
      </c>
      <c r="AM381">
        <v>1113.0999999999999</v>
      </c>
      <c r="AN381">
        <v>1113.0999999999999</v>
      </c>
      <c r="AO381">
        <v>15</v>
      </c>
    </row>
    <row r="382" spans="1:41" x14ac:dyDescent="0.3">
      <c r="A382" t="str">
        <f>"Trad IRN"</f>
        <v>Trad IRN</v>
      </c>
      <c r="B382" t="str">
        <f>"Bldg IRN"</f>
        <v>Bldg IRN</v>
      </c>
      <c r="C382" t="s">
        <v>41</v>
      </c>
      <c r="D382" t="s">
        <v>3</v>
      </c>
      <c r="E382" t="s">
        <v>80</v>
      </c>
      <c r="F382" t="s">
        <v>81</v>
      </c>
      <c r="G382" t="s">
        <v>82</v>
      </c>
      <c r="H382" t="s">
        <v>83</v>
      </c>
      <c r="I382" t="str">
        <f>"Trad IRN"</f>
        <v>Trad IRN</v>
      </c>
      <c r="J382" t="s">
        <v>43</v>
      </c>
      <c r="K382" t="s">
        <v>44</v>
      </c>
      <c r="L382" t="s">
        <v>45</v>
      </c>
      <c r="M382" t="s">
        <v>46</v>
      </c>
      <c r="N382" t="str">
        <f t="shared" si="38"/>
        <v>08/18/2022</v>
      </c>
      <c r="O382" t="str">
        <f t="shared" si="39"/>
        <v>12/31/2500</v>
      </c>
      <c r="P382">
        <v>1</v>
      </c>
      <c r="Q382">
        <v>1</v>
      </c>
      <c r="S382">
        <v>1</v>
      </c>
      <c r="T382">
        <v>1</v>
      </c>
      <c r="U382">
        <v>0</v>
      </c>
      <c r="V382" t="str">
        <f>"Trad IRN"</f>
        <v>Trad IRN</v>
      </c>
      <c r="W382">
        <v>100</v>
      </c>
      <c r="X382" t="s">
        <v>47</v>
      </c>
      <c r="Z382" t="s">
        <v>47</v>
      </c>
      <c r="AB382" t="str">
        <f>"05"</f>
        <v>05</v>
      </c>
      <c r="AC382" t="s">
        <v>48</v>
      </c>
      <c r="AD382" t="s">
        <v>49</v>
      </c>
      <c r="AE382" t="s">
        <v>50</v>
      </c>
      <c r="AF382">
        <v>0</v>
      </c>
      <c r="AG382" t="s">
        <v>56</v>
      </c>
      <c r="AH382" t="str">
        <f>"Trad IRN"</f>
        <v>Trad IRN</v>
      </c>
      <c r="AI382" t="str">
        <f>"Bldg IRN"</f>
        <v>Bldg IRN</v>
      </c>
      <c r="AJ382" t="s">
        <v>48</v>
      </c>
      <c r="AK382" t="s">
        <v>48</v>
      </c>
      <c r="AL382" t="s">
        <v>53</v>
      </c>
      <c r="AM382">
        <v>1113.0999999999999</v>
      </c>
      <c r="AN382">
        <v>1113.0999999999999</v>
      </c>
      <c r="AO382">
        <v>15</v>
      </c>
    </row>
    <row r="383" spans="1:41" x14ac:dyDescent="0.3">
      <c r="A383" t="str">
        <f>"Trad IRN"</f>
        <v>Trad IRN</v>
      </c>
      <c r="B383" t="str">
        <f>"Bldg IRN"</f>
        <v>Bldg IRN</v>
      </c>
      <c r="C383" t="s">
        <v>41</v>
      </c>
      <c r="D383" t="s">
        <v>3</v>
      </c>
      <c r="E383" t="s">
        <v>80</v>
      </c>
      <c r="F383" t="s">
        <v>81</v>
      </c>
      <c r="G383" t="s">
        <v>82</v>
      </c>
      <c r="H383" t="s">
        <v>83</v>
      </c>
      <c r="I383" t="str">
        <f>"Trad IRN"</f>
        <v>Trad IRN</v>
      </c>
      <c r="J383" t="s">
        <v>43</v>
      </c>
      <c r="K383" t="s">
        <v>44</v>
      </c>
      <c r="L383" t="s">
        <v>45</v>
      </c>
      <c r="M383" t="s">
        <v>46</v>
      </c>
      <c r="N383" t="str">
        <f t="shared" si="38"/>
        <v>08/18/2022</v>
      </c>
      <c r="O383" t="str">
        <f t="shared" si="39"/>
        <v>12/31/2500</v>
      </c>
      <c r="P383">
        <v>1</v>
      </c>
      <c r="Q383">
        <v>1</v>
      </c>
      <c r="S383">
        <v>0</v>
      </c>
      <c r="T383">
        <v>1</v>
      </c>
      <c r="U383">
        <v>0</v>
      </c>
      <c r="V383" t="str">
        <f>"Trad IRN"</f>
        <v>Trad IRN</v>
      </c>
      <c r="W383">
        <v>100</v>
      </c>
      <c r="X383" t="s">
        <v>47</v>
      </c>
      <c r="Z383" t="s">
        <v>47</v>
      </c>
      <c r="AB383" t="s">
        <v>57</v>
      </c>
      <c r="AC383" t="s">
        <v>48</v>
      </c>
      <c r="AD383" t="s">
        <v>49</v>
      </c>
      <c r="AE383" t="s">
        <v>50</v>
      </c>
      <c r="AF383">
        <v>0</v>
      </c>
      <c r="AG383" t="s">
        <v>56</v>
      </c>
      <c r="AH383" t="str">
        <f>"Trad IRN"</f>
        <v>Trad IRN</v>
      </c>
      <c r="AI383" t="str">
        <f>"Bldg IRN"</f>
        <v>Bldg IRN</v>
      </c>
      <c r="AJ383" t="s">
        <v>48</v>
      </c>
      <c r="AK383" t="s">
        <v>48</v>
      </c>
      <c r="AL383" t="s">
        <v>53</v>
      </c>
      <c r="AM383">
        <v>1113.0999999999999</v>
      </c>
      <c r="AN383">
        <v>1113.0999999999999</v>
      </c>
      <c r="AO383">
        <v>15</v>
      </c>
    </row>
    <row r="384" spans="1:41" x14ac:dyDescent="0.3">
      <c r="A384" t="str">
        <f>"Trad IRN"</f>
        <v>Trad IRN</v>
      </c>
      <c r="B384" t="str">
        <f>"Bldg IRN"</f>
        <v>Bldg IRN</v>
      </c>
      <c r="C384" t="s">
        <v>41</v>
      </c>
      <c r="D384" t="s">
        <v>3</v>
      </c>
      <c r="E384" t="s">
        <v>80</v>
      </c>
      <c r="F384" t="s">
        <v>81</v>
      </c>
      <c r="G384" t="s">
        <v>82</v>
      </c>
      <c r="H384" t="s">
        <v>83</v>
      </c>
      <c r="I384" t="str">
        <f>"Trad IRN"</f>
        <v>Trad IRN</v>
      </c>
      <c r="J384" t="s">
        <v>43</v>
      </c>
      <c r="K384" t="s">
        <v>44</v>
      </c>
      <c r="L384" t="s">
        <v>45</v>
      </c>
      <c r="M384" t="s">
        <v>46</v>
      </c>
      <c r="N384" t="str">
        <f t="shared" si="38"/>
        <v>08/18/2022</v>
      </c>
      <c r="O384" t="str">
        <f t="shared" si="39"/>
        <v>12/31/2500</v>
      </c>
      <c r="P384">
        <v>1</v>
      </c>
      <c r="Q384">
        <v>1</v>
      </c>
      <c r="S384">
        <v>0</v>
      </c>
      <c r="T384">
        <v>1</v>
      </c>
      <c r="U384">
        <v>0</v>
      </c>
      <c r="V384" t="str">
        <f>"Trad IRN"</f>
        <v>Trad IRN</v>
      </c>
      <c r="W384">
        <v>100</v>
      </c>
      <c r="X384" t="s">
        <v>47</v>
      </c>
      <c r="Z384" t="s">
        <v>47</v>
      </c>
      <c r="AB384" t="str">
        <f>"01"</f>
        <v>01</v>
      </c>
      <c r="AC384" t="s">
        <v>48</v>
      </c>
      <c r="AD384" t="s">
        <v>49</v>
      </c>
      <c r="AE384" t="s">
        <v>50</v>
      </c>
      <c r="AF384">
        <v>0</v>
      </c>
      <c r="AG384" t="s">
        <v>56</v>
      </c>
      <c r="AH384" t="str">
        <f>"Trad IRN"</f>
        <v>Trad IRN</v>
      </c>
      <c r="AI384" t="str">
        <f>"Bldg IRN"</f>
        <v>Bldg IRN</v>
      </c>
      <c r="AJ384" t="s">
        <v>48</v>
      </c>
      <c r="AK384" t="s">
        <v>48</v>
      </c>
      <c r="AL384" t="s">
        <v>53</v>
      </c>
      <c r="AM384">
        <v>1113.0999999999999</v>
      </c>
      <c r="AN384">
        <v>1113.0999999999999</v>
      </c>
      <c r="AO384">
        <v>15</v>
      </c>
    </row>
    <row r="385" spans="1:41" x14ac:dyDescent="0.3">
      <c r="A385" t="str">
        <f>"Trad IRN"</f>
        <v>Trad IRN</v>
      </c>
      <c r="B385" t="str">
        <f>"Bldg IRN"</f>
        <v>Bldg IRN</v>
      </c>
      <c r="C385" t="s">
        <v>41</v>
      </c>
      <c r="D385" t="s">
        <v>3</v>
      </c>
      <c r="E385" t="s">
        <v>80</v>
      </c>
      <c r="F385" t="s">
        <v>81</v>
      </c>
      <c r="G385" t="s">
        <v>82</v>
      </c>
      <c r="H385" t="s">
        <v>83</v>
      </c>
      <c r="I385" t="str">
        <f>"Trad IRN"</f>
        <v>Trad IRN</v>
      </c>
      <c r="J385" t="s">
        <v>43</v>
      </c>
      <c r="K385" t="s">
        <v>44</v>
      </c>
      <c r="L385" t="s">
        <v>45</v>
      </c>
      <c r="M385" t="s">
        <v>46</v>
      </c>
      <c r="N385" t="str">
        <f t="shared" si="38"/>
        <v>08/18/2022</v>
      </c>
      <c r="O385" t="str">
        <f t="shared" si="39"/>
        <v>12/31/2500</v>
      </c>
      <c r="P385">
        <v>1</v>
      </c>
      <c r="Q385">
        <v>1</v>
      </c>
      <c r="S385">
        <v>0</v>
      </c>
      <c r="T385">
        <v>1</v>
      </c>
      <c r="U385">
        <v>0</v>
      </c>
      <c r="V385" t="str">
        <f>"Trad IRN"</f>
        <v>Trad IRN</v>
      </c>
      <c r="W385">
        <v>100</v>
      </c>
      <c r="X385" t="s">
        <v>47</v>
      </c>
      <c r="Z385" t="s">
        <v>47</v>
      </c>
      <c r="AB385" t="str">
        <f>"04"</f>
        <v>04</v>
      </c>
      <c r="AC385" t="s">
        <v>48</v>
      </c>
      <c r="AD385" t="s">
        <v>49</v>
      </c>
      <c r="AE385" t="s">
        <v>50</v>
      </c>
      <c r="AF385">
        <v>0</v>
      </c>
      <c r="AG385" t="s">
        <v>56</v>
      </c>
      <c r="AH385" t="str">
        <f>"Trad IRN"</f>
        <v>Trad IRN</v>
      </c>
      <c r="AI385" t="str">
        <f>"Bldg IRN"</f>
        <v>Bldg IRN</v>
      </c>
      <c r="AJ385" t="s">
        <v>48</v>
      </c>
      <c r="AK385" t="s">
        <v>48</v>
      </c>
      <c r="AL385" t="s">
        <v>53</v>
      </c>
      <c r="AM385">
        <v>1113.0999999999999</v>
      </c>
      <c r="AN385">
        <v>1113.0999999999999</v>
      </c>
      <c r="AO385">
        <v>15</v>
      </c>
    </row>
    <row r="386" spans="1:41" x14ac:dyDescent="0.3">
      <c r="A386" t="str">
        <f>"Trad IRN"</f>
        <v>Trad IRN</v>
      </c>
      <c r="B386" t="str">
        <f>"Bldg IRN"</f>
        <v>Bldg IRN</v>
      </c>
      <c r="C386" t="s">
        <v>41</v>
      </c>
      <c r="D386" t="s">
        <v>3</v>
      </c>
      <c r="E386" t="s">
        <v>80</v>
      </c>
      <c r="F386" t="s">
        <v>81</v>
      </c>
      <c r="G386" t="s">
        <v>82</v>
      </c>
      <c r="H386" t="s">
        <v>83</v>
      </c>
      <c r="I386" t="str">
        <f>"Trad IRN"</f>
        <v>Trad IRN</v>
      </c>
      <c r="J386" t="s">
        <v>43</v>
      </c>
      <c r="K386" t="s">
        <v>44</v>
      </c>
      <c r="L386" t="s">
        <v>45</v>
      </c>
      <c r="M386" t="s">
        <v>46</v>
      </c>
      <c r="N386" t="str">
        <f t="shared" si="38"/>
        <v>08/18/2022</v>
      </c>
      <c r="O386" t="str">
        <f t="shared" si="39"/>
        <v>12/31/2500</v>
      </c>
      <c r="P386">
        <v>1</v>
      </c>
      <c r="Q386">
        <v>1</v>
      </c>
      <c r="S386">
        <v>0</v>
      </c>
      <c r="T386">
        <v>1</v>
      </c>
      <c r="U386">
        <v>0</v>
      </c>
      <c r="V386" t="str">
        <f>"Trad IRN"</f>
        <v>Trad IRN</v>
      </c>
      <c r="W386">
        <v>100</v>
      </c>
      <c r="X386" t="s">
        <v>47</v>
      </c>
      <c r="Z386" t="s">
        <v>47</v>
      </c>
      <c r="AB386" t="str">
        <f>"04"</f>
        <v>04</v>
      </c>
      <c r="AC386" t="s">
        <v>48</v>
      </c>
      <c r="AD386" t="s">
        <v>49</v>
      </c>
      <c r="AE386" t="s">
        <v>55</v>
      </c>
      <c r="AF386">
        <v>0</v>
      </c>
      <c r="AG386" t="s">
        <v>56</v>
      </c>
      <c r="AH386" t="str">
        <f>"Trad IRN"</f>
        <v>Trad IRN</v>
      </c>
      <c r="AI386" t="str">
        <f>"Bldg IRN"</f>
        <v>Bldg IRN</v>
      </c>
      <c r="AJ386" t="s">
        <v>48</v>
      </c>
      <c r="AK386" t="s">
        <v>48</v>
      </c>
      <c r="AL386" t="s">
        <v>53</v>
      </c>
      <c r="AM386">
        <v>1113.0999999999999</v>
      </c>
      <c r="AN386">
        <v>1113.0999999999999</v>
      </c>
      <c r="AO386">
        <v>15</v>
      </c>
    </row>
    <row r="387" spans="1:41" x14ac:dyDescent="0.3">
      <c r="A387" t="str">
        <f>"Trad IRN"</f>
        <v>Trad IRN</v>
      </c>
      <c r="B387" t="str">
        <f>"Bldg IRN"</f>
        <v>Bldg IRN</v>
      </c>
      <c r="C387" t="s">
        <v>41</v>
      </c>
      <c r="D387" t="s">
        <v>3</v>
      </c>
      <c r="E387" t="s">
        <v>80</v>
      </c>
      <c r="F387" t="s">
        <v>81</v>
      </c>
      <c r="G387" t="s">
        <v>82</v>
      </c>
      <c r="H387" t="s">
        <v>83</v>
      </c>
      <c r="I387" t="str">
        <f>"Trad IRN"</f>
        <v>Trad IRN</v>
      </c>
      <c r="J387" t="s">
        <v>43</v>
      </c>
      <c r="K387" t="s">
        <v>44</v>
      </c>
      <c r="L387" t="s">
        <v>45</v>
      </c>
      <c r="M387" t="s">
        <v>46</v>
      </c>
      <c r="N387" t="str">
        <f t="shared" si="38"/>
        <v>08/18/2022</v>
      </c>
      <c r="O387" t="str">
        <f t="shared" si="39"/>
        <v>12/31/2500</v>
      </c>
      <c r="P387">
        <v>1</v>
      </c>
      <c r="Q387">
        <v>1</v>
      </c>
      <c r="S387">
        <v>0</v>
      </c>
      <c r="T387">
        <v>1</v>
      </c>
      <c r="U387">
        <v>0</v>
      </c>
      <c r="V387" t="str">
        <f>"Trad IRN"</f>
        <v>Trad IRN</v>
      </c>
      <c r="W387">
        <v>100</v>
      </c>
      <c r="X387" t="s">
        <v>47</v>
      </c>
      <c r="Z387" t="s">
        <v>47</v>
      </c>
      <c r="AB387" t="str">
        <f>"01"</f>
        <v>01</v>
      </c>
      <c r="AC387" t="s">
        <v>48</v>
      </c>
      <c r="AD387" t="s">
        <v>49</v>
      </c>
      <c r="AE387" t="s">
        <v>55</v>
      </c>
      <c r="AF387">
        <v>0</v>
      </c>
      <c r="AG387" t="s">
        <v>56</v>
      </c>
      <c r="AH387" t="str">
        <f>"Trad IRN"</f>
        <v>Trad IRN</v>
      </c>
      <c r="AI387" t="str">
        <f>"Bldg IRN"</f>
        <v>Bldg IRN</v>
      </c>
      <c r="AJ387" t="s">
        <v>48</v>
      </c>
      <c r="AK387" t="s">
        <v>48</v>
      </c>
      <c r="AL387" t="s">
        <v>53</v>
      </c>
      <c r="AM387">
        <v>1113.0999999999999</v>
      </c>
      <c r="AN387">
        <v>1113.0999999999999</v>
      </c>
      <c r="AO387">
        <v>15</v>
      </c>
    </row>
    <row r="388" spans="1:41" x14ac:dyDescent="0.3">
      <c r="A388" t="str">
        <f>"Trad IRN"</f>
        <v>Trad IRN</v>
      </c>
      <c r="B388" t="str">
        <f>"Bldg IRN"</f>
        <v>Bldg IRN</v>
      </c>
      <c r="C388" t="s">
        <v>41</v>
      </c>
      <c r="D388" t="s">
        <v>3</v>
      </c>
      <c r="E388" t="s">
        <v>80</v>
      </c>
      <c r="F388" t="s">
        <v>81</v>
      </c>
      <c r="G388" t="s">
        <v>82</v>
      </c>
      <c r="H388" t="s">
        <v>83</v>
      </c>
      <c r="I388" t="str">
        <f>"Trad IRN"</f>
        <v>Trad IRN</v>
      </c>
      <c r="J388" t="s">
        <v>43</v>
      </c>
      <c r="K388" t="s">
        <v>44</v>
      </c>
      <c r="L388" t="s">
        <v>45</v>
      </c>
      <c r="M388" t="s">
        <v>46</v>
      </c>
      <c r="N388" t="str">
        <f t="shared" si="38"/>
        <v>08/18/2022</v>
      </c>
      <c r="O388" t="str">
        <f t="shared" si="39"/>
        <v>12/31/2500</v>
      </c>
      <c r="P388">
        <v>1</v>
      </c>
      <c r="Q388">
        <v>1</v>
      </c>
      <c r="R388">
        <v>1</v>
      </c>
      <c r="S388">
        <v>0</v>
      </c>
      <c r="T388">
        <v>1</v>
      </c>
      <c r="U388">
        <v>0</v>
      </c>
      <c r="V388" t="str">
        <f>"Trad IRN"</f>
        <v>Trad IRN</v>
      </c>
      <c r="W388">
        <v>100</v>
      </c>
      <c r="X388" t="s">
        <v>47</v>
      </c>
      <c r="Z388" t="s">
        <v>47</v>
      </c>
      <c r="AB388" t="str">
        <f>"05"</f>
        <v>05</v>
      </c>
      <c r="AC388" t="str">
        <f>"15"</f>
        <v>15</v>
      </c>
      <c r="AD388" t="str">
        <f>"2"</f>
        <v>2</v>
      </c>
      <c r="AE388" t="s">
        <v>50</v>
      </c>
      <c r="AF388">
        <v>0</v>
      </c>
      <c r="AG388" t="s">
        <v>56</v>
      </c>
      <c r="AH388" t="str">
        <f>"Trad IRN"</f>
        <v>Trad IRN</v>
      </c>
      <c r="AI388" t="str">
        <f>"Bldg IRN"</f>
        <v>Bldg IRN</v>
      </c>
      <c r="AJ388" t="s">
        <v>48</v>
      </c>
      <c r="AK388" t="s">
        <v>48</v>
      </c>
      <c r="AL388" t="s">
        <v>53</v>
      </c>
      <c r="AM388">
        <v>1113.0999999999999</v>
      </c>
      <c r="AN388">
        <v>1113.0999999999999</v>
      </c>
      <c r="AO388">
        <v>15</v>
      </c>
    </row>
    <row r="389" spans="1:41" x14ac:dyDescent="0.3">
      <c r="A389" t="str">
        <f>"Trad IRN"</f>
        <v>Trad IRN</v>
      </c>
      <c r="B389" t="str">
        <f>"Bldg IRN"</f>
        <v>Bldg IRN</v>
      </c>
      <c r="C389" t="s">
        <v>41</v>
      </c>
      <c r="D389" t="s">
        <v>3</v>
      </c>
      <c r="E389" t="s">
        <v>80</v>
      </c>
      <c r="F389" t="s">
        <v>81</v>
      </c>
      <c r="G389" t="s">
        <v>82</v>
      </c>
      <c r="H389" t="s">
        <v>83</v>
      </c>
      <c r="I389" t="str">
        <f>"Trad IRN"</f>
        <v>Trad IRN</v>
      </c>
      <c r="J389" t="s">
        <v>43</v>
      </c>
      <c r="K389" t="s">
        <v>44</v>
      </c>
      <c r="L389" t="s">
        <v>45</v>
      </c>
      <c r="M389" t="s">
        <v>59</v>
      </c>
      <c r="N389" t="str">
        <f t="shared" si="38"/>
        <v>08/18/2022</v>
      </c>
      <c r="O389" t="str">
        <f t="shared" si="39"/>
        <v>12/31/2500</v>
      </c>
      <c r="P389">
        <v>1</v>
      </c>
      <c r="Q389">
        <v>1</v>
      </c>
      <c r="S389">
        <v>0</v>
      </c>
      <c r="T389">
        <v>1</v>
      </c>
      <c r="U389">
        <v>0</v>
      </c>
      <c r="V389" t="s">
        <v>84</v>
      </c>
      <c r="W389">
        <v>100</v>
      </c>
      <c r="X389" t="s">
        <v>47</v>
      </c>
      <c r="Z389" t="s">
        <v>47</v>
      </c>
      <c r="AB389" t="str">
        <f>"02"</f>
        <v>02</v>
      </c>
      <c r="AC389" t="s">
        <v>48</v>
      </c>
      <c r="AD389" t="s">
        <v>49</v>
      </c>
      <c r="AE389" t="s">
        <v>50</v>
      </c>
      <c r="AF389">
        <v>0</v>
      </c>
      <c r="AG389" t="s">
        <v>56</v>
      </c>
      <c r="AH389" t="str">
        <f>"Trad IRN"</f>
        <v>Trad IRN</v>
      </c>
      <c r="AI389" t="str">
        <f>"Bldg IRN"</f>
        <v>Bldg IRN</v>
      </c>
      <c r="AJ389" t="s">
        <v>48</v>
      </c>
      <c r="AK389" t="s">
        <v>48</v>
      </c>
      <c r="AL389" t="s">
        <v>53</v>
      </c>
      <c r="AM389">
        <v>1113.0999999999999</v>
      </c>
      <c r="AN389">
        <v>1113.0999999999999</v>
      </c>
      <c r="AO389">
        <v>15</v>
      </c>
    </row>
    <row r="390" spans="1:41" x14ac:dyDescent="0.3">
      <c r="A390" t="str">
        <f>"Trad IRN"</f>
        <v>Trad IRN</v>
      </c>
      <c r="B390" t="str">
        <f>"Bldg IRN"</f>
        <v>Bldg IRN</v>
      </c>
      <c r="C390" t="s">
        <v>41</v>
      </c>
      <c r="D390" t="s">
        <v>3</v>
      </c>
      <c r="E390" t="s">
        <v>80</v>
      </c>
      <c r="F390" t="s">
        <v>81</v>
      </c>
      <c r="G390" t="s">
        <v>82</v>
      </c>
      <c r="H390" t="s">
        <v>83</v>
      </c>
      <c r="I390" t="str">
        <f>"Trad IRN"</f>
        <v>Trad IRN</v>
      </c>
      <c r="J390" t="s">
        <v>43</v>
      </c>
      <c r="K390" t="s">
        <v>44</v>
      </c>
      <c r="L390" t="s">
        <v>45</v>
      </c>
      <c r="M390" t="s">
        <v>59</v>
      </c>
      <c r="N390" t="str">
        <f t="shared" si="38"/>
        <v>08/18/2022</v>
      </c>
      <c r="O390" t="str">
        <f t="shared" si="39"/>
        <v>12/31/2500</v>
      </c>
      <c r="P390">
        <v>1</v>
      </c>
      <c r="Q390">
        <v>1</v>
      </c>
      <c r="S390">
        <v>0</v>
      </c>
      <c r="T390">
        <v>1</v>
      </c>
      <c r="U390">
        <v>0</v>
      </c>
      <c r="V390" t="s">
        <v>84</v>
      </c>
      <c r="W390">
        <v>100</v>
      </c>
      <c r="X390" t="s">
        <v>47</v>
      </c>
      <c r="Z390" t="s">
        <v>47</v>
      </c>
      <c r="AB390" t="s">
        <v>57</v>
      </c>
      <c r="AC390" t="s">
        <v>48</v>
      </c>
      <c r="AD390" t="s">
        <v>49</v>
      </c>
      <c r="AE390" t="s">
        <v>50</v>
      </c>
      <c r="AF390">
        <v>0</v>
      </c>
      <c r="AG390" t="s">
        <v>56</v>
      </c>
      <c r="AH390" t="str">
        <f>"Trad IRN"</f>
        <v>Trad IRN</v>
      </c>
      <c r="AI390" t="str">
        <f>"Bldg IRN"</f>
        <v>Bldg IRN</v>
      </c>
      <c r="AJ390" t="s">
        <v>48</v>
      </c>
      <c r="AK390" t="s">
        <v>48</v>
      </c>
      <c r="AL390" t="s">
        <v>53</v>
      </c>
      <c r="AM390">
        <v>1113.0999999999999</v>
      </c>
      <c r="AN390">
        <v>1113.0999999999999</v>
      </c>
      <c r="AO390">
        <v>15</v>
      </c>
    </row>
    <row r="391" spans="1:41" x14ac:dyDescent="0.3">
      <c r="A391" t="str">
        <f>"Trad IRN"</f>
        <v>Trad IRN</v>
      </c>
      <c r="B391" t="str">
        <f>"Bldg IRN"</f>
        <v>Bldg IRN</v>
      </c>
      <c r="C391" t="s">
        <v>41</v>
      </c>
      <c r="D391" t="s">
        <v>3</v>
      </c>
      <c r="E391" t="s">
        <v>80</v>
      </c>
      <c r="F391" t="s">
        <v>81</v>
      </c>
      <c r="G391" t="s">
        <v>82</v>
      </c>
      <c r="H391" t="s">
        <v>83</v>
      </c>
      <c r="I391" t="str">
        <f>"Trad IRN"</f>
        <v>Trad IRN</v>
      </c>
      <c r="J391" t="s">
        <v>43</v>
      </c>
      <c r="K391" t="s">
        <v>44</v>
      </c>
      <c r="L391" t="s">
        <v>45</v>
      </c>
      <c r="M391" t="s">
        <v>46</v>
      </c>
      <c r="N391" t="str">
        <f t="shared" si="38"/>
        <v>08/18/2022</v>
      </c>
      <c r="O391" t="str">
        <f t="shared" si="39"/>
        <v>12/31/2500</v>
      </c>
      <c r="P391">
        <v>1</v>
      </c>
      <c r="Q391">
        <v>1</v>
      </c>
      <c r="S391">
        <v>1</v>
      </c>
      <c r="T391">
        <v>1</v>
      </c>
      <c r="U391">
        <v>0</v>
      </c>
      <c r="V391" t="str">
        <f>"Trad IRN"</f>
        <v>Trad IRN</v>
      </c>
      <c r="W391">
        <v>100</v>
      </c>
      <c r="X391" t="s">
        <v>47</v>
      </c>
      <c r="Z391" t="s">
        <v>47</v>
      </c>
      <c r="AB391" t="str">
        <f>"03"</f>
        <v>03</v>
      </c>
      <c r="AC391" t="s">
        <v>48</v>
      </c>
      <c r="AD391" t="s">
        <v>49</v>
      </c>
      <c r="AE391" t="s">
        <v>50</v>
      </c>
      <c r="AF391">
        <v>0</v>
      </c>
      <c r="AG391" t="s">
        <v>56</v>
      </c>
      <c r="AH391" t="str">
        <f>"Trad IRN"</f>
        <v>Trad IRN</v>
      </c>
      <c r="AI391" t="str">
        <f>"Bldg IRN"</f>
        <v>Bldg IRN</v>
      </c>
      <c r="AJ391" t="s">
        <v>48</v>
      </c>
      <c r="AK391" t="s">
        <v>48</v>
      </c>
      <c r="AL391" t="s">
        <v>53</v>
      </c>
      <c r="AM391">
        <v>1113.0999999999999</v>
      </c>
      <c r="AN391">
        <v>1113.0999999999999</v>
      </c>
      <c r="AO391">
        <v>15</v>
      </c>
    </row>
    <row r="392" spans="1:41" x14ac:dyDescent="0.3">
      <c r="A392" t="str">
        <f>"Trad IRN"</f>
        <v>Trad IRN</v>
      </c>
      <c r="B392" t="str">
        <f>"Bldg IRN"</f>
        <v>Bldg IRN</v>
      </c>
      <c r="C392" t="s">
        <v>41</v>
      </c>
      <c r="D392" t="s">
        <v>3</v>
      </c>
      <c r="E392" t="s">
        <v>80</v>
      </c>
      <c r="F392" t="s">
        <v>81</v>
      </c>
      <c r="G392" t="s">
        <v>82</v>
      </c>
      <c r="H392" t="s">
        <v>83</v>
      </c>
      <c r="I392" t="str">
        <f>"Trad IRN"</f>
        <v>Trad IRN</v>
      </c>
      <c r="J392" t="s">
        <v>43</v>
      </c>
      <c r="K392" t="s">
        <v>44</v>
      </c>
      <c r="L392" t="s">
        <v>45</v>
      </c>
      <c r="M392" t="s">
        <v>59</v>
      </c>
      <c r="N392" t="str">
        <f t="shared" si="38"/>
        <v>08/18/2022</v>
      </c>
      <c r="O392" t="str">
        <f t="shared" si="39"/>
        <v>12/31/2500</v>
      </c>
      <c r="P392">
        <v>1</v>
      </c>
      <c r="Q392">
        <v>1</v>
      </c>
      <c r="S392">
        <v>0</v>
      </c>
      <c r="T392">
        <v>1</v>
      </c>
      <c r="U392">
        <v>0</v>
      </c>
      <c r="V392" t="s">
        <v>84</v>
      </c>
      <c r="W392">
        <v>100</v>
      </c>
      <c r="X392" t="s">
        <v>47</v>
      </c>
      <c r="Z392" t="s">
        <v>47</v>
      </c>
      <c r="AB392" t="str">
        <f>"01"</f>
        <v>01</v>
      </c>
      <c r="AC392" t="s">
        <v>48</v>
      </c>
      <c r="AD392" t="s">
        <v>49</v>
      </c>
      <c r="AE392" t="s">
        <v>50</v>
      </c>
      <c r="AF392">
        <v>0</v>
      </c>
      <c r="AG392" t="s">
        <v>56</v>
      </c>
      <c r="AH392" t="str">
        <f>"Trad IRN"</f>
        <v>Trad IRN</v>
      </c>
      <c r="AI392" t="str">
        <f>"Bldg IRN"</f>
        <v>Bldg IRN</v>
      </c>
      <c r="AJ392" t="s">
        <v>48</v>
      </c>
      <c r="AK392" t="s">
        <v>48</v>
      </c>
      <c r="AL392" t="s">
        <v>53</v>
      </c>
      <c r="AM392">
        <v>1113.0999999999999</v>
      </c>
      <c r="AN392">
        <v>1113.0999999999999</v>
      </c>
      <c r="AO392">
        <v>15</v>
      </c>
    </row>
    <row r="393" spans="1:41" x14ac:dyDescent="0.3">
      <c r="A393" t="str">
        <f>"Trad IRN"</f>
        <v>Trad IRN</v>
      </c>
      <c r="B393" t="str">
        <f>"Bldg IRN"</f>
        <v>Bldg IRN</v>
      </c>
      <c r="C393" t="s">
        <v>41</v>
      </c>
      <c r="D393" t="s">
        <v>3</v>
      </c>
      <c r="E393" t="s">
        <v>80</v>
      </c>
      <c r="F393" t="s">
        <v>81</v>
      </c>
      <c r="G393" t="s">
        <v>82</v>
      </c>
      <c r="H393" t="s">
        <v>83</v>
      </c>
      <c r="I393" t="str">
        <f>"Trad IRN"</f>
        <v>Trad IRN</v>
      </c>
      <c r="J393" t="s">
        <v>43</v>
      </c>
      <c r="K393" t="s">
        <v>44</v>
      </c>
      <c r="L393" t="s">
        <v>45</v>
      </c>
      <c r="M393" t="s">
        <v>59</v>
      </c>
      <c r="N393" t="str">
        <f t="shared" si="38"/>
        <v>08/18/2022</v>
      </c>
      <c r="O393" t="str">
        <f t="shared" si="39"/>
        <v>12/31/2500</v>
      </c>
      <c r="P393">
        <v>1</v>
      </c>
      <c r="Q393">
        <v>1</v>
      </c>
      <c r="S393">
        <v>0</v>
      </c>
      <c r="T393">
        <v>1</v>
      </c>
      <c r="U393">
        <v>0</v>
      </c>
      <c r="V393" t="s">
        <v>84</v>
      </c>
      <c r="W393">
        <v>100</v>
      </c>
      <c r="X393" t="s">
        <v>47</v>
      </c>
      <c r="Z393" t="s">
        <v>47</v>
      </c>
      <c r="AB393" t="str">
        <f>"03"</f>
        <v>03</v>
      </c>
      <c r="AC393" t="s">
        <v>48</v>
      </c>
      <c r="AD393" t="s">
        <v>49</v>
      </c>
      <c r="AE393" t="s">
        <v>50</v>
      </c>
      <c r="AF393">
        <v>0</v>
      </c>
      <c r="AG393" t="s">
        <v>56</v>
      </c>
      <c r="AH393" t="str">
        <f>"Trad IRN"</f>
        <v>Trad IRN</v>
      </c>
      <c r="AI393" t="str">
        <f>"Bldg IRN"</f>
        <v>Bldg IRN</v>
      </c>
      <c r="AJ393" t="s">
        <v>48</v>
      </c>
      <c r="AK393" t="s">
        <v>48</v>
      </c>
      <c r="AL393" t="s">
        <v>53</v>
      </c>
      <c r="AM393">
        <v>1113.0999999999999</v>
      </c>
      <c r="AN393">
        <v>1113.0999999999999</v>
      </c>
      <c r="AO393">
        <v>15</v>
      </c>
    </row>
    <row r="394" spans="1:41" x14ac:dyDescent="0.3">
      <c r="A394" t="str">
        <f>"Trad IRN"</f>
        <v>Trad IRN</v>
      </c>
      <c r="B394" t="str">
        <f>"Bldg IRN"</f>
        <v>Bldg IRN</v>
      </c>
      <c r="C394" t="s">
        <v>41</v>
      </c>
      <c r="D394" t="s">
        <v>3</v>
      </c>
      <c r="E394" t="s">
        <v>80</v>
      </c>
      <c r="F394" t="s">
        <v>81</v>
      </c>
      <c r="G394" t="s">
        <v>82</v>
      </c>
      <c r="H394" t="s">
        <v>83</v>
      </c>
      <c r="I394" t="str">
        <f>"Trad IRN"</f>
        <v>Trad IRN</v>
      </c>
      <c r="J394" t="s">
        <v>43</v>
      </c>
      <c r="K394" t="s">
        <v>44</v>
      </c>
      <c r="L394" t="s">
        <v>45</v>
      </c>
      <c r="M394" t="s">
        <v>46</v>
      </c>
      <c r="N394" t="str">
        <f t="shared" si="38"/>
        <v>08/18/2022</v>
      </c>
      <c r="O394" t="str">
        <f t="shared" si="39"/>
        <v>12/31/2500</v>
      </c>
      <c r="P394">
        <v>1</v>
      </c>
      <c r="Q394">
        <v>1</v>
      </c>
      <c r="S394">
        <v>0</v>
      </c>
      <c r="T394">
        <v>1</v>
      </c>
      <c r="U394">
        <v>0</v>
      </c>
      <c r="V394" t="str">
        <f>"Trad IRN"</f>
        <v>Trad IRN</v>
      </c>
      <c r="W394">
        <v>100</v>
      </c>
      <c r="X394" t="s">
        <v>47</v>
      </c>
      <c r="Z394" t="s">
        <v>47</v>
      </c>
      <c r="AB394" t="str">
        <f>"03"</f>
        <v>03</v>
      </c>
      <c r="AC394" t="s">
        <v>48</v>
      </c>
      <c r="AD394" t="s">
        <v>49</v>
      </c>
      <c r="AE394" t="s">
        <v>50</v>
      </c>
      <c r="AF394">
        <v>0</v>
      </c>
      <c r="AG394" t="s">
        <v>56</v>
      </c>
      <c r="AH394" t="str">
        <f>"Trad IRN"</f>
        <v>Trad IRN</v>
      </c>
      <c r="AI394" t="str">
        <f>"Bldg IRN"</f>
        <v>Bldg IRN</v>
      </c>
      <c r="AJ394" t="s">
        <v>48</v>
      </c>
      <c r="AK394" t="s">
        <v>48</v>
      </c>
      <c r="AL394" t="s">
        <v>53</v>
      </c>
      <c r="AM394">
        <v>1113.0999999999999</v>
      </c>
      <c r="AN394">
        <v>1113.0999999999999</v>
      </c>
      <c r="AO394">
        <v>15</v>
      </c>
    </row>
    <row r="395" spans="1:41" x14ac:dyDescent="0.3">
      <c r="A395" t="str">
        <f>"Trad IRN"</f>
        <v>Trad IRN</v>
      </c>
      <c r="B395" t="str">
        <f>"Bldg IRN"</f>
        <v>Bldg IRN</v>
      </c>
      <c r="C395" t="s">
        <v>41</v>
      </c>
      <c r="D395" t="s">
        <v>3</v>
      </c>
      <c r="E395" t="s">
        <v>80</v>
      </c>
      <c r="F395" t="s">
        <v>81</v>
      </c>
      <c r="G395" t="s">
        <v>82</v>
      </c>
      <c r="H395" t="s">
        <v>83</v>
      </c>
      <c r="I395" t="str">
        <f>"Trad IRN"</f>
        <v>Trad IRN</v>
      </c>
      <c r="J395" t="s">
        <v>43</v>
      </c>
      <c r="K395" t="s">
        <v>44</v>
      </c>
      <c r="L395" t="s">
        <v>45</v>
      </c>
      <c r="M395" t="s">
        <v>46</v>
      </c>
      <c r="N395" t="str">
        <f t="shared" si="38"/>
        <v>08/18/2022</v>
      </c>
      <c r="O395" t="str">
        <f t="shared" si="39"/>
        <v>12/31/2500</v>
      </c>
      <c r="P395">
        <v>1</v>
      </c>
      <c r="Q395">
        <v>1</v>
      </c>
      <c r="S395">
        <v>0</v>
      </c>
      <c r="T395">
        <v>1</v>
      </c>
      <c r="U395">
        <v>0</v>
      </c>
      <c r="V395" t="str">
        <f>"Trad IRN"</f>
        <v>Trad IRN</v>
      </c>
      <c r="W395">
        <v>100</v>
      </c>
      <c r="X395" t="s">
        <v>47</v>
      </c>
      <c r="Z395" t="s">
        <v>47</v>
      </c>
      <c r="AB395" t="str">
        <f>"01"</f>
        <v>01</v>
      </c>
      <c r="AC395" t="s">
        <v>48</v>
      </c>
      <c r="AD395" t="s">
        <v>49</v>
      </c>
      <c r="AE395" t="s">
        <v>50</v>
      </c>
      <c r="AF395">
        <v>0</v>
      </c>
      <c r="AG395" t="s">
        <v>56</v>
      </c>
      <c r="AH395" t="str">
        <f>"Trad IRN"</f>
        <v>Trad IRN</v>
      </c>
      <c r="AI395" t="str">
        <f>"Bldg IRN"</f>
        <v>Bldg IRN</v>
      </c>
      <c r="AJ395" t="s">
        <v>48</v>
      </c>
      <c r="AK395" t="s">
        <v>48</v>
      </c>
      <c r="AL395" t="s">
        <v>53</v>
      </c>
      <c r="AM395">
        <v>1113.0999999999999</v>
      </c>
      <c r="AN395">
        <v>1113.0999999999999</v>
      </c>
      <c r="AO395">
        <v>15</v>
      </c>
    </row>
    <row r="396" spans="1:41" x14ac:dyDescent="0.3">
      <c r="A396" t="str">
        <f>"Trad IRN"</f>
        <v>Trad IRN</v>
      </c>
      <c r="B396" t="str">
        <f>"Bldg IRN"</f>
        <v>Bldg IRN</v>
      </c>
      <c r="C396" t="s">
        <v>41</v>
      </c>
      <c r="D396" t="s">
        <v>3</v>
      </c>
      <c r="E396" t="s">
        <v>80</v>
      </c>
      <c r="F396" t="s">
        <v>81</v>
      </c>
      <c r="G396" t="s">
        <v>82</v>
      </c>
      <c r="H396" t="s">
        <v>83</v>
      </c>
      <c r="I396" t="str">
        <f>"Trad IRN"</f>
        <v>Trad IRN</v>
      </c>
      <c r="J396" t="s">
        <v>43</v>
      </c>
      <c r="K396" t="s">
        <v>44</v>
      </c>
      <c r="L396" t="s">
        <v>45</v>
      </c>
      <c r="M396" t="s">
        <v>46</v>
      </c>
      <c r="N396" t="str">
        <f t="shared" si="38"/>
        <v>08/18/2022</v>
      </c>
      <c r="O396" t="str">
        <f t="shared" si="39"/>
        <v>12/31/2500</v>
      </c>
      <c r="P396">
        <v>1</v>
      </c>
      <c r="Q396">
        <v>1</v>
      </c>
      <c r="S396">
        <v>1</v>
      </c>
      <c r="T396">
        <v>1</v>
      </c>
      <c r="U396">
        <v>0</v>
      </c>
      <c r="V396" t="str">
        <f>"Trad IRN"</f>
        <v>Trad IRN</v>
      </c>
      <c r="W396">
        <v>100</v>
      </c>
      <c r="X396" t="s">
        <v>47</v>
      </c>
      <c r="Z396" t="s">
        <v>47</v>
      </c>
      <c r="AB396" t="str">
        <f>"03"</f>
        <v>03</v>
      </c>
      <c r="AC396" t="s">
        <v>48</v>
      </c>
      <c r="AD396" t="s">
        <v>49</v>
      </c>
      <c r="AE396" t="s">
        <v>50</v>
      </c>
      <c r="AF396">
        <v>0</v>
      </c>
      <c r="AG396" t="s">
        <v>56</v>
      </c>
      <c r="AH396" t="str">
        <f>"Trad IRN"</f>
        <v>Trad IRN</v>
      </c>
      <c r="AI396" t="str">
        <f>"Bldg IRN"</f>
        <v>Bldg IRN</v>
      </c>
      <c r="AJ396" t="s">
        <v>48</v>
      </c>
      <c r="AK396" t="s">
        <v>48</v>
      </c>
      <c r="AL396" t="s">
        <v>53</v>
      </c>
      <c r="AM396">
        <v>1113.0999999999999</v>
      </c>
      <c r="AN396">
        <v>1113.0999999999999</v>
      </c>
      <c r="AO396">
        <v>15</v>
      </c>
    </row>
    <row r="397" spans="1:41" x14ac:dyDescent="0.3">
      <c r="A397" t="str">
        <f>"Trad IRN"</f>
        <v>Trad IRN</v>
      </c>
      <c r="B397" t="str">
        <f>"Bldg IRN"</f>
        <v>Bldg IRN</v>
      </c>
      <c r="C397" t="s">
        <v>41</v>
      </c>
      <c r="D397" t="s">
        <v>3</v>
      </c>
      <c r="E397" t="s">
        <v>80</v>
      </c>
      <c r="F397" t="s">
        <v>81</v>
      </c>
      <c r="G397" t="s">
        <v>82</v>
      </c>
      <c r="H397" t="s">
        <v>83</v>
      </c>
      <c r="I397" t="str">
        <f>"Trad IRN"</f>
        <v>Trad IRN</v>
      </c>
      <c r="J397" t="s">
        <v>43</v>
      </c>
      <c r="K397" t="s">
        <v>44</v>
      </c>
      <c r="L397" t="s">
        <v>45</v>
      </c>
      <c r="M397" t="s">
        <v>46</v>
      </c>
      <c r="N397" t="str">
        <f t="shared" si="38"/>
        <v>08/18/2022</v>
      </c>
      <c r="O397" t="str">
        <f t="shared" si="39"/>
        <v>12/31/2500</v>
      </c>
      <c r="P397">
        <v>1</v>
      </c>
      <c r="Q397">
        <v>1</v>
      </c>
      <c r="S397">
        <v>1</v>
      </c>
      <c r="T397">
        <v>1</v>
      </c>
      <c r="U397">
        <v>0</v>
      </c>
      <c r="V397" t="str">
        <f>"Trad IRN"</f>
        <v>Trad IRN</v>
      </c>
      <c r="W397">
        <v>100</v>
      </c>
      <c r="X397" t="s">
        <v>47</v>
      </c>
      <c r="Z397" t="s">
        <v>47</v>
      </c>
      <c r="AB397" t="str">
        <f>"05"</f>
        <v>05</v>
      </c>
      <c r="AC397" t="s">
        <v>48</v>
      </c>
      <c r="AD397" t="s">
        <v>49</v>
      </c>
      <c r="AE397" t="s">
        <v>50</v>
      </c>
      <c r="AF397">
        <v>0</v>
      </c>
      <c r="AG397" t="s">
        <v>56</v>
      </c>
      <c r="AH397" t="str">
        <f>"Trad IRN"</f>
        <v>Trad IRN</v>
      </c>
      <c r="AI397" t="str">
        <f>"Bldg IRN"</f>
        <v>Bldg IRN</v>
      </c>
      <c r="AJ397" t="s">
        <v>48</v>
      </c>
      <c r="AK397" t="s">
        <v>48</v>
      </c>
      <c r="AL397" t="s">
        <v>53</v>
      </c>
      <c r="AM397">
        <v>1113.0999999999999</v>
      </c>
      <c r="AN397">
        <v>1113.0999999999999</v>
      </c>
      <c r="AO397">
        <v>15</v>
      </c>
    </row>
    <row r="398" spans="1:41" x14ac:dyDescent="0.3">
      <c r="A398" t="str">
        <f>"Trad IRN"</f>
        <v>Trad IRN</v>
      </c>
      <c r="B398" t="str">
        <f>"Bldg IRN"</f>
        <v>Bldg IRN</v>
      </c>
      <c r="C398" t="s">
        <v>41</v>
      </c>
      <c r="D398" t="s">
        <v>3</v>
      </c>
      <c r="E398" t="s">
        <v>80</v>
      </c>
      <c r="F398" t="s">
        <v>81</v>
      </c>
      <c r="G398" t="s">
        <v>82</v>
      </c>
      <c r="H398" t="s">
        <v>83</v>
      </c>
      <c r="I398" t="str">
        <f>"Trad IRN"</f>
        <v>Trad IRN</v>
      </c>
      <c r="J398" t="s">
        <v>43</v>
      </c>
      <c r="K398" t="s">
        <v>44</v>
      </c>
      <c r="L398" t="s">
        <v>45</v>
      </c>
      <c r="M398" t="s">
        <v>46</v>
      </c>
      <c r="N398" t="str">
        <f t="shared" si="38"/>
        <v>08/18/2022</v>
      </c>
      <c r="O398" t="str">
        <f t="shared" si="39"/>
        <v>12/31/2500</v>
      </c>
      <c r="P398">
        <v>1</v>
      </c>
      <c r="Q398">
        <v>1</v>
      </c>
      <c r="S398">
        <v>0</v>
      </c>
      <c r="T398">
        <v>1</v>
      </c>
      <c r="U398">
        <v>0</v>
      </c>
      <c r="V398" t="str">
        <f>"Trad IRN"</f>
        <v>Trad IRN</v>
      </c>
      <c r="W398">
        <v>100</v>
      </c>
      <c r="X398" t="s">
        <v>47</v>
      </c>
      <c r="Z398" t="s">
        <v>47</v>
      </c>
      <c r="AB398" t="str">
        <f>"04"</f>
        <v>04</v>
      </c>
      <c r="AC398" t="s">
        <v>48</v>
      </c>
      <c r="AD398" t="s">
        <v>49</v>
      </c>
      <c r="AE398" t="s">
        <v>50</v>
      </c>
      <c r="AF398">
        <v>0</v>
      </c>
      <c r="AG398" t="s">
        <v>56</v>
      </c>
      <c r="AH398" t="str">
        <f>"Trad IRN"</f>
        <v>Trad IRN</v>
      </c>
      <c r="AI398" t="str">
        <f>"Bldg IRN"</f>
        <v>Bldg IRN</v>
      </c>
      <c r="AJ398" t="s">
        <v>48</v>
      </c>
      <c r="AK398" t="s">
        <v>48</v>
      </c>
      <c r="AL398" t="s">
        <v>53</v>
      </c>
      <c r="AM398">
        <v>1113.0999999999999</v>
      </c>
      <c r="AN398">
        <v>1113.0999999999999</v>
      </c>
      <c r="AO398">
        <v>15</v>
      </c>
    </row>
    <row r="399" spans="1:41" x14ac:dyDescent="0.3">
      <c r="A399" t="str">
        <f>"Trad IRN"</f>
        <v>Trad IRN</v>
      </c>
      <c r="B399" t="str">
        <f>"Bldg IRN"</f>
        <v>Bldg IRN</v>
      </c>
      <c r="C399" t="s">
        <v>41</v>
      </c>
      <c r="D399" t="s">
        <v>3</v>
      </c>
      <c r="E399" t="s">
        <v>80</v>
      </c>
      <c r="F399" t="s">
        <v>81</v>
      </c>
      <c r="G399" t="s">
        <v>82</v>
      </c>
      <c r="H399" t="s">
        <v>83</v>
      </c>
      <c r="I399" t="str">
        <f>"Trad IRN"</f>
        <v>Trad IRN</v>
      </c>
      <c r="J399" t="s">
        <v>43</v>
      </c>
      <c r="K399" t="s">
        <v>44</v>
      </c>
      <c r="L399" t="s">
        <v>45</v>
      </c>
      <c r="M399" t="s">
        <v>46</v>
      </c>
      <c r="N399" t="str">
        <f t="shared" si="38"/>
        <v>08/18/2022</v>
      </c>
      <c r="O399" t="str">
        <f>"12/19/2022"</f>
        <v>12/19/2022</v>
      </c>
      <c r="P399">
        <v>0.45783800000000002</v>
      </c>
      <c r="Q399">
        <v>0.45783800000000002</v>
      </c>
      <c r="S399">
        <v>0</v>
      </c>
      <c r="T399">
        <v>0.45783800000000002</v>
      </c>
      <c r="U399">
        <v>0</v>
      </c>
      <c r="V399" t="str">
        <f>"Trad IRN"</f>
        <v>Trad IRN</v>
      </c>
      <c r="W399">
        <v>100</v>
      </c>
      <c r="X399" t="s">
        <v>47</v>
      </c>
      <c r="Z399" t="s">
        <v>47</v>
      </c>
      <c r="AB399" t="str">
        <f>"04"</f>
        <v>04</v>
      </c>
      <c r="AC399" t="s">
        <v>48</v>
      </c>
      <c r="AD399" t="s">
        <v>49</v>
      </c>
      <c r="AE399" t="s">
        <v>50</v>
      </c>
      <c r="AF399">
        <v>0</v>
      </c>
      <c r="AG399" t="s">
        <v>56</v>
      </c>
      <c r="AH399" t="str">
        <f>"Trad IRN"</f>
        <v>Trad IRN</v>
      </c>
      <c r="AI399" t="str">
        <f>"Bldg IRN"</f>
        <v>Bldg IRN</v>
      </c>
      <c r="AJ399" t="s">
        <v>48</v>
      </c>
      <c r="AK399" t="s">
        <v>48</v>
      </c>
      <c r="AL399" t="s">
        <v>53</v>
      </c>
      <c r="AM399">
        <v>509.62</v>
      </c>
      <c r="AN399">
        <v>1113.0999999999999</v>
      </c>
      <c r="AO399">
        <v>15</v>
      </c>
    </row>
    <row r="400" spans="1:41" x14ac:dyDescent="0.3">
      <c r="A400" t="str">
        <f>"Trad IRN"</f>
        <v>Trad IRN</v>
      </c>
      <c r="B400" t="str">
        <f>"Bldg IRN"</f>
        <v>Bldg IRN</v>
      </c>
      <c r="C400" t="s">
        <v>41</v>
      </c>
      <c r="D400" t="s">
        <v>3</v>
      </c>
      <c r="E400" t="s">
        <v>80</v>
      </c>
      <c r="F400" t="s">
        <v>81</v>
      </c>
      <c r="G400" t="s">
        <v>82</v>
      </c>
      <c r="H400" t="s">
        <v>83</v>
      </c>
      <c r="I400" t="str">
        <f>"Trad IRN"</f>
        <v>Trad IRN</v>
      </c>
      <c r="J400" t="s">
        <v>43</v>
      </c>
      <c r="K400" t="s">
        <v>44</v>
      </c>
      <c r="L400" t="s">
        <v>45</v>
      </c>
      <c r="M400" t="s">
        <v>46</v>
      </c>
      <c r="N400" t="str">
        <f>"12/20/2022"</f>
        <v>12/20/2022</v>
      </c>
      <c r="O400" t="str">
        <f t="shared" ref="O400:O409" si="40">"12/31/2500"</f>
        <v>12/31/2500</v>
      </c>
      <c r="P400">
        <v>0.54216200000000003</v>
      </c>
      <c r="Q400">
        <v>0.54216200000000003</v>
      </c>
      <c r="S400">
        <v>0</v>
      </c>
      <c r="T400">
        <v>0.54216200000000003</v>
      </c>
      <c r="U400">
        <v>0</v>
      </c>
      <c r="V400" t="str">
        <f>"Trad IRN"</f>
        <v>Trad IRN</v>
      </c>
      <c r="W400">
        <v>100</v>
      </c>
      <c r="X400" t="s">
        <v>47</v>
      </c>
      <c r="Z400" t="s">
        <v>47</v>
      </c>
      <c r="AB400" t="str">
        <f>"04"</f>
        <v>04</v>
      </c>
      <c r="AC400" t="s">
        <v>48</v>
      </c>
      <c r="AD400" t="s">
        <v>49</v>
      </c>
      <c r="AE400" t="s">
        <v>55</v>
      </c>
      <c r="AF400">
        <v>0</v>
      </c>
      <c r="AG400" t="s">
        <v>56</v>
      </c>
      <c r="AH400" t="str">
        <f>"Trad IRN"</f>
        <v>Trad IRN</v>
      </c>
      <c r="AI400" t="str">
        <f>"Bldg IRN"</f>
        <v>Bldg IRN</v>
      </c>
      <c r="AJ400" t="s">
        <v>48</v>
      </c>
      <c r="AK400" t="s">
        <v>48</v>
      </c>
      <c r="AL400" t="s">
        <v>53</v>
      </c>
      <c r="AM400">
        <v>603.48</v>
      </c>
      <c r="AN400">
        <v>1113.0999999999999</v>
      </c>
      <c r="AO400">
        <v>15</v>
      </c>
    </row>
    <row r="401" spans="1:41" x14ac:dyDescent="0.3">
      <c r="A401" t="str">
        <f>"Trad IRN"</f>
        <v>Trad IRN</v>
      </c>
      <c r="B401" t="str">
        <f>"Bldg IRN"</f>
        <v>Bldg IRN</v>
      </c>
      <c r="C401" t="s">
        <v>41</v>
      </c>
      <c r="D401" t="s">
        <v>3</v>
      </c>
      <c r="E401" t="s">
        <v>80</v>
      </c>
      <c r="F401" t="s">
        <v>81</v>
      </c>
      <c r="G401" t="s">
        <v>82</v>
      </c>
      <c r="H401" t="s">
        <v>83</v>
      </c>
      <c r="I401" t="str">
        <f>"Trad IRN"</f>
        <v>Trad IRN</v>
      </c>
      <c r="J401" t="s">
        <v>43</v>
      </c>
      <c r="K401" t="s">
        <v>44</v>
      </c>
      <c r="L401" t="s">
        <v>45</v>
      </c>
      <c r="M401" t="s">
        <v>46</v>
      </c>
      <c r="N401" t="str">
        <f t="shared" ref="N401:N408" si="41">"08/18/2022"</f>
        <v>08/18/2022</v>
      </c>
      <c r="O401" t="str">
        <f t="shared" si="40"/>
        <v>12/31/2500</v>
      </c>
      <c r="P401">
        <v>1</v>
      </c>
      <c r="Q401">
        <v>1</v>
      </c>
      <c r="S401">
        <v>0</v>
      </c>
      <c r="T401">
        <v>1</v>
      </c>
      <c r="U401">
        <v>0</v>
      </c>
      <c r="V401" t="str">
        <f>"Trad IRN"</f>
        <v>Trad IRN</v>
      </c>
      <c r="W401">
        <v>100</v>
      </c>
      <c r="X401" t="s">
        <v>47</v>
      </c>
      <c r="Z401" t="s">
        <v>47</v>
      </c>
      <c r="AB401" t="str">
        <f>"03"</f>
        <v>03</v>
      </c>
      <c r="AC401" t="s">
        <v>48</v>
      </c>
      <c r="AD401" t="s">
        <v>49</v>
      </c>
      <c r="AE401" t="s">
        <v>50</v>
      </c>
      <c r="AF401">
        <v>0</v>
      </c>
      <c r="AG401" t="s">
        <v>56</v>
      </c>
      <c r="AH401" t="str">
        <f>"Trad IRN"</f>
        <v>Trad IRN</v>
      </c>
      <c r="AI401" t="str">
        <f>"Bldg IRN"</f>
        <v>Bldg IRN</v>
      </c>
      <c r="AJ401" t="s">
        <v>48</v>
      </c>
      <c r="AK401" t="s">
        <v>48</v>
      </c>
      <c r="AL401" t="s">
        <v>53</v>
      </c>
      <c r="AM401">
        <v>1113.0999999999999</v>
      </c>
      <c r="AN401">
        <v>1113.0999999999999</v>
      </c>
      <c r="AO401">
        <v>15</v>
      </c>
    </row>
    <row r="402" spans="1:41" x14ac:dyDescent="0.3">
      <c r="A402" t="str">
        <f>"Trad IRN"</f>
        <v>Trad IRN</v>
      </c>
      <c r="B402" t="str">
        <f>"Bldg IRN"</f>
        <v>Bldg IRN</v>
      </c>
      <c r="C402" t="s">
        <v>41</v>
      </c>
      <c r="D402" t="s">
        <v>3</v>
      </c>
      <c r="E402" t="s">
        <v>80</v>
      </c>
      <c r="F402" t="s">
        <v>81</v>
      </c>
      <c r="G402" t="s">
        <v>82</v>
      </c>
      <c r="H402" t="s">
        <v>83</v>
      </c>
      <c r="I402" t="str">
        <f>"Trad IRN"</f>
        <v>Trad IRN</v>
      </c>
      <c r="J402" t="s">
        <v>43</v>
      </c>
      <c r="K402" t="s">
        <v>44</v>
      </c>
      <c r="L402" t="s">
        <v>45</v>
      </c>
      <c r="M402" t="s">
        <v>46</v>
      </c>
      <c r="N402" t="str">
        <f t="shared" si="41"/>
        <v>08/18/2022</v>
      </c>
      <c r="O402" t="str">
        <f t="shared" si="40"/>
        <v>12/31/2500</v>
      </c>
      <c r="P402">
        <v>1</v>
      </c>
      <c r="Q402">
        <v>1</v>
      </c>
      <c r="S402">
        <v>0</v>
      </c>
      <c r="T402">
        <v>1</v>
      </c>
      <c r="U402">
        <v>0</v>
      </c>
      <c r="V402" t="str">
        <f>"Trad IRN"</f>
        <v>Trad IRN</v>
      </c>
      <c r="W402">
        <v>100</v>
      </c>
      <c r="X402" t="s">
        <v>47</v>
      </c>
      <c r="Z402" t="s">
        <v>47</v>
      </c>
      <c r="AB402" t="str">
        <f>"05"</f>
        <v>05</v>
      </c>
      <c r="AC402" t="s">
        <v>48</v>
      </c>
      <c r="AD402" t="s">
        <v>49</v>
      </c>
      <c r="AE402" t="s">
        <v>50</v>
      </c>
      <c r="AF402">
        <v>0</v>
      </c>
      <c r="AG402" t="s">
        <v>56</v>
      </c>
      <c r="AH402" t="str">
        <f>"Trad IRN"</f>
        <v>Trad IRN</v>
      </c>
      <c r="AI402" t="str">
        <f>"Bldg IRN"</f>
        <v>Bldg IRN</v>
      </c>
      <c r="AJ402" t="s">
        <v>48</v>
      </c>
      <c r="AK402" t="s">
        <v>48</v>
      </c>
      <c r="AL402" t="s">
        <v>53</v>
      </c>
      <c r="AM402">
        <v>1113.0999999999999</v>
      </c>
      <c r="AN402">
        <v>1113.0999999999999</v>
      </c>
      <c r="AO402">
        <v>15</v>
      </c>
    </row>
    <row r="403" spans="1:41" x14ac:dyDescent="0.3">
      <c r="A403" t="str">
        <f>"Trad IRN"</f>
        <v>Trad IRN</v>
      </c>
      <c r="B403" t="str">
        <f>"Bldg IRN"</f>
        <v>Bldg IRN</v>
      </c>
      <c r="C403" t="s">
        <v>41</v>
      </c>
      <c r="D403" t="s">
        <v>3</v>
      </c>
      <c r="E403" t="s">
        <v>80</v>
      </c>
      <c r="F403" t="s">
        <v>81</v>
      </c>
      <c r="G403" t="s">
        <v>82</v>
      </c>
      <c r="H403" t="s">
        <v>83</v>
      </c>
      <c r="I403" t="str">
        <f>"Trad IRN"</f>
        <v>Trad IRN</v>
      </c>
      <c r="J403" t="s">
        <v>43</v>
      </c>
      <c r="K403" t="s">
        <v>44</v>
      </c>
      <c r="L403" t="s">
        <v>45</v>
      </c>
      <c r="M403" t="s">
        <v>46</v>
      </c>
      <c r="N403" t="str">
        <f t="shared" si="41"/>
        <v>08/18/2022</v>
      </c>
      <c r="O403" t="str">
        <f t="shared" si="40"/>
        <v>12/31/2500</v>
      </c>
      <c r="P403">
        <v>1</v>
      </c>
      <c r="Q403">
        <v>1</v>
      </c>
      <c r="S403">
        <v>1</v>
      </c>
      <c r="T403">
        <v>1</v>
      </c>
      <c r="U403">
        <v>0</v>
      </c>
      <c r="V403" t="str">
        <f>"Trad IRN"</f>
        <v>Trad IRN</v>
      </c>
      <c r="W403">
        <v>100</v>
      </c>
      <c r="X403" t="s">
        <v>47</v>
      </c>
      <c r="Z403" t="s">
        <v>47</v>
      </c>
      <c r="AB403" t="str">
        <f>"04"</f>
        <v>04</v>
      </c>
      <c r="AC403" t="s">
        <v>48</v>
      </c>
      <c r="AD403" t="s">
        <v>49</v>
      </c>
      <c r="AE403" t="s">
        <v>50</v>
      </c>
      <c r="AF403">
        <v>0</v>
      </c>
      <c r="AG403" t="s">
        <v>56</v>
      </c>
      <c r="AH403" t="str">
        <f>"Trad IRN"</f>
        <v>Trad IRN</v>
      </c>
      <c r="AI403" t="str">
        <f>"Bldg IRN"</f>
        <v>Bldg IRN</v>
      </c>
      <c r="AJ403" t="s">
        <v>48</v>
      </c>
      <c r="AK403" t="s">
        <v>48</v>
      </c>
      <c r="AL403" t="s">
        <v>53</v>
      </c>
      <c r="AM403">
        <v>1113.0999999999999</v>
      </c>
      <c r="AN403">
        <v>1113.0999999999999</v>
      </c>
      <c r="AO403">
        <v>15</v>
      </c>
    </row>
    <row r="404" spans="1:41" x14ac:dyDescent="0.3">
      <c r="A404" t="str">
        <f>"Trad IRN"</f>
        <v>Trad IRN</v>
      </c>
      <c r="B404" t="str">
        <f>"Bldg IRN"</f>
        <v>Bldg IRN</v>
      </c>
      <c r="C404" t="s">
        <v>41</v>
      </c>
      <c r="D404" t="s">
        <v>3</v>
      </c>
      <c r="E404" t="s">
        <v>80</v>
      </c>
      <c r="F404" t="s">
        <v>81</v>
      </c>
      <c r="G404" t="s">
        <v>82</v>
      </c>
      <c r="H404" t="s">
        <v>83</v>
      </c>
      <c r="I404" t="str">
        <f>"Trad IRN"</f>
        <v>Trad IRN</v>
      </c>
      <c r="J404" t="s">
        <v>43</v>
      </c>
      <c r="K404" t="s">
        <v>44</v>
      </c>
      <c r="L404" t="s">
        <v>45</v>
      </c>
      <c r="M404" t="s">
        <v>46</v>
      </c>
      <c r="N404" t="str">
        <f t="shared" si="41"/>
        <v>08/18/2022</v>
      </c>
      <c r="O404" t="str">
        <f t="shared" si="40"/>
        <v>12/31/2500</v>
      </c>
      <c r="P404">
        <v>1</v>
      </c>
      <c r="Q404">
        <v>1</v>
      </c>
      <c r="S404">
        <v>1</v>
      </c>
      <c r="T404">
        <v>1</v>
      </c>
      <c r="U404">
        <v>0</v>
      </c>
      <c r="V404" t="str">
        <f>"Trad IRN"</f>
        <v>Trad IRN</v>
      </c>
      <c r="W404">
        <v>100</v>
      </c>
      <c r="X404" t="s">
        <v>47</v>
      </c>
      <c r="Z404" t="s">
        <v>47</v>
      </c>
      <c r="AB404" t="str">
        <f>"04"</f>
        <v>04</v>
      </c>
      <c r="AC404" t="s">
        <v>48</v>
      </c>
      <c r="AD404" t="s">
        <v>49</v>
      </c>
      <c r="AE404" t="s">
        <v>50</v>
      </c>
      <c r="AF404">
        <v>0</v>
      </c>
      <c r="AG404" t="s">
        <v>56</v>
      </c>
      <c r="AH404" t="str">
        <f>"Trad IRN"</f>
        <v>Trad IRN</v>
      </c>
      <c r="AI404" t="str">
        <f>"Bldg IRN"</f>
        <v>Bldg IRN</v>
      </c>
      <c r="AJ404" t="s">
        <v>48</v>
      </c>
      <c r="AK404" t="s">
        <v>48</v>
      </c>
      <c r="AL404" t="s">
        <v>53</v>
      </c>
      <c r="AM404">
        <v>1113.0999999999999</v>
      </c>
      <c r="AN404">
        <v>1113.0999999999999</v>
      </c>
      <c r="AO404">
        <v>15</v>
      </c>
    </row>
    <row r="405" spans="1:41" x14ac:dyDescent="0.3">
      <c r="A405" t="str">
        <f>"Trad IRN"</f>
        <v>Trad IRN</v>
      </c>
      <c r="B405" t="str">
        <f>"Bldg IRN"</f>
        <v>Bldg IRN</v>
      </c>
      <c r="C405" t="s">
        <v>41</v>
      </c>
      <c r="D405" t="s">
        <v>3</v>
      </c>
      <c r="E405" t="s">
        <v>80</v>
      </c>
      <c r="F405" t="s">
        <v>81</v>
      </c>
      <c r="G405" t="s">
        <v>82</v>
      </c>
      <c r="H405" t="s">
        <v>83</v>
      </c>
      <c r="I405" t="str">
        <f>"Trad IRN"</f>
        <v>Trad IRN</v>
      </c>
      <c r="J405" t="s">
        <v>43</v>
      </c>
      <c r="K405" t="s">
        <v>44</v>
      </c>
      <c r="L405" t="s">
        <v>45</v>
      </c>
      <c r="M405" t="s">
        <v>46</v>
      </c>
      <c r="N405" t="str">
        <f t="shared" si="41"/>
        <v>08/18/2022</v>
      </c>
      <c r="O405" t="str">
        <f t="shared" si="40"/>
        <v>12/31/2500</v>
      </c>
      <c r="P405">
        <v>1</v>
      </c>
      <c r="Q405">
        <v>1</v>
      </c>
      <c r="S405">
        <v>0</v>
      </c>
      <c r="T405">
        <v>1</v>
      </c>
      <c r="U405">
        <v>0</v>
      </c>
      <c r="V405" t="str">
        <f>"Trad IRN"</f>
        <v>Trad IRN</v>
      </c>
      <c r="W405">
        <v>100</v>
      </c>
      <c r="X405" t="s">
        <v>47</v>
      </c>
      <c r="Z405" t="s">
        <v>47</v>
      </c>
      <c r="AB405" t="s">
        <v>57</v>
      </c>
      <c r="AC405" t="s">
        <v>48</v>
      </c>
      <c r="AD405" t="s">
        <v>49</v>
      </c>
      <c r="AE405" t="s">
        <v>50</v>
      </c>
      <c r="AF405">
        <v>0</v>
      </c>
      <c r="AG405" t="s">
        <v>56</v>
      </c>
      <c r="AH405" t="str">
        <f>"Trad IRN"</f>
        <v>Trad IRN</v>
      </c>
      <c r="AI405" t="str">
        <f>"Bldg IRN"</f>
        <v>Bldg IRN</v>
      </c>
      <c r="AJ405" t="s">
        <v>48</v>
      </c>
      <c r="AK405" t="s">
        <v>48</v>
      </c>
      <c r="AL405" t="s">
        <v>53</v>
      </c>
      <c r="AM405">
        <v>1113.0999999999999</v>
      </c>
      <c r="AN405">
        <v>1113.0999999999999</v>
      </c>
      <c r="AO405">
        <v>15</v>
      </c>
    </row>
    <row r="406" spans="1:41" x14ac:dyDescent="0.3">
      <c r="A406" t="str">
        <f>"Trad IRN"</f>
        <v>Trad IRN</v>
      </c>
      <c r="B406" t="str">
        <f>"Bldg IRN"</f>
        <v>Bldg IRN</v>
      </c>
      <c r="C406" t="s">
        <v>41</v>
      </c>
      <c r="D406" t="s">
        <v>3</v>
      </c>
      <c r="E406" t="s">
        <v>80</v>
      </c>
      <c r="F406" t="s">
        <v>81</v>
      </c>
      <c r="G406" t="s">
        <v>82</v>
      </c>
      <c r="H406" t="s">
        <v>83</v>
      </c>
      <c r="I406" t="str">
        <f>"Trad IRN"</f>
        <v>Trad IRN</v>
      </c>
      <c r="J406" t="s">
        <v>43</v>
      </c>
      <c r="K406" t="s">
        <v>44</v>
      </c>
      <c r="L406" t="s">
        <v>45</v>
      </c>
      <c r="M406" t="s">
        <v>46</v>
      </c>
      <c r="N406" t="str">
        <f t="shared" si="41"/>
        <v>08/18/2022</v>
      </c>
      <c r="O406" t="str">
        <f t="shared" si="40"/>
        <v>12/31/2500</v>
      </c>
      <c r="P406">
        <v>1</v>
      </c>
      <c r="Q406">
        <v>1</v>
      </c>
      <c r="S406">
        <v>1</v>
      </c>
      <c r="T406">
        <v>1</v>
      </c>
      <c r="U406">
        <v>0</v>
      </c>
      <c r="V406" t="str">
        <f>"Trad IRN"</f>
        <v>Trad IRN</v>
      </c>
      <c r="W406">
        <v>100</v>
      </c>
      <c r="X406" t="s">
        <v>47</v>
      </c>
      <c r="Z406" t="s">
        <v>47</v>
      </c>
      <c r="AB406" t="str">
        <f>"04"</f>
        <v>04</v>
      </c>
      <c r="AC406" t="s">
        <v>48</v>
      </c>
      <c r="AD406" t="s">
        <v>49</v>
      </c>
      <c r="AE406" t="s">
        <v>50</v>
      </c>
      <c r="AF406">
        <v>0</v>
      </c>
      <c r="AG406" t="s">
        <v>56</v>
      </c>
      <c r="AH406" t="str">
        <f>"Trad IRN"</f>
        <v>Trad IRN</v>
      </c>
      <c r="AI406" t="str">
        <f>"Bldg IRN"</f>
        <v>Bldg IRN</v>
      </c>
      <c r="AJ406" t="s">
        <v>48</v>
      </c>
      <c r="AK406" t="s">
        <v>48</v>
      </c>
      <c r="AL406" t="s">
        <v>53</v>
      </c>
      <c r="AM406">
        <v>1113.0999999999999</v>
      </c>
      <c r="AN406">
        <v>1113.0999999999999</v>
      </c>
      <c r="AO406">
        <v>15</v>
      </c>
    </row>
    <row r="407" spans="1:41" x14ac:dyDescent="0.3">
      <c r="A407" t="str">
        <f>"Trad IRN"</f>
        <v>Trad IRN</v>
      </c>
      <c r="B407" t="str">
        <f>"Bldg IRN"</f>
        <v>Bldg IRN</v>
      </c>
      <c r="C407" t="s">
        <v>41</v>
      </c>
      <c r="D407" t="s">
        <v>3</v>
      </c>
      <c r="E407" t="s">
        <v>80</v>
      </c>
      <c r="F407" t="s">
        <v>81</v>
      </c>
      <c r="G407" t="s">
        <v>82</v>
      </c>
      <c r="H407" t="s">
        <v>83</v>
      </c>
      <c r="I407" t="str">
        <f>"Trad IRN"</f>
        <v>Trad IRN</v>
      </c>
      <c r="J407" t="s">
        <v>43</v>
      </c>
      <c r="K407" t="s">
        <v>44</v>
      </c>
      <c r="L407" t="s">
        <v>45</v>
      </c>
      <c r="M407" t="s">
        <v>46</v>
      </c>
      <c r="N407" t="str">
        <f t="shared" si="41"/>
        <v>08/18/2022</v>
      </c>
      <c r="O407" t="str">
        <f t="shared" si="40"/>
        <v>12/31/2500</v>
      </c>
      <c r="P407">
        <v>1</v>
      </c>
      <c r="Q407">
        <v>1</v>
      </c>
      <c r="R407">
        <v>1</v>
      </c>
      <c r="S407">
        <v>0</v>
      </c>
      <c r="T407">
        <v>1</v>
      </c>
      <c r="U407">
        <v>0</v>
      </c>
      <c r="V407" t="str">
        <f>"Trad IRN"</f>
        <v>Trad IRN</v>
      </c>
      <c r="W407">
        <v>100</v>
      </c>
      <c r="X407" t="s">
        <v>47</v>
      </c>
      <c r="Z407" t="s">
        <v>47</v>
      </c>
      <c r="AB407" t="str">
        <f>"05"</f>
        <v>05</v>
      </c>
      <c r="AC407" t="str">
        <f>"15"</f>
        <v>15</v>
      </c>
      <c r="AD407" t="str">
        <f>"2"</f>
        <v>2</v>
      </c>
      <c r="AE407" t="s">
        <v>50</v>
      </c>
      <c r="AF407">
        <v>0</v>
      </c>
      <c r="AG407" t="s">
        <v>56</v>
      </c>
      <c r="AH407" t="str">
        <f>"Trad IRN"</f>
        <v>Trad IRN</v>
      </c>
      <c r="AI407" t="str">
        <f>"Bldg IRN"</f>
        <v>Bldg IRN</v>
      </c>
      <c r="AJ407" t="s">
        <v>48</v>
      </c>
      <c r="AK407" t="s">
        <v>48</v>
      </c>
      <c r="AL407" t="s">
        <v>53</v>
      </c>
      <c r="AM407">
        <v>1113.0999999999999</v>
      </c>
      <c r="AN407">
        <v>1113.0999999999999</v>
      </c>
      <c r="AO407">
        <v>15</v>
      </c>
    </row>
    <row r="408" spans="1:41" x14ac:dyDescent="0.3">
      <c r="A408" t="str">
        <f>"Trad IRN"</f>
        <v>Trad IRN</v>
      </c>
      <c r="B408" t="str">
        <f>"Bldg IRN"</f>
        <v>Bldg IRN</v>
      </c>
      <c r="C408" t="s">
        <v>41</v>
      </c>
      <c r="D408" t="s">
        <v>3</v>
      </c>
      <c r="E408" t="s">
        <v>80</v>
      </c>
      <c r="F408" t="s">
        <v>81</v>
      </c>
      <c r="G408" t="s">
        <v>82</v>
      </c>
      <c r="H408" t="s">
        <v>83</v>
      </c>
      <c r="I408" t="str">
        <f>"Trad IRN"</f>
        <v>Trad IRN</v>
      </c>
      <c r="J408" t="s">
        <v>43</v>
      </c>
      <c r="K408" t="s">
        <v>44</v>
      </c>
      <c r="L408" t="s">
        <v>45</v>
      </c>
      <c r="M408" t="s">
        <v>46</v>
      </c>
      <c r="N408" t="str">
        <f t="shared" si="41"/>
        <v>08/18/2022</v>
      </c>
      <c r="O408" t="str">
        <f t="shared" si="40"/>
        <v>12/31/2500</v>
      </c>
      <c r="P408">
        <v>1</v>
      </c>
      <c r="Q408">
        <v>1</v>
      </c>
      <c r="R408">
        <v>1</v>
      </c>
      <c r="S408">
        <v>0</v>
      </c>
      <c r="T408">
        <v>1</v>
      </c>
      <c r="U408">
        <v>0</v>
      </c>
      <c r="V408" t="str">
        <f>"Trad IRN"</f>
        <v>Trad IRN</v>
      </c>
      <c r="W408">
        <v>100</v>
      </c>
      <c r="X408" t="s">
        <v>47</v>
      </c>
      <c r="Z408" t="s">
        <v>47</v>
      </c>
      <c r="AB408" t="str">
        <f>"04"</f>
        <v>04</v>
      </c>
      <c r="AC408" t="str">
        <f>"12"</f>
        <v>12</v>
      </c>
      <c r="AD408" t="str">
        <f>"6"</f>
        <v>6</v>
      </c>
      <c r="AE408" t="s">
        <v>55</v>
      </c>
      <c r="AF408">
        <v>0</v>
      </c>
      <c r="AG408" t="s">
        <v>56</v>
      </c>
      <c r="AH408" t="str">
        <f>"Trad IRN"</f>
        <v>Trad IRN</v>
      </c>
      <c r="AI408" t="str">
        <f>"Bldg IRN"</f>
        <v>Bldg IRN</v>
      </c>
      <c r="AJ408" t="s">
        <v>48</v>
      </c>
      <c r="AK408" t="s">
        <v>48</v>
      </c>
      <c r="AL408" t="s">
        <v>53</v>
      </c>
      <c r="AM408">
        <v>1113.0999999999999</v>
      </c>
      <c r="AN408">
        <v>1113.0999999999999</v>
      </c>
      <c r="AO408">
        <v>15</v>
      </c>
    </row>
    <row r="409" spans="1:41" x14ac:dyDescent="0.3">
      <c r="A409" t="str">
        <f>"Trad IRN"</f>
        <v>Trad IRN</v>
      </c>
      <c r="B409" t="str">
        <f>"Bldg IRN"</f>
        <v>Bldg IRN</v>
      </c>
      <c r="C409" t="s">
        <v>41</v>
      </c>
      <c r="D409" t="s">
        <v>3</v>
      </c>
      <c r="E409" t="s">
        <v>80</v>
      </c>
      <c r="F409" t="s">
        <v>81</v>
      </c>
      <c r="G409" t="s">
        <v>82</v>
      </c>
      <c r="H409" t="s">
        <v>83</v>
      </c>
      <c r="I409" t="str">
        <f>"Trad IRN"</f>
        <v>Trad IRN</v>
      </c>
      <c r="J409" t="s">
        <v>43</v>
      </c>
      <c r="K409" t="s">
        <v>44</v>
      </c>
      <c r="L409" t="s">
        <v>45</v>
      </c>
      <c r="M409" t="s">
        <v>46</v>
      </c>
      <c r="N409" t="str">
        <f>"08/22/2022"</f>
        <v>08/22/2022</v>
      </c>
      <c r="O409" t="str">
        <f t="shared" si="40"/>
        <v>12/31/2500</v>
      </c>
      <c r="P409">
        <v>0.98846500000000004</v>
      </c>
      <c r="Q409">
        <v>0.98846500000000004</v>
      </c>
      <c r="S409">
        <v>0</v>
      </c>
      <c r="T409">
        <v>0.98846500000000004</v>
      </c>
      <c r="U409">
        <v>0</v>
      </c>
      <c r="V409" t="str">
        <f>"Trad IRN"</f>
        <v>Trad IRN</v>
      </c>
      <c r="W409">
        <v>100</v>
      </c>
      <c r="X409" t="s">
        <v>47</v>
      </c>
      <c r="Z409" t="s">
        <v>47</v>
      </c>
      <c r="AB409" t="s">
        <v>57</v>
      </c>
      <c r="AC409" t="s">
        <v>48</v>
      </c>
      <c r="AD409" t="s">
        <v>49</v>
      </c>
      <c r="AE409" t="s">
        <v>50</v>
      </c>
      <c r="AF409">
        <v>0</v>
      </c>
      <c r="AG409" t="s">
        <v>56</v>
      </c>
      <c r="AH409" t="str">
        <f>"Trad IRN"</f>
        <v>Trad IRN</v>
      </c>
      <c r="AI409" t="str">
        <f>"Bldg IRN"</f>
        <v>Bldg IRN</v>
      </c>
      <c r="AJ409" t="s">
        <v>48</v>
      </c>
      <c r="AK409" t="s">
        <v>48</v>
      </c>
      <c r="AL409" t="s">
        <v>53</v>
      </c>
      <c r="AM409">
        <v>1100.26</v>
      </c>
      <c r="AN409">
        <v>1113.0999999999999</v>
      </c>
      <c r="AO409">
        <v>15</v>
      </c>
    </row>
    <row r="410" spans="1:41" x14ac:dyDescent="0.3">
      <c r="A410" t="str">
        <f>"Trad IRN"</f>
        <v>Trad IRN</v>
      </c>
      <c r="B410" t="str">
        <f>"Bldg IRN"</f>
        <v>Bldg IRN</v>
      </c>
      <c r="C410" t="s">
        <v>41</v>
      </c>
      <c r="D410" t="s">
        <v>3</v>
      </c>
      <c r="E410" t="s">
        <v>80</v>
      </c>
      <c r="F410" t="s">
        <v>81</v>
      </c>
      <c r="G410" t="s">
        <v>82</v>
      </c>
      <c r="H410" t="s">
        <v>83</v>
      </c>
      <c r="I410" t="str">
        <f>"Trad IRN"</f>
        <v>Trad IRN</v>
      </c>
      <c r="J410" t="s">
        <v>43</v>
      </c>
      <c r="K410" t="s">
        <v>44</v>
      </c>
      <c r="L410" t="s">
        <v>45</v>
      </c>
      <c r="M410" t="s">
        <v>46</v>
      </c>
      <c r="N410" t="str">
        <f>"11/29/2022"</f>
        <v>11/29/2022</v>
      </c>
      <c r="O410" t="str">
        <f>"01/06/2023"</f>
        <v>01/06/2023</v>
      </c>
      <c r="P410">
        <v>0.115354</v>
      </c>
      <c r="Q410">
        <v>0.115354</v>
      </c>
      <c r="S410">
        <v>0</v>
      </c>
      <c r="T410">
        <v>0.115354</v>
      </c>
      <c r="U410">
        <v>0</v>
      </c>
      <c r="V410" t="str">
        <f>"Trad IRN"</f>
        <v>Trad IRN</v>
      </c>
      <c r="W410">
        <v>100</v>
      </c>
      <c r="X410" t="s">
        <v>47</v>
      </c>
      <c r="Z410" t="s">
        <v>47</v>
      </c>
      <c r="AB410" t="str">
        <f>"02"</f>
        <v>02</v>
      </c>
      <c r="AC410" t="s">
        <v>48</v>
      </c>
      <c r="AD410" t="s">
        <v>49</v>
      </c>
      <c r="AE410" t="s">
        <v>55</v>
      </c>
      <c r="AF410">
        <v>0</v>
      </c>
      <c r="AG410" t="s">
        <v>56</v>
      </c>
      <c r="AH410" t="str">
        <f>"Trad IRN"</f>
        <v>Trad IRN</v>
      </c>
      <c r="AI410" t="str">
        <f>"Bldg IRN"</f>
        <v>Bldg IRN</v>
      </c>
      <c r="AJ410" t="s">
        <v>48</v>
      </c>
      <c r="AK410" t="s">
        <v>48</v>
      </c>
      <c r="AL410" t="s">
        <v>53</v>
      </c>
      <c r="AM410">
        <v>128.4</v>
      </c>
      <c r="AN410">
        <v>1113.0999999999999</v>
      </c>
      <c r="AO410">
        <v>15</v>
      </c>
    </row>
    <row r="411" spans="1:41" x14ac:dyDescent="0.3">
      <c r="A411" t="str">
        <f>"Trad IRN"</f>
        <v>Trad IRN</v>
      </c>
      <c r="B411" t="str">
        <f>"Bldg IRN"</f>
        <v>Bldg IRN</v>
      </c>
      <c r="C411" t="s">
        <v>41</v>
      </c>
      <c r="D411" t="s">
        <v>3</v>
      </c>
      <c r="E411" t="s">
        <v>80</v>
      </c>
      <c r="F411" t="s">
        <v>81</v>
      </c>
      <c r="G411" t="s">
        <v>82</v>
      </c>
      <c r="H411" t="s">
        <v>83</v>
      </c>
      <c r="I411" t="str">
        <f>"Trad IRN"</f>
        <v>Trad IRN</v>
      </c>
      <c r="J411" t="s">
        <v>43</v>
      </c>
      <c r="K411" t="s">
        <v>44</v>
      </c>
      <c r="L411" t="s">
        <v>45</v>
      </c>
      <c r="M411" t="s">
        <v>46</v>
      </c>
      <c r="N411" t="str">
        <f t="shared" ref="N411:N432" si="42">"08/18/2022"</f>
        <v>08/18/2022</v>
      </c>
      <c r="O411" t="str">
        <f t="shared" ref="O411:O421" si="43">"12/31/2500"</f>
        <v>12/31/2500</v>
      </c>
      <c r="P411">
        <v>1</v>
      </c>
      <c r="Q411">
        <v>1</v>
      </c>
      <c r="R411">
        <v>1</v>
      </c>
      <c r="S411">
        <v>0</v>
      </c>
      <c r="T411">
        <v>1</v>
      </c>
      <c r="U411">
        <v>0</v>
      </c>
      <c r="V411" t="str">
        <f>"Trad IRN"</f>
        <v>Trad IRN</v>
      </c>
      <c r="W411">
        <v>100</v>
      </c>
      <c r="X411" t="s">
        <v>47</v>
      </c>
      <c r="Z411" t="s">
        <v>47</v>
      </c>
      <c r="AB411" t="s">
        <v>57</v>
      </c>
      <c r="AC411" t="str">
        <f>"05"</f>
        <v>05</v>
      </c>
      <c r="AD411" t="str">
        <f>"1"</f>
        <v>1</v>
      </c>
      <c r="AE411" t="s">
        <v>50</v>
      </c>
      <c r="AF411">
        <v>0</v>
      </c>
      <c r="AG411" t="s">
        <v>56</v>
      </c>
      <c r="AH411" t="str">
        <f>"Trad IRN"</f>
        <v>Trad IRN</v>
      </c>
      <c r="AI411" t="str">
        <f>"Bldg IRN"</f>
        <v>Bldg IRN</v>
      </c>
      <c r="AJ411" t="s">
        <v>48</v>
      </c>
      <c r="AK411" t="s">
        <v>48</v>
      </c>
      <c r="AL411" t="s">
        <v>53</v>
      </c>
      <c r="AM411">
        <v>1113.0999999999999</v>
      </c>
      <c r="AN411">
        <v>1113.0999999999999</v>
      </c>
      <c r="AO411">
        <v>15</v>
      </c>
    </row>
    <row r="412" spans="1:41" x14ac:dyDescent="0.3">
      <c r="A412" t="str">
        <f>"Trad IRN"</f>
        <v>Trad IRN</v>
      </c>
      <c r="B412" t="str">
        <f>"Bldg IRN"</f>
        <v>Bldg IRN</v>
      </c>
      <c r="C412" t="s">
        <v>41</v>
      </c>
      <c r="D412" t="s">
        <v>3</v>
      </c>
      <c r="E412" t="s">
        <v>80</v>
      </c>
      <c r="F412" t="s">
        <v>81</v>
      </c>
      <c r="G412" t="s">
        <v>82</v>
      </c>
      <c r="H412" t="s">
        <v>83</v>
      </c>
      <c r="I412" t="str">
        <f>"Trad IRN"</f>
        <v>Trad IRN</v>
      </c>
      <c r="J412" t="s">
        <v>43</v>
      </c>
      <c r="K412" t="s">
        <v>44</v>
      </c>
      <c r="L412" t="s">
        <v>45</v>
      </c>
      <c r="M412" t="s">
        <v>46</v>
      </c>
      <c r="N412" t="str">
        <f t="shared" si="42"/>
        <v>08/18/2022</v>
      </c>
      <c r="O412" t="str">
        <f t="shared" si="43"/>
        <v>12/31/2500</v>
      </c>
      <c r="P412">
        <v>1</v>
      </c>
      <c r="Q412">
        <v>1</v>
      </c>
      <c r="S412">
        <v>0</v>
      </c>
      <c r="T412">
        <v>1</v>
      </c>
      <c r="U412">
        <v>0</v>
      </c>
      <c r="V412" t="str">
        <f>"Trad IRN"</f>
        <v>Trad IRN</v>
      </c>
      <c r="W412">
        <v>100</v>
      </c>
      <c r="X412" t="s">
        <v>47</v>
      </c>
      <c r="Z412" t="s">
        <v>47</v>
      </c>
      <c r="AB412" t="str">
        <f>"02"</f>
        <v>02</v>
      </c>
      <c r="AC412" t="s">
        <v>48</v>
      </c>
      <c r="AD412" t="s">
        <v>49</v>
      </c>
      <c r="AE412" t="s">
        <v>50</v>
      </c>
      <c r="AF412">
        <v>0</v>
      </c>
      <c r="AG412" t="s">
        <v>56</v>
      </c>
      <c r="AH412" t="str">
        <f>"Trad IRN"</f>
        <v>Trad IRN</v>
      </c>
      <c r="AI412" t="str">
        <f>"Bldg IRN"</f>
        <v>Bldg IRN</v>
      </c>
      <c r="AJ412" t="s">
        <v>48</v>
      </c>
      <c r="AK412" t="s">
        <v>48</v>
      </c>
      <c r="AL412" t="s">
        <v>53</v>
      </c>
      <c r="AM412">
        <v>1113.0999999999999</v>
      </c>
      <c r="AN412">
        <v>1113.0999999999999</v>
      </c>
      <c r="AO412">
        <v>15</v>
      </c>
    </row>
    <row r="413" spans="1:41" x14ac:dyDescent="0.3">
      <c r="A413" t="str">
        <f>"Trad IRN"</f>
        <v>Trad IRN</v>
      </c>
      <c r="B413" t="str">
        <f>"Bldg IRN"</f>
        <v>Bldg IRN</v>
      </c>
      <c r="C413" t="s">
        <v>41</v>
      </c>
      <c r="D413" t="s">
        <v>3</v>
      </c>
      <c r="E413" t="s">
        <v>80</v>
      </c>
      <c r="F413" t="s">
        <v>81</v>
      </c>
      <c r="G413" t="s">
        <v>82</v>
      </c>
      <c r="H413" t="s">
        <v>83</v>
      </c>
      <c r="I413" t="str">
        <f>"Trad IRN"</f>
        <v>Trad IRN</v>
      </c>
      <c r="J413" t="s">
        <v>43</v>
      </c>
      <c r="K413" t="s">
        <v>44</v>
      </c>
      <c r="L413" t="s">
        <v>45</v>
      </c>
      <c r="M413" t="s">
        <v>46</v>
      </c>
      <c r="N413" t="str">
        <f t="shared" si="42"/>
        <v>08/18/2022</v>
      </c>
      <c r="O413" t="str">
        <f t="shared" si="43"/>
        <v>12/31/2500</v>
      </c>
      <c r="P413">
        <v>1</v>
      </c>
      <c r="Q413">
        <v>1</v>
      </c>
      <c r="R413">
        <v>1</v>
      </c>
      <c r="S413">
        <v>0</v>
      </c>
      <c r="T413">
        <v>1</v>
      </c>
      <c r="U413">
        <v>0</v>
      </c>
      <c r="V413" t="str">
        <f>"Trad IRN"</f>
        <v>Trad IRN</v>
      </c>
      <c r="W413">
        <v>100</v>
      </c>
      <c r="X413" t="s">
        <v>47</v>
      </c>
      <c r="Z413" t="s">
        <v>47</v>
      </c>
      <c r="AB413" t="str">
        <f>"03"</f>
        <v>03</v>
      </c>
      <c r="AC413" t="str">
        <f>"15"</f>
        <v>15</v>
      </c>
      <c r="AD413" t="str">
        <f>"2"</f>
        <v>2</v>
      </c>
      <c r="AE413" t="s">
        <v>50</v>
      </c>
      <c r="AF413">
        <v>0</v>
      </c>
      <c r="AG413" t="s">
        <v>56</v>
      </c>
      <c r="AH413" t="str">
        <f>"Trad IRN"</f>
        <v>Trad IRN</v>
      </c>
      <c r="AI413" t="str">
        <f>"Bldg IRN"</f>
        <v>Bldg IRN</v>
      </c>
      <c r="AJ413" t="s">
        <v>48</v>
      </c>
      <c r="AK413" t="s">
        <v>48</v>
      </c>
      <c r="AL413" t="s">
        <v>53</v>
      </c>
      <c r="AM413">
        <v>1113.0999999999999</v>
      </c>
      <c r="AN413">
        <v>1113.0999999999999</v>
      </c>
      <c r="AO413">
        <v>15</v>
      </c>
    </row>
    <row r="414" spans="1:41" x14ac:dyDescent="0.3">
      <c r="A414" t="str">
        <f>"Trad IRN"</f>
        <v>Trad IRN</v>
      </c>
      <c r="B414" t="str">
        <f>"Bldg IRN"</f>
        <v>Bldg IRN</v>
      </c>
      <c r="C414" t="s">
        <v>41</v>
      </c>
      <c r="D414" t="s">
        <v>3</v>
      </c>
      <c r="E414" t="s">
        <v>80</v>
      </c>
      <c r="F414" t="s">
        <v>81</v>
      </c>
      <c r="G414" t="s">
        <v>82</v>
      </c>
      <c r="H414" t="s">
        <v>83</v>
      </c>
      <c r="I414" t="str">
        <f>"Trad IRN"</f>
        <v>Trad IRN</v>
      </c>
      <c r="J414" t="s">
        <v>43</v>
      </c>
      <c r="K414" t="s">
        <v>44</v>
      </c>
      <c r="L414" t="s">
        <v>45</v>
      </c>
      <c r="M414" t="s">
        <v>59</v>
      </c>
      <c r="N414" t="str">
        <f t="shared" si="42"/>
        <v>08/18/2022</v>
      </c>
      <c r="O414" t="str">
        <f t="shared" si="43"/>
        <v>12/31/2500</v>
      </c>
      <c r="P414">
        <v>1</v>
      </c>
      <c r="Q414">
        <v>1</v>
      </c>
      <c r="S414">
        <v>1</v>
      </c>
      <c r="T414">
        <v>1</v>
      </c>
      <c r="U414">
        <v>0</v>
      </c>
      <c r="V414" t="s">
        <v>84</v>
      </c>
      <c r="W414">
        <v>100</v>
      </c>
      <c r="X414" t="s">
        <v>47</v>
      </c>
      <c r="Z414" t="s">
        <v>47</v>
      </c>
      <c r="AB414" t="str">
        <f>"05"</f>
        <v>05</v>
      </c>
      <c r="AC414" t="s">
        <v>48</v>
      </c>
      <c r="AD414" t="s">
        <v>49</v>
      </c>
      <c r="AE414" t="s">
        <v>50</v>
      </c>
      <c r="AF414">
        <v>0</v>
      </c>
      <c r="AG414" t="s">
        <v>56</v>
      </c>
      <c r="AH414" t="str">
        <f>"Trad IRN"</f>
        <v>Trad IRN</v>
      </c>
      <c r="AI414" t="str">
        <f>"Bldg IRN"</f>
        <v>Bldg IRN</v>
      </c>
      <c r="AJ414" t="s">
        <v>48</v>
      </c>
      <c r="AK414" t="s">
        <v>48</v>
      </c>
      <c r="AL414" t="s">
        <v>53</v>
      </c>
      <c r="AM414">
        <v>1113.0999999999999</v>
      </c>
      <c r="AN414">
        <v>1113.0999999999999</v>
      </c>
      <c r="AO414">
        <v>15</v>
      </c>
    </row>
    <row r="415" spans="1:41" x14ac:dyDescent="0.3">
      <c r="A415" t="str">
        <f>"Trad IRN"</f>
        <v>Trad IRN</v>
      </c>
      <c r="B415" t="str">
        <f>"Bldg IRN"</f>
        <v>Bldg IRN</v>
      </c>
      <c r="C415" t="s">
        <v>41</v>
      </c>
      <c r="D415" t="s">
        <v>3</v>
      </c>
      <c r="E415" t="s">
        <v>80</v>
      </c>
      <c r="F415" t="s">
        <v>81</v>
      </c>
      <c r="G415" t="s">
        <v>82</v>
      </c>
      <c r="H415" t="s">
        <v>83</v>
      </c>
      <c r="I415" t="str">
        <f>"Trad IRN"</f>
        <v>Trad IRN</v>
      </c>
      <c r="J415" t="s">
        <v>43</v>
      </c>
      <c r="K415" t="s">
        <v>44</v>
      </c>
      <c r="L415" t="s">
        <v>45</v>
      </c>
      <c r="M415" t="s">
        <v>46</v>
      </c>
      <c r="N415" t="str">
        <f t="shared" si="42"/>
        <v>08/18/2022</v>
      </c>
      <c r="O415" t="str">
        <f t="shared" si="43"/>
        <v>12/31/2500</v>
      </c>
      <c r="P415">
        <v>1</v>
      </c>
      <c r="Q415">
        <v>1</v>
      </c>
      <c r="S415">
        <v>0</v>
      </c>
      <c r="T415">
        <v>1</v>
      </c>
      <c r="U415">
        <v>0</v>
      </c>
      <c r="V415" t="str">
        <f>"Trad IRN"</f>
        <v>Trad IRN</v>
      </c>
      <c r="W415">
        <v>100</v>
      </c>
      <c r="X415" t="s">
        <v>47</v>
      </c>
      <c r="Z415" t="s">
        <v>47</v>
      </c>
      <c r="AB415" t="s">
        <v>57</v>
      </c>
      <c r="AC415" t="s">
        <v>48</v>
      </c>
      <c r="AD415" t="s">
        <v>49</v>
      </c>
      <c r="AE415" t="s">
        <v>55</v>
      </c>
      <c r="AF415">
        <v>0</v>
      </c>
      <c r="AG415" t="s">
        <v>56</v>
      </c>
      <c r="AH415" t="str">
        <f>"Trad IRN"</f>
        <v>Trad IRN</v>
      </c>
      <c r="AI415" t="str">
        <f>"Bldg IRN"</f>
        <v>Bldg IRN</v>
      </c>
      <c r="AJ415" t="s">
        <v>48</v>
      </c>
      <c r="AK415" t="s">
        <v>48</v>
      </c>
      <c r="AL415" t="s">
        <v>53</v>
      </c>
      <c r="AM415">
        <v>1113.0999999999999</v>
      </c>
      <c r="AN415">
        <v>1113.0999999999999</v>
      </c>
      <c r="AO415">
        <v>15</v>
      </c>
    </row>
    <row r="416" spans="1:41" x14ac:dyDescent="0.3">
      <c r="A416" t="str">
        <f>"Trad IRN"</f>
        <v>Trad IRN</v>
      </c>
      <c r="B416" t="str">
        <f>"Bldg IRN"</f>
        <v>Bldg IRN</v>
      </c>
      <c r="C416" t="s">
        <v>41</v>
      </c>
      <c r="D416" t="s">
        <v>3</v>
      </c>
      <c r="E416" t="s">
        <v>80</v>
      </c>
      <c r="F416" t="s">
        <v>81</v>
      </c>
      <c r="G416" t="s">
        <v>82</v>
      </c>
      <c r="H416" t="s">
        <v>83</v>
      </c>
      <c r="I416" t="str">
        <f>"Trad IRN"</f>
        <v>Trad IRN</v>
      </c>
      <c r="J416" t="s">
        <v>43</v>
      </c>
      <c r="K416" t="s">
        <v>44</v>
      </c>
      <c r="L416" t="s">
        <v>45</v>
      </c>
      <c r="M416" t="s">
        <v>46</v>
      </c>
      <c r="N416" t="str">
        <f t="shared" si="42"/>
        <v>08/18/2022</v>
      </c>
      <c r="O416" t="str">
        <f t="shared" si="43"/>
        <v>12/31/2500</v>
      </c>
      <c r="P416">
        <v>1</v>
      </c>
      <c r="Q416">
        <v>1</v>
      </c>
      <c r="R416">
        <v>1</v>
      </c>
      <c r="S416">
        <v>0</v>
      </c>
      <c r="T416">
        <v>1</v>
      </c>
      <c r="U416">
        <v>0</v>
      </c>
      <c r="V416" t="str">
        <f>"Trad IRN"</f>
        <v>Trad IRN</v>
      </c>
      <c r="W416">
        <v>100</v>
      </c>
      <c r="X416" t="s">
        <v>47</v>
      </c>
      <c r="Z416" t="s">
        <v>47</v>
      </c>
      <c r="AB416" t="str">
        <f>"04"</f>
        <v>04</v>
      </c>
      <c r="AC416" t="str">
        <f>"10"</f>
        <v>10</v>
      </c>
      <c r="AD416" t="str">
        <f>"2"</f>
        <v>2</v>
      </c>
      <c r="AE416" t="s">
        <v>55</v>
      </c>
      <c r="AF416">
        <v>0</v>
      </c>
      <c r="AG416" t="s">
        <v>56</v>
      </c>
      <c r="AH416" t="str">
        <f>"Trad IRN"</f>
        <v>Trad IRN</v>
      </c>
      <c r="AI416" t="str">
        <f>"Bldg IRN"</f>
        <v>Bldg IRN</v>
      </c>
      <c r="AJ416" t="s">
        <v>48</v>
      </c>
      <c r="AK416" t="s">
        <v>48</v>
      </c>
      <c r="AL416" t="s">
        <v>53</v>
      </c>
      <c r="AM416">
        <v>1113.0999999999999</v>
      </c>
      <c r="AN416">
        <v>1113.0999999999999</v>
      </c>
      <c r="AO416">
        <v>15</v>
      </c>
    </row>
    <row r="417" spans="1:41" x14ac:dyDescent="0.3">
      <c r="A417" t="str">
        <f>"Trad IRN"</f>
        <v>Trad IRN</v>
      </c>
      <c r="B417" t="str">
        <f>"Bldg IRN"</f>
        <v>Bldg IRN</v>
      </c>
      <c r="C417" t="s">
        <v>41</v>
      </c>
      <c r="D417" t="s">
        <v>3</v>
      </c>
      <c r="E417" t="s">
        <v>80</v>
      </c>
      <c r="F417" t="s">
        <v>81</v>
      </c>
      <c r="G417" t="s">
        <v>82</v>
      </c>
      <c r="H417" t="s">
        <v>83</v>
      </c>
      <c r="I417" t="str">
        <f>"Trad IRN"</f>
        <v>Trad IRN</v>
      </c>
      <c r="J417" t="s">
        <v>43</v>
      </c>
      <c r="K417" t="s">
        <v>44</v>
      </c>
      <c r="L417" t="s">
        <v>45</v>
      </c>
      <c r="M417" t="s">
        <v>46</v>
      </c>
      <c r="N417" t="str">
        <f t="shared" si="42"/>
        <v>08/18/2022</v>
      </c>
      <c r="O417" t="str">
        <f t="shared" si="43"/>
        <v>12/31/2500</v>
      </c>
      <c r="P417">
        <v>1</v>
      </c>
      <c r="Q417">
        <v>1</v>
      </c>
      <c r="S417">
        <v>0</v>
      </c>
      <c r="T417">
        <v>1</v>
      </c>
      <c r="U417">
        <v>0</v>
      </c>
      <c r="V417" t="str">
        <f>"Trad IRN"</f>
        <v>Trad IRN</v>
      </c>
      <c r="W417">
        <v>100</v>
      </c>
      <c r="X417" t="s">
        <v>47</v>
      </c>
      <c r="Z417" t="s">
        <v>47</v>
      </c>
      <c r="AB417" t="str">
        <f>"01"</f>
        <v>01</v>
      </c>
      <c r="AC417" t="s">
        <v>48</v>
      </c>
      <c r="AD417" t="s">
        <v>49</v>
      </c>
      <c r="AE417" t="s">
        <v>55</v>
      </c>
      <c r="AF417">
        <v>0</v>
      </c>
      <c r="AG417" t="s">
        <v>56</v>
      </c>
      <c r="AH417" t="str">
        <f>"Trad IRN"</f>
        <v>Trad IRN</v>
      </c>
      <c r="AI417" t="str">
        <f>"Bldg IRN"</f>
        <v>Bldg IRN</v>
      </c>
      <c r="AJ417" t="s">
        <v>48</v>
      </c>
      <c r="AK417" t="s">
        <v>48</v>
      </c>
      <c r="AL417" t="s">
        <v>53</v>
      </c>
      <c r="AM417">
        <v>1113.0999999999999</v>
      </c>
      <c r="AN417">
        <v>1113.0999999999999</v>
      </c>
      <c r="AO417">
        <v>15</v>
      </c>
    </row>
    <row r="418" spans="1:41" x14ac:dyDescent="0.3">
      <c r="A418" t="str">
        <f>"Trad IRN"</f>
        <v>Trad IRN</v>
      </c>
      <c r="B418" t="str">
        <f>"Bldg IRN"</f>
        <v>Bldg IRN</v>
      </c>
      <c r="C418" t="s">
        <v>41</v>
      </c>
      <c r="D418" t="s">
        <v>3</v>
      </c>
      <c r="E418" t="s">
        <v>80</v>
      </c>
      <c r="F418" t="s">
        <v>81</v>
      </c>
      <c r="G418" t="s">
        <v>82</v>
      </c>
      <c r="H418" t="s">
        <v>83</v>
      </c>
      <c r="I418" t="str">
        <f>"Trad IRN"</f>
        <v>Trad IRN</v>
      </c>
      <c r="J418" t="s">
        <v>43</v>
      </c>
      <c r="K418" t="s">
        <v>44</v>
      </c>
      <c r="L418" t="s">
        <v>45</v>
      </c>
      <c r="M418" t="s">
        <v>46</v>
      </c>
      <c r="N418" t="str">
        <f t="shared" si="42"/>
        <v>08/18/2022</v>
      </c>
      <c r="O418" t="str">
        <f t="shared" si="43"/>
        <v>12/31/2500</v>
      </c>
      <c r="P418">
        <v>1</v>
      </c>
      <c r="Q418">
        <v>1</v>
      </c>
      <c r="S418">
        <v>0</v>
      </c>
      <c r="T418">
        <v>1</v>
      </c>
      <c r="U418">
        <v>0</v>
      </c>
      <c r="V418" t="str">
        <f>"Trad IRN"</f>
        <v>Trad IRN</v>
      </c>
      <c r="W418">
        <v>100</v>
      </c>
      <c r="X418" t="s">
        <v>47</v>
      </c>
      <c r="Z418" t="s">
        <v>47</v>
      </c>
      <c r="AB418" t="str">
        <f>"05"</f>
        <v>05</v>
      </c>
      <c r="AC418" t="s">
        <v>48</v>
      </c>
      <c r="AD418" t="s">
        <v>49</v>
      </c>
      <c r="AE418" t="s">
        <v>55</v>
      </c>
      <c r="AF418">
        <v>2</v>
      </c>
      <c r="AG418" t="s">
        <v>56</v>
      </c>
      <c r="AH418" t="str">
        <f>"Trad IRN"</f>
        <v>Trad IRN</v>
      </c>
      <c r="AI418" t="str">
        <f>"Bldg IRN"</f>
        <v>Bldg IRN</v>
      </c>
      <c r="AJ418" t="s">
        <v>48</v>
      </c>
      <c r="AK418" t="s">
        <v>48</v>
      </c>
      <c r="AL418" t="s">
        <v>53</v>
      </c>
      <c r="AM418">
        <v>1113.0999999999999</v>
      </c>
      <c r="AN418">
        <v>1113.0999999999999</v>
      </c>
      <c r="AO418">
        <v>15</v>
      </c>
    </row>
    <row r="419" spans="1:41" x14ac:dyDescent="0.3">
      <c r="A419" t="str">
        <f>"Trad IRN"</f>
        <v>Trad IRN</v>
      </c>
      <c r="B419" t="str">
        <f>"Bldg IRN"</f>
        <v>Bldg IRN</v>
      </c>
      <c r="C419" t="s">
        <v>41</v>
      </c>
      <c r="D419" t="s">
        <v>3</v>
      </c>
      <c r="E419" t="s">
        <v>80</v>
      </c>
      <c r="F419" t="s">
        <v>81</v>
      </c>
      <c r="G419" t="s">
        <v>82</v>
      </c>
      <c r="H419" t="s">
        <v>83</v>
      </c>
      <c r="I419" t="str">
        <f>"Trad IRN"</f>
        <v>Trad IRN</v>
      </c>
      <c r="J419" t="s">
        <v>43</v>
      </c>
      <c r="K419" t="s">
        <v>44</v>
      </c>
      <c r="L419" t="s">
        <v>45</v>
      </c>
      <c r="M419" t="s">
        <v>46</v>
      </c>
      <c r="N419" t="str">
        <f t="shared" si="42"/>
        <v>08/18/2022</v>
      </c>
      <c r="O419" t="str">
        <f t="shared" si="43"/>
        <v>12/31/2500</v>
      </c>
      <c r="P419">
        <v>1</v>
      </c>
      <c r="Q419">
        <v>1</v>
      </c>
      <c r="S419">
        <v>0</v>
      </c>
      <c r="T419">
        <v>1</v>
      </c>
      <c r="U419">
        <v>0</v>
      </c>
      <c r="V419" t="str">
        <f>"Trad IRN"</f>
        <v>Trad IRN</v>
      </c>
      <c r="W419">
        <v>100</v>
      </c>
      <c r="X419" t="s">
        <v>47</v>
      </c>
      <c r="Z419" t="s">
        <v>47</v>
      </c>
      <c r="AB419" t="str">
        <f>"05"</f>
        <v>05</v>
      </c>
      <c r="AC419" t="s">
        <v>48</v>
      </c>
      <c r="AD419" t="s">
        <v>49</v>
      </c>
      <c r="AE419" t="s">
        <v>50</v>
      </c>
      <c r="AF419">
        <v>0</v>
      </c>
      <c r="AG419" t="s">
        <v>56</v>
      </c>
      <c r="AH419" t="str">
        <f>"Trad IRN"</f>
        <v>Trad IRN</v>
      </c>
      <c r="AI419" t="str">
        <f>"Bldg IRN"</f>
        <v>Bldg IRN</v>
      </c>
      <c r="AJ419" t="s">
        <v>48</v>
      </c>
      <c r="AK419" t="s">
        <v>48</v>
      </c>
      <c r="AL419" t="s">
        <v>53</v>
      </c>
      <c r="AM419">
        <v>1113.0999999999999</v>
      </c>
      <c r="AN419">
        <v>1113.0999999999999</v>
      </c>
      <c r="AO419">
        <v>15</v>
      </c>
    </row>
    <row r="420" spans="1:41" x14ac:dyDescent="0.3">
      <c r="A420" t="str">
        <f>"Trad IRN"</f>
        <v>Trad IRN</v>
      </c>
      <c r="B420" t="str">
        <f>"Bldg IRN"</f>
        <v>Bldg IRN</v>
      </c>
      <c r="C420" t="s">
        <v>41</v>
      </c>
      <c r="D420" t="s">
        <v>3</v>
      </c>
      <c r="E420" t="s">
        <v>80</v>
      </c>
      <c r="F420" t="s">
        <v>81</v>
      </c>
      <c r="G420" t="s">
        <v>82</v>
      </c>
      <c r="H420" t="s">
        <v>83</v>
      </c>
      <c r="I420" t="str">
        <f>"Trad IRN"</f>
        <v>Trad IRN</v>
      </c>
      <c r="J420" t="s">
        <v>43</v>
      </c>
      <c r="K420" t="s">
        <v>44</v>
      </c>
      <c r="L420" t="s">
        <v>45</v>
      </c>
      <c r="M420" t="s">
        <v>46</v>
      </c>
      <c r="N420" t="str">
        <f t="shared" si="42"/>
        <v>08/18/2022</v>
      </c>
      <c r="O420" t="str">
        <f t="shared" si="43"/>
        <v>12/31/2500</v>
      </c>
      <c r="P420">
        <v>1</v>
      </c>
      <c r="Q420">
        <v>1</v>
      </c>
      <c r="S420">
        <v>0</v>
      </c>
      <c r="T420">
        <v>1</v>
      </c>
      <c r="U420">
        <v>0</v>
      </c>
      <c r="V420" t="str">
        <f>"Trad IRN"</f>
        <v>Trad IRN</v>
      </c>
      <c r="W420">
        <v>100</v>
      </c>
      <c r="X420" t="s">
        <v>47</v>
      </c>
      <c r="Z420" t="s">
        <v>47</v>
      </c>
      <c r="AB420" t="str">
        <f>"01"</f>
        <v>01</v>
      </c>
      <c r="AC420" t="s">
        <v>48</v>
      </c>
      <c r="AD420" t="s">
        <v>49</v>
      </c>
      <c r="AE420" t="s">
        <v>50</v>
      </c>
      <c r="AF420">
        <v>0</v>
      </c>
      <c r="AG420" t="s">
        <v>56</v>
      </c>
      <c r="AH420" t="str">
        <f>"Trad IRN"</f>
        <v>Trad IRN</v>
      </c>
      <c r="AI420" t="str">
        <f>"Bldg IRN"</f>
        <v>Bldg IRN</v>
      </c>
      <c r="AJ420" t="s">
        <v>48</v>
      </c>
      <c r="AK420" t="s">
        <v>48</v>
      </c>
      <c r="AL420" t="s">
        <v>53</v>
      </c>
      <c r="AM420">
        <v>1113.0999999999999</v>
      </c>
      <c r="AN420">
        <v>1113.0999999999999</v>
      </c>
      <c r="AO420">
        <v>15</v>
      </c>
    </row>
    <row r="421" spans="1:41" x14ac:dyDescent="0.3">
      <c r="A421" t="str">
        <f>"Trad IRN"</f>
        <v>Trad IRN</v>
      </c>
      <c r="B421" t="str">
        <f>"Bldg IRN"</f>
        <v>Bldg IRN</v>
      </c>
      <c r="C421" t="s">
        <v>41</v>
      </c>
      <c r="D421" t="s">
        <v>3</v>
      </c>
      <c r="E421" t="s">
        <v>80</v>
      </c>
      <c r="F421" t="s">
        <v>81</v>
      </c>
      <c r="G421" t="s">
        <v>82</v>
      </c>
      <c r="H421" t="s">
        <v>83</v>
      </c>
      <c r="I421" t="str">
        <f>"Trad IRN"</f>
        <v>Trad IRN</v>
      </c>
      <c r="J421" t="s">
        <v>43</v>
      </c>
      <c r="K421" t="s">
        <v>44</v>
      </c>
      <c r="L421" t="s">
        <v>45</v>
      </c>
      <c r="M421" t="s">
        <v>46</v>
      </c>
      <c r="N421" t="str">
        <f t="shared" si="42"/>
        <v>08/18/2022</v>
      </c>
      <c r="O421" t="str">
        <f t="shared" si="43"/>
        <v>12/31/2500</v>
      </c>
      <c r="P421">
        <v>1</v>
      </c>
      <c r="Q421">
        <v>1</v>
      </c>
      <c r="S421">
        <v>0</v>
      </c>
      <c r="T421">
        <v>1</v>
      </c>
      <c r="U421">
        <v>0</v>
      </c>
      <c r="V421" t="str">
        <f>"Trad IRN"</f>
        <v>Trad IRN</v>
      </c>
      <c r="W421">
        <v>100</v>
      </c>
      <c r="X421" t="s">
        <v>47</v>
      </c>
      <c r="Z421" t="s">
        <v>47</v>
      </c>
      <c r="AB421" t="str">
        <f>"02"</f>
        <v>02</v>
      </c>
      <c r="AC421" t="s">
        <v>48</v>
      </c>
      <c r="AD421" t="s">
        <v>49</v>
      </c>
      <c r="AE421" t="s">
        <v>50</v>
      </c>
      <c r="AF421">
        <v>0</v>
      </c>
      <c r="AG421" t="s">
        <v>56</v>
      </c>
      <c r="AH421" t="str">
        <f>"Trad IRN"</f>
        <v>Trad IRN</v>
      </c>
      <c r="AI421" t="str">
        <f>"Bldg IRN"</f>
        <v>Bldg IRN</v>
      </c>
      <c r="AJ421" t="s">
        <v>48</v>
      </c>
      <c r="AK421" t="s">
        <v>48</v>
      </c>
      <c r="AL421" t="s">
        <v>53</v>
      </c>
      <c r="AM421">
        <v>1113.0999999999999</v>
      </c>
      <c r="AN421">
        <v>1113.0999999999999</v>
      </c>
      <c r="AO421">
        <v>15</v>
      </c>
    </row>
    <row r="422" spans="1:41" x14ac:dyDescent="0.3">
      <c r="A422" t="str">
        <f>"Trad IRN"</f>
        <v>Trad IRN</v>
      </c>
      <c r="B422" t="str">
        <f>"Bldg IRN"</f>
        <v>Bldg IRN</v>
      </c>
      <c r="C422" t="s">
        <v>41</v>
      </c>
      <c r="D422" t="s">
        <v>3</v>
      </c>
      <c r="E422" t="s">
        <v>80</v>
      </c>
      <c r="F422" t="s">
        <v>81</v>
      </c>
      <c r="G422" t="s">
        <v>82</v>
      </c>
      <c r="H422" t="s">
        <v>83</v>
      </c>
      <c r="I422" t="str">
        <f>"Trad IRN"</f>
        <v>Trad IRN</v>
      </c>
      <c r="J422" t="s">
        <v>43</v>
      </c>
      <c r="K422" t="s">
        <v>44</v>
      </c>
      <c r="L422" t="s">
        <v>45</v>
      </c>
      <c r="M422" t="s">
        <v>46</v>
      </c>
      <c r="N422" t="str">
        <f t="shared" si="42"/>
        <v>08/18/2022</v>
      </c>
      <c r="O422" t="str">
        <f>"11/11/2022"</f>
        <v>11/11/2022</v>
      </c>
      <c r="P422">
        <v>0.32518200000000003</v>
      </c>
      <c r="Q422">
        <v>0.32518200000000003</v>
      </c>
      <c r="R422">
        <v>0.32518200000000003</v>
      </c>
      <c r="S422">
        <v>0</v>
      </c>
      <c r="T422">
        <v>0.32518200000000003</v>
      </c>
      <c r="U422">
        <v>0</v>
      </c>
      <c r="V422" t="str">
        <f>"Trad IRN"</f>
        <v>Trad IRN</v>
      </c>
      <c r="W422">
        <v>100</v>
      </c>
      <c r="X422" t="s">
        <v>47</v>
      </c>
      <c r="Z422" t="s">
        <v>47</v>
      </c>
      <c r="AB422" t="str">
        <f>"01"</f>
        <v>01</v>
      </c>
      <c r="AC422" t="str">
        <f>"12"</f>
        <v>12</v>
      </c>
      <c r="AD422" t="str">
        <f>"6"</f>
        <v>6</v>
      </c>
      <c r="AE422" t="s">
        <v>50</v>
      </c>
      <c r="AF422">
        <v>0</v>
      </c>
      <c r="AG422" t="s">
        <v>56</v>
      </c>
      <c r="AH422" t="str">
        <f>"Trad IRN"</f>
        <v>Trad IRN</v>
      </c>
      <c r="AI422" t="str">
        <f>"Bldg IRN"</f>
        <v>Bldg IRN</v>
      </c>
      <c r="AJ422" t="s">
        <v>48</v>
      </c>
      <c r="AK422" t="s">
        <v>48</v>
      </c>
      <c r="AL422" t="s">
        <v>53</v>
      </c>
      <c r="AM422">
        <v>361.96</v>
      </c>
      <c r="AN422">
        <v>1113.0999999999999</v>
      </c>
      <c r="AO422">
        <v>15</v>
      </c>
    </row>
    <row r="423" spans="1:41" x14ac:dyDescent="0.3">
      <c r="A423" t="str">
        <f>"Trad IRN"</f>
        <v>Trad IRN</v>
      </c>
      <c r="B423" t="str">
        <f>"Bldg IRN"</f>
        <v>Bldg IRN</v>
      </c>
      <c r="C423" t="s">
        <v>41</v>
      </c>
      <c r="D423" t="s">
        <v>3</v>
      </c>
      <c r="E423" t="s">
        <v>80</v>
      </c>
      <c r="F423" t="s">
        <v>81</v>
      </c>
      <c r="G423" t="s">
        <v>82</v>
      </c>
      <c r="H423" t="s">
        <v>83</v>
      </c>
      <c r="I423" t="str">
        <f>"Trad IRN"</f>
        <v>Trad IRN</v>
      </c>
      <c r="J423" t="s">
        <v>43</v>
      </c>
      <c r="K423" t="s">
        <v>44</v>
      </c>
      <c r="L423" t="s">
        <v>45</v>
      </c>
      <c r="M423" t="s">
        <v>46</v>
      </c>
      <c r="N423" t="str">
        <f t="shared" si="42"/>
        <v>08/18/2022</v>
      </c>
      <c r="O423" t="str">
        <f t="shared" ref="O423:O442" si="44">"12/31/2500"</f>
        <v>12/31/2500</v>
      </c>
      <c r="P423">
        <v>1</v>
      </c>
      <c r="Q423">
        <v>1</v>
      </c>
      <c r="S423">
        <v>1</v>
      </c>
      <c r="T423">
        <v>1</v>
      </c>
      <c r="U423">
        <v>0</v>
      </c>
      <c r="V423" t="str">
        <f>"Trad IRN"</f>
        <v>Trad IRN</v>
      </c>
      <c r="W423">
        <v>100</v>
      </c>
      <c r="X423" t="s">
        <v>47</v>
      </c>
      <c r="Z423" t="s">
        <v>47</v>
      </c>
      <c r="AB423" t="str">
        <f>"04"</f>
        <v>04</v>
      </c>
      <c r="AC423" t="s">
        <v>48</v>
      </c>
      <c r="AD423" t="s">
        <v>49</v>
      </c>
      <c r="AE423" t="s">
        <v>50</v>
      </c>
      <c r="AF423">
        <v>0</v>
      </c>
      <c r="AG423" t="s">
        <v>56</v>
      </c>
      <c r="AH423" t="str">
        <f>"Trad IRN"</f>
        <v>Trad IRN</v>
      </c>
      <c r="AI423" t="str">
        <f>"Bldg IRN"</f>
        <v>Bldg IRN</v>
      </c>
      <c r="AJ423" t="s">
        <v>48</v>
      </c>
      <c r="AK423" t="s">
        <v>48</v>
      </c>
      <c r="AL423" t="s">
        <v>53</v>
      </c>
      <c r="AM423">
        <v>1113.0999999999999</v>
      </c>
      <c r="AN423">
        <v>1113.0999999999999</v>
      </c>
      <c r="AO423">
        <v>15</v>
      </c>
    </row>
    <row r="424" spans="1:41" x14ac:dyDescent="0.3">
      <c r="A424" t="str">
        <f>"Trad IRN"</f>
        <v>Trad IRN</v>
      </c>
      <c r="B424" t="str">
        <f>"Bldg IRN"</f>
        <v>Bldg IRN</v>
      </c>
      <c r="C424" t="s">
        <v>41</v>
      </c>
      <c r="D424" t="s">
        <v>3</v>
      </c>
      <c r="E424" t="s">
        <v>80</v>
      </c>
      <c r="F424" t="s">
        <v>81</v>
      </c>
      <c r="G424" t="s">
        <v>82</v>
      </c>
      <c r="H424" t="s">
        <v>83</v>
      </c>
      <c r="I424" t="str">
        <f>"Trad IRN"</f>
        <v>Trad IRN</v>
      </c>
      <c r="J424" t="s">
        <v>43</v>
      </c>
      <c r="K424" t="s">
        <v>44</v>
      </c>
      <c r="L424" t="s">
        <v>45</v>
      </c>
      <c r="M424" t="s">
        <v>46</v>
      </c>
      <c r="N424" t="str">
        <f t="shared" si="42"/>
        <v>08/18/2022</v>
      </c>
      <c r="O424" t="str">
        <f t="shared" si="44"/>
        <v>12/31/2500</v>
      </c>
      <c r="P424">
        <v>1</v>
      </c>
      <c r="Q424">
        <v>1</v>
      </c>
      <c r="R424">
        <v>1</v>
      </c>
      <c r="S424">
        <v>0</v>
      </c>
      <c r="T424">
        <v>1</v>
      </c>
      <c r="U424">
        <v>0</v>
      </c>
      <c r="V424" t="str">
        <f>"Trad IRN"</f>
        <v>Trad IRN</v>
      </c>
      <c r="W424">
        <v>100</v>
      </c>
      <c r="X424" t="s">
        <v>47</v>
      </c>
      <c r="Z424" t="s">
        <v>47</v>
      </c>
      <c r="AB424" t="str">
        <f>"01"</f>
        <v>01</v>
      </c>
      <c r="AC424" t="str">
        <f>"01"</f>
        <v>01</v>
      </c>
      <c r="AD424" t="str">
        <f>"5"</f>
        <v>5</v>
      </c>
      <c r="AE424" t="s">
        <v>50</v>
      </c>
      <c r="AF424">
        <v>0</v>
      </c>
      <c r="AG424" t="s">
        <v>56</v>
      </c>
      <c r="AH424" t="str">
        <f>"Trad IRN"</f>
        <v>Trad IRN</v>
      </c>
      <c r="AI424" t="str">
        <f>"Bldg IRN"</f>
        <v>Bldg IRN</v>
      </c>
      <c r="AJ424" t="s">
        <v>48</v>
      </c>
      <c r="AK424" t="s">
        <v>48</v>
      </c>
      <c r="AL424" t="s">
        <v>53</v>
      </c>
      <c r="AM424">
        <v>1113.0999999999999</v>
      </c>
      <c r="AN424">
        <v>1113.0999999999999</v>
      </c>
      <c r="AO424">
        <v>15</v>
      </c>
    </row>
    <row r="425" spans="1:41" x14ac:dyDescent="0.3">
      <c r="A425" t="str">
        <f>"Trad IRN"</f>
        <v>Trad IRN</v>
      </c>
      <c r="B425" t="str">
        <f>"Bldg IRN"</f>
        <v>Bldg IRN</v>
      </c>
      <c r="C425" t="s">
        <v>41</v>
      </c>
      <c r="D425" t="s">
        <v>3</v>
      </c>
      <c r="E425" t="s">
        <v>80</v>
      </c>
      <c r="F425" t="s">
        <v>81</v>
      </c>
      <c r="G425" t="s">
        <v>82</v>
      </c>
      <c r="H425" t="s">
        <v>83</v>
      </c>
      <c r="I425" t="str">
        <f>"Trad IRN"</f>
        <v>Trad IRN</v>
      </c>
      <c r="J425" t="s">
        <v>43</v>
      </c>
      <c r="K425" t="s">
        <v>44</v>
      </c>
      <c r="L425" t="s">
        <v>45</v>
      </c>
      <c r="M425" t="s">
        <v>46</v>
      </c>
      <c r="N425" t="str">
        <f t="shared" si="42"/>
        <v>08/18/2022</v>
      </c>
      <c r="O425" t="str">
        <f t="shared" si="44"/>
        <v>12/31/2500</v>
      </c>
      <c r="P425">
        <v>1</v>
      </c>
      <c r="Q425">
        <v>1</v>
      </c>
      <c r="S425">
        <v>0</v>
      </c>
      <c r="T425">
        <v>1</v>
      </c>
      <c r="U425">
        <v>0</v>
      </c>
      <c r="V425" t="str">
        <f>"Trad IRN"</f>
        <v>Trad IRN</v>
      </c>
      <c r="W425">
        <v>100</v>
      </c>
      <c r="X425" t="s">
        <v>47</v>
      </c>
      <c r="Z425" t="s">
        <v>47</v>
      </c>
      <c r="AB425" t="s">
        <v>57</v>
      </c>
      <c r="AC425" t="s">
        <v>48</v>
      </c>
      <c r="AD425" t="s">
        <v>49</v>
      </c>
      <c r="AE425" t="s">
        <v>50</v>
      </c>
      <c r="AF425">
        <v>0</v>
      </c>
      <c r="AG425" t="s">
        <v>56</v>
      </c>
      <c r="AH425" t="str">
        <f>"Trad IRN"</f>
        <v>Trad IRN</v>
      </c>
      <c r="AI425" t="str">
        <f>"Bldg IRN"</f>
        <v>Bldg IRN</v>
      </c>
      <c r="AJ425" t="s">
        <v>48</v>
      </c>
      <c r="AK425" t="s">
        <v>48</v>
      </c>
      <c r="AL425" t="s">
        <v>53</v>
      </c>
      <c r="AM425">
        <v>1113.0999999999999</v>
      </c>
      <c r="AN425">
        <v>1113.0999999999999</v>
      </c>
      <c r="AO425">
        <v>15</v>
      </c>
    </row>
    <row r="426" spans="1:41" x14ac:dyDescent="0.3">
      <c r="A426" t="str">
        <f>"Trad IRN"</f>
        <v>Trad IRN</v>
      </c>
      <c r="B426" t="str">
        <f>"Bldg IRN"</f>
        <v>Bldg IRN</v>
      </c>
      <c r="C426" t="s">
        <v>41</v>
      </c>
      <c r="D426" t="s">
        <v>3</v>
      </c>
      <c r="E426" t="s">
        <v>80</v>
      </c>
      <c r="F426" t="s">
        <v>81</v>
      </c>
      <c r="G426" t="s">
        <v>82</v>
      </c>
      <c r="H426" t="s">
        <v>83</v>
      </c>
      <c r="I426" t="str">
        <f>"Trad IRN"</f>
        <v>Trad IRN</v>
      </c>
      <c r="J426" t="s">
        <v>43</v>
      </c>
      <c r="K426" t="s">
        <v>44</v>
      </c>
      <c r="L426" t="s">
        <v>45</v>
      </c>
      <c r="M426" t="s">
        <v>46</v>
      </c>
      <c r="N426" t="str">
        <f t="shared" si="42"/>
        <v>08/18/2022</v>
      </c>
      <c r="O426" t="str">
        <f t="shared" si="44"/>
        <v>12/31/2500</v>
      </c>
      <c r="P426">
        <v>1</v>
      </c>
      <c r="Q426">
        <v>1</v>
      </c>
      <c r="S426">
        <v>0</v>
      </c>
      <c r="T426">
        <v>1</v>
      </c>
      <c r="U426">
        <v>0</v>
      </c>
      <c r="V426" t="str">
        <f>"Trad IRN"</f>
        <v>Trad IRN</v>
      </c>
      <c r="W426">
        <v>100</v>
      </c>
      <c r="X426" t="s">
        <v>47</v>
      </c>
      <c r="Z426" t="s">
        <v>47</v>
      </c>
      <c r="AB426" t="str">
        <f>"05"</f>
        <v>05</v>
      </c>
      <c r="AC426" t="s">
        <v>48</v>
      </c>
      <c r="AD426" t="s">
        <v>49</v>
      </c>
      <c r="AE426" t="s">
        <v>50</v>
      </c>
      <c r="AF426">
        <v>0</v>
      </c>
      <c r="AG426" t="s">
        <v>56</v>
      </c>
      <c r="AH426" t="str">
        <f>"Trad IRN"</f>
        <v>Trad IRN</v>
      </c>
      <c r="AI426" t="str">
        <f>"Bldg IRN"</f>
        <v>Bldg IRN</v>
      </c>
      <c r="AJ426" t="s">
        <v>48</v>
      </c>
      <c r="AK426" t="s">
        <v>48</v>
      </c>
      <c r="AL426" t="s">
        <v>53</v>
      </c>
      <c r="AM426">
        <v>1113.0999999999999</v>
      </c>
      <c r="AN426">
        <v>1113.0999999999999</v>
      </c>
      <c r="AO426">
        <v>15</v>
      </c>
    </row>
    <row r="427" spans="1:41" x14ac:dyDescent="0.3">
      <c r="A427" t="str">
        <f>"Trad IRN"</f>
        <v>Trad IRN</v>
      </c>
      <c r="B427" t="str">
        <f>"Bldg IRN"</f>
        <v>Bldg IRN</v>
      </c>
      <c r="C427" t="s">
        <v>41</v>
      </c>
      <c r="D427" t="s">
        <v>3</v>
      </c>
      <c r="E427" t="s">
        <v>80</v>
      </c>
      <c r="F427" t="s">
        <v>81</v>
      </c>
      <c r="G427" t="s">
        <v>82</v>
      </c>
      <c r="H427" t="s">
        <v>83</v>
      </c>
      <c r="I427" t="str">
        <f>"Trad IRN"</f>
        <v>Trad IRN</v>
      </c>
      <c r="J427" t="s">
        <v>43</v>
      </c>
      <c r="K427" t="s">
        <v>44</v>
      </c>
      <c r="L427" t="s">
        <v>45</v>
      </c>
      <c r="M427" t="s">
        <v>46</v>
      </c>
      <c r="N427" t="str">
        <f t="shared" si="42"/>
        <v>08/18/2022</v>
      </c>
      <c r="O427" t="str">
        <f t="shared" si="44"/>
        <v>12/31/2500</v>
      </c>
      <c r="P427">
        <v>1</v>
      </c>
      <c r="Q427">
        <v>1</v>
      </c>
      <c r="S427">
        <v>0</v>
      </c>
      <c r="T427">
        <v>1</v>
      </c>
      <c r="U427">
        <v>0</v>
      </c>
      <c r="V427" t="str">
        <f>"Trad IRN"</f>
        <v>Trad IRN</v>
      </c>
      <c r="W427">
        <v>100</v>
      </c>
      <c r="X427" t="s">
        <v>47</v>
      </c>
      <c r="Z427" t="s">
        <v>47</v>
      </c>
      <c r="AB427" t="str">
        <f>"01"</f>
        <v>01</v>
      </c>
      <c r="AC427" t="s">
        <v>48</v>
      </c>
      <c r="AD427" t="s">
        <v>49</v>
      </c>
      <c r="AE427" t="s">
        <v>50</v>
      </c>
      <c r="AF427">
        <v>0</v>
      </c>
      <c r="AG427" t="s">
        <v>56</v>
      </c>
      <c r="AH427" t="str">
        <f>"Trad IRN"</f>
        <v>Trad IRN</v>
      </c>
      <c r="AI427" t="str">
        <f>"Bldg IRN"</f>
        <v>Bldg IRN</v>
      </c>
      <c r="AJ427" t="s">
        <v>48</v>
      </c>
      <c r="AK427" t="s">
        <v>48</v>
      </c>
      <c r="AL427" t="s">
        <v>53</v>
      </c>
      <c r="AM427">
        <v>1113.0999999999999</v>
      </c>
      <c r="AN427">
        <v>1113.0999999999999</v>
      </c>
      <c r="AO427">
        <v>15</v>
      </c>
    </row>
    <row r="428" spans="1:41" x14ac:dyDescent="0.3">
      <c r="A428" t="str">
        <f>"Trad IRN"</f>
        <v>Trad IRN</v>
      </c>
      <c r="B428" t="str">
        <f>"Bldg IRN"</f>
        <v>Bldg IRN</v>
      </c>
      <c r="C428" t="s">
        <v>41</v>
      </c>
      <c r="D428" t="s">
        <v>3</v>
      </c>
      <c r="E428" t="s">
        <v>80</v>
      </c>
      <c r="F428" t="s">
        <v>81</v>
      </c>
      <c r="G428" t="s">
        <v>82</v>
      </c>
      <c r="H428" t="s">
        <v>83</v>
      </c>
      <c r="I428" t="str">
        <f>"Trad IRN"</f>
        <v>Trad IRN</v>
      </c>
      <c r="J428" t="s">
        <v>43</v>
      </c>
      <c r="K428" t="s">
        <v>44</v>
      </c>
      <c r="L428" t="s">
        <v>45</v>
      </c>
      <c r="M428" t="s">
        <v>46</v>
      </c>
      <c r="N428" t="str">
        <f t="shared" si="42"/>
        <v>08/18/2022</v>
      </c>
      <c r="O428" t="str">
        <f t="shared" si="44"/>
        <v>12/31/2500</v>
      </c>
      <c r="P428">
        <v>1</v>
      </c>
      <c r="Q428">
        <v>1</v>
      </c>
      <c r="S428">
        <v>0</v>
      </c>
      <c r="T428">
        <v>1</v>
      </c>
      <c r="U428">
        <v>0</v>
      </c>
      <c r="V428" t="str">
        <f>"Trad IRN"</f>
        <v>Trad IRN</v>
      </c>
      <c r="W428">
        <v>100</v>
      </c>
      <c r="X428" t="s">
        <v>47</v>
      </c>
      <c r="Z428" t="s">
        <v>47</v>
      </c>
      <c r="AB428" t="s">
        <v>57</v>
      </c>
      <c r="AC428" t="s">
        <v>48</v>
      </c>
      <c r="AD428" t="s">
        <v>49</v>
      </c>
      <c r="AE428" t="s">
        <v>50</v>
      </c>
      <c r="AF428">
        <v>0</v>
      </c>
      <c r="AG428" t="s">
        <v>56</v>
      </c>
      <c r="AH428" t="str">
        <f>"Trad IRN"</f>
        <v>Trad IRN</v>
      </c>
      <c r="AI428" t="str">
        <f>"Bldg IRN"</f>
        <v>Bldg IRN</v>
      </c>
      <c r="AJ428" t="s">
        <v>48</v>
      </c>
      <c r="AK428" t="s">
        <v>48</v>
      </c>
      <c r="AL428" t="s">
        <v>53</v>
      </c>
      <c r="AM428">
        <v>1113.0999999999999</v>
      </c>
      <c r="AN428">
        <v>1113.0999999999999</v>
      </c>
      <c r="AO428">
        <v>15</v>
      </c>
    </row>
    <row r="429" spans="1:41" x14ac:dyDescent="0.3">
      <c r="A429" t="str">
        <f>"Trad IRN"</f>
        <v>Trad IRN</v>
      </c>
      <c r="B429" t="str">
        <f>"Bldg IRN"</f>
        <v>Bldg IRN</v>
      </c>
      <c r="C429" t="s">
        <v>41</v>
      </c>
      <c r="D429" t="s">
        <v>3</v>
      </c>
      <c r="E429" t="s">
        <v>80</v>
      </c>
      <c r="F429" t="s">
        <v>81</v>
      </c>
      <c r="G429" t="s">
        <v>82</v>
      </c>
      <c r="H429" t="s">
        <v>83</v>
      </c>
      <c r="I429" t="str">
        <f>"Trad IRN"</f>
        <v>Trad IRN</v>
      </c>
      <c r="J429" t="s">
        <v>43</v>
      </c>
      <c r="K429" t="s">
        <v>44</v>
      </c>
      <c r="L429" t="s">
        <v>45</v>
      </c>
      <c r="M429" t="s">
        <v>46</v>
      </c>
      <c r="N429" t="str">
        <f t="shared" si="42"/>
        <v>08/18/2022</v>
      </c>
      <c r="O429" t="str">
        <f t="shared" si="44"/>
        <v>12/31/2500</v>
      </c>
      <c r="P429">
        <v>1</v>
      </c>
      <c r="Q429">
        <v>1</v>
      </c>
      <c r="S429">
        <v>0</v>
      </c>
      <c r="T429">
        <v>1</v>
      </c>
      <c r="U429">
        <v>0</v>
      </c>
      <c r="V429" t="str">
        <f>"Trad IRN"</f>
        <v>Trad IRN</v>
      </c>
      <c r="W429">
        <v>100</v>
      </c>
      <c r="X429" t="s">
        <v>47</v>
      </c>
      <c r="Z429" t="s">
        <v>47</v>
      </c>
      <c r="AB429" t="str">
        <f>"04"</f>
        <v>04</v>
      </c>
      <c r="AC429" t="s">
        <v>48</v>
      </c>
      <c r="AD429" t="s">
        <v>49</v>
      </c>
      <c r="AE429" t="s">
        <v>50</v>
      </c>
      <c r="AF429">
        <v>2</v>
      </c>
      <c r="AG429" t="s">
        <v>56</v>
      </c>
      <c r="AH429" t="str">
        <f>"Trad IRN"</f>
        <v>Trad IRN</v>
      </c>
      <c r="AI429" t="str">
        <f>"Bldg IRN"</f>
        <v>Bldg IRN</v>
      </c>
      <c r="AJ429" t="s">
        <v>48</v>
      </c>
      <c r="AK429" t="s">
        <v>48</v>
      </c>
      <c r="AL429" t="s">
        <v>53</v>
      </c>
      <c r="AM429">
        <v>1113.0999999999999</v>
      </c>
      <c r="AN429">
        <v>1113.0999999999999</v>
      </c>
      <c r="AO429">
        <v>15</v>
      </c>
    </row>
    <row r="430" spans="1:41" x14ac:dyDescent="0.3">
      <c r="A430" t="str">
        <f>"Trad IRN"</f>
        <v>Trad IRN</v>
      </c>
      <c r="B430" t="str">
        <f>"Bldg IRN"</f>
        <v>Bldg IRN</v>
      </c>
      <c r="C430" t="s">
        <v>41</v>
      </c>
      <c r="D430" t="s">
        <v>3</v>
      </c>
      <c r="E430" t="s">
        <v>80</v>
      </c>
      <c r="F430" t="s">
        <v>81</v>
      </c>
      <c r="G430" t="s">
        <v>82</v>
      </c>
      <c r="H430" t="s">
        <v>83</v>
      </c>
      <c r="I430" t="str">
        <f>"Trad IRN"</f>
        <v>Trad IRN</v>
      </c>
      <c r="J430" t="s">
        <v>43</v>
      </c>
      <c r="K430" t="s">
        <v>44</v>
      </c>
      <c r="L430" t="s">
        <v>45</v>
      </c>
      <c r="M430" t="s">
        <v>46</v>
      </c>
      <c r="N430" t="str">
        <f t="shared" si="42"/>
        <v>08/18/2022</v>
      </c>
      <c r="O430" t="str">
        <f t="shared" si="44"/>
        <v>12/31/2500</v>
      </c>
      <c r="P430">
        <v>1</v>
      </c>
      <c r="Q430">
        <v>1</v>
      </c>
      <c r="R430">
        <v>1</v>
      </c>
      <c r="S430">
        <v>0</v>
      </c>
      <c r="T430">
        <v>1</v>
      </c>
      <c r="U430">
        <v>0</v>
      </c>
      <c r="V430" t="str">
        <f>"Trad IRN"</f>
        <v>Trad IRN</v>
      </c>
      <c r="W430">
        <v>100</v>
      </c>
      <c r="X430" t="s">
        <v>47</v>
      </c>
      <c r="Z430" t="s">
        <v>47</v>
      </c>
      <c r="AB430" t="str">
        <f>"05"</f>
        <v>05</v>
      </c>
      <c r="AC430" t="str">
        <f>"15"</f>
        <v>15</v>
      </c>
      <c r="AD430" t="str">
        <f>"2"</f>
        <v>2</v>
      </c>
      <c r="AE430" t="s">
        <v>55</v>
      </c>
      <c r="AF430">
        <v>2</v>
      </c>
      <c r="AG430" t="s">
        <v>56</v>
      </c>
      <c r="AH430" t="str">
        <f>"Trad IRN"</f>
        <v>Trad IRN</v>
      </c>
      <c r="AI430" t="str">
        <f>"Bldg IRN"</f>
        <v>Bldg IRN</v>
      </c>
      <c r="AJ430" t="s">
        <v>48</v>
      </c>
      <c r="AK430" t="s">
        <v>48</v>
      </c>
      <c r="AL430" t="s">
        <v>53</v>
      </c>
      <c r="AM430">
        <v>1113.0999999999999</v>
      </c>
      <c r="AN430">
        <v>1113.0999999999999</v>
      </c>
      <c r="AO430">
        <v>15</v>
      </c>
    </row>
    <row r="431" spans="1:41" x14ac:dyDescent="0.3">
      <c r="A431" t="str">
        <f>"Trad IRN"</f>
        <v>Trad IRN</v>
      </c>
      <c r="B431" t="str">
        <f>"Bldg IRN"</f>
        <v>Bldg IRN</v>
      </c>
      <c r="C431" t="s">
        <v>41</v>
      </c>
      <c r="D431" t="s">
        <v>3</v>
      </c>
      <c r="E431" t="s">
        <v>80</v>
      </c>
      <c r="F431" t="s">
        <v>81</v>
      </c>
      <c r="G431" t="s">
        <v>82</v>
      </c>
      <c r="H431" t="s">
        <v>83</v>
      </c>
      <c r="I431" t="str">
        <f>"Trad IRN"</f>
        <v>Trad IRN</v>
      </c>
      <c r="J431" t="s">
        <v>43</v>
      </c>
      <c r="K431" t="s">
        <v>44</v>
      </c>
      <c r="L431" t="s">
        <v>45</v>
      </c>
      <c r="M431" t="s">
        <v>46</v>
      </c>
      <c r="N431" t="str">
        <f t="shared" si="42"/>
        <v>08/18/2022</v>
      </c>
      <c r="O431" t="str">
        <f t="shared" si="44"/>
        <v>12/31/2500</v>
      </c>
      <c r="P431">
        <v>1</v>
      </c>
      <c r="Q431">
        <v>1</v>
      </c>
      <c r="S431">
        <v>0</v>
      </c>
      <c r="T431">
        <v>1</v>
      </c>
      <c r="U431">
        <v>0</v>
      </c>
      <c r="V431" t="str">
        <f>"Trad IRN"</f>
        <v>Trad IRN</v>
      </c>
      <c r="W431">
        <v>100</v>
      </c>
      <c r="X431" t="s">
        <v>47</v>
      </c>
      <c r="Z431" t="s">
        <v>47</v>
      </c>
      <c r="AB431" t="str">
        <f>"05"</f>
        <v>05</v>
      </c>
      <c r="AC431" t="s">
        <v>48</v>
      </c>
      <c r="AD431" t="s">
        <v>49</v>
      </c>
      <c r="AE431" t="s">
        <v>50</v>
      </c>
      <c r="AF431">
        <v>0</v>
      </c>
      <c r="AG431" t="s">
        <v>56</v>
      </c>
      <c r="AH431" t="str">
        <f>"Trad IRN"</f>
        <v>Trad IRN</v>
      </c>
      <c r="AI431" t="str">
        <f>"Bldg IRN"</f>
        <v>Bldg IRN</v>
      </c>
      <c r="AJ431" t="s">
        <v>48</v>
      </c>
      <c r="AK431" t="s">
        <v>48</v>
      </c>
      <c r="AL431" t="s">
        <v>53</v>
      </c>
      <c r="AM431">
        <v>1113.0999999999999</v>
      </c>
      <c r="AN431">
        <v>1113.0999999999999</v>
      </c>
      <c r="AO431">
        <v>15</v>
      </c>
    </row>
    <row r="432" spans="1:41" x14ac:dyDescent="0.3">
      <c r="A432" t="str">
        <f>"Trad IRN"</f>
        <v>Trad IRN</v>
      </c>
      <c r="B432" t="str">
        <f>"Bldg IRN"</f>
        <v>Bldg IRN</v>
      </c>
      <c r="C432" t="s">
        <v>41</v>
      </c>
      <c r="D432" t="s">
        <v>3</v>
      </c>
      <c r="E432" t="s">
        <v>80</v>
      </c>
      <c r="F432" t="s">
        <v>81</v>
      </c>
      <c r="G432" t="s">
        <v>82</v>
      </c>
      <c r="H432" t="s">
        <v>83</v>
      </c>
      <c r="I432" t="str">
        <f>"Trad IRN"</f>
        <v>Trad IRN</v>
      </c>
      <c r="J432" t="s">
        <v>43</v>
      </c>
      <c r="K432" t="s">
        <v>44</v>
      </c>
      <c r="L432" t="s">
        <v>45</v>
      </c>
      <c r="M432" t="s">
        <v>46</v>
      </c>
      <c r="N432" t="str">
        <f t="shared" si="42"/>
        <v>08/18/2022</v>
      </c>
      <c r="O432" t="str">
        <f t="shared" si="44"/>
        <v>12/31/2500</v>
      </c>
      <c r="P432">
        <v>1</v>
      </c>
      <c r="Q432">
        <v>1</v>
      </c>
      <c r="R432">
        <v>1</v>
      </c>
      <c r="S432">
        <v>0</v>
      </c>
      <c r="T432">
        <v>1</v>
      </c>
      <c r="U432">
        <v>0</v>
      </c>
      <c r="V432" t="str">
        <f>"Trad IRN"</f>
        <v>Trad IRN</v>
      </c>
      <c r="W432">
        <v>100</v>
      </c>
      <c r="X432" t="s">
        <v>47</v>
      </c>
      <c r="Z432" t="s">
        <v>47</v>
      </c>
      <c r="AB432" t="str">
        <f>"04"</f>
        <v>04</v>
      </c>
      <c r="AC432" t="str">
        <f>"15"</f>
        <v>15</v>
      </c>
      <c r="AD432" t="str">
        <f>"2"</f>
        <v>2</v>
      </c>
      <c r="AE432" t="s">
        <v>50</v>
      </c>
      <c r="AF432">
        <v>0</v>
      </c>
      <c r="AG432" t="s">
        <v>56</v>
      </c>
      <c r="AH432" t="str">
        <f>"Trad IRN"</f>
        <v>Trad IRN</v>
      </c>
      <c r="AI432" t="str">
        <f>"Bldg IRN"</f>
        <v>Bldg IRN</v>
      </c>
      <c r="AJ432" t="s">
        <v>48</v>
      </c>
      <c r="AK432" t="s">
        <v>48</v>
      </c>
      <c r="AL432" t="s">
        <v>53</v>
      </c>
      <c r="AM432">
        <v>1113.0999999999999</v>
      </c>
      <c r="AN432">
        <v>1113.0999999999999</v>
      </c>
      <c r="AO432">
        <v>15</v>
      </c>
    </row>
    <row r="433" spans="1:41" x14ac:dyDescent="0.3">
      <c r="A433" t="str">
        <f>"Trad IRN"</f>
        <v>Trad IRN</v>
      </c>
      <c r="B433" t="str">
        <f>"Bldg IRN"</f>
        <v>Bldg IRN</v>
      </c>
      <c r="C433" t="s">
        <v>41</v>
      </c>
      <c r="D433" t="s">
        <v>3</v>
      </c>
      <c r="E433" t="s">
        <v>80</v>
      </c>
      <c r="F433" t="s">
        <v>81</v>
      </c>
      <c r="G433" t="s">
        <v>82</v>
      </c>
      <c r="H433" t="s">
        <v>83</v>
      </c>
      <c r="I433" t="str">
        <f>"Trad IRN"</f>
        <v>Trad IRN</v>
      </c>
      <c r="J433" t="s">
        <v>43</v>
      </c>
      <c r="K433" t="s">
        <v>44</v>
      </c>
      <c r="L433" t="s">
        <v>45</v>
      </c>
      <c r="M433" t="s">
        <v>46</v>
      </c>
      <c r="N433" t="str">
        <f>"09/14/2022"</f>
        <v>09/14/2022</v>
      </c>
      <c r="O433" t="str">
        <f t="shared" si="44"/>
        <v>12/31/2500</v>
      </c>
      <c r="P433">
        <v>0.89618200000000003</v>
      </c>
      <c r="Q433">
        <v>0.89618200000000003</v>
      </c>
      <c r="S433">
        <v>0</v>
      </c>
      <c r="T433">
        <v>0.89618200000000003</v>
      </c>
      <c r="U433">
        <v>0</v>
      </c>
      <c r="V433" t="str">
        <f>"Trad IRN"</f>
        <v>Trad IRN</v>
      </c>
      <c r="W433">
        <v>100</v>
      </c>
      <c r="X433" t="s">
        <v>47</v>
      </c>
      <c r="Z433" t="s">
        <v>47</v>
      </c>
      <c r="AB433" t="str">
        <f>"03"</f>
        <v>03</v>
      </c>
      <c r="AC433" t="s">
        <v>48</v>
      </c>
      <c r="AD433" t="s">
        <v>49</v>
      </c>
      <c r="AE433" t="s">
        <v>50</v>
      </c>
      <c r="AF433">
        <v>1</v>
      </c>
      <c r="AG433" t="s">
        <v>56</v>
      </c>
      <c r="AH433" t="str">
        <f>"Trad IRN"</f>
        <v>Trad IRN</v>
      </c>
      <c r="AI433" t="str">
        <f>"Bldg IRN"</f>
        <v>Bldg IRN</v>
      </c>
      <c r="AJ433" t="s">
        <v>48</v>
      </c>
      <c r="AK433" t="s">
        <v>48</v>
      </c>
      <c r="AL433" t="s">
        <v>53</v>
      </c>
      <c r="AM433">
        <v>997.54</v>
      </c>
      <c r="AN433">
        <v>1113.0999999999999</v>
      </c>
      <c r="AO433">
        <v>15</v>
      </c>
    </row>
    <row r="434" spans="1:41" x14ac:dyDescent="0.3">
      <c r="A434" t="str">
        <f>"Trad IRN"</f>
        <v>Trad IRN</v>
      </c>
      <c r="B434" t="str">
        <f>"Bldg IRN"</f>
        <v>Bldg IRN</v>
      </c>
      <c r="C434" t="s">
        <v>41</v>
      </c>
      <c r="D434" t="s">
        <v>3</v>
      </c>
      <c r="E434" t="s">
        <v>80</v>
      </c>
      <c r="F434" t="s">
        <v>81</v>
      </c>
      <c r="G434" t="s">
        <v>82</v>
      </c>
      <c r="H434" t="s">
        <v>83</v>
      </c>
      <c r="I434" t="str">
        <f>"Trad IRN"</f>
        <v>Trad IRN</v>
      </c>
      <c r="J434" t="s">
        <v>43</v>
      </c>
      <c r="K434" t="s">
        <v>44</v>
      </c>
      <c r="L434" t="s">
        <v>45</v>
      </c>
      <c r="M434" t="s">
        <v>46</v>
      </c>
      <c r="N434" t="str">
        <f t="shared" ref="N434:N441" si="45">"08/18/2022"</f>
        <v>08/18/2022</v>
      </c>
      <c r="O434" t="str">
        <f t="shared" si="44"/>
        <v>12/31/2500</v>
      </c>
      <c r="P434">
        <v>1</v>
      </c>
      <c r="Q434">
        <v>1</v>
      </c>
      <c r="S434">
        <v>0</v>
      </c>
      <c r="T434">
        <v>1</v>
      </c>
      <c r="U434">
        <v>0</v>
      </c>
      <c r="V434" t="str">
        <f>"Trad IRN"</f>
        <v>Trad IRN</v>
      </c>
      <c r="W434">
        <v>100</v>
      </c>
      <c r="X434" t="s">
        <v>47</v>
      </c>
      <c r="Z434" t="s">
        <v>47</v>
      </c>
      <c r="AB434" t="str">
        <f>"05"</f>
        <v>05</v>
      </c>
      <c r="AC434" t="s">
        <v>48</v>
      </c>
      <c r="AD434" t="s">
        <v>49</v>
      </c>
      <c r="AE434" t="s">
        <v>50</v>
      </c>
      <c r="AF434">
        <v>0</v>
      </c>
      <c r="AG434" t="s">
        <v>56</v>
      </c>
      <c r="AH434" t="str">
        <f>"Trad IRN"</f>
        <v>Trad IRN</v>
      </c>
      <c r="AI434" t="str">
        <f>"Bldg IRN"</f>
        <v>Bldg IRN</v>
      </c>
      <c r="AJ434" t="s">
        <v>48</v>
      </c>
      <c r="AK434" t="s">
        <v>48</v>
      </c>
      <c r="AL434" t="s">
        <v>53</v>
      </c>
      <c r="AM434">
        <v>1113.0999999999999</v>
      </c>
      <c r="AN434">
        <v>1113.0999999999999</v>
      </c>
      <c r="AO434">
        <v>15</v>
      </c>
    </row>
    <row r="435" spans="1:41" x14ac:dyDescent="0.3">
      <c r="A435" t="str">
        <f>"Trad IRN"</f>
        <v>Trad IRN</v>
      </c>
      <c r="B435" t="str">
        <f>"Bldg IRN"</f>
        <v>Bldg IRN</v>
      </c>
      <c r="C435" t="s">
        <v>41</v>
      </c>
      <c r="D435" t="s">
        <v>3</v>
      </c>
      <c r="E435" t="s">
        <v>80</v>
      </c>
      <c r="F435" t="s">
        <v>81</v>
      </c>
      <c r="G435" t="s">
        <v>82</v>
      </c>
      <c r="H435" t="s">
        <v>83</v>
      </c>
      <c r="I435" t="str">
        <f>"Trad IRN"</f>
        <v>Trad IRN</v>
      </c>
      <c r="J435" t="s">
        <v>43</v>
      </c>
      <c r="K435" t="s">
        <v>44</v>
      </c>
      <c r="L435" t="s">
        <v>45</v>
      </c>
      <c r="M435" t="s">
        <v>46</v>
      </c>
      <c r="N435" t="str">
        <f t="shared" si="45"/>
        <v>08/18/2022</v>
      </c>
      <c r="O435" t="str">
        <f t="shared" si="44"/>
        <v>12/31/2500</v>
      </c>
      <c r="P435">
        <v>1</v>
      </c>
      <c r="Q435">
        <v>1</v>
      </c>
      <c r="S435">
        <v>0</v>
      </c>
      <c r="T435">
        <v>1</v>
      </c>
      <c r="U435">
        <v>0</v>
      </c>
      <c r="V435" t="str">
        <f>"Trad IRN"</f>
        <v>Trad IRN</v>
      </c>
      <c r="W435">
        <v>100</v>
      </c>
      <c r="X435" t="s">
        <v>47</v>
      </c>
      <c r="Z435" t="s">
        <v>47</v>
      </c>
      <c r="AB435" t="str">
        <f>"01"</f>
        <v>01</v>
      </c>
      <c r="AC435" t="s">
        <v>48</v>
      </c>
      <c r="AD435" t="s">
        <v>49</v>
      </c>
      <c r="AE435" t="s">
        <v>50</v>
      </c>
      <c r="AF435">
        <v>0</v>
      </c>
      <c r="AG435" t="s">
        <v>56</v>
      </c>
      <c r="AH435" t="str">
        <f>"Trad IRN"</f>
        <v>Trad IRN</v>
      </c>
      <c r="AI435" t="str">
        <f>"Bldg IRN"</f>
        <v>Bldg IRN</v>
      </c>
      <c r="AJ435" t="s">
        <v>48</v>
      </c>
      <c r="AK435" t="s">
        <v>48</v>
      </c>
      <c r="AL435" t="s">
        <v>53</v>
      </c>
      <c r="AM435">
        <v>1113.0999999999999</v>
      </c>
      <c r="AN435">
        <v>1113.0999999999999</v>
      </c>
      <c r="AO435">
        <v>15</v>
      </c>
    </row>
    <row r="436" spans="1:41" x14ac:dyDescent="0.3">
      <c r="A436" t="str">
        <f>"Trad IRN"</f>
        <v>Trad IRN</v>
      </c>
      <c r="B436" t="str">
        <f>"Bldg IRN"</f>
        <v>Bldg IRN</v>
      </c>
      <c r="C436" t="s">
        <v>41</v>
      </c>
      <c r="D436" t="s">
        <v>3</v>
      </c>
      <c r="E436" t="s">
        <v>80</v>
      </c>
      <c r="F436" t="s">
        <v>81</v>
      </c>
      <c r="G436" t="s">
        <v>82</v>
      </c>
      <c r="H436" t="s">
        <v>83</v>
      </c>
      <c r="I436" t="str">
        <f>"Trad IRN"</f>
        <v>Trad IRN</v>
      </c>
      <c r="J436" t="s">
        <v>43</v>
      </c>
      <c r="K436" t="s">
        <v>44</v>
      </c>
      <c r="L436" t="s">
        <v>45</v>
      </c>
      <c r="M436" t="s">
        <v>46</v>
      </c>
      <c r="N436" t="str">
        <f t="shared" si="45"/>
        <v>08/18/2022</v>
      </c>
      <c r="O436" t="str">
        <f t="shared" si="44"/>
        <v>12/31/2500</v>
      </c>
      <c r="P436">
        <v>1</v>
      </c>
      <c r="Q436">
        <v>1</v>
      </c>
      <c r="S436">
        <v>0</v>
      </c>
      <c r="T436">
        <v>1</v>
      </c>
      <c r="U436">
        <v>0</v>
      </c>
      <c r="V436" t="str">
        <f>"Trad IRN"</f>
        <v>Trad IRN</v>
      </c>
      <c r="W436">
        <v>100</v>
      </c>
      <c r="X436" t="s">
        <v>47</v>
      </c>
      <c r="Z436" t="s">
        <v>47</v>
      </c>
      <c r="AB436" t="str">
        <f>"05"</f>
        <v>05</v>
      </c>
      <c r="AC436" t="s">
        <v>48</v>
      </c>
      <c r="AD436" t="s">
        <v>49</v>
      </c>
      <c r="AE436" t="s">
        <v>50</v>
      </c>
      <c r="AF436">
        <v>0</v>
      </c>
      <c r="AG436" t="s">
        <v>56</v>
      </c>
      <c r="AH436" t="str">
        <f>"Trad IRN"</f>
        <v>Trad IRN</v>
      </c>
      <c r="AI436" t="str">
        <f>"Bldg IRN"</f>
        <v>Bldg IRN</v>
      </c>
      <c r="AJ436" t="s">
        <v>48</v>
      </c>
      <c r="AK436" t="s">
        <v>48</v>
      </c>
      <c r="AL436" t="s">
        <v>53</v>
      </c>
      <c r="AM436">
        <v>1113.0999999999999</v>
      </c>
      <c r="AN436">
        <v>1113.0999999999999</v>
      </c>
      <c r="AO436">
        <v>15</v>
      </c>
    </row>
    <row r="437" spans="1:41" x14ac:dyDescent="0.3">
      <c r="A437" t="str">
        <f>"Trad IRN"</f>
        <v>Trad IRN</v>
      </c>
      <c r="B437" t="str">
        <f>"Bldg IRN"</f>
        <v>Bldg IRN</v>
      </c>
      <c r="C437" t="s">
        <v>41</v>
      </c>
      <c r="D437" t="s">
        <v>3</v>
      </c>
      <c r="E437" t="s">
        <v>80</v>
      </c>
      <c r="F437" t="s">
        <v>81</v>
      </c>
      <c r="G437" t="s">
        <v>82</v>
      </c>
      <c r="H437" t="s">
        <v>83</v>
      </c>
      <c r="I437" t="str">
        <f>"Trad IRN"</f>
        <v>Trad IRN</v>
      </c>
      <c r="J437" t="s">
        <v>43</v>
      </c>
      <c r="K437" t="s">
        <v>44</v>
      </c>
      <c r="L437" t="s">
        <v>45</v>
      </c>
      <c r="M437" t="s">
        <v>46</v>
      </c>
      <c r="N437" t="str">
        <f t="shared" si="45"/>
        <v>08/18/2022</v>
      </c>
      <c r="O437" t="str">
        <f t="shared" si="44"/>
        <v>12/31/2500</v>
      </c>
      <c r="P437">
        <v>1</v>
      </c>
      <c r="Q437">
        <v>1</v>
      </c>
      <c r="S437">
        <v>0</v>
      </c>
      <c r="T437">
        <v>1</v>
      </c>
      <c r="U437">
        <v>0</v>
      </c>
      <c r="V437" t="str">
        <f>"Trad IRN"</f>
        <v>Trad IRN</v>
      </c>
      <c r="W437">
        <v>100</v>
      </c>
      <c r="X437" t="s">
        <v>47</v>
      </c>
      <c r="Z437" t="s">
        <v>47</v>
      </c>
      <c r="AB437" t="str">
        <f>"04"</f>
        <v>04</v>
      </c>
      <c r="AC437" t="s">
        <v>48</v>
      </c>
      <c r="AD437" t="s">
        <v>49</v>
      </c>
      <c r="AE437" t="s">
        <v>55</v>
      </c>
      <c r="AF437">
        <v>2</v>
      </c>
      <c r="AG437" t="s">
        <v>56</v>
      </c>
      <c r="AH437" t="str">
        <f>"Trad IRN"</f>
        <v>Trad IRN</v>
      </c>
      <c r="AI437" t="str">
        <f>"Bldg IRN"</f>
        <v>Bldg IRN</v>
      </c>
      <c r="AJ437" t="s">
        <v>48</v>
      </c>
      <c r="AK437" t="s">
        <v>48</v>
      </c>
      <c r="AL437" t="s">
        <v>53</v>
      </c>
      <c r="AM437">
        <v>1113.0999999999999</v>
      </c>
      <c r="AN437">
        <v>1113.0999999999999</v>
      </c>
      <c r="AO437">
        <v>15</v>
      </c>
    </row>
    <row r="438" spans="1:41" x14ac:dyDescent="0.3">
      <c r="A438" t="str">
        <f>"Trad IRN"</f>
        <v>Trad IRN</v>
      </c>
      <c r="B438" t="str">
        <f>"Bldg IRN"</f>
        <v>Bldg IRN</v>
      </c>
      <c r="C438" t="s">
        <v>41</v>
      </c>
      <c r="D438" t="s">
        <v>3</v>
      </c>
      <c r="E438" t="s">
        <v>80</v>
      </c>
      <c r="F438" t="s">
        <v>81</v>
      </c>
      <c r="G438" t="s">
        <v>82</v>
      </c>
      <c r="H438" t="s">
        <v>83</v>
      </c>
      <c r="I438" t="str">
        <f>"Trad IRN"</f>
        <v>Trad IRN</v>
      </c>
      <c r="J438" t="s">
        <v>43</v>
      </c>
      <c r="K438" t="s">
        <v>44</v>
      </c>
      <c r="L438" t="s">
        <v>45</v>
      </c>
      <c r="M438" t="s">
        <v>46</v>
      </c>
      <c r="N438" t="str">
        <f t="shared" si="45"/>
        <v>08/18/2022</v>
      </c>
      <c r="O438" t="str">
        <f t="shared" si="44"/>
        <v>12/31/2500</v>
      </c>
      <c r="P438">
        <v>1</v>
      </c>
      <c r="Q438">
        <v>1</v>
      </c>
      <c r="S438">
        <v>0</v>
      </c>
      <c r="T438">
        <v>1</v>
      </c>
      <c r="U438">
        <v>0</v>
      </c>
      <c r="V438" t="str">
        <f>"Trad IRN"</f>
        <v>Trad IRN</v>
      </c>
      <c r="W438">
        <v>100</v>
      </c>
      <c r="X438" t="s">
        <v>47</v>
      </c>
      <c r="Z438" t="s">
        <v>47</v>
      </c>
      <c r="AB438" t="str">
        <f>"03"</f>
        <v>03</v>
      </c>
      <c r="AC438" t="s">
        <v>48</v>
      </c>
      <c r="AD438" t="s">
        <v>49</v>
      </c>
      <c r="AE438" t="s">
        <v>50</v>
      </c>
      <c r="AF438">
        <v>0</v>
      </c>
      <c r="AG438" t="s">
        <v>56</v>
      </c>
      <c r="AH438" t="str">
        <f>"Trad IRN"</f>
        <v>Trad IRN</v>
      </c>
      <c r="AI438" t="str">
        <f>"Bldg IRN"</f>
        <v>Bldg IRN</v>
      </c>
      <c r="AJ438" t="s">
        <v>48</v>
      </c>
      <c r="AK438" t="s">
        <v>48</v>
      </c>
      <c r="AL438" t="s">
        <v>53</v>
      </c>
      <c r="AM438">
        <v>1113.0999999999999</v>
      </c>
      <c r="AN438">
        <v>1113.0999999999999</v>
      </c>
      <c r="AO438">
        <v>15</v>
      </c>
    </row>
    <row r="439" spans="1:41" x14ac:dyDescent="0.3">
      <c r="A439" t="str">
        <f>"Trad IRN"</f>
        <v>Trad IRN</v>
      </c>
      <c r="B439" t="str">
        <f>"Bldg IRN"</f>
        <v>Bldg IRN</v>
      </c>
      <c r="C439" t="s">
        <v>41</v>
      </c>
      <c r="D439" t="s">
        <v>3</v>
      </c>
      <c r="E439" t="s">
        <v>80</v>
      </c>
      <c r="F439" t="s">
        <v>81</v>
      </c>
      <c r="G439" t="s">
        <v>82</v>
      </c>
      <c r="H439" t="s">
        <v>83</v>
      </c>
      <c r="I439" t="str">
        <f>"Trad IRN"</f>
        <v>Trad IRN</v>
      </c>
      <c r="J439" t="s">
        <v>43</v>
      </c>
      <c r="K439" t="s">
        <v>44</v>
      </c>
      <c r="L439" t="s">
        <v>45</v>
      </c>
      <c r="M439" t="s">
        <v>46</v>
      </c>
      <c r="N439" t="str">
        <f t="shared" si="45"/>
        <v>08/18/2022</v>
      </c>
      <c r="O439" t="str">
        <f t="shared" si="44"/>
        <v>12/31/2500</v>
      </c>
      <c r="P439">
        <v>1</v>
      </c>
      <c r="Q439">
        <v>1</v>
      </c>
      <c r="S439">
        <v>1</v>
      </c>
      <c r="T439">
        <v>1</v>
      </c>
      <c r="U439">
        <v>0</v>
      </c>
      <c r="V439" t="str">
        <f>"Trad IRN"</f>
        <v>Trad IRN</v>
      </c>
      <c r="W439">
        <v>100</v>
      </c>
      <c r="X439" t="s">
        <v>47</v>
      </c>
      <c r="Z439" t="s">
        <v>47</v>
      </c>
      <c r="AB439" t="str">
        <f>"05"</f>
        <v>05</v>
      </c>
      <c r="AC439" t="s">
        <v>48</v>
      </c>
      <c r="AD439" t="s">
        <v>49</v>
      </c>
      <c r="AE439" t="s">
        <v>50</v>
      </c>
      <c r="AF439">
        <v>0</v>
      </c>
      <c r="AG439" t="s">
        <v>56</v>
      </c>
      <c r="AH439" t="str">
        <f>"Trad IRN"</f>
        <v>Trad IRN</v>
      </c>
      <c r="AI439" t="str">
        <f>"Bldg IRN"</f>
        <v>Bldg IRN</v>
      </c>
      <c r="AJ439" t="s">
        <v>48</v>
      </c>
      <c r="AK439" t="s">
        <v>48</v>
      </c>
      <c r="AL439" t="s">
        <v>53</v>
      </c>
      <c r="AM439">
        <v>1113.0999999999999</v>
      </c>
      <c r="AN439">
        <v>1113.0999999999999</v>
      </c>
      <c r="AO439">
        <v>15</v>
      </c>
    </row>
    <row r="440" spans="1:41" x14ac:dyDescent="0.3">
      <c r="A440" t="str">
        <f>"Trad IRN"</f>
        <v>Trad IRN</v>
      </c>
      <c r="B440" t="str">
        <f>"Bldg IRN"</f>
        <v>Bldg IRN</v>
      </c>
      <c r="C440" t="s">
        <v>41</v>
      </c>
      <c r="D440" t="s">
        <v>3</v>
      </c>
      <c r="E440" t="s">
        <v>80</v>
      </c>
      <c r="F440" t="s">
        <v>81</v>
      </c>
      <c r="G440" t="s">
        <v>82</v>
      </c>
      <c r="H440" t="s">
        <v>83</v>
      </c>
      <c r="I440" t="str">
        <f>"Trad IRN"</f>
        <v>Trad IRN</v>
      </c>
      <c r="J440" t="s">
        <v>43</v>
      </c>
      <c r="K440" t="s">
        <v>44</v>
      </c>
      <c r="L440" t="s">
        <v>45</v>
      </c>
      <c r="M440" t="s">
        <v>46</v>
      </c>
      <c r="N440" t="str">
        <f t="shared" si="45"/>
        <v>08/18/2022</v>
      </c>
      <c r="O440" t="str">
        <f t="shared" si="44"/>
        <v>12/31/2500</v>
      </c>
      <c r="P440">
        <v>1</v>
      </c>
      <c r="Q440">
        <v>1</v>
      </c>
      <c r="S440">
        <v>0</v>
      </c>
      <c r="T440">
        <v>1</v>
      </c>
      <c r="U440">
        <v>0</v>
      </c>
      <c r="V440" t="str">
        <f>"Trad IRN"</f>
        <v>Trad IRN</v>
      </c>
      <c r="W440">
        <v>100</v>
      </c>
      <c r="X440" t="s">
        <v>47</v>
      </c>
      <c r="Z440" t="s">
        <v>47</v>
      </c>
      <c r="AB440" t="str">
        <f>"01"</f>
        <v>01</v>
      </c>
      <c r="AC440" t="s">
        <v>48</v>
      </c>
      <c r="AD440" t="s">
        <v>49</v>
      </c>
      <c r="AE440" t="s">
        <v>50</v>
      </c>
      <c r="AF440">
        <v>0</v>
      </c>
      <c r="AG440" t="s">
        <v>56</v>
      </c>
      <c r="AH440" t="str">
        <f>"Trad IRN"</f>
        <v>Trad IRN</v>
      </c>
      <c r="AI440" t="str">
        <f>"Bldg IRN"</f>
        <v>Bldg IRN</v>
      </c>
      <c r="AJ440" t="s">
        <v>48</v>
      </c>
      <c r="AK440" t="s">
        <v>48</v>
      </c>
      <c r="AL440" t="s">
        <v>53</v>
      </c>
      <c r="AM440">
        <v>1113.0999999999999</v>
      </c>
      <c r="AN440">
        <v>1113.0999999999999</v>
      </c>
      <c r="AO440">
        <v>15</v>
      </c>
    </row>
    <row r="441" spans="1:41" x14ac:dyDescent="0.3">
      <c r="A441" t="str">
        <f>"Trad IRN"</f>
        <v>Trad IRN</v>
      </c>
      <c r="B441" t="str">
        <f>"Bldg IRN"</f>
        <v>Bldg IRN</v>
      </c>
      <c r="C441" t="s">
        <v>41</v>
      </c>
      <c r="D441" t="s">
        <v>3</v>
      </c>
      <c r="E441" t="s">
        <v>80</v>
      </c>
      <c r="F441" t="s">
        <v>81</v>
      </c>
      <c r="G441" t="s">
        <v>82</v>
      </c>
      <c r="H441" t="s">
        <v>83</v>
      </c>
      <c r="I441" t="str">
        <f>"Trad IRN"</f>
        <v>Trad IRN</v>
      </c>
      <c r="J441" t="s">
        <v>43</v>
      </c>
      <c r="K441" t="s">
        <v>44</v>
      </c>
      <c r="L441" t="s">
        <v>45</v>
      </c>
      <c r="M441" t="s">
        <v>46</v>
      </c>
      <c r="N441" t="str">
        <f t="shared" si="45"/>
        <v>08/18/2022</v>
      </c>
      <c r="O441" t="str">
        <f t="shared" si="44"/>
        <v>12/31/2500</v>
      </c>
      <c r="P441">
        <v>1</v>
      </c>
      <c r="Q441">
        <v>1</v>
      </c>
      <c r="S441">
        <v>0</v>
      </c>
      <c r="T441">
        <v>1</v>
      </c>
      <c r="U441">
        <v>0</v>
      </c>
      <c r="V441" t="str">
        <f>"Trad IRN"</f>
        <v>Trad IRN</v>
      </c>
      <c r="W441">
        <v>100</v>
      </c>
      <c r="X441" t="s">
        <v>47</v>
      </c>
      <c r="Z441" t="s">
        <v>47</v>
      </c>
      <c r="AB441" t="str">
        <f>"02"</f>
        <v>02</v>
      </c>
      <c r="AC441" t="s">
        <v>48</v>
      </c>
      <c r="AD441" t="s">
        <v>49</v>
      </c>
      <c r="AE441" t="s">
        <v>50</v>
      </c>
      <c r="AF441">
        <v>0</v>
      </c>
      <c r="AG441" t="s">
        <v>56</v>
      </c>
      <c r="AH441" t="str">
        <f>"Trad IRN"</f>
        <v>Trad IRN</v>
      </c>
      <c r="AI441" t="str">
        <f>"Bldg IRN"</f>
        <v>Bldg IRN</v>
      </c>
      <c r="AJ441" t="s">
        <v>48</v>
      </c>
      <c r="AK441" t="s">
        <v>48</v>
      </c>
      <c r="AL441" t="s">
        <v>53</v>
      </c>
      <c r="AM441">
        <v>1113.0999999999999</v>
      </c>
      <c r="AN441">
        <v>1113.0999999999999</v>
      </c>
      <c r="AO441">
        <v>15</v>
      </c>
    </row>
    <row r="442" spans="1:41" x14ac:dyDescent="0.3">
      <c r="A442" t="str">
        <f>"Trad IRN"</f>
        <v>Trad IRN</v>
      </c>
      <c r="B442" t="str">
        <f>"Bldg IRN"</f>
        <v>Bldg IRN</v>
      </c>
      <c r="C442" t="s">
        <v>41</v>
      </c>
      <c r="D442" t="s">
        <v>3</v>
      </c>
      <c r="E442" t="s">
        <v>80</v>
      </c>
      <c r="F442" t="s">
        <v>81</v>
      </c>
      <c r="G442" t="s">
        <v>82</v>
      </c>
      <c r="H442" t="s">
        <v>83</v>
      </c>
      <c r="I442" t="str">
        <f>"Trad IRN"</f>
        <v>Trad IRN</v>
      </c>
      <c r="J442" t="s">
        <v>43</v>
      </c>
      <c r="K442" t="s">
        <v>44</v>
      </c>
      <c r="L442" t="s">
        <v>45</v>
      </c>
      <c r="M442" t="s">
        <v>46</v>
      </c>
      <c r="N442" t="str">
        <f>"01/23/2023"</f>
        <v>01/23/2023</v>
      </c>
      <c r="O442" t="str">
        <f t="shared" si="44"/>
        <v>12/31/2500</v>
      </c>
      <c r="P442">
        <v>0.46141399999999999</v>
      </c>
      <c r="Q442">
        <v>0.46141399999999999</v>
      </c>
      <c r="S442">
        <v>0</v>
      </c>
      <c r="T442">
        <v>0.46141399999999999</v>
      </c>
      <c r="U442">
        <v>0</v>
      </c>
      <c r="V442" t="str">
        <f>"Trad IRN"</f>
        <v>Trad IRN</v>
      </c>
      <c r="W442">
        <v>100</v>
      </c>
      <c r="X442" t="s">
        <v>47</v>
      </c>
      <c r="Z442" t="s">
        <v>47</v>
      </c>
      <c r="AB442" t="s">
        <v>57</v>
      </c>
      <c r="AC442" t="s">
        <v>48</v>
      </c>
      <c r="AD442" t="s">
        <v>49</v>
      </c>
      <c r="AE442" t="s">
        <v>55</v>
      </c>
      <c r="AF442">
        <v>0</v>
      </c>
      <c r="AG442" t="s">
        <v>56</v>
      </c>
      <c r="AH442" t="str">
        <f>"Trad IRN"</f>
        <v>Trad IRN</v>
      </c>
      <c r="AI442" t="str">
        <f>"Bldg IRN"</f>
        <v>Bldg IRN</v>
      </c>
      <c r="AJ442" t="s">
        <v>48</v>
      </c>
      <c r="AK442" t="s">
        <v>48</v>
      </c>
      <c r="AL442" t="s">
        <v>53</v>
      </c>
      <c r="AM442">
        <v>513.6</v>
      </c>
      <c r="AN442">
        <v>1113.0999999999999</v>
      </c>
      <c r="AO442">
        <v>15</v>
      </c>
    </row>
    <row r="443" spans="1:41" x14ac:dyDescent="0.3">
      <c r="A443" t="str">
        <f>"Trad IRN"</f>
        <v>Trad IRN</v>
      </c>
      <c r="B443" t="str">
        <f>"Bldg IRN"</f>
        <v>Bldg IRN</v>
      </c>
      <c r="C443" t="s">
        <v>41</v>
      </c>
      <c r="D443" t="s">
        <v>3</v>
      </c>
      <c r="E443" t="s">
        <v>80</v>
      </c>
      <c r="F443" t="s">
        <v>81</v>
      </c>
      <c r="G443" t="s">
        <v>82</v>
      </c>
      <c r="H443" t="s">
        <v>83</v>
      </c>
      <c r="I443" t="str">
        <f>"Trad IRN"</f>
        <v>Trad IRN</v>
      </c>
      <c r="J443" t="s">
        <v>43</v>
      </c>
      <c r="K443" t="s">
        <v>44</v>
      </c>
      <c r="L443" t="s">
        <v>45</v>
      </c>
      <c r="M443" t="s">
        <v>46</v>
      </c>
      <c r="N443" t="str">
        <f>"01/05/2023"</f>
        <v>01/05/2023</v>
      </c>
      <c r="O443" t="str">
        <f>"01/22/2023"</f>
        <v>01/22/2023</v>
      </c>
      <c r="P443">
        <v>6.3444E-2</v>
      </c>
      <c r="Q443">
        <v>6.3444E-2</v>
      </c>
      <c r="S443">
        <v>0</v>
      </c>
      <c r="T443">
        <v>6.3444E-2</v>
      </c>
      <c r="U443">
        <v>0</v>
      </c>
      <c r="V443" t="str">
        <f>"Trad IRN"</f>
        <v>Trad IRN</v>
      </c>
      <c r="W443">
        <v>100</v>
      </c>
      <c r="X443" t="s">
        <v>47</v>
      </c>
      <c r="Z443" t="s">
        <v>47</v>
      </c>
      <c r="AB443" t="s">
        <v>57</v>
      </c>
      <c r="AC443" t="s">
        <v>48</v>
      </c>
      <c r="AD443" t="s">
        <v>49</v>
      </c>
      <c r="AE443" t="s">
        <v>50</v>
      </c>
      <c r="AF443">
        <v>0</v>
      </c>
      <c r="AG443" t="s">
        <v>56</v>
      </c>
      <c r="AH443" t="str">
        <f>"Trad IRN"</f>
        <v>Trad IRN</v>
      </c>
      <c r="AI443" t="str">
        <f>"Bldg IRN"</f>
        <v>Bldg IRN</v>
      </c>
      <c r="AJ443" t="s">
        <v>48</v>
      </c>
      <c r="AK443" t="s">
        <v>48</v>
      </c>
      <c r="AL443" t="s">
        <v>53</v>
      </c>
      <c r="AM443">
        <v>70.62</v>
      </c>
      <c r="AN443">
        <v>1113.0999999999999</v>
      </c>
      <c r="AO443">
        <v>15</v>
      </c>
    </row>
    <row r="444" spans="1:41" x14ac:dyDescent="0.3">
      <c r="A444" t="str">
        <f>"Trad IRN"</f>
        <v>Trad IRN</v>
      </c>
      <c r="B444" t="str">
        <f>"Bldg IRN"</f>
        <v>Bldg IRN</v>
      </c>
      <c r="C444" t="s">
        <v>41</v>
      </c>
      <c r="D444" t="s">
        <v>3</v>
      </c>
      <c r="E444" t="s">
        <v>80</v>
      </c>
      <c r="F444" t="s">
        <v>81</v>
      </c>
      <c r="G444" t="s">
        <v>82</v>
      </c>
      <c r="H444" t="s">
        <v>83</v>
      </c>
      <c r="I444" t="str">
        <f>"Trad IRN"</f>
        <v>Trad IRN</v>
      </c>
      <c r="J444" t="s">
        <v>43</v>
      </c>
      <c r="K444" t="s">
        <v>44</v>
      </c>
      <c r="L444" t="s">
        <v>45</v>
      </c>
      <c r="M444" t="s">
        <v>46</v>
      </c>
      <c r="N444" t="str">
        <f>"01/05/2023"</f>
        <v>01/05/2023</v>
      </c>
      <c r="O444" t="str">
        <f>"01/22/2023"</f>
        <v>01/22/2023</v>
      </c>
      <c r="P444">
        <v>6.3444E-2</v>
      </c>
      <c r="Q444">
        <v>6.3444E-2</v>
      </c>
      <c r="S444">
        <v>0</v>
      </c>
      <c r="T444">
        <v>6.3444E-2</v>
      </c>
      <c r="U444">
        <v>0</v>
      </c>
      <c r="V444" t="str">
        <f>"Trad IRN"</f>
        <v>Trad IRN</v>
      </c>
      <c r="W444">
        <v>100</v>
      </c>
      <c r="X444" t="s">
        <v>47</v>
      </c>
      <c r="Z444" t="s">
        <v>47</v>
      </c>
      <c r="AB444" t="str">
        <f>"01"</f>
        <v>01</v>
      </c>
      <c r="AC444" t="s">
        <v>48</v>
      </c>
      <c r="AD444" t="s">
        <v>49</v>
      </c>
      <c r="AE444" t="s">
        <v>50</v>
      </c>
      <c r="AF444">
        <v>0</v>
      </c>
      <c r="AG444" t="s">
        <v>56</v>
      </c>
      <c r="AH444" t="str">
        <f>"Trad IRN"</f>
        <v>Trad IRN</v>
      </c>
      <c r="AI444" t="str">
        <f>"Bldg IRN"</f>
        <v>Bldg IRN</v>
      </c>
      <c r="AJ444" t="s">
        <v>48</v>
      </c>
      <c r="AK444" t="s">
        <v>48</v>
      </c>
      <c r="AL444" t="s">
        <v>53</v>
      </c>
      <c r="AM444">
        <v>70.62</v>
      </c>
      <c r="AN444">
        <v>1113.0999999999999</v>
      </c>
      <c r="AO444">
        <v>15</v>
      </c>
    </row>
    <row r="445" spans="1:41" x14ac:dyDescent="0.3">
      <c r="A445" t="str">
        <f>"Trad IRN"</f>
        <v>Trad IRN</v>
      </c>
      <c r="B445" t="str">
        <f>"Bldg IRN"</f>
        <v>Bldg IRN</v>
      </c>
      <c r="C445" t="s">
        <v>41</v>
      </c>
      <c r="D445" t="s">
        <v>3</v>
      </c>
      <c r="E445" t="s">
        <v>80</v>
      </c>
      <c r="F445" t="s">
        <v>81</v>
      </c>
      <c r="G445" t="s">
        <v>82</v>
      </c>
      <c r="H445" t="s">
        <v>83</v>
      </c>
      <c r="I445" t="str">
        <f>"Trad IRN"</f>
        <v>Trad IRN</v>
      </c>
      <c r="J445" t="s">
        <v>43</v>
      </c>
      <c r="K445" t="s">
        <v>44</v>
      </c>
      <c r="L445" t="s">
        <v>45</v>
      </c>
      <c r="M445" t="s">
        <v>46</v>
      </c>
      <c r="N445" t="str">
        <f>"01/23/2023"</f>
        <v>01/23/2023</v>
      </c>
      <c r="O445" t="str">
        <f t="shared" ref="O445:O473" si="46">"12/31/2500"</f>
        <v>12/31/2500</v>
      </c>
      <c r="P445">
        <v>0.46141399999999999</v>
      </c>
      <c r="Q445">
        <v>0.46141399999999999</v>
      </c>
      <c r="S445">
        <v>0</v>
      </c>
      <c r="T445">
        <v>0.46141399999999999</v>
      </c>
      <c r="U445">
        <v>0</v>
      </c>
      <c r="V445" t="str">
        <f>"Trad IRN"</f>
        <v>Trad IRN</v>
      </c>
      <c r="W445">
        <v>100</v>
      </c>
      <c r="X445" t="s">
        <v>47</v>
      </c>
      <c r="Z445" t="s">
        <v>47</v>
      </c>
      <c r="AB445" t="str">
        <f>"01"</f>
        <v>01</v>
      </c>
      <c r="AC445" t="s">
        <v>48</v>
      </c>
      <c r="AD445" t="s">
        <v>49</v>
      </c>
      <c r="AE445" t="s">
        <v>55</v>
      </c>
      <c r="AF445">
        <v>0</v>
      </c>
      <c r="AG445" t="s">
        <v>56</v>
      </c>
      <c r="AH445" t="str">
        <f>"Trad IRN"</f>
        <v>Trad IRN</v>
      </c>
      <c r="AI445" t="str">
        <f>"Bldg IRN"</f>
        <v>Bldg IRN</v>
      </c>
      <c r="AJ445" t="s">
        <v>48</v>
      </c>
      <c r="AK445" t="s">
        <v>48</v>
      </c>
      <c r="AL445" t="s">
        <v>53</v>
      </c>
      <c r="AM445">
        <v>513.6</v>
      </c>
      <c r="AN445">
        <v>1113.0999999999999</v>
      </c>
      <c r="AO445">
        <v>15</v>
      </c>
    </row>
    <row r="446" spans="1:41" x14ac:dyDescent="0.3">
      <c r="A446" t="str">
        <f>"Trad IRN"</f>
        <v>Trad IRN</v>
      </c>
      <c r="B446" t="str">
        <f>"Bldg IRN"</f>
        <v>Bldg IRN</v>
      </c>
      <c r="C446" t="s">
        <v>41</v>
      </c>
      <c r="D446" t="s">
        <v>3</v>
      </c>
      <c r="E446" t="s">
        <v>80</v>
      </c>
      <c r="F446" t="s">
        <v>81</v>
      </c>
      <c r="G446" t="s">
        <v>82</v>
      </c>
      <c r="H446" t="s">
        <v>83</v>
      </c>
      <c r="I446" t="str">
        <f>"Trad IRN"</f>
        <v>Trad IRN</v>
      </c>
      <c r="J446" t="s">
        <v>43</v>
      </c>
      <c r="K446" t="s">
        <v>44</v>
      </c>
      <c r="L446" t="s">
        <v>45</v>
      </c>
      <c r="M446" t="s">
        <v>46</v>
      </c>
      <c r="N446" t="str">
        <f t="shared" ref="N446:N474" si="47">"08/18/2022"</f>
        <v>08/18/2022</v>
      </c>
      <c r="O446" t="str">
        <f t="shared" si="46"/>
        <v>12/31/2500</v>
      </c>
      <c r="P446">
        <v>1</v>
      </c>
      <c r="Q446">
        <v>1</v>
      </c>
      <c r="S446">
        <v>1</v>
      </c>
      <c r="T446">
        <v>1</v>
      </c>
      <c r="U446">
        <v>0</v>
      </c>
      <c r="V446" t="str">
        <f>"Trad IRN"</f>
        <v>Trad IRN</v>
      </c>
      <c r="W446">
        <v>100</v>
      </c>
      <c r="X446" t="s">
        <v>47</v>
      </c>
      <c r="Z446" t="s">
        <v>47</v>
      </c>
      <c r="AB446" t="str">
        <f>"04"</f>
        <v>04</v>
      </c>
      <c r="AC446" t="s">
        <v>48</v>
      </c>
      <c r="AD446" t="s">
        <v>49</v>
      </c>
      <c r="AE446" t="s">
        <v>50</v>
      </c>
      <c r="AF446">
        <v>0</v>
      </c>
      <c r="AG446" t="s">
        <v>56</v>
      </c>
      <c r="AH446" t="str">
        <f>"Trad IRN"</f>
        <v>Trad IRN</v>
      </c>
      <c r="AI446" t="str">
        <f>"Bldg IRN"</f>
        <v>Bldg IRN</v>
      </c>
      <c r="AJ446" t="s">
        <v>48</v>
      </c>
      <c r="AK446" t="s">
        <v>48</v>
      </c>
      <c r="AL446" t="s">
        <v>53</v>
      </c>
      <c r="AM446">
        <v>1113.0999999999999</v>
      </c>
      <c r="AN446">
        <v>1113.0999999999999</v>
      </c>
      <c r="AO446">
        <v>15</v>
      </c>
    </row>
    <row r="447" spans="1:41" x14ac:dyDescent="0.3">
      <c r="A447" t="str">
        <f>"Trad IRN"</f>
        <v>Trad IRN</v>
      </c>
      <c r="B447" t="str">
        <f>"Bldg IRN"</f>
        <v>Bldg IRN</v>
      </c>
      <c r="C447" t="s">
        <v>41</v>
      </c>
      <c r="D447" t="s">
        <v>3</v>
      </c>
      <c r="E447" t="s">
        <v>80</v>
      </c>
      <c r="F447" t="s">
        <v>81</v>
      </c>
      <c r="G447" t="s">
        <v>82</v>
      </c>
      <c r="H447" t="s">
        <v>83</v>
      </c>
      <c r="I447" t="str">
        <f>"Trad IRN"</f>
        <v>Trad IRN</v>
      </c>
      <c r="J447" t="s">
        <v>43</v>
      </c>
      <c r="K447" t="s">
        <v>44</v>
      </c>
      <c r="L447" t="s">
        <v>45</v>
      </c>
      <c r="M447" t="s">
        <v>46</v>
      </c>
      <c r="N447" t="str">
        <f t="shared" si="47"/>
        <v>08/18/2022</v>
      </c>
      <c r="O447" t="str">
        <f t="shared" si="46"/>
        <v>12/31/2500</v>
      </c>
      <c r="P447">
        <v>1</v>
      </c>
      <c r="Q447">
        <v>1</v>
      </c>
      <c r="S447">
        <v>0</v>
      </c>
      <c r="T447">
        <v>1</v>
      </c>
      <c r="U447">
        <v>0</v>
      </c>
      <c r="V447" t="str">
        <f>"Trad IRN"</f>
        <v>Trad IRN</v>
      </c>
      <c r="W447">
        <v>100</v>
      </c>
      <c r="X447" t="s">
        <v>47</v>
      </c>
      <c r="Z447" t="s">
        <v>47</v>
      </c>
      <c r="AB447" t="str">
        <f>"01"</f>
        <v>01</v>
      </c>
      <c r="AC447" t="s">
        <v>48</v>
      </c>
      <c r="AD447" t="s">
        <v>49</v>
      </c>
      <c r="AE447" t="s">
        <v>50</v>
      </c>
      <c r="AF447">
        <v>0</v>
      </c>
      <c r="AG447" t="s">
        <v>56</v>
      </c>
      <c r="AH447" t="str">
        <f>"Trad IRN"</f>
        <v>Trad IRN</v>
      </c>
      <c r="AI447" t="str">
        <f>"Bldg IRN"</f>
        <v>Bldg IRN</v>
      </c>
      <c r="AJ447" t="s">
        <v>48</v>
      </c>
      <c r="AK447" t="s">
        <v>48</v>
      </c>
      <c r="AL447" t="s">
        <v>53</v>
      </c>
      <c r="AM447">
        <v>1113.0999999999999</v>
      </c>
      <c r="AN447">
        <v>1113.0999999999999</v>
      </c>
      <c r="AO447">
        <v>15</v>
      </c>
    </row>
    <row r="448" spans="1:41" x14ac:dyDescent="0.3">
      <c r="A448" t="str">
        <f>"Trad IRN"</f>
        <v>Trad IRN</v>
      </c>
      <c r="B448" t="str">
        <f>"Bldg IRN"</f>
        <v>Bldg IRN</v>
      </c>
      <c r="C448" t="s">
        <v>41</v>
      </c>
      <c r="D448" t="s">
        <v>3</v>
      </c>
      <c r="E448" t="s">
        <v>80</v>
      </c>
      <c r="F448" t="s">
        <v>81</v>
      </c>
      <c r="G448" t="s">
        <v>82</v>
      </c>
      <c r="H448" t="s">
        <v>83</v>
      </c>
      <c r="I448" t="str">
        <f>"Trad IRN"</f>
        <v>Trad IRN</v>
      </c>
      <c r="J448" t="s">
        <v>43</v>
      </c>
      <c r="K448" t="s">
        <v>44</v>
      </c>
      <c r="L448" t="s">
        <v>45</v>
      </c>
      <c r="M448" t="s">
        <v>46</v>
      </c>
      <c r="N448" t="str">
        <f t="shared" si="47"/>
        <v>08/18/2022</v>
      </c>
      <c r="O448" t="str">
        <f t="shared" si="46"/>
        <v>12/31/2500</v>
      </c>
      <c r="P448">
        <v>1</v>
      </c>
      <c r="Q448">
        <v>1</v>
      </c>
      <c r="S448">
        <v>0</v>
      </c>
      <c r="T448">
        <v>1</v>
      </c>
      <c r="U448">
        <v>0</v>
      </c>
      <c r="V448" t="str">
        <f>"Trad IRN"</f>
        <v>Trad IRN</v>
      </c>
      <c r="W448">
        <v>100</v>
      </c>
      <c r="X448" t="s">
        <v>47</v>
      </c>
      <c r="Z448" t="s">
        <v>47</v>
      </c>
      <c r="AB448" t="str">
        <f>"02"</f>
        <v>02</v>
      </c>
      <c r="AC448" t="s">
        <v>48</v>
      </c>
      <c r="AD448" t="s">
        <v>49</v>
      </c>
      <c r="AE448" t="s">
        <v>50</v>
      </c>
      <c r="AF448">
        <v>0</v>
      </c>
      <c r="AG448" t="s">
        <v>56</v>
      </c>
      <c r="AH448" t="str">
        <f>"Trad IRN"</f>
        <v>Trad IRN</v>
      </c>
      <c r="AI448" t="str">
        <f>"Bldg IRN"</f>
        <v>Bldg IRN</v>
      </c>
      <c r="AJ448" t="s">
        <v>48</v>
      </c>
      <c r="AK448" t="s">
        <v>48</v>
      </c>
      <c r="AL448" t="s">
        <v>53</v>
      </c>
      <c r="AM448">
        <v>1113.0999999999999</v>
      </c>
      <c r="AN448">
        <v>1113.0999999999999</v>
      </c>
      <c r="AO448">
        <v>15</v>
      </c>
    </row>
    <row r="449" spans="1:41" x14ac:dyDescent="0.3">
      <c r="A449" t="str">
        <f>"Trad IRN"</f>
        <v>Trad IRN</v>
      </c>
      <c r="B449" t="str">
        <f>"Bldg IRN"</f>
        <v>Bldg IRN</v>
      </c>
      <c r="C449" t="s">
        <v>41</v>
      </c>
      <c r="D449" t="s">
        <v>3</v>
      </c>
      <c r="E449" t="s">
        <v>80</v>
      </c>
      <c r="F449" t="s">
        <v>81</v>
      </c>
      <c r="G449" t="s">
        <v>82</v>
      </c>
      <c r="H449" t="s">
        <v>83</v>
      </c>
      <c r="I449" t="str">
        <f>"Trad IRN"</f>
        <v>Trad IRN</v>
      </c>
      <c r="J449" t="s">
        <v>43</v>
      </c>
      <c r="K449" t="s">
        <v>44</v>
      </c>
      <c r="L449" t="s">
        <v>45</v>
      </c>
      <c r="M449" t="s">
        <v>46</v>
      </c>
      <c r="N449" t="str">
        <f t="shared" si="47"/>
        <v>08/18/2022</v>
      </c>
      <c r="O449" t="str">
        <f t="shared" si="46"/>
        <v>12/31/2500</v>
      </c>
      <c r="P449">
        <v>1</v>
      </c>
      <c r="Q449">
        <v>1</v>
      </c>
      <c r="S449">
        <v>0</v>
      </c>
      <c r="T449">
        <v>1</v>
      </c>
      <c r="U449">
        <v>0</v>
      </c>
      <c r="V449" t="str">
        <f>"Trad IRN"</f>
        <v>Trad IRN</v>
      </c>
      <c r="W449">
        <v>100</v>
      </c>
      <c r="X449" t="s">
        <v>47</v>
      </c>
      <c r="Z449" t="s">
        <v>47</v>
      </c>
      <c r="AB449" t="str">
        <f>"03"</f>
        <v>03</v>
      </c>
      <c r="AC449" t="s">
        <v>48</v>
      </c>
      <c r="AD449" t="s">
        <v>49</v>
      </c>
      <c r="AE449" t="s">
        <v>50</v>
      </c>
      <c r="AF449">
        <v>0</v>
      </c>
      <c r="AG449" t="s">
        <v>56</v>
      </c>
      <c r="AH449" t="str">
        <f>"Trad IRN"</f>
        <v>Trad IRN</v>
      </c>
      <c r="AI449" t="str">
        <f>"Bldg IRN"</f>
        <v>Bldg IRN</v>
      </c>
      <c r="AJ449" t="s">
        <v>48</v>
      </c>
      <c r="AK449" t="s">
        <v>48</v>
      </c>
      <c r="AL449" t="s">
        <v>53</v>
      </c>
      <c r="AM449">
        <v>1113.0999999999999</v>
      </c>
      <c r="AN449">
        <v>1113.0999999999999</v>
      </c>
      <c r="AO449">
        <v>15</v>
      </c>
    </row>
    <row r="450" spans="1:41" x14ac:dyDescent="0.3">
      <c r="A450" t="str">
        <f>"Trad IRN"</f>
        <v>Trad IRN</v>
      </c>
      <c r="B450" t="str">
        <f>"Bldg IRN"</f>
        <v>Bldg IRN</v>
      </c>
      <c r="C450" t="s">
        <v>41</v>
      </c>
      <c r="D450" t="s">
        <v>3</v>
      </c>
      <c r="E450" t="s">
        <v>80</v>
      </c>
      <c r="F450" t="s">
        <v>81</v>
      </c>
      <c r="G450" t="s">
        <v>82</v>
      </c>
      <c r="H450" t="s">
        <v>83</v>
      </c>
      <c r="I450" t="str">
        <f>"Trad IRN"</f>
        <v>Trad IRN</v>
      </c>
      <c r="J450" t="s">
        <v>43</v>
      </c>
      <c r="K450" t="s">
        <v>44</v>
      </c>
      <c r="L450" t="s">
        <v>45</v>
      </c>
      <c r="M450" t="s">
        <v>46</v>
      </c>
      <c r="N450" t="str">
        <f t="shared" si="47"/>
        <v>08/18/2022</v>
      </c>
      <c r="O450" t="str">
        <f t="shared" si="46"/>
        <v>12/31/2500</v>
      </c>
      <c r="P450">
        <v>1</v>
      </c>
      <c r="Q450">
        <v>1</v>
      </c>
      <c r="S450">
        <v>0</v>
      </c>
      <c r="T450">
        <v>1</v>
      </c>
      <c r="U450">
        <v>0</v>
      </c>
      <c r="V450" t="str">
        <f>"Trad IRN"</f>
        <v>Trad IRN</v>
      </c>
      <c r="W450">
        <v>100</v>
      </c>
      <c r="X450" t="s">
        <v>47</v>
      </c>
      <c r="Z450" t="s">
        <v>47</v>
      </c>
      <c r="AB450" t="s">
        <v>57</v>
      </c>
      <c r="AC450" t="s">
        <v>48</v>
      </c>
      <c r="AD450" t="s">
        <v>49</v>
      </c>
      <c r="AE450" t="s">
        <v>50</v>
      </c>
      <c r="AF450">
        <v>0</v>
      </c>
      <c r="AG450" t="s">
        <v>56</v>
      </c>
      <c r="AH450" t="str">
        <f>"Trad IRN"</f>
        <v>Trad IRN</v>
      </c>
      <c r="AI450" t="str">
        <f>"Bldg IRN"</f>
        <v>Bldg IRN</v>
      </c>
      <c r="AJ450" t="s">
        <v>48</v>
      </c>
      <c r="AK450" t="s">
        <v>48</v>
      </c>
      <c r="AL450" t="s">
        <v>53</v>
      </c>
      <c r="AM450">
        <v>1113.0999999999999</v>
      </c>
      <c r="AN450">
        <v>1113.0999999999999</v>
      </c>
      <c r="AO450">
        <v>15</v>
      </c>
    </row>
    <row r="451" spans="1:41" x14ac:dyDescent="0.3">
      <c r="A451" t="str">
        <f>"Trad IRN"</f>
        <v>Trad IRN</v>
      </c>
      <c r="B451" t="str">
        <f>"Bldg IRN"</f>
        <v>Bldg IRN</v>
      </c>
      <c r="C451" t="s">
        <v>41</v>
      </c>
      <c r="D451" t="s">
        <v>3</v>
      </c>
      <c r="E451" t="s">
        <v>80</v>
      </c>
      <c r="F451" t="s">
        <v>81</v>
      </c>
      <c r="G451" t="s">
        <v>82</v>
      </c>
      <c r="H451" t="s">
        <v>83</v>
      </c>
      <c r="I451" t="str">
        <f>"Trad IRN"</f>
        <v>Trad IRN</v>
      </c>
      <c r="J451" t="s">
        <v>43</v>
      </c>
      <c r="K451" t="s">
        <v>44</v>
      </c>
      <c r="L451" t="s">
        <v>45</v>
      </c>
      <c r="M451" t="s">
        <v>46</v>
      </c>
      <c r="N451" t="str">
        <f t="shared" si="47"/>
        <v>08/18/2022</v>
      </c>
      <c r="O451" t="str">
        <f t="shared" si="46"/>
        <v>12/31/2500</v>
      </c>
      <c r="P451">
        <v>1</v>
      </c>
      <c r="Q451">
        <v>1</v>
      </c>
      <c r="S451">
        <v>0</v>
      </c>
      <c r="T451">
        <v>1</v>
      </c>
      <c r="U451">
        <v>0</v>
      </c>
      <c r="V451" t="str">
        <f>"Trad IRN"</f>
        <v>Trad IRN</v>
      </c>
      <c r="W451">
        <v>100</v>
      </c>
      <c r="X451" t="s">
        <v>47</v>
      </c>
      <c r="Z451" t="s">
        <v>47</v>
      </c>
      <c r="AB451" t="str">
        <f>"01"</f>
        <v>01</v>
      </c>
      <c r="AC451" t="s">
        <v>48</v>
      </c>
      <c r="AD451" t="s">
        <v>49</v>
      </c>
      <c r="AE451" t="s">
        <v>50</v>
      </c>
      <c r="AF451">
        <v>0</v>
      </c>
      <c r="AG451" t="s">
        <v>56</v>
      </c>
      <c r="AH451" t="str">
        <f>"Trad IRN"</f>
        <v>Trad IRN</v>
      </c>
      <c r="AI451" t="str">
        <f>"Bldg IRN"</f>
        <v>Bldg IRN</v>
      </c>
      <c r="AJ451" t="s">
        <v>48</v>
      </c>
      <c r="AK451" t="s">
        <v>48</v>
      </c>
      <c r="AL451" t="s">
        <v>53</v>
      </c>
      <c r="AM451">
        <v>1113.0999999999999</v>
      </c>
      <c r="AN451">
        <v>1113.0999999999999</v>
      </c>
      <c r="AO451">
        <v>15</v>
      </c>
    </row>
    <row r="452" spans="1:41" x14ac:dyDescent="0.3">
      <c r="A452" t="str">
        <f>"Trad IRN"</f>
        <v>Trad IRN</v>
      </c>
      <c r="B452" t="str">
        <f>"Bldg IRN"</f>
        <v>Bldg IRN</v>
      </c>
      <c r="C452" t="s">
        <v>41</v>
      </c>
      <c r="D452" t="s">
        <v>3</v>
      </c>
      <c r="E452" t="s">
        <v>80</v>
      </c>
      <c r="F452" t="s">
        <v>81</v>
      </c>
      <c r="G452" t="s">
        <v>82</v>
      </c>
      <c r="H452" t="s">
        <v>83</v>
      </c>
      <c r="I452" t="str">
        <f>"Trad IRN"</f>
        <v>Trad IRN</v>
      </c>
      <c r="J452" t="s">
        <v>43</v>
      </c>
      <c r="K452" t="s">
        <v>44</v>
      </c>
      <c r="L452" t="s">
        <v>45</v>
      </c>
      <c r="M452" t="s">
        <v>46</v>
      </c>
      <c r="N452" t="str">
        <f t="shared" si="47"/>
        <v>08/18/2022</v>
      </c>
      <c r="O452" t="str">
        <f t="shared" si="46"/>
        <v>12/31/2500</v>
      </c>
      <c r="P452">
        <v>1</v>
      </c>
      <c r="Q452">
        <v>1</v>
      </c>
      <c r="S452">
        <v>1</v>
      </c>
      <c r="T452">
        <v>1</v>
      </c>
      <c r="U452">
        <v>0</v>
      </c>
      <c r="V452" t="str">
        <f>"Trad IRN"</f>
        <v>Trad IRN</v>
      </c>
      <c r="W452">
        <v>100</v>
      </c>
      <c r="X452" t="s">
        <v>47</v>
      </c>
      <c r="Z452" t="s">
        <v>47</v>
      </c>
      <c r="AB452" t="str">
        <f>"04"</f>
        <v>04</v>
      </c>
      <c r="AC452" t="s">
        <v>48</v>
      </c>
      <c r="AD452" t="s">
        <v>49</v>
      </c>
      <c r="AE452" t="s">
        <v>50</v>
      </c>
      <c r="AF452">
        <v>0</v>
      </c>
      <c r="AG452" t="s">
        <v>56</v>
      </c>
      <c r="AH452" t="str">
        <f>"Trad IRN"</f>
        <v>Trad IRN</v>
      </c>
      <c r="AI452" t="str">
        <f>"Bldg IRN"</f>
        <v>Bldg IRN</v>
      </c>
      <c r="AJ452" t="s">
        <v>48</v>
      </c>
      <c r="AK452" t="s">
        <v>48</v>
      </c>
      <c r="AL452" t="s">
        <v>53</v>
      </c>
      <c r="AM452">
        <v>1113.0999999999999</v>
      </c>
      <c r="AN452">
        <v>1113.0999999999999</v>
      </c>
      <c r="AO452">
        <v>15</v>
      </c>
    </row>
    <row r="453" spans="1:41" x14ac:dyDescent="0.3">
      <c r="A453" t="str">
        <f>"Trad IRN"</f>
        <v>Trad IRN</v>
      </c>
      <c r="B453" t="str">
        <f>"Bldg IRN"</f>
        <v>Bldg IRN</v>
      </c>
      <c r="C453" t="s">
        <v>41</v>
      </c>
      <c r="D453" t="s">
        <v>3</v>
      </c>
      <c r="E453" t="s">
        <v>80</v>
      </c>
      <c r="F453" t="s">
        <v>81</v>
      </c>
      <c r="G453" t="s">
        <v>82</v>
      </c>
      <c r="H453" t="s">
        <v>83</v>
      </c>
      <c r="I453" t="str">
        <f>"Trad IRN"</f>
        <v>Trad IRN</v>
      </c>
      <c r="J453" t="s">
        <v>43</v>
      </c>
      <c r="K453" t="s">
        <v>44</v>
      </c>
      <c r="L453" t="s">
        <v>45</v>
      </c>
      <c r="M453" t="s">
        <v>46</v>
      </c>
      <c r="N453" t="str">
        <f t="shared" si="47"/>
        <v>08/18/2022</v>
      </c>
      <c r="O453" t="str">
        <f t="shared" si="46"/>
        <v>12/31/2500</v>
      </c>
      <c r="P453">
        <v>1</v>
      </c>
      <c r="Q453">
        <v>1</v>
      </c>
      <c r="S453">
        <v>0</v>
      </c>
      <c r="T453">
        <v>1</v>
      </c>
      <c r="U453">
        <v>0</v>
      </c>
      <c r="V453" t="str">
        <f>"Trad IRN"</f>
        <v>Trad IRN</v>
      </c>
      <c r="W453">
        <v>100</v>
      </c>
      <c r="X453" t="s">
        <v>47</v>
      </c>
      <c r="Z453" t="s">
        <v>47</v>
      </c>
      <c r="AB453" t="str">
        <f>"03"</f>
        <v>03</v>
      </c>
      <c r="AC453" t="s">
        <v>48</v>
      </c>
      <c r="AD453" t="s">
        <v>49</v>
      </c>
      <c r="AE453" t="s">
        <v>55</v>
      </c>
      <c r="AF453">
        <v>0</v>
      </c>
      <c r="AG453" t="s">
        <v>56</v>
      </c>
      <c r="AH453" t="str">
        <f>"Trad IRN"</f>
        <v>Trad IRN</v>
      </c>
      <c r="AI453" t="str">
        <f>"Bldg IRN"</f>
        <v>Bldg IRN</v>
      </c>
      <c r="AJ453" t="s">
        <v>48</v>
      </c>
      <c r="AK453" t="s">
        <v>48</v>
      </c>
      <c r="AL453" t="s">
        <v>53</v>
      </c>
      <c r="AM453">
        <v>1113.0999999999999</v>
      </c>
      <c r="AN453">
        <v>1113.0999999999999</v>
      </c>
      <c r="AO453">
        <v>15</v>
      </c>
    </row>
    <row r="454" spans="1:41" x14ac:dyDescent="0.3">
      <c r="A454" t="str">
        <f>"Trad IRN"</f>
        <v>Trad IRN</v>
      </c>
      <c r="B454" t="str">
        <f>"Bldg IRN"</f>
        <v>Bldg IRN</v>
      </c>
      <c r="C454" t="s">
        <v>41</v>
      </c>
      <c r="D454" t="s">
        <v>3</v>
      </c>
      <c r="E454" t="s">
        <v>80</v>
      </c>
      <c r="F454" t="s">
        <v>81</v>
      </c>
      <c r="G454" t="s">
        <v>82</v>
      </c>
      <c r="H454" t="s">
        <v>83</v>
      </c>
      <c r="I454" t="str">
        <f>"Trad IRN"</f>
        <v>Trad IRN</v>
      </c>
      <c r="J454" t="s">
        <v>43</v>
      </c>
      <c r="K454" t="s">
        <v>44</v>
      </c>
      <c r="L454" t="s">
        <v>45</v>
      </c>
      <c r="M454" t="s">
        <v>46</v>
      </c>
      <c r="N454" t="str">
        <f t="shared" si="47"/>
        <v>08/18/2022</v>
      </c>
      <c r="O454" t="str">
        <f t="shared" si="46"/>
        <v>12/31/2500</v>
      </c>
      <c r="P454">
        <v>1</v>
      </c>
      <c r="Q454">
        <v>1</v>
      </c>
      <c r="S454">
        <v>0</v>
      </c>
      <c r="T454">
        <v>1</v>
      </c>
      <c r="U454">
        <v>0</v>
      </c>
      <c r="V454" t="str">
        <f>"Trad IRN"</f>
        <v>Trad IRN</v>
      </c>
      <c r="W454">
        <v>100</v>
      </c>
      <c r="X454" t="s">
        <v>47</v>
      </c>
      <c r="Z454" t="s">
        <v>47</v>
      </c>
      <c r="AB454" t="str">
        <f>"04"</f>
        <v>04</v>
      </c>
      <c r="AC454" t="s">
        <v>48</v>
      </c>
      <c r="AD454" t="s">
        <v>49</v>
      </c>
      <c r="AE454" t="s">
        <v>50</v>
      </c>
      <c r="AF454">
        <v>0</v>
      </c>
      <c r="AG454" t="s">
        <v>56</v>
      </c>
      <c r="AH454" t="str">
        <f>"Trad IRN"</f>
        <v>Trad IRN</v>
      </c>
      <c r="AI454" t="str">
        <f>"Bldg IRN"</f>
        <v>Bldg IRN</v>
      </c>
      <c r="AJ454" t="s">
        <v>48</v>
      </c>
      <c r="AK454" t="s">
        <v>48</v>
      </c>
      <c r="AL454" t="s">
        <v>53</v>
      </c>
      <c r="AM454">
        <v>1113.0999999999999</v>
      </c>
      <c r="AN454">
        <v>1113.0999999999999</v>
      </c>
      <c r="AO454">
        <v>15</v>
      </c>
    </row>
    <row r="455" spans="1:41" x14ac:dyDescent="0.3">
      <c r="A455" t="str">
        <f>"Trad IRN"</f>
        <v>Trad IRN</v>
      </c>
      <c r="B455" t="str">
        <f>"Bldg IRN"</f>
        <v>Bldg IRN</v>
      </c>
      <c r="C455" t="s">
        <v>41</v>
      </c>
      <c r="D455" t="s">
        <v>3</v>
      </c>
      <c r="E455" t="s">
        <v>80</v>
      </c>
      <c r="F455" t="s">
        <v>81</v>
      </c>
      <c r="G455" t="s">
        <v>82</v>
      </c>
      <c r="H455" t="s">
        <v>83</v>
      </c>
      <c r="I455" t="str">
        <f>"Trad IRN"</f>
        <v>Trad IRN</v>
      </c>
      <c r="J455" t="s">
        <v>43</v>
      </c>
      <c r="K455" t="s">
        <v>44</v>
      </c>
      <c r="L455" t="s">
        <v>45</v>
      </c>
      <c r="M455" t="s">
        <v>46</v>
      </c>
      <c r="N455" t="str">
        <f t="shared" si="47"/>
        <v>08/18/2022</v>
      </c>
      <c r="O455" t="str">
        <f t="shared" si="46"/>
        <v>12/31/2500</v>
      </c>
      <c r="P455">
        <v>1</v>
      </c>
      <c r="Q455">
        <v>1</v>
      </c>
      <c r="S455">
        <v>0</v>
      </c>
      <c r="T455">
        <v>1</v>
      </c>
      <c r="U455">
        <v>0</v>
      </c>
      <c r="V455" t="str">
        <f>"Trad IRN"</f>
        <v>Trad IRN</v>
      </c>
      <c r="W455">
        <v>100</v>
      </c>
      <c r="X455" t="s">
        <v>47</v>
      </c>
      <c r="Z455" t="s">
        <v>47</v>
      </c>
      <c r="AB455" t="str">
        <f>"05"</f>
        <v>05</v>
      </c>
      <c r="AC455" t="s">
        <v>48</v>
      </c>
      <c r="AD455" t="s">
        <v>49</v>
      </c>
      <c r="AE455" t="s">
        <v>50</v>
      </c>
      <c r="AF455">
        <v>0</v>
      </c>
      <c r="AG455" t="s">
        <v>56</v>
      </c>
      <c r="AH455" t="str">
        <f>"Trad IRN"</f>
        <v>Trad IRN</v>
      </c>
      <c r="AI455" t="str">
        <f>"Bldg IRN"</f>
        <v>Bldg IRN</v>
      </c>
      <c r="AJ455" t="s">
        <v>48</v>
      </c>
      <c r="AK455" t="s">
        <v>48</v>
      </c>
      <c r="AL455" t="s">
        <v>53</v>
      </c>
      <c r="AM455">
        <v>1113.0999999999999</v>
      </c>
      <c r="AN455">
        <v>1113.0999999999999</v>
      </c>
      <c r="AO455">
        <v>15</v>
      </c>
    </row>
    <row r="456" spans="1:41" x14ac:dyDescent="0.3">
      <c r="A456" t="str">
        <f>"Trad IRN"</f>
        <v>Trad IRN</v>
      </c>
      <c r="B456" t="str">
        <f>"Bldg IRN"</f>
        <v>Bldg IRN</v>
      </c>
      <c r="C456" t="s">
        <v>41</v>
      </c>
      <c r="D456" t="s">
        <v>3</v>
      </c>
      <c r="E456" t="s">
        <v>80</v>
      </c>
      <c r="F456" t="s">
        <v>81</v>
      </c>
      <c r="G456" t="s">
        <v>82</v>
      </c>
      <c r="H456" t="s">
        <v>83</v>
      </c>
      <c r="I456" t="str">
        <f>"Trad IRN"</f>
        <v>Trad IRN</v>
      </c>
      <c r="J456" t="s">
        <v>43</v>
      </c>
      <c r="K456" t="s">
        <v>44</v>
      </c>
      <c r="L456" t="s">
        <v>45</v>
      </c>
      <c r="M456" t="s">
        <v>46</v>
      </c>
      <c r="N456" t="str">
        <f t="shared" si="47"/>
        <v>08/18/2022</v>
      </c>
      <c r="O456" t="str">
        <f t="shared" si="46"/>
        <v>12/31/2500</v>
      </c>
      <c r="P456">
        <v>1</v>
      </c>
      <c r="Q456">
        <v>1</v>
      </c>
      <c r="S456">
        <v>0</v>
      </c>
      <c r="T456">
        <v>1</v>
      </c>
      <c r="U456">
        <v>0</v>
      </c>
      <c r="V456" t="str">
        <f>"Trad IRN"</f>
        <v>Trad IRN</v>
      </c>
      <c r="W456">
        <v>100</v>
      </c>
      <c r="X456" t="s">
        <v>47</v>
      </c>
      <c r="Z456" t="s">
        <v>47</v>
      </c>
      <c r="AB456" t="str">
        <f>"02"</f>
        <v>02</v>
      </c>
      <c r="AC456" t="s">
        <v>48</v>
      </c>
      <c r="AD456" t="s">
        <v>49</v>
      </c>
      <c r="AE456" t="s">
        <v>50</v>
      </c>
      <c r="AF456">
        <v>0</v>
      </c>
      <c r="AG456" t="s">
        <v>56</v>
      </c>
      <c r="AH456" t="str">
        <f>"Trad IRN"</f>
        <v>Trad IRN</v>
      </c>
      <c r="AI456" t="str">
        <f>"Bldg IRN"</f>
        <v>Bldg IRN</v>
      </c>
      <c r="AJ456" t="s">
        <v>48</v>
      </c>
      <c r="AK456" t="s">
        <v>48</v>
      </c>
      <c r="AL456" t="s">
        <v>53</v>
      </c>
      <c r="AM456">
        <v>1113.0999999999999</v>
      </c>
      <c r="AN456">
        <v>1113.0999999999999</v>
      </c>
      <c r="AO456">
        <v>15</v>
      </c>
    </row>
    <row r="457" spans="1:41" x14ac:dyDescent="0.3">
      <c r="A457" t="str">
        <f>"Trad IRN"</f>
        <v>Trad IRN</v>
      </c>
      <c r="B457" t="str">
        <f>"Bldg IRN"</f>
        <v>Bldg IRN</v>
      </c>
      <c r="C457" t="s">
        <v>41</v>
      </c>
      <c r="D457" t="s">
        <v>3</v>
      </c>
      <c r="E457" t="s">
        <v>80</v>
      </c>
      <c r="F457" t="s">
        <v>81</v>
      </c>
      <c r="G457" t="s">
        <v>82</v>
      </c>
      <c r="H457" t="s">
        <v>83</v>
      </c>
      <c r="I457" t="str">
        <f>"Trad IRN"</f>
        <v>Trad IRN</v>
      </c>
      <c r="J457" t="s">
        <v>43</v>
      </c>
      <c r="K457" t="s">
        <v>44</v>
      </c>
      <c r="L457" t="s">
        <v>45</v>
      </c>
      <c r="M457" t="s">
        <v>46</v>
      </c>
      <c r="N457" t="str">
        <f t="shared" si="47"/>
        <v>08/18/2022</v>
      </c>
      <c r="O457" t="str">
        <f t="shared" si="46"/>
        <v>12/31/2500</v>
      </c>
      <c r="P457">
        <v>1</v>
      </c>
      <c r="Q457">
        <v>1</v>
      </c>
      <c r="S457">
        <v>0</v>
      </c>
      <c r="T457">
        <v>1</v>
      </c>
      <c r="U457">
        <v>0</v>
      </c>
      <c r="V457" t="str">
        <f>"Trad IRN"</f>
        <v>Trad IRN</v>
      </c>
      <c r="W457">
        <v>100</v>
      </c>
      <c r="X457" t="s">
        <v>47</v>
      </c>
      <c r="Z457" t="s">
        <v>47</v>
      </c>
      <c r="AB457" t="str">
        <f>"01"</f>
        <v>01</v>
      </c>
      <c r="AC457" t="s">
        <v>48</v>
      </c>
      <c r="AD457" t="s">
        <v>49</v>
      </c>
      <c r="AE457" t="s">
        <v>50</v>
      </c>
      <c r="AF457">
        <v>0</v>
      </c>
      <c r="AG457" t="s">
        <v>56</v>
      </c>
      <c r="AH457" t="str">
        <f>"Trad IRN"</f>
        <v>Trad IRN</v>
      </c>
      <c r="AI457" t="str">
        <f>"Bldg IRN"</f>
        <v>Bldg IRN</v>
      </c>
      <c r="AJ457" t="s">
        <v>48</v>
      </c>
      <c r="AK457" t="s">
        <v>48</v>
      </c>
      <c r="AL457" t="s">
        <v>53</v>
      </c>
      <c r="AM457">
        <v>1113.0999999999999</v>
      </c>
      <c r="AN457">
        <v>1113.0999999999999</v>
      </c>
      <c r="AO457">
        <v>15</v>
      </c>
    </row>
    <row r="458" spans="1:41" x14ac:dyDescent="0.3">
      <c r="A458" t="str">
        <f>"Trad IRN"</f>
        <v>Trad IRN</v>
      </c>
      <c r="B458" t="str">
        <f>"Bldg IRN"</f>
        <v>Bldg IRN</v>
      </c>
      <c r="C458" t="s">
        <v>41</v>
      </c>
      <c r="D458" t="s">
        <v>3</v>
      </c>
      <c r="E458" t="s">
        <v>80</v>
      </c>
      <c r="F458" t="s">
        <v>81</v>
      </c>
      <c r="G458" t="s">
        <v>82</v>
      </c>
      <c r="H458" t="s">
        <v>83</v>
      </c>
      <c r="I458" t="str">
        <f>"Trad IRN"</f>
        <v>Trad IRN</v>
      </c>
      <c r="J458" t="s">
        <v>43</v>
      </c>
      <c r="K458" t="s">
        <v>44</v>
      </c>
      <c r="L458" t="s">
        <v>45</v>
      </c>
      <c r="M458" t="s">
        <v>46</v>
      </c>
      <c r="N458" t="str">
        <f t="shared" si="47"/>
        <v>08/18/2022</v>
      </c>
      <c r="O458" t="str">
        <f t="shared" si="46"/>
        <v>12/31/2500</v>
      </c>
      <c r="P458">
        <v>1</v>
      </c>
      <c r="Q458">
        <v>1</v>
      </c>
      <c r="S458">
        <v>0</v>
      </c>
      <c r="T458">
        <v>1</v>
      </c>
      <c r="U458">
        <v>0</v>
      </c>
      <c r="V458" t="str">
        <f>"Trad IRN"</f>
        <v>Trad IRN</v>
      </c>
      <c r="W458">
        <v>100</v>
      </c>
      <c r="X458" t="s">
        <v>47</v>
      </c>
      <c r="Z458" t="s">
        <v>47</v>
      </c>
      <c r="AB458" t="str">
        <f>"01"</f>
        <v>01</v>
      </c>
      <c r="AC458" t="s">
        <v>48</v>
      </c>
      <c r="AD458" t="s">
        <v>49</v>
      </c>
      <c r="AE458" t="s">
        <v>50</v>
      </c>
      <c r="AF458">
        <v>0</v>
      </c>
      <c r="AG458" t="s">
        <v>56</v>
      </c>
      <c r="AH458" t="str">
        <f>"Trad IRN"</f>
        <v>Trad IRN</v>
      </c>
      <c r="AI458" t="str">
        <f>"Bldg IRN"</f>
        <v>Bldg IRN</v>
      </c>
      <c r="AJ458" t="s">
        <v>48</v>
      </c>
      <c r="AK458" t="s">
        <v>48</v>
      </c>
      <c r="AL458" t="s">
        <v>53</v>
      </c>
      <c r="AM458">
        <v>1113.0999999999999</v>
      </c>
      <c r="AN458">
        <v>1113.0999999999999</v>
      </c>
      <c r="AO458">
        <v>15</v>
      </c>
    </row>
    <row r="459" spans="1:41" x14ac:dyDescent="0.3">
      <c r="A459" t="str">
        <f>"Trad IRN"</f>
        <v>Trad IRN</v>
      </c>
      <c r="B459" t="str">
        <f>"Bldg IRN"</f>
        <v>Bldg IRN</v>
      </c>
      <c r="C459" t="s">
        <v>41</v>
      </c>
      <c r="D459" t="s">
        <v>3</v>
      </c>
      <c r="E459" t="s">
        <v>80</v>
      </c>
      <c r="F459" t="s">
        <v>81</v>
      </c>
      <c r="G459" t="s">
        <v>82</v>
      </c>
      <c r="H459" t="s">
        <v>83</v>
      </c>
      <c r="I459" t="str">
        <f>"Trad IRN"</f>
        <v>Trad IRN</v>
      </c>
      <c r="J459" t="s">
        <v>43</v>
      </c>
      <c r="K459" t="s">
        <v>44</v>
      </c>
      <c r="L459" t="s">
        <v>45</v>
      </c>
      <c r="M459" t="s">
        <v>46</v>
      </c>
      <c r="N459" t="str">
        <f t="shared" si="47"/>
        <v>08/18/2022</v>
      </c>
      <c r="O459" t="str">
        <f t="shared" si="46"/>
        <v>12/31/2500</v>
      </c>
      <c r="P459">
        <v>1</v>
      </c>
      <c r="Q459">
        <v>1</v>
      </c>
      <c r="S459">
        <v>1</v>
      </c>
      <c r="T459">
        <v>1</v>
      </c>
      <c r="U459">
        <v>0</v>
      </c>
      <c r="V459" t="str">
        <f>"Trad IRN"</f>
        <v>Trad IRN</v>
      </c>
      <c r="W459">
        <v>100</v>
      </c>
      <c r="X459" t="s">
        <v>47</v>
      </c>
      <c r="Z459" t="s">
        <v>47</v>
      </c>
      <c r="AB459" t="str">
        <f>"05"</f>
        <v>05</v>
      </c>
      <c r="AC459" t="s">
        <v>48</v>
      </c>
      <c r="AD459" t="s">
        <v>49</v>
      </c>
      <c r="AE459" t="s">
        <v>50</v>
      </c>
      <c r="AF459">
        <v>0</v>
      </c>
      <c r="AG459" t="s">
        <v>56</v>
      </c>
      <c r="AH459" t="str">
        <f>"Trad IRN"</f>
        <v>Trad IRN</v>
      </c>
      <c r="AI459" t="str">
        <f>"Bldg IRN"</f>
        <v>Bldg IRN</v>
      </c>
      <c r="AJ459" t="s">
        <v>48</v>
      </c>
      <c r="AK459" t="s">
        <v>48</v>
      </c>
      <c r="AL459" t="s">
        <v>53</v>
      </c>
      <c r="AM459">
        <v>1113.0999999999999</v>
      </c>
      <c r="AN459">
        <v>1113.0999999999999</v>
      </c>
      <c r="AO459">
        <v>15</v>
      </c>
    </row>
    <row r="460" spans="1:41" x14ac:dyDescent="0.3">
      <c r="A460" t="str">
        <f>"Trad IRN"</f>
        <v>Trad IRN</v>
      </c>
      <c r="B460" t="str">
        <f>"Bldg IRN"</f>
        <v>Bldg IRN</v>
      </c>
      <c r="C460" t="s">
        <v>41</v>
      </c>
      <c r="D460" t="s">
        <v>3</v>
      </c>
      <c r="E460" t="s">
        <v>80</v>
      </c>
      <c r="F460" t="s">
        <v>81</v>
      </c>
      <c r="G460" t="s">
        <v>82</v>
      </c>
      <c r="H460" t="s">
        <v>83</v>
      </c>
      <c r="I460" t="str">
        <f>"Trad IRN"</f>
        <v>Trad IRN</v>
      </c>
      <c r="J460" t="s">
        <v>43</v>
      </c>
      <c r="K460" t="s">
        <v>44</v>
      </c>
      <c r="L460" t="s">
        <v>45</v>
      </c>
      <c r="M460" t="s">
        <v>46</v>
      </c>
      <c r="N460" t="str">
        <f t="shared" si="47"/>
        <v>08/18/2022</v>
      </c>
      <c r="O460" t="str">
        <f t="shared" si="46"/>
        <v>12/31/2500</v>
      </c>
      <c r="P460">
        <v>1</v>
      </c>
      <c r="Q460">
        <v>1</v>
      </c>
      <c r="S460">
        <v>0</v>
      </c>
      <c r="T460">
        <v>1</v>
      </c>
      <c r="U460">
        <v>0</v>
      </c>
      <c r="V460" t="str">
        <f>"Trad IRN"</f>
        <v>Trad IRN</v>
      </c>
      <c r="W460">
        <v>100</v>
      </c>
      <c r="X460" t="s">
        <v>47</v>
      </c>
      <c r="Z460" t="s">
        <v>47</v>
      </c>
      <c r="AB460" t="str">
        <f>"02"</f>
        <v>02</v>
      </c>
      <c r="AC460" t="s">
        <v>48</v>
      </c>
      <c r="AD460" t="s">
        <v>49</v>
      </c>
      <c r="AE460" t="s">
        <v>50</v>
      </c>
      <c r="AF460">
        <v>0</v>
      </c>
      <c r="AG460" t="s">
        <v>56</v>
      </c>
      <c r="AH460" t="str">
        <f>"Trad IRN"</f>
        <v>Trad IRN</v>
      </c>
      <c r="AI460" t="str">
        <f>"Bldg IRN"</f>
        <v>Bldg IRN</v>
      </c>
      <c r="AJ460" t="s">
        <v>48</v>
      </c>
      <c r="AK460" t="s">
        <v>48</v>
      </c>
      <c r="AL460" t="s">
        <v>53</v>
      </c>
      <c r="AM460">
        <v>1113.0999999999999</v>
      </c>
      <c r="AN460">
        <v>1113.0999999999999</v>
      </c>
      <c r="AO460">
        <v>15</v>
      </c>
    </row>
    <row r="461" spans="1:41" x14ac:dyDescent="0.3">
      <c r="A461" t="str">
        <f>"Trad IRN"</f>
        <v>Trad IRN</v>
      </c>
      <c r="B461" t="str">
        <f>"Bldg IRN"</f>
        <v>Bldg IRN</v>
      </c>
      <c r="C461" t="s">
        <v>41</v>
      </c>
      <c r="D461" t="s">
        <v>3</v>
      </c>
      <c r="E461" t="s">
        <v>80</v>
      </c>
      <c r="F461" t="s">
        <v>81</v>
      </c>
      <c r="G461" t="s">
        <v>82</v>
      </c>
      <c r="H461" t="s">
        <v>83</v>
      </c>
      <c r="I461" t="str">
        <f>"Trad IRN"</f>
        <v>Trad IRN</v>
      </c>
      <c r="J461" t="s">
        <v>43</v>
      </c>
      <c r="K461" t="s">
        <v>44</v>
      </c>
      <c r="L461" t="s">
        <v>45</v>
      </c>
      <c r="M461" t="s">
        <v>46</v>
      </c>
      <c r="N461" t="str">
        <f t="shared" si="47"/>
        <v>08/18/2022</v>
      </c>
      <c r="O461" t="str">
        <f t="shared" si="46"/>
        <v>12/31/2500</v>
      </c>
      <c r="P461">
        <v>1</v>
      </c>
      <c r="Q461">
        <v>1</v>
      </c>
      <c r="S461">
        <v>0</v>
      </c>
      <c r="T461">
        <v>1</v>
      </c>
      <c r="U461">
        <v>0</v>
      </c>
      <c r="V461" t="str">
        <f>"Trad IRN"</f>
        <v>Trad IRN</v>
      </c>
      <c r="W461">
        <v>100</v>
      </c>
      <c r="X461" t="s">
        <v>47</v>
      </c>
      <c r="Z461" t="s">
        <v>47</v>
      </c>
      <c r="AB461" t="s">
        <v>57</v>
      </c>
      <c r="AC461" t="s">
        <v>48</v>
      </c>
      <c r="AD461" t="s">
        <v>49</v>
      </c>
      <c r="AE461" t="s">
        <v>50</v>
      </c>
      <c r="AF461">
        <v>0</v>
      </c>
      <c r="AG461" t="s">
        <v>56</v>
      </c>
      <c r="AH461" t="str">
        <f>"Trad IRN"</f>
        <v>Trad IRN</v>
      </c>
      <c r="AI461" t="str">
        <f>"Bldg IRN"</f>
        <v>Bldg IRN</v>
      </c>
      <c r="AJ461" t="s">
        <v>48</v>
      </c>
      <c r="AK461" t="s">
        <v>48</v>
      </c>
      <c r="AL461" t="s">
        <v>53</v>
      </c>
      <c r="AM461">
        <v>1113.0999999999999</v>
      </c>
      <c r="AN461">
        <v>1113.0999999999999</v>
      </c>
      <c r="AO461">
        <v>15</v>
      </c>
    </row>
    <row r="462" spans="1:41" x14ac:dyDescent="0.3">
      <c r="A462" t="str">
        <f>"Trad IRN"</f>
        <v>Trad IRN</v>
      </c>
      <c r="B462" t="str">
        <f>"Bldg IRN"</f>
        <v>Bldg IRN</v>
      </c>
      <c r="C462" t="s">
        <v>41</v>
      </c>
      <c r="D462" t="s">
        <v>3</v>
      </c>
      <c r="E462" t="s">
        <v>80</v>
      </c>
      <c r="F462" t="s">
        <v>81</v>
      </c>
      <c r="G462" t="s">
        <v>82</v>
      </c>
      <c r="H462" t="s">
        <v>83</v>
      </c>
      <c r="I462" t="str">
        <f>"Trad IRN"</f>
        <v>Trad IRN</v>
      </c>
      <c r="J462" t="s">
        <v>43</v>
      </c>
      <c r="K462" t="s">
        <v>44</v>
      </c>
      <c r="L462" t="s">
        <v>45</v>
      </c>
      <c r="M462" t="s">
        <v>46</v>
      </c>
      <c r="N462" t="str">
        <f t="shared" si="47"/>
        <v>08/18/2022</v>
      </c>
      <c r="O462" t="str">
        <f t="shared" si="46"/>
        <v>12/31/2500</v>
      </c>
      <c r="P462">
        <v>1</v>
      </c>
      <c r="Q462">
        <v>1</v>
      </c>
      <c r="S462">
        <v>0</v>
      </c>
      <c r="T462">
        <v>1</v>
      </c>
      <c r="U462">
        <v>0</v>
      </c>
      <c r="V462" t="str">
        <f>"Trad IRN"</f>
        <v>Trad IRN</v>
      </c>
      <c r="W462">
        <v>100</v>
      </c>
      <c r="X462" t="s">
        <v>47</v>
      </c>
      <c r="Z462" t="s">
        <v>47</v>
      </c>
      <c r="AB462" t="str">
        <f>"02"</f>
        <v>02</v>
      </c>
      <c r="AC462" t="s">
        <v>48</v>
      </c>
      <c r="AD462" t="s">
        <v>49</v>
      </c>
      <c r="AE462" t="s">
        <v>50</v>
      </c>
      <c r="AF462">
        <v>0</v>
      </c>
      <c r="AG462" t="s">
        <v>56</v>
      </c>
      <c r="AH462" t="str">
        <f>"Trad IRN"</f>
        <v>Trad IRN</v>
      </c>
      <c r="AI462" t="str">
        <f>"Bldg IRN"</f>
        <v>Bldg IRN</v>
      </c>
      <c r="AJ462" t="s">
        <v>48</v>
      </c>
      <c r="AK462" t="s">
        <v>48</v>
      </c>
      <c r="AL462" t="s">
        <v>53</v>
      </c>
      <c r="AM462">
        <v>1113.0999999999999</v>
      </c>
      <c r="AN462">
        <v>1113.0999999999999</v>
      </c>
      <c r="AO462">
        <v>15</v>
      </c>
    </row>
    <row r="463" spans="1:41" x14ac:dyDescent="0.3">
      <c r="A463" t="str">
        <f>"Trad IRN"</f>
        <v>Trad IRN</v>
      </c>
      <c r="B463" t="str">
        <f>"Bldg IRN"</f>
        <v>Bldg IRN</v>
      </c>
      <c r="C463" t="s">
        <v>41</v>
      </c>
      <c r="D463" t="s">
        <v>3</v>
      </c>
      <c r="E463" t="s">
        <v>80</v>
      </c>
      <c r="F463" t="s">
        <v>81</v>
      </c>
      <c r="G463" t="s">
        <v>82</v>
      </c>
      <c r="H463" t="s">
        <v>83</v>
      </c>
      <c r="I463" t="str">
        <f>"Trad IRN"</f>
        <v>Trad IRN</v>
      </c>
      <c r="J463" t="s">
        <v>43</v>
      </c>
      <c r="K463" t="s">
        <v>44</v>
      </c>
      <c r="L463" t="s">
        <v>45</v>
      </c>
      <c r="M463" t="s">
        <v>46</v>
      </c>
      <c r="N463" t="str">
        <f t="shared" si="47"/>
        <v>08/18/2022</v>
      </c>
      <c r="O463" t="str">
        <f t="shared" si="46"/>
        <v>12/31/2500</v>
      </c>
      <c r="P463">
        <v>1</v>
      </c>
      <c r="Q463">
        <v>1</v>
      </c>
      <c r="S463">
        <v>0</v>
      </c>
      <c r="T463">
        <v>1</v>
      </c>
      <c r="U463">
        <v>0</v>
      </c>
      <c r="V463" t="str">
        <f>"Trad IRN"</f>
        <v>Trad IRN</v>
      </c>
      <c r="W463">
        <v>100</v>
      </c>
      <c r="X463" t="s">
        <v>47</v>
      </c>
      <c r="Z463" t="s">
        <v>47</v>
      </c>
      <c r="AB463" t="str">
        <f>"05"</f>
        <v>05</v>
      </c>
      <c r="AC463" t="s">
        <v>48</v>
      </c>
      <c r="AD463" t="s">
        <v>49</v>
      </c>
      <c r="AE463" t="s">
        <v>50</v>
      </c>
      <c r="AF463">
        <v>0</v>
      </c>
      <c r="AG463" t="s">
        <v>56</v>
      </c>
      <c r="AH463" t="str">
        <f>"Trad IRN"</f>
        <v>Trad IRN</v>
      </c>
      <c r="AI463" t="str">
        <f>"Bldg IRN"</f>
        <v>Bldg IRN</v>
      </c>
      <c r="AJ463" t="s">
        <v>48</v>
      </c>
      <c r="AK463" t="s">
        <v>48</v>
      </c>
      <c r="AL463" t="s">
        <v>53</v>
      </c>
      <c r="AM463">
        <v>1113.0999999999999</v>
      </c>
      <c r="AN463">
        <v>1113.0999999999999</v>
      </c>
      <c r="AO463">
        <v>15</v>
      </c>
    </row>
    <row r="464" spans="1:41" x14ac:dyDescent="0.3">
      <c r="A464" t="str">
        <f>"Trad IRN"</f>
        <v>Trad IRN</v>
      </c>
      <c r="B464" t="str">
        <f>"Bldg IRN"</f>
        <v>Bldg IRN</v>
      </c>
      <c r="C464" t="s">
        <v>41</v>
      </c>
      <c r="D464" t="s">
        <v>3</v>
      </c>
      <c r="E464" t="s">
        <v>80</v>
      </c>
      <c r="F464" t="s">
        <v>81</v>
      </c>
      <c r="G464" t="s">
        <v>82</v>
      </c>
      <c r="H464" t="s">
        <v>83</v>
      </c>
      <c r="I464" t="str">
        <f>"Trad IRN"</f>
        <v>Trad IRN</v>
      </c>
      <c r="J464" t="s">
        <v>43</v>
      </c>
      <c r="K464" t="s">
        <v>44</v>
      </c>
      <c r="L464" t="s">
        <v>45</v>
      </c>
      <c r="M464" t="s">
        <v>46</v>
      </c>
      <c r="N464" t="str">
        <f t="shared" si="47"/>
        <v>08/18/2022</v>
      </c>
      <c r="O464" t="str">
        <f t="shared" si="46"/>
        <v>12/31/2500</v>
      </c>
      <c r="P464">
        <v>1</v>
      </c>
      <c r="Q464">
        <v>1</v>
      </c>
      <c r="S464">
        <v>0</v>
      </c>
      <c r="T464">
        <v>1</v>
      </c>
      <c r="U464">
        <v>0</v>
      </c>
      <c r="V464" t="str">
        <f>"Trad IRN"</f>
        <v>Trad IRN</v>
      </c>
      <c r="W464">
        <v>100</v>
      </c>
      <c r="X464" t="s">
        <v>47</v>
      </c>
      <c r="Z464" t="s">
        <v>47</v>
      </c>
      <c r="AB464" t="str">
        <f>"01"</f>
        <v>01</v>
      </c>
      <c r="AC464" t="s">
        <v>48</v>
      </c>
      <c r="AD464" t="s">
        <v>49</v>
      </c>
      <c r="AE464" t="s">
        <v>50</v>
      </c>
      <c r="AF464">
        <v>0</v>
      </c>
      <c r="AG464" t="s">
        <v>56</v>
      </c>
      <c r="AH464" t="str">
        <f>"Trad IRN"</f>
        <v>Trad IRN</v>
      </c>
      <c r="AI464" t="str">
        <f>"Bldg IRN"</f>
        <v>Bldg IRN</v>
      </c>
      <c r="AJ464" t="s">
        <v>48</v>
      </c>
      <c r="AK464" t="s">
        <v>48</v>
      </c>
      <c r="AL464" t="s">
        <v>53</v>
      </c>
      <c r="AM464">
        <v>1113.0999999999999</v>
      </c>
      <c r="AN464">
        <v>1113.0999999999999</v>
      </c>
      <c r="AO464">
        <v>15</v>
      </c>
    </row>
    <row r="465" spans="1:41" x14ac:dyDescent="0.3">
      <c r="A465" t="str">
        <f>"Trad IRN"</f>
        <v>Trad IRN</v>
      </c>
      <c r="B465" t="str">
        <f>"Bldg IRN"</f>
        <v>Bldg IRN</v>
      </c>
      <c r="C465" t="s">
        <v>41</v>
      </c>
      <c r="D465" t="s">
        <v>3</v>
      </c>
      <c r="E465" t="s">
        <v>80</v>
      </c>
      <c r="F465" t="s">
        <v>81</v>
      </c>
      <c r="G465" t="s">
        <v>82</v>
      </c>
      <c r="H465" t="s">
        <v>83</v>
      </c>
      <c r="I465" t="str">
        <f>"Trad IRN"</f>
        <v>Trad IRN</v>
      </c>
      <c r="J465" t="s">
        <v>43</v>
      </c>
      <c r="K465" t="s">
        <v>44</v>
      </c>
      <c r="L465" t="s">
        <v>45</v>
      </c>
      <c r="M465" t="s">
        <v>46</v>
      </c>
      <c r="N465" t="str">
        <f t="shared" si="47"/>
        <v>08/18/2022</v>
      </c>
      <c r="O465" t="str">
        <f t="shared" si="46"/>
        <v>12/31/2500</v>
      </c>
      <c r="P465">
        <v>1</v>
      </c>
      <c r="Q465">
        <v>1</v>
      </c>
      <c r="S465">
        <v>0</v>
      </c>
      <c r="T465">
        <v>1</v>
      </c>
      <c r="U465">
        <v>0</v>
      </c>
      <c r="V465" t="str">
        <f>"Trad IRN"</f>
        <v>Trad IRN</v>
      </c>
      <c r="W465">
        <v>100</v>
      </c>
      <c r="X465" t="s">
        <v>47</v>
      </c>
      <c r="Z465" t="s">
        <v>47</v>
      </c>
      <c r="AB465" t="str">
        <f>"02"</f>
        <v>02</v>
      </c>
      <c r="AC465" t="s">
        <v>48</v>
      </c>
      <c r="AD465" t="s">
        <v>49</v>
      </c>
      <c r="AE465" t="s">
        <v>50</v>
      </c>
      <c r="AF465">
        <v>0</v>
      </c>
      <c r="AG465" t="s">
        <v>56</v>
      </c>
      <c r="AH465" t="str">
        <f>"Trad IRN"</f>
        <v>Trad IRN</v>
      </c>
      <c r="AI465" t="str">
        <f>"Bldg IRN"</f>
        <v>Bldg IRN</v>
      </c>
      <c r="AJ465" t="s">
        <v>48</v>
      </c>
      <c r="AK465" t="s">
        <v>48</v>
      </c>
      <c r="AL465" t="s">
        <v>53</v>
      </c>
      <c r="AM465">
        <v>1113.0999999999999</v>
      </c>
      <c r="AN465">
        <v>1113.0999999999999</v>
      </c>
      <c r="AO465">
        <v>15</v>
      </c>
    </row>
    <row r="466" spans="1:41" x14ac:dyDescent="0.3">
      <c r="A466" t="str">
        <f>"Trad IRN"</f>
        <v>Trad IRN</v>
      </c>
      <c r="B466" t="str">
        <f>"Bldg IRN"</f>
        <v>Bldg IRN</v>
      </c>
      <c r="C466" t="s">
        <v>41</v>
      </c>
      <c r="D466" t="s">
        <v>3</v>
      </c>
      <c r="E466" t="s">
        <v>80</v>
      </c>
      <c r="F466" t="s">
        <v>81</v>
      </c>
      <c r="G466" t="s">
        <v>82</v>
      </c>
      <c r="H466" t="s">
        <v>83</v>
      </c>
      <c r="I466" t="str">
        <f>"Trad IRN"</f>
        <v>Trad IRN</v>
      </c>
      <c r="J466" t="s">
        <v>43</v>
      </c>
      <c r="K466" t="s">
        <v>44</v>
      </c>
      <c r="L466" t="s">
        <v>45</v>
      </c>
      <c r="M466" t="s">
        <v>46</v>
      </c>
      <c r="N466" t="str">
        <f t="shared" si="47"/>
        <v>08/18/2022</v>
      </c>
      <c r="O466" t="str">
        <f t="shared" si="46"/>
        <v>12/31/2500</v>
      </c>
      <c r="P466">
        <v>1</v>
      </c>
      <c r="Q466">
        <v>1</v>
      </c>
      <c r="S466">
        <v>1</v>
      </c>
      <c r="T466">
        <v>1</v>
      </c>
      <c r="U466">
        <v>0</v>
      </c>
      <c r="V466" t="str">
        <f>"Trad IRN"</f>
        <v>Trad IRN</v>
      </c>
      <c r="W466">
        <v>100</v>
      </c>
      <c r="X466" t="s">
        <v>47</v>
      </c>
      <c r="Z466" t="s">
        <v>47</v>
      </c>
      <c r="AB466" t="str">
        <f>"05"</f>
        <v>05</v>
      </c>
      <c r="AC466" t="s">
        <v>48</v>
      </c>
      <c r="AD466" t="s">
        <v>49</v>
      </c>
      <c r="AE466" t="s">
        <v>50</v>
      </c>
      <c r="AF466">
        <v>0</v>
      </c>
      <c r="AG466" t="s">
        <v>56</v>
      </c>
      <c r="AH466" t="str">
        <f>"Trad IRN"</f>
        <v>Trad IRN</v>
      </c>
      <c r="AI466" t="str">
        <f>"Bldg IRN"</f>
        <v>Bldg IRN</v>
      </c>
      <c r="AJ466" t="s">
        <v>48</v>
      </c>
      <c r="AK466" t="s">
        <v>48</v>
      </c>
      <c r="AL466" t="s">
        <v>53</v>
      </c>
      <c r="AM466">
        <v>1113.0999999999999</v>
      </c>
      <c r="AN466">
        <v>1113.0999999999999</v>
      </c>
      <c r="AO466">
        <v>15</v>
      </c>
    </row>
    <row r="467" spans="1:41" x14ac:dyDescent="0.3">
      <c r="A467" t="str">
        <f>"Trad IRN"</f>
        <v>Trad IRN</v>
      </c>
      <c r="B467" t="str">
        <f>"Bldg IRN"</f>
        <v>Bldg IRN</v>
      </c>
      <c r="C467" t="s">
        <v>41</v>
      </c>
      <c r="D467" t="s">
        <v>3</v>
      </c>
      <c r="E467" t="s">
        <v>80</v>
      </c>
      <c r="F467" t="s">
        <v>81</v>
      </c>
      <c r="G467" t="s">
        <v>82</v>
      </c>
      <c r="H467" t="s">
        <v>83</v>
      </c>
      <c r="I467" t="str">
        <f>"Trad IRN"</f>
        <v>Trad IRN</v>
      </c>
      <c r="J467" t="s">
        <v>43</v>
      </c>
      <c r="K467" t="s">
        <v>44</v>
      </c>
      <c r="L467" t="s">
        <v>45</v>
      </c>
      <c r="M467" t="s">
        <v>46</v>
      </c>
      <c r="N467" t="str">
        <f t="shared" si="47"/>
        <v>08/18/2022</v>
      </c>
      <c r="O467" t="str">
        <f t="shared" si="46"/>
        <v>12/31/2500</v>
      </c>
      <c r="P467">
        <v>1</v>
      </c>
      <c r="Q467">
        <v>1</v>
      </c>
      <c r="R467">
        <v>1</v>
      </c>
      <c r="S467">
        <v>0</v>
      </c>
      <c r="T467">
        <v>1</v>
      </c>
      <c r="U467">
        <v>0</v>
      </c>
      <c r="V467" t="str">
        <f>"Trad IRN"</f>
        <v>Trad IRN</v>
      </c>
      <c r="W467">
        <v>100</v>
      </c>
      <c r="X467" t="s">
        <v>47</v>
      </c>
      <c r="Z467" t="s">
        <v>47</v>
      </c>
      <c r="AB467" t="str">
        <f>"04"</f>
        <v>04</v>
      </c>
      <c r="AC467" t="str">
        <f>"10"</f>
        <v>10</v>
      </c>
      <c r="AD467" t="str">
        <f>"2"</f>
        <v>2</v>
      </c>
      <c r="AE467" t="s">
        <v>50</v>
      </c>
      <c r="AF467">
        <v>0</v>
      </c>
      <c r="AG467" t="s">
        <v>56</v>
      </c>
      <c r="AH467" t="str">
        <f>"Trad IRN"</f>
        <v>Trad IRN</v>
      </c>
      <c r="AI467" t="str">
        <f>"Bldg IRN"</f>
        <v>Bldg IRN</v>
      </c>
      <c r="AJ467" t="s">
        <v>48</v>
      </c>
      <c r="AK467" t="s">
        <v>48</v>
      </c>
      <c r="AL467" t="s">
        <v>53</v>
      </c>
      <c r="AM467">
        <v>1113.0999999999999</v>
      </c>
      <c r="AN467">
        <v>1113.0999999999999</v>
      </c>
      <c r="AO467">
        <v>15</v>
      </c>
    </row>
    <row r="468" spans="1:41" x14ac:dyDescent="0.3">
      <c r="A468" t="str">
        <f>"Trad IRN"</f>
        <v>Trad IRN</v>
      </c>
      <c r="B468" t="str">
        <f>"Bldg IRN"</f>
        <v>Bldg IRN</v>
      </c>
      <c r="C468" t="s">
        <v>41</v>
      </c>
      <c r="D468" t="s">
        <v>3</v>
      </c>
      <c r="E468" t="s">
        <v>80</v>
      </c>
      <c r="F468" t="s">
        <v>81</v>
      </c>
      <c r="G468" t="s">
        <v>82</v>
      </c>
      <c r="H468" t="s">
        <v>83</v>
      </c>
      <c r="I468" t="str">
        <f>"Trad IRN"</f>
        <v>Trad IRN</v>
      </c>
      <c r="J468" t="s">
        <v>43</v>
      </c>
      <c r="K468" t="s">
        <v>44</v>
      </c>
      <c r="L468" t="s">
        <v>45</v>
      </c>
      <c r="M468" t="s">
        <v>46</v>
      </c>
      <c r="N468" t="str">
        <f t="shared" si="47"/>
        <v>08/18/2022</v>
      </c>
      <c r="O468" t="str">
        <f t="shared" si="46"/>
        <v>12/31/2500</v>
      </c>
      <c r="P468">
        <v>1</v>
      </c>
      <c r="Q468">
        <v>1</v>
      </c>
      <c r="R468">
        <v>1</v>
      </c>
      <c r="S468">
        <v>0</v>
      </c>
      <c r="T468">
        <v>1</v>
      </c>
      <c r="U468">
        <v>0</v>
      </c>
      <c r="V468" t="str">
        <f>"Trad IRN"</f>
        <v>Trad IRN</v>
      </c>
      <c r="W468">
        <v>100</v>
      </c>
      <c r="X468" t="s">
        <v>47</v>
      </c>
      <c r="Z468" t="s">
        <v>47</v>
      </c>
      <c r="AB468" t="str">
        <f>"04"</f>
        <v>04</v>
      </c>
      <c r="AC468" t="str">
        <f>"10"</f>
        <v>10</v>
      </c>
      <c r="AD468" t="str">
        <f>"2"</f>
        <v>2</v>
      </c>
      <c r="AE468" t="s">
        <v>55</v>
      </c>
      <c r="AF468">
        <v>0</v>
      </c>
      <c r="AG468" t="s">
        <v>56</v>
      </c>
      <c r="AH468" t="str">
        <f>"Trad IRN"</f>
        <v>Trad IRN</v>
      </c>
      <c r="AI468" t="str">
        <f>"Bldg IRN"</f>
        <v>Bldg IRN</v>
      </c>
      <c r="AJ468" t="s">
        <v>48</v>
      </c>
      <c r="AK468" t="s">
        <v>48</v>
      </c>
      <c r="AL468" t="s">
        <v>53</v>
      </c>
      <c r="AM468">
        <v>1113.0999999999999</v>
      </c>
      <c r="AN468">
        <v>1113.0999999999999</v>
      </c>
      <c r="AO468">
        <v>15</v>
      </c>
    </row>
    <row r="469" spans="1:41" x14ac:dyDescent="0.3">
      <c r="A469" t="str">
        <f>"Trad IRN"</f>
        <v>Trad IRN</v>
      </c>
      <c r="B469" t="str">
        <f>"Bldg IRN"</f>
        <v>Bldg IRN</v>
      </c>
      <c r="C469" t="s">
        <v>41</v>
      </c>
      <c r="D469" t="s">
        <v>3</v>
      </c>
      <c r="E469" t="s">
        <v>80</v>
      </c>
      <c r="F469" t="s">
        <v>81</v>
      </c>
      <c r="G469" t="s">
        <v>82</v>
      </c>
      <c r="H469" t="s">
        <v>83</v>
      </c>
      <c r="I469" t="str">
        <f>"Trad IRN"</f>
        <v>Trad IRN</v>
      </c>
      <c r="J469" t="s">
        <v>43</v>
      </c>
      <c r="K469" t="s">
        <v>44</v>
      </c>
      <c r="L469" t="s">
        <v>45</v>
      </c>
      <c r="M469" t="s">
        <v>46</v>
      </c>
      <c r="N469" t="str">
        <f t="shared" si="47"/>
        <v>08/18/2022</v>
      </c>
      <c r="O469" t="str">
        <f t="shared" si="46"/>
        <v>12/31/2500</v>
      </c>
      <c r="P469">
        <v>1</v>
      </c>
      <c r="Q469">
        <v>1</v>
      </c>
      <c r="S469">
        <v>0</v>
      </c>
      <c r="T469">
        <v>1</v>
      </c>
      <c r="U469">
        <v>0</v>
      </c>
      <c r="V469" t="str">
        <f>"Trad IRN"</f>
        <v>Trad IRN</v>
      </c>
      <c r="W469">
        <v>100</v>
      </c>
      <c r="X469" t="s">
        <v>47</v>
      </c>
      <c r="Z469" t="s">
        <v>47</v>
      </c>
      <c r="AB469" t="str">
        <f>"05"</f>
        <v>05</v>
      </c>
      <c r="AC469" t="s">
        <v>48</v>
      </c>
      <c r="AD469" t="s">
        <v>49</v>
      </c>
      <c r="AE469" t="s">
        <v>50</v>
      </c>
      <c r="AF469">
        <v>0</v>
      </c>
      <c r="AG469" t="s">
        <v>56</v>
      </c>
      <c r="AH469" t="str">
        <f>"Trad IRN"</f>
        <v>Trad IRN</v>
      </c>
      <c r="AI469" t="str">
        <f>"Bldg IRN"</f>
        <v>Bldg IRN</v>
      </c>
      <c r="AJ469" t="s">
        <v>48</v>
      </c>
      <c r="AK469" t="s">
        <v>48</v>
      </c>
      <c r="AL469" t="s">
        <v>53</v>
      </c>
      <c r="AM469">
        <v>1113.0999999999999</v>
      </c>
      <c r="AN469">
        <v>1113.0999999999999</v>
      </c>
      <c r="AO469">
        <v>15</v>
      </c>
    </row>
    <row r="470" spans="1:41" x14ac:dyDescent="0.3">
      <c r="A470" t="str">
        <f>"Trad IRN"</f>
        <v>Trad IRN</v>
      </c>
      <c r="B470" t="str">
        <f>"Bldg IRN"</f>
        <v>Bldg IRN</v>
      </c>
      <c r="C470" t="s">
        <v>41</v>
      </c>
      <c r="D470" t="s">
        <v>3</v>
      </c>
      <c r="E470" t="s">
        <v>80</v>
      </c>
      <c r="F470" t="s">
        <v>81</v>
      </c>
      <c r="G470" t="s">
        <v>82</v>
      </c>
      <c r="H470" t="s">
        <v>83</v>
      </c>
      <c r="I470" t="str">
        <f>"Trad IRN"</f>
        <v>Trad IRN</v>
      </c>
      <c r="J470" t="s">
        <v>43</v>
      </c>
      <c r="K470" t="s">
        <v>44</v>
      </c>
      <c r="L470" t="s">
        <v>45</v>
      </c>
      <c r="M470" t="s">
        <v>46</v>
      </c>
      <c r="N470" t="str">
        <f t="shared" si="47"/>
        <v>08/18/2022</v>
      </c>
      <c r="O470" t="str">
        <f t="shared" si="46"/>
        <v>12/31/2500</v>
      </c>
      <c r="P470">
        <v>1</v>
      </c>
      <c r="Q470">
        <v>1</v>
      </c>
      <c r="R470">
        <v>1</v>
      </c>
      <c r="S470">
        <v>0</v>
      </c>
      <c r="T470">
        <v>1</v>
      </c>
      <c r="U470">
        <v>0</v>
      </c>
      <c r="V470" t="str">
        <f>"Trad IRN"</f>
        <v>Trad IRN</v>
      </c>
      <c r="W470">
        <v>100</v>
      </c>
      <c r="X470" t="s">
        <v>47</v>
      </c>
      <c r="Z470" t="s">
        <v>47</v>
      </c>
      <c r="AB470" t="str">
        <f>"01"</f>
        <v>01</v>
      </c>
      <c r="AC470" t="str">
        <f>"05"</f>
        <v>05</v>
      </c>
      <c r="AD470" t="str">
        <f>"1"</f>
        <v>1</v>
      </c>
      <c r="AE470" t="s">
        <v>50</v>
      </c>
      <c r="AF470">
        <v>0</v>
      </c>
      <c r="AG470" t="s">
        <v>56</v>
      </c>
      <c r="AH470" t="str">
        <f>"Trad IRN"</f>
        <v>Trad IRN</v>
      </c>
      <c r="AI470" t="str">
        <f>"Bldg IRN"</f>
        <v>Bldg IRN</v>
      </c>
      <c r="AJ470" t="s">
        <v>48</v>
      </c>
      <c r="AK470" t="s">
        <v>48</v>
      </c>
      <c r="AL470" t="s">
        <v>53</v>
      </c>
      <c r="AM470">
        <v>1113.0999999999999</v>
      </c>
      <c r="AN470">
        <v>1113.0999999999999</v>
      </c>
      <c r="AO470">
        <v>15</v>
      </c>
    </row>
    <row r="471" spans="1:41" x14ac:dyDescent="0.3">
      <c r="A471" t="str">
        <f>"Trad IRN"</f>
        <v>Trad IRN</v>
      </c>
      <c r="B471" t="str">
        <f>"Bldg IRN"</f>
        <v>Bldg IRN</v>
      </c>
      <c r="C471" t="s">
        <v>41</v>
      </c>
      <c r="D471" t="s">
        <v>3</v>
      </c>
      <c r="E471" t="s">
        <v>80</v>
      </c>
      <c r="F471" t="s">
        <v>81</v>
      </c>
      <c r="G471" t="s">
        <v>82</v>
      </c>
      <c r="H471" t="s">
        <v>83</v>
      </c>
      <c r="I471" t="str">
        <f>"Trad IRN"</f>
        <v>Trad IRN</v>
      </c>
      <c r="J471" t="s">
        <v>43</v>
      </c>
      <c r="K471" t="s">
        <v>44</v>
      </c>
      <c r="L471" t="s">
        <v>45</v>
      </c>
      <c r="M471" t="s">
        <v>46</v>
      </c>
      <c r="N471" t="str">
        <f t="shared" si="47"/>
        <v>08/18/2022</v>
      </c>
      <c r="O471" t="str">
        <f t="shared" si="46"/>
        <v>12/31/2500</v>
      </c>
      <c r="P471">
        <v>1</v>
      </c>
      <c r="Q471">
        <v>1</v>
      </c>
      <c r="S471">
        <v>0</v>
      </c>
      <c r="T471">
        <v>1</v>
      </c>
      <c r="U471">
        <v>0</v>
      </c>
      <c r="V471" t="str">
        <f>"Trad IRN"</f>
        <v>Trad IRN</v>
      </c>
      <c r="W471">
        <v>100</v>
      </c>
      <c r="X471" t="s">
        <v>47</v>
      </c>
      <c r="Z471" t="s">
        <v>47</v>
      </c>
      <c r="AB471" t="str">
        <f>"04"</f>
        <v>04</v>
      </c>
      <c r="AC471" t="s">
        <v>48</v>
      </c>
      <c r="AD471" t="s">
        <v>49</v>
      </c>
      <c r="AE471" t="s">
        <v>50</v>
      </c>
      <c r="AF471">
        <v>0</v>
      </c>
      <c r="AG471" t="s">
        <v>56</v>
      </c>
      <c r="AH471" t="str">
        <f>"Trad IRN"</f>
        <v>Trad IRN</v>
      </c>
      <c r="AI471" t="str">
        <f>"Bldg IRN"</f>
        <v>Bldg IRN</v>
      </c>
      <c r="AJ471" t="s">
        <v>48</v>
      </c>
      <c r="AK471" t="s">
        <v>48</v>
      </c>
      <c r="AL471" t="s">
        <v>53</v>
      </c>
      <c r="AM471">
        <v>1113.0999999999999</v>
      </c>
      <c r="AN471">
        <v>1113.0999999999999</v>
      </c>
      <c r="AO471">
        <v>15</v>
      </c>
    </row>
    <row r="472" spans="1:41" x14ac:dyDescent="0.3">
      <c r="A472" t="str">
        <f>"Trad IRN"</f>
        <v>Trad IRN</v>
      </c>
      <c r="B472" t="str">
        <f>"Bldg IRN"</f>
        <v>Bldg IRN</v>
      </c>
      <c r="C472" t="s">
        <v>41</v>
      </c>
      <c r="D472" t="s">
        <v>3</v>
      </c>
      <c r="E472" t="s">
        <v>80</v>
      </c>
      <c r="F472" t="s">
        <v>81</v>
      </c>
      <c r="G472" t="s">
        <v>82</v>
      </c>
      <c r="H472" t="s">
        <v>83</v>
      </c>
      <c r="I472" t="str">
        <f>"Trad IRN"</f>
        <v>Trad IRN</v>
      </c>
      <c r="J472" t="s">
        <v>43</v>
      </c>
      <c r="K472" t="s">
        <v>44</v>
      </c>
      <c r="L472" t="s">
        <v>45</v>
      </c>
      <c r="M472" t="s">
        <v>46</v>
      </c>
      <c r="N472" t="str">
        <f t="shared" si="47"/>
        <v>08/18/2022</v>
      </c>
      <c r="O472" t="str">
        <f t="shared" si="46"/>
        <v>12/31/2500</v>
      </c>
      <c r="P472">
        <v>1</v>
      </c>
      <c r="Q472">
        <v>1</v>
      </c>
      <c r="S472">
        <v>0</v>
      </c>
      <c r="T472">
        <v>1</v>
      </c>
      <c r="U472">
        <v>0</v>
      </c>
      <c r="V472" t="str">
        <f>"Trad IRN"</f>
        <v>Trad IRN</v>
      </c>
      <c r="W472">
        <v>100</v>
      </c>
      <c r="X472" t="s">
        <v>47</v>
      </c>
      <c r="Z472" t="s">
        <v>47</v>
      </c>
      <c r="AB472" t="str">
        <f>"04"</f>
        <v>04</v>
      </c>
      <c r="AC472" t="s">
        <v>48</v>
      </c>
      <c r="AD472" t="s">
        <v>49</v>
      </c>
      <c r="AE472" t="s">
        <v>50</v>
      </c>
      <c r="AF472">
        <v>0</v>
      </c>
      <c r="AG472" t="s">
        <v>56</v>
      </c>
      <c r="AH472" t="str">
        <f>"Trad IRN"</f>
        <v>Trad IRN</v>
      </c>
      <c r="AI472" t="str">
        <f>"Bldg IRN"</f>
        <v>Bldg IRN</v>
      </c>
      <c r="AJ472" t="s">
        <v>48</v>
      </c>
      <c r="AK472" t="s">
        <v>48</v>
      </c>
      <c r="AL472" t="s">
        <v>53</v>
      </c>
      <c r="AM472">
        <v>1113.0999999999999</v>
      </c>
      <c r="AN472">
        <v>1113.0999999999999</v>
      </c>
      <c r="AO472">
        <v>15</v>
      </c>
    </row>
    <row r="473" spans="1:41" x14ac:dyDescent="0.3">
      <c r="A473" t="str">
        <f>"Trad IRN"</f>
        <v>Trad IRN</v>
      </c>
      <c r="B473" t="str">
        <f>"Bldg IRN"</f>
        <v>Bldg IRN</v>
      </c>
      <c r="C473" t="s">
        <v>41</v>
      </c>
      <c r="D473" t="s">
        <v>3</v>
      </c>
      <c r="E473" t="s">
        <v>80</v>
      </c>
      <c r="F473" t="s">
        <v>81</v>
      </c>
      <c r="G473" t="s">
        <v>82</v>
      </c>
      <c r="H473" t="s">
        <v>83</v>
      </c>
      <c r="I473" t="str">
        <f>"Trad IRN"</f>
        <v>Trad IRN</v>
      </c>
      <c r="J473" t="s">
        <v>43</v>
      </c>
      <c r="K473" t="s">
        <v>44</v>
      </c>
      <c r="L473" t="s">
        <v>45</v>
      </c>
      <c r="M473" t="s">
        <v>46</v>
      </c>
      <c r="N473" t="str">
        <f t="shared" si="47"/>
        <v>08/18/2022</v>
      </c>
      <c r="O473" t="str">
        <f t="shared" si="46"/>
        <v>12/31/2500</v>
      </c>
      <c r="P473">
        <v>1</v>
      </c>
      <c r="Q473">
        <v>1</v>
      </c>
      <c r="R473">
        <v>1</v>
      </c>
      <c r="S473">
        <v>0</v>
      </c>
      <c r="T473">
        <v>1</v>
      </c>
      <c r="U473">
        <v>0</v>
      </c>
      <c r="V473" t="str">
        <f>"Trad IRN"</f>
        <v>Trad IRN</v>
      </c>
      <c r="W473">
        <v>100</v>
      </c>
      <c r="X473" t="s">
        <v>47</v>
      </c>
      <c r="Z473" t="s">
        <v>47</v>
      </c>
      <c r="AB473" t="str">
        <f>"05"</f>
        <v>05</v>
      </c>
      <c r="AC473" t="str">
        <f>"10"</f>
        <v>10</v>
      </c>
      <c r="AD473" t="str">
        <f>"2"</f>
        <v>2</v>
      </c>
      <c r="AE473" t="s">
        <v>50</v>
      </c>
      <c r="AF473">
        <v>0</v>
      </c>
      <c r="AG473" t="s">
        <v>56</v>
      </c>
      <c r="AH473" t="str">
        <f>"Trad IRN"</f>
        <v>Trad IRN</v>
      </c>
      <c r="AI473" t="str">
        <f>"Bldg IRN"</f>
        <v>Bldg IRN</v>
      </c>
      <c r="AJ473" t="s">
        <v>48</v>
      </c>
      <c r="AK473" t="s">
        <v>48</v>
      </c>
      <c r="AL473" t="s">
        <v>53</v>
      </c>
      <c r="AM473">
        <v>1113.0999999999999</v>
      </c>
      <c r="AN473">
        <v>1113.0999999999999</v>
      </c>
      <c r="AO473">
        <v>15</v>
      </c>
    </row>
    <row r="474" spans="1:41" x14ac:dyDescent="0.3">
      <c r="A474" t="str">
        <f>"Trad IRN"</f>
        <v>Trad IRN</v>
      </c>
      <c r="B474" t="str">
        <f>"Bldg IRN"</f>
        <v>Bldg IRN</v>
      </c>
      <c r="C474" t="s">
        <v>41</v>
      </c>
      <c r="D474" t="s">
        <v>3</v>
      </c>
      <c r="E474" t="s">
        <v>80</v>
      </c>
      <c r="F474" t="s">
        <v>81</v>
      </c>
      <c r="G474" t="s">
        <v>82</v>
      </c>
      <c r="H474" t="s">
        <v>83</v>
      </c>
      <c r="I474" t="str">
        <f>"Trad IRN"</f>
        <v>Trad IRN</v>
      </c>
      <c r="J474" t="s">
        <v>43</v>
      </c>
      <c r="K474" t="s">
        <v>44</v>
      </c>
      <c r="L474" t="s">
        <v>45</v>
      </c>
      <c r="M474" t="s">
        <v>46</v>
      </c>
      <c r="N474" t="str">
        <f t="shared" si="47"/>
        <v>08/18/2022</v>
      </c>
      <c r="O474" t="str">
        <f>"10/16/2022"</f>
        <v>10/16/2022</v>
      </c>
      <c r="P474">
        <v>0.21340400000000001</v>
      </c>
      <c r="Q474">
        <v>0.21340400000000001</v>
      </c>
      <c r="S474">
        <v>0</v>
      </c>
      <c r="T474">
        <v>0.21340400000000001</v>
      </c>
      <c r="U474">
        <v>0</v>
      </c>
      <c r="V474" t="str">
        <f>"Trad IRN"</f>
        <v>Trad IRN</v>
      </c>
      <c r="W474">
        <v>100</v>
      </c>
      <c r="X474" t="s">
        <v>47</v>
      </c>
      <c r="Z474" t="s">
        <v>47</v>
      </c>
      <c r="AB474" t="s">
        <v>57</v>
      </c>
      <c r="AC474" t="s">
        <v>48</v>
      </c>
      <c r="AD474" t="s">
        <v>49</v>
      </c>
      <c r="AE474" t="s">
        <v>50</v>
      </c>
      <c r="AF474">
        <v>0</v>
      </c>
      <c r="AG474" t="s">
        <v>56</v>
      </c>
      <c r="AH474" t="str">
        <f>"Trad IRN"</f>
        <v>Trad IRN</v>
      </c>
      <c r="AI474" t="str">
        <f>"Bldg IRN"</f>
        <v>Bldg IRN</v>
      </c>
      <c r="AJ474" t="s">
        <v>48</v>
      </c>
      <c r="AK474" t="s">
        <v>48</v>
      </c>
      <c r="AL474" t="s">
        <v>53</v>
      </c>
      <c r="AM474">
        <v>237.54</v>
      </c>
      <c r="AN474">
        <v>1113.0999999999999</v>
      </c>
      <c r="AO474">
        <v>15</v>
      </c>
    </row>
    <row r="475" spans="1:41" x14ac:dyDescent="0.3">
      <c r="A475" t="str">
        <f>"Trad IRN"</f>
        <v>Trad IRN</v>
      </c>
      <c r="B475" t="str">
        <f>"Bldg IRN"</f>
        <v>Bldg IRN</v>
      </c>
      <c r="C475" t="s">
        <v>41</v>
      </c>
      <c r="D475" t="s">
        <v>3</v>
      </c>
      <c r="E475" t="s">
        <v>80</v>
      </c>
      <c r="F475" t="s">
        <v>81</v>
      </c>
      <c r="G475" t="s">
        <v>82</v>
      </c>
      <c r="H475" t="s">
        <v>83</v>
      </c>
      <c r="I475" t="str">
        <f>"Trad IRN"</f>
        <v>Trad IRN</v>
      </c>
      <c r="J475" t="s">
        <v>43</v>
      </c>
      <c r="K475" t="s">
        <v>44</v>
      </c>
      <c r="L475" t="s">
        <v>45</v>
      </c>
      <c r="M475" t="s">
        <v>46</v>
      </c>
      <c r="N475" t="str">
        <f>"10/17/2022"</f>
        <v>10/17/2022</v>
      </c>
      <c r="O475" t="str">
        <f t="shared" ref="O475:O481" si="48">"12/31/2500"</f>
        <v>12/31/2500</v>
      </c>
      <c r="P475">
        <v>0.78659599999999996</v>
      </c>
      <c r="Q475">
        <v>0.78659599999999996</v>
      </c>
      <c r="S475">
        <v>0</v>
      </c>
      <c r="T475">
        <v>0.78659599999999996</v>
      </c>
      <c r="U475">
        <v>0</v>
      </c>
      <c r="V475" t="str">
        <f>"Trad IRN"</f>
        <v>Trad IRN</v>
      </c>
      <c r="W475">
        <v>100</v>
      </c>
      <c r="X475" t="s">
        <v>47</v>
      </c>
      <c r="Z475" t="s">
        <v>47</v>
      </c>
      <c r="AB475" t="s">
        <v>57</v>
      </c>
      <c r="AC475" t="s">
        <v>48</v>
      </c>
      <c r="AD475" t="s">
        <v>49</v>
      </c>
      <c r="AE475" t="s">
        <v>55</v>
      </c>
      <c r="AF475">
        <v>0</v>
      </c>
      <c r="AG475" t="s">
        <v>56</v>
      </c>
      <c r="AH475" t="str">
        <f>"Trad IRN"</f>
        <v>Trad IRN</v>
      </c>
      <c r="AI475" t="str">
        <f>"Bldg IRN"</f>
        <v>Bldg IRN</v>
      </c>
      <c r="AJ475" t="s">
        <v>48</v>
      </c>
      <c r="AK475" t="s">
        <v>48</v>
      </c>
      <c r="AL475" t="s">
        <v>53</v>
      </c>
      <c r="AM475">
        <v>875.56</v>
      </c>
      <c r="AN475">
        <v>1113.0999999999999</v>
      </c>
      <c r="AO475">
        <v>15</v>
      </c>
    </row>
    <row r="476" spans="1:41" x14ac:dyDescent="0.3">
      <c r="A476" t="str">
        <f>"Trad IRN"</f>
        <v>Trad IRN</v>
      </c>
      <c r="B476" t="str">
        <f>"Bldg IRN"</f>
        <v>Bldg IRN</v>
      </c>
      <c r="C476" t="s">
        <v>41</v>
      </c>
      <c r="D476" t="s">
        <v>3</v>
      </c>
      <c r="E476" t="s">
        <v>80</v>
      </c>
      <c r="F476" t="s">
        <v>81</v>
      </c>
      <c r="G476" t="s">
        <v>82</v>
      </c>
      <c r="H476" t="s">
        <v>83</v>
      </c>
      <c r="I476" t="str">
        <f>"Trad IRN"</f>
        <v>Trad IRN</v>
      </c>
      <c r="J476" t="s">
        <v>43</v>
      </c>
      <c r="K476" t="s">
        <v>44</v>
      </c>
      <c r="L476" t="s">
        <v>45</v>
      </c>
      <c r="M476" t="s">
        <v>46</v>
      </c>
      <c r="N476" t="str">
        <f t="shared" ref="N476:N489" si="49">"08/18/2022"</f>
        <v>08/18/2022</v>
      </c>
      <c r="O476" t="str">
        <f t="shared" si="48"/>
        <v>12/31/2500</v>
      </c>
      <c r="P476">
        <v>1</v>
      </c>
      <c r="Q476">
        <v>1</v>
      </c>
      <c r="S476">
        <v>0</v>
      </c>
      <c r="T476">
        <v>1</v>
      </c>
      <c r="U476">
        <v>0</v>
      </c>
      <c r="V476" t="str">
        <f>"Trad IRN"</f>
        <v>Trad IRN</v>
      </c>
      <c r="W476">
        <v>100</v>
      </c>
      <c r="X476" t="s">
        <v>47</v>
      </c>
      <c r="Z476" t="s">
        <v>47</v>
      </c>
      <c r="AB476" t="s">
        <v>57</v>
      </c>
      <c r="AC476" t="s">
        <v>48</v>
      </c>
      <c r="AD476" t="s">
        <v>49</v>
      </c>
      <c r="AE476" t="s">
        <v>50</v>
      </c>
      <c r="AF476">
        <v>0</v>
      </c>
      <c r="AG476" t="s">
        <v>56</v>
      </c>
      <c r="AH476" t="str">
        <f>"Trad IRN"</f>
        <v>Trad IRN</v>
      </c>
      <c r="AI476" t="str">
        <f>"Bldg IRN"</f>
        <v>Bldg IRN</v>
      </c>
      <c r="AJ476" t="s">
        <v>48</v>
      </c>
      <c r="AK476" t="s">
        <v>48</v>
      </c>
      <c r="AL476" t="s">
        <v>53</v>
      </c>
      <c r="AM476">
        <v>1113.0999999999999</v>
      </c>
      <c r="AN476">
        <v>1113.0999999999999</v>
      </c>
      <c r="AO476">
        <v>15</v>
      </c>
    </row>
    <row r="477" spans="1:41" x14ac:dyDescent="0.3">
      <c r="A477" t="str">
        <f>"Trad IRN"</f>
        <v>Trad IRN</v>
      </c>
      <c r="B477" t="str">
        <f>"Bldg IRN"</f>
        <v>Bldg IRN</v>
      </c>
      <c r="C477" t="s">
        <v>41</v>
      </c>
      <c r="D477" t="s">
        <v>3</v>
      </c>
      <c r="E477" t="s">
        <v>80</v>
      </c>
      <c r="F477" t="s">
        <v>81</v>
      </c>
      <c r="G477" t="s">
        <v>82</v>
      </c>
      <c r="H477" t="s">
        <v>83</v>
      </c>
      <c r="I477" t="str">
        <f>"Trad IRN"</f>
        <v>Trad IRN</v>
      </c>
      <c r="J477" t="s">
        <v>43</v>
      </c>
      <c r="K477" t="s">
        <v>44</v>
      </c>
      <c r="L477" t="s">
        <v>45</v>
      </c>
      <c r="M477" t="s">
        <v>46</v>
      </c>
      <c r="N477" t="str">
        <f t="shared" si="49"/>
        <v>08/18/2022</v>
      </c>
      <c r="O477" t="str">
        <f t="shared" si="48"/>
        <v>12/31/2500</v>
      </c>
      <c r="P477">
        <v>1</v>
      </c>
      <c r="Q477">
        <v>1</v>
      </c>
      <c r="S477">
        <v>1</v>
      </c>
      <c r="T477">
        <v>1</v>
      </c>
      <c r="U477">
        <v>0</v>
      </c>
      <c r="V477" t="str">
        <f>"Trad IRN"</f>
        <v>Trad IRN</v>
      </c>
      <c r="W477">
        <v>100</v>
      </c>
      <c r="X477" t="s">
        <v>47</v>
      </c>
      <c r="Z477" t="s">
        <v>47</v>
      </c>
      <c r="AB477" t="str">
        <f>"03"</f>
        <v>03</v>
      </c>
      <c r="AC477" t="s">
        <v>48</v>
      </c>
      <c r="AD477" t="s">
        <v>49</v>
      </c>
      <c r="AE477" t="s">
        <v>50</v>
      </c>
      <c r="AF477">
        <v>0</v>
      </c>
      <c r="AG477" t="s">
        <v>56</v>
      </c>
      <c r="AH477" t="str">
        <f>"Trad IRN"</f>
        <v>Trad IRN</v>
      </c>
      <c r="AI477" t="str">
        <f>"Bldg IRN"</f>
        <v>Bldg IRN</v>
      </c>
      <c r="AJ477" t="s">
        <v>48</v>
      </c>
      <c r="AK477" t="s">
        <v>48</v>
      </c>
      <c r="AL477" t="s">
        <v>53</v>
      </c>
      <c r="AM477">
        <v>1113.0999999999999</v>
      </c>
      <c r="AN477">
        <v>1113.0999999999999</v>
      </c>
      <c r="AO477">
        <v>15</v>
      </c>
    </row>
    <row r="478" spans="1:41" x14ac:dyDescent="0.3">
      <c r="A478" t="str">
        <f>"Trad IRN"</f>
        <v>Trad IRN</v>
      </c>
      <c r="B478" t="str">
        <f>"Bldg IRN"</f>
        <v>Bldg IRN</v>
      </c>
      <c r="C478" t="s">
        <v>41</v>
      </c>
      <c r="D478" t="s">
        <v>3</v>
      </c>
      <c r="E478" t="s">
        <v>80</v>
      </c>
      <c r="F478" t="s">
        <v>81</v>
      </c>
      <c r="G478" t="s">
        <v>82</v>
      </c>
      <c r="H478" t="s">
        <v>83</v>
      </c>
      <c r="I478" t="str">
        <f>"Trad IRN"</f>
        <v>Trad IRN</v>
      </c>
      <c r="J478" t="s">
        <v>43</v>
      </c>
      <c r="K478" t="s">
        <v>44</v>
      </c>
      <c r="L478" t="s">
        <v>45</v>
      </c>
      <c r="M478" t="s">
        <v>46</v>
      </c>
      <c r="N478" t="str">
        <f t="shared" si="49"/>
        <v>08/18/2022</v>
      </c>
      <c r="O478" t="str">
        <f t="shared" si="48"/>
        <v>12/31/2500</v>
      </c>
      <c r="P478">
        <v>1</v>
      </c>
      <c r="Q478">
        <v>1</v>
      </c>
      <c r="S478">
        <v>0</v>
      </c>
      <c r="T478">
        <v>1</v>
      </c>
      <c r="U478">
        <v>0</v>
      </c>
      <c r="V478" t="str">
        <f>"Trad IRN"</f>
        <v>Trad IRN</v>
      </c>
      <c r="W478">
        <v>100</v>
      </c>
      <c r="X478" t="s">
        <v>47</v>
      </c>
      <c r="Z478" t="s">
        <v>47</v>
      </c>
      <c r="AB478" t="str">
        <f>"05"</f>
        <v>05</v>
      </c>
      <c r="AC478" t="s">
        <v>48</v>
      </c>
      <c r="AD478" t="s">
        <v>49</v>
      </c>
      <c r="AE478" t="s">
        <v>55</v>
      </c>
      <c r="AF478">
        <v>0</v>
      </c>
      <c r="AG478" t="s">
        <v>56</v>
      </c>
      <c r="AH478" t="str">
        <f>"Trad IRN"</f>
        <v>Trad IRN</v>
      </c>
      <c r="AI478" t="str">
        <f>"Bldg IRN"</f>
        <v>Bldg IRN</v>
      </c>
      <c r="AJ478" t="s">
        <v>48</v>
      </c>
      <c r="AK478" t="s">
        <v>48</v>
      </c>
      <c r="AL478" t="s">
        <v>53</v>
      </c>
      <c r="AM478">
        <v>1113.0999999999999</v>
      </c>
      <c r="AN478">
        <v>1113.0999999999999</v>
      </c>
      <c r="AO478">
        <v>15</v>
      </c>
    </row>
    <row r="479" spans="1:41" x14ac:dyDescent="0.3">
      <c r="A479" t="str">
        <f>"Trad IRN"</f>
        <v>Trad IRN</v>
      </c>
      <c r="B479" t="str">
        <f>"Bldg IRN"</f>
        <v>Bldg IRN</v>
      </c>
      <c r="C479" t="s">
        <v>41</v>
      </c>
      <c r="D479" t="s">
        <v>3</v>
      </c>
      <c r="E479" t="s">
        <v>80</v>
      </c>
      <c r="F479" t="s">
        <v>81</v>
      </c>
      <c r="G479" t="s">
        <v>82</v>
      </c>
      <c r="H479" t="s">
        <v>83</v>
      </c>
      <c r="I479" t="str">
        <f>"Trad IRN"</f>
        <v>Trad IRN</v>
      </c>
      <c r="J479" t="s">
        <v>43</v>
      </c>
      <c r="K479" t="s">
        <v>44</v>
      </c>
      <c r="L479" t="s">
        <v>45</v>
      </c>
      <c r="M479" t="s">
        <v>46</v>
      </c>
      <c r="N479" t="str">
        <f t="shared" si="49"/>
        <v>08/18/2022</v>
      </c>
      <c r="O479" t="str">
        <f t="shared" si="48"/>
        <v>12/31/2500</v>
      </c>
      <c r="P479">
        <v>1</v>
      </c>
      <c r="Q479">
        <v>1</v>
      </c>
      <c r="S479">
        <v>0</v>
      </c>
      <c r="T479">
        <v>1</v>
      </c>
      <c r="U479">
        <v>0</v>
      </c>
      <c r="V479" t="str">
        <f>"Trad IRN"</f>
        <v>Trad IRN</v>
      </c>
      <c r="W479">
        <v>100</v>
      </c>
      <c r="X479" t="s">
        <v>47</v>
      </c>
      <c r="Z479" t="s">
        <v>47</v>
      </c>
      <c r="AB479" t="s">
        <v>57</v>
      </c>
      <c r="AC479" t="s">
        <v>48</v>
      </c>
      <c r="AD479" t="s">
        <v>49</v>
      </c>
      <c r="AE479" t="s">
        <v>50</v>
      </c>
      <c r="AF479">
        <v>0</v>
      </c>
      <c r="AG479" t="s">
        <v>56</v>
      </c>
      <c r="AH479" t="str">
        <f>"Trad IRN"</f>
        <v>Trad IRN</v>
      </c>
      <c r="AI479" t="str">
        <f>"Bldg IRN"</f>
        <v>Bldg IRN</v>
      </c>
      <c r="AJ479" t="s">
        <v>48</v>
      </c>
      <c r="AK479" t="s">
        <v>48</v>
      </c>
      <c r="AL479" t="s">
        <v>53</v>
      </c>
      <c r="AM479">
        <v>1113.0999999999999</v>
      </c>
      <c r="AN479">
        <v>1113.0999999999999</v>
      </c>
      <c r="AO479">
        <v>15</v>
      </c>
    </row>
    <row r="480" spans="1:41" x14ac:dyDescent="0.3">
      <c r="A480" t="str">
        <f>"Trad IRN"</f>
        <v>Trad IRN</v>
      </c>
      <c r="B480" t="str">
        <f>"Bldg IRN"</f>
        <v>Bldg IRN</v>
      </c>
      <c r="C480" t="s">
        <v>41</v>
      </c>
      <c r="D480" t="s">
        <v>3</v>
      </c>
      <c r="E480" t="s">
        <v>80</v>
      </c>
      <c r="F480" t="s">
        <v>81</v>
      </c>
      <c r="G480" t="s">
        <v>82</v>
      </c>
      <c r="H480" t="s">
        <v>83</v>
      </c>
      <c r="I480" t="str">
        <f>"Trad IRN"</f>
        <v>Trad IRN</v>
      </c>
      <c r="J480" t="s">
        <v>43</v>
      </c>
      <c r="K480" t="s">
        <v>44</v>
      </c>
      <c r="L480" t="s">
        <v>45</v>
      </c>
      <c r="M480" t="s">
        <v>46</v>
      </c>
      <c r="N480" t="str">
        <f t="shared" si="49"/>
        <v>08/18/2022</v>
      </c>
      <c r="O480" t="str">
        <f t="shared" si="48"/>
        <v>12/31/2500</v>
      </c>
      <c r="P480">
        <v>1</v>
      </c>
      <c r="Q480">
        <v>1</v>
      </c>
      <c r="S480">
        <v>0</v>
      </c>
      <c r="T480">
        <v>1</v>
      </c>
      <c r="U480">
        <v>0</v>
      </c>
      <c r="V480" t="str">
        <f>"Trad IRN"</f>
        <v>Trad IRN</v>
      </c>
      <c r="W480">
        <v>100</v>
      </c>
      <c r="X480" t="s">
        <v>47</v>
      </c>
      <c r="Z480" t="s">
        <v>47</v>
      </c>
      <c r="AB480" t="str">
        <f>"02"</f>
        <v>02</v>
      </c>
      <c r="AC480" t="s">
        <v>48</v>
      </c>
      <c r="AD480" t="s">
        <v>49</v>
      </c>
      <c r="AE480" t="s">
        <v>50</v>
      </c>
      <c r="AF480">
        <v>0</v>
      </c>
      <c r="AG480" t="s">
        <v>56</v>
      </c>
      <c r="AH480" t="str">
        <f>"Trad IRN"</f>
        <v>Trad IRN</v>
      </c>
      <c r="AI480" t="str">
        <f>"Bldg IRN"</f>
        <v>Bldg IRN</v>
      </c>
      <c r="AJ480" t="s">
        <v>48</v>
      </c>
      <c r="AK480" t="s">
        <v>48</v>
      </c>
      <c r="AL480" t="s">
        <v>53</v>
      </c>
      <c r="AM480">
        <v>1113.0999999999999</v>
      </c>
      <c r="AN480">
        <v>1113.0999999999999</v>
      </c>
      <c r="AO480">
        <v>15</v>
      </c>
    </row>
    <row r="481" spans="1:41" x14ac:dyDescent="0.3">
      <c r="A481" t="str">
        <f>"Trad IRN"</f>
        <v>Trad IRN</v>
      </c>
      <c r="B481" t="str">
        <f>"Bldg IRN"</f>
        <v>Bldg IRN</v>
      </c>
      <c r="C481" t="s">
        <v>41</v>
      </c>
      <c r="D481" t="s">
        <v>3</v>
      </c>
      <c r="E481" t="s">
        <v>80</v>
      </c>
      <c r="F481" t="s">
        <v>81</v>
      </c>
      <c r="G481" t="s">
        <v>82</v>
      </c>
      <c r="H481" t="s">
        <v>83</v>
      </c>
      <c r="I481" t="str">
        <f>"Trad IRN"</f>
        <v>Trad IRN</v>
      </c>
      <c r="J481" t="s">
        <v>43</v>
      </c>
      <c r="K481" t="s">
        <v>44</v>
      </c>
      <c r="L481" t="s">
        <v>45</v>
      </c>
      <c r="M481" t="s">
        <v>46</v>
      </c>
      <c r="N481" t="str">
        <f t="shared" si="49"/>
        <v>08/18/2022</v>
      </c>
      <c r="O481" t="str">
        <f t="shared" si="48"/>
        <v>12/31/2500</v>
      </c>
      <c r="P481">
        <v>1</v>
      </c>
      <c r="Q481">
        <v>1</v>
      </c>
      <c r="R481">
        <v>1</v>
      </c>
      <c r="S481">
        <v>0</v>
      </c>
      <c r="T481">
        <v>1</v>
      </c>
      <c r="U481">
        <v>0</v>
      </c>
      <c r="V481" t="str">
        <f>"Trad IRN"</f>
        <v>Trad IRN</v>
      </c>
      <c r="W481">
        <v>100</v>
      </c>
      <c r="X481" t="s">
        <v>47</v>
      </c>
      <c r="Z481" t="s">
        <v>47</v>
      </c>
      <c r="AB481" t="str">
        <f>"04"</f>
        <v>04</v>
      </c>
      <c r="AC481" t="str">
        <f>"05"</f>
        <v>05</v>
      </c>
      <c r="AD481" t="str">
        <f>"1"</f>
        <v>1</v>
      </c>
      <c r="AE481" t="s">
        <v>50</v>
      </c>
      <c r="AF481">
        <v>0</v>
      </c>
      <c r="AG481" t="s">
        <v>56</v>
      </c>
      <c r="AH481" t="str">
        <f>"Trad IRN"</f>
        <v>Trad IRN</v>
      </c>
      <c r="AI481" t="str">
        <f>"Bldg IRN"</f>
        <v>Bldg IRN</v>
      </c>
      <c r="AJ481" t="s">
        <v>48</v>
      </c>
      <c r="AK481" t="s">
        <v>48</v>
      </c>
      <c r="AL481" t="s">
        <v>53</v>
      </c>
      <c r="AM481">
        <v>1113.0999999999999</v>
      </c>
      <c r="AN481">
        <v>1113.0999999999999</v>
      </c>
      <c r="AO481">
        <v>15</v>
      </c>
    </row>
    <row r="482" spans="1:41" x14ac:dyDescent="0.3">
      <c r="A482" t="str">
        <f>"Trad IRN"</f>
        <v>Trad IRN</v>
      </c>
      <c r="B482" t="str">
        <f>"Bldg IRN"</f>
        <v>Bldg IRN</v>
      </c>
      <c r="C482" t="s">
        <v>41</v>
      </c>
      <c r="D482" t="s">
        <v>3</v>
      </c>
      <c r="E482" t="s">
        <v>80</v>
      </c>
      <c r="F482" t="s">
        <v>81</v>
      </c>
      <c r="G482" t="s">
        <v>82</v>
      </c>
      <c r="H482" t="s">
        <v>83</v>
      </c>
      <c r="I482" t="str">
        <f>"Trad IRN"</f>
        <v>Trad IRN</v>
      </c>
      <c r="J482" t="s">
        <v>43</v>
      </c>
      <c r="K482" t="s">
        <v>44</v>
      </c>
      <c r="L482" t="s">
        <v>45</v>
      </c>
      <c r="M482" t="s">
        <v>46</v>
      </c>
      <c r="N482" t="str">
        <f t="shared" si="49"/>
        <v>08/18/2022</v>
      </c>
      <c r="O482" t="str">
        <f>"12/21/2022"</f>
        <v>12/21/2022</v>
      </c>
      <c r="P482">
        <v>0.46937400000000001</v>
      </c>
      <c r="Q482">
        <v>0.46937400000000001</v>
      </c>
      <c r="R482">
        <v>0.46937400000000001</v>
      </c>
      <c r="S482">
        <v>0</v>
      </c>
      <c r="T482">
        <v>0.46937400000000001</v>
      </c>
      <c r="U482">
        <v>0</v>
      </c>
      <c r="V482" t="s">
        <v>84</v>
      </c>
      <c r="W482">
        <v>100</v>
      </c>
      <c r="X482" t="s">
        <v>47</v>
      </c>
      <c r="Z482" t="s">
        <v>47</v>
      </c>
      <c r="AB482" t="str">
        <f>"02"</f>
        <v>02</v>
      </c>
      <c r="AC482" t="str">
        <f>"15"</f>
        <v>15</v>
      </c>
      <c r="AD482" t="str">
        <f>"2"</f>
        <v>2</v>
      </c>
      <c r="AE482" t="s">
        <v>55</v>
      </c>
      <c r="AF482">
        <v>0</v>
      </c>
      <c r="AG482" t="s">
        <v>56</v>
      </c>
      <c r="AH482" t="str">
        <f>"Trad IRN"</f>
        <v>Trad IRN</v>
      </c>
      <c r="AI482" t="str">
        <f>"Bldg IRN"</f>
        <v>Bldg IRN</v>
      </c>
      <c r="AJ482" t="s">
        <v>48</v>
      </c>
      <c r="AK482" t="s">
        <v>48</v>
      </c>
      <c r="AL482" t="s">
        <v>53</v>
      </c>
      <c r="AM482">
        <v>522.46</v>
      </c>
      <c r="AN482">
        <v>1113.0999999999999</v>
      </c>
      <c r="AO482">
        <v>15</v>
      </c>
    </row>
    <row r="483" spans="1:41" x14ac:dyDescent="0.3">
      <c r="A483" t="str">
        <f>"Trad IRN"</f>
        <v>Trad IRN</v>
      </c>
      <c r="B483" t="str">
        <f>"Bldg IRN"</f>
        <v>Bldg IRN</v>
      </c>
      <c r="C483" t="s">
        <v>41</v>
      </c>
      <c r="D483" t="s">
        <v>3</v>
      </c>
      <c r="E483" t="s">
        <v>80</v>
      </c>
      <c r="F483" t="s">
        <v>81</v>
      </c>
      <c r="G483" t="s">
        <v>82</v>
      </c>
      <c r="H483" t="s">
        <v>83</v>
      </c>
      <c r="I483" t="str">
        <f>"Trad IRN"</f>
        <v>Trad IRN</v>
      </c>
      <c r="J483" t="s">
        <v>43</v>
      </c>
      <c r="K483" t="s">
        <v>44</v>
      </c>
      <c r="L483" t="s">
        <v>45</v>
      </c>
      <c r="M483" t="s">
        <v>46</v>
      </c>
      <c r="N483" t="str">
        <f t="shared" si="49"/>
        <v>08/18/2022</v>
      </c>
      <c r="O483" t="str">
        <f>"12/21/2022"</f>
        <v>12/21/2022</v>
      </c>
      <c r="P483">
        <v>0.46937400000000001</v>
      </c>
      <c r="Q483">
        <v>0.46937400000000001</v>
      </c>
      <c r="R483">
        <v>0.46937400000000001</v>
      </c>
      <c r="S483">
        <v>0</v>
      </c>
      <c r="T483">
        <v>0.46937400000000001</v>
      </c>
      <c r="U483">
        <v>0</v>
      </c>
      <c r="V483" t="s">
        <v>84</v>
      </c>
      <c r="W483">
        <v>100</v>
      </c>
      <c r="X483" t="s">
        <v>47</v>
      </c>
      <c r="Z483" t="s">
        <v>47</v>
      </c>
      <c r="AB483" t="str">
        <f>"05"</f>
        <v>05</v>
      </c>
      <c r="AC483" t="str">
        <f>"10"</f>
        <v>10</v>
      </c>
      <c r="AD483" t="str">
        <f>"2"</f>
        <v>2</v>
      </c>
      <c r="AE483" t="s">
        <v>55</v>
      </c>
      <c r="AF483">
        <v>0</v>
      </c>
      <c r="AG483" t="s">
        <v>56</v>
      </c>
      <c r="AH483" t="str">
        <f>"Trad IRN"</f>
        <v>Trad IRN</v>
      </c>
      <c r="AI483" t="str">
        <f>"Bldg IRN"</f>
        <v>Bldg IRN</v>
      </c>
      <c r="AJ483" t="s">
        <v>48</v>
      </c>
      <c r="AK483" t="s">
        <v>48</v>
      </c>
      <c r="AL483" t="s">
        <v>53</v>
      </c>
      <c r="AM483">
        <v>522.46</v>
      </c>
      <c r="AN483">
        <v>1113.0999999999999</v>
      </c>
      <c r="AO483">
        <v>15</v>
      </c>
    </row>
    <row r="484" spans="1:41" x14ac:dyDescent="0.3">
      <c r="A484" t="str">
        <f>"Trad IRN"</f>
        <v>Trad IRN</v>
      </c>
      <c r="B484" t="str">
        <f>"Bldg IRN"</f>
        <v>Bldg IRN</v>
      </c>
      <c r="C484" t="s">
        <v>41</v>
      </c>
      <c r="D484" t="s">
        <v>3</v>
      </c>
      <c r="E484" t="s">
        <v>80</v>
      </c>
      <c r="F484" t="s">
        <v>81</v>
      </c>
      <c r="G484" t="s">
        <v>82</v>
      </c>
      <c r="H484" t="s">
        <v>83</v>
      </c>
      <c r="I484" t="str">
        <f>"Trad IRN"</f>
        <v>Trad IRN</v>
      </c>
      <c r="J484" t="s">
        <v>43</v>
      </c>
      <c r="K484" t="s">
        <v>44</v>
      </c>
      <c r="L484" t="s">
        <v>45</v>
      </c>
      <c r="M484" t="s">
        <v>46</v>
      </c>
      <c r="N484" t="str">
        <f t="shared" si="49"/>
        <v>08/18/2022</v>
      </c>
      <c r="O484" t="str">
        <f t="shared" ref="O484:O490" si="50">"12/31/2500"</f>
        <v>12/31/2500</v>
      </c>
      <c r="P484">
        <v>1</v>
      </c>
      <c r="Q484">
        <v>1</v>
      </c>
      <c r="S484">
        <v>0</v>
      </c>
      <c r="T484">
        <v>1</v>
      </c>
      <c r="U484">
        <v>0</v>
      </c>
      <c r="V484" t="str">
        <f>"Trad IRN"</f>
        <v>Trad IRN</v>
      </c>
      <c r="W484">
        <v>100</v>
      </c>
      <c r="X484" t="s">
        <v>47</v>
      </c>
      <c r="Z484" t="s">
        <v>47</v>
      </c>
      <c r="AB484" t="str">
        <f>"01"</f>
        <v>01</v>
      </c>
      <c r="AC484" t="s">
        <v>48</v>
      </c>
      <c r="AD484" t="s">
        <v>49</v>
      </c>
      <c r="AE484" t="s">
        <v>50</v>
      </c>
      <c r="AF484">
        <v>0</v>
      </c>
      <c r="AG484" t="s">
        <v>56</v>
      </c>
      <c r="AH484" t="str">
        <f>"Trad IRN"</f>
        <v>Trad IRN</v>
      </c>
      <c r="AI484" t="str">
        <f>"Bldg IRN"</f>
        <v>Bldg IRN</v>
      </c>
      <c r="AJ484" t="s">
        <v>48</v>
      </c>
      <c r="AK484" t="s">
        <v>48</v>
      </c>
      <c r="AL484" t="s">
        <v>53</v>
      </c>
      <c r="AM484">
        <v>1113.0999999999999</v>
      </c>
      <c r="AN484">
        <v>1113.0999999999999</v>
      </c>
      <c r="AO484">
        <v>15</v>
      </c>
    </row>
    <row r="485" spans="1:41" x14ac:dyDescent="0.3">
      <c r="A485" t="str">
        <f>"Trad IRN"</f>
        <v>Trad IRN</v>
      </c>
      <c r="B485" t="str">
        <f>"Bldg IRN"</f>
        <v>Bldg IRN</v>
      </c>
      <c r="C485" t="s">
        <v>41</v>
      </c>
      <c r="D485" t="s">
        <v>3</v>
      </c>
      <c r="E485" t="s">
        <v>80</v>
      </c>
      <c r="F485" t="s">
        <v>81</v>
      </c>
      <c r="G485" t="s">
        <v>82</v>
      </c>
      <c r="H485" t="s">
        <v>83</v>
      </c>
      <c r="I485" t="str">
        <f>"Trad IRN"</f>
        <v>Trad IRN</v>
      </c>
      <c r="J485" t="s">
        <v>43</v>
      </c>
      <c r="K485" t="s">
        <v>44</v>
      </c>
      <c r="L485" t="s">
        <v>45</v>
      </c>
      <c r="M485" t="s">
        <v>46</v>
      </c>
      <c r="N485" t="str">
        <f t="shared" si="49"/>
        <v>08/18/2022</v>
      </c>
      <c r="O485" t="str">
        <f t="shared" si="50"/>
        <v>12/31/2500</v>
      </c>
      <c r="P485">
        <v>1</v>
      </c>
      <c r="Q485">
        <v>1</v>
      </c>
      <c r="R485">
        <v>1</v>
      </c>
      <c r="S485">
        <v>0</v>
      </c>
      <c r="T485">
        <v>1</v>
      </c>
      <c r="U485">
        <v>0</v>
      </c>
      <c r="V485" t="str">
        <f>"Trad IRN"</f>
        <v>Trad IRN</v>
      </c>
      <c r="W485">
        <v>100</v>
      </c>
      <c r="X485" t="s">
        <v>47</v>
      </c>
      <c r="Z485" t="s">
        <v>47</v>
      </c>
      <c r="AB485" t="str">
        <f>"02"</f>
        <v>02</v>
      </c>
      <c r="AC485" t="str">
        <f>"15"</f>
        <v>15</v>
      </c>
      <c r="AD485" t="str">
        <f>"2"</f>
        <v>2</v>
      </c>
      <c r="AE485" t="s">
        <v>55</v>
      </c>
      <c r="AF485">
        <v>0</v>
      </c>
      <c r="AG485" t="s">
        <v>56</v>
      </c>
      <c r="AH485" t="str">
        <f>"Trad IRN"</f>
        <v>Trad IRN</v>
      </c>
      <c r="AI485" t="str">
        <f>"Bldg IRN"</f>
        <v>Bldg IRN</v>
      </c>
      <c r="AJ485" t="s">
        <v>48</v>
      </c>
      <c r="AK485" t="s">
        <v>48</v>
      </c>
      <c r="AL485" t="s">
        <v>53</v>
      </c>
      <c r="AM485">
        <v>1113.0999999999999</v>
      </c>
      <c r="AN485">
        <v>1113.0999999999999</v>
      </c>
      <c r="AO485">
        <v>15</v>
      </c>
    </row>
    <row r="486" spans="1:41" x14ac:dyDescent="0.3">
      <c r="A486" t="str">
        <f>"Trad IRN"</f>
        <v>Trad IRN</v>
      </c>
      <c r="B486" t="str">
        <f>"Bldg IRN"</f>
        <v>Bldg IRN</v>
      </c>
      <c r="C486" t="s">
        <v>41</v>
      </c>
      <c r="D486" t="s">
        <v>3</v>
      </c>
      <c r="E486" t="s">
        <v>80</v>
      </c>
      <c r="F486" t="s">
        <v>81</v>
      </c>
      <c r="G486" t="s">
        <v>82</v>
      </c>
      <c r="H486" t="s">
        <v>83</v>
      </c>
      <c r="I486" t="str">
        <f>"Trad IRN"</f>
        <v>Trad IRN</v>
      </c>
      <c r="J486" t="s">
        <v>43</v>
      </c>
      <c r="K486" t="s">
        <v>44</v>
      </c>
      <c r="L486" t="s">
        <v>45</v>
      </c>
      <c r="M486" t="s">
        <v>46</v>
      </c>
      <c r="N486" t="str">
        <f t="shared" si="49"/>
        <v>08/18/2022</v>
      </c>
      <c r="O486" t="str">
        <f t="shared" si="50"/>
        <v>12/31/2500</v>
      </c>
      <c r="P486">
        <v>1</v>
      </c>
      <c r="Q486">
        <v>1</v>
      </c>
      <c r="S486">
        <v>1</v>
      </c>
      <c r="T486">
        <v>1</v>
      </c>
      <c r="U486">
        <v>0</v>
      </c>
      <c r="V486" t="str">
        <f>"Trad IRN"</f>
        <v>Trad IRN</v>
      </c>
      <c r="W486">
        <v>100</v>
      </c>
      <c r="X486" t="s">
        <v>47</v>
      </c>
      <c r="Z486" t="s">
        <v>47</v>
      </c>
      <c r="AB486" t="str">
        <f>"05"</f>
        <v>05</v>
      </c>
      <c r="AC486" t="s">
        <v>48</v>
      </c>
      <c r="AD486" t="s">
        <v>49</v>
      </c>
      <c r="AE486" t="s">
        <v>50</v>
      </c>
      <c r="AF486">
        <v>0</v>
      </c>
      <c r="AG486" t="s">
        <v>56</v>
      </c>
      <c r="AH486" t="str">
        <f>"Trad IRN"</f>
        <v>Trad IRN</v>
      </c>
      <c r="AI486" t="str">
        <f>"Bldg IRN"</f>
        <v>Bldg IRN</v>
      </c>
      <c r="AJ486" t="s">
        <v>48</v>
      </c>
      <c r="AK486" t="s">
        <v>48</v>
      </c>
      <c r="AL486" t="s">
        <v>53</v>
      </c>
      <c r="AM486">
        <v>1113.0999999999999</v>
      </c>
      <c r="AN486">
        <v>1113.0999999999999</v>
      </c>
      <c r="AO486">
        <v>15</v>
      </c>
    </row>
    <row r="487" spans="1:41" x14ac:dyDescent="0.3">
      <c r="A487" t="str">
        <f>"Trad IRN"</f>
        <v>Trad IRN</v>
      </c>
      <c r="B487" t="str">
        <f>"Bldg IRN"</f>
        <v>Bldg IRN</v>
      </c>
      <c r="C487" t="s">
        <v>41</v>
      </c>
      <c r="D487" t="s">
        <v>3</v>
      </c>
      <c r="E487" t="s">
        <v>80</v>
      </c>
      <c r="F487" t="s">
        <v>81</v>
      </c>
      <c r="G487" t="s">
        <v>82</v>
      </c>
      <c r="H487" t="s">
        <v>83</v>
      </c>
      <c r="I487" t="str">
        <f>"Trad IRN"</f>
        <v>Trad IRN</v>
      </c>
      <c r="J487" t="s">
        <v>43</v>
      </c>
      <c r="K487" t="s">
        <v>44</v>
      </c>
      <c r="L487" t="s">
        <v>45</v>
      </c>
      <c r="M487" t="s">
        <v>46</v>
      </c>
      <c r="N487" t="str">
        <f t="shared" si="49"/>
        <v>08/18/2022</v>
      </c>
      <c r="O487" t="str">
        <f t="shared" si="50"/>
        <v>12/31/2500</v>
      </c>
      <c r="P487">
        <v>1</v>
      </c>
      <c r="Q487">
        <v>1</v>
      </c>
      <c r="S487">
        <v>1</v>
      </c>
      <c r="T487">
        <v>1</v>
      </c>
      <c r="U487">
        <v>0</v>
      </c>
      <c r="V487" t="str">
        <f>"Trad IRN"</f>
        <v>Trad IRN</v>
      </c>
      <c r="W487">
        <v>100</v>
      </c>
      <c r="X487" t="s">
        <v>47</v>
      </c>
      <c r="Z487" t="s">
        <v>47</v>
      </c>
      <c r="AB487" t="str">
        <f>"03"</f>
        <v>03</v>
      </c>
      <c r="AC487" t="s">
        <v>48</v>
      </c>
      <c r="AD487" t="s">
        <v>49</v>
      </c>
      <c r="AE487" t="s">
        <v>50</v>
      </c>
      <c r="AF487">
        <v>0</v>
      </c>
      <c r="AG487" t="s">
        <v>56</v>
      </c>
      <c r="AH487" t="str">
        <f>"Trad IRN"</f>
        <v>Trad IRN</v>
      </c>
      <c r="AI487" t="str">
        <f>"Bldg IRN"</f>
        <v>Bldg IRN</v>
      </c>
      <c r="AJ487" t="s">
        <v>48</v>
      </c>
      <c r="AK487" t="s">
        <v>48</v>
      </c>
      <c r="AL487" t="s">
        <v>53</v>
      </c>
      <c r="AM487">
        <v>1113.0999999999999</v>
      </c>
      <c r="AN487">
        <v>1113.0999999999999</v>
      </c>
      <c r="AO487">
        <v>15</v>
      </c>
    </row>
    <row r="488" spans="1:41" x14ac:dyDescent="0.3">
      <c r="A488" t="str">
        <f>"Trad IRN"</f>
        <v>Trad IRN</v>
      </c>
      <c r="B488" t="str">
        <f>"Bldg IRN"</f>
        <v>Bldg IRN</v>
      </c>
      <c r="C488" t="s">
        <v>41</v>
      </c>
      <c r="D488" t="s">
        <v>3</v>
      </c>
      <c r="E488" t="s">
        <v>80</v>
      </c>
      <c r="F488" t="s">
        <v>81</v>
      </c>
      <c r="G488" t="s">
        <v>82</v>
      </c>
      <c r="H488" t="s">
        <v>83</v>
      </c>
      <c r="I488" t="str">
        <f>"Trad IRN"</f>
        <v>Trad IRN</v>
      </c>
      <c r="J488" t="s">
        <v>43</v>
      </c>
      <c r="K488" t="s">
        <v>44</v>
      </c>
      <c r="L488" t="s">
        <v>45</v>
      </c>
      <c r="M488" t="s">
        <v>46</v>
      </c>
      <c r="N488" t="str">
        <f t="shared" si="49"/>
        <v>08/18/2022</v>
      </c>
      <c r="O488" t="str">
        <f t="shared" si="50"/>
        <v>12/31/2500</v>
      </c>
      <c r="P488">
        <v>1</v>
      </c>
      <c r="Q488">
        <v>1</v>
      </c>
      <c r="S488">
        <v>0</v>
      </c>
      <c r="T488">
        <v>1</v>
      </c>
      <c r="U488">
        <v>0</v>
      </c>
      <c r="V488" t="str">
        <f>"Trad IRN"</f>
        <v>Trad IRN</v>
      </c>
      <c r="W488">
        <v>100</v>
      </c>
      <c r="X488" t="s">
        <v>47</v>
      </c>
      <c r="Z488" t="s">
        <v>47</v>
      </c>
      <c r="AB488" t="s">
        <v>57</v>
      </c>
      <c r="AC488" t="s">
        <v>48</v>
      </c>
      <c r="AD488" t="s">
        <v>49</v>
      </c>
      <c r="AE488" t="s">
        <v>50</v>
      </c>
      <c r="AF488">
        <v>0</v>
      </c>
      <c r="AG488" t="s">
        <v>56</v>
      </c>
      <c r="AH488" t="str">
        <f>"Trad IRN"</f>
        <v>Trad IRN</v>
      </c>
      <c r="AI488" t="str">
        <f>"Bldg IRN"</f>
        <v>Bldg IRN</v>
      </c>
      <c r="AJ488" t="s">
        <v>48</v>
      </c>
      <c r="AK488" t="s">
        <v>48</v>
      </c>
      <c r="AL488" t="s">
        <v>53</v>
      </c>
      <c r="AM488">
        <v>1113.0999999999999</v>
      </c>
      <c r="AN488">
        <v>1113.0999999999999</v>
      </c>
      <c r="AO488">
        <v>15</v>
      </c>
    </row>
    <row r="489" spans="1:41" x14ac:dyDescent="0.3">
      <c r="A489" t="str">
        <f>"Trad IRN"</f>
        <v>Trad IRN</v>
      </c>
      <c r="B489" t="str">
        <f>"Bldg IRN"</f>
        <v>Bldg IRN</v>
      </c>
      <c r="C489" t="s">
        <v>41</v>
      </c>
      <c r="D489" t="s">
        <v>3</v>
      </c>
      <c r="E489" t="s">
        <v>80</v>
      </c>
      <c r="F489" t="s">
        <v>81</v>
      </c>
      <c r="G489" t="s">
        <v>82</v>
      </c>
      <c r="H489" t="s">
        <v>83</v>
      </c>
      <c r="I489" t="str">
        <f>"Trad IRN"</f>
        <v>Trad IRN</v>
      </c>
      <c r="J489" t="s">
        <v>43</v>
      </c>
      <c r="K489" t="s">
        <v>44</v>
      </c>
      <c r="L489" t="s">
        <v>45</v>
      </c>
      <c r="M489" t="s">
        <v>46</v>
      </c>
      <c r="N489" t="str">
        <f t="shared" si="49"/>
        <v>08/18/2022</v>
      </c>
      <c r="O489" t="str">
        <f t="shared" si="50"/>
        <v>12/31/2500</v>
      </c>
      <c r="P489">
        <v>1</v>
      </c>
      <c r="Q489">
        <v>1</v>
      </c>
      <c r="S489">
        <v>1</v>
      </c>
      <c r="T489">
        <v>1</v>
      </c>
      <c r="U489">
        <v>0</v>
      </c>
      <c r="V489" t="str">
        <f>"Trad IRN"</f>
        <v>Trad IRN</v>
      </c>
      <c r="W489">
        <v>100</v>
      </c>
      <c r="X489" t="s">
        <v>47</v>
      </c>
      <c r="Z489" t="s">
        <v>47</v>
      </c>
      <c r="AB489" t="str">
        <f>"05"</f>
        <v>05</v>
      </c>
      <c r="AC489" t="s">
        <v>48</v>
      </c>
      <c r="AD489" t="s">
        <v>49</v>
      </c>
      <c r="AE489" t="s">
        <v>50</v>
      </c>
      <c r="AF489">
        <v>0</v>
      </c>
      <c r="AG489" t="s">
        <v>56</v>
      </c>
      <c r="AH489" t="str">
        <f>"Trad IRN"</f>
        <v>Trad IRN</v>
      </c>
      <c r="AI489" t="str">
        <f>"Bldg IRN"</f>
        <v>Bldg IRN</v>
      </c>
      <c r="AJ489" t="s">
        <v>48</v>
      </c>
      <c r="AK489" t="s">
        <v>48</v>
      </c>
      <c r="AL489" t="s">
        <v>53</v>
      </c>
      <c r="AM489">
        <v>1113.0999999999999</v>
      </c>
      <c r="AN489">
        <v>1113.0999999999999</v>
      </c>
      <c r="AO489">
        <v>15</v>
      </c>
    </row>
    <row r="490" spans="1:41" x14ac:dyDescent="0.3">
      <c r="A490" t="str">
        <f>"Trad IRN"</f>
        <v>Trad IRN</v>
      </c>
      <c r="B490" t="str">
        <f>"Bldg IRN"</f>
        <v>Bldg IRN</v>
      </c>
      <c r="C490" t="s">
        <v>41</v>
      </c>
      <c r="D490" t="s">
        <v>3</v>
      </c>
      <c r="E490" t="s">
        <v>80</v>
      </c>
      <c r="F490" t="s">
        <v>81</v>
      </c>
      <c r="G490" t="s">
        <v>82</v>
      </c>
      <c r="H490" t="s">
        <v>83</v>
      </c>
      <c r="I490" t="str">
        <f>"Trad IRN"</f>
        <v>Trad IRN</v>
      </c>
      <c r="J490" t="s">
        <v>43</v>
      </c>
      <c r="K490" t="s">
        <v>44</v>
      </c>
      <c r="L490" t="s">
        <v>45</v>
      </c>
      <c r="M490" t="s">
        <v>46</v>
      </c>
      <c r="N490" t="str">
        <f>"01/06/2023"</f>
        <v>01/06/2023</v>
      </c>
      <c r="O490" t="str">
        <f t="shared" si="50"/>
        <v>12/31/2500</v>
      </c>
      <c r="P490">
        <v>0.51909099999999997</v>
      </c>
      <c r="Q490">
        <v>0.51909099999999997</v>
      </c>
      <c r="S490">
        <v>0.51909099999999997</v>
      </c>
      <c r="T490">
        <v>0.51909099999999997</v>
      </c>
      <c r="U490">
        <v>0</v>
      </c>
      <c r="V490" t="str">
        <f>"Trad IRN"</f>
        <v>Trad IRN</v>
      </c>
      <c r="W490">
        <v>100</v>
      </c>
      <c r="X490" t="s">
        <v>47</v>
      </c>
      <c r="Z490" t="s">
        <v>47</v>
      </c>
      <c r="AB490" t="str">
        <f>"05"</f>
        <v>05</v>
      </c>
      <c r="AC490" t="s">
        <v>48</v>
      </c>
      <c r="AD490" t="s">
        <v>49</v>
      </c>
      <c r="AE490" t="s">
        <v>50</v>
      </c>
      <c r="AF490">
        <v>0</v>
      </c>
      <c r="AG490" t="s">
        <v>56</v>
      </c>
      <c r="AH490" t="str">
        <f>"Trad IRN"</f>
        <v>Trad IRN</v>
      </c>
      <c r="AI490" t="str">
        <f>"Bldg IRN"</f>
        <v>Bldg IRN</v>
      </c>
      <c r="AJ490" t="s">
        <v>48</v>
      </c>
      <c r="AK490" t="s">
        <v>48</v>
      </c>
      <c r="AL490" t="s">
        <v>53</v>
      </c>
      <c r="AM490">
        <v>577.79999999999995</v>
      </c>
      <c r="AN490">
        <v>1113.0999999999999</v>
      </c>
      <c r="AO490">
        <v>15</v>
      </c>
    </row>
    <row r="491" spans="1:41" x14ac:dyDescent="0.3">
      <c r="A491" t="str">
        <f>"Trad IRN"</f>
        <v>Trad IRN</v>
      </c>
      <c r="B491" t="str">
        <f>"Bldg IRN"</f>
        <v>Bldg IRN</v>
      </c>
      <c r="C491" t="s">
        <v>41</v>
      </c>
      <c r="D491" t="s">
        <v>3</v>
      </c>
      <c r="E491" t="s">
        <v>80</v>
      </c>
      <c r="F491" t="s">
        <v>81</v>
      </c>
      <c r="G491" t="s">
        <v>82</v>
      </c>
      <c r="H491" t="s">
        <v>83</v>
      </c>
      <c r="I491" t="str">
        <f>"Trad IRN"</f>
        <v>Trad IRN</v>
      </c>
      <c r="J491" t="s">
        <v>43</v>
      </c>
      <c r="K491" t="s">
        <v>44</v>
      </c>
      <c r="L491" t="s">
        <v>45</v>
      </c>
      <c r="M491" t="s">
        <v>46</v>
      </c>
      <c r="N491" t="str">
        <f>"11/30/2022"</f>
        <v>11/30/2022</v>
      </c>
      <c r="O491" t="str">
        <f>"01/05/2023"</f>
        <v>01/05/2023</v>
      </c>
      <c r="P491">
        <v>0.10381799999999999</v>
      </c>
      <c r="Q491">
        <v>0.10381799999999999</v>
      </c>
      <c r="S491">
        <v>0.10381799999999999</v>
      </c>
      <c r="T491">
        <v>0.10381799999999999</v>
      </c>
      <c r="U491">
        <v>0</v>
      </c>
      <c r="V491" t="str">
        <f>"Trad IRN"</f>
        <v>Trad IRN</v>
      </c>
      <c r="W491">
        <v>100</v>
      </c>
      <c r="X491" t="s">
        <v>47</v>
      </c>
      <c r="Z491" t="s">
        <v>47</v>
      </c>
      <c r="AB491" t="str">
        <f>"05"</f>
        <v>05</v>
      </c>
      <c r="AC491" t="s">
        <v>48</v>
      </c>
      <c r="AD491" t="s">
        <v>49</v>
      </c>
      <c r="AE491" t="s">
        <v>50</v>
      </c>
      <c r="AF491">
        <v>0</v>
      </c>
      <c r="AG491" t="s">
        <v>56</v>
      </c>
      <c r="AH491" t="str">
        <f>"Trad IRN"</f>
        <v>Trad IRN</v>
      </c>
      <c r="AI491" t="str">
        <f>"Bldg IRN"</f>
        <v>Bldg IRN</v>
      </c>
      <c r="AJ491" t="s">
        <v>48</v>
      </c>
      <c r="AK491" t="s">
        <v>48</v>
      </c>
      <c r="AL491" t="s">
        <v>53</v>
      </c>
      <c r="AM491">
        <v>115.56</v>
      </c>
      <c r="AN491">
        <v>1113.0999999999999</v>
      </c>
      <c r="AO491">
        <v>15</v>
      </c>
    </row>
    <row r="492" spans="1:41" x14ac:dyDescent="0.3">
      <c r="A492" t="str">
        <f>"Trad IRN"</f>
        <v>Trad IRN</v>
      </c>
      <c r="B492" t="str">
        <f>"Bldg IRN"</f>
        <v>Bldg IRN</v>
      </c>
      <c r="C492" t="s">
        <v>41</v>
      </c>
      <c r="D492" t="s">
        <v>3</v>
      </c>
      <c r="E492" t="s">
        <v>80</v>
      </c>
      <c r="F492" t="s">
        <v>81</v>
      </c>
      <c r="G492" t="s">
        <v>82</v>
      </c>
      <c r="H492" t="s">
        <v>83</v>
      </c>
      <c r="I492" t="str">
        <f>"Trad IRN"</f>
        <v>Trad IRN</v>
      </c>
      <c r="J492" t="s">
        <v>43</v>
      </c>
      <c r="K492" t="s">
        <v>44</v>
      </c>
      <c r="L492" t="s">
        <v>45</v>
      </c>
      <c r="M492" t="s">
        <v>46</v>
      </c>
      <c r="N492" t="str">
        <f>"08/18/2022"</f>
        <v>08/18/2022</v>
      </c>
      <c r="O492" t="str">
        <f>"11/29/2022"</f>
        <v>11/29/2022</v>
      </c>
      <c r="P492">
        <v>0.37709100000000001</v>
      </c>
      <c r="Q492">
        <v>0.37709100000000001</v>
      </c>
      <c r="R492">
        <v>0.37709100000000001</v>
      </c>
      <c r="S492">
        <v>0.37709100000000001</v>
      </c>
      <c r="T492">
        <v>0.37709100000000001</v>
      </c>
      <c r="U492">
        <v>0</v>
      </c>
      <c r="V492" t="str">
        <f>"Trad IRN"</f>
        <v>Trad IRN</v>
      </c>
      <c r="W492">
        <v>100</v>
      </c>
      <c r="X492" t="s">
        <v>47</v>
      </c>
      <c r="Z492" t="s">
        <v>47</v>
      </c>
      <c r="AB492" t="str">
        <f>"05"</f>
        <v>05</v>
      </c>
      <c r="AC492" t="str">
        <f>"15"</f>
        <v>15</v>
      </c>
      <c r="AD492" t="str">
        <f>"2"</f>
        <v>2</v>
      </c>
      <c r="AE492" t="s">
        <v>50</v>
      </c>
      <c r="AF492">
        <v>0</v>
      </c>
      <c r="AG492" t="s">
        <v>56</v>
      </c>
      <c r="AH492" t="str">
        <f>"Trad IRN"</f>
        <v>Trad IRN</v>
      </c>
      <c r="AI492" t="str">
        <f>"Bldg IRN"</f>
        <v>Bldg IRN</v>
      </c>
      <c r="AJ492" t="s">
        <v>48</v>
      </c>
      <c r="AK492" t="s">
        <v>48</v>
      </c>
      <c r="AL492" t="s">
        <v>53</v>
      </c>
      <c r="AM492">
        <v>419.74</v>
      </c>
      <c r="AN492">
        <v>1113.0999999999999</v>
      </c>
      <c r="AO492">
        <v>15</v>
      </c>
    </row>
    <row r="493" spans="1:41" x14ac:dyDescent="0.3">
      <c r="A493" t="str">
        <f>"Trad IRN"</f>
        <v>Trad IRN</v>
      </c>
      <c r="B493" t="str">
        <f>"Bldg IRN"</f>
        <v>Bldg IRN</v>
      </c>
      <c r="C493" t="s">
        <v>41</v>
      </c>
      <c r="D493" t="s">
        <v>3</v>
      </c>
      <c r="E493" t="s">
        <v>80</v>
      </c>
      <c r="F493" t="s">
        <v>81</v>
      </c>
      <c r="G493" t="s">
        <v>82</v>
      </c>
      <c r="H493" t="s">
        <v>83</v>
      </c>
      <c r="I493" t="str">
        <f>"Trad IRN"</f>
        <v>Trad IRN</v>
      </c>
      <c r="J493" t="s">
        <v>43</v>
      </c>
      <c r="K493" t="s">
        <v>44</v>
      </c>
      <c r="L493" t="s">
        <v>45</v>
      </c>
      <c r="M493" t="s">
        <v>46</v>
      </c>
      <c r="N493" t="str">
        <f>"08/18/2022"</f>
        <v>08/18/2022</v>
      </c>
      <c r="O493" t="str">
        <f t="shared" ref="O493:O500" si="51">"12/31/2500"</f>
        <v>12/31/2500</v>
      </c>
      <c r="P493">
        <v>1</v>
      </c>
      <c r="Q493">
        <v>1</v>
      </c>
      <c r="S493">
        <v>0</v>
      </c>
      <c r="T493">
        <v>1</v>
      </c>
      <c r="U493">
        <v>0</v>
      </c>
      <c r="V493" t="str">
        <f>"Trad IRN"</f>
        <v>Trad IRN</v>
      </c>
      <c r="W493">
        <v>100</v>
      </c>
      <c r="X493" t="s">
        <v>47</v>
      </c>
      <c r="Z493" t="s">
        <v>47</v>
      </c>
      <c r="AB493" t="str">
        <f>"01"</f>
        <v>01</v>
      </c>
      <c r="AC493" t="s">
        <v>48</v>
      </c>
      <c r="AD493" t="s">
        <v>49</v>
      </c>
      <c r="AE493" t="s">
        <v>50</v>
      </c>
      <c r="AF493">
        <v>0</v>
      </c>
      <c r="AG493" t="s">
        <v>56</v>
      </c>
      <c r="AH493" t="str">
        <f>"Trad IRN"</f>
        <v>Trad IRN</v>
      </c>
      <c r="AI493" t="str">
        <f>"Bldg IRN"</f>
        <v>Bldg IRN</v>
      </c>
      <c r="AJ493" t="s">
        <v>48</v>
      </c>
      <c r="AK493" t="s">
        <v>48</v>
      </c>
      <c r="AL493" t="s">
        <v>53</v>
      </c>
      <c r="AM493">
        <v>1113.0999999999999</v>
      </c>
      <c r="AN493">
        <v>1113.0999999999999</v>
      </c>
      <c r="AO493">
        <v>15</v>
      </c>
    </row>
    <row r="494" spans="1:41" x14ac:dyDescent="0.3">
      <c r="A494" t="str">
        <f>"Trad IRN"</f>
        <v>Trad IRN</v>
      </c>
      <c r="B494" t="str">
        <f>"Bldg IRN"</f>
        <v>Bldg IRN</v>
      </c>
      <c r="C494" t="s">
        <v>41</v>
      </c>
      <c r="D494" t="s">
        <v>3</v>
      </c>
      <c r="E494" t="s">
        <v>80</v>
      </c>
      <c r="F494" t="s">
        <v>81</v>
      </c>
      <c r="G494" t="s">
        <v>82</v>
      </c>
      <c r="H494" t="s">
        <v>83</v>
      </c>
      <c r="I494" t="str">
        <f>"Trad IRN"</f>
        <v>Trad IRN</v>
      </c>
      <c r="J494" t="s">
        <v>43</v>
      </c>
      <c r="K494" t="s">
        <v>44</v>
      </c>
      <c r="L494" t="s">
        <v>45</v>
      </c>
      <c r="M494" t="s">
        <v>46</v>
      </c>
      <c r="N494" t="str">
        <f>"08/18/2022"</f>
        <v>08/18/2022</v>
      </c>
      <c r="O494" t="str">
        <f t="shared" si="51"/>
        <v>12/31/2500</v>
      </c>
      <c r="P494">
        <v>1</v>
      </c>
      <c r="Q494">
        <v>1</v>
      </c>
      <c r="S494">
        <v>0</v>
      </c>
      <c r="T494">
        <v>1</v>
      </c>
      <c r="U494">
        <v>0</v>
      </c>
      <c r="V494" t="str">
        <f>"Trad IRN"</f>
        <v>Trad IRN</v>
      </c>
      <c r="W494">
        <v>100</v>
      </c>
      <c r="X494" t="s">
        <v>47</v>
      </c>
      <c r="Z494" t="s">
        <v>47</v>
      </c>
      <c r="AB494" t="str">
        <f>"05"</f>
        <v>05</v>
      </c>
      <c r="AC494" t="s">
        <v>48</v>
      </c>
      <c r="AD494" t="s">
        <v>49</v>
      </c>
      <c r="AE494" t="s">
        <v>50</v>
      </c>
      <c r="AF494">
        <v>0</v>
      </c>
      <c r="AG494" t="s">
        <v>56</v>
      </c>
      <c r="AH494" t="str">
        <f>"Trad IRN"</f>
        <v>Trad IRN</v>
      </c>
      <c r="AI494" t="str">
        <f>"Bldg IRN"</f>
        <v>Bldg IRN</v>
      </c>
      <c r="AJ494" t="s">
        <v>48</v>
      </c>
      <c r="AK494" t="s">
        <v>48</v>
      </c>
      <c r="AL494" t="s">
        <v>53</v>
      </c>
      <c r="AM494">
        <v>1113.0999999999999</v>
      </c>
      <c r="AN494">
        <v>1113.0999999999999</v>
      </c>
      <c r="AO494">
        <v>15</v>
      </c>
    </row>
    <row r="495" spans="1:41" x14ac:dyDescent="0.3">
      <c r="A495" t="str">
        <f>"Trad IRN"</f>
        <v>Trad IRN</v>
      </c>
      <c r="B495" t="str">
        <f>"Bldg IRN"</f>
        <v>Bldg IRN</v>
      </c>
      <c r="C495" t="s">
        <v>41</v>
      </c>
      <c r="D495" t="s">
        <v>3</v>
      </c>
      <c r="E495" t="s">
        <v>80</v>
      </c>
      <c r="F495" t="s">
        <v>81</v>
      </c>
      <c r="G495" t="s">
        <v>82</v>
      </c>
      <c r="H495" t="s">
        <v>83</v>
      </c>
      <c r="I495" t="str">
        <f>"Trad IRN"</f>
        <v>Trad IRN</v>
      </c>
      <c r="J495" t="s">
        <v>43</v>
      </c>
      <c r="K495" t="s">
        <v>44</v>
      </c>
      <c r="L495" t="s">
        <v>45</v>
      </c>
      <c r="M495" t="s">
        <v>46</v>
      </c>
      <c r="N495" t="str">
        <f>"01/04/2023"</f>
        <v>01/04/2023</v>
      </c>
      <c r="O495" t="str">
        <f t="shared" si="51"/>
        <v>12/31/2500</v>
      </c>
      <c r="P495">
        <v>0.53062600000000004</v>
      </c>
      <c r="Q495">
        <v>0.53062600000000004</v>
      </c>
      <c r="S495">
        <v>0</v>
      </c>
      <c r="T495">
        <v>0.53062600000000004</v>
      </c>
      <c r="U495">
        <v>0</v>
      </c>
      <c r="V495" t="str">
        <f>"Trad IRN"</f>
        <v>Trad IRN</v>
      </c>
      <c r="W495">
        <v>100</v>
      </c>
      <c r="X495" t="s">
        <v>47</v>
      </c>
      <c r="Z495" t="s">
        <v>47</v>
      </c>
      <c r="AB495" t="str">
        <f>"05"</f>
        <v>05</v>
      </c>
      <c r="AC495" t="s">
        <v>48</v>
      </c>
      <c r="AD495" t="s">
        <v>49</v>
      </c>
      <c r="AE495" t="s">
        <v>50</v>
      </c>
      <c r="AF495">
        <v>0</v>
      </c>
      <c r="AG495" t="s">
        <v>56</v>
      </c>
      <c r="AH495" t="str">
        <f>"Trad IRN"</f>
        <v>Trad IRN</v>
      </c>
      <c r="AI495" t="str">
        <f>"Bldg IRN"</f>
        <v>Bldg IRN</v>
      </c>
      <c r="AJ495" t="s">
        <v>48</v>
      </c>
      <c r="AK495" t="s">
        <v>48</v>
      </c>
      <c r="AL495" t="s">
        <v>53</v>
      </c>
      <c r="AM495">
        <v>590.64</v>
      </c>
      <c r="AN495">
        <v>1113.0999999999999</v>
      </c>
      <c r="AO495">
        <v>15</v>
      </c>
    </row>
    <row r="496" spans="1:41" x14ac:dyDescent="0.3">
      <c r="A496" t="str">
        <f>"Trad IRN"</f>
        <v>Trad IRN</v>
      </c>
      <c r="B496" t="str">
        <f>"Bldg IRN"</f>
        <v>Bldg IRN</v>
      </c>
      <c r="C496" t="s">
        <v>41</v>
      </c>
      <c r="D496" t="s">
        <v>3</v>
      </c>
      <c r="E496" t="s">
        <v>80</v>
      </c>
      <c r="F496" t="s">
        <v>81</v>
      </c>
      <c r="G496" t="s">
        <v>82</v>
      </c>
      <c r="H496" t="s">
        <v>83</v>
      </c>
      <c r="I496" t="str">
        <f>"Trad IRN"</f>
        <v>Trad IRN</v>
      </c>
      <c r="J496" t="s">
        <v>43</v>
      </c>
      <c r="K496" t="s">
        <v>44</v>
      </c>
      <c r="L496" t="s">
        <v>45</v>
      </c>
      <c r="M496" t="s">
        <v>46</v>
      </c>
      <c r="N496" t="str">
        <f>"01/04/2023"</f>
        <v>01/04/2023</v>
      </c>
      <c r="O496" t="str">
        <f t="shared" si="51"/>
        <v>12/31/2500</v>
      </c>
      <c r="P496">
        <v>0.53062600000000004</v>
      </c>
      <c r="Q496">
        <v>0.53062600000000004</v>
      </c>
      <c r="S496">
        <v>0</v>
      </c>
      <c r="T496">
        <v>0.53062600000000004</v>
      </c>
      <c r="U496">
        <v>0</v>
      </c>
      <c r="V496" t="str">
        <f>"Trad IRN"</f>
        <v>Trad IRN</v>
      </c>
      <c r="W496">
        <v>100</v>
      </c>
      <c r="X496" t="s">
        <v>47</v>
      </c>
      <c r="Z496" t="s">
        <v>47</v>
      </c>
      <c r="AB496" t="str">
        <f>"03"</f>
        <v>03</v>
      </c>
      <c r="AC496" t="s">
        <v>48</v>
      </c>
      <c r="AD496" t="s">
        <v>49</v>
      </c>
      <c r="AE496" t="s">
        <v>50</v>
      </c>
      <c r="AF496">
        <v>0</v>
      </c>
      <c r="AG496" t="s">
        <v>56</v>
      </c>
      <c r="AH496" t="str">
        <f>"Trad IRN"</f>
        <v>Trad IRN</v>
      </c>
      <c r="AI496" t="str">
        <f>"Bldg IRN"</f>
        <v>Bldg IRN</v>
      </c>
      <c r="AJ496" t="s">
        <v>48</v>
      </c>
      <c r="AK496" t="s">
        <v>48</v>
      </c>
      <c r="AL496" t="s">
        <v>53</v>
      </c>
      <c r="AM496">
        <v>590.64</v>
      </c>
      <c r="AN496">
        <v>1113.0999999999999</v>
      </c>
      <c r="AO496">
        <v>15</v>
      </c>
    </row>
    <row r="497" spans="1:41" x14ac:dyDescent="0.3">
      <c r="A497" t="str">
        <f>"Trad IRN"</f>
        <v>Trad IRN</v>
      </c>
      <c r="B497" t="str">
        <f>"Bldg IRN"</f>
        <v>Bldg IRN</v>
      </c>
      <c r="C497" t="s">
        <v>41</v>
      </c>
      <c r="D497" t="s">
        <v>3</v>
      </c>
      <c r="E497" t="s">
        <v>80</v>
      </c>
      <c r="F497" t="s">
        <v>81</v>
      </c>
      <c r="G497" t="s">
        <v>82</v>
      </c>
      <c r="H497" t="s">
        <v>83</v>
      </c>
      <c r="I497" t="str">
        <f>"Trad IRN"</f>
        <v>Trad IRN</v>
      </c>
      <c r="J497" t="s">
        <v>43</v>
      </c>
      <c r="K497" t="s">
        <v>44</v>
      </c>
      <c r="L497" t="s">
        <v>45</v>
      </c>
      <c r="M497" t="s">
        <v>46</v>
      </c>
      <c r="N497" t="str">
        <f>"08/18/2022"</f>
        <v>08/18/2022</v>
      </c>
      <c r="O497" t="str">
        <f t="shared" si="51"/>
        <v>12/31/2500</v>
      </c>
      <c r="P497">
        <v>1</v>
      </c>
      <c r="Q497">
        <v>1</v>
      </c>
      <c r="S497">
        <v>0</v>
      </c>
      <c r="T497">
        <v>1</v>
      </c>
      <c r="U497">
        <v>0</v>
      </c>
      <c r="V497" t="str">
        <f>"Trad IRN"</f>
        <v>Trad IRN</v>
      </c>
      <c r="W497">
        <v>100</v>
      </c>
      <c r="X497" t="s">
        <v>47</v>
      </c>
      <c r="Z497" t="s">
        <v>47</v>
      </c>
      <c r="AB497" t="str">
        <f>"02"</f>
        <v>02</v>
      </c>
      <c r="AC497" t="s">
        <v>48</v>
      </c>
      <c r="AD497" t="s">
        <v>49</v>
      </c>
      <c r="AE497" t="s">
        <v>55</v>
      </c>
      <c r="AF497">
        <v>0</v>
      </c>
      <c r="AG497" t="s">
        <v>56</v>
      </c>
      <c r="AH497" t="str">
        <f>"Trad IRN"</f>
        <v>Trad IRN</v>
      </c>
      <c r="AI497" t="str">
        <f>"Bldg IRN"</f>
        <v>Bldg IRN</v>
      </c>
      <c r="AJ497" t="s">
        <v>48</v>
      </c>
      <c r="AK497" t="s">
        <v>48</v>
      </c>
      <c r="AL497" t="s">
        <v>53</v>
      </c>
      <c r="AM497">
        <v>1113.0999999999999</v>
      </c>
      <c r="AN497">
        <v>1113.0999999999999</v>
      </c>
      <c r="AO497">
        <v>15</v>
      </c>
    </row>
    <row r="498" spans="1:41" x14ac:dyDescent="0.3">
      <c r="A498" t="str">
        <f>"Trad IRN"</f>
        <v>Trad IRN</v>
      </c>
      <c r="B498" t="str">
        <f>"Bldg IRN"</f>
        <v>Bldg IRN</v>
      </c>
      <c r="C498" t="s">
        <v>41</v>
      </c>
      <c r="D498" t="s">
        <v>3</v>
      </c>
      <c r="E498" t="s">
        <v>80</v>
      </c>
      <c r="F498" t="s">
        <v>81</v>
      </c>
      <c r="G498" t="s">
        <v>82</v>
      </c>
      <c r="H498" t="s">
        <v>83</v>
      </c>
      <c r="I498" t="str">
        <f>"Trad IRN"</f>
        <v>Trad IRN</v>
      </c>
      <c r="J498" t="s">
        <v>43</v>
      </c>
      <c r="K498" t="s">
        <v>44</v>
      </c>
      <c r="L498" t="s">
        <v>45</v>
      </c>
      <c r="M498" t="s">
        <v>46</v>
      </c>
      <c r="N498" t="str">
        <f>"08/18/2022"</f>
        <v>08/18/2022</v>
      </c>
      <c r="O498" t="str">
        <f t="shared" si="51"/>
        <v>12/31/2500</v>
      </c>
      <c r="P498">
        <v>1</v>
      </c>
      <c r="Q498">
        <v>1</v>
      </c>
      <c r="S498">
        <v>0</v>
      </c>
      <c r="T498">
        <v>1</v>
      </c>
      <c r="U498">
        <v>0</v>
      </c>
      <c r="V498" t="str">
        <f>"Trad IRN"</f>
        <v>Trad IRN</v>
      </c>
      <c r="W498">
        <v>100</v>
      </c>
      <c r="X498" t="s">
        <v>47</v>
      </c>
      <c r="Z498" t="s">
        <v>47</v>
      </c>
      <c r="AB498" t="str">
        <f>"01"</f>
        <v>01</v>
      </c>
      <c r="AC498" t="s">
        <v>48</v>
      </c>
      <c r="AD498" t="s">
        <v>49</v>
      </c>
      <c r="AE498" t="s">
        <v>50</v>
      </c>
      <c r="AF498">
        <v>0</v>
      </c>
      <c r="AG498" t="s">
        <v>56</v>
      </c>
      <c r="AH498" t="str">
        <f>"Trad IRN"</f>
        <v>Trad IRN</v>
      </c>
      <c r="AI498" t="str">
        <f>"Bldg IRN"</f>
        <v>Bldg IRN</v>
      </c>
      <c r="AJ498" t="s">
        <v>48</v>
      </c>
      <c r="AK498" t="s">
        <v>48</v>
      </c>
      <c r="AL498" t="s">
        <v>53</v>
      </c>
      <c r="AM498">
        <v>1113.0999999999999</v>
      </c>
      <c r="AN498">
        <v>1113.0999999999999</v>
      </c>
      <c r="AO498">
        <v>15</v>
      </c>
    </row>
    <row r="499" spans="1:41" x14ac:dyDescent="0.3">
      <c r="A499" t="str">
        <f>"Trad IRN"</f>
        <v>Trad IRN</v>
      </c>
      <c r="B499" t="str">
        <f>"Bldg IRN"</f>
        <v>Bldg IRN</v>
      </c>
      <c r="C499" t="s">
        <v>41</v>
      </c>
      <c r="D499" t="s">
        <v>3</v>
      </c>
      <c r="E499" t="s">
        <v>80</v>
      </c>
      <c r="F499" t="s">
        <v>81</v>
      </c>
      <c r="G499" t="s">
        <v>82</v>
      </c>
      <c r="H499" t="s">
        <v>83</v>
      </c>
      <c r="I499" t="str">
        <f>"Trad IRN"</f>
        <v>Trad IRN</v>
      </c>
      <c r="J499" t="s">
        <v>43</v>
      </c>
      <c r="K499" t="s">
        <v>44</v>
      </c>
      <c r="L499" t="s">
        <v>45</v>
      </c>
      <c r="M499" t="s">
        <v>46</v>
      </c>
      <c r="N499" t="str">
        <f>"08/18/2022"</f>
        <v>08/18/2022</v>
      </c>
      <c r="O499" t="str">
        <f t="shared" si="51"/>
        <v>12/31/2500</v>
      </c>
      <c r="P499">
        <v>1</v>
      </c>
      <c r="Q499">
        <v>1</v>
      </c>
      <c r="S499">
        <v>0</v>
      </c>
      <c r="T499">
        <v>1</v>
      </c>
      <c r="U499">
        <v>0</v>
      </c>
      <c r="V499" t="str">
        <f>"Trad IRN"</f>
        <v>Trad IRN</v>
      </c>
      <c r="W499">
        <v>100</v>
      </c>
      <c r="X499" t="s">
        <v>47</v>
      </c>
      <c r="Z499" t="s">
        <v>47</v>
      </c>
      <c r="AB499" t="str">
        <f>"02"</f>
        <v>02</v>
      </c>
      <c r="AC499" t="s">
        <v>48</v>
      </c>
      <c r="AD499" t="s">
        <v>49</v>
      </c>
      <c r="AE499" t="s">
        <v>50</v>
      </c>
      <c r="AF499">
        <v>0</v>
      </c>
      <c r="AG499" t="s">
        <v>56</v>
      </c>
      <c r="AH499" t="str">
        <f>"Trad IRN"</f>
        <v>Trad IRN</v>
      </c>
      <c r="AI499" t="str">
        <f>"Bldg IRN"</f>
        <v>Bldg IRN</v>
      </c>
      <c r="AJ499" t="s">
        <v>48</v>
      </c>
      <c r="AK499" t="s">
        <v>48</v>
      </c>
      <c r="AL499" t="s">
        <v>53</v>
      </c>
      <c r="AM499">
        <v>1113.0999999999999</v>
      </c>
      <c r="AN499">
        <v>1113.0999999999999</v>
      </c>
      <c r="AO499">
        <v>15</v>
      </c>
    </row>
    <row r="500" spans="1:41" x14ac:dyDescent="0.3">
      <c r="A500" t="str">
        <f>"Trad IRN"</f>
        <v>Trad IRN</v>
      </c>
      <c r="B500" t="str">
        <f>"Bldg IRN"</f>
        <v>Bldg IRN</v>
      </c>
      <c r="C500" t="s">
        <v>41</v>
      </c>
      <c r="D500" t="s">
        <v>3</v>
      </c>
      <c r="E500" t="s">
        <v>80</v>
      </c>
      <c r="F500" t="s">
        <v>81</v>
      </c>
      <c r="G500" t="s">
        <v>82</v>
      </c>
      <c r="H500" t="s">
        <v>83</v>
      </c>
      <c r="I500" t="str">
        <f>"Trad IRN"</f>
        <v>Trad IRN</v>
      </c>
      <c r="J500" t="s">
        <v>43</v>
      </c>
      <c r="K500" t="s">
        <v>44</v>
      </c>
      <c r="L500" t="s">
        <v>45</v>
      </c>
      <c r="M500" t="s">
        <v>46</v>
      </c>
      <c r="N500" t="str">
        <f>"11/21/2022"</f>
        <v>11/21/2022</v>
      </c>
      <c r="O500" t="str">
        <f t="shared" si="51"/>
        <v>12/31/2500</v>
      </c>
      <c r="P500">
        <v>0.32299</v>
      </c>
      <c r="Q500">
        <v>0.32299</v>
      </c>
      <c r="R500">
        <v>0.32299</v>
      </c>
      <c r="S500">
        <v>0</v>
      </c>
      <c r="T500">
        <v>0.32299</v>
      </c>
      <c r="U500">
        <v>0</v>
      </c>
      <c r="V500" t="str">
        <f>"Trad IRN"</f>
        <v>Trad IRN</v>
      </c>
      <c r="W500">
        <v>50</v>
      </c>
      <c r="X500" t="s">
        <v>47</v>
      </c>
      <c r="Z500" t="s">
        <v>47</v>
      </c>
      <c r="AB500" t="s">
        <v>57</v>
      </c>
      <c r="AC500" t="str">
        <f>"15"</f>
        <v>15</v>
      </c>
      <c r="AD500" t="str">
        <f>"2"</f>
        <v>2</v>
      </c>
      <c r="AE500" t="s">
        <v>50</v>
      </c>
      <c r="AF500">
        <v>0</v>
      </c>
      <c r="AG500" t="s">
        <v>56</v>
      </c>
      <c r="AH500" t="str">
        <f>"Trad IRN"</f>
        <v>Trad IRN</v>
      </c>
      <c r="AI500" t="str">
        <f>"Bldg IRN"</f>
        <v>Bldg IRN</v>
      </c>
      <c r="AJ500" t="s">
        <v>48</v>
      </c>
      <c r="AK500" t="s">
        <v>48</v>
      </c>
      <c r="AL500" t="s">
        <v>53</v>
      </c>
      <c r="AM500">
        <v>359.52</v>
      </c>
      <c r="AN500">
        <v>1113.0999999999999</v>
      </c>
      <c r="AO500">
        <v>15</v>
      </c>
    </row>
    <row r="501" spans="1:41" x14ac:dyDescent="0.3">
      <c r="A501" t="str">
        <f>"Trad IRN"</f>
        <v>Trad IRN</v>
      </c>
      <c r="B501" t="str">
        <f>"Bldg IRN"</f>
        <v>Bldg IRN</v>
      </c>
      <c r="C501" t="s">
        <v>41</v>
      </c>
      <c r="D501" t="s">
        <v>3</v>
      </c>
      <c r="E501" t="s">
        <v>80</v>
      </c>
      <c r="F501" t="s">
        <v>81</v>
      </c>
      <c r="G501" t="s">
        <v>82</v>
      </c>
      <c r="H501" t="s">
        <v>83</v>
      </c>
      <c r="I501" t="str">
        <f>"Trad IRN"</f>
        <v>Trad IRN</v>
      </c>
      <c r="J501" t="s">
        <v>43</v>
      </c>
      <c r="K501" t="s">
        <v>44</v>
      </c>
      <c r="L501" t="s">
        <v>45</v>
      </c>
      <c r="M501" t="s">
        <v>46</v>
      </c>
      <c r="N501" t="str">
        <f t="shared" ref="N501:N539" si="52">"08/18/2022"</f>
        <v>08/18/2022</v>
      </c>
      <c r="O501" t="str">
        <f>"11/20/2022"</f>
        <v>11/20/2022</v>
      </c>
      <c r="P501">
        <v>0.17701</v>
      </c>
      <c r="Q501">
        <v>0.17701</v>
      </c>
      <c r="R501">
        <v>0.17701</v>
      </c>
      <c r="S501">
        <v>0</v>
      </c>
      <c r="T501">
        <v>0.17701</v>
      </c>
      <c r="U501">
        <v>0</v>
      </c>
      <c r="V501" t="str">
        <f>"Trad IRN"</f>
        <v>Trad IRN</v>
      </c>
      <c r="W501">
        <v>50</v>
      </c>
      <c r="X501" t="s">
        <v>47</v>
      </c>
      <c r="Z501" t="s">
        <v>47</v>
      </c>
      <c r="AB501" t="s">
        <v>57</v>
      </c>
      <c r="AC501" t="str">
        <f>"12"</f>
        <v>12</v>
      </c>
      <c r="AD501" t="str">
        <f>"6"</f>
        <v>6</v>
      </c>
      <c r="AE501" t="s">
        <v>50</v>
      </c>
      <c r="AF501">
        <v>0</v>
      </c>
      <c r="AG501" t="s">
        <v>56</v>
      </c>
      <c r="AH501" t="str">
        <f>"Trad IRN"</f>
        <v>Trad IRN</v>
      </c>
      <c r="AI501" t="str">
        <f>"Bldg IRN"</f>
        <v>Bldg IRN</v>
      </c>
      <c r="AJ501" t="s">
        <v>48</v>
      </c>
      <c r="AK501" t="s">
        <v>48</v>
      </c>
      <c r="AL501" t="s">
        <v>53</v>
      </c>
      <c r="AM501">
        <v>197.03</v>
      </c>
      <c r="AN501">
        <v>1113.0999999999999</v>
      </c>
      <c r="AO501">
        <v>15</v>
      </c>
    </row>
    <row r="502" spans="1:41" x14ac:dyDescent="0.3">
      <c r="A502" t="str">
        <f>"Trad IRN"</f>
        <v>Trad IRN</v>
      </c>
      <c r="B502" t="str">
        <f>"Bldg IRN"</f>
        <v>Bldg IRN</v>
      </c>
      <c r="C502" t="s">
        <v>41</v>
      </c>
      <c r="D502" t="s">
        <v>3</v>
      </c>
      <c r="E502" t="s">
        <v>80</v>
      </c>
      <c r="F502" t="s">
        <v>81</v>
      </c>
      <c r="G502" t="s">
        <v>82</v>
      </c>
      <c r="H502" t="s">
        <v>83</v>
      </c>
      <c r="I502" t="str">
        <f>"Trad IRN"</f>
        <v>Trad IRN</v>
      </c>
      <c r="J502" t="s">
        <v>43</v>
      </c>
      <c r="K502" t="s">
        <v>44</v>
      </c>
      <c r="L502" t="s">
        <v>45</v>
      </c>
      <c r="M502" t="s">
        <v>46</v>
      </c>
      <c r="N502" t="str">
        <f t="shared" si="52"/>
        <v>08/18/2022</v>
      </c>
      <c r="O502" t="str">
        <f t="shared" ref="O502:O515" si="53">"12/31/2500"</f>
        <v>12/31/2500</v>
      </c>
      <c r="P502">
        <v>1</v>
      </c>
      <c r="Q502">
        <v>1</v>
      </c>
      <c r="S502">
        <v>0</v>
      </c>
      <c r="T502">
        <v>1</v>
      </c>
      <c r="U502">
        <v>0</v>
      </c>
      <c r="V502" t="str">
        <f>"Trad IRN"</f>
        <v>Trad IRN</v>
      </c>
      <c r="W502">
        <v>100</v>
      </c>
      <c r="X502" t="s">
        <v>47</v>
      </c>
      <c r="Z502" t="s">
        <v>47</v>
      </c>
      <c r="AB502" t="s">
        <v>57</v>
      </c>
      <c r="AC502" t="s">
        <v>48</v>
      </c>
      <c r="AD502" t="s">
        <v>49</v>
      </c>
      <c r="AE502" t="s">
        <v>50</v>
      </c>
      <c r="AF502">
        <v>0</v>
      </c>
      <c r="AG502" t="s">
        <v>56</v>
      </c>
      <c r="AH502" t="str">
        <f>"Trad IRN"</f>
        <v>Trad IRN</v>
      </c>
      <c r="AI502" t="str">
        <f>"Bldg IRN"</f>
        <v>Bldg IRN</v>
      </c>
      <c r="AJ502" t="s">
        <v>48</v>
      </c>
      <c r="AK502" t="s">
        <v>48</v>
      </c>
      <c r="AL502" t="s">
        <v>53</v>
      </c>
      <c r="AM502">
        <v>1113.0999999999999</v>
      </c>
      <c r="AN502">
        <v>1113.0999999999999</v>
      </c>
      <c r="AO502">
        <v>15</v>
      </c>
    </row>
    <row r="503" spans="1:41" x14ac:dyDescent="0.3">
      <c r="A503" t="str">
        <f>"Trad IRN"</f>
        <v>Trad IRN</v>
      </c>
      <c r="B503" t="str">
        <f>"Bldg IRN"</f>
        <v>Bldg IRN</v>
      </c>
      <c r="C503" t="s">
        <v>41</v>
      </c>
      <c r="D503" t="s">
        <v>3</v>
      </c>
      <c r="E503" t="s">
        <v>80</v>
      </c>
      <c r="F503" t="s">
        <v>81</v>
      </c>
      <c r="G503" t="s">
        <v>82</v>
      </c>
      <c r="H503" t="s">
        <v>83</v>
      </c>
      <c r="I503" t="str">
        <f>"Trad IRN"</f>
        <v>Trad IRN</v>
      </c>
      <c r="J503" t="s">
        <v>43</v>
      </c>
      <c r="K503" t="s">
        <v>44</v>
      </c>
      <c r="L503" t="s">
        <v>45</v>
      </c>
      <c r="M503" t="s">
        <v>46</v>
      </c>
      <c r="N503" t="str">
        <f t="shared" si="52"/>
        <v>08/18/2022</v>
      </c>
      <c r="O503" t="str">
        <f t="shared" si="53"/>
        <v>12/31/2500</v>
      </c>
      <c r="P503">
        <v>1</v>
      </c>
      <c r="Q503">
        <v>1</v>
      </c>
      <c r="S503">
        <v>1</v>
      </c>
      <c r="T503">
        <v>1</v>
      </c>
      <c r="U503">
        <v>0</v>
      </c>
      <c r="V503" t="str">
        <f>"Trad IRN"</f>
        <v>Trad IRN</v>
      </c>
      <c r="W503">
        <v>100</v>
      </c>
      <c r="X503" t="s">
        <v>47</v>
      </c>
      <c r="Z503" t="s">
        <v>47</v>
      </c>
      <c r="AB503" t="str">
        <f>"05"</f>
        <v>05</v>
      </c>
      <c r="AC503" t="s">
        <v>48</v>
      </c>
      <c r="AD503" t="s">
        <v>49</v>
      </c>
      <c r="AE503" t="s">
        <v>50</v>
      </c>
      <c r="AF503">
        <v>0</v>
      </c>
      <c r="AG503" t="s">
        <v>56</v>
      </c>
      <c r="AH503" t="str">
        <f>"Trad IRN"</f>
        <v>Trad IRN</v>
      </c>
      <c r="AI503" t="str">
        <f>"Bldg IRN"</f>
        <v>Bldg IRN</v>
      </c>
      <c r="AJ503" t="s">
        <v>48</v>
      </c>
      <c r="AK503" t="s">
        <v>48</v>
      </c>
      <c r="AL503" t="s">
        <v>53</v>
      </c>
      <c r="AM503">
        <v>1113.0999999999999</v>
      </c>
      <c r="AN503">
        <v>1113.0999999999999</v>
      </c>
      <c r="AO503">
        <v>15</v>
      </c>
    </row>
    <row r="504" spans="1:41" x14ac:dyDescent="0.3">
      <c r="A504" t="str">
        <f>"Trad IRN"</f>
        <v>Trad IRN</v>
      </c>
      <c r="B504" t="str">
        <f>"Bldg IRN"</f>
        <v>Bldg IRN</v>
      </c>
      <c r="C504" t="s">
        <v>41</v>
      </c>
      <c r="D504" t="s">
        <v>3</v>
      </c>
      <c r="E504" t="s">
        <v>80</v>
      </c>
      <c r="F504" t="s">
        <v>81</v>
      </c>
      <c r="G504" t="s">
        <v>82</v>
      </c>
      <c r="H504" t="s">
        <v>83</v>
      </c>
      <c r="I504" t="str">
        <f>"Trad IRN"</f>
        <v>Trad IRN</v>
      </c>
      <c r="J504" t="s">
        <v>43</v>
      </c>
      <c r="K504" t="s">
        <v>44</v>
      </c>
      <c r="L504" t="s">
        <v>45</v>
      </c>
      <c r="M504" t="s">
        <v>46</v>
      </c>
      <c r="N504" t="str">
        <f t="shared" si="52"/>
        <v>08/18/2022</v>
      </c>
      <c r="O504" t="str">
        <f t="shared" si="53"/>
        <v>12/31/2500</v>
      </c>
      <c r="P504">
        <v>1</v>
      </c>
      <c r="Q504">
        <v>1</v>
      </c>
      <c r="S504">
        <v>0</v>
      </c>
      <c r="T504">
        <v>1</v>
      </c>
      <c r="U504">
        <v>0</v>
      </c>
      <c r="V504" t="str">
        <f>"Trad IRN"</f>
        <v>Trad IRN</v>
      </c>
      <c r="W504">
        <v>100</v>
      </c>
      <c r="X504" t="s">
        <v>47</v>
      </c>
      <c r="Z504" t="s">
        <v>47</v>
      </c>
      <c r="AB504" t="str">
        <f>"04"</f>
        <v>04</v>
      </c>
      <c r="AC504" t="s">
        <v>48</v>
      </c>
      <c r="AD504" t="s">
        <v>49</v>
      </c>
      <c r="AE504" t="s">
        <v>50</v>
      </c>
      <c r="AF504">
        <v>0</v>
      </c>
      <c r="AG504" t="s">
        <v>56</v>
      </c>
      <c r="AH504" t="str">
        <f>"Trad IRN"</f>
        <v>Trad IRN</v>
      </c>
      <c r="AI504" t="str">
        <f>"Bldg IRN"</f>
        <v>Bldg IRN</v>
      </c>
      <c r="AJ504" t="s">
        <v>48</v>
      </c>
      <c r="AK504" t="s">
        <v>48</v>
      </c>
      <c r="AL504" t="s">
        <v>53</v>
      </c>
      <c r="AM504">
        <v>1113.0999999999999</v>
      </c>
      <c r="AN504">
        <v>1113.0999999999999</v>
      </c>
      <c r="AO504">
        <v>15</v>
      </c>
    </row>
    <row r="505" spans="1:41" x14ac:dyDescent="0.3">
      <c r="A505" t="str">
        <f>"Trad IRN"</f>
        <v>Trad IRN</v>
      </c>
      <c r="B505" t="str">
        <f>"Bldg IRN"</f>
        <v>Bldg IRN</v>
      </c>
      <c r="C505" t="s">
        <v>41</v>
      </c>
      <c r="D505" t="s">
        <v>3</v>
      </c>
      <c r="E505" t="s">
        <v>80</v>
      </c>
      <c r="F505" t="s">
        <v>81</v>
      </c>
      <c r="G505" t="s">
        <v>82</v>
      </c>
      <c r="H505" t="s">
        <v>83</v>
      </c>
      <c r="I505" t="str">
        <f>"Trad IRN"</f>
        <v>Trad IRN</v>
      </c>
      <c r="J505" t="s">
        <v>43</v>
      </c>
      <c r="K505" t="s">
        <v>44</v>
      </c>
      <c r="L505" t="s">
        <v>45</v>
      </c>
      <c r="M505" t="s">
        <v>46</v>
      </c>
      <c r="N505" t="str">
        <f t="shared" si="52"/>
        <v>08/18/2022</v>
      </c>
      <c r="O505" t="str">
        <f t="shared" si="53"/>
        <v>12/31/2500</v>
      </c>
      <c r="P505">
        <v>1</v>
      </c>
      <c r="Q505">
        <v>1</v>
      </c>
      <c r="S505">
        <v>0</v>
      </c>
      <c r="T505">
        <v>1</v>
      </c>
      <c r="U505">
        <v>0</v>
      </c>
      <c r="V505" t="str">
        <f>"Trad IRN"</f>
        <v>Trad IRN</v>
      </c>
      <c r="W505">
        <v>100</v>
      </c>
      <c r="X505" t="s">
        <v>47</v>
      </c>
      <c r="Z505" t="s">
        <v>47</v>
      </c>
      <c r="AB505" t="str">
        <f>"03"</f>
        <v>03</v>
      </c>
      <c r="AC505" t="s">
        <v>48</v>
      </c>
      <c r="AD505" t="s">
        <v>49</v>
      </c>
      <c r="AE505" t="s">
        <v>55</v>
      </c>
      <c r="AF505">
        <v>0</v>
      </c>
      <c r="AG505" t="s">
        <v>56</v>
      </c>
      <c r="AH505" t="str">
        <f>"Trad IRN"</f>
        <v>Trad IRN</v>
      </c>
      <c r="AI505" t="str">
        <f>"Bldg IRN"</f>
        <v>Bldg IRN</v>
      </c>
      <c r="AJ505" t="s">
        <v>48</v>
      </c>
      <c r="AK505" t="s">
        <v>48</v>
      </c>
      <c r="AL505" t="s">
        <v>53</v>
      </c>
      <c r="AM505">
        <v>1113.0999999999999</v>
      </c>
      <c r="AN505">
        <v>1113.0999999999999</v>
      </c>
      <c r="AO505">
        <v>15</v>
      </c>
    </row>
    <row r="506" spans="1:41" x14ac:dyDescent="0.3">
      <c r="A506" t="str">
        <f>"Trad IRN"</f>
        <v>Trad IRN</v>
      </c>
      <c r="B506" t="str">
        <f>"Bldg IRN"</f>
        <v>Bldg IRN</v>
      </c>
      <c r="C506" t="s">
        <v>41</v>
      </c>
      <c r="D506" t="s">
        <v>3</v>
      </c>
      <c r="E506" t="s">
        <v>80</v>
      </c>
      <c r="F506" t="s">
        <v>81</v>
      </c>
      <c r="G506" t="s">
        <v>82</v>
      </c>
      <c r="H506" t="s">
        <v>83</v>
      </c>
      <c r="I506" t="str">
        <f>"Trad IRN"</f>
        <v>Trad IRN</v>
      </c>
      <c r="J506" t="s">
        <v>43</v>
      </c>
      <c r="K506" t="s">
        <v>44</v>
      </c>
      <c r="L506" t="s">
        <v>45</v>
      </c>
      <c r="M506" t="s">
        <v>46</v>
      </c>
      <c r="N506" t="str">
        <f t="shared" si="52"/>
        <v>08/18/2022</v>
      </c>
      <c r="O506" t="str">
        <f t="shared" si="53"/>
        <v>12/31/2500</v>
      </c>
      <c r="P506">
        <v>1</v>
      </c>
      <c r="Q506">
        <v>1</v>
      </c>
      <c r="S506">
        <v>0</v>
      </c>
      <c r="T506">
        <v>1</v>
      </c>
      <c r="U506">
        <v>0</v>
      </c>
      <c r="V506" t="str">
        <f>"Trad IRN"</f>
        <v>Trad IRN</v>
      </c>
      <c r="W506">
        <v>100</v>
      </c>
      <c r="X506" t="s">
        <v>47</v>
      </c>
      <c r="Z506" t="s">
        <v>47</v>
      </c>
      <c r="AB506" t="str">
        <f>"01"</f>
        <v>01</v>
      </c>
      <c r="AC506" t="s">
        <v>48</v>
      </c>
      <c r="AD506" t="s">
        <v>49</v>
      </c>
      <c r="AE506" t="s">
        <v>50</v>
      </c>
      <c r="AF506">
        <v>0</v>
      </c>
      <c r="AG506" t="s">
        <v>56</v>
      </c>
      <c r="AH506" t="str">
        <f>"Trad IRN"</f>
        <v>Trad IRN</v>
      </c>
      <c r="AI506" t="str">
        <f>"Bldg IRN"</f>
        <v>Bldg IRN</v>
      </c>
      <c r="AJ506" t="s">
        <v>48</v>
      </c>
      <c r="AK506" t="s">
        <v>48</v>
      </c>
      <c r="AL506" t="s">
        <v>53</v>
      </c>
      <c r="AM506">
        <v>1113.0999999999999</v>
      </c>
      <c r="AN506">
        <v>1113.0999999999999</v>
      </c>
      <c r="AO506">
        <v>15</v>
      </c>
    </row>
    <row r="507" spans="1:41" x14ac:dyDescent="0.3">
      <c r="A507" t="str">
        <f>"Trad IRN"</f>
        <v>Trad IRN</v>
      </c>
      <c r="B507" t="str">
        <f>"Bldg IRN"</f>
        <v>Bldg IRN</v>
      </c>
      <c r="C507" t="s">
        <v>41</v>
      </c>
      <c r="D507" t="s">
        <v>3</v>
      </c>
      <c r="E507" t="s">
        <v>80</v>
      </c>
      <c r="F507" t="s">
        <v>81</v>
      </c>
      <c r="G507" t="s">
        <v>82</v>
      </c>
      <c r="H507" t="s">
        <v>83</v>
      </c>
      <c r="I507" t="str">
        <f>"Trad IRN"</f>
        <v>Trad IRN</v>
      </c>
      <c r="J507" t="s">
        <v>43</v>
      </c>
      <c r="K507" t="s">
        <v>44</v>
      </c>
      <c r="L507" t="s">
        <v>45</v>
      </c>
      <c r="M507" t="s">
        <v>46</v>
      </c>
      <c r="N507" t="str">
        <f t="shared" si="52"/>
        <v>08/18/2022</v>
      </c>
      <c r="O507" t="str">
        <f t="shared" si="53"/>
        <v>12/31/2500</v>
      </c>
      <c r="P507">
        <v>1</v>
      </c>
      <c r="Q507">
        <v>1</v>
      </c>
      <c r="S507">
        <v>0</v>
      </c>
      <c r="T507">
        <v>1</v>
      </c>
      <c r="U507">
        <v>0</v>
      </c>
      <c r="V507" t="str">
        <f>"Trad IRN"</f>
        <v>Trad IRN</v>
      </c>
      <c r="W507">
        <v>100</v>
      </c>
      <c r="X507" t="s">
        <v>47</v>
      </c>
      <c r="Z507" t="s">
        <v>47</v>
      </c>
      <c r="AB507" t="str">
        <f>"02"</f>
        <v>02</v>
      </c>
      <c r="AC507" t="s">
        <v>48</v>
      </c>
      <c r="AD507" t="s">
        <v>49</v>
      </c>
      <c r="AE507" t="s">
        <v>50</v>
      </c>
      <c r="AF507">
        <v>0</v>
      </c>
      <c r="AG507" t="s">
        <v>56</v>
      </c>
      <c r="AH507" t="str">
        <f>"Trad IRN"</f>
        <v>Trad IRN</v>
      </c>
      <c r="AI507" t="str">
        <f>"Bldg IRN"</f>
        <v>Bldg IRN</v>
      </c>
      <c r="AJ507" t="s">
        <v>48</v>
      </c>
      <c r="AK507" t="s">
        <v>48</v>
      </c>
      <c r="AL507" t="s">
        <v>53</v>
      </c>
      <c r="AM507">
        <v>1113.0999999999999</v>
      </c>
      <c r="AN507">
        <v>1113.0999999999999</v>
      </c>
      <c r="AO507">
        <v>15</v>
      </c>
    </row>
    <row r="508" spans="1:41" x14ac:dyDescent="0.3">
      <c r="A508" t="str">
        <f>"Trad IRN"</f>
        <v>Trad IRN</v>
      </c>
      <c r="B508" t="str">
        <f>"Bldg IRN"</f>
        <v>Bldg IRN</v>
      </c>
      <c r="C508" t="s">
        <v>41</v>
      </c>
      <c r="D508" t="s">
        <v>3</v>
      </c>
      <c r="E508" t="s">
        <v>80</v>
      </c>
      <c r="F508" t="s">
        <v>81</v>
      </c>
      <c r="G508" t="s">
        <v>82</v>
      </c>
      <c r="H508" t="s">
        <v>83</v>
      </c>
      <c r="I508" t="str">
        <f>"Trad IRN"</f>
        <v>Trad IRN</v>
      </c>
      <c r="J508" t="s">
        <v>43</v>
      </c>
      <c r="K508" t="s">
        <v>44</v>
      </c>
      <c r="L508" t="s">
        <v>45</v>
      </c>
      <c r="M508" t="s">
        <v>46</v>
      </c>
      <c r="N508" t="str">
        <f t="shared" si="52"/>
        <v>08/18/2022</v>
      </c>
      <c r="O508" t="str">
        <f t="shared" si="53"/>
        <v>12/31/2500</v>
      </c>
      <c r="P508">
        <v>1</v>
      </c>
      <c r="Q508">
        <v>1</v>
      </c>
      <c r="S508">
        <v>0</v>
      </c>
      <c r="T508">
        <v>1</v>
      </c>
      <c r="U508">
        <v>0</v>
      </c>
      <c r="V508" t="str">
        <f>"Trad IRN"</f>
        <v>Trad IRN</v>
      </c>
      <c r="W508">
        <v>100</v>
      </c>
      <c r="X508" t="s">
        <v>47</v>
      </c>
      <c r="Z508" t="s">
        <v>47</v>
      </c>
      <c r="AB508" t="str">
        <f>"01"</f>
        <v>01</v>
      </c>
      <c r="AC508" t="s">
        <v>48</v>
      </c>
      <c r="AD508" t="s">
        <v>49</v>
      </c>
      <c r="AE508" t="s">
        <v>55</v>
      </c>
      <c r="AF508">
        <v>0</v>
      </c>
      <c r="AG508" t="s">
        <v>56</v>
      </c>
      <c r="AH508" t="str">
        <f>"Trad IRN"</f>
        <v>Trad IRN</v>
      </c>
      <c r="AI508" t="str">
        <f>"Bldg IRN"</f>
        <v>Bldg IRN</v>
      </c>
      <c r="AJ508" t="s">
        <v>48</v>
      </c>
      <c r="AK508" t="s">
        <v>48</v>
      </c>
      <c r="AL508" t="s">
        <v>53</v>
      </c>
      <c r="AM508">
        <v>1113.0999999999999</v>
      </c>
      <c r="AN508">
        <v>1113.0999999999999</v>
      </c>
      <c r="AO508">
        <v>15</v>
      </c>
    </row>
    <row r="509" spans="1:41" x14ac:dyDescent="0.3">
      <c r="A509" t="str">
        <f>"Trad IRN"</f>
        <v>Trad IRN</v>
      </c>
      <c r="B509" t="str">
        <f>"Bldg IRN"</f>
        <v>Bldg IRN</v>
      </c>
      <c r="C509" t="s">
        <v>41</v>
      </c>
      <c r="D509" t="s">
        <v>3</v>
      </c>
      <c r="E509" t="s">
        <v>80</v>
      </c>
      <c r="F509" t="s">
        <v>81</v>
      </c>
      <c r="G509" t="s">
        <v>82</v>
      </c>
      <c r="H509" t="s">
        <v>83</v>
      </c>
      <c r="I509" t="str">
        <f>"Trad IRN"</f>
        <v>Trad IRN</v>
      </c>
      <c r="J509" t="s">
        <v>43</v>
      </c>
      <c r="K509" t="s">
        <v>44</v>
      </c>
      <c r="L509" t="s">
        <v>45</v>
      </c>
      <c r="M509" t="s">
        <v>46</v>
      </c>
      <c r="N509" t="str">
        <f t="shared" si="52"/>
        <v>08/18/2022</v>
      </c>
      <c r="O509" t="str">
        <f t="shared" si="53"/>
        <v>12/31/2500</v>
      </c>
      <c r="P509">
        <v>1</v>
      </c>
      <c r="Q509">
        <v>1</v>
      </c>
      <c r="S509">
        <v>1</v>
      </c>
      <c r="T509">
        <v>1</v>
      </c>
      <c r="U509">
        <v>0</v>
      </c>
      <c r="V509" t="str">
        <f>"Trad IRN"</f>
        <v>Trad IRN</v>
      </c>
      <c r="W509">
        <v>100</v>
      </c>
      <c r="X509" t="s">
        <v>47</v>
      </c>
      <c r="Z509" t="s">
        <v>47</v>
      </c>
      <c r="AB509" t="str">
        <f>"05"</f>
        <v>05</v>
      </c>
      <c r="AC509" t="s">
        <v>48</v>
      </c>
      <c r="AD509" t="s">
        <v>49</v>
      </c>
      <c r="AE509" t="s">
        <v>50</v>
      </c>
      <c r="AF509">
        <v>0</v>
      </c>
      <c r="AG509" t="s">
        <v>56</v>
      </c>
      <c r="AH509" t="str">
        <f>"Trad IRN"</f>
        <v>Trad IRN</v>
      </c>
      <c r="AI509" t="str">
        <f>"Bldg IRN"</f>
        <v>Bldg IRN</v>
      </c>
      <c r="AJ509" t="s">
        <v>48</v>
      </c>
      <c r="AK509" t="s">
        <v>48</v>
      </c>
      <c r="AL509" t="s">
        <v>53</v>
      </c>
      <c r="AM509">
        <v>1113.0999999999999</v>
      </c>
      <c r="AN509">
        <v>1113.0999999999999</v>
      </c>
      <c r="AO509">
        <v>15</v>
      </c>
    </row>
    <row r="510" spans="1:41" x14ac:dyDescent="0.3">
      <c r="A510" t="str">
        <f>"Trad IRN"</f>
        <v>Trad IRN</v>
      </c>
      <c r="B510" t="str">
        <f>"Bldg IRN"</f>
        <v>Bldg IRN</v>
      </c>
      <c r="C510" t="s">
        <v>41</v>
      </c>
      <c r="D510" t="s">
        <v>3</v>
      </c>
      <c r="E510" t="s">
        <v>80</v>
      </c>
      <c r="F510" t="s">
        <v>81</v>
      </c>
      <c r="G510" t="s">
        <v>82</v>
      </c>
      <c r="H510" t="s">
        <v>83</v>
      </c>
      <c r="I510" t="str">
        <f>"Trad IRN"</f>
        <v>Trad IRN</v>
      </c>
      <c r="J510" t="s">
        <v>43</v>
      </c>
      <c r="K510" t="s">
        <v>44</v>
      </c>
      <c r="L510" t="s">
        <v>45</v>
      </c>
      <c r="M510" t="s">
        <v>46</v>
      </c>
      <c r="N510" t="str">
        <f t="shared" si="52"/>
        <v>08/18/2022</v>
      </c>
      <c r="O510" t="str">
        <f t="shared" si="53"/>
        <v>12/31/2500</v>
      </c>
      <c r="P510">
        <v>1</v>
      </c>
      <c r="Q510">
        <v>1</v>
      </c>
      <c r="S510">
        <v>0</v>
      </c>
      <c r="T510">
        <v>1</v>
      </c>
      <c r="U510">
        <v>0</v>
      </c>
      <c r="V510" t="str">
        <f>"Trad IRN"</f>
        <v>Trad IRN</v>
      </c>
      <c r="W510">
        <v>100</v>
      </c>
      <c r="X510" t="s">
        <v>47</v>
      </c>
      <c r="Z510" t="s">
        <v>47</v>
      </c>
      <c r="AB510" t="str">
        <f>"02"</f>
        <v>02</v>
      </c>
      <c r="AC510" t="s">
        <v>48</v>
      </c>
      <c r="AD510" t="s">
        <v>49</v>
      </c>
      <c r="AE510" t="s">
        <v>50</v>
      </c>
      <c r="AF510">
        <v>0</v>
      </c>
      <c r="AG510" t="s">
        <v>56</v>
      </c>
      <c r="AH510" t="str">
        <f>"Trad IRN"</f>
        <v>Trad IRN</v>
      </c>
      <c r="AI510" t="str">
        <f>"Bldg IRN"</f>
        <v>Bldg IRN</v>
      </c>
      <c r="AJ510" t="s">
        <v>48</v>
      </c>
      <c r="AK510" t="s">
        <v>48</v>
      </c>
      <c r="AL510" t="s">
        <v>53</v>
      </c>
      <c r="AM510">
        <v>1113.0999999999999</v>
      </c>
      <c r="AN510">
        <v>1113.0999999999999</v>
      </c>
      <c r="AO510">
        <v>15</v>
      </c>
    </row>
    <row r="511" spans="1:41" x14ac:dyDescent="0.3">
      <c r="A511" t="str">
        <f>"Trad IRN"</f>
        <v>Trad IRN</v>
      </c>
      <c r="B511" t="str">
        <f>"Bldg IRN"</f>
        <v>Bldg IRN</v>
      </c>
      <c r="C511" t="s">
        <v>41</v>
      </c>
      <c r="D511" t="s">
        <v>3</v>
      </c>
      <c r="E511" t="s">
        <v>80</v>
      </c>
      <c r="F511" t="s">
        <v>81</v>
      </c>
      <c r="G511" t="s">
        <v>82</v>
      </c>
      <c r="H511" t="s">
        <v>83</v>
      </c>
      <c r="I511" t="str">
        <f>"Trad IRN"</f>
        <v>Trad IRN</v>
      </c>
      <c r="J511" t="s">
        <v>43</v>
      </c>
      <c r="K511" t="s">
        <v>44</v>
      </c>
      <c r="L511" t="s">
        <v>45</v>
      </c>
      <c r="M511" t="s">
        <v>46</v>
      </c>
      <c r="N511" t="str">
        <f t="shared" si="52"/>
        <v>08/18/2022</v>
      </c>
      <c r="O511" t="str">
        <f t="shared" si="53"/>
        <v>12/31/2500</v>
      </c>
      <c r="P511">
        <v>1</v>
      </c>
      <c r="Q511">
        <v>1</v>
      </c>
      <c r="S511">
        <v>0</v>
      </c>
      <c r="T511">
        <v>1</v>
      </c>
      <c r="U511">
        <v>0</v>
      </c>
      <c r="V511" t="str">
        <f>"Trad IRN"</f>
        <v>Trad IRN</v>
      </c>
      <c r="W511">
        <v>100</v>
      </c>
      <c r="X511" t="s">
        <v>47</v>
      </c>
      <c r="Z511" t="s">
        <v>47</v>
      </c>
      <c r="AB511" t="str">
        <f>"01"</f>
        <v>01</v>
      </c>
      <c r="AC511" t="s">
        <v>48</v>
      </c>
      <c r="AD511" t="s">
        <v>49</v>
      </c>
      <c r="AE511" t="s">
        <v>55</v>
      </c>
      <c r="AF511">
        <v>0</v>
      </c>
      <c r="AG511" t="s">
        <v>56</v>
      </c>
      <c r="AH511" t="str">
        <f>"Trad IRN"</f>
        <v>Trad IRN</v>
      </c>
      <c r="AI511" t="str">
        <f>"Bldg IRN"</f>
        <v>Bldg IRN</v>
      </c>
      <c r="AJ511" t="s">
        <v>48</v>
      </c>
      <c r="AK511" t="s">
        <v>48</v>
      </c>
      <c r="AL511" t="s">
        <v>53</v>
      </c>
      <c r="AM511">
        <v>1113.0999999999999</v>
      </c>
      <c r="AN511">
        <v>1113.0999999999999</v>
      </c>
      <c r="AO511">
        <v>15</v>
      </c>
    </row>
    <row r="512" spans="1:41" x14ac:dyDescent="0.3">
      <c r="A512" t="str">
        <f>"Trad IRN"</f>
        <v>Trad IRN</v>
      </c>
      <c r="B512" t="str">
        <f>"Bldg IRN"</f>
        <v>Bldg IRN</v>
      </c>
      <c r="C512" t="s">
        <v>41</v>
      </c>
      <c r="D512" t="s">
        <v>3</v>
      </c>
      <c r="E512" t="s">
        <v>80</v>
      </c>
      <c r="F512" t="s">
        <v>81</v>
      </c>
      <c r="G512" t="s">
        <v>82</v>
      </c>
      <c r="H512" t="s">
        <v>83</v>
      </c>
      <c r="I512" t="str">
        <f>"Trad IRN"</f>
        <v>Trad IRN</v>
      </c>
      <c r="J512" t="s">
        <v>43</v>
      </c>
      <c r="K512" t="s">
        <v>44</v>
      </c>
      <c r="L512" t="s">
        <v>45</v>
      </c>
      <c r="M512" t="s">
        <v>46</v>
      </c>
      <c r="N512" t="str">
        <f t="shared" si="52"/>
        <v>08/18/2022</v>
      </c>
      <c r="O512" t="str">
        <f t="shared" si="53"/>
        <v>12/31/2500</v>
      </c>
      <c r="P512">
        <v>1</v>
      </c>
      <c r="Q512">
        <v>1</v>
      </c>
      <c r="R512">
        <v>1</v>
      </c>
      <c r="S512">
        <v>0</v>
      </c>
      <c r="T512">
        <v>1</v>
      </c>
      <c r="U512">
        <v>0</v>
      </c>
      <c r="V512" t="str">
        <f>"Trad IRN"</f>
        <v>Trad IRN</v>
      </c>
      <c r="W512">
        <v>100</v>
      </c>
      <c r="X512" t="s">
        <v>47</v>
      </c>
      <c r="Z512" t="s">
        <v>47</v>
      </c>
      <c r="AB512" t="str">
        <f>"04"</f>
        <v>04</v>
      </c>
      <c r="AC512" t="str">
        <f>"05"</f>
        <v>05</v>
      </c>
      <c r="AD512" t="str">
        <f>"1"</f>
        <v>1</v>
      </c>
      <c r="AE512" t="s">
        <v>50</v>
      </c>
      <c r="AF512">
        <v>0</v>
      </c>
      <c r="AG512" t="s">
        <v>56</v>
      </c>
      <c r="AH512" t="str">
        <f>"Trad IRN"</f>
        <v>Trad IRN</v>
      </c>
      <c r="AI512" t="str">
        <f>"Bldg IRN"</f>
        <v>Bldg IRN</v>
      </c>
      <c r="AJ512" t="s">
        <v>48</v>
      </c>
      <c r="AK512" t="s">
        <v>48</v>
      </c>
      <c r="AL512" t="s">
        <v>53</v>
      </c>
      <c r="AM512">
        <v>1113.0999999999999</v>
      </c>
      <c r="AN512">
        <v>1113.0999999999999</v>
      </c>
      <c r="AO512">
        <v>15</v>
      </c>
    </row>
    <row r="513" spans="1:41" x14ac:dyDescent="0.3">
      <c r="A513" t="str">
        <f>"Trad IRN"</f>
        <v>Trad IRN</v>
      </c>
      <c r="B513" t="str">
        <f>"Bldg IRN"</f>
        <v>Bldg IRN</v>
      </c>
      <c r="C513" t="s">
        <v>41</v>
      </c>
      <c r="D513" t="s">
        <v>3</v>
      </c>
      <c r="E513" t="s">
        <v>80</v>
      </c>
      <c r="F513" t="s">
        <v>81</v>
      </c>
      <c r="G513" t="s">
        <v>82</v>
      </c>
      <c r="H513" t="s">
        <v>83</v>
      </c>
      <c r="I513" t="str">
        <f>"Trad IRN"</f>
        <v>Trad IRN</v>
      </c>
      <c r="J513" t="s">
        <v>43</v>
      </c>
      <c r="K513" t="s">
        <v>44</v>
      </c>
      <c r="L513" t="s">
        <v>45</v>
      </c>
      <c r="M513" t="s">
        <v>46</v>
      </c>
      <c r="N513" t="str">
        <f t="shared" si="52"/>
        <v>08/18/2022</v>
      </c>
      <c r="O513" t="str">
        <f t="shared" si="53"/>
        <v>12/31/2500</v>
      </c>
      <c r="P513">
        <v>1</v>
      </c>
      <c r="Q513">
        <v>1</v>
      </c>
      <c r="S513">
        <v>1</v>
      </c>
      <c r="T513">
        <v>1</v>
      </c>
      <c r="U513">
        <v>0</v>
      </c>
      <c r="V513" t="str">
        <f>"Trad IRN"</f>
        <v>Trad IRN</v>
      </c>
      <c r="W513">
        <v>100</v>
      </c>
      <c r="X513" t="s">
        <v>47</v>
      </c>
      <c r="Z513" t="s">
        <v>47</v>
      </c>
      <c r="AB513" t="str">
        <f>"04"</f>
        <v>04</v>
      </c>
      <c r="AC513" t="s">
        <v>48</v>
      </c>
      <c r="AD513" t="s">
        <v>49</v>
      </c>
      <c r="AE513" t="s">
        <v>50</v>
      </c>
      <c r="AF513">
        <v>0</v>
      </c>
      <c r="AG513" t="s">
        <v>56</v>
      </c>
      <c r="AH513" t="str">
        <f>"Trad IRN"</f>
        <v>Trad IRN</v>
      </c>
      <c r="AI513" t="str">
        <f>"Bldg IRN"</f>
        <v>Bldg IRN</v>
      </c>
      <c r="AJ513" t="s">
        <v>48</v>
      </c>
      <c r="AK513" t="s">
        <v>48</v>
      </c>
      <c r="AL513" t="s">
        <v>53</v>
      </c>
      <c r="AM513">
        <v>1113.0999999999999</v>
      </c>
      <c r="AN513">
        <v>1113.0999999999999</v>
      </c>
      <c r="AO513">
        <v>15</v>
      </c>
    </row>
    <row r="514" spans="1:41" x14ac:dyDescent="0.3">
      <c r="A514" t="str">
        <f>"Trad IRN"</f>
        <v>Trad IRN</v>
      </c>
      <c r="B514" t="str">
        <f>"Bldg IRN"</f>
        <v>Bldg IRN</v>
      </c>
      <c r="C514" t="s">
        <v>41</v>
      </c>
      <c r="D514" t="s">
        <v>3</v>
      </c>
      <c r="E514" t="s">
        <v>80</v>
      </c>
      <c r="F514" t="s">
        <v>81</v>
      </c>
      <c r="G514" t="s">
        <v>82</v>
      </c>
      <c r="H514" t="s">
        <v>83</v>
      </c>
      <c r="I514" t="str">
        <f>"Trad IRN"</f>
        <v>Trad IRN</v>
      </c>
      <c r="J514" t="s">
        <v>43</v>
      </c>
      <c r="K514" t="s">
        <v>44</v>
      </c>
      <c r="L514" t="s">
        <v>45</v>
      </c>
      <c r="M514" t="s">
        <v>46</v>
      </c>
      <c r="N514" t="str">
        <f t="shared" si="52"/>
        <v>08/18/2022</v>
      </c>
      <c r="O514" t="str">
        <f t="shared" si="53"/>
        <v>12/31/2500</v>
      </c>
      <c r="P514">
        <v>1</v>
      </c>
      <c r="Q514">
        <v>1</v>
      </c>
      <c r="S514">
        <v>1</v>
      </c>
      <c r="T514">
        <v>1</v>
      </c>
      <c r="U514">
        <v>0</v>
      </c>
      <c r="V514" t="str">
        <f>"Trad IRN"</f>
        <v>Trad IRN</v>
      </c>
      <c r="W514">
        <v>100</v>
      </c>
      <c r="X514" t="s">
        <v>47</v>
      </c>
      <c r="Z514" t="s">
        <v>47</v>
      </c>
      <c r="AB514" t="str">
        <f>"03"</f>
        <v>03</v>
      </c>
      <c r="AC514" t="s">
        <v>48</v>
      </c>
      <c r="AD514" t="s">
        <v>49</v>
      </c>
      <c r="AE514" t="s">
        <v>50</v>
      </c>
      <c r="AF514">
        <v>0</v>
      </c>
      <c r="AG514" t="s">
        <v>56</v>
      </c>
      <c r="AH514" t="str">
        <f>"Trad IRN"</f>
        <v>Trad IRN</v>
      </c>
      <c r="AI514" t="str">
        <f>"Bldg IRN"</f>
        <v>Bldg IRN</v>
      </c>
      <c r="AJ514" t="s">
        <v>48</v>
      </c>
      <c r="AK514" t="s">
        <v>48</v>
      </c>
      <c r="AL514" t="s">
        <v>53</v>
      </c>
      <c r="AM514">
        <v>1113.0999999999999</v>
      </c>
      <c r="AN514">
        <v>1113.0999999999999</v>
      </c>
      <c r="AO514">
        <v>15</v>
      </c>
    </row>
    <row r="515" spans="1:41" x14ac:dyDescent="0.3">
      <c r="A515" t="str">
        <f>"Trad IRN"</f>
        <v>Trad IRN</v>
      </c>
      <c r="B515" t="str">
        <f>"Bldg IRN"</f>
        <v>Bldg IRN</v>
      </c>
      <c r="C515" t="s">
        <v>41</v>
      </c>
      <c r="D515" t="s">
        <v>3</v>
      </c>
      <c r="E515" t="s">
        <v>80</v>
      </c>
      <c r="F515" t="s">
        <v>81</v>
      </c>
      <c r="G515" t="s">
        <v>82</v>
      </c>
      <c r="H515" t="s">
        <v>83</v>
      </c>
      <c r="I515" t="str">
        <f>"Trad IRN"</f>
        <v>Trad IRN</v>
      </c>
      <c r="J515" t="s">
        <v>43</v>
      </c>
      <c r="K515" t="s">
        <v>44</v>
      </c>
      <c r="L515" t="s">
        <v>45</v>
      </c>
      <c r="M515" t="s">
        <v>46</v>
      </c>
      <c r="N515" t="str">
        <f t="shared" si="52"/>
        <v>08/18/2022</v>
      </c>
      <c r="O515" t="str">
        <f t="shared" si="53"/>
        <v>12/31/2500</v>
      </c>
      <c r="P515">
        <v>1</v>
      </c>
      <c r="Q515">
        <v>1</v>
      </c>
      <c r="S515">
        <v>1</v>
      </c>
      <c r="T515">
        <v>1</v>
      </c>
      <c r="U515">
        <v>0</v>
      </c>
      <c r="V515" t="str">
        <f>"Trad IRN"</f>
        <v>Trad IRN</v>
      </c>
      <c r="W515">
        <v>100</v>
      </c>
      <c r="X515" t="s">
        <v>47</v>
      </c>
      <c r="Z515" t="s">
        <v>47</v>
      </c>
      <c r="AB515" t="str">
        <f>"05"</f>
        <v>05</v>
      </c>
      <c r="AC515" t="s">
        <v>48</v>
      </c>
      <c r="AD515" t="s">
        <v>49</v>
      </c>
      <c r="AE515" t="s">
        <v>50</v>
      </c>
      <c r="AF515">
        <v>0</v>
      </c>
      <c r="AG515" t="s">
        <v>56</v>
      </c>
      <c r="AH515" t="str">
        <f>"Trad IRN"</f>
        <v>Trad IRN</v>
      </c>
      <c r="AI515" t="str">
        <f>"Bldg IRN"</f>
        <v>Bldg IRN</v>
      </c>
      <c r="AJ515" t="s">
        <v>48</v>
      </c>
      <c r="AK515" t="s">
        <v>48</v>
      </c>
      <c r="AL515" t="s">
        <v>53</v>
      </c>
      <c r="AM515">
        <v>1113.0999999999999</v>
      </c>
      <c r="AN515">
        <v>1113.0999999999999</v>
      </c>
      <c r="AO515">
        <v>15</v>
      </c>
    </row>
    <row r="516" spans="1:41" x14ac:dyDescent="0.3">
      <c r="A516" t="str">
        <f>"Trad IRN"</f>
        <v>Trad IRN</v>
      </c>
      <c r="B516" t="str">
        <f>"Bldg IRN"</f>
        <v>Bldg IRN</v>
      </c>
      <c r="C516" t="s">
        <v>41</v>
      </c>
      <c r="D516" t="s">
        <v>3</v>
      </c>
      <c r="E516" t="s">
        <v>80</v>
      </c>
      <c r="F516" t="s">
        <v>81</v>
      </c>
      <c r="G516" t="s">
        <v>82</v>
      </c>
      <c r="H516" t="s">
        <v>83</v>
      </c>
      <c r="I516" t="str">
        <f>"Trad IRN"</f>
        <v>Trad IRN</v>
      </c>
      <c r="J516" t="s">
        <v>43</v>
      </c>
      <c r="K516" t="s">
        <v>44</v>
      </c>
      <c r="L516" t="s">
        <v>45</v>
      </c>
      <c r="M516" t="s">
        <v>46</v>
      </c>
      <c r="N516" t="str">
        <f t="shared" si="52"/>
        <v>08/18/2022</v>
      </c>
      <c r="O516" t="str">
        <f>"12/09/2022"</f>
        <v>12/09/2022</v>
      </c>
      <c r="P516">
        <v>0.423232</v>
      </c>
      <c r="Q516">
        <v>0.423232</v>
      </c>
      <c r="S516">
        <v>0</v>
      </c>
      <c r="T516">
        <v>0.423232</v>
      </c>
      <c r="U516">
        <v>0</v>
      </c>
      <c r="V516" t="str">
        <f>"Trad IRN"</f>
        <v>Trad IRN</v>
      </c>
      <c r="W516">
        <v>100</v>
      </c>
      <c r="X516" t="s">
        <v>47</v>
      </c>
      <c r="Z516" t="s">
        <v>47</v>
      </c>
      <c r="AB516" t="str">
        <f>"04"</f>
        <v>04</v>
      </c>
      <c r="AC516" t="s">
        <v>48</v>
      </c>
      <c r="AD516" t="s">
        <v>49</v>
      </c>
      <c r="AE516" t="s">
        <v>55</v>
      </c>
      <c r="AF516">
        <v>3</v>
      </c>
      <c r="AG516" t="s">
        <v>56</v>
      </c>
      <c r="AH516" t="str">
        <f>"Trad IRN"</f>
        <v>Trad IRN</v>
      </c>
      <c r="AI516" t="str">
        <f>"Bldg IRN"</f>
        <v>Bldg IRN</v>
      </c>
      <c r="AJ516" t="s">
        <v>48</v>
      </c>
      <c r="AK516" t="s">
        <v>48</v>
      </c>
      <c r="AL516" t="s">
        <v>53</v>
      </c>
      <c r="AM516">
        <v>471.1</v>
      </c>
      <c r="AN516">
        <v>1113.0999999999999</v>
      </c>
      <c r="AO516">
        <v>15</v>
      </c>
    </row>
    <row r="517" spans="1:41" x14ac:dyDescent="0.3">
      <c r="A517" t="str">
        <f>"Trad IRN"</f>
        <v>Trad IRN</v>
      </c>
      <c r="B517" t="str">
        <f>"Bldg IRN"</f>
        <v>Bldg IRN</v>
      </c>
      <c r="C517" t="s">
        <v>41</v>
      </c>
      <c r="D517" t="s">
        <v>3</v>
      </c>
      <c r="E517" t="s">
        <v>80</v>
      </c>
      <c r="F517" t="s">
        <v>81</v>
      </c>
      <c r="G517" t="s">
        <v>82</v>
      </c>
      <c r="H517" t="s">
        <v>83</v>
      </c>
      <c r="I517" t="str">
        <f>"Trad IRN"</f>
        <v>Trad IRN</v>
      </c>
      <c r="J517" t="s">
        <v>43</v>
      </c>
      <c r="K517" t="s">
        <v>44</v>
      </c>
      <c r="L517" t="s">
        <v>45</v>
      </c>
      <c r="M517" t="s">
        <v>46</v>
      </c>
      <c r="N517" t="str">
        <f t="shared" si="52"/>
        <v>08/18/2022</v>
      </c>
      <c r="O517" t="str">
        <f t="shared" ref="O517:O538" si="54">"12/31/2500"</f>
        <v>12/31/2500</v>
      </c>
      <c r="P517">
        <v>1</v>
      </c>
      <c r="Q517">
        <v>1</v>
      </c>
      <c r="S517">
        <v>0</v>
      </c>
      <c r="T517">
        <v>1</v>
      </c>
      <c r="U517">
        <v>0</v>
      </c>
      <c r="V517" t="str">
        <f>"Trad IRN"</f>
        <v>Trad IRN</v>
      </c>
      <c r="W517">
        <v>100</v>
      </c>
      <c r="X517" t="s">
        <v>47</v>
      </c>
      <c r="Z517" t="s">
        <v>47</v>
      </c>
      <c r="AB517" t="str">
        <f>"05"</f>
        <v>05</v>
      </c>
      <c r="AC517" t="s">
        <v>48</v>
      </c>
      <c r="AD517" t="s">
        <v>49</v>
      </c>
      <c r="AE517" t="s">
        <v>50</v>
      </c>
      <c r="AF517">
        <v>0</v>
      </c>
      <c r="AG517" t="s">
        <v>56</v>
      </c>
      <c r="AH517" t="str">
        <f>"Trad IRN"</f>
        <v>Trad IRN</v>
      </c>
      <c r="AI517" t="str">
        <f>"Bldg IRN"</f>
        <v>Bldg IRN</v>
      </c>
      <c r="AJ517" t="s">
        <v>48</v>
      </c>
      <c r="AK517" t="s">
        <v>48</v>
      </c>
      <c r="AL517" t="s">
        <v>53</v>
      </c>
      <c r="AM517">
        <v>1113.0999999999999</v>
      </c>
      <c r="AN517">
        <v>1113.0999999999999</v>
      </c>
      <c r="AO517">
        <v>15</v>
      </c>
    </row>
    <row r="518" spans="1:41" x14ac:dyDescent="0.3">
      <c r="A518" t="str">
        <f>"Trad IRN"</f>
        <v>Trad IRN</v>
      </c>
      <c r="B518" t="str">
        <f>"Bldg IRN"</f>
        <v>Bldg IRN</v>
      </c>
      <c r="C518" t="s">
        <v>41</v>
      </c>
      <c r="D518" t="s">
        <v>3</v>
      </c>
      <c r="E518" t="s">
        <v>80</v>
      </c>
      <c r="F518" t="s">
        <v>81</v>
      </c>
      <c r="G518" t="s">
        <v>82</v>
      </c>
      <c r="H518" t="s">
        <v>83</v>
      </c>
      <c r="I518" t="str">
        <f>"Trad IRN"</f>
        <v>Trad IRN</v>
      </c>
      <c r="J518" t="s">
        <v>43</v>
      </c>
      <c r="K518" t="s">
        <v>44</v>
      </c>
      <c r="L518" t="s">
        <v>45</v>
      </c>
      <c r="M518" t="s">
        <v>46</v>
      </c>
      <c r="N518" t="str">
        <f t="shared" si="52"/>
        <v>08/18/2022</v>
      </c>
      <c r="O518" t="str">
        <f t="shared" si="54"/>
        <v>12/31/2500</v>
      </c>
      <c r="P518">
        <v>1</v>
      </c>
      <c r="Q518">
        <v>1</v>
      </c>
      <c r="S518">
        <v>0</v>
      </c>
      <c r="T518">
        <v>1</v>
      </c>
      <c r="U518">
        <v>0</v>
      </c>
      <c r="V518" t="str">
        <f>"Trad IRN"</f>
        <v>Trad IRN</v>
      </c>
      <c r="W518">
        <v>100</v>
      </c>
      <c r="X518" t="s">
        <v>47</v>
      </c>
      <c r="Z518" t="s">
        <v>47</v>
      </c>
      <c r="AB518" t="str">
        <f>"01"</f>
        <v>01</v>
      </c>
      <c r="AC518" t="s">
        <v>48</v>
      </c>
      <c r="AD518" t="s">
        <v>49</v>
      </c>
      <c r="AE518" t="s">
        <v>50</v>
      </c>
      <c r="AF518">
        <v>0</v>
      </c>
      <c r="AG518" t="s">
        <v>56</v>
      </c>
      <c r="AH518" t="str">
        <f>"Trad IRN"</f>
        <v>Trad IRN</v>
      </c>
      <c r="AI518" t="str">
        <f>"Bldg IRN"</f>
        <v>Bldg IRN</v>
      </c>
      <c r="AJ518" t="s">
        <v>48</v>
      </c>
      <c r="AK518" t="s">
        <v>48</v>
      </c>
      <c r="AL518" t="s">
        <v>53</v>
      </c>
      <c r="AM518">
        <v>1113.0999999999999</v>
      </c>
      <c r="AN518">
        <v>1113.0999999999999</v>
      </c>
      <c r="AO518">
        <v>15</v>
      </c>
    </row>
    <row r="519" spans="1:41" x14ac:dyDescent="0.3">
      <c r="A519" t="str">
        <f>"Trad IRN"</f>
        <v>Trad IRN</v>
      </c>
      <c r="B519" t="str">
        <f>"Bldg IRN"</f>
        <v>Bldg IRN</v>
      </c>
      <c r="C519" t="s">
        <v>41</v>
      </c>
      <c r="D519" t="s">
        <v>3</v>
      </c>
      <c r="E519" t="s">
        <v>80</v>
      </c>
      <c r="F519" t="s">
        <v>81</v>
      </c>
      <c r="G519" t="s">
        <v>82</v>
      </c>
      <c r="H519" t="s">
        <v>83</v>
      </c>
      <c r="I519" t="str">
        <f>"Trad IRN"</f>
        <v>Trad IRN</v>
      </c>
      <c r="J519" t="s">
        <v>43</v>
      </c>
      <c r="K519" t="s">
        <v>44</v>
      </c>
      <c r="L519" t="s">
        <v>45</v>
      </c>
      <c r="M519" t="s">
        <v>46</v>
      </c>
      <c r="N519" t="str">
        <f t="shared" si="52"/>
        <v>08/18/2022</v>
      </c>
      <c r="O519" t="str">
        <f t="shared" si="54"/>
        <v>12/31/2500</v>
      </c>
      <c r="P519">
        <v>1</v>
      </c>
      <c r="Q519">
        <v>1</v>
      </c>
      <c r="S519">
        <v>0</v>
      </c>
      <c r="T519">
        <v>1</v>
      </c>
      <c r="U519">
        <v>0</v>
      </c>
      <c r="V519" t="str">
        <f>"Trad IRN"</f>
        <v>Trad IRN</v>
      </c>
      <c r="W519">
        <v>100</v>
      </c>
      <c r="X519" t="s">
        <v>47</v>
      </c>
      <c r="Z519" t="s">
        <v>47</v>
      </c>
      <c r="AB519" t="str">
        <f>"05"</f>
        <v>05</v>
      </c>
      <c r="AC519" t="s">
        <v>48</v>
      </c>
      <c r="AD519" t="s">
        <v>49</v>
      </c>
      <c r="AE519" t="s">
        <v>50</v>
      </c>
      <c r="AF519">
        <v>0</v>
      </c>
      <c r="AG519" t="s">
        <v>56</v>
      </c>
      <c r="AH519" t="str">
        <f>"Trad IRN"</f>
        <v>Trad IRN</v>
      </c>
      <c r="AI519" t="str">
        <f>"Bldg IRN"</f>
        <v>Bldg IRN</v>
      </c>
      <c r="AJ519" t="s">
        <v>48</v>
      </c>
      <c r="AK519" t="s">
        <v>48</v>
      </c>
      <c r="AL519" t="s">
        <v>53</v>
      </c>
      <c r="AM519">
        <v>1113.0999999999999</v>
      </c>
      <c r="AN519">
        <v>1113.0999999999999</v>
      </c>
      <c r="AO519">
        <v>15</v>
      </c>
    </row>
    <row r="520" spans="1:41" x14ac:dyDescent="0.3">
      <c r="A520" t="str">
        <f>"Trad IRN"</f>
        <v>Trad IRN</v>
      </c>
      <c r="B520" t="str">
        <f>"Bldg IRN"</f>
        <v>Bldg IRN</v>
      </c>
      <c r="C520" t="s">
        <v>41</v>
      </c>
      <c r="D520" t="s">
        <v>3</v>
      </c>
      <c r="E520" t="s">
        <v>80</v>
      </c>
      <c r="F520" t="s">
        <v>81</v>
      </c>
      <c r="G520" t="s">
        <v>82</v>
      </c>
      <c r="H520" t="s">
        <v>83</v>
      </c>
      <c r="I520" t="str">
        <f>"Trad IRN"</f>
        <v>Trad IRN</v>
      </c>
      <c r="J520" t="s">
        <v>43</v>
      </c>
      <c r="K520" t="s">
        <v>44</v>
      </c>
      <c r="L520" t="s">
        <v>45</v>
      </c>
      <c r="M520" t="s">
        <v>46</v>
      </c>
      <c r="N520" t="str">
        <f t="shared" si="52"/>
        <v>08/18/2022</v>
      </c>
      <c r="O520" t="str">
        <f t="shared" si="54"/>
        <v>12/31/2500</v>
      </c>
      <c r="P520">
        <v>1</v>
      </c>
      <c r="Q520">
        <v>1</v>
      </c>
      <c r="S520">
        <v>1</v>
      </c>
      <c r="T520">
        <v>1</v>
      </c>
      <c r="U520">
        <v>0</v>
      </c>
      <c r="V520" t="str">
        <f>"Trad IRN"</f>
        <v>Trad IRN</v>
      </c>
      <c r="W520">
        <v>100</v>
      </c>
      <c r="X520" t="s">
        <v>47</v>
      </c>
      <c r="Z520" t="s">
        <v>47</v>
      </c>
      <c r="AB520" t="str">
        <f>"04"</f>
        <v>04</v>
      </c>
      <c r="AC520" t="s">
        <v>48</v>
      </c>
      <c r="AD520" t="s">
        <v>49</v>
      </c>
      <c r="AE520" t="s">
        <v>50</v>
      </c>
      <c r="AF520">
        <v>0</v>
      </c>
      <c r="AG520" t="s">
        <v>56</v>
      </c>
      <c r="AH520" t="str">
        <f>"Trad IRN"</f>
        <v>Trad IRN</v>
      </c>
      <c r="AI520" t="str">
        <f>"Bldg IRN"</f>
        <v>Bldg IRN</v>
      </c>
      <c r="AJ520" t="s">
        <v>48</v>
      </c>
      <c r="AK520" t="s">
        <v>48</v>
      </c>
      <c r="AL520" t="s">
        <v>53</v>
      </c>
      <c r="AM520">
        <v>1113.0999999999999</v>
      </c>
      <c r="AN520">
        <v>1113.0999999999999</v>
      </c>
      <c r="AO520">
        <v>15</v>
      </c>
    </row>
    <row r="521" spans="1:41" x14ac:dyDescent="0.3">
      <c r="A521" t="str">
        <f>"Trad IRN"</f>
        <v>Trad IRN</v>
      </c>
      <c r="B521" t="str">
        <f>"Bldg IRN"</f>
        <v>Bldg IRN</v>
      </c>
      <c r="C521" t="s">
        <v>41</v>
      </c>
      <c r="D521" t="s">
        <v>3</v>
      </c>
      <c r="E521" t="s">
        <v>80</v>
      </c>
      <c r="F521" t="s">
        <v>81</v>
      </c>
      <c r="G521" t="s">
        <v>82</v>
      </c>
      <c r="H521" t="s">
        <v>83</v>
      </c>
      <c r="I521" t="str">
        <f>"Trad IRN"</f>
        <v>Trad IRN</v>
      </c>
      <c r="J521" t="s">
        <v>43</v>
      </c>
      <c r="K521" t="s">
        <v>44</v>
      </c>
      <c r="L521" t="s">
        <v>45</v>
      </c>
      <c r="M521" t="s">
        <v>46</v>
      </c>
      <c r="N521" t="str">
        <f t="shared" si="52"/>
        <v>08/18/2022</v>
      </c>
      <c r="O521" t="str">
        <f t="shared" si="54"/>
        <v>12/31/2500</v>
      </c>
      <c r="P521">
        <v>1</v>
      </c>
      <c r="Q521">
        <v>1</v>
      </c>
      <c r="S521">
        <v>1</v>
      </c>
      <c r="T521">
        <v>1</v>
      </c>
      <c r="U521">
        <v>0</v>
      </c>
      <c r="V521" t="str">
        <f>"Trad IRN"</f>
        <v>Trad IRN</v>
      </c>
      <c r="W521">
        <v>100</v>
      </c>
      <c r="X521" t="s">
        <v>47</v>
      </c>
      <c r="Z521" t="s">
        <v>47</v>
      </c>
      <c r="AB521" t="str">
        <f>"05"</f>
        <v>05</v>
      </c>
      <c r="AC521" t="s">
        <v>48</v>
      </c>
      <c r="AD521" t="s">
        <v>49</v>
      </c>
      <c r="AE521" t="s">
        <v>50</v>
      </c>
      <c r="AF521">
        <v>0</v>
      </c>
      <c r="AG521" t="s">
        <v>56</v>
      </c>
      <c r="AH521" t="str">
        <f>"Trad IRN"</f>
        <v>Trad IRN</v>
      </c>
      <c r="AI521" t="str">
        <f>"Bldg IRN"</f>
        <v>Bldg IRN</v>
      </c>
      <c r="AJ521" t="s">
        <v>48</v>
      </c>
      <c r="AK521" t="s">
        <v>48</v>
      </c>
      <c r="AL521" t="s">
        <v>53</v>
      </c>
      <c r="AM521">
        <v>1113.0999999999999</v>
      </c>
      <c r="AN521">
        <v>1113.0999999999999</v>
      </c>
      <c r="AO521">
        <v>15</v>
      </c>
    </row>
    <row r="522" spans="1:41" x14ac:dyDescent="0.3">
      <c r="A522" t="str">
        <f>"Trad IRN"</f>
        <v>Trad IRN</v>
      </c>
      <c r="B522" t="str">
        <f>"Bldg IRN"</f>
        <v>Bldg IRN</v>
      </c>
      <c r="C522" t="s">
        <v>41</v>
      </c>
      <c r="D522" t="s">
        <v>3</v>
      </c>
      <c r="E522" t="s">
        <v>80</v>
      </c>
      <c r="F522" t="s">
        <v>81</v>
      </c>
      <c r="G522" t="s">
        <v>82</v>
      </c>
      <c r="H522" t="s">
        <v>83</v>
      </c>
      <c r="I522" t="str">
        <f>"Trad IRN"</f>
        <v>Trad IRN</v>
      </c>
      <c r="J522" t="s">
        <v>43</v>
      </c>
      <c r="K522" t="s">
        <v>44</v>
      </c>
      <c r="L522" t="s">
        <v>45</v>
      </c>
      <c r="M522" t="s">
        <v>46</v>
      </c>
      <c r="N522" t="str">
        <f t="shared" si="52"/>
        <v>08/18/2022</v>
      </c>
      <c r="O522" t="str">
        <f t="shared" si="54"/>
        <v>12/31/2500</v>
      </c>
      <c r="P522">
        <v>1</v>
      </c>
      <c r="Q522">
        <v>1</v>
      </c>
      <c r="S522">
        <v>0</v>
      </c>
      <c r="T522">
        <v>1</v>
      </c>
      <c r="U522">
        <v>0</v>
      </c>
      <c r="V522" t="str">
        <f>"Trad IRN"</f>
        <v>Trad IRN</v>
      </c>
      <c r="W522">
        <v>100</v>
      </c>
      <c r="X522" t="s">
        <v>47</v>
      </c>
      <c r="Z522" t="s">
        <v>47</v>
      </c>
      <c r="AB522" t="s">
        <v>57</v>
      </c>
      <c r="AC522" t="s">
        <v>48</v>
      </c>
      <c r="AD522" t="s">
        <v>49</v>
      </c>
      <c r="AE522" t="s">
        <v>50</v>
      </c>
      <c r="AF522">
        <v>0</v>
      </c>
      <c r="AG522" t="s">
        <v>56</v>
      </c>
      <c r="AH522" t="str">
        <f>"Trad IRN"</f>
        <v>Trad IRN</v>
      </c>
      <c r="AI522" t="str">
        <f>"Bldg IRN"</f>
        <v>Bldg IRN</v>
      </c>
      <c r="AJ522" t="s">
        <v>48</v>
      </c>
      <c r="AK522" t="s">
        <v>48</v>
      </c>
      <c r="AL522" t="s">
        <v>53</v>
      </c>
      <c r="AM522">
        <v>1113.0999999999999</v>
      </c>
      <c r="AN522">
        <v>1113.0999999999999</v>
      </c>
      <c r="AO522">
        <v>15</v>
      </c>
    </row>
    <row r="523" spans="1:41" x14ac:dyDescent="0.3">
      <c r="A523" t="str">
        <f>"Trad IRN"</f>
        <v>Trad IRN</v>
      </c>
      <c r="B523" t="str">
        <f>"Bldg IRN"</f>
        <v>Bldg IRN</v>
      </c>
      <c r="C523" t="s">
        <v>41</v>
      </c>
      <c r="D523" t="s">
        <v>3</v>
      </c>
      <c r="E523" t="s">
        <v>80</v>
      </c>
      <c r="F523" t="s">
        <v>81</v>
      </c>
      <c r="G523" t="s">
        <v>82</v>
      </c>
      <c r="H523" t="s">
        <v>83</v>
      </c>
      <c r="I523" t="str">
        <f>"Trad IRN"</f>
        <v>Trad IRN</v>
      </c>
      <c r="J523" t="s">
        <v>43</v>
      </c>
      <c r="K523" t="s">
        <v>44</v>
      </c>
      <c r="L523" t="s">
        <v>45</v>
      </c>
      <c r="M523" t="s">
        <v>46</v>
      </c>
      <c r="N523" t="str">
        <f t="shared" si="52"/>
        <v>08/18/2022</v>
      </c>
      <c r="O523" t="str">
        <f t="shared" si="54"/>
        <v>12/31/2500</v>
      </c>
      <c r="P523">
        <v>1</v>
      </c>
      <c r="Q523">
        <v>1</v>
      </c>
      <c r="S523">
        <v>0</v>
      </c>
      <c r="T523">
        <v>1</v>
      </c>
      <c r="U523">
        <v>0</v>
      </c>
      <c r="V523" t="str">
        <f>"Trad IRN"</f>
        <v>Trad IRN</v>
      </c>
      <c r="W523">
        <v>100</v>
      </c>
      <c r="X523" t="s">
        <v>47</v>
      </c>
      <c r="Z523" t="s">
        <v>47</v>
      </c>
      <c r="AB523" t="str">
        <f>"03"</f>
        <v>03</v>
      </c>
      <c r="AC523" t="s">
        <v>48</v>
      </c>
      <c r="AD523" t="s">
        <v>49</v>
      </c>
      <c r="AE523" t="s">
        <v>50</v>
      </c>
      <c r="AF523">
        <v>0</v>
      </c>
      <c r="AG523" t="s">
        <v>56</v>
      </c>
      <c r="AH523" t="str">
        <f>"Trad IRN"</f>
        <v>Trad IRN</v>
      </c>
      <c r="AI523" t="str">
        <f>"Bldg IRN"</f>
        <v>Bldg IRN</v>
      </c>
      <c r="AJ523" t="s">
        <v>48</v>
      </c>
      <c r="AK523" t="s">
        <v>48</v>
      </c>
      <c r="AL523" t="s">
        <v>53</v>
      </c>
      <c r="AM523">
        <v>1113.0999999999999</v>
      </c>
      <c r="AN523">
        <v>1113.0999999999999</v>
      </c>
      <c r="AO523">
        <v>15</v>
      </c>
    </row>
    <row r="524" spans="1:41" x14ac:dyDescent="0.3">
      <c r="A524" t="str">
        <f>"Trad IRN"</f>
        <v>Trad IRN</v>
      </c>
      <c r="B524" t="str">
        <f>"Bldg IRN"</f>
        <v>Bldg IRN</v>
      </c>
      <c r="C524" t="s">
        <v>41</v>
      </c>
      <c r="D524" t="s">
        <v>3</v>
      </c>
      <c r="E524" t="s">
        <v>80</v>
      </c>
      <c r="F524" t="s">
        <v>81</v>
      </c>
      <c r="G524" t="s">
        <v>82</v>
      </c>
      <c r="H524" t="s">
        <v>83</v>
      </c>
      <c r="I524" t="str">
        <f>"Trad IRN"</f>
        <v>Trad IRN</v>
      </c>
      <c r="J524" t="s">
        <v>43</v>
      </c>
      <c r="K524" t="s">
        <v>44</v>
      </c>
      <c r="L524" t="s">
        <v>45</v>
      </c>
      <c r="M524" t="s">
        <v>46</v>
      </c>
      <c r="N524" t="str">
        <f t="shared" si="52"/>
        <v>08/18/2022</v>
      </c>
      <c r="O524" t="str">
        <f t="shared" si="54"/>
        <v>12/31/2500</v>
      </c>
      <c r="P524">
        <v>1</v>
      </c>
      <c r="Q524">
        <v>1</v>
      </c>
      <c r="S524">
        <v>0</v>
      </c>
      <c r="T524">
        <v>1</v>
      </c>
      <c r="U524">
        <v>0</v>
      </c>
      <c r="V524" t="str">
        <f>"Trad IRN"</f>
        <v>Trad IRN</v>
      </c>
      <c r="W524">
        <v>100</v>
      </c>
      <c r="X524" t="s">
        <v>47</v>
      </c>
      <c r="Z524" t="s">
        <v>47</v>
      </c>
      <c r="AB524" t="str">
        <f>"02"</f>
        <v>02</v>
      </c>
      <c r="AC524" t="s">
        <v>48</v>
      </c>
      <c r="AD524" t="s">
        <v>49</v>
      </c>
      <c r="AE524" t="s">
        <v>50</v>
      </c>
      <c r="AF524">
        <v>0</v>
      </c>
      <c r="AG524" t="s">
        <v>56</v>
      </c>
      <c r="AH524" t="str">
        <f>"Trad IRN"</f>
        <v>Trad IRN</v>
      </c>
      <c r="AI524" t="str">
        <f>"Bldg IRN"</f>
        <v>Bldg IRN</v>
      </c>
      <c r="AJ524" t="s">
        <v>48</v>
      </c>
      <c r="AK524" t="s">
        <v>48</v>
      </c>
      <c r="AL524" t="s">
        <v>53</v>
      </c>
      <c r="AM524">
        <v>1113.0999999999999</v>
      </c>
      <c r="AN524">
        <v>1113.0999999999999</v>
      </c>
      <c r="AO524">
        <v>15</v>
      </c>
    </row>
    <row r="525" spans="1:41" x14ac:dyDescent="0.3">
      <c r="A525" t="str">
        <f>"Trad IRN"</f>
        <v>Trad IRN</v>
      </c>
      <c r="B525" t="str">
        <f>"Bldg IRN"</f>
        <v>Bldg IRN</v>
      </c>
      <c r="C525" t="s">
        <v>41</v>
      </c>
      <c r="D525" t="s">
        <v>3</v>
      </c>
      <c r="E525" t="s">
        <v>80</v>
      </c>
      <c r="F525" t="s">
        <v>81</v>
      </c>
      <c r="G525" t="s">
        <v>82</v>
      </c>
      <c r="H525" t="s">
        <v>83</v>
      </c>
      <c r="I525" t="str">
        <f>"Trad IRN"</f>
        <v>Trad IRN</v>
      </c>
      <c r="J525" t="s">
        <v>43</v>
      </c>
      <c r="K525" t="s">
        <v>44</v>
      </c>
      <c r="L525" t="s">
        <v>45</v>
      </c>
      <c r="M525" t="s">
        <v>46</v>
      </c>
      <c r="N525" t="str">
        <f t="shared" si="52"/>
        <v>08/18/2022</v>
      </c>
      <c r="O525" t="str">
        <f t="shared" si="54"/>
        <v>12/31/2500</v>
      </c>
      <c r="P525">
        <v>1</v>
      </c>
      <c r="Q525">
        <v>1</v>
      </c>
      <c r="S525">
        <v>1</v>
      </c>
      <c r="T525">
        <v>1</v>
      </c>
      <c r="U525">
        <v>0</v>
      </c>
      <c r="V525" t="str">
        <f>"Trad IRN"</f>
        <v>Trad IRN</v>
      </c>
      <c r="W525">
        <v>100</v>
      </c>
      <c r="X525" t="s">
        <v>47</v>
      </c>
      <c r="Z525" t="s">
        <v>47</v>
      </c>
      <c r="AB525" t="str">
        <f>"05"</f>
        <v>05</v>
      </c>
      <c r="AC525" t="s">
        <v>48</v>
      </c>
      <c r="AD525" t="s">
        <v>49</v>
      </c>
      <c r="AE525" t="s">
        <v>50</v>
      </c>
      <c r="AF525">
        <v>0</v>
      </c>
      <c r="AG525" t="s">
        <v>56</v>
      </c>
      <c r="AH525" t="str">
        <f>"Trad IRN"</f>
        <v>Trad IRN</v>
      </c>
      <c r="AI525" t="str">
        <f>"Bldg IRN"</f>
        <v>Bldg IRN</v>
      </c>
      <c r="AJ525" t="s">
        <v>48</v>
      </c>
      <c r="AK525" t="s">
        <v>48</v>
      </c>
      <c r="AL525" t="s">
        <v>53</v>
      </c>
      <c r="AM525">
        <v>1113.0999999999999</v>
      </c>
      <c r="AN525">
        <v>1113.0999999999999</v>
      </c>
      <c r="AO525">
        <v>15</v>
      </c>
    </row>
    <row r="526" spans="1:41" x14ac:dyDescent="0.3">
      <c r="A526" t="str">
        <f>"Trad IRN"</f>
        <v>Trad IRN</v>
      </c>
      <c r="B526" t="str">
        <f>"Bldg IRN"</f>
        <v>Bldg IRN</v>
      </c>
      <c r="C526" t="s">
        <v>41</v>
      </c>
      <c r="D526" t="s">
        <v>3</v>
      </c>
      <c r="E526" t="s">
        <v>80</v>
      </c>
      <c r="F526" t="s">
        <v>81</v>
      </c>
      <c r="G526" t="s">
        <v>82</v>
      </c>
      <c r="H526" t="s">
        <v>83</v>
      </c>
      <c r="I526" t="str">
        <f>"Trad IRN"</f>
        <v>Trad IRN</v>
      </c>
      <c r="J526" t="s">
        <v>43</v>
      </c>
      <c r="K526" t="s">
        <v>44</v>
      </c>
      <c r="L526" t="s">
        <v>45</v>
      </c>
      <c r="M526" t="s">
        <v>46</v>
      </c>
      <c r="N526" t="str">
        <f t="shared" si="52"/>
        <v>08/18/2022</v>
      </c>
      <c r="O526" t="str">
        <f t="shared" si="54"/>
        <v>12/31/2500</v>
      </c>
      <c r="P526">
        <v>1</v>
      </c>
      <c r="Q526">
        <v>1</v>
      </c>
      <c r="S526">
        <v>0</v>
      </c>
      <c r="T526">
        <v>1</v>
      </c>
      <c r="U526">
        <v>0</v>
      </c>
      <c r="V526" t="str">
        <f>"Trad IRN"</f>
        <v>Trad IRN</v>
      </c>
      <c r="W526">
        <v>100</v>
      </c>
      <c r="X526" t="s">
        <v>47</v>
      </c>
      <c r="Z526" t="s">
        <v>47</v>
      </c>
      <c r="AB526" t="str">
        <f>"05"</f>
        <v>05</v>
      </c>
      <c r="AC526" t="s">
        <v>48</v>
      </c>
      <c r="AD526" t="s">
        <v>49</v>
      </c>
      <c r="AE526" t="s">
        <v>50</v>
      </c>
      <c r="AF526">
        <v>0</v>
      </c>
      <c r="AG526" t="s">
        <v>56</v>
      </c>
      <c r="AH526" t="str">
        <f>"Trad IRN"</f>
        <v>Trad IRN</v>
      </c>
      <c r="AI526" t="str">
        <f>"Bldg IRN"</f>
        <v>Bldg IRN</v>
      </c>
      <c r="AJ526" t="s">
        <v>48</v>
      </c>
      <c r="AK526" t="s">
        <v>48</v>
      </c>
      <c r="AL526" t="s">
        <v>53</v>
      </c>
      <c r="AM526">
        <v>1113.0999999999999</v>
      </c>
      <c r="AN526">
        <v>1113.0999999999999</v>
      </c>
      <c r="AO526">
        <v>15</v>
      </c>
    </row>
    <row r="527" spans="1:41" x14ac:dyDescent="0.3">
      <c r="A527" t="str">
        <f>"Trad IRN"</f>
        <v>Trad IRN</v>
      </c>
      <c r="B527" t="str">
        <f>"Bldg IRN"</f>
        <v>Bldg IRN</v>
      </c>
      <c r="C527" t="s">
        <v>41</v>
      </c>
      <c r="D527" t="s">
        <v>3</v>
      </c>
      <c r="E527" t="s">
        <v>80</v>
      </c>
      <c r="F527" t="s">
        <v>81</v>
      </c>
      <c r="G527" t="s">
        <v>82</v>
      </c>
      <c r="H527" t="s">
        <v>83</v>
      </c>
      <c r="I527" t="str">
        <f>"Trad IRN"</f>
        <v>Trad IRN</v>
      </c>
      <c r="J527" t="s">
        <v>43</v>
      </c>
      <c r="K527" t="s">
        <v>44</v>
      </c>
      <c r="L527" t="s">
        <v>45</v>
      </c>
      <c r="M527" t="s">
        <v>46</v>
      </c>
      <c r="N527" t="str">
        <f t="shared" si="52"/>
        <v>08/18/2022</v>
      </c>
      <c r="O527" t="str">
        <f t="shared" si="54"/>
        <v>12/31/2500</v>
      </c>
      <c r="P527">
        <v>1</v>
      </c>
      <c r="Q527">
        <v>1</v>
      </c>
      <c r="S527">
        <v>0</v>
      </c>
      <c r="T527">
        <v>1</v>
      </c>
      <c r="U527">
        <v>0</v>
      </c>
      <c r="V527" t="str">
        <f>"Trad IRN"</f>
        <v>Trad IRN</v>
      </c>
      <c r="W527">
        <v>100</v>
      </c>
      <c r="X527" t="s">
        <v>47</v>
      </c>
      <c r="Z527" t="s">
        <v>47</v>
      </c>
      <c r="AB527" t="str">
        <f>"04"</f>
        <v>04</v>
      </c>
      <c r="AC527" t="s">
        <v>48</v>
      </c>
      <c r="AD527" t="s">
        <v>49</v>
      </c>
      <c r="AE527" t="s">
        <v>50</v>
      </c>
      <c r="AF527">
        <v>0</v>
      </c>
      <c r="AG527" t="s">
        <v>56</v>
      </c>
      <c r="AH527" t="str">
        <f>"Trad IRN"</f>
        <v>Trad IRN</v>
      </c>
      <c r="AI527" t="str">
        <f>"Bldg IRN"</f>
        <v>Bldg IRN</v>
      </c>
      <c r="AJ527" t="s">
        <v>48</v>
      </c>
      <c r="AK527" t="s">
        <v>48</v>
      </c>
      <c r="AL527" t="s">
        <v>53</v>
      </c>
      <c r="AM527">
        <v>1113.0999999999999</v>
      </c>
      <c r="AN527">
        <v>1113.0999999999999</v>
      </c>
      <c r="AO527">
        <v>15</v>
      </c>
    </row>
    <row r="528" spans="1:41" x14ac:dyDescent="0.3">
      <c r="A528" t="str">
        <f>"Trad IRN"</f>
        <v>Trad IRN</v>
      </c>
      <c r="B528" t="str">
        <f>"Bldg IRN"</f>
        <v>Bldg IRN</v>
      </c>
      <c r="C528" t="s">
        <v>41</v>
      </c>
      <c r="D528" t="s">
        <v>3</v>
      </c>
      <c r="E528" t="s">
        <v>80</v>
      </c>
      <c r="F528" t="s">
        <v>81</v>
      </c>
      <c r="G528" t="s">
        <v>82</v>
      </c>
      <c r="H528" t="s">
        <v>83</v>
      </c>
      <c r="I528" t="str">
        <f>"Trad IRN"</f>
        <v>Trad IRN</v>
      </c>
      <c r="J528" t="s">
        <v>43</v>
      </c>
      <c r="K528" t="s">
        <v>44</v>
      </c>
      <c r="L528" t="s">
        <v>45</v>
      </c>
      <c r="M528" t="s">
        <v>46</v>
      </c>
      <c r="N528" t="str">
        <f t="shared" si="52"/>
        <v>08/18/2022</v>
      </c>
      <c r="O528" t="str">
        <f t="shared" si="54"/>
        <v>12/31/2500</v>
      </c>
      <c r="P528">
        <v>1</v>
      </c>
      <c r="Q528">
        <v>1</v>
      </c>
      <c r="S528">
        <v>0</v>
      </c>
      <c r="T528">
        <v>1</v>
      </c>
      <c r="U528">
        <v>0</v>
      </c>
      <c r="V528" t="str">
        <f>"Trad IRN"</f>
        <v>Trad IRN</v>
      </c>
      <c r="W528">
        <v>100</v>
      </c>
      <c r="X528" t="s">
        <v>47</v>
      </c>
      <c r="Z528" t="s">
        <v>47</v>
      </c>
      <c r="AB528" t="str">
        <f>"04"</f>
        <v>04</v>
      </c>
      <c r="AC528" t="s">
        <v>48</v>
      </c>
      <c r="AD528" t="s">
        <v>49</v>
      </c>
      <c r="AE528" t="s">
        <v>50</v>
      </c>
      <c r="AF528">
        <v>0</v>
      </c>
      <c r="AG528" t="s">
        <v>56</v>
      </c>
      <c r="AH528" t="str">
        <f>"Trad IRN"</f>
        <v>Trad IRN</v>
      </c>
      <c r="AI528" t="str">
        <f>"Bldg IRN"</f>
        <v>Bldg IRN</v>
      </c>
      <c r="AJ528" t="s">
        <v>48</v>
      </c>
      <c r="AK528" t="s">
        <v>48</v>
      </c>
      <c r="AL528" t="s">
        <v>53</v>
      </c>
      <c r="AM528">
        <v>1113.0999999999999</v>
      </c>
      <c r="AN528">
        <v>1113.0999999999999</v>
      </c>
      <c r="AO528">
        <v>15</v>
      </c>
    </row>
    <row r="529" spans="1:41" x14ac:dyDescent="0.3">
      <c r="A529" t="str">
        <f>"Trad IRN"</f>
        <v>Trad IRN</v>
      </c>
      <c r="B529" t="str">
        <f>"Bldg IRN"</f>
        <v>Bldg IRN</v>
      </c>
      <c r="C529" t="s">
        <v>41</v>
      </c>
      <c r="D529" t="s">
        <v>3</v>
      </c>
      <c r="E529" t="s">
        <v>80</v>
      </c>
      <c r="F529" t="s">
        <v>81</v>
      </c>
      <c r="G529" t="s">
        <v>82</v>
      </c>
      <c r="H529" t="s">
        <v>83</v>
      </c>
      <c r="I529" t="str">
        <f>"Trad IRN"</f>
        <v>Trad IRN</v>
      </c>
      <c r="J529" t="s">
        <v>43</v>
      </c>
      <c r="K529" t="s">
        <v>44</v>
      </c>
      <c r="L529" t="s">
        <v>45</v>
      </c>
      <c r="M529" t="s">
        <v>46</v>
      </c>
      <c r="N529" t="str">
        <f t="shared" si="52"/>
        <v>08/18/2022</v>
      </c>
      <c r="O529" t="str">
        <f t="shared" si="54"/>
        <v>12/31/2500</v>
      </c>
      <c r="P529">
        <v>1</v>
      </c>
      <c r="Q529">
        <v>1</v>
      </c>
      <c r="S529">
        <v>0</v>
      </c>
      <c r="T529">
        <v>1</v>
      </c>
      <c r="U529">
        <v>0</v>
      </c>
      <c r="V529" t="str">
        <f>"Trad IRN"</f>
        <v>Trad IRN</v>
      </c>
      <c r="W529">
        <v>100</v>
      </c>
      <c r="X529" t="s">
        <v>47</v>
      </c>
      <c r="Z529" t="s">
        <v>47</v>
      </c>
      <c r="AB529" t="str">
        <f>"04"</f>
        <v>04</v>
      </c>
      <c r="AC529" t="s">
        <v>48</v>
      </c>
      <c r="AD529" t="s">
        <v>49</v>
      </c>
      <c r="AE529" t="s">
        <v>50</v>
      </c>
      <c r="AF529">
        <v>0</v>
      </c>
      <c r="AG529" t="s">
        <v>56</v>
      </c>
      <c r="AH529" t="str">
        <f>"Trad IRN"</f>
        <v>Trad IRN</v>
      </c>
      <c r="AI529" t="str">
        <f>"Bldg IRN"</f>
        <v>Bldg IRN</v>
      </c>
      <c r="AJ529" t="s">
        <v>48</v>
      </c>
      <c r="AK529" t="s">
        <v>48</v>
      </c>
      <c r="AL529" t="s">
        <v>53</v>
      </c>
      <c r="AM529">
        <v>1113.0999999999999</v>
      </c>
      <c r="AN529">
        <v>1113.0999999999999</v>
      </c>
      <c r="AO529">
        <v>15</v>
      </c>
    </row>
    <row r="530" spans="1:41" x14ac:dyDescent="0.3">
      <c r="A530" t="str">
        <f>"Trad IRN"</f>
        <v>Trad IRN</v>
      </c>
      <c r="B530" t="str">
        <f>"Bldg IRN"</f>
        <v>Bldg IRN</v>
      </c>
      <c r="C530" t="s">
        <v>41</v>
      </c>
      <c r="D530" t="s">
        <v>3</v>
      </c>
      <c r="E530" t="s">
        <v>80</v>
      </c>
      <c r="F530" t="s">
        <v>81</v>
      </c>
      <c r="G530" t="s">
        <v>82</v>
      </c>
      <c r="H530" t="s">
        <v>83</v>
      </c>
      <c r="I530" t="str">
        <f>"Trad IRN"</f>
        <v>Trad IRN</v>
      </c>
      <c r="J530" t="s">
        <v>43</v>
      </c>
      <c r="K530" t="s">
        <v>44</v>
      </c>
      <c r="L530" t="s">
        <v>45</v>
      </c>
      <c r="M530" t="s">
        <v>46</v>
      </c>
      <c r="N530" t="str">
        <f t="shared" si="52"/>
        <v>08/18/2022</v>
      </c>
      <c r="O530" t="str">
        <f t="shared" si="54"/>
        <v>12/31/2500</v>
      </c>
      <c r="P530">
        <v>1</v>
      </c>
      <c r="Q530">
        <v>1</v>
      </c>
      <c r="S530">
        <v>0</v>
      </c>
      <c r="T530">
        <v>1</v>
      </c>
      <c r="U530">
        <v>0</v>
      </c>
      <c r="V530" t="str">
        <f>"Trad IRN"</f>
        <v>Trad IRN</v>
      </c>
      <c r="W530">
        <v>100</v>
      </c>
      <c r="X530" t="s">
        <v>47</v>
      </c>
      <c r="Z530" t="s">
        <v>47</v>
      </c>
      <c r="AB530" t="str">
        <f>"03"</f>
        <v>03</v>
      </c>
      <c r="AC530" t="s">
        <v>48</v>
      </c>
      <c r="AD530" t="s">
        <v>49</v>
      </c>
      <c r="AE530" t="s">
        <v>50</v>
      </c>
      <c r="AF530">
        <v>0</v>
      </c>
      <c r="AG530" t="s">
        <v>56</v>
      </c>
      <c r="AH530" t="str">
        <f>"Trad IRN"</f>
        <v>Trad IRN</v>
      </c>
      <c r="AI530" t="str">
        <f>"Bldg IRN"</f>
        <v>Bldg IRN</v>
      </c>
      <c r="AJ530" t="s">
        <v>48</v>
      </c>
      <c r="AK530" t="s">
        <v>48</v>
      </c>
      <c r="AL530" t="s">
        <v>53</v>
      </c>
      <c r="AM530">
        <v>1113.0999999999999</v>
      </c>
      <c r="AN530">
        <v>1113.0999999999999</v>
      </c>
      <c r="AO530">
        <v>15</v>
      </c>
    </row>
    <row r="531" spans="1:41" x14ac:dyDescent="0.3">
      <c r="A531" t="str">
        <f>"Trad IRN"</f>
        <v>Trad IRN</v>
      </c>
      <c r="B531" t="str">
        <f>"Bldg IRN"</f>
        <v>Bldg IRN</v>
      </c>
      <c r="C531" t="s">
        <v>41</v>
      </c>
      <c r="D531" t="s">
        <v>3</v>
      </c>
      <c r="E531" t="s">
        <v>80</v>
      </c>
      <c r="F531" t="s">
        <v>81</v>
      </c>
      <c r="G531" t="s">
        <v>82</v>
      </c>
      <c r="H531" t="s">
        <v>83</v>
      </c>
      <c r="I531" t="str">
        <f>"Trad IRN"</f>
        <v>Trad IRN</v>
      </c>
      <c r="J531" t="s">
        <v>43</v>
      </c>
      <c r="K531" t="s">
        <v>44</v>
      </c>
      <c r="L531" t="s">
        <v>45</v>
      </c>
      <c r="M531" t="s">
        <v>46</v>
      </c>
      <c r="N531" t="str">
        <f t="shared" si="52"/>
        <v>08/18/2022</v>
      </c>
      <c r="O531" t="str">
        <f t="shared" si="54"/>
        <v>12/31/2500</v>
      </c>
      <c r="P531">
        <v>1</v>
      </c>
      <c r="Q531">
        <v>1</v>
      </c>
      <c r="S531">
        <v>0</v>
      </c>
      <c r="T531">
        <v>1</v>
      </c>
      <c r="U531">
        <v>0</v>
      </c>
      <c r="V531" t="str">
        <f>"Trad IRN"</f>
        <v>Trad IRN</v>
      </c>
      <c r="W531">
        <v>100</v>
      </c>
      <c r="X531" t="s">
        <v>47</v>
      </c>
      <c r="Z531" t="s">
        <v>47</v>
      </c>
      <c r="AB531" t="str">
        <f>"01"</f>
        <v>01</v>
      </c>
      <c r="AC531" t="s">
        <v>48</v>
      </c>
      <c r="AD531" t="s">
        <v>49</v>
      </c>
      <c r="AE531" t="s">
        <v>50</v>
      </c>
      <c r="AF531">
        <v>0</v>
      </c>
      <c r="AG531" t="s">
        <v>56</v>
      </c>
      <c r="AH531" t="str">
        <f>"Trad IRN"</f>
        <v>Trad IRN</v>
      </c>
      <c r="AI531" t="str">
        <f>"Bldg IRN"</f>
        <v>Bldg IRN</v>
      </c>
      <c r="AJ531" t="s">
        <v>48</v>
      </c>
      <c r="AK531" t="s">
        <v>48</v>
      </c>
      <c r="AL531" t="s">
        <v>53</v>
      </c>
      <c r="AM531">
        <v>1113.0999999999999</v>
      </c>
      <c r="AN531">
        <v>1113.0999999999999</v>
      </c>
      <c r="AO531">
        <v>15</v>
      </c>
    </row>
    <row r="532" spans="1:41" x14ac:dyDescent="0.3">
      <c r="A532" t="str">
        <f>"Trad IRN"</f>
        <v>Trad IRN</v>
      </c>
      <c r="B532" t="str">
        <f>"Bldg IRN"</f>
        <v>Bldg IRN</v>
      </c>
      <c r="C532" t="s">
        <v>41</v>
      </c>
      <c r="D532" t="s">
        <v>3</v>
      </c>
      <c r="E532" t="s">
        <v>80</v>
      </c>
      <c r="F532" t="s">
        <v>81</v>
      </c>
      <c r="G532" t="s">
        <v>82</v>
      </c>
      <c r="H532" t="s">
        <v>83</v>
      </c>
      <c r="I532" t="str">
        <f>"Trad IRN"</f>
        <v>Trad IRN</v>
      </c>
      <c r="J532" t="s">
        <v>43</v>
      </c>
      <c r="K532" t="s">
        <v>44</v>
      </c>
      <c r="L532" t="s">
        <v>45</v>
      </c>
      <c r="M532" t="s">
        <v>46</v>
      </c>
      <c r="N532" t="str">
        <f t="shared" si="52"/>
        <v>08/18/2022</v>
      </c>
      <c r="O532" t="str">
        <f t="shared" si="54"/>
        <v>12/31/2500</v>
      </c>
      <c r="P532">
        <v>1</v>
      </c>
      <c r="Q532">
        <v>1</v>
      </c>
      <c r="S532">
        <v>0</v>
      </c>
      <c r="T532">
        <v>1</v>
      </c>
      <c r="U532">
        <v>0</v>
      </c>
      <c r="V532" t="str">
        <f>"Trad IRN"</f>
        <v>Trad IRN</v>
      </c>
      <c r="W532">
        <v>100</v>
      </c>
      <c r="X532" t="s">
        <v>47</v>
      </c>
      <c r="Z532" t="s">
        <v>47</v>
      </c>
      <c r="AB532" t="str">
        <f>"04"</f>
        <v>04</v>
      </c>
      <c r="AC532" t="s">
        <v>48</v>
      </c>
      <c r="AD532" t="s">
        <v>49</v>
      </c>
      <c r="AE532" t="s">
        <v>50</v>
      </c>
      <c r="AF532">
        <v>0</v>
      </c>
      <c r="AG532" t="s">
        <v>56</v>
      </c>
      <c r="AH532" t="str">
        <f>"Trad IRN"</f>
        <v>Trad IRN</v>
      </c>
      <c r="AI532" t="str">
        <f>"Bldg IRN"</f>
        <v>Bldg IRN</v>
      </c>
      <c r="AJ532" t="s">
        <v>48</v>
      </c>
      <c r="AK532" t="s">
        <v>48</v>
      </c>
      <c r="AL532" t="s">
        <v>53</v>
      </c>
      <c r="AM532">
        <v>1113.0999999999999</v>
      </c>
      <c r="AN532">
        <v>1113.0999999999999</v>
      </c>
      <c r="AO532">
        <v>15</v>
      </c>
    </row>
    <row r="533" spans="1:41" x14ac:dyDescent="0.3">
      <c r="A533" t="str">
        <f>"Trad IRN"</f>
        <v>Trad IRN</v>
      </c>
      <c r="B533" t="str">
        <f>"Bldg IRN"</f>
        <v>Bldg IRN</v>
      </c>
      <c r="C533" t="s">
        <v>41</v>
      </c>
      <c r="D533" t="s">
        <v>3</v>
      </c>
      <c r="E533" t="s">
        <v>80</v>
      </c>
      <c r="F533" t="s">
        <v>81</v>
      </c>
      <c r="G533" t="s">
        <v>82</v>
      </c>
      <c r="H533" t="s">
        <v>83</v>
      </c>
      <c r="I533" t="str">
        <f>"Trad IRN"</f>
        <v>Trad IRN</v>
      </c>
      <c r="J533" t="s">
        <v>43</v>
      </c>
      <c r="K533" t="s">
        <v>44</v>
      </c>
      <c r="L533" t="s">
        <v>45</v>
      </c>
      <c r="M533" t="s">
        <v>46</v>
      </c>
      <c r="N533" t="str">
        <f t="shared" si="52"/>
        <v>08/18/2022</v>
      </c>
      <c r="O533" t="str">
        <f t="shared" si="54"/>
        <v>12/31/2500</v>
      </c>
      <c r="P533">
        <v>1</v>
      </c>
      <c r="Q533">
        <v>1</v>
      </c>
      <c r="S533">
        <v>0</v>
      </c>
      <c r="T533">
        <v>1</v>
      </c>
      <c r="U533">
        <v>0</v>
      </c>
      <c r="V533" t="str">
        <f>"Trad IRN"</f>
        <v>Trad IRN</v>
      </c>
      <c r="W533">
        <v>100</v>
      </c>
      <c r="X533" t="s">
        <v>47</v>
      </c>
      <c r="Z533" t="s">
        <v>47</v>
      </c>
      <c r="AB533" t="str">
        <f>"02"</f>
        <v>02</v>
      </c>
      <c r="AC533" t="s">
        <v>48</v>
      </c>
      <c r="AD533" t="s">
        <v>49</v>
      </c>
      <c r="AE533" t="s">
        <v>50</v>
      </c>
      <c r="AF533">
        <v>0</v>
      </c>
      <c r="AG533" t="s">
        <v>56</v>
      </c>
      <c r="AH533" t="str">
        <f>"Trad IRN"</f>
        <v>Trad IRN</v>
      </c>
      <c r="AI533" t="str">
        <f>"Bldg IRN"</f>
        <v>Bldg IRN</v>
      </c>
      <c r="AJ533" t="s">
        <v>48</v>
      </c>
      <c r="AK533" t="s">
        <v>48</v>
      </c>
      <c r="AL533" t="s">
        <v>53</v>
      </c>
      <c r="AM533">
        <v>1113.0999999999999</v>
      </c>
      <c r="AN533">
        <v>1113.0999999999999</v>
      </c>
      <c r="AO533">
        <v>15</v>
      </c>
    </row>
    <row r="534" spans="1:41" x14ac:dyDescent="0.3">
      <c r="A534" t="str">
        <f>"Trad IRN"</f>
        <v>Trad IRN</v>
      </c>
      <c r="B534" t="str">
        <f>"Bldg IRN"</f>
        <v>Bldg IRN</v>
      </c>
      <c r="C534" t="s">
        <v>41</v>
      </c>
      <c r="D534" t="s">
        <v>3</v>
      </c>
      <c r="E534" t="s">
        <v>80</v>
      </c>
      <c r="F534" t="s">
        <v>81</v>
      </c>
      <c r="G534" t="s">
        <v>82</v>
      </c>
      <c r="H534" t="s">
        <v>83</v>
      </c>
      <c r="I534" t="str">
        <f>"Trad IRN"</f>
        <v>Trad IRN</v>
      </c>
      <c r="J534" t="s">
        <v>43</v>
      </c>
      <c r="K534" t="s">
        <v>44</v>
      </c>
      <c r="L534" t="s">
        <v>45</v>
      </c>
      <c r="M534" t="s">
        <v>46</v>
      </c>
      <c r="N534" t="str">
        <f t="shared" si="52"/>
        <v>08/18/2022</v>
      </c>
      <c r="O534" t="str">
        <f t="shared" si="54"/>
        <v>12/31/2500</v>
      </c>
      <c r="P534">
        <v>1</v>
      </c>
      <c r="Q534">
        <v>1</v>
      </c>
      <c r="S534">
        <v>0</v>
      </c>
      <c r="T534">
        <v>1</v>
      </c>
      <c r="U534">
        <v>0</v>
      </c>
      <c r="V534" t="str">
        <f>"Trad IRN"</f>
        <v>Trad IRN</v>
      </c>
      <c r="W534">
        <v>100</v>
      </c>
      <c r="X534" t="s">
        <v>47</v>
      </c>
      <c r="Z534" t="s">
        <v>47</v>
      </c>
      <c r="AB534" t="str">
        <f>"03"</f>
        <v>03</v>
      </c>
      <c r="AC534" t="s">
        <v>48</v>
      </c>
      <c r="AD534" t="s">
        <v>49</v>
      </c>
      <c r="AE534" t="s">
        <v>50</v>
      </c>
      <c r="AF534">
        <v>0</v>
      </c>
      <c r="AG534" t="s">
        <v>56</v>
      </c>
      <c r="AH534" t="str">
        <f>"Trad IRN"</f>
        <v>Trad IRN</v>
      </c>
      <c r="AI534" t="str">
        <f>"Bldg IRN"</f>
        <v>Bldg IRN</v>
      </c>
      <c r="AJ534" t="s">
        <v>48</v>
      </c>
      <c r="AK534" t="s">
        <v>48</v>
      </c>
      <c r="AL534" t="s">
        <v>53</v>
      </c>
      <c r="AM534">
        <v>1113.0999999999999</v>
      </c>
      <c r="AN534">
        <v>1113.0999999999999</v>
      </c>
      <c r="AO534">
        <v>15</v>
      </c>
    </row>
    <row r="535" spans="1:41" x14ac:dyDescent="0.3">
      <c r="A535" t="str">
        <f>"Trad IRN"</f>
        <v>Trad IRN</v>
      </c>
      <c r="B535" t="str">
        <f>"Bldg IRN"</f>
        <v>Bldg IRN</v>
      </c>
      <c r="C535" t="s">
        <v>41</v>
      </c>
      <c r="D535" t="s">
        <v>3</v>
      </c>
      <c r="E535" t="s">
        <v>80</v>
      </c>
      <c r="F535" t="s">
        <v>81</v>
      </c>
      <c r="G535" t="s">
        <v>82</v>
      </c>
      <c r="H535" t="s">
        <v>83</v>
      </c>
      <c r="I535" t="str">
        <f>"Trad IRN"</f>
        <v>Trad IRN</v>
      </c>
      <c r="J535" t="s">
        <v>43</v>
      </c>
      <c r="K535" t="s">
        <v>44</v>
      </c>
      <c r="L535" t="s">
        <v>45</v>
      </c>
      <c r="M535" t="s">
        <v>46</v>
      </c>
      <c r="N535" t="str">
        <f t="shared" si="52"/>
        <v>08/18/2022</v>
      </c>
      <c r="O535" t="str">
        <f t="shared" si="54"/>
        <v>12/31/2500</v>
      </c>
      <c r="P535">
        <v>1</v>
      </c>
      <c r="Q535">
        <v>1</v>
      </c>
      <c r="S535">
        <v>0</v>
      </c>
      <c r="T535">
        <v>1</v>
      </c>
      <c r="U535">
        <v>0</v>
      </c>
      <c r="V535" t="str">
        <f>"Trad IRN"</f>
        <v>Trad IRN</v>
      </c>
      <c r="W535">
        <v>100</v>
      </c>
      <c r="X535" t="s">
        <v>47</v>
      </c>
      <c r="Z535" t="s">
        <v>47</v>
      </c>
      <c r="AB535" t="str">
        <f>"01"</f>
        <v>01</v>
      </c>
      <c r="AC535" t="s">
        <v>48</v>
      </c>
      <c r="AD535" t="s">
        <v>49</v>
      </c>
      <c r="AE535" t="s">
        <v>55</v>
      </c>
      <c r="AF535">
        <v>0</v>
      </c>
      <c r="AG535" t="s">
        <v>56</v>
      </c>
      <c r="AH535" t="str">
        <f>"Trad IRN"</f>
        <v>Trad IRN</v>
      </c>
      <c r="AI535" t="str">
        <f>"Bldg IRN"</f>
        <v>Bldg IRN</v>
      </c>
      <c r="AJ535" t="s">
        <v>48</v>
      </c>
      <c r="AK535" t="s">
        <v>48</v>
      </c>
      <c r="AL535" t="s">
        <v>53</v>
      </c>
      <c r="AM535">
        <v>1113.0999999999999</v>
      </c>
      <c r="AN535">
        <v>1113.0999999999999</v>
      </c>
      <c r="AO535">
        <v>15</v>
      </c>
    </row>
    <row r="536" spans="1:41" x14ac:dyDescent="0.3">
      <c r="A536" t="str">
        <f>"Trad IRN"</f>
        <v>Trad IRN</v>
      </c>
      <c r="B536" t="str">
        <f>"Bldg IRN"</f>
        <v>Bldg IRN</v>
      </c>
      <c r="C536" t="s">
        <v>41</v>
      </c>
      <c r="D536" t="s">
        <v>3</v>
      </c>
      <c r="E536" t="s">
        <v>80</v>
      </c>
      <c r="F536" t="s">
        <v>81</v>
      </c>
      <c r="G536" t="s">
        <v>82</v>
      </c>
      <c r="H536" t="s">
        <v>83</v>
      </c>
      <c r="I536" t="str">
        <f>"Trad IRN"</f>
        <v>Trad IRN</v>
      </c>
      <c r="J536" t="s">
        <v>43</v>
      </c>
      <c r="K536" t="s">
        <v>44</v>
      </c>
      <c r="L536" t="s">
        <v>45</v>
      </c>
      <c r="M536" t="s">
        <v>46</v>
      </c>
      <c r="N536" t="str">
        <f t="shared" si="52"/>
        <v>08/18/2022</v>
      </c>
      <c r="O536" t="str">
        <f t="shared" si="54"/>
        <v>12/31/2500</v>
      </c>
      <c r="P536">
        <v>1</v>
      </c>
      <c r="Q536">
        <v>1</v>
      </c>
      <c r="S536">
        <v>1</v>
      </c>
      <c r="T536">
        <v>1</v>
      </c>
      <c r="U536">
        <v>0</v>
      </c>
      <c r="V536" t="str">
        <f>"Trad IRN"</f>
        <v>Trad IRN</v>
      </c>
      <c r="W536">
        <v>100</v>
      </c>
      <c r="X536" t="s">
        <v>47</v>
      </c>
      <c r="Z536" t="s">
        <v>47</v>
      </c>
      <c r="AB536" t="str">
        <f>"05"</f>
        <v>05</v>
      </c>
      <c r="AC536" t="s">
        <v>48</v>
      </c>
      <c r="AD536" t="s">
        <v>49</v>
      </c>
      <c r="AE536" t="s">
        <v>55</v>
      </c>
      <c r="AF536">
        <v>0</v>
      </c>
      <c r="AG536" t="s">
        <v>56</v>
      </c>
      <c r="AH536" t="str">
        <f>"Trad IRN"</f>
        <v>Trad IRN</v>
      </c>
      <c r="AI536" t="str">
        <f>"Bldg IRN"</f>
        <v>Bldg IRN</v>
      </c>
      <c r="AJ536" t="s">
        <v>48</v>
      </c>
      <c r="AK536" t="s">
        <v>48</v>
      </c>
      <c r="AL536" t="s">
        <v>53</v>
      </c>
      <c r="AM536">
        <v>1113.0999999999999</v>
      </c>
      <c r="AN536">
        <v>1113.0999999999999</v>
      </c>
      <c r="AO536">
        <v>15</v>
      </c>
    </row>
    <row r="537" spans="1:41" x14ac:dyDescent="0.3">
      <c r="A537" t="str">
        <f>"Trad IRN"</f>
        <v>Trad IRN</v>
      </c>
      <c r="B537" t="str">
        <f>"Bldg IRN"</f>
        <v>Bldg IRN</v>
      </c>
      <c r="C537" t="s">
        <v>41</v>
      </c>
      <c r="D537" t="s">
        <v>3</v>
      </c>
      <c r="E537" t="s">
        <v>80</v>
      </c>
      <c r="F537" t="s">
        <v>81</v>
      </c>
      <c r="G537" t="s">
        <v>82</v>
      </c>
      <c r="H537" t="s">
        <v>83</v>
      </c>
      <c r="I537" t="str">
        <f>"Trad IRN"</f>
        <v>Trad IRN</v>
      </c>
      <c r="J537" t="s">
        <v>43</v>
      </c>
      <c r="K537" t="s">
        <v>44</v>
      </c>
      <c r="L537" t="s">
        <v>45</v>
      </c>
      <c r="M537" t="s">
        <v>46</v>
      </c>
      <c r="N537" t="str">
        <f t="shared" si="52"/>
        <v>08/18/2022</v>
      </c>
      <c r="O537" t="str">
        <f t="shared" si="54"/>
        <v>12/31/2500</v>
      </c>
      <c r="P537">
        <v>1</v>
      </c>
      <c r="Q537">
        <v>1</v>
      </c>
      <c r="S537">
        <v>0</v>
      </c>
      <c r="T537">
        <v>1</v>
      </c>
      <c r="U537">
        <v>0</v>
      </c>
      <c r="V537" t="str">
        <f>"Trad IRN"</f>
        <v>Trad IRN</v>
      </c>
      <c r="W537">
        <v>100</v>
      </c>
      <c r="X537" t="s">
        <v>47</v>
      </c>
      <c r="Z537" t="s">
        <v>47</v>
      </c>
      <c r="AB537" t="str">
        <f>"02"</f>
        <v>02</v>
      </c>
      <c r="AC537" t="s">
        <v>48</v>
      </c>
      <c r="AD537" t="s">
        <v>49</v>
      </c>
      <c r="AE537" t="s">
        <v>50</v>
      </c>
      <c r="AF537">
        <v>0</v>
      </c>
      <c r="AG537" t="s">
        <v>56</v>
      </c>
      <c r="AH537" t="str">
        <f>"Trad IRN"</f>
        <v>Trad IRN</v>
      </c>
      <c r="AI537" t="str">
        <f>"Bldg IRN"</f>
        <v>Bldg IRN</v>
      </c>
      <c r="AJ537" t="s">
        <v>48</v>
      </c>
      <c r="AK537" t="s">
        <v>48</v>
      </c>
      <c r="AL537" t="s">
        <v>53</v>
      </c>
      <c r="AM537">
        <v>1113.0999999999999</v>
      </c>
      <c r="AN537">
        <v>1113.0999999999999</v>
      </c>
      <c r="AO537">
        <v>15</v>
      </c>
    </row>
    <row r="538" spans="1:41" x14ac:dyDescent="0.3">
      <c r="A538" t="str">
        <f>"Trad IRN"</f>
        <v>Trad IRN</v>
      </c>
      <c r="B538" t="str">
        <f>"Bldg IRN"</f>
        <v>Bldg IRN</v>
      </c>
      <c r="C538" t="s">
        <v>41</v>
      </c>
      <c r="D538" t="s">
        <v>3</v>
      </c>
      <c r="E538" t="s">
        <v>80</v>
      </c>
      <c r="F538" t="s">
        <v>81</v>
      </c>
      <c r="G538" t="s">
        <v>82</v>
      </c>
      <c r="H538" t="s">
        <v>83</v>
      </c>
      <c r="I538" t="str">
        <f>"Trad IRN"</f>
        <v>Trad IRN</v>
      </c>
      <c r="J538" t="s">
        <v>43</v>
      </c>
      <c r="K538" t="s">
        <v>44</v>
      </c>
      <c r="L538" t="s">
        <v>45</v>
      </c>
      <c r="M538" t="s">
        <v>46</v>
      </c>
      <c r="N538" t="str">
        <f t="shared" si="52"/>
        <v>08/18/2022</v>
      </c>
      <c r="O538" t="str">
        <f t="shared" si="54"/>
        <v>12/31/2500</v>
      </c>
      <c r="P538">
        <v>1</v>
      </c>
      <c r="Q538">
        <v>1</v>
      </c>
      <c r="S538">
        <v>0</v>
      </c>
      <c r="T538">
        <v>1</v>
      </c>
      <c r="U538">
        <v>0</v>
      </c>
      <c r="V538" t="str">
        <f>"Trad IRN"</f>
        <v>Trad IRN</v>
      </c>
      <c r="W538">
        <v>100</v>
      </c>
      <c r="X538" t="s">
        <v>47</v>
      </c>
      <c r="Z538" t="s">
        <v>47</v>
      </c>
      <c r="AB538" t="str">
        <f>"02"</f>
        <v>02</v>
      </c>
      <c r="AC538" t="s">
        <v>48</v>
      </c>
      <c r="AD538" t="s">
        <v>49</v>
      </c>
      <c r="AE538" t="s">
        <v>50</v>
      </c>
      <c r="AF538">
        <v>0</v>
      </c>
      <c r="AG538" t="s">
        <v>56</v>
      </c>
      <c r="AH538" t="str">
        <f>"Trad IRN"</f>
        <v>Trad IRN</v>
      </c>
      <c r="AI538" t="str">
        <f>"Bldg IRN"</f>
        <v>Bldg IRN</v>
      </c>
      <c r="AJ538" t="s">
        <v>48</v>
      </c>
      <c r="AK538" t="s">
        <v>48</v>
      </c>
      <c r="AL538" t="s">
        <v>53</v>
      </c>
      <c r="AM538">
        <v>1113.0999999999999</v>
      </c>
      <c r="AN538">
        <v>1113.0999999999999</v>
      </c>
      <c r="AO538">
        <v>15</v>
      </c>
    </row>
    <row r="539" spans="1:41" x14ac:dyDescent="0.3">
      <c r="A539" t="str">
        <f>"Trad IRN"</f>
        <v>Trad IRN</v>
      </c>
      <c r="B539" t="str">
        <f>"Bldg IRN"</f>
        <v>Bldg IRN</v>
      </c>
      <c r="C539" t="s">
        <v>41</v>
      </c>
      <c r="D539" t="s">
        <v>3</v>
      </c>
      <c r="E539" t="s">
        <v>80</v>
      </c>
      <c r="F539" t="s">
        <v>81</v>
      </c>
      <c r="G539" t="s">
        <v>82</v>
      </c>
      <c r="H539" t="s">
        <v>83</v>
      </c>
      <c r="I539" t="str">
        <f>"Trad IRN"</f>
        <v>Trad IRN</v>
      </c>
      <c r="J539" t="s">
        <v>43</v>
      </c>
      <c r="K539" t="s">
        <v>44</v>
      </c>
      <c r="L539" t="s">
        <v>45</v>
      </c>
      <c r="M539" t="s">
        <v>46</v>
      </c>
      <c r="N539" t="str">
        <f t="shared" si="52"/>
        <v>08/18/2022</v>
      </c>
      <c r="O539" t="str">
        <f>"10/16/2022"</f>
        <v>10/16/2022</v>
      </c>
      <c r="P539">
        <v>0.21340400000000001</v>
      </c>
      <c r="Q539">
        <v>0.21340400000000001</v>
      </c>
      <c r="S539">
        <v>0</v>
      </c>
      <c r="T539">
        <v>0.21340400000000001</v>
      </c>
      <c r="U539">
        <v>0</v>
      </c>
      <c r="V539" t="str">
        <f>"Trad IRN"</f>
        <v>Trad IRN</v>
      </c>
      <c r="W539">
        <v>100</v>
      </c>
      <c r="X539" t="s">
        <v>47</v>
      </c>
      <c r="Z539" t="s">
        <v>47</v>
      </c>
      <c r="AB539" t="str">
        <f>"02"</f>
        <v>02</v>
      </c>
      <c r="AC539" t="s">
        <v>48</v>
      </c>
      <c r="AD539" t="s">
        <v>49</v>
      </c>
      <c r="AE539" t="s">
        <v>50</v>
      </c>
      <c r="AF539">
        <v>0</v>
      </c>
      <c r="AG539" t="s">
        <v>56</v>
      </c>
      <c r="AH539" t="str">
        <f>"Trad IRN"</f>
        <v>Trad IRN</v>
      </c>
      <c r="AI539" t="str">
        <f>"Bldg IRN"</f>
        <v>Bldg IRN</v>
      </c>
      <c r="AJ539" t="s">
        <v>48</v>
      </c>
      <c r="AK539" t="s">
        <v>48</v>
      </c>
      <c r="AL539" t="s">
        <v>53</v>
      </c>
      <c r="AM539">
        <v>237.54</v>
      </c>
      <c r="AN539">
        <v>1113.0999999999999</v>
      </c>
      <c r="AO539">
        <v>15</v>
      </c>
    </row>
    <row r="540" spans="1:41" x14ac:dyDescent="0.3">
      <c r="A540" t="str">
        <f>"Trad IRN"</f>
        <v>Trad IRN</v>
      </c>
      <c r="B540" t="str">
        <f>"Bldg IRN"</f>
        <v>Bldg IRN</v>
      </c>
      <c r="C540" t="s">
        <v>41</v>
      </c>
      <c r="D540" t="s">
        <v>3</v>
      </c>
      <c r="E540" t="s">
        <v>80</v>
      </c>
      <c r="F540" t="s">
        <v>81</v>
      </c>
      <c r="G540" t="s">
        <v>82</v>
      </c>
      <c r="H540" t="s">
        <v>83</v>
      </c>
      <c r="I540" t="str">
        <f>"Trad IRN"</f>
        <v>Trad IRN</v>
      </c>
      <c r="J540" t="s">
        <v>43</v>
      </c>
      <c r="K540" t="s">
        <v>44</v>
      </c>
      <c r="L540" t="s">
        <v>45</v>
      </c>
      <c r="M540" t="s">
        <v>46</v>
      </c>
      <c r="N540" t="str">
        <f>"10/17/2022"</f>
        <v>10/17/2022</v>
      </c>
      <c r="O540" t="str">
        <f t="shared" ref="O540:O554" si="55">"12/31/2500"</f>
        <v>12/31/2500</v>
      </c>
      <c r="P540">
        <v>0.78659599999999996</v>
      </c>
      <c r="Q540">
        <v>0.78659599999999996</v>
      </c>
      <c r="S540">
        <v>0</v>
      </c>
      <c r="T540">
        <v>0.78659599999999996</v>
      </c>
      <c r="U540">
        <v>0</v>
      </c>
      <c r="V540" t="str">
        <f>"Trad IRN"</f>
        <v>Trad IRN</v>
      </c>
      <c r="W540">
        <v>100</v>
      </c>
      <c r="X540" t="s">
        <v>47</v>
      </c>
      <c r="Z540" t="s">
        <v>47</v>
      </c>
      <c r="AB540" t="str">
        <f>"02"</f>
        <v>02</v>
      </c>
      <c r="AC540" t="s">
        <v>48</v>
      </c>
      <c r="AD540" t="s">
        <v>49</v>
      </c>
      <c r="AE540" t="s">
        <v>55</v>
      </c>
      <c r="AF540">
        <v>0</v>
      </c>
      <c r="AG540" t="s">
        <v>56</v>
      </c>
      <c r="AH540" t="str">
        <f>"Trad IRN"</f>
        <v>Trad IRN</v>
      </c>
      <c r="AI540" t="str">
        <f>"Bldg IRN"</f>
        <v>Bldg IRN</v>
      </c>
      <c r="AJ540" t="s">
        <v>48</v>
      </c>
      <c r="AK540" t="s">
        <v>48</v>
      </c>
      <c r="AL540" t="s">
        <v>53</v>
      </c>
      <c r="AM540">
        <v>875.56</v>
      </c>
      <c r="AN540">
        <v>1113.0999999999999</v>
      </c>
      <c r="AO540">
        <v>15</v>
      </c>
    </row>
    <row r="541" spans="1:41" x14ac:dyDescent="0.3">
      <c r="A541" t="str">
        <f>"Trad IRN"</f>
        <v>Trad IRN</v>
      </c>
      <c r="B541" t="str">
        <f>"Bldg IRN"</f>
        <v>Bldg IRN</v>
      </c>
      <c r="C541" t="s">
        <v>41</v>
      </c>
      <c r="D541" t="s">
        <v>3</v>
      </c>
      <c r="E541" t="s">
        <v>80</v>
      </c>
      <c r="F541" t="s">
        <v>81</v>
      </c>
      <c r="G541" t="s">
        <v>82</v>
      </c>
      <c r="H541" t="s">
        <v>83</v>
      </c>
      <c r="I541" t="str">
        <f>"Trad IRN"</f>
        <v>Trad IRN</v>
      </c>
      <c r="J541" t="s">
        <v>43</v>
      </c>
      <c r="K541" t="s">
        <v>44</v>
      </c>
      <c r="L541" t="s">
        <v>45</v>
      </c>
      <c r="M541" t="s">
        <v>46</v>
      </c>
      <c r="N541" t="str">
        <f t="shared" ref="N541:N553" si="56">"08/18/2022"</f>
        <v>08/18/2022</v>
      </c>
      <c r="O541" t="str">
        <f t="shared" si="55"/>
        <v>12/31/2500</v>
      </c>
      <c r="P541">
        <v>1</v>
      </c>
      <c r="Q541">
        <v>1</v>
      </c>
      <c r="R541">
        <v>1</v>
      </c>
      <c r="S541">
        <v>0</v>
      </c>
      <c r="T541">
        <v>1</v>
      </c>
      <c r="U541">
        <v>0</v>
      </c>
      <c r="V541" t="str">
        <f>"Trad IRN"</f>
        <v>Trad IRN</v>
      </c>
      <c r="W541">
        <v>100</v>
      </c>
      <c r="X541" t="s">
        <v>47</v>
      </c>
      <c r="Z541" t="s">
        <v>47</v>
      </c>
      <c r="AB541" t="str">
        <f>"05"</f>
        <v>05</v>
      </c>
      <c r="AC541" t="str">
        <f>"10"</f>
        <v>10</v>
      </c>
      <c r="AD541" t="str">
        <f>"2"</f>
        <v>2</v>
      </c>
      <c r="AE541" t="s">
        <v>50</v>
      </c>
      <c r="AF541">
        <v>0</v>
      </c>
      <c r="AG541" t="s">
        <v>56</v>
      </c>
      <c r="AH541" t="str">
        <f>"Trad IRN"</f>
        <v>Trad IRN</v>
      </c>
      <c r="AI541" t="str">
        <f>"Bldg IRN"</f>
        <v>Bldg IRN</v>
      </c>
      <c r="AJ541" t="s">
        <v>48</v>
      </c>
      <c r="AK541" t="s">
        <v>48</v>
      </c>
      <c r="AL541" t="s">
        <v>53</v>
      </c>
      <c r="AM541">
        <v>1113.0999999999999</v>
      </c>
      <c r="AN541">
        <v>1113.0999999999999</v>
      </c>
      <c r="AO541">
        <v>15</v>
      </c>
    </row>
    <row r="542" spans="1:41" x14ac:dyDescent="0.3">
      <c r="A542" t="str">
        <f>"Trad IRN"</f>
        <v>Trad IRN</v>
      </c>
      <c r="B542" t="str">
        <f>"Bldg IRN"</f>
        <v>Bldg IRN</v>
      </c>
      <c r="C542" t="s">
        <v>41</v>
      </c>
      <c r="D542" t="s">
        <v>3</v>
      </c>
      <c r="E542" t="s">
        <v>80</v>
      </c>
      <c r="F542" t="s">
        <v>81</v>
      </c>
      <c r="G542" t="s">
        <v>82</v>
      </c>
      <c r="H542" t="s">
        <v>83</v>
      </c>
      <c r="I542" t="str">
        <f>"Trad IRN"</f>
        <v>Trad IRN</v>
      </c>
      <c r="J542" t="s">
        <v>43</v>
      </c>
      <c r="K542" t="s">
        <v>44</v>
      </c>
      <c r="L542" t="s">
        <v>45</v>
      </c>
      <c r="M542" t="s">
        <v>46</v>
      </c>
      <c r="N542" t="str">
        <f t="shared" si="56"/>
        <v>08/18/2022</v>
      </c>
      <c r="O542" t="str">
        <f t="shared" si="55"/>
        <v>12/31/2500</v>
      </c>
      <c r="P542">
        <v>1</v>
      </c>
      <c r="Q542">
        <v>1</v>
      </c>
      <c r="S542">
        <v>1</v>
      </c>
      <c r="T542">
        <v>1</v>
      </c>
      <c r="U542">
        <v>0</v>
      </c>
      <c r="V542" t="str">
        <f>"Trad IRN"</f>
        <v>Trad IRN</v>
      </c>
      <c r="W542">
        <v>100</v>
      </c>
      <c r="X542" t="s">
        <v>47</v>
      </c>
      <c r="Z542" t="s">
        <v>47</v>
      </c>
      <c r="AB542" t="str">
        <f>"05"</f>
        <v>05</v>
      </c>
      <c r="AC542" t="s">
        <v>48</v>
      </c>
      <c r="AD542" t="s">
        <v>49</v>
      </c>
      <c r="AE542" t="s">
        <v>50</v>
      </c>
      <c r="AF542">
        <v>0</v>
      </c>
      <c r="AG542" t="s">
        <v>56</v>
      </c>
      <c r="AH542" t="str">
        <f>"Trad IRN"</f>
        <v>Trad IRN</v>
      </c>
      <c r="AI542" t="str">
        <f>"Bldg IRN"</f>
        <v>Bldg IRN</v>
      </c>
      <c r="AJ542" t="s">
        <v>48</v>
      </c>
      <c r="AK542" t="s">
        <v>48</v>
      </c>
      <c r="AL542" t="s">
        <v>53</v>
      </c>
      <c r="AM542">
        <v>1113.0999999999999</v>
      </c>
      <c r="AN542">
        <v>1113.0999999999999</v>
      </c>
      <c r="AO542">
        <v>15</v>
      </c>
    </row>
    <row r="543" spans="1:41" x14ac:dyDescent="0.3">
      <c r="A543" t="str">
        <f>"Trad IRN"</f>
        <v>Trad IRN</v>
      </c>
      <c r="B543" t="str">
        <f>"Bldg IRN"</f>
        <v>Bldg IRN</v>
      </c>
      <c r="C543" t="s">
        <v>41</v>
      </c>
      <c r="D543" t="s">
        <v>3</v>
      </c>
      <c r="E543" t="s">
        <v>80</v>
      </c>
      <c r="F543" t="s">
        <v>81</v>
      </c>
      <c r="G543" t="s">
        <v>82</v>
      </c>
      <c r="H543" t="s">
        <v>83</v>
      </c>
      <c r="I543" t="str">
        <f>"Trad IRN"</f>
        <v>Trad IRN</v>
      </c>
      <c r="J543" t="s">
        <v>43</v>
      </c>
      <c r="K543" t="s">
        <v>44</v>
      </c>
      <c r="L543" t="s">
        <v>45</v>
      </c>
      <c r="M543" t="s">
        <v>46</v>
      </c>
      <c r="N543" t="str">
        <f t="shared" si="56"/>
        <v>08/18/2022</v>
      </c>
      <c r="O543" t="str">
        <f t="shared" si="55"/>
        <v>12/31/2500</v>
      </c>
      <c r="P543">
        <v>1</v>
      </c>
      <c r="Q543">
        <v>1</v>
      </c>
      <c r="S543">
        <v>0</v>
      </c>
      <c r="T543">
        <v>1</v>
      </c>
      <c r="U543">
        <v>0</v>
      </c>
      <c r="V543" t="str">
        <f>"Trad IRN"</f>
        <v>Trad IRN</v>
      </c>
      <c r="W543">
        <v>100</v>
      </c>
      <c r="X543" t="s">
        <v>47</v>
      </c>
      <c r="Z543" t="s">
        <v>47</v>
      </c>
      <c r="AB543" t="str">
        <f>"02"</f>
        <v>02</v>
      </c>
      <c r="AC543" t="s">
        <v>48</v>
      </c>
      <c r="AD543" t="s">
        <v>49</v>
      </c>
      <c r="AE543" t="s">
        <v>50</v>
      </c>
      <c r="AF543">
        <v>0</v>
      </c>
      <c r="AG543" t="s">
        <v>56</v>
      </c>
      <c r="AH543" t="str">
        <f>"Trad IRN"</f>
        <v>Trad IRN</v>
      </c>
      <c r="AI543" t="str">
        <f>"Bldg IRN"</f>
        <v>Bldg IRN</v>
      </c>
      <c r="AJ543" t="s">
        <v>48</v>
      </c>
      <c r="AK543" t="s">
        <v>48</v>
      </c>
      <c r="AL543" t="s">
        <v>53</v>
      </c>
      <c r="AM543">
        <v>1113.0999999999999</v>
      </c>
      <c r="AN543">
        <v>1113.0999999999999</v>
      </c>
      <c r="AO543">
        <v>15</v>
      </c>
    </row>
    <row r="544" spans="1:41" x14ac:dyDescent="0.3">
      <c r="A544" t="str">
        <f>"Trad IRN"</f>
        <v>Trad IRN</v>
      </c>
      <c r="B544" t="str">
        <f>"Bldg IRN"</f>
        <v>Bldg IRN</v>
      </c>
      <c r="C544" t="s">
        <v>41</v>
      </c>
      <c r="D544" t="s">
        <v>3</v>
      </c>
      <c r="E544" t="s">
        <v>80</v>
      </c>
      <c r="F544" t="s">
        <v>81</v>
      </c>
      <c r="G544" t="s">
        <v>82</v>
      </c>
      <c r="H544" t="s">
        <v>83</v>
      </c>
      <c r="I544" t="str">
        <f>"Trad IRN"</f>
        <v>Trad IRN</v>
      </c>
      <c r="J544" t="s">
        <v>43</v>
      </c>
      <c r="K544" t="s">
        <v>44</v>
      </c>
      <c r="L544" t="s">
        <v>45</v>
      </c>
      <c r="M544" t="s">
        <v>46</v>
      </c>
      <c r="N544" t="str">
        <f t="shared" si="56"/>
        <v>08/18/2022</v>
      </c>
      <c r="O544" t="str">
        <f t="shared" si="55"/>
        <v>12/31/2500</v>
      </c>
      <c r="P544">
        <v>1</v>
      </c>
      <c r="Q544">
        <v>1</v>
      </c>
      <c r="S544">
        <v>1</v>
      </c>
      <c r="T544">
        <v>1</v>
      </c>
      <c r="U544">
        <v>0</v>
      </c>
      <c r="V544" t="str">
        <f>"Trad IRN"</f>
        <v>Trad IRN</v>
      </c>
      <c r="W544">
        <v>100</v>
      </c>
      <c r="X544" t="s">
        <v>47</v>
      </c>
      <c r="Z544" t="s">
        <v>47</v>
      </c>
      <c r="AB544" t="str">
        <f>"05"</f>
        <v>05</v>
      </c>
      <c r="AC544" t="s">
        <v>48</v>
      </c>
      <c r="AD544" t="s">
        <v>49</v>
      </c>
      <c r="AE544" t="s">
        <v>50</v>
      </c>
      <c r="AF544">
        <v>0</v>
      </c>
      <c r="AG544" t="s">
        <v>56</v>
      </c>
      <c r="AH544" t="str">
        <f>"Trad IRN"</f>
        <v>Trad IRN</v>
      </c>
      <c r="AI544" t="str">
        <f>"Bldg IRN"</f>
        <v>Bldg IRN</v>
      </c>
      <c r="AJ544" t="s">
        <v>48</v>
      </c>
      <c r="AK544" t="s">
        <v>48</v>
      </c>
      <c r="AL544" t="s">
        <v>53</v>
      </c>
      <c r="AM544">
        <v>1113.0999999999999</v>
      </c>
      <c r="AN544">
        <v>1113.0999999999999</v>
      </c>
      <c r="AO544">
        <v>15</v>
      </c>
    </row>
    <row r="545" spans="1:41" x14ac:dyDescent="0.3">
      <c r="A545" t="str">
        <f>"Trad IRN"</f>
        <v>Trad IRN</v>
      </c>
      <c r="B545" t="str">
        <f>"Bldg IRN"</f>
        <v>Bldg IRN</v>
      </c>
      <c r="C545" t="s">
        <v>41</v>
      </c>
      <c r="D545" t="s">
        <v>3</v>
      </c>
      <c r="E545" t="s">
        <v>80</v>
      </c>
      <c r="F545" t="s">
        <v>81</v>
      </c>
      <c r="G545" t="s">
        <v>82</v>
      </c>
      <c r="H545" t="s">
        <v>83</v>
      </c>
      <c r="I545" t="str">
        <f>"Trad IRN"</f>
        <v>Trad IRN</v>
      </c>
      <c r="J545" t="s">
        <v>43</v>
      </c>
      <c r="K545" t="s">
        <v>44</v>
      </c>
      <c r="L545" t="s">
        <v>45</v>
      </c>
      <c r="M545" t="s">
        <v>46</v>
      </c>
      <c r="N545" t="str">
        <f t="shared" si="56"/>
        <v>08/18/2022</v>
      </c>
      <c r="O545" t="str">
        <f t="shared" si="55"/>
        <v>12/31/2500</v>
      </c>
      <c r="P545">
        <v>1</v>
      </c>
      <c r="Q545">
        <v>1</v>
      </c>
      <c r="S545">
        <v>1</v>
      </c>
      <c r="T545">
        <v>1</v>
      </c>
      <c r="U545">
        <v>0</v>
      </c>
      <c r="V545" t="str">
        <f>"Trad IRN"</f>
        <v>Trad IRN</v>
      </c>
      <c r="W545">
        <v>100</v>
      </c>
      <c r="X545" t="s">
        <v>47</v>
      </c>
      <c r="Z545" t="s">
        <v>47</v>
      </c>
      <c r="AB545" t="str">
        <f>"05"</f>
        <v>05</v>
      </c>
      <c r="AC545" t="s">
        <v>48</v>
      </c>
      <c r="AD545" t="s">
        <v>49</v>
      </c>
      <c r="AE545" t="s">
        <v>50</v>
      </c>
      <c r="AF545">
        <v>0</v>
      </c>
      <c r="AG545" t="s">
        <v>56</v>
      </c>
      <c r="AH545" t="str">
        <f>"Trad IRN"</f>
        <v>Trad IRN</v>
      </c>
      <c r="AI545" t="str">
        <f>"Bldg IRN"</f>
        <v>Bldg IRN</v>
      </c>
      <c r="AJ545" t="s">
        <v>48</v>
      </c>
      <c r="AK545" t="s">
        <v>48</v>
      </c>
      <c r="AL545" t="s">
        <v>53</v>
      </c>
      <c r="AM545">
        <v>1113.0999999999999</v>
      </c>
      <c r="AN545">
        <v>1113.0999999999999</v>
      </c>
      <c r="AO545">
        <v>15</v>
      </c>
    </row>
    <row r="546" spans="1:41" x14ac:dyDescent="0.3">
      <c r="A546" t="str">
        <f>"Trad IRN"</f>
        <v>Trad IRN</v>
      </c>
      <c r="B546" t="str">
        <f>"Bldg IRN"</f>
        <v>Bldg IRN</v>
      </c>
      <c r="C546" t="s">
        <v>41</v>
      </c>
      <c r="D546" t="s">
        <v>3</v>
      </c>
      <c r="E546" t="s">
        <v>80</v>
      </c>
      <c r="F546" t="s">
        <v>81</v>
      </c>
      <c r="G546" t="s">
        <v>82</v>
      </c>
      <c r="H546" t="s">
        <v>83</v>
      </c>
      <c r="I546" t="str">
        <f>"Trad IRN"</f>
        <v>Trad IRN</v>
      </c>
      <c r="J546" t="s">
        <v>43</v>
      </c>
      <c r="K546" t="s">
        <v>44</v>
      </c>
      <c r="L546" t="s">
        <v>45</v>
      </c>
      <c r="M546" t="s">
        <v>46</v>
      </c>
      <c r="N546" t="str">
        <f t="shared" si="56"/>
        <v>08/18/2022</v>
      </c>
      <c r="O546" t="str">
        <f t="shared" si="55"/>
        <v>12/31/2500</v>
      </c>
      <c r="P546">
        <v>1</v>
      </c>
      <c r="Q546">
        <v>1</v>
      </c>
      <c r="S546">
        <v>0</v>
      </c>
      <c r="T546">
        <v>1</v>
      </c>
      <c r="U546">
        <v>0</v>
      </c>
      <c r="V546" t="str">
        <f>"Trad IRN"</f>
        <v>Trad IRN</v>
      </c>
      <c r="W546">
        <v>100</v>
      </c>
      <c r="X546" t="s">
        <v>47</v>
      </c>
      <c r="Z546" t="s">
        <v>47</v>
      </c>
      <c r="AB546" t="str">
        <f>"03"</f>
        <v>03</v>
      </c>
      <c r="AC546" t="s">
        <v>48</v>
      </c>
      <c r="AD546" t="s">
        <v>49</v>
      </c>
      <c r="AE546" t="s">
        <v>50</v>
      </c>
      <c r="AF546">
        <v>0</v>
      </c>
      <c r="AG546" t="s">
        <v>56</v>
      </c>
      <c r="AH546" t="str">
        <f>"Trad IRN"</f>
        <v>Trad IRN</v>
      </c>
      <c r="AI546" t="str">
        <f>"Bldg IRN"</f>
        <v>Bldg IRN</v>
      </c>
      <c r="AJ546" t="s">
        <v>48</v>
      </c>
      <c r="AK546" t="s">
        <v>48</v>
      </c>
      <c r="AL546" t="s">
        <v>53</v>
      </c>
      <c r="AM546">
        <v>1113.0999999999999</v>
      </c>
      <c r="AN546">
        <v>1113.0999999999999</v>
      </c>
      <c r="AO546">
        <v>15</v>
      </c>
    </row>
    <row r="547" spans="1:41" x14ac:dyDescent="0.3">
      <c r="A547" t="str">
        <f>"Trad IRN"</f>
        <v>Trad IRN</v>
      </c>
      <c r="B547" t="str">
        <f>"Bldg IRN"</f>
        <v>Bldg IRN</v>
      </c>
      <c r="C547" t="s">
        <v>41</v>
      </c>
      <c r="D547" t="s">
        <v>3</v>
      </c>
      <c r="E547" t="s">
        <v>80</v>
      </c>
      <c r="F547" t="s">
        <v>81</v>
      </c>
      <c r="G547" t="s">
        <v>82</v>
      </c>
      <c r="H547" t="s">
        <v>83</v>
      </c>
      <c r="I547" t="str">
        <f>"Trad IRN"</f>
        <v>Trad IRN</v>
      </c>
      <c r="J547" t="s">
        <v>43</v>
      </c>
      <c r="K547" t="s">
        <v>44</v>
      </c>
      <c r="L547" t="s">
        <v>45</v>
      </c>
      <c r="M547" t="s">
        <v>46</v>
      </c>
      <c r="N547" t="str">
        <f t="shared" si="56"/>
        <v>08/18/2022</v>
      </c>
      <c r="O547" t="str">
        <f t="shared" si="55"/>
        <v>12/31/2500</v>
      </c>
      <c r="P547">
        <v>1</v>
      </c>
      <c r="Q547">
        <v>1</v>
      </c>
      <c r="S547">
        <v>0</v>
      </c>
      <c r="T547">
        <v>1</v>
      </c>
      <c r="U547">
        <v>0</v>
      </c>
      <c r="V547" t="str">
        <f>"Trad IRN"</f>
        <v>Trad IRN</v>
      </c>
      <c r="W547">
        <v>100</v>
      </c>
      <c r="X547" t="s">
        <v>47</v>
      </c>
      <c r="Z547" t="s">
        <v>47</v>
      </c>
      <c r="AB547" t="str">
        <f>"03"</f>
        <v>03</v>
      </c>
      <c r="AC547" t="s">
        <v>48</v>
      </c>
      <c r="AD547" t="s">
        <v>49</v>
      </c>
      <c r="AE547" t="s">
        <v>50</v>
      </c>
      <c r="AF547">
        <v>0</v>
      </c>
      <c r="AG547" t="s">
        <v>56</v>
      </c>
      <c r="AH547" t="str">
        <f>"Trad IRN"</f>
        <v>Trad IRN</v>
      </c>
      <c r="AI547" t="str">
        <f>"Bldg IRN"</f>
        <v>Bldg IRN</v>
      </c>
      <c r="AJ547" t="s">
        <v>48</v>
      </c>
      <c r="AK547" t="s">
        <v>48</v>
      </c>
      <c r="AL547" t="s">
        <v>53</v>
      </c>
      <c r="AM547">
        <v>1113.0999999999999</v>
      </c>
      <c r="AN547">
        <v>1113.0999999999999</v>
      </c>
      <c r="AO547">
        <v>15</v>
      </c>
    </row>
    <row r="548" spans="1:41" x14ac:dyDescent="0.3">
      <c r="A548" t="str">
        <f>"Trad IRN"</f>
        <v>Trad IRN</v>
      </c>
      <c r="B548" t="str">
        <f>"Bldg IRN"</f>
        <v>Bldg IRN</v>
      </c>
      <c r="C548" t="s">
        <v>41</v>
      </c>
      <c r="D548" t="s">
        <v>3</v>
      </c>
      <c r="E548" t="s">
        <v>80</v>
      </c>
      <c r="F548" t="s">
        <v>81</v>
      </c>
      <c r="G548" t="s">
        <v>82</v>
      </c>
      <c r="H548" t="s">
        <v>83</v>
      </c>
      <c r="I548" t="str">
        <f>"Trad IRN"</f>
        <v>Trad IRN</v>
      </c>
      <c r="J548" t="s">
        <v>43</v>
      </c>
      <c r="K548" t="s">
        <v>44</v>
      </c>
      <c r="L548" t="s">
        <v>45</v>
      </c>
      <c r="M548" t="s">
        <v>46</v>
      </c>
      <c r="N548" t="str">
        <f t="shared" si="56"/>
        <v>08/18/2022</v>
      </c>
      <c r="O548" t="str">
        <f t="shared" si="55"/>
        <v>12/31/2500</v>
      </c>
      <c r="P548">
        <v>1</v>
      </c>
      <c r="Q548">
        <v>1</v>
      </c>
      <c r="R548">
        <v>1</v>
      </c>
      <c r="S548">
        <v>0</v>
      </c>
      <c r="T548">
        <v>1</v>
      </c>
      <c r="U548">
        <v>0</v>
      </c>
      <c r="V548" t="str">
        <f>"Trad IRN"</f>
        <v>Trad IRN</v>
      </c>
      <c r="W548">
        <v>100</v>
      </c>
      <c r="X548" t="s">
        <v>47</v>
      </c>
      <c r="Z548" t="s">
        <v>47</v>
      </c>
      <c r="AB548" t="str">
        <f>"05"</f>
        <v>05</v>
      </c>
      <c r="AC548" t="str">
        <f>"10"</f>
        <v>10</v>
      </c>
      <c r="AD548" t="str">
        <f>"2"</f>
        <v>2</v>
      </c>
      <c r="AE548" t="s">
        <v>50</v>
      </c>
      <c r="AF548">
        <v>0</v>
      </c>
      <c r="AG548" t="s">
        <v>56</v>
      </c>
      <c r="AH548" t="str">
        <f>"Trad IRN"</f>
        <v>Trad IRN</v>
      </c>
      <c r="AI548" t="str">
        <f>"Bldg IRN"</f>
        <v>Bldg IRN</v>
      </c>
      <c r="AJ548" t="s">
        <v>48</v>
      </c>
      <c r="AK548" t="s">
        <v>48</v>
      </c>
      <c r="AL548" t="s">
        <v>53</v>
      </c>
      <c r="AM548">
        <v>1113.0999999999999</v>
      </c>
      <c r="AN548">
        <v>1113.0999999999999</v>
      </c>
      <c r="AO548">
        <v>15</v>
      </c>
    </row>
    <row r="549" spans="1:41" x14ac:dyDescent="0.3">
      <c r="A549" t="str">
        <f>"Trad IRN"</f>
        <v>Trad IRN</v>
      </c>
      <c r="B549" t="str">
        <f>"Bldg IRN"</f>
        <v>Bldg IRN</v>
      </c>
      <c r="C549" t="s">
        <v>41</v>
      </c>
      <c r="D549" t="s">
        <v>3</v>
      </c>
      <c r="E549" t="s">
        <v>80</v>
      </c>
      <c r="F549" t="s">
        <v>81</v>
      </c>
      <c r="G549" t="s">
        <v>82</v>
      </c>
      <c r="H549" t="s">
        <v>83</v>
      </c>
      <c r="I549" t="str">
        <f>"Trad IRN"</f>
        <v>Trad IRN</v>
      </c>
      <c r="J549" t="s">
        <v>43</v>
      </c>
      <c r="K549" t="s">
        <v>44</v>
      </c>
      <c r="L549" t="s">
        <v>45</v>
      </c>
      <c r="M549" t="s">
        <v>46</v>
      </c>
      <c r="N549" t="str">
        <f t="shared" si="56"/>
        <v>08/18/2022</v>
      </c>
      <c r="O549" t="str">
        <f t="shared" si="55"/>
        <v>12/31/2500</v>
      </c>
      <c r="P549">
        <v>1</v>
      </c>
      <c r="Q549">
        <v>1</v>
      </c>
      <c r="R549">
        <v>1</v>
      </c>
      <c r="S549">
        <v>0</v>
      </c>
      <c r="T549">
        <v>1</v>
      </c>
      <c r="U549">
        <v>0</v>
      </c>
      <c r="V549" t="str">
        <f>"Trad IRN"</f>
        <v>Trad IRN</v>
      </c>
      <c r="W549">
        <v>100</v>
      </c>
      <c r="X549" t="s">
        <v>47</v>
      </c>
      <c r="Z549" t="s">
        <v>47</v>
      </c>
      <c r="AB549" t="s">
        <v>57</v>
      </c>
      <c r="AC549" t="str">
        <f>"12"</f>
        <v>12</v>
      </c>
      <c r="AD549" t="str">
        <f>"6"</f>
        <v>6</v>
      </c>
      <c r="AE549" t="s">
        <v>50</v>
      </c>
      <c r="AF549">
        <v>0</v>
      </c>
      <c r="AG549" t="s">
        <v>56</v>
      </c>
      <c r="AH549" t="str">
        <f>"Trad IRN"</f>
        <v>Trad IRN</v>
      </c>
      <c r="AI549" t="str">
        <f>"Bldg IRN"</f>
        <v>Bldg IRN</v>
      </c>
      <c r="AJ549" t="s">
        <v>48</v>
      </c>
      <c r="AK549" t="s">
        <v>48</v>
      </c>
      <c r="AL549" t="s">
        <v>53</v>
      </c>
      <c r="AM549">
        <v>1113.0999999999999</v>
      </c>
      <c r="AN549">
        <v>1113.0999999999999</v>
      </c>
      <c r="AO549">
        <v>15</v>
      </c>
    </row>
    <row r="550" spans="1:41" x14ac:dyDescent="0.3">
      <c r="A550" t="str">
        <f>"Trad IRN"</f>
        <v>Trad IRN</v>
      </c>
      <c r="B550" t="str">
        <f>"Bldg IRN"</f>
        <v>Bldg IRN</v>
      </c>
      <c r="C550" t="s">
        <v>41</v>
      </c>
      <c r="D550" t="s">
        <v>3</v>
      </c>
      <c r="E550" t="s">
        <v>80</v>
      </c>
      <c r="F550" t="s">
        <v>81</v>
      </c>
      <c r="G550" t="s">
        <v>82</v>
      </c>
      <c r="H550" t="s">
        <v>83</v>
      </c>
      <c r="I550" t="str">
        <f>"Trad IRN"</f>
        <v>Trad IRN</v>
      </c>
      <c r="J550" t="s">
        <v>43</v>
      </c>
      <c r="K550" t="s">
        <v>44</v>
      </c>
      <c r="L550" t="s">
        <v>45</v>
      </c>
      <c r="M550" t="s">
        <v>46</v>
      </c>
      <c r="N550" t="str">
        <f t="shared" si="56"/>
        <v>08/18/2022</v>
      </c>
      <c r="O550" t="str">
        <f t="shared" si="55"/>
        <v>12/31/2500</v>
      </c>
      <c r="P550">
        <v>1</v>
      </c>
      <c r="Q550">
        <v>1</v>
      </c>
      <c r="S550">
        <v>0</v>
      </c>
      <c r="T550">
        <v>1</v>
      </c>
      <c r="U550">
        <v>0</v>
      </c>
      <c r="V550" t="str">
        <f>"Trad IRN"</f>
        <v>Trad IRN</v>
      </c>
      <c r="W550">
        <v>100</v>
      </c>
      <c r="X550" t="s">
        <v>47</v>
      </c>
      <c r="Z550" t="s">
        <v>47</v>
      </c>
      <c r="AB550" t="str">
        <f>"03"</f>
        <v>03</v>
      </c>
      <c r="AC550" t="s">
        <v>48</v>
      </c>
      <c r="AD550" t="s">
        <v>49</v>
      </c>
      <c r="AE550" t="s">
        <v>50</v>
      </c>
      <c r="AF550">
        <v>0</v>
      </c>
      <c r="AG550" t="s">
        <v>56</v>
      </c>
      <c r="AH550" t="str">
        <f>"Trad IRN"</f>
        <v>Trad IRN</v>
      </c>
      <c r="AI550" t="str">
        <f>"Bldg IRN"</f>
        <v>Bldg IRN</v>
      </c>
      <c r="AJ550" t="s">
        <v>48</v>
      </c>
      <c r="AK550" t="s">
        <v>48</v>
      </c>
      <c r="AL550" t="s">
        <v>53</v>
      </c>
      <c r="AM550">
        <v>1113.0999999999999</v>
      </c>
      <c r="AN550">
        <v>1113.0999999999999</v>
      </c>
      <c r="AO550">
        <v>15</v>
      </c>
    </row>
    <row r="551" spans="1:41" x14ac:dyDescent="0.3">
      <c r="A551" t="str">
        <f>"Trad IRN"</f>
        <v>Trad IRN</v>
      </c>
      <c r="B551" t="str">
        <f>"Bldg IRN"</f>
        <v>Bldg IRN</v>
      </c>
      <c r="C551" t="s">
        <v>41</v>
      </c>
      <c r="D551" t="s">
        <v>3</v>
      </c>
      <c r="E551" t="s">
        <v>80</v>
      </c>
      <c r="F551" t="s">
        <v>81</v>
      </c>
      <c r="G551" t="s">
        <v>82</v>
      </c>
      <c r="H551" t="s">
        <v>83</v>
      </c>
      <c r="I551" t="str">
        <f>"Trad IRN"</f>
        <v>Trad IRN</v>
      </c>
      <c r="J551" t="s">
        <v>43</v>
      </c>
      <c r="K551" t="s">
        <v>44</v>
      </c>
      <c r="L551" t="s">
        <v>45</v>
      </c>
      <c r="M551" t="s">
        <v>46</v>
      </c>
      <c r="N551" t="str">
        <f t="shared" si="56"/>
        <v>08/18/2022</v>
      </c>
      <c r="O551" t="str">
        <f t="shared" si="55"/>
        <v>12/31/2500</v>
      </c>
      <c r="P551">
        <v>1</v>
      </c>
      <c r="Q551">
        <v>1</v>
      </c>
      <c r="R551">
        <v>1</v>
      </c>
      <c r="S551">
        <v>0</v>
      </c>
      <c r="T551">
        <v>1</v>
      </c>
      <c r="U551">
        <v>0</v>
      </c>
      <c r="V551" t="str">
        <f>"Trad IRN"</f>
        <v>Trad IRN</v>
      </c>
      <c r="W551">
        <v>100</v>
      </c>
      <c r="X551" t="s">
        <v>47</v>
      </c>
      <c r="Z551" t="s">
        <v>47</v>
      </c>
      <c r="AB551" t="str">
        <f>"03"</f>
        <v>03</v>
      </c>
      <c r="AC551" t="str">
        <f>"10"</f>
        <v>10</v>
      </c>
      <c r="AD551" t="str">
        <f>"2"</f>
        <v>2</v>
      </c>
      <c r="AE551" t="s">
        <v>50</v>
      </c>
      <c r="AF551">
        <v>0</v>
      </c>
      <c r="AG551" t="s">
        <v>56</v>
      </c>
      <c r="AH551" t="str">
        <f>"Trad IRN"</f>
        <v>Trad IRN</v>
      </c>
      <c r="AI551" t="str">
        <f>"Bldg IRN"</f>
        <v>Bldg IRN</v>
      </c>
      <c r="AJ551" t="s">
        <v>48</v>
      </c>
      <c r="AK551" t="s">
        <v>48</v>
      </c>
      <c r="AL551" t="s">
        <v>53</v>
      </c>
      <c r="AM551">
        <v>1113.0999999999999</v>
      </c>
      <c r="AN551">
        <v>1113.0999999999999</v>
      </c>
      <c r="AO551">
        <v>15</v>
      </c>
    </row>
    <row r="552" spans="1:41" x14ac:dyDescent="0.3">
      <c r="A552" t="str">
        <f>"Trad IRN"</f>
        <v>Trad IRN</v>
      </c>
      <c r="B552" t="str">
        <f>"Bldg IRN"</f>
        <v>Bldg IRN</v>
      </c>
      <c r="C552" t="s">
        <v>41</v>
      </c>
      <c r="D552" t="s">
        <v>3</v>
      </c>
      <c r="E552" t="s">
        <v>80</v>
      </c>
      <c r="F552" t="s">
        <v>81</v>
      </c>
      <c r="G552" t="s">
        <v>82</v>
      </c>
      <c r="H552" t="s">
        <v>83</v>
      </c>
      <c r="I552" t="str">
        <f>"Trad IRN"</f>
        <v>Trad IRN</v>
      </c>
      <c r="J552" t="s">
        <v>43</v>
      </c>
      <c r="K552" t="s">
        <v>44</v>
      </c>
      <c r="L552" t="s">
        <v>45</v>
      </c>
      <c r="M552" t="s">
        <v>46</v>
      </c>
      <c r="N552" t="str">
        <f t="shared" si="56"/>
        <v>08/18/2022</v>
      </c>
      <c r="O552" t="str">
        <f t="shared" si="55"/>
        <v>12/31/2500</v>
      </c>
      <c r="P552">
        <v>1</v>
      </c>
      <c r="Q552">
        <v>1</v>
      </c>
      <c r="R552">
        <v>1</v>
      </c>
      <c r="S552">
        <v>0</v>
      </c>
      <c r="T552">
        <v>1</v>
      </c>
      <c r="U552">
        <v>0</v>
      </c>
      <c r="V552" t="str">
        <f>"Trad IRN"</f>
        <v>Trad IRN</v>
      </c>
      <c r="W552">
        <v>100</v>
      </c>
      <c r="X552" t="s">
        <v>47</v>
      </c>
      <c r="Z552" t="s">
        <v>47</v>
      </c>
      <c r="AB552" t="str">
        <f>"04"</f>
        <v>04</v>
      </c>
      <c r="AC552" t="str">
        <f>"10"</f>
        <v>10</v>
      </c>
      <c r="AD552" t="str">
        <f>"2"</f>
        <v>2</v>
      </c>
      <c r="AE552" t="s">
        <v>50</v>
      </c>
      <c r="AF552">
        <v>0</v>
      </c>
      <c r="AG552" t="s">
        <v>56</v>
      </c>
      <c r="AH552" t="str">
        <f>"Trad IRN"</f>
        <v>Trad IRN</v>
      </c>
      <c r="AI552" t="str">
        <f>"Bldg IRN"</f>
        <v>Bldg IRN</v>
      </c>
      <c r="AJ552" t="s">
        <v>48</v>
      </c>
      <c r="AK552" t="s">
        <v>48</v>
      </c>
      <c r="AL552" t="s">
        <v>53</v>
      </c>
      <c r="AM552">
        <v>1113.0999999999999</v>
      </c>
      <c r="AN552">
        <v>1113.0999999999999</v>
      </c>
      <c r="AO552">
        <v>15</v>
      </c>
    </row>
    <row r="553" spans="1:41" x14ac:dyDescent="0.3">
      <c r="A553" t="str">
        <f>"Trad IRN"</f>
        <v>Trad IRN</v>
      </c>
      <c r="B553" t="str">
        <f>"Bldg IRN"</f>
        <v>Bldg IRN</v>
      </c>
      <c r="C553" t="s">
        <v>41</v>
      </c>
      <c r="D553" t="s">
        <v>3</v>
      </c>
      <c r="E553" t="s">
        <v>80</v>
      </c>
      <c r="F553" t="s">
        <v>81</v>
      </c>
      <c r="G553" t="s">
        <v>82</v>
      </c>
      <c r="H553" t="s">
        <v>83</v>
      </c>
      <c r="I553" t="str">
        <f>"Trad IRN"</f>
        <v>Trad IRN</v>
      </c>
      <c r="J553" t="s">
        <v>43</v>
      </c>
      <c r="K553" t="s">
        <v>44</v>
      </c>
      <c r="L553" t="s">
        <v>45</v>
      </c>
      <c r="M553" t="s">
        <v>46</v>
      </c>
      <c r="N553" t="str">
        <f t="shared" si="56"/>
        <v>08/18/2022</v>
      </c>
      <c r="O553" t="str">
        <f t="shared" si="55"/>
        <v>12/31/2500</v>
      </c>
      <c r="P553">
        <v>1</v>
      </c>
      <c r="Q553">
        <v>1</v>
      </c>
      <c r="S553">
        <v>0</v>
      </c>
      <c r="T553">
        <v>1</v>
      </c>
      <c r="U553">
        <v>0</v>
      </c>
      <c r="V553" t="str">
        <f>"Trad IRN"</f>
        <v>Trad IRN</v>
      </c>
      <c r="W553">
        <v>100</v>
      </c>
      <c r="X553" t="s">
        <v>47</v>
      </c>
      <c r="Z553" t="s">
        <v>47</v>
      </c>
      <c r="AB553" t="str">
        <f>"01"</f>
        <v>01</v>
      </c>
      <c r="AC553" t="s">
        <v>48</v>
      </c>
      <c r="AD553" t="s">
        <v>49</v>
      </c>
      <c r="AE553" t="s">
        <v>50</v>
      </c>
      <c r="AF553">
        <v>0</v>
      </c>
      <c r="AG553" t="s">
        <v>56</v>
      </c>
      <c r="AH553" t="str">
        <f>"Trad IRN"</f>
        <v>Trad IRN</v>
      </c>
      <c r="AI553" t="str">
        <f>"Bldg IRN"</f>
        <v>Bldg IRN</v>
      </c>
      <c r="AJ553" t="s">
        <v>48</v>
      </c>
      <c r="AK553" t="s">
        <v>48</v>
      </c>
      <c r="AL553" t="s">
        <v>53</v>
      </c>
      <c r="AM553">
        <v>1113.0999999999999</v>
      </c>
      <c r="AN553">
        <v>1113.0999999999999</v>
      </c>
      <c r="AO553">
        <v>15</v>
      </c>
    </row>
    <row r="554" spans="1:41" x14ac:dyDescent="0.3">
      <c r="A554" t="str">
        <f>"Trad IRN"</f>
        <v>Trad IRN</v>
      </c>
      <c r="B554" t="str">
        <f>"Bldg IRN"</f>
        <v>Bldg IRN</v>
      </c>
      <c r="C554" t="s">
        <v>41</v>
      </c>
      <c r="D554" t="s">
        <v>3</v>
      </c>
      <c r="E554" t="s">
        <v>80</v>
      </c>
      <c r="F554" t="s">
        <v>81</v>
      </c>
      <c r="G554" t="s">
        <v>82</v>
      </c>
      <c r="H554" t="s">
        <v>83</v>
      </c>
      <c r="I554" t="str">
        <f>"Trad IRN"</f>
        <v>Trad IRN</v>
      </c>
      <c r="J554" t="s">
        <v>43</v>
      </c>
      <c r="K554" t="s">
        <v>44</v>
      </c>
      <c r="L554" t="s">
        <v>45</v>
      </c>
      <c r="M554" t="s">
        <v>46</v>
      </c>
      <c r="N554" t="str">
        <f>"11/30/2022"</f>
        <v>11/30/2022</v>
      </c>
      <c r="O554" t="str">
        <f t="shared" si="55"/>
        <v>12/31/2500</v>
      </c>
      <c r="P554">
        <v>0.62290900000000005</v>
      </c>
      <c r="Q554">
        <v>0.62290900000000005</v>
      </c>
      <c r="S554">
        <v>0</v>
      </c>
      <c r="T554">
        <v>0.62290900000000005</v>
      </c>
      <c r="U554">
        <v>0</v>
      </c>
      <c r="V554" t="str">
        <f>"Trad IRN"</f>
        <v>Trad IRN</v>
      </c>
      <c r="W554">
        <v>100</v>
      </c>
      <c r="X554" t="s">
        <v>47</v>
      </c>
      <c r="Z554" t="s">
        <v>47</v>
      </c>
      <c r="AB554" t="str">
        <f>"04"</f>
        <v>04</v>
      </c>
      <c r="AC554" t="s">
        <v>48</v>
      </c>
      <c r="AD554" t="s">
        <v>49</v>
      </c>
      <c r="AE554" t="s">
        <v>55</v>
      </c>
      <c r="AF554">
        <v>0</v>
      </c>
      <c r="AG554" t="s">
        <v>56</v>
      </c>
      <c r="AH554" t="str">
        <f>"Trad IRN"</f>
        <v>Trad IRN</v>
      </c>
      <c r="AI554" t="str">
        <f>"Bldg IRN"</f>
        <v>Bldg IRN</v>
      </c>
      <c r="AJ554" t="s">
        <v>48</v>
      </c>
      <c r="AK554" t="s">
        <v>48</v>
      </c>
      <c r="AL554" t="s">
        <v>53</v>
      </c>
      <c r="AM554">
        <v>693.36</v>
      </c>
      <c r="AN554">
        <v>1113.0999999999999</v>
      </c>
      <c r="AO554">
        <v>15</v>
      </c>
    </row>
    <row r="555" spans="1:41" x14ac:dyDescent="0.3">
      <c r="A555" t="str">
        <f>"Trad IRN"</f>
        <v>Trad IRN</v>
      </c>
      <c r="B555" t="str">
        <f>"Bldg IRN"</f>
        <v>Bldg IRN</v>
      </c>
      <c r="C555" t="s">
        <v>41</v>
      </c>
      <c r="D555" t="s">
        <v>3</v>
      </c>
      <c r="E555" t="s">
        <v>80</v>
      </c>
      <c r="F555" t="s">
        <v>81</v>
      </c>
      <c r="G555" t="s">
        <v>82</v>
      </c>
      <c r="H555" t="s">
        <v>83</v>
      </c>
      <c r="I555" t="str">
        <f>"Trad IRN"</f>
        <v>Trad IRN</v>
      </c>
      <c r="J555" t="s">
        <v>43</v>
      </c>
      <c r="K555" t="s">
        <v>44</v>
      </c>
      <c r="L555" t="s">
        <v>45</v>
      </c>
      <c r="M555" t="s">
        <v>46</v>
      </c>
      <c r="N555" t="str">
        <f t="shared" ref="N555:N568" si="57">"08/18/2022"</f>
        <v>08/18/2022</v>
      </c>
      <c r="O555" t="str">
        <f>"11/29/2022"</f>
        <v>11/29/2022</v>
      </c>
      <c r="P555">
        <v>0.37709100000000001</v>
      </c>
      <c r="Q555">
        <v>0.37709100000000001</v>
      </c>
      <c r="S555">
        <v>0</v>
      </c>
      <c r="T555">
        <v>0.37709100000000001</v>
      </c>
      <c r="U555">
        <v>0</v>
      </c>
      <c r="V555" t="str">
        <f>"Trad IRN"</f>
        <v>Trad IRN</v>
      </c>
      <c r="W555">
        <v>100</v>
      </c>
      <c r="X555" t="s">
        <v>47</v>
      </c>
      <c r="Z555" t="s">
        <v>47</v>
      </c>
      <c r="AB555" t="str">
        <f>"04"</f>
        <v>04</v>
      </c>
      <c r="AC555" t="s">
        <v>48</v>
      </c>
      <c r="AD555" t="s">
        <v>49</v>
      </c>
      <c r="AE555" t="s">
        <v>50</v>
      </c>
      <c r="AF555">
        <v>0</v>
      </c>
      <c r="AG555" t="s">
        <v>56</v>
      </c>
      <c r="AH555" t="str">
        <f>"Trad IRN"</f>
        <v>Trad IRN</v>
      </c>
      <c r="AI555" t="str">
        <f>"Bldg IRN"</f>
        <v>Bldg IRN</v>
      </c>
      <c r="AJ555" t="s">
        <v>48</v>
      </c>
      <c r="AK555" t="s">
        <v>48</v>
      </c>
      <c r="AL555" t="s">
        <v>53</v>
      </c>
      <c r="AM555">
        <v>419.74</v>
      </c>
      <c r="AN555">
        <v>1113.0999999999999</v>
      </c>
      <c r="AO555">
        <v>15</v>
      </c>
    </row>
    <row r="556" spans="1:41" x14ac:dyDescent="0.3">
      <c r="A556" t="str">
        <f>"Trad IRN"</f>
        <v>Trad IRN</v>
      </c>
      <c r="B556" t="str">
        <f>"Bldg IRN"</f>
        <v>Bldg IRN</v>
      </c>
      <c r="C556" t="s">
        <v>41</v>
      </c>
      <c r="D556" t="s">
        <v>3</v>
      </c>
      <c r="E556" t="s">
        <v>80</v>
      </c>
      <c r="F556" t="s">
        <v>81</v>
      </c>
      <c r="G556" t="s">
        <v>82</v>
      </c>
      <c r="H556" t="s">
        <v>83</v>
      </c>
      <c r="I556" t="str">
        <f>"Trad IRN"</f>
        <v>Trad IRN</v>
      </c>
      <c r="J556" t="s">
        <v>43</v>
      </c>
      <c r="K556" t="s">
        <v>44</v>
      </c>
      <c r="L556" t="s">
        <v>45</v>
      </c>
      <c r="M556" t="s">
        <v>46</v>
      </c>
      <c r="N556" t="str">
        <f t="shared" si="57"/>
        <v>08/18/2022</v>
      </c>
      <c r="O556" t="str">
        <f t="shared" ref="O556:O562" si="58">"12/31/2500"</f>
        <v>12/31/2500</v>
      </c>
      <c r="P556">
        <v>1</v>
      </c>
      <c r="Q556">
        <v>1</v>
      </c>
      <c r="S556">
        <v>0</v>
      </c>
      <c r="T556">
        <v>1</v>
      </c>
      <c r="U556">
        <v>0</v>
      </c>
      <c r="V556" t="str">
        <f>"Trad IRN"</f>
        <v>Trad IRN</v>
      </c>
      <c r="W556">
        <v>100</v>
      </c>
      <c r="X556" t="s">
        <v>47</v>
      </c>
      <c r="Z556" t="s">
        <v>47</v>
      </c>
      <c r="AB556" t="str">
        <f>"05"</f>
        <v>05</v>
      </c>
      <c r="AC556" t="s">
        <v>48</v>
      </c>
      <c r="AD556" t="s">
        <v>49</v>
      </c>
      <c r="AE556" t="s">
        <v>50</v>
      </c>
      <c r="AF556">
        <v>0</v>
      </c>
      <c r="AG556" t="s">
        <v>56</v>
      </c>
      <c r="AH556" t="str">
        <f>"Trad IRN"</f>
        <v>Trad IRN</v>
      </c>
      <c r="AI556" t="str">
        <f>"Bldg IRN"</f>
        <v>Bldg IRN</v>
      </c>
      <c r="AJ556" t="s">
        <v>48</v>
      </c>
      <c r="AK556" t="s">
        <v>48</v>
      </c>
      <c r="AL556" t="s">
        <v>53</v>
      </c>
      <c r="AM556">
        <v>1113.0999999999999</v>
      </c>
      <c r="AN556">
        <v>1113.0999999999999</v>
      </c>
      <c r="AO556">
        <v>15</v>
      </c>
    </row>
    <row r="557" spans="1:41" x14ac:dyDescent="0.3">
      <c r="A557" t="str">
        <f>"Trad IRN"</f>
        <v>Trad IRN</v>
      </c>
      <c r="B557" t="str">
        <f>"Bldg IRN"</f>
        <v>Bldg IRN</v>
      </c>
      <c r="C557" t="s">
        <v>41</v>
      </c>
      <c r="D557" t="s">
        <v>3</v>
      </c>
      <c r="E557" t="s">
        <v>80</v>
      </c>
      <c r="F557" t="s">
        <v>81</v>
      </c>
      <c r="G557" t="s">
        <v>82</v>
      </c>
      <c r="H557" t="s">
        <v>83</v>
      </c>
      <c r="I557" t="str">
        <f>"Trad IRN"</f>
        <v>Trad IRN</v>
      </c>
      <c r="J557" t="s">
        <v>43</v>
      </c>
      <c r="K557" t="s">
        <v>44</v>
      </c>
      <c r="L557" t="s">
        <v>45</v>
      </c>
      <c r="M557" t="s">
        <v>46</v>
      </c>
      <c r="N557" t="str">
        <f t="shared" si="57"/>
        <v>08/18/2022</v>
      </c>
      <c r="O557" t="str">
        <f t="shared" si="58"/>
        <v>12/31/2500</v>
      </c>
      <c r="P557">
        <v>1</v>
      </c>
      <c r="Q557">
        <v>1</v>
      </c>
      <c r="R557">
        <v>1</v>
      </c>
      <c r="S557">
        <v>0</v>
      </c>
      <c r="T557">
        <v>1</v>
      </c>
      <c r="U557">
        <v>0</v>
      </c>
      <c r="V557" t="str">
        <f>"Trad IRN"</f>
        <v>Trad IRN</v>
      </c>
      <c r="W557">
        <v>100</v>
      </c>
      <c r="X557" t="s">
        <v>47</v>
      </c>
      <c r="Z557" t="s">
        <v>47</v>
      </c>
      <c r="AB557" t="s">
        <v>57</v>
      </c>
      <c r="AC557" t="str">
        <f>"12"</f>
        <v>12</v>
      </c>
      <c r="AD557" t="str">
        <f>"6"</f>
        <v>6</v>
      </c>
      <c r="AE557" t="s">
        <v>50</v>
      </c>
      <c r="AF557">
        <v>0</v>
      </c>
      <c r="AG557" t="s">
        <v>56</v>
      </c>
      <c r="AH557" t="str">
        <f>"Trad IRN"</f>
        <v>Trad IRN</v>
      </c>
      <c r="AI557" t="str">
        <f>"Bldg IRN"</f>
        <v>Bldg IRN</v>
      </c>
      <c r="AJ557" t="s">
        <v>48</v>
      </c>
      <c r="AK557" t="s">
        <v>48</v>
      </c>
      <c r="AL557" t="s">
        <v>53</v>
      </c>
      <c r="AM557">
        <v>1113.0999999999999</v>
      </c>
      <c r="AN557">
        <v>1113.0999999999999</v>
      </c>
      <c r="AO557">
        <v>15</v>
      </c>
    </row>
    <row r="558" spans="1:41" x14ac:dyDescent="0.3">
      <c r="A558" t="str">
        <f>"Trad IRN"</f>
        <v>Trad IRN</v>
      </c>
      <c r="B558" t="str">
        <f>"Bldg IRN"</f>
        <v>Bldg IRN</v>
      </c>
      <c r="C558" t="s">
        <v>41</v>
      </c>
      <c r="D558" t="s">
        <v>3</v>
      </c>
      <c r="E558" t="s">
        <v>80</v>
      </c>
      <c r="F558" t="s">
        <v>81</v>
      </c>
      <c r="G558" t="s">
        <v>82</v>
      </c>
      <c r="H558" t="s">
        <v>83</v>
      </c>
      <c r="I558" t="str">
        <f>"Trad IRN"</f>
        <v>Trad IRN</v>
      </c>
      <c r="J558" t="s">
        <v>43</v>
      </c>
      <c r="K558" t="s">
        <v>44</v>
      </c>
      <c r="L558" t="s">
        <v>45</v>
      </c>
      <c r="M558" t="s">
        <v>46</v>
      </c>
      <c r="N558" t="str">
        <f t="shared" si="57"/>
        <v>08/18/2022</v>
      </c>
      <c r="O558" t="str">
        <f t="shared" si="58"/>
        <v>12/31/2500</v>
      </c>
      <c r="P558">
        <v>1</v>
      </c>
      <c r="Q558">
        <v>1</v>
      </c>
      <c r="S558">
        <v>0</v>
      </c>
      <c r="T558">
        <v>1</v>
      </c>
      <c r="U558">
        <v>0</v>
      </c>
      <c r="V558" t="str">
        <f>"Trad IRN"</f>
        <v>Trad IRN</v>
      </c>
      <c r="W558">
        <v>100</v>
      </c>
      <c r="X558" t="s">
        <v>47</v>
      </c>
      <c r="Z558" t="s">
        <v>47</v>
      </c>
      <c r="AB558" t="str">
        <f>"01"</f>
        <v>01</v>
      </c>
      <c r="AC558" t="s">
        <v>48</v>
      </c>
      <c r="AD558" t="s">
        <v>49</v>
      </c>
      <c r="AE558" t="s">
        <v>50</v>
      </c>
      <c r="AF558">
        <v>0</v>
      </c>
      <c r="AG558" t="s">
        <v>56</v>
      </c>
      <c r="AH558" t="str">
        <f>"Trad IRN"</f>
        <v>Trad IRN</v>
      </c>
      <c r="AI558" t="str">
        <f>"Bldg IRN"</f>
        <v>Bldg IRN</v>
      </c>
      <c r="AJ558" t="s">
        <v>48</v>
      </c>
      <c r="AK558" t="s">
        <v>48</v>
      </c>
      <c r="AL558" t="s">
        <v>53</v>
      </c>
      <c r="AM558">
        <v>1113.0999999999999</v>
      </c>
      <c r="AN558">
        <v>1113.0999999999999</v>
      </c>
      <c r="AO558">
        <v>15</v>
      </c>
    </row>
    <row r="559" spans="1:41" x14ac:dyDescent="0.3">
      <c r="A559" t="str">
        <f>"Trad IRN"</f>
        <v>Trad IRN</v>
      </c>
      <c r="B559" t="str">
        <f>"Bldg IRN"</f>
        <v>Bldg IRN</v>
      </c>
      <c r="C559" t="s">
        <v>41</v>
      </c>
      <c r="D559" t="s">
        <v>3</v>
      </c>
      <c r="E559" t="s">
        <v>80</v>
      </c>
      <c r="F559" t="s">
        <v>81</v>
      </c>
      <c r="G559" t="s">
        <v>82</v>
      </c>
      <c r="H559" t="s">
        <v>83</v>
      </c>
      <c r="I559" t="str">
        <f>"Trad IRN"</f>
        <v>Trad IRN</v>
      </c>
      <c r="J559" t="s">
        <v>43</v>
      </c>
      <c r="K559" t="s">
        <v>44</v>
      </c>
      <c r="L559" t="s">
        <v>45</v>
      </c>
      <c r="M559" t="s">
        <v>46</v>
      </c>
      <c r="N559" t="str">
        <f t="shared" si="57"/>
        <v>08/18/2022</v>
      </c>
      <c r="O559" t="str">
        <f t="shared" si="58"/>
        <v>12/31/2500</v>
      </c>
      <c r="P559">
        <v>1</v>
      </c>
      <c r="Q559">
        <v>1</v>
      </c>
      <c r="S559">
        <v>0</v>
      </c>
      <c r="T559">
        <v>1</v>
      </c>
      <c r="U559">
        <v>0</v>
      </c>
      <c r="V559" t="str">
        <f>"Trad IRN"</f>
        <v>Trad IRN</v>
      </c>
      <c r="W559">
        <v>100</v>
      </c>
      <c r="X559" t="s">
        <v>47</v>
      </c>
      <c r="Z559" t="s">
        <v>47</v>
      </c>
      <c r="AB559" t="str">
        <f>"02"</f>
        <v>02</v>
      </c>
      <c r="AC559" t="s">
        <v>48</v>
      </c>
      <c r="AD559" t="s">
        <v>49</v>
      </c>
      <c r="AE559" t="s">
        <v>50</v>
      </c>
      <c r="AF559">
        <v>0</v>
      </c>
      <c r="AG559" t="s">
        <v>56</v>
      </c>
      <c r="AH559" t="str">
        <f>"Trad IRN"</f>
        <v>Trad IRN</v>
      </c>
      <c r="AI559" t="str">
        <f>"Bldg IRN"</f>
        <v>Bldg IRN</v>
      </c>
      <c r="AJ559" t="s">
        <v>48</v>
      </c>
      <c r="AK559" t="s">
        <v>48</v>
      </c>
      <c r="AL559" t="s">
        <v>53</v>
      </c>
      <c r="AM559">
        <v>1113.0999999999999</v>
      </c>
      <c r="AN559">
        <v>1113.0999999999999</v>
      </c>
      <c r="AO559">
        <v>15</v>
      </c>
    </row>
    <row r="560" spans="1:41" x14ac:dyDescent="0.3">
      <c r="A560" t="str">
        <f>"Trad IRN"</f>
        <v>Trad IRN</v>
      </c>
      <c r="B560" t="str">
        <f>"Bldg IRN"</f>
        <v>Bldg IRN</v>
      </c>
      <c r="C560" t="s">
        <v>41</v>
      </c>
      <c r="D560" t="s">
        <v>3</v>
      </c>
      <c r="E560" t="s">
        <v>80</v>
      </c>
      <c r="F560" t="s">
        <v>81</v>
      </c>
      <c r="G560" t="s">
        <v>82</v>
      </c>
      <c r="H560" t="s">
        <v>83</v>
      </c>
      <c r="I560" t="str">
        <f>"Trad IRN"</f>
        <v>Trad IRN</v>
      </c>
      <c r="J560" t="s">
        <v>43</v>
      </c>
      <c r="K560" t="s">
        <v>44</v>
      </c>
      <c r="L560" t="s">
        <v>45</v>
      </c>
      <c r="M560" t="s">
        <v>46</v>
      </c>
      <c r="N560" t="str">
        <f t="shared" si="57"/>
        <v>08/18/2022</v>
      </c>
      <c r="O560" t="str">
        <f t="shared" si="58"/>
        <v>12/31/2500</v>
      </c>
      <c r="P560">
        <v>1</v>
      </c>
      <c r="Q560">
        <v>1</v>
      </c>
      <c r="S560">
        <v>0</v>
      </c>
      <c r="T560">
        <v>1</v>
      </c>
      <c r="U560">
        <v>0</v>
      </c>
      <c r="V560" t="str">
        <f>"Trad IRN"</f>
        <v>Trad IRN</v>
      </c>
      <c r="W560">
        <v>100</v>
      </c>
      <c r="X560" t="s">
        <v>47</v>
      </c>
      <c r="Z560" t="s">
        <v>47</v>
      </c>
      <c r="AB560" t="str">
        <f>"01"</f>
        <v>01</v>
      </c>
      <c r="AC560" t="s">
        <v>48</v>
      </c>
      <c r="AD560" t="s">
        <v>49</v>
      </c>
      <c r="AE560" t="s">
        <v>50</v>
      </c>
      <c r="AF560">
        <v>0</v>
      </c>
      <c r="AG560" t="s">
        <v>56</v>
      </c>
      <c r="AH560" t="str">
        <f>"Trad IRN"</f>
        <v>Trad IRN</v>
      </c>
      <c r="AI560" t="str">
        <f>"Bldg IRN"</f>
        <v>Bldg IRN</v>
      </c>
      <c r="AJ560" t="s">
        <v>48</v>
      </c>
      <c r="AK560" t="s">
        <v>48</v>
      </c>
      <c r="AL560" t="s">
        <v>53</v>
      </c>
      <c r="AM560">
        <v>1113.0999999999999</v>
      </c>
      <c r="AN560">
        <v>1113.0999999999999</v>
      </c>
      <c r="AO560">
        <v>15</v>
      </c>
    </row>
    <row r="561" spans="1:41" x14ac:dyDescent="0.3">
      <c r="A561" t="str">
        <f>"Trad IRN"</f>
        <v>Trad IRN</v>
      </c>
      <c r="B561" t="str">
        <f>"Bldg IRN"</f>
        <v>Bldg IRN</v>
      </c>
      <c r="C561" t="s">
        <v>41</v>
      </c>
      <c r="D561" t="s">
        <v>3</v>
      </c>
      <c r="E561" t="s">
        <v>80</v>
      </c>
      <c r="F561" t="s">
        <v>81</v>
      </c>
      <c r="G561" t="s">
        <v>82</v>
      </c>
      <c r="H561" t="s">
        <v>83</v>
      </c>
      <c r="I561" t="str">
        <f>"Trad IRN"</f>
        <v>Trad IRN</v>
      </c>
      <c r="J561" t="s">
        <v>43</v>
      </c>
      <c r="K561" t="s">
        <v>44</v>
      </c>
      <c r="L561" t="s">
        <v>45</v>
      </c>
      <c r="M561" t="s">
        <v>46</v>
      </c>
      <c r="N561" t="str">
        <f t="shared" si="57"/>
        <v>08/18/2022</v>
      </c>
      <c r="O561" t="str">
        <f t="shared" si="58"/>
        <v>12/31/2500</v>
      </c>
      <c r="P561">
        <v>1</v>
      </c>
      <c r="Q561">
        <v>1</v>
      </c>
      <c r="S561">
        <v>0</v>
      </c>
      <c r="T561">
        <v>1</v>
      </c>
      <c r="U561">
        <v>0</v>
      </c>
      <c r="V561" t="str">
        <f>"Trad IRN"</f>
        <v>Trad IRN</v>
      </c>
      <c r="W561">
        <v>100</v>
      </c>
      <c r="X561" t="s">
        <v>47</v>
      </c>
      <c r="Z561" t="s">
        <v>47</v>
      </c>
      <c r="AB561" t="str">
        <f>"03"</f>
        <v>03</v>
      </c>
      <c r="AC561" t="s">
        <v>48</v>
      </c>
      <c r="AD561" t="s">
        <v>49</v>
      </c>
      <c r="AE561" t="s">
        <v>55</v>
      </c>
      <c r="AF561">
        <v>0</v>
      </c>
      <c r="AG561" t="s">
        <v>56</v>
      </c>
      <c r="AH561" t="str">
        <f>"Trad IRN"</f>
        <v>Trad IRN</v>
      </c>
      <c r="AI561" t="str">
        <f>"Bldg IRN"</f>
        <v>Bldg IRN</v>
      </c>
      <c r="AJ561" t="s">
        <v>48</v>
      </c>
      <c r="AK561" t="s">
        <v>48</v>
      </c>
      <c r="AL561" t="s">
        <v>53</v>
      </c>
      <c r="AM561">
        <v>1113.0999999999999</v>
      </c>
      <c r="AN561">
        <v>1113.0999999999999</v>
      </c>
      <c r="AO561">
        <v>15</v>
      </c>
    </row>
    <row r="562" spans="1:41" x14ac:dyDescent="0.3">
      <c r="A562" t="str">
        <f>"Trad IRN"</f>
        <v>Trad IRN</v>
      </c>
      <c r="B562" t="str">
        <f>"Bldg IRN"</f>
        <v>Bldg IRN</v>
      </c>
      <c r="C562" t="s">
        <v>41</v>
      </c>
      <c r="D562" t="s">
        <v>3</v>
      </c>
      <c r="E562" t="s">
        <v>80</v>
      </c>
      <c r="F562" t="s">
        <v>81</v>
      </c>
      <c r="G562" t="s">
        <v>82</v>
      </c>
      <c r="H562" t="s">
        <v>83</v>
      </c>
      <c r="I562" t="str">
        <f>"Trad IRN"</f>
        <v>Trad IRN</v>
      </c>
      <c r="J562" t="s">
        <v>43</v>
      </c>
      <c r="K562" t="s">
        <v>44</v>
      </c>
      <c r="L562" t="s">
        <v>45</v>
      </c>
      <c r="M562" t="s">
        <v>46</v>
      </c>
      <c r="N562" t="str">
        <f t="shared" si="57"/>
        <v>08/18/2022</v>
      </c>
      <c r="O562" t="str">
        <f t="shared" si="58"/>
        <v>12/31/2500</v>
      </c>
      <c r="P562">
        <v>1</v>
      </c>
      <c r="Q562">
        <v>1</v>
      </c>
      <c r="R562">
        <v>1</v>
      </c>
      <c r="S562">
        <v>0</v>
      </c>
      <c r="T562">
        <v>1</v>
      </c>
      <c r="U562">
        <v>0</v>
      </c>
      <c r="V562" t="str">
        <f>"Trad IRN"</f>
        <v>Trad IRN</v>
      </c>
      <c r="W562">
        <v>100</v>
      </c>
      <c r="X562" t="s">
        <v>47</v>
      </c>
      <c r="Z562" t="s">
        <v>47</v>
      </c>
      <c r="AB562" t="str">
        <f>"03"</f>
        <v>03</v>
      </c>
      <c r="AC562" t="str">
        <f>"15"</f>
        <v>15</v>
      </c>
      <c r="AD562" t="str">
        <f>"2"</f>
        <v>2</v>
      </c>
      <c r="AE562" t="s">
        <v>55</v>
      </c>
      <c r="AF562">
        <v>0</v>
      </c>
      <c r="AG562" t="s">
        <v>56</v>
      </c>
      <c r="AH562" t="str">
        <f>"Trad IRN"</f>
        <v>Trad IRN</v>
      </c>
      <c r="AI562" t="str">
        <f>"Bldg IRN"</f>
        <v>Bldg IRN</v>
      </c>
      <c r="AJ562" t="s">
        <v>48</v>
      </c>
      <c r="AK562" t="s">
        <v>48</v>
      </c>
      <c r="AL562" t="s">
        <v>53</v>
      </c>
      <c r="AM562">
        <v>1113.0999999999999</v>
      </c>
      <c r="AN562">
        <v>1113.0999999999999</v>
      </c>
      <c r="AO562">
        <v>15</v>
      </c>
    </row>
    <row r="563" spans="1:41" x14ac:dyDescent="0.3">
      <c r="A563" t="str">
        <f>"Trad IRN"</f>
        <v>Trad IRN</v>
      </c>
      <c r="B563" t="str">
        <f>"Bldg IRN"</f>
        <v>Bldg IRN</v>
      </c>
      <c r="C563" t="s">
        <v>41</v>
      </c>
      <c r="D563" t="s">
        <v>3</v>
      </c>
      <c r="E563" t="s">
        <v>80</v>
      </c>
      <c r="F563" t="s">
        <v>81</v>
      </c>
      <c r="G563" t="s">
        <v>82</v>
      </c>
      <c r="H563" t="s">
        <v>83</v>
      </c>
      <c r="I563" t="str">
        <f>"Trad IRN"</f>
        <v>Trad IRN</v>
      </c>
      <c r="J563" t="s">
        <v>43</v>
      </c>
      <c r="K563" t="s">
        <v>44</v>
      </c>
      <c r="L563" t="s">
        <v>45</v>
      </c>
      <c r="M563" t="s">
        <v>46</v>
      </c>
      <c r="N563" t="str">
        <f t="shared" si="57"/>
        <v>08/18/2022</v>
      </c>
      <c r="O563" t="str">
        <f>"12/02/2022"</f>
        <v>12/02/2022</v>
      </c>
      <c r="P563">
        <v>0.39439400000000002</v>
      </c>
      <c r="Q563">
        <v>0.39439400000000002</v>
      </c>
      <c r="S563">
        <v>0</v>
      </c>
      <c r="T563">
        <v>0.39439400000000002</v>
      </c>
      <c r="U563">
        <v>0</v>
      </c>
      <c r="V563" t="str">
        <f>"Trad IRN"</f>
        <v>Trad IRN</v>
      </c>
      <c r="W563">
        <v>100</v>
      </c>
      <c r="X563" t="s">
        <v>47</v>
      </c>
      <c r="Z563" t="s">
        <v>47</v>
      </c>
      <c r="AB563" t="str">
        <f>"01"</f>
        <v>01</v>
      </c>
      <c r="AC563" t="s">
        <v>48</v>
      </c>
      <c r="AD563" t="s">
        <v>49</v>
      </c>
      <c r="AE563" t="s">
        <v>50</v>
      </c>
      <c r="AF563">
        <v>0</v>
      </c>
      <c r="AG563" t="s">
        <v>56</v>
      </c>
      <c r="AH563" t="str">
        <f>"Trad IRN"</f>
        <v>Trad IRN</v>
      </c>
      <c r="AI563" t="str">
        <f>"Bldg IRN"</f>
        <v>Bldg IRN</v>
      </c>
      <c r="AJ563" t="s">
        <v>48</v>
      </c>
      <c r="AK563" t="s">
        <v>48</v>
      </c>
      <c r="AL563" t="s">
        <v>53</v>
      </c>
      <c r="AM563">
        <v>439</v>
      </c>
      <c r="AN563">
        <v>1113.0999999999999</v>
      </c>
      <c r="AO563">
        <v>15</v>
      </c>
    </row>
    <row r="564" spans="1:41" x14ac:dyDescent="0.3">
      <c r="A564" t="str">
        <f>"Trad IRN"</f>
        <v>Trad IRN</v>
      </c>
      <c r="B564" t="str">
        <f>"Bldg IRN"</f>
        <v>Bldg IRN</v>
      </c>
      <c r="C564" t="s">
        <v>41</v>
      </c>
      <c r="D564" t="s">
        <v>3</v>
      </c>
      <c r="E564" t="s">
        <v>80</v>
      </c>
      <c r="F564" t="s">
        <v>81</v>
      </c>
      <c r="G564" t="s">
        <v>82</v>
      </c>
      <c r="H564" t="s">
        <v>83</v>
      </c>
      <c r="I564" t="str">
        <f>"Trad IRN"</f>
        <v>Trad IRN</v>
      </c>
      <c r="J564" t="s">
        <v>43</v>
      </c>
      <c r="K564" t="s">
        <v>44</v>
      </c>
      <c r="L564" t="s">
        <v>45</v>
      </c>
      <c r="M564" t="s">
        <v>46</v>
      </c>
      <c r="N564" t="str">
        <f t="shared" si="57"/>
        <v>08/18/2022</v>
      </c>
      <c r="O564" t="str">
        <f t="shared" ref="O564:O569" si="59">"12/31/2500"</f>
        <v>12/31/2500</v>
      </c>
      <c r="P564">
        <v>1</v>
      </c>
      <c r="Q564">
        <v>1</v>
      </c>
      <c r="S564">
        <v>0</v>
      </c>
      <c r="T564">
        <v>1</v>
      </c>
      <c r="U564">
        <v>0</v>
      </c>
      <c r="V564" t="str">
        <f>"Trad IRN"</f>
        <v>Trad IRN</v>
      </c>
      <c r="W564">
        <v>100</v>
      </c>
      <c r="X564" t="s">
        <v>47</v>
      </c>
      <c r="Z564" t="s">
        <v>47</v>
      </c>
      <c r="AB564" t="str">
        <f>"04"</f>
        <v>04</v>
      </c>
      <c r="AC564" t="s">
        <v>48</v>
      </c>
      <c r="AD564" t="s">
        <v>49</v>
      </c>
      <c r="AE564" t="s">
        <v>50</v>
      </c>
      <c r="AF564">
        <v>0</v>
      </c>
      <c r="AG564" t="s">
        <v>56</v>
      </c>
      <c r="AH564" t="str">
        <f>"Trad IRN"</f>
        <v>Trad IRN</v>
      </c>
      <c r="AI564" t="str">
        <f>"Bldg IRN"</f>
        <v>Bldg IRN</v>
      </c>
      <c r="AJ564" t="s">
        <v>48</v>
      </c>
      <c r="AK564" t="s">
        <v>48</v>
      </c>
      <c r="AL564" t="s">
        <v>53</v>
      </c>
      <c r="AM564">
        <v>1113.0999999999999</v>
      </c>
      <c r="AN564">
        <v>1113.0999999999999</v>
      </c>
      <c r="AO564">
        <v>15</v>
      </c>
    </row>
    <row r="565" spans="1:41" x14ac:dyDescent="0.3">
      <c r="A565" t="str">
        <f>"Trad IRN"</f>
        <v>Trad IRN</v>
      </c>
      <c r="B565" t="str">
        <f>"Bldg IRN"</f>
        <v>Bldg IRN</v>
      </c>
      <c r="C565" t="s">
        <v>41</v>
      </c>
      <c r="D565" t="s">
        <v>3</v>
      </c>
      <c r="E565" t="s">
        <v>80</v>
      </c>
      <c r="F565" t="s">
        <v>81</v>
      </c>
      <c r="G565" t="s">
        <v>82</v>
      </c>
      <c r="H565" t="s">
        <v>83</v>
      </c>
      <c r="I565" t="str">
        <f>"Trad IRN"</f>
        <v>Trad IRN</v>
      </c>
      <c r="J565" t="s">
        <v>43</v>
      </c>
      <c r="K565" t="s">
        <v>44</v>
      </c>
      <c r="L565" t="s">
        <v>45</v>
      </c>
      <c r="M565" t="s">
        <v>46</v>
      </c>
      <c r="N565" t="str">
        <f t="shared" si="57"/>
        <v>08/18/2022</v>
      </c>
      <c r="O565" t="str">
        <f t="shared" si="59"/>
        <v>12/31/2500</v>
      </c>
      <c r="P565">
        <v>1</v>
      </c>
      <c r="Q565">
        <v>1</v>
      </c>
      <c r="S565">
        <v>0</v>
      </c>
      <c r="T565">
        <v>1</v>
      </c>
      <c r="U565">
        <v>0</v>
      </c>
      <c r="V565" t="str">
        <f>"Trad IRN"</f>
        <v>Trad IRN</v>
      </c>
      <c r="W565">
        <v>100</v>
      </c>
      <c r="X565" t="s">
        <v>47</v>
      </c>
      <c r="Z565" t="s">
        <v>47</v>
      </c>
      <c r="AB565" t="s">
        <v>57</v>
      </c>
      <c r="AC565" t="s">
        <v>48</v>
      </c>
      <c r="AD565" t="s">
        <v>49</v>
      </c>
      <c r="AE565" t="s">
        <v>50</v>
      </c>
      <c r="AF565">
        <v>0</v>
      </c>
      <c r="AG565" t="s">
        <v>56</v>
      </c>
      <c r="AH565" t="str">
        <f>"Trad IRN"</f>
        <v>Trad IRN</v>
      </c>
      <c r="AI565" t="str">
        <f>"Bldg IRN"</f>
        <v>Bldg IRN</v>
      </c>
      <c r="AJ565" t="s">
        <v>48</v>
      </c>
      <c r="AK565" t="s">
        <v>48</v>
      </c>
      <c r="AL565" t="s">
        <v>53</v>
      </c>
      <c r="AM565">
        <v>1113.0999999999999</v>
      </c>
      <c r="AN565">
        <v>1113.0999999999999</v>
      </c>
      <c r="AO565">
        <v>15</v>
      </c>
    </row>
    <row r="566" spans="1:41" x14ac:dyDescent="0.3">
      <c r="A566" t="str">
        <f>"Trad IRN"</f>
        <v>Trad IRN</v>
      </c>
      <c r="B566" t="str">
        <f>"Bldg IRN"</f>
        <v>Bldg IRN</v>
      </c>
      <c r="C566" t="s">
        <v>41</v>
      </c>
      <c r="D566" t="s">
        <v>3</v>
      </c>
      <c r="E566" t="s">
        <v>80</v>
      </c>
      <c r="F566" t="s">
        <v>81</v>
      </c>
      <c r="G566" t="s">
        <v>82</v>
      </c>
      <c r="H566" t="s">
        <v>83</v>
      </c>
      <c r="I566" t="str">
        <f>"Trad IRN"</f>
        <v>Trad IRN</v>
      </c>
      <c r="J566" t="s">
        <v>43</v>
      </c>
      <c r="K566" t="s">
        <v>44</v>
      </c>
      <c r="L566" t="s">
        <v>45</v>
      </c>
      <c r="M566" t="s">
        <v>46</v>
      </c>
      <c r="N566" t="str">
        <f t="shared" si="57"/>
        <v>08/18/2022</v>
      </c>
      <c r="O566" t="str">
        <f t="shared" si="59"/>
        <v>12/31/2500</v>
      </c>
      <c r="P566">
        <v>1</v>
      </c>
      <c r="Q566">
        <v>1</v>
      </c>
      <c r="R566">
        <v>1</v>
      </c>
      <c r="S566">
        <v>0</v>
      </c>
      <c r="T566">
        <v>1</v>
      </c>
      <c r="U566">
        <v>0</v>
      </c>
      <c r="V566" t="str">
        <f>"Trad IRN"</f>
        <v>Trad IRN</v>
      </c>
      <c r="W566">
        <v>100</v>
      </c>
      <c r="X566" t="s">
        <v>47</v>
      </c>
      <c r="Z566" t="s">
        <v>47</v>
      </c>
      <c r="AB566" t="str">
        <f>"05"</f>
        <v>05</v>
      </c>
      <c r="AC566" t="str">
        <f>"15"</f>
        <v>15</v>
      </c>
      <c r="AD566" t="str">
        <f>"2"</f>
        <v>2</v>
      </c>
      <c r="AE566" t="s">
        <v>55</v>
      </c>
      <c r="AF566">
        <v>0</v>
      </c>
      <c r="AG566" t="s">
        <v>56</v>
      </c>
      <c r="AH566" t="str">
        <f>"Trad IRN"</f>
        <v>Trad IRN</v>
      </c>
      <c r="AI566" t="str">
        <f>"Bldg IRN"</f>
        <v>Bldg IRN</v>
      </c>
      <c r="AJ566" t="s">
        <v>48</v>
      </c>
      <c r="AK566" t="s">
        <v>48</v>
      </c>
      <c r="AL566" t="s">
        <v>53</v>
      </c>
      <c r="AM566">
        <v>1113.0999999999999</v>
      </c>
      <c r="AN566">
        <v>1113.0999999999999</v>
      </c>
      <c r="AO566">
        <v>15</v>
      </c>
    </row>
    <row r="567" spans="1:41" x14ac:dyDescent="0.3">
      <c r="A567" t="str">
        <f>"Trad IRN"</f>
        <v>Trad IRN</v>
      </c>
      <c r="B567" t="str">
        <f>"Bldg IRN"</f>
        <v>Bldg IRN</v>
      </c>
      <c r="C567" t="s">
        <v>41</v>
      </c>
      <c r="D567" t="s">
        <v>3</v>
      </c>
      <c r="E567" t="s">
        <v>80</v>
      </c>
      <c r="F567" t="s">
        <v>81</v>
      </c>
      <c r="G567" t="s">
        <v>82</v>
      </c>
      <c r="H567" t="s">
        <v>83</v>
      </c>
      <c r="I567" t="str">
        <f>"Trad IRN"</f>
        <v>Trad IRN</v>
      </c>
      <c r="J567" t="s">
        <v>43</v>
      </c>
      <c r="K567" t="s">
        <v>44</v>
      </c>
      <c r="L567" t="s">
        <v>45</v>
      </c>
      <c r="M567" t="s">
        <v>46</v>
      </c>
      <c r="N567" t="str">
        <f t="shared" si="57"/>
        <v>08/18/2022</v>
      </c>
      <c r="O567" t="str">
        <f t="shared" si="59"/>
        <v>12/31/2500</v>
      </c>
      <c r="P567">
        <v>1</v>
      </c>
      <c r="Q567">
        <v>1</v>
      </c>
      <c r="S567">
        <v>0</v>
      </c>
      <c r="T567">
        <v>1</v>
      </c>
      <c r="U567">
        <v>0</v>
      </c>
      <c r="V567" t="str">
        <f>"Trad IRN"</f>
        <v>Trad IRN</v>
      </c>
      <c r="W567">
        <v>100</v>
      </c>
      <c r="X567" t="s">
        <v>47</v>
      </c>
      <c r="Z567" t="s">
        <v>47</v>
      </c>
      <c r="AB567" t="str">
        <f>"03"</f>
        <v>03</v>
      </c>
      <c r="AC567" t="s">
        <v>48</v>
      </c>
      <c r="AD567" t="s">
        <v>49</v>
      </c>
      <c r="AE567" t="s">
        <v>55</v>
      </c>
      <c r="AF567">
        <v>0</v>
      </c>
      <c r="AG567" t="s">
        <v>56</v>
      </c>
      <c r="AH567" t="str">
        <f>"Trad IRN"</f>
        <v>Trad IRN</v>
      </c>
      <c r="AI567" t="str">
        <f>"Bldg IRN"</f>
        <v>Bldg IRN</v>
      </c>
      <c r="AJ567" t="s">
        <v>48</v>
      </c>
      <c r="AK567" t="s">
        <v>48</v>
      </c>
      <c r="AL567" t="s">
        <v>53</v>
      </c>
      <c r="AM567">
        <v>1113.0999999999999</v>
      </c>
      <c r="AN567">
        <v>1113.0999999999999</v>
      </c>
      <c r="AO567">
        <v>15</v>
      </c>
    </row>
    <row r="568" spans="1:41" x14ac:dyDescent="0.3">
      <c r="A568" t="str">
        <f>"Trad IRN"</f>
        <v>Trad IRN</v>
      </c>
      <c r="B568" t="str">
        <f>"Bldg IRN"</f>
        <v>Bldg IRN</v>
      </c>
      <c r="C568" t="s">
        <v>41</v>
      </c>
      <c r="D568" t="s">
        <v>3</v>
      </c>
      <c r="E568" t="s">
        <v>80</v>
      </c>
      <c r="F568" t="s">
        <v>81</v>
      </c>
      <c r="G568" t="s">
        <v>82</v>
      </c>
      <c r="H568" t="s">
        <v>83</v>
      </c>
      <c r="I568" t="str">
        <f>"Trad IRN"</f>
        <v>Trad IRN</v>
      </c>
      <c r="J568" t="s">
        <v>43</v>
      </c>
      <c r="K568" t="s">
        <v>44</v>
      </c>
      <c r="L568" t="s">
        <v>45</v>
      </c>
      <c r="M568" t="s">
        <v>46</v>
      </c>
      <c r="N568" t="str">
        <f t="shared" si="57"/>
        <v>08/18/2022</v>
      </c>
      <c r="O568" t="str">
        <f t="shared" si="59"/>
        <v>12/31/2500</v>
      </c>
      <c r="P568">
        <v>1</v>
      </c>
      <c r="Q568">
        <v>1</v>
      </c>
      <c r="S568">
        <v>0</v>
      </c>
      <c r="T568">
        <v>1</v>
      </c>
      <c r="U568">
        <v>0</v>
      </c>
      <c r="V568" t="str">
        <f>"Trad IRN"</f>
        <v>Trad IRN</v>
      </c>
      <c r="W568">
        <v>100</v>
      </c>
      <c r="X568" t="s">
        <v>47</v>
      </c>
      <c r="Z568" t="s">
        <v>47</v>
      </c>
      <c r="AB568" t="str">
        <f>"05"</f>
        <v>05</v>
      </c>
      <c r="AC568" t="s">
        <v>48</v>
      </c>
      <c r="AD568" t="s">
        <v>49</v>
      </c>
      <c r="AE568" t="s">
        <v>50</v>
      </c>
      <c r="AF568">
        <v>0</v>
      </c>
      <c r="AG568" t="s">
        <v>56</v>
      </c>
      <c r="AH568" t="str">
        <f>"Trad IRN"</f>
        <v>Trad IRN</v>
      </c>
      <c r="AI568" t="str">
        <f>"Bldg IRN"</f>
        <v>Bldg IRN</v>
      </c>
      <c r="AJ568" t="s">
        <v>48</v>
      </c>
      <c r="AK568" t="s">
        <v>48</v>
      </c>
      <c r="AL568" t="s">
        <v>53</v>
      </c>
      <c r="AM568">
        <v>1113.0999999999999</v>
      </c>
      <c r="AN568">
        <v>1113.0999999999999</v>
      </c>
      <c r="AO568">
        <v>15</v>
      </c>
    </row>
    <row r="569" spans="1:41" x14ac:dyDescent="0.3">
      <c r="A569" t="str">
        <f>"Trad IRN"</f>
        <v>Trad IRN</v>
      </c>
      <c r="B569" t="str">
        <f>"Bldg IRN"</f>
        <v>Bldg IRN</v>
      </c>
      <c r="C569" t="s">
        <v>41</v>
      </c>
      <c r="D569" t="s">
        <v>3</v>
      </c>
      <c r="E569" t="s">
        <v>80</v>
      </c>
      <c r="F569" t="s">
        <v>81</v>
      </c>
      <c r="G569" t="s">
        <v>82</v>
      </c>
      <c r="H569" t="s">
        <v>83</v>
      </c>
      <c r="I569" t="str">
        <f>"Trad IRN"</f>
        <v>Trad IRN</v>
      </c>
      <c r="J569" t="s">
        <v>43</v>
      </c>
      <c r="K569" t="s">
        <v>44</v>
      </c>
      <c r="L569" t="s">
        <v>45</v>
      </c>
      <c r="M569" t="s">
        <v>46</v>
      </c>
      <c r="N569" t="str">
        <f>"11/30/2022"</f>
        <v>11/30/2022</v>
      </c>
      <c r="O569" t="str">
        <f t="shared" si="59"/>
        <v>12/31/2500</v>
      </c>
      <c r="P569">
        <v>0.62290900000000005</v>
      </c>
      <c r="Q569">
        <v>0.62290900000000005</v>
      </c>
      <c r="S569">
        <v>0</v>
      </c>
      <c r="T569">
        <v>0.62290900000000005</v>
      </c>
      <c r="U569">
        <v>0</v>
      </c>
      <c r="V569" t="str">
        <f>"Trad IRN"</f>
        <v>Trad IRN</v>
      </c>
      <c r="W569">
        <v>100</v>
      </c>
      <c r="X569" t="s">
        <v>47</v>
      </c>
      <c r="Z569" t="s">
        <v>47</v>
      </c>
      <c r="AB569" t="str">
        <f>"01"</f>
        <v>01</v>
      </c>
      <c r="AC569" t="s">
        <v>48</v>
      </c>
      <c r="AD569" t="s">
        <v>49</v>
      </c>
      <c r="AE569" t="s">
        <v>55</v>
      </c>
      <c r="AF569">
        <v>0</v>
      </c>
      <c r="AG569" t="s">
        <v>56</v>
      </c>
      <c r="AH569" t="str">
        <f>"Trad IRN"</f>
        <v>Trad IRN</v>
      </c>
      <c r="AI569" t="str">
        <f>"Bldg IRN"</f>
        <v>Bldg IRN</v>
      </c>
      <c r="AJ569" t="s">
        <v>48</v>
      </c>
      <c r="AK569" t="s">
        <v>48</v>
      </c>
      <c r="AL569" t="s">
        <v>53</v>
      </c>
      <c r="AM569">
        <v>693.36</v>
      </c>
      <c r="AN569">
        <v>1113.0999999999999</v>
      </c>
      <c r="AO569">
        <v>15</v>
      </c>
    </row>
    <row r="570" spans="1:41" x14ac:dyDescent="0.3">
      <c r="A570" t="str">
        <f>"Trad IRN"</f>
        <v>Trad IRN</v>
      </c>
      <c r="B570" t="str">
        <f>"Bldg IRN"</f>
        <v>Bldg IRN</v>
      </c>
      <c r="C570" t="s">
        <v>41</v>
      </c>
      <c r="D570" t="s">
        <v>3</v>
      </c>
      <c r="E570" t="s">
        <v>80</v>
      </c>
      <c r="F570" t="s">
        <v>81</v>
      </c>
      <c r="G570" t="s">
        <v>82</v>
      </c>
      <c r="H570" t="s">
        <v>83</v>
      </c>
      <c r="I570" t="str">
        <f>"Trad IRN"</f>
        <v>Trad IRN</v>
      </c>
      <c r="J570" t="s">
        <v>43</v>
      </c>
      <c r="K570" t="s">
        <v>44</v>
      </c>
      <c r="L570" t="s">
        <v>45</v>
      </c>
      <c r="M570" t="s">
        <v>46</v>
      </c>
      <c r="N570" t="str">
        <f t="shared" ref="N570:N600" si="60">"08/18/2022"</f>
        <v>08/18/2022</v>
      </c>
      <c r="O570" t="str">
        <f>"11/29/2022"</f>
        <v>11/29/2022</v>
      </c>
      <c r="P570">
        <v>0.37709100000000001</v>
      </c>
      <c r="Q570">
        <v>0.37709100000000001</v>
      </c>
      <c r="S570">
        <v>0</v>
      </c>
      <c r="T570">
        <v>0.37709100000000001</v>
      </c>
      <c r="U570">
        <v>0</v>
      </c>
      <c r="V570" t="str">
        <f>"Trad IRN"</f>
        <v>Trad IRN</v>
      </c>
      <c r="W570">
        <v>100</v>
      </c>
      <c r="X570" t="s">
        <v>47</v>
      </c>
      <c r="Z570" t="s">
        <v>47</v>
      </c>
      <c r="AB570" t="str">
        <f>"01"</f>
        <v>01</v>
      </c>
      <c r="AC570" t="s">
        <v>48</v>
      </c>
      <c r="AD570" t="s">
        <v>49</v>
      </c>
      <c r="AE570" t="s">
        <v>50</v>
      </c>
      <c r="AF570">
        <v>0</v>
      </c>
      <c r="AG570" t="s">
        <v>56</v>
      </c>
      <c r="AH570" t="str">
        <f>"Trad IRN"</f>
        <v>Trad IRN</v>
      </c>
      <c r="AI570" t="str">
        <f>"Bldg IRN"</f>
        <v>Bldg IRN</v>
      </c>
      <c r="AJ570" t="s">
        <v>48</v>
      </c>
      <c r="AK570" t="s">
        <v>48</v>
      </c>
      <c r="AL570" t="s">
        <v>53</v>
      </c>
      <c r="AM570">
        <v>419.74</v>
      </c>
      <c r="AN570">
        <v>1113.0999999999999</v>
      </c>
      <c r="AO570">
        <v>15</v>
      </c>
    </row>
    <row r="571" spans="1:41" x14ac:dyDescent="0.3">
      <c r="A571" t="str">
        <f>"Trad IRN"</f>
        <v>Trad IRN</v>
      </c>
      <c r="B571" t="str">
        <f>"Bldg IRN"</f>
        <v>Bldg IRN</v>
      </c>
      <c r="C571" t="s">
        <v>41</v>
      </c>
      <c r="D571" t="s">
        <v>3</v>
      </c>
      <c r="E571" t="s">
        <v>80</v>
      </c>
      <c r="F571" t="s">
        <v>81</v>
      </c>
      <c r="G571" t="s">
        <v>82</v>
      </c>
      <c r="H571" t="s">
        <v>83</v>
      </c>
      <c r="I571" t="str">
        <f>"Trad IRN"</f>
        <v>Trad IRN</v>
      </c>
      <c r="J571" t="s">
        <v>43</v>
      </c>
      <c r="K571" t="s">
        <v>44</v>
      </c>
      <c r="L571" t="s">
        <v>45</v>
      </c>
      <c r="M571" t="s">
        <v>46</v>
      </c>
      <c r="N571" t="str">
        <f t="shared" si="60"/>
        <v>08/18/2022</v>
      </c>
      <c r="O571" t="str">
        <f t="shared" ref="O571:O582" si="61">"12/31/2500"</f>
        <v>12/31/2500</v>
      </c>
      <c r="P571">
        <v>1</v>
      </c>
      <c r="Q571">
        <v>1</v>
      </c>
      <c r="S571">
        <v>0</v>
      </c>
      <c r="T571">
        <v>1</v>
      </c>
      <c r="U571">
        <v>0</v>
      </c>
      <c r="V571" t="str">
        <f>"Trad IRN"</f>
        <v>Trad IRN</v>
      </c>
      <c r="W571">
        <v>100</v>
      </c>
      <c r="X571" t="s">
        <v>47</v>
      </c>
      <c r="Z571" t="s">
        <v>47</v>
      </c>
      <c r="AB571" t="s">
        <v>57</v>
      </c>
      <c r="AC571" t="s">
        <v>48</v>
      </c>
      <c r="AD571" t="s">
        <v>49</v>
      </c>
      <c r="AE571" t="s">
        <v>50</v>
      </c>
      <c r="AF571">
        <v>0</v>
      </c>
      <c r="AG571" t="s">
        <v>56</v>
      </c>
      <c r="AH571" t="str">
        <f>"Trad IRN"</f>
        <v>Trad IRN</v>
      </c>
      <c r="AI571" t="str">
        <f>"Bldg IRN"</f>
        <v>Bldg IRN</v>
      </c>
      <c r="AJ571" t="s">
        <v>48</v>
      </c>
      <c r="AK571" t="s">
        <v>48</v>
      </c>
      <c r="AL571" t="s">
        <v>53</v>
      </c>
      <c r="AM571">
        <v>1113.0999999999999</v>
      </c>
      <c r="AN571">
        <v>1113.0999999999999</v>
      </c>
      <c r="AO571">
        <v>15</v>
      </c>
    </row>
    <row r="572" spans="1:41" x14ac:dyDescent="0.3">
      <c r="A572" t="str">
        <f>"Trad IRN"</f>
        <v>Trad IRN</v>
      </c>
      <c r="B572" t="str">
        <f>"Bldg IRN"</f>
        <v>Bldg IRN</v>
      </c>
      <c r="C572" t="s">
        <v>41</v>
      </c>
      <c r="D572" t="s">
        <v>3</v>
      </c>
      <c r="E572" t="s">
        <v>80</v>
      </c>
      <c r="F572" t="s">
        <v>81</v>
      </c>
      <c r="G572" t="s">
        <v>82</v>
      </c>
      <c r="H572" t="s">
        <v>83</v>
      </c>
      <c r="I572" t="str">
        <f>"Trad IRN"</f>
        <v>Trad IRN</v>
      </c>
      <c r="J572" t="s">
        <v>43</v>
      </c>
      <c r="K572" t="s">
        <v>44</v>
      </c>
      <c r="L572" t="s">
        <v>45</v>
      </c>
      <c r="M572" t="s">
        <v>46</v>
      </c>
      <c r="N572" t="str">
        <f t="shared" si="60"/>
        <v>08/18/2022</v>
      </c>
      <c r="O572" t="str">
        <f t="shared" si="61"/>
        <v>12/31/2500</v>
      </c>
      <c r="P572">
        <v>1</v>
      </c>
      <c r="Q572">
        <v>1</v>
      </c>
      <c r="S572">
        <v>0</v>
      </c>
      <c r="T572">
        <v>1</v>
      </c>
      <c r="U572">
        <v>0</v>
      </c>
      <c r="V572" t="str">
        <f>"Trad IRN"</f>
        <v>Trad IRN</v>
      </c>
      <c r="W572">
        <v>100</v>
      </c>
      <c r="X572" t="s">
        <v>47</v>
      </c>
      <c r="Z572" t="s">
        <v>47</v>
      </c>
      <c r="AB572" t="s">
        <v>57</v>
      </c>
      <c r="AC572" t="s">
        <v>48</v>
      </c>
      <c r="AD572" t="s">
        <v>49</v>
      </c>
      <c r="AE572" t="s">
        <v>50</v>
      </c>
      <c r="AF572">
        <v>0</v>
      </c>
      <c r="AG572" t="s">
        <v>56</v>
      </c>
      <c r="AH572" t="str">
        <f>"Trad IRN"</f>
        <v>Trad IRN</v>
      </c>
      <c r="AI572" t="str">
        <f>"Bldg IRN"</f>
        <v>Bldg IRN</v>
      </c>
      <c r="AJ572" t="s">
        <v>48</v>
      </c>
      <c r="AK572" t="s">
        <v>48</v>
      </c>
      <c r="AL572" t="s">
        <v>53</v>
      </c>
      <c r="AM572">
        <v>1113.0999999999999</v>
      </c>
      <c r="AN572">
        <v>1113.0999999999999</v>
      </c>
      <c r="AO572">
        <v>15</v>
      </c>
    </row>
    <row r="573" spans="1:41" x14ac:dyDescent="0.3">
      <c r="A573" t="str">
        <f>"Trad IRN"</f>
        <v>Trad IRN</v>
      </c>
      <c r="B573" t="str">
        <f>"Bldg IRN"</f>
        <v>Bldg IRN</v>
      </c>
      <c r="C573" t="s">
        <v>41</v>
      </c>
      <c r="D573" t="s">
        <v>3</v>
      </c>
      <c r="E573" t="s">
        <v>80</v>
      </c>
      <c r="F573" t="s">
        <v>81</v>
      </c>
      <c r="G573" t="s">
        <v>82</v>
      </c>
      <c r="H573" t="s">
        <v>83</v>
      </c>
      <c r="I573" t="str">
        <f>"Trad IRN"</f>
        <v>Trad IRN</v>
      </c>
      <c r="J573" t="s">
        <v>43</v>
      </c>
      <c r="K573" t="s">
        <v>44</v>
      </c>
      <c r="L573" t="s">
        <v>45</v>
      </c>
      <c r="M573" t="s">
        <v>46</v>
      </c>
      <c r="N573" t="str">
        <f t="shared" si="60"/>
        <v>08/18/2022</v>
      </c>
      <c r="O573" t="str">
        <f t="shared" si="61"/>
        <v>12/31/2500</v>
      </c>
      <c r="P573">
        <v>1</v>
      </c>
      <c r="Q573">
        <v>1</v>
      </c>
      <c r="S573">
        <v>0</v>
      </c>
      <c r="T573">
        <v>1</v>
      </c>
      <c r="U573">
        <v>0</v>
      </c>
      <c r="V573" t="str">
        <f>"Trad IRN"</f>
        <v>Trad IRN</v>
      </c>
      <c r="W573">
        <v>100</v>
      </c>
      <c r="X573" t="s">
        <v>47</v>
      </c>
      <c r="Z573" t="s">
        <v>47</v>
      </c>
      <c r="AB573" t="str">
        <f>"04"</f>
        <v>04</v>
      </c>
      <c r="AC573" t="s">
        <v>48</v>
      </c>
      <c r="AD573" t="s">
        <v>49</v>
      </c>
      <c r="AE573" t="s">
        <v>50</v>
      </c>
      <c r="AF573">
        <v>0</v>
      </c>
      <c r="AG573" t="s">
        <v>56</v>
      </c>
      <c r="AH573" t="str">
        <f>"Trad IRN"</f>
        <v>Trad IRN</v>
      </c>
      <c r="AI573" t="str">
        <f>"Bldg IRN"</f>
        <v>Bldg IRN</v>
      </c>
      <c r="AJ573" t="s">
        <v>48</v>
      </c>
      <c r="AK573" t="s">
        <v>48</v>
      </c>
      <c r="AL573" t="s">
        <v>53</v>
      </c>
      <c r="AM573">
        <v>1113.0999999999999</v>
      </c>
      <c r="AN573">
        <v>1113.0999999999999</v>
      </c>
      <c r="AO573">
        <v>15</v>
      </c>
    </row>
    <row r="574" spans="1:41" x14ac:dyDescent="0.3">
      <c r="A574" t="str">
        <f>"Trad IRN"</f>
        <v>Trad IRN</v>
      </c>
      <c r="B574" t="str">
        <f>"Bldg IRN"</f>
        <v>Bldg IRN</v>
      </c>
      <c r="C574" t="s">
        <v>41</v>
      </c>
      <c r="D574" t="s">
        <v>3</v>
      </c>
      <c r="E574" t="s">
        <v>80</v>
      </c>
      <c r="F574" t="s">
        <v>81</v>
      </c>
      <c r="G574" t="s">
        <v>82</v>
      </c>
      <c r="H574" t="s">
        <v>83</v>
      </c>
      <c r="I574" t="str">
        <f>"Trad IRN"</f>
        <v>Trad IRN</v>
      </c>
      <c r="J574" t="s">
        <v>43</v>
      </c>
      <c r="K574" t="s">
        <v>44</v>
      </c>
      <c r="L574" t="s">
        <v>45</v>
      </c>
      <c r="M574" t="s">
        <v>46</v>
      </c>
      <c r="N574" t="str">
        <f t="shared" si="60"/>
        <v>08/18/2022</v>
      </c>
      <c r="O574" t="str">
        <f t="shared" si="61"/>
        <v>12/31/2500</v>
      </c>
      <c r="P574">
        <v>1</v>
      </c>
      <c r="Q574">
        <v>1</v>
      </c>
      <c r="R574">
        <v>1</v>
      </c>
      <c r="S574">
        <v>0</v>
      </c>
      <c r="T574">
        <v>1</v>
      </c>
      <c r="U574">
        <v>0</v>
      </c>
      <c r="V574" t="str">
        <f>"Trad IRN"</f>
        <v>Trad IRN</v>
      </c>
      <c r="W574">
        <v>100</v>
      </c>
      <c r="X574" t="s">
        <v>47</v>
      </c>
      <c r="Z574" t="s">
        <v>47</v>
      </c>
      <c r="AB574" t="str">
        <f>"02"</f>
        <v>02</v>
      </c>
      <c r="AC574" t="str">
        <f>"12"</f>
        <v>12</v>
      </c>
      <c r="AD574" t="str">
        <f>"6"</f>
        <v>6</v>
      </c>
      <c r="AE574" t="s">
        <v>50</v>
      </c>
      <c r="AF574">
        <v>0</v>
      </c>
      <c r="AG574" t="s">
        <v>56</v>
      </c>
      <c r="AH574" t="str">
        <f>"Trad IRN"</f>
        <v>Trad IRN</v>
      </c>
      <c r="AI574" t="str">
        <f>"Bldg IRN"</f>
        <v>Bldg IRN</v>
      </c>
      <c r="AJ574" t="s">
        <v>48</v>
      </c>
      <c r="AK574" t="s">
        <v>48</v>
      </c>
      <c r="AL574" t="s">
        <v>53</v>
      </c>
      <c r="AM574">
        <v>1113.0999999999999</v>
      </c>
      <c r="AN574">
        <v>1113.0999999999999</v>
      </c>
      <c r="AO574">
        <v>15</v>
      </c>
    </row>
    <row r="575" spans="1:41" x14ac:dyDescent="0.3">
      <c r="A575" t="str">
        <f>"Trad IRN"</f>
        <v>Trad IRN</v>
      </c>
      <c r="B575" t="str">
        <f>"Bldg IRN"</f>
        <v>Bldg IRN</v>
      </c>
      <c r="C575" t="s">
        <v>41</v>
      </c>
      <c r="D575" t="s">
        <v>3</v>
      </c>
      <c r="E575" t="s">
        <v>80</v>
      </c>
      <c r="F575" t="s">
        <v>81</v>
      </c>
      <c r="G575" t="s">
        <v>82</v>
      </c>
      <c r="H575" t="s">
        <v>83</v>
      </c>
      <c r="I575" t="str">
        <f>"Trad IRN"</f>
        <v>Trad IRN</v>
      </c>
      <c r="J575" t="s">
        <v>43</v>
      </c>
      <c r="K575" t="s">
        <v>44</v>
      </c>
      <c r="L575" t="s">
        <v>45</v>
      </c>
      <c r="M575" t="s">
        <v>46</v>
      </c>
      <c r="N575" t="str">
        <f t="shared" si="60"/>
        <v>08/18/2022</v>
      </c>
      <c r="O575" t="str">
        <f t="shared" si="61"/>
        <v>12/31/2500</v>
      </c>
      <c r="P575">
        <v>1</v>
      </c>
      <c r="Q575">
        <v>1</v>
      </c>
      <c r="S575">
        <v>0</v>
      </c>
      <c r="T575">
        <v>1</v>
      </c>
      <c r="U575">
        <v>0</v>
      </c>
      <c r="V575" t="str">
        <f>"Trad IRN"</f>
        <v>Trad IRN</v>
      </c>
      <c r="W575">
        <v>100</v>
      </c>
      <c r="X575" t="s">
        <v>47</v>
      </c>
      <c r="Z575" t="s">
        <v>47</v>
      </c>
      <c r="AB575" t="str">
        <f>"03"</f>
        <v>03</v>
      </c>
      <c r="AC575" t="s">
        <v>48</v>
      </c>
      <c r="AD575" t="s">
        <v>49</v>
      </c>
      <c r="AE575" t="s">
        <v>55</v>
      </c>
      <c r="AF575">
        <v>0</v>
      </c>
      <c r="AG575" t="s">
        <v>56</v>
      </c>
      <c r="AH575" t="str">
        <f>"Trad IRN"</f>
        <v>Trad IRN</v>
      </c>
      <c r="AI575" t="str">
        <f>"Bldg IRN"</f>
        <v>Bldg IRN</v>
      </c>
      <c r="AJ575" t="s">
        <v>48</v>
      </c>
      <c r="AK575" t="s">
        <v>48</v>
      </c>
      <c r="AL575" t="s">
        <v>53</v>
      </c>
      <c r="AM575">
        <v>1113.0999999999999</v>
      </c>
      <c r="AN575">
        <v>1113.0999999999999</v>
      </c>
      <c r="AO575">
        <v>15</v>
      </c>
    </row>
    <row r="576" spans="1:41" x14ac:dyDescent="0.3">
      <c r="A576" t="str">
        <f>"Trad IRN"</f>
        <v>Trad IRN</v>
      </c>
      <c r="B576" t="str">
        <f>"Bldg IRN"</f>
        <v>Bldg IRN</v>
      </c>
      <c r="C576" t="s">
        <v>41</v>
      </c>
      <c r="D576" t="s">
        <v>3</v>
      </c>
      <c r="E576" t="s">
        <v>80</v>
      </c>
      <c r="F576" t="s">
        <v>81</v>
      </c>
      <c r="G576" t="s">
        <v>82</v>
      </c>
      <c r="H576" t="s">
        <v>83</v>
      </c>
      <c r="I576" t="str">
        <f>"Trad IRN"</f>
        <v>Trad IRN</v>
      </c>
      <c r="J576" t="s">
        <v>43</v>
      </c>
      <c r="K576" t="s">
        <v>44</v>
      </c>
      <c r="L576" t="s">
        <v>45</v>
      </c>
      <c r="M576" t="s">
        <v>46</v>
      </c>
      <c r="N576" t="str">
        <f t="shared" si="60"/>
        <v>08/18/2022</v>
      </c>
      <c r="O576" t="str">
        <f t="shared" si="61"/>
        <v>12/31/2500</v>
      </c>
      <c r="P576">
        <v>1</v>
      </c>
      <c r="Q576">
        <v>1</v>
      </c>
      <c r="S576">
        <v>0</v>
      </c>
      <c r="T576">
        <v>1</v>
      </c>
      <c r="U576">
        <v>0</v>
      </c>
      <c r="V576" t="str">
        <f>"Trad IRN"</f>
        <v>Trad IRN</v>
      </c>
      <c r="W576">
        <v>100</v>
      </c>
      <c r="X576" t="s">
        <v>47</v>
      </c>
      <c r="Z576" t="s">
        <v>47</v>
      </c>
      <c r="AB576" t="str">
        <f>"01"</f>
        <v>01</v>
      </c>
      <c r="AC576" t="s">
        <v>48</v>
      </c>
      <c r="AD576" t="s">
        <v>49</v>
      </c>
      <c r="AE576" t="s">
        <v>50</v>
      </c>
      <c r="AF576">
        <v>0</v>
      </c>
      <c r="AG576" t="s">
        <v>56</v>
      </c>
      <c r="AH576" t="str">
        <f>"Trad IRN"</f>
        <v>Trad IRN</v>
      </c>
      <c r="AI576" t="str">
        <f>"Bldg IRN"</f>
        <v>Bldg IRN</v>
      </c>
      <c r="AJ576" t="s">
        <v>48</v>
      </c>
      <c r="AK576" t="s">
        <v>48</v>
      </c>
      <c r="AL576" t="s">
        <v>53</v>
      </c>
      <c r="AM576">
        <v>1113.0999999999999</v>
      </c>
      <c r="AN576">
        <v>1113.0999999999999</v>
      </c>
      <c r="AO576">
        <v>15</v>
      </c>
    </row>
    <row r="577" spans="1:41" x14ac:dyDescent="0.3">
      <c r="A577" t="str">
        <f>"Trad IRN"</f>
        <v>Trad IRN</v>
      </c>
      <c r="B577" t="str">
        <f>"Bldg IRN"</f>
        <v>Bldg IRN</v>
      </c>
      <c r="C577" t="s">
        <v>41</v>
      </c>
      <c r="D577" t="s">
        <v>3</v>
      </c>
      <c r="E577" t="s">
        <v>80</v>
      </c>
      <c r="F577" t="s">
        <v>81</v>
      </c>
      <c r="G577" t="s">
        <v>82</v>
      </c>
      <c r="H577" t="s">
        <v>83</v>
      </c>
      <c r="I577" t="str">
        <f>"Trad IRN"</f>
        <v>Trad IRN</v>
      </c>
      <c r="J577" t="s">
        <v>43</v>
      </c>
      <c r="K577" t="s">
        <v>44</v>
      </c>
      <c r="L577" t="s">
        <v>45</v>
      </c>
      <c r="M577" t="s">
        <v>46</v>
      </c>
      <c r="N577" t="str">
        <f t="shared" si="60"/>
        <v>08/18/2022</v>
      </c>
      <c r="O577" t="str">
        <f t="shared" si="61"/>
        <v>12/31/2500</v>
      </c>
      <c r="P577">
        <v>1</v>
      </c>
      <c r="Q577">
        <v>1</v>
      </c>
      <c r="S577">
        <v>1</v>
      </c>
      <c r="T577">
        <v>1</v>
      </c>
      <c r="U577">
        <v>0</v>
      </c>
      <c r="V577" t="str">
        <f>"Trad IRN"</f>
        <v>Trad IRN</v>
      </c>
      <c r="W577">
        <v>100</v>
      </c>
      <c r="X577" t="s">
        <v>47</v>
      </c>
      <c r="Z577" t="s">
        <v>47</v>
      </c>
      <c r="AB577" t="str">
        <f>"05"</f>
        <v>05</v>
      </c>
      <c r="AC577" t="s">
        <v>48</v>
      </c>
      <c r="AD577" t="s">
        <v>49</v>
      </c>
      <c r="AE577" t="s">
        <v>50</v>
      </c>
      <c r="AF577">
        <v>0</v>
      </c>
      <c r="AG577" t="s">
        <v>56</v>
      </c>
      <c r="AH577" t="str">
        <f>"Trad IRN"</f>
        <v>Trad IRN</v>
      </c>
      <c r="AI577" t="str">
        <f>"Bldg IRN"</f>
        <v>Bldg IRN</v>
      </c>
      <c r="AJ577" t="s">
        <v>48</v>
      </c>
      <c r="AK577" t="s">
        <v>48</v>
      </c>
      <c r="AL577" t="s">
        <v>53</v>
      </c>
      <c r="AM577">
        <v>1113.0999999999999</v>
      </c>
      <c r="AN577">
        <v>1113.0999999999999</v>
      </c>
      <c r="AO577">
        <v>15</v>
      </c>
    </row>
    <row r="578" spans="1:41" x14ac:dyDescent="0.3">
      <c r="A578" t="str">
        <f>"Trad IRN"</f>
        <v>Trad IRN</v>
      </c>
      <c r="B578" t="str">
        <f>"Bldg IRN"</f>
        <v>Bldg IRN</v>
      </c>
      <c r="C578" t="s">
        <v>41</v>
      </c>
      <c r="D578" t="s">
        <v>3</v>
      </c>
      <c r="E578" t="s">
        <v>80</v>
      </c>
      <c r="F578" t="s">
        <v>81</v>
      </c>
      <c r="G578" t="s">
        <v>82</v>
      </c>
      <c r="H578" t="s">
        <v>83</v>
      </c>
      <c r="I578" t="str">
        <f>"Trad IRN"</f>
        <v>Trad IRN</v>
      </c>
      <c r="J578" t="s">
        <v>43</v>
      </c>
      <c r="K578" t="s">
        <v>44</v>
      </c>
      <c r="L578" t="s">
        <v>45</v>
      </c>
      <c r="M578" t="s">
        <v>46</v>
      </c>
      <c r="N578" t="str">
        <f t="shared" si="60"/>
        <v>08/18/2022</v>
      </c>
      <c r="O578" t="str">
        <f t="shared" si="61"/>
        <v>12/31/2500</v>
      </c>
      <c r="P578">
        <v>1</v>
      </c>
      <c r="Q578">
        <v>1</v>
      </c>
      <c r="S578">
        <v>1</v>
      </c>
      <c r="T578">
        <v>1</v>
      </c>
      <c r="U578">
        <v>0</v>
      </c>
      <c r="V578" t="str">
        <f>"Trad IRN"</f>
        <v>Trad IRN</v>
      </c>
      <c r="W578">
        <v>100</v>
      </c>
      <c r="X578" t="s">
        <v>47</v>
      </c>
      <c r="Z578" t="s">
        <v>47</v>
      </c>
      <c r="AB578" t="str">
        <f>"05"</f>
        <v>05</v>
      </c>
      <c r="AC578" t="s">
        <v>48</v>
      </c>
      <c r="AD578" t="s">
        <v>49</v>
      </c>
      <c r="AE578" t="s">
        <v>50</v>
      </c>
      <c r="AF578">
        <v>0</v>
      </c>
      <c r="AG578" t="s">
        <v>56</v>
      </c>
      <c r="AH578" t="str">
        <f>"Trad IRN"</f>
        <v>Trad IRN</v>
      </c>
      <c r="AI578" t="str">
        <f>"Bldg IRN"</f>
        <v>Bldg IRN</v>
      </c>
      <c r="AJ578" t="s">
        <v>48</v>
      </c>
      <c r="AK578" t="s">
        <v>48</v>
      </c>
      <c r="AL578" t="s">
        <v>53</v>
      </c>
      <c r="AM578">
        <v>1113.0999999999999</v>
      </c>
      <c r="AN578">
        <v>1113.0999999999999</v>
      </c>
      <c r="AO578">
        <v>15</v>
      </c>
    </row>
    <row r="579" spans="1:41" x14ac:dyDescent="0.3">
      <c r="A579" t="str">
        <f>"Trad IRN"</f>
        <v>Trad IRN</v>
      </c>
      <c r="B579" t="str">
        <f>"Bldg IRN"</f>
        <v>Bldg IRN</v>
      </c>
      <c r="C579" t="s">
        <v>41</v>
      </c>
      <c r="D579" t="s">
        <v>3</v>
      </c>
      <c r="E579" t="s">
        <v>80</v>
      </c>
      <c r="F579" t="s">
        <v>81</v>
      </c>
      <c r="G579" t="s">
        <v>82</v>
      </c>
      <c r="H579" t="s">
        <v>83</v>
      </c>
      <c r="I579" t="str">
        <f>"Trad IRN"</f>
        <v>Trad IRN</v>
      </c>
      <c r="J579" t="s">
        <v>43</v>
      </c>
      <c r="K579" t="s">
        <v>44</v>
      </c>
      <c r="L579" t="s">
        <v>45</v>
      </c>
      <c r="M579" t="s">
        <v>46</v>
      </c>
      <c r="N579" t="str">
        <f t="shared" si="60"/>
        <v>08/18/2022</v>
      </c>
      <c r="O579" t="str">
        <f t="shared" si="61"/>
        <v>12/31/2500</v>
      </c>
      <c r="P579">
        <v>1</v>
      </c>
      <c r="Q579">
        <v>1</v>
      </c>
      <c r="S579">
        <v>0</v>
      </c>
      <c r="T579">
        <v>1</v>
      </c>
      <c r="U579">
        <v>0</v>
      </c>
      <c r="V579" t="str">
        <f>"Trad IRN"</f>
        <v>Trad IRN</v>
      </c>
      <c r="W579">
        <v>100</v>
      </c>
      <c r="X579" t="s">
        <v>47</v>
      </c>
      <c r="Z579" t="s">
        <v>47</v>
      </c>
      <c r="AB579" t="s">
        <v>57</v>
      </c>
      <c r="AC579" t="s">
        <v>48</v>
      </c>
      <c r="AD579" t="s">
        <v>49</v>
      </c>
      <c r="AE579" t="s">
        <v>50</v>
      </c>
      <c r="AF579">
        <v>0</v>
      </c>
      <c r="AG579" t="s">
        <v>56</v>
      </c>
      <c r="AH579" t="str">
        <f>"Trad IRN"</f>
        <v>Trad IRN</v>
      </c>
      <c r="AI579" t="str">
        <f>"Bldg IRN"</f>
        <v>Bldg IRN</v>
      </c>
      <c r="AJ579" t="s">
        <v>48</v>
      </c>
      <c r="AK579" t="s">
        <v>48</v>
      </c>
      <c r="AL579" t="s">
        <v>53</v>
      </c>
      <c r="AM579">
        <v>1113.0999999999999</v>
      </c>
      <c r="AN579">
        <v>1113.0999999999999</v>
      </c>
      <c r="AO579">
        <v>15</v>
      </c>
    </row>
    <row r="580" spans="1:41" x14ac:dyDescent="0.3">
      <c r="A580" t="str">
        <f>"Trad IRN"</f>
        <v>Trad IRN</v>
      </c>
      <c r="B580" t="str">
        <f>"Bldg IRN"</f>
        <v>Bldg IRN</v>
      </c>
      <c r="C580" t="s">
        <v>41</v>
      </c>
      <c r="D580" t="s">
        <v>3</v>
      </c>
      <c r="E580" t="s">
        <v>80</v>
      </c>
      <c r="F580" t="s">
        <v>81</v>
      </c>
      <c r="G580" t="s">
        <v>82</v>
      </c>
      <c r="H580" t="s">
        <v>83</v>
      </c>
      <c r="I580" t="str">
        <f>"Trad IRN"</f>
        <v>Trad IRN</v>
      </c>
      <c r="J580" t="s">
        <v>43</v>
      </c>
      <c r="K580" t="s">
        <v>44</v>
      </c>
      <c r="L580" t="s">
        <v>45</v>
      </c>
      <c r="M580" t="s">
        <v>46</v>
      </c>
      <c r="N580" t="str">
        <f t="shared" si="60"/>
        <v>08/18/2022</v>
      </c>
      <c r="O580" t="str">
        <f t="shared" si="61"/>
        <v>12/31/2500</v>
      </c>
      <c r="P580">
        <v>1</v>
      </c>
      <c r="Q580">
        <v>1</v>
      </c>
      <c r="S580">
        <v>1</v>
      </c>
      <c r="T580">
        <v>1</v>
      </c>
      <c r="U580">
        <v>0</v>
      </c>
      <c r="V580" t="str">
        <f>"Trad IRN"</f>
        <v>Trad IRN</v>
      </c>
      <c r="W580">
        <v>100</v>
      </c>
      <c r="X580" t="s">
        <v>47</v>
      </c>
      <c r="Z580" t="s">
        <v>47</v>
      </c>
      <c r="AB580" t="str">
        <f>"05"</f>
        <v>05</v>
      </c>
      <c r="AC580" t="s">
        <v>48</v>
      </c>
      <c r="AD580" t="s">
        <v>49</v>
      </c>
      <c r="AE580" t="s">
        <v>50</v>
      </c>
      <c r="AF580">
        <v>0</v>
      </c>
      <c r="AG580" t="s">
        <v>56</v>
      </c>
      <c r="AH580" t="str">
        <f>"Trad IRN"</f>
        <v>Trad IRN</v>
      </c>
      <c r="AI580" t="str">
        <f>"Bldg IRN"</f>
        <v>Bldg IRN</v>
      </c>
      <c r="AJ580" t="s">
        <v>48</v>
      </c>
      <c r="AK580" t="s">
        <v>48</v>
      </c>
      <c r="AL580" t="s">
        <v>53</v>
      </c>
      <c r="AM580">
        <v>1113.0999999999999</v>
      </c>
      <c r="AN580">
        <v>1113.0999999999999</v>
      </c>
      <c r="AO580">
        <v>15</v>
      </c>
    </row>
    <row r="581" spans="1:41" x14ac:dyDescent="0.3">
      <c r="A581" t="str">
        <f>"Trad IRN"</f>
        <v>Trad IRN</v>
      </c>
      <c r="B581" t="str">
        <f>"Bldg IRN"</f>
        <v>Bldg IRN</v>
      </c>
      <c r="C581" t="s">
        <v>41</v>
      </c>
      <c r="D581" t="s">
        <v>3</v>
      </c>
      <c r="E581" t="s">
        <v>80</v>
      </c>
      <c r="F581" t="s">
        <v>81</v>
      </c>
      <c r="G581" t="s">
        <v>82</v>
      </c>
      <c r="H581" t="s">
        <v>83</v>
      </c>
      <c r="I581" t="str">
        <f>"Trad IRN"</f>
        <v>Trad IRN</v>
      </c>
      <c r="J581" t="s">
        <v>43</v>
      </c>
      <c r="K581" t="s">
        <v>44</v>
      </c>
      <c r="L581" t="s">
        <v>45</v>
      </c>
      <c r="M581" t="s">
        <v>46</v>
      </c>
      <c r="N581" t="str">
        <f t="shared" si="60"/>
        <v>08/18/2022</v>
      </c>
      <c r="O581" t="str">
        <f t="shared" si="61"/>
        <v>12/31/2500</v>
      </c>
      <c r="P581">
        <v>1</v>
      </c>
      <c r="Q581">
        <v>1</v>
      </c>
      <c r="S581">
        <v>0.83850499999999994</v>
      </c>
      <c r="T581">
        <v>1</v>
      </c>
      <c r="U581">
        <v>0</v>
      </c>
      <c r="V581" t="str">
        <f>"Trad IRN"</f>
        <v>Trad IRN</v>
      </c>
      <c r="W581">
        <v>100</v>
      </c>
      <c r="X581" t="s">
        <v>47</v>
      </c>
      <c r="Z581" t="s">
        <v>47</v>
      </c>
      <c r="AB581" t="str">
        <f>"05"</f>
        <v>05</v>
      </c>
      <c r="AC581" t="s">
        <v>48</v>
      </c>
      <c r="AD581" t="s">
        <v>49</v>
      </c>
      <c r="AE581" t="s">
        <v>50</v>
      </c>
      <c r="AF581">
        <v>0</v>
      </c>
      <c r="AG581" t="s">
        <v>56</v>
      </c>
      <c r="AH581" t="str">
        <f>"Trad IRN"</f>
        <v>Trad IRN</v>
      </c>
      <c r="AI581" t="str">
        <f>"Bldg IRN"</f>
        <v>Bldg IRN</v>
      </c>
      <c r="AJ581" t="s">
        <v>48</v>
      </c>
      <c r="AK581" t="s">
        <v>48</v>
      </c>
      <c r="AL581" t="s">
        <v>53</v>
      </c>
      <c r="AM581">
        <v>1113.0999999999999</v>
      </c>
      <c r="AN581">
        <v>1113.0999999999999</v>
      </c>
      <c r="AO581">
        <v>15</v>
      </c>
    </row>
    <row r="582" spans="1:41" x14ac:dyDescent="0.3">
      <c r="A582" t="str">
        <f>"Trad IRN"</f>
        <v>Trad IRN</v>
      </c>
      <c r="B582" t="str">
        <f>"Bldg IRN"</f>
        <v>Bldg IRN</v>
      </c>
      <c r="C582" t="s">
        <v>41</v>
      </c>
      <c r="D582" t="s">
        <v>3</v>
      </c>
      <c r="E582" t="s">
        <v>80</v>
      </c>
      <c r="F582" t="s">
        <v>81</v>
      </c>
      <c r="G582" t="s">
        <v>82</v>
      </c>
      <c r="H582" t="s">
        <v>83</v>
      </c>
      <c r="I582" t="str">
        <f>"Trad IRN"</f>
        <v>Trad IRN</v>
      </c>
      <c r="J582" t="s">
        <v>43</v>
      </c>
      <c r="K582" t="s">
        <v>44</v>
      </c>
      <c r="L582" t="s">
        <v>45</v>
      </c>
      <c r="M582" t="s">
        <v>46</v>
      </c>
      <c r="N582" t="str">
        <f t="shared" si="60"/>
        <v>08/18/2022</v>
      </c>
      <c r="O582" t="str">
        <f t="shared" si="61"/>
        <v>12/31/2500</v>
      </c>
      <c r="P582">
        <v>1</v>
      </c>
      <c r="Q582">
        <v>1</v>
      </c>
      <c r="S582">
        <v>1</v>
      </c>
      <c r="T582">
        <v>1</v>
      </c>
      <c r="U582">
        <v>0</v>
      </c>
      <c r="V582" t="str">
        <f>"Trad IRN"</f>
        <v>Trad IRN</v>
      </c>
      <c r="W582">
        <v>100</v>
      </c>
      <c r="X582" t="s">
        <v>47</v>
      </c>
      <c r="Z582" t="s">
        <v>47</v>
      </c>
      <c r="AB582" t="str">
        <f>"04"</f>
        <v>04</v>
      </c>
      <c r="AC582" t="s">
        <v>48</v>
      </c>
      <c r="AD582" t="s">
        <v>49</v>
      </c>
      <c r="AE582" t="s">
        <v>55</v>
      </c>
      <c r="AF582">
        <v>0</v>
      </c>
      <c r="AG582" t="s">
        <v>56</v>
      </c>
      <c r="AH582" t="str">
        <f>"Trad IRN"</f>
        <v>Trad IRN</v>
      </c>
      <c r="AI582" t="str">
        <f>"Bldg IRN"</f>
        <v>Bldg IRN</v>
      </c>
      <c r="AJ582" t="s">
        <v>48</v>
      </c>
      <c r="AK582" t="s">
        <v>48</v>
      </c>
      <c r="AL582" t="s">
        <v>53</v>
      </c>
      <c r="AM582">
        <v>1113.0999999999999</v>
      </c>
      <c r="AN582">
        <v>1113.0999999999999</v>
      </c>
      <c r="AO582">
        <v>15</v>
      </c>
    </row>
    <row r="583" spans="1:41" x14ac:dyDescent="0.3">
      <c r="A583" t="str">
        <f>"Trad IRN"</f>
        <v>Trad IRN</v>
      </c>
      <c r="B583" t="str">
        <f>"Bldg IRN"</f>
        <v>Bldg IRN</v>
      </c>
      <c r="C583" t="s">
        <v>41</v>
      </c>
      <c r="D583" t="s">
        <v>3</v>
      </c>
      <c r="E583" t="s">
        <v>80</v>
      </c>
      <c r="F583" t="s">
        <v>81</v>
      </c>
      <c r="G583" t="s">
        <v>82</v>
      </c>
      <c r="H583" t="s">
        <v>83</v>
      </c>
      <c r="I583" t="str">
        <f>"Trad IRN"</f>
        <v>Trad IRN</v>
      </c>
      <c r="J583" t="s">
        <v>43</v>
      </c>
      <c r="K583" t="s">
        <v>44</v>
      </c>
      <c r="L583" t="s">
        <v>45</v>
      </c>
      <c r="M583" t="s">
        <v>46</v>
      </c>
      <c r="N583" t="str">
        <f t="shared" si="60"/>
        <v>08/18/2022</v>
      </c>
      <c r="O583" t="str">
        <f>"01/06/2023"</f>
        <v>01/06/2023</v>
      </c>
      <c r="P583">
        <v>0.48667700000000003</v>
      </c>
      <c r="Q583">
        <v>0.48667700000000003</v>
      </c>
      <c r="S583">
        <v>0</v>
      </c>
      <c r="T583">
        <v>0.48667700000000003</v>
      </c>
      <c r="U583">
        <v>0</v>
      </c>
      <c r="V583" t="str">
        <f>"Trad IRN"</f>
        <v>Trad IRN</v>
      </c>
      <c r="W583">
        <v>100</v>
      </c>
      <c r="X583" t="s">
        <v>47</v>
      </c>
      <c r="Z583" t="s">
        <v>47</v>
      </c>
      <c r="AB583" t="str">
        <f>"03"</f>
        <v>03</v>
      </c>
      <c r="AC583" t="s">
        <v>48</v>
      </c>
      <c r="AD583" t="s">
        <v>49</v>
      </c>
      <c r="AE583" t="s">
        <v>50</v>
      </c>
      <c r="AF583">
        <v>0</v>
      </c>
      <c r="AG583" t="s">
        <v>56</v>
      </c>
      <c r="AH583" t="str">
        <f>"Trad IRN"</f>
        <v>Trad IRN</v>
      </c>
      <c r="AI583" t="str">
        <f>"Bldg IRN"</f>
        <v>Bldg IRN</v>
      </c>
      <c r="AJ583" t="s">
        <v>48</v>
      </c>
      <c r="AK583" t="s">
        <v>48</v>
      </c>
      <c r="AL583" t="s">
        <v>53</v>
      </c>
      <c r="AM583">
        <v>541.72</v>
      </c>
      <c r="AN583">
        <v>1113.0999999999999</v>
      </c>
      <c r="AO583">
        <v>15</v>
      </c>
    </row>
    <row r="584" spans="1:41" x14ac:dyDescent="0.3">
      <c r="A584" t="str">
        <f>"Trad IRN"</f>
        <v>Trad IRN</v>
      </c>
      <c r="B584" t="str">
        <f>"Bldg IRN"</f>
        <v>Bldg IRN</v>
      </c>
      <c r="C584" t="s">
        <v>41</v>
      </c>
      <c r="D584" t="s">
        <v>3</v>
      </c>
      <c r="E584" t="s">
        <v>80</v>
      </c>
      <c r="F584" t="s">
        <v>81</v>
      </c>
      <c r="G584" t="s">
        <v>82</v>
      </c>
      <c r="H584" t="s">
        <v>83</v>
      </c>
      <c r="I584" t="str">
        <f>"Trad IRN"</f>
        <v>Trad IRN</v>
      </c>
      <c r="J584" t="s">
        <v>43</v>
      </c>
      <c r="K584" t="s">
        <v>44</v>
      </c>
      <c r="L584" t="s">
        <v>45</v>
      </c>
      <c r="M584" t="s">
        <v>46</v>
      </c>
      <c r="N584" t="str">
        <f t="shared" si="60"/>
        <v>08/18/2022</v>
      </c>
      <c r="O584" t="str">
        <f>"01/06/2023"</f>
        <v>01/06/2023</v>
      </c>
      <c r="P584">
        <v>0.48667700000000003</v>
      </c>
      <c r="Q584">
        <v>0.48667700000000003</v>
      </c>
      <c r="S584">
        <v>0</v>
      </c>
      <c r="T584">
        <v>0.48667700000000003</v>
      </c>
      <c r="U584">
        <v>0</v>
      </c>
      <c r="V584" t="str">
        <f>"Trad IRN"</f>
        <v>Trad IRN</v>
      </c>
      <c r="W584">
        <v>100</v>
      </c>
      <c r="X584" t="s">
        <v>47</v>
      </c>
      <c r="Z584" t="s">
        <v>47</v>
      </c>
      <c r="AB584" t="str">
        <f>"05"</f>
        <v>05</v>
      </c>
      <c r="AC584" t="s">
        <v>48</v>
      </c>
      <c r="AD584" t="s">
        <v>49</v>
      </c>
      <c r="AE584" t="s">
        <v>50</v>
      </c>
      <c r="AF584">
        <v>0</v>
      </c>
      <c r="AG584" t="s">
        <v>56</v>
      </c>
      <c r="AH584" t="str">
        <f>"Trad IRN"</f>
        <v>Trad IRN</v>
      </c>
      <c r="AI584" t="str">
        <f>"Bldg IRN"</f>
        <v>Bldg IRN</v>
      </c>
      <c r="AJ584" t="s">
        <v>48</v>
      </c>
      <c r="AK584" t="s">
        <v>48</v>
      </c>
      <c r="AL584" t="s">
        <v>53</v>
      </c>
      <c r="AM584">
        <v>541.72</v>
      </c>
      <c r="AN584">
        <v>1113.0999999999999</v>
      </c>
      <c r="AO584">
        <v>15</v>
      </c>
    </row>
    <row r="585" spans="1:41" x14ac:dyDescent="0.3">
      <c r="A585" t="str">
        <f>"Trad IRN"</f>
        <v>Trad IRN</v>
      </c>
      <c r="B585" t="str">
        <f>"Bldg IRN"</f>
        <v>Bldg IRN</v>
      </c>
      <c r="C585" t="s">
        <v>41</v>
      </c>
      <c r="D585" t="s">
        <v>3</v>
      </c>
      <c r="E585" t="s">
        <v>80</v>
      </c>
      <c r="F585" t="s">
        <v>81</v>
      </c>
      <c r="G585" t="s">
        <v>82</v>
      </c>
      <c r="H585" t="s">
        <v>83</v>
      </c>
      <c r="I585" t="str">
        <f>"Trad IRN"</f>
        <v>Trad IRN</v>
      </c>
      <c r="J585" t="s">
        <v>43</v>
      </c>
      <c r="K585" t="s">
        <v>44</v>
      </c>
      <c r="L585" t="s">
        <v>45</v>
      </c>
      <c r="M585" t="s">
        <v>46</v>
      </c>
      <c r="N585" t="str">
        <f t="shared" si="60"/>
        <v>08/18/2022</v>
      </c>
      <c r="O585" t="str">
        <f t="shared" ref="O585:O603" si="62">"12/31/2500"</f>
        <v>12/31/2500</v>
      </c>
      <c r="P585">
        <v>1</v>
      </c>
      <c r="Q585">
        <v>1</v>
      </c>
      <c r="S585">
        <v>1</v>
      </c>
      <c r="T585">
        <v>1</v>
      </c>
      <c r="U585">
        <v>0</v>
      </c>
      <c r="V585" t="str">
        <f>"Trad IRN"</f>
        <v>Trad IRN</v>
      </c>
      <c r="W585">
        <v>100</v>
      </c>
      <c r="X585" t="s">
        <v>47</v>
      </c>
      <c r="Z585" t="s">
        <v>47</v>
      </c>
      <c r="AB585" t="str">
        <f>"05"</f>
        <v>05</v>
      </c>
      <c r="AC585" t="s">
        <v>48</v>
      </c>
      <c r="AD585" t="s">
        <v>49</v>
      </c>
      <c r="AE585" t="s">
        <v>50</v>
      </c>
      <c r="AF585">
        <v>0</v>
      </c>
      <c r="AG585" t="s">
        <v>56</v>
      </c>
      <c r="AH585" t="str">
        <f>"Trad IRN"</f>
        <v>Trad IRN</v>
      </c>
      <c r="AI585" t="str">
        <f>"Bldg IRN"</f>
        <v>Bldg IRN</v>
      </c>
      <c r="AJ585" t="s">
        <v>48</v>
      </c>
      <c r="AK585" t="s">
        <v>48</v>
      </c>
      <c r="AL585" t="s">
        <v>53</v>
      </c>
      <c r="AM585">
        <v>1113.0999999999999</v>
      </c>
      <c r="AN585">
        <v>1113.0999999999999</v>
      </c>
      <c r="AO585">
        <v>15</v>
      </c>
    </row>
    <row r="586" spans="1:41" x14ac:dyDescent="0.3">
      <c r="A586" t="str">
        <f>"Trad IRN"</f>
        <v>Trad IRN</v>
      </c>
      <c r="B586" t="str">
        <f>"Bldg IRN"</f>
        <v>Bldg IRN</v>
      </c>
      <c r="C586" t="s">
        <v>41</v>
      </c>
      <c r="D586" t="s">
        <v>3</v>
      </c>
      <c r="E586" t="s">
        <v>80</v>
      </c>
      <c r="F586" t="s">
        <v>81</v>
      </c>
      <c r="G586" t="s">
        <v>82</v>
      </c>
      <c r="H586" t="s">
        <v>83</v>
      </c>
      <c r="I586" t="str">
        <f>"Trad IRN"</f>
        <v>Trad IRN</v>
      </c>
      <c r="J586" t="s">
        <v>43</v>
      </c>
      <c r="K586" t="s">
        <v>44</v>
      </c>
      <c r="L586" t="s">
        <v>45</v>
      </c>
      <c r="M586" t="s">
        <v>46</v>
      </c>
      <c r="N586" t="str">
        <f t="shared" si="60"/>
        <v>08/18/2022</v>
      </c>
      <c r="O586" t="str">
        <f t="shared" si="62"/>
        <v>12/31/2500</v>
      </c>
      <c r="P586">
        <v>1</v>
      </c>
      <c r="Q586">
        <v>1</v>
      </c>
      <c r="S586">
        <v>0</v>
      </c>
      <c r="T586">
        <v>1</v>
      </c>
      <c r="U586">
        <v>0</v>
      </c>
      <c r="V586" t="str">
        <f>"Trad IRN"</f>
        <v>Trad IRN</v>
      </c>
      <c r="W586">
        <v>100</v>
      </c>
      <c r="X586" t="s">
        <v>47</v>
      </c>
      <c r="Z586" t="s">
        <v>47</v>
      </c>
      <c r="AB586" t="str">
        <f>"02"</f>
        <v>02</v>
      </c>
      <c r="AC586" t="s">
        <v>48</v>
      </c>
      <c r="AD586" t="s">
        <v>49</v>
      </c>
      <c r="AE586" t="s">
        <v>50</v>
      </c>
      <c r="AF586">
        <v>0</v>
      </c>
      <c r="AG586" t="s">
        <v>56</v>
      </c>
      <c r="AH586" t="str">
        <f>"Trad IRN"</f>
        <v>Trad IRN</v>
      </c>
      <c r="AI586" t="str">
        <f>"Bldg IRN"</f>
        <v>Bldg IRN</v>
      </c>
      <c r="AJ586" t="s">
        <v>48</v>
      </c>
      <c r="AK586" t="s">
        <v>48</v>
      </c>
      <c r="AL586" t="s">
        <v>53</v>
      </c>
      <c r="AM586">
        <v>1113.0999999999999</v>
      </c>
      <c r="AN586">
        <v>1113.0999999999999</v>
      </c>
      <c r="AO586">
        <v>15</v>
      </c>
    </row>
    <row r="587" spans="1:41" x14ac:dyDescent="0.3">
      <c r="A587" t="str">
        <f>"Trad IRN"</f>
        <v>Trad IRN</v>
      </c>
      <c r="B587" t="str">
        <f>"Bldg IRN"</f>
        <v>Bldg IRN</v>
      </c>
      <c r="C587" t="s">
        <v>41</v>
      </c>
      <c r="D587" t="s">
        <v>3</v>
      </c>
      <c r="E587" t="s">
        <v>80</v>
      </c>
      <c r="F587" t="s">
        <v>81</v>
      </c>
      <c r="G587" t="s">
        <v>82</v>
      </c>
      <c r="H587" t="s">
        <v>83</v>
      </c>
      <c r="I587" t="str">
        <f>"Trad IRN"</f>
        <v>Trad IRN</v>
      </c>
      <c r="J587" t="s">
        <v>43</v>
      </c>
      <c r="K587" t="s">
        <v>44</v>
      </c>
      <c r="L587" t="s">
        <v>45</v>
      </c>
      <c r="M587" t="s">
        <v>46</v>
      </c>
      <c r="N587" t="str">
        <f t="shared" si="60"/>
        <v>08/18/2022</v>
      </c>
      <c r="O587" t="str">
        <f t="shared" si="62"/>
        <v>12/31/2500</v>
      </c>
      <c r="P587">
        <v>1</v>
      </c>
      <c r="Q587">
        <v>1</v>
      </c>
      <c r="S587">
        <v>0</v>
      </c>
      <c r="T587">
        <v>1</v>
      </c>
      <c r="U587">
        <v>0</v>
      </c>
      <c r="V587" t="str">
        <f>"Trad IRN"</f>
        <v>Trad IRN</v>
      </c>
      <c r="W587">
        <v>100</v>
      </c>
      <c r="X587" t="s">
        <v>47</v>
      </c>
      <c r="Z587" t="s">
        <v>47</v>
      </c>
      <c r="AB587" t="str">
        <f>"01"</f>
        <v>01</v>
      </c>
      <c r="AC587" t="s">
        <v>48</v>
      </c>
      <c r="AD587" t="s">
        <v>49</v>
      </c>
      <c r="AE587" t="s">
        <v>50</v>
      </c>
      <c r="AF587">
        <v>0</v>
      </c>
      <c r="AG587" t="s">
        <v>56</v>
      </c>
      <c r="AH587" t="str">
        <f>"Trad IRN"</f>
        <v>Trad IRN</v>
      </c>
      <c r="AI587" t="str">
        <f>"Bldg IRN"</f>
        <v>Bldg IRN</v>
      </c>
      <c r="AJ587" t="s">
        <v>48</v>
      </c>
      <c r="AK587" t="s">
        <v>48</v>
      </c>
      <c r="AL587" t="s">
        <v>53</v>
      </c>
      <c r="AM587">
        <v>1113.0999999999999</v>
      </c>
      <c r="AN587">
        <v>1113.0999999999999</v>
      </c>
      <c r="AO587">
        <v>15</v>
      </c>
    </row>
    <row r="588" spans="1:41" x14ac:dyDescent="0.3">
      <c r="A588" t="str">
        <f>"Trad IRN"</f>
        <v>Trad IRN</v>
      </c>
      <c r="B588" t="str">
        <f>"Bldg IRN"</f>
        <v>Bldg IRN</v>
      </c>
      <c r="C588" t="s">
        <v>41</v>
      </c>
      <c r="D588" t="s">
        <v>3</v>
      </c>
      <c r="E588" t="s">
        <v>80</v>
      </c>
      <c r="F588" t="s">
        <v>81</v>
      </c>
      <c r="G588" t="s">
        <v>82</v>
      </c>
      <c r="H588" t="s">
        <v>83</v>
      </c>
      <c r="I588" t="str">
        <f>"Trad IRN"</f>
        <v>Trad IRN</v>
      </c>
      <c r="J588" t="s">
        <v>43</v>
      </c>
      <c r="K588" t="s">
        <v>44</v>
      </c>
      <c r="L588" t="s">
        <v>45</v>
      </c>
      <c r="M588" t="s">
        <v>46</v>
      </c>
      <c r="N588" t="str">
        <f t="shared" si="60"/>
        <v>08/18/2022</v>
      </c>
      <c r="O588" t="str">
        <f t="shared" si="62"/>
        <v>12/31/2500</v>
      </c>
      <c r="P588">
        <v>1</v>
      </c>
      <c r="Q588">
        <v>1</v>
      </c>
      <c r="R588">
        <v>1</v>
      </c>
      <c r="S588">
        <v>0</v>
      </c>
      <c r="T588">
        <v>1</v>
      </c>
      <c r="U588">
        <v>0</v>
      </c>
      <c r="V588" t="str">
        <f>"Trad IRN"</f>
        <v>Trad IRN</v>
      </c>
      <c r="W588">
        <v>100</v>
      </c>
      <c r="X588" t="s">
        <v>47</v>
      </c>
      <c r="Z588" t="s">
        <v>47</v>
      </c>
      <c r="AB588" t="str">
        <f>"04"</f>
        <v>04</v>
      </c>
      <c r="AC588" t="str">
        <f>"15"</f>
        <v>15</v>
      </c>
      <c r="AD588" t="str">
        <f>"2"</f>
        <v>2</v>
      </c>
      <c r="AE588" t="s">
        <v>50</v>
      </c>
      <c r="AF588">
        <v>0</v>
      </c>
      <c r="AG588" t="s">
        <v>56</v>
      </c>
      <c r="AH588" t="str">
        <f>"Trad IRN"</f>
        <v>Trad IRN</v>
      </c>
      <c r="AI588" t="str">
        <f>"Bldg IRN"</f>
        <v>Bldg IRN</v>
      </c>
      <c r="AJ588" t="s">
        <v>48</v>
      </c>
      <c r="AK588" t="s">
        <v>48</v>
      </c>
      <c r="AL588" t="s">
        <v>53</v>
      </c>
      <c r="AM588">
        <v>1113.0999999999999</v>
      </c>
      <c r="AN588">
        <v>1113.0999999999999</v>
      </c>
      <c r="AO588">
        <v>15</v>
      </c>
    </row>
    <row r="589" spans="1:41" x14ac:dyDescent="0.3">
      <c r="A589" t="str">
        <f>"Trad IRN"</f>
        <v>Trad IRN</v>
      </c>
      <c r="B589" t="str">
        <f>"Bldg IRN"</f>
        <v>Bldg IRN</v>
      </c>
      <c r="C589" t="s">
        <v>41</v>
      </c>
      <c r="D589" t="s">
        <v>3</v>
      </c>
      <c r="E589" t="s">
        <v>80</v>
      </c>
      <c r="F589" t="s">
        <v>81</v>
      </c>
      <c r="G589" t="s">
        <v>82</v>
      </c>
      <c r="H589" t="s">
        <v>83</v>
      </c>
      <c r="I589" t="str">
        <f>"Trad IRN"</f>
        <v>Trad IRN</v>
      </c>
      <c r="J589" t="s">
        <v>43</v>
      </c>
      <c r="K589" t="s">
        <v>44</v>
      </c>
      <c r="L589" t="s">
        <v>45</v>
      </c>
      <c r="M589" t="s">
        <v>46</v>
      </c>
      <c r="N589" t="str">
        <f t="shared" si="60"/>
        <v>08/18/2022</v>
      </c>
      <c r="O589" t="str">
        <f t="shared" si="62"/>
        <v>12/31/2500</v>
      </c>
      <c r="P589">
        <v>1</v>
      </c>
      <c r="Q589">
        <v>1</v>
      </c>
      <c r="S589">
        <v>0</v>
      </c>
      <c r="T589">
        <v>1</v>
      </c>
      <c r="U589">
        <v>0</v>
      </c>
      <c r="V589" t="str">
        <f>"Trad IRN"</f>
        <v>Trad IRN</v>
      </c>
      <c r="W589">
        <v>100</v>
      </c>
      <c r="X589" t="s">
        <v>47</v>
      </c>
      <c r="Z589" t="s">
        <v>47</v>
      </c>
      <c r="AB589" t="s">
        <v>57</v>
      </c>
      <c r="AC589" t="s">
        <v>48</v>
      </c>
      <c r="AD589" t="s">
        <v>49</v>
      </c>
      <c r="AE589" t="s">
        <v>50</v>
      </c>
      <c r="AF589">
        <v>0</v>
      </c>
      <c r="AG589" t="s">
        <v>56</v>
      </c>
      <c r="AH589" t="str">
        <f>"Trad IRN"</f>
        <v>Trad IRN</v>
      </c>
      <c r="AI589" t="str">
        <f>"Bldg IRN"</f>
        <v>Bldg IRN</v>
      </c>
      <c r="AJ589" t="s">
        <v>48</v>
      </c>
      <c r="AK589" t="s">
        <v>48</v>
      </c>
      <c r="AL589" t="s">
        <v>53</v>
      </c>
      <c r="AM589">
        <v>1113.0999999999999</v>
      </c>
      <c r="AN589">
        <v>1113.0999999999999</v>
      </c>
      <c r="AO589">
        <v>15</v>
      </c>
    </row>
    <row r="590" spans="1:41" x14ac:dyDescent="0.3">
      <c r="A590" t="str">
        <f>"Trad IRN"</f>
        <v>Trad IRN</v>
      </c>
      <c r="B590" t="str">
        <f>"Bldg IRN"</f>
        <v>Bldg IRN</v>
      </c>
      <c r="C590" t="s">
        <v>41</v>
      </c>
      <c r="D590" t="s">
        <v>3</v>
      </c>
      <c r="E590" t="s">
        <v>80</v>
      </c>
      <c r="F590" t="s">
        <v>81</v>
      </c>
      <c r="G590" t="s">
        <v>82</v>
      </c>
      <c r="H590" t="s">
        <v>83</v>
      </c>
      <c r="I590" t="str">
        <f>"Trad IRN"</f>
        <v>Trad IRN</v>
      </c>
      <c r="J590" t="s">
        <v>43</v>
      </c>
      <c r="K590" t="s">
        <v>44</v>
      </c>
      <c r="L590" t="s">
        <v>45</v>
      </c>
      <c r="M590" t="s">
        <v>46</v>
      </c>
      <c r="N590" t="str">
        <f t="shared" si="60"/>
        <v>08/18/2022</v>
      </c>
      <c r="O590" t="str">
        <f t="shared" si="62"/>
        <v>12/31/2500</v>
      </c>
      <c r="P590">
        <v>1</v>
      </c>
      <c r="Q590">
        <v>1</v>
      </c>
      <c r="S590">
        <v>0</v>
      </c>
      <c r="T590">
        <v>1</v>
      </c>
      <c r="U590">
        <v>0</v>
      </c>
      <c r="V590" t="str">
        <f>"Trad IRN"</f>
        <v>Trad IRN</v>
      </c>
      <c r="W590">
        <v>100</v>
      </c>
      <c r="X590" t="s">
        <v>47</v>
      </c>
      <c r="Z590" t="s">
        <v>47</v>
      </c>
      <c r="AB590" t="str">
        <f>"01"</f>
        <v>01</v>
      </c>
      <c r="AC590" t="s">
        <v>48</v>
      </c>
      <c r="AD590" t="s">
        <v>49</v>
      </c>
      <c r="AE590" t="s">
        <v>50</v>
      </c>
      <c r="AF590">
        <v>0</v>
      </c>
      <c r="AG590" t="s">
        <v>56</v>
      </c>
      <c r="AH590" t="str">
        <f>"Trad IRN"</f>
        <v>Trad IRN</v>
      </c>
      <c r="AI590" t="str">
        <f>"Bldg IRN"</f>
        <v>Bldg IRN</v>
      </c>
      <c r="AJ590" t="s">
        <v>48</v>
      </c>
      <c r="AK590" t="s">
        <v>48</v>
      </c>
      <c r="AL590" t="s">
        <v>53</v>
      </c>
      <c r="AM590">
        <v>1113.0999999999999</v>
      </c>
      <c r="AN590">
        <v>1113.0999999999999</v>
      </c>
      <c r="AO590">
        <v>15</v>
      </c>
    </row>
    <row r="591" spans="1:41" x14ac:dyDescent="0.3">
      <c r="A591" t="str">
        <f>"Trad IRN"</f>
        <v>Trad IRN</v>
      </c>
      <c r="B591" t="str">
        <f>"Bldg IRN"</f>
        <v>Bldg IRN</v>
      </c>
      <c r="C591" t="s">
        <v>41</v>
      </c>
      <c r="D591" t="s">
        <v>3</v>
      </c>
      <c r="E591" t="s">
        <v>80</v>
      </c>
      <c r="F591" t="s">
        <v>81</v>
      </c>
      <c r="G591" t="s">
        <v>82</v>
      </c>
      <c r="H591" t="s">
        <v>83</v>
      </c>
      <c r="I591" t="str">
        <f>"Trad IRN"</f>
        <v>Trad IRN</v>
      </c>
      <c r="J591" t="s">
        <v>43</v>
      </c>
      <c r="K591" t="s">
        <v>44</v>
      </c>
      <c r="L591" t="s">
        <v>45</v>
      </c>
      <c r="M591" t="s">
        <v>46</v>
      </c>
      <c r="N591" t="str">
        <f t="shared" si="60"/>
        <v>08/18/2022</v>
      </c>
      <c r="O591" t="str">
        <f t="shared" si="62"/>
        <v>12/31/2500</v>
      </c>
      <c r="P591">
        <v>1</v>
      </c>
      <c r="Q591">
        <v>1</v>
      </c>
      <c r="S591">
        <v>1</v>
      </c>
      <c r="T591">
        <v>1</v>
      </c>
      <c r="U591">
        <v>0</v>
      </c>
      <c r="V591" t="str">
        <f>"Trad IRN"</f>
        <v>Trad IRN</v>
      </c>
      <c r="W591">
        <v>100</v>
      </c>
      <c r="X591" t="s">
        <v>47</v>
      </c>
      <c r="Z591" t="s">
        <v>47</v>
      </c>
      <c r="AB591" t="str">
        <f>"04"</f>
        <v>04</v>
      </c>
      <c r="AC591" t="s">
        <v>48</v>
      </c>
      <c r="AD591" t="s">
        <v>49</v>
      </c>
      <c r="AE591" t="s">
        <v>50</v>
      </c>
      <c r="AF591">
        <v>0</v>
      </c>
      <c r="AG591" t="s">
        <v>56</v>
      </c>
      <c r="AH591" t="str">
        <f>"Trad IRN"</f>
        <v>Trad IRN</v>
      </c>
      <c r="AI591" t="str">
        <f>"Bldg IRN"</f>
        <v>Bldg IRN</v>
      </c>
      <c r="AJ591" t="s">
        <v>48</v>
      </c>
      <c r="AK591" t="s">
        <v>48</v>
      </c>
      <c r="AL591" t="s">
        <v>53</v>
      </c>
      <c r="AM591">
        <v>1113.0999999999999</v>
      </c>
      <c r="AN591">
        <v>1113.0999999999999</v>
      </c>
      <c r="AO591">
        <v>15</v>
      </c>
    </row>
    <row r="592" spans="1:41" x14ac:dyDescent="0.3">
      <c r="A592" t="str">
        <f>"Trad IRN"</f>
        <v>Trad IRN</v>
      </c>
      <c r="B592" t="str">
        <f>"Bldg IRN"</f>
        <v>Bldg IRN</v>
      </c>
      <c r="C592" t="s">
        <v>41</v>
      </c>
      <c r="D592" t="s">
        <v>3</v>
      </c>
      <c r="E592" t="s">
        <v>80</v>
      </c>
      <c r="F592" t="s">
        <v>81</v>
      </c>
      <c r="G592" t="s">
        <v>82</v>
      </c>
      <c r="H592" t="s">
        <v>83</v>
      </c>
      <c r="I592" t="str">
        <f>"Trad IRN"</f>
        <v>Trad IRN</v>
      </c>
      <c r="J592" t="s">
        <v>43</v>
      </c>
      <c r="K592" t="s">
        <v>44</v>
      </c>
      <c r="L592" t="s">
        <v>45</v>
      </c>
      <c r="M592" t="s">
        <v>46</v>
      </c>
      <c r="N592" t="str">
        <f t="shared" si="60"/>
        <v>08/18/2022</v>
      </c>
      <c r="O592" t="str">
        <f t="shared" si="62"/>
        <v>12/31/2500</v>
      </c>
      <c r="P592">
        <v>1</v>
      </c>
      <c r="Q592">
        <v>1</v>
      </c>
      <c r="S592">
        <v>0</v>
      </c>
      <c r="T592">
        <v>1</v>
      </c>
      <c r="U592">
        <v>0</v>
      </c>
      <c r="V592" t="str">
        <f>"Trad IRN"</f>
        <v>Trad IRN</v>
      </c>
      <c r="W592">
        <v>100</v>
      </c>
      <c r="X592" t="s">
        <v>47</v>
      </c>
      <c r="Z592" t="s">
        <v>47</v>
      </c>
      <c r="AB592" t="str">
        <f>"02"</f>
        <v>02</v>
      </c>
      <c r="AC592" t="s">
        <v>48</v>
      </c>
      <c r="AD592" t="s">
        <v>49</v>
      </c>
      <c r="AE592" t="s">
        <v>55</v>
      </c>
      <c r="AF592">
        <v>0</v>
      </c>
      <c r="AG592" t="s">
        <v>56</v>
      </c>
      <c r="AH592" t="str">
        <f>"Trad IRN"</f>
        <v>Trad IRN</v>
      </c>
      <c r="AI592" t="str">
        <f>"Bldg IRN"</f>
        <v>Bldg IRN</v>
      </c>
      <c r="AJ592" t="s">
        <v>48</v>
      </c>
      <c r="AK592" t="s">
        <v>48</v>
      </c>
      <c r="AL592" t="s">
        <v>53</v>
      </c>
      <c r="AM592">
        <v>1113.0999999999999</v>
      </c>
      <c r="AN592">
        <v>1113.0999999999999</v>
      </c>
      <c r="AO592">
        <v>15</v>
      </c>
    </row>
    <row r="593" spans="1:41" x14ac:dyDescent="0.3">
      <c r="A593" t="str">
        <f>"Trad IRN"</f>
        <v>Trad IRN</v>
      </c>
      <c r="B593" t="str">
        <f>"Bldg IRN"</f>
        <v>Bldg IRN</v>
      </c>
      <c r="C593" t="s">
        <v>41</v>
      </c>
      <c r="D593" t="s">
        <v>3</v>
      </c>
      <c r="E593" t="s">
        <v>80</v>
      </c>
      <c r="F593" t="s">
        <v>81</v>
      </c>
      <c r="G593" t="s">
        <v>82</v>
      </c>
      <c r="H593" t="s">
        <v>83</v>
      </c>
      <c r="I593" t="str">
        <f>"Trad IRN"</f>
        <v>Trad IRN</v>
      </c>
      <c r="J593" t="s">
        <v>43</v>
      </c>
      <c r="K593" t="s">
        <v>44</v>
      </c>
      <c r="L593" t="s">
        <v>45</v>
      </c>
      <c r="M593" t="s">
        <v>46</v>
      </c>
      <c r="N593" t="str">
        <f t="shared" si="60"/>
        <v>08/18/2022</v>
      </c>
      <c r="O593" t="str">
        <f t="shared" si="62"/>
        <v>12/31/2500</v>
      </c>
      <c r="P593">
        <v>1</v>
      </c>
      <c r="Q593">
        <v>1</v>
      </c>
      <c r="S593">
        <v>0</v>
      </c>
      <c r="T593">
        <v>1</v>
      </c>
      <c r="U593">
        <v>0</v>
      </c>
      <c r="V593" t="str">
        <f>"Trad IRN"</f>
        <v>Trad IRN</v>
      </c>
      <c r="W593">
        <v>100</v>
      </c>
      <c r="X593" t="s">
        <v>47</v>
      </c>
      <c r="Z593" t="s">
        <v>47</v>
      </c>
      <c r="AB593" t="str">
        <f>"02"</f>
        <v>02</v>
      </c>
      <c r="AC593" t="s">
        <v>48</v>
      </c>
      <c r="AD593" t="s">
        <v>49</v>
      </c>
      <c r="AE593" t="s">
        <v>50</v>
      </c>
      <c r="AF593">
        <v>0</v>
      </c>
      <c r="AG593" t="s">
        <v>56</v>
      </c>
      <c r="AH593" t="str">
        <f>"Trad IRN"</f>
        <v>Trad IRN</v>
      </c>
      <c r="AI593" t="str">
        <f>"Bldg IRN"</f>
        <v>Bldg IRN</v>
      </c>
      <c r="AJ593" t="s">
        <v>48</v>
      </c>
      <c r="AK593" t="s">
        <v>48</v>
      </c>
      <c r="AL593" t="s">
        <v>53</v>
      </c>
      <c r="AM593">
        <v>1113.0999999999999</v>
      </c>
      <c r="AN593">
        <v>1113.0999999999999</v>
      </c>
      <c r="AO593">
        <v>15</v>
      </c>
    </row>
    <row r="594" spans="1:41" x14ac:dyDescent="0.3">
      <c r="A594" t="str">
        <f>"Trad IRN"</f>
        <v>Trad IRN</v>
      </c>
      <c r="B594" t="str">
        <f>"Bldg IRN"</f>
        <v>Bldg IRN</v>
      </c>
      <c r="C594" t="s">
        <v>41</v>
      </c>
      <c r="D594" t="s">
        <v>3</v>
      </c>
      <c r="E594" t="s">
        <v>80</v>
      </c>
      <c r="F594" t="s">
        <v>81</v>
      </c>
      <c r="G594" t="s">
        <v>82</v>
      </c>
      <c r="H594" t="s">
        <v>83</v>
      </c>
      <c r="I594" t="str">
        <f>"Trad IRN"</f>
        <v>Trad IRN</v>
      </c>
      <c r="J594" t="s">
        <v>43</v>
      </c>
      <c r="K594" t="s">
        <v>44</v>
      </c>
      <c r="L594" t="s">
        <v>45</v>
      </c>
      <c r="M594" t="s">
        <v>46</v>
      </c>
      <c r="N594" t="str">
        <f t="shared" si="60"/>
        <v>08/18/2022</v>
      </c>
      <c r="O594" t="str">
        <f t="shared" si="62"/>
        <v>12/31/2500</v>
      </c>
      <c r="P594">
        <v>1</v>
      </c>
      <c r="Q594">
        <v>1</v>
      </c>
      <c r="R594">
        <v>1</v>
      </c>
      <c r="S594">
        <v>0</v>
      </c>
      <c r="T594">
        <v>1</v>
      </c>
      <c r="U594">
        <v>0</v>
      </c>
      <c r="V594" t="str">
        <f>"Trad IRN"</f>
        <v>Trad IRN</v>
      </c>
      <c r="W594">
        <v>100</v>
      </c>
      <c r="X594" t="s">
        <v>47</v>
      </c>
      <c r="Z594" t="s">
        <v>47</v>
      </c>
      <c r="AB594" t="str">
        <f>"03"</f>
        <v>03</v>
      </c>
      <c r="AC594" t="str">
        <f>"03"</f>
        <v>03</v>
      </c>
      <c r="AD594" t="str">
        <f>"3"</f>
        <v>3</v>
      </c>
      <c r="AE594" t="s">
        <v>50</v>
      </c>
      <c r="AF594">
        <v>0</v>
      </c>
      <c r="AG594" t="s">
        <v>56</v>
      </c>
      <c r="AH594" t="str">
        <f>"Trad IRN"</f>
        <v>Trad IRN</v>
      </c>
      <c r="AI594" t="str">
        <f>"Bldg IRN"</f>
        <v>Bldg IRN</v>
      </c>
      <c r="AJ594" t="s">
        <v>48</v>
      </c>
      <c r="AK594" t="s">
        <v>48</v>
      </c>
      <c r="AL594" t="s">
        <v>53</v>
      </c>
      <c r="AM594">
        <v>1113.0999999999999</v>
      </c>
      <c r="AN594">
        <v>1113.0999999999999</v>
      </c>
      <c r="AO594">
        <v>15</v>
      </c>
    </row>
    <row r="595" spans="1:41" x14ac:dyDescent="0.3">
      <c r="A595" t="str">
        <f>"Trad IRN"</f>
        <v>Trad IRN</v>
      </c>
      <c r="B595" t="str">
        <f>"Bldg IRN"</f>
        <v>Bldg IRN</v>
      </c>
      <c r="C595" t="s">
        <v>41</v>
      </c>
      <c r="D595" t="s">
        <v>3</v>
      </c>
      <c r="E595" t="s">
        <v>80</v>
      </c>
      <c r="F595" t="s">
        <v>81</v>
      </c>
      <c r="G595" t="s">
        <v>82</v>
      </c>
      <c r="H595" t="s">
        <v>83</v>
      </c>
      <c r="I595" t="str">
        <f>"Trad IRN"</f>
        <v>Trad IRN</v>
      </c>
      <c r="J595" t="s">
        <v>43</v>
      </c>
      <c r="K595" t="s">
        <v>44</v>
      </c>
      <c r="L595" t="s">
        <v>45</v>
      </c>
      <c r="M595" t="s">
        <v>46</v>
      </c>
      <c r="N595" t="str">
        <f t="shared" si="60"/>
        <v>08/18/2022</v>
      </c>
      <c r="O595" t="str">
        <f t="shared" si="62"/>
        <v>12/31/2500</v>
      </c>
      <c r="P595">
        <v>1</v>
      </c>
      <c r="Q595">
        <v>1</v>
      </c>
      <c r="S595">
        <v>1</v>
      </c>
      <c r="T595">
        <v>1</v>
      </c>
      <c r="U595">
        <v>0</v>
      </c>
      <c r="V595" t="str">
        <f>"Trad IRN"</f>
        <v>Trad IRN</v>
      </c>
      <c r="W595">
        <v>100</v>
      </c>
      <c r="X595" t="s">
        <v>47</v>
      </c>
      <c r="Z595" t="s">
        <v>47</v>
      </c>
      <c r="AB595" t="str">
        <f>"04"</f>
        <v>04</v>
      </c>
      <c r="AC595" t="s">
        <v>48</v>
      </c>
      <c r="AD595" t="s">
        <v>49</v>
      </c>
      <c r="AE595" t="s">
        <v>50</v>
      </c>
      <c r="AF595">
        <v>0</v>
      </c>
      <c r="AG595" t="s">
        <v>56</v>
      </c>
      <c r="AH595" t="str">
        <f>"Trad IRN"</f>
        <v>Trad IRN</v>
      </c>
      <c r="AI595" t="str">
        <f>"Bldg IRN"</f>
        <v>Bldg IRN</v>
      </c>
      <c r="AJ595" t="s">
        <v>48</v>
      </c>
      <c r="AK595" t="s">
        <v>48</v>
      </c>
      <c r="AL595" t="s">
        <v>53</v>
      </c>
      <c r="AM595">
        <v>1113.0999999999999</v>
      </c>
      <c r="AN595">
        <v>1113.0999999999999</v>
      </c>
      <c r="AO595">
        <v>15</v>
      </c>
    </row>
    <row r="596" spans="1:41" x14ac:dyDescent="0.3">
      <c r="A596" t="str">
        <f>"Trad IRN"</f>
        <v>Trad IRN</v>
      </c>
      <c r="B596" t="str">
        <f>"Bldg IRN"</f>
        <v>Bldg IRN</v>
      </c>
      <c r="C596" t="s">
        <v>41</v>
      </c>
      <c r="D596" t="s">
        <v>3</v>
      </c>
      <c r="E596" t="s">
        <v>80</v>
      </c>
      <c r="F596" t="s">
        <v>81</v>
      </c>
      <c r="G596" t="s">
        <v>82</v>
      </c>
      <c r="H596" t="s">
        <v>83</v>
      </c>
      <c r="I596" t="str">
        <f>"Trad IRN"</f>
        <v>Trad IRN</v>
      </c>
      <c r="J596" t="s">
        <v>43</v>
      </c>
      <c r="K596" t="s">
        <v>44</v>
      </c>
      <c r="L596" t="s">
        <v>45</v>
      </c>
      <c r="M596" t="s">
        <v>46</v>
      </c>
      <c r="N596" t="str">
        <f t="shared" si="60"/>
        <v>08/18/2022</v>
      </c>
      <c r="O596" t="str">
        <f t="shared" si="62"/>
        <v>12/31/2500</v>
      </c>
      <c r="P596">
        <v>1</v>
      </c>
      <c r="Q596">
        <v>1</v>
      </c>
      <c r="S596">
        <v>0</v>
      </c>
      <c r="T596">
        <v>1</v>
      </c>
      <c r="U596">
        <v>0</v>
      </c>
      <c r="V596" t="str">
        <f>"Trad IRN"</f>
        <v>Trad IRN</v>
      </c>
      <c r="W596">
        <v>100</v>
      </c>
      <c r="X596" t="s">
        <v>47</v>
      </c>
      <c r="Z596" t="s">
        <v>47</v>
      </c>
      <c r="AB596" t="str">
        <f>"02"</f>
        <v>02</v>
      </c>
      <c r="AC596" t="s">
        <v>48</v>
      </c>
      <c r="AD596" t="s">
        <v>49</v>
      </c>
      <c r="AE596" t="s">
        <v>50</v>
      </c>
      <c r="AF596">
        <v>0</v>
      </c>
      <c r="AG596" t="s">
        <v>56</v>
      </c>
      <c r="AH596" t="str">
        <f>"Trad IRN"</f>
        <v>Trad IRN</v>
      </c>
      <c r="AI596" t="str">
        <f>"Bldg IRN"</f>
        <v>Bldg IRN</v>
      </c>
      <c r="AJ596" t="s">
        <v>48</v>
      </c>
      <c r="AK596" t="s">
        <v>48</v>
      </c>
      <c r="AL596" t="s">
        <v>53</v>
      </c>
      <c r="AM596">
        <v>1113.0999999999999</v>
      </c>
      <c r="AN596">
        <v>1113.0999999999999</v>
      </c>
      <c r="AO596">
        <v>15</v>
      </c>
    </row>
    <row r="597" spans="1:41" x14ac:dyDescent="0.3">
      <c r="A597" t="str">
        <f>"Trad IRN"</f>
        <v>Trad IRN</v>
      </c>
      <c r="B597" t="str">
        <f>"Bldg IRN"</f>
        <v>Bldg IRN</v>
      </c>
      <c r="C597" t="s">
        <v>41</v>
      </c>
      <c r="D597" t="s">
        <v>3</v>
      </c>
      <c r="E597" t="s">
        <v>80</v>
      </c>
      <c r="F597" t="s">
        <v>81</v>
      </c>
      <c r="G597" t="s">
        <v>82</v>
      </c>
      <c r="H597" t="s">
        <v>83</v>
      </c>
      <c r="I597" t="str">
        <f>"Trad IRN"</f>
        <v>Trad IRN</v>
      </c>
      <c r="J597" t="s">
        <v>43</v>
      </c>
      <c r="K597" t="s">
        <v>44</v>
      </c>
      <c r="L597" t="s">
        <v>45</v>
      </c>
      <c r="M597" t="s">
        <v>46</v>
      </c>
      <c r="N597" t="str">
        <f t="shared" si="60"/>
        <v>08/18/2022</v>
      </c>
      <c r="O597" t="str">
        <f t="shared" si="62"/>
        <v>12/31/2500</v>
      </c>
      <c r="P597">
        <v>1</v>
      </c>
      <c r="Q597">
        <v>1</v>
      </c>
      <c r="S597">
        <v>0</v>
      </c>
      <c r="T597">
        <v>1</v>
      </c>
      <c r="U597">
        <v>0</v>
      </c>
      <c r="V597" t="str">
        <f>"Trad IRN"</f>
        <v>Trad IRN</v>
      </c>
      <c r="W597">
        <v>100</v>
      </c>
      <c r="X597" t="s">
        <v>47</v>
      </c>
      <c r="Z597" t="s">
        <v>47</v>
      </c>
      <c r="AB597" t="str">
        <f>"03"</f>
        <v>03</v>
      </c>
      <c r="AC597" t="s">
        <v>48</v>
      </c>
      <c r="AD597" t="s">
        <v>49</v>
      </c>
      <c r="AE597" t="s">
        <v>50</v>
      </c>
      <c r="AF597">
        <v>0</v>
      </c>
      <c r="AG597" t="s">
        <v>56</v>
      </c>
      <c r="AH597" t="str">
        <f>"Trad IRN"</f>
        <v>Trad IRN</v>
      </c>
      <c r="AI597" t="str">
        <f>"Bldg IRN"</f>
        <v>Bldg IRN</v>
      </c>
      <c r="AJ597" t="s">
        <v>48</v>
      </c>
      <c r="AK597" t="s">
        <v>48</v>
      </c>
      <c r="AL597" t="s">
        <v>53</v>
      </c>
      <c r="AM597">
        <v>1113.0999999999999</v>
      </c>
      <c r="AN597">
        <v>1113.0999999999999</v>
      </c>
      <c r="AO597">
        <v>15</v>
      </c>
    </row>
    <row r="598" spans="1:41" x14ac:dyDescent="0.3">
      <c r="A598" t="str">
        <f>"Trad IRN"</f>
        <v>Trad IRN</v>
      </c>
      <c r="B598" t="str">
        <f>"Bldg IRN"</f>
        <v>Bldg IRN</v>
      </c>
      <c r="C598" t="s">
        <v>41</v>
      </c>
      <c r="D598" t="s">
        <v>3</v>
      </c>
      <c r="E598" t="s">
        <v>80</v>
      </c>
      <c r="F598" t="s">
        <v>81</v>
      </c>
      <c r="G598" t="s">
        <v>82</v>
      </c>
      <c r="H598" t="s">
        <v>83</v>
      </c>
      <c r="I598" t="str">
        <f>"Trad IRN"</f>
        <v>Trad IRN</v>
      </c>
      <c r="J598" t="s">
        <v>43</v>
      </c>
      <c r="K598" t="s">
        <v>44</v>
      </c>
      <c r="L598" t="s">
        <v>45</v>
      </c>
      <c r="M598" t="s">
        <v>46</v>
      </c>
      <c r="N598" t="str">
        <f t="shared" si="60"/>
        <v>08/18/2022</v>
      </c>
      <c r="O598" t="str">
        <f t="shared" si="62"/>
        <v>12/31/2500</v>
      </c>
      <c r="P598">
        <v>1</v>
      </c>
      <c r="Q598">
        <v>1</v>
      </c>
      <c r="S598">
        <v>1</v>
      </c>
      <c r="T598">
        <v>1</v>
      </c>
      <c r="U598">
        <v>0</v>
      </c>
      <c r="V598" t="str">
        <f>"Trad IRN"</f>
        <v>Trad IRN</v>
      </c>
      <c r="W598">
        <v>100</v>
      </c>
      <c r="X598" t="s">
        <v>47</v>
      </c>
      <c r="Z598" t="s">
        <v>47</v>
      </c>
      <c r="AB598" t="str">
        <f>"03"</f>
        <v>03</v>
      </c>
      <c r="AC598" t="s">
        <v>48</v>
      </c>
      <c r="AD598" t="s">
        <v>49</v>
      </c>
      <c r="AE598" t="s">
        <v>50</v>
      </c>
      <c r="AF598">
        <v>0</v>
      </c>
      <c r="AG598" t="s">
        <v>56</v>
      </c>
      <c r="AH598" t="str">
        <f>"Trad IRN"</f>
        <v>Trad IRN</v>
      </c>
      <c r="AI598" t="str">
        <f>"Bldg IRN"</f>
        <v>Bldg IRN</v>
      </c>
      <c r="AJ598" t="s">
        <v>48</v>
      </c>
      <c r="AK598" t="s">
        <v>48</v>
      </c>
      <c r="AL598" t="s">
        <v>53</v>
      </c>
      <c r="AM598">
        <v>1113.0999999999999</v>
      </c>
      <c r="AN598">
        <v>1113.0999999999999</v>
      </c>
      <c r="AO598">
        <v>15</v>
      </c>
    </row>
    <row r="599" spans="1:41" x14ac:dyDescent="0.3">
      <c r="A599" t="str">
        <f>"Trad IRN"</f>
        <v>Trad IRN</v>
      </c>
      <c r="B599" t="str">
        <f>"Bldg IRN"</f>
        <v>Bldg IRN</v>
      </c>
      <c r="C599" t="s">
        <v>41</v>
      </c>
      <c r="D599" t="s">
        <v>3</v>
      </c>
      <c r="E599" t="s">
        <v>80</v>
      </c>
      <c r="F599" t="s">
        <v>81</v>
      </c>
      <c r="G599" t="s">
        <v>82</v>
      </c>
      <c r="H599" t="s">
        <v>83</v>
      </c>
      <c r="I599" t="str">
        <f>"Trad IRN"</f>
        <v>Trad IRN</v>
      </c>
      <c r="J599" t="s">
        <v>43</v>
      </c>
      <c r="K599" t="s">
        <v>44</v>
      </c>
      <c r="L599" t="s">
        <v>45</v>
      </c>
      <c r="M599" t="s">
        <v>46</v>
      </c>
      <c r="N599" t="str">
        <f t="shared" si="60"/>
        <v>08/18/2022</v>
      </c>
      <c r="O599" t="str">
        <f t="shared" si="62"/>
        <v>12/31/2500</v>
      </c>
      <c r="P599">
        <v>1</v>
      </c>
      <c r="Q599">
        <v>1</v>
      </c>
      <c r="S599">
        <v>0</v>
      </c>
      <c r="T599">
        <v>1</v>
      </c>
      <c r="U599">
        <v>0</v>
      </c>
      <c r="V599" t="str">
        <f>"Trad IRN"</f>
        <v>Trad IRN</v>
      </c>
      <c r="W599">
        <v>100</v>
      </c>
      <c r="X599" t="s">
        <v>47</v>
      </c>
      <c r="Z599" t="s">
        <v>47</v>
      </c>
      <c r="AB599" t="s">
        <v>57</v>
      </c>
      <c r="AC599" t="s">
        <v>48</v>
      </c>
      <c r="AD599" t="s">
        <v>49</v>
      </c>
      <c r="AE599" t="s">
        <v>50</v>
      </c>
      <c r="AF599">
        <v>0</v>
      </c>
      <c r="AG599" t="s">
        <v>56</v>
      </c>
      <c r="AH599" t="str">
        <f>"Trad IRN"</f>
        <v>Trad IRN</v>
      </c>
      <c r="AI599" t="str">
        <f>"Bldg IRN"</f>
        <v>Bldg IRN</v>
      </c>
      <c r="AJ599" t="s">
        <v>48</v>
      </c>
      <c r="AK599" t="s">
        <v>48</v>
      </c>
      <c r="AL599" t="s">
        <v>53</v>
      </c>
      <c r="AM599">
        <v>1113.0999999999999</v>
      </c>
      <c r="AN599">
        <v>1113.0999999999999</v>
      </c>
      <c r="AO599">
        <v>15</v>
      </c>
    </row>
    <row r="600" spans="1:41" x14ac:dyDescent="0.3">
      <c r="A600" t="str">
        <f>"Trad IRN"</f>
        <v>Trad IRN</v>
      </c>
      <c r="B600" t="str">
        <f>"Bldg IRN"</f>
        <v>Bldg IRN</v>
      </c>
      <c r="C600" t="s">
        <v>41</v>
      </c>
      <c r="D600" t="s">
        <v>3</v>
      </c>
      <c r="E600" t="s">
        <v>80</v>
      </c>
      <c r="F600" t="s">
        <v>81</v>
      </c>
      <c r="G600" t="s">
        <v>82</v>
      </c>
      <c r="H600" t="s">
        <v>83</v>
      </c>
      <c r="I600" t="str">
        <f>"Trad IRN"</f>
        <v>Trad IRN</v>
      </c>
      <c r="J600" t="s">
        <v>43</v>
      </c>
      <c r="K600" t="s">
        <v>44</v>
      </c>
      <c r="L600" t="s">
        <v>45</v>
      </c>
      <c r="M600" t="s">
        <v>46</v>
      </c>
      <c r="N600" t="str">
        <f t="shared" si="60"/>
        <v>08/18/2022</v>
      </c>
      <c r="O600" t="str">
        <f t="shared" si="62"/>
        <v>12/31/2500</v>
      </c>
      <c r="P600">
        <v>1</v>
      </c>
      <c r="Q600">
        <v>1</v>
      </c>
      <c r="S600">
        <v>0</v>
      </c>
      <c r="T600">
        <v>1</v>
      </c>
      <c r="U600">
        <v>0</v>
      </c>
      <c r="V600" t="str">
        <f>"Trad IRN"</f>
        <v>Trad IRN</v>
      </c>
      <c r="W600">
        <v>100</v>
      </c>
      <c r="X600" t="s">
        <v>47</v>
      </c>
      <c r="Z600" t="s">
        <v>47</v>
      </c>
      <c r="AB600" t="s">
        <v>57</v>
      </c>
      <c r="AC600" t="s">
        <v>48</v>
      </c>
      <c r="AD600" t="s">
        <v>49</v>
      </c>
      <c r="AE600" t="s">
        <v>50</v>
      </c>
      <c r="AF600">
        <v>0</v>
      </c>
      <c r="AG600" t="s">
        <v>56</v>
      </c>
      <c r="AH600" t="str">
        <f>"Trad IRN"</f>
        <v>Trad IRN</v>
      </c>
      <c r="AI600" t="str">
        <f>"Bldg IRN"</f>
        <v>Bldg IRN</v>
      </c>
      <c r="AJ600" t="s">
        <v>48</v>
      </c>
      <c r="AK600" t="s">
        <v>48</v>
      </c>
      <c r="AL600" t="s">
        <v>53</v>
      </c>
      <c r="AM600">
        <v>1113.0999999999999</v>
      </c>
      <c r="AN600">
        <v>1113.0999999999999</v>
      </c>
      <c r="AO600">
        <v>15</v>
      </c>
    </row>
    <row r="601" spans="1:41" x14ac:dyDescent="0.3">
      <c r="A601" t="str">
        <f>"Trad IRN"</f>
        <v>Trad IRN</v>
      </c>
      <c r="B601" t="str">
        <f>"Bldg IRN"</f>
        <v>Bldg IRN</v>
      </c>
      <c r="C601" t="s">
        <v>41</v>
      </c>
      <c r="D601" t="s">
        <v>3</v>
      </c>
      <c r="E601" t="s">
        <v>80</v>
      </c>
      <c r="F601" t="s">
        <v>81</v>
      </c>
      <c r="G601" t="s">
        <v>82</v>
      </c>
      <c r="H601" t="s">
        <v>83</v>
      </c>
      <c r="I601" t="str">
        <f>"Trad IRN"</f>
        <v>Trad IRN</v>
      </c>
      <c r="J601" t="s">
        <v>43</v>
      </c>
      <c r="K601" t="s">
        <v>44</v>
      </c>
      <c r="L601" t="s">
        <v>45</v>
      </c>
      <c r="M601" t="s">
        <v>46</v>
      </c>
      <c r="N601" t="str">
        <f>"11/17/2022"</f>
        <v>11/17/2022</v>
      </c>
      <c r="O601" t="str">
        <f t="shared" si="62"/>
        <v>12/31/2500</v>
      </c>
      <c r="P601">
        <v>0.65751499999999996</v>
      </c>
      <c r="Q601">
        <v>0.65751499999999996</v>
      </c>
      <c r="S601">
        <v>0</v>
      </c>
      <c r="T601">
        <v>0.65751499999999996</v>
      </c>
      <c r="U601">
        <v>0</v>
      </c>
      <c r="V601" t="str">
        <f>"Trad IRN"</f>
        <v>Trad IRN</v>
      </c>
      <c r="W601">
        <v>100</v>
      </c>
      <c r="X601" t="s">
        <v>47</v>
      </c>
      <c r="Z601" t="s">
        <v>47</v>
      </c>
      <c r="AB601" t="s">
        <v>57</v>
      </c>
      <c r="AC601" t="s">
        <v>48</v>
      </c>
      <c r="AD601" t="s">
        <v>49</v>
      </c>
      <c r="AE601" t="s">
        <v>50</v>
      </c>
      <c r="AF601">
        <v>0</v>
      </c>
      <c r="AG601" t="s">
        <v>56</v>
      </c>
      <c r="AH601" t="str">
        <f>"Trad IRN"</f>
        <v>Trad IRN</v>
      </c>
      <c r="AI601" t="str">
        <f>"Bldg IRN"</f>
        <v>Bldg IRN</v>
      </c>
      <c r="AJ601" t="s">
        <v>48</v>
      </c>
      <c r="AK601" t="s">
        <v>48</v>
      </c>
      <c r="AL601" t="s">
        <v>53</v>
      </c>
      <c r="AM601">
        <v>731.88</v>
      </c>
      <c r="AN601">
        <v>1113.0999999999999</v>
      </c>
      <c r="AO601">
        <v>15</v>
      </c>
    </row>
    <row r="602" spans="1:41" x14ac:dyDescent="0.3">
      <c r="A602" t="str">
        <f>"Trad IRN"</f>
        <v>Trad IRN</v>
      </c>
      <c r="B602" t="str">
        <f>"Bldg IRN"</f>
        <v>Bldg IRN</v>
      </c>
      <c r="C602" t="s">
        <v>41</v>
      </c>
      <c r="D602" t="s">
        <v>3</v>
      </c>
      <c r="E602" t="s">
        <v>80</v>
      </c>
      <c r="F602" t="s">
        <v>81</v>
      </c>
      <c r="G602" t="s">
        <v>82</v>
      </c>
      <c r="H602" t="s">
        <v>83</v>
      </c>
      <c r="I602" t="str">
        <f>"Trad IRN"</f>
        <v>Trad IRN</v>
      </c>
      <c r="J602" t="s">
        <v>43</v>
      </c>
      <c r="K602" t="s">
        <v>44</v>
      </c>
      <c r="L602" t="s">
        <v>45</v>
      </c>
      <c r="M602" t="s">
        <v>46</v>
      </c>
      <c r="N602" t="str">
        <f>"08/18/2022"</f>
        <v>08/18/2022</v>
      </c>
      <c r="O602" t="str">
        <f t="shared" si="62"/>
        <v>12/31/2500</v>
      </c>
      <c r="P602">
        <v>1</v>
      </c>
      <c r="Q602">
        <v>1</v>
      </c>
      <c r="S602">
        <v>0</v>
      </c>
      <c r="T602">
        <v>1</v>
      </c>
      <c r="U602">
        <v>0</v>
      </c>
      <c r="V602" t="str">
        <f>"Trad IRN"</f>
        <v>Trad IRN</v>
      </c>
      <c r="W602">
        <v>100</v>
      </c>
      <c r="X602" t="s">
        <v>47</v>
      </c>
      <c r="Z602" t="s">
        <v>47</v>
      </c>
      <c r="AB602" t="str">
        <f>"02"</f>
        <v>02</v>
      </c>
      <c r="AC602" t="s">
        <v>48</v>
      </c>
      <c r="AD602" t="s">
        <v>49</v>
      </c>
      <c r="AE602" t="s">
        <v>50</v>
      </c>
      <c r="AF602">
        <v>0</v>
      </c>
      <c r="AG602" t="s">
        <v>56</v>
      </c>
      <c r="AH602" t="str">
        <f>"Trad IRN"</f>
        <v>Trad IRN</v>
      </c>
      <c r="AI602" t="str">
        <f>"Bldg IRN"</f>
        <v>Bldg IRN</v>
      </c>
      <c r="AJ602" t="s">
        <v>48</v>
      </c>
      <c r="AK602" t="s">
        <v>48</v>
      </c>
      <c r="AL602" t="s">
        <v>53</v>
      </c>
      <c r="AM602">
        <v>1113.0999999999999</v>
      </c>
      <c r="AN602">
        <v>1113.0999999999999</v>
      </c>
      <c r="AO602">
        <v>15</v>
      </c>
    </row>
    <row r="603" spans="1:41" x14ac:dyDescent="0.3">
      <c r="A603" t="str">
        <f>"Trad IRN"</f>
        <v>Trad IRN</v>
      </c>
      <c r="B603" t="str">
        <f>"Bldg IRN"</f>
        <v>Bldg IRN</v>
      </c>
      <c r="C603" t="s">
        <v>41</v>
      </c>
      <c r="D603" t="s">
        <v>3</v>
      </c>
      <c r="E603" t="s">
        <v>80</v>
      </c>
      <c r="F603" t="s">
        <v>81</v>
      </c>
      <c r="G603" t="s">
        <v>82</v>
      </c>
      <c r="H603" t="s">
        <v>83</v>
      </c>
      <c r="I603" t="str">
        <f>"Trad IRN"</f>
        <v>Trad IRN</v>
      </c>
      <c r="J603" t="s">
        <v>43</v>
      </c>
      <c r="K603" t="s">
        <v>44</v>
      </c>
      <c r="L603" t="s">
        <v>45</v>
      </c>
      <c r="M603" t="s">
        <v>46</v>
      </c>
      <c r="N603" t="str">
        <f>"12/07/2022"</f>
        <v>12/07/2022</v>
      </c>
      <c r="O603" t="str">
        <f t="shared" si="62"/>
        <v>12/31/2500</v>
      </c>
      <c r="P603">
        <v>0.59407100000000002</v>
      </c>
      <c r="Q603">
        <v>0.59407100000000002</v>
      </c>
      <c r="R603">
        <v>0.59407100000000002</v>
      </c>
      <c r="S603">
        <v>0</v>
      </c>
      <c r="T603">
        <v>0.59407100000000002</v>
      </c>
      <c r="U603">
        <v>0</v>
      </c>
      <c r="V603" t="str">
        <f>"Trad IRN"</f>
        <v>Trad IRN</v>
      </c>
      <c r="W603">
        <v>100</v>
      </c>
      <c r="X603" t="s">
        <v>47</v>
      </c>
      <c r="Z603" t="s">
        <v>47</v>
      </c>
      <c r="AB603" t="str">
        <f>"04"</f>
        <v>04</v>
      </c>
      <c r="AC603" t="str">
        <f>"15"</f>
        <v>15</v>
      </c>
      <c r="AD603" t="str">
        <f>"2"</f>
        <v>2</v>
      </c>
      <c r="AE603" t="s">
        <v>55</v>
      </c>
      <c r="AF603">
        <v>0</v>
      </c>
      <c r="AG603" t="s">
        <v>56</v>
      </c>
      <c r="AH603" t="str">
        <f>"Trad IRN"</f>
        <v>Trad IRN</v>
      </c>
      <c r="AI603" t="str">
        <f>"Bldg IRN"</f>
        <v>Bldg IRN</v>
      </c>
      <c r="AJ603" t="s">
        <v>48</v>
      </c>
      <c r="AK603" t="s">
        <v>48</v>
      </c>
      <c r="AL603" t="s">
        <v>53</v>
      </c>
      <c r="AM603">
        <v>661.26</v>
      </c>
      <c r="AN603">
        <v>1113.0999999999999</v>
      </c>
      <c r="AO603">
        <v>15</v>
      </c>
    </row>
    <row r="604" spans="1:41" x14ac:dyDescent="0.3">
      <c r="A604" t="str">
        <f>"Trad IRN"</f>
        <v>Trad IRN</v>
      </c>
      <c r="B604" t="str">
        <f>"Bldg IRN"</f>
        <v>Bldg IRN</v>
      </c>
      <c r="C604" t="s">
        <v>41</v>
      </c>
      <c r="D604" t="s">
        <v>3</v>
      </c>
      <c r="E604" t="s">
        <v>80</v>
      </c>
      <c r="F604" t="s">
        <v>81</v>
      </c>
      <c r="G604" t="s">
        <v>82</v>
      </c>
      <c r="H604" t="s">
        <v>83</v>
      </c>
      <c r="I604" t="str">
        <f>"Trad IRN"</f>
        <v>Trad IRN</v>
      </c>
      <c r="J604" t="s">
        <v>43</v>
      </c>
      <c r="K604" t="s">
        <v>44</v>
      </c>
      <c r="L604" t="s">
        <v>45</v>
      </c>
      <c r="M604" t="s">
        <v>46</v>
      </c>
      <c r="N604" t="str">
        <f t="shared" ref="N604:N629" si="63">"08/18/2022"</f>
        <v>08/18/2022</v>
      </c>
      <c r="O604" t="str">
        <f>"12/06/2022"</f>
        <v>12/06/2022</v>
      </c>
      <c r="P604">
        <v>0.40592899999999998</v>
      </c>
      <c r="Q604">
        <v>0.40592899999999998</v>
      </c>
      <c r="R604">
        <v>0.40592899999999998</v>
      </c>
      <c r="S604">
        <v>0</v>
      </c>
      <c r="T604">
        <v>0.40592899999999998</v>
      </c>
      <c r="U604">
        <v>0</v>
      </c>
      <c r="V604" t="str">
        <f>"Trad IRN"</f>
        <v>Trad IRN</v>
      </c>
      <c r="W604">
        <v>100</v>
      </c>
      <c r="X604" t="s">
        <v>47</v>
      </c>
      <c r="Z604" t="s">
        <v>47</v>
      </c>
      <c r="AB604" t="str">
        <f>"04"</f>
        <v>04</v>
      </c>
      <c r="AC604" t="str">
        <f>"10"</f>
        <v>10</v>
      </c>
      <c r="AD604" t="str">
        <f>"2"</f>
        <v>2</v>
      </c>
      <c r="AE604" t="s">
        <v>55</v>
      </c>
      <c r="AF604">
        <v>0</v>
      </c>
      <c r="AG604" t="s">
        <v>56</v>
      </c>
      <c r="AH604" t="str">
        <f>"Trad IRN"</f>
        <v>Trad IRN</v>
      </c>
      <c r="AI604" t="str">
        <f>"Bldg IRN"</f>
        <v>Bldg IRN</v>
      </c>
      <c r="AJ604" t="s">
        <v>48</v>
      </c>
      <c r="AK604" t="s">
        <v>48</v>
      </c>
      <c r="AL604" t="s">
        <v>53</v>
      </c>
      <c r="AM604">
        <v>451.84</v>
      </c>
      <c r="AN604">
        <v>1113.0999999999999</v>
      </c>
      <c r="AO604">
        <v>15</v>
      </c>
    </row>
    <row r="605" spans="1:41" x14ac:dyDescent="0.3">
      <c r="A605" t="str">
        <f>"Trad IRN"</f>
        <v>Trad IRN</v>
      </c>
      <c r="B605" t="str">
        <f>"Bldg IRN"</f>
        <v>Bldg IRN</v>
      </c>
      <c r="C605" t="s">
        <v>41</v>
      </c>
      <c r="D605" t="s">
        <v>3</v>
      </c>
      <c r="E605" t="s">
        <v>80</v>
      </c>
      <c r="F605" t="s">
        <v>81</v>
      </c>
      <c r="G605" t="s">
        <v>82</v>
      </c>
      <c r="H605" t="s">
        <v>83</v>
      </c>
      <c r="I605" t="str">
        <f>"Trad IRN"</f>
        <v>Trad IRN</v>
      </c>
      <c r="J605" t="s">
        <v>43</v>
      </c>
      <c r="K605" t="s">
        <v>44</v>
      </c>
      <c r="L605" t="s">
        <v>45</v>
      </c>
      <c r="M605" t="s">
        <v>46</v>
      </c>
      <c r="N605" t="str">
        <f t="shared" si="63"/>
        <v>08/18/2022</v>
      </c>
      <c r="O605" t="str">
        <f t="shared" ref="O605:O628" si="64">"12/31/2500"</f>
        <v>12/31/2500</v>
      </c>
      <c r="P605">
        <v>1</v>
      </c>
      <c r="Q605">
        <v>1</v>
      </c>
      <c r="S605">
        <v>0</v>
      </c>
      <c r="T605">
        <v>1</v>
      </c>
      <c r="U605">
        <v>0</v>
      </c>
      <c r="V605" t="str">
        <f>"Trad IRN"</f>
        <v>Trad IRN</v>
      </c>
      <c r="W605">
        <v>100</v>
      </c>
      <c r="X605" t="s">
        <v>47</v>
      </c>
      <c r="Z605" t="s">
        <v>47</v>
      </c>
      <c r="AB605" t="str">
        <f>"02"</f>
        <v>02</v>
      </c>
      <c r="AC605" t="s">
        <v>48</v>
      </c>
      <c r="AD605" t="s">
        <v>49</v>
      </c>
      <c r="AE605" t="s">
        <v>55</v>
      </c>
      <c r="AF605">
        <v>0</v>
      </c>
      <c r="AG605" t="s">
        <v>56</v>
      </c>
      <c r="AH605" t="str">
        <f>"Trad IRN"</f>
        <v>Trad IRN</v>
      </c>
      <c r="AI605" t="str">
        <f>"Bldg IRN"</f>
        <v>Bldg IRN</v>
      </c>
      <c r="AJ605" t="s">
        <v>48</v>
      </c>
      <c r="AK605" t="s">
        <v>48</v>
      </c>
      <c r="AL605" t="s">
        <v>53</v>
      </c>
      <c r="AM605">
        <v>1113.0999999999999</v>
      </c>
      <c r="AN605">
        <v>1113.0999999999999</v>
      </c>
      <c r="AO605">
        <v>15</v>
      </c>
    </row>
    <row r="606" spans="1:41" x14ac:dyDescent="0.3">
      <c r="A606" t="str">
        <f>"Trad IRN"</f>
        <v>Trad IRN</v>
      </c>
      <c r="B606" t="str">
        <f>"Bldg IRN"</f>
        <v>Bldg IRN</v>
      </c>
      <c r="C606" t="s">
        <v>41</v>
      </c>
      <c r="D606" t="s">
        <v>3</v>
      </c>
      <c r="E606" t="s">
        <v>80</v>
      </c>
      <c r="F606" t="s">
        <v>81</v>
      </c>
      <c r="G606" t="s">
        <v>82</v>
      </c>
      <c r="H606" t="s">
        <v>83</v>
      </c>
      <c r="I606" t="str">
        <f>"Trad IRN"</f>
        <v>Trad IRN</v>
      </c>
      <c r="J606" t="s">
        <v>43</v>
      </c>
      <c r="K606" t="s">
        <v>44</v>
      </c>
      <c r="L606" t="s">
        <v>45</v>
      </c>
      <c r="M606" t="s">
        <v>46</v>
      </c>
      <c r="N606" t="str">
        <f t="shared" si="63"/>
        <v>08/18/2022</v>
      </c>
      <c r="O606" t="str">
        <f t="shared" si="64"/>
        <v>12/31/2500</v>
      </c>
      <c r="P606">
        <v>1</v>
      </c>
      <c r="Q606">
        <v>1</v>
      </c>
      <c r="S606">
        <v>0</v>
      </c>
      <c r="T606">
        <v>1</v>
      </c>
      <c r="U606">
        <v>0</v>
      </c>
      <c r="V606" t="str">
        <f>"Trad IRN"</f>
        <v>Trad IRN</v>
      </c>
      <c r="W606">
        <v>100</v>
      </c>
      <c r="X606" t="s">
        <v>47</v>
      </c>
      <c r="Z606" t="s">
        <v>47</v>
      </c>
      <c r="AB606" t="str">
        <f>"03"</f>
        <v>03</v>
      </c>
      <c r="AC606" t="s">
        <v>48</v>
      </c>
      <c r="AD606" t="s">
        <v>49</v>
      </c>
      <c r="AE606" t="s">
        <v>50</v>
      </c>
      <c r="AF606">
        <v>0</v>
      </c>
      <c r="AG606" t="s">
        <v>56</v>
      </c>
      <c r="AH606" t="str">
        <f>"Trad IRN"</f>
        <v>Trad IRN</v>
      </c>
      <c r="AI606" t="str">
        <f>"Bldg IRN"</f>
        <v>Bldg IRN</v>
      </c>
      <c r="AJ606" t="s">
        <v>48</v>
      </c>
      <c r="AK606" t="s">
        <v>48</v>
      </c>
      <c r="AL606" t="s">
        <v>53</v>
      </c>
      <c r="AM606">
        <v>1113.0999999999999</v>
      </c>
      <c r="AN606">
        <v>1113.0999999999999</v>
      </c>
      <c r="AO606">
        <v>15</v>
      </c>
    </row>
    <row r="607" spans="1:41" x14ac:dyDescent="0.3">
      <c r="A607" t="str">
        <f>"Trad IRN"</f>
        <v>Trad IRN</v>
      </c>
      <c r="B607" t="str">
        <f>"Bldg IRN"</f>
        <v>Bldg IRN</v>
      </c>
      <c r="C607" t="s">
        <v>41</v>
      </c>
      <c r="D607" t="s">
        <v>3</v>
      </c>
      <c r="E607" t="s">
        <v>80</v>
      </c>
      <c r="F607" t="s">
        <v>81</v>
      </c>
      <c r="G607" t="s">
        <v>82</v>
      </c>
      <c r="H607" t="s">
        <v>83</v>
      </c>
      <c r="I607" t="str">
        <f>"Trad IRN"</f>
        <v>Trad IRN</v>
      </c>
      <c r="J607" t="s">
        <v>43</v>
      </c>
      <c r="K607" t="s">
        <v>44</v>
      </c>
      <c r="L607" t="s">
        <v>45</v>
      </c>
      <c r="M607" t="s">
        <v>46</v>
      </c>
      <c r="N607" t="str">
        <f t="shared" si="63"/>
        <v>08/18/2022</v>
      </c>
      <c r="O607" t="str">
        <f t="shared" si="64"/>
        <v>12/31/2500</v>
      </c>
      <c r="P607">
        <v>1</v>
      </c>
      <c r="Q607">
        <v>1</v>
      </c>
      <c r="S607">
        <v>0</v>
      </c>
      <c r="T607">
        <v>1</v>
      </c>
      <c r="U607">
        <v>0</v>
      </c>
      <c r="V607" t="str">
        <f>"Trad IRN"</f>
        <v>Trad IRN</v>
      </c>
      <c r="W607">
        <v>100</v>
      </c>
      <c r="X607" t="s">
        <v>47</v>
      </c>
      <c r="Z607" t="s">
        <v>47</v>
      </c>
      <c r="AB607" t="str">
        <f>"01"</f>
        <v>01</v>
      </c>
      <c r="AC607" t="s">
        <v>48</v>
      </c>
      <c r="AD607" t="s">
        <v>49</v>
      </c>
      <c r="AE607" t="s">
        <v>50</v>
      </c>
      <c r="AF607">
        <v>0</v>
      </c>
      <c r="AG607" t="s">
        <v>56</v>
      </c>
      <c r="AH607" t="str">
        <f>"Trad IRN"</f>
        <v>Trad IRN</v>
      </c>
      <c r="AI607" t="str">
        <f>"Bldg IRN"</f>
        <v>Bldg IRN</v>
      </c>
      <c r="AJ607" t="s">
        <v>48</v>
      </c>
      <c r="AK607" t="s">
        <v>48</v>
      </c>
      <c r="AL607" t="s">
        <v>53</v>
      </c>
      <c r="AM607">
        <v>1113.0999999999999</v>
      </c>
      <c r="AN607">
        <v>1113.0999999999999</v>
      </c>
      <c r="AO607">
        <v>15</v>
      </c>
    </row>
    <row r="608" spans="1:41" x14ac:dyDescent="0.3">
      <c r="A608" t="str">
        <f>"Trad IRN"</f>
        <v>Trad IRN</v>
      </c>
      <c r="B608" t="str">
        <f>"Bldg IRN"</f>
        <v>Bldg IRN</v>
      </c>
      <c r="C608" t="s">
        <v>41</v>
      </c>
      <c r="D608" t="s">
        <v>3</v>
      </c>
      <c r="E608" t="s">
        <v>80</v>
      </c>
      <c r="F608" t="s">
        <v>81</v>
      </c>
      <c r="G608" t="s">
        <v>82</v>
      </c>
      <c r="H608" t="s">
        <v>83</v>
      </c>
      <c r="I608" t="str">
        <f>"Trad IRN"</f>
        <v>Trad IRN</v>
      </c>
      <c r="J608" t="s">
        <v>43</v>
      </c>
      <c r="K608" t="s">
        <v>44</v>
      </c>
      <c r="L608" t="s">
        <v>45</v>
      </c>
      <c r="M608" t="s">
        <v>46</v>
      </c>
      <c r="N608" t="str">
        <f t="shared" si="63"/>
        <v>08/18/2022</v>
      </c>
      <c r="O608" t="str">
        <f t="shared" si="64"/>
        <v>12/31/2500</v>
      </c>
      <c r="P608">
        <v>1</v>
      </c>
      <c r="Q608">
        <v>1</v>
      </c>
      <c r="S608">
        <v>0</v>
      </c>
      <c r="T608">
        <v>1</v>
      </c>
      <c r="U608">
        <v>0</v>
      </c>
      <c r="V608" t="str">
        <f>"Trad IRN"</f>
        <v>Trad IRN</v>
      </c>
      <c r="W608">
        <v>100</v>
      </c>
      <c r="X608" t="s">
        <v>47</v>
      </c>
      <c r="Z608" t="s">
        <v>47</v>
      </c>
      <c r="AB608" t="str">
        <f>"05"</f>
        <v>05</v>
      </c>
      <c r="AC608" t="s">
        <v>48</v>
      </c>
      <c r="AD608" t="s">
        <v>49</v>
      </c>
      <c r="AE608" t="s">
        <v>50</v>
      </c>
      <c r="AF608">
        <v>0</v>
      </c>
      <c r="AG608" t="s">
        <v>56</v>
      </c>
      <c r="AH608" t="str">
        <f>"Trad IRN"</f>
        <v>Trad IRN</v>
      </c>
      <c r="AI608" t="str">
        <f>"Bldg IRN"</f>
        <v>Bldg IRN</v>
      </c>
      <c r="AJ608" t="s">
        <v>48</v>
      </c>
      <c r="AK608" t="s">
        <v>48</v>
      </c>
      <c r="AL608" t="s">
        <v>53</v>
      </c>
      <c r="AM608">
        <v>1113.0999999999999</v>
      </c>
      <c r="AN608">
        <v>1113.0999999999999</v>
      </c>
      <c r="AO608">
        <v>15</v>
      </c>
    </row>
    <row r="609" spans="1:41" x14ac:dyDescent="0.3">
      <c r="A609" t="str">
        <f>"Trad IRN"</f>
        <v>Trad IRN</v>
      </c>
      <c r="B609" t="str">
        <f>"Bldg IRN"</f>
        <v>Bldg IRN</v>
      </c>
      <c r="C609" t="s">
        <v>41</v>
      </c>
      <c r="D609" t="s">
        <v>3</v>
      </c>
      <c r="E609" t="s">
        <v>80</v>
      </c>
      <c r="F609" t="s">
        <v>81</v>
      </c>
      <c r="G609" t="s">
        <v>82</v>
      </c>
      <c r="H609" t="s">
        <v>83</v>
      </c>
      <c r="I609" t="str">
        <f>"Trad IRN"</f>
        <v>Trad IRN</v>
      </c>
      <c r="J609" t="s">
        <v>43</v>
      </c>
      <c r="K609" t="s">
        <v>44</v>
      </c>
      <c r="L609" t="s">
        <v>45</v>
      </c>
      <c r="M609" t="s">
        <v>46</v>
      </c>
      <c r="N609" t="str">
        <f t="shared" si="63"/>
        <v>08/18/2022</v>
      </c>
      <c r="O609" t="str">
        <f t="shared" si="64"/>
        <v>12/31/2500</v>
      </c>
      <c r="P609">
        <v>1</v>
      </c>
      <c r="Q609">
        <v>1</v>
      </c>
      <c r="S609">
        <v>0</v>
      </c>
      <c r="T609">
        <v>1</v>
      </c>
      <c r="U609">
        <v>0</v>
      </c>
      <c r="V609" t="str">
        <f>"Trad IRN"</f>
        <v>Trad IRN</v>
      </c>
      <c r="W609">
        <v>100</v>
      </c>
      <c r="X609" t="s">
        <v>47</v>
      </c>
      <c r="Z609" t="s">
        <v>47</v>
      </c>
      <c r="AB609" t="str">
        <f>"01"</f>
        <v>01</v>
      </c>
      <c r="AC609" t="s">
        <v>48</v>
      </c>
      <c r="AD609" t="s">
        <v>49</v>
      </c>
      <c r="AE609" t="s">
        <v>50</v>
      </c>
      <c r="AF609">
        <v>0</v>
      </c>
      <c r="AG609" t="s">
        <v>56</v>
      </c>
      <c r="AH609" t="str">
        <f>"Trad IRN"</f>
        <v>Trad IRN</v>
      </c>
      <c r="AI609" t="str">
        <f>"Bldg IRN"</f>
        <v>Bldg IRN</v>
      </c>
      <c r="AJ609" t="s">
        <v>48</v>
      </c>
      <c r="AK609" t="s">
        <v>48</v>
      </c>
      <c r="AL609" t="s">
        <v>53</v>
      </c>
      <c r="AM609">
        <v>1113.0999999999999</v>
      </c>
      <c r="AN609">
        <v>1113.0999999999999</v>
      </c>
      <c r="AO609">
        <v>15</v>
      </c>
    </row>
    <row r="610" spans="1:41" x14ac:dyDescent="0.3">
      <c r="A610" t="str">
        <f>"Trad IRN"</f>
        <v>Trad IRN</v>
      </c>
      <c r="B610" t="str">
        <f>"Bldg IRN"</f>
        <v>Bldg IRN</v>
      </c>
      <c r="C610" t="s">
        <v>41</v>
      </c>
      <c r="D610" t="s">
        <v>3</v>
      </c>
      <c r="E610" t="s">
        <v>80</v>
      </c>
      <c r="F610" t="s">
        <v>81</v>
      </c>
      <c r="G610" t="s">
        <v>82</v>
      </c>
      <c r="H610" t="s">
        <v>83</v>
      </c>
      <c r="I610" t="str">
        <f>"Trad IRN"</f>
        <v>Trad IRN</v>
      </c>
      <c r="J610" t="s">
        <v>43</v>
      </c>
      <c r="K610" t="s">
        <v>44</v>
      </c>
      <c r="L610" t="s">
        <v>45</v>
      </c>
      <c r="M610" t="s">
        <v>46</v>
      </c>
      <c r="N610" t="str">
        <f t="shared" si="63"/>
        <v>08/18/2022</v>
      </c>
      <c r="O610" t="str">
        <f t="shared" si="64"/>
        <v>12/31/2500</v>
      </c>
      <c r="P610">
        <v>1</v>
      </c>
      <c r="Q610">
        <v>1</v>
      </c>
      <c r="S610">
        <v>0</v>
      </c>
      <c r="T610">
        <v>1</v>
      </c>
      <c r="U610">
        <v>0</v>
      </c>
      <c r="V610" t="str">
        <f>"Trad IRN"</f>
        <v>Trad IRN</v>
      </c>
      <c r="W610">
        <v>100</v>
      </c>
      <c r="X610" t="s">
        <v>47</v>
      </c>
      <c r="Z610" t="s">
        <v>47</v>
      </c>
      <c r="AB610" t="str">
        <f>"01"</f>
        <v>01</v>
      </c>
      <c r="AC610" t="s">
        <v>48</v>
      </c>
      <c r="AD610" t="s">
        <v>49</v>
      </c>
      <c r="AE610" t="s">
        <v>50</v>
      </c>
      <c r="AF610">
        <v>0</v>
      </c>
      <c r="AG610" t="s">
        <v>56</v>
      </c>
      <c r="AH610" t="str">
        <f>"Trad IRN"</f>
        <v>Trad IRN</v>
      </c>
      <c r="AI610" t="str">
        <f>"Bldg IRN"</f>
        <v>Bldg IRN</v>
      </c>
      <c r="AJ610" t="s">
        <v>48</v>
      </c>
      <c r="AK610" t="s">
        <v>48</v>
      </c>
      <c r="AL610" t="s">
        <v>53</v>
      </c>
      <c r="AM610">
        <v>1113.0999999999999</v>
      </c>
      <c r="AN610">
        <v>1113.0999999999999</v>
      </c>
      <c r="AO610">
        <v>15</v>
      </c>
    </row>
    <row r="611" spans="1:41" x14ac:dyDescent="0.3">
      <c r="A611" t="str">
        <f>"Trad IRN"</f>
        <v>Trad IRN</v>
      </c>
      <c r="B611" t="str">
        <f>"Bldg IRN"</f>
        <v>Bldg IRN</v>
      </c>
      <c r="C611" t="s">
        <v>41</v>
      </c>
      <c r="D611" t="s">
        <v>3</v>
      </c>
      <c r="E611" t="s">
        <v>80</v>
      </c>
      <c r="F611" t="s">
        <v>81</v>
      </c>
      <c r="G611" t="s">
        <v>82</v>
      </c>
      <c r="H611" t="s">
        <v>83</v>
      </c>
      <c r="I611" t="str">
        <f>"Trad IRN"</f>
        <v>Trad IRN</v>
      </c>
      <c r="J611" t="s">
        <v>43</v>
      </c>
      <c r="K611" t="s">
        <v>44</v>
      </c>
      <c r="L611" t="s">
        <v>45</v>
      </c>
      <c r="M611" t="s">
        <v>46</v>
      </c>
      <c r="N611" t="str">
        <f t="shared" si="63"/>
        <v>08/18/2022</v>
      </c>
      <c r="O611" t="str">
        <f t="shared" si="64"/>
        <v>12/31/2500</v>
      </c>
      <c r="P611">
        <v>1</v>
      </c>
      <c r="Q611">
        <v>1</v>
      </c>
      <c r="S611">
        <v>0</v>
      </c>
      <c r="T611">
        <v>1</v>
      </c>
      <c r="U611">
        <v>0</v>
      </c>
      <c r="V611" t="str">
        <f>"Trad IRN"</f>
        <v>Trad IRN</v>
      </c>
      <c r="W611">
        <v>100</v>
      </c>
      <c r="X611" t="s">
        <v>47</v>
      </c>
      <c r="Z611" t="s">
        <v>47</v>
      </c>
      <c r="AB611" t="str">
        <f>"01"</f>
        <v>01</v>
      </c>
      <c r="AC611" t="s">
        <v>48</v>
      </c>
      <c r="AD611" t="s">
        <v>49</v>
      </c>
      <c r="AE611" t="s">
        <v>50</v>
      </c>
      <c r="AF611">
        <v>0</v>
      </c>
      <c r="AG611" t="s">
        <v>56</v>
      </c>
      <c r="AH611" t="str">
        <f>"Trad IRN"</f>
        <v>Trad IRN</v>
      </c>
      <c r="AI611" t="str">
        <f>"Bldg IRN"</f>
        <v>Bldg IRN</v>
      </c>
      <c r="AJ611" t="s">
        <v>48</v>
      </c>
      <c r="AK611" t="s">
        <v>48</v>
      </c>
      <c r="AL611" t="s">
        <v>53</v>
      </c>
      <c r="AM611">
        <v>1113.0999999999999</v>
      </c>
      <c r="AN611">
        <v>1113.0999999999999</v>
      </c>
      <c r="AO611">
        <v>15</v>
      </c>
    </row>
    <row r="612" spans="1:41" x14ac:dyDescent="0.3">
      <c r="A612" t="str">
        <f>"Trad IRN"</f>
        <v>Trad IRN</v>
      </c>
      <c r="B612" t="str">
        <f>"Bldg IRN"</f>
        <v>Bldg IRN</v>
      </c>
      <c r="C612" t="s">
        <v>41</v>
      </c>
      <c r="D612" t="s">
        <v>3</v>
      </c>
      <c r="E612" t="s">
        <v>80</v>
      </c>
      <c r="F612" t="s">
        <v>81</v>
      </c>
      <c r="G612" t="s">
        <v>82</v>
      </c>
      <c r="H612" t="s">
        <v>83</v>
      </c>
      <c r="I612" t="str">
        <f>"Trad IRN"</f>
        <v>Trad IRN</v>
      </c>
      <c r="J612" t="s">
        <v>43</v>
      </c>
      <c r="K612" t="s">
        <v>44</v>
      </c>
      <c r="L612" t="s">
        <v>45</v>
      </c>
      <c r="M612" t="s">
        <v>46</v>
      </c>
      <c r="N612" t="str">
        <f t="shared" si="63"/>
        <v>08/18/2022</v>
      </c>
      <c r="O612" t="str">
        <f t="shared" si="64"/>
        <v>12/31/2500</v>
      </c>
      <c r="P612">
        <v>1</v>
      </c>
      <c r="Q612">
        <v>1</v>
      </c>
      <c r="R612">
        <v>1</v>
      </c>
      <c r="S612">
        <v>0</v>
      </c>
      <c r="T612">
        <v>1</v>
      </c>
      <c r="U612">
        <v>0</v>
      </c>
      <c r="V612" t="str">
        <f>"Trad IRN"</f>
        <v>Trad IRN</v>
      </c>
      <c r="W612">
        <v>100</v>
      </c>
      <c r="X612" t="s">
        <v>47</v>
      </c>
      <c r="Z612" t="s">
        <v>47</v>
      </c>
      <c r="AB612" t="str">
        <f>"01"</f>
        <v>01</v>
      </c>
      <c r="AC612" t="str">
        <f>"05"</f>
        <v>05</v>
      </c>
      <c r="AD612" t="str">
        <f>"1"</f>
        <v>1</v>
      </c>
      <c r="AE612" t="s">
        <v>50</v>
      </c>
      <c r="AF612">
        <v>0</v>
      </c>
      <c r="AG612" t="s">
        <v>56</v>
      </c>
      <c r="AH612" t="str">
        <f>"Trad IRN"</f>
        <v>Trad IRN</v>
      </c>
      <c r="AI612" t="str">
        <f>"Bldg IRN"</f>
        <v>Bldg IRN</v>
      </c>
      <c r="AJ612" t="s">
        <v>48</v>
      </c>
      <c r="AK612" t="s">
        <v>48</v>
      </c>
      <c r="AL612" t="s">
        <v>53</v>
      </c>
      <c r="AM612">
        <v>1113.0999999999999</v>
      </c>
      <c r="AN612">
        <v>1113.0999999999999</v>
      </c>
      <c r="AO612">
        <v>15</v>
      </c>
    </row>
    <row r="613" spans="1:41" x14ac:dyDescent="0.3">
      <c r="A613" t="str">
        <f>"Trad IRN"</f>
        <v>Trad IRN</v>
      </c>
      <c r="B613" t="str">
        <f>"Bldg IRN"</f>
        <v>Bldg IRN</v>
      </c>
      <c r="C613" t="s">
        <v>41</v>
      </c>
      <c r="D613" t="s">
        <v>3</v>
      </c>
      <c r="E613" t="s">
        <v>80</v>
      </c>
      <c r="F613" t="s">
        <v>81</v>
      </c>
      <c r="G613" t="s">
        <v>82</v>
      </c>
      <c r="H613" t="s">
        <v>83</v>
      </c>
      <c r="I613" t="str">
        <f>"Trad IRN"</f>
        <v>Trad IRN</v>
      </c>
      <c r="J613" t="s">
        <v>43</v>
      </c>
      <c r="K613" t="s">
        <v>44</v>
      </c>
      <c r="L613" t="s">
        <v>45</v>
      </c>
      <c r="M613" t="s">
        <v>46</v>
      </c>
      <c r="N613" t="str">
        <f t="shared" si="63"/>
        <v>08/18/2022</v>
      </c>
      <c r="O613" t="str">
        <f t="shared" si="64"/>
        <v>12/31/2500</v>
      </c>
      <c r="P613">
        <v>1</v>
      </c>
      <c r="Q613">
        <v>1</v>
      </c>
      <c r="S613">
        <v>0</v>
      </c>
      <c r="T613">
        <v>1</v>
      </c>
      <c r="U613">
        <v>0</v>
      </c>
      <c r="V613" t="str">
        <f>"Trad IRN"</f>
        <v>Trad IRN</v>
      </c>
      <c r="W613">
        <v>100</v>
      </c>
      <c r="X613" t="s">
        <v>47</v>
      </c>
      <c r="Z613" t="s">
        <v>47</v>
      </c>
      <c r="AB613" t="str">
        <f>"04"</f>
        <v>04</v>
      </c>
      <c r="AC613" t="s">
        <v>48</v>
      </c>
      <c r="AD613" t="s">
        <v>49</v>
      </c>
      <c r="AE613" t="s">
        <v>50</v>
      </c>
      <c r="AF613">
        <v>0</v>
      </c>
      <c r="AG613" t="s">
        <v>56</v>
      </c>
      <c r="AH613" t="str">
        <f>"Trad IRN"</f>
        <v>Trad IRN</v>
      </c>
      <c r="AI613" t="str">
        <f>"Bldg IRN"</f>
        <v>Bldg IRN</v>
      </c>
      <c r="AJ613" t="s">
        <v>48</v>
      </c>
      <c r="AK613" t="s">
        <v>48</v>
      </c>
      <c r="AL613" t="s">
        <v>53</v>
      </c>
      <c r="AM613">
        <v>1113.0999999999999</v>
      </c>
      <c r="AN613">
        <v>1113.0999999999999</v>
      </c>
      <c r="AO613">
        <v>15</v>
      </c>
    </row>
    <row r="614" spans="1:41" x14ac:dyDescent="0.3">
      <c r="A614" t="str">
        <f>"Trad IRN"</f>
        <v>Trad IRN</v>
      </c>
      <c r="B614" t="str">
        <f>"Bldg IRN"</f>
        <v>Bldg IRN</v>
      </c>
      <c r="C614" t="s">
        <v>41</v>
      </c>
      <c r="D614" t="s">
        <v>3</v>
      </c>
      <c r="E614" t="s">
        <v>80</v>
      </c>
      <c r="F614" t="s">
        <v>81</v>
      </c>
      <c r="G614" t="s">
        <v>82</v>
      </c>
      <c r="H614" t="s">
        <v>83</v>
      </c>
      <c r="I614" t="str">
        <f>"Trad IRN"</f>
        <v>Trad IRN</v>
      </c>
      <c r="J614" t="s">
        <v>43</v>
      </c>
      <c r="K614" t="s">
        <v>44</v>
      </c>
      <c r="L614" t="s">
        <v>45</v>
      </c>
      <c r="M614" t="s">
        <v>46</v>
      </c>
      <c r="N614" t="str">
        <f t="shared" si="63"/>
        <v>08/18/2022</v>
      </c>
      <c r="O614" t="str">
        <f t="shared" si="64"/>
        <v>12/31/2500</v>
      </c>
      <c r="P614">
        <v>1</v>
      </c>
      <c r="Q614">
        <v>1</v>
      </c>
      <c r="S614">
        <v>1</v>
      </c>
      <c r="T614">
        <v>1</v>
      </c>
      <c r="U614">
        <v>0</v>
      </c>
      <c r="V614" t="str">
        <f>"Trad IRN"</f>
        <v>Trad IRN</v>
      </c>
      <c r="W614">
        <v>100</v>
      </c>
      <c r="X614" t="s">
        <v>47</v>
      </c>
      <c r="Z614" t="s">
        <v>47</v>
      </c>
      <c r="AB614" t="str">
        <f>"05"</f>
        <v>05</v>
      </c>
      <c r="AC614" t="s">
        <v>48</v>
      </c>
      <c r="AD614" t="s">
        <v>49</v>
      </c>
      <c r="AE614" t="s">
        <v>50</v>
      </c>
      <c r="AF614">
        <v>0</v>
      </c>
      <c r="AG614" t="s">
        <v>56</v>
      </c>
      <c r="AH614" t="str">
        <f>"Trad IRN"</f>
        <v>Trad IRN</v>
      </c>
      <c r="AI614" t="str">
        <f>"Bldg IRN"</f>
        <v>Bldg IRN</v>
      </c>
      <c r="AJ614" t="s">
        <v>48</v>
      </c>
      <c r="AK614" t="s">
        <v>48</v>
      </c>
      <c r="AL614" t="s">
        <v>53</v>
      </c>
      <c r="AM614">
        <v>1113.0999999999999</v>
      </c>
      <c r="AN614">
        <v>1113.0999999999999</v>
      </c>
      <c r="AO614">
        <v>15</v>
      </c>
    </row>
    <row r="615" spans="1:41" x14ac:dyDescent="0.3">
      <c r="A615" t="str">
        <f>"Trad IRN"</f>
        <v>Trad IRN</v>
      </c>
      <c r="B615" t="str">
        <f>"Bldg IRN"</f>
        <v>Bldg IRN</v>
      </c>
      <c r="C615" t="s">
        <v>41</v>
      </c>
      <c r="D615" t="s">
        <v>3</v>
      </c>
      <c r="E615" t="s">
        <v>80</v>
      </c>
      <c r="F615" t="s">
        <v>81</v>
      </c>
      <c r="G615" t="s">
        <v>82</v>
      </c>
      <c r="H615" t="s">
        <v>83</v>
      </c>
      <c r="I615" t="str">
        <f>"Trad IRN"</f>
        <v>Trad IRN</v>
      </c>
      <c r="J615" t="s">
        <v>43</v>
      </c>
      <c r="K615" t="s">
        <v>44</v>
      </c>
      <c r="L615" t="s">
        <v>45</v>
      </c>
      <c r="M615" t="s">
        <v>46</v>
      </c>
      <c r="N615" t="str">
        <f t="shared" si="63"/>
        <v>08/18/2022</v>
      </c>
      <c r="O615" t="str">
        <f t="shared" si="64"/>
        <v>12/31/2500</v>
      </c>
      <c r="P615">
        <v>1</v>
      </c>
      <c r="Q615">
        <v>1</v>
      </c>
      <c r="S615">
        <v>0</v>
      </c>
      <c r="T615">
        <v>1</v>
      </c>
      <c r="U615">
        <v>0</v>
      </c>
      <c r="V615" t="str">
        <f>"Trad IRN"</f>
        <v>Trad IRN</v>
      </c>
      <c r="W615">
        <v>100</v>
      </c>
      <c r="X615" t="s">
        <v>47</v>
      </c>
      <c r="Z615" t="s">
        <v>47</v>
      </c>
      <c r="AB615" t="s">
        <v>57</v>
      </c>
      <c r="AC615" t="s">
        <v>48</v>
      </c>
      <c r="AD615" t="s">
        <v>49</v>
      </c>
      <c r="AE615" t="s">
        <v>50</v>
      </c>
      <c r="AF615">
        <v>0</v>
      </c>
      <c r="AG615" t="s">
        <v>56</v>
      </c>
      <c r="AH615" t="str">
        <f>"Trad IRN"</f>
        <v>Trad IRN</v>
      </c>
      <c r="AI615" t="str">
        <f>"Bldg IRN"</f>
        <v>Bldg IRN</v>
      </c>
      <c r="AJ615" t="s">
        <v>48</v>
      </c>
      <c r="AK615" t="s">
        <v>48</v>
      </c>
      <c r="AL615" t="s">
        <v>53</v>
      </c>
      <c r="AM615">
        <v>1113.0999999999999</v>
      </c>
      <c r="AN615">
        <v>1113.0999999999999</v>
      </c>
      <c r="AO615">
        <v>15</v>
      </c>
    </row>
    <row r="616" spans="1:41" x14ac:dyDescent="0.3">
      <c r="A616" t="str">
        <f>"Trad IRN"</f>
        <v>Trad IRN</v>
      </c>
      <c r="B616" t="str">
        <f>"Bldg IRN"</f>
        <v>Bldg IRN</v>
      </c>
      <c r="C616" t="s">
        <v>41</v>
      </c>
      <c r="D616" t="s">
        <v>3</v>
      </c>
      <c r="E616" t="s">
        <v>80</v>
      </c>
      <c r="F616" t="s">
        <v>81</v>
      </c>
      <c r="G616" t="s">
        <v>82</v>
      </c>
      <c r="H616" t="s">
        <v>83</v>
      </c>
      <c r="I616" t="str">
        <f>"Trad IRN"</f>
        <v>Trad IRN</v>
      </c>
      <c r="J616" t="s">
        <v>43</v>
      </c>
      <c r="K616" t="s">
        <v>44</v>
      </c>
      <c r="L616" t="s">
        <v>45</v>
      </c>
      <c r="M616" t="s">
        <v>46</v>
      </c>
      <c r="N616" t="str">
        <f t="shared" si="63"/>
        <v>08/18/2022</v>
      </c>
      <c r="O616" t="str">
        <f t="shared" si="64"/>
        <v>12/31/2500</v>
      </c>
      <c r="P616">
        <v>1</v>
      </c>
      <c r="Q616">
        <v>1</v>
      </c>
      <c r="S616">
        <v>0</v>
      </c>
      <c r="T616">
        <v>1</v>
      </c>
      <c r="U616">
        <v>0</v>
      </c>
      <c r="V616" t="str">
        <f>"Trad IRN"</f>
        <v>Trad IRN</v>
      </c>
      <c r="W616">
        <v>100</v>
      </c>
      <c r="X616" t="s">
        <v>47</v>
      </c>
      <c r="Z616" t="s">
        <v>47</v>
      </c>
      <c r="AB616" t="str">
        <f>"02"</f>
        <v>02</v>
      </c>
      <c r="AC616" t="s">
        <v>48</v>
      </c>
      <c r="AD616" t="s">
        <v>49</v>
      </c>
      <c r="AE616" t="s">
        <v>50</v>
      </c>
      <c r="AF616">
        <v>0</v>
      </c>
      <c r="AG616" t="s">
        <v>56</v>
      </c>
      <c r="AH616" t="str">
        <f>"Trad IRN"</f>
        <v>Trad IRN</v>
      </c>
      <c r="AI616" t="str">
        <f>"Bldg IRN"</f>
        <v>Bldg IRN</v>
      </c>
      <c r="AJ616" t="s">
        <v>48</v>
      </c>
      <c r="AK616" t="s">
        <v>48</v>
      </c>
      <c r="AL616" t="s">
        <v>53</v>
      </c>
      <c r="AM616">
        <v>1113.0999999999999</v>
      </c>
      <c r="AN616">
        <v>1113.0999999999999</v>
      </c>
      <c r="AO616">
        <v>15</v>
      </c>
    </row>
    <row r="617" spans="1:41" x14ac:dyDescent="0.3">
      <c r="A617" t="str">
        <f>"Trad IRN"</f>
        <v>Trad IRN</v>
      </c>
      <c r="B617" t="str">
        <f>"Bldg IRN"</f>
        <v>Bldg IRN</v>
      </c>
      <c r="C617" t="s">
        <v>41</v>
      </c>
      <c r="D617" t="s">
        <v>3</v>
      </c>
      <c r="E617" t="s">
        <v>80</v>
      </c>
      <c r="F617" t="s">
        <v>81</v>
      </c>
      <c r="G617" t="s">
        <v>82</v>
      </c>
      <c r="H617" t="s">
        <v>83</v>
      </c>
      <c r="I617" t="str">
        <f>"Trad IRN"</f>
        <v>Trad IRN</v>
      </c>
      <c r="J617" t="s">
        <v>43</v>
      </c>
      <c r="K617" t="s">
        <v>44</v>
      </c>
      <c r="L617" t="s">
        <v>45</v>
      </c>
      <c r="M617" t="s">
        <v>46</v>
      </c>
      <c r="N617" t="str">
        <f t="shared" si="63"/>
        <v>08/18/2022</v>
      </c>
      <c r="O617" t="str">
        <f t="shared" si="64"/>
        <v>12/31/2500</v>
      </c>
      <c r="P617">
        <v>1</v>
      </c>
      <c r="Q617">
        <v>1</v>
      </c>
      <c r="S617">
        <v>0</v>
      </c>
      <c r="T617">
        <v>1</v>
      </c>
      <c r="U617">
        <v>0</v>
      </c>
      <c r="V617" t="str">
        <f>"Trad IRN"</f>
        <v>Trad IRN</v>
      </c>
      <c r="W617">
        <v>100</v>
      </c>
      <c r="X617" t="s">
        <v>47</v>
      </c>
      <c r="Z617" t="s">
        <v>47</v>
      </c>
      <c r="AB617" t="str">
        <f>"02"</f>
        <v>02</v>
      </c>
      <c r="AC617" t="s">
        <v>48</v>
      </c>
      <c r="AD617" t="s">
        <v>49</v>
      </c>
      <c r="AE617" t="s">
        <v>50</v>
      </c>
      <c r="AF617">
        <v>0</v>
      </c>
      <c r="AG617" t="s">
        <v>56</v>
      </c>
      <c r="AH617" t="str">
        <f>"Trad IRN"</f>
        <v>Trad IRN</v>
      </c>
      <c r="AI617" t="str">
        <f>"Bldg IRN"</f>
        <v>Bldg IRN</v>
      </c>
      <c r="AJ617" t="s">
        <v>48</v>
      </c>
      <c r="AK617" t="s">
        <v>48</v>
      </c>
      <c r="AL617" t="s">
        <v>53</v>
      </c>
      <c r="AM617">
        <v>1113.0999999999999</v>
      </c>
      <c r="AN617">
        <v>1113.0999999999999</v>
      </c>
      <c r="AO617">
        <v>15</v>
      </c>
    </row>
    <row r="618" spans="1:41" x14ac:dyDescent="0.3">
      <c r="A618" t="str">
        <f>"Trad IRN"</f>
        <v>Trad IRN</v>
      </c>
      <c r="B618" t="str">
        <f>"Bldg IRN"</f>
        <v>Bldg IRN</v>
      </c>
      <c r="C618" t="s">
        <v>41</v>
      </c>
      <c r="D618" t="s">
        <v>3</v>
      </c>
      <c r="E618" t="s">
        <v>80</v>
      </c>
      <c r="F618" t="s">
        <v>81</v>
      </c>
      <c r="G618" t="s">
        <v>82</v>
      </c>
      <c r="H618" t="s">
        <v>83</v>
      </c>
      <c r="I618" t="str">
        <f>"Trad IRN"</f>
        <v>Trad IRN</v>
      </c>
      <c r="J618" t="s">
        <v>43</v>
      </c>
      <c r="K618" t="s">
        <v>44</v>
      </c>
      <c r="L618" t="s">
        <v>45</v>
      </c>
      <c r="M618" t="s">
        <v>46</v>
      </c>
      <c r="N618" t="str">
        <f t="shared" si="63"/>
        <v>08/18/2022</v>
      </c>
      <c r="O618" t="str">
        <f t="shared" si="64"/>
        <v>12/31/2500</v>
      </c>
      <c r="P618">
        <v>1</v>
      </c>
      <c r="Q618">
        <v>1</v>
      </c>
      <c r="S618">
        <v>0</v>
      </c>
      <c r="T618">
        <v>1</v>
      </c>
      <c r="U618">
        <v>0</v>
      </c>
      <c r="V618" t="str">
        <f>"Trad IRN"</f>
        <v>Trad IRN</v>
      </c>
      <c r="W618">
        <v>100</v>
      </c>
      <c r="X618" t="s">
        <v>47</v>
      </c>
      <c r="Z618" t="s">
        <v>47</v>
      </c>
      <c r="AB618" t="s">
        <v>57</v>
      </c>
      <c r="AC618" t="s">
        <v>48</v>
      </c>
      <c r="AD618" t="s">
        <v>49</v>
      </c>
      <c r="AE618" t="s">
        <v>50</v>
      </c>
      <c r="AF618">
        <v>0</v>
      </c>
      <c r="AG618" t="s">
        <v>56</v>
      </c>
      <c r="AH618" t="str">
        <f>"Trad IRN"</f>
        <v>Trad IRN</v>
      </c>
      <c r="AI618" t="str">
        <f>"Bldg IRN"</f>
        <v>Bldg IRN</v>
      </c>
      <c r="AJ618" t="s">
        <v>48</v>
      </c>
      <c r="AK618" t="s">
        <v>48</v>
      </c>
      <c r="AL618" t="s">
        <v>53</v>
      </c>
      <c r="AM618">
        <v>1113.0999999999999</v>
      </c>
      <c r="AN618">
        <v>1113.0999999999999</v>
      </c>
      <c r="AO618">
        <v>15</v>
      </c>
    </row>
    <row r="619" spans="1:41" x14ac:dyDescent="0.3">
      <c r="A619" t="str">
        <f>"Trad IRN"</f>
        <v>Trad IRN</v>
      </c>
      <c r="B619" t="str">
        <f>"Bldg IRN"</f>
        <v>Bldg IRN</v>
      </c>
      <c r="C619" t="s">
        <v>41</v>
      </c>
      <c r="D619" t="s">
        <v>3</v>
      </c>
      <c r="E619" t="s">
        <v>80</v>
      </c>
      <c r="F619" t="s">
        <v>81</v>
      </c>
      <c r="G619" t="s">
        <v>82</v>
      </c>
      <c r="H619" t="s">
        <v>83</v>
      </c>
      <c r="I619" t="str">
        <f>"Trad IRN"</f>
        <v>Trad IRN</v>
      </c>
      <c r="J619" t="s">
        <v>43</v>
      </c>
      <c r="K619" t="s">
        <v>44</v>
      </c>
      <c r="L619" t="s">
        <v>45</v>
      </c>
      <c r="M619" t="s">
        <v>46</v>
      </c>
      <c r="N619" t="str">
        <f t="shared" si="63"/>
        <v>08/18/2022</v>
      </c>
      <c r="O619" t="str">
        <f t="shared" si="64"/>
        <v>12/31/2500</v>
      </c>
      <c r="P619">
        <v>1</v>
      </c>
      <c r="Q619">
        <v>1</v>
      </c>
      <c r="S619">
        <v>0</v>
      </c>
      <c r="T619">
        <v>1</v>
      </c>
      <c r="U619">
        <v>0</v>
      </c>
      <c r="V619" t="str">
        <f>"Trad IRN"</f>
        <v>Trad IRN</v>
      </c>
      <c r="W619">
        <v>100</v>
      </c>
      <c r="X619" t="s">
        <v>47</v>
      </c>
      <c r="Z619" t="s">
        <v>47</v>
      </c>
      <c r="AB619" t="str">
        <f>"04"</f>
        <v>04</v>
      </c>
      <c r="AC619" t="s">
        <v>48</v>
      </c>
      <c r="AD619" t="s">
        <v>49</v>
      </c>
      <c r="AE619" t="s">
        <v>50</v>
      </c>
      <c r="AF619">
        <v>0</v>
      </c>
      <c r="AG619" t="s">
        <v>56</v>
      </c>
      <c r="AH619" t="str">
        <f>"Trad IRN"</f>
        <v>Trad IRN</v>
      </c>
      <c r="AI619" t="str">
        <f>"Bldg IRN"</f>
        <v>Bldg IRN</v>
      </c>
      <c r="AJ619" t="s">
        <v>48</v>
      </c>
      <c r="AK619" t="s">
        <v>48</v>
      </c>
      <c r="AL619" t="s">
        <v>53</v>
      </c>
      <c r="AM619">
        <v>1113.0999999999999</v>
      </c>
      <c r="AN619">
        <v>1113.0999999999999</v>
      </c>
      <c r="AO619">
        <v>15</v>
      </c>
    </row>
    <row r="620" spans="1:41" x14ac:dyDescent="0.3">
      <c r="A620" t="str">
        <f>"Trad IRN"</f>
        <v>Trad IRN</v>
      </c>
      <c r="B620" t="str">
        <f>"Bldg IRN"</f>
        <v>Bldg IRN</v>
      </c>
      <c r="C620" t="s">
        <v>41</v>
      </c>
      <c r="D620" t="s">
        <v>3</v>
      </c>
      <c r="E620" t="s">
        <v>80</v>
      </c>
      <c r="F620" t="s">
        <v>81</v>
      </c>
      <c r="G620" t="s">
        <v>82</v>
      </c>
      <c r="H620" t="s">
        <v>83</v>
      </c>
      <c r="I620" t="str">
        <f>"Trad IRN"</f>
        <v>Trad IRN</v>
      </c>
      <c r="J620" t="s">
        <v>43</v>
      </c>
      <c r="K620" t="s">
        <v>44</v>
      </c>
      <c r="L620" t="s">
        <v>45</v>
      </c>
      <c r="M620" t="s">
        <v>46</v>
      </c>
      <c r="N620" t="str">
        <f t="shared" si="63"/>
        <v>08/18/2022</v>
      </c>
      <c r="O620" t="str">
        <f t="shared" si="64"/>
        <v>12/31/2500</v>
      </c>
      <c r="P620">
        <v>1</v>
      </c>
      <c r="Q620">
        <v>1</v>
      </c>
      <c r="S620">
        <v>0</v>
      </c>
      <c r="T620">
        <v>1</v>
      </c>
      <c r="U620">
        <v>0</v>
      </c>
      <c r="V620" t="str">
        <f>"Trad IRN"</f>
        <v>Trad IRN</v>
      </c>
      <c r="W620">
        <v>100</v>
      </c>
      <c r="X620" t="s">
        <v>47</v>
      </c>
      <c r="Z620" t="s">
        <v>47</v>
      </c>
      <c r="AB620" t="str">
        <f>"01"</f>
        <v>01</v>
      </c>
      <c r="AC620" t="s">
        <v>48</v>
      </c>
      <c r="AD620" t="s">
        <v>49</v>
      </c>
      <c r="AE620" t="s">
        <v>50</v>
      </c>
      <c r="AF620">
        <v>0</v>
      </c>
      <c r="AG620" t="s">
        <v>56</v>
      </c>
      <c r="AH620" t="str">
        <f>"Trad IRN"</f>
        <v>Trad IRN</v>
      </c>
      <c r="AI620" t="str">
        <f>"Bldg IRN"</f>
        <v>Bldg IRN</v>
      </c>
      <c r="AJ620" t="s">
        <v>48</v>
      </c>
      <c r="AK620" t="s">
        <v>48</v>
      </c>
      <c r="AL620" t="s">
        <v>53</v>
      </c>
      <c r="AM620">
        <v>1113.0999999999999</v>
      </c>
      <c r="AN620">
        <v>1113.0999999999999</v>
      </c>
      <c r="AO620">
        <v>15</v>
      </c>
    </row>
    <row r="621" spans="1:41" x14ac:dyDescent="0.3">
      <c r="A621" t="str">
        <f>"Trad IRN"</f>
        <v>Trad IRN</v>
      </c>
      <c r="B621" t="str">
        <f>"Bldg IRN"</f>
        <v>Bldg IRN</v>
      </c>
      <c r="C621" t="s">
        <v>41</v>
      </c>
      <c r="D621" t="s">
        <v>3</v>
      </c>
      <c r="E621" t="s">
        <v>80</v>
      </c>
      <c r="F621" t="s">
        <v>81</v>
      </c>
      <c r="G621" t="s">
        <v>82</v>
      </c>
      <c r="H621" t="s">
        <v>83</v>
      </c>
      <c r="I621" t="str">
        <f>"Trad IRN"</f>
        <v>Trad IRN</v>
      </c>
      <c r="J621" t="s">
        <v>43</v>
      </c>
      <c r="K621" t="s">
        <v>44</v>
      </c>
      <c r="L621" t="s">
        <v>45</v>
      </c>
      <c r="M621" t="s">
        <v>46</v>
      </c>
      <c r="N621" t="str">
        <f t="shared" si="63"/>
        <v>08/18/2022</v>
      </c>
      <c r="O621" t="str">
        <f t="shared" si="64"/>
        <v>12/31/2500</v>
      </c>
      <c r="P621">
        <v>1</v>
      </c>
      <c r="Q621">
        <v>1</v>
      </c>
      <c r="S621">
        <v>0</v>
      </c>
      <c r="T621">
        <v>1</v>
      </c>
      <c r="U621">
        <v>0</v>
      </c>
      <c r="V621" t="str">
        <f>"Trad IRN"</f>
        <v>Trad IRN</v>
      </c>
      <c r="W621">
        <v>100</v>
      </c>
      <c r="X621" t="s">
        <v>47</v>
      </c>
      <c r="Z621" t="s">
        <v>47</v>
      </c>
      <c r="AB621" t="str">
        <f>"01"</f>
        <v>01</v>
      </c>
      <c r="AC621" t="s">
        <v>48</v>
      </c>
      <c r="AD621" t="s">
        <v>49</v>
      </c>
      <c r="AE621" t="s">
        <v>50</v>
      </c>
      <c r="AF621">
        <v>0</v>
      </c>
      <c r="AG621" t="s">
        <v>56</v>
      </c>
      <c r="AH621" t="str">
        <f>"Trad IRN"</f>
        <v>Trad IRN</v>
      </c>
      <c r="AI621" t="str">
        <f>"Bldg IRN"</f>
        <v>Bldg IRN</v>
      </c>
      <c r="AJ621" t="s">
        <v>48</v>
      </c>
      <c r="AK621" t="s">
        <v>48</v>
      </c>
      <c r="AL621" t="s">
        <v>53</v>
      </c>
      <c r="AM621">
        <v>1113.0999999999999</v>
      </c>
      <c r="AN621">
        <v>1113.0999999999999</v>
      </c>
      <c r="AO621">
        <v>15</v>
      </c>
    </row>
    <row r="622" spans="1:41" x14ac:dyDescent="0.3">
      <c r="A622" t="str">
        <f>"Trad IRN"</f>
        <v>Trad IRN</v>
      </c>
      <c r="B622" t="str">
        <f>"Bldg IRN"</f>
        <v>Bldg IRN</v>
      </c>
      <c r="C622" t="s">
        <v>41</v>
      </c>
      <c r="D622" t="s">
        <v>3</v>
      </c>
      <c r="E622" t="s">
        <v>80</v>
      </c>
      <c r="F622" t="s">
        <v>81</v>
      </c>
      <c r="G622" t="s">
        <v>82</v>
      </c>
      <c r="H622" t="s">
        <v>83</v>
      </c>
      <c r="I622" t="str">
        <f>"Trad IRN"</f>
        <v>Trad IRN</v>
      </c>
      <c r="J622" t="s">
        <v>43</v>
      </c>
      <c r="K622" t="s">
        <v>44</v>
      </c>
      <c r="L622" t="s">
        <v>45</v>
      </c>
      <c r="M622" t="s">
        <v>46</v>
      </c>
      <c r="N622" t="str">
        <f t="shared" si="63"/>
        <v>08/18/2022</v>
      </c>
      <c r="O622" t="str">
        <f t="shared" si="64"/>
        <v>12/31/2500</v>
      </c>
      <c r="P622">
        <v>1</v>
      </c>
      <c r="Q622">
        <v>1</v>
      </c>
      <c r="S622">
        <v>0</v>
      </c>
      <c r="T622">
        <v>1</v>
      </c>
      <c r="U622">
        <v>0</v>
      </c>
      <c r="V622" t="str">
        <f>"Trad IRN"</f>
        <v>Trad IRN</v>
      </c>
      <c r="W622">
        <v>100</v>
      </c>
      <c r="X622" t="s">
        <v>47</v>
      </c>
      <c r="Z622" t="s">
        <v>47</v>
      </c>
      <c r="AB622" t="s">
        <v>57</v>
      </c>
      <c r="AC622" t="s">
        <v>48</v>
      </c>
      <c r="AD622" t="s">
        <v>49</v>
      </c>
      <c r="AE622" t="s">
        <v>50</v>
      </c>
      <c r="AF622">
        <v>0</v>
      </c>
      <c r="AG622" t="s">
        <v>56</v>
      </c>
      <c r="AH622" t="str">
        <f>"Trad IRN"</f>
        <v>Trad IRN</v>
      </c>
      <c r="AI622" t="str">
        <f>"Bldg IRN"</f>
        <v>Bldg IRN</v>
      </c>
      <c r="AJ622" t="s">
        <v>48</v>
      </c>
      <c r="AK622" t="s">
        <v>48</v>
      </c>
      <c r="AL622" t="s">
        <v>53</v>
      </c>
      <c r="AM622">
        <v>1113.0999999999999</v>
      </c>
      <c r="AN622">
        <v>1113.0999999999999</v>
      </c>
      <c r="AO622">
        <v>15</v>
      </c>
    </row>
    <row r="623" spans="1:41" x14ac:dyDescent="0.3">
      <c r="A623" t="str">
        <f>"Trad IRN"</f>
        <v>Trad IRN</v>
      </c>
      <c r="B623" t="str">
        <f>"Bldg IRN"</f>
        <v>Bldg IRN</v>
      </c>
      <c r="C623" t="s">
        <v>41</v>
      </c>
      <c r="D623" t="s">
        <v>3</v>
      </c>
      <c r="E623" t="s">
        <v>80</v>
      </c>
      <c r="F623" t="s">
        <v>81</v>
      </c>
      <c r="G623" t="s">
        <v>82</v>
      </c>
      <c r="H623" t="s">
        <v>83</v>
      </c>
      <c r="I623" t="str">
        <f>"Trad IRN"</f>
        <v>Trad IRN</v>
      </c>
      <c r="J623" t="s">
        <v>43</v>
      </c>
      <c r="K623" t="s">
        <v>44</v>
      </c>
      <c r="L623" t="s">
        <v>45</v>
      </c>
      <c r="M623" t="s">
        <v>46</v>
      </c>
      <c r="N623" t="str">
        <f t="shared" si="63"/>
        <v>08/18/2022</v>
      </c>
      <c r="O623" t="str">
        <f t="shared" si="64"/>
        <v>12/31/2500</v>
      </c>
      <c r="P623">
        <v>1</v>
      </c>
      <c r="Q623">
        <v>1</v>
      </c>
      <c r="S623">
        <v>0</v>
      </c>
      <c r="T623">
        <v>1</v>
      </c>
      <c r="U623">
        <v>0</v>
      </c>
      <c r="V623" t="str">
        <f>"Trad IRN"</f>
        <v>Trad IRN</v>
      </c>
      <c r="W623">
        <v>100</v>
      </c>
      <c r="X623" t="s">
        <v>47</v>
      </c>
      <c r="Z623" t="s">
        <v>47</v>
      </c>
      <c r="AB623" t="str">
        <f>"02"</f>
        <v>02</v>
      </c>
      <c r="AC623" t="s">
        <v>48</v>
      </c>
      <c r="AD623" t="s">
        <v>49</v>
      </c>
      <c r="AE623" t="s">
        <v>55</v>
      </c>
      <c r="AF623">
        <v>0</v>
      </c>
      <c r="AG623" t="s">
        <v>56</v>
      </c>
      <c r="AH623" t="str">
        <f>"Trad IRN"</f>
        <v>Trad IRN</v>
      </c>
      <c r="AI623" t="str">
        <f>"Bldg IRN"</f>
        <v>Bldg IRN</v>
      </c>
      <c r="AJ623" t="s">
        <v>48</v>
      </c>
      <c r="AK623" t="s">
        <v>48</v>
      </c>
      <c r="AL623" t="s">
        <v>53</v>
      </c>
      <c r="AM623">
        <v>1113.0999999999999</v>
      </c>
      <c r="AN623">
        <v>1113.0999999999999</v>
      </c>
      <c r="AO623">
        <v>15</v>
      </c>
    </row>
    <row r="624" spans="1:41" x14ac:dyDescent="0.3">
      <c r="A624" t="str">
        <f>"Trad IRN"</f>
        <v>Trad IRN</v>
      </c>
      <c r="B624" t="str">
        <f>"Bldg IRN"</f>
        <v>Bldg IRN</v>
      </c>
      <c r="C624" t="s">
        <v>41</v>
      </c>
      <c r="D624" t="s">
        <v>3</v>
      </c>
      <c r="E624" t="s">
        <v>80</v>
      </c>
      <c r="F624" t="s">
        <v>81</v>
      </c>
      <c r="G624" t="s">
        <v>82</v>
      </c>
      <c r="H624" t="s">
        <v>83</v>
      </c>
      <c r="I624" t="str">
        <f>"Trad IRN"</f>
        <v>Trad IRN</v>
      </c>
      <c r="J624" t="s">
        <v>43</v>
      </c>
      <c r="K624" t="s">
        <v>44</v>
      </c>
      <c r="L624" t="s">
        <v>45</v>
      </c>
      <c r="M624" t="s">
        <v>46</v>
      </c>
      <c r="N624" t="str">
        <f t="shared" si="63"/>
        <v>08/18/2022</v>
      </c>
      <c r="O624" t="str">
        <f t="shared" si="64"/>
        <v>12/31/2500</v>
      </c>
      <c r="P624">
        <v>1</v>
      </c>
      <c r="Q624">
        <v>1</v>
      </c>
      <c r="S624">
        <v>0</v>
      </c>
      <c r="T624">
        <v>1</v>
      </c>
      <c r="U624">
        <v>0</v>
      </c>
      <c r="V624" t="str">
        <f>"Trad IRN"</f>
        <v>Trad IRN</v>
      </c>
      <c r="W624">
        <v>100</v>
      </c>
      <c r="X624" t="s">
        <v>47</v>
      </c>
      <c r="Z624" t="s">
        <v>47</v>
      </c>
      <c r="AB624" t="str">
        <f>"04"</f>
        <v>04</v>
      </c>
      <c r="AC624" t="s">
        <v>48</v>
      </c>
      <c r="AD624" t="s">
        <v>49</v>
      </c>
      <c r="AE624" t="s">
        <v>55</v>
      </c>
      <c r="AF624">
        <v>0</v>
      </c>
      <c r="AG624" t="s">
        <v>56</v>
      </c>
      <c r="AH624" t="str">
        <f>"Trad IRN"</f>
        <v>Trad IRN</v>
      </c>
      <c r="AI624" t="str">
        <f>"Bldg IRN"</f>
        <v>Bldg IRN</v>
      </c>
      <c r="AJ624" t="s">
        <v>48</v>
      </c>
      <c r="AK624" t="s">
        <v>48</v>
      </c>
      <c r="AL624" t="s">
        <v>53</v>
      </c>
      <c r="AM624">
        <v>1113.0999999999999</v>
      </c>
      <c r="AN624">
        <v>1113.0999999999999</v>
      </c>
      <c r="AO624">
        <v>15</v>
      </c>
    </row>
    <row r="625" spans="1:41" x14ac:dyDescent="0.3">
      <c r="A625" t="str">
        <f>"Trad IRN"</f>
        <v>Trad IRN</v>
      </c>
      <c r="B625" t="str">
        <f>"Bldg IRN"</f>
        <v>Bldg IRN</v>
      </c>
      <c r="C625" t="s">
        <v>41</v>
      </c>
      <c r="D625" t="s">
        <v>3</v>
      </c>
      <c r="E625" t="s">
        <v>80</v>
      </c>
      <c r="F625" t="s">
        <v>81</v>
      </c>
      <c r="G625" t="s">
        <v>82</v>
      </c>
      <c r="H625" t="s">
        <v>83</v>
      </c>
      <c r="I625" t="str">
        <f>"Trad IRN"</f>
        <v>Trad IRN</v>
      </c>
      <c r="J625" t="s">
        <v>43</v>
      </c>
      <c r="K625" t="s">
        <v>44</v>
      </c>
      <c r="L625" t="s">
        <v>45</v>
      </c>
      <c r="M625" t="s">
        <v>46</v>
      </c>
      <c r="N625" t="str">
        <f t="shared" si="63"/>
        <v>08/18/2022</v>
      </c>
      <c r="O625" t="str">
        <f t="shared" si="64"/>
        <v>12/31/2500</v>
      </c>
      <c r="P625">
        <v>1</v>
      </c>
      <c r="Q625">
        <v>1</v>
      </c>
      <c r="S625">
        <v>0</v>
      </c>
      <c r="T625">
        <v>1</v>
      </c>
      <c r="U625">
        <v>0</v>
      </c>
      <c r="V625" t="str">
        <f>"Trad IRN"</f>
        <v>Trad IRN</v>
      </c>
      <c r="W625">
        <v>100</v>
      </c>
      <c r="X625" t="s">
        <v>47</v>
      </c>
      <c r="Z625" t="s">
        <v>47</v>
      </c>
      <c r="AB625" t="str">
        <f>"03"</f>
        <v>03</v>
      </c>
      <c r="AC625" t="s">
        <v>48</v>
      </c>
      <c r="AD625" t="s">
        <v>49</v>
      </c>
      <c r="AE625" t="s">
        <v>50</v>
      </c>
      <c r="AF625">
        <v>0</v>
      </c>
      <c r="AG625" t="s">
        <v>56</v>
      </c>
      <c r="AH625" t="str">
        <f>"Trad IRN"</f>
        <v>Trad IRN</v>
      </c>
      <c r="AI625" t="str">
        <f>"Bldg IRN"</f>
        <v>Bldg IRN</v>
      </c>
      <c r="AJ625" t="s">
        <v>48</v>
      </c>
      <c r="AK625" t="s">
        <v>48</v>
      </c>
      <c r="AL625" t="s">
        <v>53</v>
      </c>
      <c r="AM625">
        <v>1113.0999999999999</v>
      </c>
      <c r="AN625">
        <v>1113.0999999999999</v>
      </c>
      <c r="AO625">
        <v>15</v>
      </c>
    </row>
    <row r="626" spans="1:41" x14ac:dyDescent="0.3">
      <c r="A626" t="str">
        <f>"Trad IRN"</f>
        <v>Trad IRN</v>
      </c>
      <c r="B626" t="str">
        <f>"Bldg IRN"</f>
        <v>Bldg IRN</v>
      </c>
      <c r="C626" t="s">
        <v>41</v>
      </c>
      <c r="D626" t="s">
        <v>3</v>
      </c>
      <c r="E626" t="s">
        <v>80</v>
      </c>
      <c r="F626" t="s">
        <v>81</v>
      </c>
      <c r="G626" t="s">
        <v>82</v>
      </c>
      <c r="H626" t="s">
        <v>83</v>
      </c>
      <c r="I626" t="str">
        <f>"Trad IRN"</f>
        <v>Trad IRN</v>
      </c>
      <c r="J626" t="s">
        <v>43</v>
      </c>
      <c r="K626" t="s">
        <v>44</v>
      </c>
      <c r="L626" t="s">
        <v>45</v>
      </c>
      <c r="M626" t="s">
        <v>46</v>
      </c>
      <c r="N626" t="str">
        <f t="shared" si="63"/>
        <v>08/18/2022</v>
      </c>
      <c r="O626" t="str">
        <f t="shared" si="64"/>
        <v>12/31/2500</v>
      </c>
      <c r="P626">
        <v>1</v>
      </c>
      <c r="Q626">
        <v>1</v>
      </c>
      <c r="S626">
        <v>0</v>
      </c>
      <c r="T626">
        <v>1</v>
      </c>
      <c r="U626">
        <v>0</v>
      </c>
      <c r="V626" t="str">
        <f>"Trad IRN"</f>
        <v>Trad IRN</v>
      </c>
      <c r="W626">
        <v>100</v>
      </c>
      <c r="X626" t="s">
        <v>47</v>
      </c>
      <c r="Z626" t="s">
        <v>47</v>
      </c>
      <c r="AB626" t="str">
        <f>"01"</f>
        <v>01</v>
      </c>
      <c r="AC626" t="s">
        <v>48</v>
      </c>
      <c r="AD626" t="s">
        <v>49</v>
      </c>
      <c r="AE626" t="s">
        <v>55</v>
      </c>
      <c r="AF626">
        <v>0</v>
      </c>
      <c r="AG626" t="s">
        <v>56</v>
      </c>
      <c r="AH626" t="str">
        <f>"Trad IRN"</f>
        <v>Trad IRN</v>
      </c>
      <c r="AI626" t="str">
        <f>"Bldg IRN"</f>
        <v>Bldg IRN</v>
      </c>
      <c r="AJ626" t="s">
        <v>48</v>
      </c>
      <c r="AK626" t="s">
        <v>48</v>
      </c>
      <c r="AL626" t="s">
        <v>53</v>
      </c>
      <c r="AM626">
        <v>1113.0999999999999</v>
      </c>
      <c r="AN626">
        <v>1113.0999999999999</v>
      </c>
      <c r="AO626">
        <v>15</v>
      </c>
    </row>
    <row r="627" spans="1:41" x14ac:dyDescent="0.3">
      <c r="A627" t="str">
        <f>"Trad IRN"</f>
        <v>Trad IRN</v>
      </c>
      <c r="B627" t="str">
        <f>"Bldg IRN"</f>
        <v>Bldg IRN</v>
      </c>
      <c r="C627" t="s">
        <v>41</v>
      </c>
      <c r="D627" t="s">
        <v>3</v>
      </c>
      <c r="E627" t="s">
        <v>80</v>
      </c>
      <c r="F627" t="s">
        <v>81</v>
      </c>
      <c r="G627" t="s">
        <v>82</v>
      </c>
      <c r="H627" t="s">
        <v>83</v>
      </c>
      <c r="I627" t="str">
        <f>"Trad IRN"</f>
        <v>Trad IRN</v>
      </c>
      <c r="J627" t="s">
        <v>43</v>
      </c>
      <c r="K627" t="s">
        <v>44</v>
      </c>
      <c r="L627" t="s">
        <v>45</v>
      </c>
      <c r="M627" t="s">
        <v>46</v>
      </c>
      <c r="N627" t="str">
        <f t="shared" si="63"/>
        <v>08/18/2022</v>
      </c>
      <c r="O627" t="str">
        <f t="shared" si="64"/>
        <v>12/31/2500</v>
      </c>
      <c r="P627">
        <v>1</v>
      </c>
      <c r="Q627">
        <v>1</v>
      </c>
      <c r="S627">
        <v>0</v>
      </c>
      <c r="T627">
        <v>1</v>
      </c>
      <c r="U627">
        <v>0</v>
      </c>
      <c r="V627" t="str">
        <f>"Trad IRN"</f>
        <v>Trad IRN</v>
      </c>
      <c r="W627">
        <v>100</v>
      </c>
      <c r="X627" t="s">
        <v>47</v>
      </c>
      <c r="Z627" t="s">
        <v>47</v>
      </c>
      <c r="AB627" t="str">
        <f>"05"</f>
        <v>05</v>
      </c>
      <c r="AC627" t="s">
        <v>48</v>
      </c>
      <c r="AD627" t="s">
        <v>49</v>
      </c>
      <c r="AE627" t="s">
        <v>50</v>
      </c>
      <c r="AF627">
        <v>0</v>
      </c>
      <c r="AG627" t="s">
        <v>56</v>
      </c>
      <c r="AH627" t="str">
        <f>"Trad IRN"</f>
        <v>Trad IRN</v>
      </c>
      <c r="AI627" t="str">
        <f>"Bldg IRN"</f>
        <v>Bldg IRN</v>
      </c>
      <c r="AJ627" t="s">
        <v>48</v>
      </c>
      <c r="AK627" t="s">
        <v>48</v>
      </c>
      <c r="AL627" t="s">
        <v>53</v>
      </c>
      <c r="AM627">
        <v>1113.0999999999999</v>
      </c>
      <c r="AN627">
        <v>1113.0999999999999</v>
      </c>
      <c r="AO627">
        <v>15</v>
      </c>
    </row>
    <row r="628" spans="1:41" x14ac:dyDescent="0.3">
      <c r="A628" t="str">
        <f>"Trad IRN"</f>
        <v>Trad IRN</v>
      </c>
      <c r="B628" t="str">
        <f>"Bldg IRN"</f>
        <v>Bldg IRN</v>
      </c>
      <c r="C628" t="s">
        <v>41</v>
      </c>
      <c r="D628" t="s">
        <v>3</v>
      </c>
      <c r="E628" t="s">
        <v>80</v>
      </c>
      <c r="F628" t="s">
        <v>81</v>
      </c>
      <c r="G628" t="s">
        <v>82</v>
      </c>
      <c r="H628" t="s">
        <v>83</v>
      </c>
      <c r="I628" t="str">
        <f>"Trad IRN"</f>
        <v>Trad IRN</v>
      </c>
      <c r="J628" t="s">
        <v>43</v>
      </c>
      <c r="K628" t="s">
        <v>44</v>
      </c>
      <c r="L628" t="s">
        <v>45</v>
      </c>
      <c r="M628" t="s">
        <v>46</v>
      </c>
      <c r="N628" t="str">
        <f t="shared" si="63"/>
        <v>08/18/2022</v>
      </c>
      <c r="O628" t="str">
        <f t="shared" si="64"/>
        <v>12/31/2500</v>
      </c>
      <c r="P628">
        <v>1</v>
      </c>
      <c r="Q628">
        <v>1</v>
      </c>
      <c r="S628">
        <v>0</v>
      </c>
      <c r="T628">
        <v>1</v>
      </c>
      <c r="U628">
        <v>0</v>
      </c>
      <c r="V628" t="str">
        <f>"Trad IRN"</f>
        <v>Trad IRN</v>
      </c>
      <c r="W628">
        <v>100</v>
      </c>
      <c r="X628" t="s">
        <v>47</v>
      </c>
      <c r="Z628" t="s">
        <v>47</v>
      </c>
      <c r="AB628" t="str">
        <f>"05"</f>
        <v>05</v>
      </c>
      <c r="AC628" t="s">
        <v>48</v>
      </c>
      <c r="AD628" t="s">
        <v>49</v>
      </c>
      <c r="AE628" t="s">
        <v>55</v>
      </c>
      <c r="AF628">
        <v>0</v>
      </c>
      <c r="AG628" t="s">
        <v>56</v>
      </c>
      <c r="AH628" t="str">
        <f>"Trad IRN"</f>
        <v>Trad IRN</v>
      </c>
      <c r="AI628" t="str">
        <f>"Bldg IRN"</f>
        <v>Bldg IRN</v>
      </c>
      <c r="AJ628" t="s">
        <v>48</v>
      </c>
      <c r="AK628" t="s">
        <v>48</v>
      </c>
      <c r="AL628" t="s">
        <v>53</v>
      </c>
      <c r="AM628">
        <v>1113.0999999999999</v>
      </c>
      <c r="AN628">
        <v>1113.0999999999999</v>
      </c>
      <c r="AO628">
        <v>15</v>
      </c>
    </row>
    <row r="629" spans="1:41" x14ac:dyDescent="0.3">
      <c r="A629" t="str">
        <f>"Trad IRN"</f>
        <v>Trad IRN</v>
      </c>
      <c r="B629" t="str">
        <f>"Bldg IRN"</f>
        <v>Bldg IRN</v>
      </c>
      <c r="C629" t="s">
        <v>41</v>
      </c>
      <c r="D629" t="s">
        <v>3</v>
      </c>
      <c r="E629" t="s">
        <v>80</v>
      </c>
      <c r="F629" t="s">
        <v>81</v>
      </c>
      <c r="G629" t="s">
        <v>82</v>
      </c>
      <c r="H629" t="s">
        <v>83</v>
      </c>
      <c r="I629" t="str">
        <f>"Trad IRN"</f>
        <v>Trad IRN</v>
      </c>
      <c r="J629" t="s">
        <v>43</v>
      </c>
      <c r="K629" t="s">
        <v>44</v>
      </c>
      <c r="L629" t="s">
        <v>45</v>
      </c>
      <c r="M629" t="s">
        <v>46</v>
      </c>
      <c r="N629" t="str">
        <f t="shared" si="63"/>
        <v>08/18/2022</v>
      </c>
      <c r="O629" t="str">
        <f>"11/20/2022"</f>
        <v>11/20/2022</v>
      </c>
      <c r="P629">
        <v>0.35402</v>
      </c>
      <c r="Q629">
        <v>0.35402</v>
      </c>
      <c r="S629">
        <v>0</v>
      </c>
      <c r="T629">
        <v>0.35402</v>
      </c>
      <c r="U629">
        <v>0</v>
      </c>
      <c r="V629" t="str">
        <f>"Trad IRN"</f>
        <v>Trad IRN</v>
      </c>
      <c r="W629">
        <v>100</v>
      </c>
      <c r="X629" t="s">
        <v>47</v>
      </c>
      <c r="Z629" t="s">
        <v>47</v>
      </c>
      <c r="AB629" t="str">
        <f>"03"</f>
        <v>03</v>
      </c>
      <c r="AC629" t="s">
        <v>48</v>
      </c>
      <c r="AD629" t="s">
        <v>49</v>
      </c>
      <c r="AE629" t="s">
        <v>50</v>
      </c>
      <c r="AF629">
        <v>0</v>
      </c>
      <c r="AG629" t="s">
        <v>56</v>
      </c>
      <c r="AH629" t="str">
        <f>"Trad IRN"</f>
        <v>Trad IRN</v>
      </c>
      <c r="AI629" t="str">
        <f>"Bldg IRN"</f>
        <v>Bldg IRN</v>
      </c>
      <c r="AJ629" t="s">
        <v>48</v>
      </c>
      <c r="AK629" t="s">
        <v>48</v>
      </c>
      <c r="AL629" t="s">
        <v>53</v>
      </c>
      <c r="AM629">
        <v>394.06</v>
      </c>
      <c r="AN629">
        <v>1113.0999999999999</v>
      </c>
      <c r="AO629">
        <v>15</v>
      </c>
    </row>
    <row r="630" spans="1:41" x14ac:dyDescent="0.3">
      <c r="A630" t="str">
        <f>"Trad IRN"</f>
        <v>Trad IRN</v>
      </c>
      <c r="B630" t="str">
        <f>"Bldg IRN"</f>
        <v>Bldg IRN</v>
      </c>
      <c r="C630" t="s">
        <v>41</v>
      </c>
      <c r="D630" t="s">
        <v>3</v>
      </c>
      <c r="E630" t="s">
        <v>80</v>
      </c>
      <c r="F630" t="s">
        <v>81</v>
      </c>
      <c r="G630" t="s">
        <v>82</v>
      </c>
      <c r="H630" t="s">
        <v>83</v>
      </c>
      <c r="I630" t="str">
        <f>"Trad IRN"</f>
        <v>Trad IRN</v>
      </c>
      <c r="J630" t="s">
        <v>43</v>
      </c>
      <c r="K630" t="s">
        <v>44</v>
      </c>
      <c r="L630" t="s">
        <v>45</v>
      </c>
      <c r="M630" t="s">
        <v>46</v>
      </c>
      <c r="N630" t="str">
        <f>"11/21/2022"</f>
        <v>11/21/2022</v>
      </c>
      <c r="O630" t="str">
        <f>"12/31/2500"</f>
        <v>12/31/2500</v>
      </c>
      <c r="P630">
        <v>0.64598</v>
      </c>
      <c r="Q630">
        <v>0.64598</v>
      </c>
      <c r="S630">
        <v>0</v>
      </c>
      <c r="T630">
        <v>0.64598</v>
      </c>
      <c r="U630">
        <v>0</v>
      </c>
      <c r="V630" t="str">
        <f>"Trad IRN"</f>
        <v>Trad IRN</v>
      </c>
      <c r="W630">
        <v>100</v>
      </c>
      <c r="X630" t="s">
        <v>47</v>
      </c>
      <c r="Z630" t="s">
        <v>47</v>
      </c>
      <c r="AB630" t="str">
        <f>"03"</f>
        <v>03</v>
      </c>
      <c r="AC630" t="s">
        <v>48</v>
      </c>
      <c r="AD630" t="s">
        <v>49</v>
      </c>
      <c r="AE630" t="s">
        <v>55</v>
      </c>
      <c r="AF630">
        <v>0</v>
      </c>
      <c r="AG630" t="s">
        <v>56</v>
      </c>
      <c r="AH630" t="str">
        <f>"Trad IRN"</f>
        <v>Trad IRN</v>
      </c>
      <c r="AI630" t="str">
        <f>"Bldg IRN"</f>
        <v>Bldg IRN</v>
      </c>
      <c r="AJ630" t="s">
        <v>48</v>
      </c>
      <c r="AK630" t="s">
        <v>48</v>
      </c>
      <c r="AL630" t="s">
        <v>53</v>
      </c>
      <c r="AM630">
        <v>719.04</v>
      </c>
      <c r="AN630">
        <v>1113.0999999999999</v>
      </c>
      <c r="AO630">
        <v>15</v>
      </c>
    </row>
    <row r="631" spans="1:41" x14ac:dyDescent="0.3">
      <c r="A631" t="str">
        <f>"Trad IRN"</f>
        <v>Trad IRN</v>
      </c>
      <c r="B631" t="str">
        <f>"Bldg IRN"</f>
        <v>Bldg IRN</v>
      </c>
      <c r="C631" t="s">
        <v>41</v>
      </c>
      <c r="D631" t="s">
        <v>3</v>
      </c>
      <c r="E631" t="s">
        <v>80</v>
      </c>
      <c r="F631" t="s">
        <v>81</v>
      </c>
      <c r="G631" t="s">
        <v>82</v>
      </c>
      <c r="H631" t="s">
        <v>83</v>
      </c>
      <c r="I631" t="str">
        <f>"Trad IRN"</f>
        <v>Trad IRN</v>
      </c>
      <c r="J631" t="s">
        <v>43</v>
      </c>
      <c r="K631" t="s">
        <v>44</v>
      </c>
      <c r="L631" t="s">
        <v>45</v>
      </c>
      <c r="M631" t="s">
        <v>46</v>
      </c>
      <c r="N631" t="str">
        <f>"08/18/2022"</f>
        <v>08/18/2022</v>
      </c>
      <c r="O631" t="str">
        <f>"12/31/2500"</f>
        <v>12/31/2500</v>
      </c>
      <c r="P631">
        <v>1</v>
      </c>
      <c r="Q631">
        <v>1</v>
      </c>
      <c r="S631">
        <v>0</v>
      </c>
      <c r="T631">
        <v>1</v>
      </c>
      <c r="U631">
        <v>0</v>
      </c>
      <c r="V631" t="str">
        <f>"Trad IRN"</f>
        <v>Trad IRN</v>
      </c>
      <c r="W631">
        <v>100</v>
      </c>
      <c r="X631" t="s">
        <v>47</v>
      </c>
      <c r="Z631" t="s">
        <v>47</v>
      </c>
      <c r="AB631" t="str">
        <f>"03"</f>
        <v>03</v>
      </c>
      <c r="AC631" t="s">
        <v>48</v>
      </c>
      <c r="AD631" t="s">
        <v>49</v>
      </c>
      <c r="AE631" t="s">
        <v>50</v>
      </c>
      <c r="AF631">
        <v>0</v>
      </c>
      <c r="AG631" t="s">
        <v>56</v>
      </c>
      <c r="AH631" t="str">
        <f>"Trad IRN"</f>
        <v>Trad IRN</v>
      </c>
      <c r="AI631" t="str">
        <f>"Bldg IRN"</f>
        <v>Bldg IRN</v>
      </c>
      <c r="AJ631" t="s">
        <v>48</v>
      </c>
      <c r="AK631" t="s">
        <v>48</v>
      </c>
      <c r="AL631" t="s">
        <v>53</v>
      </c>
      <c r="AM631">
        <v>1113.0999999999999</v>
      </c>
      <c r="AN631">
        <v>1113.0999999999999</v>
      </c>
      <c r="AO631">
        <v>15</v>
      </c>
    </row>
    <row r="632" spans="1:41" x14ac:dyDescent="0.3">
      <c r="A632" t="str">
        <f>"Trad IRN"</f>
        <v>Trad IRN</v>
      </c>
      <c r="B632" t="str">
        <f>"Bldg IRN"</f>
        <v>Bldg IRN</v>
      </c>
      <c r="C632" t="s">
        <v>41</v>
      </c>
      <c r="D632" t="s">
        <v>3</v>
      </c>
      <c r="E632" t="s">
        <v>80</v>
      </c>
      <c r="F632" t="s">
        <v>81</v>
      </c>
      <c r="G632" t="s">
        <v>82</v>
      </c>
      <c r="H632" t="s">
        <v>83</v>
      </c>
      <c r="I632" t="str">
        <f>"Trad IRN"</f>
        <v>Trad IRN</v>
      </c>
      <c r="J632" t="s">
        <v>43</v>
      </c>
      <c r="K632" t="s">
        <v>44</v>
      </c>
      <c r="L632" t="s">
        <v>45</v>
      </c>
      <c r="M632" t="s">
        <v>46</v>
      </c>
      <c r="N632" t="str">
        <f>"08/18/2022"</f>
        <v>08/18/2022</v>
      </c>
      <c r="O632" t="str">
        <f>"12/31/2500"</f>
        <v>12/31/2500</v>
      </c>
      <c r="P632">
        <v>1</v>
      </c>
      <c r="Q632">
        <v>1</v>
      </c>
      <c r="R632">
        <v>1</v>
      </c>
      <c r="S632">
        <v>0</v>
      </c>
      <c r="T632">
        <v>1</v>
      </c>
      <c r="U632">
        <v>0</v>
      </c>
      <c r="V632" t="str">
        <f>"Trad IRN"</f>
        <v>Trad IRN</v>
      </c>
      <c r="W632">
        <v>100</v>
      </c>
      <c r="X632" t="s">
        <v>47</v>
      </c>
      <c r="Z632" t="s">
        <v>47</v>
      </c>
      <c r="AB632" t="str">
        <f>"05"</f>
        <v>05</v>
      </c>
      <c r="AC632" t="str">
        <f>"15"</f>
        <v>15</v>
      </c>
      <c r="AD632" t="str">
        <f>"2"</f>
        <v>2</v>
      </c>
      <c r="AE632" t="s">
        <v>50</v>
      </c>
      <c r="AF632">
        <v>0</v>
      </c>
      <c r="AG632" t="s">
        <v>56</v>
      </c>
      <c r="AH632" t="str">
        <f>"Trad IRN"</f>
        <v>Trad IRN</v>
      </c>
      <c r="AI632" t="str">
        <f>"Bldg IRN"</f>
        <v>Bldg IRN</v>
      </c>
      <c r="AJ632" t="s">
        <v>48</v>
      </c>
      <c r="AK632" t="s">
        <v>48</v>
      </c>
      <c r="AL632" t="s">
        <v>53</v>
      </c>
      <c r="AM632">
        <v>1113.0999999999999</v>
      </c>
      <c r="AN632">
        <v>1113.0999999999999</v>
      </c>
      <c r="AO632">
        <v>15</v>
      </c>
    </row>
    <row r="633" spans="1:41" x14ac:dyDescent="0.3">
      <c r="A633" t="str">
        <f>"Trad IRN"</f>
        <v>Trad IRN</v>
      </c>
      <c r="B633" t="str">
        <f>"Bldg IRN"</f>
        <v>Bldg IRN</v>
      </c>
      <c r="C633" t="s">
        <v>41</v>
      </c>
      <c r="D633" t="s">
        <v>3</v>
      </c>
      <c r="E633" t="s">
        <v>80</v>
      </c>
      <c r="F633" t="s">
        <v>81</v>
      </c>
      <c r="G633" t="s">
        <v>82</v>
      </c>
      <c r="H633" t="s">
        <v>83</v>
      </c>
      <c r="I633" t="str">
        <f>"Trad IRN"</f>
        <v>Trad IRN</v>
      </c>
      <c r="J633" t="s">
        <v>43</v>
      </c>
      <c r="K633" t="s">
        <v>44</v>
      </c>
      <c r="L633" t="s">
        <v>45</v>
      </c>
      <c r="M633" t="s">
        <v>46</v>
      </c>
      <c r="N633" t="str">
        <f>"08/18/2022"</f>
        <v>08/18/2022</v>
      </c>
      <c r="O633" t="str">
        <f>"11/15/2022"</f>
        <v>11/15/2022</v>
      </c>
      <c r="P633">
        <v>0.33671699999999999</v>
      </c>
      <c r="Q633">
        <v>0.33671699999999999</v>
      </c>
      <c r="S633">
        <v>0</v>
      </c>
      <c r="T633">
        <v>0.33671699999999999</v>
      </c>
      <c r="U633">
        <v>0</v>
      </c>
      <c r="V633" t="s">
        <v>84</v>
      </c>
      <c r="W633">
        <v>100</v>
      </c>
      <c r="X633" t="s">
        <v>47</v>
      </c>
      <c r="Z633" t="s">
        <v>47</v>
      </c>
      <c r="AB633" t="str">
        <f>"01"</f>
        <v>01</v>
      </c>
      <c r="AC633" t="s">
        <v>48</v>
      </c>
      <c r="AD633" t="s">
        <v>49</v>
      </c>
      <c r="AE633" t="s">
        <v>50</v>
      </c>
      <c r="AF633">
        <v>0</v>
      </c>
      <c r="AG633" t="s">
        <v>56</v>
      </c>
      <c r="AH633" t="str">
        <f>"Trad IRN"</f>
        <v>Trad IRN</v>
      </c>
      <c r="AI633" t="str">
        <f>"Bldg IRN"</f>
        <v>Bldg IRN</v>
      </c>
      <c r="AJ633" t="s">
        <v>48</v>
      </c>
      <c r="AK633" t="s">
        <v>48</v>
      </c>
      <c r="AL633" t="s">
        <v>53</v>
      </c>
      <c r="AM633">
        <v>374.8</v>
      </c>
      <c r="AN633">
        <v>1113.0999999999999</v>
      </c>
      <c r="AO633">
        <v>15</v>
      </c>
    </row>
    <row r="634" spans="1:41" x14ac:dyDescent="0.3">
      <c r="A634" t="str">
        <f>"Trad IRN"</f>
        <v>Trad IRN</v>
      </c>
      <c r="B634" t="str">
        <f>"Bldg IRN"</f>
        <v>Bldg IRN</v>
      </c>
      <c r="C634" t="s">
        <v>41</v>
      </c>
      <c r="D634" t="s">
        <v>3</v>
      </c>
      <c r="E634" t="s">
        <v>80</v>
      </c>
      <c r="F634" t="s">
        <v>81</v>
      </c>
      <c r="G634" t="s">
        <v>82</v>
      </c>
      <c r="H634" t="s">
        <v>83</v>
      </c>
      <c r="I634" t="str">
        <f>"Trad IRN"</f>
        <v>Trad IRN</v>
      </c>
      <c r="J634" t="s">
        <v>43</v>
      </c>
      <c r="K634" t="s">
        <v>44</v>
      </c>
      <c r="L634" t="s">
        <v>45</v>
      </c>
      <c r="M634" t="s">
        <v>46</v>
      </c>
      <c r="N634" t="str">
        <f>"11/16/2022"</f>
        <v>11/16/2022</v>
      </c>
      <c r="O634" t="str">
        <f t="shared" ref="O634:O653" si="65">"12/31/2500"</f>
        <v>12/31/2500</v>
      </c>
      <c r="P634">
        <v>0.66328299999999996</v>
      </c>
      <c r="Q634">
        <v>0.66328299999999996</v>
      </c>
      <c r="S634">
        <v>0</v>
      </c>
      <c r="T634">
        <v>0.66328299999999996</v>
      </c>
      <c r="U634">
        <v>0</v>
      </c>
      <c r="V634" t="s">
        <v>84</v>
      </c>
      <c r="W634">
        <v>100</v>
      </c>
      <c r="X634" t="s">
        <v>47</v>
      </c>
      <c r="Z634" t="s">
        <v>47</v>
      </c>
      <c r="AB634" t="str">
        <f>"01"</f>
        <v>01</v>
      </c>
      <c r="AC634" t="s">
        <v>48</v>
      </c>
      <c r="AD634" t="s">
        <v>49</v>
      </c>
      <c r="AE634" t="s">
        <v>55</v>
      </c>
      <c r="AF634">
        <v>0</v>
      </c>
      <c r="AG634" t="s">
        <v>56</v>
      </c>
      <c r="AH634" t="str">
        <f>"Trad IRN"</f>
        <v>Trad IRN</v>
      </c>
      <c r="AI634" t="str">
        <f>"Bldg IRN"</f>
        <v>Bldg IRN</v>
      </c>
      <c r="AJ634" t="s">
        <v>48</v>
      </c>
      <c r="AK634" t="s">
        <v>48</v>
      </c>
      <c r="AL634" t="s">
        <v>53</v>
      </c>
      <c r="AM634">
        <v>738.3</v>
      </c>
      <c r="AN634">
        <v>1113.0999999999999</v>
      </c>
      <c r="AO634">
        <v>15</v>
      </c>
    </row>
    <row r="635" spans="1:41" x14ac:dyDescent="0.3">
      <c r="A635" t="str">
        <f>"Trad IRN"</f>
        <v>Trad IRN</v>
      </c>
      <c r="B635" t="str">
        <f>"Bldg IRN"</f>
        <v>Bldg IRN</v>
      </c>
      <c r="C635" t="s">
        <v>41</v>
      </c>
      <c r="D635" t="s">
        <v>3</v>
      </c>
      <c r="E635" t="s">
        <v>80</v>
      </c>
      <c r="F635" t="s">
        <v>81</v>
      </c>
      <c r="G635" t="s">
        <v>82</v>
      </c>
      <c r="H635" t="s">
        <v>83</v>
      </c>
      <c r="I635" t="str">
        <f>"Trad IRN"</f>
        <v>Trad IRN</v>
      </c>
      <c r="J635" t="s">
        <v>43</v>
      </c>
      <c r="K635" t="s">
        <v>44</v>
      </c>
      <c r="L635" t="s">
        <v>45</v>
      </c>
      <c r="M635" t="s">
        <v>46</v>
      </c>
      <c r="N635" t="str">
        <f t="shared" ref="N635:N654" si="66">"08/18/2022"</f>
        <v>08/18/2022</v>
      </c>
      <c r="O635" t="str">
        <f t="shared" si="65"/>
        <v>12/31/2500</v>
      </c>
      <c r="P635">
        <v>1</v>
      </c>
      <c r="Q635">
        <v>1</v>
      </c>
      <c r="S635">
        <v>1</v>
      </c>
      <c r="T635">
        <v>1</v>
      </c>
      <c r="U635">
        <v>0</v>
      </c>
      <c r="V635" t="str">
        <f>"Trad IRN"</f>
        <v>Trad IRN</v>
      </c>
      <c r="W635">
        <v>100</v>
      </c>
      <c r="X635" t="s">
        <v>47</v>
      </c>
      <c r="Z635" t="s">
        <v>47</v>
      </c>
      <c r="AB635" t="str">
        <f>"05"</f>
        <v>05</v>
      </c>
      <c r="AC635" t="s">
        <v>48</v>
      </c>
      <c r="AD635" t="s">
        <v>49</v>
      </c>
      <c r="AE635" t="s">
        <v>50</v>
      </c>
      <c r="AF635">
        <v>0</v>
      </c>
      <c r="AG635" t="s">
        <v>56</v>
      </c>
      <c r="AH635" t="str">
        <f>"Trad IRN"</f>
        <v>Trad IRN</v>
      </c>
      <c r="AI635" t="str">
        <f>"Bldg IRN"</f>
        <v>Bldg IRN</v>
      </c>
      <c r="AJ635" t="s">
        <v>48</v>
      </c>
      <c r="AK635" t="s">
        <v>48</v>
      </c>
      <c r="AL635" t="s">
        <v>53</v>
      </c>
      <c r="AM635">
        <v>1113.0999999999999</v>
      </c>
      <c r="AN635">
        <v>1113.0999999999999</v>
      </c>
      <c r="AO635">
        <v>15</v>
      </c>
    </row>
    <row r="636" spans="1:41" x14ac:dyDescent="0.3">
      <c r="A636" t="str">
        <f>"Trad IRN"</f>
        <v>Trad IRN</v>
      </c>
      <c r="B636" t="str">
        <f>"Bldg IRN"</f>
        <v>Bldg IRN</v>
      </c>
      <c r="C636" t="s">
        <v>41</v>
      </c>
      <c r="D636" t="s">
        <v>3</v>
      </c>
      <c r="E636" t="s">
        <v>80</v>
      </c>
      <c r="F636" t="s">
        <v>81</v>
      </c>
      <c r="G636" t="s">
        <v>82</v>
      </c>
      <c r="H636" t="s">
        <v>83</v>
      </c>
      <c r="I636" t="str">
        <f>"Trad IRN"</f>
        <v>Trad IRN</v>
      </c>
      <c r="J636" t="s">
        <v>43</v>
      </c>
      <c r="K636" t="s">
        <v>44</v>
      </c>
      <c r="L636" t="s">
        <v>45</v>
      </c>
      <c r="M636" t="s">
        <v>46</v>
      </c>
      <c r="N636" t="str">
        <f t="shared" si="66"/>
        <v>08/18/2022</v>
      </c>
      <c r="O636" t="str">
        <f t="shared" si="65"/>
        <v>12/31/2500</v>
      </c>
      <c r="P636">
        <v>1</v>
      </c>
      <c r="Q636">
        <v>1</v>
      </c>
      <c r="S636">
        <v>0</v>
      </c>
      <c r="T636">
        <v>1</v>
      </c>
      <c r="U636">
        <v>0</v>
      </c>
      <c r="V636" t="str">
        <f>"Trad IRN"</f>
        <v>Trad IRN</v>
      </c>
      <c r="W636">
        <v>100</v>
      </c>
      <c r="X636" t="s">
        <v>47</v>
      </c>
      <c r="Z636" t="s">
        <v>47</v>
      </c>
      <c r="AB636" t="str">
        <f>"01"</f>
        <v>01</v>
      </c>
      <c r="AC636" t="s">
        <v>48</v>
      </c>
      <c r="AD636" t="s">
        <v>49</v>
      </c>
      <c r="AE636" t="s">
        <v>55</v>
      </c>
      <c r="AF636">
        <v>0</v>
      </c>
      <c r="AG636" t="s">
        <v>56</v>
      </c>
      <c r="AH636" t="str">
        <f>"Trad IRN"</f>
        <v>Trad IRN</v>
      </c>
      <c r="AI636" t="str">
        <f>"Bldg IRN"</f>
        <v>Bldg IRN</v>
      </c>
      <c r="AJ636" t="s">
        <v>48</v>
      </c>
      <c r="AK636" t="s">
        <v>48</v>
      </c>
      <c r="AL636" t="s">
        <v>53</v>
      </c>
      <c r="AM636">
        <v>1113.0999999999999</v>
      </c>
      <c r="AN636">
        <v>1113.0999999999999</v>
      </c>
      <c r="AO636">
        <v>15</v>
      </c>
    </row>
    <row r="637" spans="1:41" x14ac:dyDescent="0.3">
      <c r="A637" t="str">
        <f>"Trad IRN"</f>
        <v>Trad IRN</v>
      </c>
      <c r="B637" t="str">
        <f>"Bldg IRN"</f>
        <v>Bldg IRN</v>
      </c>
      <c r="C637" t="s">
        <v>41</v>
      </c>
      <c r="D637" t="s">
        <v>3</v>
      </c>
      <c r="E637" t="s">
        <v>80</v>
      </c>
      <c r="F637" t="s">
        <v>81</v>
      </c>
      <c r="G637" t="s">
        <v>82</v>
      </c>
      <c r="H637" t="s">
        <v>83</v>
      </c>
      <c r="I637" t="str">
        <f>"Trad IRN"</f>
        <v>Trad IRN</v>
      </c>
      <c r="J637" t="s">
        <v>43</v>
      </c>
      <c r="K637" t="s">
        <v>44</v>
      </c>
      <c r="L637" t="s">
        <v>45</v>
      </c>
      <c r="M637" t="s">
        <v>46</v>
      </c>
      <c r="N637" t="str">
        <f t="shared" si="66"/>
        <v>08/18/2022</v>
      </c>
      <c r="O637" t="str">
        <f t="shared" si="65"/>
        <v>12/31/2500</v>
      </c>
      <c r="P637">
        <v>1</v>
      </c>
      <c r="Q637">
        <v>1</v>
      </c>
      <c r="S637">
        <v>0</v>
      </c>
      <c r="T637">
        <v>1</v>
      </c>
      <c r="U637">
        <v>0</v>
      </c>
      <c r="V637" t="str">
        <f>"Trad IRN"</f>
        <v>Trad IRN</v>
      </c>
      <c r="W637">
        <v>100</v>
      </c>
      <c r="X637" t="s">
        <v>47</v>
      </c>
      <c r="Z637" t="s">
        <v>47</v>
      </c>
      <c r="AB637" t="str">
        <f>"04"</f>
        <v>04</v>
      </c>
      <c r="AC637" t="s">
        <v>48</v>
      </c>
      <c r="AD637" t="s">
        <v>49</v>
      </c>
      <c r="AE637" t="s">
        <v>55</v>
      </c>
      <c r="AF637">
        <v>0</v>
      </c>
      <c r="AG637" t="s">
        <v>56</v>
      </c>
      <c r="AH637" t="str">
        <f>"Trad IRN"</f>
        <v>Trad IRN</v>
      </c>
      <c r="AI637" t="str">
        <f>"Bldg IRN"</f>
        <v>Bldg IRN</v>
      </c>
      <c r="AJ637" t="s">
        <v>48</v>
      </c>
      <c r="AK637" t="s">
        <v>48</v>
      </c>
      <c r="AL637" t="s">
        <v>53</v>
      </c>
      <c r="AM637">
        <v>1113.0999999999999</v>
      </c>
      <c r="AN637">
        <v>1113.0999999999999</v>
      </c>
      <c r="AO637">
        <v>15</v>
      </c>
    </row>
    <row r="638" spans="1:41" x14ac:dyDescent="0.3">
      <c r="A638" t="str">
        <f>"Trad IRN"</f>
        <v>Trad IRN</v>
      </c>
      <c r="B638" t="str">
        <f>"Bldg IRN"</f>
        <v>Bldg IRN</v>
      </c>
      <c r="C638" t="s">
        <v>41</v>
      </c>
      <c r="D638" t="s">
        <v>3</v>
      </c>
      <c r="E638" t="s">
        <v>80</v>
      </c>
      <c r="F638" t="s">
        <v>81</v>
      </c>
      <c r="G638" t="s">
        <v>82</v>
      </c>
      <c r="H638" t="s">
        <v>83</v>
      </c>
      <c r="I638" t="str">
        <f>"Trad IRN"</f>
        <v>Trad IRN</v>
      </c>
      <c r="J638" t="s">
        <v>43</v>
      </c>
      <c r="K638" t="s">
        <v>44</v>
      </c>
      <c r="L638" t="s">
        <v>45</v>
      </c>
      <c r="M638" t="s">
        <v>46</v>
      </c>
      <c r="N638" t="str">
        <f t="shared" si="66"/>
        <v>08/18/2022</v>
      </c>
      <c r="O638" t="str">
        <f t="shared" si="65"/>
        <v>12/31/2500</v>
      </c>
      <c r="P638">
        <v>1</v>
      </c>
      <c r="Q638">
        <v>1</v>
      </c>
      <c r="S638">
        <v>0</v>
      </c>
      <c r="T638">
        <v>1</v>
      </c>
      <c r="U638">
        <v>0</v>
      </c>
      <c r="V638" t="str">
        <f>"Trad IRN"</f>
        <v>Trad IRN</v>
      </c>
      <c r="W638">
        <v>100</v>
      </c>
      <c r="X638" t="s">
        <v>47</v>
      </c>
      <c r="Z638" t="s">
        <v>47</v>
      </c>
      <c r="AB638" t="str">
        <f>"02"</f>
        <v>02</v>
      </c>
      <c r="AC638" t="s">
        <v>48</v>
      </c>
      <c r="AD638" t="s">
        <v>49</v>
      </c>
      <c r="AE638" t="s">
        <v>55</v>
      </c>
      <c r="AF638">
        <v>0</v>
      </c>
      <c r="AG638" t="s">
        <v>56</v>
      </c>
      <c r="AH638" t="str">
        <f>"Trad IRN"</f>
        <v>Trad IRN</v>
      </c>
      <c r="AI638" t="str">
        <f>"Bldg IRN"</f>
        <v>Bldg IRN</v>
      </c>
      <c r="AJ638" t="s">
        <v>48</v>
      </c>
      <c r="AK638" t="s">
        <v>48</v>
      </c>
      <c r="AL638" t="s">
        <v>53</v>
      </c>
      <c r="AM638">
        <v>1113.0999999999999</v>
      </c>
      <c r="AN638">
        <v>1113.0999999999999</v>
      </c>
      <c r="AO638">
        <v>15</v>
      </c>
    </row>
    <row r="639" spans="1:41" x14ac:dyDescent="0.3">
      <c r="A639" t="str">
        <f>"Trad IRN"</f>
        <v>Trad IRN</v>
      </c>
      <c r="B639" t="str">
        <f>"Bldg IRN"</f>
        <v>Bldg IRN</v>
      </c>
      <c r="C639" t="s">
        <v>41</v>
      </c>
      <c r="D639" t="s">
        <v>3</v>
      </c>
      <c r="E639" t="s">
        <v>80</v>
      </c>
      <c r="F639" t="s">
        <v>81</v>
      </c>
      <c r="G639" t="s">
        <v>82</v>
      </c>
      <c r="H639" t="s">
        <v>83</v>
      </c>
      <c r="I639" t="str">
        <f>"Trad IRN"</f>
        <v>Trad IRN</v>
      </c>
      <c r="J639" t="s">
        <v>43</v>
      </c>
      <c r="K639" t="s">
        <v>44</v>
      </c>
      <c r="L639" t="s">
        <v>45</v>
      </c>
      <c r="M639" t="s">
        <v>46</v>
      </c>
      <c r="N639" t="str">
        <f t="shared" si="66"/>
        <v>08/18/2022</v>
      </c>
      <c r="O639" t="str">
        <f t="shared" si="65"/>
        <v>12/31/2500</v>
      </c>
      <c r="P639">
        <v>1</v>
      </c>
      <c r="Q639">
        <v>1</v>
      </c>
      <c r="S639">
        <v>0</v>
      </c>
      <c r="T639">
        <v>1</v>
      </c>
      <c r="U639">
        <v>0</v>
      </c>
      <c r="V639" t="str">
        <f>"Trad IRN"</f>
        <v>Trad IRN</v>
      </c>
      <c r="W639">
        <v>100</v>
      </c>
      <c r="X639" t="s">
        <v>47</v>
      </c>
      <c r="Z639" t="s">
        <v>47</v>
      </c>
      <c r="AB639" t="s">
        <v>57</v>
      </c>
      <c r="AC639" t="s">
        <v>48</v>
      </c>
      <c r="AD639" t="s">
        <v>49</v>
      </c>
      <c r="AE639" t="s">
        <v>55</v>
      </c>
      <c r="AF639">
        <v>0</v>
      </c>
      <c r="AG639" t="s">
        <v>56</v>
      </c>
      <c r="AH639" t="str">
        <f>"Trad IRN"</f>
        <v>Trad IRN</v>
      </c>
      <c r="AI639" t="str">
        <f>"Bldg IRN"</f>
        <v>Bldg IRN</v>
      </c>
      <c r="AJ639" t="s">
        <v>48</v>
      </c>
      <c r="AK639" t="s">
        <v>48</v>
      </c>
      <c r="AL639" t="s">
        <v>53</v>
      </c>
      <c r="AM639">
        <v>1113.0999999999999</v>
      </c>
      <c r="AN639">
        <v>1113.0999999999999</v>
      </c>
      <c r="AO639">
        <v>15</v>
      </c>
    </row>
    <row r="640" spans="1:41" x14ac:dyDescent="0.3">
      <c r="A640" t="str">
        <f>"Trad IRN"</f>
        <v>Trad IRN</v>
      </c>
      <c r="B640" t="str">
        <f>"Bldg IRN"</f>
        <v>Bldg IRN</v>
      </c>
      <c r="C640" t="s">
        <v>41</v>
      </c>
      <c r="D640" t="s">
        <v>3</v>
      </c>
      <c r="E640" t="s">
        <v>80</v>
      </c>
      <c r="F640" t="s">
        <v>81</v>
      </c>
      <c r="G640" t="s">
        <v>82</v>
      </c>
      <c r="H640" t="s">
        <v>83</v>
      </c>
      <c r="I640" t="str">
        <f>"Trad IRN"</f>
        <v>Trad IRN</v>
      </c>
      <c r="J640" t="s">
        <v>43</v>
      </c>
      <c r="K640" t="s">
        <v>44</v>
      </c>
      <c r="L640" t="s">
        <v>45</v>
      </c>
      <c r="M640" t="s">
        <v>46</v>
      </c>
      <c r="N640" t="str">
        <f t="shared" si="66"/>
        <v>08/18/2022</v>
      </c>
      <c r="O640" t="str">
        <f t="shared" si="65"/>
        <v>12/31/2500</v>
      </c>
      <c r="P640">
        <v>1</v>
      </c>
      <c r="Q640">
        <v>1</v>
      </c>
      <c r="R640">
        <v>1</v>
      </c>
      <c r="S640">
        <v>1</v>
      </c>
      <c r="T640">
        <v>1</v>
      </c>
      <c r="U640">
        <v>0</v>
      </c>
      <c r="V640" t="str">
        <f>"Trad IRN"</f>
        <v>Trad IRN</v>
      </c>
      <c r="W640">
        <v>100</v>
      </c>
      <c r="X640" t="s">
        <v>47</v>
      </c>
      <c r="Z640" t="s">
        <v>47</v>
      </c>
      <c r="AB640" t="str">
        <f>"04"</f>
        <v>04</v>
      </c>
      <c r="AC640" t="str">
        <f>"15"</f>
        <v>15</v>
      </c>
      <c r="AD640" t="str">
        <f>"2"</f>
        <v>2</v>
      </c>
      <c r="AE640" t="s">
        <v>50</v>
      </c>
      <c r="AF640">
        <v>0</v>
      </c>
      <c r="AG640" t="s">
        <v>56</v>
      </c>
      <c r="AH640" t="str">
        <f>"Trad IRN"</f>
        <v>Trad IRN</v>
      </c>
      <c r="AI640" t="str">
        <f>"Bldg IRN"</f>
        <v>Bldg IRN</v>
      </c>
      <c r="AJ640" t="s">
        <v>48</v>
      </c>
      <c r="AK640" t="s">
        <v>48</v>
      </c>
      <c r="AL640" t="s">
        <v>53</v>
      </c>
      <c r="AM640">
        <v>1113.0999999999999</v>
      </c>
      <c r="AN640">
        <v>1113.0999999999999</v>
      </c>
      <c r="AO640">
        <v>15</v>
      </c>
    </row>
    <row r="641" spans="1:41" x14ac:dyDescent="0.3">
      <c r="A641" t="str">
        <f>"Trad IRN"</f>
        <v>Trad IRN</v>
      </c>
      <c r="B641" t="str">
        <f>"Bldg IRN"</f>
        <v>Bldg IRN</v>
      </c>
      <c r="C641" t="s">
        <v>41</v>
      </c>
      <c r="D641" t="s">
        <v>3</v>
      </c>
      <c r="E641" t="s">
        <v>80</v>
      </c>
      <c r="F641" t="s">
        <v>81</v>
      </c>
      <c r="G641" t="s">
        <v>82</v>
      </c>
      <c r="H641" t="s">
        <v>83</v>
      </c>
      <c r="I641" t="str">
        <f>"Trad IRN"</f>
        <v>Trad IRN</v>
      </c>
      <c r="J641" t="s">
        <v>43</v>
      </c>
      <c r="K641" t="s">
        <v>44</v>
      </c>
      <c r="L641" t="s">
        <v>45</v>
      </c>
      <c r="M641" t="s">
        <v>46</v>
      </c>
      <c r="N641" t="str">
        <f t="shared" si="66"/>
        <v>08/18/2022</v>
      </c>
      <c r="O641" t="str">
        <f t="shared" si="65"/>
        <v>12/31/2500</v>
      </c>
      <c r="P641">
        <v>1</v>
      </c>
      <c r="Q641">
        <v>1</v>
      </c>
      <c r="S641">
        <v>0</v>
      </c>
      <c r="T641">
        <v>1</v>
      </c>
      <c r="U641">
        <v>0</v>
      </c>
      <c r="V641" t="str">
        <f>"Trad IRN"</f>
        <v>Trad IRN</v>
      </c>
      <c r="W641">
        <v>100</v>
      </c>
      <c r="X641" t="s">
        <v>47</v>
      </c>
      <c r="Z641" t="s">
        <v>47</v>
      </c>
      <c r="AB641" t="s">
        <v>57</v>
      </c>
      <c r="AC641" t="s">
        <v>48</v>
      </c>
      <c r="AD641" t="s">
        <v>49</v>
      </c>
      <c r="AE641" t="s">
        <v>50</v>
      </c>
      <c r="AF641">
        <v>0</v>
      </c>
      <c r="AG641" t="s">
        <v>56</v>
      </c>
      <c r="AH641" t="str">
        <f>"Trad IRN"</f>
        <v>Trad IRN</v>
      </c>
      <c r="AI641" t="str">
        <f>"Bldg IRN"</f>
        <v>Bldg IRN</v>
      </c>
      <c r="AJ641" t="s">
        <v>48</v>
      </c>
      <c r="AK641" t="s">
        <v>48</v>
      </c>
      <c r="AL641" t="s">
        <v>53</v>
      </c>
      <c r="AM641">
        <v>1113.0999999999999</v>
      </c>
      <c r="AN641">
        <v>1113.0999999999999</v>
      </c>
      <c r="AO641">
        <v>15</v>
      </c>
    </row>
    <row r="642" spans="1:41" x14ac:dyDescent="0.3">
      <c r="A642" t="str">
        <f>"Trad IRN"</f>
        <v>Trad IRN</v>
      </c>
      <c r="B642" t="str">
        <f>"Bldg IRN"</f>
        <v>Bldg IRN</v>
      </c>
      <c r="C642" t="s">
        <v>41</v>
      </c>
      <c r="D642" t="s">
        <v>3</v>
      </c>
      <c r="E642" t="s">
        <v>80</v>
      </c>
      <c r="F642" t="s">
        <v>81</v>
      </c>
      <c r="G642" t="s">
        <v>82</v>
      </c>
      <c r="H642" t="s">
        <v>83</v>
      </c>
      <c r="I642" t="str">
        <f>"Trad IRN"</f>
        <v>Trad IRN</v>
      </c>
      <c r="J642" t="s">
        <v>43</v>
      </c>
      <c r="K642" t="s">
        <v>44</v>
      </c>
      <c r="L642" t="s">
        <v>45</v>
      </c>
      <c r="M642" t="s">
        <v>46</v>
      </c>
      <c r="N642" t="str">
        <f t="shared" si="66"/>
        <v>08/18/2022</v>
      </c>
      <c r="O642" t="str">
        <f t="shared" si="65"/>
        <v>12/31/2500</v>
      </c>
      <c r="P642">
        <v>1</v>
      </c>
      <c r="Q642">
        <v>1</v>
      </c>
      <c r="R642">
        <v>1</v>
      </c>
      <c r="S642">
        <v>0</v>
      </c>
      <c r="T642">
        <v>1</v>
      </c>
      <c r="U642">
        <v>0</v>
      </c>
      <c r="V642" t="str">
        <f>"Trad IRN"</f>
        <v>Trad IRN</v>
      </c>
      <c r="W642">
        <v>100</v>
      </c>
      <c r="X642" t="s">
        <v>47</v>
      </c>
      <c r="Z642" t="s">
        <v>47</v>
      </c>
      <c r="AB642" t="s">
        <v>57</v>
      </c>
      <c r="AC642" t="str">
        <f>"04"</f>
        <v>04</v>
      </c>
      <c r="AD642" t="str">
        <f>"4"</f>
        <v>4</v>
      </c>
      <c r="AE642" t="s">
        <v>50</v>
      </c>
      <c r="AF642">
        <v>0</v>
      </c>
      <c r="AG642" t="s">
        <v>56</v>
      </c>
      <c r="AH642" t="str">
        <f>"Trad IRN"</f>
        <v>Trad IRN</v>
      </c>
      <c r="AI642" t="str">
        <f>"Bldg IRN"</f>
        <v>Bldg IRN</v>
      </c>
      <c r="AJ642" t="s">
        <v>48</v>
      </c>
      <c r="AK642" t="s">
        <v>48</v>
      </c>
      <c r="AL642" t="s">
        <v>53</v>
      </c>
      <c r="AM642">
        <v>1113.0999999999999</v>
      </c>
      <c r="AN642">
        <v>1113.0999999999999</v>
      </c>
      <c r="AO642">
        <v>15</v>
      </c>
    </row>
    <row r="643" spans="1:41" x14ac:dyDescent="0.3">
      <c r="A643" t="str">
        <f>"Trad IRN"</f>
        <v>Trad IRN</v>
      </c>
      <c r="B643" t="str">
        <f>"Bldg IRN"</f>
        <v>Bldg IRN</v>
      </c>
      <c r="C643" t="s">
        <v>41</v>
      </c>
      <c r="D643" t="s">
        <v>3</v>
      </c>
      <c r="E643" t="s">
        <v>80</v>
      </c>
      <c r="F643" t="s">
        <v>81</v>
      </c>
      <c r="G643" t="s">
        <v>82</v>
      </c>
      <c r="H643" t="s">
        <v>83</v>
      </c>
      <c r="I643" t="str">
        <f>"Trad IRN"</f>
        <v>Trad IRN</v>
      </c>
      <c r="J643" t="s">
        <v>43</v>
      </c>
      <c r="K643" t="s">
        <v>44</v>
      </c>
      <c r="L643" t="s">
        <v>45</v>
      </c>
      <c r="M643" t="s">
        <v>46</v>
      </c>
      <c r="N643" t="str">
        <f t="shared" si="66"/>
        <v>08/18/2022</v>
      </c>
      <c r="O643" t="str">
        <f t="shared" si="65"/>
        <v>12/31/2500</v>
      </c>
      <c r="P643">
        <v>1</v>
      </c>
      <c r="Q643">
        <v>1</v>
      </c>
      <c r="S643">
        <v>0</v>
      </c>
      <c r="T643">
        <v>1</v>
      </c>
      <c r="U643">
        <v>0</v>
      </c>
      <c r="V643" t="str">
        <f>"Trad IRN"</f>
        <v>Trad IRN</v>
      </c>
      <c r="W643">
        <v>100</v>
      </c>
      <c r="X643" t="s">
        <v>47</v>
      </c>
      <c r="Z643" t="s">
        <v>47</v>
      </c>
      <c r="AB643" t="str">
        <f>"03"</f>
        <v>03</v>
      </c>
      <c r="AC643" t="s">
        <v>48</v>
      </c>
      <c r="AD643" t="s">
        <v>49</v>
      </c>
      <c r="AE643" t="s">
        <v>50</v>
      </c>
      <c r="AF643">
        <v>0</v>
      </c>
      <c r="AG643" t="s">
        <v>56</v>
      </c>
      <c r="AH643" t="str">
        <f>"Trad IRN"</f>
        <v>Trad IRN</v>
      </c>
      <c r="AI643" t="str">
        <f>"Bldg IRN"</f>
        <v>Bldg IRN</v>
      </c>
      <c r="AJ643" t="s">
        <v>48</v>
      </c>
      <c r="AK643" t="s">
        <v>48</v>
      </c>
      <c r="AL643" t="s">
        <v>53</v>
      </c>
      <c r="AM643">
        <v>1113.0999999999999</v>
      </c>
      <c r="AN643">
        <v>1113.0999999999999</v>
      </c>
      <c r="AO643">
        <v>15</v>
      </c>
    </row>
    <row r="644" spans="1:41" x14ac:dyDescent="0.3">
      <c r="A644" t="str">
        <f>"Trad IRN"</f>
        <v>Trad IRN</v>
      </c>
      <c r="B644" t="str">
        <f>"Bldg IRN"</f>
        <v>Bldg IRN</v>
      </c>
      <c r="C644" t="s">
        <v>41</v>
      </c>
      <c r="D644" t="s">
        <v>3</v>
      </c>
      <c r="E644" t="s">
        <v>80</v>
      </c>
      <c r="F644" t="s">
        <v>81</v>
      </c>
      <c r="G644" t="s">
        <v>82</v>
      </c>
      <c r="H644" t="s">
        <v>83</v>
      </c>
      <c r="I644" t="str">
        <f>"Trad IRN"</f>
        <v>Trad IRN</v>
      </c>
      <c r="J644" t="s">
        <v>43</v>
      </c>
      <c r="K644" t="s">
        <v>44</v>
      </c>
      <c r="L644" t="s">
        <v>45</v>
      </c>
      <c r="M644" t="s">
        <v>46</v>
      </c>
      <c r="N644" t="str">
        <f t="shared" si="66"/>
        <v>08/18/2022</v>
      </c>
      <c r="O644" t="str">
        <f t="shared" si="65"/>
        <v>12/31/2500</v>
      </c>
      <c r="P644">
        <v>1</v>
      </c>
      <c r="Q644">
        <v>1</v>
      </c>
      <c r="S644">
        <v>0</v>
      </c>
      <c r="T644">
        <v>1</v>
      </c>
      <c r="U644">
        <v>0</v>
      </c>
      <c r="V644" t="str">
        <f>"Trad IRN"</f>
        <v>Trad IRN</v>
      </c>
      <c r="W644">
        <v>100</v>
      </c>
      <c r="X644" t="s">
        <v>47</v>
      </c>
      <c r="Z644" t="s">
        <v>47</v>
      </c>
      <c r="AB644" t="s">
        <v>57</v>
      </c>
      <c r="AC644" t="s">
        <v>48</v>
      </c>
      <c r="AD644" t="s">
        <v>49</v>
      </c>
      <c r="AE644" t="s">
        <v>50</v>
      </c>
      <c r="AF644">
        <v>0</v>
      </c>
      <c r="AG644" t="s">
        <v>56</v>
      </c>
      <c r="AH644" t="str">
        <f>"Trad IRN"</f>
        <v>Trad IRN</v>
      </c>
      <c r="AI644" t="str">
        <f>"Bldg IRN"</f>
        <v>Bldg IRN</v>
      </c>
      <c r="AJ644" t="s">
        <v>48</v>
      </c>
      <c r="AK644" t="s">
        <v>48</v>
      </c>
      <c r="AL644" t="s">
        <v>53</v>
      </c>
      <c r="AM644">
        <v>1113.0999999999999</v>
      </c>
      <c r="AN644">
        <v>1113.0999999999999</v>
      </c>
      <c r="AO644">
        <v>15</v>
      </c>
    </row>
    <row r="645" spans="1:41" x14ac:dyDescent="0.3">
      <c r="A645" t="str">
        <f>"Trad IRN"</f>
        <v>Trad IRN</v>
      </c>
      <c r="B645" t="str">
        <f>"Bldg IRN"</f>
        <v>Bldg IRN</v>
      </c>
      <c r="C645" t="s">
        <v>41</v>
      </c>
      <c r="D645" t="s">
        <v>3</v>
      </c>
      <c r="E645" t="s">
        <v>80</v>
      </c>
      <c r="F645" t="s">
        <v>81</v>
      </c>
      <c r="G645" t="s">
        <v>82</v>
      </c>
      <c r="H645" t="s">
        <v>83</v>
      </c>
      <c r="I645" t="str">
        <f>"Trad IRN"</f>
        <v>Trad IRN</v>
      </c>
      <c r="J645" t="s">
        <v>43</v>
      </c>
      <c r="K645" t="s">
        <v>44</v>
      </c>
      <c r="L645" t="s">
        <v>45</v>
      </c>
      <c r="M645" t="s">
        <v>46</v>
      </c>
      <c r="N645" t="str">
        <f t="shared" si="66"/>
        <v>08/18/2022</v>
      </c>
      <c r="O645" t="str">
        <f t="shared" si="65"/>
        <v>12/31/2500</v>
      </c>
      <c r="P645">
        <v>1</v>
      </c>
      <c r="Q645">
        <v>1</v>
      </c>
      <c r="S645">
        <v>0.83850499999999994</v>
      </c>
      <c r="T645">
        <v>1</v>
      </c>
      <c r="U645">
        <v>0</v>
      </c>
      <c r="V645" t="str">
        <f>"Trad IRN"</f>
        <v>Trad IRN</v>
      </c>
      <c r="W645">
        <v>100</v>
      </c>
      <c r="X645" t="s">
        <v>47</v>
      </c>
      <c r="Z645" t="s">
        <v>47</v>
      </c>
      <c r="AB645" t="str">
        <f>"03"</f>
        <v>03</v>
      </c>
      <c r="AC645" t="s">
        <v>48</v>
      </c>
      <c r="AD645" t="s">
        <v>49</v>
      </c>
      <c r="AE645" t="s">
        <v>50</v>
      </c>
      <c r="AF645">
        <v>0</v>
      </c>
      <c r="AG645" t="s">
        <v>56</v>
      </c>
      <c r="AH645" t="str">
        <f>"Trad IRN"</f>
        <v>Trad IRN</v>
      </c>
      <c r="AI645" t="str">
        <f>"Bldg IRN"</f>
        <v>Bldg IRN</v>
      </c>
      <c r="AJ645" t="s">
        <v>48</v>
      </c>
      <c r="AK645" t="s">
        <v>48</v>
      </c>
      <c r="AL645" t="s">
        <v>53</v>
      </c>
      <c r="AM645">
        <v>1113.0999999999999</v>
      </c>
      <c r="AN645">
        <v>1113.0999999999999</v>
      </c>
      <c r="AO645">
        <v>15</v>
      </c>
    </row>
    <row r="646" spans="1:41" x14ac:dyDescent="0.3">
      <c r="A646" t="str">
        <f>"Trad IRN"</f>
        <v>Trad IRN</v>
      </c>
      <c r="B646" t="str">
        <f>"Bldg IRN"</f>
        <v>Bldg IRN</v>
      </c>
      <c r="C646" t="s">
        <v>41</v>
      </c>
      <c r="D646" t="s">
        <v>3</v>
      </c>
      <c r="E646" t="s">
        <v>80</v>
      </c>
      <c r="F646" t="s">
        <v>81</v>
      </c>
      <c r="G646" t="s">
        <v>82</v>
      </c>
      <c r="H646" t="s">
        <v>83</v>
      </c>
      <c r="I646" t="str">
        <f>"Trad IRN"</f>
        <v>Trad IRN</v>
      </c>
      <c r="J646" t="s">
        <v>43</v>
      </c>
      <c r="K646" t="s">
        <v>44</v>
      </c>
      <c r="L646" t="s">
        <v>45</v>
      </c>
      <c r="M646" t="s">
        <v>46</v>
      </c>
      <c r="N646" t="str">
        <f t="shared" si="66"/>
        <v>08/18/2022</v>
      </c>
      <c r="O646" t="str">
        <f t="shared" si="65"/>
        <v>12/31/2500</v>
      </c>
      <c r="P646">
        <v>1</v>
      </c>
      <c r="Q646">
        <v>1</v>
      </c>
      <c r="S646">
        <v>0</v>
      </c>
      <c r="T646">
        <v>1</v>
      </c>
      <c r="U646">
        <v>0</v>
      </c>
      <c r="V646" t="str">
        <f>"Trad IRN"</f>
        <v>Trad IRN</v>
      </c>
      <c r="W646">
        <v>100</v>
      </c>
      <c r="X646" t="s">
        <v>47</v>
      </c>
      <c r="Z646" t="s">
        <v>47</v>
      </c>
      <c r="AB646" t="str">
        <f>"03"</f>
        <v>03</v>
      </c>
      <c r="AC646" t="s">
        <v>48</v>
      </c>
      <c r="AD646" t="s">
        <v>49</v>
      </c>
      <c r="AE646" t="s">
        <v>50</v>
      </c>
      <c r="AF646">
        <v>0</v>
      </c>
      <c r="AG646" t="s">
        <v>56</v>
      </c>
      <c r="AH646" t="str">
        <f>"Trad IRN"</f>
        <v>Trad IRN</v>
      </c>
      <c r="AI646" t="str">
        <f>"Bldg IRN"</f>
        <v>Bldg IRN</v>
      </c>
      <c r="AJ646" t="s">
        <v>48</v>
      </c>
      <c r="AK646" t="s">
        <v>48</v>
      </c>
      <c r="AL646" t="s">
        <v>53</v>
      </c>
      <c r="AM646">
        <v>1113.0999999999999</v>
      </c>
      <c r="AN646">
        <v>1113.0999999999999</v>
      </c>
      <c r="AO646">
        <v>15</v>
      </c>
    </row>
    <row r="647" spans="1:41" x14ac:dyDescent="0.3">
      <c r="A647" t="str">
        <f>"Trad IRN"</f>
        <v>Trad IRN</v>
      </c>
      <c r="B647" t="str">
        <f>"Bldg IRN"</f>
        <v>Bldg IRN</v>
      </c>
      <c r="C647" t="s">
        <v>41</v>
      </c>
      <c r="D647" t="s">
        <v>3</v>
      </c>
      <c r="E647" t="s">
        <v>80</v>
      </c>
      <c r="F647" t="s">
        <v>81</v>
      </c>
      <c r="G647" t="s">
        <v>82</v>
      </c>
      <c r="H647" t="s">
        <v>83</v>
      </c>
      <c r="I647" t="str">
        <f>"Trad IRN"</f>
        <v>Trad IRN</v>
      </c>
      <c r="J647" t="s">
        <v>43</v>
      </c>
      <c r="K647" t="s">
        <v>44</v>
      </c>
      <c r="L647" t="s">
        <v>45</v>
      </c>
      <c r="M647" t="s">
        <v>46</v>
      </c>
      <c r="N647" t="str">
        <f t="shared" si="66"/>
        <v>08/18/2022</v>
      </c>
      <c r="O647" t="str">
        <f t="shared" si="65"/>
        <v>12/31/2500</v>
      </c>
      <c r="P647">
        <v>1</v>
      </c>
      <c r="Q647">
        <v>1</v>
      </c>
      <c r="S647">
        <v>0</v>
      </c>
      <c r="T647">
        <v>1</v>
      </c>
      <c r="U647">
        <v>0</v>
      </c>
      <c r="V647" t="str">
        <f>"Trad IRN"</f>
        <v>Trad IRN</v>
      </c>
      <c r="W647">
        <v>100</v>
      </c>
      <c r="X647" t="s">
        <v>47</v>
      </c>
      <c r="Z647" t="s">
        <v>47</v>
      </c>
      <c r="AB647" t="s">
        <v>57</v>
      </c>
      <c r="AC647" t="s">
        <v>48</v>
      </c>
      <c r="AD647" t="s">
        <v>49</v>
      </c>
      <c r="AE647" t="s">
        <v>50</v>
      </c>
      <c r="AF647">
        <v>0</v>
      </c>
      <c r="AG647" t="s">
        <v>56</v>
      </c>
      <c r="AH647" t="str">
        <f>"Trad IRN"</f>
        <v>Trad IRN</v>
      </c>
      <c r="AI647" t="str">
        <f>"Bldg IRN"</f>
        <v>Bldg IRN</v>
      </c>
      <c r="AJ647" t="s">
        <v>48</v>
      </c>
      <c r="AK647" t="s">
        <v>48</v>
      </c>
      <c r="AL647" t="s">
        <v>53</v>
      </c>
      <c r="AM647">
        <v>1113.0999999999999</v>
      </c>
      <c r="AN647">
        <v>1113.0999999999999</v>
      </c>
      <c r="AO647">
        <v>15</v>
      </c>
    </row>
    <row r="648" spans="1:41" x14ac:dyDescent="0.3">
      <c r="A648" t="str">
        <f>"Trad IRN"</f>
        <v>Trad IRN</v>
      </c>
      <c r="B648" t="str">
        <f>"Bldg IRN"</f>
        <v>Bldg IRN</v>
      </c>
      <c r="C648" t="s">
        <v>41</v>
      </c>
      <c r="D648" t="s">
        <v>3</v>
      </c>
      <c r="E648" t="s">
        <v>80</v>
      </c>
      <c r="F648" t="s">
        <v>81</v>
      </c>
      <c r="G648" t="s">
        <v>82</v>
      </c>
      <c r="H648" t="s">
        <v>83</v>
      </c>
      <c r="I648" t="str">
        <f>"Trad IRN"</f>
        <v>Trad IRN</v>
      </c>
      <c r="J648" t="s">
        <v>43</v>
      </c>
      <c r="K648" t="s">
        <v>44</v>
      </c>
      <c r="L648" t="s">
        <v>45</v>
      </c>
      <c r="M648" t="s">
        <v>46</v>
      </c>
      <c r="N648" t="str">
        <f t="shared" si="66"/>
        <v>08/18/2022</v>
      </c>
      <c r="O648" t="str">
        <f t="shared" si="65"/>
        <v>12/31/2500</v>
      </c>
      <c r="P648">
        <v>1</v>
      </c>
      <c r="Q648">
        <v>1</v>
      </c>
      <c r="S648">
        <v>0</v>
      </c>
      <c r="T648">
        <v>1</v>
      </c>
      <c r="U648">
        <v>0</v>
      </c>
      <c r="V648" t="str">
        <f>"Trad IRN"</f>
        <v>Trad IRN</v>
      </c>
      <c r="W648">
        <v>100</v>
      </c>
      <c r="X648" t="s">
        <v>47</v>
      </c>
      <c r="Z648" t="s">
        <v>47</v>
      </c>
      <c r="AB648" t="str">
        <f>"03"</f>
        <v>03</v>
      </c>
      <c r="AC648" t="s">
        <v>48</v>
      </c>
      <c r="AD648" t="s">
        <v>49</v>
      </c>
      <c r="AE648" t="s">
        <v>50</v>
      </c>
      <c r="AF648">
        <v>0</v>
      </c>
      <c r="AG648" t="s">
        <v>56</v>
      </c>
      <c r="AH648" t="str">
        <f>"Trad IRN"</f>
        <v>Trad IRN</v>
      </c>
      <c r="AI648" t="str">
        <f>"Bldg IRN"</f>
        <v>Bldg IRN</v>
      </c>
      <c r="AJ648" t="s">
        <v>48</v>
      </c>
      <c r="AK648" t="s">
        <v>48</v>
      </c>
      <c r="AL648" t="s">
        <v>53</v>
      </c>
      <c r="AM648">
        <v>1113.0999999999999</v>
      </c>
      <c r="AN648">
        <v>1113.0999999999999</v>
      </c>
      <c r="AO648">
        <v>15</v>
      </c>
    </row>
    <row r="649" spans="1:41" x14ac:dyDescent="0.3">
      <c r="A649" t="str">
        <f>"Trad IRN"</f>
        <v>Trad IRN</v>
      </c>
      <c r="B649" t="str">
        <f>"Bldg IRN"</f>
        <v>Bldg IRN</v>
      </c>
      <c r="C649" t="s">
        <v>41</v>
      </c>
      <c r="D649" t="s">
        <v>3</v>
      </c>
      <c r="E649" t="s">
        <v>80</v>
      </c>
      <c r="F649" t="s">
        <v>81</v>
      </c>
      <c r="G649" t="s">
        <v>82</v>
      </c>
      <c r="H649" t="s">
        <v>83</v>
      </c>
      <c r="I649" t="str">
        <f>"Trad IRN"</f>
        <v>Trad IRN</v>
      </c>
      <c r="J649" t="s">
        <v>43</v>
      </c>
      <c r="K649" t="s">
        <v>44</v>
      </c>
      <c r="L649" t="s">
        <v>45</v>
      </c>
      <c r="M649" t="s">
        <v>46</v>
      </c>
      <c r="N649" t="str">
        <f t="shared" si="66"/>
        <v>08/18/2022</v>
      </c>
      <c r="O649" t="str">
        <f t="shared" si="65"/>
        <v>12/31/2500</v>
      </c>
      <c r="P649">
        <v>1</v>
      </c>
      <c r="Q649">
        <v>1</v>
      </c>
      <c r="R649">
        <v>1</v>
      </c>
      <c r="S649">
        <v>0</v>
      </c>
      <c r="T649">
        <v>1</v>
      </c>
      <c r="U649">
        <v>0</v>
      </c>
      <c r="V649" t="str">
        <f>"Trad IRN"</f>
        <v>Trad IRN</v>
      </c>
      <c r="W649">
        <v>100</v>
      </c>
      <c r="X649" t="s">
        <v>47</v>
      </c>
      <c r="Z649" t="s">
        <v>47</v>
      </c>
      <c r="AB649" t="str">
        <f>"05"</f>
        <v>05</v>
      </c>
      <c r="AC649" t="str">
        <f>"03"</f>
        <v>03</v>
      </c>
      <c r="AD649" t="str">
        <f>"3"</f>
        <v>3</v>
      </c>
      <c r="AE649" t="s">
        <v>55</v>
      </c>
      <c r="AF649">
        <v>0</v>
      </c>
      <c r="AG649" t="s">
        <v>56</v>
      </c>
      <c r="AH649" t="str">
        <f>"Trad IRN"</f>
        <v>Trad IRN</v>
      </c>
      <c r="AI649" t="str">
        <f>"Bldg IRN"</f>
        <v>Bldg IRN</v>
      </c>
      <c r="AJ649" t="s">
        <v>48</v>
      </c>
      <c r="AK649" t="s">
        <v>48</v>
      </c>
      <c r="AL649" t="s">
        <v>53</v>
      </c>
      <c r="AM649">
        <v>1113.0999999999999</v>
      </c>
      <c r="AN649">
        <v>1113.0999999999999</v>
      </c>
      <c r="AO649">
        <v>15</v>
      </c>
    </row>
    <row r="650" spans="1:41" x14ac:dyDescent="0.3">
      <c r="A650" t="str">
        <f>"Trad IRN"</f>
        <v>Trad IRN</v>
      </c>
      <c r="B650" t="str">
        <f>"Bldg IRN"</f>
        <v>Bldg IRN</v>
      </c>
      <c r="C650" t="s">
        <v>41</v>
      </c>
      <c r="D650" t="s">
        <v>3</v>
      </c>
      <c r="E650" t="s">
        <v>80</v>
      </c>
      <c r="F650" t="s">
        <v>81</v>
      </c>
      <c r="G650" t="s">
        <v>82</v>
      </c>
      <c r="H650" t="s">
        <v>83</v>
      </c>
      <c r="I650" t="str">
        <f>"Trad IRN"</f>
        <v>Trad IRN</v>
      </c>
      <c r="J650" t="s">
        <v>43</v>
      </c>
      <c r="K650" t="s">
        <v>44</v>
      </c>
      <c r="L650" t="s">
        <v>45</v>
      </c>
      <c r="M650" t="s">
        <v>46</v>
      </c>
      <c r="N650" t="str">
        <f t="shared" si="66"/>
        <v>08/18/2022</v>
      </c>
      <c r="O650" t="str">
        <f t="shared" si="65"/>
        <v>12/31/2500</v>
      </c>
      <c r="P650">
        <v>1</v>
      </c>
      <c r="Q650">
        <v>1</v>
      </c>
      <c r="S650">
        <v>0</v>
      </c>
      <c r="T650">
        <v>1</v>
      </c>
      <c r="U650">
        <v>0</v>
      </c>
      <c r="V650" t="str">
        <f>"Trad IRN"</f>
        <v>Trad IRN</v>
      </c>
      <c r="W650">
        <v>100</v>
      </c>
      <c r="X650" t="s">
        <v>47</v>
      </c>
      <c r="Z650" t="s">
        <v>47</v>
      </c>
      <c r="AB650" t="str">
        <f>"01"</f>
        <v>01</v>
      </c>
      <c r="AC650" t="s">
        <v>48</v>
      </c>
      <c r="AD650" t="s">
        <v>49</v>
      </c>
      <c r="AE650" t="s">
        <v>50</v>
      </c>
      <c r="AF650">
        <v>0</v>
      </c>
      <c r="AG650" t="s">
        <v>56</v>
      </c>
      <c r="AH650" t="str">
        <f>"Trad IRN"</f>
        <v>Trad IRN</v>
      </c>
      <c r="AI650" t="str">
        <f>"Bldg IRN"</f>
        <v>Bldg IRN</v>
      </c>
      <c r="AJ650" t="s">
        <v>48</v>
      </c>
      <c r="AK650" t="s">
        <v>48</v>
      </c>
      <c r="AL650" t="s">
        <v>53</v>
      </c>
      <c r="AM650">
        <v>1113.0999999999999</v>
      </c>
      <c r="AN650">
        <v>1113.0999999999999</v>
      </c>
      <c r="AO650">
        <v>15</v>
      </c>
    </row>
    <row r="651" spans="1:41" x14ac:dyDescent="0.3">
      <c r="A651" t="str">
        <f>"Trad IRN"</f>
        <v>Trad IRN</v>
      </c>
      <c r="B651" t="str">
        <f>"Bldg IRN"</f>
        <v>Bldg IRN</v>
      </c>
      <c r="C651" t="s">
        <v>41</v>
      </c>
      <c r="D651" t="s">
        <v>3</v>
      </c>
      <c r="E651" t="s">
        <v>80</v>
      </c>
      <c r="F651" t="s">
        <v>81</v>
      </c>
      <c r="G651" t="s">
        <v>82</v>
      </c>
      <c r="H651" t="s">
        <v>83</v>
      </c>
      <c r="I651" t="str">
        <f>"Trad IRN"</f>
        <v>Trad IRN</v>
      </c>
      <c r="J651" t="s">
        <v>43</v>
      </c>
      <c r="K651" t="s">
        <v>44</v>
      </c>
      <c r="L651" t="s">
        <v>45</v>
      </c>
      <c r="M651" t="s">
        <v>46</v>
      </c>
      <c r="N651" t="str">
        <f t="shared" si="66"/>
        <v>08/18/2022</v>
      </c>
      <c r="O651" t="str">
        <f t="shared" si="65"/>
        <v>12/31/2500</v>
      </c>
      <c r="P651">
        <v>1</v>
      </c>
      <c r="Q651">
        <v>1</v>
      </c>
      <c r="S651">
        <v>0</v>
      </c>
      <c r="T651">
        <v>1</v>
      </c>
      <c r="U651">
        <v>0</v>
      </c>
      <c r="V651" t="str">
        <f>"Trad IRN"</f>
        <v>Trad IRN</v>
      </c>
      <c r="W651">
        <v>100</v>
      </c>
      <c r="X651" t="s">
        <v>47</v>
      </c>
      <c r="Z651" t="s">
        <v>47</v>
      </c>
      <c r="AB651" t="str">
        <f>"03"</f>
        <v>03</v>
      </c>
      <c r="AC651" t="s">
        <v>48</v>
      </c>
      <c r="AD651" t="s">
        <v>49</v>
      </c>
      <c r="AE651" t="s">
        <v>50</v>
      </c>
      <c r="AF651">
        <v>0</v>
      </c>
      <c r="AG651" t="s">
        <v>56</v>
      </c>
      <c r="AH651" t="str">
        <f>"Trad IRN"</f>
        <v>Trad IRN</v>
      </c>
      <c r="AI651" t="str">
        <f>"Bldg IRN"</f>
        <v>Bldg IRN</v>
      </c>
      <c r="AJ651" t="s">
        <v>48</v>
      </c>
      <c r="AK651" t="s">
        <v>48</v>
      </c>
      <c r="AL651" t="s">
        <v>53</v>
      </c>
      <c r="AM651">
        <v>1113.0999999999999</v>
      </c>
      <c r="AN651">
        <v>1113.0999999999999</v>
      </c>
      <c r="AO651">
        <v>15</v>
      </c>
    </row>
    <row r="652" spans="1:41" x14ac:dyDescent="0.3">
      <c r="A652" t="str">
        <f>"Trad IRN"</f>
        <v>Trad IRN</v>
      </c>
      <c r="B652" t="str">
        <f>"Bldg IRN"</f>
        <v>Bldg IRN</v>
      </c>
      <c r="C652" t="s">
        <v>41</v>
      </c>
      <c r="D652" t="s">
        <v>3</v>
      </c>
      <c r="E652" t="s">
        <v>80</v>
      </c>
      <c r="F652" t="s">
        <v>81</v>
      </c>
      <c r="G652" t="s">
        <v>82</v>
      </c>
      <c r="H652" t="s">
        <v>83</v>
      </c>
      <c r="I652" t="str">
        <f>"Trad IRN"</f>
        <v>Trad IRN</v>
      </c>
      <c r="J652" t="s">
        <v>43</v>
      </c>
      <c r="K652" t="s">
        <v>44</v>
      </c>
      <c r="L652" t="s">
        <v>45</v>
      </c>
      <c r="M652" t="s">
        <v>46</v>
      </c>
      <c r="N652" t="str">
        <f t="shared" si="66"/>
        <v>08/18/2022</v>
      </c>
      <c r="O652" t="str">
        <f t="shared" si="65"/>
        <v>12/31/2500</v>
      </c>
      <c r="P652">
        <v>1</v>
      </c>
      <c r="Q652">
        <v>1</v>
      </c>
      <c r="S652">
        <v>0</v>
      </c>
      <c r="T652">
        <v>1</v>
      </c>
      <c r="U652">
        <v>0</v>
      </c>
      <c r="V652" t="str">
        <f>"Trad IRN"</f>
        <v>Trad IRN</v>
      </c>
      <c r="W652">
        <v>100</v>
      </c>
      <c r="X652" t="s">
        <v>47</v>
      </c>
      <c r="Z652" t="s">
        <v>47</v>
      </c>
      <c r="AB652" t="str">
        <f>"05"</f>
        <v>05</v>
      </c>
      <c r="AC652" t="s">
        <v>48</v>
      </c>
      <c r="AD652" t="s">
        <v>49</v>
      </c>
      <c r="AE652" t="s">
        <v>50</v>
      </c>
      <c r="AF652">
        <v>0</v>
      </c>
      <c r="AG652" t="s">
        <v>56</v>
      </c>
      <c r="AH652" t="str">
        <f>"Trad IRN"</f>
        <v>Trad IRN</v>
      </c>
      <c r="AI652" t="str">
        <f>"Bldg IRN"</f>
        <v>Bldg IRN</v>
      </c>
      <c r="AJ652" t="s">
        <v>48</v>
      </c>
      <c r="AK652" t="s">
        <v>48</v>
      </c>
      <c r="AL652" t="s">
        <v>53</v>
      </c>
      <c r="AM652">
        <v>1113.0999999999999</v>
      </c>
      <c r="AN652">
        <v>1113.0999999999999</v>
      </c>
      <c r="AO652">
        <v>15</v>
      </c>
    </row>
    <row r="653" spans="1:41" x14ac:dyDescent="0.3">
      <c r="A653" t="str">
        <f>"Trad IRN"</f>
        <v>Trad IRN</v>
      </c>
      <c r="B653" t="str">
        <f>"Bldg IRN"</f>
        <v>Bldg IRN</v>
      </c>
      <c r="C653" t="s">
        <v>41</v>
      </c>
      <c r="D653" t="s">
        <v>3</v>
      </c>
      <c r="E653" t="s">
        <v>80</v>
      </c>
      <c r="F653" t="s">
        <v>81</v>
      </c>
      <c r="G653" t="s">
        <v>82</v>
      </c>
      <c r="H653" t="s">
        <v>83</v>
      </c>
      <c r="I653" t="str">
        <f>"Trad IRN"</f>
        <v>Trad IRN</v>
      </c>
      <c r="J653" t="s">
        <v>43</v>
      </c>
      <c r="K653" t="s">
        <v>44</v>
      </c>
      <c r="L653" t="s">
        <v>45</v>
      </c>
      <c r="M653" t="s">
        <v>59</v>
      </c>
      <c r="N653" t="str">
        <f t="shared" si="66"/>
        <v>08/18/2022</v>
      </c>
      <c r="O653" t="str">
        <f t="shared" si="65"/>
        <v>12/31/2500</v>
      </c>
      <c r="P653">
        <v>1</v>
      </c>
      <c r="Q653">
        <v>1</v>
      </c>
      <c r="S653">
        <v>1</v>
      </c>
      <c r="T653">
        <v>1</v>
      </c>
      <c r="U653">
        <v>0</v>
      </c>
      <c r="V653" t="s">
        <v>84</v>
      </c>
      <c r="W653">
        <v>100</v>
      </c>
      <c r="X653" t="s">
        <v>47</v>
      </c>
      <c r="Z653" t="s">
        <v>47</v>
      </c>
      <c r="AB653" t="str">
        <f>"03"</f>
        <v>03</v>
      </c>
      <c r="AC653" t="s">
        <v>48</v>
      </c>
      <c r="AD653" t="s">
        <v>49</v>
      </c>
      <c r="AE653" t="s">
        <v>50</v>
      </c>
      <c r="AF653">
        <v>0</v>
      </c>
      <c r="AG653" t="s">
        <v>56</v>
      </c>
      <c r="AH653" t="str">
        <f>"Trad IRN"</f>
        <v>Trad IRN</v>
      </c>
      <c r="AI653" t="str">
        <f>"Bldg IRN"</f>
        <v>Bldg IRN</v>
      </c>
      <c r="AJ653" t="s">
        <v>48</v>
      </c>
      <c r="AK653" t="s">
        <v>48</v>
      </c>
      <c r="AL653" t="s">
        <v>53</v>
      </c>
      <c r="AM653">
        <v>1113.0999999999999</v>
      </c>
      <c r="AN653">
        <v>1113.0999999999999</v>
      </c>
      <c r="AO653">
        <v>15</v>
      </c>
    </row>
    <row r="654" spans="1:41" x14ac:dyDescent="0.3">
      <c r="A654" t="str">
        <f>"Trad IRN"</f>
        <v>Trad IRN</v>
      </c>
      <c r="B654" t="str">
        <f>"Bldg IRN"</f>
        <v>Bldg IRN</v>
      </c>
      <c r="C654" t="s">
        <v>41</v>
      </c>
      <c r="D654" t="s">
        <v>3</v>
      </c>
      <c r="E654" t="s">
        <v>80</v>
      </c>
      <c r="F654" t="s">
        <v>81</v>
      </c>
      <c r="G654" t="s">
        <v>82</v>
      </c>
      <c r="H654" t="s">
        <v>83</v>
      </c>
      <c r="I654" t="str">
        <f>"Trad IRN"</f>
        <v>Trad IRN</v>
      </c>
      <c r="J654" t="s">
        <v>43</v>
      </c>
      <c r="K654" t="s">
        <v>44</v>
      </c>
      <c r="L654" t="s">
        <v>45</v>
      </c>
      <c r="M654" t="s">
        <v>46</v>
      </c>
      <c r="N654" t="str">
        <f t="shared" si="66"/>
        <v>08/18/2022</v>
      </c>
      <c r="O654" t="str">
        <f>"10/26/2022"</f>
        <v>10/26/2022</v>
      </c>
      <c r="P654">
        <v>0.25954500000000003</v>
      </c>
      <c r="Q654">
        <v>0.25954500000000003</v>
      </c>
      <c r="S654">
        <v>0</v>
      </c>
      <c r="T654">
        <v>0.25954500000000003</v>
      </c>
      <c r="U654">
        <v>0</v>
      </c>
      <c r="V654" t="str">
        <f>"Trad IRN"</f>
        <v>Trad IRN</v>
      </c>
      <c r="W654">
        <v>100</v>
      </c>
      <c r="X654" t="s">
        <v>47</v>
      </c>
      <c r="Z654" t="s">
        <v>47</v>
      </c>
      <c r="AB654" t="s">
        <v>57</v>
      </c>
      <c r="AC654" t="s">
        <v>48</v>
      </c>
      <c r="AD654" t="s">
        <v>49</v>
      </c>
      <c r="AE654" t="s">
        <v>50</v>
      </c>
      <c r="AF654">
        <v>0</v>
      </c>
      <c r="AG654" t="s">
        <v>56</v>
      </c>
      <c r="AH654" t="str">
        <f>"Trad IRN"</f>
        <v>Trad IRN</v>
      </c>
      <c r="AI654" t="str">
        <f>"Bldg IRN"</f>
        <v>Bldg IRN</v>
      </c>
      <c r="AJ654" t="s">
        <v>48</v>
      </c>
      <c r="AK654" t="s">
        <v>48</v>
      </c>
      <c r="AL654" t="s">
        <v>53</v>
      </c>
      <c r="AM654">
        <v>288.89999999999998</v>
      </c>
      <c r="AN654">
        <v>1113.0999999999999</v>
      </c>
      <c r="AO654">
        <v>15</v>
      </c>
    </row>
    <row r="655" spans="1:41" x14ac:dyDescent="0.3">
      <c r="A655" t="str">
        <f>"Trad IRN"</f>
        <v>Trad IRN</v>
      </c>
      <c r="B655" t="str">
        <f>"Bldg IRN"</f>
        <v>Bldg IRN</v>
      </c>
      <c r="C655" t="s">
        <v>41</v>
      </c>
      <c r="D655" t="s">
        <v>3</v>
      </c>
      <c r="E655" t="s">
        <v>80</v>
      </c>
      <c r="F655" t="s">
        <v>81</v>
      </c>
      <c r="G655" t="s">
        <v>82</v>
      </c>
      <c r="H655" t="s">
        <v>83</v>
      </c>
      <c r="I655" t="str">
        <f>"Trad IRN"</f>
        <v>Trad IRN</v>
      </c>
      <c r="J655" t="s">
        <v>43</v>
      </c>
      <c r="K655" t="s">
        <v>44</v>
      </c>
      <c r="L655" t="s">
        <v>45</v>
      </c>
      <c r="M655" t="s">
        <v>46</v>
      </c>
      <c r="N655" t="str">
        <f>"10/27/2022"</f>
        <v>10/27/2022</v>
      </c>
      <c r="O655" t="str">
        <f t="shared" ref="O655:O660" si="67">"12/31/2500"</f>
        <v>12/31/2500</v>
      </c>
      <c r="P655">
        <v>0.74045499999999997</v>
      </c>
      <c r="Q655">
        <v>0.74045499999999997</v>
      </c>
      <c r="S655">
        <v>0</v>
      </c>
      <c r="T655">
        <v>0.74045499999999997</v>
      </c>
      <c r="U655">
        <v>0</v>
      </c>
      <c r="V655" t="str">
        <f>"Trad IRN"</f>
        <v>Trad IRN</v>
      </c>
      <c r="W655">
        <v>100</v>
      </c>
      <c r="X655" t="s">
        <v>47</v>
      </c>
      <c r="Z655" t="s">
        <v>47</v>
      </c>
      <c r="AB655" t="s">
        <v>57</v>
      </c>
      <c r="AC655" t="s">
        <v>48</v>
      </c>
      <c r="AD655" t="s">
        <v>49</v>
      </c>
      <c r="AE655" t="s">
        <v>50</v>
      </c>
      <c r="AF655">
        <v>0</v>
      </c>
      <c r="AG655" t="s">
        <v>56</v>
      </c>
      <c r="AH655" t="str">
        <f>"Trad IRN"</f>
        <v>Trad IRN</v>
      </c>
      <c r="AI655" t="str">
        <f>"Bldg IRN"</f>
        <v>Bldg IRN</v>
      </c>
      <c r="AJ655" t="s">
        <v>48</v>
      </c>
      <c r="AK655" t="s">
        <v>48</v>
      </c>
      <c r="AL655" t="s">
        <v>53</v>
      </c>
      <c r="AM655">
        <v>824.2</v>
      </c>
      <c r="AN655">
        <v>1113.0999999999999</v>
      </c>
      <c r="AO655">
        <v>15</v>
      </c>
    </row>
    <row r="656" spans="1:41" x14ac:dyDescent="0.3">
      <c r="A656" t="str">
        <f>"Trad IRN"</f>
        <v>Trad IRN</v>
      </c>
      <c r="B656" t="str">
        <f>"Bldg IRN"</f>
        <v>Bldg IRN</v>
      </c>
      <c r="C656" t="s">
        <v>41</v>
      </c>
      <c r="D656" t="s">
        <v>3</v>
      </c>
      <c r="E656" t="s">
        <v>80</v>
      </c>
      <c r="F656" t="s">
        <v>81</v>
      </c>
      <c r="G656" t="s">
        <v>82</v>
      </c>
      <c r="H656" t="s">
        <v>83</v>
      </c>
      <c r="I656" t="str">
        <f>"Trad IRN"</f>
        <v>Trad IRN</v>
      </c>
      <c r="J656" t="s">
        <v>43</v>
      </c>
      <c r="K656" t="s">
        <v>44</v>
      </c>
      <c r="L656" t="s">
        <v>45</v>
      </c>
      <c r="M656" t="s">
        <v>46</v>
      </c>
      <c r="N656" t="str">
        <f t="shared" ref="N656:N664" si="68">"08/18/2022"</f>
        <v>08/18/2022</v>
      </c>
      <c r="O656" t="str">
        <f t="shared" si="67"/>
        <v>12/31/2500</v>
      </c>
      <c r="P656">
        <v>1</v>
      </c>
      <c r="Q656">
        <v>1</v>
      </c>
      <c r="S656">
        <v>0</v>
      </c>
      <c r="T656">
        <v>1</v>
      </c>
      <c r="U656">
        <v>0</v>
      </c>
      <c r="V656" t="str">
        <f>"Trad IRN"</f>
        <v>Trad IRN</v>
      </c>
      <c r="W656">
        <v>100</v>
      </c>
      <c r="X656" t="s">
        <v>47</v>
      </c>
      <c r="Z656" t="s">
        <v>47</v>
      </c>
      <c r="AB656" t="s">
        <v>57</v>
      </c>
      <c r="AC656" t="s">
        <v>48</v>
      </c>
      <c r="AD656" t="s">
        <v>49</v>
      </c>
      <c r="AE656" t="s">
        <v>55</v>
      </c>
      <c r="AF656">
        <v>0</v>
      </c>
      <c r="AG656" t="s">
        <v>56</v>
      </c>
      <c r="AH656" t="str">
        <f>"Trad IRN"</f>
        <v>Trad IRN</v>
      </c>
      <c r="AI656" t="str">
        <f>"Bldg IRN"</f>
        <v>Bldg IRN</v>
      </c>
      <c r="AJ656" t="s">
        <v>48</v>
      </c>
      <c r="AK656" t="s">
        <v>48</v>
      </c>
      <c r="AL656" t="s">
        <v>53</v>
      </c>
      <c r="AM656">
        <v>1113.0999999999999</v>
      </c>
      <c r="AN656">
        <v>1113.0999999999999</v>
      </c>
      <c r="AO656">
        <v>15</v>
      </c>
    </row>
    <row r="657" spans="1:41" x14ac:dyDescent="0.3">
      <c r="A657" t="str">
        <f>"Trad IRN"</f>
        <v>Trad IRN</v>
      </c>
      <c r="B657" t="str">
        <f>"Bldg IRN"</f>
        <v>Bldg IRN</v>
      </c>
      <c r="C657" t="s">
        <v>41</v>
      </c>
      <c r="D657" t="s">
        <v>3</v>
      </c>
      <c r="E657" t="s">
        <v>80</v>
      </c>
      <c r="F657" t="s">
        <v>81</v>
      </c>
      <c r="G657" t="s">
        <v>82</v>
      </c>
      <c r="H657" t="s">
        <v>83</v>
      </c>
      <c r="I657" t="str">
        <f>"Trad IRN"</f>
        <v>Trad IRN</v>
      </c>
      <c r="J657" t="s">
        <v>43</v>
      </c>
      <c r="K657" t="s">
        <v>44</v>
      </c>
      <c r="L657" t="s">
        <v>45</v>
      </c>
      <c r="M657" t="s">
        <v>46</v>
      </c>
      <c r="N657" t="str">
        <f t="shared" si="68"/>
        <v>08/18/2022</v>
      </c>
      <c r="O657" t="str">
        <f t="shared" si="67"/>
        <v>12/31/2500</v>
      </c>
      <c r="P657">
        <v>1</v>
      </c>
      <c r="Q657">
        <v>1</v>
      </c>
      <c r="S657">
        <v>0</v>
      </c>
      <c r="T657">
        <v>1</v>
      </c>
      <c r="U657">
        <v>0</v>
      </c>
      <c r="V657" t="str">
        <f>"Trad IRN"</f>
        <v>Trad IRN</v>
      </c>
      <c r="W657">
        <v>100</v>
      </c>
      <c r="X657" t="s">
        <v>47</v>
      </c>
      <c r="Z657" t="s">
        <v>47</v>
      </c>
      <c r="AB657" t="str">
        <f>"05"</f>
        <v>05</v>
      </c>
      <c r="AC657" t="s">
        <v>48</v>
      </c>
      <c r="AD657" t="s">
        <v>49</v>
      </c>
      <c r="AE657" t="s">
        <v>55</v>
      </c>
      <c r="AF657">
        <v>0</v>
      </c>
      <c r="AG657" t="s">
        <v>56</v>
      </c>
      <c r="AH657" t="str">
        <f>"Trad IRN"</f>
        <v>Trad IRN</v>
      </c>
      <c r="AI657" t="str">
        <f>"Bldg IRN"</f>
        <v>Bldg IRN</v>
      </c>
      <c r="AJ657" t="s">
        <v>48</v>
      </c>
      <c r="AK657" t="s">
        <v>48</v>
      </c>
      <c r="AL657" t="s">
        <v>53</v>
      </c>
      <c r="AM657">
        <v>1113.0999999999999</v>
      </c>
      <c r="AN657">
        <v>1113.0999999999999</v>
      </c>
      <c r="AO657">
        <v>15</v>
      </c>
    </row>
    <row r="658" spans="1:41" x14ac:dyDescent="0.3">
      <c r="A658" t="str">
        <f>"Trad IRN"</f>
        <v>Trad IRN</v>
      </c>
      <c r="B658" t="str">
        <f>"Bldg IRN"</f>
        <v>Bldg IRN</v>
      </c>
      <c r="C658" t="s">
        <v>41</v>
      </c>
      <c r="D658" t="s">
        <v>3</v>
      </c>
      <c r="E658" t="s">
        <v>80</v>
      </c>
      <c r="F658" t="s">
        <v>81</v>
      </c>
      <c r="G658" t="s">
        <v>82</v>
      </c>
      <c r="H658" t="s">
        <v>83</v>
      </c>
      <c r="I658" t="str">
        <f>"Trad IRN"</f>
        <v>Trad IRN</v>
      </c>
      <c r="J658" t="s">
        <v>43</v>
      </c>
      <c r="K658" t="s">
        <v>44</v>
      </c>
      <c r="L658" t="s">
        <v>45</v>
      </c>
      <c r="M658" t="s">
        <v>46</v>
      </c>
      <c r="N658" t="str">
        <f t="shared" si="68"/>
        <v>08/18/2022</v>
      </c>
      <c r="O658" t="str">
        <f t="shared" si="67"/>
        <v>12/31/2500</v>
      </c>
      <c r="P658">
        <v>1</v>
      </c>
      <c r="Q658">
        <v>1</v>
      </c>
      <c r="S658">
        <v>0</v>
      </c>
      <c r="T658">
        <v>1</v>
      </c>
      <c r="U658">
        <v>0</v>
      </c>
      <c r="V658" t="str">
        <f>"Trad IRN"</f>
        <v>Trad IRN</v>
      </c>
      <c r="W658">
        <v>100</v>
      </c>
      <c r="X658" t="s">
        <v>47</v>
      </c>
      <c r="Z658" t="s">
        <v>47</v>
      </c>
      <c r="AB658" t="str">
        <f>"02"</f>
        <v>02</v>
      </c>
      <c r="AC658" t="s">
        <v>48</v>
      </c>
      <c r="AD658" t="s">
        <v>49</v>
      </c>
      <c r="AE658" t="s">
        <v>50</v>
      </c>
      <c r="AF658">
        <v>0</v>
      </c>
      <c r="AG658" t="s">
        <v>56</v>
      </c>
      <c r="AH658" t="str">
        <f>"Trad IRN"</f>
        <v>Trad IRN</v>
      </c>
      <c r="AI658" t="str">
        <f>"Bldg IRN"</f>
        <v>Bldg IRN</v>
      </c>
      <c r="AJ658" t="s">
        <v>48</v>
      </c>
      <c r="AK658" t="s">
        <v>48</v>
      </c>
      <c r="AL658" t="s">
        <v>53</v>
      </c>
      <c r="AM658">
        <v>1113.0999999999999</v>
      </c>
      <c r="AN658">
        <v>1113.0999999999999</v>
      </c>
      <c r="AO658">
        <v>15</v>
      </c>
    </row>
    <row r="659" spans="1:41" x14ac:dyDescent="0.3">
      <c r="A659" t="str">
        <f>"Trad IRN"</f>
        <v>Trad IRN</v>
      </c>
      <c r="B659" t="str">
        <f>"Bldg IRN"</f>
        <v>Bldg IRN</v>
      </c>
      <c r="C659" t="s">
        <v>41</v>
      </c>
      <c r="D659" t="s">
        <v>3</v>
      </c>
      <c r="E659" t="s">
        <v>80</v>
      </c>
      <c r="F659" t="s">
        <v>81</v>
      </c>
      <c r="G659" t="s">
        <v>82</v>
      </c>
      <c r="H659" t="s">
        <v>83</v>
      </c>
      <c r="I659" t="str">
        <f>"Trad IRN"</f>
        <v>Trad IRN</v>
      </c>
      <c r="J659" t="s">
        <v>43</v>
      </c>
      <c r="K659" t="s">
        <v>44</v>
      </c>
      <c r="L659" t="s">
        <v>45</v>
      </c>
      <c r="M659" t="s">
        <v>46</v>
      </c>
      <c r="N659" t="str">
        <f t="shared" si="68"/>
        <v>08/18/2022</v>
      </c>
      <c r="O659" t="str">
        <f t="shared" si="67"/>
        <v>12/31/2500</v>
      </c>
      <c r="P659">
        <v>1</v>
      </c>
      <c r="Q659">
        <v>1</v>
      </c>
      <c r="S659">
        <v>0</v>
      </c>
      <c r="T659">
        <v>1</v>
      </c>
      <c r="U659">
        <v>0</v>
      </c>
      <c r="V659" t="str">
        <f>"Trad IRN"</f>
        <v>Trad IRN</v>
      </c>
      <c r="W659">
        <v>100</v>
      </c>
      <c r="X659" t="s">
        <v>47</v>
      </c>
      <c r="Z659" t="s">
        <v>47</v>
      </c>
      <c r="AB659" t="s">
        <v>57</v>
      </c>
      <c r="AC659" t="s">
        <v>48</v>
      </c>
      <c r="AD659" t="s">
        <v>49</v>
      </c>
      <c r="AE659" t="s">
        <v>50</v>
      </c>
      <c r="AF659">
        <v>0</v>
      </c>
      <c r="AG659" t="s">
        <v>56</v>
      </c>
      <c r="AH659" t="str">
        <f>"Trad IRN"</f>
        <v>Trad IRN</v>
      </c>
      <c r="AI659" t="str">
        <f>"Bldg IRN"</f>
        <v>Bldg IRN</v>
      </c>
      <c r="AJ659" t="s">
        <v>48</v>
      </c>
      <c r="AK659" t="s">
        <v>48</v>
      </c>
      <c r="AL659" t="s">
        <v>53</v>
      </c>
      <c r="AM659">
        <v>1113.0999999999999</v>
      </c>
      <c r="AN659">
        <v>1113.0999999999999</v>
      </c>
      <c r="AO659">
        <v>15</v>
      </c>
    </row>
    <row r="660" spans="1:41" x14ac:dyDescent="0.3">
      <c r="A660" t="str">
        <f>"Trad IRN"</f>
        <v>Trad IRN</v>
      </c>
      <c r="B660" t="str">
        <f>"Bldg IRN"</f>
        <v>Bldg IRN</v>
      </c>
      <c r="C660" t="s">
        <v>41</v>
      </c>
      <c r="D660" t="s">
        <v>3</v>
      </c>
      <c r="E660" t="s">
        <v>80</v>
      </c>
      <c r="F660" t="s">
        <v>81</v>
      </c>
      <c r="G660" t="s">
        <v>82</v>
      </c>
      <c r="H660" t="s">
        <v>83</v>
      </c>
      <c r="I660" t="str">
        <f>"Trad IRN"</f>
        <v>Trad IRN</v>
      </c>
      <c r="J660" t="s">
        <v>43</v>
      </c>
      <c r="K660" t="s">
        <v>44</v>
      </c>
      <c r="L660" t="s">
        <v>45</v>
      </c>
      <c r="M660" t="s">
        <v>46</v>
      </c>
      <c r="N660" t="str">
        <f t="shared" si="68"/>
        <v>08/18/2022</v>
      </c>
      <c r="O660" t="str">
        <f t="shared" si="67"/>
        <v>12/31/2500</v>
      </c>
      <c r="P660">
        <v>1</v>
      </c>
      <c r="Q660">
        <v>1</v>
      </c>
      <c r="S660">
        <v>0</v>
      </c>
      <c r="T660">
        <v>1</v>
      </c>
      <c r="U660">
        <v>0</v>
      </c>
      <c r="V660" t="str">
        <f>"Trad IRN"</f>
        <v>Trad IRN</v>
      </c>
      <c r="W660">
        <v>100</v>
      </c>
      <c r="X660" t="s">
        <v>47</v>
      </c>
      <c r="Z660" t="s">
        <v>47</v>
      </c>
      <c r="AB660" t="str">
        <f>"05"</f>
        <v>05</v>
      </c>
      <c r="AC660" t="s">
        <v>48</v>
      </c>
      <c r="AD660" t="s">
        <v>49</v>
      </c>
      <c r="AE660" t="s">
        <v>50</v>
      </c>
      <c r="AF660">
        <v>0</v>
      </c>
      <c r="AG660" t="s">
        <v>56</v>
      </c>
      <c r="AH660" t="str">
        <f>"Trad IRN"</f>
        <v>Trad IRN</v>
      </c>
      <c r="AI660" t="str">
        <f>"Bldg IRN"</f>
        <v>Bldg IRN</v>
      </c>
      <c r="AJ660" t="s">
        <v>48</v>
      </c>
      <c r="AK660" t="s">
        <v>48</v>
      </c>
      <c r="AL660" t="s">
        <v>53</v>
      </c>
      <c r="AM660">
        <v>1113.0999999999999</v>
      </c>
      <c r="AN660">
        <v>1113.0999999999999</v>
      </c>
      <c r="AO660">
        <v>15</v>
      </c>
    </row>
    <row r="661" spans="1:41" x14ac:dyDescent="0.3">
      <c r="A661" t="str">
        <f>"Trad IRN"</f>
        <v>Trad IRN</v>
      </c>
      <c r="B661" t="str">
        <f>"Bldg IRN"</f>
        <v>Bldg IRN</v>
      </c>
      <c r="C661" t="s">
        <v>41</v>
      </c>
      <c r="D661" t="s">
        <v>3</v>
      </c>
      <c r="E661" t="s">
        <v>80</v>
      </c>
      <c r="F661" t="s">
        <v>81</v>
      </c>
      <c r="G661" t="s">
        <v>82</v>
      </c>
      <c r="H661" t="s">
        <v>83</v>
      </c>
      <c r="I661" t="str">
        <f>"Trad IRN"</f>
        <v>Trad IRN</v>
      </c>
      <c r="J661" t="s">
        <v>43</v>
      </c>
      <c r="K661" t="s">
        <v>44</v>
      </c>
      <c r="L661" t="s">
        <v>45</v>
      </c>
      <c r="M661" t="s">
        <v>46</v>
      </c>
      <c r="N661" t="str">
        <f t="shared" si="68"/>
        <v>08/18/2022</v>
      </c>
      <c r="O661" t="str">
        <f>"10/07/2022"</f>
        <v>10/07/2022</v>
      </c>
      <c r="P661">
        <v>0.190333</v>
      </c>
      <c r="Q661">
        <v>0.190333</v>
      </c>
      <c r="S661">
        <v>0</v>
      </c>
      <c r="T661">
        <v>0.190333</v>
      </c>
      <c r="U661">
        <v>0</v>
      </c>
      <c r="V661" t="str">
        <f>"Trad IRN"</f>
        <v>Trad IRN</v>
      </c>
      <c r="W661">
        <v>100</v>
      </c>
      <c r="X661" t="s">
        <v>47</v>
      </c>
      <c r="Z661" t="s">
        <v>47</v>
      </c>
      <c r="AB661" t="s">
        <v>57</v>
      </c>
      <c r="AC661" t="s">
        <v>48</v>
      </c>
      <c r="AD661" t="s">
        <v>49</v>
      </c>
      <c r="AE661" t="s">
        <v>50</v>
      </c>
      <c r="AF661">
        <v>0</v>
      </c>
      <c r="AG661" t="s">
        <v>56</v>
      </c>
      <c r="AH661" t="str">
        <f>"Trad IRN"</f>
        <v>Trad IRN</v>
      </c>
      <c r="AI661" t="str">
        <f>"Bldg IRN"</f>
        <v>Bldg IRN</v>
      </c>
      <c r="AJ661" t="s">
        <v>48</v>
      </c>
      <c r="AK661" t="s">
        <v>48</v>
      </c>
      <c r="AL661" t="s">
        <v>53</v>
      </c>
      <c r="AM661">
        <v>211.86</v>
      </c>
      <c r="AN661">
        <v>1113.0999999999999</v>
      </c>
      <c r="AO661">
        <v>15</v>
      </c>
    </row>
    <row r="662" spans="1:41" x14ac:dyDescent="0.3">
      <c r="A662" t="str">
        <f>"Trad IRN"</f>
        <v>Trad IRN</v>
      </c>
      <c r="B662" t="str">
        <f>"Bldg IRN"</f>
        <v>Bldg IRN</v>
      </c>
      <c r="C662" t="s">
        <v>41</v>
      </c>
      <c r="D662" t="s">
        <v>3</v>
      </c>
      <c r="E662" t="s">
        <v>80</v>
      </c>
      <c r="F662" t="s">
        <v>81</v>
      </c>
      <c r="G662" t="s">
        <v>82</v>
      </c>
      <c r="H662" t="s">
        <v>83</v>
      </c>
      <c r="I662" t="str">
        <f>"Trad IRN"</f>
        <v>Trad IRN</v>
      </c>
      <c r="J662" t="s">
        <v>43</v>
      </c>
      <c r="K662" t="s">
        <v>44</v>
      </c>
      <c r="L662" t="s">
        <v>45</v>
      </c>
      <c r="M662" t="s">
        <v>46</v>
      </c>
      <c r="N662" t="str">
        <f t="shared" si="68"/>
        <v>08/18/2022</v>
      </c>
      <c r="O662" t="str">
        <f>"10/07/2022"</f>
        <v>10/07/2022</v>
      </c>
      <c r="P662">
        <v>0.190333</v>
      </c>
      <c r="Q662">
        <v>0.190333</v>
      </c>
      <c r="S662">
        <v>0</v>
      </c>
      <c r="T662">
        <v>0.190333</v>
      </c>
      <c r="U662">
        <v>0</v>
      </c>
      <c r="V662" t="str">
        <f>"Trad IRN"</f>
        <v>Trad IRN</v>
      </c>
      <c r="W662">
        <v>100</v>
      </c>
      <c r="X662" t="s">
        <v>47</v>
      </c>
      <c r="Z662" t="s">
        <v>47</v>
      </c>
      <c r="AB662" t="s">
        <v>57</v>
      </c>
      <c r="AC662" t="s">
        <v>48</v>
      </c>
      <c r="AD662" t="s">
        <v>49</v>
      </c>
      <c r="AE662" t="s">
        <v>50</v>
      </c>
      <c r="AF662">
        <v>0</v>
      </c>
      <c r="AG662" t="s">
        <v>56</v>
      </c>
      <c r="AH662" t="str">
        <f>"Trad IRN"</f>
        <v>Trad IRN</v>
      </c>
      <c r="AI662" t="str">
        <f>"Bldg IRN"</f>
        <v>Bldg IRN</v>
      </c>
      <c r="AJ662" t="s">
        <v>48</v>
      </c>
      <c r="AK662" t="s">
        <v>48</v>
      </c>
      <c r="AL662" t="s">
        <v>53</v>
      </c>
      <c r="AM662">
        <v>211.86</v>
      </c>
      <c r="AN662">
        <v>1113.0999999999999</v>
      </c>
      <c r="AO662">
        <v>15</v>
      </c>
    </row>
    <row r="663" spans="1:41" x14ac:dyDescent="0.3">
      <c r="A663" t="str">
        <f>"Trad IRN"</f>
        <v>Trad IRN</v>
      </c>
      <c r="B663" t="str">
        <f>"Bldg IRN"</f>
        <v>Bldg IRN</v>
      </c>
      <c r="C663" t="s">
        <v>41</v>
      </c>
      <c r="D663" t="s">
        <v>3</v>
      </c>
      <c r="E663" t="s">
        <v>80</v>
      </c>
      <c r="F663" t="s">
        <v>81</v>
      </c>
      <c r="G663" t="s">
        <v>82</v>
      </c>
      <c r="H663" t="s">
        <v>83</v>
      </c>
      <c r="I663" t="str">
        <f>"Trad IRN"</f>
        <v>Trad IRN</v>
      </c>
      <c r="J663" t="s">
        <v>43</v>
      </c>
      <c r="K663" t="s">
        <v>44</v>
      </c>
      <c r="L663" t="s">
        <v>45</v>
      </c>
      <c r="M663" t="s">
        <v>46</v>
      </c>
      <c r="N663" t="str">
        <f t="shared" si="68"/>
        <v>08/18/2022</v>
      </c>
      <c r="O663" t="str">
        <f>"12/31/2500"</f>
        <v>12/31/2500</v>
      </c>
      <c r="P663">
        <v>1</v>
      </c>
      <c r="Q663">
        <v>1</v>
      </c>
      <c r="S663">
        <v>1</v>
      </c>
      <c r="T663">
        <v>1</v>
      </c>
      <c r="U663">
        <v>0</v>
      </c>
      <c r="V663" t="str">
        <f>"Trad IRN"</f>
        <v>Trad IRN</v>
      </c>
      <c r="W663">
        <v>100</v>
      </c>
      <c r="X663" t="s">
        <v>47</v>
      </c>
      <c r="Z663" t="s">
        <v>47</v>
      </c>
      <c r="AB663" t="str">
        <f>"05"</f>
        <v>05</v>
      </c>
      <c r="AC663" t="s">
        <v>48</v>
      </c>
      <c r="AD663" t="s">
        <v>49</v>
      </c>
      <c r="AE663" t="s">
        <v>50</v>
      </c>
      <c r="AF663">
        <v>0</v>
      </c>
      <c r="AG663" t="s">
        <v>56</v>
      </c>
      <c r="AH663" t="str">
        <f>"Trad IRN"</f>
        <v>Trad IRN</v>
      </c>
      <c r="AI663" t="str">
        <f>"Bldg IRN"</f>
        <v>Bldg IRN</v>
      </c>
      <c r="AJ663" t="s">
        <v>48</v>
      </c>
      <c r="AK663" t="s">
        <v>48</v>
      </c>
      <c r="AL663" t="s">
        <v>53</v>
      </c>
      <c r="AM663">
        <v>1113.0999999999999</v>
      </c>
      <c r="AN663">
        <v>1113.0999999999999</v>
      </c>
      <c r="AO663">
        <v>15</v>
      </c>
    </row>
    <row r="664" spans="1:41" x14ac:dyDescent="0.3">
      <c r="A664" t="str">
        <f>"Trad IRN"</f>
        <v>Trad IRN</v>
      </c>
      <c r="B664" t="str">
        <f>"Bldg IRN"</f>
        <v>Bldg IRN</v>
      </c>
      <c r="C664" t="s">
        <v>41</v>
      </c>
      <c r="D664" t="s">
        <v>3</v>
      </c>
      <c r="E664" t="s">
        <v>80</v>
      </c>
      <c r="F664" t="s">
        <v>81</v>
      </c>
      <c r="G664" t="s">
        <v>82</v>
      </c>
      <c r="H664" t="s">
        <v>83</v>
      </c>
      <c r="I664" t="str">
        <f>"Trad IRN"</f>
        <v>Trad IRN</v>
      </c>
      <c r="J664" t="s">
        <v>43</v>
      </c>
      <c r="K664" t="s">
        <v>44</v>
      </c>
      <c r="L664" t="s">
        <v>45</v>
      </c>
      <c r="M664" t="s">
        <v>46</v>
      </c>
      <c r="N664" t="str">
        <f t="shared" si="68"/>
        <v>08/18/2022</v>
      </c>
      <c r="O664" t="str">
        <f>"01/22/2023"</f>
        <v>01/22/2023</v>
      </c>
      <c r="P664">
        <v>0.53858600000000001</v>
      </c>
      <c r="Q664">
        <v>0.53858600000000001</v>
      </c>
      <c r="S664">
        <v>0</v>
      </c>
      <c r="T664">
        <v>0.53858600000000001</v>
      </c>
      <c r="U664">
        <v>0</v>
      </c>
      <c r="V664" t="str">
        <f>"Trad IRN"</f>
        <v>Trad IRN</v>
      </c>
      <c r="W664">
        <v>100</v>
      </c>
      <c r="X664" t="s">
        <v>47</v>
      </c>
      <c r="Z664" t="s">
        <v>47</v>
      </c>
      <c r="AB664" t="str">
        <f>"02"</f>
        <v>02</v>
      </c>
      <c r="AC664" t="s">
        <v>48</v>
      </c>
      <c r="AD664" t="s">
        <v>49</v>
      </c>
      <c r="AE664" t="s">
        <v>50</v>
      </c>
      <c r="AF664">
        <v>2</v>
      </c>
      <c r="AG664" t="s">
        <v>56</v>
      </c>
      <c r="AH664" t="str">
        <f>"Trad IRN"</f>
        <v>Trad IRN</v>
      </c>
      <c r="AI664" t="str">
        <f>"Bldg IRN"</f>
        <v>Bldg IRN</v>
      </c>
      <c r="AJ664" t="s">
        <v>48</v>
      </c>
      <c r="AK664" t="s">
        <v>48</v>
      </c>
      <c r="AL664" t="s">
        <v>53</v>
      </c>
      <c r="AM664">
        <v>599.5</v>
      </c>
      <c r="AN664">
        <v>1113.0999999999999</v>
      </c>
      <c r="AO664">
        <v>15</v>
      </c>
    </row>
    <row r="665" spans="1:41" x14ac:dyDescent="0.3">
      <c r="A665" t="str">
        <f>"Trad IRN"</f>
        <v>Trad IRN</v>
      </c>
      <c r="B665" t="str">
        <f>"Bldg IRN"</f>
        <v>Bldg IRN</v>
      </c>
      <c r="C665" t="s">
        <v>41</v>
      </c>
      <c r="D665" t="s">
        <v>3</v>
      </c>
      <c r="E665" t="s">
        <v>80</v>
      </c>
      <c r="F665" t="s">
        <v>81</v>
      </c>
      <c r="G665" t="s">
        <v>82</v>
      </c>
      <c r="H665" t="s">
        <v>83</v>
      </c>
      <c r="I665" t="str">
        <f>"Trad IRN"</f>
        <v>Trad IRN</v>
      </c>
      <c r="J665" t="s">
        <v>43</v>
      </c>
      <c r="K665" t="s">
        <v>44</v>
      </c>
      <c r="L665" t="s">
        <v>45</v>
      </c>
      <c r="M665" t="s">
        <v>46</v>
      </c>
      <c r="N665" t="str">
        <f>"01/23/2023"</f>
        <v>01/23/2023</v>
      </c>
      <c r="O665" t="str">
        <f t="shared" ref="O665:O670" si="69">"12/31/2500"</f>
        <v>12/31/2500</v>
      </c>
      <c r="P665">
        <v>0.46141399999999999</v>
      </c>
      <c r="Q665">
        <v>0.46141399999999999</v>
      </c>
      <c r="S665">
        <v>0</v>
      </c>
      <c r="T665">
        <v>0.46141399999999999</v>
      </c>
      <c r="U665">
        <v>0</v>
      </c>
      <c r="V665" t="str">
        <f>"Trad IRN"</f>
        <v>Trad IRN</v>
      </c>
      <c r="W665">
        <v>100</v>
      </c>
      <c r="X665" t="s">
        <v>47</v>
      </c>
      <c r="Z665" t="s">
        <v>47</v>
      </c>
      <c r="AB665" t="str">
        <f>"02"</f>
        <v>02</v>
      </c>
      <c r="AC665" t="s">
        <v>48</v>
      </c>
      <c r="AD665" t="s">
        <v>49</v>
      </c>
      <c r="AE665" t="s">
        <v>55</v>
      </c>
      <c r="AF665">
        <v>2</v>
      </c>
      <c r="AG665" t="s">
        <v>56</v>
      </c>
      <c r="AH665" t="str">
        <f>"Trad IRN"</f>
        <v>Trad IRN</v>
      </c>
      <c r="AI665" t="str">
        <f>"Bldg IRN"</f>
        <v>Bldg IRN</v>
      </c>
      <c r="AJ665" t="s">
        <v>48</v>
      </c>
      <c r="AK665" t="s">
        <v>48</v>
      </c>
      <c r="AL665" t="s">
        <v>53</v>
      </c>
      <c r="AM665">
        <v>513.6</v>
      </c>
      <c r="AN665">
        <v>1113.0999999999999</v>
      </c>
      <c r="AO665">
        <v>15</v>
      </c>
    </row>
    <row r="666" spans="1:41" x14ac:dyDescent="0.3">
      <c r="A666" t="str">
        <f>"Trad IRN"</f>
        <v>Trad IRN</v>
      </c>
      <c r="B666" t="str">
        <f>"Bldg IRN"</f>
        <v>Bldg IRN</v>
      </c>
      <c r="C666" t="s">
        <v>41</v>
      </c>
      <c r="D666" t="s">
        <v>3</v>
      </c>
      <c r="E666" t="s">
        <v>80</v>
      </c>
      <c r="F666" t="s">
        <v>81</v>
      </c>
      <c r="G666" t="s">
        <v>82</v>
      </c>
      <c r="H666" t="s">
        <v>83</v>
      </c>
      <c r="I666" t="str">
        <f>"Trad IRN"</f>
        <v>Trad IRN</v>
      </c>
      <c r="J666" t="s">
        <v>43</v>
      </c>
      <c r="K666" t="s">
        <v>44</v>
      </c>
      <c r="L666" t="s">
        <v>45</v>
      </c>
      <c r="M666" t="s">
        <v>46</v>
      </c>
      <c r="N666" t="str">
        <f>"08/18/2022"</f>
        <v>08/18/2022</v>
      </c>
      <c r="O666" t="str">
        <f t="shared" si="69"/>
        <v>12/31/2500</v>
      </c>
      <c r="P666">
        <v>1</v>
      </c>
      <c r="Q666">
        <v>1</v>
      </c>
      <c r="S666">
        <v>1</v>
      </c>
      <c r="T666">
        <v>1</v>
      </c>
      <c r="U666">
        <v>0</v>
      </c>
      <c r="V666" t="str">
        <f>"Trad IRN"</f>
        <v>Trad IRN</v>
      </c>
      <c r="W666">
        <v>100</v>
      </c>
      <c r="X666" t="s">
        <v>47</v>
      </c>
      <c r="Z666" t="s">
        <v>47</v>
      </c>
      <c r="AB666" t="str">
        <f>"05"</f>
        <v>05</v>
      </c>
      <c r="AC666" t="s">
        <v>48</v>
      </c>
      <c r="AD666" t="s">
        <v>49</v>
      </c>
      <c r="AE666" t="s">
        <v>50</v>
      </c>
      <c r="AF666">
        <v>0</v>
      </c>
      <c r="AG666" t="s">
        <v>56</v>
      </c>
      <c r="AH666" t="str">
        <f>"Trad IRN"</f>
        <v>Trad IRN</v>
      </c>
      <c r="AI666" t="str">
        <f>"Bldg IRN"</f>
        <v>Bldg IRN</v>
      </c>
      <c r="AJ666" t="s">
        <v>48</v>
      </c>
      <c r="AK666" t="s">
        <v>48</v>
      </c>
      <c r="AL666" t="s">
        <v>53</v>
      </c>
      <c r="AM666">
        <v>1113.0999999999999</v>
      </c>
      <c r="AN666">
        <v>1113.0999999999999</v>
      </c>
      <c r="AO666">
        <v>15</v>
      </c>
    </row>
    <row r="667" spans="1:41" x14ac:dyDescent="0.3">
      <c r="A667" t="str">
        <f>"Trad IRN"</f>
        <v>Trad IRN</v>
      </c>
      <c r="B667" t="str">
        <f>"Bldg IRN"</f>
        <v>Bldg IRN</v>
      </c>
      <c r="C667" t="s">
        <v>41</v>
      </c>
      <c r="D667" t="s">
        <v>3</v>
      </c>
      <c r="E667" t="s">
        <v>80</v>
      </c>
      <c r="F667" t="s">
        <v>81</v>
      </c>
      <c r="G667" t="s">
        <v>82</v>
      </c>
      <c r="H667" t="s">
        <v>83</v>
      </c>
      <c r="I667" t="str">
        <f>"Trad IRN"</f>
        <v>Trad IRN</v>
      </c>
      <c r="J667" t="s">
        <v>43</v>
      </c>
      <c r="K667" t="s">
        <v>44</v>
      </c>
      <c r="L667" t="s">
        <v>45</v>
      </c>
      <c r="M667" t="s">
        <v>46</v>
      </c>
      <c r="N667" t="str">
        <f>"08/18/2022"</f>
        <v>08/18/2022</v>
      </c>
      <c r="O667" t="str">
        <f t="shared" si="69"/>
        <v>12/31/2500</v>
      </c>
      <c r="P667">
        <v>1</v>
      </c>
      <c r="Q667">
        <v>1</v>
      </c>
      <c r="S667">
        <v>0</v>
      </c>
      <c r="T667">
        <v>1</v>
      </c>
      <c r="U667">
        <v>0</v>
      </c>
      <c r="V667" t="str">
        <f>"Trad IRN"</f>
        <v>Trad IRN</v>
      </c>
      <c r="W667">
        <v>100</v>
      </c>
      <c r="X667" t="s">
        <v>47</v>
      </c>
      <c r="Z667" t="s">
        <v>47</v>
      </c>
      <c r="AB667" t="str">
        <f>"01"</f>
        <v>01</v>
      </c>
      <c r="AC667" t="s">
        <v>48</v>
      </c>
      <c r="AD667" t="s">
        <v>49</v>
      </c>
      <c r="AE667" t="s">
        <v>50</v>
      </c>
      <c r="AF667">
        <v>0</v>
      </c>
      <c r="AG667" t="s">
        <v>56</v>
      </c>
      <c r="AH667" t="str">
        <f>"Trad IRN"</f>
        <v>Trad IRN</v>
      </c>
      <c r="AI667" t="str">
        <f>"Bldg IRN"</f>
        <v>Bldg IRN</v>
      </c>
      <c r="AJ667" t="s">
        <v>48</v>
      </c>
      <c r="AK667" t="s">
        <v>48</v>
      </c>
      <c r="AL667" t="s">
        <v>53</v>
      </c>
      <c r="AM667">
        <v>1113.0999999999999</v>
      </c>
      <c r="AN667">
        <v>1113.0999999999999</v>
      </c>
      <c r="AO667">
        <v>15</v>
      </c>
    </row>
    <row r="668" spans="1:41" x14ac:dyDescent="0.3">
      <c r="A668" t="str">
        <f>"Trad IRN"</f>
        <v>Trad IRN</v>
      </c>
      <c r="B668" t="str">
        <f>"Bldg IRN"</f>
        <v>Bldg IRN</v>
      </c>
      <c r="C668" t="s">
        <v>41</v>
      </c>
      <c r="D668" t="s">
        <v>3</v>
      </c>
      <c r="E668" t="s">
        <v>80</v>
      </c>
      <c r="F668" t="s">
        <v>81</v>
      </c>
      <c r="G668" t="s">
        <v>82</v>
      </c>
      <c r="H668" t="s">
        <v>83</v>
      </c>
      <c r="I668" t="str">
        <f>"Trad IRN"</f>
        <v>Trad IRN</v>
      </c>
      <c r="J668" t="s">
        <v>43</v>
      </c>
      <c r="K668" t="s">
        <v>44</v>
      </c>
      <c r="L668" t="s">
        <v>45</v>
      </c>
      <c r="M668" t="s">
        <v>46</v>
      </c>
      <c r="N668" t="str">
        <f>"08/18/2022"</f>
        <v>08/18/2022</v>
      </c>
      <c r="O668" t="str">
        <f t="shared" si="69"/>
        <v>12/31/2500</v>
      </c>
      <c r="P668">
        <v>1</v>
      </c>
      <c r="Q668">
        <v>1</v>
      </c>
      <c r="S668">
        <v>0</v>
      </c>
      <c r="T668">
        <v>1</v>
      </c>
      <c r="U668">
        <v>0</v>
      </c>
      <c r="V668" t="str">
        <f>"Trad IRN"</f>
        <v>Trad IRN</v>
      </c>
      <c r="W668">
        <v>100</v>
      </c>
      <c r="X668" t="s">
        <v>47</v>
      </c>
      <c r="Z668" t="s">
        <v>47</v>
      </c>
      <c r="AB668" t="str">
        <f>"04"</f>
        <v>04</v>
      </c>
      <c r="AC668" t="s">
        <v>48</v>
      </c>
      <c r="AD668" t="s">
        <v>49</v>
      </c>
      <c r="AE668" t="s">
        <v>50</v>
      </c>
      <c r="AF668">
        <v>0</v>
      </c>
      <c r="AG668" t="s">
        <v>56</v>
      </c>
      <c r="AH668" t="str">
        <f>"Trad IRN"</f>
        <v>Trad IRN</v>
      </c>
      <c r="AI668" t="str">
        <f>"Bldg IRN"</f>
        <v>Bldg IRN</v>
      </c>
      <c r="AJ668" t="s">
        <v>48</v>
      </c>
      <c r="AK668" t="s">
        <v>48</v>
      </c>
      <c r="AL668" t="s">
        <v>53</v>
      </c>
      <c r="AM668">
        <v>1113.0999999999999</v>
      </c>
      <c r="AN668">
        <v>1113.0999999999999</v>
      </c>
      <c r="AO668">
        <v>15</v>
      </c>
    </row>
    <row r="669" spans="1:41" x14ac:dyDescent="0.3">
      <c r="A669" t="str">
        <f>"Trad IRN"</f>
        <v>Trad IRN</v>
      </c>
      <c r="B669" t="str">
        <f>"Bldg IRN"</f>
        <v>Bldg IRN</v>
      </c>
      <c r="C669" t="s">
        <v>41</v>
      </c>
      <c r="D669" t="s">
        <v>3</v>
      </c>
      <c r="E669" t="s">
        <v>80</v>
      </c>
      <c r="F669" t="s">
        <v>81</v>
      </c>
      <c r="G669" t="s">
        <v>82</v>
      </c>
      <c r="H669" t="s">
        <v>83</v>
      </c>
      <c r="I669" t="str">
        <f>"Trad IRN"</f>
        <v>Trad IRN</v>
      </c>
      <c r="J669" t="s">
        <v>43</v>
      </c>
      <c r="K669" t="s">
        <v>44</v>
      </c>
      <c r="L669" t="s">
        <v>45</v>
      </c>
      <c r="M669" t="s">
        <v>46</v>
      </c>
      <c r="N669" t="str">
        <f>"08/18/2022"</f>
        <v>08/18/2022</v>
      </c>
      <c r="O669" t="str">
        <f t="shared" si="69"/>
        <v>12/31/2500</v>
      </c>
      <c r="P669">
        <v>1</v>
      </c>
      <c r="Q669">
        <v>1</v>
      </c>
      <c r="S669">
        <v>0</v>
      </c>
      <c r="T669">
        <v>1</v>
      </c>
      <c r="U669">
        <v>0</v>
      </c>
      <c r="V669" t="str">
        <f>"Trad IRN"</f>
        <v>Trad IRN</v>
      </c>
      <c r="W669">
        <v>100</v>
      </c>
      <c r="X669" t="s">
        <v>47</v>
      </c>
      <c r="Z669" t="s">
        <v>47</v>
      </c>
      <c r="AB669" t="str">
        <f>"04"</f>
        <v>04</v>
      </c>
      <c r="AC669" t="s">
        <v>48</v>
      </c>
      <c r="AD669" t="s">
        <v>49</v>
      </c>
      <c r="AE669" t="s">
        <v>50</v>
      </c>
      <c r="AF669">
        <v>0</v>
      </c>
      <c r="AG669" t="s">
        <v>56</v>
      </c>
      <c r="AH669" t="str">
        <f>"Trad IRN"</f>
        <v>Trad IRN</v>
      </c>
      <c r="AI669" t="str">
        <f>"Bldg IRN"</f>
        <v>Bldg IRN</v>
      </c>
      <c r="AJ669" t="s">
        <v>48</v>
      </c>
      <c r="AK669" t="s">
        <v>48</v>
      </c>
      <c r="AL669" t="s">
        <v>53</v>
      </c>
      <c r="AM669">
        <v>1113.0999999999999</v>
      </c>
      <c r="AN669">
        <v>1113.0999999999999</v>
      </c>
      <c r="AO669">
        <v>15</v>
      </c>
    </row>
    <row r="670" spans="1:41" x14ac:dyDescent="0.3">
      <c r="A670" t="str">
        <f>"Trad IRN"</f>
        <v>Trad IRN</v>
      </c>
      <c r="B670" t="str">
        <f>"Bldg IRN"</f>
        <v>Bldg IRN</v>
      </c>
      <c r="C670" t="s">
        <v>41</v>
      </c>
      <c r="D670" t="s">
        <v>3</v>
      </c>
      <c r="E670" t="s">
        <v>80</v>
      </c>
      <c r="F670" t="s">
        <v>81</v>
      </c>
      <c r="G670" t="s">
        <v>82</v>
      </c>
      <c r="H670" t="s">
        <v>83</v>
      </c>
      <c r="I670" t="str">
        <f>"Trad IRN"</f>
        <v>Trad IRN</v>
      </c>
      <c r="J670" t="s">
        <v>43</v>
      </c>
      <c r="K670" t="s">
        <v>44</v>
      </c>
      <c r="L670" t="s">
        <v>45</v>
      </c>
      <c r="M670" t="s">
        <v>46</v>
      </c>
      <c r="N670" t="str">
        <f>"10/11/2022"</f>
        <v>10/11/2022</v>
      </c>
      <c r="O670" t="str">
        <f t="shared" si="69"/>
        <v>12/31/2500</v>
      </c>
      <c r="P670">
        <v>0.80389900000000003</v>
      </c>
      <c r="Q670">
        <v>0.80389900000000003</v>
      </c>
      <c r="R670">
        <v>0.80389900000000003</v>
      </c>
      <c r="S670">
        <v>0</v>
      </c>
      <c r="T670">
        <v>0.80389900000000003</v>
      </c>
      <c r="U670">
        <v>0</v>
      </c>
      <c r="V670" t="str">
        <f>"Trad IRN"</f>
        <v>Trad IRN</v>
      </c>
      <c r="W670">
        <v>100</v>
      </c>
      <c r="X670" t="s">
        <v>47</v>
      </c>
      <c r="Z670" t="s">
        <v>47</v>
      </c>
      <c r="AB670" t="s">
        <v>57</v>
      </c>
      <c r="AC670" t="str">
        <f>"05"</f>
        <v>05</v>
      </c>
      <c r="AD670" t="str">
        <f>"1"</f>
        <v>1</v>
      </c>
      <c r="AE670" t="s">
        <v>55</v>
      </c>
      <c r="AF670">
        <v>0</v>
      </c>
      <c r="AG670" t="s">
        <v>56</v>
      </c>
      <c r="AH670" t="str">
        <f>"Trad IRN"</f>
        <v>Trad IRN</v>
      </c>
      <c r="AI670" t="str">
        <f>"Bldg IRN"</f>
        <v>Bldg IRN</v>
      </c>
      <c r="AJ670" t="s">
        <v>48</v>
      </c>
      <c r="AK670" t="s">
        <v>48</v>
      </c>
      <c r="AL670" t="s">
        <v>53</v>
      </c>
      <c r="AM670">
        <v>894.82</v>
      </c>
      <c r="AN670">
        <v>1113.0999999999999</v>
      </c>
      <c r="AO670">
        <v>15</v>
      </c>
    </row>
    <row r="671" spans="1:41" x14ac:dyDescent="0.3">
      <c r="A671" t="str">
        <f>"Trad IRN"</f>
        <v>Trad IRN</v>
      </c>
      <c r="B671" t="str">
        <f>"Bldg IRN"</f>
        <v>Bldg IRN</v>
      </c>
      <c r="C671" t="s">
        <v>41</v>
      </c>
      <c r="D671" t="s">
        <v>3</v>
      </c>
      <c r="E671" t="s">
        <v>80</v>
      </c>
      <c r="F671" t="s">
        <v>81</v>
      </c>
      <c r="G671" t="s">
        <v>82</v>
      </c>
      <c r="H671" t="s">
        <v>83</v>
      </c>
      <c r="I671" t="str">
        <f>"Trad IRN"</f>
        <v>Trad IRN</v>
      </c>
      <c r="J671" t="s">
        <v>43</v>
      </c>
      <c r="K671" t="s">
        <v>44</v>
      </c>
      <c r="L671" t="s">
        <v>45</v>
      </c>
      <c r="M671" t="s">
        <v>46</v>
      </c>
      <c r="N671" t="str">
        <f t="shared" ref="N671:N714" si="70">"08/18/2022"</f>
        <v>08/18/2022</v>
      </c>
      <c r="O671" t="str">
        <f>"10/10/2022"</f>
        <v>10/10/2022</v>
      </c>
      <c r="P671">
        <v>0.196101</v>
      </c>
      <c r="Q671">
        <v>0.196101</v>
      </c>
      <c r="R671">
        <v>0.196101</v>
      </c>
      <c r="S671">
        <v>0</v>
      </c>
      <c r="T671">
        <v>0.196101</v>
      </c>
      <c r="U671">
        <v>0</v>
      </c>
      <c r="V671" t="str">
        <f>"Trad IRN"</f>
        <v>Trad IRN</v>
      </c>
      <c r="W671">
        <v>100</v>
      </c>
      <c r="X671" t="s">
        <v>47</v>
      </c>
      <c r="Z671" t="s">
        <v>47</v>
      </c>
      <c r="AB671" t="s">
        <v>57</v>
      </c>
      <c r="AC671" t="str">
        <f>"05"</f>
        <v>05</v>
      </c>
      <c r="AD671" t="str">
        <f>"1"</f>
        <v>1</v>
      </c>
      <c r="AE671" t="s">
        <v>50</v>
      </c>
      <c r="AF671">
        <v>0</v>
      </c>
      <c r="AG671" t="s">
        <v>56</v>
      </c>
      <c r="AH671" t="str">
        <f>"Trad IRN"</f>
        <v>Trad IRN</v>
      </c>
      <c r="AI671" t="str">
        <f>"Bldg IRN"</f>
        <v>Bldg IRN</v>
      </c>
      <c r="AJ671" t="s">
        <v>48</v>
      </c>
      <c r="AK671" t="s">
        <v>48</v>
      </c>
      <c r="AL671" t="s">
        <v>53</v>
      </c>
      <c r="AM671">
        <v>218.28</v>
      </c>
      <c r="AN671">
        <v>1113.0999999999999</v>
      </c>
      <c r="AO671">
        <v>15</v>
      </c>
    </row>
    <row r="672" spans="1:41" x14ac:dyDescent="0.3">
      <c r="A672" t="str">
        <f>"Trad IRN"</f>
        <v>Trad IRN</v>
      </c>
      <c r="B672" t="str">
        <f>"Bldg IRN"</f>
        <v>Bldg IRN</v>
      </c>
      <c r="C672" t="s">
        <v>41</v>
      </c>
      <c r="D672" t="s">
        <v>3</v>
      </c>
      <c r="E672" t="s">
        <v>80</v>
      </c>
      <c r="F672" t="s">
        <v>81</v>
      </c>
      <c r="G672" t="s">
        <v>82</v>
      </c>
      <c r="H672" t="s">
        <v>83</v>
      </c>
      <c r="I672" t="str">
        <f>"Trad IRN"</f>
        <v>Trad IRN</v>
      </c>
      <c r="J672" t="s">
        <v>43</v>
      </c>
      <c r="K672" t="s">
        <v>44</v>
      </c>
      <c r="L672" t="s">
        <v>45</v>
      </c>
      <c r="M672" t="s">
        <v>46</v>
      </c>
      <c r="N672" t="str">
        <f t="shared" si="70"/>
        <v>08/18/2022</v>
      </c>
      <c r="O672" t="str">
        <f>"10/07/2022"</f>
        <v>10/07/2022</v>
      </c>
      <c r="P672">
        <v>0.190333</v>
      </c>
      <c r="Q672">
        <v>0.190333</v>
      </c>
      <c r="S672">
        <v>0</v>
      </c>
      <c r="T672">
        <v>0.190333</v>
      </c>
      <c r="U672">
        <v>0</v>
      </c>
      <c r="V672" t="str">
        <f>"Trad IRN"</f>
        <v>Trad IRN</v>
      </c>
      <c r="W672">
        <v>100</v>
      </c>
      <c r="X672" t="s">
        <v>47</v>
      </c>
      <c r="Z672" t="s">
        <v>47</v>
      </c>
      <c r="AB672" t="str">
        <f>"01"</f>
        <v>01</v>
      </c>
      <c r="AC672" t="s">
        <v>48</v>
      </c>
      <c r="AD672" t="s">
        <v>49</v>
      </c>
      <c r="AE672" t="s">
        <v>50</v>
      </c>
      <c r="AF672">
        <v>0</v>
      </c>
      <c r="AG672" t="s">
        <v>56</v>
      </c>
      <c r="AH672" t="str">
        <f>"Trad IRN"</f>
        <v>Trad IRN</v>
      </c>
      <c r="AI672" t="str">
        <f>"Bldg IRN"</f>
        <v>Bldg IRN</v>
      </c>
      <c r="AJ672" t="s">
        <v>48</v>
      </c>
      <c r="AK672" t="s">
        <v>48</v>
      </c>
      <c r="AL672" t="s">
        <v>53</v>
      </c>
      <c r="AM672">
        <v>211.86</v>
      </c>
      <c r="AN672">
        <v>1113.0999999999999</v>
      </c>
      <c r="AO672">
        <v>15</v>
      </c>
    </row>
    <row r="673" spans="1:41" x14ac:dyDescent="0.3">
      <c r="A673" t="str">
        <f>"Trad IRN"</f>
        <v>Trad IRN</v>
      </c>
      <c r="B673" t="str">
        <f>"Bldg IRN"</f>
        <v>Bldg IRN</v>
      </c>
      <c r="C673" t="s">
        <v>41</v>
      </c>
      <c r="D673" t="s">
        <v>3</v>
      </c>
      <c r="E673" t="s">
        <v>80</v>
      </c>
      <c r="F673" t="s">
        <v>81</v>
      </c>
      <c r="G673" t="s">
        <v>82</v>
      </c>
      <c r="H673" t="s">
        <v>83</v>
      </c>
      <c r="I673" t="str">
        <f>"Trad IRN"</f>
        <v>Trad IRN</v>
      </c>
      <c r="J673" t="s">
        <v>43</v>
      </c>
      <c r="K673" t="s">
        <v>44</v>
      </c>
      <c r="L673" t="s">
        <v>45</v>
      </c>
      <c r="M673" t="s">
        <v>46</v>
      </c>
      <c r="N673" t="str">
        <f t="shared" si="70"/>
        <v>08/18/2022</v>
      </c>
      <c r="O673" t="str">
        <f t="shared" ref="O673:O717" si="71">"12/31/2500"</f>
        <v>12/31/2500</v>
      </c>
      <c r="P673">
        <v>1</v>
      </c>
      <c r="Q673">
        <v>1</v>
      </c>
      <c r="S673">
        <v>0</v>
      </c>
      <c r="T673">
        <v>1</v>
      </c>
      <c r="U673">
        <v>0</v>
      </c>
      <c r="V673" t="str">
        <f>"Trad IRN"</f>
        <v>Trad IRN</v>
      </c>
      <c r="W673">
        <v>100</v>
      </c>
      <c r="X673" t="s">
        <v>47</v>
      </c>
      <c r="Z673" t="s">
        <v>47</v>
      </c>
      <c r="AB673" t="s">
        <v>57</v>
      </c>
      <c r="AC673" t="s">
        <v>48</v>
      </c>
      <c r="AD673" t="s">
        <v>49</v>
      </c>
      <c r="AE673" t="s">
        <v>50</v>
      </c>
      <c r="AF673">
        <v>0</v>
      </c>
      <c r="AG673" t="s">
        <v>56</v>
      </c>
      <c r="AH673" t="str">
        <f>"Trad IRN"</f>
        <v>Trad IRN</v>
      </c>
      <c r="AI673" t="str">
        <f>"Bldg IRN"</f>
        <v>Bldg IRN</v>
      </c>
      <c r="AJ673" t="s">
        <v>48</v>
      </c>
      <c r="AK673" t="s">
        <v>48</v>
      </c>
      <c r="AL673" t="s">
        <v>53</v>
      </c>
      <c r="AM673">
        <v>1113.0999999999999</v>
      </c>
      <c r="AN673">
        <v>1113.0999999999999</v>
      </c>
      <c r="AO673">
        <v>15</v>
      </c>
    </row>
    <row r="674" spans="1:41" x14ac:dyDescent="0.3">
      <c r="A674" t="str">
        <f>"Trad IRN"</f>
        <v>Trad IRN</v>
      </c>
      <c r="B674" t="str">
        <f>"Bldg IRN"</f>
        <v>Bldg IRN</v>
      </c>
      <c r="C674" t="s">
        <v>41</v>
      </c>
      <c r="D674" t="s">
        <v>3</v>
      </c>
      <c r="E674" t="s">
        <v>80</v>
      </c>
      <c r="F674" t="s">
        <v>81</v>
      </c>
      <c r="G674" t="s">
        <v>82</v>
      </c>
      <c r="H674" t="s">
        <v>83</v>
      </c>
      <c r="I674" t="str">
        <f>"Trad IRN"</f>
        <v>Trad IRN</v>
      </c>
      <c r="J674" t="s">
        <v>43</v>
      </c>
      <c r="K674" t="s">
        <v>44</v>
      </c>
      <c r="L674" t="s">
        <v>45</v>
      </c>
      <c r="M674" t="s">
        <v>46</v>
      </c>
      <c r="N674" t="str">
        <f t="shared" si="70"/>
        <v>08/18/2022</v>
      </c>
      <c r="O674" t="str">
        <f t="shared" si="71"/>
        <v>12/31/2500</v>
      </c>
      <c r="P674">
        <v>1</v>
      </c>
      <c r="Q674">
        <v>1</v>
      </c>
      <c r="S674">
        <v>0</v>
      </c>
      <c r="T674">
        <v>1</v>
      </c>
      <c r="U674">
        <v>0</v>
      </c>
      <c r="V674" t="str">
        <f>"Trad IRN"</f>
        <v>Trad IRN</v>
      </c>
      <c r="W674">
        <v>100</v>
      </c>
      <c r="X674" t="s">
        <v>47</v>
      </c>
      <c r="Z674" t="s">
        <v>47</v>
      </c>
      <c r="AB674" t="str">
        <f>"01"</f>
        <v>01</v>
      </c>
      <c r="AC674" t="s">
        <v>48</v>
      </c>
      <c r="AD674" t="s">
        <v>49</v>
      </c>
      <c r="AE674" t="s">
        <v>50</v>
      </c>
      <c r="AF674">
        <v>0</v>
      </c>
      <c r="AG674" t="s">
        <v>56</v>
      </c>
      <c r="AH674" t="str">
        <f>"Trad IRN"</f>
        <v>Trad IRN</v>
      </c>
      <c r="AI674" t="str">
        <f>"Bldg IRN"</f>
        <v>Bldg IRN</v>
      </c>
      <c r="AJ674" t="s">
        <v>48</v>
      </c>
      <c r="AK674" t="s">
        <v>48</v>
      </c>
      <c r="AL674" t="s">
        <v>53</v>
      </c>
      <c r="AM674">
        <v>1113.0999999999999</v>
      </c>
      <c r="AN674">
        <v>1113.0999999999999</v>
      </c>
      <c r="AO674">
        <v>15</v>
      </c>
    </row>
    <row r="675" spans="1:41" x14ac:dyDescent="0.3">
      <c r="A675" t="str">
        <f>"Trad IRN"</f>
        <v>Trad IRN</v>
      </c>
      <c r="B675" t="str">
        <f>"Bldg IRN"</f>
        <v>Bldg IRN</v>
      </c>
      <c r="C675" t="s">
        <v>41</v>
      </c>
      <c r="D675" t="s">
        <v>3</v>
      </c>
      <c r="E675" t="s">
        <v>80</v>
      </c>
      <c r="F675" t="s">
        <v>81</v>
      </c>
      <c r="G675" t="s">
        <v>82</v>
      </c>
      <c r="H675" t="s">
        <v>83</v>
      </c>
      <c r="I675" t="str">
        <f>"Trad IRN"</f>
        <v>Trad IRN</v>
      </c>
      <c r="J675" t="s">
        <v>43</v>
      </c>
      <c r="K675" t="s">
        <v>44</v>
      </c>
      <c r="L675" t="s">
        <v>45</v>
      </c>
      <c r="M675" t="s">
        <v>46</v>
      </c>
      <c r="N675" t="str">
        <f t="shared" si="70"/>
        <v>08/18/2022</v>
      </c>
      <c r="O675" t="str">
        <f t="shared" si="71"/>
        <v>12/31/2500</v>
      </c>
      <c r="P675">
        <v>1</v>
      </c>
      <c r="Q675">
        <v>1</v>
      </c>
      <c r="S675">
        <v>1</v>
      </c>
      <c r="T675">
        <v>1</v>
      </c>
      <c r="U675">
        <v>0</v>
      </c>
      <c r="V675" t="str">
        <f>"Trad IRN"</f>
        <v>Trad IRN</v>
      </c>
      <c r="W675">
        <v>100</v>
      </c>
      <c r="X675" t="s">
        <v>47</v>
      </c>
      <c r="Z675" t="s">
        <v>47</v>
      </c>
      <c r="AB675" t="str">
        <f>"04"</f>
        <v>04</v>
      </c>
      <c r="AC675" t="s">
        <v>48</v>
      </c>
      <c r="AD675" t="s">
        <v>49</v>
      </c>
      <c r="AE675" t="s">
        <v>50</v>
      </c>
      <c r="AF675">
        <v>0</v>
      </c>
      <c r="AG675" t="s">
        <v>56</v>
      </c>
      <c r="AH675" t="str">
        <f>"Trad IRN"</f>
        <v>Trad IRN</v>
      </c>
      <c r="AI675" t="str">
        <f>"Bldg IRN"</f>
        <v>Bldg IRN</v>
      </c>
      <c r="AJ675" t="s">
        <v>48</v>
      </c>
      <c r="AK675" t="s">
        <v>48</v>
      </c>
      <c r="AL675" t="s">
        <v>53</v>
      </c>
      <c r="AM675">
        <v>1113.0999999999999</v>
      </c>
      <c r="AN675">
        <v>1113.0999999999999</v>
      </c>
      <c r="AO675">
        <v>15</v>
      </c>
    </row>
    <row r="676" spans="1:41" x14ac:dyDescent="0.3">
      <c r="A676" t="str">
        <f>"Trad IRN"</f>
        <v>Trad IRN</v>
      </c>
      <c r="B676" t="str">
        <f>"Bldg IRN"</f>
        <v>Bldg IRN</v>
      </c>
      <c r="C676" t="s">
        <v>41</v>
      </c>
      <c r="D676" t="s">
        <v>3</v>
      </c>
      <c r="E676" t="s">
        <v>80</v>
      </c>
      <c r="F676" t="s">
        <v>81</v>
      </c>
      <c r="G676" t="s">
        <v>82</v>
      </c>
      <c r="H676" t="s">
        <v>83</v>
      </c>
      <c r="I676" t="str">
        <f>"Trad IRN"</f>
        <v>Trad IRN</v>
      </c>
      <c r="J676" t="s">
        <v>43</v>
      </c>
      <c r="K676" t="s">
        <v>44</v>
      </c>
      <c r="L676" t="s">
        <v>45</v>
      </c>
      <c r="M676" t="s">
        <v>46</v>
      </c>
      <c r="N676" t="str">
        <f t="shared" si="70"/>
        <v>08/18/2022</v>
      </c>
      <c r="O676" t="str">
        <f t="shared" si="71"/>
        <v>12/31/2500</v>
      </c>
      <c r="P676">
        <v>1</v>
      </c>
      <c r="Q676">
        <v>1</v>
      </c>
      <c r="S676">
        <v>0</v>
      </c>
      <c r="T676">
        <v>1</v>
      </c>
      <c r="U676">
        <v>0</v>
      </c>
      <c r="V676" t="str">
        <f>"Trad IRN"</f>
        <v>Trad IRN</v>
      </c>
      <c r="W676">
        <v>100</v>
      </c>
      <c r="X676" t="s">
        <v>47</v>
      </c>
      <c r="Z676" t="s">
        <v>47</v>
      </c>
      <c r="AB676" t="str">
        <f>"02"</f>
        <v>02</v>
      </c>
      <c r="AC676" t="s">
        <v>48</v>
      </c>
      <c r="AD676" t="s">
        <v>49</v>
      </c>
      <c r="AE676" t="s">
        <v>50</v>
      </c>
      <c r="AF676">
        <v>0</v>
      </c>
      <c r="AG676" t="s">
        <v>56</v>
      </c>
      <c r="AH676" t="str">
        <f>"Trad IRN"</f>
        <v>Trad IRN</v>
      </c>
      <c r="AI676" t="str">
        <f>"Bldg IRN"</f>
        <v>Bldg IRN</v>
      </c>
      <c r="AJ676" t="s">
        <v>48</v>
      </c>
      <c r="AK676" t="s">
        <v>48</v>
      </c>
      <c r="AL676" t="s">
        <v>53</v>
      </c>
      <c r="AM676">
        <v>1113.0999999999999</v>
      </c>
      <c r="AN676">
        <v>1113.0999999999999</v>
      </c>
      <c r="AO676">
        <v>15</v>
      </c>
    </row>
    <row r="677" spans="1:41" x14ac:dyDescent="0.3">
      <c r="A677" t="str">
        <f>"Trad IRN"</f>
        <v>Trad IRN</v>
      </c>
      <c r="B677" t="str">
        <f>"Bldg IRN"</f>
        <v>Bldg IRN</v>
      </c>
      <c r="C677" t="s">
        <v>41</v>
      </c>
      <c r="D677" t="s">
        <v>3</v>
      </c>
      <c r="E677" t="s">
        <v>80</v>
      </c>
      <c r="F677" t="s">
        <v>81</v>
      </c>
      <c r="G677" t="s">
        <v>82</v>
      </c>
      <c r="H677" t="s">
        <v>83</v>
      </c>
      <c r="I677" t="str">
        <f>"Trad IRN"</f>
        <v>Trad IRN</v>
      </c>
      <c r="J677" t="s">
        <v>43</v>
      </c>
      <c r="K677" t="s">
        <v>44</v>
      </c>
      <c r="L677" t="s">
        <v>45</v>
      </c>
      <c r="M677" t="s">
        <v>46</v>
      </c>
      <c r="N677" t="str">
        <f t="shared" si="70"/>
        <v>08/18/2022</v>
      </c>
      <c r="O677" t="str">
        <f t="shared" si="71"/>
        <v>12/31/2500</v>
      </c>
      <c r="P677">
        <v>1</v>
      </c>
      <c r="Q677">
        <v>1</v>
      </c>
      <c r="R677">
        <v>1</v>
      </c>
      <c r="S677">
        <v>0</v>
      </c>
      <c r="T677">
        <v>1</v>
      </c>
      <c r="U677">
        <v>0</v>
      </c>
      <c r="V677" t="str">
        <f>"Trad IRN"</f>
        <v>Trad IRN</v>
      </c>
      <c r="W677">
        <v>100</v>
      </c>
      <c r="X677" t="s">
        <v>47</v>
      </c>
      <c r="Z677" t="s">
        <v>47</v>
      </c>
      <c r="AB677" t="str">
        <f>"02"</f>
        <v>02</v>
      </c>
      <c r="AC677" t="str">
        <f>"15"</f>
        <v>15</v>
      </c>
      <c r="AD677" t="str">
        <f>"2"</f>
        <v>2</v>
      </c>
      <c r="AE677" t="s">
        <v>50</v>
      </c>
      <c r="AF677">
        <v>0</v>
      </c>
      <c r="AG677" t="s">
        <v>56</v>
      </c>
      <c r="AH677" t="str">
        <f>"Trad IRN"</f>
        <v>Trad IRN</v>
      </c>
      <c r="AI677" t="str">
        <f>"Bldg IRN"</f>
        <v>Bldg IRN</v>
      </c>
      <c r="AJ677" t="s">
        <v>48</v>
      </c>
      <c r="AK677" t="s">
        <v>48</v>
      </c>
      <c r="AL677" t="s">
        <v>53</v>
      </c>
      <c r="AM677">
        <v>1113.0999999999999</v>
      </c>
      <c r="AN677">
        <v>1113.0999999999999</v>
      </c>
      <c r="AO677">
        <v>15</v>
      </c>
    </row>
    <row r="678" spans="1:41" x14ac:dyDescent="0.3">
      <c r="A678" t="str">
        <f>"Trad IRN"</f>
        <v>Trad IRN</v>
      </c>
      <c r="B678" t="str">
        <f>"Bldg IRN"</f>
        <v>Bldg IRN</v>
      </c>
      <c r="C678" t="s">
        <v>41</v>
      </c>
      <c r="D678" t="s">
        <v>3</v>
      </c>
      <c r="E678" t="s">
        <v>80</v>
      </c>
      <c r="F678" t="s">
        <v>81</v>
      </c>
      <c r="G678" t="s">
        <v>82</v>
      </c>
      <c r="H678" t="s">
        <v>83</v>
      </c>
      <c r="I678" t="str">
        <f>"Trad IRN"</f>
        <v>Trad IRN</v>
      </c>
      <c r="J678" t="s">
        <v>43</v>
      </c>
      <c r="K678" t="s">
        <v>44</v>
      </c>
      <c r="L678" t="s">
        <v>45</v>
      </c>
      <c r="M678" t="s">
        <v>46</v>
      </c>
      <c r="N678" t="str">
        <f t="shared" si="70"/>
        <v>08/18/2022</v>
      </c>
      <c r="O678" t="str">
        <f t="shared" si="71"/>
        <v>12/31/2500</v>
      </c>
      <c r="P678">
        <v>1</v>
      </c>
      <c r="Q678">
        <v>1</v>
      </c>
      <c r="S678">
        <v>0</v>
      </c>
      <c r="T678">
        <v>1</v>
      </c>
      <c r="U678">
        <v>0</v>
      </c>
      <c r="V678" t="str">
        <f>"Trad IRN"</f>
        <v>Trad IRN</v>
      </c>
      <c r="W678">
        <v>100</v>
      </c>
      <c r="X678" t="s">
        <v>47</v>
      </c>
      <c r="Z678" t="s">
        <v>47</v>
      </c>
      <c r="AB678" t="str">
        <f>"04"</f>
        <v>04</v>
      </c>
      <c r="AC678" t="s">
        <v>48</v>
      </c>
      <c r="AD678" t="s">
        <v>49</v>
      </c>
      <c r="AE678" t="s">
        <v>50</v>
      </c>
      <c r="AF678">
        <v>0</v>
      </c>
      <c r="AG678" t="s">
        <v>56</v>
      </c>
      <c r="AH678" t="str">
        <f>"Trad IRN"</f>
        <v>Trad IRN</v>
      </c>
      <c r="AI678" t="str">
        <f>"Bldg IRN"</f>
        <v>Bldg IRN</v>
      </c>
      <c r="AJ678" t="s">
        <v>48</v>
      </c>
      <c r="AK678" t="s">
        <v>48</v>
      </c>
      <c r="AL678" t="s">
        <v>53</v>
      </c>
      <c r="AM678">
        <v>1113.0999999999999</v>
      </c>
      <c r="AN678">
        <v>1113.0999999999999</v>
      </c>
      <c r="AO678">
        <v>15</v>
      </c>
    </row>
    <row r="679" spans="1:41" x14ac:dyDescent="0.3">
      <c r="A679" t="str">
        <f>"Trad IRN"</f>
        <v>Trad IRN</v>
      </c>
      <c r="B679" t="str">
        <f>"Bldg IRN"</f>
        <v>Bldg IRN</v>
      </c>
      <c r="C679" t="s">
        <v>41</v>
      </c>
      <c r="D679" t="s">
        <v>3</v>
      </c>
      <c r="E679" t="s">
        <v>80</v>
      </c>
      <c r="F679" t="s">
        <v>81</v>
      </c>
      <c r="G679" t="s">
        <v>82</v>
      </c>
      <c r="H679" t="s">
        <v>83</v>
      </c>
      <c r="I679" t="str">
        <f>"Trad IRN"</f>
        <v>Trad IRN</v>
      </c>
      <c r="J679" t="s">
        <v>43</v>
      </c>
      <c r="K679" t="s">
        <v>44</v>
      </c>
      <c r="L679" t="s">
        <v>45</v>
      </c>
      <c r="M679" t="s">
        <v>46</v>
      </c>
      <c r="N679" t="str">
        <f t="shared" si="70"/>
        <v>08/18/2022</v>
      </c>
      <c r="O679" t="str">
        <f t="shared" si="71"/>
        <v>12/31/2500</v>
      </c>
      <c r="P679">
        <v>1</v>
      </c>
      <c r="Q679">
        <v>1</v>
      </c>
      <c r="S679">
        <v>0</v>
      </c>
      <c r="T679">
        <v>1</v>
      </c>
      <c r="U679">
        <v>0</v>
      </c>
      <c r="V679" t="str">
        <f>"Trad IRN"</f>
        <v>Trad IRN</v>
      </c>
      <c r="W679">
        <v>100</v>
      </c>
      <c r="X679" t="s">
        <v>47</v>
      </c>
      <c r="Z679" t="s">
        <v>47</v>
      </c>
      <c r="AB679" t="str">
        <f>"04"</f>
        <v>04</v>
      </c>
      <c r="AC679" t="s">
        <v>48</v>
      </c>
      <c r="AD679" t="s">
        <v>49</v>
      </c>
      <c r="AE679" t="s">
        <v>50</v>
      </c>
      <c r="AF679">
        <v>0</v>
      </c>
      <c r="AG679" t="s">
        <v>56</v>
      </c>
      <c r="AH679" t="str">
        <f>"Trad IRN"</f>
        <v>Trad IRN</v>
      </c>
      <c r="AI679" t="str">
        <f>"Bldg IRN"</f>
        <v>Bldg IRN</v>
      </c>
      <c r="AJ679" t="s">
        <v>48</v>
      </c>
      <c r="AK679" t="s">
        <v>48</v>
      </c>
      <c r="AL679" t="s">
        <v>53</v>
      </c>
      <c r="AM679">
        <v>1113.0999999999999</v>
      </c>
      <c r="AN679">
        <v>1113.0999999999999</v>
      </c>
      <c r="AO679">
        <v>15</v>
      </c>
    </row>
    <row r="680" spans="1:41" x14ac:dyDescent="0.3">
      <c r="A680" t="str">
        <f>"Trad IRN"</f>
        <v>Trad IRN</v>
      </c>
      <c r="B680" t="str">
        <f>"Bldg IRN"</f>
        <v>Bldg IRN</v>
      </c>
      <c r="C680" t="s">
        <v>41</v>
      </c>
      <c r="D680" t="s">
        <v>3</v>
      </c>
      <c r="E680" t="s">
        <v>80</v>
      </c>
      <c r="F680" t="s">
        <v>81</v>
      </c>
      <c r="G680" t="s">
        <v>82</v>
      </c>
      <c r="H680" t="s">
        <v>83</v>
      </c>
      <c r="I680" t="str">
        <f>"Trad IRN"</f>
        <v>Trad IRN</v>
      </c>
      <c r="J680" t="s">
        <v>43</v>
      </c>
      <c r="K680" t="s">
        <v>44</v>
      </c>
      <c r="L680" t="s">
        <v>45</v>
      </c>
      <c r="M680" t="s">
        <v>46</v>
      </c>
      <c r="N680" t="str">
        <f t="shared" si="70"/>
        <v>08/18/2022</v>
      </c>
      <c r="O680" t="str">
        <f t="shared" si="71"/>
        <v>12/31/2500</v>
      </c>
      <c r="P680">
        <v>1</v>
      </c>
      <c r="Q680">
        <v>1</v>
      </c>
      <c r="S680">
        <v>0</v>
      </c>
      <c r="T680">
        <v>1</v>
      </c>
      <c r="U680">
        <v>0</v>
      </c>
      <c r="V680" t="str">
        <f>"Trad IRN"</f>
        <v>Trad IRN</v>
      </c>
      <c r="W680">
        <v>100</v>
      </c>
      <c r="X680" t="s">
        <v>47</v>
      </c>
      <c r="Z680" t="s">
        <v>47</v>
      </c>
      <c r="AB680" t="str">
        <f>"02"</f>
        <v>02</v>
      </c>
      <c r="AC680" t="s">
        <v>48</v>
      </c>
      <c r="AD680" t="s">
        <v>49</v>
      </c>
      <c r="AE680" t="s">
        <v>50</v>
      </c>
      <c r="AF680">
        <v>0</v>
      </c>
      <c r="AG680" t="s">
        <v>56</v>
      </c>
      <c r="AH680" t="str">
        <f>"Trad IRN"</f>
        <v>Trad IRN</v>
      </c>
      <c r="AI680" t="str">
        <f>"Bldg IRN"</f>
        <v>Bldg IRN</v>
      </c>
      <c r="AJ680" t="s">
        <v>48</v>
      </c>
      <c r="AK680" t="s">
        <v>48</v>
      </c>
      <c r="AL680" t="s">
        <v>53</v>
      </c>
      <c r="AM680">
        <v>1113.0999999999999</v>
      </c>
      <c r="AN680">
        <v>1113.0999999999999</v>
      </c>
      <c r="AO680">
        <v>15</v>
      </c>
    </row>
    <row r="681" spans="1:41" x14ac:dyDescent="0.3">
      <c r="A681" t="str">
        <f>"Trad IRN"</f>
        <v>Trad IRN</v>
      </c>
      <c r="B681" t="str">
        <f>"Bldg IRN"</f>
        <v>Bldg IRN</v>
      </c>
      <c r="C681" t="s">
        <v>41</v>
      </c>
      <c r="D681" t="s">
        <v>3</v>
      </c>
      <c r="E681" t="s">
        <v>80</v>
      </c>
      <c r="F681" t="s">
        <v>81</v>
      </c>
      <c r="G681" t="s">
        <v>82</v>
      </c>
      <c r="H681" t="s">
        <v>83</v>
      </c>
      <c r="I681" t="str">
        <f>"Trad IRN"</f>
        <v>Trad IRN</v>
      </c>
      <c r="J681" t="s">
        <v>43</v>
      </c>
      <c r="K681" t="s">
        <v>44</v>
      </c>
      <c r="L681" t="s">
        <v>45</v>
      </c>
      <c r="M681" t="s">
        <v>46</v>
      </c>
      <c r="N681" t="str">
        <f t="shared" si="70"/>
        <v>08/18/2022</v>
      </c>
      <c r="O681" t="str">
        <f t="shared" si="71"/>
        <v>12/31/2500</v>
      </c>
      <c r="P681">
        <v>1</v>
      </c>
      <c r="Q681">
        <v>1</v>
      </c>
      <c r="S681">
        <v>0</v>
      </c>
      <c r="T681">
        <v>1</v>
      </c>
      <c r="U681">
        <v>0</v>
      </c>
      <c r="V681" t="str">
        <f>"Trad IRN"</f>
        <v>Trad IRN</v>
      </c>
      <c r="W681">
        <v>100</v>
      </c>
      <c r="X681" t="s">
        <v>47</v>
      </c>
      <c r="Z681" t="s">
        <v>47</v>
      </c>
      <c r="AB681" t="s">
        <v>57</v>
      </c>
      <c r="AC681" t="s">
        <v>48</v>
      </c>
      <c r="AD681" t="s">
        <v>49</v>
      </c>
      <c r="AE681" t="s">
        <v>55</v>
      </c>
      <c r="AF681">
        <v>0</v>
      </c>
      <c r="AG681" t="s">
        <v>56</v>
      </c>
      <c r="AH681" t="str">
        <f>"Trad IRN"</f>
        <v>Trad IRN</v>
      </c>
      <c r="AI681" t="str">
        <f>"Bldg IRN"</f>
        <v>Bldg IRN</v>
      </c>
      <c r="AJ681" t="s">
        <v>48</v>
      </c>
      <c r="AK681" t="s">
        <v>48</v>
      </c>
      <c r="AL681" t="s">
        <v>53</v>
      </c>
      <c r="AM681">
        <v>1113.0999999999999</v>
      </c>
      <c r="AN681">
        <v>1113.0999999999999</v>
      </c>
      <c r="AO681">
        <v>15</v>
      </c>
    </row>
    <row r="682" spans="1:41" x14ac:dyDescent="0.3">
      <c r="A682" t="str">
        <f>"Trad IRN"</f>
        <v>Trad IRN</v>
      </c>
      <c r="B682" t="str">
        <f>"Bldg IRN"</f>
        <v>Bldg IRN</v>
      </c>
      <c r="C682" t="s">
        <v>41</v>
      </c>
      <c r="D682" t="s">
        <v>3</v>
      </c>
      <c r="E682" t="s">
        <v>80</v>
      </c>
      <c r="F682" t="s">
        <v>81</v>
      </c>
      <c r="G682" t="s">
        <v>82</v>
      </c>
      <c r="H682" t="s">
        <v>83</v>
      </c>
      <c r="I682" t="str">
        <f>"Trad IRN"</f>
        <v>Trad IRN</v>
      </c>
      <c r="J682" t="s">
        <v>43</v>
      </c>
      <c r="K682" t="s">
        <v>44</v>
      </c>
      <c r="L682" t="s">
        <v>45</v>
      </c>
      <c r="M682" t="s">
        <v>46</v>
      </c>
      <c r="N682" t="str">
        <f t="shared" si="70"/>
        <v>08/18/2022</v>
      </c>
      <c r="O682" t="str">
        <f t="shared" si="71"/>
        <v>12/31/2500</v>
      </c>
      <c r="P682">
        <v>1</v>
      </c>
      <c r="Q682">
        <v>1</v>
      </c>
      <c r="S682">
        <v>0</v>
      </c>
      <c r="T682">
        <v>1</v>
      </c>
      <c r="U682">
        <v>0</v>
      </c>
      <c r="V682" t="s">
        <v>84</v>
      </c>
      <c r="W682">
        <v>100</v>
      </c>
      <c r="X682" t="s">
        <v>47</v>
      </c>
      <c r="Z682" t="s">
        <v>47</v>
      </c>
      <c r="AB682" t="str">
        <f>"03"</f>
        <v>03</v>
      </c>
      <c r="AC682" t="s">
        <v>48</v>
      </c>
      <c r="AD682" t="s">
        <v>49</v>
      </c>
      <c r="AE682" t="s">
        <v>55</v>
      </c>
      <c r="AF682">
        <v>0</v>
      </c>
      <c r="AG682" t="s">
        <v>56</v>
      </c>
      <c r="AH682" t="str">
        <f>"Trad IRN"</f>
        <v>Trad IRN</v>
      </c>
      <c r="AI682" t="str">
        <f>"Bldg IRN"</f>
        <v>Bldg IRN</v>
      </c>
      <c r="AJ682" t="s">
        <v>48</v>
      </c>
      <c r="AK682" t="s">
        <v>48</v>
      </c>
      <c r="AL682" t="s">
        <v>53</v>
      </c>
      <c r="AM682">
        <v>1113.0999999999999</v>
      </c>
      <c r="AN682">
        <v>1113.0999999999999</v>
      </c>
      <c r="AO682">
        <v>15</v>
      </c>
    </row>
    <row r="683" spans="1:41" x14ac:dyDescent="0.3">
      <c r="A683" t="str">
        <f>"Trad IRN"</f>
        <v>Trad IRN</v>
      </c>
      <c r="B683" t="str">
        <f>"Bldg IRN"</f>
        <v>Bldg IRN</v>
      </c>
      <c r="C683" t="s">
        <v>41</v>
      </c>
      <c r="D683" t="s">
        <v>3</v>
      </c>
      <c r="E683" t="s">
        <v>80</v>
      </c>
      <c r="F683" t="s">
        <v>81</v>
      </c>
      <c r="G683" t="s">
        <v>82</v>
      </c>
      <c r="H683" t="s">
        <v>83</v>
      </c>
      <c r="I683" t="str">
        <f>"Trad IRN"</f>
        <v>Trad IRN</v>
      </c>
      <c r="J683" t="s">
        <v>43</v>
      </c>
      <c r="K683" t="s">
        <v>44</v>
      </c>
      <c r="L683" t="s">
        <v>45</v>
      </c>
      <c r="M683" t="s">
        <v>46</v>
      </c>
      <c r="N683" t="str">
        <f t="shared" si="70"/>
        <v>08/18/2022</v>
      </c>
      <c r="O683" t="str">
        <f t="shared" si="71"/>
        <v>12/31/2500</v>
      </c>
      <c r="P683">
        <v>1</v>
      </c>
      <c r="Q683">
        <v>1</v>
      </c>
      <c r="S683">
        <v>0</v>
      </c>
      <c r="T683">
        <v>1</v>
      </c>
      <c r="U683">
        <v>0</v>
      </c>
      <c r="V683" t="s">
        <v>84</v>
      </c>
      <c r="W683">
        <v>100</v>
      </c>
      <c r="X683" t="s">
        <v>47</v>
      </c>
      <c r="Z683" t="s">
        <v>47</v>
      </c>
      <c r="AB683" t="str">
        <f>"02"</f>
        <v>02</v>
      </c>
      <c r="AC683" t="s">
        <v>48</v>
      </c>
      <c r="AD683" t="s">
        <v>49</v>
      </c>
      <c r="AE683" t="s">
        <v>55</v>
      </c>
      <c r="AF683">
        <v>0</v>
      </c>
      <c r="AG683" t="s">
        <v>56</v>
      </c>
      <c r="AH683" t="str">
        <f>"Trad IRN"</f>
        <v>Trad IRN</v>
      </c>
      <c r="AI683" t="str">
        <f>"Bldg IRN"</f>
        <v>Bldg IRN</v>
      </c>
      <c r="AJ683" t="s">
        <v>48</v>
      </c>
      <c r="AK683" t="s">
        <v>48</v>
      </c>
      <c r="AL683" t="s">
        <v>53</v>
      </c>
      <c r="AM683">
        <v>1113.0999999999999</v>
      </c>
      <c r="AN683">
        <v>1113.0999999999999</v>
      </c>
      <c r="AO683">
        <v>15</v>
      </c>
    </row>
    <row r="684" spans="1:41" x14ac:dyDescent="0.3">
      <c r="A684" t="str">
        <f>"Trad IRN"</f>
        <v>Trad IRN</v>
      </c>
      <c r="B684" t="str">
        <f>"Bldg IRN"</f>
        <v>Bldg IRN</v>
      </c>
      <c r="C684" t="s">
        <v>41</v>
      </c>
      <c r="D684" t="s">
        <v>3</v>
      </c>
      <c r="E684" t="s">
        <v>80</v>
      </c>
      <c r="F684" t="s">
        <v>81</v>
      </c>
      <c r="G684" t="s">
        <v>82</v>
      </c>
      <c r="H684" t="s">
        <v>83</v>
      </c>
      <c r="I684" t="str">
        <f>"Trad IRN"</f>
        <v>Trad IRN</v>
      </c>
      <c r="J684" t="s">
        <v>43</v>
      </c>
      <c r="K684" t="s">
        <v>44</v>
      </c>
      <c r="L684" t="s">
        <v>45</v>
      </c>
      <c r="M684" t="s">
        <v>46</v>
      </c>
      <c r="N684" t="str">
        <f t="shared" si="70"/>
        <v>08/18/2022</v>
      </c>
      <c r="O684" t="str">
        <f t="shared" si="71"/>
        <v>12/31/2500</v>
      </c>
      <c r="P684">
        <v>1</v>
      </c>
      <c r="Q684">
        <v>1</v>
      </c>
      <c r="S684">
        <v>0</v>
      </c>
      <c r="T684">
        <v>1</v>
      </c>
      <c r="U684">
        <v>0</v>
      </c>
      <c r="V684" t="str">
        <f>"Trad IRN"</f>
        <v>Trad IRN</v>
      </c>
      <c r="W684">
        <v>100</v>
      </c>
      <c r="X684" t="s">
        <v>47</v>
      </c>
      <c r="Z684" t="s">
        <v>47</v>
      </c>
      <c r="AB684" t="str">
        <f>"01"</f>
        <v>01</v>
      </c>
      <c r="AC684" t="s">
        <v>48</v>
      </c>
      <c r="AD684" t="s">
        <v>49</v>
      </c>
      <c r="AE684" t="s">
        <v>50</v>
      </c>
      <c r="AF684">
        <v>0</v>
      </c>
      <c r="AG684" t="s">
        <v>56</v>
      </c>
      <c r="AH684" t="str">
        <f>"Trad IRN"</f>
        <v>Trad IRN</v>
      </c>
      <c r="AI684" t="str">
        <f>"Bldg IRN"</f>
        <v>Bldg IRN</v>
      </c>
      <c r="AJ684" t="s">
        <v>48</v>
      </c>
      <c r="AK684" t="s">
        <v>48</v>
      </c>
      <c r="AL684" t="s">
        <v>53</v>
      </c>
      <c r="AM684">
        <v>1113.0999999999999</v>
      </c>
      <c r="AN684">
        <v>1113.0999999999999</v>
      </c>
      <c r="AO684">
        <v>15</v>
      </c>
    </row>
    <row r="685" spans="1:41" x14ac:dyDescent="0.3">
      <c r="A685" t="str">
        <f>"Trad IRN"</f>
        <v>Trad IRN</v>
      </c>
      <c r="B685" t="str">
        <f>"Bldg IRN"</f>
        <v>Bldg IRN</v>
      </c>
      <c r="C685" t="s">
        <v>41</v>
      </c>
      <c r="D685" t="s">
        <v>3</v>
      </c>
      <c r="E685" t="s">
        <v>80</v>
      </c>
      <c r="F685" t="s">
        <v>81</v>
      </c>
      <c r="G685" t="s">
        <v>82</v>
      </c>
      <c r="H685" t="s">
        <v>83</v>
      </c>
      <c r="I685" t="str">
        <f>"Trad IRN"</f>
        <v>Trad IRN</v>
      </c>
      <c r="J685" t="s">
        <v>43</v>
      </c>
      <c r="K685" t="s">
        <v>44</v>
      </c>
      <c r="L685" t="s">
        <v>45</v>
      </c>
      <c r="M685" t="s">
        <v>46</v>
      </c>
      <c r="N685" t="str">
        <f t="shared" si="70"/>
        <v>08/18/2022</v>
      </c>
      <c r="O685" t="str">
        <f t="shared" si="71"/>
        <v>12/31/2500</v>
      </c>
      <c r="P685">
        <v>1</v>
      </c>
      <c r="Q685">
        <v>1</v>
      </c>
      <c r="R685">
        <v>1</v>
      </c>
      <c r="S685">
        <v>0</v>
      </c>
      <c r="T685">
        <v>1</v>
      </c>
      <c r="U685">
        <v>0</v>
      </c>
      <c r="V685" t="str">
        <f>"Trad IRN"</f>
        <v>Trad IRN</v>
      </c>
      <c r="W685">
        <v>100</v>
      </c>
      <c r="X685" t="s">
        <v>47</v>
      </c>
      <c r="Z685" t="s">
        <v>47</v>
      </c>
      <c r="AB685" t="str">
        <f>"04"</f>
        <v>04</v>
      </c>
      <c r="AC685" t="str">
        <f>"15"</f>
        <v>15</v>
      </c>
      <c r="AD685" t="str">
        <f>"2"</f>
        <v>2</v>
      </c>
      <c r="AE685" t="s">
        <v>50</v>
      </c>
      <c r="AF685">
        <v>0</v>
      </c>
      <c r="AG685" t="s">
        <v>56</v>
      </c>
      <c r="AH685" t="str">
        <f>"Trad IRN"</f>
        <v>Trad IRN</v>
      </c>
      <c r="AI685" t="str">
        <f>"Bldg IRN"</f>
        <v>Bldg IRN</v>
      </c>
      <c r="AJ685" t="s">
        <v>48</v>
      </c>
      <c r="AK685" t="s">
        <v>48</v>
      </c>
      <c r="AL685" t="s">
        <v>53</v>
      </c>
      <c r="AM685">
        <v>1113.0999999999999</v>
      </c>
      <c r="AN685">
        <v>1113.0999999999999</v>
      </c>
      <c r="AO685">
        <v>15</v>
      </c>
    </row>
    <row r="686" spans="1:41" x14ac:dyDescent="0.3">
      <c r="A686" t="str">
        <f>"Trad IRN"</f>
        <v>Trad IRN</v>
      </c>
      <c r="B686" t="str">
        <f>"Bldg IRN"</f>
        <v>Bldg IRN</v>
      </c>
      <c r="C686" t="s">
        <v>41</v>
      </c>
      <c r="D686" t="s">
        <v>3</v>
      </c>
      <c r="E686" t="s">
        <v>80</v>
      </c>
      <c r="F686" t="s">
        <v>81</v>
      </c>
      <c r="G686" t="s">
        <v>82</v>
      </c>
      <c r="H686" t="s">
        <v>83</v>
      </c>
      <c r="I686" t="str">
        <f>"Trad IRN"</f>
        <v>Trad IRN</v>
      </c>
      <c r="J686" t="s">
        <v>43</v>
      </c>
      <c r="K686" t="s">
        <v>44</v>
      </c>
      <c r="L686" t="s">
        <v>45</v>
      </c>
      <c r="M686" t="s">
        <v>46</v>
      </c>
      <c r="N686" t="str">
        <f t="shared" si="70"/>
        <v>08/18/2022</v>
      </c>
      <c r="O686" t="str">
        <f t="shared" si="71"/>
        <v>12/31/2500</v>
      </c>
      <c r="P686">
        <v>1</v>
      </c>
      <c r="Q686">
        <v>1</v>
      </c>
      <c r="S686">
        <v>1</v>
      </c>
      <c r="T686">
        <v>1</v>
      </c>
      <c r="U686">
        <v>0</v>
      </c>
      <c r="V686" t="str">
        <f>"Trad IRN"</f>
        <v>Trad IRN</v>
      </c>
      <c r="W686">
        <v>100</v>
      </c>
      <c r="X686" t="s">
        <v>47</v>
      </c>
      <c r="Z686" t="s">
        <v>47</v>
      </c>
      <c r="AB686" t="str">
        <f>"05"</f>
        <v>05</v>
      </c>
      <c r="AC686" t="s">
        <v>48</v>
      </c>
      <c r="AD686" t="s">
        <v>49</v>
      </c>
      <c r="AE686" t="s">
        <v>50</v>
      </c>
      <c r="AF686">
        <v>0</v>
      </c>
      <c r="AG686" t="s">
        <v>56</v>
      </c>
      <c r="AH686" t="str">
        <f>"Trad IRN"</f>
        <v>Trad IRN</v>
      </c>
      <c r="AI686" t="str">
        <f>"Bldg IRN"</f>
        <v>Bldg IRN</v>
      </c>
      <c r="AJ686" t="s">
        <v>48</v>
      </c>
      <c r="AK686" t="s">
        <v>48</v>
      </c>
      <c r="AL686" t="s">
        <v>53</v>
      </c>
      <c r="AM686">
        <v>1113.0999999999999</v>
      </c>
      <c r="AN686">
        <v>1113.0999999999999</v>
      </c>
      <c r="AO686">
        <v>15</v>
      </c>
    </row>
    <row r="687" spans="1:41" x14ac:dyDescent="0.3">
      <c r="A687" t="str">
        <f>"Trad IRN"</f>
        <v>Trad IRN</v>
      </c>
      <c r="B687" t="str">
        <f>"Bldg IRN"</f>
        <v>Bldg IRN</v>
      </c>
      <c r="C687" t="s">
        <v>41</v>
      </c>
      <c r="D687" t="s">
        <v>3</v>
      </c>
      <c r="E687" t="s">
        <v>80</v>
      </c>
      <c r="F687" t="s">
        <v>81</v>
      </c>
      <c r="G687" t="s">
        <v>82</v>
      </c>
      <c r="H687" t="s">
        <v>83</v>
      </c>
      <c r="I687" t="str">
        <f>"Trad IRN"</f>
        <v>Trad IRN</v>
      </c>
      <c r="J687" t="s">
        <v>43</v>
      </c>
      <c r="K687" t="s">
        <v>44</v>
      </c>
      <c r="L687" t="s">
        <v>45</v>
      </c>
      <c r="M687" t="s">
        <v>46</v>
      </c>
      <c r="N687" t="str">
        <f t="shared" si="70"/>
        <v>08/18/2022</v>
      </c>
      <c r="O687" t="str">
        <f t="shared" si="71"/>
        <v>12/31/2500</v>
      </c>
      <c r="P687">
        <v>1</v>
      </c>
      <c r="Q687">
        <v>1</v>
      </c>
      <c r="S687">
        <v>0</v>
      </c>
      <c r="T687">
        <v>1</v>
      </c>
      <c r="U687">
        <v>0</v>
      </c>
      <c r="V687" t="str">
        <f>"Trad IRN"</f>
        <v>Trad IRN</v>
      </c>
      <c r="W687">
        <v>100</v>
      </c>
      <c r="X687" t="s">
        <v>47</v>
      </c>
      <c r="Z687" t="s">
        <v>47</v>
      </c>
      <c r="AB687" t="s">
        <v>57</v>
      </c>
      <c r="AC687" t="s">
        <v>48</v>
      </c>
      <c r="AD687" t="s">
        <v>49</v>
      </c>
      <c r="AE687" t="s">
        <v>50</v>
      </c>
      <c r="AF687">
        <v>0</v>
      </c>
      <c r="AG687" t="s">
        <v>56</v>
      </c>
      <c r="AH687" t="str">
        <f>"Trad IRN"</f>
        <v>Trad IRN</v>
      </c>
      <c r="AI687" t="str">
        <f>"Bldg IRN"</f>
        <v>Bldg IRN</v>
      </c>
      <c r="AJ687" t="s">
        <v>48</v>
      </c>
      <c r="AK687" t="s">
        <v>48</v>
      </c>
      <c r="AL687" t="s">
        <v>53</v>
      </c>
      <c r="AM687">
        <v>1113.0999999999999</v>
      </c>
      <c r="AN687">
        <v>1113.0999999999999</v>
      </c>
      <c r="AO687">
        <v>15</v>
      </c>
    </row>
    <row r="688" spans="1:41" x14ac:dyDescent="0.3">
      <c r="A688" t="str">
        <f>"Trad IRN"</f>
        <v>Trad IRN</v>
      </c>
      <c r="B688" t="str">
        <f>"Bldg IRN"</f>
        <v>Bldg IRN</v>
      </c>
      <c r="C688" t="s">
        <v>41</v>
      </c>
      <c r="D688" t="s">
        <v>3</v>
      </c>
      <c r="E688" t="s">
        <v>80</v>
      </c>
      <c r="F688" t="s">
        <v>81</v>
      </c>
      <c r="G688" t="s">
        <v>82</v>
      </c>
      <c r="H688" t="s">
        <v>83</v>
      </c>
      <c r="I688" t="str">
        <f>"Trad IRN"</f>
        <v>Trad IRN</v>
      </c>
      <c r="J688" t="s">
        <v>43</v>
      </c>
      <c r="K688" t="s">
        <v>44</v>
      </c>
      <c r="L688" t="s">
        <v>45</v>
      </c>
      <c r="M688" t="s">
        <v>46</v>
      </c>
      <c r="N688" t="str">
        <f t="shared" si="70"/>
        <v>08/18/2022</v>
      </c>
      <c r="O688" t="str">
        <f t="shared" si="71"/>
        <v>12/31/2500</v>
      </c>
      <c r="P688">
        <v>1</v>
      </c>
      <c r="Q688">
        <v>1</v>
      </c>
      <c r="S688">
        <v>1</v>
      </c>
      <c r="T688">
        <v>1</v>
      </c>
      <c r="U688">
        <v>0</v>
      </c>
      <c r="V688" t="str">
        <f>"Trad IRN"</f>
        <v>Trad IRN</v>
      </c>
      <c r="W688">
        <v>100</v>
      </c>
      <c r="X688" t="s">
        <v>47</v>
      </c>
      <c r="Z688" t="s">
        <v>47</v>
      </c>
      <c r="AB688" t="str">
        <f>"04"</f>
        <v>04</v>
      </c>
      <c r="AC688" t="s">
        <v>48</v>
      </c>
      <c r="AD688" t="s">
        <v>49</v>
      </c>
      <c r="AE688" t="s">
        <v>50</v>
      </c>
      <c r="AF688">
        <v>0</v>
      </c>
      <c r="AG688" t="s">
        <v>56</v>
      </c>
      <c r="AH688" t="str">
        <f>"Trad IRN"</f>
        <v>Trad IRN</v>
      </c>
      <c r="AI688" t="str">
        <f>"Bldg IRN"</f>
        <v>Bldg IRN</v>
      </c>
      <c r="AJ688" t="s">
        <v>48</v>
      </c>
      <c r="AK688" t="s">
        <v>48</v>
      </c>
      <c r="AL688" t="s">
        <v>53</v>
      </c>
      <c r="AM688">
        <v>1113.0999999999999</v>
      </c>
      <c r="AN688">
        <v>1113.0999999999999</v>
      </c>
      <c r="AO688">
        <v>15</v>
      </c>
    </row>
    <row r="689" spans="1:41" x14ac:dyDescent="0.3">
      <c r="A689" t="str">
        <f>"Trad IRN"</f>
        <v>Trad IRN</v>
      </c>
      <c r="B689" t="str">
        <f>"Bldg IRN"</f>
        <v>Bldg IRN</v>
      </c>
      <c r="C689" t="s">
        <v>41</v>
      </c>
      <c r="D689" t="s">
        <v>3</v>
      </c>
      <c r="E689" t="s">
        <v>80</v>
      </c>
      <c r="F689" t="s">
        <v>81</v>
      </c>
      <c r="G689" t="s">
        <v>82</v>
      </c>
      <c r="H689" t="s">
        <v>83</v>
      </c>
      <c r="I689" t="str">
        <f>"Trad IRN"</f>
        <v>Trad IRN</v>
      </c>
      <c r="J689" t="s">
        <v>43</v>
      </c>
      <c r="K689" t="s">
        <v>44</v>
      </c>
      <c r="L689" t="s">
        <v>45</v>
      </c>
      <c r="M689" t="s">
        <v>46</v>
      </c>
      <c r="N689" t="str">
        <f t="shared" si="70"/>
        <v>08/18/2022</v>
      </c>
      <c r="O689" t="str">
        <f t="shared" si="71"/>
        <v>12/31/2500</v>
      </c>
      <c r="P689">
        <v>1</v>
      </c>
      <c r="Q689">
        <v>1</v>
      </c>
      <c r="R689">
        <v>1</v>
      </c>
      <c r="S689">
        <v>1</v>
      </c>
      <c r="T689">
        <v>1</v>
      </c>
      <c r="U689">
        <v>0</v>
      </c>
      <c r="V689" t="str">
        <f>"Trad IRN"</f>
        <v>Trad IRN</v>
      </c>
      <c r="W689">
        <v>100</v>
      </c>
      <c r="X689" t="s">
        <v>47</v>
      </c>
      <c r="Z689" t="s">
        <v>47</v>
      </c>
      <c r="AB689" t="str">
        <f>"05"</f>
        <v>05</v>
      </c>
      <c r="AC689" t="str">
        <f>"10"</f>
        <v>10</v>
      </c>
      <c r="AD689" t="str">
        <f>"2"</f>
        <v>2</v>
      </c>
      <c r="AE689" t="s">
        <v>50</v>
      </c>
      <c r="AF689">
        <v>0</v>
      </c>
      <c r="AG689" t="s">
        <v>56</v>
      </c>
      <c r="AH689" t="str">
        <f>"Trad IRN"</f>
        <v>Trad IRN</v>
      </c>
      <c r="AI689" t="str">
        <f>"Bldg IRN"</f>
        <v>Bldg IRN</v>
      </c>
      <c r="AJ689" t="s">
        <v>48</v>
      </c>
      <c r="AK689" t="s">
        <v>48</v>
      </c>
      <c r="AL689" t="s">
        <v>53</v>
      </c>
      <c r="AM689">
        <v>1113.0999999999999</v>
      </c>
      <c r="AN689">
        <v>1113.0999999999999</v>
      </c>
      <c r="AO689">
        <v>15</v>
      </c>
    </row>
    <row r="690" spans="1:41" x14ac:dyDescent="0.3">
      <c r="A690" t="str">
        <f>"Trad IRN"</f>
        <v>Trad IRN</v>
      </c>
      <c r="B690" t="str">
        <f>"Bldg IRN"</f>
        <v>Bldg IRN</v>
      </c>
      <c r="C690" t="s">
        <v>41</v>
      </c>
      <c r="D690" t="s">
        <v>3</v>
      </c>
      <c r="E690" t="s">
        <v>80</v>
      </c>
      <c r="F690" t="s">
        <v>81</v>
      </c>
      <c r="G690" t="s">
        <v>82</v>
      </c>
      <c r="H690" t="s">
        <v>83</v>
      </c>
      <c r="I690" t="str">
        <f>"Trad IRN"</f>
        <v>Trad IRN</v>
      </c>
      <c r="J690" t="s">
        <v>43</v>
      </c>
      <c r="K690" t="s">
        <v>44</v>
      </c>
      <c r="L690" t="s">
        <v>45</v>
      </c>
      <c r="M690" t="s">
        <v>46</v>
      </c>
      <c r="N690" t="str">
        <f t="shared" si="70"/>
        <v>08/18/2022</v>
      </c>
      <c r="O690" t="str">
        <f t="shared" si="71"/>
        <v>12/31/2500</v>
      </c>
      <c r="P690">
        <v>1</v>
      </c>
      <c r="Q690">
        <v>1</v>
      </c>
      <c r="S690">
        <v>0</v>
      </c>
      <c r="T690">
        <v>1</v>
      </c>
      <c r="U690">
        <v>0</v>
      </c>
      <c r="V690" t="str">
        <f>"Trad IRN"</f>
        <v>Trad IRN</v>
      </c>
      <c r="W690">
        <v>100</v>
      </c>
      <c r="X690" t="s">
        <v>47</v>
      </c>
      <c r="Z690" t="s">
        <v>47</v>
      </c>
      <c r="AB690" t="str">
        <f>"01"</f>
        <v>01</v>
      </c>
      <c r="AC690" t="s">
        <v>48</v>
      </c>
      <c r="AD690" t="s">
        <v>49</v>
      </c>
      <c r="AE690" t="s">
        <v>50</v>
      </c>
      <c r="AF690">
        <v>0</v>
      </c>
      <c r="AG690" t="s">
        <v>56</v>
      </c>
      <c r="AH690" t="str">
        <f>"Trad IRN"</f>
        <v>Trad IRN</v>
      </c>
      <c r="AI690" t="str">
        <f>"Bldg IRN"</f>
        <v>Bldg IRN</v>
      </c>
      <c r="AJ690" t="s">
        <v>48</v>
      </c>
      <c r="AK690" t="s">
        <v>48</v>
      </c>
      <c r="AL690" t="s">
        <v>53</v>
      </c>
      <c r="AM690">
        <v>1113.0999999999999</v>
      </c>
      <c r="AN690">
        <v>1113.0999999999999</v>
      </c>
      <c r="AO690">
        <v>15</v>
      </c>
    </row>
    <row r="691" spans="1:41" x14ac:dyDescent="0.3">
      <c r="A691" t="str">
        <f>"Trad IRN"</f>
        <v>Trad IRN</v>
      </c>
      <c r="B691" t="str">
        <f>"Bldg IRN"</f>
        <v>Bldg IRN</v>
      </c>
      <c r="C691" t="s">
        <v>41</v>
      </c>
      <c r="D691" t="s">
        <v>3</v>
      </c>
      <c r="E691" t="s">
        <v>80</v>
      </c>
      <c r="F691" t="s">
        <v>81</v>
      </c>
      <c r="G691" t="s">
        <v>82</v>
      </c>
      <c r="H691" t="s">
        <v>83</v>
      </c>
      <c r="I691" t="str">
        <f>"Trad IRN"</f>
        <v>Trad IRN</v>
      </c>
      <c r="J691" t="s">
        <v>43</v>
      </c>
      <c r="K691" t="s">
        <v>44</v>
      </c>
      <c r="L691" t="s">
        <v>45</v>
      </c>
      <c r="M691" t="s">
        <v>46</v>
      </c>
      <c r="N691" t="str">
        <f t="shared" si="70"/>
        <v>08/18/2022</v>
      </c>
      <c r="O691" t="str">
        <f t="shared" si="71"/>
        <v>12/31/2500</v>
      </c>
      <c r="P691">
        <v>1</v>
      </c>
      <c r="Q691">
        <v>1</v>
      </c>
      <c r="S691">
        <v>1</v>
      </c>
      <c r="T691">
        <v>1</v>
      </c>
      <c r="U691">
        <v>0</v>
      </c>
      <c r="V691" t="str">
        <f>"Trad IRN"</f>
        <v>Trad IRN</v>
      </c>
      <c r="W691">
        <v>100</v>
      </c>
      <c r="X691" t="s">
        <v>47</v>
      </c>
      <c r="Z691" t="s">
        <v>47</v>
      </c>
      <c r="AB691" t="str">
        <f>"04"</f>
        <v>04</v>
      </c>
      <c r="AC691" t="s">
        <v>48</v>
      </c>
      <c r="AD691" t="s">
        <v>49</v>
      </c>
      <c r="AE691" t="s">
        <v>50</v>
      </c>
      <c r="AF691">
        <v>0</v>
      </c>
      <c r="AG691" t="s">
        <v>56</v>
      </c>
      <c r="AH691" t="str">
        <f>"Trad IRN"</f>
        <v>Trad IRN</v>
      </c>
      <c r="AI691" t="str">
        <f>"Bldg IRN"</f>
        <v>Bldg IRN</v>
      </c>
      <c r="AJ691" t="s">
        <v>48</v>
      </c>
      <c r="AK691" t="s">
        <v>48</v>
      </c>
      <c r="AL691" t="s">
        <v>53</v>
      </c>
      <c r="AM691">
        <v>1113.0999999999999</v>
      </c>
      <c r="AN691">
        <v>1113.0999999999999</v>
      </c>
      <c r="AO691">
        <v>15</v>
      </c>
    </row>
    <row r="692" spans="1:41" x14ac:dyDescent="0.3">
      <c r="A692" t="str">
        <f>"Trad IRN"</f>
        <v>Trad IRN</v>
      </c>
      <c r="B692" t="str">
        <f>"Bldg IRN"</f>
        <v>Bldg IRN</v>
      </c>
      <c r="C692" t="s">
        <v>41</v>
      </c>
      <c r="D692" t="s">
        <v>3</v>
      </c>
      <c r="E692" t="s">
        <v>80</v>
      </c>
      <c r="F692" t="s">
        <v>81</v>
      </c>
      <c r="G692" t="s">
        <v>82</v>
      </c>
      <c r="H692" t="s">
        <v>83</v>
      </c>
      <c r="I692" t="str">
        <f>"Trad IRN"</f>
        <v>Trad IRN</v>
      </c>
      <c r="J692" t="s">
        <v>43</v>
      </c>
      <c r="K692" t="s">
        <v>44</v>
      </c>
      <c r="L692" t="s">
        <v>45</v>
      </c>
      <c r="M692" t="s">
        <v>46</v>
      </c>
      <c r="N692" t="str">
        <f t="shared" si="70"/>
        <v>08/18/2022</v>
      </c>
      <c r="O692" t="str">
        <f t="shared" si="71"/>
        <v>12/31/2500</v>
      </c>
      <c r="P692">
        <v>1</v>
      </c>
      <c r="Q692">
        <v>1</v>
      </c>
      <c r="S692">
        <v>1</v>
      </c>
      <c r="T692">
        <v>1</v>
      </c>
      <c r="U692">
        <v>0</v>
      </c>
      <c r="V692" t="str">
        <f>"Trad IRN"</f>
        <v>Trad IRN</v>
      </c>
      <c r="W692">
        <v>100</v>
      </c>
      <c r="X692" t="s">
        <v>47</v>
      </c>
      <c r="Z692" t="s">
        <v>47</v>
      </c>
      <c r="AB692" t="str">
        <f>"03"</f>
        <v>03</v>
      </c>
      <c r="AC692" t="s">
        <v>48</v>
      </c>
      <c r="AD692" t="s">
        <v>49</v>
      </c>
      <c r="AE692" t="s">
        <v>50</v>
      </c>
      <c r="AF692">
        <v>0</v>
      </c>
      <c r="AG692" t="s">
        <v>56</v>
      </c>
      <c r="AH692" t="str">
        <f>"Trad IRN"</f>
        <v>Trad IRN</v>
      </c>
      <c r="AI692" t="str">
        <f>"Bldg IRN"</f>
        <v>Bldg IRN</v>
      </c>
      <c r="AJ692" t="s">
        <v>48</v>
      </c>
      <c r="AK692" t="s">
        <v>48</v>
      </c>
      <c r="AL692" t="s">
        <v>53</v>
      </c>
      <c r="AM692">
        <v>1113.0999999999999</v>
      </c>
      <c r="AN692">
        <v>1113.0999999999999</v>
      </c>
      <c r="AO692">
        <v>15</v>
      </c>
    </row>
    <row r="693" spans="1:41" x14ac:dyDescent="0.3">
      <c r="A693" t="str">
        <f>"Trad IRN"</f>
        <v>Trad IRN</v>
      </c>
      <c r="B693" t="str">
        <f>"Bldg IRN"</f>
        <v>Bldg IRN</v>
      </c>
      <c r="C693" t="s">
        <v>41</v>
      </c>
      <c r="D693" t="s">
        <v>3</v>
      </c>
      <c r="E693" t="s">
        <v>80</v>
      </c>
      <c r="F693" t="s">
        <v>81</v>
      </c>
      <c r="G693" t="s">
        <v>82</v>
      </c>
      <c r="H693" t="s">
        <v>83</v>
      </c>
      <c r="I693" t="str">
        <f>"Trad IRN"</f>
        <v>Trad IRN</v>
      </c>
      <c r="J693" t="s">
        <v>43</v>
      </c>
      <c r="K693" t="s">
        <v>44</v>
      </c>
      <c r="L693" t="s">
        <v>45</v>
      </c>
      <c r="M693" t="s">
        <v>46</v>
      </c>
      <c r="N693" t="str">
        <f t="shared" si="70"/>
        <v>08/18/2022</v>
      </c>
      <c r="O693" t="str">
        <f t="shared" si="71"/>
        <v>12/31/2500</v>
      </c>
      <c r="P693">
        <v>1</v>
      </c>
      <c r="Q693">
        <v>1</v>
      </c>
      <c r="S693">
        <v>0</v>
      </c>
      <c r="T693">
        <v>1</v>
      </c>
      <c r="U693">
        <v>0</v>
      </c>
      <c r="V693" t="str">
        <f>"Trad IRN"</f>
        <v>Trad IRN</v>
      </c>
      <c r="W693">
        <v>100</v>
      </c>
      <c r="X693" t="s">
        <v>47</v>
      </c>
      <c r="Z693" t="s">
        <v>47</v>
      </c>
      <c r="AB693" t="str">
        <f>"01"</f>
        <v>01</v>
      </c>
      <c r="AC693" t="s">
        <v>48</v>
      </c>
      <c r="AD693" t="s">
        <v>49</v>
      </c>
      <c r="AE693" t="s">
        <v>50</v>
      </c>
      <c r="AF693">
        <v>0</v>
      </c>
      <c r="AG693" t="s">
        <v>56</v>
      </c>
      <c r="AH693" t="str">
        <f>"Trad IRN"</f>
        <v>Trad IRN</v>
      </c>
      <c r="AI693" t="str">
        <f>"Bldg IRN"</f>
        <v>Bldg IRN</v>
      </c>
      <c r="AJ693" t="s">
        <v>48</v>
      </c>
      <c r="AK693" t="s">
        <v>48</v>
      </c>
      <c r="AL693" t="s">
        <v>53</v>
      </c>
      <c r="AM693">
        <v>1113.0999999999999</v>
      </c>
      <c r="AN693">
        <v>1113.0999999999999</v>
      </c>
      <c r="AO693">
        <v>15</v>
      </c>
    </row>
    <row r="694" spans="1:41" x14ac:dyDescent="0.3">
      <c r="A694" t="str">
        <f>"Trad IRN"</f>
        <v>Trad IRN</v>
      </c>
      <c r="B694" t="str">
        <f>"Bldg IRN"</f>
        <v>Bldg IRN</v>
      </c>
      <c r="C694" t="s">
        <v>41</v>
      </c>
      <c r="D694" t="s">
        <v>3</v>
      </c>
      <c r="E694" t="s">
        <v>80</v>
      </c>
      <c r="F694" t="s">
        <v>81</v>
      </c>
      <c r="G694" t="s">
        <v>82</v>
      </c>
      <c r="H694" t="s">
        <v>83</v>
      </c>
      <c r="I694" t="str">
        <f>"Trad IRN"</f>
        <v>Trad IRN</v>
      </c>
      <c r="J694" t="s">
        <v>43</v>
      </c>
      <c r="K694" t="s">
        <v>44</v>
      </c>
      <c r="L694" t="s">
        <v>45</v>
      </c>
      <c r="M694" t="s">
        <v>46</v>
      </c>
      <c r="N694" t="str">
        <f t="shared" si="70"/>
        <v>08/18/2022</v>
      </c>
      <c r="O694" t="str">
        <f t="shared" si="71"/>
        <v>12/31/2500</v>
      </c>
      <c r="P694">
        <v>1</v>
      </c>
      <c r="Q694">
        <v>1</v>
      </c>
      <c r="S694">
        <v>0</v>
      </c>
      <c r="T694">
        <v>1</v>
      </c>
      <c r="U694">
        <v>0</v>
      </c>
      <c r="V694" t="str">
        <f>"Trad IRN"</f>
        <v>Trad IRN</v>
      </c>
      <c r="W694">
        <v>100</v>
      </c>
      <c r="X694" t="s">
        <v>47</v>
      </c>
      <c r="Z694" t="s">
        <v>47</v>
      </c>
      <c r="AB694" t="str">
        <f>"01"</f>
        <v>01</v>
      </c>
      <c r="AC694" t="s">
        <v>48</v>
      </c>
      <c r="AD694" t="s">
        <v>49</v>
      </c>
      <c r="AE694" t="s">
        <v>50</v>
      </c>
      <c r="AF694">
        <v>0</v>
      </c>
      <c r="AG694" t="s">
        <v>56</v>
      </c>
      <c r="AH694" t="str">
        <f>"Trad IRN"</f>
        <v>Trad IRN</v>
      </c>
      <c r="AI694" t="str">
        <f>"Bldg IRN"</f>
        <v>Bldg IRN</v>
      </c>
      <c r="AJ694" t="s">
        <v>48</v>
      </c>
      <c r="AK694" t="s">
        <v>48</v>
      </c>
      <c r="AL694" t="s">
        <v>53</v>
      </c>
      <c r="AM694">
        <v>1113.0999999999999</v>
      </c>
      <c r="AN694">
        <v>1113.0999999999999</v>
      </c>
      <c r="AO694">
        <v>15</v>
      </c>
    </row>
    <row r="695" spans="1:41" x14ac:dyDescent="0.3">
      <c r="A695" t="str">
        <f>"Trad IRN"</f>
        <v>Trad IRN</v>
      </c>
      <c r="B695" t="str">
        <f>"Bldg IRN"</f>
        <v>Bldg IRN</v>
      </c>
      <c r="C695" t="s">
        <v>41</v>
      </c>
      <c r="D695" t="s">
        <v>3</v>
      </c>
      <c r="E695" t="s">
        <v>80</v>
      </c>
      <c r="F695" t="s">
        <v>81</v>
      </c>
      <c r="G695" t="s">
        <v>82</v>
      </c>
      <c r="H695" t="s">
        <v>83</v>
      </c>
      <c r="I695" t="str">
        <f>"Trad IRN"</f>
        <v>Trad IRN</v>
      </c>
      <c r="J695" t="s">
        <v>43</v>
      </c>
      <c r="K695" t="s">
        <v>44</v>
      </c>
      <c r="L695" t="s">
        <v>45</v>
      </c>
      <c r="M695" t="s">
        <v>46</v>
      </c>
      <c r="N695" t="str">
        <f t="shared" si="70"/>
        <v>08/18/2022</v>
      </c>
      <c r="O695" t="str">
        <f t="shared" si="71"/>
        <v>12/31/2500</v>
      </c>
      <c r="P695">
        <v>1</v>
      </c>
      <c r="Q695">
        <v>1</v>
      </c>
      <c r="S695">
        <v>0</v>
      </c>
      <c r="T695">
        <v>1</v>
      </c>
      <c r="U695">
        <v>0</v>
      </c>
      <c r="V695" t="str">
        <f>"Trad IRN"</f>
        <v>Trad IRN</v>
      </c>
      <c r="W695">
        <v>100</v>
      </c>
      <c r="X695" t="s">
        <v>47</v>
      </c>
      <c r="Z695" t="s">
        <v>47</v>
      </c>
      <c r="AB695" t="str">
        <f>"01"</f>
        <v>01</v>
      </c>
      <c r="AC695" t="s">
        <v>48</v>
      </c>
      <c r="AD695" t="s">
        <v>49</v>
      </c>
      <c r="AE695" t="s">
        <v>50</v>
      </c>
      <c r="AF695">
        <v>0</v>
      </c>
      <c r="AG695" t="s">
        <v>56</v>
      </c>
      <c r="AH695" t="str">
        <f>"Trad IRN"</f>
        <v>Trad IRN</v>
      </c>
      <c r="AI695" t="str">
        <f>"Bldg IRN"</f>
        <v>Bldg IRN</v>
      </c>
      <c r="AJ695" t="s">
        <v>48</v>
      </c>
      <c r="AK695" t="s">
        <v>48</v>
      </c>
      <c r="AL695" t="s">
        <v>53</v>
      </c>
      <c r="AM695">
        <v>1113.0999999999999</v>
      </c>
      <c r="AN695">
        <v>1113.0999999999999</v>
      </c>
      <c r="AO695">
        <v>15</v>
      </c>
    </row>
    <row r="696" spans="1:41" x14ac:dyDescent="0.3">
      <c r="A696" t="str">
        <f>"Trad IRN"</f>
        <v>Trad IRN</v>
      </c>
      <c r="B696" t="str">
        <f>"Bldg IRN"</f>
        <v>Bldg IRN</v>
      </c>
      <c r="C696" t="s">
        <v>41</v>
      </c>
      <c r="D696" t="s">
        <v>3</v>
      </c>
      <c r="E696" t="s">
        <v>80</v>
      </c>
      <c r="F696" t="s">
        <v>81</v>
      </c>
      <c r="G696" t="s">
        <v>82</v>
      </c>
      <c r="H696" t="s">
        <v>83</v>
      </c>
      <c r="I696" t="str">
        <f>"Trad IRN"</f>
        <v>Trad IRN</v>
      </c>
      <c r="J696" t="s">
        <v>43</v>
      </c>
      <c r="K696" t="s">
        <v>44</v>
      </c>
      <c r="L696" t="s">
        <v>45</v>
      </c>
      <c r="M696" t="s">
        <v>46</v>
      </c>
      <c r="N696" t="str">
        <f t="shared" si="70"/>
        <v>08/18/2022</v>
      </c>
      <c r="O696" t="str">
        <f t="shared" si="71"/>
        <v>12/31/2500</v>
      </c>
      <c r="P696">
        <v>1</v>
      </c>
      <c r="Q696">
        <v>1</v>
      </c>
      <c r="S696">
        <v>0</v>
      </c>
      <c r="T696">
        <v>1</v>
      </c>
      <c r="U696">
        <v>0</v>
      </c>
      <c r="V696" t="str">
        <f>"Trad IRN"</f>
        <v>Trad IRN</v>
      </c>
      <c r="W696">
        <v>100</v>
      </c>
      <c r="X696" t="s">
        <v>47</v>
      </c>
      <c r="Z696" t="s">
        <v>47</v>
      </c>
      <c r="AB696" t="str">
        <f>"02"</f>
        <v>02</v>
      </c>
      <c r="AC696" t="s">
        <v>48</v>
      </c>
      <c r="AD696" t="s">
        <v>49</v>
      </c>
      <c r="AE696" t="s">
        <v>50</v>
      </c>
      <c r="AF696">
        <v>0</v>
      </c>
      <c r="AG696" t="s">
        <v>56</v>
      </c>
      <c r="AH696" t="str">
        <f>"Trad IRN"</f>
        <v>Trad IRN</v>
      </c>
      <c r="AI696" t="str">
        <f>"Bldg IRN"</f>
        <v>Bldg IRN</v>
      </c>
      <c r="AJ696" t="s">
        <v>48</v>
      </c>
      <c r="AK696" t="s">
        <v>48</v>
      </c>
      <c r="AL696" t="s">
        <v>53</v>
      </c>
      <c r="AM696">
        <v>1113.0999999999999</v>
      </c>
      <c r="AN696">
        <v>1113.0999999999999</v>
      </c>
      <c r="AO696">
        <v>15</v>
      </c>
    </row>
    <row r="697" spans="1:41" x14ac:dyDescent="0.3">
      <c r="A697" t="str">
        <f>"Trad IRN"</f>
        <v>Trad IRN</v>
      </c>
      <c r="B697" t="str">
        <f>"Bldg IRN"</f>
        <v>Bldg IRN</v>
      </c>
      <c r="C697" t="s">
        <v>41</v>
      </c>
      <c r="D697" t="s">
        <v>3</v>
      </c>
      <c r="E697" t="s">
        <v>80</v>
      </c>
      <c r="F697" t="s">
        <v>81</v>
      </c>
      <c r="G697" t="s">
        <v>82</v>
      </c>
      <c r="H697" t="s">
        <v>83</v>
      </c>
      <c r="I697" t="str">
        <f>"Trad IRN"</f>
        <v>Trad IRN</v>
      </c>
      <c r="J697" t="s">
        <v>43</v>
      </c>
      <c r="K697" t="s">
        <v>44</v>
      </c>
      <c r="L697" t="s">
        <v>45</v>
      </c>
      <c r="M697" t="s">
        <v>46</v>
      </c>
      <c r="N697" t="str">
        <f t="shared" si="70"/>
        <v>08/18/2022</v>
      </c>
      <c r="O697" t="str">
        <f t="shared" si="71"/>
        <v>12/31/2500</v>
      </c>
      <c r="P697">
        <v>1</v>
      </c>
      <c r="Q697">
        <v>1</v>
      </c>
      <c r="S697">
        <v>0</v>
      </c>
      <c r="T697">
        <v>1</v>
      </c>
      <c r="U697">
        <v>0</v>
      </c>
      <c r="V697" t="str">
        <f>"Trad IRN"</f>
        <v>Trad IRN</v>
      </c>
      <c r="W697">
        <v>100</v>
      </c>
      <c r="X697" t="s">
        <v>47</v>
      </c>
      <c r="Z697" t="s">
        <v>47</v>
      </c>
      <c r="AB697" t="str">
        <f>"01"</f>
        <v>01</v>
      </c>
      <c r="AC697" t="s">
        <v>48</v>
      </c>
      <c r="AD697" t="s">
        <v>49</v>
      </c>
      <c r="AE697" t="s">
        <v>50</v>
      </c>
      <c r="AF697">
        <v>0</v>
      </c>
      <c r="AG697" t="s">
        <v>56</v>
      </c>
      <c r="AH697" t="str">
        <f>"Trad IRN"</f>
        <v>Trad IRN</v>
      </c>
      <c r="AI697" t="str">
        <f>"Bldg IRN"</f>
        <v>Bldg IRN</v>
      </c>
      <c r="AJ697" t="s">
        <v>48</v>
      </c>
      <c r="AK697" t="s">
        <v>48</v>
      </c>
      <c r="AL697" t="s">
        <v>53</v>
      </c>
      <c r="AM697">
        <v>1113.0999999999999</v>
      </c>
      <c r="AN697">
        <v>1113.0999999999999</v>
      </c>
      <c r="AO697">
        <v>15</v>
      </c>
    </row>
    <row r="698" spans="1:41" x14ac:dyDescent="0.3">
      <c r="A698" t="str">
        <f>"Trad IRN"</f>
        <v>Trad IRN</v>
      </c>
      <c r="B698" t="str">
        <f>"Bldg IRN"</f>
        <v>Bldg IRN</v>
      </c>
      <c r="C698" t="s">
        <v>41</v>
      </c>
      <c r="D698" t="s">
        <v>3</v>
      </c>
      <c r="E698" t="s">
        <v>80</v>
      </c>
      <c r="F698" t="s">
        <v>81</v>
      </c>
      <c r="G698" t="s">
        <v>82</v>
      </c>
      <c r="H698" t="s">
        <v>83</v>
      </c>
      <c r="I698" t="str">
        <f>"Trad IRN"</f>
        <v>Trad IRN</v>
      </c>
      <c r="J698" t="s">
        <v>43</v>
      </c>
      <c r="K698" t="s">
        <v>44</v>
      </c>
      <c r="L698" t="s">
        <v>45</v>
      </c>
      <c r="M698" t="s">
        <v>46</v>
      </c>
      <c r="N698" t="str">
        <f t="shared" si="70"/>
        <v>08/18/2022</v>
      </c>
      <c r="O698" t="str">
        <f t="shared" si="71"/>
        <v>12/31/2500</v>
      </c>
      <c r="P698">
        <v>1</v>
      </c>
      <c r="Q698">
        <v>1</v>
      </c>
      <c r="S698">
        <v>0</v>
      </c>
      <c r="T698">
        <v>1</v>
      </c>
      <c r="U698">
        <v>0</v>
      </c>
      <c r="V698" t="str">
        <f>"Trad IRN"</f>
        <v>Trad IRN</v>
      </c>
      <c r="W698">
        <v>100</v>
      </c>
      <c r="X698" t="s">
        <v>47</v>
      </c>
      <c r="Z698" t="s">
        <v>47</v>
      </c>
      <c r="AB698" t="str">
        <f>"01"</f>
        <v>01</v>
      </c>
      <c r="AC698" t="s">
        <v>48</v>
      </c>
      <c r="AD698" t="s">
        <v>49</v>
      </c>
      <c r="AE698" t="s">
        <v>55</v>
      </c>
      <c r="AF698">
        <v>0</v>
      </c>
      <c r="AG698" t="s">
        <v>56</v>
      </c>
      <c r="AH698" t="str">
        <f>"Trad IRN"</f>
        <v>Trad IRN</v>
      </c>
      <c r="AI698" t="str">
        <f>"Bldg IRN"</f>
        <v>Bldg IRN</v>
      </c>
      <c r="AJ698" t="s">
        <v>48</v>
      </c>
      <c r="AK698" t="s">
        <v>48</v>
      </c>
      <c r="AL698" t="s">
        <v>53</v>
      </c>
      <c r="AM698">
        <v>1113.0999999999999</v>
      </c>
      <c r="AN698">
        <v>1113.0999999999999</v>
      </c>
      <c r="AO698">
        <v>15</v>
      </c>
    </row>
    <row r="699" spans="1:41" x14ac:dyDescent="0.3">
      <c r="A699" t="str">
        <f>"Trad IRN"</f>
        <v>Trad IRN</v>
      </c>
      <c r="B699" t="str">
        <f>"Bldg IRN"</f>
        <v>Bldg IRN</v>
      </c>
      <c r="C699" t="s">
        <v>41</v>
      </c>
      <c r="D699" t="s">
        <v>3</v>
      </c>
      <c r="E699" t="s">
        <v>80</v>
      </c>
      <c r="F699" t="s">
        <v>81</v>
      </c>
      <c r="G699" t="s">
        <v>82</v>
      </c>
      <c r="H699" t="s">
        <v>83</v>
      </c>
      <c r="I699" t="str">
        <f>"Trad IRN"</f>
        <v>Trad IRN</v>
      </c>
      <c r="J699" t="s">
        <v>43</v>
      </c>
      <c r="K699" t="s">
        <v>44</v>
      </c>
      <c r="L699" t="s">
        <v>45</v>
      </c>
      <c r="M699" t="s">
        <v>46</v>
      </c>
      <c r="N699" t="str">
        <f t="shared" si="70"/>
        <v>08/18/2022</v>
      </c>
      <c r="O699" t="str">
        <f t="shared" si="71"/>
        <v>12/31/2500</v>
      </c>
      <c r="P699">
        <v>1</v>
      </c>
      <c r="Q699">
        <v>1</v>
      </c>
      <c r="S699">
        <v>0</v>
      </c>
      <c r="T699">
        <v>1</v>
      </c>
      <c r="U699">
        <v>0</v>
      </c>
      <c r="V699" t="str">
        <f>"Trad IRN"</f>
        <v>Trad IRN</v>
      </c>
      <c r="W699">
        <v>100</v>
      </c>
      <c r="X699" t="s">
        <v>47</v>
      </c>
      <c r="Z699" t="s">
        <v>47</v>
      </c>
      <c r="AB699" t="str">
        <f>"03"</f>
        <v>03</v>
      </c>
      <c r="AC699" t="s">
        <v>48</v>
      </c>
      <c r="AD699" t="s">
        <v>49</v>
      </c>
      <c r="AE699" t="s">
        <v>50</v>
      </c>
      <c r="AF699">
        <v>0</v>
      </c>
      <c r="AG699" t="s">
        <v>56</v>
      </c>
      <c r="AH699" t="str">
        <f>"Trad IRN"</f>
        <v>Trad IRN</v>
      </c>
      <c r="AI699" t="str">
        <f>"Bldg IRN"</f>
        <v>Bldg IRN</v>
      </c>
      <c r="AJ699" t="s">
        <v>48</v>
      </c>
      <c r="AK699" t="s">
        <v>48</v>
      </c>
      <c r="AL699" t="s">
        <v>53</v>
      </c>
      <c r="AM699">
        <v>1113.0999999999999</v>
      </c>
      <c r="AN699">
        <v>1113.0999999999999</v>
      </c>
      <c r="AO699">
        <v>15</v>
      </c>
    </row>
    <row r="700" spans="1:41" x14ac:dyDescent="0.3">
      <c r="A700" t="str">
        <f>"Trad IRN"</f>
        <v>Trad IRN</v>
      </c>
      <c r="B700" t="str">
        <f>"Bldg IRN"</f>
        <v>Bldg IRN</v>
      </c>
      <c r="C700" t="s">
        <v>41</v>
      </c>
      <c r="D700" t="s">
        <v>3</v>
      </c>
      <c r="E700" t="s">
        <v>80</v>
      </c>
      <c r="F700" t="s">
        <v>81</v>
      </c>
      <c r="G700" t="s">
        <v>82</v>
      </c>
      <c r="H700" t="s">
        <v>83</v>
      </c>
      <c r="I700" t="str">
        <f>"Trad IRN"</f>
        <v>Trad IRN</v>
      </c>
      <c r="J700" t="s">
        <v>43</v>
      </c>
      <c r="K700" t="s">
        <v>44</v>
      </c>
      <c r="L700" t="s">
        <v>45</v>
      </c>
      <c r="M700" t="s">
        <v>46</v>
      </c>
      <c r="N700" t="str">
        <f t="shared" si="70"/>
        <v>08/18/2022</v>
      </c>
      <c r="O700" t="str">
        <f t="shared" si="71"/>
        <v>12/31/2500</v>
      </c>
      <c r="P700">
        <v>1</v>
      </c>
      <c r="Q700">
        <v>1</v>
      </c>
      <c r="S700">
        <v>0</v>
      </c>
      <c r="T700">
        <v>1</v>
      </c>
      <c r="U700">
        <v>0</v>
      </c>
      <c r="V700" t="str">
        <f>"Trad IRN"</f>
        <v>Trad IRN</v>
      </c>
      <c r="W700">
        <v>100</v>
      </c>
      <c r="X700" t="s">
        <v>47</v>
      </c>
      <c r="Z700" t="s">
        <v>47</v>
      </c>
      <c r="AB700" t="str">
        <f>"04"</f>
        <v>04</v>
      </c>
      <c r="AC700" t="s">
        <v>48</v>
      </c>
      <c r="AD700" t="s">
        <v>49</v>
      </c>
      <c r="AE700" t="s">
        <v>50</v>
      </c>
      <c r="AF700">
        <v>0</v>
      </c>
      <c r="AG700" t="s">
        <v>56</v>
      </c>
      <c r="AH700" t="str">
        <f>"Trad IRN"</f>
        <v>Trad IRN</v>
      </c>
      <c r="AI700" t="str">
        <f>"Bldg IRN"</f>
        <v>Bldg IRN</v>
      </c>
      <c r="AJ700" t="s">
        <v>48</v>
      </c>
      <c r="AK700" t="s">
        <v>48</v>
      </c>
      <c r="AL700" t="s">
        <v>53</v>
      </c>
      <c r="AM700">
        <v>1113.0999999999999</v>
      </c>
      <c r="AN700">
        <v>1113.0999999999999</v>
      </c>
      <c r="AO700">
        <v>15</v>
      </c>
    </row>
    <row r="701" spans="1:41" x14ac:dyDescent="0.3">
      <c r="A701" t="str">
        <f>"Trad IRN"</f>
        <v>Trad IRN</v>
      </c>
      <c r="B701" t="str">
        <f>"Bldg IRN"</f>
        <v>Bldg IRN</v>
      </c>
      <c r="C701" t="s">
        <v>41</v>
      </c>
      <c r="D701" t="s">
        <v>3</v>
      </c>
      <c r="E701" t="s">
        <v>80</v>
      </c>
      <c r="F701" t="s">
        <v>81</v>
      </c>
      <c r="G701" t="s">
        <v>82</v>
      </c>
      <c r="H701" t="s">
        <v>83</v>
      </c>
      <c r="I701" t="str">
        <f>"Trad IRN"</f>
        <v>Trad IRN</v>
      </c>
      <c r="J701" t="s">
        <v>43</v>
      </c>
      <c r="K701" t="s">
        <v>44</v>
      </c>
      <c r="L701" t="s">
        <v>45</v>
      </c>
      <c r="M701" t="s">
        <v>46</v>
      </c>
      <c r="N701" t="str">
        <f t="shared" si="70"/>
        <v>08/18/2022</v>
      </c>
      <c r="O701" t="str">
        <f t="shared" si="71"/>
        <v>12/31/2500</v>
      </c>
      <c r="P701">
        <v>1</v>
      </c>
      <c r="Q701">
        <v>1</v>
      </c>
      <c r="S701">
        <v>0</v>
      </c>
      <c r="T701">
        <v>1</v>
      </c>
      <c r="U701">
        <v>0</v>
      </c>
      <c r="V701" t="str">
        <f>"Trad IRN"</f>
        <v>Trad IRN</v>
      </c>
      <c r="W701">
        <v>100</v>
      </c>
      <c r="X701" t="s">
        <v>47</v>
      </c>
      <c r="Z701" t="s">
        <v>47</v>
      </c>
      <c r="AB701" t="s">
        <v>57</v>
      </c>
      <c r="AC701" t="s">
        <v>48</v>
      </c>
      <c r="AD701" t="s">
        <v>49</v>
      </c>
      <c r="AE701" t="s">
        <v>50</v>
      </c>
      <c r="AF701">
        <v>0</v>
      </c>
      <c r="AG701" t="s">
        <v>56</v>
      </c>
      <c r="AH701" t="str">
        <f>"Trad IRN"</f>
        <v>Trad IRN</v>
      </c>
      <c r="AI701" t="str">
        <f>"Bldg IRN"</f>
        <v>Bldg IRN</v>
      </c>
      <c r="AJ701" t="s">
        <v>48</v>
      </c>
      <c r="AK701" t="s">
        <v>48</v>
      </c>
      <c r="AL701" t="s">
        <v>53</v>
      </c>
      <c r="AM701">
        <v>1113.0999999999999</v>
      </c>
      <c r="AN701">
        <v>1113.0999999999999</v>
      </c>
      <c r="AO701">
        <v>15</v>
      </c>
    </row>
    <row r="702" spans="1:41" x14ac:dyDescent="0.3">
      <c r="A702" t="str">
        <f>"Trad IRN"</f>
        <v>Trad IRN</v>
      </c>
      <c r="B702" t="str">
        <f>"Bldg IRN"</f>
        <v>Bldg IRN</v>
      </c>
      <c r="C702" t="s">
        <v>41</v>
      </c>
      <c r="D702" t="s">
        <v>3</v>
      </c>
      <c r="E702" t="s">
        <v>80</v>
      </c>
      <c r="F702" t="s">
        <v>81</v>
      </c>
      <c r="G702" t="s">
        <v>82</v>
      </c>
      <c r="H702" t="s">
        <v>83</v>
      </c>
      <c r="I702" t="str">
        <f>"Trad IRN"</f>
        <v>Trad IRN</v>
      </c>
      <c r="J702" t="s">
        <v>43</v>
      </c>
      <c r="K702" t="s">
        <v>44</v>
      </c>
      <c r="L702" t="s">
        <v>45</v>
      </c>
      <c r="M702" t="s">
        <v>46</v>
      </c>
      <c r="N702" t="str">
        <f t="shared" si="70"/>
        <v>08/18/2022</v>
      </c>
      <c r="O702" t="str">
        <f t="shared" si="71"/>
        <v>12/31/2500</v>
      </c>
      <c r="P702">
        <v>1</v>
      </c>
      <c r="Q702">
        <v>1</v>
      </c>
      <c r="S702">
        <v>0</v>
      </c>
      <c r="T702">
        <v>1</v>
      </c>
      <c r="U702">
        <v>0</v>
      </c>
      <c r="V702" t="str">
        <f>"Trad IRN"</f>
        <v>Trad IRN</v>
      </c>
      <c r="W702">
        <v>100</v>
      </c>
      <c r="X702" t="s">
        <v>47</v>
      </c>
      <c r="Z702" t="s">
        <v>47</v>
      </c>
      <c r="AB702" t="str">
        <f>"02"</f>
        <v>02</v>
      </c>
      <c r="AC702" t="s">
        <v>48</v>
      </c>
      <c r="AD702" t="s">
        <v>49</v>
      </c>
      <c r="AE702" t="s">
        <v>50</v>
      </c>
      <c r="AF702">
        <v>0</v>
      </c>
      <c r="AG702" t="s">
        <v>56</v>
      </c>
      <c r="AH702" t="str">
        <f>"Trad IRN"</f>
        <v>Trad IRN</v>
      </c>
      <c r="AI702" t="str">
        <f>"Bldg IRN"</f>
        <v>Bldg IRN</v>
      </c>
      <c r="AJ702" t="s">
        <v>48</v>
      </c>
      <c r="AK702" t="s">
        <v>48</v>
      </c>
      <c r="AL702" t="s">
        <v>53</v>
      </c>
      <c r="AM702">
        <v>1113.0999999999999</v>
      </c>
      <c r="AN702">
        <v>1113.0999999999999</v>
      </c>
      <c r="AO702">
        <v>15</v>
      </c>
    </row>
    <row r="703" spans="1:41" x14ac:dyDescent="0.3">
      <c r="A703" t="str">
        <f>"Trad IRN"</f>
        <v>Trad IRN</v>
      </c>
      <c r="B703" t="str">
        <f>"Bldg IRN"</f>
        <v>Bldg IRN</v>
      </c>
      <c r="C703" t="s">
        <v>41</v>
      </c>
      <c r="D703" t="s">
        <v>3</v>
      </c>
      <c r="E703" t="s">
        <v>80</v>
      </c>
      <c r="F703" t="s">
        <v>81</v>
      </c>
      <c r="G703" t="s">
        <v>82</v>
      </c>
      <c r="H703" t="s">
        <v>83</v>
      </c>
      <c r="I703" t="str">
        <f>"Trad IRN"</f>
        <v>Trad IRN</v>
      </c>
      <c r="J703" t="s">
        <v>43</v>
      </c>
      <c r="K703" t="s">
        <v>44</v>
      </c>
      <c r="L703" t="s">
        <v>45</v>
      </c>
      <c r="M703" t="s">
        <v>46</v>
      </c>
      <c r="N703" t="str">
        <f t="shared" si="70"/>
        <v>08/18/2022</v>
      </c>
      <c r="O703" t="str">
        <f t="shared" si="71"/>
        <v>12/31/2500</v>
      </c>
      <c r="P703">
        <v>1</v>
      </c>
      <c r="Q703">
        <v>1</v>
      </c>
      <c r="S703">
        <v>1</v>
      </c>
      <c r="T703">
        <v>1</v>
      </c>
      <c r="U703">
        <v>0</v>
      </c>
      <c r="V703" t="str">
        <f>"Trad IRN"</f>
        <v>Trad IRN</v>
      </c>
      <c r="W703">
        <v>100</v>
      </c>
      <c r="X703" t="s">
        <v>47</v>
      </c>
      <c r="Z703" t="s">
        <v>47</v>
      </c>
      <c r="AB703" t="str">
        <f>"05"</f>
        <v>05</v>
      </c>
      <c r="AC703" t="s">
        <v>48</v>
      </c>
      <c r="AD703" t="s">
        <v>49</v>
      </c>
      <c r="AE703" t="s">
        <v>50</v>
      </c>
      <c r="AF703">
        <v>0</v>
      </c>
      <c r="AG703" t="s">
        <v>56</v>
      </c>
      <c r="AH703" t="str">
        <f>"Trad IRN"</f>
        <v>Trad IRN</v>
      </c>
      <c r="AI703" t="str">
        <f>"Bldg IRN"</f>
        <v>Bldg IRN</v>
      </c>
      <c r="AJ703" t="s">
        <v>48</v>
      </c>
      <c r="AK703" t="s">
        <v>48</v>
      </c>
      <c r="AL703" t="s">
        <v>53</v>
      </c>
      <c r="AM703">
        <v>1113.0999999999999</v>
      </c>
      <c r="AN703">
        <v>1113.0999999999999</v>
      </c>
      <c r="AO703">
        <v>15</v>
      </c>
    </row>
    <row r="704" spans="1:41" x14ac:dyDescent="0.3">
      <c r="A704" t="str">
        <f>"Trad IRN"</f>
        <v>Trad IRN</v>
      </c>
      <c r="B704" t="str">
        <f>"Bldg IRN"</f>
        <v>Bldg IRN</v>
      </c>
      <c r="C704" t="s">
        <v>41</v>
      </c>
      <c r="D704" t="s">
        <v>3</v>
      </c>
      <c r="E704" t="s">
        <v>80</v>
      </c>
      <c r="F704" t="s">
        <v>81</v>
      </c>
      <c r="G704" t="s">
        <v>82</v>
      </c>
      <c r="H704" t="s">
        <v>83</v>
      </c>
      <c r="I704" t="str">
        <f>"Trad IRN"</f>
        <v>Trad IRN</v>
      </c>
      <c r="J704" t="s">
        <v>43</v>
      </c>
      <c r="K704" t="s">
        <v>44</v>
      </c>
      <c r="L704" t="s">
        <v>45</v>
      </c>
      <c r="M704" t="s">
        <v>46</v>
      </c>
      <c r="N704" t="str">
        <f t="shared" si="70"/>
        <v>08/18/2022</v>
      </c>
      <c r="O704" t="str">
        <f t="shared" si="71"/>
        <v>12/31/2500</v>
      </c>
      <c r="P704">
        <v>1</v>
      </c>
      <c r="Q704">
        <v>1</v>
      </c>
      <c r="R704">
        <v>1</v>
      </c>
      <c r="S704">
        <v>0</v>
      </c>
      <c r="T704">
        <v>1</v>
      </c>
      <c r="U704">
        <v>0</v>
      </c>
      <c r="V704" t="str">
        <f>"Trad IRN"</f>
        <v>Trad IRN</v>
      </c>
      <c r="W704">
        <v>100</v>
      </c>
      <c r="X704" t="s">
        <v>47</v>
      </c>
      <c r="Z704" t="s">
        <v>47</v>
      </c>
      <c r="AB704" t="str">
        <f>"01"</f>
        <v>01</v>
      </c>
      <c r="AC704" t="str">
        <f>"05"</f>
        <v>05</v>
      </c>
      <c r="AD704" t="str">
        <f>"1"</f>
        <v>1</v>
      </c>
      <c r="AE704" t="s">
        <v>50</v>
      </c>
      <c r="AF704">
        <v>0</v>
      </c>
      <c r="AG704" t="s">
        <v>56</v>
      </c>
      <c r="AH704" t="str">
        <f>"Trad IRN"</f>
        <v>Trad IRN</v>
      </c>
      <c r="AI704" t="str">
        <f>"Bldg IRN"</f>
        <v>Bldg IRN</v>
      </c>
      <c r="AJ704" t="s">
        <v>48</v>
      </c>
      <c r="AK704" t="s">
        <v>48</v>
      </c>
      <c r="AL704" t="s">
        <v>53</v>
      </c>
      <c r="AM704">
        <v>1113.0999999999999</v>
      </c>
      <c r="AN704">
        <v>1113.0999999999999</v>
      </c>
      <c r="AO704">
        <v>15</v>
      </c>
    </row>
    <row r="705" spans="1:41" x14ac:dyDescent="0.3">
      <c r="A705" t="str">
        <f>"Trad IRN"</f>
        <v>Trad IRN</v>
      </c>
      <c r="B705" t="str">
        <f>"Bldg IRN"</f>
        <v>Bldg IRN</v>
      </c>
      <c r="C705" t="s">
        <v>41</v>
      </c>
      <c r="D705" t="s">
        <v>3</v>
      </c>
      <c r="E705" t="s">
        <v>80</v>
      </c>
      <c r="F705" t="s">
        <v>81</v>
      </c>
      <c r="G705" t="s">
        <v>82</v>
      </c>
      <c r="H705" t="s">
        <v>83</v>
      </c>
      <c r="I705" t="str">
        <f>"Trad IRN"</f>
        <v>Trad IRN</v>
      </c>
      <c r="J705" t="s">
        <v>43</v>
      </c>
      <c r="K705" t="s">
        <v>44</v>
      </c>
      <c r="L705" t="s">
        <v>45</v>
      </c>
      <c r="M705" t="s">
        <v>46</v>
      </c>
      <c r="N705" t="str">
        <f t="shared" si="70"/>
        <v>08/18/2022</v>
      </c>
      <c r="O705" t="str">
        <f t="shared" si="71"/>
        <v>12/31/2500</v>
      </c>
      <c r="P705">
        <v>1</v>
      </c>
      <c r="Q705">
        <v>1</v>
      </c>
      <c r="S705">
        <v>0</v>
      </c>
      <c r="T705">
        <v>1</v>
      </c>
      <c r="U705">
        <v>0</v>
      </c>
      <c r="V705" t="str">
        <f>"Trad IRN"</f>
        <v>Trad IRN</v>
      </c>
      <c r="W705">
        <v>100</v>
      </c>
      <c r="X705" t="s">
        <v>47</v>
      </c>
      <c r="Z705" t="s">
        <v>47</v>
      </c>
      <c r="AB705" t="str">
        <f>"03"</f>
        <v>03</v>
      </c>
      <c r="AC705" t="s">
        <v>48</v>
      </c>
      <c r="AD705" t="s">
        <v>49</v>
      </c>
      <c r="AE705" t="s">
        <v>50</v>
      </c>
      <c r="AF705">
        <v>0</v>
      </c>
      <c r="AG705" t="s">
        <v>56</v>
      </c>
      <c r="AH705" t="str">
        <f>"Trad IRN"</f>
        <v>Trad IRN</v>
      </c>
      <c r="AI705" t="str">
        <f>"Bldg IRN"</f>
        <v>Bldg IRN</v>
      </c>
      <c r="AJ705" t="s">
        <v>48</v>
      </c>
      <c r="AK705" t="s">
        <v>48</v>
      </c>
      <c r="AL705" t="s">
        <v>53</v>
      </c>
      <c r="AM705">
        <v>1113.0999999999999</v>
      </c>
      <c r="AN705">
        <v>1113.0999999999999</v>
      </c>
      <c r="AO705">
        <v>15</v>
      </c>
    </row>
    <row r="706" spans="1:41" x14ac:dyDescent="0.3">
      <c r="A706" t="str">
        <f>"Trad IRN"</f>
        <v>Trad IRN</v>
      </c>
      <c r="B706" t="str">
        <f>"Bldg IRN"</f>
        <v>Bldg IRN</v>
      </c>
      <c r="C706" t="s">
        <v>41</v>
      </c>
      <c r="D706" t="s">
        <v>3</v>
      </c>
      <c r="E706" t="s">
        <v>80</v>
      </c>
      <c r="F706" t="s">
        <v>81</v>
      </c>
      <c r="G706" t="s">
        <v>82</v>
      </c>
      <c r="H706" t="s">
        <v>83</v>
      </c>
      <c r="I706" t="str">
        <f>"Trad IRN"</f>
        <v>Trad IRN</v>
      </c>
      <c r="J706" t="s">
        <v>43</v>
      </c>
      <c r="K706" t="s">
        <v>44</v>
      </c>
      <c r="L706" t="s">
        <v>45</v>
      </c>
      <c r="M706" t="s">
        <v>46</v>
      </c>
      <c r="N706" t="str">
        <f t="shared" si="70"/>
        <v>08/18/2022</v>
      </c>
      <c r="O706" t="str">
        <f t="shared" si="71"/>
        <v>12/31/2500</v>
      </c>
      <c r="P706">
        <v>1</v>
      </c>
      <c r="Q706">
        <v>1</v>
      </c>
      <c r="R706">
        <v>1</v>
      </c>
      <c r="S706">
        <v>0</v>
      </c>
      <c r="T706">
        <v>1</v>
      </c>
      <c r="U706">
        <v>0</v>
      </c>
      <c r="V706" t="str">
        <f>"Trad IRN"</f>
        <v>Trad IRN</v>
      </c>
      <c r="W706">
        <v>100</v>
      </c>
      <c r="X706" t="s">
        <v>47</v>
      </c>
      <c r="Z706" t="s">
        <v>47</v>
      </c>
      <c r="AB706" t="s">
        <v>57</v>
      </c>
      <c r="AC706" t="str">
        <f>"12"</f>
        <v>12</v>
      </c>
      <c r="AD706" t="str">
        <f>"6"</f>
        <v>6</v>
      </c>
      <c r="AE706" t="s">
        <v>50</v>
      </c>
      <c r="AF706">
        <v>0</v>
      </c>
      <c r="AG706" t="s">
        <v>56</v>
      </c>
      <c r="AH706" t="str">
        <f>"Trad IRN"</f>
        <v>Trad IRN</v>
      </c>
      <c r="AI706" t="str">
        <f>"Bldg IRN"</f>
        <v>Bldg IRN</v>
      </c>
      <c r="AJ706" t="s">
        <v>48</v>
      </c>
      <c r="AK706" t="s">
        <v>48</v>
      </c>
      <c r="AL706" t="s">
        <v>53</v>
      </c>
      <c r="AM706">
        <v>1113.0999999999999</v>
      </c>
      <c r="AN706">
        <v>1113.0999999999999</v>
      </c>
      <c r="AO706">
        <v>15</v>
      </c>
    </row>
    <row r="707" spans="1:41" x14ac:dyDescent="0.3">
      <c r="A707" t="str">
        <f>"Trad IRN"</f>
        <v>Trad IRN</v>
      </c>
      <c r="B707" t="str">
        <f>"Bldg IRN"</f>
        <v>Bldg IRN</v>
      </c>
      <c r="C707" t="s">
        <v>41</v>
      </c>
      <c r="D707" t="s">
        <v>3</v>
      </c>
      <c r="E707" t="s">
        <v>80</v>
      </c>
      <c r="F707" t="s">
        <v>81</v>
      </c>
      <c r="G707" t="s">
        <v>82</v>
      </c>
      <c r="H707" t="s">
        <v>83</v>
      </c>
      <c r="I707" t="str">
        <f>"Trad IRN"</f>
        <v>Trad IRN</v>
      </c>
      <c r="J707" t="s">
        <v>43</v>
      </c>
      <c r="K707" t="s">
        <v>44</v>
      </c>
      <c r="L707" t="s">
        <v>45</v>
      </c>
      <c r="M707" t="s">
        <v>59</v>
      </c>
      <c r="N707" t="str">
        <f t="shared" si="70"/>
        <v>08/18/2022</v>
      </c>
      <c r="O707" t="str">
        <f t="shared" si="71"/>
        <v>12/31/2500</v>
      </c>
      <c r="P707">
        <v>1</v>
      </c>
      <c r="Q707">
        <v>1</v>
      </c>
      <c r="R707">
        <v>1</v>
      </c>
      <c r="S707">
        <v>0</v>
      </c>
      <c r="T707">
        <v>1</v>
      </c>
      <c r="U707">
        <v>0</v>
      </c>
      <c r="V707" t="s">
        <v>84</v>
      </c>
      <c r="W707">
        <v>100</v>
      </c>
      <c r="X707" t="s">
        <v>47</v>
      </c>
      <c r="Z707" t="s">
        <v>47</v>
      </c>
      <c r="AB707" t="str">
        <f>"04"</f>
        <v>04</v>
      </c>
      <c r="AC707" t="str">
        <f>"15"</f>
        <v>15</v>
      </c>
      <c r="AD707" t="str">
        <f>"2"</f>
        <v>2</v>
      </c>
      <c r="AE707" t="s">
        <v>50</v>
      </c>
      <c r="AF707">
        <v>0</v>
      </c>
      <c r="AG707" t="s">
        <v>56</v>
      </c>
      <c r="AH707" t="str">
        <f>"Trad IRN"</f>
        <v>Trad IRN</v>
      </c>
      <c r="AI707" t="str">
        <f>"Bldg IRN"</f>
        <v>Bldg IRN</v>
      </c>
      <c r="AJ707" t="s">
        <v>48</v>
      </c>
      <c r="AK707" t="s">
        <v>48</v>
      </c>
      <c r="AL707" t="s">
        <v>53</v>
      </c>
      <c r="AM707">
        <v>1113.0999999999999</v>
      </c>
      <c r="AN707">
        <v>1113.0999999999999</v>
      </c>
      <c r="AO707">
        <v>15</v>
      </c>
    </row>
    <row r="708" spans="1:41" x14ac:dyDescent="0.3">
      <c r="A708" t="str">
        <f>"Trad IRN"</f>
        <v>Trad IRN</v>
      </c>
      <c r="B708" t="str">
        <f>"Bldg IRN"</f>
        <v>Bldg IRN</v>
      </c>
      <c r="C708" t="s">
        <v>41</v>
      </c>
      <c r="D708" t="s">
        <v>3</v>
      </c>
      <c r="E708" t="s">
        <v>80</v>
      </c>
      <c r="F708" t="s">
        <v>81</v>
      </c>
      <c r="G708" t="s">
        <v>82</v>
      </c>
      <c r="H708" t="s">
        <v>83</v>
      </c>
      <c r="I708" t="str">
        <f>"Trad IRN"</f>
        <v>Trad IRN</v>
      </c>
      <c r="J708" t="s">
        <v>43</v>
      </c>
      <c r="K708" t="s">
        <v>44</v>
      </c>
      <c r="L708" t="s">
        <v>45</v>
      </c>
      <c r="M708" t="s">
        <v>46</v>
      </c>
      <c r="N708" t="str">
        <f t="shared" si="70"/>
        <v>08/18/2022</v>
      </c>
      <c r="O708" t="str">
        <f t="shared" si="71"/>
        <v>12/31/2500</v>
      </c>
      <c r="P708">
        <v>1</v>
      </c>
      <c r="Q708">
        <v>1</v>
      </c>
      <c r="S708">
        <v>0</v>
      </c>
      <c r="T708">
        <v>1</v>
      </c>
      <c r="U708">
        <v>0</v>
      </c>
      <c r="V708" t="str">
        <f>"Trad IRN"</f>
        <v>Trad IRN</v>
      </c>
      <c r="W708">
        <v>100</v>
      </c>
      <c r="X708" t="s">
        <v>47</v>
      </c>
      <c r="Z708" t="s">
        <v>47</v>
      </c>
      <c r="AB708" t="s">
        <v>57</v>
      </c>
      <c r="AC708" t="s">
        <v>48</v>
      </c>
      <c r="AD708" t="s">
        <v>49</v>
      </c>
      <c r="AE708" t="s">
        <v>50</v>
      </c>
      <c r="AF708">
        <v>0</v>
      </c>
      <c r="AG708" t="s">
        <v>56</v>
      </c>
      <c r="AH708" t="str">
        <f>"Trad IRN"</f>
        <v>Trad IRN</v>
      </c>
      <c r="AI708" t="str">
        <f>"Bldg IRN"</f>
        <v>Bldg IRN</v>
      </c>
      <c r="AJ708" t="s">
        <v>48</v>
      </c>
      <c r="AK708" t="s">
        <v>48</v>
      </c>
      <c r="AL708" t="s">
        <v>53</v>
      </c>
      <c r="AM708">
        <v>1113.0999999999999</v>
      </c>
      <c r="AN708">
        <v>1113.0999999999999</v>
      </c>
      <c r="AO708">
        <v>15</v>
      </c>
    </row>
    <row r="709" spans="1:41" x14ac:dyDescent="0.3">
      <c r="A709" t="str">
        <f>"Trad IRN"</f>
        <v>Trad IRN</v>
      </c>
      <c r="B709" t="str">
        <f>"Bldg IRN"</f>
        <v>Bldg IRN</v>
      </c>
      <c r="C709" t="s">
        <v>41</v>
      </c>
      <c r="D709" t="s">
        <v>3</v>
      </c>
      <c r="E709" t="s">
        <v>80</v>
      </c>
      <c r="F709" t="s">
        <v>81</v>
      </c>
      <c r="G709" t="s">
        <v>82</v>
      </c>
      <c r="H709" t="s">
        <v>83</v>
      </c>
      <c r="I709" t="str">
        <f>"Trad IRN"</f>
        <v>Trad IRN</v>
      </c>
      <c r="J709" t="s">
        <v>43</v>
      </c>
      <c r="K709" t="s">
        <v>44</v>
      </c>
      <c r="L709" t="s">
        <v>45</v>
      </c>
      <c r="M709" t="s">
        <v>46</v>
      </c>
      <c r="N709" t="str">
        <f t="shared" si="70"/>
        <v>08/18/2022</v>
      </c>
      <c r="O709" t="str">
        <f t="shared" si="71"/>
        <v>12/31/2500</v>
      </c>
      <c r="P709">
        <v>1</v>
      </c>
      <c r="Q709">
        <v>1</v>
      </c>
      <c r="S709">
        <v>0</v>
      </c>
      <c r="T709">
        <v>1</v>
      </c>
      <c r="U709">
        <v>0</v>
      </c>
      <c r="V709" t="str">
        <f>"Trad IRN"</f>
        <v>Trad IRN</v>
      </c>
      <c r="W709">
        <v>100</v>
      </c>
      <c r="X709" t="s">
        <v>47</v>
      </c>
      <c r="Z709" t="s">
        <v>47</v>
      </c>
      <c r="AB709" t="str">
        <f>"04"</f>
        <v>04</v>
      </c>
      <c r="AC709" t="s">
        <v>48</v>
      </c>
      <c r="AD709" t="s">
        <v>49</v>
      </c>
      <c r="AE709" t="s">
        <v>50</v>
      </c>
      <c r="AF709">
        <v>0</v>
      </c>
      <c r="AG709" t="s">
        <v>56</v>
      </c>
      <c r="AH709" t="str">
        <f>"Trad IRN"</f>
        <v>Trad IRN</v>
      </c>
      <c r="AI709" t="str">
        <f>"Bldg IRN"</f>
        <v>Bldg IRN</v>
      </c>
      <c r="AJ709" t="s">
        <v>48</v>
      </c>
      <c r="AK709" t="s">
        <v>48</v>
      </c>
      <c r="AL709" t="s">
        <v>53</v>
      </c>
      <c r="AM709">
        <v>1113.0999999999999</v>
      </c>
      <c r="AN709">
        <v>1113.0999999999999</v>
      </c>
      <c r="AO709">
        <v>15</v>
      </c>
    </row>
    <row r="710" spans="1:41" x14ac:dyDescent="0.3">
      <c r="A710" t="str">
        <f>"Trad IRN"</f>
        <v>Trad IRN</v>
      </c>
      <c r="B710" t="str">
        <f>"Bldg IRN"</f>
        <v>Bldg IRN</v>
      </c>
      <c r="C710" t="s">
        <v>41</v>
      </c>
      <c r="D710" t="s">
        <v>3</v>
      </c>
      <c r="E710" t="s">
        <v>80</v>
      </c>
      <c r="F710" t="s">
        <v>81</v>
      </c>
      <c r="G710" t="s">
        <v>82</v>
      </c>
      <c r="H710" t="s">
        <v>83</v>
      </c>
      <c r="I710" t="str">
        <f>"Trad IRN"</f>
        <v>Trad IRN</v>
      </c>
      <c r="J710" t="s">
        <v>43</v>
      </c>
      <c r="K710" t="s">
        <v>44</v>
      </c>
      <c r="L710" t="s">
        <v>45</v>
      </c>
      <c r="M710" t="s">
        <v>46</v>
      </c>
      <c r="N710" t="str">
        <f t="shared" si="70"/>
        <v>08/18/2022</v>
      </c>
      <c r="O710" t="str">
        <f t="shared" si="71"/>
        <v>12/31/2500</v>
      </c>
      <c r="P710">
        <v>1</v>
      </c>
      <c r="Q710">
        <v>1</v>
      </c>
      <c r="S710">
        <v>0</v>
      </c>
      <c r="T710">
        <v>1</v>
      </c>
      <c r="U710">
        <v>0</v>
      </c>
      <c r="V710" t="str">
        <f>"Trad IRN"</f>
        <v>Trad IRN</v>
      </c>
      <c r="W710">
        <v>100</v>
      </c>
      <c r="X710" t="s">
        <v>47</v>
      </c>
      <c r="Z710" t="s">
        <v>47</v>
      </c>
      <c r="AB710" t="str">
        <f>"02"</f>
        <v>02</v>
      </c>
      <c r="AC710" t="s">
        <v>48</v>
      </c>
      <c r="AD710" t="s">
        <v>49</v>
      </c>
      <c r="AE710" t="s">
        <v>50</v>
      </c>
      <c r="AF710">
        <v>0</v>
      </c>
      <c r="AG710" t="s">
        <v>56</v>
      </c>
      <c r="AH710" t="str">
        <f>"Trad IRN"</f>
        <v>Trad IRN</v>
      </c>
      <c r="AI710" t="str">
        <f>"Bldg IRN"</f>
        <v>Bldg IRN</v>
      </c>
      <c r="AJ710" t="s">
        <v>48</v>
      </c>
      <c r="AK710" t="s">
        <v>48</v>
      </c>
      <c r="AL710" t="s">
        <v>53</v>
      </c>
      <c r="AM710">
        <v>1113.0999999999999</v>
      </c>
      <c r="AN710">
        <v>1113.0999999999999</v>
      </c>
      <c r="AO710">
        <v>15</v>
      </c>
    </row>
    <row r="711" spans="1:41" x14ac:dyDescent="0.3">
      <c r="A711" t="str">
        <f>"Trad IRN"</f>
        <v>Trad IRN</v>
      </c>
      <c r="B711" t="str">
        <f>"Bldg IRN"</f>
        <v>Bldg IRN</v>
      </c>
      <c r="C711" t="s">
        <v>41</v>
      </c>
      <c r="D711" t="s">
        <v>3</v>
      </c>
      <c r="E711" t="s">
        <v>80</v>
      </c>
      <c r="F711" t="s">
        <v>81</v>
      </c>
      <c r="G711" t="s">
        <v>82</v>
      </c>
      <c r="H711" t="s">
        <v>83</v>
      </c>
      <c r="I711" t="str">
        <f>"Trad IRN"</f>
        <v>Trad IRN</v>
      </c>
      <c r="J711" t="s">
        <v>43</v>
      </c>
      <c r="K711" t="s">
        <v>44</v>
      </c>
      <c r="L711" t="s">
        <v>45</v>
      </c>
      <c r="M711" t="s">
        <v>46</v>
      </c>
      <c r="N711" t="str">
        <f t="shared" si="70"/>
        <v>08/18/2022</v>
      </c>
      <c r="O711" t="str">
        <f t="shared" si="71"/>
        <v>12/31/2500</v>
      </c>
      <c r="P711">
        <v>1</v>
      </c>
      <c r="Q711">
        <v>1</v>
      </c>
      <c r="S711">
        <v>0</v>
      </c>
      <c r="T711">
        <v>1</v>
      </c>
      <c r="U711">
        <v>0</v>
      </c>
      <c r="V711" t="str">
        <f>"Trad IRN"</f>
        <v>Trad IRN</v>
      </c>
      <c r="W711">
        <v>100</v>
      </c>
      <c r="X711" t="s">
        <v>47</v>
      </c>
      <c r="Z711" t="s">
        <v>47</v>
      </c>
      <c r="AB711" t="str">
        <f>"01"</f>
        <v>01</v>
      </c>
      <c r="AC711" t="s">
        <v>48</v>
      </c>
      <c r="AD711" t="s">
        <v>49</v>
      </c>
      <c r="AE711" t="s">
        <v>50</v>
      </c>
      <c r="AF711">
        <v>0</v>
      </c>
      <c r="AG711" t="s">
        <v>56</v>
      </c>
      <c r="AH711" t="str">
        <f>"Trad IRN"</f>
        <v>Trad IRN</v>
      </c>
      <c r="AI711" t="str">
        <f>"Bldg IRN"</f>
        <v>Bldg IRN</v>
      </c>
      <c r="AJ711" t="s">
        <v>48</v>
      </c>
      <c r="AK711" t="s">
        <v>48</v>
      </c>
      <c r="AL711" t="s">
        <v>53</v>
      </c>
      <c r="AM711">
        <v>1113.0999999999999</v>
      </c>
      <c r="AN711">
        <v>1113.0999999999999</v>
      </c>
      <c r="AO711">
        <v>15</v>
      </c>
    </row>
    <row r="712" spans="1:41" x14ac:dyDescent="0.3">
      <c r="A712" t="str">
        <f>"Trad IRN"</f>
        <v>Trad IRN</v>
      </c>
      <c r="B712" t="str">
        <f>"Bldg IRN"</f>
        <v>Bldg IRN</v>
      </c>
      <c r="C712" t="s">
        <v>41</v>
      </c>
      <c r="D712" t="s">
        <v>3</v>
      </c>
      <c r="E712" t="s">
        <v>80</v>
      </c>
      <c r="F712" t="s">
        <v>81</v>
      </c>
      <c r="G712" t="s">
        <v>82</v>
      </c>
      <c r="H712" t="s">
        <v>83</v>
      </c>
      <c r="I712" t="str">
        <f>"Trad IRN"</f>
        <v>Trad IRN</v>
      </c>
      <c r="J712" t="s">
        <v>43</v>
      </c>
      <c r="K712" t="s">
        <v>44</v>
      </c>
      <c r="L712" t="s">
        <v>45</v>
      </c>
      <c r="M712" t="s">
        <v>46</v>
      </c>
      <c r="N712" t="str">
        <f t="shared" si="70"/>
        <v>08/18/2022</v>
      </c>
      <c r="O712" t="str">
        <f t="shared" si="71"/>
        <v>12/31/2500</v>
      </c>
      <c r="P712">
        <v>1</v>
      </c>
      <c r="Q712">
        <v>1</v>
      </c>
      <c r="S712">
        <v>0</v>
      </c>
      <c r="T712">
        <v>1</v>
      </c>
      <c r="U712">
        <v>0</v>
      </c>
      <c r="V712" t="str">
        <f>"Trad IRN"</f>
        <v>Trad IRN</v>
      </c>
      <c r="W712">
        <v>100</v>
      </c>
      <c r="X712" t="s">
        <v>47</v>
      </c>
      <c r="Z712" t="s">
        <v>47</v>
      </c>
      <c r="AB712" t="str">
        <f>"02"</f>
        <v>02</v>
      </c>
      <c r="AC712" t="s">
        <v>48</v>
      </c>
      <c r="AD712" t="s">
        <v>49</v>
      </c>
      <c r="AE712" t="s">
        <v>50</v>
      </c>
      <c r="AF712">
        <v>0</v>
      </c>
      <c r="AG712" t="s">
        <v>56</v>
      </c>
      <c r="AH712" t="str">
        <f>"Trad IRN"</f>
        <v>Trad IRN</v>
      </c>
      <c r="AI712" t="str">
        <f>"Bldg IRN"</f>
        <v>Bldg IRN</v>
      </c>
      <c r="AJ712" t="s">
        <v>48</v>
      </c>
      <c r="AK712" t="s">
        <v>48</v>
      </c>
      <c r="AL712" t="s">
        <v>53</v>
      </c>
      <c r="AM712">
        <v>1113.0999999999999</v>
      </c>
      <c r="AN712">
        <v>1113.0999999999999</v>
      </c>
      <c r="AO712">
        <v>15</v>
      </c>
    </row>
    <row r="713" spans="1:41" x14ac:dyDescent="0.3">
      <c r="A713" t="str">
        <f>"Trad IRN"</f>
        <v>Trad IRN</v>
      </c>
      <c r="B713" t="str">
        <f>"Bldg IRN"</f>
        <v>Bldg IRN</v>
      </c>
      <c r="C713" t="s">
        <v>41</v>
      </c>
      <c r="D713" t="s">
        <v>3</v>
      </c>
      <c r="E713" t="s">
        <v>80</v>
      </c>
      <c r="F713" t="s">
        <v>81</v>
      </c>
      <c r="G713" t="s">
        <v>82</v>
      </c>
      <c r="H713" t="s">
        <v>83</v>
      </c>
      <c r="I713" t="str">
        <f>"Trad IRN"</f>
        <v>Trad IRN</v>
      </c>
      <c r="J713" t="s">
        <v>43</v>
      </c>
      <c r="K713" t="s">
        <v>44</v>
      </c>
      <c r="L713" t="s">
        <v>45</v>
      </c>
      <c r="M713" t="s">
        <v>46</v>
      </c>
      <c r="N713" t="str">
        <f t="shared" si="70"/>
        <v>08/18/2022</v>
      </c>
      <c r="O713" t="str">
        <f t="shared" si="71"/>
        <v>12/31/2500</v>
      </c>
      <c r="P713">
        <v>1</v>
      </c>
      <c r="Q713">
        <v>1</v>
      </c>
      <c r="S713">
        <v>0</v>
      </c>
      <c r="T713">
        <v>1</v>
      </c>
      <c r="U713">
        <v>0</v>
      </c>
      <c r="V713" t="str">
        <f>"Trad IRN"</f>
        <v>Trad IRN</v>
      </c>
      <c r="W713">
        <v>100</v>
      </c>
      <c r="X713" t="s">
        <v>47</v>
      </c>
      <c r="Z713" t="s">
        <v>47</v>
      </c>
      <c r="AB713" t="str">
        <f>"05"</f>
        <v>05</v>
      </c>
      <c r="AC713" t="s">
        <v>48</v>
      </c>
      <c r="AD713" t="s">
        <v>49</v>
      </c>
      <c r="AE713" t="s">
        <v>50</v>
      </c>
      <c r="AF713">
        <v>0</v>
      </c>
      <c r="AG713" t="s">
        <v>56</v>
      </c>
      <c r="AH713" t="str">
        <f>"Trad IRN"</f>
        <v>Trad IRN</v>
      </c>
      <c r="AI713" t="str">
        <f>"Bldg IRN"</f>
        <v>Bldg IRN</v>
      </c>
      <c r="AJ713" t="s">
        <v>48</v>
      </c>
      <c r="AK713" t="s">
        <v>48</v>
      </c>
      <c r="AL713" t="s">
        <v>53</v>
      </c>
      <c r="AM713">
        <v>1113.0999999999999</v>
      </c>
      <c r="AN713">
        <v>1113.0999999999999</v>
      </c>
      <c r="AO713">
        <v>15</v>
      </c>
    </row>
    <row r="714" spans="1:41" x14ac:dyDescent="0.3">
      <c r="A714" t="str">
        <f>"Trad IRN"</f>
        <v>Trad IRN</v>
      </c>
      <c r="B714" t="str">
        <f>"Bldg IRN"</f>
        <v>Bldg IRN</v>
      </c>
      <c r="C714" t="s">
        <v>41</v>
      </c>
      <c r="D714" t="s">
        <v>3</v>
      </c>
      <c r="E714" t="s">
        <v>80</v>
      </c>
      <c r="F714" t="s">
        <v>81</v>
      </c>
      <c r="G714" t="s">
        <v>82</v>
      </c>
      <c r="H714" t="s">
        <v>83</v>
      </c>
      <c r="I714" t="str">
        <f>"Trad IRN"</f>
        <v>Trad IRN</v>
      </c>
      <c r="J714" t="s">
        <v>43</v>
      </c>
      <c r="K714" t="s">
        <v>44</v>
      </c>
      <c r="L714" t="s">
        <v>45</v>
      </c>
      <c r="M714" t="s">
        <v>46</v>
      </c>
      <c r="N714" t="str">
        <f t="shared" si="70"/>
        <v>08/18/2022</v>
      </c>
      <c r="O714" t="str">
        <f t="shared" si="71"/>
        <v>12/31/2500</v>
      </c>
      <c r="P714">
        <v>1</v>
      </c>
      <c r="Q714">
        <v>1</v>
      </c>
      <c r="S714">
        <v>0</v>
      </c>
      <c r="T714">
        <v>1</v>
      </c>
      <c r="U714">
        <v>0</v>
      </c>
      <c r="V714" t="str">
        <f>"Trad IRN"</f>
        <v>Trad IRN</v>
      </c>
      <c r="W714">
        <v>100</v>
      </c>
      <c r="X714" t="s">
        <v>47</v>
      </c>
      <c r="Z714" t="s">
        <v>47</v>
      </c>
      <c r="AB714" t="str">
        <f>"01"</f>
        <v>01</v>
      </c>
      <c r="AC714" t="s">
        <v>48</v>
      </c>
      <c r="AD714" t="s">
        <v>49</v>
      </c>
      <c r="AE714" t="s">
        <v>50</v>
      </c>
      <c r="AF714">
        <v>0</v>
      </c>
      <c r="AG714" t="s">
        <v>56</v>
      </c>
      <c r="AH714" t="str">
        <f>"Trad IRN"</f>
        <v>Trad IRN</v>
      </c>
      <c r="AI714" t="str">
        <f>"Bldg IRN"</f>
        <v>Bldg IRN</v>
      </c>
      <c r="AJ714" t="s">
        <v>48</v>
      </c>
      <c r="AK714" t="s">
        <v>48</v>
      </c>
      <c r="AL714" t="s">
        <v>53</v>
      </c>
      <c r="AM714">
        <v>1113.0999999999999</v>
      </c>
      <c r="AN714">
        <v>1113.0999999999999</v>
      </c>
      <c r="AO714">
        <v>15</v>
      </c>
    </row>
    <row r="715" spans="1:41" x14ac:dyDescent="0.3">
      <c r="A715" t="str">
        <f>"Trad IRN"</f>
        <v>Trad IRN</v>
      </c>
      <c r="B715" t="str">
        <f>"Bldg IRN"</f>
        <v>Bldg IRN</v>
      </c>
      <c r="C715" t="s">
        <v>41</v>
      </c>
      <c r="D715" t="s">
        <v>3</v>
      </c>
      <c r="E715" t="s">
        <v>80</v>
      </c>
      <c r="F715" t="s">
        <v>81</v>
      </c>
      <c r="G715" t="s">
        <v>82</v>
      </c>
      <c r="H715" t="s">
        <v>83</v>
      </c>
      <c r="I715" t="str">
        <f>"Trad IRN"</f>
        <v>Trad IRN</v>
      </c>
      <c r="J715" t="s">
        <v>43</v>
      </c>
      <c r="K715" t="s">
        <v>44</v>
      </c>
      <c r="L715" t="s">
        <v>45</v>
      </c>
      <c r="M715" t="s">
        <v>46</v>
      </c>
      <c r="N715" t="str">
        <f>"01/04/2023"</f>
        <v>01/04/2023</v>
      </c>
      <c r="O715" t="str">
        <f t="shared" si="71"/>
        <v>12/31/2500</v>
      </c>
      <c r="P715">
        <v>0.53062600000000004</v>
      </c>
      <c r="Q715">
        <v>0.53062600000000004</v>
      </c>
      <c r="S715">
        <v>0</v>
      </c>
      <c r="T715">
        <v>0.53062600000000004</v>
      </c>
      <c r="U715">
        <v>0</v>
      </c>
      <c r="V715" t="str">
        <f>"Trad IRN"</f>
        <v>Trad IRN</v>
      </c>
      <c r="W715">
        <v>100</v>
      </c>
      <c r="X715" t="s">
        <v>47</v>
      </c>
      <c r="Z715" t="s">
        <v>47</v>
      </c>
      <c r="AB715" t="str">
        <f>"01"</f>
        <v>01</v>
      </c>
      <c r="AC715" t="s">
        <v>48</v>
      </c>
      <c r="AD715" t="s">
        <v>49</v>
      </c>
      <c r="AE715" t="s">
        <v>50</v>
      </c>
      <c r="AF715">
        <v>0</v>
      </c>
      <c r="AG715" t="s">
        <v>56</v>
      </c>
      <c r="AH715" t="str">
        <f>"Trad IRN"</f>
        <v>Trad IRN</v>
      </c>
      <c r="AI715" t="str">
        <f>"Bldg IRN"</f>
        <v>Bldg IRN</v>
      </c>
      <c r="AJ715" t="s">
        <v>48</v>
      </c>
      <c r="AK715" t="s">
        <v>48</v>
      </c>
      <c r="AL715" t="s">
        <v>53</v>
      </c>
      <c r="AM715">
        <v>590.64</v>
      </c>
      <c r="AN715">
        <v>1113.0999999999999</v>
      </c>
      <c r="AO715">
        <v>15</v>
      </c>
    </row>
    <row r="716" spans="1:41" x14ac:dyDescent="0.3">
      <c r="A716" t="str">
        <f>"Trad IRN"</f>
        <v>Trad IRN</v>
      </c>
      <c r="B716" t="str">
        <f>"Bldg IRN"</f>
        <v>Bldg IRN</v>
      </c>
      <c r="C716" t="s">
        <v>41</v>
      </c>
      <c r="D716" t="s">
        <v>3</v>
      </c>
      <c r="E716" t="s">
        <v>80</v>
      </c>
      <c r="F716" t="s">
        <v>81</v>
      </c>
      <c r="G716" t="s">
        <v>82</v>
      </c>
      <c r="H716" t="s">
        <v>83</v>
      </c>
      <c r="I716" t="str">
        <f>"Trad IRN"</f>
        <v>Trad IRN</v>
      </c>
      <c r="J716" t="s">
        <v>43</v>
      </c>
      <c r="K716" t="s">
        <v>44</v>
      </c>
      <c r="L716" t="s">
        <v>45</v>
      </c>
      <c r="M716" t="s">
        <v>46</v>
      </c>
      <c r="N716" t="str">
        <f t="shared" ref="N716:N745" si="72">"08/18/2022"</f>
        <v>08/18/2022</v>
      </c>
      <c r="O716" t="str">
        <f t="shared" si="71"/>
        <v>12/31/2500</v>
      </c>
      <c r="P716">
        <v>1</v>
      </c>
      <c r="Q716">
        <v>1</v>
      </c>
      <c r="S716">
        <v>0</v>
      </c>
      <c r="T716">
        <v>1</v>
      </c>
      <c r="U716">
        <v>0</v>
      </c>
      <c r="V716" t="str">
        <f>"Trad IRN"</f>
        <v>Trad IRN</v>
      </c>
      <c r="W716">
        <v>100</v>
      </c>
      <c r="X716" t="s">
        <v>47</v>
      </c>
      <c r="Z716" t="s">
        <v>47</v>
      </c>
      <c r="AB716" t="str">
        <f>"05"</f>
        <v>05</v>
      </c>
      <c r="AC716" t="s">
        <v>48</v>
      </c>
      <c r="AD716" t="s">
        <v>49</v>
      </c>
      <c r="AE716" t="s">
        <v>50</v>
      </c>
      <c r="AF716">
        <v>0</v>
      </c>
      <c r="AG716" t="s">
        <v>56</v>
      </c>
      <c r="AH716" t="str">
        <f>"Trad IRN"</f>
        <v>Trad IRN</v>
      </c>
      <c r="AI716" t="str">
        <f>"Bldg IRN"</f>
        <v>Bldg IRN</v>
      </c>
      <c r="AJ716" t="s">
        <v>48</v>
      </c>
      <c r="AK716" t="s">
        <v>48</v>
      </c>
      <c r="AL716" t="s">
        <v>53</v>
      </c>
      <c r="AM716">
        <v>1113.0999999999999</v>
      </c>
      <c r="AN716">
        <v>1113.0999999999999</v>
      </c>
      <c r="AO716">
        <v>15</v>
      </c>
    </row>
    <row r="717" spans="1:41" x14ac:dyDescent="0.3">
      <c r="A717" t="str">
        <f>"Trad IRN"</f>
        <v>Trad IRN</v>
      </c>
      <c r="B717" t="str">
        <f>"Bldg IRN"</f>
        <v>Bldg IRN</v>
      </c>
      <c r="C717" t="s">
        <v>41</v>
      </c>
      <c r="D717" t="s">
        <v>3</v>
      </c>
      <c r="E717" t="s">
        <v>80</v>
      </c>
      <c r="F717" t="s">
        <v>81</v>
      </c>
      <c r="G717" t="s">
        <v>82</v>
      </c>
      <c r="H717" t="s">
        <v>83</v>
      </c>
      <c r="I717" t="str">
        <f>"Trad IRN"</f>
        <v>Trad IRN</v>
      </c>
      <c r="J717" t="s">
        <v>43</v>
      </c>
      <c r="K717" t="s">
        <v>44</v>
      </c>
      <c r="L717" t="s">
        <v>45</v>
      </c>
      <c r="M717" t="s">
        <v>46</v>
      </c>
      <c r="N717" t="str">
        <f t="shared" si="72"/>
        <v>08/18/2022</v>
      </c>
      <c r="O717" t="str">
        <f t="shared" si="71"/>
        <v>12/31/2500</v>
      </c>
      <c r="P717">
        <v>1</v>
      </c>
      <c r="Q717">
        <v>1</v>
      </c>
      <c r="S717">
        <v>0</v>
      </c>
      <c r="T717">
        <v>1</v>
      </c>
      <c r="U717">
        <v>0</v>
      </c>
      <c r="V717" t="str">
        <f>"Trad IRN"</f>
        <v>Trad IRN</v>
      </c>
      <c r="W717">
        <v>100</v>
      </c>
      <c r="X717" t="s">
        <v>47</v>
      </c>
      <c r="Z717" t="s">
        <v>47</v>
      </c>
      <c r="AB717" t="str">
        <f>"02"</f>
        <v>02</v>
      </c>
      <c r="AC717" t="s">
        <v>48</v>
      </c>
      <c r="AD717" t="s">
        <v>49</v>
      </c>
      <c r="AE717" t="s">
        <v>50</v>
      </c>
      <c r="AF717">
        <v>0</v>
      </c>
      <c r="AG717" t="s">
        <v>56</v>
      </c>
      <c r="AH717" t="str">
        <f>"Trad IRN"</f>
        <v>Trad IRN</v>
      </c>
      <c r="AI717" t="str">
        <f>"Bldg IRN"</f>
        <v>Bldg IRN</v>
      </c>
      <c r="AJ717" t="s">
        <v>48</v>
      </c>
      <c r="AK717" t="s">
        <v>48</v>
      </c>
      <c r="AL717" t="s">
        <v>53</v>
      </c>
      <c r="AM717">
        <v>1113.0999999999999</v>
      </c>
      <c r="AN717">
        <v>1113.0999999999999</v>
      </c>
      <c r="AO717">
        <v>15</v>
      </c>
    </row>
    <row r="718" spans="1:41" x14ac:dyDescent="0.3">
      <c r="A718" t="str">
        <f>"Trad IRN"</f>
        <v>Trad IRN</v>
      </c>
      <c r="B718" t="str">
        <f>"Bldg IRN"</f>
        <v>Bldg IRN</v>
      </c>
      <c r="C718" t="s">
        <v>41</v>
      </c>
      <c r="D718" t="s">
        <v>3</v>
      </c>
      <c r="E718" t="s">
        <v>80</v>
      </c>
      <c r="F718" t="s">
        <v>81</v>
      </c>
      <c r="G718" t="s">
        <v>82</v>
      </c>
      <c r="H718" t="s">
        <v>83</v>
      </c>
      <c r="I718" t="str">
        <f>"Trad IRN"</f>
        <v>Trad IRN</v>
      </c>
      <c r="J718" t="s">
        <v>43</v>
      </c>
      <c r="K718" t="s">
        <v>44</v>
      </c>
      <c r="L718" t="s">
        <v>45</v>
      </c>
      <c r="M718" t="s">
        <v>46</v>
      </c>
      <c r="N718" t="str">
        <f t="shared" si="72"/>
        <v>08/18/2022</v>
      </c>
      <c r="O718" t="str">
        <f>"09/16/2022"</f>
        <v>09/16/2022</v>
      </c>
      <c r="P718">
        <v>0.12112100000000001</v>
      </c>
      <c r="Q718">
        <v>0.12112100000000001</v>
      </c>
      <c r="S718">
        <v>0</v>
      </c>
      <c r="T718">
        <v>0.12112100000000001</v>
      </c>
      <c r="U718">
        <v>0</v>
      </c>
      <c r="V718" t="str">
        <f>"Trad IRN"</f>
        <v>Trad IRN</v>
      </c>
      <c r="W718">
        <v>100</v>
      </c>
      <c r="X718" t="s">
        <v>47</v>
      </c>
      <c r="Z718" t="s">
        <v>47</v>
      </c>
      <c r="AB718" t="str">
        <f>"02"</f>
        <v>02</v>
      </c>
      <c r="AC718" t="s">
        <v>48</v>
      </c>
      <c r="AD718" t="s">
        <v>49</v>
      </c>
      <c r="AE718" t="s">
        <v>50</v>
      </c>
      <c r="AF718">
        <v>0</v>
      </c>
      <c r="AG718" t="s">
        <v>56</v>
      </c>
      <c r="AH718" t="str">
        <f>"Trad IRN"</f>
        <v>Trad IRN</v>
      </c>
      <c r="AI718" t="str">
        <f>"Bldg IRN"</f>
        <v>Bldg IRN</v>
      </c>
      <c r="AJ718" t="s">
        <v>48</v>
      </c>
      <c r="AK718" t="s">
        <v>48</v>
      </c>
      <c r="AL718" t="s">
        <v>53</v>
      </c>
      <c r="AM718">
        <v>134.82</v>
      </c>
      <c r="AN718">
        <v>1113.0999999999999</v>
      </c>
      <c r="AO718">
        <v>15</v>
      </c>
    </row>
    <row r="719" spans="1:41" x14ac:dyDescent="0.3">
      <c r="A719" t="str">
        <f>"Trad IRN"</f>
        <v>Trad IRN</v>
      </c>
      <c r="B719" t="str">
        <f>"Bldg IRN"</f>
        <v>Bldg IRN</v>
      </c>
      <c r="C719" t="s">
        <v>41</v>
      </c>
      <c r="D719" t="s">
        <v>3</v>
      </c>
      <c r="E719" t="s">
        <v>80</v>
      </c>
      <c r="F719" t="s">
        <v>81</v>
      </c>
      <c r="G719" t="s">
        <v>82</v>
      </c>
      <c r="H719" t="s">
        <v>83</v>
      </c>
      <c r="I719" t="str">
        <f>"Trad IRN"</f>
        <v>Trad IRN</v>
      </c>
      <c r="J719" t="s">
        <v>43</v>
      </c>
      <c r="K719" t="s">
        <v>44</v>
      </c>
      <c r="L719" t="s">
        <v>45</v>
      </c>
      <c r="M719" t="s">
        <v>46</v>
      </c>
      <c r="N719" t="str">
        <f t="shared" si="72"/>
        <v>08/18/2022</v>
      </c>
      <c r="O719" t="str">
        <f t="shared" ref="O719:O744" si="73">"12/31/2500"</f>
        <v>12/31/2500</v>
      </c>
      <c r="P719">
        <v>1</v>
      </c>
      <c r="Q719">
        <v>1</v>
      </c>
      <c r="S719">
        <v>0</v>
      </c>
      <c r="T719">
        <v>1</v>
      </c>
      <c r="U719">
        <v>0</v>
      </c>
      <c r="V719" t="str">
        <f>"Trad IRN"</f>
        <v>Trad IRN</v>
      </c>
      <c r="W719">
        <v>100</v>
      </c>
      <c r="X719" t="s">
        <v>47</v>
      </c>
      <c r="Z719" t="s">
        <v>47</v>
      </c>
      <c r="AB719" t="str">
        <f>"05"</f>
        <v>05</v>
      </c>
      <c r="AC719" t="s">
        <v>48</v>
      </c>
      <c r="AD719" t="s">
        <v>49</v>
      </c>
      <c r="AE719" t="s">
        <v>50</v>
      </c>
      <c r="AF719">
        <v>0</v>
      </c>
      <c r="AG719" t="s">
        <v>56</v>
      </c>
      <c r="AH719" t="str">
        <f>"Trad IRN"</f>
        <v>Trad IRN</v>
      </c>
      <c r="AI719" t="str">
        <f>"Bldg IRN"</f>
        <v>Bldg IRN</v>
      </c>
      <c r="AJ719" t="s">
        <v>48</v>
      </c>
      <c r="AK719" t="s">
        <v>48</v>
      </c>
      <c r="AL719" t="s">
        <v>53</v>
      </c>
      <c r="AM719">
        <v>1113.0999999999999</v>
      </c>
      <c r="AN719">
        <v>1113.0999999999999</v>
      </c>
      <c r="AO719">
        <v>15</v>
      </c>
    </row>
    <row r="720" spans="1:41" x14ac:dyDescent="0.3">
      <c r="A720" t="str">
        <f>"Trad IRN"</f>
        <v>Trad IRN</v>
      </c>
      <c r="B720" t="str">
        <f>"Bldg IRN"</f>
        <v>Bldg IRN</v>
      </c>
      <c r="C720" t="s">
        <v>41</v>
      </c>
      <c r="D720" t="s">
        <v>3</v>
      </c>
      <c r="E720" t="s">
        <v>80</v>
      </c>
      <c r="F720" t="s">
        <v>81</v>
      </c>
      <c r="G720" t="s">
        <v>82</v>
      </c>
      <c r="H720" t="s">
        <v>83</v>
      </c>
      <c r="I720" t="str">
        <f>"Trad IRN"</f>
        <v>Trad IRN</v>
      </c>
      <c r="J720" t="s">
        <v>43</v>
      </c>
      <c r="K720" t="s">
        <v>44</v>
      </c>
      <c r="L720" t="s">
        <v>45</v>
      </c>
      <c r="M720" t="s">
        <v>46</v>
      </c>
      <c r="N720" t="str">
        <f t="shared" si="72"/>
        <v>08/18/2022</v>
      </c>
      <c r="O720" t="str">
        <f t="shared" si="73"/>
        <v>12/31/2500</v>
      </c>
      <c r="P720">
        <v>1</v>
      </c>
      <c r="Q720">
        <v>1</v>
      </c>
      <c r="S720">
        <v>0</v>
      </c>
      <c r="T720">
        <v>1</v>
      </c>
      <c r="U720">
        <v>0</v>
      </c>
      <c r="V720" t="str">
        <f>"Trad IRN"</f>
        <v>Trad IRN</v>
      </c>
      <c r="W720">
        <v>100</v>
      </c>
      <c r="X720" t="s">
        <v>47</v>
      </c>
      <c r="Z720" t="s">
        <v>47</v>
      </c>
      <c r="AB720" t="str">
        <f>"02"</f>
        <v>02</v>
      </c>
      <c r="AC720" t="s">
        <v>48</v>
      </c>
      <c r="AD720" t="s">
        <v>49</v>
      </c>
      <c r="AE720" t="s">
        <v>50</v>
      </c>
      <c r="AF720">
        <v>0</v>
      </c>
      <c r="AG720" t="s">
        <v>56</v>
      </c>
      <c r="AH720" t="str">
        <f>"Trad IRN"</f>
        <v>Trad IRN</v>
      </c>
      <c r="AI720" t="str">
        <f>"Bldg IRN"</f>
        <v>Bldg IRN</v>
      </c>
      <c r="AJ720" t="s">
        <v>48</v>
      </c>
      <c r="AK720" t="s">
        <v>48</v>
      </c>
      <c r="AL720" t="s">
        <v>53</v>
      </c>
      <c r="AM720">
        <v>1113.0999999999999</v>
      </c>
      <c r="AN720">
        <v>1113.0999999999999</v>
      </c>
      <c r="AO720">
        <v>15</v>
      </c>
    </row>
    <row r="721" spans="1:41" x14ac:dyDescent="0.3">
      <c r="A721" t="str">
        <f>"Trad IRN"</f>
        <v>Trad IRN</v>
      </c>
      <c r="B721" t="str">
        <f>"Bldg IRN"</f>
        <v>Bldg IRN</v>
      </c>
      <c r="C721" t="s">
        <v>41</v>
      </c>
      <c r="D721" t="s">
        <v>3</v>
      </c>
      <c r="E721" t="s">
        <v>80</v>
      </c>
      <c r="F721" t="s">
        <v>81</v>
      </c>
      <c r="G721" t="s">
        <v>82</v>
      </c>
      <c r="H721" t="s">
        <v>83</v>
      </c>
      <c r="I721" t="str">
        <f>"Trad IRN"</f>
        <v>Trad IRN</v>
      </c>
      <c r="J721" t="s">
        <v>43</v>
      </c>
      <c r="K721" t="s">
        <v>44</v>
      </c>
      <c r="L721" t="s">
        <v>45</v>
      </c>
      <c r="M721" t="s">
        <v>46</v>
      </c>
      <c r="N721" t="str">
        <f t="shared" si="72"/>
        <v>08/18/2022</v>
      </c>
      <c r="O721" t="str">
        <f t="shared" si="73"/>
        <v>12/31/2500</v>
      </c>
      <c r="P721">
        <v>1</v>
      </c>
      <c r="Q721">
        <v>1</v>
      </c>
      <c r="S721">
        <v>1</v>
      </c>
      <c r="T721">
        <v>1</v>
      </c>
      <c r="U721">
        <v>0</v>
      </c>
      <c r="V721" t="str">
        <f>"Trad IRN"</f>
        <v>Trad IRN</v>
      </c>
      <c r="W721">
        <v>100</v>
      </c>
      <c r="X721" t="s">
        <v>47</v>
      </c>
      <c r="Z721" t="s">
        <v>47</v>
      </c>
      <c r="AB721" t="str">
        <f>"05"</f>
        <v>05</v>
      </c>
      <c r="AC721" t="s">
        <v>48</v>
      </c>
      <c r="AD721" t="s">
        <v>49</v>
      </c>
      <c r="AE721" t="s">
        <v>50</v>
      </c>
      <c r="AF721">
        <v>0</v>
      </c>
      <c r="AG721" t="s">
        <v>56</v>
      </c>
      <c r="AH721" t="str">
        <f>"Trad IRN"</f>
        <v>Trad IRN</v>
      </c>
      <c r="AI721" t="str">
        <f>"Bldg IRN"</f>
        <v>Bldg IRN</v>
      </c>
      <c r="AJ721" t="s">
        <v>48</v>
      </c>
      <c r="AK721" t="s">
        <v>48</v>
      </c>
      <c r="AL721" t="s">
        <v>53</v>
      </c>
      <c r="AM721">
        <v>1113.0999999999999</v>
      </c>
      <c r="AN721">
        <v>1113.0999999999999</v>
      </c>
      <c r="AO721">
        <v>15</v>
      </c>
    </row>
    <row r="722" spans="1:41" x14ac:dyDescent="0.3">
      <c r="A722" t="str">
        <f>"Trad IRN"</f>
        <v>Trad IRN</v>
      </c>
      <c r="B722" t="str">
        <f>"Bldg IRN"</f>
        <v>Bldg IRN</v>
      </c>
      <c r="C722" t="s">
        <v>41</v>
      </c>
      <c r="D722" t="s">
        <v>3</v>
      </c>
      <c r="E722" t="s">
        <v>80</v>
      </c>
      <c r="F722" t="s">
        <v>81</v>
      </c>
      <c r="G722" t="s">
        <v>82</v>
      </c>
      <c r="H722" t="s">
        <v>83</v>
      </c>
      <c r="I722" t="str">
        <f>"Trad IRN"</f>
        <v>Trad IRN</v>
      </c>
      <c r="J722" t="s">
        <v>43</v>
      </c>
      <c r="K722" t="s">
        <v>44</v>
      </c>
      <c r="L722" t="s">
        <v>45</v>
      </c>
      <c r="M722" t="s">
        <v>46</v>
      </c>
      <c r="N722" t="str">
        <f t="shared" si="72"/>
        <v>08/18/2022</v>
      </c>
      <c r="O722" t="str">
        <f t="shared" si="73"/>
        <v>12/31/2500</v>
      </c>
      <c r="P722">
        <v>1</v>
      </c>
      <c r="Q722">
        <v>1</v>
      </c>
      <c r="R722">
        <v>1</v>
      </c>
      <c r="S722">
        <v>0</v>
      </c>
      <c r="T722">
        <v>1</v>
      </c>
      <c r="U722">
        <v>0</v>
      </c>
      <c r="V722" t="str">
        <f>"Trad IRN"</f>
        <v>Trad IRN</v>
      </c>
      <c r="W722">
        <v>100</v>
      </c>
      <c r="X722" t="s">
        <v>47</v>
      </c>
      <c r="Z722" t="s">
        <v>47</v>
      </c>
      <c r="AB722" t="s">
        <v>57</v>
      </c>
      <c r="AC722" t="str">
        <f>"05"</f>
        <v>05</v>
      </c>
      <c r="AD722" t="str">
        <f>"1"</f>
        <v>1</v>
      </c>
      <c r="AE722" t="s">
        <v>50</v>
      </c>
      <c r="AF722">
        <v>0</v>
      </c>
      <c r="AG722" t="s">
        <v>56</v>
      </c>
      <c r="AH722" t="str">
        <f>"Trad IRN"</f>
        <v>Trad IRN</v>
      </c>
      <c r="AI722" t="str">
        <f>"Bldg IRN"</f>
        <v>Bldg IRN</v>
      </c>
      <c r="AJ722" t="s">
        <v>48</v>
      </c>
      <c r="AK722" t="s">
        <v>48</v>
      </c>
      <c r="AL722" t="s">
        <v>53</v>
      </c>
      <c r="AM722">
        <v>1113.0999999999999</v>
      </c>
      <c r="AN722">
        <v>1113.0999999999999</v>
      </c>
      <c r="AO722">
        <v>15</v>
      </c>
    </row>
    <row r="723" spans="1:41" x14ac:dyDescent="0.3">
      <c r="A723" t="str">
        <f>"Trad IRN"</f>
        <v>Trad IRN</v>
      </c>
      <c r="B723" t="str">
        <f>"Bldg IRN"</f>
        <v>Bldg IRN</v>
      </c>
      <c r="C723" t="s">
        <v>41</v>
      </c>
      <c r="D723" t="s">
        <v>3</v>
      </c>
      <c r="E723" t="s">
        <v>80</v>
      </c>
      <c r="F723" t="s">
        <v>81</v>
      </c>
      <c r="G723" t="s">
        <v>82</v>
      </c>
      <c r="H723" t="s">
        <v>83</v>
      </c>
      <c r="I723" t="str">
        <f>"Trad IRN"</f>
        <v>Trad IRN</v>
      </c>
      <c r="J723" t="s">
        <v>43</v>
      </c>
      <c r="K723" t="s">
        <v>44</v>
      </c>
      <c r="L723" t="s">
        <v>45</v>
      </c>
      <c r="M723" t="s">
        <v>46</v>
      </c>
      <c r="N723" t="str">
        <f t="shared" si="72"/>
        <v>08/18/2022</v>
      </c>
      <c r="O723" t="str">
        <f t="shared" si="73"/>
        <v>12/31/2500</v>
      </c>
      <c r="P723">
        <v>1</v>
      </c>
      <c r="Q723">
        <v>1</v>
      </c>
      <c r="S723">
        <v>0</v>
      </c>
      <c r="T723">
        <v>1</v>
      </c>
      <c r="U723">
        <v>0</v>
      </c>
      <c r="V723" t="str">
        <f>"Trad IRN"</f>
        <v>Trad IRN</v>
      </c>
      <c r="W723">
        <v>100</v>
      </c>
      <c r="X723" t="s">
        <v>47</v>
      </c>
      <c r="Z723" t="s">
        <v>47</v>
      </c>
      <c r="AB723" t="str">
        <f>"02"</f>
        <v>02</v>
      </c>
      <c r="AC723" t="s">
        <v>48</v>
      </c>
      <c r="AD723" t="s">
        <v>49</v>
      </c>
      <c r="AE723" t="s">
        <v>50</v>
      </c>
      <c r="AF723">
        <v>0</v>
      </c>
      <c r="AG723" t="s">
        <v>56</v>
      </c>
      <c r="AH723" t="str">
        <f>"Trad IRN"</f>
        <v>Trad IRN</v>
      </c>
      <c r="AI723" t="str">
        <f>"Bldg IRN"</f>
        <v>Bldg IRN</v>
      </c>
      <c r="AJ723" t="s">
        <v>48</v>
      </c>
      <c r="AK723" t="s">
        <v>48</v>
      </c>
      <c r="AL723" t="s">
        <v>53</v>
      </c>
      <c r="AM723">
        <v>1113.0999999999999</v>
      </c>
      <c r="AN723">
        <v>1113.0999999999999</v>
      </c>
      <c r="AO723">
        <v>15</v>
      </c>
    </row>
    <row r="724" spans="1:41" x14ac:dyDescent="0.3">
      <c r="A724" t="str">
        <f>"Trad IRN"</f>
        <v>Trad IRN</v>
      </c>
      <c r="B724" t="str">
        <f>"Bldg IRN"</f>
        <v>Bldg IRN</v>
      </c>
      <c r="C724" t="s">
        <v>41</v>
      </c>
      <c r="D724" t="s">
        <v>3</v>
      </c>
      <c r="E724" t="s">
        <v>80</v>
      </c>
      <c r="F724" t="s">
        <v>81</v>
      </c>
      <c r="G724" t="s">
        <v>82</v>
      </c>
      <c r="H724" t="s">
        <v>83</v>
      </c>
      <c r="I724" t="str">
        <f>"Trad IRN"</f>
        <v>Trad IRN</v>
      </c>
      <c r="J724" t="s">
        <v>43</v>
      </c>
      <c r="K724" t="s">
        <v>44</v>
      </c>
      <c r="L724" t="s">
        <v>45</v>
      </c>
      <c r="M724" t="s">
        <v>46</v>
      </c>
      <c r="N724" t="str">
        <f t="shared" si="72"/>
        <v>08/18/2022</v>
      </c>
      <c r="O724" t="str">
        <f t="shared" si="73"/>
        <v>12/31/2500</v>
      </c>
      <c r="P724">
        <v>1</v>
      </c>
      <c r="Q724">
        <v>1</v>
      </c>
      <c r="S724">
        <v>1</v>
      </c>
      <c r="T724">
        <v>1</v>
      </c>
      <c r="U724">
        <v>0</v>
      </c>
      <c r="V724" t="str">
        <f>"Trad IRN"</f>
        <v>Trad IRN</v>
      </c>
      <c r="W724">
        <v>100</v>
      </c>
      <c r="X724" t="s">
        <v>47</v>
      </c>
      <c r="Z724" t="s">
        <v>47</v>
      </c>
      <c r="AB724" t="str">
        <f>"03"</f>
        <v>03</v>
      </c>
      <c r="AC724" t="s">
        <v>48</v>
      </c>
      <c r="AD724" t="s">
        <v>49</v>
      </c>
      <c r="AE724" t="s">
        <v>50</v>
      </c>
      <c r="AF724">
        <v>0</v>
      </c>
      <c r="AG724" t="s">
        <v>56</v>
      </c>
      <c r="AH724" t="str">
        <f>"Trad IRN"</f>
        <v>Trad IRN</v>
      </c>
      <c r="AI724" t="str">
        <f>"Bldg IRN"</f>
        <v>Bldg IRN</v>
      </c>
      <c r="AJ724" t="s">
        <v>48</v>
      </c>
      <c r="AK724" t="s">
        <v>48</v>
      </c>
      <c r="AL724" t="s">
        <v>53</v>
      </c>
      <c r="AM724">
        <v>1113.0999999999999</v>
      </c>
      <c r="AN724">
        <v>1113.0999999999999</v>
      </c>
      <c r="AO724">
        <v>15</v>
      </c>
    </row>
    <row r="725" spans="1:41" x14ac:dyDescent="0.3">
      <c r="A725" t="str">
        <f>"Trad IRN"</f>
        <v>Trad IRN</v>
      </c>
      <c r="B725" t="str">
        <f>"Bldg IRN"</f>
        <v>Bldg IRN</v>
      </c>
      <c r="C725" t="s">
        <v>41</v>
      </c>
      <c r="D725" t="s">
        <v>3</v>
      </c>
      <c r="E725" t="s">
        <v>80</v>
      </c>
      <c r="F725" t="s">
        <v>81</v>
      </c>
      <c r="G725" t="s">
        <v>82</v>
      </c>
      <c r="H725" t="s">
        <v>83</v>
      </c>
      <c r="I725" t="str">
        <f>"Trad IRN"</f>
        <v>Trad IRN</v>
      </c>
      <c r="J725" t="s">
        <v>43</v>
      </c>
      <c r="K725" t="s">
        <v>44</v>
      </c>
      <c r="L725" t="s">
        <v>45</v>
      </c>
      <c r="M725" t="s">
        <v>46</v>
      </c>
      <c r="N725" t="str">
        <f t="shared" si="72"/>
        <v>08/18/2022</v>
      </c>
      <c r="O725" t="str">
        <f t="shared" si="73"/>
        <v>12/31/2500</v>
      </c>
      <c r="P725">
        <v>1</v>
      </c>
      <c r="Q725">
        <v>1</v>
      </c>
      <c r="S725">
        <v>0</v>
      </c>
      <c r="T725">
        <v>1</v>
      </c>
      <c r="U725">
        <v>0</v>
      </c>
      <c r="V725" t="str">
        <f>"Trad IRN"</f>
        <v>Trad IRN</v>
      </c>
      <c r="W725">
        <v>100</v>
      </c>
      <c r="X725" t="s">
        <v>47</v>
      </c>
      <c r="Z725" t="s">
        <v>47</v>
      </c>
      <c r="AB725" t="str">
        <f>"03"</f>
        <v>03</v>
      </c>
      <c r="AC725" t="s">
        <v>48</v>
      </c>
      <c r="AD725" t="s">
        <v>49</v>
      </c>
      <c r="AE725" t="s">
        <v>55</v>
      </c>
      <c r="AF725">
        <v>2</v>
      </c>
      <c r="AG725" t="s">
        <v>56</v>
      </c>
      <c r="AH725" t="str">
        <f>"Trad IRN"</f>
        <v>Trad IRN</v>
      </c>
      <c r="AI725" t="str">
        <f>"Bldg IRN"</f>
        <v>Bldg IRN</v>
      </c>
      <c r="AJ725" t="s">
        <v>48</v>
      </c>
      <c r="AK725" t="s">
        <v>48</v>
      </c>
      <c r="AL725" t="s">
        <v>53</v>
      </c>
      <c r="AM725">
        <v>1113.0999999999999</v>
      </c>
      <c r="AN725">
        <v>1113.0999999999999</v>
      </c>
      <c r="AO725">
        <v>15</v>
      </c>
    </row>
    <row r="726" spans="1:41" x14ac:dyDescent="0.3">
      <c r="A726" t="str">
        <f>"Trad IRN"</f>
        <v>Trad IRN</v>
      </c>
      <c r="B726" t="str">
        <f>"Bldg IRN"</f>
        <v>Bldg IRN</v>
      </c>
      <c r="C726" t="s">
        <v>41</v>
      </c>
      <c r="D726" t="s">
        <v>3</v>
      </c>
      <c r="E726" t="s">
        <v>80</v>
      </c>
      <c r="F726" t="s">
        <v>81</v>
      </c>
      <c r="G726" t="s">
        <v>82</v>
      </c>
      <c r="H726" t="s">
        <v>83</v>
      </c>
      <c r="I726" t="str">
        <f>"Trad IRN"</f>
        <v>Trad IRN</v>
      </c>
      <c r="J726" t="s">
        <v>43</v>
      </c>
      <c r="K726" t="s">
        <v>44</v>
      </c>
      <c r="L726" t="s">
        <v>45</v>
      </c>
      <c r="M726" t="s">
        <v>46</v>
      </c>
      <c r="N726" t="str">
        <f t="shared" si="72"/>
        <v>08/18/2022</v>
      </c>
      <c r="O726" t="str">
        <f t="shared" si="73"/>
        <v>12/31/2500</v>
      </c>
      <c r="P726">
        <v>1</v>
      </c>
      <c r="Q726">
        <v>1</v>
      </c>
      <c r="S726">
        <v>0</v>
      </c>
      <c r="T726">
        <v>1</v>
      </c>
      <c r="U726">
        <v>0</v>
      </c>
      <c r="V726" t="str">
        <f>"Trad IRN"</f>
        <v>Trad IRN</v>
      </c>
      <c r="W726">
        <v>100</v>
      </c>
      <c r="X726" t="s">
        <v>47</v>
      </c>
      <c r="Z726" t="s">
        <v>47</v>
      </c>
      <c r="AB726" t="str">
        <f>"02"</f>
        <v>02</v>
      </c>
      <c r="AC726" t="s">
        <v>48</v>
      </c>
      <c r="AD726" t="s">
        <v>49</v>
      </c>
      <c r="AE726" t="s">
        <v>50</v>
      </c>
      <c r="AF726">
        <v>0</v>
      </c>
      <c r="AG726" t="s">
        <v>56</v>
      </c>
      <c r="AH726" t="str">
        <f>"Trad IRN"</f>
        <v>Trad IRN</v>
      </c>
      <c r="AI726" t="str">
        <f>"Bldg IRN"</f>
        <v>Bldg IRN</v>
      </c>
      <c r="AJ726" t="s">
        <v>48</v>
      </c>
      <c r="AK726" t="s">
        <v>48</v>
      </c>
      <c r="AL726" t="s">
        <v>53</v>
      </c>
      <c r="AM726">
        <v>1113.0999999999999</v>
      </c>
      <c r="AN726">
        <v>1113.0999999999999</v>
      </c>
      <c r="AO726">
        <v>15</v>
      </c>
    </row>
    <row r="727" spans="1:41" x14ac:dyDescent="0.3">
      <c r="A727" t="str">
        <f>"Trad IRN"</f>
        <v>Trad IRN</v>
      </c>
      <c r="B727" t="str">
        <f>"Bldg IRN"</f>
        <v>Bldg IRN</v>
      </c>
      <c r="C727" t="s">
        <v>41</v>
      </c>
      <c r="D727" t="s">
        <v>3</v>
      </c>
      <c r="E727" t="s">
        <v>80</v>
      </c>
      <c r="F727" t="s">
        <v>81</v>
      </c>
      <c r="G727" t="s">
        <v>82</v>
      </c>
      <c r="H727" t="s">
        <v>83</v>
      </c>
      <c r="I727" t="str">
        <f>"Trad IRN"</f>
        <v>Trad IRN</v>
      </c>
      <c r="J727" t="s">
        <v>43</v>
      </c>
      <c r="K727" t="s">
        <v>44</v>
      </c>
      <c r="L727" t="s">
        <v>45</v>
      </c>
      <c r="M727" t="s">
        <v>46</v>
      </c>
      <c r="N727" t="str">
        <f t="shared" si="72"/>
        <v>08/18/2022</v>
      </c>
      <c r="O727" t="str">
        <f t="shared" si="73"/>
        <v>12/31/2500</v>
      </c>
      <c r="P727">
        <v>1</v>
      </c>
      <c r="Q727">
        <v>1</v>
      </c>
      <c r="S727">
        <v>0</v>
      </c>
      <c r="T727">
        <v>1</v>
      </c>
      <c r="U727">
        <v>0</v>
      </c>
      <c r="V727" t="str">
        <f>"Trad IRN"</f>
        <v>Trad IRN</v>
      </c>
      <c r="W727">
        <v>100</v>
      </c>
      <c r="X727" t="s">
        <v>47</v>
      </c>
      <c r="Z727" t="s">
        <v>47</v>
      </c>
      <c r="AB727" t="s">
        <v>57</v>
      </c>
      <c r="AC727" t="s">
        <v>48</v>
      </c>
      <c r="AD727" t="s">
        <v>49</v>
      </c>
      <c r="AE727" t="s">
        <v>50</v>
      </c>
      <c r="AF727">
        <v>0</v>
      </c>
      <c r="AG727" t="s">
        <v>56</v>
      </c>
      <c r="AH727" t="str">
        <f>"Trad IRN"</f>
        <v>Trad IRN</v>
      </c>
      <c r="AI727" t="str">
        <f>"Bldg IRN"</f>
        <v>Bldg IRN</v>
      </c>
      <c r="AJ727" t="s">
        <v>48</v>
      </c>
      <c r="AK727" t="s">
        <v>48</v>
      </c>
      <c r="AL727" t="s">
        <v>53</v>
      </c>
      <c r="AM727">
        <v>1113.0999999999999</v>
      </c>
      <c r="AN727">
        <v>1113.0999999999999</v>
      </c>
      <c r="AO727">
        <v>15</v>
      </c>
    </row>
    <row r="728" spans="1:41" x14ac:dyDescent="0.3">
      <c r="A728" t="str">
        <f>"Trad IRN"</f>
        <v>Trad IRN</v>
      </c>
      <c r="B728" t="str">
        <f>"Bldg IRN"</f>
        <v>Bldg IRN</v>
      </c>
      <c r="C728" t="s">
        <v>41</v>
      </c>
      <c r="D728" t="s">
        <v>3</v>
      </c>
      <c r="E728" t="s">
        <v>80</v>
      </c>
      <c r="F728" t="s">
        <v>81</v>
      </c>
      <c r="G728" t="s">
        <v>82</v>
      </c>
      <c r="H728" t="s">
        <v>83</v>
      </c>
      <c r="I728" t="str">
        <f>"Trad IRN"</f>
        <v>Trad IRN</v>
      </c>
      <c r="J728" t="s">
        <v>43</v>
      </c>
      <c r="K728" t="s">
        <v>44</v>
      </c>
      <c r="L728" t="s">
        <v>45</v>
      </c>
      <c r="M728" t="s">
        <v>46</v>
      </c>
      <c r="N728" t="str">
        <f t="shared" si="72"/>
        <v>08/18/2022</v>
      </c>
      <c r="O728" t="str">
        <f t="shared" si="73"/>
        <v>12/31/2500</v>
      </c>
      <c r="P728">
        <v>1</v>
      </c>
      <c r="Q728">
        <v>1</v>
      </c>
      <c r="S728">
        <v>0</v>
      </c>
      <c r="T728">
        <v>1</v>
      </c>
      <c r="U728">
        <v>0</v>
      </c>
      <c r="V728" t="str">
        <f>"Trad IRN"</f>
        <v>Trad IRN</v>
      </c>
      <c r="W728">
        <v>100</v>
      </c>
      <c r="X728" t="s">
        <v>47</v>
      </c>
      <c r="Z728" t="s">
        <v>47</v>
      </c>
      <c r="AB728" t="str">
        <f>"01"</f>
        <v>01</v>
      </c>
      <c r="AC728" t="s">
        <v>48</v>
      </c>
      <c r="AD728" t="s">
        <v>49</v>
      </c>
      <c r="AE728" t="s">
        <v>50</v>
      </c>
      <c r="AF728">
        <v>0</v>
      </c>
      <c r="AG728" t="s">
        <v>56</v>
      </c>
      <c r="AH728" t="str">
        <f>"Trad IRN"</f>
        <v>Trad IRN</v>
      </c>
      <c r="AI728" t="str">
        <f>"Bldg IRN"</f>
        <v>Bldg IRN</v>
      </c>
      <c r="AJ728" t="s">
        <v>48</v>
      </c>
      <c r="AK728" t="s">
        <v>48</v>
      </c>
      <c r="AL728" t="s">
        <v>53</v>
      </c>
      <c r="AM728">
        <v>1113.0999999999999</v>
      </c>
      <c r="AN728">
        <v>1113.0999999999999</v>
      </c>
      <c r="AO728">
        <v>15</v>
      </c>
    </row>
    <row r="729" spans="1:41" x14ac:dyDescent="0.3">
      <c r="A729" t="str">
        <f>"Trad IRN"</f>
        <v>Trad IRN</v>
      </c>
      <c r="B729" t="str">
        <f>"Bldg IRN"</f>
        <v>Bldg IRN</v>
      </c>
      <c r="C729" t="s">
        <v>41</v>
      </c>
      <c r="D729" t="s">
        <v>3</v>
      </c>
      <c r="E729" t="s">
        <v>80</v>
      </c>
      <c r="F729" t="s">
        <v>81</v>
      </c>
      <c r="G729" t="s">
        <v>82</v>
      </c>
      <c r="H729" t="s">
        <v>83</v>
      </c>
      <c r="I729" t="str">
        <f>"Trad IRN"</f>
        <v>Trad IRN</v>
      </c>
      <c r="J729" t="s">
        <v>43</v>
      </c>
      <c r="K729" t="s">
        <v>44</v>
      </c>
      <c r="L729" t="s">
        <v>45</v>
      </c>
      <c r="M729" t="s">
        <v>46</v>
      </c>
      <c r="N729" t="str">
        <f t="shared" si="72"/>
        <v>08/18/2022</v>
      </c>
      <c r="O729" t="str">
        <f t="shared" si="73"/>
        <v>12/31/2500</v>
      </c>
      <c r="P729">
        <v>1</v>
      </c>
      <c r="Q729">
        <v>1</v>
      </c>
      <c r="R729">
        <v>1</v>
      </c>
      <c r="S729">
        <v>0</v>
      </c>
      <c r="T729">
        <v>1</v>
      </c>
      <c r="U729">
        <v>0</v>
      </c>
      <c r="V729" t="str">
        <f>"Trad IRN"</f>
        <v>Trad IRN</v>
      </c>
      <c r="W729">
        <v>100</v>
      </c>
      <c r="X729" t="s">
        <v>47</v>
      </c>
      <c r="Z729" t="s">
        <v>47</v>
      </c>
      <c r="AB729" t="str">
        <f>"01"</f>
        <v>01</v>
      </c>
      <c r="AC729" t="str">
        <f>"09"</f>
        <v>09</v>
      </c>
      <c r="AD729" t="str">
        <f>"2"</f>
        <v>2</v>
      </c>
      <c r="AE729" t="s">
        <v>50</v>
      </c>
      <c r="AF729">
        <v>0</v>
      </c>
      <c r="AG729" t="s">
        <v>56</v>
      </c>
      <c r="AH729" t="str">
        <f>"Trad IRN"</f>
        <v>Trad IRN</v>
      </c>
      <c r="AI729" t="str">
        <f>"Bldg IRN"</f>
        <v>Bldg IRN</v>
      </c>
      <c r="AJ729" t="s">
        <v>48</v>
      </c>
      <c r="AK729" t="s">
        <v>48</v>
      </c>
      <c r="AL729" t="s">
        <v>53</v>
      </c>
      <c r="AM729">
        <v>1113.0999999999999</v>
      </c>
      <c r="AN729">
        <v>1113.0999999999999</v>
      </c>
      <c r="AO729">
        <v>15</v>
      </c>
    </row>
    <row r="730" spans="1:41" x14ac:dyDescent="0.3">
      <c r="A730" t="str">
        <f>"Trad IRN"</f>
        <v>Trad IRN</v>
      </c>
      <c r="B730" t="str">
        <f>"Bldg IRN"</f>
        <v>Bldg IRN</v>
      </c>
      <c r="C730" t="s">
        <v>41</v>
      </c>
      <c r="D730" t="s">
        <v>3</v>
      </c>
      <c r="E730" t="s">
        <v>80</v>
      </c>
      <c r="F730" t="s">
        <v>81</v>
      </c>
      <c r="G730" t="s">
        <v>82</v>
      </c>
      <c r="H730" t="s">
        <v>83</v>
      </c>
      <c r="I730" t="str">
        <f>"Trad IRN"</f>
        <v>Trad IRN</v>
      </c>
      <c r="J730" t="s">
        <v>43</v>
      </c>
      <c r="K730" t="s">
        <v>44</v>
      </c>
      <c r="L730" t="s">
        <v>45</v>
      </c>
      <c r="M730" t="s">
        <v>46</v>
      </c>
      <c r="N730" t="str">
        <f t="shared" si="72"/>
        <v>08/18/2022</v>
      </c>
      <c r="O730" t="str">
        <f t="shared" si="73"/>
        <v>12/31/2500</v>
      </c>
      <c r="P730">
        <v>1</v>
      </c>
      <c r="Q730">
        <v>1</v>
      </c>
      <c r="R730">
        <v>1</v>
      </c>
      <c r="S730">
        <v>0</v>
      </c>
      <c r="T730">
        <v>1</v>
      </c>
      <c r="U730">
        <v>0</v>
      </c>
      <c r="V730" t="str">
        <f>"Trad IRN"</f>
        <v>Trad IRN</v>
      </c>
      <c r="W730">
        <v>100</v>
      </c>
      <c r="X730" t="s">
        <v>47</v>
      </c>
      <c r="Z730" t="s">
        <v>47</v>
      </c>
      <c r="AB730" t="str">
        <f>"01"</f>
        <v>01</v>
      </c>
      <c r="AC730" t="str">
        <f>"12"</f>
        <v>12</v>
      </c>
      <c r="AD730" t="str">
        <f>"6"</f>
        <v>6</v>
      </c>
      <c r="AE730" t="s">
        <v>55</v>
      </c>
      <c r="AF730">
        <v>0</v>
      </c>
      <c r="AG730" t="s">
        <v>56</v>
      </c>
      <c r="AH730" t="str">
        <f>"Trad IRN"</f>
        <v>Trad IRN</v>
      </c>
      <c r="AI730" t="str">
        <f>"Bldg IRN"</f>
        <v>Bldg IRN</v>
      </c>
      <c r="AJ730" t="s">
        <v>48</v>
      </c>
      <c r="AK730" t="s">
        <v>48</v>
      </c>
      <c r="AL730" t="s">
        <v>53</v>
      </c>
      <c r="AM730">
        <v>1113.0999999999999</v>
      </c>
      <c r="AN730">
        <v>1113.0999999999999</v>
      </c>
      <c r="AO730">
        <v>15</v>
      </c>
    </row>
    <row r="731" spans="1:41" x14ac:dyDescent="0.3">
      <c r="A731" t="str">
        <f>"Trad IRN"</f>
        <v>Trad IRN</v>
      </c>
      <c r="B731" t="str">
        <f>"Bldg IRN"</f>
        <v>Bldg IRN</v>
      </c>
      <c r="C731" t="s">
        <v>41</v>
      </c>
      <c r="D731" t="s">
        <v>3</v>
      </c>
      <c r="E731" t="s">
        <v>80</v>
      </c>
      <c r="F731" t="s">
        <v>81</v>
      </c>
      <c r="G731" t="s">
        <v>82</v>
      </c>
      <c r="H731" t="s">
        <v>83</v>
      </c>
      <c r="I731" t="str">
        <f>"Trad IRN"</f>
        <v>Trad IRN</v>
      </c>
      <c r="J731" t="s">
        <v>43</v>
      </c>
      <c r="K731" t="s">
        <v>44</v>
      </c>
      <c r="L731" t="s">
        <v>45</v>
      </c>
      <c r="M731" t="s">
        <v>46</v>
      </c>
      <c r="N731" t="str">
        <f t="shared" si="72"/>
        <v>08/18/2022</v>
      </c>
      <c r="O731" t="str">
        <f t="shared" si="73"/>
        <v>12/31/2500</v>
      </c>
      <c r="P731">
        <v>1</v>
      </c>
      <c r="Q731">
        <v>1</v>
      </c>
      <c r="S731">
        <v>0</v>
      </c>
      <c r="T731">
        <v>1</v>
      </c>
      <c r="U731">
        <v>0</v>
      </c>
      <c r="V731" t="str">
        <f>"Trad IRN"</f>
        <v>Trad IRN</v>
      </c>
      <c r="W731">
        <v>100</v>
      </c>
      <c r="X731" t="s">
        <v>47</v>
      </c>
      <c r="Z731" t="s">
        <v>47</v>
      </c>
      <c r="AB731" t="str">
        <f>"03"</f>
        <v>03</v>
      </c>
      <c r="AC731" t="s">
        <v>48</v>
      </c>
      <c r="AD731" t="s">
        <v>49</v>
      </c>
      <c r="AE731" t="s">
        <v>50</v>
      </c>
      <c r="AF731">
        <v>0</v>
      </c>
      <c r="AG731" t="s">
        <v>56</v>
      </c>
      <c r="AH731" t="str">
        <f>"Trad IRN"</f>
        <v>Trad IRN</v>
      </c>
      <c r="AI731" t="str">
        <f>"Bldg IRN"</f>
        <v>Bldg IRN</v>
      </c>
      <c r="AJ731" t="s">
        <v>48</v>
      </c>
      <c r="AK731" t="s">
        <v>48</v>
      </c>
      <c r="AL731" t="s">
        <v>53</v>
      </c>
      <c r="AM731">
        <v>1113.0999999999999</v>
      </c>
      <c r="AN731">
        <v>1113.0999999999999</v>
      </c>
      <c r="AO731">
        <v>15</v>
      </c>
    </row>
    <row r="732" spans="1:41" x14ac:dyDescent="0.3">
      <c r="A732" t="str">
        <f>"Trad IRN"</f>
        <v>Trad IRN</v>
      </c>
      <c r="B732" t="str">
        <f>"Bldg IRN"</f>
        <v>Bldg IRN</v>
      </c>
      <c r="C732" t="s">
        <v>41</v>
      </c>
      <c r="D732" t="s">
        <v>3</v>
      </c>
      <c r="E732" t="s">
        <v>80</v>
      </c>
      <c r="F732" t="s">
        <v>81</v>
      </c>
      <c r="G732" t="s">
        <v>82</v>
      </c>
      <c r="H732" t="s">
        <v>83</v>
      </c>
      <c r="I732" t="str">
        <f>"Trad IRN"</f>
        <v>Trad IRN</v>
      </c>
      <c r="J732" t="s">
        <v>43</v>
      </c>
      <c r="K732" t="s">
        <v>44</v>
      </c>
      <c r="L732" t="s">
        <v>45</v>
      </c>
      <c r="M732" t="s">
        <v>46</v>
      </c>
      <c r="N732" t="str">
        <f t="shared" si="72"/>
        <v>08/18/2022</v>
      </c>
      <c r="O732" t="str">
        <f t="shared" si="73"/>
        <v>12/31/2500</v>
      </c>
      <c r="P732">
        <v>1</v>
      </c>
      <c r="Q732">
        <v>1</v>
      </c>
      <c r="S732">
        <v>0.83850499999999994</v>
      </c>
      <c r="T732">
        <v>1</v>
      </c>
      <c r="U732">
        <v>0</v>
      </c>
      <c r="V732" t="str">
        <f>"Trad IRN"</f>
        <v>Trad IRN</v>
      </c>
      <c r="W732">
        <v>100</v>
      </c>
      <c r="X732" t="s">
        <v>47</v>
      </c>
      <c r="Z732" t="s">
        <v>47</v>
      </c>
      <c r="AB732" t="str">
        <f>"04"</f>
        <v>04</v>
      </c>
      <c r="AC732" t="s">
        <v>48</v>
      </c>
      <c r="AD732" t="s">
        <v>49</v>
      </c>
      <c r="AE732" t="s">
        <v>50</v>
      </c>
      <c r="AF732">
        <v>0</v>
      </c>
      <c r="AG732" t="s">
        <v>56</v>
      </c>
      <c r="AH732" t="str">
        <f>"Trad IRN"</f>
        <v>Trad IRN</v>
      </c>
      <c r="AI732" t="str">
        <f>"Bldg IRN"</f>
        <v>Bldg IRN</v>
      </c>
      <c r="AJ732" t="s">
        <v>48</v>
      </c>
      <c r="AK732" t="s">
        <v>48</v>
      </c>
      <c r="AL732" t="s">
        <v>53</v>
      </c>
      <c r="AM732">
        <v>1113.0999999999999</v>
      </c>
      <c r="AN732">
        <v>1113.0999999999999</v>
      </c>
      <c r="AO732">
        <v>15</v>
      </c>
    </row>
    <row r="733" spans="1:41" x14ac:dyDescent="0.3">
      <c r="A733" t="str">
        <f>"Trad IRN"</f>
        <v>Trad IRN</v>
      </c>
      <c r="B733" t="str">
        <f>"Bldg IRN"</f>
        <v>Bldg IRN</v>
      </c>
      <c r="C733" t="s">
        <v>41</v>
      </c>
      <c r="D733" t="s">
        <v>3</v>
      </c>
      <c r="E733" t="s">
        <v>80</v>
      </c>
      <c r="F733" t="s">
        <v>81</v>
      </c>
      <c r="G733" t="s">
        <v>82</v>
      </c>
      <c r="H733" t="s">
        <v>83</v>
      </c>
      <c r="I733" t="str">
        <f>"Trad IRN"</f>
        <v>Trad IRN</v>
      </c>
      <c r="J733" t="s">
        <v>43</v>
      </c>
      <c r="K733" t="s">
        <v>44</v>
      </c>
      <c r="L733" t="s">
        <v>45</v>
      </c>
      <c r="M733" t="s">
        <v>46</v>
      </c>
      <c r="N733" t="str">
        <f t="shared" si="72"/>
        <v>08/18/2022</v>
      </c>
      <c r="O733" t="str">
        <f t="shared" si="73"/>
        <v>12/31/2500</v>
      </c>
      <c r="P733">
        <v>1</v>
      </c>
      <c r="Q733">
        <v>1</v>
      </c>
      <c r="S733">
        <v>0</v>
      </c>
      <c r="T733">
        <v>1</v>
      </c>
      <c r="U733">
        <v>0</v>
      </c>
      <c r="V733" t="str">
        <f>"Trad IRN"</f>
        <v>Trad IRN</v>
      </c>
      <c r="W733">
        <v>100</v>
      </c>
      <c r="X733" t="s">
        <v>47</v>
      </c>
      <c r="Z733" t="s">
        <v>47</v>
      </c>
      <c r="AB733" t="str">
        <f>"02"</f>
        <v>02</v>
      </c>
      <c r="AC733" t="s">
        <v>48</v>
      </c>
      <c r="AD733" t="s">
        <v>49</v>
      </c>
      <c r="AE733" t="s">
        <v>50</v>
      </c>
      <c r="AF733">
        <v>0</v>
      </c>
      <c r="AG733" t="s">
        <v>56</v>
      </c>
      <c r="AH733" t="str">
        <f>"Trad IRN"</f>
        <v>Trad IRN</v>
      </c>
      <c r="AI733" t="str">
        <f>"Bldg IRN"</f>
        <v>Bldg IRN</v>
      </c>
      <c r="AJ733" t="s">
        <v>48</v>
      </c>
      <c r="AK733" t="s">
        <v>48</v>
      </c>
      <c r="AL733" t="s">
        <v>53</v>
      </c>
      <c r="AM733">
        <v>1113.0999999999999</v>
      </c>
      <c r="AN733">
        <v>1113.0999999999999</v>
      </c>
      <c r="AO733">
        <v>15</v>
      </c>
    </row>
    <row r="734" spans="1:41" x14ac:dyDescent="0.3">
      <c r="A734" t="str">
        <f>"Trad IRN"</f>
        <v>Trad IRN</v>
      </c>
      <c r="B734" t="str">
        <f>"Bldg IRN"</f>
        <v>Bldg IRN</v>
      </c>
      <c r="C734" t="s">
        <v>41</v>
      </c>
      <c r="D734" t="s">
        <v>3</v>
      </c>
      <c r="E734" t="s">
        <v>80</v>
      </c>
      <c r="F734" t="s">
        <v>81</v>
      </c>
      <c r="G734" t="s">
        <v>82</v>
      </c>
      <c r="H734" t="s">
        <v>83</v>
      </c>
      <c r="I734" t="str">
        <f>"Trad IRN"</f>
        <v>Trad IRN</v>
      </c>
      <c r="J734" t="s">
        <v>43</v>
      </c>
      <c r="K734" t="s">
        <v>44</v>
      </c>
      <c r="L734" t="s">
        <v>45</v>
      </c>
      <c r="M734" t="s">
        <v>46</v>
      </c>
      <c r="N734" t="str">
        <f t="shared" si="72"/>
        <v>08/18/2022</v>
      </c>
      <c r="O734" t="str">
        <f t="shared" si="73"/>
        <v>12/31/2500</v>
      </c>
      <c r="P734">
        <v>1</v>
      </c>
      <c r="Q734">
        <v>1</v>
      </c>
      <c r="S734">
        <v>0</v>
      </c>
      <c r="T734">
        <v>1</v>
      </c>
      <c r="U734">
        <v>0</v>
      </c>
      <c r="V734" t="str">
        <f>"Trad IRN"</f>
        <v>Trad IRN</v>
      </c>
      <c r="W734">
        <v>100</v>
      </c>
      <c r="X734" t="s">
        <v>47</v>
      </c>
      <c r="Z734" t="s">
        <v>47</v>
      </c>
      <c r="AB734" t="s">
        <v>57</v>
      </c>
      <c r="AC734" t="s">
        <v>48</v>
      </c>
      <c r="AD734" t="s">
        <v>49</v>
      </c>
      <c r="AE734" t="s">
        <v>50</v>
      </c>
      <c r="AF734">
        <v>0</v>
      </c>
      <c r="AG734" t="s">
        <v>56</v>
      </c>
      <c r="AH734" t="str">
        <f>"Trad IRN"</f>
        <v>Trad IRN</v>
      </c>
      <c r="AI734" t="str">
        <f>"Bldg IRN"</f>
        <v>Bldg IRN</v>
      </c>
      <c r="AJ734" t="s">
        <v>48</v>
      </c>
      <c r="AK734" t="s">
        <v>48</v>
      </c>
      <c r="AL734" t="s">
        <v>53</v>
      </c>
      <c r="AM734">
        <v>1113.0999999999999</v>
      </c>
      <c r="AN734">
        <v>1113.0999999999999</v>
      </c>
      <c r="AO734">
        <v>15</v>
      </c>
    </row>
    <row r="735" spans="1:41" x14ac:dyDescent="0.3">
      <c r="A735" t="str">
        <f>"Trad IRN"</f>
        <v>Trad IRN</v>
      </c>
      <c r="B735" t="str">
        <f>"Bldg IRN"</f>
        <v>Bldg IRN</v>
      </c>
      <c r="C735" t="s">
        <v>41</v>
      </c>
      <c r="D735" t="s">
        <v>3</v>
      </c>
      <c r="E735" t="s">
        <v>80</v>
      </c>
      <c r="F735" t="s">
        <v>81</v>
      </c>
      <c r="G735" t="s">
        <v>82</v>
      </c>
      <c r="H735" t="s">
        <v>83</v>
      </c>
      <c r="I735" t="str">
        <f>"Trad IRN"</f>
        <v>Trad IRN</v>
      </c>
      <c r="J735" t="s">
        <v>43</v>
      </c>
      <c r="K735" t="s">
        <v>44</v>
      </c>
      <c r="L735" t="s">
        <v>45</v>
      </c>
      <c r="M735" t="s">
        <v>46</v>
      </c>
      <c r="N735" t="str">
        <f t="shared" si="72"/>
        <v>08/18/2022</v>
      </c>
      <c r="O735" t="str">
        <f t="shared" si="73"/>
        <v>12/31/2500</v>
      </c>
      <c r="P735">
        <v>1</v>
      </c>
      <c r="Q735">
        <v>1</v>
      </c>
      <c r="R735">
        <v>1</v>
      </c>
      <c r="S735">
        <v>0</v>
      </c>
      <c r="T735">
        <v>1</v>
      </c>
      <c r="U735">
        <v>0</v>
      </c>
      <c r="V735" t="str">
        <f>"Trad IRN"</f>
        <v>Trad IRN</v>
      </c>
      <c r="W735">
        <v>100</v>
      </c>
      <c r="X735" t="s">
        <v>47</v>
      </c>
      <c r="Z735" t="s">
        <v>47</v>
      </c>
      <c r="AB735" t="str">
        <f>"01"</f>
        <v>01</v>
      </c>
      <c r="AC735" t="str">
        <f>"15"</f>
        <v>15</v>
      </c>
      <c r="AD735" t="str">
        <f>"2"</f>
        <v>2</v>
      </c>
      <c r="AE735" t="s">
        <v>55</v>
      </c>
      <c r="AF735">
        <v>0</v>
      </c>
      <c r="AG735" t="s">
        <v>56</v>
      </c>
      <c r="AH735" t="str">
        <f>"Trad IRN"</f>
        <v>Trad IRN</v>
      </c>
      <c r="AI735" t="str">
        <f>"Bldg IRN"</f>
        <v>Bldg IRN</v>
      </c>
      <c r="AJ735" t="s">
        <v>48</v>
      </c>
      <c r="AK735" t="s">
        <v>48</v>
      </c>
      <c r="AL735" t="s">
        <v>53</v>
      </c>
      <c r="AM735">
        <v>1113.0999999999999</v>
      </c>
      <c r="AN735">
        <v>1113.0999999999999</v>
      </c>
      <c r="AO735">
        <v>15</v>
      </c>
    </row>
    <row r="736" spans="1:41" x14ac:dyDescent="0.3">
      <c r="A736" t="str">
        <f>"Trad IRN"</f>
        <v>Trad IRN</v>
      </c>
      <c r="B736" t="str">
        <f>"Bldg IRN"</f>
        <v>Bldg IRN</v>
      </c>
      <c r="C736" t="s">
        <v>41</v>
      </c>
      <c r="D736" t="s">
        <v>3</v>
      </c>
      <c r="E736" t="s">
        <v>80</v>
      </c>
      <c r="F736" t="s">
        <v>81</v>
      </c>
      <c r="G736" t="s">
        <v>82</v>
      </c>
      <c r="H736" t="s">
        <v>83</v>
      </c>
      <c r="I736" t="str">
        <f>"Trad IRN"</f>
        <v>Trad IRN</v>
      </c>
      <c r="J736" t="s">
        <v>43</v>
      </c>
      <c r="K736" t="s">
        <v>44</v>
      </c>
      <c r="L736" t="s">
        <v>45</v>
      </c>
      <c r="M736" t="s">
        <v>46</v>
      </c>
      <c r="N736" t="str">
        <f t="shared" si="72"/>
        <v>08/18/2022</v>
      </c>
      <c r="O736" t="str">
        <f t="shared" si="73"/>
        <v>12/31/2500</v>
      </c>
      <c r="P736">
        <v>1</v>
      </c>
      <c r="Q736">
        <v>1</v>
      </c>
      <c r="S736">
        <v>0</v>
      </c>
      <c r="T736">
        <v>1</v>
      </c>
      <c r="U736">
        <v>0</v>
      </c>
      <c r="V736" t="str">
        <f>"Trad IRN"</f>
        <v>Trad IRN</v>
      </c>
      <c r="W736">
        <v>100</v>
      </c>
      <c r="X736" t="s">
        <v>47</v>
      </c>
      <c r="Z736" t="s">
        <v>47</v>
      </c>
      <c r="AB736" t="str">
        <f>"05"</f>
        <v>05</v>
      </c>
      <c r="AC736" t="s">
        <v>48</v>
      </c>
      <c r="AD736" t="s">
        <v>49</v>
      </c>
      <c r="AE736" t="s">
        <v>50</v>
      </c>
      <c r="AF736">
        <v>0</v>
      </c>
      <c r="AG736" t="s">
        <v>56</v>
      </c>
      <c r="AH736" t="str">
        <f>"Trad IRN"</f>
        <v>Trad IRN</v>
      </c>
      <c r="AI736" t="str">
        <f>"Bldg IRN"</f>
        <v>Bldg IRN</v>
      </c>
      <c r="AJ736" t="s">
        <v>48</v>
      </c>
      <c r="AK736" t="s">
        <v>48</v>
      </c>
      <c r="AL736" t="s">
        <v>53</v>
      </c>
      <c r="AM736">
        <v>1113.0999999999999</v>
      </c>
      <c r="AN736">
        <v>1113.0999999999999</v>
      </c>
      <c r="AO736">
        <v>15</v>
      </c>
    </row>
    <row r="737" spans="1:41" x14ac:dyDescent="0.3">
      <c r="A737" t="str">
        <f>"Trad IRN"</f>
        <v>Trad IRN</v>
      </c>
      <c r="B737" t="str">
        <f>"Bldg IRN"</f>
        <v>Bldg IRN</v>
      </c>
      <c r="C737" t="s">
        <v>41</v>
      </c>
      <c r="D737" t="s">
        <v>3</v>
      </c>
      <c r="E737" t="s">
        <v>80</v>
      </c>
      <c r="F737" t="s">
        <v>81</v>
      </c>
      <c r="G737" t="s">
        <v>82</v>
      </c>
      <c r="H737" t="s">
        <v>83</v>
      </c>
      <c r="I737" t="str">
        <f>"Trad IRN"</f>
        <v>Trad IRN</v>
      </c>
      <c r="J737" t="s">
        <v>43</v>
      </c>
      <c r="K737" t="s">
        <v>44</v>
      </c>
      <c r="L737" t="s">
        <v>45</v>
      </c>
      <c r="M737" t="s">
        <v>46</v>
      </c>
      <c r="N737" t="str">
        <f t="shared" si="72"/>
        <v>08/18/2022</v>
      </c>
      <c r="O737" t="str">
        <f t="shared" si="73"/>
        <v>12/31/2500</v>
      </c>
      <c r="P737">
        <v>1</v>
      </c>
      <c r="Q737">
        <v>1</v>
      </c>
      <c r="S737">
        <v>1</v>
      </c>
      <c r="T737">
        <v>1</v>
      </c>
      <c r="U737">
        <v>0</v>
      </c>
      <c r="V737" t="str">
        <f>"Trad IRN"</f>
        <v>Trad IRN</v>
      </c>
      <c r="W737">
        <v>100</v>
      </c>
      <c r="X737" t="s">
        <v>47</v>
      </c>
      <c r="Z737" t="s">
        <v>47</v>
      </c>
      <c r="AB737" t="str">
        <f>"04"</f>
        <v>04</v>
      </c>
      <c r="AC737" t="s">
        <v>48</v>
      </c>
      <c r="AD737" t="s">
        <v>49</v>
      </c>
      <c r="AE737" t="s">
        <v>50</v>
      </c>
      <c r="AF737">
        <v>0</v>
      </c>
      <c r="AG737" t="s">
        <v>56</v>
      </c>
      <c r="AH737" t="str">
        <f>"Trad IRN"</f>
        <v>Trad IRN</v>
      </c>
      <c r="AI737" t="str">
        <f>"Bldg IRN"</f>
        <v>Bldg IRN</v>
      </c>
      <c r="AJ737" t="s">
        <v>48</v>
      </c>
      <c r="AK737" t="s">
        <v>48</v>
      </c>
      <c r="AL737" t="s">
        <v>53</v>
      </c>
      <c r="AM737">
        <v>1113.0999999999999</v>
      </c>
      <c r="AN737">
        <v>1113.0999999999999</v>
      </c>
      <c r="AO737">
        <v>15</v>
      </c>
    </row>
    <row r="738" spans="1:41" x14ac:dyDescent="0.3">
      <c r="A738" t="str">
        <f>"Trad IRN"</f>
        <v>Trad IRN</v>
      </c>
      <c r="B738" t="str">
        <f>"Bldg IRN"</f>
        <v>Bldg IRN</v>
      </c>
      <c r="C738" t="s">
        <v>41</v>
      </c>
      <c r="D738" t="s">
        <v>3</v>
      </c>
      <c r="E738" t="s">
        <v>80</v>
      </c>
      <c r="F738" t="s">
        <v>81</v>
      </c>
      <c r="G738" t="s">
        <v>82</v>
      </c>
      <c r="H738" t="s">
        <v>83</v>
      </c>
      <c r="I738" t="str">
        <f>"Trad IRN"</f>
        <v>Trad IRN</v>
      </c>
      <c r="J738" t="s">
        <v>43</v>
      </c>
      <c r="K738" t="s">
        <v>44</v>
      </c>
      <c r="L738" t="s">
        <v>45</v>
      </c>
      <c r="M738" t="s">
        <v>46</v>
      </c>
      <c r="N738" t="str">
        <f t="shared" si="72"/>
        <v>08/18/2022</v>
      </c>
      <c r="O738" t="str">
        <f t="shared" si="73"/>
        <v>12/31/2500</v>
      </c>
      <c r="P738">
        <v>1</v>
      </c>
      <c r="Q738">
        <v>1</v>
      </c>
      <c r="S738">
        <v>0</v>
      </c>
      <c r="T738">
        <v>1</v>
      </c>
      <c r="U738">
        <v>0</v>
      </c>
      <c r="V738" t="str">
        <f>"Trad IRN"</f>
        <v>Trad IRN</v>
      </c>
      <c r="W738">
        <v>100</v>
      </c>
      <c r="X738" t="s">
        <v>47</v>
      </c>
      <c r="Z738" t="s">
        <v>47</v>
      </c>
      <c r="AB738" t="str">
        <f>"01"</f>
        <v>01</v>
      </c>
      <c r="AC738" t="s">
        <v>48</v>
      </c>
      <c r="AD738" t="s">
        <v>49</v>
      </c>
      <c r="AE738" t="s">
        <v>50</v>
      </c>
      <c r="AF738">
        <v>0</v>
      </c>
      <c r="AG738" t="s">
        <v>56</v>
      </c>
      <c r="AH738" t="str">
        <f>"Trad IRN"</f>
        <v>Trad IRN</v>
      </c>
      <c r="AI738" t="str">
        <f>"Bldg IRN"</f>
        <v>Bldg IRN</v>
      </c>
      <c r="AJ738" t="s">
        <v>48</v>
      </c>
      <c r="AK738" t="s">
        <v>48</v>
      </c>
      <c r="AL738" t="s">
        <v>53</v>
      </c>
      <c r="AM738">
        <v>1113.0999999999999</v>
      </c>
      <c r="AN738">
        <v>1113.0999999999999</v>
      </c>
      <c r="AO738">
        <v>15</v>
      </c>
    </row>
    <row r="739" spans="1:41" x14ac:dyDescent="0.3">
      <c r="A739" t="str">
        <f>"Trad IRN"</f>
        <v>Trad IRN</v>
      </c>
      <c r="B739" t="str">
        <f>"Bldg IRN"</f>
        <v>Bldg IRN</v>
      </c>
      <c r="C739" t="s">
        <v>41</v>
      </c>
      <c r="D739" t="s">
        <v>3</v>
      </c>
      <c r="E739" t="s">
        <v>80</v>
      </c>
      <c r="F739" t="s">
        <v>81</v>
      </c>
      <c r="G739" t="s">
        <v>82</v>
      </c>
      <c r="H739" t="s">
        <v>83</v>
      </c>
      <c r="I739" t="str">
        <f>"Trad IRN"</f>
        <v>Trad IRN</v>
      </c>
      <c r="J739" t="s">
        <v>43</v>
      </c>
      <c r="K739" t="s">
        <v>44</v>
      </c>
      <c r="L739" t="s">
        <v>45</v>
      </c>
      <c r="M739" t="s">
        <v>46</v>
      </c>
      <c r="N739" t="str">
        <f t="shared" si="72"/>
        <v>08/18/2022</v>
      </c>
      <c r="O739" t="str">
        <f t="shared" si="73"/>
        <v>12/31/2500</v>
      </c>
      <c r="P739">
        <v>1</v>
      </c>
      <c r="Q739">
        <v>1</v>
      </c>
      <c r="R739">
        <v>1</v>
      </c>
      <c r="S739">
        <v>0</v>
      </c>
      <c r="T739">
        <v>1</v>
      </c>
      <c r="U739">
        <v>0</v>
      </c>
      <c r="V739" t="str">
        <f>"Trad IRN"</f>
        <v>Trad IRN</v>
      </c>
      <c r="W739">
        <v>100</v>
      </c>
      <c r="X739" t="s">
        <v>47</v>
      </c>
      <c r="Z739" t="s">
        <v>47</v>
      </c>
      <c r="AB739" t="str">
        <f>"04"</f>
        <v>04</v>
      </c>
      <c r="AC739" t="str">
        <f>"15"</f>
        <v>15</v>
      </c>
      <c r="AD739" t="str">
        <f>"2"</f>
        <v>2</v>
      </c>
      <c r="AE739" t="s">
        <v>55</v>
      </c>
      <c r="AF739">
        <v>0</v>
      </c>
      <c r="AG739" t="s">
        <v>56</v>
      </c>
      <c r="AH739" t="str">
        <f>"Trad IRN"</f>
        <v>Trad IRN</v>
      </c>
      <c r="AI739" t="str">
        <f>"Bldg IRN"</f>
        <v>Bldg IRN</v>
      </c>
      <c r="AJ739" t="s">
        <v>48</v>
      </c>
      <c r="AK739" t="s">
        <v>48</v>
      </c>
      <c r="AL739" t="s">
        <v>53</v>
      </c>
      <c r="AM739">
        <v>1113.0999999999999</v>
      </c>
      <c r="AN739">
        <v>1113.0999999999999</v>
      </c>
      <c r="AO739">
        <v>15</v>
      </c>
    </row>
    <row r="740" spans="1:41" x14ac:dyDescent="0.3">
      <c r="A740" t="str">
        <f>"Trad IRN"</f>
        <v>Trad IRN</v>
      </c>
      <c r="B740" t="str">
        <f>"Bldg IRN"</f>
        <v>Bldg IRN</v>
      </c>
      <c r="C740" t="s">
        <v>41</v>
      </c>
      <c r="D740" t="s">
        <v>3</v>
      </c>
      <c r="E740" t="s">
        <v>80</v>
      </c>
      <c r="F740" t="s">
        <v>81</v>
      </c>
      <c r="G740" t="s">
        <v>82</v>
      </c>
      <c r="H740" t="s">
        <v>83</v>
      </c>
      <c r="I740" t="str">
        <f>"Trad IRN"</f>
        <v>Trad IRN</v>
      </c>
      <c r="J740" t="s">
        <v>43</v>
      </c>
      <c r="K740" t="s">
        <v>44</v>
      </c>
      <c r="L740" t="s">
        <v>45</v>
      </c>
      <c r="M740" t="s">
        <v>46</v>
      </c>
      <c r="N740" t="str">
        <f t="shared" si="72"/>
        <v>08/18/2022</v>
      </c>
      <c r="O740" t="str">
        <f t="shared" si="73"/>
        <v>12/31/2500</v>
      </c>
      <c r="P740">
        <v>1</v>
      </c>
      <c r="Q740">
        <v>1</v>
      </c>
      <c r="R740">
        <v>1</v>
      </c>
      <c r="S740">
        <v>0</v>
      </c>
      <c r="T740">
        <v>1</v>
      </c>
      <c r="U740">
        <v>0</v>
      </c>
      <c r="V740" t="str">
        <f>"Trad IRN"</f>
        <v>Trad IRN</v>
      </c>
      <c r="W740">
        <v>100</v>
      </c>
      <c r="X740" t="s">
        <v>47</v>
      </c>
      <c r="Z740" t="s">
        <v>47</v>
      </c>
      <c r="AB740" t="str">
        <f>"04"</f>
        <v>04</v>
      </c>
      <c r="AC740" t="str">
        <f>"15"</f>
        <v>15</v>
      </c>
      <c r="AD740" t="str">
        <f>"2"</f>
        <v>2</v>
      </c>
      <c r="AE740" t="s">
        <v>50</v>
      </c>
      <c r="AF740">
        <v>0</v>
      </c>
      <c r="AG740" t="s">
        <v>56</v>
      </c>
      <c r="AH740" t="str">
        <f>"Trad IRN"</f>
        <v>Trad IRN</v>
      </c>
      <c r="AI740" t="str">
        <f>"Bldg IRN"</f>
        <v>Bldg IRN</v>
      </c>
      <c r="AJ740" t="s">
        <v>48</v>
      </c>
      <c r="AK740" t="s">
        <v>48</v>
      </c>
      <c r="AL740" t="s">
        <v>53</v>
      </c>
      <c r="AM740">
        <v>1113.0999999999999</v>
      </c>
      <c r="AN740">
        <v>1113.0999999999999</v>
      </c>
      <c r="AO740">
        <v>15</v>
      </c>
    </row>
    <row r="741" spans="1:41" x14ac:dyDescent="0.3">
      <c r="A741" t="str">
        <f>"Trad IRN"</f>
        <v>Trad IRN</v>
      </c>
      <c r="B741" t="str">
        <f>"Bldg IRN"</f>
        <v>Bldg IRN</v>
      </c>
      <c r="C741" t="s">
        <v>41</v>
      </c>
      <c r="D741" t="s">
        <v>3</v>
      </c>
      <c r="E741" t="s">
        <v>80</v>
      </c>
      <c r="F741" t="s">
        <v>81</v>
      </c>
      <c r="G741" t="s">
        <v>82</v>
      </c>
      <c r="H741" t="s">
        <v>83</v>
      </c>
      <c r="I741" t="str">
        <f>"Trad IRN"</f>
        <v>Trad IRN</v>
      </c>
      <c r="J741" t="s">
        <v>43</v>
      </c>
      <c r="K741" t="s">
        <v>44</v>
      </c>
      <c r="L741" t="s">
        <v>45</v>
      </c>
      <c r="M741" t="s">
        <v>46</v>
      </c>
      <c r="N741" t="str">
        <f t="shared" si="72"/>
        <v>08/18/2022</v>
      </c>
      <c r="O741" t="str">
        <f t="shared" si="73"/>
        <v>12/31/2500</v>
      </c>
      <c r="P741">
        <v>1</v>
      </c>
      <c r="Q741">
        <v>1</v>
      </c>
      <c r="S741">
        <v>0</v>
      </c>
      <c r="T741">
        <v>1</v>
      </c>
      <c r="U741">
        <v>0</v>
      </c>
      <c r="V741" t="str">
        <f>"Trad IRN"</f>
        <v>Trad IRN</v>
      </c>
      <c r="W741">
        <v>100</v>
      </c>
      <c r="X741" t="s">
        <v>47</v>
      </c>
      <c r="Z741" t="s">
        <v>47</v>
      </c>
      <c r="AB741" t="str">
        <f>"02"</f>
        <v>02</v>
      </c>
      <c r="AC741" t="s">
        <v>48</v>
      </c>
      <c r="AD741" t="s">
        <v>49</v>
      </c>
      <c r="AE741" t="s">
        <v>55</v>
      </c>
      <c r="AF741">
        <v>0</v>
      </c>
      <c r="AG741" t="s">
        <v>56</v>
      </c>
      <c r="AH741" t="str">
        <f>"Trad IRN"</f>
        <v>Trad IRN</v>
      </c>
      <c r="AI741" t="str">
        <f>"Bldg IRN"</f>
        <v>Bldg IRN</v>
      </c>
      <c r="AJ741" t="s">
        <v>48</v>
      </c>
      <c r="AK741" t="s">
        <v>48</v>
      </c>
      <c r="AL741" t="s">
        <v>53</v>
      </c>
      <c r="AM741">
        <v>1113.0999999999999</v>
      </c>
      <c r="AN741">
        <v>1113.0999999999999</v>
      </c>
      <c r="AO741">
        <v>15</v>
      </c>
    </row>
    <row r="742" spans="1:41" x14ac:dyDescent="0.3">
      <c r="A742" t="str">
        <f>"Trad IRN"</f>
        <v>Trad IRN</v>
      </c>
      <c r="B742" t="str">
        <f>"Bldg IRN"</f>
        <v>Bldg IRN</v>
      </c>
      <c r="C742" t="s">
        <v>41</v>
      </c>
      <c r="D742" t="s">
        <v>3</v>
      </c>
      <c r="E742" t="s">
        <v>80</v>
      </c>
      <c r="F742" t="s">
        <v>81</v>
      </c>
      <c r="G742" t="s">
        <v>82</v>
      </c>
      <c r="H742" t="s">
        <v>83</v>
      </c>
      <c r="I742" t="str">
        <f>"Trad IRN"</f>
        <v>Trad IRN</v>
      </c>
      <c r="J742" t="s">
        <v>43</v>
      </c>
      <c r="K742" t="s">
        <v>44</v>
      </c>
      <c r="L742" t="s">
        <v>45</v>
      </c>
      <c r="M742" t="s">
        <v>46</v>
      </c>
      <c r="N742" t="str">
        <f t="shared" si="72"/>
        <v>08/18/2022</v>
      </c>
      <c r="O742" t="str">
        <f t="shared" si="73"/>
        <v>12/31/2500</v>
      </c>
      <c r="P742">
        <v>1</v>
      </c>
      <c r="Q742">
        <v>1</v>
      </c>
      <c r="S742">
        <v>0</v>
      </c>
      <c r="T742">
        <v>1</v>
      </c>
      <c r="U742">
        <v>0</v>
      </c>
      <c r="V742" t="str">
        <f>"Trad IRN"</f>
        <v>Trad IRN</v>
      </c>
      <c r="W742">
        <v>100</v>
      </c>
      <c r="X742" t="s">
        <v>47</v>
      </c>
      <c r="Z742" t="s">
        <v>47</v>
      </c>
      <c r="AB742" t="str">
        <f>"02"</f>
        <v>02</v>
      </c>
      <c r="AC742" t="s">
        <v>48</v>
      </c>
      <c r="AD742" t="s">
        <v>49</v>
      </c>
      <c r="AE742" t="s">
        <v>55</v>
      </c>
      <c r="AF742">
        <v>0</v>
      </c>
      <c r="AG742" t="s">
        <v>56</v>
      </c>
      <c r="AH742" t="str">
        <f>"Trad IRN"</f>
        <v>Trad IRN</v>
      </c>
      <c r="AI742" t="str">
        <f>"Bldg IRN"</f>
        <v>Bldg IRN</v>
      </c>
      <c r="AJ742" t="s">
        <v>48</v>
      </c>
      <c r="AK742" t="s">
        <v>48</v>
      </c>
      <c r="AL742" t="s">
        <v>53</v>
      </c>
      <c r="AM742">
        <v>1113.0999999999999</v>
      </c>
      <c r="AN742">
        <v>1113.0999999999999</v>
      </c>
      <c r="AO742">
        <v>15</v>
      </c>
    </row>
    <row r="743" spans="1:41" x14ac:dyDescent="0.3">
      <c r="A743" t="str">
        <f>"Trad IRN"</f>
        <v>Trad IRN</v>
      </c>
      <c r="B743" t="str">
        <f>"Bldg IRN"</f>
        <v>Bldg IRN</v>
      </c>
      <c r="C743" t="s">
        <v>41</v>
      </c>
      <c r="D743" t="s">
        <v>3</v>
      </c>
      <c r="E743" t="s">
        <v>80</v>
      </c>
      <c r="F743" t="s">
        <v>81</v>
      </c>
      <c r="G743" t="s">
        <v>82</v>
      </c>
      <c r="H743" t="s">
        <v>83</v>
      </c>
      <c r="I743" t="str">
        <f>"Trad IRN"</f>
        <v>Trad IRN</v>
      </c>
      <c r="J743" t="s">
        <v>43</v>
      </c>
      <c r="K743" t="s">
        <v>44</v>
      </c>
      <c r="L743" t="s">
        <v>45</v>
      </c>
      <c r="M743" t="s">
        <v>46</v>
      </c>
      <c r="N743" t="str">
        <f t="shared" si="72"/>
        <v>08/18/2022</v>
      </c>
      <c r="O743" t="str">
        <f t="shared" si="73"/>
        <v>12/31/2500</v>
      </c>
      <c r="P743">
        <v>1</v>
      </c>
      <c r="Q743">
        <v>1</v>
      </c>
      <c r="S743">
        <v>0</v>
      </c>
      <c r="T743">
        <v>1</v>
      </c>
      <c r="U743">
        <v>0</v>
      </c>
      <c r="V743" t="str">
        <f>"Trad IRN"</f>
        <v>Trad IRN</v>
      </c>
      <c r="W743">
        <v>100</v>
      </c>
      <c r="X743" t="s">
        <v>47</v>
      </c>
      <c r="Z743" t="s">
        <v>47</v>
      </c>
      <c r="AB743" t="s">
        <v>57</v>
      </c>
      <c r="AC743" t="s">
        <v>48</v>
      </c>
      <c r="AD743" t="s">
        <v>49</v>
      </c>
      <c r="AE743" t="s">
        <v>50</v>
      </c>
      <c r="AF743">
        <v>0</v>
      </c>
      <c r="AG743" t="s">
        <v>56</v>
      </c>
      <c r="AH743" t="str">
        <f>"Trad IRN"</f>
        <v>Trad IRN</v>
      </c>
      <c r="AI743" t="str">
        <f>"Bldg IRN"</f>
        <v>Bldg IRN</v>
      </c>
      <c r="AJ743" t="s">
        <v>48</v>
      </c>
      <c r="AK743" t="s">
        <v>48</v>
      </c>
      <c r="AL743" t="s">
        <v>53</v>
      </c>
      <c r="AM743">
        <v>1113.0999999999999</v>
      </c>
      <c r="AN743">
        <v>1113.0999999999999</v>
      </c>
      <c r="AO743">
        <v>15</v>
      </c>
    </row>
    <row r="744" spans="1:41" x14ac:dyDescent="0.3">
      <c r="A744" t="str">
        <f>"Trad IRN"</f>
        <v>Trad IRN</v>
      </c>
      <c r="B744" t="str">
        <f>"Bldg IRN"</f>
        <v>Bldg IRN</v>
      </c>
      <c r="C744" t="s">
        <v>41</v>
      </c>
      <c r="D744" t="s">
        <v>3</v>
      </c>
      <c r="E744" t="s">
        <v>80</v>
      </c>
      <c r="F744" t="s">
        <v>81</v>
      </c>
      <c r="G744" t="s">
        <v>82</v>
      </c>
      <c r="H744" t="s">
        <v>83</v>
      </c>
      <c r="I744" t="str">
        <f>"Trad IRN"</f>
        <v>Trad IRN</v>
      </c>
      <c r="J744" t="s">
        <v>43</v>
      </c>
      <c r="K744" t="s">
        <v>44</v>
      </c>
      <c r="L744" t="s">
        <v>45</v>
      </c>
      <c r="M744" t="s">
        <v>46</v>
      </c>
      <c r="N744" t="str">
        <f t="shared" si="72"/>
        <v>08/18/2022</v>
      </c>
      <c r="O744" t="str">
        <f t="shared" si="73"/>
        <v>12/31/2500</v>
      </c>
      <c r="P744">
        <v>1</v>
      </c>
      <c r="Q744">
        <v>1</v>
      </c>
      <c r="S744">
        <v>0</v>
      </c>
      <c r="T744">
        <v>1</v>
      </c>
      <c r="U744">
        <v>0</v>
      </c>
      <c r="V744" t="str">
        <f>"Trad IRN"</f>
        <v>Trad IRN</v>
      </c>
      <c r="W744">
        <v>100</v>
      </c>
      <c r="X744" t="s">
        <v>47</v>
      </c>
      <c r="Z744" t="s">
        <v>47</v>
      </c>
      <c r="AB744" t="str">
        <f>"02"</f>
        <v>02</v>
      </c>
      <c r="AC744" t="s">
        <v>48</v>
      </c>
      <c r="AD744" t="s">
        <v>49</v>
      </c>
      <c r="AE744" t="s">
        <v>50</v>
      </c>
      <c r="AF744">
        <v>0</v>
      </c>
      <c r="AG744" t="s">
        <v>56</v>
      </c>
      <c r="AH744" t="str">
        <f>"Trad IRN"</f>
        <v>Trad IRN</v>
      </c>
      <c r="AI744" t="str">
        <f>"Bldg IRN"</f>
        <v>Bldg IRN</v>
      </c>
      <c r="AJ744" t="s">
        <v>48</v>
      </c>
      <c r="AK744" t="s">
        <v>48</v>
      </c>
      <c r="AL744" t="s">
        <v>53</v>
      </c>
      <c r="AM744">
        <v>1113.0999999999999</v>
      </c>
      <c r="AN744">
        <v>1113.0999999999999</v>
      </c>
      <c r="AO744">
        <v>15</v>
      </c>
    </row>
    <row r="745" spans="1:41" x14ac:dyDescent="0.3">
      <c r="A745" t="str">
        <f>"Trad IRN"</f>
        <v>Trad IRN</v>
      </c>
      <c r="B745" t="str">
        <f>"Bldg IRN"</f>
        <v>Bldg IRN</v>
      </c>
      <c r="C745" t="s">
        <v>41</v>
      </c>
      <c r="D745" t="s">
        <v>3</v>
      </c>
      <c r="E745" t="s">
        <v>80</v>
      </c>
      <c r="F745" t="s">
        <v>81</v>
      </c>
      <c r="G745" t="s">
        <v>82</v>
      </c>
      <c r="H745" t="s">
        <v>83</v>
      </c>
      <c r="I745" t="str">
        <f>"Trad IRN"</f>
        <v>Trad IRN</v>
      </c>
      <c r="J745" t="s">
        <v>43</v>
      </c>
      <c r="K745" t="s">
        <v>44</v>
      </c>
      <c r="L745" t="s">
        <v>45</v>
      </c>
      <c r="M745" t="s">
        <v>46</v>
      </c>
      <c r="N745" t="str">
        <f t="shared" si="72"/>
        <v>08/18/2022</v>
      </c>
      <c r="O745" t="str">
        <f>"09/09/2022"</f>
        <v>09/09/2022</v>
      </c>
      <c r="P745">
        <v>9.2283000000000004E-2</v>
      </c>
      <c r="Q745">
        <v>9.2283000000000004E-2</v>
      </c>
      <c r="S745">
        <v>0</v>
      </c>
      <c r="T745">
        <v>9.2283000000000004E-2</v>
      </c>
      <c r="U745">
        <v>0</v>
      </c>
      <c r="V745" t="str">
        <f>"Trad IRN"</f>
        <v>Trad IRN</v>
      </c>
      <c r="W745">
        <v>100</v>
      </c>
      <c r="X745" t="s">
        <v>47</v>
      </c>
      <c r="Z745" t="s">
        <v>47</v>
      </c>
      <c r="AB745" t="str">
        <f>"02"</f>
        <v>02</v>
      </c>
      <c r="AC745" t="s">
        <v>48</v>
      </c>
      <c r="AD745" t="s">
        <v>49</v>
      </c>
      <c r="AE745" t="s">
        <v>55</v>
      </c>
      <c r="AF745">
        <v>2</v>
      </c>
      <c r="AG745" t="s">
        <v>56</v>
      </c>
      <c r="AH745" t="str">
        <f>"Trad IRN"</f>
        <v>Trad IRN</v>
      </c>
      <c r="AI745" t="str">
        <f>"Bldg IRN"</f>
        <v>Bldg IRN</v>
      </c>
      <c r="AJ745" t="s">
        <v>48</v>
      </c>
      <c r="AK745" t="s">
        <v>48</v>
      </c>
      <c r="AL745" t="s">
        <v>53</v>
      </c>
      <c r="AM745">
        <v>102.72</v>
      </c>
      <c r="AN745">
        <v>1113.0999999999999</v>
      </c>
      <c r="AO745">
        <v>15</v>
      </c>
    </row>
    <row r="746" spans="1:41" x14ac:dyDescent="0.3">
      <c r="A746" t="str">
        <f>"Trad IRN"</f>
        <v>Trad IRN</v>
      </c>
      <c r="B746" t="str">
        <f>"Bldg IRN"</f>
        <v>Bldg IRN</v>
      </c>
      <c r="C746" t="s">
        <v>41</v>
      </c>
      <c r="D746" t="s">
        <v>3</v>
      </c>
      <c r="E746" t="s">
        <v>80</v>
      </c>
      <c r="F746" t="s">
        <v>81</v>
      </c>
      <c r="G746" t="s">
        <v>82</v>
      </c>
      <c r="H746" t="s">
        <v>83</v>
      </c>
      <c r="I746" t="str">
        <f>"Trad IRN"</f>
        <v>Trad IRN</v>
      </c>
      <c r="J746" t="s">
        <v>43</v>
      </c>
      <c r="K746" t="s">
        <v>44</v>
      </c>
      <c r="L746" t="s">
        <v>45</v>
      </c>
      <c r="M746" t="s">
        <v>46</v>
      </c>
      <c r="N746" t="str">
        <f>"12/05/2022"</f>
        <v>12/05/2022</v>
      </c>
      <c r="O746" t="str">
        <f>"12/31/2500"</f>
        <v>12/31/2500</v>
      </c>
      <c r="P746">
        <v>0.60560599999999998</v>
      </c>
      <c r="Q746">
        <v>0.60560599999999998</v>
      </c>
      <c r="S746">
        <v>0</v>
      </c>
      <c r="T746">
        <v>0.60560599999999998</v>
      </c>
      <c r="U746">
        <v>0</v>
      </c>
      <c r="V746" t="str">
        <f>"Trad IRN"</f>
        <v>Trad IRN</v>
      </c>
      <c r="W746">
        <v>100</v>
      </c>
      <c r="X746" t="s">
        <v>47</v>
      </c>
      <c r="Z746" t="s">
        <v>47</v>
      </c>
      <c r="AB746" t="str">
        <f>"02"</f>
        <v>02</v>
      </c>
      <c r="AC746" t="s">
        <v>48</v>
      </c>
      <c r="AD746" t="s">
        <v>49</v>
      </c>
      <c r="AE746" t="s">
        <v>55</v>
      </c>
      <c r="AF746">
        <v>2</v>
      </c>
      <c r="AG746" t="s">
        <v>56</v>
      </c>
      <c r="AH746" t="str">
        <f>"Trad IRN"</f>
        <v>Trad IRN</v>
      </c>
      <c r="AI746" t="str">
        <f>"Bldg IRN"</f>
        <v>Bldg IRN</v>
      </c>
      <c r="AJ746" t="s">
        <v>48</v>
      </c>
      <c r="AK746" t="s">
        <v>48</v>
      </c>
      <c r="AL746" t="s">
        <v>53</v>
      </c>
      <c r="AM746">
        <v>674.1</v>
      </c>
      <c r="AN746">
        <v>1113.0999999999999</v>
      </c>
      <c r="AO746">
        <v>15</v>
      </c>
    </row>
    <row r="747" spans="1:41" x14ac:dyDescent="0.3">
      <c r="A747" t="str">
        <f>"Trad IRN"</f>
        <v>Trad IRN</v>
      </c>
      <c r="B747" t="str">
        <f>"Bldg IRN"</f>
        <v>Bldg IRN</v>
      </c>
      <c r="C747" t="s">
        <v>41</v>
      </c>
      <c r="D747" t="s">
        <v>3</v>
      </c>
      <c r="E747" t="s">
        <v>80</v>
      </c>
      <c r="F747" t="s">
        <v>81</v>
      </c>
      <c r="G747" t="s">
        <v>82</v>
      </c>
      <c r="H747" t="s">
        <v>83</v>
      </c>
      <c r="I747" t="str">
        <f>"Trad IRN"</f>
        <v>Trad IRN</v>
      </c>
      <c r="J747" t="s">
        <v>43</v>
      </c>
      <c r="K747" t="s">
        <v>44</v>
      </c>
      <c r="L747" t="s">
        <v>45</v>
      </c>
      <c r="M747" t="s">
        <v>46</v>
      </c>
      <c r="N747" t="str">
        <f t="shared" ref="N747:N778" si="74">"08/18/2022"</f>
        <v>08/18/2022</v>
      </c>
      <c r="O747" t="str">
        <f>"12/02/2022"</f>
        <v>12/02/2022</v>
      </c>
      <c r="P747">
        <v>0.39439400000000002</v>
      </c>
      <c r="Q747">
        <v>0.39439400000000002</v>
      </c>
      <c r="S747">
        <v>0</v>
      </c>
      <c r="T747">
        <v>0.39439400000000002</v>
      </c>
      <c r="U747">
        <v>0</v>
      </c>
      <c r="V747" t="str">
        <f>"Trad IRN"</f>
        <v>Trad IRN</v>
      </c>
      <c r="W747">
        <v>100</v>
      </c>
      <c r="X747" t="s">
        <v>47</v>
      </c>
      <c r="Z747" t="s">
        <v>47</v>
      </c>
      <c r="AB747" t="str">
        <f>"03"</f>
        <v>03</v>
      </c>
      <c r="AC747" t="s">
        <v>48</v>
      </c>
      <c r="AD747" t="s">
        <v>49</v>
      </c>
      <c r="AE747" t="s">
        <v>50</v>
      </c>
      <c r="AF747">
        <v>0</v>
      </c>
      <c r="AG747" t="s">
        <v>56</v>
      </c>
      <c r="AH747" t="str">
        <f>"Trad IRN"</f>
        <v>Trad IRN</v>
      </c>
      <c r="AI747" t="str">
        <f>"Bldg IRN"</f>
        <v>Bldg IRN</v>
      </c>
      <c r="AJ747" t="s">
        <v>48</v>
      </c>
      <c r="AK747" t="s">
        <v>48</v>
      </c>
      <c r="AL747" t="s">
        <v>53</v>
      </c>
      <c r="AM747">
        <v>439</v>
      </c>
      <c r="AN747">
        <v>1113.0999999999999</v>
      </c>
      <c r="AO747">
        <v>15</v>
      </c>
    </row>
    <row r="748" spans="1:41" x14ac:dyDescent="0.3">
      <c r="A748" t="str">
        <f>"Trad IRN"</f>
        <v>Trad IRN</v>
      </c>
      <c r="B748" t="str">
        <f>"Bldg IRN"</f>
        <v>Bldg IRN</v>
      </c>
      <c r="C748" t="s">
        <v>41</v>
      </c>
      <c r="D748" t="s">
        <v>3</v>
      </c>
      <c r="E748" t="s">
        <v>80</v>
      </c>
      <c r="F748" t="s">
        <v>81</v>
      </c>
      <c r="G748" t="s">
        <v>82</v>
      </c>
      <c r="H748" t="s">
        <v>83</v>
      </c>
      <c r="I748" t="str">
        <f>"Trad IRN"</f>
        <v>Trad IRN</v>
      </c>
      <c r="J748" t="s">
        <v>43</v>
      </c>
      <c r="K748" t="s">
        <v>44</v>
      </c>
      <c r="L748" t="s">
        <v>45</v>
      </c>
      <c r="M748" t="s">
        <v>46</v>
      </c>
      <c r="N748" t="str">
        <f t="shared" si="74"/>
        <v>08/18/2022</v>
      </c>
      <c r="O748" t="str">
        <f t="shared" ref="O748:O755" si="75">"12/31/2500"</f>
        <v>12/31/2500</v>
      </c>
      <c r="P748">
        <v>1</v>
      </c>
      <c r="Q748">
        <v>1</v>
      </c>
      <c r="S748">
        <v>0</v>
      </c>
      <c r="T748">
        <v>1</v>
      </c>
      <c r="U748">
        <v>0</v>
      </c>
      <c r="V748" t="str">
        <f>"Trad IRN"</f>
        <v>Trad IRN</v>
      </c>
      <c r="W748">
        <v>100</v>
      </c>
      <c r="X748" t="s">
        <v>47</v>
      </c>
      <c r="Z748" t="s">
        <v>47</v>
      </c>
      <c r="AB748" t="str">
        <f>"02"</f>
        <v>02</v>
      </c>
      <c r="AC748" t="s">
        <v>48</v>
      </c>
      <c r="AD748" t="s">
        <v>49</v>
      </c>
      <c r="AE748" t="s">
        <v>50</v>
      </c>
      <c r="AF748">
        <v>0</v>
      </c>
      <c r="AG748" t="s">
        <v>56</v>
      </c>
      <c r="AH748" t="str">
        <f>"Trad IRN"</f>
        <v>Trad IRN</v>
      </c>
      <c r="AI748" t="str">
        <f>"Bldg IRN"</f>
        <v>Bldg IRN</v>
      </c>
      <c r="AJ748" t="s">
        <v>48</v>
      </c>
      <c r="AK748" t="s">
        <v>48</v>
      </c>
      <c r="AL748" t="s">
        <v>53</v>
      </c>
      <c r="AM748">
        <v>1113.0999999999999</v>
      </c>
      <c r="AN748">
        <v>1113.0999999999999</v>
      </c>
      <c r="AO748">
        <v>15</v>
      </c>
    </row>
    <row r="749" spans="1:41" x14ac:dyDescent="0.3">
      <c r="A749" t="str">
        <f>"Trad IRN"</f>
        <v>Trad IRN</v>
      </c>
      <c r="B749" t="str">
        <f>"Bldg IRN"</f>
        <v>Bldg IRN</v>
      </c>
      <c r="C749" t="s">
        <v>41</v>
      </c>
      <c r="D749" t="s">
        <v>3</v>
      </c>
      <c r="E749" t="s">
        <v>80</v>
      </c>
      <c r="F749" t="s">
        <v>81</v>
      </c>
      <c r="G749" t="s">
        <v>82</v>
      </c>
      <c r="H749" t="s">
        <v>83</v>
      </c>
      <c r="I749" t="str">
        <f>"Trad IRN"</f>
        <v>Trad IRN</v>
      </c>
      <c r="J749" t="s">
        <v>43</v>
      </c>
      <c r="K749" t="s">
        <v>44</v>
      </c>
      <c r="L749" t="s">
        <v>45</v>
      </c>
      <c r="M749" t="s">
        <v>46</v>
      </c>
      <c r="N749" t="str">
        <f t="shared" si="74"/>
        <v>08/18/2022</v>
      </c>
      <c r="O749" t="str">
        <f t="shared" si="75"/>
        <v>12/31/2500</v>
      </c>
      <c r="P749">
        <v>1</v>
      </c>
      <c r="Q749">
        <v>1</v>
      </c>
      <c r="S749">
        <v>1</v>
      </c>
      <c r="T749">
        <v>1</v>
      </c>
      <c r="U749">
        <v>0</v>
      </c>
      <c r="V749" t="str">
        <f>"Trad IRN"</f>
        <v>Trad IRN</v>
      </c>
      <c r="W749">
        <v>100</v>
      </c>
      <c r="X749" t="s">
        <v>47</v>
      </c>
      <c r="Z749" t="s">
        <v>47</v>
      </c>
      <c r="AB749" t="str">
        <f>"05"</f>
        <v>05</v>
      </c>
      <c r="AC749" t="s">
        <v>48</v>
      </c>
      <c r="AD749" t="s">
        <v>49</v>
      </c>
      <c r="AE749" t="s">
        <v>55</v>
      </c>
      <c r="AF749">
        <v>0</v>
      </c>
      <c r="AG749" t="s">
        <v>56</v>
      </c>
      <c r="AH749" t="str">
        <f>"Trad IRN"</f>
        <v>Trad IRN</v>
      </c>
      <c r="AI749" t="str">
        <f>"Bldg IRN"</f>
        <v>Bldg IRN</v>
      </c>
      <c r="AJ749" t="s">
        <v>48</v>
      </c>
      <c r="AK749" t="s">
        <v>48</v>
      </c>
      <c r="AL749" t="s">
        <v>53</v>
      </c>
      <c r="AM749">
        <v>1113.0999999999999</v>
      </c>
      <c r="AN749">
        <v>1113.0999999999999</v>
      </c>
      <c r="AO749">
        <v>15</v>
      </c>
    </row>
    <row r="750" spans="1:41" x14ac:dyDescent="0.3">
      <c r="A750" t="str">
        <f>"Trad IRN"</f>
        <v>Trad IRN</v>
      </c>
      <c r="B750" t="str">
        <f>"Bldg IRN"</f>
        <v>Bldg IRN</v>
      </c>
      <c r="C750" t="s">
        <v>41</v>
      </c>
      <c r="D750" t="s">
        <v>3</v>
      </c>
      <c r="E750" t="s">
        <v>80</v>
      </c>
      <c r="F750" t="s">
        <v>81</v>
      </c>
      <c r="G750" t="s">
        <v>82</v>
      </c>
      <c r="H750" t="s">
        <v>83</v>
      </c>
      <c r="I750" t="str">
        <f>"Trad IRN"</f>
        <v>Trad IRN</v>
      </c>
      <c r="J750" t="s">
        <v>43</v>
      </c>
      <c r="K750" t="s">
        <v>44</v>
      </c>
      <c r="L750" t="s">
        <v>45</v>
      </c>
      <c r="M750" t="s">
        <v>46</v>
      </c>
      <c r="N750" t="str">
        <f t="shared" si="74"/>
        <v>08/18/2022</v>
      </c>
      <c r="O750" t="str">
        <f t="shared" si="75"/>
        <v>12/31/2500</v>
      </c>
      <c r="P750">
        <v>1</v>
      </c>
      <c r="Q750">
        <v>1</v>
      </c>
      <c r="S750">
        <v>0</v>
      </c>
      <c r="T750">
        <v>1</v>
      </c>
      <c r="U750">
        <v>0</v>
      </c>
      <c r="V750" t="str">
        <f>"Trad IRN"</f>
        <v>Trad IRN</v>
      </c>
      <c r="W750">
        <v>100</v>
      </c>
      <c r="X750" t="s">
        <v>47</v>
      </c>
      <c r="Z750" t="s">
        <v>47</v>
      </c>
      <c r="AB750" t="str">
        <f>"03"</f>
        <v>03</v>
      </c>
      <c r="AC750" t="s">
        <v>48</v>
      </c>
      <c r="AD750" t="s">
        <v>49</v>
      </c>
      <c r="AE750" t="s">
        <v>50</v>
      </c>
      <c r="AF750">
        <v>0</v>
      </c>
      <c r="AG750" t="s">
        <v>56</v>
      </c>
      <c r="AH750" t="str">
        <f>"Trad IRN"</f>
        <v>Trad IRN</v>
      </c>
      <c r="AI750" t="str">
        <f>"Bldg IRN"</f>
        <v>Bldg IRN</v>
      </c>
      <c r="AJ750" t="s">
        <v>48</v>
      </c>
      <c r="AK750" t="s">
        <v>48</v>
      </c>
      <c r="AL750" t="s">
        <v>53</v>
      </c>
      <c r="AM750">
        <v>1113.0999999999999</v>
      </c>
      <c r="AN750">
        <v>1113.0999999999999</v>
      </c>
      <c r="AO750">
        <v>15</v>
      </c>
    </row>
    <row r="751" spans="1:41" x14ac:dyDescent="0.3">
      <c r="A751" t="str">
        <f>"Trad IRN"</f>
        <v>Trad IRN</v>
      </c>
      <c r="B751" t="str">
        <f>"Bldg IRN"</f>
        <v>Bldg IRN</v>
      </c>
      <c r="C751" t="s">
        <v>41</v>
      </c>
      <c r="D751" t="s">
        <v>3</v>
      </c>
      <c r="E751" t="s">
        <v>80</v>
      </c>
      <c r="F751" t="s">
        <v>81</v>
      </c>
      <c r="G751" t="s">
        <v>82</v>
      </c>
      <c r="H751" t="s">
        <v>83</v>
      </c>
      <c r="I751" t="str">
        <f>"Trad IRN"</f>
        <v>Trad IRN</v>
      </c>
      <c r="J751" t="s">
        <v>43</v>
      </c>
      <c r="K751" t="s">
        <v>44</v>
      </c>
      <c r="L751" t="s">
        <v>45</v>
      </c>
      <c r="M751" t="s">
        <v>46</v>
      </c>
      <c r="N751" t="str">
        <f t="shared" si="74"/>
        <v>08/18/2022</v>
      </c>
      <c r="O751" t="str">
        <f t="shared" si="75"/>
        <v>12/31/2500</v>
      </c>
      <c r="P751">
        <v>1</v>
      </c>
      <c r="Q751">
        <v>1</v>
      </c>
      <c r="S751">
        <v>0</v>
      </c>
      <c r="T751">
        <v>1</v>
      </c>
      <c r="U751">
        <v>0</v>
      </c>
      <c r="V751" t="str">
        <f>"Trad IRN"</f>
        <v>Trad IRN</v>
      </c>
      <c r="W751">
        <v>100</v>
      </c>
      <c r="X751" t="s">
        <v>47</v>
      </c>
      <c r="Z751" t="s">
        <v>47</v>
      </c>
      <c r="AB751" t="str">
        <f>"03"</f>
        <v>03</v>
      </c>
      <c r="AC751" t="s">
        <v>48</v>
      </c>
      <c r="AD751" t="s">
        <v>49</v>
      </c>
      <c r="AE751" t="s">
        <v>50</v>
      </c>
      <c r="AF751">
        <v>0</v>
      </c>
      <c r="AG751" t="s">
        <v>56</v>
      </c>
      <c r="AH751" t="str">
        <f>"Trad IRN"</f>
        <v>Trad IRN</v>
      </c>
      <c r="AI751" t="str">
        <f>"Bldg IRN"</f>
        <v>Bldg IRN</v>
      </c>
      <c r="AJ751" t="s">
        <v>48</v>
      </c>
      <c r="AK751" t="s">
        <v>48</v>
      </c>
      <c r="AL751" t="s">
        <v>53</v>
      </c>
      <c r="AM751">
        <v>1113.0999999999999</v>
      </c>
      <c r="AN751">
        <v>1113.0999999999999</v>
      </c>
      <c r="AO751">
        <v>15</v>
      </c>
    </row>
    <row r="752" spans="1:41" x14ac:dyDescent="0.3">
      <c r="A752" t="str">
        <f>"Trad IRN"</f>
        <v>Trad IRN</v>
      </c>
      <c r="B752" t="str">
        <f>"Bldg IRN"</f>
        <v>Bldg IRN</v>
      </c>
      <c r="C752" t="s">
        <v>41</v>
      </c>
      <c r="D752" t="s">
        <v>3</v>
      </c>
      <c r="E752" t="s">
        <v>80</v>
      </c>
      <c r="F752" t="s">
        <v>81</v>
      </c>
      <c r="G752" t="s">
        <v>82</v>
      </c>
      <c r="H752" t="s">
        <v>83</v>
      </c>
      <c r="I752" t="str">
        <f>"Trad IRN"</f>
        <v>Trad IRN</v>
      </c>
      <c r="J752" t="s">
        <v>43</v>
      </c>
      <c r="K752" t="s">
        <v>44</v>
      </c>
      <c r="L752" t="s">
        <v>45</v>
      </c>
      <c r="M752" t="s">
        <v>46</v>
      </c>
      <c r="N752" t="str">
        <f t="shared" si="74"/>
        <v>08/18/2022</v>
      </c>
      <c r="O752" t="str">
        <f t="shared" si="75"/>
        <v>12/31/2500</v>
      </c>
      <c r="P752">
        <v>1</v>
      </c>
      <c r="Q752">
        <v>1</v>
      </c>
      <c r="S752">
        <v>0</v>
      </c>
      <c r="T752">
        <v>1</v>
      </c>
      <c r="U752">
        <v>0</v>
      </c>
      <c r="V752" t="str">
        <f>"Trad IRN"</f>
        <v>Trad IRN</v>
      </c>
      <c r="W752">
        <v>100</v>
      </c>
      <c r="X752" t="s">
        <v>47</v>
      </c>
      <c r="Z752" t="s">
        <v>47</v>
      </c>
      <c r="AB752" t="str">
        <f>"04"</f>
        <v>04</v>
      </c>
      <c r="AC752" t="s">
        <v>48</v>
      </c>
      <c r="AD752" t="s">
        <v>49</v>
      </c>
      <c r="AE752" t="s">
        <v>50</v>
      </c>
      <c r="AF752">
        <v>0</v>
      </c>
      <c r="AG752" t="s">
        <v>56</v>
      </c>
      <c r="AH752" t="str">
        <f>"Trad IRN"</f>
        <v>Trad IRN</v>
      </c>
      <c r="AI752" t="str">
        <f>"Bldg IRN"</f>
        <v>Bldg IRN</v>
      </c>
      <c r="AJ752" t="s">
        <v>48</v>
      </c>
      <c r="AK752" t="s">
        <v>48</v>
      </c>
      <c r="AL752" t="s">
        <v>53</v>
      </c>
      <c r="AM752">
        <v>1113.0999999999999</v>
      </c>
      <c r="AN752">
        <v>1113.0999999999999</v>
      </c>
      <c r="AO752">
        <v>15</v>
      </c>
    </row>
    <row r="753" spans="1:41" x14ac:dyDescent="0.3">
      <c r="A753" t="str">
        <f>"Trad IRN"</f>
        <v>Trad IRN</v>
      </c>
      <c r="B753" t="str">
        <f>"Bldg IRN"</f>
        <v>Bldg IRN</v>
      </c>
      <c r="C753" t="s">
        <v>41</v>
      </c>
      <c r="D753" t="s">
        <v>3</v>
      </c>
      <c r="E753" t="s">
        <v>80</v>
      </c>
      <c r="F753" t="s">
        <v>81</v>
      </c>
      <c r="G753" t="s">
        <v>82</v>
      </c>
      <c r="H753" t="s">
        <v>83</v>
      </c>
      <c r="I753" t="str">
        <f>"Trad IRN"</f>
        <v>Trad IRN</v>
      </c>
      <c r="J753" t="s">
        <v>43</v>
      </c>
      <c r="K753" t="s">
        <v>44</v>
      </c>
      <c r="L753" t="s">
        <v>45</v>
      </c>
      <c r="M753" t="s">
        <v>46</v>
      </c>
      <c r="N753" t="str">
        <f t="shared" si="74"/>
        <v>08/18/2022</v>
      </c>
      <c r="O753" t="str">
        <f t="shared" si="75"/>
        <v>12/31/2500</v>
      </c>
      <c r="P753">
        <v>1</v>
      </c>
      <c r="Q753">
        <v>1</v>
      </c>
      <c r="S753">
        <v>0</v>
      </c>
      <c r="T753">
        <v>1</v>
      </c>
      <c r="U753">
        <v>0</v>
      </c>
      <c r="V753" t="str">
        <f>"Trad IRN"</f>
        <v>Trad IRN</v>
      </c>
      <c r="W753">
        <v>100</v>
      </c>
      <c r="X753" t="s">
        <v>47</v>
      </c>
      <c r="Z753" t="s">
        <v>47</v>
      </c>
      <c r="AB753" t="str">
        <f>"01"</f>
        <v>01</v>
      </c>
      <c r="AC753" t="s">
        <v>48</v>
      </c>
      <c r="AD753" t="s">
        <v>49</v>
      </c>
      <c r="AE753" t="s">
        <v>50</v>
      </c>
      <c r="AF753">
        <v>0</v>
      </c>
      <c r="AG753" t="s">
        <v>56</v>
      </c>
      <c r="AH753" t="str">
        <f>"Trad IRN"</f>
        <v>Trad IRN</v>
      </c>
      <c r="AI753" t="str">
        <f>"Bldg IRN"</f>
        <v>Bldg IRN</v>
      </c>
      <c r="AJ753" t="s">
        <v>48</v>
      </c>
      <c r="AK753" t="s">
        <v>48</v>
      </c>
      <c r="AL753" t="s">
        <v>53</v>
      </c>
      <c r="AM753">
        <v>1113.0999999999999</v>
      </c>
      <c r="AN753">
        <v>1113.0999999999999</v>
      </c>
      <c r="AO753">
        <v>15</v>
      </c>
    </row>
    <row r="754" spans="1:41" x14ac:dyDescent="0.3">
      <c r="A754" t="str">
        <f>"Trad IRN"</f>
        <v>Trad IRN</v>
      </c>
      <c r="B754" t="str">
        <f>"Bldg IRN"</f>
        <v>Bldg IRN</v>
      </c>
      <c r="C754" t="s">
        <v>41</v>
      </c>
      <c r="D754" t="s">
        <v>3</v>
      </c>
      <c r="E754" t="s">
        <v>80</v>
      </c>
      <c r="F754" t="s">
        <v>81</v>
      </c>
      <c r="G754" t="s">
        <v>82</v>
      </c>
      <c r="H754" t="s">
        <v>83</v>
      </c>
      <c r="I754" t="str">
        <f>"Trad IRN"</f>
        <v>Trad IRN</v>
      </c>
      <c r="J754" t="s">
        <v>43</v>
      </c>
      <c r="K754" t="s">
        <v>44</v>
      </c>
      <c r="L754" t="s">
        <v>45</v>
      </c>
      <c r="M754" t="s">
        <v>46</v>
      </c>
      <c r="N754" t="str">
        <f t="shared" si="74"/>
        <v>08/18/2022</v>
      </c>
      <c r="O754" t="str">
        <f t="shared" si="75"/>
        <v>12/31/2500</v>
      </c>
      <c r="P754">
        <v>1</v>
      </c>
      <c r="Q754">
        <v>1</v>
      </c>
      <c r="S754">
        <v>0</v>
      </c>
      <c r="T754">
        <v>1</v>
      </c>
      <c r="U754">
        <v>0</v>
      </c>
      <c r="V754" t="str">
        <f>"Trad IRN"</f>
        <v>Trad IRN</v>
      </c>
      <c r="W754">
        <v>100</v>
      </c>
      <c r="X754" t="s">
        <v>47</v>
      </c>
      <c r="Z754" t="s">
        <v>47</v>
      </c>
      <c r="AB754" t="str">
        <f>"02"</f>
        <v>02</v>
      </c>
      <c r="AC754" t="s">
        <v>48</v>
      </c>
      <c r="AD754" t="s">
        <v>49</v>
      </c>
      <c r="AE754" t="s">
        <v>50</v>
      </c>
      <c r="AF754">
        <v>0</v>
      </c>
      <c r="AG754" t="s">
        <v>56</v>
      </c>
      <c r="AH754" t="str">
        <f>"Trad IRN"</f>
        <v>Trad IRN</v>
      </c>
      <c r="AI754" t="str">
        <f>"Bldg IRN"</f>
        <v>Bldg IRN</v>
      </c>
      <c r="AJ754" t="s">
        <v>48</v>
      </c>
      <c r="AK754" t="s">
        <v>48</v>
      </c>
      <c r="AL754" t="s">
        <v>53</v>
      </c>
      <c r="AM754">
        <v>1113.0999999999999</v>
      </c>
      <c r="AN754">
        <v>1113.0999999999999</v>
      </c>
      <c r="AO754">
        <v>15</v>
      </c>
    </row>
    <row r="755" spans="1:41" x14ac:dyDescent="0.3">
      <c r="A755" t="str">
        <f>"Trad IRN"</f>
        <v>Trad IRN</v>
      </c>
      <c r="B755" t="str">
        <f>"Bldg IRN"</f>
        <v>Bldg IRN</v>
      </c>
      <c r="C755" t="s">
        <v>41</v>
      </c>
      <c r="D755" t="s">
        <v>3</v>
      </c>
      <c r="E755" t="s">
        <v>80</v>
      </c>
      <c r="F755" t="s">
        <v>81</v>
      </c>
      <c r="G755" t="s">
        <v>82</v>
      </c>
      <c r="H755" t="s">
        <v>83</v>
      </c>
      <c r="I755" t="str">
        <f>"Trad IRN"</f>
        <v>Trad IRN</v>
      </c>
      <c r="J755" t="s">
        <v>43</v>
      </c>
      <c r="K755" t="s">
        <v>44</v>
      </c>
      <c r="L755" t="s">
        <v>45</v>
      </c>
      <c r="M755" t="s">
        <v>46</v>
      </c>
      <c r="N755" t="str">
        <f t="shared" si="74"/>
        <v>08/18/2022</v>
      </c>
      <c r="O755" t="str">
        <f t="shared" si="75"/>
        <v>12/31/2500</v>
      </c>
      <c r="P755">
        <v>1</v>
      </c>
      <c r="Q755">
        <v>1</v>
      </c>
      <c r="S755">
        <v>0.83850499999999994</v>
      </c>
      <c r="T755">
        <v>1</v>
      </c>
      <c r="U755">
        <v>0</v>
      </c>
      <c r="V755" t="str">
        <f>"Trad IRN"</f>
        <v>Trad IRN</v>
      </c>
      <c r="W755">
        <v>100</v>
      </c>
      <c r="X755" t="s">
        <v>47</v>
      </c>
      <c r="Z755" t="s">
        <v>47</v>
      </c>
      <c r="AB755" t="str">
        <f>"04"</f>
        <v>04</v>
      </c>
      <c r="AC755" t="s">
        <v>48</v>
      </c>
      <c r="AD755" t="s">
        <v>49</v>
      </c>
      <c r="AE755" t="s">
        <v>50</v>
      </c>
      <c r="AF755">
        <v>0</v>
      </c>
      <c r="AG755" t="s">
        <v>56</v>
      </c>
      <c r="AH755" t="str">
        <f>"Trad IRN"</f>
        <v>Trad IRN</v>
      </c>
      <c r="AI755" t="str">
        <f>"Bldg IRN"</f>
        <v>Bldg IRN</v>
      </c>
      <c r="AJ755" t="s">
        <v>48</v>
      </c>
      <c r="AK755" t="s">
        <v>48</v>
      </c>
      <c r="AL755" t="s">
        <v>53</v>
      </c>
      <c r="AM755">
        <v>1113.0999999999999</v>
      </c>
      <c r="AN755">
        <v>1113.0999999999999</v>
      </c>
      <c r="AO755">
        <v>15</v>
      </c>
    </row>
    <row r="756" spans="1:41" x14ac:dyDescent="0.3">
      <c r="A756" t="str">
        <f>"Trad IRN"</f>
        <v>Trad IRN</v>
      </c>
      <c r="B756" t="str">
        <f>"Bldg IRN"</f>
        <v>Bldg IRN</v>
      </c>
      <c r="C756" t="s">
        <v>41</v>
      </c>
      <c r="D756" t="s">
        <v>3</v>
      </c>
      <c r="E756" t="s">
        <v>80</v>
      </c>
      <c r="F756" t="s">
        <v>81</v>
      </c>
      <c r="G756" t="s">
        <v>82</v>
      </c>
      <c r="H756" t="s">
        <v>83</v>
      </c>
      <c r="I756" t="str">
        <f>"Trad IRN"</f>
        <v>Trad IRN</v>
      </c>
      <c r="J756" t="s">
        <v>43</v>
      </c>
      <c r="K756" t="s">
        <v>44</v>
      </c>
      <c r="L756" t="s">
        <v>45</v>
      </c>
      <c r="M756" t="s">
        <v>46</v>
      </c>
      <c r="N756" t="str">
        <f t="shared" si="74"/>
        <v>08/18/2022</v>
      </c>
      <c r="O756" t="str">
        <f>"09/16/2022"</f>
        <v>09/16/2022</v>
      </c>
      <c r="P756">
        <v>0.12112100000000001</v>
      </c>
      <c r="Q756">
        <v>0.12112100000000001</v>
      </c>
      <c r="S756">
        <v>0</v>
      </c>
      <c r="T756">
        <v>0.12112100000000001</v>
      </c>
      <c r="U756">
        <v>0</v>
      </c>
      <c r="V756" t="str">
        <f>"Trad IRN"</f>
        <v>Trad IRN</v>
      </c>
      <c r="W756">
        <v>100</v>
      </c>
      <c r="X756" t="s">
        <v>47</v>
      </c>
      <c r="Z756" t="s">
        <v>47</v>
      </c>
      <c r="AB756" t="str">
        <f>"01"</f>
        <v>01</v>
      </c>
      <c r="AC756" t="s">
        <v>48</v>
      </c>
      <c r="AD756" t="s">
        <v>49</v>
      </c>
      <c r="AE756" t="s">
        <v>50</v>
      </c>
      <c r="AF756">
        <v>0</v>
      </c>
      <c r="AG756" t="s">
        <v>56</v>
      </c>
      <c r="AH756" t="str">
        <f>"Trad IRN"</f>
        <v>Trad IRN</v>
      </c>
      <c r="AI756" t="str">
        <f>"Bldg IRN"</f>
        <v>Bldg IRN</v>
      </c>
      <c r="AJ756" t="s">
        <v>48</v>
      </c>
      <c r="AK756" t="s">
        <v>48</v>
      </c>
      <c r="AL756" t="s">
        <v>53</v>
      </c>
      <c r="AM756">
        <v>134.82</v>
      </c>
      <c r="AN756">
        <v>1113.0999999999999</v>
      </c>
      <c r="AO756">
        <v>15</v>
      </c>
    </row>
    <row r="757" spans="1:41" x14ac:dyDescent="0.3">
      <c r="A757" t="str">
        <f>"Trad IRN"</f>
        <v>Trad IRN</v>
      </c>
      <c r="B757" t="str">
        <f>"Bldg IRN"</f>
        <v>Bldg IRN</v>
      </c>
      <c r="C757" t="s">
        <v>41</v>
      </c>
      <c r="D757" t="s">
        <v>3</v>
      </c>
      <c r="E757" t="s">
        <v>80</v>
      </c>
      <c r="F757" t="s">
        <v>81</v>
      </c>
      <c r="G757" t="s">
        <v>82</v>
      </c>
      <c r="H757" t="s">
        <v>83</v>
      </c>
      <c r="I757" t="str">
        <f>"Trad IRN"</f>
        <v>Trad IRN</v>
      </c>
      <c r="J757" t="s">
        <v>43</v>
      </c>
      <c r="K757" t="s">
        <v>44</v>
      </c>
      <c r="L757" t="s">
        <v>45</v>
      </c>
      <c r="M757" t="s">
        <v>46</v>
      </c>
      <c r="N757" t="str">
        <f t="shared" si="74"/>
        <v>08/18/2022</v>
      </c>
      <c r="O757" t="str">
        <f t="shared" ref="O757:O778" si="76">"12/31/2500"</f>
        <v>12/31/2500</v>
      </c>
      <c r="P757">
        <v>1</v>
      </c>
      <c r="Q757">
        <v>1</v>
      </c>
      <c r="S757">
        <v>0</v>
      </c>
      <c r="T757">
        <v>1</v>
      </c>
      <c r="U757">
        <v>0</v>
      </c>
      <c r="V757" t="str">
        <f>"Trad IRN"</f>
        <v>Trad IRN</v>
      </c>
      <c r="W757">
        <v>100</v>
      </c>
      <c r="X757" t="s">
        <v>47</v>
      </c>
      <c r="Z757" t="s">
        <v>47</v>
      </c>
      <c r="AB757" t="str">
        <f>"05"</f>
        <v>05</v>
      </c>
      <c r="AC757" t="s">
        <v>48</v>
      </c>
      <c r="AD757" t="s">
        <v>49</v>
      </c>
      <c r="AE757" t="s">
        <v>50</v>
      </c>
      <c r="AF757">
        <v>0</v>
      </c>
      <c r="AG757" t="s">
        <v>56</v>
      </c>
      <c r="AH757" t="str">
        <f>"Trad IRN"</f>
        <v>Trad IRN</v>
      </c>
      <c r="AI757" t="str">
        <f>"Bldg IRN"</f>
        <v>Bldg IRN</v>
      </c>
      <c r="AJ757" t="s">
        <v>48</v>
      </c>
      <c r="AK757" t="s">
        <v>48</v>
      </c>
      <c r="AL757" t="s">
        <v>53</v>
      </c>
      <c r="AM757">
        <v>1113.0999999999999</v>
      </c>
      <c r="AN757">
        <v>1113.0999999999999</v>
      </c>
      <c r="AO757">
        <v>15</v>
      </c>
    </row>
    <row r="758" spans="1:41" x14ac:dyDescent="0.3">
      <c r="A758" t="str">
        <f>"Trad IRN"</f>
        <v>Trad IRN</v>
      </c>
      <c r="B758" t="str">
        <f>"Bldg IRN"</f>
        <v>Bldg IRN</v>
      </c>
      <c r="C758" t="s">
        <v>41</v>
      </c>
      <c r="D758" t="s">
        <v>3</v>
      </c>
      <c r="E758" t="s">
        <v>80</v>
      </c>
      <c r="F758" t="s">
        <v>81</v>
      </c>
      <c r="G758" t="s">
        <v>82</v>
      </c>
      <c r="H758" t="s">
        <v>83</v>
      </c>
      <c r="I758" t="str">
        <f>"Trad IRN"</f>
        <v>Trad IRN</v>
      </c>
      <c r="J758" t="s">
        <v>43</v>
      </c>
      <c r="K758" t="s">
        <v>44</v>
      </c>
      <c r="L758" t="s">
        <v>45</v>
      </c>
      <c r="M758" t="s">
        <v>46</v>
      </c>
      <c r="N758" t="str">
        <f t="shared" si="74"/>
        <v>08/18/2022</v>
      </c>
      <c r="O758" t="str">
        <f t="shared" si="76"/>
        <v>12/31/2500</v>
      </c>
      <c r="P758">
        <v>1</v>
      </c>
      <c r="Q758">
        <v>1</v>
      </c>
      <c r="S758">
        <v>0</v>
      </c>
      <c r="T758">
        <v>1</v>
      </c>
      <c r="U758">
        <v>0</v>
      </c>
      <c r="V758" t="str">
        <f>"Trad IRN"</f>
        <v>Trad IRN</v>
      </c>
      <c r="W758">
        <v>100</v>
      </c>
      <c r="X758" t="s">
        <v>47</v>
      </c>
      <c r="Z758" t="s">
        <v>47</v>
      </c>
      <c r="AB758" t="s">
        <v>57</v>
      </c>
      <c r="AC758" t="s">
        <v>48</v>
      </c>
      <c r="AD758" t="s">
        <v>49</v>
      </c>
      <c r="AE758" t="s">
        <v>50</v>
      </c>
      <c r="AF758">
        <v>0</v>
      </c>
      <c r="AG758" t="s">
        <v>56</v>
      </c>
      <c r="AH758" t="str">
        <f>"Trad IRN"</f>
        <v>Trad IRN</v>
      </c>
      <c r="AI758" t="str">
        <f>"Bldg IRN"</f>
        <v>Bldg IRN</v>
      </c>
      <c r="AJ758" t="s">
        <v>48</v>
      </c>
      <c r="AK758" t="s">
        <v>48</v>
      </c>
      <c r="AL758" t="s">
        <v>53</v>
      </c>
      <c r="AM758">
        <v>1113.0999999999999</v>
      </c>
      <c r="AN758">
        <v>1113.0999999999999</v>
      </c>
      <c r="AO758">
        <v>15</v>
      </c>
    </row>
    <row r="759" spans="1:41" x14ac:dyDescent="0.3">
      <c r="A759" t="str">
        <f>"Trad IRN"</f>
        <v>Trad IRN</v>
      </c>
      <c r="B759" t="str">
        <f>"Bldg IRN"</f>
        <v>Bldg IRN</v>
      </c>
      <c r="C759" t="s">
        <v>41</v>
      </c>
      <c r="D759" t="s">
        <v>3</v>
      </c>
      <c r="E759" t="s">
        <v>80</v>
      </c>
      <c r="F759" t="s">
        <v>81</v>
      </c>
      <c r="G759" t="s">
        <v>82</v>
      </c>
      <c r="H759" t="s">
        <v>83</v>
      </c>
      <c r="I759" t="str">
        <f>"Trad IRN"</f>
        <v>Trad IRN</v>
      </c>
      <c r="J759" t="s">
        <v>43</v>
      </c>
      <c r="K759" t="s">
        <v>44</v>
      </c>
      <c r="L759" t="s">
        <v>45</v>
      </c>
      <c r="M759" t="s">
        <v>46</v>
      </c>
      <c r="N759" t="str">
        <f t="shared" si="74"/>
        <v>08/18/2022</v>
      </c>
      <c r="O759" t="str">
        <f t="shared" si="76"/>
        <v>12/31/2500</v>
      </c>
      <c r="P759">
        <v>1</v>
      </c>
      <c r="Q759">
        <v>1</v>
      </c>
      <c r="S759">
        <v>0</v>
      </c>
      <c r="T759">
        <v>1</v>
      </c>
      <c r="U759">
        <v>0</v>
      </c>
      <c r="V759" t="str">
        <f>"Trad IRN"</f>
        <v>Trad IRN</v>
      </c>
      <c r="W759">
        <v>100</v>
      </c>
      <c r="X759" t="s">
        <v>47</v>
      </c>
      <c r="Z759" t="s">
        <v>47</v>
      </c>
      <c r="AB759" t="str">
        <f>"02"</f>
        <v>02</v>
      </c>
      <c r="AC759" t="s">
        <v>48</v>
      </c>
      <c r="AD759" t="s">
        <v>49</v>
      </c>
      <c r="AE759" t="s">
        <v>50</v>
      </c>
      <c r="AF759">
        <v>0</v>
      </c>
      <c r="AG759" t="s">
        <v>56</v>
      </c>
      <c r="AH759" t="str">
        <f>"Trad IRN"</f>
        <v>Trad IRN</v>
      </c>
      <c r="AI759" t="str">
        <f>"Bldg IRN"</f>
        <v>Bldg IRN</v>
      </c>
      <c r="AJ759" t="s">
        <v>48</v>
      </c>
      <c r="AK759" t="s">
        <v>48</v>
      </c>
      <c r="AL759" t="s">
        <v>53</v>
      </c>
      <c r="AM759">
        <v>1113.0999999999999</v>
      </c>
      <c r="AN759">
        <v>1113.0999999999999</v>
      </c>
      <c r="AO759">
        <v>15</v>
      </c>
    </row>
    <row r="760" spans="1:41" x14ac:dyDescent="0.3">
      <c r="A760" t="str">
        <f>"Trad IRN"</f>
        <v>Trad IRN</v>
      </c>
      <c r="B760" t="str">
        <f>"Bldg IRN"</f>
        <v>Bldg IRN</v>
      </c>
      <c r="C760" t="s">
        <v>41</v>
      </c>
      <c r="D760" t="s">
        <v>3</v>
      </c>
      <c r="E760" t="s">
        <v>80</v>
      </c>
      <c r="F760" t="s">
        <v>81</v>
      </c>
      <c r="G760" t="s">
        <v>82</v>
      </c>
      <c r="H760" t="s">
        <v>83</v>
      </c>
      <c r="I760" t="str">
        <f>"Trad IRN"</f>
        <v>Trad IRN</v>
      </c>
      <c r="J760" t="s">
        <v>43</v>
      </c>
      <c r="K760" t="s">
        <v>44</v>
      </c>
      <c r="L760" t="s">
        <v>45</v>
      </c>
      <c r="M760" t="s">
        <v>46</v>
      </c>
      <c r="N760" t="str">
        <f t="shared" si="74"/>
        <v>08/18/2022</v>
      </c>
      <c r="O760" t="str">
        <f t="shared" si="76"/>
        <v>12/31/2500</v>
      </c>
      <c r="P760">
        <v>1</v>
      </c>
      <c r="Q760">
        <v>1</v>
      </c>
      <c r="S760">
        <v>0</v>
      </c>
      <c r="T760">
        <v>1</v>
      </c>
      <c r="U760">
        <v>0</v>
      </c>
      <c r="V760" t="str">
        <f>"Trad IRN"</f>
        <v>Trad IRN</v>
      </c>
      <c r="W760">
        <v>100</v>
      </c>
      <c r="X760" t="s">
        <v>47</v>
      </c>
      <c r="Z760" t="s">
        <v>47</v>
      </c>
      <c r="AB760" t="str">
        <f>"01"</f>
        <v>01</v>
      </c>
      <c r="AC760" t="s">
        <v>48</v>
      </c>
      <c r="AD760" t="s">
        <v>49</v>
      </c>
      <c r="AE760" t="s">
        <v>50</v>
      </c>
      <c r="AF760">
        <v>0</v>
      </c>
      <c r="AG760" t="s">
        <v>56</v>
      </c>
      <c r="AH760" t="str">
        <f>"Trad IRN"</f>
        <v>Trad IRN</v>
      </c>
      <c r="AI760" t="str">
        <f>"Bldg IRN"</f>
        <v>Bldg IRN</v>
      </c>
      <c r="AJ760" t="s">
        <v>48</v>
      </c>
      <c r="AK760" t="s">
        <v>48</v>
      </c>
      <c r="AL760" t="s">
        <v>53</v>
      </c>
      <c r="AM760">
        <v>1113.0999999999999</v>
      </c>
      <c r="AN760">
        <v>1113.0999999999999</v>
      </c>
      <c r="AO760">
        <v>15</v>
      </c>
    </row>
    <row r="761" spans="1:41" x14ac:dyDescent="0.3">
      <c r="A761" t="str">
        <f>"Trad IRN"</f>
        <v>Trad IRN</v>
      </c>
      <c r="B761" t="str">
        <f>"Bldg IRN"</f>
        <v>Bldg IRN</v>
      </c>
      <c r="C761" t="s">
        <v>41</v>
      </c>
      <c r="D761" t="s">
        <v>3</v>
      </c>
      <c r="E761" t="s">
        <v>80</v>
      </c>
      <c r="F761" t="s">
        <v>81</v>
      </c>
      <c r="G761" t="s">
        <v>82</v>
      </c>
      <c r="H761" t="s">
        <v>83</v>
      </c>
      <c r="I761" t="str">
        <f>"Trad IRN"</f>
        <v>Trad IRN</v>
      </c>
      <c r="J761" t="s">
        <v>43</v>
      </c>
      <c r="K761" t="s">
        <v>44</v>
      </c>
      <c r="L761" t="s">
        <v>45</v>
      </c>
      <c r="M761" t="s">
        <v>46</v>
      </c>
      <c r="N761" t="str">
        <f t="shared" si="74"/>
        <v>08/18/2022</v>
      </c>
      <c r="O761" t="str">
        <f t="shared" si="76"/>
        <v>12/31/2500</v>
      </c>
      <c r="P761">
        <v>1</v>
      </c>
      <c r="Q761">
        <v>1</v>
      </c>
      <c r="S761">
        <v>1</v>
      </c>
      <c r="T761">
        <v>1</v>
      </c>
      <c r="U761">
        <v>0</v>
      </c>
      <c r="V761" t="str">
        <f>"Trad IRN"</f>
        <v>Trad IRN</v>
      </c>
      <c r="W761">
        <v>100</v>
      </c>
      <c r="X761" t="s">
        <v>47</v>
      </c>
      <c r="Z761" t="s">
        <v>47</v>
      </c>
      <c r="AB761" t="str">
        <f>"05"</f>
        <v>05</v>
      </c>
      <c r="AC761" t="s">
        <v>48</v>
      </c>
      <c r="AD761" t="s">
        <v>49</v>
      </c>
      <c r="AE761" t="s">
        <v>50</v>
      </c>
      <c r="AF761">
        <v>0</v>
      </c>
      <c r="AG761" t="s">
        <v>56</v>
      </c>
      <c r="AH761" t="str">
        <f>"Trad IRN"</f>
        <v>Trad IRN</v>
      </c>
      <c r="AI761" t="str">
        <f>"Bldg IRN"</f>
        <v>Bldg IRN</v>
      </c>
      <c r="AJ761" t="s">
        <v>48</v>
      </c>
      <c r="AK761" t="s">
        <v>48</v>
      </c>
      <c r="AL761" t="s">
        <v>53</v>
      </c>
      <c r="AM761">
        <v>1113.0999999999999</v>
      </c>
      <c r="AN761">
        <v>1113.0999999999999</v>
      </c>
      <c r="AO761">
        <v>15</v>
      </c>
    </row>
    <row r="762" spans="1:41" x14ac:dyDescent="0.3">
      <c r="A762" t="str">
        <f>"Trad IRN"</f>
        <v>Trad IRN</v>
      </c>
      <c r="B762" t="str">
        <f>"Bldg IRN"</f>
        <v>Bldg IRN</v>
      </c>
      <c r="C762" t="s">
        <v>41</v>
      </c>
      <c r="D762" t="s">
        <v>3</v>
      </c>
      <c r="E762" t="s">
        <v>80</v>
      </c>
      <c r="F762" t="s">
        <v>81</v>
      </c>
      <c r="G762" t="s">
        <v>82</v>
      </c>
      <c r="H762" t="s">
        <v>83</v>
      </c>
      <c r="I762" t="str">
        <f>"Trad IRN"</f>
        <v>Trad IRN</v>
      </c>
      <c r="J762" t="s">
        <v>43</v>
      </c>
      <c r="K762" t="s">
        <v>44</v>
      </c>
      <c r="L762" t="s">
        <v>45</v>
      </c>
      <c r="M762" t="s">
        <v>46</v>
      </c>
      <c r="N762" t="str">
        <f t="shared" si="74"/>
        <v>08/18/2022</v>
      </c>
      <c r="O762" t="str">
        <f t="shared" si="76"/>
        <v>12/31/2500</v>
      </c>
      <c r="P762">
        <v>1</v>
      </c>
      <c r="Q762">
        <v>1</v>
      </c>
      <c r="S762">
        <v>0</v>
      </c>
      <c r="T762">
        <v>1</v>
      </c>
      <c r="U762">
        <v>0</v>
      </c>
      <c r="V762" t="str">
        <f>"Trad IRN"</f>
        <v>Trad IRN</v>
      </c>
      <c r="W762">
        <v>100</v>
      </c>
      <c r="X762" t="s">
        <v>47</v>
      </c>
      <c r="Z762" t="s">
        <v>47</v>
      </c>
      <c r="AB762" t="str">
        <f>"02"</f>
        <v>02</v>
      </c>
      <c r="AC762" t="s">
        <v>48</v>
      </c>
      <c r="AD762" t="s">
        <v>49</v>
      </c>
      <c r="AE762" t="s">
        <v>55</v>
      </c>
      <c r="AF762">
        <v>0</v>
      </c>
      <c r="AG762" t="s">
        <v>56</v>
      </c>
      <c r="AH762" t="str">
        <f>"Trad IRN"</f>
        <v>Trad IRN</v>
      </c>
      <c r="AI762" t="str">
        <f>"Bldg IRN"</f>
        <v>Bldg IRN</v>
      </c>
      <c r="AJ762" t="s">
        <v>48</v>
      </c>
      <c r="AK762" t="s">
        <v>48</v>
      </c>
      <c r="AL762" t="s">
        <v>53</v>
      </c>
      <c r="AM762">
        <v>1113.0999999999999</v>
      </c>
      <c r="AN762">
        <v>1113.0999999999999</v>
      </c>
      <c r="AO762">
        <v>15</v>
      </c>
    </row>
    <row r="763" spans="1:41" x14ac:dyDescent="0.3">
      <c r="A763" t="str">
        <f>"Trad IRN"</f>
        <v>Trad IRN</v>
      </c>
      <c r="B763" t="str">
        <f>"Bldg IRN"</f>
        <v>Bldg IRN</v>
      </c>
      <c r="C763" t="s">
        <v>41</v>
      </c>
      <c r="D763" t="s">
        <v>3</v>
      </c>
      <c r="E763" t="s">
        <v>80</v>
      </c>
      <c r="F763" t="s">
        <v>81</v>
      </c>
      <c r="G763" t="s">
        <v>82</v>
      </c>
      <c r="H763" t="s">
        <v>83</v>
      </c>
      <c r="I763" t="str">
        <f>"Trad IRN"</f>
        <v>Trad IRN</v>
      </c>
      <c r="J763" t="s">
        <v>43</v>
      </c>
      <c r="K763" t="s">
        <v>44</v>
      </c>
      <c r="L763" t="s">
        <v>45</v>
      </c>
      <c r="M763" t="s">
        <v>46</v>
      </c>
      <c r="N763" t="str">
        <f t="shared" si="74"/>
        <v>08/18/2022</v>
      </c>
      <c r="O763" t="str">
        <f t="shared" si="76"/>
        <v>12/31/2500</v>
      </c>
      <c r="P763">
        <v>1</v>
      </c>
      <c r="Q763">
        <v>1</v>
      </c>
      <c r="S763">
        <v>0</v>
      </c>
      <c r="T763">
        <v>1</v>
      </c>
      <c r="U763">
        <v>0</v>
      </c>
      <c r="V763" t="str">
        <f>"Trad IRN"</f>
        <v>Trad IRN</v>
      </c>
      <c r="W763">
        <v>100</v>
      </c>
      <c r="X763" t="s">
        <v>47</v>
      </c>
      <c r="Z763" t="s">
        <v>47</v>
      </c>
      <c r="AB763" t="str">
        <f>"03"</f>
        <v>03</v>
      </c>
      <c r="AC763" t="s">
        <v>48</v>
      </c>
      <c r="AD763" t="s">
        <v>49</v>
      </c>
      <c r="AE763" t="s">
        <v>50</v>
      </c>
      <c r="AF763">
        <v>0</v>
      </c>
      <c r="AG763" t="s">
        <v>56</v>
      </c>
      <c r="AH763" t="str">
        <f>"Trad IRN"</f>
        <v>Trad IRN</v>
      </c>
      <c r="AI763" t="str">
        <f>"Bldg IRN"</f>
        <v>Bldg IRN</v>
      </c>
      <c r="AJ763" t="s">
        <v>48</v>
      </c>
      <c r="AK763" t="s">
        <v>48</v>
      </c>
      <c r="AL763" t="s">
        <v>53</v>
      </c>
      <c r="AM763">
        <v>1113.0999999999999</v>
      </c>
      <c r="AN763">
        <v>1113.0999999999999</v>
      </c>
      <c r="AO763">
        <v>15</v>
      </c>
    </row>
    <row r="764" spans="1:41" x14ac:dyDescent="0.3">
      <c r="A764" t="str">
        <f>"Trad IRN"</f>
        <v>Trad IRN</v>
      </c>
      <c r="B764" t="str">
        <f>"Bldg IRN"</f>
        <v>Bldg IRN</v>
      </c>
      <c r="C764" t="s">
        <v>41</v>
      </c>
      <c r="D764" t="s">
        <v>3</v>
      </c>
      <c r="E764" t="s">
        <v>80</v>
      </c>
      <c r="F764" t="s">
        <v>81</v>
      </c>
      <c r="G764" t="s">
        <v>82</v>
      </c>
      <c r="H764" t="s">
        <v>83</v>
      </c>
      <c r="I764" t="str">
        <f>"Trad IRN"</f>
        <v>Trad IRN</v>
      </c>
      <c r="J764" t="s">
        <v>43</v>
      </c>
      <c r="K764" t="s">
        <v>44</v>
      </c>
      <c r="L764" t="s">
        <v>45</v>
      </c>
      <c r="M764" t="s">
        <v>46</v>
      </c>
      <c r="N764" t="str">
        <f t="shared" si="74"/>
        <v>08/18/2022</v>
      </c>
      <c r="O764" t="str">
        <f t="shared" si="76"/>
        <v>12/31/2500</v>
      </c>
      <c r="P764">
        <v>1</v>
      </c>
      <c r="Q764">
        <v>1</v>
      </c>
      <c r="S764">
        <v>0</v>
      </c>
      <c r="T764">
        <v>1</v>
      </c>
      <c r="U764">
        <v>0</v>
      </c>
      <c r="V764" t="str">
        <f>"Trad IRN"</f>
        <v>Trad IRN</v>
      </c>
      <c r="W764">
        <v>100</v>
      </c>
      <c r="X764" t="s">
        <v>47</v>
      </c>
      <c r="Z764" t="s">
        <v>47</v>
      </c>
      <c r="AB764" t="s">
        <v>57</v>
      </c>
      <c r="AC764" t="s">
        <v>48</v>
      </c>
      <c r="AD764" t="s">
        <v>49</v>
      </c>
      <c r="AE764" t="s">
        <v>50</v>
      </c>
      <c r="AF764">
        <v>0</v>
      </c>
      <c r="AG764" t="s">
        <v>56</v>
      </c>
      <c r="AH764" t="str">
        <f>"Trad IRN"</f>
        <v>Trad IRN</v>
      </c>
      <c r="AI764" t="str">
        <f>"Bldg IRN"</f>
        <v>Bldg IRN</v>
      </c>
      <c r="AJ764" t="s">
        <v>48</v>
      </c>
      <c r="AK764" t="s">
        <v>48</v>
      </c>
      <c r="AL764" t="s">
        <v>53</v>
      </c>
      <c r="AM764">
        <v>1113.0999999999999</v>
      </c>
      <c r="AN764">
        <v>1113.0999999999999</v>
      </c>
      <c r="AO764">
        <v>15</v>
      </c>
    </row>
    <row r="765" spans="1:41" x14ac:dyDescent="0.3">
      <c r="A765" t="str">
        <f>"Trad IRN"</f>
        <v>Trad IRN</v>
      </c>
      <c r="B765" t="str">
        <f>"Bldg IRN"</f>
        <v>Bldg IRN</v>
      </c>
      <c r="C765" t="s">
        <v>41</v>
      </c>
      <c r="D765" t="s">
        <v>3</v>
      </c>
      <c r="E765" t="s">
        <v>80</v>
      </c>
      <c r="F765" t="s">
        <v>81</v>
      </c>
      <c r="G765" t="s">
        <v>82</v>
      </c>
      <c r="H765" t="s">
        <v>83</v>
      </c>
      <c r="I765" t="str">
        <f>"Trad IRN"</f>
        <v>Trad IRN</v>
      </c>
      <c r="J765" t="s">
        <v>43</v>
      </c>
      <c r="K765" t="s">
        <v>44</v>
      </c>
      <c r="L765" t="s">
        <v>45</v>
      </c>
      <c r="M765" t="s">
        <v>46</v>
      </c>
      <c r="N765" t="str">
        <f t="shared" si="74"/>
        <v>08/18/2022</v>
      </c>
      <c r="O765" t="str">
        <f t="shared" si="76"/>
        <v>12/31/2500</v>
      </c>
      <c r="P765">
        <v>1</v>
      </c>
      <c r="Q765">
        <v>1</v>
      </c>
      <c r="S765">
        <v>0</v>
      </c>
      <c r="T765">
        <v>1</v>
      </c>
      <c r="U765">
        <v>0</v>
      </c>
      <c r="V765" t="str">
        <f>"Trad IRN"</f>
        <v>Trad IRN</v>
      </c>
      <c r="W765">
        <v>100</v>
      </c>
      <c r="X765" t="s">
        <v>47</v>
      </c>
      <c r="Z765" t="s">
        <v>47</v>
      </c>
      <c r="AB765" t="str">
        <f>"02"</f>
        <v>02</v>
      </c>
      <c r="AC765" t="s">
        <v>48</v>
      </c>
      <c r="AD765" t="s">
        <v>49</v>
      </c>
      <c r="AE765" t="s">
        <v>50</v>
      </c>
      <c r="AF765">
        <v>0</v>
      </c>
      <c r="AG765" t="s">
        <v>56</v>
      </c>
      <c r="AH765" t="str">
        <f>"Trad IRN"</f>
        <v>Trad IRN</v>
      </c>
      <c r="AI765" t="str">
        <f>"Bldg IRN"</f>
        <v>Bldg IRN</v>
      </c>
      <c r="AJ765" t="s">
        <v>48</v>
      </c>
      <c r="AK765" t="s">
        <v>48</v>
      </c>
      <c r="AL765" t="s">
        <v>53</v>
      </c>
      <c r="AM765">
        <v>1113.0999999999999</v>
      </c>
      <c r="AN765">
        <v>1113.0999999999999</v>
      </c>
      <c r="AO765">
        <v>15</v>
      </c>
    </row>
    <row r="766" spans="1:41" x14ac:dyDescent="0.3">
      <c r="A766" t="str">
        <f>"Trad IRN"</f>
        <v>Trad IRN</v>
      </c>
      <c r="B766" t="str">
        <f>"Bldg IRN"</f>
        <v>Bldg IRN</v>
      </c>
      <c r="C766" t="s">
        <v>41</v>
      </c>
      <c r="D766" t="s">
        <v>3</v>
      </c>
      <c r="E766" t="s">
        <v>80</v>
      </c>
      <c r="F766" t="s">
        <v>81</v>
      </c>
      <c r="G766" t="s">
        <v>82</v>
      </c>
      <c r="H766" t="s">
        <v>83</v>
      </c>
      <c r="I766" t="str">
        <f>"Trad IRN"</f>
        <v>Trad IRN</v>
      </c>
      <c r="J766" t="s">
        <v>43</v>
      </c>
      <c r="K766" t="s">
        <v>44</v>
      </c>
      <c r="L766" t="s">
        <v>45</v>
      </c>
      <c r="M766" t="s">
        <v>46</v>
      </c>
      <c r="N766" t="str">
        <f t="shared" si="74"/>
        <v>08/18/2022</v>
      </c>
      <c r="O766" t="str">
        <f t="shared" si="76"/>
        <v>12/31/2500</v>
      </c>
      <c r="P766">
        <v>1</v>
      </c>
      <c r="Q766">
        <v>1</v>
      </c>
      <c r="S766">
        <v>1</v>
      </c>
      <c r="T766">
        <v>1</v>
      </c>
      <c r="U766">
        <v>0</v>
      </c>
      <c r="V766" t="str">
        <f>"Trad IRN"</f>
        <v>Trad IRN</v>
      </c>
      <c r="W766">
        <v>100</v>
      </c>
      <c r="X766" t="s">
        <v>47</v>
      </c>
      <c r="Z766" t="s">
        <v>47</v>
      </c>
      <c r="AB766" t="str">
        <f>"05"</f>
        <v>05</v>
      </c>
      <c r="AC766" t="s">
        <v>48</v>
      </c>
      <c r="AD766" t="s">
        <v>49</v>
      </c>
      <c r="AE766" t="s">
        <v>50</v>
      </c>
      <c r="AF766">
        <v>0</v>
      </c>
      <c r="AG766" t="s">
        <v>56</v>
      </c>
      <c r="AH766" t="str">
        <f>"Trad IRN"</f>
        <v>Trad IRN</v>
      </c>
      <c r="AI766" t="str">
        <f>"Bldg IRN"</f>
        <v>Bldg IRN</v>
      </c>
      <c r="AJ766" t="s">
        <v>48</v>
      </c>
      <c r="AK766" t="s">
        <v>48</v>
      </c>
      <c r="AL766" t="s">
        <v>53</v>
      </c>
      <c r="AM766">
        <v>1113.0999999999999</v>
      </c>
      <c r="AN766">
        <v>1113.0999999999999</v>
      </c>
      <c r="AO766">
        <v>15</v>
      </c>
    </row>
    <row r="767" spans="1:41" x14ac:dyDescent="0.3">
      <c r="A767" t="str">
        <f>"Trad IRN"</f>
        <v>Trad IRN</v>
      </c>
      <c r="B767" t="str">
        <f>"Bldg IRN"</f>
        <v>Bldg IRN</v>
      </c>
      <c r="C767" t="s">
        <v>41</v>
      </c>
      <c r="D767" t="s">
        <v>3</v>
      </c>
      <c r="E767" t="s">
        <v>80</v>
      </c>
      <c r="F767" t="s">
        <v>81</v>
      </c>
      <c r="G767" t="s">
        <v>82</v>
      </c>
      <c r="H767" t="s">
        <v>83</v>
      </c>
      <c r="I767" t="str">
        <f>"Trad IRN"</f>
        <v>Trad IRN</v>
      </c>
      <c r="J767" t="s">
        <v>43</v>
      </c>
      <c r="K767" t="s">
        <v>44</v>
      </c>
      <c r="L767" t="s">
        <v>45</v>
      </c>
      <c r="M767" t="s">
        <v>46</v>
      </c>
      <c r="N767" t="str">
        <f t="shared" si="74"/>
        <v>08/18/2022</v>
      </c>
      <c r="O767" t="str">
        <f t="shared" si="76"/>
        <v>12/31/2500</v>
      </c>
      <c r="P767">
        <v>1</v>
      </c>
      <c r="Q767">
        <v>1</v>
      </c>
      <c r="S767">
        <v>0</v>
      </c>
      <c r="T767">
        <v>1</v>
      </c>
      <c r="U767">
        <v>0</v>
      </c>
      <c r="V767" t="str">
        <f>"Trad IRN"</f>
        <v>Trad IRN</v>
      </c>
      <c r="W767">
        <v>100</v>
      </c>
      <c r="X767" t="s">
        <v>47</v>
      </c>
      <c r="Z767" t="s">
        <v>47</v>
      </c>
      <c r="AB767" t="str">
        <f>"01"</f>
        <v>01</v>
      </c>
      <c r="AC767" t="s">
        <v>48</v>
      </c>
      <c r="AD767" t="s">
        <v>49</v>
      </c>
      <c r="AE767" t="s">
        <v>50</v>
      </c>
      <c r="AF767">
        <v>0</v>
      </c>
      <c r="AG767" t="s">
        <v>56</v>
      </c>
      <c r="AH767" t="str">
        <f>"Trad IRN"</f>
        <v>Trad IRN</v>
      </c>
      <c r="AI767" t="str">
        <f>"Bldg IRN"</f>
        <v>Bldg IRN</v>
      </c>
      <c r="AJ767" t="s">
        <v>48</v>
      </c>
      <c r="AK767" t="s">
        <v>48</v>
      </c>
      <c r="AL767" t="s">
        <v>53</v>
      </c>
      <c r="AM767">
        <v>1113.0999999999999</v>
      </c>
      <c r="AN767">
        <v>1113.0999999999999</v>
      </c>
      <c r="AO767">
        <v>15</v>
      </c>
    </row>
    <row r="768" spans="1:41" x14ac:dyDescent="0.3">
      <c r="A768" t="str">
        <f>"Trad IRN"</f>
        <v>Trad IRN</v>
      </c>
      <c r="B768" t="str">
        <f>"Bldg IRN"</f>
        <v>Bldg IRN</v>
      </c>
      <c r="C768" t="s">
        <v>41</v>
      </c>
      <c r="D768" t="s">
        <v>3</v>
      </c>
      <c r="E768" t="s">
        <v>80</v>
      </c>
      <c r="F768" t="s">
        <v>81</v>
      </c>
      <c r="G768" t="s">
        <v>82</v>
      </c>
      <c r="H768" t="s">
        <v>83</v>
      </c>
      <c r="I768" t="str">
        <f>"Trad IRN"</f>
        <v>Trad IRN</v>
      </c>
      <c r="J768" t="s">
        <v>43</v>
      </c>
      <c r="K768" t="s">
        <v>44</v>
      </c>
      <c r="L768" t="s">
        <v>45</v>
      </c>
      <c r="M768" t="s">
        <v>46</v>
      </c>
      <c r="N768" t="str">
        <f t="shared" si="74"/>
        <v>08/18/2022</v>
      </c>
      <c r="O768" t="str">
        <f t="shared" si="76"/>
        <v>12/31/2500</v>
      </c>
      <c r="P768">
        <v>1</v>
      </c>
      <c r="Q768">
        <v>1</v>
      </c>
      <c r="S768">
        <v>0</v>
      </c>
      <c r="T768">
        <v>1</v>
      </c>
      <c r="U768">
        <v>0</v>
      </c>
      <c r="V768" t="str">
        <f>"Trad IRN"</f>
        <v>Trad IRN</v>
      </c>
      <c r="W768">
        <v>100</v>
      </c>
      <c r="X768" t="s">
        <v>47</v>
      </c>
      <c r="Z768" t="s">
        <v>47</v>
      </c>
      <c r="AB768" t="str">
        <f>"01"</f>
        <v>01</v>
      </c>
      <c r="AC768" t="s">
        <v>48</v>
      </c>
      <c r="AD768" t="s">
        <v>49</v>
      </c>
      <c r="AE768" t="s">
        <v>55</v>
      </c>
      <c r="AF768">
        <v>0</v>
      </c>
      <c r="AG768" t="s">
        <v>56</v>
      </c>
      <c r="AH768" t="str">
        <f>"Trad IRN"</f>
        <v>Trad IRN</v>
      </c>
      <c r="AI768" t="str">
        <f>"Bldg IRN"</f>
        <v>Bldg IRN</v>
      </c>
      <c r="AJ768" t="s">
        <v>48</v>
      </c>
      <c r="AK768" t="s">
        <v>48</v>
      </c>
      <c r="AL768" t="s">
        <v>53</v>
      </c>
      <c r="AM768">
        <v>1113.0999999999999</v>
      </c>
      <c r="AN768">
        <v>1113.0999999999999</v>
      </c>
      <c r="AO768">
        <v>15</v>
      </c>
    </row>
    <row r="769" spans="1:41" x14ac:dyDescent="0.3">
      <c r="A769" t="str">
        <f>"Trad IRN"</f>
        <v>Trad IRN</v>
      </c>
      <c r="B769" t="str">
        <f>"Bldg IRN"</f>
        <v>Bldg IRN</v>
      </c>
      <c r="C769" t="s">
        <v>41</v>
      </c>
      <c r="D769" t="s">
        <v>3</v>
      </c>
      <c r="E769" t="s">
        <v>80</v>
      </c>
      <c r="F769" t="s">
        <v>81</v>
      </c>
      <c r="G769" t="s">
        <v>82</v>
      </c>
      <c r="H769" t="s">
        <v>83</v>
      </c>
      <c r="I769" t="str">
        <f>"Trad IRN"</f>
        <v>Trad IRN</v>
      </c>
      <c r="J769" t="s">
        <v>43</v>
      </c>
      <c r="K769" t="s">
        <v>44</v>
      </c>
      <c r="L769" t="s">
        <v>45</v>
      </c>
      <c r="M769" t="s">
        <v>46</v>
      </c>
      <c r="N769" t="str">
        <f t="shared" si="74"/>
        <v>08/18/2022</v>
      </c>
      <c r="O769" t="str">
        <f t="shared" si="76"/>
        <v>12/31/2500</v>
      </c>
      <c r="P769">
        <v>1</v>
      </c>
      <c r="Q769">
        <v>1</v>
      </c>
      <c r="S769">
        <v>0</v>
      </c>
      <c r="T769">
        <v>1</v>
      </c>
      <c r="U769">
        <v>0</v>
      </c>
      <c r="V769" t="str">
        <f>"Trad IRN"</f>
        <v>Trad IRN</v>
      </c>
      <c r="W769">
        <v>100</v>
      </c>
      <c r="X769" t="s">
        <v>47</v>
      </c>
      <c r="Z769" t="s">
        <v>47</v>
      </c>
      <c r="AB769" t="s">
        <v>57</v>
      </c>
      <c r="AC769" t="s">
        <v>48</v>
      </c>
      <c r="AD769" t="s">
        <v>49</v>
      </c>
      <c r="AE769" t="s">
        <v>50</v>
      </c>
      <c r="AF769">
        <v>0</v>
      </c>
      <c r="AG769" t="s">
        <v>56</v>
      </c>
      <c r="AH769" t="str">
        <f>"Trad IRN"</f>
        <v>Trad IRN</v>
      </c>
      <c r="AI769" t="str">
        <f>"Bldg IRN"</f>
        <v>Bldg IRN</v>
      </c>
      <c r="AJ769" t="s">
        <v>48</v>
      </c>
      <c r="AK769" t="s">
        <v>48</v>
      </c>
      <c r="AL769" t="s">
        <v>53</v>
      </c>
      <c r="AM769">
        <v>1113.0999999999999</v>
      </c>
      <c r="AN769">
        <v>1113.0999999999999</v>
      </c>
      <c r="AO769">
        <v>15</v>
      </c>
    </row>
    <row r="770" spans="1:41" x14ac:dyDescent="0.3">
      <c r="A770" t="str">
        <f>"Trad IRN"</f>
        <v>Trad IRN</v>
      </c>
      <c r="B770" t="str">
        <f>"Bldg IRN"</f>
        <v>Bldg IRN</v>
      </c>
      <c r="C770" t="s">
        <v>41</v>
      </c>
      <c r="D770" t="s">
        <v>3</v>
      </c>
      <c r="E770" t="s">
        <v>80</v>
      </c>
      <c r="F770" t="s">
        <v>81</v>
      </c>
      <c r="G770" t="s">
        <v>82</v>
      </c>
      <c r="H770" t="s">
        <v>83</v>
      </c>
      <c r="I770" t="str">
        <f>"Trad IRN"</f>
        <v>Trad IRN</v>
      </c>
      <c r="J770" t="s">
        <v>43</v>
      </c>
      <c r="K770" t="s">
        <v>44</v>
      </c>
      <c r="L770" t="s">
        <v>45</v>
      </c>
      <c r="M770" t="s">
        <v>46</v>
      </c>
      <c r="N770" t="str">
        <f t="shared" si="74"/>
        <v>08/18/2022</v>
      </c>
      <c r="O770" t="str">
        <f t="shared" si="76"/>
        <v>12/31/2500</v>
      </c>
      <c r="P770">
        <v>1</v>
      </c>
      <c r="Q770">
        <v>1</v>
      </c>
      <c r="S770">
        <v>0</v>
      </c>
      <c r="T770">
        <v>1</v>
      </c>
      <c r="U770">
        <v>0</v>
      </c>
      <c r="V770" t="str">
        <f>"Trad IRN"</f>
        <v>Trad IRN</v>
      </c>
      <c r="W770">
        <v>100</v>
      </c>
      <c r="X770" t="s">
        <v>47</v>
      </c>
      <c r="Z770" t="s">
        <v>47</v>
      </c>
      <c r="AB770" t="str">
        <f>"05"</f>
        <v>05</v>
      </c>
      <c r="AC770" t="s">
        <v>48</v>
      </c>
      <c r="AD770" t="s">
        <v>49</v>
      </c>
      <c r="AE770" t="s">
        <v>50</v>
      </c>
      <c r="AF770">
        <v>0</v>
      </c>
      <c r="AG770" t="s">
        <v>56</v>
      </c>
      <c r="AH770" t="str">
        <f>"Trad IRN"</f>
        <v>Trad IRN</v>
      </c>
      <c r="AI770" t="str">
        <f>"Bldg IRN"</f>
        <v>Bldg IRN</v>
      </c>
      <c r="AJ770" t="s">
        <v>48</v>
      </c>
      <c r="AK770" t="s">
        <v>48</v>
      </c>
      <c r="AL770" t="s">
        <v>53</v>
      </c>
      <c r="AM770">
        <v>1113.0999999999999</v>
      </c>
      <c r="AN770">
        <v>1113.0999999999999</v>
      </c>
      <c r="AO770">
        <v>15</v>
      </c>
    </row>
    <row r="771" spans="1:41" x14ac:dyDescent="0.3">
      <c r="A771" t="str">
        <f>"Trad IRN"</f>
        <v>Trad IRN</v>
      </c>
      <c r="B771" t="str">
        <f>"Bldg IRN"</f>
        <v>Bldg IRN</v>
      </c>
      <c r="C771" t="s">
        <v>41</v>
      </c>
      <c r="D771" t="s">
        <v>3</v>
      </c>
      <c r="E771" t="s">
        <v>80</v>
      </c>
      <c r="F771" t="s">
        <v>81</v>
      </c>
      <c r="G771" t="s">
        <v>82</v>
      </c>
      <c r="H771" t="s">
        <v>83</v>
      </c>
      <c r="I771" t="str">
        <f>"Trad IRN"</f>
        <v>Trad IRN</v>
      </c>
      <c r="J771" t="s">
        <v>43</v>
      </c>
      <c r="K771" t="s">
        <v>44</v>
      </c>
      <c r="L771" t="s">
        <v>45</v>
      </c>
      <c r="M771" t="s">
        <v>46</v>
      </c>
      <c r="N771" t="str">
        <f t="shared" si="74"/>
        <v>08/18/2022</v>
      </c>
      <c r="O771" t="str">
        <f t="shared" si="76"/>
        <v>12/31/2500</v>
      </c>
      <c r="P771">
        <v>1</v>
      </c>
      <c r="Q771">
        <v>1</v>
      </c>
      <c r="S771">
        <v>0</v>
      </c>
      <c r="T771">
        <v>1</v>
      </c>
      <c r="U771">
        <v>0</v>
      </c>
      <c r="V771" t="str">
        <f>"Trad IRN"</f>
        <v>Trad IRN</v>
      </c>
      <c r="W771">
        <v>100</v>
      </c>
      <c r="X771" t="s">
        <v>47</v>
      </c>
      <c r="Z771" t="s">
        <v>47</v>
      </c>
      <c r="AB771" t="str">
        <f>"03"</f>
        <v>03</v>
      </c>
      <c r="AC771" t="s">
        <v>48</v>
      </c>
      <c r="AD771" t="s">
        <v>49</v>
      </c>
      <c r="AE771" t="s">
        <v>50</v>
      </c>
      <c r="AF771">
        <v>0</v>
      </c>
      <c r="AG771" t="s">
        <v>56</v>
      </c>
      <c r="AH771" t="str">
        <f>"Trad IRN"</f>
        <v>Trad IRN</v>
      </c>
      <c r="AI771" t="str">
        <f>"Bldg IRN"</f>
        <v>Bldg IRN</v>
      </c>
      <c r="AJ771" t="s">
        <v>48</v>
      </c>
      <c r="AK771" t="s">
        <v>48</v>
      </c>
      <c r="AL771" t="s">
        <v>53</v>
      </c>
      <c r="AM771">
        <v>1113.0999999999999</v>
      </c>
      <c r="AN771">
        <v>1113.0999999999999</v>
      </c>
      <c r="AO771">
        <v>15</v>
      </c>
    </row>
    <row r="772" spans="1:41" x14ac:dyDescent="0.3">
      <c r="A772" t="str">
        <f>"Trad IRN"</f>
        <v>Trad IRN</v>
      </c>
      <c r="B772" t="str">
        <f>"Bldg IRN"</f>
        <v>Bldg IRN</v>
      </c>
      <c r="C772" t="s">
        <v>41</v>
      </c>
      <c r="D772" t="s">
        <v>3</v>
      </c>
      <c r="E772" t="s">
        <v>80</v>
      </c>
      <c r="F772" t="s">
        <v>81</v>
      </c>
      <c r="G772" t="s">
        <v>82</v>
      </c>
      <c r="H772" t="s">
        <v>83</v>
      </c>
      <c r="I772" t="str">
        <f>"Trad IRN"</f>
        <v>Trad IRN</v>
      </c>
      <c r="J772" t="s">
        <v>43</v>
      </c>
      <c r="K772" t="s">
        <v>44</v>
      </c>
      <c r="L772" t="s">
        <v>45</v>
      </c>
      <c r="M772" t="s">
        <v>46</v>
      </c>
      <c r="N772" t="str">
        <f t="shared" si="74"/>
        <v>08/18/2022</v>
      </c>
      <c r="O772" t="str">
        <f t="shared" si="76"/>
        <v>12/31/2500</v>
      </c>
      <c r="P772">
        <v>1</v>
      </c>
      <c r="Q772">
        <v>1</v>
      </c>
      <c r="R772">
        <v>1</v>
      </c>
      <c r="S772">
        <v>0</v>
      </c>
      <c r="T772">
        <v>1</v>
      </c>
      <c r="U772">
        <v>0</v>
      </c>
      <c r="V772" t="str">
        <f>"Trad IRN"</f>
        <v>Trad IRN</v>
      </c>
      <c r="W772">
        <v>100</v>
      </c>
      <c r="X772" t="s">
        <v>47</v>
      </c>
      <c r="Z772" t="s">
        <v>47</v>
      </c>
      <c r="AB772" t="str">
        <f>"02"</f>
        <v>02</v>
      </c>
      <c r="AC772" t="str">
        <f>"12"</f>
        <v>12</v>
      </c>
      <c r="AD772" t="str">
        <f>"6"</f>
        <v>6</v>
      </c>
      <c r="AE772" t="s">
        <v>50</v>
      </c>
      <c r="AF772">
        <v>0</v>
      </c>
      <c r="AG772" t="s">
        <v>56</v>
      </c>
      <c r="AH772" t="str">
        <f>"Trad IRN"</f>
        <v>Trad IRN</v>
      </c>
      <c r="AI772" t="str">
        <f>"Bldg IRN"</f>
        <v>Bldg IRN</v>
      </c>
      <c r="AJ772" t="s">
        <v>48</v>
      </c>
      <c r="AK772" t="s">
        <v>48</v>
      </c>
      <c r="AL772" t="s">
        <v>53</v>
      </c>
      <c r="AM772">
        <v>1113.0999999999999</v>
      </c>
      <c r="AN772">
        <v>1113.0999999999999</v>
      </c>
      <c r="AO772">
        <v>15</v>
      </c>
    </row>
    <row r="773" spans="1:41" x14ac:dyDescent="0.3">
      <c r="A773" t="str">
        <f>"Trad IRN"</f>
        <v>Trad IRN</v>
      </c>
      <c r="B773" t="str">
        <f>"Bldg IRN"</f>
        <v>Bldg IRN</v>
      </c>
      <c r="C773" t="s">
        <v>41</v>
      </c>
      <c r="D773" t="s">
        <v>3</v>
      </c>
      <c r="E773" t="s">
        <v>80</v>
      </c>
      <c r="F773" t="s">
        <v>81</v>
      </c>
      <c r="G773" t="s">
        <v>82</v>
      </c>
      <c r="H773" t="s">
        <v>83</v>
      </c>
      <c r="I773" t="str">
        <f>"Trad IRN"</f>
        <v>Trad IRN</v>
      </c>
      <c r="J773" t="s">
        <v>43</v>
      </c>
      <c r="K773" t="s">
        <v>44</v>
      </c>
      <c r="L773" t="s">
        <v>45</v>
      </c>
      <c r="M773" t="s">
        <v>46</v>
      </c>
      <c r="N773" t="str">
        <f t="shared" si="74"/>
        <v>08/18/2022</v>
      </c>
      <c r="O773" t="str">
        <f t="shared" si="76"/>
        <v>12/31/2500</v>
      </c>
      <c r="P773">
        <v>1</v>
      </c>
      <c r="Q773">
        <v>1</v>
      </c>
      <c r="R773">
        <v>1</v>
      </c>
      <c r="S773">
        <v>0</v>
      </c>
      <c r="T773">
        <v>1</v>
      </c>
      <c r="U773">
        <v>0</v>
      </c>
      <c r="V773" t="str">
        <f>"Trad IRN"</f>
        <v>Trad IRN</v>
      </c>
      <c r="W773">
        <v>100</v>
      </c>
      <c r="X773" t="s">
        <v>47</v>
      </c>
      <c r="Z773" t="s">
        <v>47</v>
      </c>
      <c r="AB773" t="str">
        <f>"02"</f>
        <v>02</v>
      </c>
      <c r="AC773" t="str">
        <f>"12"</f>
        <v>12</v>
      </c>
      <c r="AD773" t="str">
        <f>"6"</f>
        <v>6</v>
      </c>
      <c r="AE773" t="s">
        <v>50</v>
      </c>
      <c r="AF773">
        <v>0</v>
      </c>
      <c r="AG773" t="s">
        <v>56</v>
      </c>
      <c r="AH773" t="str">
        <f>"Trad IRN"</f>
        <v>Trad IRN</v>
      </c>
      <c r="AI773" t="str">
        <f>"Bldg IRN"</f>
        <v>Bldg IRN</v>
      </c>
      <c r="AJ773" t="s">
        <v>48</v>
      </c>
      <c r="AK773" t="s">
        <v>48</v>
      </c>
      <c r="AL773" t="s">
        <v>53</v>
      </c>
      <c r="AM773">
        <v>1113.0999999999999</v>
      </c>
      <c r="AN773">
        <v>1113.0999999999999</v>
      </c>
      <c r="AO773">
        <v>15</v>
      </c>
    </row>
    <row r="774" spans="1:41" x14ac:dyDescent="0.3">
      <c r="A774" t="str">
        <f>"Trad IRN"</f>
        <v>Trad IRN</v>
      </c>
      <c r="B774" t="str">
        <f>"Bldg IRN"</f>
        <v>Bldg IRN</v>
      </c>
      <c r="C774" t="s">
        <v>41</v>
      </c>
      <c r="D774" t="s">
        <v>3</v>
      </c>
      <c r="E774" t="s">
        <v>80</v>
      </c>
      <c r="F774" t="s">
        <v>81</v>
      </c>
      <c r="G774" t="s">
        <v>82</v>
      </c>
      <c r="H774" t="s">
        <v>83</v>
      </c>
      <c r="I774" t="str">
        <f>"Trad IRN"</f>
        <v>Trad IRN</v>
      </c>
      <c r="J774" t="s">
        <v>43</v>
      </c>
      <c r="K774" t="s">
        <v>44</v>
      </c>
      <c r="L774" t="s">
        <v>45</v>
      </c>
      <c r="M774" t="s">
        <v>46</v>
      </c>
      <c r="N774" t="str">
        <f t="shared" si="74"/>
        <v>08/18/2022</v>
      </c>
      <c r="O774" t="str">
        <f t="shared" si="76"/>
        <v>12/31/2500</v>
      </c>
      <c r="P774">
        <v>1</v>
      </c>
      <c r="Q774">
        <v>1</v>
      </c>
      <c r="S774">
        <v>0</v>
      </c>
      <c r="T774">
        <v>1</v>
      </c>
      <c r="U774">
        <v>0</v>
      </c>
      <c r="V774" t="str">
        <f>"Trad IRN"</f>
        <v>Trad IRN</v>
      </c>
      <c r="W774">
        <v>100</v>
      </c>
      <c r="X774" t="s">
        <v>47</v>
      </c>
      <c r="Z774" t="s">
        <v>47</v>
      </c>
      <c r="AB774" t="str">
        <f>"05"</f>
        <v>05</v>
      </c>
      <c r="AC774" t="s">
        <v>48</v>
      </c>
      <c r="AD774" t="s">
        <v>49</v>
      </c>
      <c r="AE774" t="s">
        <v>50</v>
      </c>
      <c r="AF774">
        <v>0</v>
      </c>
      <c r="AG774" t="s">
        <v>56</v>
      </c>
      <c r="AH774" t="str">
        <f>"Trad IRN"</f>
        <v>Trad IRN</v>
      </c>
      <c r="AI774" t="str">
        <f>"Bldg IRN"</f>
        <v>Bldg IRN</v>
      </c>
      <c r="AJ774" t="s">
        <v>48</v>
      </c>
      <c r="AK774" t="s">
        <v>48</v>
      </c>
      <c r="AL774" t="s">
        <v>53</v>
      </c>
      <c r="AM774">
        <v>1113.0999999999999</v>
      </c>
      <c r="AN774">
        <v>1113.0999999999999</v>
      </c>
      <c r="AO774">
        <v>15</v>
      </c>
    </row>
    <row r="775" spans="1:41" x14ac:dyDescent="0.3">
      <c r="A775" t="str">
        <f>"Trad IRN"</f>
        <v>Trad IRN</v>
      </c>
      <c r="B775" t="str">
        <f>"Bldg IRN"</f>
        <v>Bldg IRN</v>
      </c>
      <c r="C775" t="s">
        <v>41</v>
      </c>
      <c r="D775" t="s">
        <v>3</v>
      </c>
      <c r="E775" t="s">
        <v>80</v>
      </c>
      <c r="F775" t="s">
        <v>81</v>
      </c>
      <c r="G775" t="s">
        <v>82</v>
      </c>
      <c r="H775" t="s">
        <v>83</v>
      </c>
      <c r="I775" t="str">
        <f>"Trad IRN"</f>
        <v>Trad IRN</v>
      </c>
      <c r="J775" t="s">
        <v>43</v>
      </c>
      <c r="K775" t="s">
        <v>44</v>
      </c>
      <c r="L775" t="s">
        <v>45</v>
      </c>
      <c r="M775" t="s">
        <v>46</v>
      </c>
      <c r="N775" t="str">
        <f t="shared" si="74"/>
        <v>08/18/2022</v>
      </c>
      <c r="O775" t="str">
        <f t="shared" si="76"/>
        <v>12/31/2500</v>
      </c>
      <c r="P775">
        <v>1</v>
      </c>
      <c r="Q775">
        <v>1</v>
      </c>
      <c r="S775">
        <v>0</v>
      </c>
      <c r="T775">
        <v>1</v>
      </c>
      <c r="U775">
        <v>0</v>
      </c>
      <c r="V775" t="str">
        <f>"Trad IRN"</f>
        <v>Trad IRN</v>
      </c>
      <c r="W775">
        <v>100</v>
      </c>
      <c r="X775" t="s">
        <v>47</v>
      </c>
      <c r="Z775" t="s">
        <v>47</v>
      </c>
      <c r="AB775" t="str">
        <f>"03"</f>
        <v>03</v>
      </c>
      <c r="AC775" t="s">
        <v>48</v>
      </c>
      <c r="AD775" t="s">
        <v>49</v>
      </c>
      <c r="AE775" t="s">
        <v>50</v>
      </c>
      <c r="AF775">
        <v>0</v>
      </c>
      <c r="AG775" t="s">
        <v>56</v>
      </c>
      <c r="AH775" t="str">
        <f>"Trad IRN"</f>
        <v>Trad IRN</v>
      </c>
      <c r="AI775" t="str">
        <f>"Bldg IRN"</f>
        <v>Bldg IRN</v>
      </c>
      <c r="AJ775" t="s">
        <v>48</v>
      </c>
      <c r="AK775" t="s">
        <v>48</v>
      </c>
      <c r="AL775" t="s">
        <v>53</v>
      </c>
      <c r="AM775">
        <v>1113.0999999999999</v>
      </c>
      <c r="AN775">
        <v>1113.0999999999999</v>
      </c>
      <c r="AO775">
        <v>15</v>
      </c>
    </row>
    <row r="776" spans="1:41" x14ac:dyDescent="0.3">
      <c r="A776" t="str">
        <f>"Trad IRN"</f>
        <v>Trad IRN</v>
      </c>
      <c r="B776" t="str">
        <f>"Bldg IRN"</f>
        <v>Bldg IRN</v>
      </c>
      <c r="C776" t="s">
        <v>41</v>
      </c>
      <c r="D776" t="s">
        <v>3</v>
      </c>
      <c r="E776" t="s">
        <v>80</v>
      </c>
      <c r="F776" t="s">
        <v>81</v>
      </c>
      <c r="G776" t="s">
        <v>82</v>
      </c>
      <c r="H776" t="s">
        <v>83</v>
      </c>
      <c r="I776" t="str">
        <f>"Trad IRN"</f>
        <v>Trad IRN</v>
      </c>
      <c r="J776" t="s">
        <v>43</v>
      </c>
      <c r="K776" t="s">
        <v>44</v>
      </c>
      <c r="L776" t="s">
        <v>45</v>
      </c>
      <c r="M776" t="s">
        <v>46</v>
      </c>
      <c r="N776" t="str">
        <f t="shared" si="74"/>
        <v>08/18/2022</v>
      </c>
      <c r="O776" t="str">
        <f t="shared" si="76"/>
        <v>12/31/2500</v>
      </c>
      <c r="P776">
        <v>1</v>
      </c>
      <c r="Q776">
        <v>1</v>
      </c>
      <c r="S776">
        <v>0</v>
      </c>
      <c r="T776">
        <v>1</v>
      </c>
      <c r="U776">
        <v>0</v>
      </c>
      <c r="V776" t="str">
        <f>"Trad IRN"</f>
        <v>Trad IRN</v>
      </c>
      <c r="W776">
        <v>100</v>
      </c>
      <c r="X776" t="s">
        <v>47</v>
      </c>
      <c r="Z776" t="s">
        <v>47</v>
      </c>
      <c r="AB776" t="str">
        <f>"02"</f>
        <v>02</v>
      </c>
      <c r="AC776" t="s">
        <v>48</v>
      </c>
      <c r="AD776" t="s">
        <v>49</v>
      </c>
      <c r="AE776" t="s">
        <v>50</v>
      </c>
      <c r="AF776">
        <v>0</v>
      </c>
      <c r="AG776" t="s">
        <v>56</v>
      </c>
      <c r="AH776" t="str">
        <f>"Trad IRN"</f>
        <v>Trad IRN</v>
      </c>
      <c r="AI776" t="str">
        <f>"Bldg IRN"</f>
        <v>Bldg IRN</v>
      </c>
      <c r="AJ776" t="s">
        <v>48</v>
      </c>
      <c r="AK776" t="s">
        <v>48</v>
      </c>
      <c r="AL776" t="s">
        <v>53</v>
      </c>
      <c r="AM776">
        <v>1113.0999999999999</v>
      </c>
      <c r="AN776">
        <v>1113.0999999999999</v>
      </c>
      <c r="AO776">
        <v>15</v>
      </c>
    </row>
    <row r="777" spans="1:41" x14ac:dyDescent="0.3">
      <c r="A777" t="str">
        <f>"Trad IRN"</f>
        <v>Trad IRN</v>
      </c>
      <c r="B777" t="str">
        <f>"Bldg IRN"</f>
        <v>Bldg IRN</v>
      </c>
      <c r="C777" t="s">
        <v>41</v>
      </c>
      <c r="D777" t="s">
        <v>3</v>
      </c>
      <c r="E777" t="s">
        <v>80</v>
      </c>
      <c r="F777" t="s">
        <v>81</v>
      </c>
      <c r="G777" t="s">
        <v>82</v>
      </c>
      <c r="H777" t="s">
        <v>83</v>
      </c>
      <c r="I777" t="str">
        <f>"Trad IRN"</f>
        <v>Trad IRN</v>
      </c>
      <c r="J777" t="s">
        <v>43</v>
      </c>
      <c r="K777" t="s">
        <v>44</v>
      </c>
      <c r="L777" t="s">
        <v>45</v>
      </c>
      <c r="M777" t="s">
        <v>46</v>
      </c>
      <c r="N777" t="str">
        <f t="shared" si="74"/>
        <v>08/18/2022</v>
      </c>
      <c r="O777" t="str">
        <f t="shared" si="76"/>
        <v>12/31/2500</v>
      </c>
      <c r="P777">
        <v>1</v>
      </c>
      <c r="Q777">
        <v>1</v>
      </c>
      <c r="S777">
        <v>0</v>
      </c>
      <c r="T777">
        <v>1</v>
      </c>
      <c r="U777">
        <v>0</v>
      </c>
      <c r="V777" t="str">
        <f>"Trad IRN"</f>
        <v>Trad IRN</v>
      </c>
      <c r="W777">
        <v>100</v>
      </c>
      <c r="X777" t="s">
        <v>47</v>
      </c>
      <c r="Z777" t="s">
        <v>47</v>
      </c>
      <c r="AB777" t="str">
        <f>"05"</f>
        <v>05</v>
      </c>
      <c r="AC777" t="s">
        <v>48</v>
      </c>
      <c r="AD777" t="s">
        <v>49</v>
      </c>
      <c r="AE777" t="s">
        <v>50</v>
      </c>
      <c r="AF777">
        <v>0</v>
      </c>
      <c r="AG777" t="s">
        <v>56</v>
      </c>
      <c r="AH777" t="str">
        <f>"Trad IRN"</f>
        <v>Trad IRN</v>
      </c>
      <c r="AI777" t="str">
        <f>"Bldg IRN"</f>
        <v>Bldg IRN</v>
      </c>
      <c r="AJ777" t="s">
        <v>48</v>
      </c>
      <c r="AK777" t="s">
        <v>48</v>
      </c>
      <c r="AL777" t="s">
        <v>53</v>
      </c>
      <c r="AM777">
        <v>1113.0999999999999</v>
      </c>
      <c r="AN777">
        <v>1113.0999999999999</v>
      </c>
      <c r="AO777">
        <v>15</v>
      </c>
    </row>
    <row r="778" spans="1:41" x14ac:dyDescent="0.3">
      <c r="A778" t="str">
        <f>"Trad IRN"</f>
        <v>Trad IRN</v>
      </c>
      <c r="B778" t="str">
        <f>"Bldg IRN"</f>
        <v>Bldg IRN</v>
      </c>
      <c r="C778" t="s">
        <v>41</v>
      </c>
      <c r="D778" t="s">
        <v>3</v>
      </c>
      <c r="E778" t="s">
        <v>80</v>
      </c>
      <c r="F778" t="s">
        <v>81</v>
      </c>
      <c r="G778" t="s">
        <v>82</v>
      </c>
      <c r="H778" t="s">
        <v>83</v>
      </c>
      <c r="I778" t="str">
        <f>"Trad IRN"</f>
        <v>Trad IRN</v>
      </c>
      <c r="J778" t="s">
        <v>43</v>
      </c>
      <c r="K778" t="s">
        <v>44</v>
      </c>
      <c r="L778" t="s">
        <v>45</v>
      </c>
      <c r="M778" t="s">
        <v>46</v>
      </c>
      <c r="N778" t="str">
        <f t="shared" si="74"/>
        <v>08/18/2022</v>
      </c>
      <c r="O778" t="str">
        <f t="shared" si="76"/>
        <v>12/31/2500</v>
      </c>
      <c r="P778">
        <v>1</v>
      </c>
      <c r="Q778">
        <v>1</v>
      </c>
      <c r="S778">
        <v>0</v>
      </c>
      <c r="T778">
        <v>1</v>
      </c>
      <c r="U778">
        <v>0</v>
      </c>
      <c r="V778" t="str">
        <f>"Trad IRN"</f>
        <v>Trad IRN</v>
      </c>
      <c r="W778">
        <v>100</v>
      </c>
      <c r="X778" t="s">
        <v>47</v>
      </c>
      <c r="Z778" t="s">
        <v>47</v>
      </c>
      <c r="AB778" t="str">
        <f>"01"</f>
        <v>01</v>
      </c>
      <c r="AC778" t="s">
        <v>48</v>
      </c>
      <c r="AD778" t="s">
        <v>49</v>
      </c>
      <c r="AE778" t="s">
        <v>50</v>
      </c>
      <c r="AF778">
        <v>0</v>
      </c>
      <c r="AG778" t="s">
        <v>56</v>
      </c>
      <c r="AH778" t="str">
        <f>"Trad IRN"</f>
        <v>Trad IRN</v>
      </c>
      <c r="AI778" t="str">
        <f>"Bldg IRN"</f>
        <v>Bldg IRN</v>
      </c>
      <c r="AJ778" t="s">
        <v>48</v>
      </c>
      <c r="AK778" t="s">
        <v>48</v>
      </c>
      <c r="AL778" t="s">
        <v>53</v>
      </c>
      <c r="AM778">
        <v>1113.0999999999999</v>
      </c>
      <c r="AN778">
        <v>1113.0999999999999</v>
      </c>
      <c r="AO778">
        <v>15</v>
      </c>
    </row>
    <row r="779" spans="1:41" x14ac:dyDescent="0.3">
      <c r="A779" t="str">
        <f>"Trad IRN"</f>
        <v>Trad IRN</v>
      </c>
      <c r="B779" t="str">
        <f>"Bldg IRN"</f>
        <v>Bldg IRN</v>
      </c>
      <c r="C779" t="s">
        <v>41</v>
      </c>
      <c r="D779" t="s">
        <v>3</v>
      </c>
      <c r="E779" t="s">
        <v>80</v>
      </c>
      <c r="F779" t="s">
        <v>81</v>
      </c>
      <c r="G779" t="s">
        <v>82</v>
      </c>
      <c r="H779" t="s">
        <v>83</v>
      </c>
      <c r="I779" t="str">
        <f>"Trad IRN"</f>
        <v>Trad IRN</v>
      </c>
      <c r="J779" t="s">
        <v>43</v>
      </c>
      <c r="K779" t="s">
        <v>44</v>
      </c>
      <c r="L779" t="s">
        <v>45</v>
      </c>
      <c r="M779" t="s">
        <v>46</v>
      </c>
      <c r="N779" t="str">
        <f>"09/08/2022"</f>
        <v>09/08/2022</v>
      </c>
      <c r="O779" t="str">
        <f>"12/07/2022"</f>
        <v>12/07/2022</v>
      </c>
      <c r="P779">
        <v>0.33095000000000002</v>
      </c>
      <c r="Q779">
        <v>0.33095000000000002</v>
      </c>
      <c r="R779">
        <v>0.33095000000000002</v>
      </c>
      <c r="S779">
        <v>0</v>
      </c>
      <c r="T779">
        <v>0.33095000000000002</v>
      </c>
      <c r="U779">
        <v>0</v>
      </c>
      <c r="V779" t="str">
        <f>"Trad IRN"</f>
        <v>Trad IRN</v>
      </c>
      <c r="W779">
        <v>100</v>
      </c>
      <c r="X779" t="s">
        <v>47</v>
      </c>
      <c r="Z779" t="s">
        <v>47</v>
      </c>
      <c r="AB779" t="str">
        <f>"02"</f>
        <v>02</v>
      </c>
      <c r="AC779" t="str">
        <f>"13"</f>
        <v>13</v>
      </c>
      <c r="AD779" t="str">
        <f>"6"</f>
        <v>6</v>
      </c>
      <c r="AE779" t="s">
        <v>50</v>
      </c>
      <c r="AF779">
        <v>0</v>
      </c>
      <c r="AG779" t="s">
        <v>56</v>
      </c>
      <c r="AH779" t="str">
        <f>"Trad IRN"</f>
        <v>Trad IRN</v>
      </c>
      <c r="AI779" t="str">
        <f>"Bldg IRN"</f>
        <v>Bldg IRN</v>
      </c>
      <c r="AJ779" t="s">
        <v>48</v>
      </c>
      <c r="AK779" t="s">
        <v>48</v>
      </c>
      <c r="AL779" t="s">
        <v>53</v>
      </c>
      <c r="AM779">
        <v>368.38</v>
      </c>
      <c r="AN779">
        <v>1113.0999999999999</v>
      </c>
      <c r="AO779">
        <v>15</v>
      </c>
    </row>
    <row r="780" spans="1:41" x14ac:dyDescent="0.3">
      <c r="A780" t="str">
        <f>"Trad IRN"</f>
        <v>Trad IRN</v>
      </c>
      <c r="B780" t="str">
        <f>"Bldg IRN"</f>
        <v>Bldg IRN</v>
      </c>
      <c r="C780" t="s">
        <v>41</v>
      </c>
      <c r="D780" t="s">
        <v>3</v>
      </c>
      <c r="E780" t="s">
        <v>80</v>
      </c>
      <c r="F780" t="s">
        <v>81</v>
      </c>
      <c r="G780" t="s">
        <v>82</v>
      </c>
      <c r="H780" t="s">
        <v>83</v>
      </c>
      <c r="I780" t="str">
        <f>"Trad IRN"</f>
        <v>Trad IRN</v>
      </c>
      <c r="J780" t="s">
        <v>43</v>
      </c>
      <c r="K780" t="s">
        <v>44</v>
      </c>
      <c r="L780" t="s">
        <v>45</v>
      </c>
      <c r="M780" t="s">
        <v>46</v>
      </c>
      <c r="N780" t="str">
        <f t="shared" ref="N780:N788" si="77">"08/18/2022"</f>
        <v>08/18/2022</v>
      </c>
      <c r="O780" t="str">
        <f t="shared" ref="O780:O789" si="78">"12/31/2500"</f>
        <v>12/31/2500</v>
      </c>
      <c r="P780">
        <v>1</v>
      </c>
      <c r="Q780">
        <v>1</v>
      </c>
      <c r="S780">
        <v>0</v>
      </c>
      <c r="T780">
        <v>1</v>
      </c>
      <c r="U780">
        <v>0</v>
      </c>
      <c r="V780" t="str">
        <f>"Trad IRN"</f>
        <v>Trad IRN</v>
      </c>
      <c r="W780">
        <v>100</v>
      </c>
      <c r="X780" t="s">
        <v>47</v>
      </c>
      <c r="Z780" t="s">
        <v>47</v>
      </c>
      <c r="AB780" t="str">
        <f>"03"</f>
        <v>03</v>
      </c>
      <c r="AC780" t="s">
        <v>48</v>
      </c>
      <c r="AD780" t="s">
        <v>49</v>
      </c>
      <c r="AE780" t="s">
        <v>55</v>
      </c>
      <c r="AF780">
        <v>0</v>
      </c>
      <c r="AG780" t="s">
        <v>56</v>
      </c>
      <c r="AH780" t="str">
        <f>"Trad IRN"</f>
        <v>Trad IRN</v>
      </c>
      <c r="AI780" t="str">
        <f>"Bldg IRN"</f>
        <v>Bldg IRN</v>
      </c>
      <c r="AJ780" t="s">
        <v>48</v>
      </c>
      <c r="AK780" t="s">
        <v>48</v>
      </c>
      <c r="AL780" t="s">
        <v>53</v>
      </c>
      <c r="AM780">
        <v>1113.0999999999999</v>
      </c>
      <c r="AN780">
        <v>1113.0999999999999</v>
      </c>
      <c r="AO780">
        <v>15</v>
      </c>
    </row>
    <row r="781" spans="1:41" x14ac:dyDescent="0.3">
      <c r="A781" t="str">
        <f>"Trad IRN"</f>
        <v>Trad IRN</v>
      </c>
      <c r="B781" t="str">
        <f>"Bldg IRN"</f>
        <v>Bldg IRN</v>
      </c>
      <c r="C781" t="s">
        <v>41</v>
      </c>
      <c r="D781" t="s">
        <v>3</v>
      </c>
      <c r="E781" t="s">
        <v>80</v>
      </c>
      <c r="F781" t="s">
        <v>81</v>
      </c>
      <c r="G781" t="s">
        <v>82</v>
      </c>
      <c r="H781" t="s">
        <v>83</v>
      </c>
      <c r="I781" t="str">
        <f>"Trad IRN"</f>
        <v>Trad IRN</v>
      </c>
      <c r="J781" t="s">
        <v>43</v>
      </c>
      <c r="K781" t="s">
        <v>44</v>
      </c>
      <c r="L781" t="s">
        <v>45</v>
      </c>
      <c r="M781" t="s">
        <v>46</v>
      </c>
      <c r="N781" t="str">
        <f t="shared" si="77"/>
        <v>08/18/2022</v>
      </c>
      <c r="O781" t="str">
        <f t="shared" si="78"/>
        <v>12/31/2500</v>
      </c>
      <c r="P781">
        <v>1</v>
      </c>
      <c r="Q781">
        <v>1</v>
      </c>
      <c r="S781">
        <v>0</v>
      </c>
      <c r="T781">
        <v>1</v>
      </c>
      <c r="U781">
        <v>0</v>
      </c>
      <c r="V781" t="str">
        <f>"Trad IRN"</f>
        <v>Trad IRN</v>
      </c>
      <c r="W781">
        <v>100</v>
      </c>
      <c r="X781" t="s">
        <v>47</v>
      </c>
      <c r="Z781" t="s">
        <v>47</v>
      </c>
      <c r="AB781" t="str">
        <f>"05"</f>
        <v>05</v>
      </c>
      <c r="AC781" t="s">
        <v>48</v>
      </c>
      <c r="AD781" t="s">
        <v>49</v>
      </c>
      <c r="AE781" t="s">
        <v>50</v>
      </c>
      <c r="AF781">
        <v>0</v>
      </c>
      <c r="AG781" t="s">
        <v>56</v>
      </c>
      <c r="AH781" t="str">
        <f>"Trad IRN"</f>
        <v>Trad IRN</v>
      </c>
      <c r="AI781" t="str">
        <f>"Bldg IRN"</f>
        <v>Bldg IRN</v>
      </c>
      <c r="AJ781" t="s">
        <v>48</v>
      </c>
      <c r="AK781" t="s">
        <v>48</v>
      </c>
      <c r="AL781" t="s">
        <v>53</v>
      </c>
      <c r="AM781">
        <v>1113.0999999999999</v>
      </c>
      <c r="AN781">
        <v>1113.0999999999999</v>
      </c>
      <c r="AO781">
        <v>15</v>
      </c>
    </row>
    <row r="782" spans="1:41" x14ac:dyDescent="0.3">
      <c r="A782" t="str">
        <f>"Trad IRN"</f>
        <v>Trad IRN</v>
      </c>
      <c r="B782" t="str">
        <f>"Bldg IRN"</f>
        <v>Bldg IRN</v>
      </c>
      <c r="C782" t="s">
        <v>41</v>
      </c>
      <c r="D782" t="s">
        <v>3</v>
      </c>
      <c r="E782" t="s">
        <v>80</v>
      </c>
      <c r="F782" t="s">
        <v>81</v>
      </c>
      <c r="G782" t="s">
        <v>82</v>
      </c>
      <c r="H782" t="s">
        <v>83</v>
      </c>
      <c r="I782" t="str">
        <f>"Trad IRN"</f>
        <v>Trad IRN</v>
      </c>
      <c r="J782" t="s">
        <v>43</v>
      </c>
      <c r="K782" t="s">
        <v>44</v>
      </c>
      <c r="L782" t="s">
        <v>45</v>
      </c>
      <c r="M782" t="s">
        <v>46</v>
      </c>
      <c r="N782" t="str">
        <f t="shared" si="77"/>
        <v>08/18/2022</v>
      </c>
      <c r="O782" t="str">
        <f t="shared" si="78"/>
        <v>12/31/2500</v>
      </c>
      <c r="P782">
        <v>1</v>
      </c>
      <c r="Q782">
        <v>1</v>
      </c>
      <c r="S782">
        <v>0</v>
      </c>
      <c r="T782">
        <v>1</v>
      </c>
      <c r="U782">
        <v>0</v>
      </c>
      <c r="V782" t="str">
        <f>"Trad IRN"</f>
        <v>Trad IRN</v>
      </c>
      <c r="W782">
        <v>100</v>
      </c>
      <c r="X782" t="s">
        <v>47</v>
      </c>
      <c r="Z782" t="s">
        <v>47</v>
      </c>
      <c r="AB782" t="s">
        <v>57</v>
      </c>
      <c r="AC782" t="s">
        <v>48</v>
      </c>
      <c r="AD782" t="s">
        <v>49</v>
      </c>
      <c r="AE782" t="s">
        <v>50</v>
      </c>
      <c r="AF782">
        <v>0</v>
      </c>
      <c r="AG782" t="s">
        <v>56</v>
      </c>
      <c r="AH782" t="str">
        <f>"Trad IRN"</f>
        <v>Trad IRN</v>
      </c>
      <c r="AI782" t="str">
        <f>"Bldg IRN"</f>
        <v>Bldg IRN</v>
      </c>
      <c r="AJ782" t="s">
        <v>48</v>
      </c>
      <c r="AK782" t="s">
        <v>48</v>
      </c>
      <c r="AL782" t="s">
        <v>53</v>
      </c>
      <c r="AM782">
        <v>1113.0999999999999</v>
      </c>
      <c r="AN782">
        <v>1113.0999999999999</v>
      </c>
      <c r="AO782">
        <v>15</v>
      </c>
    </row>
    <row r="783" spans="1:41" x14ac:dyDescent="0.3">
      <c r="A783" t="str">
        <f>"Trad IRN"</f>
        <v>Trad IRN</v>
      </c>
      <c r="B783" t="str">
        <f>"Bldg IRN"</f>
        <v>Bldg IRN</v>
      </c>
      <c r="C783" t="s">
        <v>41</v>
      </c>
      <c r="D783" t="s">
        <v>3</v>
      </c>
      <c r="E783" t="s">
        <v>80</v>
      </c>
      <c r="F783" t="s">
        <v>81</v>
      </c>
      <c r="G783" t="s">
        <v>82</v>
      </c>
      <c r="H783" t="s">
        <v>83</v>
      </c>
      <c r="I783" t="str">
        <f>"Trad IRN"</f>
        <v>Trad IRN</v>
      </c>
      <c r="J783" t="s">
        <v>43</v>
      </c>
      <c r="K783" t="s">
        <v>44</v>
      </c>
      <c r="L783" t="s">
        <v>45</v>
      </c>
      <c r="M783" t="s">
        <v>46</v>
      </c>
      <c r="N783" t="str">
        <f t="shared" si="77"/>
        <v>08/18/2022</v>
      </c>
      <c r="O783" t="str">
        <f t="shared" si="78"/>
        <v>12/31/2500</v>
      </c>
      <c r="P783">
        <v>1</v>
      </c>
      <c r="Q783">
        <v>1</v>
      </c>
      <c r="S783">
        <v>0</v>
      </c>
      <c r="T783">
        <v>1</v>
      </c>
      <c r="U783">
        <v>0</v>
      </c>
      <c r="V783" t="str">
        <f>"Trad IRN"</f>
        <v>Trad IRN</v>
      </c>
      <c r="W783">
        <v>100</v>
      </c>
      <c r="X783" t="s">
        <v>47</v>
      </c>
      <c r="Z783" t="s">
        <v>47</v>
      </c>
      <c r="AB783" t="str">
        <f>"03"</f>
        <v>03</v>
      </c>
      <c r="AC783" t="s">
        <v>48</v>
      </c>
      <c r="AD783" t="s">
        <v>49</v>
      </c>
      <c r="AE783" t="s">
        <v>50</v>
      </c>
      <c r="AF783">
        <v>0</v>
      </c>
      <c r="AG783" t="s">
        <v>56</v>
      </c>
      <c r="AH783" t="str">
        <f>"Trad IRN"</f>
        <v>Trad IRN</v>
      </c>
      <c r="AI783" t="str">
        <f>"Bldg IRN"</f>
        <v>Bldg IRN</v>
      </c>
      <c r="AJ783" t="s">
        <v>48</v>
      </c>
      <c r="AK783" t="s">
        <v>48</v>
      </c>
      <c r="AL783" t="s">
        <v>53</v>
      </c>
      <c r="AM783">
        <v>1113.0999999999999</v>
      </c>
      <c r="AN783">
        <v>1113.0999999999999</v>
      </c>
      <c r="AO783">
        <v>15</v>
      </c>
    </row>
    <row r="784" spans="1:41" x14ac:dyDescent="0.3">
      <c r="A784" t="str">
        <f>"Trad IRN"</f>
        <v>Trad IRN</v>
      </c>
      <c r="B784" t="str">
        <f>"Bldg IRN"</f>
        <v>Bldg IRN</v>
      </c>
      <c r="C784" t="s">
        <v>41</v>
      </c>
      <c r="D784" t="s">
        <v>3</v>
      </c>
      <c r="E784" t="s">
        <v>80</v>
      </c>
      <c r="F784" t="s">
        <v>81</v>
      </c>
      <c r="G784" t="s">
        <v>82</v>
      </c>
      <c r="H784" t="s">
        <v>83</v>
      </c>
      <c r="I784" t="str">
        <f>"Trad IRN"</f>
        <v>Trad IRN</v>
      </c>
      <c r="J784" t="s">
        <v>43</v>
      </c>
      <c r="K784" t="s">
        <v>44</v>
      </c>
      <c r="L784" t="s">
        <v>45</v>
      </c>
      <c r="M784" t="s">
        <v>46</v>
      </c>
      <c r="N784" t="str">
        <f t="shared" si="77"/>
        <v>08/18/2022</v>
      </c>
      <c r="O784" t="str">
        <f t="shared" si="78"/>
        <v>12/31/2500</v>
      </c>
      <c r="P784">
        <v>1</v>
      </c>
      <c r="Q784">
        <v>1</v>
      </c>
      <c r="S784">
        <v>0</v>
      </c>
      <c r="T784">
        <v>1</v>
      </c>
      <c r="U784">
        <v>0</v>
      </c>
      <c r="V784" t="str">
        <f>"Trad IRN"</f>
        <v>Trad IRN</v>
      </c>
      <c r="W784">
        <v>100</v>
      </c>
      <c r="X784" t="s">
        <v>47</v>
      </c>
      <c r="Z784" t="s">
        <v>47</v>
      </c>
      <c r="AB784" t="str">
        <f>"02"</f>
        <v>02</v>
      </c>
      <c r="AC784" t="s">
        <v>48</v>
      </c>
      <c r="AD784" t="s">
        <v>49</v>
      </c>
      <c r="AE784" t="s">
        <v>55</v>
      </c>
      <c r="AF784">
        <v>0</v>
      </c>
      <c r="AG784" t="s">
        <v>56</v>
      </c>
      <c r="AH784" t="str">
        <f>"Trad IRN"</f>
        <v>Trad IRN</v>
      </c>
      <c r="AI784" t="str">
        <f>"Bldg IRN"</f>
        <v>Bldg IRN</v>
      </c>
      <c r="AJ784" t="s">
        <v>48</v>
      </c>
      <c r="AK784" t="s">
        <v>48</v>
      </c>
      <c r="AL784" t="s">
        <v>53</v>
      </c>
      <c r="AM784">
        <v>1113.0999999999999</v>
      </c>
      <c r="AN784">
        <v>1113.0999999999999</v>
      </c>
      <c r="AO784">
        <v>15</v>
      </c>
    </row>
    <row r="785" spans="1:41" x14ac:dyDescent="0.3">
      <c r="A785" t="str">
        <f>"Trad IRN"</f>
        <v>Trad IRN</v>
      </c>
      <c r="B785" t="str">
        <f>"Bldg IRN"</f>
        <v>Bldg IRN</v>
      </c>
      <c r="C785" t="s">
        <v>41</v>
      </c>
      <c r="D785" t="s">
        <v>3</v>
      </c>
      <c r="E785" t="s">
        <v>80</v>
      </c>
      <c r="F785" t="s">
        <v>81</v>
      </c>
      <c r="G785" t="s">
        <v>82</v>
      </c>
      <c r="H785" t="s">
        <v>83</v>
      </c>
      <c r="I785" t="str">
        <f>"Trad IRN"</f>
        <v>Trad IRN</v>
      </c>
      <c r="J785" t="s">
        <v>43</v>
      </c>
      <c r="K785" t="s">
        <v>44</v>
      </c>
      <c r="L785" t="s">
        <v>45</v>
      </c>
      <c r="M785" t="s">
        <v>46</v>
      </c>
      <c r="N785" t="str">
        <f t="shared" si="77"/>
        <v>08/18/2022</v>
      </c>
      <c r="O785" t="str">
        <f t="shared" si="78"/>
        <v>12/31/2500</v>
      </c>
      <c r="P785">
        <v>1</v>
      </c>
      <c r="Q785">
        <v>1</v>
      </c>
      <c r="S785">
        <v>0</v>
      </c>
      <c r="T785">
        <v>1</v>
      </c>
      <c r="U785">
        <v>0</v>
      </c>
      <c r="V785" t="str">
        <f>"Trad IRN"</f>
        <v>Trad IRN</v>
      </c>
      <c r="W785">
        <v>100</v>
      </c>
      <c r="X785" t="s">
        <v>47</v>
      </c>
      <c r="Z785" t="s">
        <v>47</v>
      </c>
      <c r="AB785" t="str">
        <f>"04"</f>
        <v>04</v>
      </c>
      <c r="AC785" t="s">
        <v>48</v>
      </c>
      <c r="AD785" t="s">
        <v>49</v>
      </c>
      <c r="AE785" t="s">
        <v>50</v>
      </c>
      <c r="AF785">
        <v>0</v>
      </c>
      <c r="AG785" t="s">
        <v>56</v>
      </c>
      <c r="AH785" t="str">
        <f>"Trad IRN"</f>
        <v>Trad IRN</v>
      </c>
      <c r="AI785" t="str">
        <f>"Bldg IRN"</f>
        <v>Bldg IRN</v>
      </c>
      <c r="AJ785" t="s">
        <v>48</v>
      </c>
      <c r="AK785" t="s">
        <v>48</v>
      </c>
      <c r="AL785" t="s">
        <v>53</v>
      </c>
      <c r="AM785">
        <v>1113.0999999999999</v>
      </c>
      <c r="AN785">
        <v>1113.0999999999999</v>
      </c>
      <c r="AO785">
        <v>15</v>
      </c>
    </row>
    <row r="786" spans="1:41" x14ac:dyDescent="0.3">
      <c r="A786" t="str">
        <f>"Trad IRN"</f>
        <v>Trad IRN</v>
      </c>
      <c r="B786" t="str">
        <f>"Bldg IRN"</f>
        <v>Bldg IRN</v>
      </c>
      <c r="C786" t="s">
        <v>41</v>
      </c>
      <c r="D786" t="s">
        <v>3</v>
      </c>
      <c r="E786" t="s">
        <v>80</v>
      </c>
      <c r="F786" t="s">
        <v>81</v>
      </c>
      <c r="G786" t="s">
        <v>82</v>
      </c>
      <c r="H786" t="s">
        <v>83</v>
      </c>
      <c r="I786" t="str">
        <f>"Trad IRN"</f>
        <v>Trad IRN</v>
      </c>
      <c r="J786" t="s">
        <v>43</v>
      </c>
      <c r="K786" t="s">
        <v>44</v>
      </c>
      <c r="L786" t="s">
        <v>45</v>
      </c>
      <c r="M786" t="s">
        <v>46</v>
      </c>
      <c r="N786" t="str">
        <f t="shared" si="77"/>
        <v>08/18/2022</v>
      </c>
      <c r="O786" t="str">
        <f t="shared" si="78"/>
        <v>12/31/2500</v>
      </c>
      <c r="P786">
        <v>1</v>
      </c>
      <c r="Q786">
        <v>1</v>
      </c>
      <c r="S786">
        <v>0</v>
      </c>
      <c r="T786">
        <v>1</v>
      </c>
      <c r="U786">
        <v>0</v>
      </c>
      <c r="V786" t="str">
        <f>"Trad IRN"</f>
        <v>Trad IRN</v>
      </c>
      <c r="W786">
        <v>100</v>
      </c>
      <c r="X786" t="s">
        <v>47</v>
      </c>
      <c r="Z786" t="s">
        <v>47</v>
      </c>
      <c r="AB786" t="str">
        <f>"01"</f>
        <v>01</v>
      </c>
      <c r="AC786" t="s">
        <v>48</v>
      </c>
      <c r="AD786" t="s">
        <v>49</v>
      </c>
      <c r="AE786" t="s">
        <v>50</v>
      </c>
      <c r="AF786">
        <v>0</v>
      </c>
      <c r="AG786" t="s">
        <v>56</v>
      </c>
      <c r="AH786" t="str">
        <f>"Trad IRN"</f>
        <v>Trad IRN</v>
      </c>
      <c r="AI786" t="str">
        <f>"Bldg IRN"</f>
        <v>Bldg IRN</v>
      </c>
      <c r="AJ786" t="s">
        <v>48</v>
      </c>
      <c r="AK786" t="s">
        <v>48</v>
      </c>
      <c r="AL786" t="s">
        <v>53</v>
      </c>
      <c r="AM786">
        <v>1113.0999999999999</v>
      </c>
      <c r="AN786">
        <v>1113.0999999999999</v>
      </c>
      <c r="AO786">
        <v>15</v>
      </c>
    </row>
    <row r="787" spans="1:41" x14ac:dyDescent="0.3">
      <c r="A787" t="str">
        <f>"Trad IRN"</f>
        <v>Trad IRN</v>
      </c>
      <c r="B787" t="str">
        <f>"Bldg IRN"</f>
        <v>Bldg IRN</v>
      </c>
      <c r="C787" t="s">
        <v>41</v>
      </c>
      <c r="D787" t="s">
        <v>3</v>
      </c>
      <c r="E787" t="s">
        <v>80</v>
      </c>
      <c r="F787" t="s">
        <v>81</v>
      </c>
      <c r="G787" t="s">
        <v>82</v>
      </c>
      <c r="H787" t="s">
        <v>83</v>
      </c>
      <c r="I787" t="str">
        <f>"Trad IRN"</f>
        <v>Trad IRN</v>
      </c>
      <c r="J787" t="s">
        <v>43</v>
      </c>
      <c r="K787" t="s">
        <v>44</v>
      </c>
      <c r="L787" t="s">
        <v>45</v>
      </c>
      <c r="M787" t="s">
        <v>46</v>
      </c>
      <c r="N787" t="str">
        <f t="shared" si="77"/>
        <v>08/18/2022</v>
      </c>
      <c r="O787" t="str">
        <f t="shared" si="78"/>
        <v>12/31/2500</v>
      </c>
      <c r="P787">
        <v>1</v>
      </c>
      <c r="Q787">
        <v>1</v>
      </c>
      <c r="S787">
        <v>1</v>
      </c>
      <c r="T787">
        <v>1</v>
      </c>
      <c r="U787">
        <v>0</v>
      </c>
      <c r="V787" t="str">
        <f>"Trad IRN"</f>
        <v>Trad IRN</v>
      </c>
      <c r="W787">
        <v>100</v>
      </c>
      <c r="X787" t="s">
        <v>47</v>
      </c>
      <c r="Z787" t="s">
        <v>47</v>
      </c>
      <c r="AB787" t="str">
        <f>"04"</f>
        <v>04</v>
      </c>
      <c r="AC787" t="s">
        <v>48</v>
      </c>
      <c r="AD787" t="s">
        <v>49</v>
      </c>
      <c r="AE787" t="s">
        <v>50</v>
      </c>
      <c r="AF787">
        <v>0</v>
      </c>
      <c r="AG787" t="s">
        <v>56</v>
      </c>
      <c r="AH787" t="str">
        <f>"Trad IRN"</f>
        <v>Trad IRN</v>
      </c>
      <c r="AI787" t="str">
        <f>"Bldg IRN"</f>
        <v>Bldg IRN</v>
      </c>
      <c r="AJ787" t="s">
        <v>48</v>
      </c>
      <c r="AK787" t="s">
        <v>48</v>
      </c>
      <c r="AL787" t="s">
        <v>53</v>
      </c>
      <c r="AM787">
        <v>1113.0999999999999</v>
      </c>
      <c r="AN787">
        <v>1113.0999999999999</v>
      </c>
      <c r="AO787">
        <v>15</v>
      </c>
    </row>
    <row r="788" spans="1:41" x14ac:dyDescent="0.3">
      <c r="A788" t="str">
        <f>"Trad IRN"</f>
        <v>Trad IRN</v>
      </c>
      <c r="B788" t="str">
        <f>"Bldg IRN"</f>
        <v>Bldg IRN</v>
      </c>
      <c r="C788" t="s">
        <v>41</v>
      </c>
      <c r="D788" t="s">
        <v>3</v>
      </c>
      <c r="E788" t="s">
        <v>80</v>
      </c>
      <c r="F788" t="s">
        <v>81</v>
      </c>
      <c r="G788" t="s">
        <v>82</v>
      </c>
      <c r="H788" t="s">
        <v>83</v>
      </c>
      <c r="I788" t="str">
        <f>"Trad IRN"</f>
        <v>Trad IRN</v>
      </c>
      <c r="J788" t="s">
        <v>43</v>
      </c>
      <c r="K788" t="s">
        <v>44</v>
      </c>
      <c r="L788" t="s">
        <v>45</v>
      </c>
      <c r="M788" t="s">
        <v>46</v>
      </c>
      <c r="N788" t="str">
        <f t="shared" si="77"/>
        <v>08/18/2022</v>
      </c>
      <c r="O788" t="str">
        <f t="shared" si="78"/>
        <v>12/31/2500</v>
      </c>
      <c r="P788">
        <v>1</v>
      </c>
      <c r="Q788">
        <v>1</v>
      </c>
      <c r="S788">
        <v>0</v>
      </c>
      <c r="T788">
        <v>1</v>
      </c>
      <c r="U788">
        <v>0</v>
      </c>
      <c r="V788" t="str">
        <f>"Trad IRN"</f>
        <v>Trad IRN</v>
      </c>
      <c r="W788">
        <v>100</v>
      </c>
      <c r="X788" t="s">
        <v>47</v>
      </c>
      <c r="Z788" t="s">
        <v>47</v>
      </c>
      <c r="AB788" t="str">
        <f>"01"</f>
        <v>01</v>
      </c>
      <c r="AC788" t="s">
        <v>48</v>
      </c>
      <c r="AD788" t="s">
        <v>49</v>
      </c>
      <c r="AE788" t="s">
        <v>50</v>
      </c>
      <c r="AF788">
        <v>0</v>
      </c>
      <c r="AG788" t="s">
        <v>56</v>
      </c>
      <c r="AH788" t="str">
        <f>"Trad IRN"</f>
        <v>Trad IRN</v>
      </c>
      <c r="AI788" t="str">
        <f>"Bldg IRN"</f>
        <v>Bldg IRN</v>
      </c>
      <c r="AJ788" t="s">
        <v>48</v>
      </c>
      <c r="AK788" t="s">
        <v>48</v>
      </c>
      <c r="AL788" t="s">
        <v>53</v>
      </c>
      <c r="AM788">
        <v>1113.0999999999999</v>
      </c>
      <c r="AN788">
        <v>1113.0999999999999</v>
      </c>
      <c r="AO788">
        <v>15</v>
      </c>
    </row>
    <row r="789" spans="1:41" x14ac:dyDescent="0.3">
      <c r="A789" t="str">
        <f>"Trad IRN"</f>
        <v>Trad IRN</v>
      </c>
      <c r="B789" t="str">
        <f>"Bldg IRN"</f>
        <v>Bldg IRN</v>
      </c>
      <c r="C789" t="s">
        <v>41</v>
      </c>
      <c r="D789" t="s">
        <v>3</v>
      </c>
      <c r="E789" t="s">
        <v>80</v>
      </c>
      <c r="F789" t="s">
        <v>81</v>
      </c>
      <c r="G789" t="s">
        <v>82</v>
      </c>
      <c r="H789" t="s">
        <v>83</v>
      </c>
      <c r="I789" t="str">
        <f>"Trad IRN"</f>
        <v>Trad IRN</v>
      </c>
      <c r="J789" t="s">
        <v>43</v>
      </c>
      <c r="K789" t="s">
        <v>44</v>
      </c>
      <c r="L789" t="s">
        <v>45</v>
      </c>
      <c r="M789" t="s">
        <v>59</v>
      </c>
      <c r="N789" t="str">
        <f>"11/16/2022"</f>
        <v>11/16/2022</v>
      </c>
      <c r="O789" t="str">
        <f t="shared" si="78"/>
        <v>12/31/2500</v>
      </c>
      <c r="P789">
        <v>0.66328299999999996</v>
      </c>
      <c r="Q789">
        <v>0.66328299999999996</v>
      </c>
      <c r="S789">
        <v>0</v>
      </c>
      <c r="T789">
        <v>0.66328299999999996</v>
      </c>
      <c r="U789">
        <v>0</v>
      </c>
      <c r="V789" t="s">
        <v>84</v>
      </c>
      <c r="W789">
        <v>100</v>
      </c>
      <c r="X789" t="s">
        <v>47</v>
      </c>
      <c r="Z789" t="s">
        <v>47</v>
      </c>
      <c r="AB789" t="str">
        <f>"03"</f>
        <v>03</v>
      </c>
      <c r="AC789" t="s">
        <v>48</v>
      </c>
      <c r="AD789" t="s">
        <v>49</v>
      </c>
      <c r="AE789" t="s">
        <v>55</v>
      </c>
      <c r="AF789">
        <v>0</v>
      </c>
      <c r="AG789" t="s">
        <v>56</v>
      </c>
      <c r="AH789" t="str">
        <f>"Trad IRN"</f>
        <v>Trad IRN</v>
      </c>
      <c r="AI789" t="str">
        <f>"Bldg IRN"</f>
        <v>Bldg IRN</v>
      </c>
      <c r="AJ789" t="s">
        <v>48</v>
      </c>
      <c r="AK789" t="s">
        <v>48</v>
      </c>
      <c r="AL789" t="s">
        <v>53</v>
      </c>
      <c r="AM789">
        <v>738.3</v>
      </c>
      <c r="AN789">
        <v>1113.0999999999999</v>
      </c>
      <c r="AO789">
        <v>15</v>
      </c>
    </row>
    <row r="790" spans="1:41" x14ac:dyDescent="0.3">
      <c r="A790" t="str">
        <f>"Trad IRN"</f>
        <v>Trad IRN</v>
      </c>
      <c r="B790" t="str">
        <f>"Bldg IRN"</f>
        <v>Bldg IRN</v>
      </c>
      <c r="C790" t="s">
        <v>41</v>
      </c>
      <c r="D790" t="s">
        <v>3</v>
      </c>
      <c r="E790" t="s">
        <v>80</v>
      </c>
      <c r="F790" t="s">
        <v>81</v>
      </c>
      <c r="G790" t="s">
        <v>82</v>
      </c>
      <c r="H790" t="s">
        <v>83</v>
      </c>
      <c r="I790" t="str">
        <f>"Trad IRN"</f>
        <v>Trad IRN</v>
      </c>
      <c r="J790" t="s">
        <v>43</v>
      </c>
      <c r="K790" t="s">
        <v>44</v>
      </c>
      <c r="L790" t="s">
        <v>45</v>
      </c>
      <c r="M790" t="s">
        <v>59</v>
      </c>
      <c r="N790" t="str">
        <f t="shared" ref="N790:N797" si="79">"08/18/2022"</f>
        <v>08/18/2022</v>
      </c>
      <c r="O790" t="str">
        <f>"11/15/2022"</f>
        <v>11/15/2022</v>
      </c>
      <c r="P790">
        <v>0.33671699999999999</v>
      </c>
      <c r="Q790">
        <v>0.33671699999999999</v>
      </c>
      <c r="S790">
        <v>0</v>
      </c>
      <c r="T790">
        <v>0.33671699999999999</v>
      </c>
      <c r="U790">
        <v>0</v>
      </c>
      <c r="V790" t="s">
        <v>84</v>
      </c>
      <c r="W790">
        <v>100</v>
      </c>
      <c r="X790" t="s">
        <v>47</v>
      </c>
      <c r="Z790" t="s">
        <v>47</v>
      </c>
      <c r="AB790" t="str">
        <f>"03"</f>
        <v>03</v>
      </c>
      <c r="AC790" t="s">
        <v>48</v>
      </c>
      <c r="AD790" t="s">
        <v>49</v>
      </c>
      <c r="AE790" t="s">
        <v>50</v>
      </c>
      <c r="AF790">
        <v>0</v>
      </c>
      <c r="AG790" t="s">
        <v>56</v>
      </c>
      <c r="AH790" t="str">
        <f>"Trad IRN"</f>
        <v>Trad IRN</v>
      </c>
      <c r="AI790" t="str">
        <f>"Bldg IRN"</f>
        <v>Bldg IRN</v>
      </c>
      <c r="AJ790" t="s">
        <v>48</v>
      </c>
      <c r="AK790" t="s">
        <v>48</v>
      </c>
      <c r="AL790" t="s">
        <v>53</v>
      </c>
      <c r="AM790">
        <v>374.8</v>
      </c>
      <c r="AN790">
        <v>1113.0999999999999</v>
      </c>
      <c r="AO790">
        <v>15</v>
      </c>
    </row>
    <row r="791" spans="1:41" x14ac:dyDescent="0.3">
      <c r="A791" t="str">
        <f>"Trad IRN"</f>
        <v>Trad IRN</v>
      </c>
      <c r="B791" t="str">
        <f>"Bldg IRN"</f>
        <v>Bldg IRN</v>
      </c>
      <c r="C791" t="s">
        <v>41</v>
      </c>
      <c r="D791" t="s">
        <v>3</v>
      </c>
      <c r="E791" t="s">
        <v>80</v>
      </c>
      <c r="F791" t="s">
        <v>81</v>
      </c>
      <c r="G791" t="s">
        <v>82</v>
      </c>
      <c r="H791" t="s">
        <v>83</v>
      </c>
      <c r="I791" t="str">
        <f>"Trad IRN"</f>
        <v>Trad IRN</v>
      </c>
      <c r="J791" t="s">
        <v>43</v>
      </c>
      <c r="K791" t="s">
        <v>44</v>
      </c>
      <c r="L791" t="s">
        <v>45</v>
      </c>
      <c r="M791" t="s">
        <v>46</v>
      </c>
      <c r="N791" t="str">
        <f t="shared" si="79"/>
        <v>08/18/2022</v>
      </c>
      <c r="O791" t="str">
        <f t="shared" ref="O791:O796" si="80">"12/31/2500"</f>
        <v>12/31/2500</v>
      </c>
      <c r="P791">
        <v>1</v>
      </c>
      <c r="Q791">
        <v>1</v>
      </c>
      <c r="S791">
        <v>0</v>
      </c>
      <c r="T791">
        <v>1</v>
      </c>
      <c r="U791">
        <v>0</v>
      </c>
      <c r="V791" t="str">
        <f>"Trad IRN"</f>
        <v>Trad IRN</v>
      </c>
      <c r="W791">
        <v>100</v>
      </c>
      <c r="X791" t="s">
        <v>47</v>
      </c>
      <c r="Z791" t="s">
        <v>47</v>
      </c>
      <c r="AB791" t="str">
        <f>"04"</f>
        <v>04</v>
      </c>
      <c r="AC791" t="s">
        <v>48</v>
      </c>
      <c r="AD791" t="s">
        <v>49</v>
      </c>
      <c r="AE791" t="s">
        <v>50</v>
      </c>
      <c r="AF791">
        <v>0</v>
      </c>
      <c r="AG791" t="s">
        <v>56</v>
      </c>
      <c r="AH791" t="str">
        <f>"Trad IRN"</f>
        <v>Trad IRN</v>
      </c>
      <c r="AI791" t="str">
        <f>"Bldg IRN"</f>
        <v>Bldg IRN</v>
      </c>
      <c r="AJ791" t="s">
        <v>48</v>
      </c>
      <c r="AK791" t="s">
        <v>48</v>
      </c>
      <c r="AL791" t="s">
        <v>53</v>
      </c>
      <c r="AM791">
        <v>1113.0999999999999</v>
      </c>
      <c r="AN791">
        <v>1113.0999999999999</v>
      </c>
      <c r="AO791">
        <v>15</v>
      </c>
    </row>
    <row r="792" spans="1:41" x14ac:dyDescent="0.3">
      <c r="A792" t="str">
        <f>"Trad IRN"</f>
        <v>Trad IRN</v>
      </c>
      <c r="B792" t="str">
        <f>"Bldg IRN"</f>
        <v>Bldg IRN</v>
      </c>
      <c r="C792" t="s">
        <v>41</v>
      </c>
      <c r="D792" t="s">
        <v>3</v>
      </c>
      <c r="E792" t="s">
        <v>80</v>
      </c>
      <c r="F792" t="s">
        <v>81</v>
      </c>
      <c r="G792" t="s">
        <v>82</v>
      </c>
      <c r="H792" t="s">
        <v>83</v>
      </c>
      <c r="I792" t="str">
        <f>"Trad IRN"</f>
        <v>Trad IRN</v>
      </c>
      <c r="J792" t="s">
        <v>43</v>
      </c>
      <c r="K792" t="s">
        <v>44</v>
      </c>
      <c r="L792" t="s">
        <v>45</v>
      </c>
      <c r="M792" t="s">
        <v>46</v>
      </c>
      <c r="N792" t="str">
        <f t="shared" si="79"/>
        <v>08/18/2022</v>
      </c>
      <c r="O792" t="str">
        <f t="shared" si="80"/>
        <v>12/31/2500</v>
      </c>
      <c r="P792">
        <v>1</v>
      </c>
      <c r="Q792">
        <v>1</v>
      </c>
      <c r="S792">
        <v>0</v>
      </c>
      <c r="T792">
        <v>1</v>
      </c>
      <c r="U792">
        <v>0</v>
      </c>
      <c r="V792" t="str">
        <f>"Trad IRN"</f>
        <v>Trad IRN</v>
      </c>
      <c r="W792">
        <v>100</v>
      </c>
      <c r="X792" t="s">
        <v>47</v>
      </c>
      <c r="Z792" t="s">
        <v>47</v>
      </c>
      <c r="AB792" t="str">
        <f>"02"</f>
        <v>02</v>
      </c>
      <c r="AC792" t="s">
        <v>48</v>
      </c>
      <c r="AD792" t="s">
        <v>49</v>
      </c>
      <c r="AE792" t="s">
        <v>50</v>
      </c>
      <c r="AF792">
        <v>0</v>
      </c>
      <c r="AG792" t="s">
        <v>56</v>
      </c>
      <c r="AH792" t="str">
        <f>"Trad IRN"</f>
        <v>Trad IRN</v>
      </c>
      <c r="AI792" t="str">
        <f>"Bldg IRN"</f>
        <v>Bldg IRN</v>
      </c>
      <c r="AJ792" t="s">
        <v>48</v>
      </c>
      <c r="AK792" t="s">
        <v>48</v>
      </c>
      <c r="AL792" t="s">
        <v>53</v>
      </c>
      <c r="AM792">
        <v>1113.0999999999999</v>
      </c>
      <c r="AN792">
        <v>1113.0999999999999</v>
      </c>
      <c r="AO792">
        <v>15</v>
      </c>
    </row>
    <row r="793" spans="1:41" x14ac:dyDescent="0.3">
      <c r="A793" t="str">
        <f>"Trad IRN"</f>
        <v>Trad IRN</v>
      </c>
      <c r="B793" t="str">
        <f>"Bldg IRN"</f>
        <v>Bldg IRN</v>
      </c>
      <c r="C793" t="s">
        <v>41</v>
      </c>
      <c r="D793" t="s">
        <v>3</v>
      </c>
      <c r="E793" t="s">
        <v>80</v>
      </c>
      <c r="F793" t="s">
        <v>81</v>
      </c>
      <c r="G793" t="s">
        <v>82</v>
      </c>
      <c r="H793" t="s">
        <v>83</v>
      </c>
      <c r="I793" t="str">
        <f>"Trad IRN"</f>
        <v>Trad IRN</v>
      </c>
      <c r="J793" t="s">
        <v>43</v>
      </c>
      <c r="K793" t="s">
        <v>44</v>
      </c>
      <c r="L793" t="s">
        <v>45</v>
      </c>
      <c r="M793" t="s">
        <v>46</v>
      </c>
      <c r="N793" t="str">
        <f t="shared" si="79"/>
        <v>08/18/2022</v>
      </c>
      <c r="O793" t="str">
        <f t="shared" si="80"/>
        <v>12/31/2500</v>
      </c>
      <c r="P793">
        <v>1</v>
      </c>
      <c r="Q793">
        <v>1</v>
      </c>
      <c r="S793">
        <v>0</v>
      </c>
      <c r="T793">
        <v>1</v>
      </c>
      <c r="U793">
        <v>0</v>
      </c>
      <c r="V793" t="str">
        <f>"Trad IRN"</f>
        <v>Trad IRN</v>
      </c>
      <c r="W793">
        <v>100</v>
      </c>
      <c r="X793" t="s">
        <v>47</v>
      </c>
      <c r="Z793" t="s">
        <v>47</v>
      </c>
      <c r="AB793" t="str">
        <f>"02"</f>
        <v>02</v>
      </c>
      <c r="AC793" t="s">
        <v>48</v>
      </c>
      <c r="AD793" t="s">
        <v>49</v>
      </c>
      <c r="AE793" t="s">
        <v>50</v>
      </c>
      <c r="AF793">
        <v>0</v>
      </c>
      <c r="AG793" t="s">
        <v>56</v>
      </c>
      <c r="AH793" t="str">
        <f>"Trad IRN"</f>
        <v>Trad IRN</v>
      </c>
      <c r="AI793" t="str">
        <f>"Bldg IRN"</f>
        <v>Bldg IRN</v>
      </c>
      <c r="AJ793" t="s">
        <v>48</v>
      </c>
      <c r="AK793" t="s">
        <v>48</v>
      </c>
      <c r="AL793" t="s">
        <v>53</v>
      </c>
      <c r="AM793">
        <v>1113.0999999999999</v>
      </c>
      <c r="AN793">
        <v>1113.0999999999999</v>
      </c>
      <c r="AO793">
        <v>15</v>
      </c>
    </row>
    <row r="794" spans="1:41" x14ac:dyDescent="0.3">
      <c r="A794" t="str">
        <f>"Trad IRN"</f>
        <v>Trad IRN</v>
      </c>
      <c r="B794" t="str">
        <f>"Bldg IRN"</f>
        <v>Bldg IRN</v>
      </c>
      <c r="C794" t="s">
        <v>41</v>
      </c>
      <c r="D794" t="s">
        <v>3</v>
      </c>
      <c r="E794" t="s">
        <v>80</v>
      </c>
      <c r="F794" t="s">
        <v>81</v>
      </c>
      <c r="G794" t="s">
        <v>82</v>
      </c>
      <c r="H794" t="s">
        <v>83</v>
      </c>
      <c r="I794" t="str">
        <f>"Trad IRN"</f>
        <v>Trad IRN</v>
      </c>
      <c r="J794" t="s">
        <v>43</v>
      </c>
      <c r="K794" t="s">
        <v>44</v>
      </c>
      <c r="L794" t="s">
        <v>45</v>
      </c>
      <c r="M794" t="s">
        <v>46</v>
      </c>
      <c r="N794" t="str">
        <f t="shared" si="79"/>
        <v>08/18/2022</v>
      </c>
      <c r="O794" t="str">
        <f t="shared" si="80"/>
        <v>12/31/2500</v>
      </c>
      <c r="P794">
        <v>1</v>
      </c>
      <c r="Q794">
        <v>1</v>
      </c>
      <c r="S794">
        <v>0</v>
      </c>
      <c r="T794">
        <v>1</v>
      </c>
      <c r="U794">
        <v>0</v>
      </c>
      <c r="V794" t="str">
        <f>"Trad IRN"</f>
        <v>Trad IRN</v>
      </c>
      <c r="W794">
        <v>100</v>
      </c>
      <c r="X794" t="s">
        <v>47</v>
      </c>
      <c r="Z794" t="s">
        <v>47</v>
      </c>
      <c r="AB794" t="str">
        <f>"04"</f>
        <v>04</v>
      </c>
      <c r="AC794" t="s">
        <v>48</v>
      </c>
      <c r="AD794" t="s">
        <v>49</v>
      </c>
      <c r="AE794" t="s">
        <v>50</v>
      </c>
      <c r="AF794">
        <v>0</v>
      </c>
      <c r="AG794" t="s">
        <v>56</v>
      </c>
      <c r="AH794" t="str">
        <f>"Trad IRN"</f>
        <v>Trad IRN</v>
      </c>
      <c r="AI794" t="str">
        <f>"Bldg IRN"</f>
        <v>Bldg IRN</v>
      </c>
      <c r="AJ794" t="s">
        <v>48</v>
      </c>
      <c r="AK794" t="s">
        <v>48</v>
      </c>
      <c r="AL794" t="s">
        <v>53</v>
      </c>
      <c r="AM794">
        <v>1113.0999999999999</v>
      </c>
      <c r="AN794">
        <v>1113.0999999999999</v>
      </c>
      <c r="AO794">
        <v>15</v>
      </c>
    </row>
    <row r="795" spans="1:41" x14ac:dyDescent="0.3">
      <c r="A795" t="str">
        <f>"Trad IRN"</f>
        <v>Trad IRN</v>
      </c>
      <c r="B795" t="str">
        <f>"Bldg IRN"</f>
        <v>Bldg IRN</v>
      </c>
      <c r="C795" t="s">
        <v>41</v>
      </c>
      <c r="D795" t="s">
        <v>3</v>
      </c>
      <c r="E795" t="s">
        <v>80</v>
      </c>
      <c r="F795" t="s">
        <v>81</v>
      </c>
      <c r="G795" t="s">
        <v>82</v>
      </c>
      <c r="H795" t="s">
        <v>83</v>
      </c>
      <c r="I795" t="str">
        <f>"Trad IRN"</f>
        <v>Trad IRN</v>
      </c>
      <c r="J795" t="s">
        <v>43</v>
      </c>
      <c r="K795" t="s">
        <v>44</v>
      </c>
      <c r="L795" t="s">
        <v>45</v>
      </c>
      <c r="M795" t="s">
        <v>46</v>
      </c>
      <c r="N795" t="str">
        <f t="shared" si="79"/>
        <v>08/18/2022</v>
      </c>
      <c r="O795" t="str">
        <f t="shared" si="80"/>
        <v>12/31/2500</v>
      </c>
      <c r="P795">
        <v>1</v>
      </c>
      <c r="Q795">
        <v>1</v>
      </c>
      <c r="S795">
        <v>0</v>
      </c>
      <c r="T795">
        <v>1</v>
      </c>
      <c r="U795">
        <v>0</v>
      </c>
      <c r="V795" t="str">
        <f>"Trad IRN"</f>
        <v>Trad IRN</v>
      </c>
      <c r="W795">
        <v>100</v>
      </c>
      <c r="X795" t="s">
        <v>47</v>
      </c>
      <c r="Z795" t="s">
        <v>47</v>
      </c>
      <c r="AB795" t="str">
        <f>"03"</f>
        <v>03</v>
      </c>
      <c r="AC795" t="s">
        <v>48</v>
      </c>
      <c r="AD795" t="s">
        <v>49</v>
      </c>
      <c r="AE795" t="s">
        <v>50</v>
      </c>
      <c r="AF795">
        <v>0</v>
      </c>
      <c r="AG795" t="s">
        <v>56</v>
      </c>
      <c r="AH795" t="str">
        <f>"Trad IRN"</f>
        <v>Trad IRN</v>
      </c>
      <c r="AI795" t="str">
        <f>"Bldg IRN"</f>
        <v>Bldg IRN</v>
      </c>
      <c r="AJ795" t="s">
        <v>48</v>
      </c>
      <c r="AK795" t="s">
        <v>48</v>
      </c>
      <c r="AL795" t="s">
        <v>53</v>
      </c>
      <c r="AM795">
        <v>1113.0999999999999</v>
      </c>
      <c r="AN795">
        <v>1113.0999999999999</v>
      </c>
      <c r="AO795">
        <v>15</v>
      </c>
    </row>
    <row r="796" spans="1:41" x14ac:dyDescent="0.3">
      <c r="A796" t="str">
        <f>"Trad IRN"</f>
        <v>Trad IRN</v>
      </c>
      <c r="B796" t="str">
        <f>"Bldg IRN"</f>
        <v>Bldg IRN</v>
      </c>
      <c r="C796" t="s">
        <v>41</v>
      </c>
      <c r="D796" t="s">
        <v>3</v>
      </c>
      <c r="E796" t="s">
        <v>80</v>
      </c>
      <c r="F796" t="s">
        <v>81</v>
      </c>
      <c r="G796" t="s">
        <v>82</v>
      </c>
      <c r="H796" t="s">
        <v>83</v>
      </c>
      <c r="I796" t="str">
        <f>"Trad IRN"</f>
        <v>Trad IRN</v>
      </c>
      <c r="J796" t="s">
        <v>43</v>
      </c>
      <c r="K796" t="s">
        <v>44</v>
      </c>
      <c r="L796" t="s">
        <v>45</v>
      </c>
      <c r="M796" t="s">
        <v>46</v>
      </c>
      <c r="N796" t="str">
        <f t="shared" si="79"/>
        <v>08/18/2022</v>
      </c>
      <c r="O796" t="str">
        <f t="shared" si="80"/>
        <v>12/31/2500</v>
      </c>
      <c r="P796">
        <v>1</v>
      </c>
      <c r="Q796">
        <v>1</v>
      </c>
      <c r="R796">
        <v>1</v>
      </c>
      <c r="S796">
        <v>0</v>
      </c>
      <c r="T796">
        <v>1</v>
      </c>
      <c r="U796">
        <v>0</v>
      </c>
      <c r="V796" t="str">
        <f>"Trad IRN"</f>
        <v>Trad IRN</v>
      </c>
      <c r="W796">
        <v>100</v>
      </c>
      <c r="X796" t="s">
        <v>47</v>
      </c>
      <c r="Z796" t="s">
        <v>47</v>
      </c>
      <c r="AB796" t="s">
        <v>57</v>
      </c>
      <c r="AC796" t="str">
        <f>"12"</f>
        <v>12</v>
      </c>
      <c r="AD796" t="str">
        <f>"6"</f>
        <v>6</v>
      </c>
      <c r="AE796" t="s">
        <v>50</v>
      </c>
      <c r="AF796">
        <v>0</v>
      </c>
      <c r="AG796" t="s">
        <v>56</v>
      </c>
      <c r="AH796" t="str">
        <f>"Trad IRN"</f>
        <v>Trad IRN</v>
      </c>
      <c r="AI796" t="str">
        <f>"Bldg IRN"</f>
        <v>Bldg IRN</v>
      </c>
      <c r="AJ796" t="s">
        <v>48</v>
      </c>
      <c r="AK796" t="s">
        <v>48</v>
      </c>
      <c r="AL796" t="s">
        <v>53</v>
      </c>
      <c r="AM796">
        <v>1113.0999999999999</v>
      </c>
      <c r="AN796">
        <v>1113.0999999999999</v>
      </c>
      <c r="AO796">
        <v>15</v>
      </c>
    </row>
    <row r="797" spans="1:41" x14ac:dyDescent="0.3">
      <c r="A797" t="str">
        <f>"Trad IRN"</f>
        <v>Trad IRN</v>
      </c>
      <c r="B797" t="str">
        <f>"Bldg IRN"</f>
        <v>Bldg IRN</v>
      </c>
      <c r="C797" t="s">
        <v>41</v>
      </c>
      <c r="D797" t="s">
        <v>3</v>
      </c>
      <c r="E797" t="s">
        <v>80</v>
      </c>
      <c r="F797" t="s">
        <v>81</v>
      </c>
      <c r="G797" t="s">
        <v>82</v>
      </c>
      <c r="H797" t="s">
        <v>83</v>
      </c>
      <c r="I797" t="str">
        <f>"Trad IRN"</f>
        <v>Trad IRN</v>
      </c>
      <c r="J797" t="s">
        <v>43</v>
      </c>
      <c r="K797" t="s">
        <v>44</v>
      </c>
      <c r="L797" t="s">
        <v>45</v>
      </c>
      <c r="M797" t="s">
        <v>46</v>
      </c>
      <c r="N797" t="str">
        <f t="shared" si="79"/>
        <v>08/18/2022</v>
      </c>
      <c r="O797" t="str">
        <f>"12/15/2022"</f>
        <v>12/15/2022</v>
      </c>
      <c r="P797">
        <v>0.44630300000000001</v>
      </c>
      <c r="Q797">
        <v>0.44630300000000001</v>
      </c>
      <c r="S797">
        <v>0</v>
      </c>
      <c r="T797">
        <v>0.44630300000000001</v>
      </c>
      <c r="U797">
        <v>0</v>
      </c>
      <c r="V797" t="str">
        <f>"Trad IRN"</f>
        <v>Trad IRN</v>
      </c>
      <c r="W797">
        <v>100</v>
      </c>
      <c r="X797" t="s">
        <v>47</v>
      </c>
      <c r="Z797" t="s">
        <v>47</v>
      </c>
      <c r="AB797" t="str">
        <f>"03"</f>
        <v>03</v>
      </c>
      <c r="AC797" t="s">
        <v>48</v>
      </c>
      <c r="AD797" t="s">
        <v>49</v>
      </c>
      <c r="AE797" t="s">
        <v>50</v>
      </c>
      <c r="AF797">
        <v>0</v>
      </c>
      <c r="AG797" t="s">
        <v>56</v>
      </c>
      <c r="AH797" t="str">
        <f>"Trad IRN"</f>
        <v>Trad IRN</v>
      </c>
      <c r="AI797" t="str">
        <f>"Bldg IRN"</f>
        <v>Bldg IRN</v>
      </c>
      <c r="AJ797" t="s">
        <v>48</v>
      </c>
      <c r="AK797" t="s">
        <v>48</v>
      </c>
      <c r="AL797" t="s">
        <v>53</v>
      </c>
      <c r="AM797">
        <v>496.78</v>
      </c>
      <c r="AN797">
        <v>1113.0999999999999</v>
      </c>
      <c r="AO797">
        <v>15</v>
      </c>
    </row>
    <row r="798" spans="1:41" x14ac:dyDescent="0.3">
      <c r="A798" t="str">
        <f>"Trad IRN"</f>
        <v>Trad IRN</v>
      </c>
      <c r="B798" t="str">
        <f>"Bldg IRN"</f>
        <v>Bldg IRN</v>
      </c>
      <c r="C798" t="s">
        <v>41</v>
      </c>
      <c r="D798" t="s">
        <v>3</v>
      </c>
      <c r="E798" t="s">
        <v>80</v>
      </c>
      <c r="F798" t="s">
        <v>81</v>
      </c>
      <c r="G798" t="s">
        <v>82</v>
      </c>
      <c r="H798" t="s">
        <v>83</v>
      </c>
      <c r="I798" t="str">
        <f>"Trad IRN"</f>
        <v>Trad IRN</v>
      </c>
      <c r="J798" t="s">
        <v>43</v>
      </c>
      <c r="K798" t="s">
        <v>44</v>
      </c>
      <c r="L798" t="s">
        <v>45</v>
      </c>
      <c r="M798" t="s">
        <v>59</v>
      </c>
      <c r="N798" t="str">
        <f>"12/16/2022"</f>
        <v>12/16/2022</v>
      </c>
      <c r="O798" t="str">
        <f>"12/31/2500"</f>
        <v>12/31/2500</v>
      </c>
      <c r="P798">
        <v>0.55369699999999999</v>
      </c>
      <c r="Q798">
        <v>0.55369699999999999</v>
      </c>
      <c r="S798">
        <v>0</v>
      </c>
      <c r="T798">
        <v>0.55369699999999999</v>
      </c>
      <c r="U798">
        <v>0</v>
      </c>
      <c r="V798" t="s">
        <v>84</v>
      </c>
      <c r="W798">
        <v>100</v>
      </c>
      <c r="X798" t="s">
        <v>47</v>
      </c>
      <c r="Z798" t="s">
        <v>47</v>
      </c>
      <c r="AB798" t="str">
        <f>"03"</f>
        <v>03</v>
      </c>
      <c r="AC798" t="s">
        <v>48</v>
      </c>
      <c r="AD798" t="s">
        <v>49</v>
      </c>
      <c r="AE798" t="s">
        <v>50</v>
      </c>
      <c r="AF798">
        <v>0</v>
      </c>
      <c r="AG798" t="s">
        <v>56</v>
      </c>
      <c r="AH798" t="str">
        <f>"Trad IRN"</f>
        <v>Trad IRN</v>
      </c>
      <c r="AI798" t="str">
        <f>"Bldg IRN"</f>
        <v>Bldg IRN</v>
      </c>
      <c r="AJ798" t="s">
        <v>48</v>
      </c>
      <c r="AK798" t="s">
        <v>48</v>
      </c>
      <c r="AL798" t="s">
        <v>53</v>
      </c>
      <c r="AM798">
        <v>616.32000000000005</v>
      </c>
      <c r="AN798">
        <v>1113.0999999999999</v>
      </c>
      <c r="AO798">
        <v>15</v>
      </c>
    </row>
    <row r="799" spans="1:41" x14ac:dyDescent="0.3">
      <c r="A799" t="str">
        <f>"Trad IRN"</f>
        <v>Trad IRN</v>
      </c>
      <c r="B799" t="str">
        <f>"Bldg IRN"</f>
        <v>Bldg IRN</v>
      </c>
      <c r="C799" t="s">
        <v>41</v>
      </c>
      <c r="D799" t="s">
        <v>3</v>
      </c>
      <c r="E799" t="s">
        <v>80</v>
      </c>
      <c r="F799" t="s">
        <v>81</v>
      </c>
      <c r="G799" t="s">
        <v>82</v>
      </c>
      <c r="H799" t="s">
        <v>83</v>
      </c>
      <c r="I799" t="str">
        <f>"Trad IRN"</f>
        <v>Trad IRN</v>
      </c>
      <c r="J799" t="s">
        <v>43</v>
      </c>
      <c r="K799" t="s">
        <v>44</v>
      </c>
      <c r="L799" t="s">
        <v>45</v>
      </c>
      <c r="M799" t="s">
        <v>46</v>
      </c>
      <c r="N799" t="str">
        <f>"08/18/2022"</f>
        <v>08/18/2022</v>
      </c>
      <c r="O799" t="str">
        <f>"01/19/2023"</f>
        <v>01/19/2023</v>
      </c>
      <c r="P799">
        <v>0.53281800000000001</v>
      </c>
      <c r="Q799">
        <v>0.53281800000000001</v>
      </c>
      <c r="S799">
        <v>0</v>
      </c>
      <c r="T799">
        <v>0.53281800000000001</v>
      </c>
      <c r="U799">
        <v>0</v>
      </c>
      <c r="V799" t="str">
        <f>"Trad IRN"</f>
        <v>Trad IRN</v>
      </c>
      <c r="W799">
        <v>100</v>
      </c>
      <c r="X799" t="s">
        <v>47</v>
      </c>
      <c r="Z799" t="s">
        <v>47</v>
      </c>
      <c r="AB799" t="str">
        <f>"05"</f>
        <v>05</v>
      </c>
      <c r="AC799" t="s">
        <v>48</v>
      </c>
      <c r="AD799" t="s">
        <v>49</v>
      </c>
      <c r="AE799" t="s">
        <v>50</v>
      </c>
      <c r="AF799">
        <v>0</v>
      </c>
      <c r="AG799" t="s">
        <v>56</v>
      </c>
      <c r="AH799" t="str">
        <f>"Trad IRN"</f>
        <v>Trad IRN</v>
      </c>
      <c r="AI799" t="str">
        <f>"Bldg IRN"</f>
        <v>Bldg IRN</v>
      </c>
      <c r="AJ799" t="s">
        <v>48</v>
      </c>
      <c r="AK799" t="s">
        <v>48</v>
      </c>
      <c r="AL799" t="s">
        <v>53</v>
      </c>
      <c r="AM799">
        <v>593.08000000000004</v>
      </c>
      <c r="AN799">
        <v>1113.0999999999999</v>
      </c>
      <c r="AO799">
        <v>15</v>
      </c>
    </row>
    <row r="800" spans="1:41" x14ac:dyDescent="0.3">
      <c r="A800" t="str">
        <f>"Trad IRN"</f>
        <v>Trad IRN</v>
      </c>
      <c r="B800" t="str">
        <f>"Bldg IRN"</f>
        <v>Bldg IRN</v>
      </c>
      <c r="C800" t="s">
        <v>41</v>
      </c>
      <c r="D800" t="s">
        <v>3</v>
      </c>
      <c r="E800" t="s">
        <v>80</v>
      </c>
      <c r="F800" t="s">
        <v>81</v>
      </c>
      <c r="G800" t="s">
        <v>82</v>
      </c>
      <c r="H800" t="s">
        <v>83</v>
      </c>
      <c r="I800" t="str">
        <f>"Trad IRN"</f>
        <v>Trad IRN</v>
      </c>
      <c r="J800" t="s">
        <v>43</v>
      </c>
      <c r="K800" t="s">
        <v>44</v>
      </c>
      <c r="L800" t="s">
        <v>45</v>
      </c>
      <c r="M800" t="s">
        <v>46</v>
      </c>
      <c r="N800" t="str">
        <f>"01/20/2023"</f>
        <v>01/20/2023</v>
      </c>
      <c r="O800" t="str">
        <f t="shared" ref="O800:O808" si="81">"12/31/2500"</f>
        <v>12/31/2500</v>
      </c>
      <c r="P800">
        <v>0.46718199999999999</v>
      </c>
      <c r="Q800">
        <v>0.46718199999999999</v>
      </c>
      <c r="S800">
        <v>0</v>
      </c>
      <c r="T800">
        <v>0.46718199999999999</v>
      </c>
      <c r="U800">
        <v>0</v>
      </c>
      <c r="V800" t="str">
        <f>"Trad IRN"</f>
        <v>Trad IRN</v>
      </c>
      <c r="W800">
        <v>100</v>
      </c>
      <c r="X800" t="s">
        <v>47</v>
      </c>
      <c r="Z800" t="s">
        <v>47</v>
      </c>
      <c r="AB800" t="str">
        <f>"05"</f>
        <v>05</v>
      </c>
      <c r="AC800" t="s">
        <v>48</v>
      </c>
      <c r="AD800" t="s">
        <v>49</v>
      </c>
      <c r="AE800" t="s">
        <v>50</v>
      </c>
      <c r="AF800">
        <v>0</v>
      </c>
      <c r="AG800" t="s">
        <v>56</v>
      </c>
      <c r="AH800" t="str">
        <f>"Trad IRN"</f>
        <v>Trad IRN</v>
      </c>
      <c r="AI800" t="str">
        <f>"Bldg IRN"</f>
        <v>Bldg IRN</v>
      </c>
      <c r="AJ800" t="s">
        <v>48</v>
      </c>
      <c r="AK800" t="s">
        <v>48</v>
      </c>
      <c r="AL800" t="s">
        <v>53</v>
      </c>
      <c r="AM800">
        <v>520.02</v>
      </c>
      <c r="AN800">
        <v>1113.0999999999999</v>
      </c>
      <c r="AO800">
        <v>15</v>
      </c>
    </row>
    <row r="801" spans="1:41" x14ac:dyDescent="0.3">
      <c r="A801" t="str">
        <f>"Trad IRN"</f>
        <v>Trad IRN</v>
      </c>
      <c r="B801" t="str">
        <f>"Bldg IRN"</f>
        <v>Bldg IRN</v>
      </c>
      <c r="C801" t="s">
        <v>41</v>
      </c>
      <c r="D801" t="s">
        <v>3</v>
      </c>
      <c r="E801" t="s">
        <v>80</v>
      </c>
      <c r="F801" t="s">
        <v>81</v>
      </c>
      <c r="G801" t="s">
        <v>82</v>
      </c>
      <c r="H801" t="s">
        <v>83</v>
      </c>
      <c r="I801" t="str">
        <f>"Trad IRN"</f>
        <v>Trad IRN</v>
      </c>
      <c r="J801" t="s">
        <v>43</v>
      </c>
      <c r="K801" t="s">
        <v>44</v>
      </c>
      <c r="L801" t="s">
        <v>45</v>
      </c>
      <c r="M801" t="s">
        <v>46</v>
      </c>
      <c r="N801" t="str">
        <f t="shared" ref="N801:N807" si="82">"08/18/2022"</f>
        <v>08/18/2022</v>
      </c>
      <c r="O801" t="str">
        <f t="shared" si="81"/>
        <v>12/31/2500</v>
      </c>
      <c r="P801">
        <v>1</v>
      </c>
      <c r="Q801">
        <v>1</v>
      </c>
      <c r="S801">
        <v>0</v>
      </c>
      <c r="T801">
        <v>1</v>
      </c>
      <c r="U801">
        <v>0</v>
      </c>
      <c r="V801" t="str">
        <f>"Trad IRN"</f>
        <v>Trad IRN</v>
      </c>
      <c r="W801">
        <v>100</v>
      </c>
      <c r="X801" t="s">
        <v>47</v>
      </c>
      <c r="Z801" t="s">
        <v>47</v>
      </c>
      <c r="AB801" t="str">
        <f>"03"</f>
        <v>03</v>
      </c>
      <c r="AC801" t="s">
        <v>48</v>
      </c>
      <c r="AD801" t="s">
        <v>49</v>
      </c>
      <c r="AE801" t="s">
        <v>50</v>
      </c>
      <c r="AF801">
        <v>0</v>
      </c>
      <c r="AG801" t="s">
        <v>56</v>
      </c>
      <c r="AH801" t="str">
        <f>"Trad IRN"</f>
        <v>Trad IRN</v>
      </c>
      <c r="AI801" t="str">
        <f>"Bldg IRN"</f>
        <v>Bldg IRN</v>
      </c>
      <c r="AJ801" t="s">
        <v>48</v>
      </c>
      <c r="AK801" t="s">
        <v>48</v>
      </c>
      <c r="AL801" t="s">
        <v>53</v>
      </c>
      <c r="AM801">
        <v>1113.0999999999999</v>
      </c>
      <c r="AN801">
        <v>1113.0999999999999</v>
      </c>
      <c r="AO801">
        <v>15</v>
      </c>
    </row>
    <row r="802" spans="1:41" x14ac:dyDescent="0.3">
      <c r="A802" t="str">
        <f>"Trad IRN"</f>
        <v>Trad IRN</v>
      </c>
      <c r="B802" t="str">
        <f>"Bldg IRN"</f>
        <v>Bldg IRN</v>
      </c>
      <c r="C802" t="s">
        <v>41</v>
      </c>
      <c r="D802" t="s">
        <v>3</v>
      </c>
      <c r="E802" t="s">
        <v>80</v>
      </c>
      <c r="F802" t="s">
        <v>81</v>
      </c>
      <c r="G802" t="s">
        <v>82</v>
      </c>
      <c r="H802" t="s">
        <v>83</v>
      </c>
      <c r="I802" t="str">
        <f>"Trad IRN"</f>
        <v>Trad IRN</v>
      </c>
      <c r="J802" t="s">
        <v>43</v>
      </c>
      <c r="K802" t="s">
        <v>44</v>
      </c>
      <c r="L802" t="s">
        <v>45</v>
      </c>
      <c r="M802" t="s">
        <v>46</v>
      </c>
      <c r="N802" t="str">
        <f t="shared" si="82"/>
        <v>08/18/2022</v>
      </c>
      <c r="O802" t="str">
        <f t="shared" si="81"/>
        <v>12/31/2500</v>
      </c>
      <c r="P802">
        <v>1</v>
      </c>
      <c r="Q802">
        <v>1</v>
      </c>
      <c r="R802">
        <v>1</v>
      </c>
      <c r="S802">
        <v>0</v>
      </c>
      <c r="T802">
        <v>1</v>
      </c>
      <c r="U802">
        <v>0</v>
      </c>
      <c r="V802" t="str">
        <f>"Trad IRN"</f>
        <v>Trad IRN</v>
      </c>
      <c r="W802">
        <v>100</v>
      </c>
      <c r="X802" t="s">
        <v>47</v>
      </c>
      <c r="Z802" t="s">
        <v>47</v>
      </c>
      <c r="AB802" t="s">
        <v>57</v>
      </c>
      <c r="AC802" t="str">
        <f>"05"</f>
        <v>05</v>
      </c>
      <c r="AD802" t="str">
        <f>"1"</f>
        <v>1</v>
      </c>
      <c r="AE802" t="s">
        <v>50</v>
      </c>
      <c r="AF802">
        <v>0</v>
      </c>
      <c r="AG802" t="s">
        <v>56</v>
      </c>
      <c r="AH802" t="str">
        <f>"Trad IRN"</f>
        <v>Trad IRN</v>
      </c>
      <c r="AI802" t="str">
        <f>"Bldg IRN"</f>
        <v>Bldg IRN</v>
      </c>
      <c r="AJ802" t="s">
        <v>48</v>
      </c>
      <c r="AK802" t="s">
        <v>48</v>
      </c>
      <c r="AL802" t="s">
        <v>53</v>
      </c>
      <c r="AM802">
        <v>1113.0999999999999</v>
      </c>
      <c r="AN802">
        <v>1113.0999999999999</v>
      </c>
      <c r="AO802">
        <v>15</v>
      </c>
    </row>
    <row r="803" spans="1:41" x14ac:dyDescent="0.3">
      <c r="A803" t="str">
        <f>"Trad IRN"</f>
        <v>Trad IRN</v>
      </c>
      <c r="B803" t="str">
        <f>"Bldg IRN"</f>
        <v>Bldg IRN</v>
      </c>
      <c r="C803" t="s">
        <v>41</v>
      </c>
      <c r="D803" t="s">
        <v>3</v>
      </c>
      <c r="E803" t="s">
        <v>80</v>
      </c>
      <c r="F803" t="s">
        <v>81</v>
      </c>
      <c r="G803" t="s">
        <v>82</v>
      </c>
      <c r="H803" t="s">
        <v>83</v>
      </c>
      <c r="I803" t="str">
        <f>"Trad IRN"</f>
        <v>Trad IRN</v>
      </c>
      <c r="J803" t="s">
        <v>43</v>
      </c>
      <c r="K803" t="s">
        <v>44</v>
      </c>
      <c r="L803" t="s">
        <v>45</v>
      </c>
      <c r="M803" t="s">
        <v>46</v>
      </c>
      <c r="N803" t="str">
        <f t="shared" si="82"/>
        <v>08/18/2022</v>
      </c>
      <c r="O803" t="str">
        <f t="shared" si="81"/>
        <v>12/31/2500</v>
      </c>
      <c r="P803">
        <v>1</v>
      </c>
      <c r="Q803">
        <v>1</v>
      </c>
      <c r="S803">
        <v>0</v>
      </c>
      <c r="T803">
        <v>1</v>
      </c>
      <c r="U803">
        <v>0</v>
      </c>
      <c r="V803" t="str">
        <f>"Trad IRN"</f>
        <v>Trad IRN</v>
      </c>
      <c r="W803">
        <v>100</v>
      </c>
      <c r="X803" t="s">
        <v>47</v>
      </c>
      <c r="Z803" t="s">
        <v>47</v>
      </c>
      <c r="AB803" t="str">
        <f>"05"</f>
        <v>05</v>
      </c>
      <c r="AC803" t="s">
        <v>48</v>
      </c>
      <c r="AD803" t="s">
        <v>49</v>
      </c>
      <c r="AE803" t="s">
        <v>55</v>
      </c>
      <c r="AF803">
        <v>0</v>
      </c>
      <c r="AG803" t="s">
        <v>56</v>
      </c>
      <c r="AH803" t="str">
        <f>"Trad IRN"</f>
        <v>Trad IRN</v>
      </c>
      <c r="AI803" t="str">
        <f>"Bldg IRN"</f>
        <v>Bldg IRN</v>
      </c>
      <c r="AJ803" t="s">
        <v>48</v>
      </c>
      <c r="AK803" t="s">
        <v>48</v>
      </c>
      <c r="AL803" t="s">
        <v>53</v>
      </c>
      <c r="AM803">
        <v>1113.0999999999999</v>
      </c>
      <c r="AN803">
        <v>1113.0999999999999</v>
      </c>
      <c r="AO803">
        <v>15</v>
      </c>
    </row>
    <row r="804" spans="1:41" x14ac:dyDescent="0.3">
      <c r="A804" t="str">
        <f>"Trad IRN"</f>
        <v>Trad IRN</v>
      </c>
      <c r="B804" t="str">
        <f>"Bldg IRN"</f>
        <v>Bldg IRN</v>
      </c>
      <c r="C804" t="s">
        <v>41</v>
      </c>
      <c r="D804" t="s">
        <v>3</v>
      </c>
      <c r="E804" t="s">
        <v>80</v>
      </c>
      <c r="F804" t="s">
        <v>81</v>
      </c>
      <c r="G804" t="s">
        <v>82</v>
      </c>
      <c r="H804" t="s">
        <v>83</v>
      </c>
      <c r="I804" t="str">
        <f>"Trad IRN"</f>
        <v>Trad IRN</v>
      </c>
      <c r="J804" t="s">
        <v>43</v>
      </c>
      <c r="K804" t="s">
        <v>44</v>
      </c>
      <c r="L804" t="s">
        <v>45</v>
      </c>
      <c r="M804" t="s">
        <v>46</v>
      </c>
      <c r="N804" t="str">
        <f t="shared" si="82"/>
        <v>08/18/2022</v>
      </c>
      <c r="O804" t="str">
        <f t="shared" si="81"/>
        <v>12/31/2500</v>
      </c>
      <c r="P804">
        <v>1</v>
      </c>
      <c r="Q804">
        <v>1</v>
      </c>
      <c r="S804">
        <v>0</v>
      </c>
      <c r="T804">
        <v>1</v>
      </c>
      <c r="U804">
        <v>0</v>
      </c>
      <c r="V804" t="str">
        <f>"Trad IRN"</f>
        <v>Trad IRN</v>
      </c>
      <c r="W804">
        <v>100</v>
      </c>
      <c r="X804" t="s">
        <v>47</v>
      </c>
      <c r="Z804" t="s">
        <v>47</v>
      </c>
      <c r="AB804" t="s">
        <v>57</v>
      </c>
      <c r="AC804" t="s">
        <v>48</v>
      </c>
      <c r="AD804" t="s">
        <v>49</v>
      </c>
      <c r="AE804" t="s">
        <v>50</v>
      </c>
      <c r="AF804">
        <v>0</v>
      </c>
      <c r="AG804" t="s">
        <v>56</v>
      </c>
      <c r="AH804" t="str">
        <f>"Trad IRN"</f>
        <v>Trad IRN</v>
      </c>
      <c r="AI804" t="str">
        <f>"Bldg IRN"</f>
        <v>Bldg IRN</v>
      </c>
      <c r="AJ804" t="s">
        <v>48</v>
      </c>
      <c r="AK804" t="s">
        <v>48</v>
      </c>
      <c r="AL804" t="s">
        <v>53</v>
      </c>
      <c r="AM804">
        <v>1113.0999999999999</v>
      </c>
      <c r="AN804">
        <v>1113.0999999999999</v>
      </c>
      <c r="AO804">
        <v>15</v>
      </c>
    </row>
    <row r="805" spans="1:41" x14ac:dyDescent="0.3">
      <c r="A805" t="str">
        <f>"Trad IRN"</f>
        <v>Trad IRN</v>
      </c>
      <c r="B805" t="str">
        <f>"Bldg IRN"</f>
        <v>Bldg IRN</v>
      </c>
      <c r="C805" t="s">
        <v>41</v>
      </c>
      <c r="D805" t="s">
        <v>3</v>
      </c>
      <c r="E805" t="s">
        <v>80</v>
      </c>
      <c r="F805" t="s">
        <v>81</v>
      </c>
      <c r="G805" t="s">
        <v>82</v>
      </c>
      <c r="H805" t="s">
        <v>83</v>
      </c>
      <c r="I805" t="str">
        <f>"Trad IRN"</f>
        <v>Trad IRN</v>
      </c>
      <c r="J805" t="s">
        <v>43</v>
      </c>
      <c r="K805" t="s">
        <v>44</v>
      </c>
      <c r="L805" t="s">
        <v>45</v>
      </c>
      <c r="M805" t="s">
        <v>46</v>
      </c>
      <c r="N805" t="str">
        <f t="shared" si="82"/>
        <v>08/18/2022</v>
      </c>
      <c r="O805" t="str">
        <f t="shared" si="81"/>
        <v>12/31/2500</v>
      </c>
      <c r="P805">
        <v>1</v>
      </c>
      <c r="Q805">
        <v>1</v>
      </c>
      <c r="S805">
        <v>0</v>
      </c>
      <c r="T805">
        <v>1</v>
      </c>
      <c r="U805">
        <v>0</v>
      </c>
      <c r="V805" t="str">
        <f>"Trad IRN"</f>
        <v>Trad IRN</v>
      </c>
      <c r="W805">
        <v>100</v>
      </c>
      <c r="X805" t="s">
        <v>47</v>
      </c>
      <c r="Z805" t="s">
        <v>47</v>
      </c>
      <c r="AB805" t="str">
        <f>"03"</f>
        <v>03</v>
      </c>
      <c r="AC805" t="s">
        <v>48</v>
      </c>
      <c r="AD805" t="s">
        <v>49</v>
      </c>
      <c r="AE805" t="s">
        <v>55</v>
      </c>
      <c r="AF805">
        <v>0</v>
      </c>
      <c r="AG805" t="s">
        <v>56</v>
      </c>
      <c r="AH805" t="str">
        <f>"Trad IRN"</f>
        <v>Trad IRN</v>
      </c>
      <c r="AI805" t="str">
        <f>"Bldg IRN"</f>
        <v>Bldg IRN</v>
      </c>
      <c r="AJ805" t="s">
        <v>48</v>
      </c>
      <c r="AK805" t="s">
        <v>48</v>
      </c>
      <c r="AL805" t="s">
        <v>53</v>
      </c>
      <c r="AM805">
        <v>1113.0999999999999</v>
      </c>
      <c r="AN805">
        <v>1113.0999999999999</v>
      </c>
      <c r="AO805">
        <v>15</v>
      </c>
    </row>
    <row r="806" spans="1:41" x14ac:dyDescent="0.3">
      <c r="A806" t="str">
        <f>"Trad IRN"</f>
        <v>Trad IRN</v>
      </c>
      <c r="B806" t="str">
        <f>"Bldg IRN"</f>
        <v>Bldg IRN</v>
      </c>
      <c r="C806" t="s">
        <v>41</v>
      </c>
      <c r="D806" t="s">
        <v>3</v>
      </c>
      <c r="E806" t="s">
        <v>80</v>
      </c>
      <c r="F806" t="s">
        <v>81</v>
      </c>
      <c r="G806" t="s">
        <v>82</v>
      </c>
      <c r="H806" t="s">
        <v>83</v>
      </c>
      <c r="I806" t="str">
        <f>"Trad IRN"</f>
        <v>Trad IRN</v>
      </c>
      <c r="J806" t="s">
        <v>43</v>
      </c>
      <c r="K806" t="s">
        <v>44</v>
      </c>
      <c r="L806" t="s">
        <v>45</v>
      </c>
      <c r="M806" t="s">
        <v>46</v>
      </c>
      <c r="N806" t="str">
        <f t="shared" si="82"/>
        <v>08/18/2022</v>
      </c>
      <c r="O806" t="str">
        <f t="shared" si="81"/>
        <v>12/31/2500</v>
      </c>
      <c r="P806">
        <v>1</v>
      </c>
      <c r="Q806">
        <v>1</v>
      </c>
      <c r="R806">
        <v>1</v>
      </c>
      <c r="S806">
        <v>0</v>
      </c>
      <c r="T806">
        <v>1</v>
      </c>
      <c r="U806">
        <v>0</v>
      </c>
      <c r="V806" t="str">
        <f>"Trad IRN"</f>
        <v>Trad IRN</v>
      </c>
      <c r="W806">
        <v>100</v>
      </c>
      <c r="X806" t="s">
        <v>47</v>
      </c>
      <c r="Z806" t="s">
        <v>47</v>
      </c>
      <c r="AB806" t="str">
        <f>"04"</f>
        <v>04</v>
      </c>
      <c r="AC806" t="str">
        <f>"10"</f>
        <v>10</v>
      </c>
      <c r="AD806" t="str">
        <f>"2"</f>
        <v>2</v>
      </c>
      <c r="AE806" t="s">
        <v>50</v>
      </c>
      <c r="AF806">
        <v>0</v>
      </c>
      <c r="AG806" t="s">
        <v>56</v>
      </c>
      <c r="AH806" t="str">
        <f>"Trad IRN"</f>
        <v>Trad IRN</v>
      </c>
      <c r="AI806" t="str">
        <f>"Bldg IRN"</f>
        <v>Bldg IRN</v>
      </c>
      <c r="AJ806" t="s">
        <v>48</v>
      </c>
      <c r="AK806" t="s">
        <v>48</v>
      </c>
      <c r="AL806" t="s">
        <v>53</v>
      </c>
      <c r="AM806">
        <v>1113.0999999999999</v>
      </c>
      <c r="AN806">
        <v>1113.0999999999999</v>
      </c>
      <c r="AO806">
        <v>15</v>
      </c>
    </row>
    <row r="807" spans="1:41" x14ac:dyDescent="0.3">
      <c r="A807" t="str">
        <f>"Trad IRN"</f>
        <v>Trad IRN</v>
      </c>
      <c r="B807" t="str">
        <f>"Bldg IRN"</f>
        <v>Bldg IRN</v>
      </c>
      <c r="C807" t="s">
        <v>41</v>
      </c>
      <c r="D807" t="s">
        <v>3</v>
      </c>
      <c r="E807" t="s">
        <v>80</v>
      </c>
      <c r="F807" t="s">
        <v>81</v>
      </c>
      <c r="G807" t="s">
        <v>82</v>
      </c>
      <c r="H807" t="s">
        <v>83</v>
      </c>
      <c r="I807" t="str">
        <f>"Trad IRN"</f>
        <v>Trad IRN</v>
      </c>
      <c r="J807" t="s">
        <v>43</v>
      </c>
      <c r="K807" t="s">
        <v>44</v>
      </c>
      <c r="L807" t="s">
        <v>45</v>
      </c>
      <c r="M807" t="s">
        <v>46</v>
      </c>
      <c r="N807" t="str">
        <f t="shared" si="82"/>
        <v>08/18/2022</v>
      </c>
      <c r="O807" t="str">
        <f t="shared" si="81"/>
        <v>12/31/2500</v>
      </c>
      <c r="P807">
        <v>1</v>
      </c>
      <c r="Q807">
        <v>1</v>
      </c>
      <c r="S807">
        <v>0</v>
      </c>
      <c r="T807">
        <v>1</v>
      </c>
      <c r="U807">
        <v>0</v>
      </c>
      <c r="V807" t="str">
        <f>"Trad IRN"</f>
        <v>Trad IRN</v>
      </c>
      <c r="W807">
        <v>100</v>
      </c>
      <c r="X807" t="s">
        <v>47</v>
      </c>
      <c r="Z807" t="s">
        <v>47</v>
      </c>
      <c r="AB807" t="str">
        <f>"05"</f>
        <v>05</v>
      </c>
      <c r="AC807" t="s">
        <v>48</v>
      </c>
      <c r="AD807" t="s">
        <v>49</v>
      </c>
      <c r="AE807" t="s">
        <v>50</v>
      </c>
      <c r="AF807">
        <v>0</v>
      </c>
      <c r="AG807" t="s">
        <v>56</v>
      </c>
      <c r="AH807" t="str">
        <f>"Trad IRN"</f>
        <v>Trad IRN</v>
      </c>
      <c r="AI807" t="str">
        <f>"Bldg IRN"</f>
        <v>Bldg IRN</v>
      </c>
      <c r="AJ807" t="s">
        <v>48</v>
      </c>
      <c r="AK807" t="s">
        <v>48</v>
      </c>
      <c r="AL807" t="s">
        <v>53</v>
      </c>
      <c r="AM807">
        <v>1113.0999999999999</v>
      </c>
      <c r="AN807">
        <v>1113.0999999999999</v>
      </c>
      <c r="AO807">
        <v>15</v>
      </c>
    </row>
    <row r="808" spans="1:41" x14ac:dyDescent="0.3">
      <c r="A808" t="str">
        <f>"Trad IRN"</f>
        <v>Trad IRN</v>
      </c>
      <c r="B808" t="str">
        <f>"Bldg IRN"</f>
        <v>Bldg IRN</v>
      </c>
      <c r="C808" t="s">
        <v>41</v>
      </c>
      <c r="D808" t="s">
        <v>3</v>
      </c>
      <c r="E808" t="s">
        <v>80</v>
      </c>
      <c r="F808" t="s">
        <v>81</v>
      </c>
      <c r="G808" t="s">
        <v>82</v>
      </c>
      <c r="H808" t="s">
        <v>83</v>
      </c>
      <c r="I808" t="str">
        <f>"Trad IRN"</f>
        <v>Trad IRN</v>
      </c>
      <c r="J808" t="s">
        <v>43</v>
      </c>
      <c r="K808" t="s">
        <v>44</v>
      </c>
      <c r="L808" t="s">
        <v>45</v>
      </c>
      <c r="M808" t="s">
        <v>46</v>
      </c>
      <c r="N808" t="str">
        <f>"12/07/2022"</f>
        <v>12/07/2022</v>
      </c>
      <c r="O808" t="str">
        <f t="shared" si="81"/>
        <v>12/31/2500</v>
      </c>
      <c r="P808">
        <v>0.59407100000000002</v>
      </c>
      <c r="Q808">
        <v>0.59407100000000002</v>
      </c>
      <c r="R808">
        <v>0.54216200000000003</v>
      </c>
      <c r="S808">
        <v>0</v>
      </c>
      <c r="T808">
        <v>0.59407100000000002</v>
      </c>
      <c r="U808">
        <v>0</v>
      </c>
      <c r="V808" t="str">
        <f>"Trad IRN"</f>
        <v>Trad IRN</v>
      </c>
      <c r="W808">
        <v>100</v>
      </c>
      <c r="X808" t="s">
        <v>47</v>
      </c>
      <c r="Z808" t="s">
        <v>47</v>
      </c>
      <c r="AB808" t="s">
        <v>57</v>
      </c>
      <c r="AC808" t="str">
        <f>"05"</f>
        <v>05</v>
      </c>
      <c r="AD808" t="str">
        <f>"1"</f>
        <v>1</v>
      </c>
      <c r="AE808" t="s">
        <v>50</v>
      </c>
      <c r="AF808">
        <v>0</v>
      </c>
      <c r="AG808" t="s">
        <v>56</v>
      </c>
      <c r="AH808" t="str">
        <f>"Trad IRN"</f>
        <v>Trad IRN</v>
      </c>
      <c r="AI808" t="str">
        <f>"Bldg IRN"</f>
        <v>Bldg IRN</v>
      </c>
      <c r="AJ808" t="s">
        <v>48</v>
      </c>
      <c r="AK808" t="s">
        <v>48</v>
      </c>
      <c r="AL808" t="s">
        <v>53</v>
      </c>
      <c r="AM808">
        <v>661.26</v>
      </c>
      <c r="AN808">
        <v>1113.0999999999999</v>
      </c>
      <c r="AO808">
        <v>15</v>
      </c>
    </row>
    <row r="809" spans="1:41" x14ac:dyDescent="0.3">
      <c r="A809" t="str">
        <f>"Trad IRN"</f>
        <v>Trad IRN</v>
      </c>
      <c r="B809" t="str">
        <f>"Bldg IRN"</f>
        <v>Bldg IRN</v>
      </c>
      <c r="C809" t="s">
        <v>41</v>
      </c>
      <c r="D809" t="s">
        <v>3</v>
      </c>
      <c r="E809" t="s">
        <v>80</v>
      </c>
      <c r="F809" t="s">
        <v>81</v>
      </c>
      <c r="G809" t="s">
        <v>82</v>
      </c>
      <c r="H809" t="s">
        <v>83</v>
      </c>
      <c r="I809" t="str">
        <f>"Trad IRN"</f>
        <v>Trad IRN</v>
      </c>
      <c r="J809" t="s">
        <v>43</v>
      </c>
      <c r="K809" t="s">
        <v>44</v>
      </c>
      <c r="L809" t="s">
        <v>45</v>
      </c>
      <c r="M809" t="s">
        <v>46</v>
      </c>
      <c r="N809" t="str">
        <f t="shared" ref="N809:N819" si="83">"08/18/2022"</f>
        <v>08/18/2022</v>
      </c>
      <c r="O809" t="str">
        <f>"12/06/2022"</f>
        <v>12/06/2022</v>
      </c>
      <c r="P809">
        <v>0.40592899999999998</v>
      </c>
      <c r="Q809">
        <v>0.40592899999999998</v>
      </c>
      <c r="S809">
        <v>0</v>
      </c>
      <c r="T809">
        <v>0.40592899999999998</v>
      </c>
      <c r="U809">
        <v>0</v>
      </c>
      <c r="V809" t="str">
        <f>"Trad IRN"</f>
        <v>Trad IRN</v>
      </c>
      <c r="W809">
        <v>100</v>
      </c>
      <c r="X809" t="s">
        <v>47</v>
      </c>
      <c r="Z809" t="s">
        <v>47</v>
      </c>
      <c r="AB809" t="s">
        <v>57</v>
      </c>
      <c r="AC809" t="s">
        <v>48</v>
      </c>
      <c r="AD809" t="s">
        <v>49</v>
      </c>
      <c r="AE809" t="s">
        <v>50</v>
      </c>
      <c r="AF809">
        <v>0</v>
      </c>
      <c r="AG809" t="s">
        <v>56</v>
      </c>
      <c r="AH809" t="str">
        <f>"Trad IRN"</f>
        <v>Trad IRN</v>
      </c>
      <c r="AI809" t="str">
        <f>"Bldg IRN"</f>
        <v>Bldg IRN</v>
      </c>
      <c r="AJ809" t="s">
        <v>48</v>
      </c>
      <c r="AK809" t="s">
        <v>48</v>
      </c>
      <c r="AL809" t="s">
        <v>53</v>
      </c>
      <c r="AM809">
        <v>451.84</v>
      </c>
      <c r="AN809">
        <v>1113.0999999999999</v>
      </c>
      <c r="AO809">
        <v>15</v>
      </c>
    </row>
    <row r="810" spans="1:41" x14ac:dyDescent="0.3">
      <c r="A810" t="str">
        <f>"Trad IRN"</f>
        <v>Trad IRN</v>
      </c>
      <c r="B810" t="str">
        <f>"Bldg IRN"</f>
        <v>Bldg IRN</v>
      </c>
      <c r="C810" t="s">
        <v>41</v>
      </c>
      <c r="D810" t="s">
        <v>3</v>
      </c>
      <c r="E810" t="s">
        <v>80</v>
      </c>
      <c r="F810" t="s">
        <v>81</v>
      </c>
      <c r="G810" t="s">
        <v>82</v>
      </c>
      <c r="H810" t="s">
        <v>83</v>
      </c>
      <c r="I810" t="str">
        <f>"Trad IRN"</f>
        <v>Trad IRN</v>
      </c>
      <c r="J810" t="s">
        <v>43</v>
      </c>
      <c r="K810" t="s">
        <v>44</v>
      </c>
      <c r="L810" t="s">
        <v>45</v>
      </c>
      <c r="M810" t="s">
        <v>46</v>
      </c>
      <c r="N810" t="str">
        <f t="shared" si="83"/>
        <v>08/18/2022</v>
      </c>
      <c r="O810" t="str">
        <f t="shared" ref="O810:O818" si="84">"12/31/2500"</f>
        <v>12/31/2500</v>
      </c>
      <c r="P810">
        <v>1</v>
      </c>
      <c r="Q810">
        <v>1</v>
      </c>
      <c r="S810">
        <v>0</v>
      </c>
      <c r="T810">
        <v>1</v>
      </c>
      <c r="U810">
        <v>0</v>
      </c>
      <c r="V810" t="str">
        <f>"Trad IRN"</f>
        <v>Trad IRN</v>
      </c>
      <c r="W810">
        <v>100</v>
      </c>
      <c r="X810" t="s">
        <v>47</v>
      </c>
      <c r="Z810" t="s">
        <v>47</v>
      </c>
      <c r="AB810" t="str">
        <f>"05"</f>
        <v>05</v>
      </c>
      <c r="AC810" t="s">
        <v>48</v>
      </c>
      <c r="AD810" t="s">
        <v>49</v>
      </c>
      <c r="AE810" t="s">
        <v>50</v>
      </c>
      <c r="AF810">
        <v>0</v>
      </c>
      <c r="AG810" t="s">
        <v>56</v>
      </c>
      <c r="AH810" t="str">
        <f>"Trad IRN"</f>
        <v>Trad IRN</v>
      </c>
      <c r="AI810" t="str">
        <f>"Bldg IRN"</f>
        <v>Bldg IRN</v>
      </c>
      <c r="AJ810" t="s">
        <v>48</v>
      </c>
      <c r="AK810" t="s">
        <v>48</v>
      </c>
      <c r="AL810" t="s">
        <v>53</v>
      </c>
      <c r="AM810">
        <v>1113.0999999999999</v>
      </c>
      <c r="AN810">
        <v>1113.0999999999999</v>
      </c>
      <c r="AO810">
        <v>15</v>
      </c>
    </row>
    <row r="811" spans="1:41" x14ac:dyDescent="0.3">
      <c r="A811" t="str">
        <f>"Trad IRN"</f>
        <v>Trad IRN</v>
      </c>
      <c r="B811" t="str">
        <f>"Bldg IRN"</f>
        <v>Bldg IRN</v>
      </c>
      <c r="C811" t="s">
        <v>41</v>
      </c>
      <c r="D811" t="s">
        <v>3</v>
      </c>
      <c r="E811" t="s">
        <v>80</v>
      </c>
      <c r="F811" t="s">
        <v>81</v>
      </c>
      <c r="G811" t="s">
        <v>82</v>
      </c>
      <c r="H811" t="s">
        <v>83</v>
      </c>
      <c r="I811" t="str">
        <f>"Trad IRN"</f>
        <v>Trad IRN</v>
      </c>
      <c r="J811" t="s">
        <v>43</v>
      </c>
      <c r="K811" t="s">
        <v>44</v>
      </c>
      <c r="L811" t="s">
        <v>45</v>
      </c>
      <c r="M811" t="s">
        <v>46</v>
      </c>
      <c r="N811" t="str">
        <f t="shared" si="83"/>
        <v>08/18/2022</v>
      </c>
      <c r="O811" t="str">
        <f t="shared" si="84"/>
        <v>12/31/2500</v>
      </c>
      <c r="P811">
        <v>1</v>
      </c>
      <c r="Q811">
        <v>1</v>
      </c>
      <c r="S811">
        <v>0</v>
      </c>
      <c r="T811">
        <v>1</v>
      </c>
      <c r="U811">
        <v>0</v>
      </c>
      <c r="V811" t="str">
        <f>"Trad IRN"</f>
        <v>Trad IRN</v>
      </c>
      <c r="W811">
        <v>100</v>
      </c>
      <c r="X811" t="s">
        <v>47</v>
      </c>
      <c r="Z811" t="s">
        <v>47</v>
      </c>
      <c r="AB811" t="str">
        <f>"05"</f>
        <v>05</v>
      </c>
      <c r="AC811" t="s">
        <v>48</v>
      </c>
      <c r="AD811" t="s">
        <v>49</v>
      </c>
      <c r="AE811" t="s">
        <v>50</v>
      </c>
      <c r="AF811">
        <v>0</v>
      </c>
      <c r="AG811" t="s">
        <v>56</v>
      </c>
      <c r="AH811" t="str">
        <f>"Trad IRN"</f>
        <v>Trad IRN</v>
      </c>
      <c r="AI811" t="str">
        <f>"Bldg IRN"</f>
        <v>Bldg IRN</v>
      </c>
      <c r="AJ811" t="s">
        <v>48</v>
      </c>
      <c r="AK811" t="s">
        <v>48</v>
      </c>
      <c r="AL811" t="s">
        <v>53</v>
      </c>
      <c r="AM811">
        <v>1113.0999999999999</v>
      </c>
      <c r="AN811">
        <v>1113.0999999999999</v>
      </c>
      <c r="AO811">
        <v>15</v>
      </c>
    </row>
    <row r="812" spans="1:41" x14ac:dyDescent="0.3">
      <c r="A812" t="str">
        <f>"Trad IRN"</f>
        <v>Trad IRN</v>
      </c>
      <c r="B812" t="str">
        <f>"Bldg IRN"</f>
        <v>Bldg IRN</v>
      </c>
      <c r="C812" t="s">
        <v>41</v>
      </c>
      <c r="D812" t="s">
        <v>3</v>
      </c>
      <c r="E812" t="s">
        <v>80</v>
      </c>
      <c r="F812" t="s">
        <v>81</v>
      </c>
      <c r="G812" t="s">
        <v>82</v>
      </c>
      <c r="H812" t="s">
        <v>83</v>
      </c>
      <c r="I812" t="str">
        <f>"Trad IRN"</f>
        <v>Trad IRN</v>
      </c>
      <c r="J812" t="s">
        <v>43</v>
      </c>
      <c r="K812" t="s">
        <v>44</v>
      </c>
      <c r="L812" t="s">
        <v>45</v>
      </c>
      <c r="M812" t="s">
        <v>46</v>
      </c>
      <c r="N812" t="str">
        <f t="shared" si="83"/>
        <v>08/18/2022</v>
      </c>
      <c r="O812" t="str">
        <f t="shared" si="84"/>
        <v>12/31/2500</v>
      </c>
      <c r="P812">
        <v>1</v>
      </c>
      <c r="Q812">
        <v>1</v>
      </c>
      <c r="S812">
        <v>0</v>
      </c>
      <c r="T812">
        <v>1</v>
      </c>
      <c r="U812">
        <v>0</v>
      </c>
      <c r="V812" t="str">
        <f>"Trad IRN"</f>
        <v>Trad IRN</v>
      </c>
      <c r="W812">
        <v>100</v>
      </c>
      <c r="X812" t="s">
        <v>47</v>
      </c>
      <c r="Z812" t="s">
        <v>47</v>
      </c>
      <c r="AB812" t="str">
        <f>"03"</f>
        <v>03</v>
      </c>
      <c r="AC812" t="s">
        <v>48</v>
      </c>
      <c r="AD812" t="s">
        <v>49</v>
      </c>
      <c r="AE812" t="s">
        <v>50</v>
      </c>
      <c r="AF812">
        <v>0</v>
      </c>
      <c r="AG812" t="s">
        <v>56</v>
      </c>
      <c r="AH812" t="str">
        <f>"Trad IRN"</f>
        <v>Trad IRN</v>
      </c>
      <c r="AI812" t="str">
        <f>"Bldg IRN"</f>
        <v>Bldg IRN</v>
      </c>
      <c r="AJ812" t="s">
        <v>48</v>
      </c>
      <c r="AK812" t="s">
        <v>48</v>
      </c>
      <c r="AL812" t="s">
        <v>53</v>
      </c>
      <c r="AM812">
        <v>1113.0999999999999</v>
      </c>
      <c r="AN812">
        <v>1113.0999999999999</v>
      </c>
      <c r="AO812">
        <v>15</v>
      </c>
    </row>
    <row r="813" spans="1:41" x14ac:dyDescent="0.3">
      <c r="A813" t="str">
        <f>"Trad IRN"</f>
        <v>Trad IRN</v>
      </c>
      <c r="B813" t="str">
        <f>"Bldg IRN"</f>
        <v>Bldg IRN</v>
      </c>
      <c r="C813" t="s">
        <v>41</v>
      </c>
      <c r="D813" t="s">
        <v>3</v>
      </c>
      <c r="E813" t="s">
        <v>80</v>
      </c>
      <c r="F813" t="s">
        <v>81</v>
      </c>
      <c r="G813" t="s">
        <v>82</v>
      </c>
      <c r="H813" t="s">
        <v>83</v>
      </c>
      <c r="I813" t="str">
        <f>"Trad IRN"</f>
        <v>Trad IRN</v>
      </c>
      <c r="J813" t="s">
        <v>43</v>
      </c>
      <c r="K813" t="s">
        <v>44</v>
      </c>
      <c r="L813" t="s">
        <v>45</v>
      </c>
      <c r="M813" t="s">
        <v>46</v>
      </c>
      <c r="N813" t="str">
        <f t="shared" si="83"/>
        <v>08/18/2022</v>
      </c>
      <c r="O813" t="str">
        <f t="shared" si="84"/>
        <v>12/31/2500</v>
      </c>
      <c r="P813">
        <v>1</v>
      </c>
      <c r="Q813">
        <v>1</v>
      </c>
      <c r="S813">
        <v>0</v>
      </c>
      <c r="T813">
        <v>1</v>
      </c>
      <c r="U813">
        <v>0</v>
      </c>
      <c r="V813" t="str">
        <f>"Trad IRN"</f>
        <v>Trad IRN</v>
      </c>
      <c r="W813">
        <v>100</v>
      </c>
      <c r="X813" t="s">
        <v>47</v>
      </c>
      <c r="Z813" t="s">
        <v>47</v>
      </c>
      <c r="AB813" t="s">
        <v>57</v>
      </c>
      <c r="AC813" t="s">
        <v>48</v>
      </c>
      <c r="AD813" t="s">
        <v>49</v>
      </c>
      <c r="AE813" t="s">
        <v>50</v>
      </c>
      <c r="AF813">
        <v>0</v>
      </c>
      <c r="AG813" t="s">
        <v>56</v>
      </c>
      <c r="AH813" t="str">
        <f>"Trad IRN"</f>
        <v>Trad IRN</v>
      </c>
      <c r="AI813" t="str">
        <f>"Bldg IRN"</f>
        <v>Bldg IRN</v>
      </c>
      <c r="AJ813" t="s">
        <v>48</v>
      </c>
      <c r="AK813" t="s">
        <v>48</v>
      </c>
      <c r="AL813" t="s">
        <v>53</v>
      </c>
      <c r="AM813">
        <v>1113.0999999999999</v>
      </c>
      <c r="AN813">
        <v>1113.0999999999999</v>
      </c>
      <c r="AO813">
        <v>15</v>
      </c>
    </row>
    <row r="814" spans="1:41" x14ac:dyDescent="0.3">
      <c r="A814" t="str">
        <f>"Trad IRN"</f>
        <v>Trad IRN</v>
      </c>
      <c r="B814" t="str">
        <f>"Bldg IRN"</f>
        <v>Bldg IRN</v>
      </c>
      <c r="C814" t="s">
        <v>41</v>
      </c>
      <c r="D814" t="s">
        <v>3</v>
      </c>
      <c r="E814" t="s">
        <v>80</v>
      </c>
      <c r="F814" t="s">
        <v>81</v>
      </c>
      <c r="G814" t="s">
        <v>82</v>
      </c>
      <c r="H814" t="s">
        <v>83</v>
      </c>
      <c r="I814" t="str">
        <f>"Trad IRN"</f>
        <v>Trad IRN</v>
      </c>
      <c r="J814" t="s">
        <v>43</v>
      </c>
      <c r="K814" t="s">
        <v>44</v>
      </c>
      <c r="L814" t="s">
        <v>45</v>
      </c>
      <c r="M814" t="s">
        <v>46</v>
      </c>
      <c r="N814" t="str">
        <f t="shared" si="83"/>
        <v>08/18/2022</v>
      </c>
      <c r="O814" t="str">
        <f t="shared" si="84"/>
        <v>12/31/2500</v>
      </c>
      <c r="P814">
        <v>1</v>
      </c>
      <c r="Q814">
        <v>1</v>
      </c>
      <c r="S814">
        <v>0</v>
      </c>
      <c r="T814">
        <v>1</v>
      </c>
      <c r="U814">
        <v>0</v>
      </c>
      <c r="V814" t="str">
        <f>"Trad IRN"</f>
        <v>Trad IRN</v>
      </c>
      <c r="W814">
        <v>100</v>
      </c>
      <c r="X814" t="s">
        <v>47</v>
      </c>
      <c r="Z814" t="s">
        <v>47</v>
      </c>
      <c r="AB814" t="str">
        <f>"01"</f>
        <v>01</v>
      </c>
      <c r="AC814" t="s">
        <v>48</v>
      </c>
      <c r="AD814" t="s">
        <v>49</v>
      </c>
      <c r="AE814" t="s">
        <v>55</v>
      </c>
      <c r="AF814">
        <v>2</v>
      </c>
      <c r="AG814" t="s">
        <v>56</v>
      </c>
      <c r="AH814" t="str">
        <f>"Trad IRN"</f>
        <v>Trad IRN</v>
      </c>
      <c r="AI814" t="str">
        <f>"Bldg IRN"</f>
        <v>Bldg IRN</v>
      </c>
      <c r="AJ814" t="s">
        <v>48</v>
      </c>
      <c r="AK814" t="s">
        <v>48</v>
      </c>
      <c r="AL814" t="s">
        <v>53</v>
      </c>
      <c r="AM814">
        <v>1113.0999999999999</v>
      </c>
      <c r="AN814">
        <v>1113.0999999999999</v>
      </c>
      <c r="AO814">
        <v>15</v>
      </c>
    </row>
    <row r="815" spans="1:41" x14ac:dyDescent="0.3">
      <c r="A815" t="str">
        <f>"Trad IRN"</f>
        <v>Trad IRN</v>
      </c>
      <c r="B815" t="str">
        <f>"Bldg IRN"</f>
        <v>Bldg IRN</v>
      </c>
      <c r="C815" t="s">
        <v>41</v>
      </c>
      <c r="D815" t="s">
        <v>3</v>
      </c>
      <c r="E815" t="s">
        <v>80</v>
      </c>
      <c r="F815" t="s">
        <v>81</v>
      </c>
      <c r="G815" t="s">
        <v>82</v>
      </c>
      <c r="H815" t="s">
        <v>83</v>
      </c>
      <c r="I815" t="str">
        <f>"Trad IRN"</f>
        <v>Trad IRN</v>
      </c>
      <c r="J815" t="s">
        <v>43</v>
      </c>
      <c r="K815" t="s">
        <v>44</v>
      </c>
      <c r="L815" t="s">
        <v>45</v>
      </c>
      <c r="M815" t="s">
        <v>46</v>
      </c>
      <c r="N815" t="str">
        <f t="shared" si="83"/>
        <v>08/18/2022</v>
      </c>
      <c r="O815" t="str">
        <f t="shared" si="84"/>
        <v>12/31/2500</v>
      </c>
      <c r="P815">
        <v>1</v>
      </c>
      <c r="Q815">
        <v>1</v>
      </c>
      <c r="S815">
        <v>0</v>
      </c>
      <c r="T815">
        <v>1</v>
      </c>
      <c r="U815">
        <v>0</v>
      </c>
      <c r="V815" t="str">
        <f>"Trad IRN"</f>
        <v>Trad IRN</v>
      </c>
      <c r="W815">
        <v>100</v>
      </c>
      <c r="X815" t="s">
        <v>47</v>
      </c>
      <c r="Z815" t="s">
        <v>47</v>
      </c>
      <c r="AB815" t="str">
        <f>"04"</f>
        <v>04</v>
      </c>
      <c r="AC815" t="s">
        <v>48</v>
      </c>
      <c r="AD815" t="s">
        <v>49</v>
      </c>
      <c r="AE815" t="s">
        <v>50</v>
      </c>
      <c r="AF815">
        <v>3</v>
      </c>
      <c r="AG815" t="s">
        <v>56</v>
      </c>
      <c r="AH815" t="str">
        <f>"Trad IRN"</f>
        <v>Trad IRN</v>
      </c>
      <c r="AI815" t="str">
        <f>"Bldg IRN"</f>
        <v>Bldg IRN</v>
      </c>
      <c r="AJ815" t="s">
        <v>48</v>
      </c>
      <c r="AK815" t="s">
        <v>48</v>
      </c>
      <c r="AL815" t="s">
        <v>53</v>
      </c>
      <c r="AM815">
        <v>1113.0999999999999</v>
      </c>
      <c r="AN815">
        <v>1113.0999999999999</v>
      </c>
      <c r="AO815">
        <v>15</v>
      </c>
    </row>
    <row r="816" spans="1:41" x14ac:dyDescent="0.3">
      <c r="A816" t="str">
        <f>"Trad IRN"</f>
        <v>Trad IRN</v>
      </c>
      <c r="B816" t="str">
        <f>"Bldg IRN"</f>
        <v>Bldg IRN</v>
      </c>
      <c r="C816" t="s">
        <v>41</v>
      </c>
      <c r="D816" t="s">
        <v>3</v>
      </c>
      <c r="E816" t="s">
        <v>80</v>
      </c>
      <c r="F816" t="s">
        <v>81</v>
      </c>
      <c r="G816" t="s">
        <v>82</v>
      </c>
      <c r="H816" t="s">
        <v>83</v>
      </c>
      <c r="I816" t="str">
        <f>"Trad IRN"</f>
        <v>Trad IRN</v>
      </c>
      <c r="J816" t="s">
        <v>43</v>
      </c>
      <c r="K816" t="s">
        <v>44</v>
      </c>
      <c r="L816" t="s">
        <v>45</v>
      </c>
      <c r="M816" t="s">
        <v>46</v>
      </c>
      <c r="N816" t="str">
        <f t="shared" si="83"/>
        <v>08/18/2022</v>
      </c>
      <c r="O816" t="str">
        <f t="shared" si="84"/>
        <v>12/31/2500</v>
      </c>
      <c r="P816">
        <v>1</v>
      </c>
      <c r="Q816">
        <v>1</v>
      </c>
      <c r="S816">
        <v>0</v>
      </c>
      <c r="T816">
        <v>1</v>
      </c>
      <c r="U816">
        <v>0</v>
      </c>
      <c r="V816" t="str">
        <f>"Trad IRN"</f>
        <v>Trad IRN</v>
      </c>
      <c r="W816">
        <v>100</v>
      </c>
      <c r="X816" t="s">
        <v>47</v>
      </c>
      <c r="Z816" t="s">
        <v>47</v>
      </c>
      <c r="AB816" t="str">
        <f>"02"</f>
        <v>02</v>
      </c>
      <c r="AC816" t="s">
        <v>48</v>
      </c>
      <c r="AD816" t="s">
        <v>49</v>
      </c>
      <c r="AE816" t="s">
        <v>50</v>
      </c>
      <c r="AF816">
        <v>2</v>
      </c>
      <c r="AG816" t="s">
        <v>56</v>
      </c>
      <c r="AH816" t="str">
        <f>"Trad IRN"</f>
        <v>Trad IRN</v>
      </c>
      <c r="AI816" t="str">
        <f>"Bldg IRN"</f>
        <v>Bldg IRN</v>
      </c>
      <c r="AJ816" t="s">
        <v>48</v>
      </c>
      <c r="AK816" t="s">
        <v>48</v>
      </c>
      <c r="AL816" t="s">
        <v>53</v>
      </c>
      <c r="AM816">
        <v>1113.0999999999999</v>
      </c>
      <c r="AN816">
        <v>1113.0999999999999</v>
      </c>
      <c r="AO816">
        <v>15</v>
      </c>
    </row>
    <row r="817" spans="1:41" x14ac:dyDescent="0.3">
      <c r="A817" t="str">
        <f>"Trad IRN"</f>
        <v>Trad IRN</v>
      </c>
      <c r="B817" t="str">
        <f>"Bldg IRN"</f>
        <v>Bldg IRN</v>
      </c>
      <c r="C817" t="s">
        <v>41</v>
      </c>
      <c r="D817" t="s">
        <v>3</v>
      </c>
      <c r="E817" t="s">
        <v>80</v>
      </c>
      <c r="F817" t="s">
        <v>81</v>
      </c>
      <c r="G817" t="s">
        <v>82</v>
      </c>
      <c r="H817" t="s">
        <v>83</v>
      </c>
      <c r="I817" t="str">
        <f>"Trad IRN"</f>
        <v>Trad IRN</v>
      </c>
      <c r="J817" t="s">
        <v>43</v>
      </c>
      <c r="K817" t="s">
        <v>44</v>
      </c>
      <c r="L817" t="s">
        <v>45</v>
      </c>
      <c r="M817" t="s">
        <v>46</v>
      </c>
      <c r="N817" t="str">
        <f t="shared" si="83"/>
        <v>08/18/2022</v>
      </c>
      <c r="O817" t="str">
        <f t="shared" si="84"/>
        <v>12/31/2500</v>
      </c>
      <c r="P817">
        <v>1</v>
      </c>
      <c r="Q817">
        <v>1</v>
      </c>
      <c r="S817">
        <v>0.83850499999999994</v>
      </c>
      <c r="T817">
        <v>1</v>
      </c>
      <c r="U817">
        <v>0</v>
      </c>
      <c r="V817" t="str">
        <f>"Trad IRN"</f>
        <v>Trad IRN</v>
      </c>
      <c r="W817">
        <v>100</v>
      </c>
      <c r="X817" t="s">
        <v>47</v>
      </c>
      <c r="Z817" t="s">
        <v>47</v>
      </c>
      <c r="AB817" t="str">
        <f>"03"</f>
        <v>03</v>
      </c>
      <c r="AC817" t="s">
        <v>48</v>
      </c>
      <c r="AD817" t="s">
        <v>49</v>
      </c>
      <c r="AE817" t="s">
        <v>50</v>
      </c>
      <c r="AF817">
        <v>0</v>
      </c>
      <c r="AG817" t="s">
        <v>56</v>
      </c>
      <c r="AH817" t="str">
        <f>"Trad IRN"</f>
        <v>Trad IRN</v>
      </c>
      <c r="AI817" t="str">
        <f>"Bldg IRN"</f>
        <v>Bldg IRN</v>
      </c>
      <c r="AJ817" t="s">
        <v>48</v>
      </c>
      <c r="AK817" t="s">
        <v>48</v>
      </c>
      <c r="AL817" t="s">
        <v>53</v>
      </c>
      <c r="AM817">
        <v>1113.0999999999999</v>
      </c>
      <c r="AN817">
        <v>1113.0999999999999</v>
      </c>
      <c r="AO817">
        <v>15</v>
      </c>
    </row>
    <row r="818" spans="1:41" x14ac:dyDescent="0.3">
      <c r="A818" t="str">
        <f>"Trad IRN"</f>
        <v>Trad IRN</v>
      </c>
      <c r="B818" t="str">
        <f>"Bldg IRN"</f>
        <v>Bldg IRN</v>
      </c>
      <c r="C818" t="s">
        <v>41</v>
      </c>
      <c r="D818" t="s">
        <v>3</v>
      </c>
      <c r="E818" t="s">
        <v>80</v>
      </c>
      <c r="F818" t="s">
        <v>81</v>
      </c>
      <c r="G818" t="s">
        <v>82</v>
      </c>
      <c r="H818" t="s">
        <v>83</v>
      </c>
      <c r="I818" t="str">
        <f>"Trad IRN"</f>
        <v>Trad IRN</v>
      </c>
      <c r="J818" t="s">
        <v>43</v>
      </c>
      <c r="K818" t="s">
        <v>44</v>
      </c>
      <c r="L818" t="s">
        <v>45</v>
      </c>
      <c r="M818" t="s">
        <v>46</v>
      </c>
      <c r="N818" t="str">
        <f t="shared" si="83"/>
        <v>08/18/2022</v>
      </c>
      <c r="O818" t="str">
        <f t="shared" si="84"/>
        <v>12/31/2500</v>
      </c>
      <c r="P818">
        <v>1</v>
      </c>
      <c r="Q818">
        <v>1</v>
      </c>
      <c r="S818">
        <v>1</v>
      </c>
      <c r="T818">
        <v>1</v>
      </c>
      <c r="U818">
        <v>0</v>
      </c>
      <c r="V818" t="str">
        <f>"Trad IRN"</f>
        <v>Trad IRN</v>
      </c>
      <c r="W818">
        <v>100</v>
      </c>
      <c r="X818" t="s">
        <v>47</v>
      </c>
      <c r="Z818" t="s">
        <v>47</v>
      </c>
      <c r="AB818" t="str">
        <f>"03"</f>
        <v>03</v>
      </c>
      <c r="AC818" t="s">
        <v>48</v>
      </c>
      <c r="AD818" t="s">
        <v>49</v>
      </c>
      <c r="AE818" t="s">
        <v>50</v>
      </c>
      <c r="AF818">
        <v>0</v>
      </c>
      <c r="AG818" t="s">
        <v>56</v>
      </c>
      <c r="AH818" t="str">
        <f>"Trad IRN"</f>
        <v>Trad IRN</v>
      </c>
      <c r="AI818" t="str">
        <f>"Bldg IRN"</f>
        <v>Bldg IRN</v>
      </c>
      <c r="AJ818" t="s">
        <v>48</v>
      </c>
      <c r="AK818" t="s">
        <v>48</v>
      </c>
      <c r="AL818" t="s">
        <v>53</v>
      </c>
      <c r="AM818">
        <v>1113.0999999999999</v>
      </c>
      <c r="AN818">
        <v>1113.0999999999999</v>
      </c>
      <c r="AO818">
        <v>15</v>
      </c>
    </row>
    <row r="819" spans="1:41" x14ac:dyDescent="0.3">
      <c r="A819" t="str">
        <f>"Trad IRN"</f>
        <v>Trad IRN</v>
      </c>
      <c r="B819" t="str">
        <f>"Bldg IRN"</f>
        <v>Bldg IRN</v>
      </c>
      <c r="C819" t="s">
        <v>41</v>
      </c>
      <c r="D819" t="s">
        <v>3</v>
      </c>
      <c r="E819" t="s">
        <v>80</v>
      </c>
      <c r="F819" t="s">
        <v>81</v>
      </c>
      <c r="G819" t="s">
        <v>82</v>
      </c>
      <c r="H819" t="s">
        <v>83</v>
      </c>
      <c r="I819" t="str">
        <f>"Trad IRN"</f>
        <v>Trad IRN</v>
      </c>
      <c r="J819" t="s">
        <v>43</v>
      </c>
      <c r="K819" t="s">
        <v>44</v>
      </c>
      <c r="L819" t="s">
        <v>45</v>
      </c>
      <c r="M819" t="s">
        <v>46</v>
      </c>
      <c r="N819" t="str">
        <f t="shared" si="83"/>
        <v>08/18/2022</v>
      </c>
      <c r="O819" t="str">
        <f>"08/22/2022"</f>
        <v>08/22/2022</v>
      </c>
      <c r="P819">
        <v>1.7302999999999999E-2</v>
      </c>
      <c r="Q819">
        <v>1.7302999999999999E-2</v>
      </c>
      <c r="R819">
        <v>1.7302999999999999E-2</v>
      </c>
      <c r="S819">
        <v>0</v>
      </c>
      <c r="T819">
        <v>1.7302999999999999E-2</v>
      </c>
      <c r="U819">
        <v>0</v>
      </c>
      <c r="V819" t="str">
        <f>"Trad IRN"</f>
        <v>Trad IRN</v>
      </c>
      <c r="W819">
        <v>100</v>
      </c>
      <c r="X819" t="s">
        <v>47</v>
      </c>
      <c r="Z819" t="s">
        <v>47</v>
      </c>
      <c r="AB819" t="str">
        <f>"05"</f>
        <v>05</v>
      </c>
      <c r="AC819" t="str">
        <f>"15"</f>
        <v>15</v>
      </c>
      <c r="AD819" t="str">
        <f>"2"</f>
        <v>2</v>
      </c>
      <c r="AE819" t="s">
        <v>50</v>
      </c>
      <c r="AF819">
        <v>0</v>
      </c>
      <c r="AG819" t="s">
        <v>56</v>
      </c>
      <c r="AH819" t="str">
        <f>"Trad IRN"</f>
        <v>Trad IRN</v>
      </c>
      <c r="AI819" t="str">
        <f>"Bldg IRN"</f>
        <v>Bldg IRN</v>
      </c>
      <c r="AJ819" t="s">
        <v>48</v>
      </c>
      <c r="AK819" t="s">
        <v>48</v>
      </c>
      <c r="AL819" t="s">
        <v>53</v>
      </c>
      <c r="AM819">
        <v>19.260000000000002</v>
      </c>
      <c r="AN819">
        <v>1113.0999999999999</v>
      </c>
      <c r="AO819">
        <v>15</v>
      </c>
    </row>
    <row r="820" spans="1:41" x14ac:dyDescent="0.3">
      <c r="A820" t="str">
        <f>"Trad IRN"</f>
        <v>Trad IRN</v>
      </c>
      <c r="B820" t="str">
        <f>"Bldg IRN"</f>
        <v>Bldg IRN</v>
      </c>
      <c r="C820" t="s">
        <v>41</v>
      </c>
      <c r="D820" t="s">
        <v>3</v>
      </c>
      <c r="E820" t="s">
        <v>80</v>
      </c>
      <c r="F820" t="s">
        <v>81</v>
      </c>
      <c r="G820" t="s">
        <v>82</v>
      </c>
      <c r="H820" t="s">
        <v>83</v>
      </c>
      <c r="I820" t="str">
        <f>"Trad IRN"</f>
        <v>Trad IRN</v>
      </c>
      <c r="J820" t="s">
        <v>43</v>
      </c>
      <c r="K820" t="s">
        <v>44</v>
      </c>
      <c r="L820" t="s">
        <v>45</v>
      </c>
      <c r="M820" t="s">
        <v>46</v>
      </c>
      <c r="N820" t="str">
        <f>"08/23/2022"</f>
        <v>08/23/2022</v>
      </c>
      <c r="O820" t="str">
        <f>"10/06/2022"</f>
        <v>10/06/2022</v>
      </c>
      <c r="P820">
        <v>0.167263</v>
      </c>
      <c r="Q820">
        <v>0.167263</v>
      </c>
      <c r="R820">
        <v>0.167263</v>
      </c>
      <c r="S820">
        <v>0</v>
      </c>
      <c r="T820">
        <v>0.167263</v>
      </c>
      <c r="U820">
        <v>0</v>
      </c>
      <c r="V820" t="str">
        <f>"Trad IRN"</f>
        <v>Trad IRN</v>
      </c>
      <c r="W820">
        <v>100</v>
      </c>
      <c r="X820" t="s">
        <v>47</v>
      </c>
      <c r="Z820" t="s">
        <v>47</v>
      </c>
      <c r="AB820" t="str">
        <f>"05"</f>
        <v>05</v>
      </c>
      <c r="AC820" t="str">
        <f>"15"</f>
        <v>15</v>
      </c>
      <c r="AD820" t="str">
        <f>"2"</f>
        <v>2</v>
      </c>
      <c r="AE820" t="s">
        <v>55</v>
      </c>
      <c r="AF820">
        <v>0</v>
      </c>
      <c r="AG820" t="s">
        <v>56</v>
      </c>
      <c r="AH820" t="str">
        <f>"Trad IRN"</f>
        <v>Trad IRN</v>
      </c>
      <c r="AI820" t="str">
        <f>"Bldg IRN"</f>
        <v>Bldg IRN</v>
      </c>
      <c r="AJ820" t="s">
        <v>48</v>
      </c>
      <c r="AK820" t="s">
        <v>48</v>
      </c>
      <c r="AL820" t="s">
        <v>53</v>
      </c>
      <c r="AM820">
        <v>186.18</v>
      </c>
      <c r="AN820">
        <v>1113.0999999999999</v>
      </c>
      <c r="AO820">
        <v>15</v>
      </c>
    </row>
    <row r="821" spans="1:41" x14ac:dyDescent="0.3">
      <c r="A821" t="str">
        <f>"Trad IRN"</f>
        <v>Trad IRN</v>
      </c>
      <c r="B821" t="str">
        <f>"Bldg IRN"</f>
        <v>Bldg IRN</v>
      </c>
      <c r="C821" t="s">
        <v>41</v>
      </c>
      <c r="D821" t="s">
        <v>3</v>
      </c>
      <c r="E821" t="s">
        <v>80</v>
      </c>
      <c r="F821" t="s">
        <v>81</v>
      </c>
      <c r="G821" t="s">
        <v>82</v>
      </c>
      <c r="H821" t="s">
        <v>83</v>
      </c>
      <c r="I821" t="str">
        <f>"Trad IRN"</f>
        <v>Trad IRN</v>
      </c>
      <c r="J821" t="s">
        <v>43</v>
      </c>
      <c r="K821" t="s">
        <v>44</v>
      </c>
      <c r="L821" t="s">
        <v>45</v>
      </c>
      <c r="M821" t="s">
        <v>46</v>
      </c>
      <c r="N821" t="str">
        <f>"10/07/2022"</f>
        <v>10/07/2022</v>
      </c>
      <c r="O821" t="str">
        <f t="shared" ref="O821:O852" si="85">"12/31/2500"</f>
        <v>12/31/2500</v>
      </c>
      <c r="P821">
        <v>0.81543399999999999</v>
      </c>
      <c r="Q821">
        <v>0.81543399999999999</v>
      </c>
      <c r="R821">
        <v>0.81543399999999999</v>
      </c>
      <c r="S821">
        <v>0</v>
      </c>
      <c r="T821">
        <v>0.81543399999999999</v>
      </c>
      <c r="U821">
        <v>0</v>
      </c>
      <c r="V821" t="str">
        <f>"Trad IRN"</f>
        <v>Trad IRN</v>
      </c>
      <c r="W821">
        <v>100</v>
      </c>
      <c r="X821" t="s">
        <v>47</v>
      </c>
      <c r="Z821" t="s">
        <v>47</v>
      </c>
      <c r="AB821" t="str">
        <f>"05"</f>
        <v>05</v>
      </c>
      <c r="AC821" t="str">
        <f>"12"</f>
        <v>12</v>
      </c>
      <c r="AD821" t="str">
        <f>"6"</f>
        <v>6</v>
      </c>
      <c r="AE821" t="s">
        <v>55</v>
      </c>
      <c r="AF821">
        <v>0</v>
      </c>
      <c r="AG821" t="s">
        <v>56</v>
      </c>
      <c r="AH821" t="str">
        <f>"Trad IRN"</f>
        <v>Trad IRN</v>
      </c>
      <c r="AI821" t="str">
        <f>"Bldg IRN"</f>
        <v>Bldg IRN</v>
      </c>
      <c r="AJ821" t="s">
        <v>48</v>
      </c>
      <c r="AK821" t="s">
        <v>48</v>
      </c>
      <c r="AL821" t="s">
        <v>53</v>
      </c>
      <c r="AM821">
        <v>907.66</v>
      </c>
      <c r="AN821">
        <v>1113.0999999999999</v>
      </c>
      <c r="AO821">
        <v>15</v>
      </c>
    </row>
    <row r="822" spans="1:41" x14ac:dyDescent="0.3">
      <c r="A822" t="str">
        <f>"Trad IRN"</f>
        <v>Trad IRN</v>
      </c>
      <c r="B822" t="str">
        <f>"Bldg IRN"</f>
        <v>Bldg IRN</v>
      </c>
      <c r="C822" t="s">
        <v>41</v>
      </c>
      <c r="D822" t="s">
        <v>3</v>
      </c>
      <c r="E822" t="s">
        <v>80</v>
      </c>
      <c r="F822" t="s">
        <v>81</v>
      </c>
      <c r="G822" t="s">
        <v>82</v>
      </c>
      <c r="H822" t="s">
        <v>83</v>
      </c>
      <c r="I822" t="str">
        <f>"Trad IRN"</f>
        <v>Trad IRN</v>
      </c>
      <c r="J822" t="s">
        <v>43</v>
      </c>
      <c r="K822" t="s">
        <v>44</v>
      </c>
      <c r="L822" t="s">
        <v>45</v>
      </c>
      <c r="M822" t="s">
        <v>46</v>
      </c>
      <c r="N822" t="str">
        <f t="shared" ref="N822:N853" si="86">"08/18/2022"</f>
        <v>08/18/2022</v>
      </c>
      <c r="O822" t="str">
        <f t="shared" si="85"/>
        <v>12/31/2500</v>
      </c>
      <c r="P822">
        <v>1</v>
      </c>
      <c r="Q822">
        <v>1</v>
      </c>
      <c r="S822">
        <v>0</v>
      </c>
      <c r="T822">
        <v>1</v>
      </c>
      <c r="U822">
        <v>0</v>
      </c>
      <c r="V822" t="str">
        <f>"Trad IRN"</f>
        <v>Trad IRN</v>
      </c>
      <c r="W822">
        <v>100</v>
      </c>
      <c r="X822" t="s">
        <v>47</v>
      </c>
      <c r="Z822" t="s">
        <v>47</v>
      </c>
      <c r="AB822" t="str">
        <f>"04"</f>
        <v>04</v>
      </c>
      <c r="AC822" t="s">
        <v>48</v>
      </c>
      <c r="AD822" t="s">
        <v>49</v>
      </c>
      <c r="AE822" t="s">
        <v>55</v>
      </c>
      <c r="AF822">
        <v>0</v>
      </c>
      <c r="AG822" t="s">
        <v>56</v>
      </c>
      <c r="AH822" t="str">
        <f>"Trad IRN"</f>
        <v>Trad IRN</v>
      </c>
      <c r="AI822" t="str">
        <f>"Bldg IRN"</f>
        <v>Bldg IRN</v>
      </c>
      <c r="AJ822" t="s">
        <v>48</v>
      </c>
      <c r="AK822" t="s">
        <v>48</v>
      </c>
      <c r="AL822" t="s">
        <v>53</v>
      </c>
      <c r="AM822">
        <v>1113.0999999999999</v>
      </c>
      <c r="AN822">
        <v>1113.0999999999999</v>
      </c>
      <c r="AO822">
        <v>15</v>
      </c>
    </row>
    <row r="823" spans="1:41" x14ac:dyDescent="0.3">
      <c r="A823" t="str">
        <f>"Trad IRN"</f>
        <v>Trad IRN</v>
      </c>
      <c r="B823" t="str">
        <f>"Bldg IRN"</f>
        <v>Bldg IRN</v>
      </c>
      <c r="C823" t="s">
        <v>41</v>
      </c>
      <c r="D823" t="s">
        <v>3</v>
      </c>
      <c r="E823" t="s">
        <v>80</v>
      </c>
      <c r="F823" t="s">
        <v>81</v>
      </c>
      <c r="G823" t="s">
        <v>82</v>
      </c>
      <c r="H823" t="s">
        <v>83</v>
      </c>
      <c r="I823" t="str">
        <f>"Trad IRN"</f>
        <v>Trad IRN</v>
      </c>
      <c r="J823" t="s">
        <v>43</v>
      </c>
      <c r="K823" t="s">
        <v>44</v>
      </c>
      <c r="L823" t="s">
        <v>45</v>
      </c>
      <c r="M823" t="s">
        <v>46</v>
      </c>
      <c r="N823" t="str">
        <f t="shared" si="86"/>
        <v>08/18/2022</v>
      </c>
      <c r="O823" t="str">
        <f t="shared" si="85"/>
        <v>12/31/2500</v>
      </c>
      <c r="P823">
        <v>1</v>
      </c>
      <c r="Q823">
        <v>1</v>
      </c>
      <c r="S823">
        <v>0</v>
      </c>
      <c r="T823">
        <v>1</v>
      </c>
      <c r="U823">
        <v>0</v>
      </c>
      <c r="V823" t="str">
        <f>"Trad IRN"</f>
        <v>Trad IRN</v>
      </c>
      <c r="W823">
        <v>100</v>
      </c>
      <c r="X823" t="s">
        <v>47</v>
      </c>
      <c r="Z823" t="s">
        <v>47</v>
      </c>
      <c r="AB823" t="s">
        <v>57</v>
      </c>
      <c r="AC823" t="s">
        <v>48</v>
      </c>
      <c r="AD823" t="s">
        <v>49</v>
      </c>
      <c r="AE823" t="s">
        <v>50</v>
      </c>
      <c r="AF823">
        <v>0</v>
      </c>
      <c r="AG823" t="s">
        <v>56</v>
      </c>
      <c r="AH823" t="str">
        <f>"Trad IRN"</f>
        <v>Trad IRN</v>
      </c>
      <c r="AI823" t="str">
        <f>"Bldg IRN"</f>
        <v>Bldg IRN</v>
      </c>
      <c r="AJ823" t="s">
        <v>48</v>
      </c>
      <c r="AK823" t="s">
        <v>48</v>
      </c>
      <c r="AL823" t="s">
        <v>53</v>
      </c>
      <c r="AM823">
        <v>1113.0999999999999</v>
      </c>
      <c r="AN823">
        <v>1113.0999999999999</v>
      </c>
      <c r="AO823">
        <v>15</v>
      </c>
    </row>
    <row r="824" spans="1:41" x14ac:dyDescent="0.3">
      <c r="A824" t="str">
        <f>"Trad IRN"</f>
        <v>Trad IRN</v>
      </c>
      <c r="B824" t="str">
        <f>"Bldg IRN"</f>
        <v>Bldg IRN</v>
      </c>
      <c r="C824" t="s">
        <v>41</v>
      </c>
      <c r="D824" t="s">
        <v>3</v>
      </c>
      <c r="E824" t="s">
        <v>80</v>
      </c>
      <c r="F824" t="s">
        <v>81</v>
      </c>
      <c r="G824" t="s">
        <v>82</v>
      </c>
      <c r="H824" t="s">
        <v>83</v>
      </c>
      <c r="I824" t="str">
        <f>"Trad IRN"</f>
        <v>Trad IRN</v>
      </c>
      <c r="J824" t="s">
        <v>43</v>
      </c>
      <c r="K824" t="s">
        <v>44</v>
      </c>
      <c r="L824" t="s">
        <v>45</v>
      </c>
      <c r="M824" t="s">
        <v>46</v>
      </c>
      <c r="N824" t="str">
        <f t="shared" si="86"/>
        <v>08/18/2022</v>
      </c>
      <c r="O824" t="str">
        <f t="shared" si="85"/>
        <v>12/31/2500</v>
      </c>
      <c r="P824">
        <v>1</v>
      </c>
      <c r="Q824">
        <v>1</v>
      </c>
      <c r="R824">
        <v>1</v>
      </c>
      <c r="S824">
        <v>0</v>
      </c>
      <c r="T824">
        <v>1</v>
      </c>
      <c r="U824">
        <v>0</v>
      </c>
      <c r="V824" t="str">
        <f>"Trad IRN"</f>
        <v>Trad IRN</v>
      </c>
      <c r="W824">
        <v>100</v>
      </c>
      <c r="X824" t="s">
        <v>47</v>
      </c>
      <c r="Z824" t="s">
        <v>47</v>
      </c>
      <c r="AB824" t="str">
        <f>"03"</f>
        <v>03</v>
      </c>
      <c r="AC824" t="str">
        <f>"15"</f>
        <v>15</v>
      </c>
      <c r="AD824" t="str">
        <f>"2"</f>
        <v>2</v>
      </c>
      <c r="AE824" t="s">
        <v>50</v>
      </c>
      <c r="AF824">
        <v>0</v>
      </c>
      <c r="AG824" t="s">
        <v>56</v>
      </c>
      <c r="AH824" t="str">
        <f>"Trad IRN"</f>
        <v>Trad IRN</v>
      </c>
      <c r="AI824" t="str">
        <f>"Bldg IRN"</f>
        <v>Bldg IRN</v>
      </c>
      <c r="AJ824" t="s">
        <v>48</v>
      </c>
      <c r="AK824" t="s">
        <v>48</v>
      </c>
      <c r="AL824" t="s">
        <v>53</v>
      </c>
      <c r="AM824">
        <v>1113.0999999999999</v>
      </c>
      <c r="AN824">
        <v>1113.0999999999999</v>
      </c>
      <c r="AO824">
        <v>15</v>
      </c>
    </row>
    <row r="825" spans="1:41" x14ac:dyDescent="0.3">
      <c r="A825" t="str">
        <f>"Trad IRN"</f>
        <v>Trad IRN</v>
      </c>
      <c r="B825" t="str">
        <f>"Bldg IRN"</f>
        <v>Bldg IRN</v>
      </c>
      <c r="C825" t="s">
        <v>41</v>
      </c>
      <c r="D825" t="s">
        <v>3</v>
      </c>
      <c r="E825" t="s">
        <v>80</v>
      </c>
      <c r="F825" t="s">
        <v>81</v>
      </c>
      <c r="G825" t="s">
        <v>82</v>
      </c>
      <c r="H825" t="s">
        <v>83</v>
      </c>
      <c r="I825" t="str">
        <f>"Trad IRN"</f>
        <v>Trad IRN</v>
      </c>
      <c r="J825" t="s">
        <v>43</v>
      </c>
      <c r="K825" t="s">
        <v>44</v>
      </c>
      <c r="L825" t="s">
        <v>45</v>
      </c>
      <c r="M825" t="s">
        <v>46</v>
      </c>
      <c r="N825" t="str">
        <f t="shared" si="86"/>
        <v>08/18/2022</v>
      </c>
      <c r="O825" t="str">
        <f t="shared" si="85"/>
        <v>12/31/2500</v>
      </c>
      <c r="P825">
        <v>1</v>
      </c>
      <c r="Q825">
        <v>1</v>
      </c>
      <c r="S825">
        <v>0</v>
      </c>
      <c r="T825">
        <v>1</v>
      </c>
      <c r="U825">
        <v>0</v>
      </c>
      <c r="V825" t="str">
        <f>"Trad IRN"</f>
        <v>Trad IRN</v>
      </c>
      <c r="W825">
        <v>100</v>
      </c>
      <c r="X825" t="s">
        <v>47</v>
      </c>
      <c r="Z825" t="s">
        <v>47</v>
      </c>
      <c r="AB825" t="str">
        <f>"01"</f>
        <v>01</v>
      </c>
      <c r="AC825" t="s">
        <v>48</v>
      </c>
      <c r="AD825" t="s">
        <v>49</v>
      </c>
      <c r="AE825" t="s">
        <v>50</v>
      </c>
      <c r="AF825">
        <v>0</v>
      </c>
      <c r="AG825" t="s">
        <v>56</v>
      </c>
      <c r="AH825" t="str">
        <f>"Trad IRN"</f>
        <v>Trad IRN</v>
      </c>
      <c r="AI825" t="str">
        <f>"Bldg IRN"</f>
        <v>Bldg IRN</v>
      </c>
      <c r="AJ825" t="s">
        <v>48</v>
      </c>
      <c r="AK825" t="s">
        <v>48</v>
      </c>
      <c r="AL825" t="s">
        <v>53</v>
      </c>
      <c r="AM825">
        <v>1113.0999999999999</v>
      </c>
      <c r="AN825">
        <v>1113.0999999999999</v>
      </c>
      <c r="AO825">
        <v>15</v>
      </c>
    </row>
    <row r="826" spans="1:41" x14ac:dyDescent="0.3">
      <c r="A826" t="str">
        <f>"Trad IRN"</f>
        <v>Trad IRN</v>
      </c>
      <c r="B826" t="str">
        <f>"Bldg IRN"</f>
        <v>Bldg IRN</v>
      </c>
      <c r="C826" t="s">
        <v>41</v>
      </c>
      <c r="D826" t="s">
        <v>3</v>
      </c>
      <c r="E826" t="s">
        <v>80</v>
      </c>
      <c r="F826" t="s">
        <v>81</v>
      </c>
      <c r="G826" t="s">
        <v>82</v>
      </c>
      <c r="H826" t="s">
        <v>83</v>
      </c>
      <c r="I826" t="str">
        <f>"Trad IRN"</f>
        <v>Trad IRN</v>
      </c>
      <c r="J826" t="s">
        <v>43</v>
      </c>
      <c r="K826" t="s">
        <v>44</v>
      </c>
      <c r="L826" t="s">
        <v>45</v>
      </c>
      <c r="M826" t="s">
        <v>46</v>
      </c>
      <c r="N826" t="str">
        <f t="shared" si="86"/>
        <v>08/18/2022</v>
      </c>
      <c r="O826" t="str">
        <f t="shared" si="85"/>
        <v>12/31/2500</v>
      </c>
      <c r="P826">
        <v>1</v>
      </c>
      <c r="Q826">
        <v>1</v>
      </c>
      <c r="S826">
        <v>0</v>
      </c>
      <c r="T826">
        <v>1</v>
      </c>
      <c r="U826">
        <v>0</v>
      </c>
      <c r="V826" t="str">
        <f>"Trad IRN"</f>
        <v>Trad IRN</v>
      </c>
      <c r="W826">
        <v>100</v>
      </c>
      <c r="X826" t="s">
        <v>47</v>
      </c>
      <c r="Z826" t="s">
        <v>47</v>
      </c>
      <c r="AB826" t="str">
        <f>"04"</f>
        <v>04</v>
      </c>
      <c r="AC826" t="s">
        <v>48</v>
      </c>
      <c r="AD826" t="s">
        <v>49</v>
      </c>
      <c r="AE826" t="s">
        <v>55</v>
      </c>
      <c r="AF826">
        <v>0</v>
      </c>
      <c r="AG826" t="s">
        <v>56</v>
      </c>
      <c r="AH826" t="str">
        <f>"Trad IRN"</f>
        <v>Trad IRN</v>
      </c>
      <c r="AI826" t="str">
        <f>"Bldg IRN"</f>
        <v>Bldg IRN</v>
      </c>
      <c r="AJ826" t="s">
        <v>48</v>
      </c>
      <c r="AK826" t="s">
        <v>48</v>
      </c>
      <c r="AL826" t="s">
        <v>53</v>
      </c>
      <c r="AM826">
        <v>1113.0999999999999</v>
      </c>
      <c r="AN826">
        <v>1113.0999999999999</v>
      </c>
      <c r="AO826">
        <v>15</v>
      </c>
    </row>
    <row r="827" spans="1:41" x14ac:dyDescent="0.3">
      <c r="A827" t="str">
        <f>"Trad IRN"</f>
        <v>Trad IRN</v>
      </c>
      <c r="B827" t="str">
        <f>"Bldg IRN"</f>
        <v>Bldg IRN</v>
      </c>
      <c r="C827" t="s">
        <v>41</v>
      </c>
      <c r="D827" t="s">
        <v>3</v>
      </c>
      <c r="E827" t="s">
        <v>80</v>
      </c>
      <c r="F827" t="s">
        <v>81</v>
      </c>
      <c r="G827" t="s">
        <v>82</v>
      </c>
      <c r="H827" t="s">
        <v>83</v>
      </c>
      <c r="I827" t="str">
        <f>"Trad IRN"</f>
        <v>Trad IRN</v>
      </c>
      <c r="J827" t="s">
        <v>43</v>
      </c>
      <c r="K827" t="s">
        <v>44</v>
      </c>
      <c r="L827" t="s">
        <v>45</v>
      </c>
      <c r="M827" t="s">
        <v>46</v>
      </c>
      <c r="N827" t="str">
        <f t="shared" si="86"/>
        <v>08/18/2022</v>
      </c>
      <c r="O827" t="str">
        <f t="shared" si="85"/>
        <v>12/31/2500</v>
      </c>
      <c r="P827">
        <v>1</v>
      </c>
      <c r="Q827">
        <v>1</v>
      </c>
      <c r="S827">
        <v>0</v>
      </c>
      <c r="T827">
        <v>1</v>
      </c>
      <c r="U827">
        <v>0</v>
      </c>
      <c r="V827" t="str">
        <f>"Trad IRN"</f>
        <v>Trad IRN</v>
      </c>
      <c r="W827">
        <v>100</v>
      </c>
      <c r="X827" t="s">
        <v>47</v>
      </c>
      <c r="Z827" t="s">
        <v>47</v>
      </c>
      <c r="AB827" t="str">
        <f>"04"</f>
        <v>04</v>
      </c>
      <c r="AC827" t="s">
        <v>48</v>
      </c>
      <c r="AD827" t="s">
        <v>49</v>
      </c>
      <c r="AE827" t="s">
        <v>50</v>
      </c>
      <c r="AF827">
        <v>0</v>
      </c>
      <c r="AG827" t="s">
        <v>56</v>
      </c>
      <c r="AH827" t="str">
        <f>"Trad IRN"</f>
        <v>Trad IRN</v>
      </c>
      <c r="AI827" t="str">
        <f>"Bldg IRN"</f>
        <v>Bldg IRN</v>
      </c>
      <c r="AJ827" t="s">
        <v>48</v>
      </c>
      <c r="AK827" t="s">
        <v>48</v>
      </c>
      <c r="AL827" t="s">
        <v>53</v>
      </c>
      <c r="AM827">
        <v>1113.0999999999999</v>
      </c>
      <c r="AN827">
        <v>1113.0999999999999</v>
      </c>
      <c r="AO827">
        <v>15</v>
      </c>
    </row>
    <row r="828" spans="1:41" x14ac:dyDescent="0.3">
      <c r="A828" t="str">
        <f>"Trad IRN"</f>
        <v>Trad IRN</v>
      </c>
      <c r="B828" t="str">
        <f>"Bldg IRN"</f>
        <v>Bldg IRN</v>
      </c>
      <c r="C828" t="s">
        <v>41</v>
      </c>
      <c r="D828" t="s">
        <v>3</v>
      </c>
      <c r="E828" t="s">
        <v>80</v>
      </c>
      <c r="F828" t="s">
        <v>81</v>
      </c>
      <c r="G828" t="s">
        <v>82</v>
      </c>
      <c r="H828" t="s">
        <v>83</v>
      </c>
      <c r="I828" t="str">
        <f>"Trad IRN"</f>
        <v>Trad IRN</v>
      </c>
      <c r="J828" t="s">
        <v>43</v>
      </c>
      <c r="K828" t="s">
        <v>44</v>
      </c>
      <c r="L828" t="s">
        <v>45</v>
      </c>
      <c r="M828" t="s">
        <v>46</v>
      </c>
      <c r="N828" t="str">
        <f t="shared" si="86"/>
        <v>08/18/2022</v>
      </c>
      <c r="O828" t="str">
        <f t="shared" si="85"/>
        <v>12/31/2500</v>
      </c>
      <c r="P828">
        <v>1</v>
      </c>
      <c r="Q828">
        <v>1</v>
      </c>
      <c r="S828">
        <v>0</v>
      </c>
      <c r="T828">
        <v>1</v>
      </c>
      <c r="U828">
        <v>0</v>
      </c>
      <c r="V828" t="str">
        <f>"Trad IRN"</f>
        <v>Trad IRN</v>
      </c>
      <c r="W828">
        <v>100</v>
      </c>
      <c r="X828" t="s">
        <v>47</v>
      </c>
      <c r="Z828" t="s">
        <v>47</v>
      </c>
      <c r="AB828" t="str">
        <f>"01"</f>
        <v>01</v>
      </c>
      <c r="AC828" t="s">
        <v>48</v>
      </c>
      <c r="AD828" t="s">
        <v>49</v>
      </c>
      <c r="AE828" t="s">
        <v>50</v>
      </c>
      <c r="AF828">
        <v>0</v>
      </c>
      <c r="AG828" t="s">
        <v>56</v>
      </c>
      <c r="AH828" t="str">
        <f>"Trad IRN"</f>
        <v>Trad IRN</v>
      </c>
      <c r="AI828" t="str">
        <f>"Bldg IRN"</f>
        <v>Bldg IRN</v>
      </c>
      <c r="AJ828" t="s">
        <v>48</v>
      </c>
      <c r="AK828" t="s">
        <v>48</v>
      </c>
      <c r="AL828" t="s">
        <v>53</v>
      </c>
      <c r="AM828">
        <v>1113.0999999999999</v>
      </c>
      <c r="AN828">
        <v>1113.0999999999999</v>
      </c>
      <c r="AO828">
        <v>15</v>
      </c>
    </row>
    <row r="829" spans="1:41" x14ac:dyDescent="0.3">
      <c r="A829" t="str">
        <f>"Trad IRN"</f>
        <v>Trad IRN</v>
      </c>
      <c r="B829" t="str">
        <f>"Bldg IRN"</f>
        <v>Bldg IRN</v>
      </c>
      <c r="C829" t="s">
        <v>41</v>
      </c>
      <c r="D829" t="s">
        <v>3</v>
      </c>
      <c r="E829" t="s">
        <v>80</v>
      </c>
      <c r="F829" t="s">
        <v>81</v>
      </c>
      <c r="G829" t="s">
        <v>82</v>
      </c>
      <c r="H829" t="s">
        <v>83</v>
      </c>
      <c r="I829" t="str">
        <f>"Trad IRN"</f>
        <v>Trad IRN</v>
      </c>
      <c r="J829" t="s">
        <v>43</v>
      </c>
      <c r="K829" t="s">
        <v>44</v>
      </c>
      <c r="L829" t="s">
        <v>45</v>
      </c>
      <c r="M829" t="s">
        <v>46</v>
      </c>
      <c r="N829" t="str">
        <f t="shared" si="86"/>
        <v>08/18/2022</v>
      </c>
      <c r="O829" t="str">
        <f t="shared" si="85"/>
        <v>12/31/2500</v>
      </c>
      <c r="P829">
        <v>1</v>
      </c>
      <c r="Q829">
        <v>1</v>
      </c>
      <c r="S829">
        <v>0</v>
      </c>
      <c r="T829">
        <v>1</v>
      </c>
      <c r="U829">
        <v>0</v>
      </c>
      <c r="V829" t="str">
        <f>"Trad IRN"</f>
        <v>Trad IRN</v>
      </c>
      <c r="W829">
        <v>100</v>
      </c>
      <c r="X829" t="s">
        <v>47</v>
      </c>
      <c r="Z829" t="s">
        <v>47</v>
      </c>
      <c r="AB829" t="str">
        <f>"05"</f>
        <v>05</v>
      </c>
      <c r="AC829" t="s">
        <v>48</v>
      </c>
      <c r="AD829" t="s">
        <v>49</v>
      </c>
      <c r="AE829" t="s">
        <v>50</v>
      </c>
      <c r="AF829">
        <v>0</v>
      </c>
      <c r="AG829" t="s">
        <v>56</v>
      </c>
      <c r="AH829" t="str">
        <f>"Trad IRN"</f>
        <v>Trad IRN</v>
      </c>
      <c r="AI829" t="str">
        <f>"Bldg IRN"</f>
        <v>Bldg IRN</v>
      </c>
      <c r="AJ829" t="s">
        <v>48</v>
      </c>
      <c r="AK829" t="s">
        <v>48</v>
      </c>
      <c r="AL829" t="s">
        <v>53</v>
      </c>
      <c r="AM829">
        <v>1113.0999999999999</v>
      </c>
      <c r="AN829">
        <v>1113.0999999999999</v>
      </c>
      <c r="AO829">
        <v>15</v>
      </c>
    </row>
    <row r="830" spans="1:41" x14ac:dyDescent="0.3">
      <c r="A830" t="str">
        <f>"Trad IRN"</f>
        <v>Trad IRN</v>
      </c>
      <c r="B830" t="str">
        <f>"Bldg IRN"</f>
        <v>Bldg IRN</v>
      </c>
      <c r="C830" t="s">
        <v>41</v>
      </c>
      <c r="D830" t="s">
        <v>3</v>
      </c>
      <c r="E830" t="s">
        <v>80</v>
      </c>
      <c r="F830" t="s">
        <v>81</v>
      </c>
      <c r="G830" t="s">
        <v>82</v>
      </c>
      <c r="H830" t="s">
        <v>83</v>
      </c>
      <c r="I830" t="str">
        <f>"Trad IRN"</f>
        <v>Trad IRN</v>
      </c>
      <c r="J830" t="s">
        <v>43</v>
      </c>
      <c r="K830" t="s">
        <v>44</v>
      </c>
      <c r="L830" t="s">
        <v>45</v>
      </c>
      <c r="M830" t="s">
        <v>46</v>
      </c>
      <c r="N830" t="str">
        <f t="shared" si="86"/>
        <v>08/18/2022</v>
      </c>
      <c r="O830" t="str">
        <f t="shared" si="85"/>
        <v>12/31/2500</v>
      </c>
      <c r="P830">
        <v>1</v>
      </c>
      <c r="Q830">
        <v>1</v>
      </c>
      <c r="S830">
        <v>0</v>
      </c>
      <c r="T830">
        <v>1</v>
      </c>
      <c r="U830">
        <v>0</v>
      </c>
      <c r="V830" t="str">
        <f>"Trad IRN"</f>
        <v>Trad IRN</v>
      </c>
      <c r="W830">
        <v>100</v>
      </c>
      <c r="X830" t="s">
        <v>47</v>
      </c>
      <c r="Z830" t="s">
        <v>47</v>
      </c>
      <c r="AB830" t="s">
        <v>57</v>
      </c>
      <c r="AC830" t="s">
        <v>48</v>
      </c>
      <c r="AD830" t="s">
        <v>49</v>
      </c>
      <c r="AE830" t="s">
        <v>50</v>
      </c>
      <c r="AF830">
        <v>0</v>
      </c>
      <c r="AG830" t="s">
        <v>56</v>
      </c>
      <c r="AH830" t="str">
        <f>"Trad IRN"</f>
        <v>Trad IRN</v>
      </c>
      <c r="AI830" t="str">
        <f>"Bldg IRN"</f>
        <v>Bldg IRN</v>
      </c>
      <c r="AJ830" t="s">
        <v>48</v>
      </c>
      <c r="AK830" t="s">
        <v>48</v>
      </c>
      <c r="AL830" t="s">
        <v>53</v>
      </c>
      <c r="AM830">
        <v>1113.0999999999999</v>
      </c>
      <c r="AN830">
        <v>1113.0999999999999</v>
      </c>
      <c r="AO830">
        <v>15</v>
      </c>
    </row>
    <row r="831" spans="1:41" x14ac:dyDescent="0.3">
      <c r="A831" t="str">
        <f>"Trad IRN"</f>
        <v>Trad IRN</v>
      </c>
      <c r="B831" t="str">
        <f>"Bldg IRN"</f>
        <v>Bldg IRN</v>
      </c>
      <c r="C831" t="s">
        <v>41</v>
      </c>
      <c r="D831" t="s">
        <v>3</v>
      </c>
      <c r="E831" t="s">
        <v>80</v>
      </c>
      <c r="F831" t="s">
        <v>81</v>
      </c>
      <c r="G831" t="s">
        <v>82</v>
      </c>
      <c r="H831" t="s">
        <v>83</v>
      </c>
      <c r="I831" t="str">
        <f>"Trad IRN"</f>
        <v>Trad IRN</v>
      </c>
      <c r="J831" t="s">
        <v>43</v>
      </c>
      <c r="K831" t="s">
        <v>44</v>
      </c>
      <c r="L831" t="s">
        <v>45</v>
      </c>
      <c r="M831" t="s">
        <v>46</v>
      </c>
      <c r="N831" t="str">
        <f t="shared" si="86"/>
        <v>08/18/2022</v>
      </c>
      <c r="O831" t="str">
        <f t="shared" si="85"/>
        <v>12/31/2500</v>
      </c>
      <c r="P831">
        <v>1</v>
      </c>
      <c r="Q831">
        <v>1</v>
      </c>
      <c r="S831">
        <v>1</v>
      </c>
      <c r="T831">
        <v>1</v>
      </c>
      <c r="U831">
        <v>0</v>
      </c>
      <c r="V831" t="str">
        <f>"Trad IRN"</f>
        <v>Trad IRN</v>
      </c>
      <c r="W831">
        <v>100</v>
      </c>
      <c r="X831" t="s">
        <v>47</v>
      </c>
      <c r="Z831" t="s">
        <v>47</v>
      </c>
      <c r="AB831" t="str">
        <f>"04"</f>
        <v>04</v>
      </c>
      <c r="AC831" t="s">
        <v>48</v>
      </c>
      <c r="AD831" t="s">
        <v>49</v>
      </c>
      <c r="AE831" t="s">
        <v>50</v>
      </c>
      <c r="AF831">
        <v>0</v>
      </c>
      <c r="AG831" t="s">
        <v>56</v>
      </c>
      <c r="AH831" t="str">
        <f>"Trad IRN"</f>
        <v>Trad IRN</v>
      </c>
      <c r="AI831" t="str">
        <f>"Bldg IRN"</f>
        <v>Bldg IRN</v>
      </c>
      <c r="AJ831" t="s">
        <v>48</v>
      </c>
      <c r="AK831" t="s">
        <v>48</v>
      </c>
      <c r="AL831" t="s">
        <v>53</v>
      </c>
      <c r="AM831">
        <v>1113.0999999999999</v>
      </c>
      <c r="AN831">
        <v>1113.0999999999999</v>
      </c>
      <c r="AO831">
        <v>15</v>
      </c>
    </row>
    <row r="832" spans="1:41" x14ac:dyDescent="0.3">
      <c r="A832" t="str">
        <f>"Trad IRN"</f>
        <v>Trad IRN</v>
      </c>
      <c r="B832" t="str">
        <f>"Bldg IRN"</f>
        <v>Bldg IRN</v>
      </c>
      <c r="C832" t="s">
        <v>41</v>
      </c>
      <c r="D832" t="s">
        <v>3</v>
      </c>
      <c r="E832" t="s">
        <v>80</v>
      </c>
      <c r="F832" t="s">
        <v>81</v>
      </c>
      <c r="G832" t="s">
        <v>82</v>
      </c>
      <c r="H832" t="s">
        <v>83</v>
      </c>
      <c r="I832" t="str">
        <f>"Trad IRN"</f>
        <v>Trad IRN</v>
      </c>
      <c r="J832" t="s">
        <v>43</v>
      </c>
      <c r="K832" t="s">
        <v>44</v>
      </c>
      <c r="L832" t="s">
        <v>45</v>
      </c>
      <c r="M832" t="s">
        <v>46</v>
      </c>
      <c r="N832" t="str">
        <f t="shared" si="86"/>
        <v>08/18/2022</v>
      </c>
      <c r="O832" t="str">
        <f t="shared" si="85"/>
        <v>12/31/2500</v>
      </c>
      <c r="P832">
        <v>1</v>
      </c>
      <c r="Q832">
        <v>1</v>
      </c>
      <c r="S832">
        <v>0</v>
      </c>
      <c r="T832">
        <v>1</v>
      </c>
      <c r="U832">
        <v>0</v>
      </c>
      <c r="V832" t="str">
        <f>"Trad IRN"</f>
        <v>Trad IRN</v>
      </c>
      <c r="W832">
        <v>100</v>
      </c>
      <c r="X832" t="s">
        <v>47</v>
      </c>
      <c r="Z832" t="s">
        <v>47</v>
      </c>
      <c r="AB832" t="s">
        <v>57</v>
      </c>
      <c r="AC832" t="s">
        <v>48</v>
      </c>
      <c r="AD832" t="s">
        <v>49</v>
      </c>
      <c r="AE832" t="s">
        <v>50</v>
      </c>
      <c r="AF832">
        <v>0</v>
      </c>
      <c r="AG832" t="s">
        <v>56</v>
      </c>
      <c r="AH832" t="str">
        <f>"Trad IRN"</f>
        <v>Trad IRN</v>
      </c>
      <c r="AI832" t="str">
        <f>"Bldg IRN"</f>
        <v>Bldg IRN</v>
      </c>
      <c r="AJ832" t="s">
        <v>48</v>
      </c>
      <c r="AK832" t="s">
        <v>48</v>
      </c>
      <c r="AL832" t="s">
        <v>53</v>
      </c>
      <c r="AM832">
        <v>1113.0999999999999</v>
      </c>
      <c r="AN832">
        <v>1113.0999999999999</v>
      </c>
      <c r="AO832">
        <v>15</v>
      </c>
    </row>
    <row r="833" spans="1:41" x14ac:dyDescent="0.3">
      <c r="A833" t="str">
        <f>"Trad IRN"</f>
        <v>Trad IRN</v>
      </c>
      <c r="B833" t="str">
        <f>"Bldg IRN"</f>
        <v>Bldg IRN</v>
      </c>
      <c r="C833" t="s">
        <v>41</v>
      </c>
      <c r="D833" t="s">
        <v>3</v>
      </c>
      <c r="E833" t="s">
        <v>80</v>
      </c>
      <c r="F833" t="s">
        <v>81</v>
      </c>
      <c r="G833" t="s">
        <v>82</v>
      </c>
      <c r="H833" t="s">
        <v>83</v>
      </c>
      <c r="I833" t="str">
        <f>"Trad IRN"</f>
        <v>Trad IRN</v>
      </c>
      <c r="J833" t="s">
        <v>43</v>
      </c>
      <c r="K833" t="s">
        <v>44</v>
      </c>
      <c r="L833" t="s">
        <v>45</v>
      </c>
      <c r="M833" t="s">
        <v>46</v>
      </c>
      <c r="N833" t="str">
        <f t="shared" si="86"/>
        <v>08/18/2022</v>
      </c>
      <c r="O833" t="str">
        <f t="shared" si="85"/>
        <v>12/31/2500</v>
      </c>
      <c r="P833">
        <v>1</v>
      </c>
      <c r="Q833">
        <v>1</v>
      </c>
      <c r="S833">
        <v>1</v>
      </c>
      <c r="T833">
        <v>1</v>
      </c>
      <c r="U833">
        <v>0</v>
      </c>
      <c r="V833" t="str">
        <f>"Trad IRN"</f>
        <v>Trad IRN</v>
      </c>
      <c r="W833">
        <v>100</v>
      </c>
      <c r="X833" t="s">
        <v>47</v>
      </c>
      <c r="Z833" t="s">
        <v>47</v>
      </c>
      <c r="AB833" t="str">
        <f>"04"</f>
        <v>04</v>
      </c>
      <c r="AC833" t="s">
        <v>48</v>
      </c>
      <c r="AD833" t="s">
        <v>49</v>
      </c>
      <c r="AE833" t="s">
        <v>50</v>
      </c>
      <c r="AF833">
        <v>0</v>
      </c>
      <c r="AG833" t="s">
        <v>56</v>
      </c>
      <c r="AH833" t="str">
        <f>"Trad IRN"</f>
        <v>Trad IRN</v>
      </c>
      <c r="AI833" t="str">
        <f>"Bldg IRN"</f>
        <v>Bldg IRN</v>
      </c>
      <c r="AJ833" t="s">
        <v>48</v>
      </c>
      <c r="AK833" t="s">
        <v>48</v>
      </c>
      <c r="AL833" t="s">
        <v>53</v>
      </c>
      <c r="AM833">
        <v>1113.0999999999999</v>
      </c>
      <c r="AN833">
        <v>1113.0999999999999</v>
      </c>
      <c r="AO833">
        <v>15</v>
      </c>
    </row>
    <row r="834" spans="1:41" x14ac:dyDescent="0.3">
      <c r="A834" t="str">
        <f>"Trad IRN"</f>
        <v>Trad IRN</v>
      </c>
      <c r="B834" t="str">
        <f>"Bldg IRN"</f>
        <v>Bldg IRN</v>
      </c>
      <c r="C834" t="s">
        <v>41</v>
      </c>
      <c r="D834" t="s">
        <v>3</v>
      </c>
      <c r="E834" t="s">
        <v>80</v>
      </c>
      <c r="F834" t="s">
        <v>81</v>
      </c>
      <c r="G834" t="s">
        <v>82</v>
      </c>
      <c r="H834" t="s">
        <v>83</v>
      </c>
      <c r="I834" t="str">
        <f>"Trad IRN"</f>
        <v>Trad IRN</v>
      </c>
      <c r="J834" t="s">
        <v>43</v>
      </c>
      <c r="K834" t="s">
        <v>44</v>
      </c>
      <c r="L834" t="s">
        <v>45</v>
      </c>
      <c r="M834" t="s">
        <v>46</v>
      </c>
      <c r="N834" t="str">
        <f t="shared" si="86"/>
        <v>08/18/2022</v>
      </c>
      <c r="O834" t="str">
        <f t="shared" si="85"/>
        <v>12/31/2500</v>
      </c>
      <c r="P834">
        <v>1</v>
      </c>
      <c r="Q834">
        <v>1</v>
      </c>
      <c r="S834">
        <v>1</v>
      </c>
      <c r="T834">
        <v>1</v>
      </c>
      <c r="U834">
        <v>0</v>
      </c>
      <c r="V834" t="str">
        <f>"Trad IRN"</f>
        <v>Trad IRN</v>
      </c>
      <c r="W834">
        <v>100</v>
      </c>
      <c r="X834" t="s">
        <v>47</v>
      </c>
      <c r="Z834" t="s">
        <v>47</v>
      </c>
      <c r="AB834" t="str">
        <f>"03"</f>
        <v>03</v>
      </c>
      <c r="AC834" t="s">
        <v>48</v>
      </c>
      <c r="AD834" t="s">
        <v>49</v>
      </c>
      <c r="AE834" t="s">
        <v>50</v>
      </c>
      <c r="AF834">
        <v>0</v>
      </c>
      <c r="AG834" t="s">
        <v>56</v>
      </c>
      <c r="AH834" t="str">
        <f>"Trad IRN"</f>
        <v>Trad IRN</v>
      </c>
      <c r="AI834" t="str">
        <f>"Bldg IRN"</f>
        <v>Bldg IRN</v>
      </c>
      <c r="AJ834" t="s">
        <v>48</v>
      </c>
      <c r="AK834" t="s">
        <v>48</v>
      </c>
      <c r="AL834" t="s">
        <v>53</v>
      </c>
      <c r="AM834">
        <v>1113.0999999999999</v>
      </c>
      <c r="AN834">
        <v>1113.0999999999999</v>
      </c>
      <c r="AO834">
        <v>15</v>
      </c>
    </row>
    <row r="835" spans="1:41" x14ac:dyDescent="0.3">
      <c r="A835" t="str">
        <f>"Trad IRN"</f>
        <v>Trad IRN</v>
      </c>
      <c r="B835" t="str">
        <f>"Bldg IRN"</f>
        <v>Bldg IRN</v>
      </c>
      <c r="C835" t="s">
        <v>41</v>
      </c>
      <c r="D835" t="s">
        <v>3</v>
      </c>
      <c r="E835" t="s">
        <v>80</v>
      </c>
      <c r="F835" t="s">
        <v>81</v>
      </c>
      <c r="G835" t="s">
        <v>82</v>
      </c>
      <c r="H835" t="s">
        <v>83</v>
      </c>
      <c r="I835" t="str">
        <f>"Trad IRN"</f>
        <v>Trad IRN</v>
      </c>
      <c r="J835" t="s">
        <v>43</v>
      </c>
      <c r="K835" t="s">
        <v>44</v>
      </c>
      <c r="L835" t="s">
        <v>45</v>
      </c>
      <c r="M835" t="s">
        <v>46</v>
      </c>
      <c r="N835" t="str">
        <f t="shared" si="86"/>
        <v>08/18/2022</v>
      </c>
      <c r="O835" t="str">
        <f t="shared" si="85"/>
        <v>12/31/2500</v>
      </c>
      <c r="P835">
        <v>1</v>
      </c>
      <c r="Q835">
        <v>1</v>
      </c>
      <c r="S835">
        <v>0</v>
      </c>
      <c r="T835">
        <v>1</v>
      </c>
      <c r="U835">
        <v>0</v>
      </c>
      <c r="V835" t="str">
        <f>"Trad IRN"</f>
        <v>Trad IRN</v>
      </c>
      <c r="W835">
        <v>100</v>
      </c>
      <c r="X835" t="s">
        <v>47</v>
      </c>
      <c r="Z835" t="s">
        <v>47</v>
      </c>
      <c r="AB835" t="str">
        <f>"04"</f>
        <v>04</v>
      </c>
      <c r="AC835" t="s">
        <v>48</v>
      </c>
      <c r="AD835" t="s">
        <v>49</v>
      </c>
      <c r="AE835" t="s">
        <v>55</v>
      </c>
      <c r="AF835">
        <v>0</v>
      </c>
      <c r="AG835" t="s">
        <v>56</v>
      </c>
      <c r="AH835" t="str">
        <f>"Trad IRN"</f>
        <v>Trad IRN</v>
      </c>
      <c r="AI835" t="str">
        <f>"Bldg IRN"</f>
        <v>Bldg IRN</v>
      </c>
      <c r="AJ835" t="s">
        <v>48</v>
      </c>
      <c r="AK835" t="s">
        <v>48</v>
      </c>
      <c r="AL835" t="s">
        <v>53</v>
      </c>
      <c r="AM835">
        <v>1113.0999999999999</v>
      </c>
      <c r="AN835">
        <v>1113.0999999999999</v>
      </c>
      <c r="AO835">
        <v>15</v>
      </c>
    </row>
    <row r="836" spans="1:41" x14ac:dyDescent="0.3">
      <c r="A836" t="str">
        <f>"Trad IRN"</f>
        <v>Trad IRN</v>
      </c>
      <c r="B836" t="str">
        <f>"Bldg IRN"</f>
        <v>Bldg IRN</v>
      </c>
      <c r="C836" t="s">
        <v>41</v>
      </c>
      <c r="D836" t="s">
        <v>3</v>
      </c>
      <c r="E836" t="s">
        <v>80</v>
      </c>
      <c r="F836" t="s">
        <v>81</v>
      </c>
      <c r="G836" t="s">
        <v>82</v>
      </c>
      <c r="H836" t="s">
        <v>83</v>
      </c>
      <c r="I836" t="str">
        <f>"Trad IRN"</f>
        <v>Trad IRN</v>
      </c>
      <c r="J836" t="s">
        <v>43</v>
      </c>
      <c r="K836" t="s">
        <v>44</v>
      </c>
      <c r="L836" t="s">
        <v>45</v>
      </c>
      <c r="M836" t="s">
        <v>46</v>
      </c>
      <c r="N836" t="str">
        <f t="shared" si="86"/>
        <v>08/18/2022</v>
      </c>
      <c r="O836" t="str">
        <f t="shared" si="85"/>
        <v>12/31/2500</v>
      </c>
      <c r="P836">
        <v>1</v>
      </c>
      <c r="Q836">
        <v>1</v>
      </c>
      <c r="S836">
        <v>0</v>
      </c>
      <c r="T836">
        <v>1</v>
      </c>
      <c r="U836">
        <v>0</v>
      </c>
      <c r="V836" t="str">
        <f>"Trad IRN"</f>
        <v>Trad IRN</v>
      </c>
      <c r="W836">
        <v>100</v>
      </c>
      <c r="X836" t="s">
        <v>47</v>
      </c>
      <c r="Z836" t="s">
        <v>47</v>
      </c>
      <c r="AB836" t="str">
        <f>"02"</f>
        <v>02</v>
      </c>
      <c r="AC836" t="s">
        <v>48</v>
      </c>
      <c r="AD836" t="s">
        <v>49</v>
      </c>
      <c r="AE836" t="s">
        <v>50</v>
      </c>
      <c r="AF836">
        <v>0</v>
      </c>
      <c r="AG836" t="s">
        <v>56</v>
      </c>
      <c r="AH836" t="str">
        <f>"Trad IRN"</f>
        <v>Trad IRN</v>
      </c>
      <c r="AI836" t="str">
        <f>"Bldg IRN"</f>
        <v>Bldg IRN</v>
      </c>
      <c r="AJ836" t="s">
        <v>48</v>
      </c>
      <c r="AK836" t="s">
        <v>48</v>
      </c>
      <c r="AL836" t="s">
        <v>53</v>
      </c>
      <c r="AM836">
        <v>1113.0999999999999</v>
      </c>
      <c r="AN836">
        <v>1113.0999999999999</v>
      </c>
      <c r="AO836">
        <v>15</v>
      </c>
    </row>
    <row r="837" spans="1:41" x14ac:dyDescent="0.3">
      <c r="A837" t="str">
        <f>"Trad IRN"</f>
        <v>Trad IRN</v>
      </c>
      <c r="B837" t="str">
        <f>"Bldg IRN"</f>
        <v>Bldg IRN</v>
      </c>
      <c r="C837" t="s">
        <v>41</v>
      </c>
      <c r="D837" t="s">
        <v>3</v>
      </c>
      <c r="E837" t="s">
        <v>80</v>
      </c>
      <c r="F837" t="s">
        <v>81</v>
      </c>
      <c r="G837" t="s">
        <v>82</v>
      </c>
      <c r="H837" t="s">
        <v>83</v>
      </c>
      <c r="I837" t="str">
        <f>"Trad IRN"</f>
        <v>Trad IRN</v>
      </c>
      <c r="J837" t="s">
        <v>43</v>
      </c>
      <c r="K837" t="s">
        <v>44</v>
      </c>
      <c r="L837" t="s">
        <v>45</v>
      </c>
      <c r="M837" t="s">
        <v>46</v>
      </c>
      <c r="N837" t="str">
        <f t="shared" si="86"/>
        <v>08/18/2022</v>
      </c>
      <c r="O837" t="str">
        <f t="shared" si="85"/>
        <v>12/31/2500</v>
      </c>
      <c r="P837">
        <v>1</v>
      </c>
      <c r="Q837">
        <v>1</v>
      </c>
      <c r="S837">
        <v>0</v>
      </c>
      <c r="T837">
        <v>1</v>
      </c>
      <c r="U837">
        <v>0</v>
      </c>
      <c r="V837" t="s">
        <v>84</v>
      </c>
      <c r="W837">
        <v>100</v>
      </c>
      <c r="X837" t="s">
        <v>47</v>
      </c>
      <c r="Z837" t="s">
        <v>47</v>
      </c>
      <c r="AB837" t="str">
        <f>"03"</f>
        <v>03</v>
      </c>
      <c r="AC837" t="s">
        <v>48</v>
      </c>
      <c r="AD837" t="s">
        <v>49</v>
      </c>
      <c r="AE837" t="s">
        <v>55</v>
      </c>
      <c r="AF837">
        <v>0</v>
      </c>
      <c r="AG837" t="s">
        <v>56</v>
      </c>
      <c r="AH837" t="str">
        <f>"Trad IRN"</f>
        <v>Trad IRN</v>
      </c>
      <c r="AI837" t="str">
        <f>"Bldg IRN"</f>
        <v>Bldg IRN</v>
      </c>
      <c r="AJ837" t="s">
        <v>48</v>
      </c>
      <c r="AK837" t="s">
        <v>48</v>
      </c>
      <c r="AL837" t="s">
        <v>53</v>
      </c>
      <c r="AM837">
        <v>1113.0999999999999</v>
      </c>
      <c r="AN837">
        <v>1113.0999999999999</v>
      </c>
      <c r="AO837">
        <v>15</v>
      </c>
    </row>
    <row r="838" spans="1:41" x14ac:dyDescent="0.3">
      <c r="A838" t="str">
        <f>"Trad IRN"</f>
        <v>Trad IRN</v>
      </c>
      <c r="B838" t="str">
        <f>"Bldg IRN"</f>
        <v>Bldg IRN</v>
      </c>
      <c r="C838" t="s">
        <v>41</v>
      </c>
      <c r="D838" t="s">
        <v>3</v>
      </c>
      <c r="E838" t="s">
        <v>80</v>
      </c>
      <c r="F838" t="s">
        <v>81</v>
      </c>
      <c r="G838" t="s">
        <v>82</v>
      </c>
      <c r="H838" t="s">
        <v>83</v>
      </c>
      <c r="I838" t="str">
        <f>"Trad IRN"</f>
        <v>Trad IRN</v>
      </c>
      <c r="J838" t="s">
        <v>43</v>
      </c>
      <c r="K838" t="s">
        <v>44</v>
      </c>
      <c r="L838" t="s">
        <v>45</v>
      </c>
      <c r="M838" t="s">
        <v>46</v>
      </c>
      <c r="N838" t="str">
        <f t="shared" si="86"/>
        <v>08/18/2022</v>
      </c>
      <c r="O838" t="str">
        <f t="shared" si="85"/>
        <v>12/31/2500</v>
      </c>
      <c r="P838">
        <v>1</v>
      </c>
      <c r="Q838">
        <v>1</v>
      </c>
      <c r="S838">
        <v>0</v>
      </c>
      <c r="T838">
        <v>1</v>
      </c>
      <c r="U838">
        <v>0</v>
      </c>
      <c r="V838" t="str">
        <f>"Trad IRN"</f>
        <v>Trad IRN</v>
      </c>
      <c r="W838">
        <v>100</v>
      </c>
      <c r="X838" t="s">
        <v>47</v>
      </c>
      <c r="Z838" t="s">
        <v>47</v>
      </c>
      <c r="AB838" t="str">
        <f>"02"</f>
        <v>02</v>
      </c>
      <c r="AC838" t="s">
        <v>48</v>
      </c>
      <c r="AD838" t="s">
        <v>49</v>
      </c>
      <c r="AE838" t="s">
        <v>50</v>
      </c>
      <c r="AF838">
        <v>0</v>
      </c>
      <c r="AG838" t="s">
        <v>56</v>
      </c>
      <c r="AH838" t="str">
        <f>"Trad IRN"</f>
        <v>Trad IRN</v>
      </c>
      <c r="AI838" t="str">
        <f>"Bldg IRN"</f>
        <v>Bldg IRN</v>
      </c>
      <c r="AJ838" t="s">
        <v>48</v>
      </c>
      <c r="AK838" t="s">
        <v>48</v>
      </c>
      <c r="AL838" t="s">
        <v>53</v>
      </c>
      <c r="AM838">
        <v>1113.0999999999999</v>
      </c>
      <c r="AN838">
        <v>1113.0999999999999</v>
      </c>
      <c r="AO838">
        <v>15</v>
      </c>
    </row>
    <row r="839" spans="1:41" x14ac:dyDescent="0.3">
      <c r="A839" t="str">
        <f>"Trad IRN"</f>
        <v>Trad IRN</v>
      </c>
      <c r="B839" t="str">
        <f>"Bldg IRN"</f>
        <v>Bldg IRN</v>
      </c>
      <c r="C839" t="s">
        <v>41</v>
      </c>
      <c r="D839" t="s">
        <v>3</v>
      </c>
      <c r="E839" t="s">
        <v>80</v>
      </c>
      <c r="F839" t="s">
        <v>81</v>
      </c>
      <c r="G839" t="s">
        <v>82</v>
      </c>
      <c r="H839" t="s">
        <v>83</v>
      </c>
      <c r="I839" t="str">
        <f>"Trad IRN"</f>
        <v>Trad IRN</v>
      </c>
      <c r="J839" t="s">
        <v>43</v>
      </c>
      <c r="K839" t="s">
        <v>44</v>
      </c>
      <c r="L839" t="s">
        <v>45</v>
      </c>
      <c r="M839" t="s">
        <v>46</v>
      </c>
      <c r="N839" t="str">
        <f t="shared" si="86"/>
        <v>08/18/2022</v>
      </c>
      <c r="O839" t="str">
        <f t="shared" si="85"/>
        <v>12/31/2500</v>
      </c>
      <c r="P839">
        <v>1</v>
      </c>
      <c r="Q839">
        <v>1</v>
      </c>
      <c r="R839">
        <v>1</v>
      </c>
      <c r="S839">
        <v>0</v>
      </c>
      <c r="T839">
        <v>1</v>
      </c>
      <c r="U839">
        <v>0</v>
      </c>
      <c r="V839" t="str">
        <f>"Trad IRN"</f>
        <v>Trad IRN</v>
      </c>
      <c r="W839">
        <v>100</v>
      </c>
      <c r="X839" t="s">
        <v>47</v>
      </c>
      <c r="Z839" t="s">
        <v>47</v>
      </c>
      <c r="AB839" t="str">
        <f>"04"</f>
        <v>04</v>
      </c>
      <c r="AC839" t="str">
        <f>"03"</f>
        <v>03</v>
      </c>
      <c r="AD839" t="str">
        <f>"3"</f>
        <v>3</v>
      </c>
      <c r="AE839" t="s">
        <v>50</v>
      </c>
      <c r="AF839">
        <v>0</v>
      </c>
      <c r="AG839" t="s">
        <v>56</v>
      </c>
      <c r="AH839" t="str">
        <f>"Trad IRN"</f>
        <v>Trad IRN</v>
      </c>
      <c r="AI839" t="str">
        <f>"Bldg IRN"</f>
        <v>Bldg IRN</v>
      </c>
      <c r="AJ839" t="s">
        <v>48</v>
      </c>
      <c r="AK839" t="s">
        <v>48</v>
      </c>
      <c r="AL839" t="s">
        <v>53</v>
      </c>
      <c r="AM839">
        <v>1113.0999999999999</v>
      </c>
      <c r="AN839">
        <v>1113.0999999999999</v>
      </c>
      <c r="AO839">
        <v>15</v>
      </c>
    </row>
    <row r="840" spans="1:41" x14ac:dyDescent="0.3">
      <c r="A840" t="str">
        <f>"Trad IRN"</f>
        <v>Trad IRN</v>
      </c>
      <c r="B840" t="str">
        <f>"Bldg IRN"</f>
        <v>Bldg IRN</v>
      </c>
      <c r="C840" t="s">
        <v>41</v>
      </c>
      <c r="D840" t="s">
        <v>3</v>
      </c>
      <c r="E840" t="s">
        <v>80</v>
      </c>
      <c r="F840" t="s">
        <v>81</v>
      </c>
      <c r="G840" t="s">
        <v>82</v>
      </c>
      <c r="H840" t="s">
        <v>83</v>
      </c>
      <c r="I840" t="str">
        <f>"Trad IRN"</f>
        <v>Trad IRN</v>
      </c>
      <c r="J840" t="s">
        <v>43</v>
      </c>
      <c r="K840" t="s">
        <v>44</v>
      </c>
      <c r="L840" t="s">
        <v>45</v>
      </c>
      <c r="M840" t="s">
        <v>46</v>
      </c>
      <c r="N840" t="str">
        <f t="shared" si="86"/>
        <v>08/18/2022</v>
      </c>
      <c r="O840" t="str">
        <f t="shared" si="85"/>
        <v>12/31/2500</v>
      </c>
      <c r="P840">
        <v>1</v>
      </c>
      <c r="Q840">
        <v>1</v>
      </c>
      <c r="S840">
        <v>0</v>
      </c>
      <c r="T840">
        <v>1</v>
      </c>
      <c r="U840">
        <v>0</v>
      </c>
      <c r="V840" t="str">
        <f>"Trad IRN"</f>
        <v>Trad IRN</v>
      </c>
      <c r="W840">
        <v>100</v>
      </c>
      <c r="X840" t="s">
        <v>47</v>
      </c>
      <c r="Z840" t="s">
        <v>47</v>
      </c>
      <c r="AB840" t="str">
        <f>"02"</f>
        <v>02</v>
      </c>
      <c r="AC840" t="s">
        <v>48</v>
      </c>
      <c r="AD840" t="s">
        <v>49</v>
      </c>
      <c r="AE840" t="s">
        <v>50</v>
      </c>
      <c r="AF840">
        <v>0</v>
      </c>
      <c r="AG840" t="s">
        <v>56</v>
      </c>
      <c r="AH840" t="str">
        <f>"Trad IRN"</f>
        <v>Trad IRN</v>
      </c>
      <c r="AI840" t="str">
        <f>"Bldg IRN"</f>
        <v>Bldg IRN</v>
      </c>
      <c r="AJ840" t="s">
        <v>48</v>
      </c>
      <c r="AK840" t="s">
        <v>48</v>
      </c>
      <c r="AL840" t="s">
        <v>53</v>
      </c>
      <c r="AM840">
        <v>1113.0999999999999</v>
      </c>
      <c r="AN840">
        <v>1113.0999999999999</v>
      </c>
      <c r="AO840">
        <v>15</v>
      </c>
    </row>
    <row r="841" spans="1:41" x14ac:dyDescent="0.3">
      <c r="A841" t="str">
        <f>"Trad IRN"</f>
        <v>Trad IRN</v>
      </c>
      <c r="B841" t="str">
        <f>"Bldg IRN"</f>
        <v>Bldg IRN</v>
      </c>
      <c r="C841" t="s">
        <v>41</v>
      </c>
      <c r="D841" t="s">
        <v>3</v>
      </c>
      <c r="E841" t="s">
        <v>80</v>
      </c>
      <c r="F841" t="s">
        <v>81</v>
      </c>
      <c r="G841" t="s">
        <v>82</v>
      </c>
      <c r="H841" t="s">
        <v>83</v>
      </c>
      <c r="I841" t="str">
        <f>"Trad IRN"</f>
        <v>Trad IRN</v>
      </c>
      <c r="J841" t="s">
        <v>43</v>
      </c>
      <c r="K841" t="s">
        <v>44</v>
      </c>
      <c r="L841" t="s">
        <v>45</v>
      </c>
      <c r="M841" t="s">
        <v>46</v>
      </c>
      <c r="N841" t="str">
        <f t="shared" si="86"/>
        <v>08/18/2022</v>
      </c>
      <c r="O841" t="str">
        <f t="shared" si="85"/>
        <v>12/31/2500</v>
      </c>
      <c r="P841">
        <v>1</v>
      </c>
      <c r="Q841">
        <v>1</v>
      </c>
      <c r="S841">
        <v>0</v>
      </c>
      <c r="T841">
        <v>1</v>
      </c>
      <c r="U841">
        <v>0</v>
      </c>
      <c r="V841" t="str">
        <f>"Trad IRN"</f>
        <v>Trad IRN</v>
      </c>
      <c r="W841">
        <v>100</v>
      </c>
      <c r="X841" t="s">
        <v>47</v>
      </c>
      <c r="Z841" t="s">
        <v>47</v>
      </c>
      <c r="AB841" t="s">
        <v>57</v>
      </c>
      <c r="AC841" t="s">
        <v>48</v>
      </c>
      <c r="AD841" t="s">
        <v>49</v>
      </c>
      <c r="AE841" t="s">
        <v>50</v>
      </c>
      <c r="AF841">
        <v>0</v>
      </c>
      <c r="AG841" t="s">
        <v>56</v>
      </c>
      <c r="AH841" t="str">
        <f>"Trad IRN"</f>
        <v>Trad IRN</v>
      </c>
      <c r="AI841" t="str">
        <f>"Bldg IRN"</f>
        <v>Bldg IRN</v>
      </c>
      <c r="AJ841" t="s">
        <v>48</v>
      </c>
      <c r="AK841" t="s">
        <v>48</v>
      </c>
      <c r="AL841" t="s">
        <v>53</v>
      </c>
      <c r="AM841">
        <v>1113.0999999999999</v>
      </c>
      <c r="AN841">
        <v>1113.0999999999999</v>
      </c>
      <c r="AO841">
        <v>15</v>
      </c>
    </row>
    <row r="842" spans="1:41" x14ac:dyDescent="0.3">
      <c r="A842" t="str">
        <f>"Trad IRN"</f>
        <v>Trad IRN</v>
      </c>
      <c r="B842" t="str">
        <f>"Bldg IRN"</f>
        <v>Bldg IRN</v>
      </c>
      <c r="C842" t="s">
        <v>41</v>
      </c>
      <c r="D842" t="s">
        <v>3</v>
      </c>
      <c r="E842" t="s">
        <v>80</v>
      </c>
      <c r="F842" t="s">
        <v>81</v>
      </c>
      <c r="G842" t="s">
        <v>82</v>
      </c>
      <c r="H842" t="s">
        <v>83</v>
      </c>
      <c r="I842" t="str">
        <f>"Trad IRN"</f>
        <v>Trad IRN</v>
      </c>
      <c r="J842" t="s">
        <v>43</v>
      </c>
      <c r="K842" t="s">
        <v>44</v>
      </c>
      <c r="L842" t="s">
        <v>45</v>
      </c>
      <c r="M842" t="s">
        <v>46</v>
      </c>
      <c r="N842" t="str">
        <f t="shared" si="86"/>
        <v>08/18/2022</v>
      </c>
      <c r="O842" t="str">
        <f t="shared" si="85"/>
        <v>12/31/2500</v>
      </c>
      <c r="P842">
        <v>1</v>
      </c>
      <c r="Q842">
        <v>1</v>
      </c>
      <c r="S842">
        <v>0</v>
      </c>
      <c r="T842">
        <v>1</v>
      </c>
      <c r="U842">
        <v>0</v>
      </c>
      <c r="V842" t="str">
        <f>"Trad IRN"</f>
        <v>Trad IRN</v>
      </c>
      <c r="W842">
        <v>100</v>
      </c>
      <c r="X842" t="s">
        <v>47</v>
      </c>
      <c r="Z842" t="s">
        <v>47</v>
      </c>
      <c r="AB842" t="str">
        <f>"01"</f>
        <v>01</v>
      </c>
      <c r="AC842" t="s">
        <v>48</v>
      </c>
      <c r="AD842" t="s">
        <v>49</v>
      </c>
      <c r="AE842" t="s">
        <v>55</v>
      </c>
      <c r="AF842">
        <v>0</v>
      </c>
      <c r="AG842" t="s">
        <v>56</v>
      </c>
      <c r="AH842" t="str">
        <f>"Trad IRN"</f>
        <v>Trad IRN</v>
      </c>
      <c r="AI842" t="str">
        <f>"Bldg IRN"</f>
        <v>Bldg IRN</v>
      </c>
      <c r="AJ842" t="s">
        <v>48</v>
      </c>
      <c r="AK842" t="s">
        <v>48</v>
      </c>
      <c r="AL842" t="s">
        <v>53</v>
      </c>
      <c r="AM842">
        <v>1113.0999999999999</v>
      </c>
      <c r="AN842">
        <v>1113.0999999999999</v>
      </c>
      <c r="AO842">
        <v>15</v>
      </c>
    </row>
    <row r="843" spans="1:41" x14ac:dyDescent="0.3">
      <c r="A843" t="str">
        <f>"Trad IRN"</f>
        <v>Trad IRN</v>
      </c>
      <c r="B843" t="str">
        <f>"Bldg IRN"</f>
        <v>Bldg IRN</v>
      </c>
      <c r="C843" t="s">
        <v>41</v>
      </c>
      <c r="D843" t="s">
        <v>3</v>
      </c>
      <c r="E843" t="s">
        <v>80</v>
      </c>
      <c r="F843" t="s">
        <v>81</v>
      </c>
      <c r="G843" t="s">
        <v>82</v>
      </c>
      <c r="H843" t="s">
        <v>83</v>
      </c>
      <c r="I843" t="str">
        <f>"Trad IRN"</f>
        <v>Trad IRN</v>
      </c>
      <c r="J843" t="s">
        <v>43</v>
      </c>
      <c r="K843" t="s">
        <v>44</v>
      </c>
      <c r="L843" t="s">
        <v>45</v>
      </c>
      <c r="M843" t="s">
        <v>46</v>
      </c>
      <c r="N843" t="str">
        <f t="shared" si="86"/>
        <v>08/18/2022</v>
      </c>
      <c r="O843" t="str">
        <f t="shared" si="85"/>
        <v>12/31/2500</v>
      </c>
      <c r="P843">
        <v>1</v>
      </c>
      <c r="Q843">
        <v>1</v>
      </c>
      <c r="S843">
        <v>0</v>
      </c>
      <c r="T843">
        <v>1</v>
      </c>
      <c r="U843">
        <v>0</v>
      </c>
      <c r="V843" t="str">
        <f>"Trad IRN"</f>
        <v>Trad IRN</v>
      </c>
      <c r="W843">
        <v>100</v>
      </c>
      <c r="X843" t="s">
        <v>47</v>
      </c>
      <c r="Z843" t="s">
        <v>47</v>
      </c>
      <c r="AB843" t="str">
        <f>"02"</f>
        <v>02</v>
      </c>
      <c r="AC843" t="s">
        <v>48</v>
      </c>
      <c r="AD843" t="s">
        <v>49</v>
      </c>
      <c r="AE843" t="s">
        <v>55</v>
      </c>
      <c r="AF843">
        <v>0</v>
      </c>
      <c r="AG843" t="s">
        <v>56</v>
      </c>
      <c r="AH843" t="str">
        <f>"Trad IRN"</f>
        <v>Trad IRN</v>
      </c>
      <c r="AI843" t="str">
        <f>"Bldg IRN"</f>
        <v>Bldg IRN</v>
      </c>
      <c r="AJ843" t="s">
        <v>48</v>
      </c>
      <c r="AK843" t="s">
        <v>48</v>
      </c>
      <c r="AL843" t="s">
        <v>53</v>
      </c>
      <c r="AM843">
        <v>1113.0999999999999</v>
      </c>
      <c r="AN843">
        <v>1113.0999999999999</v>
      </c>
      <c r="AO843">
        <v>15</v>
      </c>
    </row>
    <row r="844" spans="1:41" x14ac:dyDescent="0.3">
      <c r="A844" t="str">
        <f>"Trad IRN"</f>
        <v>Trad IRN</v>
      </c>
      <c r="B844" t="str">
        <f>"Bldg IRN"</f>
        <v>Bldg IRN</v>
      </c>
      <c r="C844" t="s">
        <v>41</v>
      </c>
      <c r="D844" t="s">
        <v>3</v>
      </c>
      <c r="E844" t="s">
        <v>80</v>
      </c>
      <c r="F844" t="s">
        <v>81</v>
      </c>
      <c r="G844" t="s">
        <v>82</v>
      </c>
      <c r="H844" t="s">
        <v>83</v>
      </c>
      <c r="I844" t="str">
        <f>"Trad IRN"</f>
        <v>Trad IRN</v>
      </c>
      <c r="J844" t="s">
        <v>43</v>
      </c>
      <c r="K844" t="s">
        <v>44</v>
      </c>
      <c r="L844" t="s">
        <v>45</v>
      </c>
      <c r="M844" t="s">
        <v>46</v>
      </c>
      <c r="N844" t="str">
        <f t="shared" si="86"/>
        <v>08/18/2022</v>
      </c>
      <c r="O844" t="str">
        <f t="shared" si="85"/>
        <v>12/31/2500</v>
      </c>
      <c r="P844">
        <v>1</v>
      </c>
      <c r="Q844">
        <v>1</v>
      </c>
      <c r="S844">
        <v>1</v>
      </c>
      <c r="T844">
        <v>1</v>
      </c>
      <c r="U844">
        <v>0</v>
      </c>
      <c r="V844" t="str">
        <f>"Trad IRN"</f>
        <v>Trad IRN</v>
      </c>
      <c r="W844">
        <v>100</v>
      </c>
      <c r="X844" t="s">
        <v>47</v>
      </c>
      <c r="Z844" t="s">
        <v>47</v>
      </c>
      <c r="AB844" t="str">
        <f>"05"</f>
        <v>05</v>
      </c>
      <c r="AC844" t="s">
        <v>48</v>
      </c>
      <c r="AD844" t="s">
        <v>49</v>
      </c>
      <c r="AE844" t="s">
        <v>50</v>
      </c>
      <c r="AF844">
        <v>0</v>
      </c>
      <c r="AG844" t="s">
        <v>56</v>
      </c>
      <c r="AH844" t="str">
        <f>"Trad IRN"</f>
        <v>Trad IRN</v>
      </c>
      <c r="AI844" t="str">
        <f>"Bldg IRN"</f>
        <v>Bldg IRN</v>
      </c>
      <c r="AJ844" t="s">
        <v>48</v>
      </c>
      <c r="AK844" t="s">
        <v>48</v>
      </c>
      <c r="AL844" t="s">
        <v>53</v>
      </c>
      <c r="AM844">
        <v>1113.0999999999999</v>
      </c>
      <c r="AN844">
        <v>1113.0999999999999</v>
      </c>
      <c r="AO844">
        <v>15</v>
      </c>
    </row>
    <row r="845" spans="1:41" x14ac:dyDescent="0.3">
      <c r="A845" t="str">
        <f>"Trad IRN"</f>
        <v>Trad IRN</v>
      </c>
      <c r="B845" t="str">
        <f>"Bldg IRN"</f>
        <v>Bldg IRN</v>
      </c>
      <c r="C845" t="s">
        <v>41</v>
      </c>
      <c r="D845" t="s">
        <v>3</v>
      </c>
      <c r="E845" t="s">
        <v>80</v>
      </c>
      <c r="F845" t="s">
        <v>81</v>
      </c>
      <c r="G845" t="s">
        <v>82</v>
      </c>
      <c r="H845" t="s">
        <v>83</v>
      </c>
      <c r="I845" t="str">
        <f>"Trad IRN"</f>
        <v>Trad IRN</v>
      </c>
      <c r="J845" t="s">
        <v>43</v>
      </c>
      <c r="K845" t="s">
        <v>44</v>
      </c>
      <c r="L845" t="s">
        <v>45</v>
      </c>
      <c r="M845" t="s">
        <v>46</v>
      </c>
      <c r="N845" t="str">
        <f t="shared" si="86"/>
        <v>08/18/2022</v>
      </c>
      <c r="O845" t="str">
        <f t="shared" si="85"/>
        <v>12/31/2500</v>
      </c>
      <c r="P845">
        <v>1</v>
      </c>
      <c r="Q845">
        <v>1</v>
      </c>
      <c r="S845">
        <v>0</v>
      </c>
      <c r="T845">
        <v>1</v>
      </c>
      <c r="U845">
        <v>0</v>
      </c>
      <c r="V845" t="str">
        <f>"Trad IRN"</f>
        <v>Trad IRN</v>
      </c>
      <c r="W845">
        <v>100</v>
      </c>
      <c r="X845" t="s">
        <v>47</v>
      </c>
      <c r="Z845" t="s">
        <v>47</v>
      </c>
      <c r="AB845" t="str">
        <f>"03"</f>
        <v>03</v>
      </c>
      <c r="AC845" t="s">
        <v>48</v>
      </c>
      <c r="AD845" t="s">
        <v>49</v>
      </c>
      <c r="AE845" t="s">
        <v>50</v>
      </c>
      <c r="AF845">
        <v>0</v>
      </c>
      <c r="AG845" t="s">
        <v>56</v>
      </c>
      <c r="AH845" t="str">
        <f>"Trad IRN"</f>
        <v>Trad IRN</v>
      </c>
      <c r="AI845" t="str">
        <f>"Bldg IRN"</f>
        <v>Bldg IRN</v>
      </c>
      <c r="AJ845" t="s">
        <v>48</v>
      </c>
      <c r="AK845" t="s">
        <v>48</v>
      </c>
      <c r="AL845" t="s">
        <v>53</v>
      </c>
      <c r="AM845">
        <v>1113.0999999999999</v>
      </c>
      <c r="AN845">
        <v>1113.0999999999999</v>
      </c>
      <c r="AO845">
        <v>15</v>
      </c>
    </row>
    <row r="846" spans="1:41" x14ac:dyDescent="0.3">
      <c r="A846" t="str">
        <f>"Trad IRN"</f>
        <v>Trad IRN</v>
      </c>
      <c r="B846" t="str">
        <f>"Bldg IRN"</f>
        <v>Bldg IRN</v>
      </c>
      <c r="C846" t="s">
        <v>41</v>
      </c>
      <c r="D846" t="s">
        <v>3</v>
      </c>
      <c r="E846" t="s">
        <v>80</v>
      </c>
      <c r="F846" t="s">
        <v>81</v>
      </c>
      <c r="G846" t="s">
        <v>82</v>
      </c>
      <c r="H846" t="s">
        <v>83</v>
      </c>
      <c r="I846" t="str">
        <f>"Trad IRN"</f>
        <v>Trad IRN</v>
      </c>
      <c r="J846" t="s">
        <v>43</v>
      </c>
      <c r="K846" t="s">
        <v>44</v>
      </c>
      <c r="L846" t="s">
        <v>45</v>
      </c>
      <c r="M846" t="s">
        <v>46</v>
      </c>
      <c r="N846" t="str">
        <f t="shared" si="86"/>
        <v>08/18/2022</v>
      </c>
      <c r="O846" t="str">
        <f t="shared" si="85"/>
        <v>12/31/2500</v>
      </c>
      <c r="P846">
        <v>1</v>
      </c>
      <c r="Q846">
        <v>1</v>
      </c>
      <c r="S846">
        <v>0</v>
      </c>
      <c r="T846">
        <v>1</v>
      </c>
      <c r="U846">
        <v>0</v>
      </c>
      <c r="V846" t="str">
        <f>"Trad IRN"</f>
        <v>Trad IRN</v>
      </c>
      <c r="W846">
        <v>100</v>
      </c>
      <c r="X846" t="s">
        <v>47</v>
      </c>
      <c r="Z846" t="s">
        <v>47</v>
      </c>
      <c r="AB846" t="str">
        <f>"02"</f>
        <v>02</v>
      </c>
      <c r="AC846" t="s">
        <v>48</v>
      </c>
      <c r="AD846" t="s">
        <v>49</v>
      </c>
      <c r="AE846" t="s">
        <v>50</v>
      </c>
      <c r="AF846">
        <v>0</v>
      </c>
      <c r="AG846" t="s">
        <v>56</v>
      </c>
      <c r="AH846" t="str">
        <f>"Trad IRN"</f>
        <v>Trad IRN</v>
      </c>
      <c r="AI846" t="str">
        <f>"Bldg IRN"</f>
        <v>Bldg IRN</v>
      </c>
      <c r="AJ846" t="s">
        <v>48</v>
      </c>
      <c r="AK846" t="s">
        <v>48</v>
      </c>
      <c r="AL846" t="s">
        <v>53</v>
      </c>
      <c r="AM846">
        <v>1113.0999999999999</v>
      </c>
      <c r="AN846">
        <v>1113.0999999999999</v>
      </c>
      <c r="AO846">
        <v>15</v>
      </c>
    </row>
    <row r="847" spans="1:41" x14ac:dyDescent="0.3">
      <c r="A847" t="str">
        <f>"Trad IRN"</f>
        <v>Trad IRN</v>
      </c>
      <c r="B847" t="str">
        <f>"Bldg IRN"</f>
        <v>Bldg IRN</v>
      </c>
      <c r="C847" t="s">
        <v>41</v>
      </c>
      <c r="D847" t="s">
        <v>3</v>
      </c>
      <c r="E847" t="s">
        <v>80</v>
      </c>
      <c r="F847" t="s">
        <v>81</v>
      </c>
      <c r="G847" t="s">
        <v>82</v>
      </c>
      <c r="H847" t="s">
        <v>83</v>
      </c>
      <c r="I847" t="str">
        <f>"Trad IRN"</f>
        <v>Trad IRN</v>
      </c>
      <c r="J847" t="s">
        <v>43</v>
      </c>
      <c r="K847" t="s">
        <v>44</v>
      </c>
      <c r="L847" t="s">
        <v>45</v>
      </c>
      <c r="M847" t="s">
        <v>46</v>
      </c>
      <c r="N847" t="str">
        <f t="shared" si="86"/>
        <v>08/18/2022</v>
      </c>
      <c r="O847" t="str">
        <f t="shared" si="85"/>
        <v>12/31/2500</v>
      </c>
      <c r="P847">
        <v>1</v>
      </c>
      <c r="Q847">
        <v>1</v>
      </c>
      <c r="S847">
        <v>0</v>
      </c>
      <c r="T847">
        <v>1</v>
      </c>
      <c r="U847">
        <v>0</v>
      </c>
      <c r="V847" t="str">
        <f>"Trad IRN"</f>
        <v>Trad IRN</v>
      </c>
      <c r="W847">
        <v>100</v>
      </c>
      <c r="X847" t="s">
        <v>47</v>
      </c>
      <c r="Z847" t="s">
        <v>47</v>
      </c>
      <c r="AB847" t="str">
        <f>"04"</f>
        <v>04</v>
      </c>
      <c r="AC847" t="s">
        <v>48</v>
      </c>
      <c r="AD847" t="s">
        <v>49</v>
      </c>
      <c r="AE847" t="s">
        <v>50</v>
      </c>
      <c r="AF847">
        <v>0</v>
      </c>
      <c r="AG847" t="s">
        <v>56</v>
      </c>
      <c r="AH847" t="str">
        <f>"Trad IRN"</f>
        <v>Trad IRN</v>
      </c>
      <c r="AI847" t="str">
        <f>"Bldg IRN"</f>
        <v>Bldg IRN</v>
      </c>
      <c r="AJ847" t="s">
        <v>48</v>
      </c>
      <c r="AK847" t="s">
        <v>48</v>
      </c>
      <c r="AL847" t="s">
        <v>53</v>
      </c>
      <c r="AM847">
        <v>1113.0999999999999</v>
      </c>
      <c r="AN847">
        <v>1113.0999999999999</v>
      </c>
      <c r="AO847">
        <v>15</v>
      </c>
    </row>
    <row r="848" spans="1:41" x14ac:dyDescent="0.3">
      <c r="A848" t="str">
        <f>"Trad IRN"</f>
        <v>Trad IRN</v>
      </c>
      <c r="B848" t="str">
        <f>"Bldg IRN"</f>
        <v>Bldg IRN</v>
      </c>
      <c r="C848" t="s">
        <v>41</v>
      </c>
      <c r="D848" t="s">
        <v>3</v>
      </c>
      <c r="E848" t="s">
        <v>80</v>
      </c>
      <c r="F848" t="s">
        <v>81</v>
      </c>
      <c r="G848" t="s">
        <v>82</v>
      </c>
      <c r="H848" t="s">
        <v>83</v>
      </c>
      <c r="I848" t="str">
        <f>"Trad IRN"</f>
        <v>Trad IRN</v>
      </c>
      <c r="J848" t="s">
        <v>43</v>
      </c>
      <c r="K848" t="s">
        <v>44</v>
      </c>
      <c r="L848" t="s">
        <v>45</v>
      </c>
      <c r="M848" t="s">
        <v>46</v>
      </c>
      <c r="N848" t="str">
        <f t="shared" si="86"/>
        <v>08/18/2022</v>
      </c>
      <c r="O848" t="str">
        <f t="shared" si="85"/>
        <v>12/31/2500</v>
      </c>
      <c r="P848">
        <v>1</v>
      </c>
      <c r="Q848">
        <v>1</v>
      </c>
      <c r="S848">
        <v>0</v>
      </c>
      <c r="T848">
        <v>1</v>
      </c>
      <c r="U848">
        <v>0</v>
      </c>
      <c r="V848" t="str">
        <f>"Trad IRN"</f>
        <v>Trad IRN</v>
      </c>
      <c r="W848">
        <v>100</v>
      </c>
      <c r="X848" t="s">
        <v>47</v>
      </c>
      <c r="Z848" t="s">
        <v>47</v>
      </c>
      <c r="AB848" t="str">
        <f>"01"</f>
        <v>01</v>
      </c>
      <c r="AC848" t="s">
        <v>48</v>
      </c>
      <c r="AD848" t="s">
        <v>49</v>
      </c>
      <c r="AE848" t="s">
        <v>50</v>
      </c>
      <c r="AF848">
        <v>0</v>
      </c>
      <c r="AG848" t="s">
        <v>56</v>
      </c>
      <c r="AH848" t="str">
        <f>"Trad IRN"</f>
        <v>Trad IRN</v>
      </c>
      <c r="AI848" t="str">
        <f>"Bldg IRN"</f>
        <v>Bldg IRN</v>
      </c>
      <c r="AJ848" t="s">
        <v>48</v>
      </c>
      <c r="AK848" t="s">
        <v>48</v>
      </c>
      <c r="AL848" t="s">
        <v>53</v>
      </c>
      <c r="AM848">
        <v>1113.0999999999999</v>
      </c>
      <c r="AN848">
        <v>1113.0999999999999</v>
      </c>
      <c r="AO848">
        <v>15</v>
      </c>
    </row>
    <row r="849" spans="1:41" x14ac:dyDescent="0.3">
      <c r="A849" t="str">
        <f>"Trad IRN"</f>
        <v>Trad IRN</v>
      </c>
      <c r="B849" t="str">
        <f>"Bldg IRN"</f>
        <v>Bldg IRN</v>
      </c>
      <c r="C849" t="s">
        <v>41</v>
      </c>
      <c r="D849" t="s">
        <v>3</v>
      </c>
      <c r="E849" t="s">
        <v>80</v>
      </c>
      <c r="F849" t="s">
        <v>81</v>
      </c>
      <c r="G849" t="s">
        <v>82</v>
      </c>
      <c r="H849" t="s">
        <v>83</v>
      </c>
      <c r="I849" t="str">
        <f>"Trad IRN"</f>
        <v>Trad IRN</v>
      </c>
      <c r="J849" t="s">
        <v>43</v>
      </c>
      <c r="K849" t="s">
        <v>44</v>
      </c>
      <c r="L849" t="s">
        <v>45</v>
      </c>
      <c r="M849" t="s">
        <v>46</v>
      </c>
      <c r="N849" t="str">
        <f t="shared" si="86"/>
        <v>08/18/2022</v>
      </c>
      <c r="O849" t="str">
        <f t="shared" si="85"/>
        <v>12/31/2500</v>
      </c>
      <c r="P849">
        <v>1</v>
      </c>
      <c r="Q849">
        <v>1</v>
      </c>
      <c r="S849">
        <v>0</v>
      </c>
      <c r="T849">
        <v>1</v>
      </c>
      <c r="U849">
        <v>0</v>
      </c>
      <c r="V849" t="str">
        <f>"Trad IRN"</f>
        <v>Trad IRN</v>
      </c>
      <c r="W849">
        <v>100</v>
      </c>
      <c r="X849" t="s">
        <v>47</v>
      </c>
      <c r="Z849" t="s">
        <v>47</v>
      </c>
      <c r="AB849" t="str">
        <f>"02"</f>
        <v>02</v>
      </c>
      <c r="AC849" t="s">
        <v>48</v>
      </c>
      <c r="AD849" t="s">
        <v>49</v>
      </c>
      <c r="AE849" t="s">
        <v>50</v>
      </c>
      <c r="AF849">
        <v>0</v>
      </c>
      <c r="AG849" t="s">
        <v>56</v>
      </c>
      <c r="AH849" t="str">
        <f>"Trad IRN"</f>
        <v>Trad IRN</v>
      </c>
      <c r="AI849" t="str">
        <f>"Bldg IRN"</f>
        <v>Bldg IRN</v>
      </c>
      <c r="AJ849" t="s">
        <v>48</v>
      </c>
      <c r="AK849" t="s">
        <v>48</v>
      </c>
      <c r="AL849" t="s">
        <v>53</v>
      </c>
      <c r="AM849">
        <v>1113.0999999999999</v>
      </c>
      <c r="AN849">
        <v>1113.0999999999999</v>
      </c>
      <c r="AO849">
        <v>15</v>
      </c>
    </row>
    <row r="850" spans="1:41" x14ac:dyDescent="0.3">
      <c r="A850" t="str">
        <f>"Trad IRN"</f>
        <v>Trad IRN</v>
      </c>
      <c r="B850" t="str">
        <f>"Bldg IRN"</f>
        <v>Bldg IRN</v>
      </c>
      <c r="C850" t="s">
        <v>41</v>
      </c>
      <c r="D850" t="s">
        <v>3</v>
      </c>
      <c r="E850" t="s">
        <v>80</v>
      </c>
      <c r="F850" t="s">
        <v>81</v>
      </c>
      <c r="G850" t="s">
        <v>82</v>
      </c>
      <c r="H850" t="s">
        <v>83</v>
      </c>
      <c r="I850" t="str">
        <f>"Trad IRN"</f>
        <v>Trad IRN</v>
      </c>
      <c r="J850" t="s">
        <v>43</v>
      </c>
      <c r="K850" t="s">
        <v>44</v>
      </c>
      <c r="L850" t="s">
        <v>45</v>
      </c>
      <c r="M850" t="s">
        <v>46</v>
      </c>
      <c r="N850" t="str">
        <f t="shared" si="86"/>
        <v>08/18/2022</v>
      </c>
      <c r="O850" t="str">
        <f t="shared" si="85"/>
        <v>12/31/2500</v>
      </c>
      <c r="P850">
        <v>1</v>
      </c>
      <c r="Q850">
        <v>1</v>
      </c>
      <c r="R850">
        <v>1</v>
      </c>
      <c r="S850">
        <v>0</v>
      </c>
      <c r="T850">
        <v>1</v>
      </c>
      <c r="U850">
        <v>0</v>
      </c>
      <c r="V850" t="str">
        <f>"Trad IRN"</f>
        <v>Trad IRN</v>
      </c>
      <c r="W850">
        <v>100</v>
      </c>
      <c r="X850" t="s">
        <v>47</v>
      </c>
      <c r="Z850" t="s">
        <v>47</v>
      </c>
      <c r="AB850" t="str">
        <f>"02"</f>
        <v>02</v>
      </c>
      <c r="AC850" t="str">
        <f>"15"</f>
        <v>15</v>
      </c>
      <c r="AD850" t="str">
        <f>"2"</f>
        <v>2</v>
      </c>
      <c r="AE850" t="s">
        <v>50</v>
      </c>
      <c r="AF850">
        <v>0</v>
      </c>
      <c r="AG850" t="s">
        <v>56</v>
      </c>
      <c r="AH850" t="str">
        <f>"Trad IRN"</f>
        <v>Trad IRN</v>
      </c>
      <c r="AI850" t="str">
        <f>"Bldg IRN"</f>
        <v>Bldg IRN</v>
      </c>
      <c r="AJ850" t="s">
        <v>48</v>
      </c>
      <c r="AK850" t="s">
        <v>48</v>
      </c>
      <c r="AL850" t="s">
        <v>53</v>
      </c>
      <c r="AM850">
        <v>1113.0999999999999</v>
      </c>
      <c r="AN850">
        <v>1113.0999999999999</v>
      </c>
      <c r="AO850">
        <v>15</v>
      </c>
    </row>
    <row r="851" spans="1:41" x14ac:dyDescent="0.3">
      <c r="A851" t="str">
        <f>"Trad IRN"</f>
        <v>Trad IRN</v>
      </c>
      <c r="B851" t="str">
        <f>"Bldg IRN"</f>
        <v>Bldg IRN</v>
      </c>
      <c r="C851" t="s">
        <v>41</v>
      </c>
      <c r="D851" t="s">
        <v>3</v>
      </c>
      <c r="E851" t="s">
        <v>80</v>
      </c>
      <c r="F851" t="s">
        <v>81</v>
      </c>
      <c r="G851" t="s">
        <v>82</v>
      </c>
      <c r="H851" t="s">
        <v>83</v>
      </c>
      <c r="I851" t="str">
        <f>"Trad IRN"</f>
        <v>Trad IRN</v>
      </c>
      <c r="J851" t="s">
        <v>43</v>
      </c>
      <c r="K851" t="s">
        <v>44</v>
      </c>
      <c r="L851" t="s">
        <v>45</v>
      </c>
      <c r="M851" t="s">
        <v>46</v>
      </c>
      <c r="N851" t="str">
        <f t="shared" si="86"/>
        <v>08/18/2022</v>
      </c>
      <c r="O851" t="str">
        <f t="shared" si="85"/>
        <v>12/31/2500</v>
      </c>
      <c r="P851">
        <v>1</v>
      </c>
      <c r="Q851">
        <v>1</v>
      </c>
      <c r="S851">
        <v>0</v>
      </c>
      <c r="T851">
        <v>1</v>
      </c>
      <c r="U851">
        <v>0</v>
      </c>
      <c r="V851" t="str">
        <f>"Trad IRN"</f>
        <v>Trad IRN</v>
      </c>
      <c r="W851">
        <v>100</v>
      </c>
      <c r="X851" t="s">
        <v>47</v>
      </c>
      <c r="Z851" t="s">
        <v>47</v>
      </c>
      <c r="AB851" t="str">
        <f>"03"</f>
        <v>03</v>
      </c>
      <c r="AC851" t="s">
        <v>48</v>
      </c>
      <c r="AD851" t="s">
        <v>49</v>
      </c>
      <c r="AE851" t="s">
        <v>55</v>
      </c>
      <c r="AF851">
        <v>0</v>
      </c>
      <c r="AG851" t="s">
        <v>56</v>
      </c>
      <c r="AH851" t="str">
        <f>"Trad IRN"</f>
        <v>Trad IRN</v>
      </c>
      <c r="AI851" t="str">
        <f>"Bldg IRN"</f>
        <v>Bldg IRN</v>
      </c>
      <c r="AJ851" t="s">
        <v>48</v>
      </c>
      <c r="AK851" t="s">
        <v>48</v>
      </c>
      <c r="AL851" t="s">
        <v>53</v>
      </c>
      <c r="AM851">
        <v>1113.0999999999999</v>
      </c>
      <c r="AN851">
        <v>1113.0999999999999</v>
      </c>
      <c r="AO851">
        <v>15</v>
      </c>
    </row>
    <row r="852" spans="1:41" x14ac:dyDescent="0.3">
      <c r="A852" t="str">
        <f>"Trad IRN"</f>
        <v>Trad IRN</v>
      </c>
      <c r="B852" t="str">
        <f>"Bldg IRN"</f>
        <v>Bldg IRN</v>
      </c>
      <c r="C852" t="s">
        <v>41</v>
      </c>
      <c r="D852" t="s">
        <v>3</v>
      </c>
      <c r="E852" t="s">
        <v>80</v>
      </c>
      <c r="F852" t="s">
        <v>81</v>
      </c>
      <c r="G852" t="s">
        <v>82</v>
      </c>
      <c r="H852" t="s">
        <v>83</v>
      </c>
      <c r="I852" t="str">
        <f>"Trad IRN"</f>
        <v>Trad IRN</v>
      </c>
      <c r="J852" t="s">
        <v>43</v>
      </c>
      <c r="K852" t="s">
        <v>44</v>
      </c>
      <c r="L852" t="s">
        <v>45</v>
      </c>
      <c r="M852" t="s">
        <v>46</v>
      </c>
      <c r="N852" t="str">
        <f t="shared" si="86"/>
        <v>08/18/2022</v>
      </c>
      <c r="O852" t="str">
        <f t="shared" si="85"/>
        <v>12/31/2500</v>
      </c>
      <c r="P852">
        <v>1</v>
      </c>
      <c r="Q852">
        <v>1</v>
      </c>
      <c r="S852">
        <v>0</v>
      </c>
      <c r="T852">
        <v>1</v>
      </c>
      <c r="U852">
        <v>0</v>
      </c>
      <c r="V852" t="str">
        <f>"Trad IRN"</f>
        <v>Trad IRN</v>
      </c>
      <c r="W852">
        <v>100</v>
      </c>
      <c r="X852" t="s">
        <v>47</v>
      </c>
      <c r="Z852" t="s">
        <v>47</v>
      </c>
      <c r="AB852" t="str">
        <f>"01"</f>
        <v>01</v>
      </c>
      <c r="AC852" t="s">
        <v>48</v>
      </c>
      <c r="AD852" t="s">
        <v>49</v>
      </c>
      <c r="AE852" t="s">
        <v>55</v>
      </c>
      <c r="AF852">
        <v>0</v>
      </c>
      <c r="AG852" t="s">
        <v>56</v>
      </c>
      <c r="AH852" t="str">
        <f>"Trad IRN"</f>
        <v>Trad IRN</v>
      </c>
      <c r="AI852" t="str">
        <f>"Bldg IRN"</f>
        <v>Bldg IRN</v>
      </c>
      <c r="AJ852" t="s">
        <v>48</v>
      </c>
      <c r="AK852" t="s">
        <v>48</v>
      </c>
      <c r="AL852" t="s">
        <v>53</v>
      </c>
      <c r="AM852">
        <v>1113.0999999999999</v>
      </c>
      <c r="AN852">
        <v>1113.0999999999999</v>
      </c>
      <c r="AO852">
        <v>15</v>
      </c>
    </row>
    <row r="853" spans="1:41" x14ac:dyDescent="0.3">
      <c r="A853" t="str">
        <f>"Trad IRN"</f>
        <v>Trad IRN</v>
      </c>
      <c r="B853" t="str">
        <f>"Bldg IRN"</f>
        <v>Bldg IRN</v>
      </c>
      <c r="C853" t="s">
        <v>41</v>
      </c>
      <c r="D853" t="s">
        <v>3</v>
      </c>
      <c r="E853" t="s">
        <v>80</v>
      </c>
      <c r="F853" t="s">
        <v>81</v>
      </c>
      <c r="G853" t="s">
        <v>82</v>
      </c>
      <c r="H853" t="s">
        <v>83</v>
      </c>
      <c r="I853" t="str">
        <f>"Trad IRN"</f>
        <v>Trad IRN</v>
      </c>
      <c r="J853" t="s">
        <v>43</v>
      </c>
      <c r="K853" t="s">
        <v>44</v>
      </c>
      <c r="L853" t="s">
        <v>45</v>
      </c>
      <c r="M853" t="s">
        <v>46</v>
      </c>
      <c r="N853" t="str">
        <f t="shared" si="86"/>
        <v>08/18/2022</v>
      </c>
      <c r="O853" t="str">
        <f t="shared" ref="O853:O881" si="87">"12/31/2500"</f>
        <v>12/31/2500</v>
      </c>
      <c r="P853">
        <v>1</v>
      </c>
      <c r="Q853">
        <v>1</v>
      </c>
      <c r="R853">
        <v>1</v>
      </c>
      <c r="S853">
        <v>0</v>
      </c>
      <c r="T853">
        <v>1</v>
      </c>
      <c r="U853">
        <v>0</v>
      </c>
      <c r="V853" t="str">
        <f>"Trad IRN"</f>
        <v>Trad IRN</v>
      </c>
      <c r="W853">
        <v>100</v>
      </c>
      <c r="X853" t="s">
        <v>47</v>
      </c>
      <c r="Z853" t="s">
        <v>47</v>
      </c>
      <c r="AB853" t="str">
        <f>"04"</f>
        <v>04</v>
      </c>
      <c r="AC853" t="str">
        <f>"10"</f>
        <v>10</v>
      </c>
      <c r="AD853" t="str">
        <f>"2"</f>
        <v>2</v>
      </c>
      <c r="AE853" t="s">
        <v>50</v>
      </c>
      <c r="AF853">
        <v>0</v>
      </c>
      <c r="AG853" t="s">
        <v>56</v>
      </c>
      <c r="AH853" t="str">
        <f>"Trad IRN"</f>
        <v>Trad IRN</v>
      </c>
      <c r="AI853" t="str">
        <f>"Bldg IRN"</f>
        <v>Bldg IRN</v>
      </c>
      <c r="AJ853" t="s">
        <v>48</v>
      </c>
      <c r="AK853" t="s">
        <v>48</v>
      </c>
      <c r="AL853" t="s">
        <v>53</v>
      </c>
      <c r="AM853">
        <v>1113.0999999999999</v>
      </c>
      <c r="AN853">
        <v>1113.0999999999999</v>
      </c>
      <c r="AO853">
        <v>15</v>
      </c>
    </row>
    <row r="854" spans="1:41" x14ac:dyDescent="0.3">
      <c r="A854" t="str">
        <f>"Trad IRN"</f>
        <v>Trad IRN</v>
      </c>
      <c r="B854" t="str">
        <f>"Bldg IRN"</f>
        <v>Bldg IRN</v>
      </c>
      <c r="C854" t="s">
        <v>41</v>
      </c>
      <c r="D854" t="s">
        <v>3</v>
      </c>
      <c r="E854" t="s">
        <v>80</v>
      </c>
      <c r="F854" t="s">
        <v>81</v>
      </c>
      <c r="G854" t="s">
        <v>82</v>
      </c>
      <c r="H854" t="s">
        <v>83</v>
      </c>
      <c r="I854" t="str">
        <f>"Trad IRN"</f>
        <v>Trad IRN</v>
      </c>
      <c r="J854" t="s">
        <v>43</v>
      </c>
      <c r="K854" t="s">
        <v>44</v>
      </c>
      <c r="L854" t="s">
        <v>45</v>
      </c>
      <c r="M854" t="s">
        <v>46</v>
      </c>
      <c r="N854" t="str">
        <f>"11/15/2022"</f>
        <v>11/15/2022</v>
      </c>
      <c r="O854" t="str">
        <f t="shared" si="87"/>
        <v>12/31/2500</v>
      </c>
      <c r="P854">
        <v>0.66905000000000003</v>
      </c>
      <c r="Q854">
        <v>0.66905000000000003</v>
      </c>
      <c r="R854">
        <v>0.66905000000000003</v>
      </c>
      <c r="S854">
        <v>0</v>
      </c>
      <c r="T854">
        <v>0.66905000000000003</v>
      </c>
      <c r="U854">
        <v>0</v>
      </c>
      <c r="V854" t="str">
        <f>"Trad IRN"</f>
        <v>Trad IRN</v>
      </c>
      <c r="W854">
        <v>100</v>
      </c>
      <c r="X854" t="s">
        <v>47</v>
      </c>
      <c r="Z854" t="s">
        <v>47</v>
      </c>
      <c r="AB854" t="str">
        <f>"03"</f>
        <v>03</v>
      </c>
      <c r="AC854" t="str">
        <f>"15"</f>
        <v>15</v>
      </c>
      <c r="AD854" t="str">
        <f>"2"</f>
        <v>2</v>
      </c>
      <c r="AE854" t="s">
        <v>50</v>
      </c>
      <c r="AF854">
        <v>0</v>
      </c>
      <c r="AG854" t="s">
        <v>56</v>
      </c>
      <c r="AH854" t="str">
        <f>"Trad IRN"</f>
        <v>Trad IRN</v>
      </c>
      <c r="AI854" t="str">
        <f>"Bldg IRN"</f>
        <v>Bldg IRN</v>
      </c>
      <c r="AJ854" t="s">
        <v>48</v>
      </c>
      <c r="AK854" t="s">
        <v>48</v>
      </c>
      <c r="AL854" t="s">
        <v>53</v>
      </c>
      <c r="AM854">
        <v>744.72</v>
      </c>
      <c r="AN854">
        <v>1113.0999999999999</v>
      </c>
      <c r="AO854">
        <v>15</v>
      </c>
    </row>
    <row r="855" spans="1:41" x14ac:dyDescent="0.3">
      <c r="A855" t="str">
        <f>"Trad IRN"</f>
        <v>Trad IRN</v>
      </c>
      <c r="B855" t="str">
        <f>"Bldg IRN"</f>
        <v>Bldg IRN</v>
      </c>
      <c r="C855" t="s">
        <v>41</v>
      </c>
      <c r="D855" t="s">
        <v>3</v>
      </c>
      <c r="E855" t="s">
        <v>80</v>
      </c>
      <c r="F855" t="s">
        <v>81</v>
      </c>
      <c r="G855" t="s">
        <v>82</v>
      </c>
      <c r="H855" t="s">
        <v>83</v>
      </c>
      <c r="I855" t="str">
        <f>"Trad IRN"</f>
        <v>Trad IRN</v>
      </c>
      <c r="J855" t="s">
        <v>43</v>
      </c>
      <c r="K855" t="s">
        <v>44</v>
      </c>
      <c r="L855" t="s">
        <v>45</v>
      </c>
      <c r="M855" t="s">
        <v>46</v>
      </c>
      <c r="N855" t="str">
        <f>"11/15/2022"</f>
        <v>11/15/2022</v>
      </c>
      <c r="O855" t="str">
        <f t="shared" si="87"/>
        <v>12/31/2500</v>
      </c>
      <c r="P855">
        <v>0.66905000000000003</v>
      </c>
      <c r="Q855">
        <v>0.66905000000000003</v>
      </c>
      <c r="S855">
        <v>0</v>
      </c>
      <c r="T855">
        <v>0.66905000000000003</v>
      </c>
      <c r="U855">
        <v>0</v>
      </c>
      <c r="V855" t="str">
        <f>"Trad IRN"</f>
        <v>Trad IRN</v>
      </c>
      <c r="W855">
        <v>100</v>
      </c>
      <c r="X855" t="s">
        <v>47</v>
      </c>
      <c r="Z855" t="s">
        <v>47</v>
      </c>
      <c r="AB855" t="str">
        <f>"01"</f>
        <v>01</v>
      </c>
      <c r="AC855" t="s">
        <v>48</v>
      </c>
      <c r="AD855" t="s">
        <v>49</v>
      </c>
      <c r="AE855" t="s">
        <v>50</v>
      </c>
      <c r="AF855">
        <v>0</v>
      </c>
      <c r="AG855" t="s">
        <v>56</v>
      </c>
      <c r="AH855" t="str">
        <f>"Trad IRN"</f>
        <v>Trad IRN</v>
      </c>
      <c r="AI855" t="str">
        <f>"Bldg IRN"</f>
        <v>Bldg IRN</v>
      </c>
      <c r="AJ855" t="s">
        <v>48</v>
      </c>
      <c r="AK855" t="s">
        <v>48</v>
      </c>
      <c r="AL855" t="s">
        <v>53</v>
      </c>
      <c r="AM855">
        <v>744.72</v>
      </c>
      <c r="AN855">
        <v>1113.0999999999999</v>
      </c>
      <c r="AO855">
        <v>15</v>
      </c>
    </row>
    <row r="856" spans="1:41" x14ac:dyDescent="0.3">
      <c r="A856" t="str">
        <f>"Trad IRN"</f>
        <v>Trad IRN</v>
      </c>
      <c r="B856" t="str">
        <f>"Bldg IRN"</f>
        <v>Bldg IRN</v>
      </c>
      <c r="C856" t="s">
        <v>41</v>
      </c>
      <c r="D856" t="s">
        <v>3</v>
      </c>
      <c r="E856" t="s">
        <v>80</v>
      </c>
      <c r="F856" t="s">
        <v>81</v>
      </c>
      <c r="G856" t="s">
        <v>82</v>
      </c>
      <c r="H856" t="s">
        <v>83</v>
      </c>
      <c r="I856" t="str">
        <f>"Trad IRN"</f>
        <v>Trad IRN</v>
      </c>
      <c r="J856" t="s">
        <v>43</v>
      </c>
      <c r="K856" t="s">
        <v>44</v>
      </c>
      <c r="L856" t="s">
        <v>45</v>
      </c>
      <c r="M856" t="s">
        <v>46</v>
      </c>
      <c r="N856" t="str">
        <f t="shared" ref="N856:N865" si="88">"08/18/2022"</f>
        <v>08/18/2022</v>
      </c>
      <c r="O856" t="str">
        <f t="shared" si="87"/>
        <v>12/31/2500</v>
      </c>
      <c r="P856">
        <v>1</v>
      </c>
      <c r="Q856">
        <v>1</v>
      </c>
      <c r="S856">
        <v>0</v>
      </c>
      <c r="T856">
        <v>1</v>
      </c>
      <c r="U856">
        <v>0</v>
      </c>
      <c r="V856" t="str">
        <f>"Trad IRN"</f>
        <v>Trad IRN</v>
      </c>
      <c r="W856">
        <v>100</v>
      </c>
      <c r="X856" t="s">
        <v>47</v>
      </c>
      <c r="Z856" t="s">
        <v>47</v>
      </c>
      <c r="AB856" t="str">
        <f>"01"</f>
        <v>01</v>
      </c>
      <c r="AC856" t="s">
        <v>48</v>
      </c>
      <c r="AD856" t="s">
        <v>49</v>
      </c>
      <c r="AE856" t="s">
        <v>50</v>
      </c>
      <c r="AF856">
        <v>2</v>
      </c>
      <c r="AG856" t="s">
        <v>56</v>
      </c>
      <c r="AH856" t="str">
        <f>"Trad IRN"</f>
        <v>Trad IRN</v>
      </c>
      <c r="AI856" t="str">
        <f>"Bldg IRN"</f>
        <v>Bldg IRN</v>
      </c>
      <c r="AJ856" t="s">
        <v>48</v>
      </c>
      <c r="AK856" t="s">
        <v>48</v>
      </c>
      <c r="AL856" t="s">
        <v>53</v>
      </c>
      <c r="AM856">
        <v>1113.0999999999999</v>
      </c>
      <c r="AN856">
        <v>1113.0999999999999</v>
      </c>
      <c r="AO856">
        <v>15</v>
      </c>
    </row>
    <row r="857" spans="1:41" x14ac:dyDescent="0.3">
      <c r="A857" t="str">
        <f>"Trad IRN"</f>
        <v>Trad IRN</v>
      </c>
      <c r="B857" t="str">
        <f>"Bldg IRN"</f>
        <v>Bldg IRN</v>
      </c>
      <c r="C857" t="s">
        <v>41</v>
      </c>
      <c r="D857" t="s">
        <v>3</v>
      </c>
      <c r="E857" t="s">
        <v>80</v>
      </c>
      <c r="F857" t="s">
        <v>81</v>
      </c>
      <c r="G857" t="s">
        <v>82</v>
      </c>
      <c r="H857" t="s">
        <v>83</v>
      </c>
      <c r="I857" t="str">
        <f>"Trad IRN"</f>
        <v>Trad IRN</v>
      </c>
      <c r="J857" t="s">
        <v>43</v>
      </c>
      <c r="K857" t="s">
        <v>44</v>
      </c>
      <c r="L857" t="s">
        <v>45</v>
      </c>
      <c r="M857" t="s">
        <v>46</v>
      </c>
      <c r="N857" t="str">
        <f t="shared" si="88"/>
        <v>08/18/2022</v>
      </c>
      <c r="O857" t="str">
        <f t="shared" si="87"/>
        <v>12/31/2500</v>
      </c>
      <c r="P857">
        <v>1</v>
      </c>
      <c r="Q857">
        <v>1</v>
      </c>
      <c r="S857">
        <v>0</v>
      </c>
      <c r="T857">
        <v>1</v>
      </c>
      <c r="U857">
        <v>0</v>
      </c>
      <c r="V857" t="str">
        <f>"Trad IRN"</f>
        <v>Trad IRN</v>
      </c>
      <c r="W857">
        <v>100</v>
      </c>
      <c r="X857" t="s">
        <v>47</v>
      </c>
      <c r="Z857" t="s">
        <v>47</v>
      </c>
      <c r="AB857" t="str">
        <f>"03"</f>
        <v>03</v>
      </c>
      <c r="AC857" t="s">
        <v>48</v>
      </c>
      <c r="AD857" t="s">
        <v>49</v>
      </c>
      <c r="AE857" t="s">
        <v>50</v>
      </c>
      <c r="AF857">
        <v>2</v>
      </c>
      <c r="AG857" t="s">
        <v>56</v>
      </c>
      <c r="AH857" t="str">
        <f>"Trad IRN"</f>
        <v>Trad IRN</v>
      </c>
      <c r="AI857" t="str">
        <f>"Bldg IRN"</f>
        <v>Bldg IRN</v>
      </c>
      <c r="AJ857" t="s">
        <v>48</v>
      </c>
      <c r="AK857" t="s">
        <v>48</v>
      </c>
      <c r="AL857" t="s">
        <v>53</v>
      </c>
      <c r="AM857">
        <v>1113.0999999999999</v>
      </c>
      <c r="AN857">
        <v>1113.0999999999999</v>
      </c>
      <c r="AO857">
        <v>15</v>
      </c>
    </row>
    <row r="858" spans="1:41" x14ac:dyDescent="0.3">
      <c r="A858" t="str">
        <f>"Trad IRN"</f>
        <v>Trad IRN</v>
      </c>
      <c r="B858" t="str">
        <f>"Bldg IRN"</f>
        <v>Bldg IRN</v>
      </c>
      <c r="C858" t="s">
        <v>41</v>
      </c>
      <c r="D858" t="s">
        <v>3</v>
      </c>
      <c r="E858" t="s">
        <v>80</v>
      </c>
      <c r="F858" t="s">
        <v>81</v>
      </c>
      <c r="G858" t="s">
        <v>82</v>
      </c>
      <c r="H858" t="s">
        <v>83</v>
      </c>
      <c r="I858" t="str">
        <f>"Trad IRN"</f>
        <v>Trad IRN</v>
      </c>
      <c r="J858" t="s">
        <v>43</v>
      </c>
      <c r="K858" t="s">
        <v>44</v>
      </c>
      <c r="L858" t="s">
        <v>45</v>
      </c>
      <c r="M858" t="s">
        <v>46</v>
      </c>
      <c r="N858" t="str">
        <f t="shared" si="88"/>
        <v>08/18/2022</v>
      </c>
      <c r="O858" t="str">
        <f t="shared" si="87"/>
        <v>12/31/2500</v>
      </c>
      <c r="P858">
        <v>1</v>
      </c>
      <c r="Q858">
        <v>1</v>
      </c>
      <c r="S858">
        <v>0</v>
      </c>
      <c r="T858">
        <v>1</v>
      </c>
      <c r="U858">
        <v>0</v>
      </c>
      <c r="V858" t="str">
        <f>"Trad IRN"</f>
        <v>Trad IRN</v>
      </c>
      <c r="W858">
        <v>100</v>
      </c>
      <c r="X858" t="s">
        <v>47</v>
      </c>
      <c r="Z858" t="s">
        <v>47</v>
      </c>
      <c r="AB858" t="str">
        <f>"04"</f>
        <v>04</v>
      </c>
      <c r="AC858" t="s">
        <v>48</v>
      </c>
      <c r="AD858" t="s">
        <v>49</v>
      </c>
      <c r="AE858" t="s">
        <v>50</v>
      </c>
      <c r="AF858">
        <v>0</v>
      </c>
      <c r="AG858" t="s">
        <v>56</v>
      </c>
      <c r="AH858" t="str">
        <f>"Trad IRN"</f>
        <v>Trad IRN</v>
      </c>
      <c r="AI858" t="str">
        <f>"Bldg IRN"</f>
        <v>Bldg IRN</v>
      </c>
      <c r="AJ858" t="s">
        <v>48</v>
      </c>
      <c r="AK858" t="s">
        <v>48</v>
      </c>
      <c r="AL858" t="s">
        <v>53</v>
      </c>
      <c r="AM858">
        <v>1113.0999999999999</v>
      </c>
      <c r="AN858">
        <v>1113.0999999999999</v>
      </c>
      <c r="AO858">
        <v>15</v>
      </c>
    </row>
    <row r="859" spans="1:41" x14ac:dyDescent="0.3">
      <c r="A859" t="str">
        <f>"Trad IRN"</f>
        <v>Trad IRN</v>
      </c>
      <c r="B859" t="str">
        <f>"Bldg IRN"</f>
        <v>Bldg IRN</v>
      </c>
      <c r="C859" t="s">
        <v>41</v>
      </c>
      <c r="D859" t="s">
        <v>3</v>
      </c>
      <c r="E859" t="s">
        <v>80</v>
      </c>
      <c r="F859" t="s">
        <v>81</v>
      </c>
      <c r="G859" t="s">
        <v>82</v>
      </c>
      <c r="H859" t="s">
        <v>83</v>
      </c>
      <c r="I859" t="str">
        <f>"Trad IRN"</f>
        <v>Trad IRN</v>
      </c>
      <c r="J859" t="s">
        <v>43</v>
      </c>
      <c r="K859" t="s">
        <v>44</v>
      </c>
      <c r="L859" t="s">
        <v>45</v>
      </c>
      <c r="M859" t="s">
        <v>46</v>
      </c>
      <c r="N859" t="str">
        <f t="shared" si="88"/>
        <v>08/18/2022</v>
      </c>
      <c r="O859" t="str">
        <f t="shared" si="87"/>
        <v>12/31/2500</v>
      </c>
      <c r="P859">
        <v>1</v>
      </c>
      <c r="Q859">
        <v>1</v>
      </c>
      <c r="S859">
        <v>0</v>
      </c>
      <c r="T859">
        <v>1</v>
      </c>
      <c r="U859">
        <v>0</v>
      </c>
      <c r="V859" t="str">
        <f>"Trad IRN"</f>
        <v>Trad IRN</v>
      </c>
      <c r="W859">
        <v>100</v>
      </c>
      <c r="X859" t="s">
        <v>47</v>
      </c>
      <c r="Z859" t="s">
        <v>47</v>
      </c>
      <c r="AB859" t="str">
        <f>"05"</f>
        <v>05</v>
      </c>
      <c r="AC859" t="s">
        <v>48</v>
      </c>
      <c r="AD859" t="s">
        <v>49</v>
      </c>
      <c r="AE859" t="s">
        <v>50</v>
      </c>
      <c r="AF859">
        <v>0</v>
      </c>
      <c r="AG859" t="s">
        <v>56</v>
      </c>
      <c r="AH859" t="str">
        <f>"Trad IRN"</f>
        <v>Trad IRN</v>
      </c>
      <c r="AI859" t="str">
        <f>"Bldg IRN"</f>
        <v>Bldg IRN</v>
      </c>
      <c r="AJ859" t="s">
        <v>48</v>
      </c>
      <c r="AK859" t="s">
        <v>48</v>
      </c>
      <c r="AL859" t="s">
        <v>53</v>
      </c>
      <c r="AM859">
        <v>1113.0999999999999</v>
      </c>
      <c r="AN859">
        <v>1113.0999999999999</v>
      </c>
      <c r="AO859">
        <v>15</v>
      </c>
    </row>
    <row r="860" spans="1:41" x14ac:dyDescent="0.3">
      <c r="A860" t="str">
        <f>"Trad IRN"</f>
        <v>Trad IRN</v>
      </c>
      <c r="B860" t="str">
        <f>"Bldg IRN"</f>
        <v>Bldg IRN</v>
      </c>
      <c r="C860" t="s">
        <v>41</v>
      </c>
      <c r="D860" t="s">
        <v>3</v>
      </c>
      <c r="E860" t="s">
        <v>80</v>
      </c>
      <c r="F860" t="s">
        <v>81</v>
      </c>
      <c r="G860" t="s">
        <v>82</v>
      </c>
      <c r="H860" t="s">
        <v>83</v>
      </c>
      <c r="I860" t="str">
        <f>"Trad IRN"</f>
        <v>Trad IRN</v>
      </c>
      <c r="J860" t="s">
        <v>43</v>
      </c>
      <c r="K860" t="s">
        <v>44</v>
      </c>
      <c r="L860" t="s">
        <v>45</v>
      </c>
      <c r="M860" t="s">
        <v>46</v>
      </c>
      <c r="N860" t="str">
        <f t="shared" si="88"/>
        <v>08/18/2022</v>
      </c>
      <c r="O860" t="str">
        <f t="shared" si="87"/>
        <v>12/31/2500</v>
      </c>
      <c r="P860">
        <v>1</v>
      </c>
      <c r="Q860">
        <v>1</v>
      </c>
      <c r="S860">
        <v>0</v>
      </c>
      <c r="T860">
        <v>1</v>
      </c>
      <c r="U860">
        <v>0</v>
      </c>
      <c r="V860" t="str">
        <f>"Trad IRN"</f>
        <v>Trad IRN</v>
      </c>
      <c r="W860">
        <v>100</v>
      </c>
      <c r="X860" t="s">
        <v>47</v>
      </c>
      <c r="Z860" t="s">
        <v>47</v>
      </c>
      <c r="AB860" t="str">
        <f>"05"</f>
        <v>05</v>
      </c>
      <c r="AC860" t="s">
        <v>48</v>
      </c>
      <c r="AD860" t="s">
        <v>49</v>
      </c>
      <c r="AE860" t="s">
        <v>50</v>
      </c>
      <c r="AF860">
        <v>0</v>
      </c>
      <c r="AG860" t="s">
        <v>56</v>
      </c>
      <c r="AH860" t="str">
        <f>"Trad IRN"</f>
        <v>Trad IRN</v>
      </c>
      <c r="AI860" t="str">
        <f>"Bldg IRN"</f>
        <v>Bldg IRN</v>
      </c>
      <c r="AJ860" t="s">
        <v>48</v>
      </c>
      <c r="AK860" t="s">
        <v>48</v>
      </c>
      <c r="AL860" t="s">
        <v>53</v>
      </c>
      <c r="AM860">
        <v>1113.0999999999999</v>
      </c>
      <c r="AN860">
        <v>1113.0999999999999</v>
      </c>
      <c r="AO860">
        <v>15</v>
      </c>
    </row>
    <row r="861" spans="1:41" x14ac:dyDescent="0.3">
      <c r="A861" t="str">
        <f>"Trad IRN"</f>
        <v>Trad IRN</v>
      </c>
      <c r="B861" t="str">
        <f>"Bldg IRN"</f>
        <v>Bldg IRN</v>
      </c>
      <c r="C861" t="s">
        <v>41</v>
      </c>
      <c r="D861" t="s">
        <v>3</v>
      </c>
      <c r="E861" t="s">
        <v>80</v>
      </c>
      <c r="F861" t="s">
        <v>81</v>
      </c>
      <c r="G861" t="s">
        <v>82</v>
      </c>
      <c r="H861" t="s">
        <v>83</v>
      </c>
      <c r="I861" t="str">
        <f>"Trad IRN"</f>
        <v>Trad IRN</v>
      </c>
      <c r="J861" t="s">
        <v>43</v>
      </c>
      <c r="K861" t="s">
        <v>44</v>
      </c>
      <c r="L861" t="s">
        <v>45</v>
      </c>
      <c r="M861" t="s">
        <v>46</v>
      </c>
      <c r="N861" t="str">
        <f t="shared" si="88"/>
        <v>08/18/2022</v>
      </c>
      <c r="O861" t="str">
        <f t="shared" si="87"/>
        <v>12/31/2500</v>
      </c>
      <c r="P861">
        <v>1</v>
      </c>
      <c r="Q861">
        <v>1</v>
      </c>
      <c r="S861">
        <v>0</v>
      </c>
      <c r="T861">
        <v>1</v>
      </c>
      <c r="U861">
        <v>0</v>
      </c>
      <c r="V861" t="str">
        <f>"Trad IRN"</f>
        <v>Trad IRN</v>
      </c>
      <c r="W861">
        <v>100</v>
      </c>
      <c r="X861" t="s">
        <v>47</v>
      </c>
      <c r="Z861" t="s">
        <v>47</v>
      </c>
      <c r="AB861" t="s">
        <v>57</v>
      </c>
      <c r="AC861" t="s">
        <v>48</v>
      </c>
      <c r="AD861" t="s">
        <v>49</v>
      </c>
      <c r="AE861" t="s">
        <v>50</v>
      </c>
      <c r="AF861">
        <v>0</v>
      </c>
      <c r="AG861" t="s">
        <v>56</v>
      </c>
      <c r="AH861" t="str">
        <f>"Trad IRN"</f>
        <v>Trad IRN</v>
      </c>
      <c r="AI861" t="str">
        <f>"Bldg IRN"</f>
        <v>Bldg IRN</v>
      </c>
      <c r="AJ861" t="s">
        <v>48</v>
      </c>
      <c r="AK861" t="s">
        <v>48</v>
      </c>
      <c r="AL861" t="s">
        <v>53</v>
      </c>
      <c r="AM861">
        <v>1113.0999999999999</v>
      </c>
      <c r="AN861">
        <v>1113.0999999999999</v>
      </c>
      <c r="AO861">
        <v>15</v>
      </c>
    </row>
    <row r="862" spans="1:41" x14ac:dyDescent="0.3">
      <c r="A862" t="str">
        <f>"Trad IRN"</f>
        <v>Trad IRN</v>
      </c>
      <c r="B862" t="str">
        <f>"Bldg IRN"</f>
        <v>Bldg IRN</v>
      </c>
      <c r="C862" t="s">
        <v>41</v>
      </c>
      <c r="D862" t="s">
        <v>3</v>
      </c>
      <c r="E862" t="s">
        <v>80</v>
      </c>
      <c r="F862" t="s">
        <v>81</v>
      </c>
      <c r="G862" t="s">
        <v>82</v>
      </c>
      <c r="H862" t="s">
        <v>83</v>
      </c>
      <c r="I862" t="str">
        <f>"Trad IRN"</f>
        <v>Trad IRN</v>
      </c>
      <c r="J862" t="s">
        <v>43</v>
      </c>
      <c r="K862" t="s">
        <v>44</v>
      </c>
      <c r="L862" t="s">
        <v>45</v>
      </c>
      <c r="M862" t="s">
        <v>46</v>
      </c>
      <c r="N862" t="str">
        <f t="shared" si="88"/>
        <v>08/18/2022</v>
      </c>
      <c r="O862" t="str">
        <f t="shared" si="87"/>
        <v>12/31/2500</v>
      </c>
      <c r="P862">
        <v>1</v>
      </c>
      <c r="Q862">
        <v>1</v>
      </c>
      <c r="S862">
        <v>0</v>
      </c>
      <c r="T862">
        <v>1</v>
      </c>
      <c r="U862">
        <v>0</v>
      </c>
      <c r="V862" t="str">
        <f>"Trad IRN"</f>
        <v>Trad IRN</v>
      </c>
      <c r="W862">
        <v>100</v>
      </c>
      <c r="X862" t="s">
        <v>47</v>
      </c>
      <c r="Z862" t="s">
        <v>47</v>
      </c>
      <c r="AB862" t="str">
        <f>"05"</f>
        <v>05</v>
      </c>
      <c r="AC862" t="s">
        <v>48</v>
      </c>
      <c r="AD862" t="s">
        <v>49</v>
      </c>
      <c r="AE862" t="s">
        <v>50</v>
      </c>
      <c r="AF862">
        <v>0</v>
      </c>
      <c r="AG862" t="s">
        <v>56</v>
      </c>
      <c r="AH862" t="str">
        <f>"Trad IRN"</f>
        <v>Trad IRN</v>
      </c>
      <c r="AI862" t="str">
        <f>"Bldg IRN"</f>
        <v>Bldg IRN</v>
      </c>
      <c r="AJ862" t="s">
        <v>48</v>
      </c>
      <c r="AK862" t="s">
        <v>48</v>
      </c>
      <c r="AL862" t="s">
        <v>53</v>
      </c>
      <c r="AM862">
        <v>1113.0999999999999</v>
      </c>
      <c r="AN862">
        <v>1113.0999999999999</v>
      </c>
      <c r="AO862">
        <v>15</v>
      </c>
    </row>
    <row r="863" spans="1:41" x14ac:dyDescent="0.3">
      <c r="A863" t="str">
        <f>"Trad IRN"</f>
        <v>Trad IRN</v>
      </c>
      <c r="B863" t="str">
        <f>"Bldg IRN"</f>
        <v>Bldg IRN</v>
      </c>
      <c r="C863" t="s">
        <v>41</v>
      </c>
      <c r="D863" t="s">
        <v>3</v>
      </c>
      <c r="E863" t="s">
        <v>80</v>
      </c>
      <c r="F863" t="s">
        <v>81</v>
      </c>
      <c r="G863" t="s">
        <v>82</v>
      </c>
      <c r="H863" t="s">
        <v>83</v>
      </c>
      <c r="I863" t="str">
        <f>"Trad IRN"</f>
        <v>Trad IRN</v>
      </c>
      <c r="J863" t="s">
        <v>43</v>
      </c>
      <c r="K863" t="s">
        <v>44</v>
      </c>
      <c r="L863" t="s">
        <v>45</v>
      </c>
      <c r="M863" t="s">
        <v>46</v>
      </c>
      <c r="N863" t="str">
        <f t="shared" si="88"/>
        <v>08/18/2022</v>
      </c>
      <c r="O863" t="str">
        <f t="shared" si="87"/>
        <v>12/31/2500</v>
      </c>
      <c r="P863">
        <v>1</v>
      </c>
      <c r="Q863">
        <v>1</v>
      </c>
      <c r="S863">
        <v>0</v>
      </c>
      <c r="T863">
        <v>1</v>
      </c>
      <c r="U863">
        <v>0</v>
      </c>
      <c r="V863" t="str">
        <f>"Trad IRN"</f>
        <v>Trad IRN</v>
      </c>
      <c r="W863">
        <v>100</v>
      </c>
      <c r="X863" t="s">
        <v>47</v>
      </c>
      <c r="Z863" t="s">
        <v>47</v>
      </c>
      <c r="AB863" t="str">
        <f>"02"</f>
        <v>02</v>
      </c>
      <c r="AC863" t="s">
        <v>48</v>
      </c>
      <c r="AD863" t="s">
        <v>49</v>
      </c>
      <c r="AE863" t="s">
        <v>50</v>
      </c>
      <c r="AF863">
        <v>0</v>
      </c>
      <c r="AG863" t="s">
        <v>56</v>
      </c>
      <c r="AH863" t="str">
        <f>"Trad IRN"</f>
        <v>Trad IRN</v>
      </c>
      <c r="AI863" t="str">
        <f>"Bldg IRN"</f>
        <v>Bldg IRN</v>
      </c>
      <c r="AJ863" t="s">
        <v>48</v>
      </c>
      <c r="AK863" t="s">
        <v>48</v>
      </c>
      <c r="AL863" t="s">
        <v>53</v>
      </c>
      <c r="AM863">
        <v>1113.0999999999999</v>
      </c>
      <c r="AN863">
        <v>1113.0999999999999</v>
      </c>
      <c r="AO863">
        <v>15</v>
      </c>
    </row>
    <row r="864" spans="1:41" x14ac:dyDescent="0.3">
      <c r="A864" t="str">
        <f>"Trad IRN"</f>
        <v>Trad IRN</v>
      </c>
      <c r="B864" t="str">
        <f>"Bldg IRN"</f>
        <v>Bldg IRN</v>
      </c>
      <c r="C864" t="s">
        <v>41</v>
      </c>
      <c r="D864" t="s">
        <v>3</v>
      </c>
      <c r="E864" t="s">
        <v>80</v>
      </c>
      <c r="F864" t="s">
        <v>81</v>
      </c>
      <c r="G864" t="s">
        <v>82</v>
      </c>
      <c r="H864" t="s">
        <v>83</v>
      </c>
      <c r="I864" t="str">
        <f>"Trad IRN"</f>
        <v>Trad IRN</v>
      </c>
      <c r="J864" t="s">
        <v>43</v>
      </c>
      <c r="K864" t="s">
        <v>44</v>
      </c>
      <c r="L864" t="s">
        <v>45</v>
      </c>
      <c r="M864" t="s">
        <v>46</v>
      </c>
      <c r="N864" t="str">
        <f t="shared" si="88"/>
        <v>08/18/2022</v>
      </c>
      <c r="O864" t="str">
        <f t="shared" si="87"/>
        <v>12/31/2500</v>
      </c>
      <c r="P864">
        <v>1</v>
      </c>
      <c r="Q864">
        <v>1</v>
      </c>
      <c r="S864">
        <v>0</v>
      </c>
      <c r="T864">
        <v>1</v>
      </c>
      <c r="U864">
        <v>0</v>
      </c>
      <c r="V864" t="str">
        <f>"Trad IRN"</f>
        <v>Trad IRN</v>
      </c>
      <c r="W864">
        <v>100</v>
      </c>
      <c r="X864" t="s">
        <v>47</v>
      </c>
      <c r="Z864" t="s">
        <v>47</v>
      </c>
      <c r="AB864" t="str">
        <f>"04"</f>
        <v>04</v>
      </c>
      <c r="AC864" t="s">
        <v>48</v>
      </c>
      <c r="AD864" t="s">
        <v>49</v>
      </c>
      <c r="AE864" t="s">
        <v>50</v>
      </c>
      <c r="AF864">
        <v>0</v>
      </c>
      <c r="AG864" t="s">
        <v>56</v>
      </c>
      <c r="AH864" t="str">
        <f>"Trad IRN"</f>
        <v>Trad IRN</v>
      </c>
      <c r="AI864" t="str">
        <f>"Bldg IRN"</f>
        <v>Bldg IRN</v>
      </c>
      <c r="AJ864" t="s">
        <v>48</v>
      </c>
      <c r="AK864" t="s">
        <v>48</v>
      </c>
      <c r="AL864" t="s">
        <v>53</v>
      </c>
      <c r="AM864">
        <v>1113.0999999999999</v>
      </c>
      <c r="AN864">
        <v>1113.0999999999999</v>
      </c>
      <c r="AO864">
        <v>15</v>
      </c>
    </row>
    <row r="865" spans="1:41" x14ac:dyDescent="0.3">
      <c r="A865" t="str">
        <f>"Trad IRN"</f>
        <v>Trad IRN</v>
      </c>
      <c r="B865" t="str">
        <f>"Bldg IRN"</f>
        <v>Bldg IRN</v>
      </c>
      <c r="C865" t="s">
        <v>41</v>
      </c>
      <c r="D865" t="s">
        <v>3</v>
      </c>
      <c r="E865" t="s">
        <v>80</v>
      </c>
      <c r="F865" t="s">
        <v>81</v>
      </c>
      <c r="G865" t="s">
        <v>82</v>
      </c>
      <c r="H865" t="s">
        <v>83</v>
      </c>
      <c r="I865" t="str">
        <f>"Trad IRN"</f>
        <v>Trad IRN</v>
      </c>
      <c r="J865" t="s">
        <v>43</v>
      </c>
      <c r="K865" t="s">
        <v>44</v>
      </c>
      <c r="L865" t="s">
        <v>45</v>
      </c>
      <c r="M865" t="s">
        <v>46</v>
      </c>
      <c r="N865" t="str">
        <f t="shared" si="88"/>
        <v>08/18/2022</v>
      </c>
      <c r="O865" t="str">
        <f t="shared" si="87"/>
        <v>12/31/2500</v>
      </c>
      <c r="P865">
        <v>1</v>
      </c>
      <c r="Q865">
        <v>1</v>
      </c>
      <c r="S865">
        <v>0</v>
      </c>
      <c r="T865">
        <v>1</v>
      </c>
      <c r="U865">
        <v>0</v>
      </c>
      <c r="V865" t="str">
        <f>"Trad IRN"</f>
        <v>Trad IRN</v>
      </c>
      <c r="W865">
        <v>100</v>
      </c>
      <c r="X865" t="s">
        <v>47</v>
      </c>
      <c r="Z865" t="s">
        <v>47</v>
      </c>
      <c r="AB865" t="str">
        <f>"01"</f>
        <v>01</v>
      </c>
      <c r="AC865" t="s">
        <v>48</v>
      </c>
      <c r="AD865" t="s">
        <v>49</v>
      </c>
      <c r="AE865" t="s">
        <v>50</v>
      </c>
      <c r="AF865">
        <v>0</v>
      </c>
      <c r="AG865" t="s">
        <v>56</v>
      </c>
      <c r="AH865" t="str">
        <f>"Trad IRN"</f>
        <v>Trad IRN</v>
      </c>
      <c r="AI865" t="str">
        <f>"Bldg IRN"</f>
        <v>Bldg IRN</v>
      </c>
      <c r="AJ865" t="s">
        <v>48</v>
      </c>
      <c r="AK865" t="s">
        <v>48</v>
      </c>
      <c r="AL865" t="s">
        <v>53</v>
      </c>
      <c r="AM865">
        <v>1113.0999999999999</v>
      </c>
      <c r="AN865">
        <v>1113.0999999999999</v>
      </c>
      <c r="AO865">
        <v>15</v>
      </c>
    </row>
    <row r="866" spans="1:41" x14ac:dyDescent="0.3">
      <c r="A866" t="str">
        <f>"Trad IRN"</f>
        <v>Trad IRN</v>
      </c>
      <c r="B866" t="str">
        <f>"Bldg IRN"</f>
        <v>Bldg IRN</v>
      </c>
      <c r="C866" t="s">
        <v>41</v>
      </c>
      <c r="D866" t="s">
        <v>3</v>
      </c>
      <c r="E866" t="s">
        <v>80</v>
      </c>
      <c r="F866" t="s">
        <v>81</v>
      </c>
      <c r="G866" t="s">
        <v>82</v>
      </c>
      <c r="H866" t="s">
        <v>83</v>
      </c>
      <c r="I866" t="str">
        <f>"Trad IRN"</f>
        <v>Trad IRN</v>
      </c>
      <c r="J866" t="s">
        <v>43</v>
      </c>
      <c r="K866" t="s">
        <v>44</v>
      </c>
      <c r="L866" t="s">
        <v>45</v>
      </c>
      <c r="M866" t="s">
        <v>46</v>
      </c>
      <c r="N866" t="str">
        <f>"10/06/2022"</f>
        <v>10/06/2022</v>
      </c>
      <c r="O866" t="str">
        <f t="shared" si="87"/>
        <v>12/31/2500</v>
      </c>
      <c r="P866">
        <v>0.82120199999999999</v>
      </c>
      <c r="Q866">
        <v>0.82120199999999999</v>
      </c>
      <c r="S866">
        <v>0</v>
      </c>
      <c r="T866">
        <v>0.82120199999999999</v>
      </c>
      <c r="U866">
        <v>0</v>
      </c>
      <c r="V866" t="str">
        <f>"Trad IRN"</f>
        <v>Trad IRN</v>
      </c>
      <c r="W866">
        <v>100</v>
      </c>
      <c r="X866" t="s">
        <v>47</v>
      </c>
      <c r="Z866" t="s">
        <v>47</v>
      </c>
      <c r="AB866" t="str">
        <f>"02"</f>
        <v>02</v>
      </c>
      <c r="AC866" t="s">
        <v>48</v>
      </c>
      <c r="AD866" t="s">
        <v>49</v>
      </c>
      <c r="AE866" t="s">
        <v>50</v>
      </c>
      <c r="AF866">
        <v>2</v>
      </c>
      <c r="AG866" t="s">
        <v>56</v>
      </c>
      <c r="AH866" t="str">
        <f>"Trad IRN"</f>
        <v>Trad IRN</v>
      </c>
      <c r="AI866" t="str">
        <f>"Bldg IRN"</f>
        <v>Bldg IRN</v>
      </c>
      <c r="AJ866" t="s">
        <v>48</v>
      </c>
      <c r="AK866" t="s">
        <v>48</v>
      </c>
      <c r="AL866" t="s">
        <v>53</v>
      </c>
      <c r="AM866">
        <v>914.08</v>
      </c>
      <c r="AN866">
        <v>1113.0999999999999</v>
      </c>
      <c r="AO866">
        <v>15</v>
      </c>
    </row>
    <row r="867" spans="1:41" x14ac:dyDescent="0.3">
      <c r="A867" t="str">
        <f>"Trad IRN"</f>
        <v>Trad IRN</v>
      </c>
      <c r="B867" t="str">
        <f>"Bldg IRN"</f>
        <v>Bldg IRN</v>
      </c>
      <c r="C867" t="s">
        <v>41</v>
      </c>
      <c r="D867" t="s">
        <v>3</v>
      </c>
      <c r="E867" t="s">
        <v>80</v>
      </c>
      <c r="F867" t="s">
        <v>81</v>
      </c>
      <c r="G867" t="s">
        <v>82</v>
      </c>
      <c r="H867" t="s">
        <v>83</v>
      </c>
      <c r="I867" t="str">
        <f>"Trad IRN"</f>
        <v>Trad IRN</v>
      </c>
      <c r="J867" t="s">
        <v>43</v>
      </c>
      <c r="K867" t="s">
        <v>44</v>
      </c>
      <c r="L867" t="s">
        <v>45</v>
      </c>
      <c r="M867" t="s">
        <v>46</v>
      </c>
      <c r="N867" t="str">
        <f t="shared" ref="N867:N882" si="89">"08/18/2022"</f>
        <v>08/18/2022</v>
      </c>
      <c r="O867" t="str">
        <f t="shared" si="87"/>
        <v>12/31/2500</v>
      </c>
      <c r="P867">
        <v>1</v>
      </c>
      <c r="Q867">
        <v>1</v>
      </c>
      <c r="S867">
        <v>0</v>
      </c>
      <c r="T867">
        <v>1</v>
      </c>
      <c r="U867">
        <v>0</v>
      </c>
      <c r="V867" t="str">
        <f>"Trad IRN"</f>
        <v>Trad IRN</v>
      </c>
      <c r="W867">
        <v>100</v>
      </c>
      <c r="X867" t="s">
        <v>47</v>
      </c>
      <c r="Z867" t="s">
        <v>47</v>
      </c>
      <c r="AB867" t="s">
        <v>57</v>
      </c>
      <c r="AC867" t="s">
        <v>48</v>
      </c>
      <c r="AD867" t="s">
        <v>49</v>
      </c>
      <c r="AE867" t="s">
        <v>50</v>
      </c>
      <c r="AF867">
        <v>0</v>
      </c>
      <c r="AG867" t="s">
        <v>56</v>
      </c>
      <c r="AH867" t="str">
        <f>"Trad IRN"</f>
        <v>Trad IRN</v>
      </c>
      <c r="AI867" t="str">
        <f>"Bldg IRN"</f>
        <v>Bldg IRN</v>
      </c>
      <c r="AJ867" t="s">
        <v>48</v>
      </c>
      <c r="AK867" t="s">
        <v>48</v>
      </c>
      <c r="AL867" t="s">
        <v>53</v>
      </c>
      <c r="AM867">
        <v>1113.0999999999999</v>
      </c>
      <c r="AN867">
        <v>1113.0999999999999</v>
      </c>
      <c r="AO867">
        <v>15</v>
      </c>
    </row>
    <row r="868" spans="1:41" x14ac:dyDescent="0.3">
      <c r="A868" t="str">
        <f>"Trad IRN"</f>
        <v>Trad IRN</v>
      </c>
      <c r="B868" t="str">
        <f>"Bldg IRN"</f>
        <v>Bldg IRN</v>
      </c>
      <c r="C868" t="s">
        <v>41</v>
      </c>
      <c r="D868" t="s">
        <v>3</v>
      </c>
      <c r="E868" t="s">
        <v>80</v>
      </c>
      <c r="F868" t="s">
        <v>81</v>
      </c>
      <c r="G868" t="s">
        <v>82</v>
      </c>
      <c r="H868" t="s">
        <v>83</v>
      </c>
      <c r="I868" t="str">
        <f>"Trad IRN"</f>
        <v>Trad IRN</v>
      </c>
      <c r="J868" t="s">
        <v>43</v>
      </c>
      <c r="K868" t="s">
        <v>44</v>
      </c>
      <c r="L868" t="s">
        <v>45</v>
      </c>
      <c r="M868" t="s">
        <v>46</v>
      </c>
      <c r="N868" t="str">
        <f t="shared" si="89"/>
        <v>08/18/2022</v>
      </c>
      <c r="O868" t="str">
        <f t="shared" si="87"/>
        <v>12/31/2500</v>
      </c>
      <c r="P868">
        <v>1</v>
      </c>
      <c r="Q868">
        <v>1</v>
      </c>
      <c r="R868">
        <v>1</v>
      </c>
      <c r="S868">
        <v>0</v>
      </c>
      <c r="T868">
        <v>1</v>
      </c>
      <c r="U868">
        <v>0</v>
      </c>
      <c r="V868" t="str">
        <f>"Trad IRN"</f>
        <v>Trad IRN</v>
      </c>
      <c r="W868">
        <v>100</v>
      </c>
      <c r="X868" t="s">
        <v>47</v>
      </c>
      <c r="Z868" t="s">
        <v>47</v>
      </c>
      <c r="AB868" t="str">
        <f>"03"</f>
        <v>03</v>
      </c>
      <c r="AC868" t="str">
        <f>"10"</f>
        <v>10</v>
      </c>
      <c r="AD868" t="str">
        <f>"2"</f>
        <v>2</v>
      </c>
      <c r="AE868" t="s">
        <v>55</v>
      </c>
      <c r="AF868">
        <v>0</v>
      </c>
      <c r="AG868" t="s">
        <v>56</v>
      </c>
      <c r="AH868" t="str">
        <f>"Trad IRN"</f>
        <v>Trad IRN</v>
      </c>
      <c r="AI868" t="str">
        <f>"Bldg IRN"</f>
        <v>Bldg IRN</v>
      </c>
      <c r="AJ868" t="s">
        <v>48</v>
      </c>
      <c r="AK868" t="s">
        <v>48</v>
      </c>
      <c r="AL868" t="s">
        <v>53</v>
      </c>
      <c r="AM868">
        <v>1113.0999999999999</v>
      </c>
      <c r="AN868">
        <v>1113.0999999999999</v>
      </c>
      <c r="AO868">
        <v>15</v>
      </c>
    </row>
    <row r="869" spans="1:41" x14ac:dyDescent="0.3">
      <c r="A869" t="str">
        <f>"Trad IRN"</f>
        <v>Trad IRN</v>
      </c>
      <c r="B869" t="str">
        <f>"Bldg IRN"</f>
        <v>Bldg IRN</v>
      </c>
      <c r="C869" t="s">
        <v>41</v>
      </c>
      <c r="D869" t="s">
        <v>3</v>
      </c>
      <c r="E869" t="s">
        <v>80</v>
      </c>
      <c r="F869" t="s">
        <v>81</v>
      </c>
      <c r="G869" t="s">
        <v>82</v>
      </c>
      <c r="H869" t="s">
        <v>83</v>
      </c>
      <c r="I869" t="str">
        <f>"Trad IRN"</f>
        <v>Trad IRN</v>
      </c>
      <c r="J869" t="s">
        <v>43</v>
      </c>
      <c r="K869" t="s">
        <v>44</v>
      </c>
      <c r="L869" t="s">
        <v>45</v>
      </c>
      <c r="M869" t="s">
        <v>46</v>
      </c>
      <c r="N869" t="str">
        <f t="shared" si="89"/>
        <v>08/18/2022</v>
      </c>
      <c r="O869" t="str">
        <f t="shared" si="87"/>
        <v>12/31/2500</v>
      </c>
      <c r="P869">
        <v>1</v>
      </c>
      <c r="Q869">
        <v>1</v>
      </c>
      <c r="R869">
        <v>1</v>
      </c>
      <c r="S869">
        <v>0</v>
      </c>
      <c r="T869">
        <v>1</v>
      </c>
      <c r="U869">
        <v>0</v>
      </c>
      <c r="V869" t="str">
        <f>"Trad IRN"</f>
        <v>Trad IRN</v>
      </c>
      <c r="W869">
        <v>100</v>
      </c>
      <c r="X869" t="s">
        <v>47</v>
      </c>
      <c r="Z869" t="s">
        <v>47</v>
      </c>
      <c r="AB869" t="s">
        <v>57</v>
      </c>
      <c r="AC869" t="str">
        <f>"01"</f>
        <v>01</v>
      </c>
      <c r="AD869" t="str">
        <f>"5"</f>
        <v>5</v>
      </c>
      <c r="AE869" t="s">
        <v>55</v>
      </c>
      <c r="AF869">
        <v>0</v>
      </c>
      <c r="AG869" t="s">
        <v>56</v>
      </c>
      <c r="AH869" t="str">
        <f>"Trad IRN"</f>
        <v>Trad IRN</v>
      </c>
      <c r="AI869" t="str">
        <f>"Bldg IRN"</f>
        <v>Bldg IRN</v>
      </c>
      <c r="AJ869" t="s">
        <v>48</v>
      </c>
      <c r="AK869" t="s">
        <v>48</v>
      </c>
      <c r="AL869" t="s">
        <v>53</v>
      </c>
      <c r="AM869">
        <v>1113.0999999999999</v>
      </c>
      <c r="AN869">
        <v>1113.0999999999999</v>
      </c>
      <c r="AO869">
        <v>15</v>
      </c>
    </row>
    <row r="870" spans="1:41" x14ac:dyDescent="0.3">
      <c r="A870" t="str">
        <f>"Trad IRN"</f>
        <v>Trad IRN</v>
      </c>
      <c r="B870" t="str">
        <f>"Bldg IRN"</f>
        <v>Bldg IRN</v>
      </c>
      <c r="C870" t="s">
        <v>41</v>
      </c>
      <c r="D870" t="s">
        <v>3</v>
      </c>
      <c r="E870" t="s">
        <v>80</v>
      </c>
      <c r="F870" t="s">
        <v>81</v>
      </c>
      <c r="G870" t="s">
        <v>82</v>
      </c>
      <c r="H870" t="s">
        <v>83</v>
      </c>
      <c r="I870" t="str">
        <f>"Trad IRN"</f>
        <v>Trad IRN</v>
      </c>
      <c r="J870" t="s">
        <v>43</v>
      </c>
      <c r="K870" t="s">
        <v>44</v>
      </c>
      <c r="L870" t="s">
        <v>45</v>
      </c>
      <c r="M870" t="s">
        <v>59</v>
      </c>
      <c r="N870" t="str">
        <f t="shared" si="89"/>
        <v>08/18/2022</v>
      </c>
      <c r="O870" t="str">
        <f t="shared" si="87"/>
        <v>12/31/2500</v>
      </c>
      <c r="P870">
        <v>1</v>
      </c>
      <c r="Q870">
        <v>1</v>
      </c>
      <c r="S870">
        <v>0</v>
      </c>
      <c r="T870">
        <v>1</v>
      </c>
      <c r="U870">
        <v>0</v>
      </c>
      <c r="V870" t="s">
        <v>84</v>
      </c>
      <c r="W870">
        <v>100</v>
      </c>
      <c r="X870" t="s">
        <v>47</v>
      </c>
      <c r="Z870" t="s">
        <v>47</v>
      </c>
      <c r="AB870" t="str">
        <f>"02"</f>
        <v>02</v>
      </c>
      <c r="AC870" t="s">
        <v>48</v>
      </c>
      <c r="AD870" t="s">
        <v>49</v>
      </c>
      <c r="AE870" t="s">
        <v>50</v>
      </c>
      <c r="AF870">
        <v>0</v>
      </c>
      <c r="AG870" t="s">
        <v>56</v>
      </c>
      <c r="AH870" t="str">
        <f>"Trad IRN"</f>
        <v>Trad IRN</v>
      </c>
      <c r="AI870" t="str">
        <f>"Bldg IRN"</f>
        <v>Bldg IRN</v>
      </c>
      <c r="AJ870" t="s">
        <v>48</v>
      </c>
      <c r="AK870" t="s">
        <v>48</v>
      </c>
      <c r="AL870" t="s">
        <v>53</v>
      </c>
      <c r="AM870">
        <v>1113.0999999999999</v>
      </c>
      <c r="AN870">
        <v>1113.0999999999999</v>
      </c>
      <c r="AO870">
        <v>15</v>
      </c>
    </row>
    <row r="871" spans="1:41" x14ac:dyDescent="0.3">
      <c r="A871" t="str">
        <f>"Trad IRN"</f>
        <v>Trad IRN</v>
      </c>
      <c r="B871" t="str">
        <f>"Bldg IRN"</f>
        <v>Bldg IRN</v>
      </c>
      <c r="C871" t="s">
        <v>41</v>
      </c>
      <c r="D871" t="s">
        <v>3</v>
      </c>
      <c r="E871" t="s">
        <v>80</v>
      </c>
      <c r="F871" t="s">
        <v>81</v>
      </c>
      <c r="G871" t="s">
        <v>82</v>
      </c>
      <c r="H871" t="s">
        <v>83</v>
      </c>
      <c r="I871" t="str">
        <f>"Trad IRN"</f>
        <v>Trad IRN</v>
      </c>
      <c r="J871" t="s">
        <v>43</v>
      </c>
      <c r="K871" t="s">
        <v>44</v>
      </c>
      <c r="L871" t="s">
        <v>45</v>
      </c>
      <c r="M871" t="s">
        <v>46</v>
      </c>
      <c r="N871" t="str">
        <f t="shared" si="89"/>
        <v>08/18/2022</v>
      </c>
      <c r="O871" t="str">
        <f t="shared" si="87"/>
        <v>12/31/2500</v>
      </c>
      <c r="P871">
        <v>1</v>
      </c>
      <c r="Q871">
        <v>1</v>
      </c>
      <c r="S871">
        <v>0</v>
      </c>
      <c r="T871">
        <v>1</v>
      </c>
      <c r="U871">
        <v>0</v>
      </c>
      <c r="V871" t="str">
        <f>"Trad IRN"</f>
        <v>Trad IRN</v>
      </c>
      <c r="W871">
        <v>100</v>
      </c>
      <c r="X871" t="s">
        <v>47</v>
      </c>
      <c r="Z871" t="s">
        <v>47</v>
      </c>
      <c r="AB871" t="str">
        <f>"01"</f>
        <v>01</v>
      </c>
      <c r="AC871" t="s">
        <v>48</v>
      </c>
      <c r="AD871" t="s">
        <v>49</v>
      </c>
      <c r="AE871" t="s">
        <v>55</v>
      </c>
      <c r="AF871">
        <v>0</v>
      </c>
      <c r="AG871" t="s">
        <v>56</v>
      </c>
      <c r="AH871" t="str">
        <f>"Trad IRN"</f>
        <v>Trad IRN</v>
      </c>
      <c r="AI871" t="str">
        <f>"Bldg IRN"</f>
        <v>Bldg IRN</v>
      </c>
      <c r="AJ871" t="s">
        <v>48</v>
      </c>
      <c r="AK871" t="s">
        <v>48</v>
      </c>
      <c r="AL871" t="s">
        <v>53</v>
      </c>
      <c r="AM871">
        <v>1113.0999999999999</v>
      </c>
      <c r="AN871">
        <v>1113.0999999999999</v>
      </c>
      <c r="AO871">
        <v>15</v>
      </c>
    </row>
    <row r="872" spans="1:41" x14ac:dyDescent="0.3">
      <c r="A872" t="str">
        <f>"Trad IRN"</f>
        <v>Trad IRN</v>
      </c>
      <c r="B872" t="str">
        <f>"Bldg IRN"</f>
        <v>Bldg IRN</v>
      </c>
      <c r="C872" t="s">
        <v>41</v>
      </c>
      <c r="D872" t="s">
        <v>3</v>
      </c>
      <c r="E872" t="s">
        <v>80</v>
      </c>
      <c r="F872" t="s">
        <v>81</v>
      </c>
      <c r="G872" t="s">
        <v>82</v>
      </c>
      <c r="H872" t="s">
        <v>83</v>
      </c>
      <c r="I872" t="str">
        <f>"Trad IRN"</f>
        <v>Trad IRN</v>
      </c>
      <c r="J872" t="s">
        <v>43</v>
      </c>
      <c r="K872" t="s">
        <v>44</v>
      </c>
      <c r="L872" t="s">
        <v>45</v>
      </c>
      <c r="M872" t="s">
        <v>46</v>
      </c>
      <c r="N872" t="str">
        <f t="shared" si="89"/>
        <v>08/18/2022</v>
      </c>
      <c r="O872" t="str">
        <f t="shared" si="87"/>
        <v>12/31/2500</v>
      </c>
      <c r="P872">
        <v>1</v>
      </c>
      <c r="Q872">
        <v>1</v>
      </c>
      <c r="S872">
        <v>0</v>
      </c>
      <c r="T872">
        <v>1</v>
      </c>
      <c r="U872">
        <v>0</v>
      </c>
      <c r="V872" t="str">
        <f>"Trad IRN"</f>
        <v>Trad IRN</v>
      </c>
      <c r="W872">
        <v>100</v>
      </c>
      <c r="X872" t="s">
        <v>47</v>
      </c>
      <c r="Z872" t="s">
        <v>47</v>
      </c>
      <c r="AB872" t="str">
        <f>"01"</f>
        <v>01</v>
      </c>
      <c r="AC872" t="s">
        <v>48</v>
      </c>
      <c r="AD872" t="s">
        <v>49</v>
      </c>
      <c r="AE872" t="s">
        <v>50</v>
      </c>
      <c r="AF872">
        <v>0</v>
      </c>
      <c r="AG872" t="s">
        <v>56</v>
      </c>
      <c r="AH872" t="str">
        <f>"Trad IRN"</f>
        <v>Trad IRN</v>
      </c>
      <c r="AI872" t="str">
        <f>"Bldg IRN"</f>
        <v>Bldg IRN</v>
      </c>
      <c r="AJ872" t="s">
        <v>48</v>
      </c>
      <c r="AK872" t="s">
        <v>48</v>
      </c>
      <c r="AL872" t="s">
        <v>53</v>
      </c>
      <c r="AM872">
        <v>1113.0999999999999</v>
      </c>
      <c r="AN872">
        <v>1113.0999999999999</v>
      </c>
      <c r="AO872">
        <v>15</v>
      </c>
    </row>
    <row r="873" spans="1:41" x14ac:dyDescent="0.3">
      <c r="A873" t="str">
        <f>"Trad IRN"</f>
        <v>Trad IRN</v>
      </c>
      <c r="B873" t="str">
        <f>"Bldg IRN"</f>
        <v>Bldg IRN</v>
      </c>
      <c r="C873" t="s">
        <v>41</v>
      </c>
      <c r="D873" t="s">
        <v>3</v>
      </c>
      <c r="E873" t="s">
        <v>80</v>
      </c>
      <c r="F873" t="s">
        <v>81</v>
      </c>
      <c r="G873" t="s">
        <v>82</v>
      </c>
      <c r="H873" t="s">
        <v>83</v>
      </c>
      <c r="I873" t="str">
        <f>"Trad IRN"</f>
        <v>Trad IRN</v>
      </c>
      <c r="J873" t="s">
        <v>43</v>
      </c>
      <c r="K873" t="s">
        <v>44</v>
      </c>
      <c r="L873" t="s">
        <v>45</v>
      </c>
      <c r="M873" t="s">
        <v>46</v>
      </c>
      <c r="N873" t="str">
        <f t="shared" si="89"/>
        <v>08/18/2022</v>
      </c>
      <c r="O873" t="str">
        <f t="shared" si="87"/>
        <v>12/31/2500</v>
      </c>
      <c r="P873">
        <v>1</v>
      </c>
      <c r="Q873">
        <v>1</v>
      </c>
      <c r="S873">
        <v>0</v>
      </c>
      <c r="T873">
        <v>1</v>
      </c>
      <c r="U873">
        <v>0</v>
      </c>
      <c r="V873" t="str">
        <f>"Trad IRN"</f>
        <v>Trad IRN</v>
      </c>
      <c r="W873">
        <v>100</v>
      </c>
      <c r="X873" t="s">
        <v>47</v>
      </c>
      <c r="Z873" t="s">
        <v>47</v>
      </c>
      <c r="AB873" t="s">
        <v>57</v>
      </c>
      <c r="AC873" t="s">
        <v>48</v>
      </c>
      <c r="AD873" t="s">
        <v>49</v>
      </c>
      <c r="AE873" t="s">
        <v>50</v>
      </c>
      <c r="AF873">
        <v>0</v>
      </c>
      <c r="AG873" t="s">
        <v>56</v>
      </c>
      <c r="AH873" t="str">
        <f>"Trad IRN"</f>
        <v>Trad IRN</v>
      </c>
      <c r="AI873" t="str">
        <f>"Bldg IRN"</f>
        <v>Bldg IRN</v>
      </c>
      <c r="AJ873" t="s">
        <v>48</v>
      </c>
      <c r="AK873" t="s">
        <v>48</v>
      </c>
      <c r="AL873" t="s">
        <v>53</v>
      </c>
      <c r="AM873">
        <v>1113.0999999999999</v>
      </c>
      <c r="AN873">
        <v>1113.0999999999999</v>
      </c>
      <c r="AO873">
        <v>15</v>
      </c>
    </row>
    <row r="874" spans="1:41" x14ac:dyDescent="0.3">
      <c r="A874" t="str">
        <f>"Trad IRN"</f>
        <v>Trad IRN</v>
      </c>
      <c r="B874" t="str">
        <f>"Bldg IRN"</f>
        <v>Bldg IRN</v>
      </c>
      <c r="C874" t="s">
        <v>41</v>
      </c>
      <c r="D874" t="s">
        <v>3</v>
      </c>
      <c r="E874" t="s">
        <v>80</v>
      </c>
      <c r="F874" t="s">
        <v>81</v>
      </c>
      <c r="G874" t="s">
        <v>82</v>
      </c>
      <c r="H874" t="s">
        <v>83</v>
      </c>
      <c r="I874" t="str">
        <f>"Trad IRN"</f>
        <v>Trad IRN</v>
      </c>
      <c r="J874" t="s">
        <v>43</v>
      </c>
      <c r="K874" t="s">
        <v>44</v>
      </c>
      <c r="L874" t="s">
        <v>45</v>
      </c>
      <c r="M874" t="s">
        <v>46</v>
      </c>
      <c r="N874" t="str">
        <f t="shared" si="89"/>
        <v>08/18/2022</v>
      </c>
      <c r="O874" t="str">
        <f t="shared" si="87"/>
        <v>12/31/2500</v>
      </c>
      <c r="P874">
        <v>1</v>
      </c>
      <c r="Q874">
        <v>1</v>
      </c>
      <c r="S874">
        <v>0</v>
      </c>
      <c r="T874">
        <v>1</v>
      </c>
      <c r="U874">
        <v>0</v>
      </c>
      <c r="V874" t="str">
        <f>"Trad IRN"</f>
        <v>Trad IRN</v>
      </c>
      <c r="W874">
        <v>100</v>
      </c>
      <c r="X874" t="s">
        <v>47</v>
      </c>
      <c r="Z874" t="s">
        <v>47</v>
      </c>
      <c r="AB874" t="s">
        <v>57</v>
      </c>
      <c r="AC874" t="s">
        <v>48</v>
      </c>
      <c r="AD874" t="s">
        <v>49</v>
      </c>
      <c r="AE874" t="s">
        <v>50</v>
      </c>
      <c r="AF874">
        <v>0</v>
      </c>
      <c r="AG874" t="s">
        <v>56</v>
      </c>
      <c r="AH874" t="str">
        <f>"Trad IRN"</f>
        <v>Trad IRN</v>
      </c>
      <c r="AI874" t="str">
        <f>"Bldg IRN"</f>
        <v>Bldg IRN</v>
      </c>
      <c r="AJ874" t="s">
        <v>48</v>
      </c>
      <c r="AK874" t="s">
        <v>48</v>
      </c>
      <c r="AL874" t="s">
        <v>53</v>
      </c>
      <c r="AM874">
        <v>1113.0999999999999</v>
      </c>
      <c r="AN874">
        <v>1113.0999999999999</v>
      </c>
      <c r="AO874">
        <v>15</v>
      </c>
    </row>
    <row r="875" spans="1:41" x14ac:dyDescent="0.3">
      <c r="A875" t="str">
        <f>"Trad IRN"</f>
        <v>Trad IRN</v>
      </c>
      <c r="B875" t="str">
        <f>"Bldg IRN"</f>
        <v>Bldg IRN</v>
      </c>
      <c r="C875" t="s">
        <v>41</v>
      </c>
      <c r="D875" t="s">
        <v>3</v>
      </c>
      <c r="E875" t="s">
        <v>80</v>
      </c>
      <c r="F875" t="s">
        <v>81</v>
      </c>
      <c r="G875" t="s">
        <v>82</v>
      </c>
      <c r="H875" t="s">
        <v>83</v>
      </c>
      <c r="I875" t="str">
        <f>"Trad IRN"</f>
        <v>Trad IRN</v>
      </c>
      <c r="J875" t="s">
        <v>43</v>
      </c>
      <c r="K875" t="s">
        <v>44</v>
      </c>
      <c r="L875" t="s">
        <v>45</v>
      </c>
      <c r="M875" t="s">
        <v>46</v>
      </c>
      <c r="N875" t="str">
        <f t="shared" si="89"/>
        <v>08/18/2022</v>
      </c>
      <c r="O875" t="str">
        <f t="shared" si="87"/>
        <v>12/31/2500</v>
      </c>
      <c r="P875">
        <v>1</v>
      </c>
      <c r="Q875">
        <v>1</v>
      </c>
      <c r="S875">
        <v>0</v>
      </c>
      <c r="T875">
        <v>1</v>
      </c>
      <c r="U875">
        <v>0</v>
      </c>
      <c r="V875" t="str">
        <f>"Trad IRN"</f>
        <v>Trad IRN</v>
      </c>
      <c r="W875">
        <v>100</v>
      </c>
      <c r="X875" t="s">
        <v>47</v>
      </c>
      <c r="Z875" t="s">
        <v>47</v>
      </c>
      <c r="AB875" t="str">
        <f>"02"</f>
        <v>02</v>
      </c>
      <c r="AC875" t="s">
        <v>48</v>
      </c>
      <c r="AD875" t="s">
        <v>49</v>
      </c>
      <c r="AE875" t="s">
        <v>50</v>
      </c>
      <c r="AF875">
        <v>0</v>
      </c>
      <c r="AG875" t="s">
        <v>56</v>
      </c>
      <c r="AH875" t="str">
        <f>"Trad IRN"</f>
        <v>Trad IRN</v>
      </c>
      <c r="AI875" t="str">
        <f>"Bldg IRN"</f>
        <v>Bldg IRN</v>
      </c>
      <c r="AJ875" t="s">
        <v>48</v>
      </c>
      <c r="AK875" t="s">
        <v>48</v>
      </c>
      <c r="AL875" t="s">
        <v>53</v>
      </c>
      <c r="AM875">
        <v>1113.0999999999999</v>
      </c>
      <c r="AN875">
        <v>1113.0999999999999</v>
      </c>
      <c r="AO875">
        <v>15</v>
      </c>
    </row>
    <row r="876" spans="1:41" x14ac:dyDescent="0.3">
      <c r="A876" t="str">
        <f>"Trad IRN"</f>
        <v>Trad IRN</v>
      </c>
      <c r="B876" t="str">
        <f>"Bldg IRN"</f>
        <v>Bldg IRN</v>
      </c>
      <c r="C876" t="s">
        <v>41</v>
      </c>
      <c r="D876" t="s">
        <v>3</v>
      </c>
      <c r="E876" t="s">
        <v>80</v>
      </c>
      <c r="F876" t="s">
        <v>81</v>
      </c>
      <c r="G876" t="s">
        <v>82</v>
      </c>
      <c r="H876" t="s">
        <v>83</v>
      </c>
      <c r="I876" t="str">
        <f>"Trad IRN"</f>
        <v>Trad IRN</v>
      </c>
      <c r="J876" t="s">
        <v>43</v>
      </c>
      <c r="K876" t="s">
        <v>44</v>
      </c>
      <c r="L876" t="s">
        <v>45</v>
      </c>
      <c r="M876" t="s">
        <v>46</v>
      </c>
      <c r="N876" t="str">
        <f t="shared" si="89"/>
        <v>08/18/2022</v>
      </c>
      <c r="O876" t="str">
        <f t="shared" si="87"/>
        <v>12/31/2500</v>
      </c>
      <c r="P876">
        <v>1</v>
      </c>
      <c r="Q876">
        <v>1</v>
      </c>
      <c r="S876">
        <v>0</v>
      </c>
      <c r="T876">
        <v>1</v>
      </c>
      <c r="U876">
        <v>0</v>
      </c>
      <c r="V876" t="str">
        <f>"Trad IRN"</f>
        <v>Trad IRN</v>
      </c>
      <c r="W876">
        <v>100</v>
      </c>
      <c r="X876" t="s">
        <v>47</v>
      </c>
      <c r="Z876" t="s">
        <v>47</v>
      </c>
      <c r="AB876" t="str">
        <f>"03"</f>
        <v>03</v>
      </c>
      <c r="AC876" t="s">
        <v>48</v>
      </c>
      <c r="AD876" t="s">
        <v>49</v>
      </c>
      <c r="AE876" t="s">
        <v>50</v>
      </c>
      <c r="AF876">
        <v>0</v>
      </c>
      <c r="AG876" t="s">
        <v>56</v>
      </c>
      <c r="AH876" t="str">
        <f>"Trad IRN"</f>
        <v>Trad IRN</v>
      </c>
      <c r="AI876" t="str">
        <f>"Bldg IRN"</f>
        <v>Bldg IRN</v>
      </c>
      <c r="AJ876" t="s">
        <v>48</v>
      </c>
      <c r="AK876" t="s">
        <v>48</v>
      </c>
      <c r="AL876" t="s">
        <v>53</v>
      </c>
      <c r="AM876">
        <v>1113.0999999999999</v>
      </c>
      <c r="AN876">
        <v>1113.0999999999999</v>
      </c>
      <c r="AO876">
        <v>15</v>
      </c>
    </row>
    <row r="877" spans="1:41" x14ac:dyDescent="0.3">
      <c r="A877" t="str">
        <f>"Trad IRN"</f>
        <v>Trad IRN</v>
      </c>
      <c r="B877" t="str">
        <f>"Bldg IRN"</f>
        <v>Bldg IRN</v>
      </c>
      <c r="C877" t="s">
        <v>41</v>
      </c>
      <c r="D877" t="s">
        <v>3</v>
      </c>
      <c r="E877" t="s">
        <v>80</v>
      </c>
      <c r="F877" t="s">
        <v>81</v>
      </c>
      <c r="G877" t="s">
        <v>82</v>
      </c>
      <c r="H877" t="s">
        <v>83</v>
      </c>
      <c r="I877" t="str">
        <f>"Trad IRN"</f>
        <v>Trad IRN</v>
      </c>
      <c r="J877" t="s">
        <v>43</v>
      </c>
      <c r="K877" t="s">
        <v>44</v>
      </c>
      <c r="L877" t="s">
        <v>45</v>
      </c>
      <c r="M877" t="s">
        <v>46</v>
      </c>
      <c r="N877" t="str">
        <f t="shared" si="89"/>
        <v>08/18/2022</v>
      </c>
      <c r="O877" t="str">
        <f t="shared" si="87"/>
        <v>12/31/2500</v>
      </c>
      <c r="P877">
        <v>1</v>
      </c>
      <c r="Q877">
        <v>1</v>
      </c>
      <c r="S877">
        <v>0</v>
      </c>
      <c r="T877">
        <v>1</v>
      </c>
      <c r="U877">
        <v>0</v>
      </c>
      <c r="V877" t="str">
        <f>"Trad IRN"</f>
        <v>Trad IRN</v>
      </c>
      <c r="W877">
        <v>100</v>
      </c>
      <c r="X877" t="s">
        <v>47</v>
      </c>
      <c r="Z877" t="s">
        <v>47</v>
      </c>
      <c r="AB877" t="str">
        <f>"02"</f>
        <v>02</v>
      </c>
      <c r="AC877" t="s">
        <v>48</v>
      </c>
      <c r="AD877" t="s">
        <v>49</v>
      </c>
      <c r="AE877" t="s">
        <v>50</v>
      </c>
      <c r="AF877">
        <v>0</v>
      </c>
      <c r="AG877" t="s">
        <v>56</v>
      </c>
      <c r="AH877" t="str">
        <f>"Trad IRN"</f>
        <v>Trad IRN</v>
      </c>
      <c r="AI877" t="str">
        <f>"Bldg IRN"</f>
        <v>Bldg IRN</v>
      </c>
      <c r="AJ877" t="s">
        <v>48</v>
      </c>
      <c r="AK877" t="s">
        <v>48</v>
      </c>
      <c r="AL877" t="s">
        <v>53</v>
      </c>
      <c r="AM877">
        <v>1113.0999999999999</v>
      </c>
      <c r="AN877">
        <v>1113.0999999999999</v>
      </c>
      <c r="AO877">
        <v>15</v>
      </c>
    </row>
    <row r="878" spans="1:41" x14ac:dyDescent="0.3">
      <c r="A878" t="str">
        <f>"Trad IRN"</f>
        <v>Trad IRN</v>
      </c>
      <c r="B878" t="str">
        <f>"Bldg IRN"</f>
        <v>Bldg IRN</v>
      </c>
      <c r="C878" t="s">
        <v>41</v>
      </c>
      <c r="D878" t="s">
        <v>3</v>
      </c>
      <c r="E878" t="s">
        <v>80</v>
      </c>
      <c r="F878" t="s">
        <v>81</v>
      </c>
      <c r="G878" t="s">
        <v>82</v>
      </c>
      <c r="H878" t="s">
        <v>83</v>
      </c>
      <c r="I878" t="str">
        <f>"Trad IRN"</f>
        <v>Trad IRN</v>
      </c>
      <c r="J878" t="s">
        <v>43</v>
      </c>
      <c r="K878" t="s">
        <v>44</v>
      </c>
      <c r="L878" t="s">
        <v>45</v>
      </c>
      <c r="M878" t="s">
        <v>46</v>
      </c>
      <c r="N878" t="str">
        <f t="shared" si="89"/>
        <v>08/18/2022</v>
      </c>
      <c r="O878" t="str">
        <f t="shared" si="87"/>
        <v>12/31/2500</v>
      </c>
      <c r="P878">
        <v>1</v>
      </c>
      <c r="Q878">
        <v>1</v>
      </c>
      <c r="S878">
        <v>0</v>
      </c>
      <c r="T878">
        <v>1</v>
      </c>
      <c r="U878">
        <v>0</v>
      </c>
      <c r="V878" t="str">
        <f>"Trad IRN"</f>
        <v>Trad IRN</v>
      </c>
      <c r="W878">
        <v>100</v>
      </c>
      <c r="X878" t="s">
        <v>47</v>
      </c>
      <c r="Z878" t="s">
        <v>47</v>
      </c>
      <c r="AB878" t="s">
        <v>57</v>
      </c>
      <c r="AC878" t="s">
        <v>48</v>
      </c>
      <c r="AD878" t="s">
        <v>49</v>
      </c>
      <c r="AE878" t="s">
        <v>50</v>
      </c>
      <c r="AF878">
        <v>0</v>
      </c>
      <c r="AG878" t="s">
        <v>56</v>
      </c>
      <c r="AH878" t="str">
        <f>"Trad IRN"</f>
        <v>Trad IRN</v>
      </c>
      <c r="AI878" t="str">
        <f>"Bldg IRN"</f>
        <v>Bldg IRN</v>
      </c>
      <c r="AJ878" t="s">
        <v>48</v>
      </c>
      <c r="AK878" t="s">
        <v>48</v>
      </c>
      <c r="AL878" t="s">
        <v>53</v>
      </c>
      <c r="AM878">
        <v>1113.0999999999999</v>
      </c>
      <c r="AN878">
        <v>1113.0999999999999</v>
      </c>
      <c r="AO878">
        <v>15</v>
      </c>
    </row>
    <row r="879" spans="1:41" x14ac:dyDescent="0.3">
      <c r="A879" t="str">
        <f>"Trad IRN"</f>
        <v>Trad IRN</v>
      </c>
      <c r="B879" t="str">
        <f>"Bldg IRN"</f>
        <v>Bldg IRN</v>
      </c>
      <c r="C879" t="s">
        <v>41</v>
      </c>
      <c r="D879" t="s">
        <v>3</v>
      </c>
      <c r="E879" t="s">
        <v>80</v>
      </c>
      <c r="F879" t="s">
        <v>81</v>
      </c>
      <c r="G879" t="s">
        <v>82</v>
      </c>
      <c r="H879" t="s">
        <v>83</v>
      </c>
      <c r="I879" t="str">
        <f>"Trad IRN"</f>
        <v>Trad IRN</v>
      </c>
      <c r="J879" t="s">
        <v>43</v>
      </c>
      <c r="K879" t="s">
        <v>44</v>
      </c>
      <c r="L879" t="s">
        <v>45</v>
      </c>
      <c r="M879" t="s">
        <v>46</v>
      </c>
      <c r="N879" t="str">
        <f t="shared" si="89"/>
        <v>08/18/2022</v>
      </c>
      <c r="O879" t="str">
        <f t="shared" si="87"/>
        <v>12/31/2500</v>
      </c>
      <c r="P879">
        <v>1</v>
      </c>
      <c r="Q879">
        <v>1</v>
      </c>
      <c r="S879">
        <v>0</v>
      </c>
      <c r="T879">
        <v>1</v>
      </c>
      <c r="U879">
        <v>0</v>
      </c>
      <c r="V879" t="str">
        <f>"Trad IRN"</f>
        <v>Trad IRN</v>
      </c>
      <c r="W879">
        <v>100</v>
      </c>
      <c r="X879" t="s">
        <v>47</v>
      </c>
      <c r="Z879" t="s">
        <v>47</v>
      </c>
      <c r="AB879" t="str">
        <f>"01"</f>
        <v>01</v>
      </c>
      <c r="AC879" t="s">
        <v>48</v>
      </c>
      <c r="AD879" t="s">
        <v>49</v>
      </c>
      <c r="AE879" t="s">
        <v>50</v>
      </c>
      <c r="AF879">
        <v>0</v>
      </c>
      <c r="AG879" t="s">
        <v>56</v>
      </c>
      <c r="AH879" t="str">
        <f>"Trad IRN"</f>
        <v>Trad IRN</v>
      </c>
      <c r="AI879" t="str">
        <f>"Bldg IRN"</f>
        <v>Bldg IRN</v>
      </c>
      <c r="AJ879" t="s">
        <v>48</v>
      </c>
      <c r="AK879" t="s">
        <v>48</v>
      </c>
      <c r="AL879" t="s">
        <v>53</v>
      </c>
      <c r="AM879">
        <v>1113.0999999999999</v>
      </c>
      <c r="AN879">
        <v>1113.0999999999999</v>
      </c>
      <c r="AO879">
        <v>15</v>
      </c>
    </row>
    <row r="880" spans="1:41" x14ac:dyDescent="0.3">
      <c r="A880" t="str">
        <f>"Trad IRN"</f>
        <v>Trad IRN</v>
      </c>
      <c r="B880" t="str">
        <f>"Bldg IRN"</f>
        <v>Bldg IRN</v>
      </c>
      <c r="C880" t="s">
        <v>41</v>
      </c>
      <c r="D880" t="s">
        <v>3</v>
      </c>
      <c r="E880" t="s">
        <v>80</v>
      </c>
      <c r="F880" t="s">
        <v>81</v>
      </c>
      <c r="G880" t="s">
        <v>82</v>
      </c>
      <c r="H880" t="s">
        <v>83</v>
      </c>
      <c r="I880" t="str">
        <f>"Trad IRN"</f>
        <v>Trad IRN</v>
      </c>
      <c r="J880" t="s">
        <v>43</v>
      </c>
      <c r="K880" t="s">
        <v>44</v>
      </c>
      <c r="L880" t="s">
        <v>45</v>
      </c>
      <c r="M880" t="s">
        <v>46</v>
      </c>
      <c r="N880" t="str">
        <f t="shared" si="89"/>
        <v>08/18/2022</v>
      </c>
      <c r="O880" t="str">
        <f t="shared" si="87"/>
        <v>12/31/2500</v>
      </c>
      <c r="P880">
        <v>1</v>
      </c>
      <c r="Q880">
        <v>1</v>
      </c>
      <c r="S880">
        <v>1</v>
      </c>
      <c r="T880">
        <v>1</v>
      </c>
      <c r="U880">
        <v>0</v>
      </c>
      <c r="V880" t="str">
        <f>"Trad IRN"</f>
        <v>Trad IRN</v>
      </c>
      <c r="W880">
        <v>100</v>
      </c>
      <c r="X880" t="s">
        <v>47</v>
      </c>
      <c r="Z880" t="s">
        <v>47</v>
      </c>
      <c r="AB880" t="str">
        <f>"05"</f>
        <v>05</v>
      </c>
      <c r="AC880" t="s">
        <v>48</v>
      </c>
      <c r="AD880" t="s">
        <v>49</v>
      </c>
      <c r="AE880" t="s">
        <v>50</v>
      </c>
      <c r="AF880">
        <v>0</v>
      </c>
      <c r="AG880" t="s">
        <v>56</v>
      </c>
      <c r="AH880" t="str">
        <f>"Trad IRN"</f>
        <v>Trad IRN</v>
      </c>
      <c r="AI880" t="str">
        <f>"Bldg IRN"</f>
        <v>Bldg IRN</v>
      </c>
      <c r="AJ880" t="s">
        <v>48</v>
      </c>
      <c r="AK880" t="s">
        <v>48</v>
      </c>
      <c r="AL880" t="s">
        <v>53</v>
      </c>
      <c r="AM880">
        <v>1113.0999999999999</v>
      </c>
      <c r="AN880">
        <v>1113.0999999999999</v>
      </c>
      <c r="AO880">
        <v>15</v>
      </c>
    </row>
    <row r="881" spans="1:41" x14ac:dyDescent="0.3">
      <c r="A881" t="str">
        <f>"Trad IRN"</f>
        <v>Trad IRN</v>
      </c>
      <c r="B881" t="str">
        <f>"Bldg IRN"</f>
        <v>Bldg IRN</v>
      </c>
      <c r="C881" t="s">
        <v>41</v>
      </c>
      <c r="D881" t="s">
        <v>3</v>
      </c>
      <c r="E881" t="s">
        <v>80</v>
      </c>
      <c r="F881" t="s">
        <v>81</v>
      </c>
      <c r="G881" t="s">
        <v>82</v>
      </c>
      <c r="H881" t="s">
        <v>83</v>
      </c>
      <c r="I881" t="str">
        <f>"Trad IRN"</f>
        <v>Trad IRN</v>
      </c>
      <c r="J881" t="s">
        <v>43</v>
      </c>
      <c r="K881" t="s">
        <v>44</v>
      </c>
      <c r="L881" t="s">
        <v>45</v>
      </c>
      <c r="M881" t="s">
        <v>46</v>
      </c>
      <c r="N881" t="str">
        <f t="shared" si="89"/>
        <v>08/18/2022</v>
      </c>
      <c r="O881" t="str">
        <f t="shared" si="87"/>
        <v>12/31/2500</v>
      </c>
      <c r="P881">
        <v>1</v>
      </c>
      <c r="Q881">
        <v>1</v>
      </c>
      <c r="S881">
        <v>0</v>
      </c>
      <c r="T881">
        <v>1</v>
      </c>
      <c r="U881">
        <v>0</v>
      </c>
      <c r="V881" t="str">
        <f>"Trad IRN"</f>
        <v>Trad IRN</v>
      </c>
      <c r="W881">
        <v>100</v>
      </c>
      <c r="X881" t="s">
        <v>47</v>
      </c>
      <c r="Z881" t="s">
        <v>47</v>
      </c>
      <c r="AB881" t="str">
        <f>"05"</f>
        <v>05</v>
      </c>
      <c r="AC881" t="s">
        <v>48</v>
      </c>
      <c r="AD881" t="s">
        <v>49</v>
      </c>
      <c r="AE881" t="s">
        <v>50</v>
      </c>
      <c r="AF881">
        <v>0</v>
      </c>
      <c r="AG881" t="s">
        <v>56</v>
      </c>
      <c r="AH881" t="str">
        <f>"Trad IRN"</f>
        <v>Trad IRN</v>
      </c>
      <c r="AI881" t="str">
        <f>"Bldg IRN"</f>
        <v>Bldg IRN</v>
      </c>
      <c r="AJ881" t="s">
        <v>48</v>
      </c>
      <c r="AK881" t="s">
        <v>48</v>
      </c>
      <c r="AL881" t="s">
        <v>53</v>
      </c>
      <c r="AM881">
        <v>1113.0999999999999</v>
      </c>
      <c r="AN881">
        <v>1113.0999999999999</v>
      </c>
      <c r="AO881">
        <v>15</v>
      </c>
    </row>
    <row r="882" spans="1:41" x14ac:dyDescent="0.3">
      <c r="A882" t="str">
        <f>"Trad IRN"</f>
        <v>Trad IRN</v>
      </c>
      <c r="B882" t="str">
        <f>"Bldg IRN"</f>
        <v>Bldg IRN</v>
      </c>
      <c r="C882" t="s">
        <v>41</v>
      </c>
      <c r="D882" t="s">
        <v>3</v>
      </c>
      <c r="E882" t="s">
        <v>80</v>
      </c>
      <c r="F882" t="s">
        <v>81</v>
      </c>
      <c r="G882" t="s">
        <v>82</v>
      </c>
      <c r="H882" t="s">
        <v>83</v>
      </c>
      <c r="I882" t="str">
        <f>"Trad IRN"</f>
        <v>Trad IRN</v>
      </c>
      <c r="J882" t="s">
        <v>43</v>
      </c>
      <c r="K882" t="s">
        <v>44</v>
      </c>
      <c r="L882" t="s">
        <v>45</v>
      </c>
      <c r="M882" t="s">
        <v>46</v>
      </c>
      <c r="N882" t="str">
        <f t="shared" si="89"/>
        <v>08/18/2022</v>
      </c>
      <c r="O882" t="str">
        <f>"10/12/2022"</f>
        <v>10/12/2022</v>
      </c>
      <c r="P882">
        <v>0.20763599999999999</v>
      </c>
      <c r="Q882">
        <v>0.20763599999999999</v>
      </c>
      <c r="S882">
        <v>0</v>
      </c>
      <c r="T882">
        <v>0.20763599999999999</v>
      </c>
      <c r="U882">
        <v>0</v>
      </c>
      <c r="V882" t="str">
        <f>"Trad IRN"</f>
        <v>Trad IRN</v>
      </c>
      <c r="W882">
        <v>100</v>
      </c>
      <c r="X882" t="s">
        <v>47</v>
      </c>
      <c r="Z882" t="s">
        <v>47</v>
      </c>
      <c r="AB882" t="str">
        <f>"01"</f>
        <v>01</v>
      </c>
      <c r="AC882" t="s">
        <v>48</v>
      </c>
      <c r="AD882" t="s">
        <v>49</v>
      </c>
      <c r="AE882" t="s">
        <v>50</v>
      </c>
      <c r="AF882">
        <v>0</v>
      </c>
      <c r="AG882" t="s">
        <v>56</v>
      </c>
      <c r="AH882" t="str">
        <f>"Trad IRN"</f>
        <v>Trad IRN</v>
      </c>
      <c r="AI882" t="str">
        <f>"Bldg IRN"</f>
        <v>Bldg IRN</v>
      </c>
      <c r="AJ882" t="s">
        <v>48</v>
      </c>
      <c r="AK882" t="s">
        <v>48</v>
      </c>
      <c r="AL882" t="s">
        <v>53</v>
      </c>
      <c r="AM882">
        <v>231.12</v>
      </c>
      <c r="AN882">
        <v>1113.0999999999999</v>
      </c>
      <c r="AO882">
        <v>15</v>
      </c>
    </row>
    <row r="883" spans="1:41" x14ac:dyDescent="0.3">
      <c r="A883" t="str">
        <f>"Trad IRN"</f>
        <v>Trad IRN</v>
      </c>
      <c r="B883" t="str">
        <f>"Bldg IRN"</f>
        <v>Bldg IRN</v>
      </c>
      <c r="C883" t="s">
        <v>41</v>
      </c>
      <c r="D883" t="s">
        <v>3</v>
      </c>
      <c r="E883" t="s">
        <v>80</v>
      </c>
      <c r="F883" t="s">
        <v>81</v>
      </c>
      <c r="G883" t="s">
        <v>82</v>
      </c>
      <c r="H883" t="s">
        <v>83</v>
      </c>
      <c r="I883" t="str">
        <f>"Trad IRN"</f>
        <v>Trad IRN</v>
      </c>
      <c r="J883" t="s">
        <v>43</v>
      </c>
      <c r="K883" t="s">
        <v>44</v>
      </c>
      <c r="L883" t="s">
        <v>45</v>
      </c>
      <c r="M883" t="s">
        <v>46</v>
      </c>
      <c r="N883" t="str">
        <f>"10/13/2022"</f>
        <v>10/13/2022</v>
      </c>
      <c r="O883" t="str">
        <f t="shared" ref="O883:O900" si="90">"12/31/2500"</f>
        <v>12/31/2500</v>
      </c>
      <c r="P883">
        <v>0.79236399999999996</v>
      </c>
      <c r="Q883">
        <v>0.79236399999999996</v>
      </c>
      <c r="S883">
        <v>0</v>
      </c>
      <c r="T883">
        <v>0.79236399999999996</v>
      </c>
      <c r="U883">
        <v>0</v>
      </c>
      <c r="V883" t="str">
        <f>"Trad IRN"</f>
        <v>Trad IRN</v>
      </c>
      <c r="W883">
        <v>100</v>
      </c>
      <c r="X883" t="s">
        <v>47</v>
      </c>
      <c r="Z883" t="s">
        <v>47</v>
      </c>
      <c r="AB883" t="str">
        <f>"01"</f>
        <v>01</v>
      </c>
      <c r="AC883" t="s">
        <v>48</v>
      </c>
      <c r="AD883" t="s">
        <v>49</v>
      </c>
      <c r="AE883" t="s">
        <v>55</v>
      </c>
      <c r="AF883">
        <v>0</v>
      </c>
      <c r="AG883" t="s">
        <v>56</v>
      </c>
      <c r="AH883" t="str">
        <f>"Trad IRN"</f>
        <v>Trad IRN</v>
      </c>
      <c r="AI883" t="str">
        <f>"Bldg IRN"</f>
        <v>Bldg IRN</v>
      </c>
      <c r="AJ883" t="s">
        <v>48</v>
      </c>
      <c r="AK883" t="s">
        <v>48</v>
      </c>
      <c r="AL883" t="s">
        <v>53</v>
      </c>
      <c r="AM883">
        <v>881.98</v>
      </c>
      <c r="AN883">
        <v>1113.0999999999999</v>
      </c>
      <c r="AO883">
        <v>15</v>
      </c>
    </row>
    <row r="884" spans="1:41" x14ac:dyDescent="0.3">
      <c r="A884" t="str">
        <f>"Trad IRN"</f>
        <v>Trad IRN</v>
      </c>
      <c r="B884" t="str">
        <f>"Bldg IRN"</f>
        <v>Bldg IRN</v>
      </c>
      <c r="C884" t="s">
        <v>41</v>
      </c>
      <c r="D884" t="s">
        <v>3</v>
      </c>
      <c r="E884" t="s">
        <v>80</v>
      </c>
      <c r="F884" t="s">
        <v>81</v>
      </c>
      <c r="G884" t="s">
        <v>82</v>
      </c>
      <c r="H884" t="s">
        <v>83</v>
      </c>
      <c r="I884" t="str">
        <f>"Trad IRN"</f>
        <v>Trad IRN</v>
      </c>
      <c r="J884" t="s">
        <v>43</v>
      </c>
      <c r="K884" t="s">
        <v>44</v>
      </c>
      <c r="L884" t="s">
        <v>45</v>
      </c>
      <c r="M884" t="s">
        <v>46</v>
      </c>
      <c r="N884" t="str">
        <f t="shared" ref="N884:N900" si="91">"08/18/2022"</f>
        <v>08/18/2022</v>
      </c>
      <c r="O884" t="str">
        <f t="shared" si="90"/>
        <v>12/31/2500</v>
      </c>
      <c r="P884">
        <v>1</v>
      </c>
      <c r="Q884">
        <v>1</v>
      </c>
      <c r="S884">
        <v>0</v>
      </c>
      <c r="T884">
        <v>1</v>
      </c>
      <c r="U884">
        <v>0</v>
      </c>
      <c r="V884" t="str">
        <f>"Trad IRN"</f>
        <v>Trad IRN</v>
      </c>
      <c r="W884">
        <v>100</v>
      </c>
      <c r="X884" t="s">
        <v>47</v>
      </c>
      <c r="Z884" t="s">
        <v>47</v>
      </c>
      <c r="AB884" t="str">
        <f>"03"</f>
        <v>03</v>
      </c>
      <c r="AC884" t="s">
        <v>48</v>
      </c>
      <c r="AD884" t="s">
        <v>49</v>
      </c>
      <c r="AE884" t="s">
        <v>55</v>
      </c>
      <c r="AF884">
        <v>0</v>
      </c>
      <c r="AG884" t="s">
        <v>56</v>
      </c>
      <c r="AH884" t="str">
        <f>"Trad IRN"</f>
        <v>Trad IRN</v>
      </c>
      <c r="AI884" t="str">
        <f>"Bldg IRN"</f>
        <v>Bldg IRN</v>
      </c>
      <c r="AJ884" t="s">
        <v>48</v>
      </c>
      <c r="AK884" t="s">
        <v>48</v>
      </c>
      <c r="AL884" t="s">
        <v>53</v>
      </c>
      <c r="AM884">
        <v>1113.0999999999999</v>
      </c>
      <c r="AN884">
        <v>1113.0999999999999</v>
      </c>
      <c r="AO884">
        <v>15</v>
      </c>
    </row>
    <row r="885" spans="1:41" x14ac:dyDescent="0.3">
      <c r="A885" t="str">
        <f>"Trad IRN"</f>
        <v>Trad IRN</v>
      </c>
      <c r="B885" t="str">
        <f>"Bldg IRN"</f>
        <v>Bldg IRN</v>
      </c>
      <c r="C885" t="s">
        <v>41</v>
      </c>
      <c r="D885" t="s">
        <v>3</v>
      </c>
      <c r="E885" t="s">
        <v>80</v>
      </c>
      <c r="F885" t="s">
        <v>81</v>
      </c>
      <c r="G885" t="s">
        <v>82</v>
      </c>
      <c r="H885" t="s">
        <v>83</v>
      </c>
      <c r="I885" t="str">
        <f>"Trad IRN"</f>
        <v>Trad IRN</v>
      </c>
      <c r="J885" t="s">
        <v>43</v>
      </c>
      <c r="K885" t="s">
        <v>44</v>
      </c>
      <c r="L885" t="s">
        <v>45</v>
      </c>
      <c r="M885" t="s">
        <v>46</v>
      </c>
      <c r="N885" t="str">
        <f t="shared" si="91"/>
        <v>08/18/2022</v>
      </c>
      <c r="O885" t="str">
        <f t="shared" si="90"/>
        <v>12/31/2500</v>
      </c>
      <c r="P885">
        <v>1</v>
      </c>
      <c r="Q885">
        <v>1</v>
      </c>
      <c r="R885">
        <v>1</v>
      </c>
      <c r="S885">
        <v>0</v>
      </c>
      <c r="T885">
        <v>1</v>
      </c>
      <c r="U885">
        <v>0</v>
      </c>
      <c r="V885" t="str">
        <f>"Trad IRN"</f>
        <v>Trad IRN</v>
      </c>
      <c r="W885">
        <v>100</v>
      </c>
      <c r="X885" t="s">
        <v>47</v>
      </c>
      <c r="Z885" t="s">
        <v>47</v>
      </c>
      <c r="AB885" t="str">
        <f>"05"</f>
        <v>05</v>
      </c>
      <c r="AC885" t="str">
        <f>"10"</f>
        <v>10</v>
      </c>
      <c r="AD885" t="str">
        <f>"2"</f>
        <v>2</v>
      </c>
      <c r="AE885" t="s">
        <v>50</v>
      </c>
      <c r="AF885">
        <v>0</v>
      </c>
      <c r="AG885" t="s">
        <v>56</v>
      </c>
      <c r="AH885" t="str">
        <f>"Trad IRN"</f>
        <v>Trad IRN</v>
      </c>
      <c r="AI885" t="str">
        <f>"Bldg IRN"</f>
        <v>Bldg IRN</v>
      </c>
      <c r="AJ885" t="s">
        <v>48</v>
      </c>
      <c r="AK885" t="s">
        <v>48</v>
      </c>
      <c r="AL885" t="s">
        <v>53</v>
      </c>
      <c r="AM885">
        <v>1113.0999999999999</v>
      </c>
      <c r="AN885">
        <v>1113.0999999999999</v>
      </c>
      <c r="AO885">
        <v>15</v>
      </c>
    </row>
    <row r="886" spans="1:41" x14ac:dyDescent="0.3">
      <c r="A886" t="str">
        <f>"Trad IRN"</f>
        <v>Trad IRN</v>
      </c>
      <c r="B886" t="str">
        <f>"Bldg IRN"</f>
        <v>Bldg IRN</v>
      </c>
      <c r="C886" t="s">
        <v>41</v>
      </c>
      <c r="D886" t="s">
        <v>3</v>
      </c>
      <c r="E886" t="s">
        <v>80</v>
      </c>
      <c r="F886" t="s">
        <v>81</v>
      </c>
      <c r="G886" t="s">
        <v>82</v>
      </c>
      <c r="H886" t="s">
        <v>83</v>
      </c>
      <c r="I886" t="str">
        <f>"Trad IRN"</f>
        <v>Trad IRN</v>
      </c>
      <c r="J886" t="s">
        <v>43</v>
      </c>
      <c r="K886" t="s">
        <v>44</v>
      </c>
      <c r="L886" t="s">
        <v>45</v>
      </c>
      <c r="M886" t="s">
        <v>46</v>
      </c>
      <c r="N886" t="str">
        <f t="shared" si="91"/>
        <v>08/18/2022</v>
      </c>
      <c r="O886" t="str">
        <f t="shared" si="90"/>
        <v>12/31/2500</v>
      </c>
      <c r="P886">
        <v>1</v>
      </c>
      <c r="Q886">
        <v>1</v>
      </c>
      <c r="S886">
        <v>0</v>
      </c>
      <c r="T886">
        <v>1</v>
      </c>
      <c r="U886">
        <v>0</v>
      </c>
      <c r="V886" t="str">
        <f>"Trad IRN"</f>
        <v>Trad IRN</v>
      </c>
      <c r="W886">
        <v>100</v>
      </c>
      <c r="X886" t="s">
        <v>47</v>
      </c>
      <c r="Z886" t="s">
        <v>47</v>
      </c>
      <c r="AB886" t="str">
        <f>"01"</f>
        <v>01</v>
      </c>
      <c r="AC886" t="s">
        <v>48</v>
      </c>
      <c r="AD886" t="s">
        <v>49</v>
      </c>
      <c r="AE886" t="s">
        <v>50</v>
      </c>
      <c r="AF886">
        <v>0</v>
      </c>
      <c r="AG886" t="s">
        <v>56</v>
      </c>
      <c r="AH886" t="str">
        <f>"Trad IRN"</f>
        <v>Trad IRN</v>
      </c>
      <c r="AI886" t="str">
        <f>"Bldg IRN"</f>
        <v>Bldg IRN</v>
      </c>
      <c r="AJ886" t="s">
        <v>48</v>
      </c>
      <c r="AK886" t="s">
        <v>48</v>
      </c>
      <c r="AL886" t="s">
        <v>53</v>
      </c>
      <c r="AM886">
        <v>1113.0999999999999</v>
      </c>
      <c r="AN886">
        <v>1113.0999999999999</v>
      </c>
      <c r="AO886">
        <v>15</v>
      </c>
    </row>
    <row r="887" spans="1:41" x14ac:dyDescent="0.3">
      <c r="A887" t="str">
        <f>"Trad IRN"</f>
        <v>Trad IRN</v>
      </c>
      <c r="B887" t="str">
        <f>"Bldg IRN"</f>
        <v>Bldg IRN</v>
      </c>
      <c r="C887" t="s">
        <v>41</v>
      </c>
      <c r="D887" t="s">
        <v>3</v>
      </c>
      <c r="E887" t="s">
        <v>80</v>
      </c>
      <c r="F887" t="s">
        <v>81</v>
      </c>
      <c r="G887" t="s">
        <v>82</v>
      </c>
      <c r="H887" t="s">
        <v>83</v>
      </c>
      <c r="I887" t="str">
        <f>"Trad IRN"</f>
        <v>Trad IRN</v>
      </c>
      <c r="J887" t="s">
        <v>43</v>
      </c>
      <c r="K887" t="s">
        <v>44</v>
      </c>
      <c r="L887" t="s">
        <v>45</v>
      </c>
      <c r="M887" t="s">
        <v>46</v>
      </c>
      <c r="N887" t="str">
        <f t="shared" si="91"/>
        <v>08/18/2022</v>
      </c>
      <c r="O887" t="str">
        <f t="shared" si="90"/>
        <v>12/31/2500</v>
      </c>
      <c r="P887">
        <v>1</v>
      </c>
      <c r="Q887">
        <v>1</v>
      </c>
      <c r="S887">
        <v>0</v>
      </c>
      <c r="T887">
        <v>1</v>
      </c>
      <c r="U887">
        <v>0</v>
      </c>
      <c r="V887" t="str">
        <f>"Trad IRN"</f>
        <v>Trad IRN</v>
      </c>
      <c r="W887">
        <v>100</v>
      </c>
      <c r="X887" t="s">
        <v>47</v>
      </c>
      <c r="Z887" t="s">
        <v>47</v>
      </c>
      <c r="AB887" t="s">
        <v>57</v>
      </c>
      <c r="AC887" t="s">
        <v>48</v>
      </c>
      <c r="AD887" t="s">
        <v>49</v>
      </c>
      <c r="AE887" t="s">
        <v>50</v>
      </c>
      <c r="AF887">
        <v>0</v>
      </c>
      <c r="AG887" t="s">
        <v>56</v>
      </c>
      <c r="AH887" t="str">
        <f>"Trad IRN"</f>
        <v>Trad IRN</v>
      </c>
      <c r="AI887" t="str">
        <f>"Bldg IRN"</f>
        <v>Bldg IRN</v>
      </c>
      <c r="AJ887" t="s">
        <v>48</v>
      </c>
      <c r="AK887" t="s">
        <v>48</v>
      </c>
      <c r="AL887" t="s">
        <v>53</v>
      </c>
      <c r="AM887">
        <v>1113.0999999999999</v>
      </c>
      <c r="AN887">
        <v>1113.0999999999999</v>
      </c>
      <c r="AO887">
        <v>15</v>
      </c>
    </row>
    <row r="888" spans="1:41" x14ac:dyDescent="0.3">
      <c r="A888" t="str">
        <f>"Trad IRN"</f>
        <v>Trad IRN</v>
      </c>
      <c r="B888" t="str">
        <f>"Bldg IRN"</f>
        <v>Bldg IRN</v>
      </c>
      <c r="C888" t="s">
        <v>41</v>
      </c>
      <c r="D888" t="s">
        <v>3</v>
      </c>
      <c r="E888" t="s">
        <v>80</v>
      </c>
      <c r="F888" t="s">
        <v>81</v>
      </c>
      <c r="G888" t="s">
        <v>82</v>
      </c>
      <c r="H888" t="s">
        <v>83</v>
      </c>
      <c r="I888" t="str">
        <f>"Trad IRN"</f>
        <v>Trad IRN</v>
      </c>
      <c r="J888" t="s">
        <v>43</v>
      </c>
      <c r="K888" t="s">
        <v>44</v>
      </c>
      <c r="L888" t="s">
        <v>45</v>
      </c>
      <c r="M888" t="s">
        <v>46</v>
      </c>
      <c r="N888" t="str">
        <f t="shared" si="91"/>
        <v>08/18/2022</v>
      </c>
      <c r="O888" t="str">
        <f t="shared" si="90"/>
        <v>12/31/2500</v>
      </c>
      <c r="P888">
        <v>1</v>
      </c>
      <c r="Q888">
        <v>1</v>
      </c>
      <c r="S888">
        <v>0</v>
      </c>
      <c r="T888">
        <v>1</v>
      </c>
      <c r="U888">
        <v>0</v>
      </c>
      <c r="V888" t="str">
        <f>"Trad IRN"</f>
        <v>Trad IRN</v>
      </c>
      <c r="W888">
        <v>100</v>
      </c>
      <c r="X888" t="s">
        <v>47</v>
      </c>
      <c r="Z888" t="s">
        <v>47</v>
      </c>
      <c r="AB888" t="s">
        <v>57</v>
      </c>
      <c r="AC888" t="s">
        <v>48</v>
      </c>
      <c r="AD888" t="s">
        <v>49</v>
      </c>
      <c r="AE888" t="s">
        <v>55</v>
      </c>
      <c r="AF888">
        <v>0</v>
      </c>
      <c r="AG888" t="s">
        <v>56</v>
      </c>
      <c r="AH888" t="str">
        <f>"Trad IRN"</f>
        <v>Trad IRN</v>
      </c>
      <c r="AI888" t="str">
        <f>"Bldg IRN"</f>
        <v>Bldg IRN</v>
      </c>
      <c r="AJ888" t="s">
        <v>48</v>
      </c>
      <c r="AK888" t="s">
        <v>48</v>
      </c>
      <c r="AL888" t="s">
        <v>53</v>
      </c>
      <c r="AM888">
        <v>1113.0999999999999</v>
      </c>
      <c r="AN888">
        <v>1113.0999999999999</v>
      </c>
      <c r="AO888">
        <v>15</v>
      </c>
    </row>
    <row r="889" spans="1:41" x14ac:dyDescent="0.3">
      <c r="A889" t="str">
        <f>"Trad IRN"</f>
        <v>Trad IRN</v>
      </c>
      <c r="B889" t="str">
        <f>"Bldg IRN"</f>
        <v>Bldg IRN</v>
      </c>
      <c r="C889" t="s">
        <v>41</v>
      </c>
      <c r="D889" t="s">
        <v>3</v>
      </c>
      <c r="E889" t="s">
        <v>80</v>
      </c>
      <c r="F889" t="s">
        <v>81</v>
      </c>
      <c r="G889" t="s">
        <v>82</v>
      </c>
      <c r="H889" t="s">
        <v>83</v>
      </c>
      <c r="I889" t="str">
        <f>"Trad IRN"</f>
        <v>Trad IRN</v>
      </c>
      <c r="J889" t="s">
        <v>43</v>
      </c>
      <c r="K889" t="s">
        <v>44</v>
      </c>
      <c r="L889" t="s">
        <v>45</v>
      </c>
      <c r="M889" t="s">
        <v>46</v>
      </c>
      <c r="N889" t="str">
        <f t="shared" si="91"/>
        <v>08/18/2022</v>
      </c>
      <c r="O889" t="str">
        <f t="shared" si="90"/>
        <v>12/31/2500</v>
      </c>
      <c r="P889">
        <v>1</v>
      </c>
      <c r="Q889">
        <v>1</v>
      </c>
      <c r="S889">
        <v>0</v>
      </c>
      <c r="T889">
        <v>1</v>
      </c>
      <c r="U889">
        <v>0</v>
      </c>
      <c r="V889" t="str">
        <f>"Trad IRN"</f>
        <v>Trad IRN</v>
      </c>
      <c r="W889">
        <v>100</v>
      </c>
      <c r="X889" t="s">
        <v>47</v>
      </c>
      <c r="Z889" t="s">
        <v>47</v>
      </c>
      <c r="AB889" t="str">
        <f>"02"</f>
        <v>02</v>
      </c>
      <c r="AC889" t="s">
        <v>48</v>
      </c>
      <c r="AD889" t="s">
        <v>49</v>
      </c>
      <c r="AE889" t="s">
        <v>50</v>
      </c>
      <c r="AF889">
        <v>0</v>
      </c>
      <c r="AG889" t="s">
        <v>56</v>
      </c>
      <c r="AH889" t="str">
        <f>"Trad IRN"</f>
        <v>Trad IRN</v>
      </c>
      <c r="AI889" t="str">
        <f>"Bldg IRN"</f>
        <v>Bldg IRN</v>
      </c>
      <c r="AJ889" t="s">
        <v>48</v>
      </c>
      <c r="AK889" t="s">
        <v>48</v>
      </c>
      <c r="AL889" t="s">
        <v>53</v>
      </c>
      <c r="AM889">
        <v>1113.0999999999999</v>
      </c>
      <c r="AN889">
        <v>1113.0999999999999</v>
      </c>
      <c r="AO889">
        <v>15</v>
      </c>
    </row>
    <row r="890" spans="1:41" x14ac:dyDescent="0.3">
      <c r="A890" t="str">
        <f>"Trad IRN"</f>
        <v>Trad IRN</v>
      </c>
      <c r="B890" t="str">
        <f>"Bldg IRN"</f>
        <v>Bldg IRN</v>
      </c>
      <c r="C890" t="s">
        <v>41</v>
      </c>
      <c r="D890" t="s">
        <v>3</v>
      </c>
      <c r="E890" t="s">
        <v>80</v>
      </c>
      <c r="F890" t="s">
        <v>81</v>
      </c>
      <c r="G890" t="s">
        <v>82</v>
      </c>
      <c r="H890" t="s">
        <v>83</v>
      </c>
      <c r="I890" t="str">
        <f>"Trad IRN"</f>
        <v>Trad IRN</v>
      </c>
      <c r="J890" t="s">
        <v>43</v>
      </c>
      <c r="K890" t="s">
        <v>44</v>
      </c>
      <c r="L890" t="s">
        <v>45</v>
      </c>
      <c r="M890" t="s">
        <v>46</v>
      </c>
      <c r="N890" t="str">
        <f t="shared" si="91"/>
        <v>08/18/2022</v>
      </c>
      <c r="O890" t="str">
        <f t="shared" si="90"/>
        <v>12/31/2500</v>
      </c>
      <c r="P890">
        <v>1</v>
      </c>
      <c r="Q890">
        <v>1</v>
      </c>
      <c r="S890">
        <v>0</v>
      </c>
      <c r="T890">
        <v>1</v>
      </c>
      <c r="U890">
        <v>0</v>
      </c>
      <c r="V890" t="str">
        <f>"Trad IRN"</f>
        <v>Trad IRN</v>
      </c>
      <c r="W890">
        <v>100</v>
      </c>
      <c r="X890" t="s">
        <v>47</v>
      </c>
      <c r="Z890" t="s">
        <v>47</v>
      </c>
      <c r="AB890" t="str">
        <f>"04"</f>
        <v>04</v>
      </c>
      <c r="AC890" t="s">
        <v>48</v>
      </c>
      <c r="AD890" t="s">
        <v>49</v>
      </c>
      <c r="AE890" t="s">
        <v>50</v>
      </c>
      <c r="AF890">
        <v>0</v>
      </c>
      <c r="AG890" t="s">
        <v>56</v>
      </c>
      <c r="AH890" t="str">
        <f>"Trad IRN"</f>
        <v>Trad IRN</v>
      </c>
      <c r="AI890" t="str">
        <f>"Bldg IRN"</f>
        <v>Bldg IRN</v>
      </c>
      <c r="AJ890" t="s">
        <v>48</v>
      </c>
      <c r="AK890" t="s">
        <v>48</v>
      </c>
      <c r="AL890" t="s">
        <v>53</v>
      </c>
      <c r="AM890">
        <v>1113.0999999999999</v>
      </c>
      <c r="AN890">
        <v>1113.0999999999999</v>
      </c>
      <c r="AO890">
        <v>15</v>
      </c>
    </row>
    <row r="891" spans="1:41" x14ac:dyDescent="0.3">
      <c r="A891" t="str">
        <f>"Trad IRN"</f>
        <v>Trad IRN</v>
      </c>
      <c r="B891" t="str">
        <f>"Bldg IRN"</f>
        <v>Bldg IRN</v>
      </c>
      <c r="C891" t="s">
        <v>41</v>
      </c>
      <c r="D891" t="s">
        <v>3</v>
      </c>
      <c r="E891" t="s">
        <v>80</v>
      </c>
      <c r="F891" t="s">
        <v>81</v>
      </c>
      <c r="G891" t="s">
        <v>82</v>
      </c>
      <c r="H891" t="s">
        <v>83</v>
      </c>
      <c r="I891" t="str">
        <f>"Trad IRN"</f>
        <v>Trad IRN</v>
      </c>
      <c r="J891" t="s">
        <v>43</v>
      </c>
      <c r="K891" t="s">
        <v>44</v>
      </c>
      <c r="L891" t="s">
        <v>45</v>
      </c>
      <c r="M891" t="s">
        <v>46</v>
      </c>
      <c r="N891" t="str">
        <f t="shared" si="91"/>
        <v>08/18/2022</v>
      </c>
      <c r="O891" t="str">
        <f t="shared" si="90"/>
        <v>12/31/2500</v>
      </c>
      <c r="P891">
        <v>1</v>
      </c>
      <c r="Q891">
        <v>1</v>
      </c>
      <c r="S891">
        <v>0</v>
      </c>
      <c r="T891">
        <v>1</v>
      </c>
      <c r="U891">
        <v>0</v>
      </c>
      <c r="V891" t="str">
        <f>"Trad IRN"</f>
        <v>Trad IRN</v>
      </c>
      <c r="W891">
        <v>100</v>
      </c>
      <c r="X891" t="s">
        <v>47</v>
      </c>
      <c r="Z891" t="s">
        <v>47</v>
      </c>
      <c r="AB891" t="str">
        <f>"04"</f>
        <v>04</v>
      </c>
      <c r="AC891" t="s">
        <v>48</v>
      </c>
      <c r="AD891" t="s">
        <v>49</v>
      </c>
      <c r="AE891" t="s">
        <v>50</v>
      </c>
      <c r="AF891">
        <v>0</v>
      </c>
      <c r="AG891" t="s">
        <v>56</v>
      </c>
      <c r="AH891" t="str">
        <f>"Trad IRN"</f>
        <v>Trad IRN</v>
      </c>
      <c r="AI891" t="str">
        <f>"Bldg IRN"</f>
        <v>Bldg IRN</v>
      </c>
      <c r="AJ891" t="s">
        <v>48</v>
      </c>
      <c r="AK891" t="s">
        <v>48</v>
      </c>
      <c r="AL891" t="s">
        <v>53</v>
      </c>
      <c r="AM891">
        <v>1113.0999999999999</v>
      </c>
      <c r="AN891">
        <v>1113.0999999999999</v>
      </c>
      <c r="AO891">
        <v>15</v>
      </c>
    </row>
    <row r="892" spans="1:41" x14ac:dyDescent="0.3">
      <c r="A892" t="str">
        <f>"Trad IRN"</f>
        <v>Trad IRN</v>
      </c>
      <c r="B892" t="str">
        <f>"Bldg IRN"</f>
        <v>Bldg IRN</v>
      </c>
      <c r="C892" t="s">
        <v>41</v>
      </c>
      <c r="D892" t="s">
        <v>3</v>
      </c>
      <c r="E892" t="s">
        <v>80</v>
      </c>
      <c r="F892" t="s">
        <v>81</v>
      </c>
      <c r="G892" t="s">
        <v>82</v>
      </c>
      <c r="H892" t="s">
        <v>83</v>
      </c>
      <c r="I892" t="str">
        <f>"Trad IRN"</f>
        <v>Trad IRN</v>
      </c>
      <c r="J892" t="s">
        <v>43</v>
      </c>
      <c r="K892" t="s">
        <v>44</v>
      </c>
      <c r="L892" t="s">
        <v>45</v>
      </c>
      <c r="M892" t="s">
        <v>46</v>
      </c>
      <c r="N892" t="str">
        <f t="shared" si="91"/>
        <v>08/18/2022</v>
      </c>
      <c r="O892" t="str">
        <f t="shared" si="90"/>
        <v>12/31/2500</v>
      </c>
      <c r="P892">
        <v>1</v>
      </c>
      <c r="Q892">
        <v>1</v>
      </c>
      <c r="S892">
        <v>0</v>
      </c>
      <c r="T892">
        <v>1</v>
      </c>
      <c r="U892">
        <v>0</v>
      </c>
      <c r="V892" t="str">
        <f>"Trad IRN"</f>
        <v>Trad IRN</v>
      </c>
      <c r="W892">
        <v>100</v>
      </c>
      <c r="X892" t="s">
        <v>47</v>
      </c>
      <c r="Z892" t="s">
        <v>47</v>
      </c>
      <c r="AB892" t="str">
        <f>"02"</f>
        <v>02</v>
      </c>
      <c r="AC892" t="s">
        <v>48</v>
      </c>
      <c r="AD892" t="s">
        <v>49</v>
      </c>
      <c r="AE892" t="s">
        <v>50</v>
      </c>
      <c r="AF892">
        <v>0</v>
      </c>
      <c r="AG892" t="s">
        <v>56</v>
      </c>
      <c r="AH892" t="str">
        <f>"Trad IRN"</f>
        <v>Trad IRN</v>
      </c>
      <c r="AI892" t="str">
        <f>"Bldg IRN"</f>
        <v>Bldg IRN</v>
      </c>
      <c r="AJ892" t="s">
        <v>48</v>
      </c>
      <c r="AK892" t="s">
        <v>48</v>
      </c>
      <c r="AL892" t="s">
        <v>53</v>
      </c>
      <c r="AM892">
        <v>1113.0999999999999</v>
      </c>
      <c r="AN892">
        <v>1113.0999999999999</v>
      </c>
      <c r="AO892">
        <v>15</v>
      </c>
    </row>
    <row r="893" spans="1:41" x14ac:dyDescent="0.3">
      <c r="A893" t="str">
        <f>"Trad IRN"</f>
        <v>Trad IRN</v>
      </c>
      <c r="B893" t="str">
        <f>"Bldg IRN"</f>
        <v>Bldg IRN</v>
      </c>
      <c r="C893" t="s">
        <v>41</v>
      </c>
      <c r="D893" t="s">
        <v>3</v>
      </c>
      <c r="E893" t="s">
        <v>80</v>
      </c>
      <c r="F893" t="s">
        <v>81</v>
      </c>
      <c r="G893" t="s">
        <v>82</v>
      </c>
      <c r="H893" t="s">
        <v>83</v>
      </c>
      <c r="I893" t="str">
        <f>"Trad IRN"</f>
        <v>Trad IRN</v>
      </c>
      <c r="J893" t="s">
        <v>43</v>
      </c>
      <c r="K893" t="s">
        <v>44</v>
      </c>
      <c r="L893" t="s">
        <v>45</v>
      </c>
      <c r="M893" t="s">
        <v>46</v>
      </c>
      <c r="N893" t="str">
        <f t="shared" si="91"/>
        <v>08/18/2022</v>
      </c>
      <c r="O893" t="str">
        <f t="shared" si="90"/>
        <v>12/31/2500</v>
      </c>
      <c r="P893">
        <v>1</v>
      </c>
      <c r="Q893">
        <v>1</v>
      </c>
      <c r="S893">
        <v>0</v>
      </c>
      <c r="T893">
        <v>1</v>
      </c>
      <c r="U893">
        <v>0</v>
      </c>
      <c r="V893" t="str">
        <f>"Trad IRN"</f>
        <v>Trad IRN</v>
      </c>
      <c r="W893">
        <v>100</v>
      </c>
      <c r="X893" t="s">
        <v>47</v>
      </c>
      <c r="Z893" t="s">
        <v>47</v>
      </c>
      <c r="AB893" t="str">
        <f>"01"</f>
        <v>01</v>
      </c>
      <c r="AC893" t="s">
        <v>48</v>
      </c>
      <c r="AD893" t="s">
        <v>49</v>
      </c>
      <c r="AE893" t="s">
        <v>50</v>
      </c>
      <c r="AF893">
        <v>0</v>
      </c>
      <c r="AG893" t="s">
        <v>56</v>
      </c>
      <c r="AH893" t="str">
        <f>"Trad IRN"</f>
        <v>Trad IRN</v>
      </c>
      <c r="AI893" t="str">
        <f>"Bldg IRN"</f>
        <v>Bldg IRN</v>
      </c>
      <c r="AJ893" t="s">
        <v>48</v>
      </c>
      <c r="AK893" t="s">
        <v>48</v>
      </c>
      <c r="AL893" t="s">
        <v>53</v>
      </c>
      <c r="AM893">
        <v>1113.0999999999999</v>
      </c>
      <c r="AN893">
        <v>1113.0999999999999</v>
      </c>
      <c r="AO893">
        <v>15</v>
      </c>
    </row>
    <row r="894" spans="1:41" x14ac:dyDescent="0.3">
      <c r="A894" t="str">
        <f>"Trad IRN"</f>
        <v>Trad IRN</v>
      </c>
      <c r="B894" t="str">
        <f>"Bldg IRN"</f>
        <v>Bldg IRN</v>
      </c>
      <c r="C894" t="s">
        <v>41</v>
      </c>
      <c r="D894" t="s">
        <v>3</v>
      </c>
      <c r="E894" t="s">
        <v>80</v>
      </c>
      <c r="F894" t="s">
        <v>81</v>
      </c>
      <c r="G894" t="s">
        <v>82</v>
      </c>
      <c r="H894" t="s">
        <v>83</v>
      </c>
      <c r="I894" t="str">
        <f>"Trad IRN"</f>
        <v>Trad IRN</v>
      </c>
      <c r="J894" t="s">
        <v>43</v>
      </c>
      <c r="K894" t="s">
        <v>44</v>
      </c>
      <c r="L894" t="s">
        <v>45</v>
      </c>
      <c r="M894" t="s">
        <v>46</v>
      </c>
      <c r="N894" t="str">
        <f t="shared" si="91"/>
        <v>08/18/2022</v>
      </c>
      <c r="O894" t="str">
        <f t="shared" si="90"/>
        <v>12/31/2500</v>
      </c>
      <c r="P894">
        <v>1</v>
      </c>
      <c r="Q894">
        <v>1</v>
      </c>
      <c r="S894">
        <v>0</v>
      </c>
      <c r="T894">
        <v>1</v>
      </c>
      <c r="U894">
        <v>0</v>
      </c>
      <c r="V894" t="str">
        <f>"Trad IRN"</f>
        <v>Trad IRN</v>
      </c>
      <c r="W894">
        <v>100</v>
      </c>
      <c r="X894" t="s">
        <v>47</v>
      </c>
      <c r="Z894" t="s">
        <v>47</v>
      </c>
      <c r="AB894" t="str">
        <f>"04"</f>
        <v>04</v>
      </c>
      <c r="AC894" t="s">
        <v>48</v>
      </c>
      <c r="AD894" t="s">
        <v>49</v>
      </c>
      <c r="AE894" t="s">
        <v>50</v>
      </c>
      <c r="AF894">
        <v>0</v>
      </c>
      <c r="AG894" t="s">
        <v>56</v>
      </c>
      <c r="AH894" t="str">
        <f>"Trad IRN"</f>
        <v>Trad IRN</v>
      </c>
      <c r="AI894" t="str">
        <f>"Bldg IRN"</f>
        <v>Bldg IRN</v>
      </c>
      <c r="AJ894" t="s">
        <v>48</v>
      </c>
      <c r="AK894" t="s">
        <v>48</v>
      </c>
      <c r="AL894" t="s">
        <v>53</v>
      </c>
      <c r="AM894">
        <v>1113.0999999999999</v>
      </c>
      <c r="AN894">
        <v>1113.0999999999999</v>
      </c>
      <c r="AO894">
        <v>15</v>
      </c>
    </row>
    <row r="895" spans="1:41" x14ac:dyDescent="0.3">
      <c r="A895" t="str">
        <f>"Trad IRN"</f>
        <v>Trad IRN</v>
      </c>
      <c r="B895" t="str">
        <f>"Bldg IRN"</f>
        <v>Bldg IRN</v>
      </c>
      <c r="C895" t="s">
        <v>41</v>
      </c>
      <c r="D895" t="s">
        <v>3</v>
      </c>
      <c r="E895" t="s">
        <v>80</v>
      </c>
      <c r="F895" t="s">
        <v>81</v>
      </c>
      <c r="G895" t="s">
        <v>82</v>
      </c>
      <c r="H895" t="s">
        <v>83</v>
      </c>
      <c r="I895" t="str">
        <f>"Trad IRN"</f>
        <v>Trad IRN</v>
      </c>
      <c r="J895" t="s">
        <v>43</v>
      </c>
      <c r="K895" t="s">
        <v>44</v>
      </c>
      <c r="L895" t="s">
        <v>45</v>
      </c>
      <c r="M895" t="s">
        <v>46</v>
      </c>
      <c r="N895" t="str">
        <f t="shared" si="91"/>
        <v>08/18/2022</v>
      </c>
      <c r="O895" t="str">
        <f t="shared" si="90"/>
        <v>12/31/2500</v>
      </c>
      <c r="P895">
        <v>1</v>
      </c>
      <c r="Q895">
        <v>1</v>
      </c>
      <c r="R895">
        <v>1</v>
      </c>
      <c r="S895">
        <v>0</v>
      </c>
      <c r="T895">
        <v>1</v>
      </c>
      <c r="U895">
        <v>0</v>
      </c>
      <c r="V895" t="str">
        <f>"Trad IRN"</f>
        <v>Trad IRN</v>
      </c>
      <c r="W895">
        <v>100</v>
      </c>
      <c r="X895" t="s">
        <v>47</v>
      </c>
      <c r="Z895" t="s">
        <v>47</v>
      </c>
      <c r="AB895" t="str">
        <f>"03"</f>
        <v>03</v>
      </c>
      <c r="AC895" t="str">
        <f>"10"</f>
        <v>10</v>
      </c>
      <c r="AD895" t="str">
        <f>"2"</f>
        <v>2</v>
      </c>
      <c r="AE895" t="s">
        <v>50</v>
      </c>
      <c r="AF895">
        <v>0</v>
      </c>
      <c r="AG895" t="s">
        <v>56</v>
      </c>
      <c r="AH895" t="str">
        <f>"Trad IRN"</f>
        <v>Trad IRN</v>
      </c>
      <c r="AI895" t="str">
        <f>"Bldg IRN"</f>
        <v>Bldg IRN</v>
      </c>
      <c r="AJ895" t="s">
        <v>48</v>
      </c>
      <c r="AK895" t="s">
        <v>48</v>
      </c>
      <c r="AL895" t="s">
        <v>53</v>
      </c>
      <c r="AM895">
        <v>1113.0999999999999</v>
      </c>
      <c r="AN895">
        <v>1113.0999999999999</v>
      </c>
      <c r="AO895">
        <v>15</v>
      </c>
    </row>
    <row r="896" spans="1:41" x14ac:dyDescent="0.3">
      <c r="A896" t="str">
        <f>"Trad IRN"</f>
        <v>Trad IRN</v>
      </c>
      <c r="B896" t="str">
        <f>"Bldg IRN"</f>
        <v>Bldg IRN</v>
      </c>
      <c r="C896" t="s">
        <v>41</v>
      </c>
      <c r="D896" t="s">
        <v>3</v>
      </c>
      <c r="E896" t="s">
        <v>80</v>
      </c>
      <c r="F896" t="s">
        <v>81</v>
      </c>
      <c r="G896" t="s">
        <v>82</v>
      </c>
      <c r="H896" t="s">
        <v>83</v>
      </c>
      <c r="I896" t="str">
        <f>"Trad IRN"</f>
        <v>Trad IRN</v>
      </c>
      <c r="J896" t="s">
        <v>43</v>
      </c>
      <c r="K896" t="s">
        <v>44</v>
      </c>
      <c r="L896" t="s">
        <v>45</v>
      </c>
      <c r="M896" t="s">
        <v>46</v>
      </c>
      <c r="N896" t="str">
        <f t="shared" si="91"/>
        <v>08/18/2022</v>
      </c>
      <c r="O896" t="str">
        <f t="shared" si="90"/>
        <v>12/31/2500</v>
      </c>
      <c r="P896">
        <v>1</v>
      </c>
      <c r="Q896">
        <v>1</v>
      </c>
      <c r="R896">
        <v>1</v>
      </c>
      <c r="S896">
        <v>0</v>
      </c>
      <c r="T896">
        <v>1</v>
      </c>
      <c r="U896">
        <v>0</v>
      </c>
      <c r="V896" t="str">
        <f>"Trad IRN"</f>
        <v>Trad IRN</v>
      </c>
      <c r="W896">
        <v>100</v>
      </c>
      <c r="X896" t="s">
        <v>47</v>
      </c>
      <c r="Z896" t="s">
        <v>47</v>
      </c>
      <c r="AB896" t="str">
        <f>"01"</f>
        <v>01</v>
      </c>
      <c r="AC896" t="str">
        <f>"15"</f>
        <v>15</v>
      </c>
      <c r="AD896" t="str">
        <f>"2"</f>
        <v>2</v>
      </c>
      <c r="AE896" t="s">
        <v>50</v>
      </c>
      <c r="AF896">
        <v>0</v>
      </c>
      <c r="AG896" t="s">
        <v>56</v>
      </c>
      <c r="AH896" t="str">
        <f>"Trad IRN"</f>
        <v>Trad IRN</v>
      </c>
      <c r="AI896" t="str">
        <f>"Bldg IRN"</f>
        <v>Bldg IRN</v>
      </c>
      <c r="AJ896" t="s">
        <v>48</v>
      </c>
      <c r="AK896" t="s">
        <v>48</v>
      </c>
      <c r="AL896" t="s">
        <v>53</v>
      </c>
      <c r="AM896">
        <v>1113.0999999999999</v>
      </c>
      <c r="AN896">
        <v>1113.0999999999999</v>
      </c>
      <c r="AO896">
        <v>15</v>
      </c>
    </row>
    <row r="897" spans="1:41" x14ac:dyDescent="0.3">
      <c r="A897" t="str">
        <f>"Trad IRN"</f>
        <v>Trad IRN</v>
      </c>
      <c r="B897" t="str">
        <f>"Bldg IRN"</f>
        <v>Bldg IRN</v>
      </c>
      <c r="C897" t="s">
        <v>41</v>
      </c>
      <c r="D897" t="s">
        <v>3</v>
      </c>
      <c r="E897" t="s">
        <v>80</v>
      </c>
      <c r="F897" t="s">
        <v>81</v>
      </c>
      <c r="G897" t="s">
        <v>82</v>
      </c>
      <c r="H897" t="s">
        <v>83</v>
      </c>
      <c r="I897" t="str">
        <f>"Trad IRN"</f>
        <v>Trad IRN</v>
      </c>
      <c r="J897" t="s">
        <v>43</v>
      </c>
      <c r="K897" t="s">
        <v>44</v>
      </c>
      <c r="L897" t="s">
        <v>45</v>
      </c>
      <c r="M897" t="s">
        <v>46</v>
      </c>
      <c r="N897" t="str">
        <f t="shared" si="91"/>
        <v>08/18/2022</v>
      </c>
      <c r="O897" t="str">
        <f t="shared" si="90"/>
        <v>12/31/2500</v>
      </c>
      <c r="P897">
        <v>1</v>
      </c>
      <c r="Q897">
        <v>1</v>
      </c>
      <c r="S897">
        <v>0</v>
      </c>
      <c r="T897">
        <v>1</v>
      </c>
      <c r="U897">
        <v>0</v>
      </c>
      <c r="V897" t="str">
        <f>"Trad IRN"</f>
        <v>Trad IRN</v>
      </c>
      <c r="W897">
        <v>100</v>
      </c>
      <c r="X897" t="s">
        <v>47</v>
      </c>
      <c r="Z897" t="s">
        <v>47</v>
      </c>
      <c r="AB897" t="s">
        <v>57</v>
      </c>
      <c r="AC897" t="s">
        <v>48</v>
      </c>
      <c r="AD897" t="s">
        <v>49</v>
      </c>
      <c r="AE897" t="s">
        <v>55</v>
      </c>
      <c r="AF897">
        <v>0</v>
      </c>
      <c r="AG897" t="s">
        <v>56</v>
      </c>
      <c r="AH897" t="str">
        <f>"Trad IRN"</f>
        <v>Trad IRN</v>
      </c>
      <c r="AI897" t="str">
        <f>"Bldg IRN"</f>
        <v>Bldg IRN</v>
      </c>
      <c r="AJ897" t="s">
        <v>48</v>
      </c>
      <c r="AK897" t="s">
        <v>48</v>
      </c>
      <c r="AL897" t="s">
        <v>53</v>
      </c>
      <c r="AM897">
        <v>1113.0999999999999</v>
      </c>
      <c r="AN897">
        <v>1113.0999999999999</v>
      </c>
      <c r="AO897">
        <v>15</v>
      </c>
    </row>
    <row r="898" spans="1:41" x14ac:dyDescent="0.3">
      <c r="A898" t="str">
        <f>"Trad IRN"</f>
        <v>Trad IRN</v>
      </c>
      <c r="B898" t="str">
        <f>"Bldg IRN"</f>
        <v>Bldg IRN</v>
      </c>
      <c r="C898" t="s">
        <v>41</v>
      </c>
      <c r="D898" t="s">
        <v>3</v>
      </c>
      <c r="E898" t="s">
        <v>80</v>
      </c>
      <c r="F898" t="s">
        <v>81</v>
      </c>
      <c r="G898" t="s">
        <v>82</v>
      </c>
      <c r="H898" t="s">
        <v>83</v>
      </c>
      <c r="I898" t="str">
        <f>"Trad IRN"</f>
        <v>Trad IRN</v>
      </c>
      <c r="J898" t="s">
        <v>43</v>
      </c>
      <c r="K898" t="s">
        <v>44</v>
      </c>
      <c r="L898" t="s">
        <v>45</v>
      </c>
      <c r="M898" t="s">
        <v>46</v>
      </c>
      <c r="N898" t="str">
        <f t="shared" si="91"/>
        <v>08/18/2022</v>
      </c>
      <c r="O898" t="str">
        <f t="shared" si="90"/>
        <v>12/31/2500</v>
      </c>
      <c r="P898">
        <v>1</v>
      </c>
      <c r="Q898">
        <v>1</v>
      </c>
      <c r="S898">
        <v>0</v>
      </c>
      <c r="T898">
        <v>1</v>
      </c>
      <c r="U898">
        <v>0</v>
      </c>
      <c r="V898" t="str">
        <f>"Trad IRN"</f>
        <v>Trad IRN</v>
      </c>
      <c r="W898">
        <v>100</v>
      </c>
      <c r="X898" t="s">
        <v>47</v>
      </c>
      <c r="Z898" t="s">
        <v>47</v>
      </c>
      <c r="AB898" t="str">
        <f>"03"</f>
        <v>03</v>
      </c>
      <c r="AC898" t="s">
        <v>48</v>
      </c>
      <c r="AD898" t="s">
        <v>49</v>
      </c>
      <c r="AE898" t="s">
        <v>55</v>
      </c>
      <c r="AF898">
        <v>0</v>
      </c>
      <c r="AG898" t="s">
        <v>56</v>
      </c>
      <c r="AH898" t="str">
        <f>"Trad IRN"</f>
        <v>Trad IRN</v>
      </c>
      <c r="AI898" t="str">
        <f>"Bldg IRN"</f>
        <v>Bldg IRN</v>
      </c>
      <c r="AJ898" t="s">
        <v>48</v>
      </c>
      <c r="AK898" t="s">
        <v>48</v>
      </c>
      <c r="AL898" t="s">
        <v>53</v>
      </c>
      <c r="AM898">
        <v>1113.0999999999999</v>
      </c>
      <c r="AN898">
        <v>1113.0999999999999</v>
      </c>
      <c r="AO898">
        <v>15</v>
      </c>
    </row>
    <row r="899" spans="1:41" x14ac:dyDescent="0.3">
      <c r="A899" t="str">
        <f>"Trad IRN"</f>
        <v>Trad IRN</v>
      </c>
      <c r="B899" t="str">
        <f>"Bldg IRN"</f>
        <v>Bldg IRN</v>
      </c>
      <c r="C899" t="s">
        <v>41</v>
      </c>
      <c r="D899" t="s">
        <v>3</v>
      </c>
      <c r="E899" t="s">
        <v>80</v>
      </c>
      <c r="F899" t="s">
        <v>81</v>
      </c>
      <c r="G899" t="s">
        <v>82</v>
      </c>
      <c r="H899" t="s">
        <v>83</v>
      </c>
      <c r="I899" t="str">
        <f>"Trad IRN"</f>
        <v>Trad IRN</v>
      </c>
      <c r="J899" t="s">
        <v>43</v>
      </c>
      <c r="K899" t="s">
        <v>44</v>
      </c>
      <c r="L899" t="s">
        <v>45</v>
      </c>
      <c r="M899" t="s">
        <v>46</v>
      </c>
      <c r="N899" t="str">
        <f t="shared" si="91"/>
        <v>08/18/2022</v>
      </c>
      <c r="O899" t="str">
        <f t="shared" si="90"/>
        <v>12/31/2500</v>
      </c>
      <c r="P899">
        <v>1</v>
      </c>
      <c r="Q899">
        <v>1</v>
      </c>
      <c r="R899">
        <v>1</v>
      </c>
      <c r="S899">
        <v>0</v>
      </c>
      <c r="T899">
        <v>1</v>
      </c>
      <c r="U899">
        <v>0</v>
      </c>
      <c r="V899" t="str">
        <f>"Trad IRN"</f>
        <v>Trad IRN</v>
      </c>
      <c r="W899">
        <v>100</v>
      </c>
      <c r="X899" t="s">
        <v>47</v>
      </c>
      <c r="Z899" t="s">
        <v>47</v>
      </c>
      <c r="AB899" t="str">
        <f>"04"</f>
        <v>04</v>
      </c>
      <c r="AC899" t="str">
        <f>"15"</f>
        <v>15</v>
      </c>
      <c r="AD899" t="str">
        <f>"2"</f>
        <v>2</v>
      </c>
      <c r="AE899" t="s">
        <v>55</v>
      </c>
      <c r="AF899">
        <v>0</v>
      </c>
      <c r="AG899" t="s">
        <v>56</v>
      </c>
      <c r="AH899" t="str">
        <f>"Trad IRN"</f>
        <v>Trad IRN</v>
      </c>
      <c r="AI899" t="str">
        <f>"Bldg IRN"</f>
        <v>Bldg IRN</v>
      </c>
      <c r="AJ899" t="s">
        <v>48</v>
      </c>
      <c r="AK899" t="s">
        <v>48</v>
      </c>
      <c r="AL899" t="s">
        <v>53</v>
      </c>
      <c r="AM899">
        <v>1113.0999999999999</v>
      </c>
      <c r="AN899">
        <v>1113.0999999999999</v>
      </c>
      <c r="AO899">
        <v>15</v>
      </c>
    </row>
    <row r="900" spans="1:41" x14ac:dyDescent="0.3">
      <c r="A900" t="str">
        <f>"Trad IRN"</f>
        <v>Trad IRN</v>
      </c>
      <c r="B900" t="str">
        <f>"Bldg IRN"</f>
        <v>Bldg IRN</v>
      </c>
      <c r="C900" t="s">
        <v>41</v>
      </c>
      <c r="D900" t="s">
        <v>3</v>
      </c>
      <c r="E900" t="s">
        <v>80</v>
      </c>
      <c r="F900" t="s">
        <v>81</v>
      </c>
      <c r="G900" t="s">
        <v>82</v>
      </c>
      <c r="H900" t="s">
        <v>83</v>
      </c>
      <c r="I900" t="str">
        <f>"Trad IRN"</f>
        <v>Trad IRN</v>
      </c>
      <c r="J900" t="s">
        <v>43</v>
      </c>
      <c r="K900" t="s">
        <v>44</v>
      </c>
      <c r="L900" t="s">
        <v>45</v>
      </c>
      <c r="M900" t="s">
        <v>46</v>
      </c>
      <c r="N900" t="str">
        <f t="shared" si="91"/>
        <v>08/18/2022</v>
      </c>
      <c r="O900" t="str">
        <f t="shared" si="90"/>
        <v>12/31/2500</v>
      </c>
      <c r="P900">
        <v>1</v>
      </c>
      <c r="Q900">
        <v>1</v>
      </c>
      <c r="S900">
        <v>0</v>
      </c>
      <c r="T900">
        <v>1</v>
      </c>
      <c r="U900">
        <v>0</v>
      </c>
      <c r="V900" t="str">
        <f>"Trad IRN"</f>
        <v>Trad IRN</v>
      </c>
      <c r="W900">
        <v>100</v>
      </c>
      <c r="X900" t="s">
        <v>47</v>
      </c>
      <c r="Z900" t="s">
        <v>47</v>
      </c>
      <c r="AB900" t="s">
        <v>57</v>
      </c>
      <c r="AC900" t="s">
        <v>48</v>
      </c>
      <c r="AD900" t="s">
        <v>49</v>
      </c>
      <c r="AE900" t="s">
        <v>50</v>
      </c>
      <c r="AF900">
        <v>0</v>
      </c>
      <c r="AG900" t="s">
        <v>56</v>
      </c>
      <c r="AH900" t="str">
        <f>"Trad IRN"</f>
        <v>Trad IRN</v>
      </c>
      <c r="AI900" t="str">
        <f>"Bldg IRN"</f>
        <v>Bldg IRN</v>
      </c>
      <c r="AJ900" t="s">
        <v>48</v>
      </c>
      <c r="AK900" t="s">
        <v>48</v>
      </c>
      <c r="AL900" t="s">
        <v>53</v>
      </c>
      <c r="AM900">
        <v>1113.0999999999999</v>
      </c>
      <c r="AN900">
        <v>1113.0999999999999</v>
      </c>
      <c r="AO900">
        <v>15</v>
      </c>
    </row>
    <row r="901" spans="1:41" x14ac:dyDescent="0.3">
      <c r="A901" t="str">
        <f>"Trad IRN"</f>
        <v>Trad IRN</v>
      </c>
      <c r="B901" t="str">
        <f>"Bldg IRN"</f>
        <v>Bldg IRN</v>
      </c>
      <c r="C901" t="s">
        <v>41</v>
      </c>
      <c r="D901" t="s">
        <v>3</v>
      </c>
      <c r="E901" t="s">
        <v>80</v>
      </c>
      <c r="F901" t="s">
        <v>81</v>
      </c>
      <c r="G901" t="s">
        <v>82</v>
      </c>
      <c r="H901" t="s">
        <v>83</v>
      </c>
      <c r="I901" t="str">
        <f>"Trad IRN"</f>
        <v>Trad IRN</v>
      </c>
      <c r="J901" t="s">
        <v>43</v>
      </c>
      <c r="K901" t="s">
        <v>44</v>
      </c>
      <c r="L901" t="s">
        <v>45</v>
      </c>
      <c r="M901" t="s">
        <v>46</v>
      </c>
      <c r="N901" t="str">
        <f>"08/25/2022"</f>
        <v>08/25/2022</v>
      </c>
      <c r="O901" t="str">
        <f>"12/02/2022"</f>
        <v>12/02/2022</v>
      </c>
      <c r="P901">
        <v>0.36555599999999999</v>
      </c>
      <c r="Q901">
        <v>0.36555599999999999</v>
      </c>
      <c r="S901">
        <v>0</v>
      </c>
      <c r="T901">
        <v>0.36555599999999999</v>
      </c>
      <c r="U901">
        <v>0</v>
      </c>
      <c r="V901" t="str">
        <f>"Trad IRN"</f>
        <v>Trad IRN</v>
      </c>
      <c r="W901">
        <v>100</v>
      </c>
      <c r="X901" t="s">
        <v>47</v>
      </c>
      <c r="Z901" t="s">
        <v>47</v>
      </c>
      <c r="AB901" t="s">
        <v>57</v>
      </c>
      <c r="AC901" t="s">
        <v>48</v>
      </c>
      <c r="AD901" t="s">
        <v>49</v>
      </c>
      <c r="AE901" t="s">
        <v>50</v>
      </c>
      <c r="AF901">
        <v>0</v>
      </c>
      <c r="AG901" t="s">
        <v>56</v>
      </c>
      <c r="AH901" t="str">
        <f>"Trad IRN"</f>
        <v>Trad IRN</v>
      </c>
      <c r="AI901" t="str">
        <f>"Bldg IRN"</f>
        <v>Bldg IRN</v>
      </c>
      <c r="AJ901" t="s">
        <v>48</v>
      </c>
      <c r="AK901" t="s">
        <v>48</v>
      </c>
      <c r="AL901" t="s">
        <v>53</v>
      </c>
      <c r="AM901">
        <v>406.9</v>
      </c>
      <c r="AN901">
        <v>1113.0999999999999</v>
      </c>
      <c r="AO901">
        <v>15</v>
      </c>
    </row>
    <row r="902" spans="1:41" x14ac:dyDescent="0.3">
      <c r="A902" t="str">
        <f>"Trad IRN"</f>
        <v>Trad IRN</v>
      </c>
      <c r="B902" t="str">
        <f>"Bldg IRN"</f>
        <v>Bldg IRN</v>
      </c>
      <c r="C902" t="s">
        <v>41</v>
      </c>
      <c r="D902" t="s">
        <v>3</v>
      </c>
      <c r="E902" t="s">
        <v>80</v>
      </c>
      <c r="F902" t="s">
        <v>81</v>
      </c>
      <c r="G902" t="s">
        <v>82</v>
      </c>
      <c r="H902" t="s">
        <v>83</v>
      </c>
      <c r="I902" t="str">
        <f>"Trad IRN"</f>
        <v>Trad IRN</v>
      </c>
      <c r="J902" t="s">
        <v>43</v>
      </c>
      <c r="K902" t="s">
        <v>44</v>
      </c>
      <c r="L902" t="s">
        <v>45</v>
      </c>
      <c r="M902" t="s">
        <v>46</v>
      </c>
      <c r="N902" t="str">
        <f>"08/25/2022"</f>
        <v>08/25/2022</v>
      </c>
      <c r="O902" t="str">
        <f>"12/02/2022"</f>
        <v>12/02/2022</v>
      </c>
      <c r="P902">
        <v>0.36555599999999999</v>
      </c>
      <c r="Q902">
        <v>0.36555599999999999</v>
      </c>
      <c r="S902">
        <v>0</v>
      </c>
      <c r="T902">
        <v>0.36555599999999999</v>
      </c>
      <c r="U902">
        <v>0</v>
      </c>
      <c r="V902" t="str">
        <f>"Trad IRN"</f>
        <v>Trad IRN</v>
      </c>
      <c r="W902">
        <v>100</v>
      </c>
      <c r="X902" t="s">
        <v>47</v>
      </c>
      <c r="Z902" t="s">
        <v>47</v>
      </c>
      <c r="AB902" t="str">
        <f>"03"</f>
        <v>03</v>
      </c>
      <c r="AC902" t="s">
        <v>48</v>
      </c>
      <c r="AD902" t="s">
        <v>49</v>
      </c>
      <c r="AE902" t="s">
        <v>50</v>
      </c>
      <c r="AF902">
        <v>0</v>
      </c>
      <c r="AG902" t="s">
        <v>56</v>
      </c>
      <c r="AH902" t="str">
        <f>"Trad IRN"</f>
        <v>Trad IRN</v>
      </c>
      <c r="AI902" t="str">
        <f>"Bldg IRN"</f>
        <v>Bldg IRN</v>
      </c>
      <c r="AJ902" t="s">
        <v>48</v>
      </c>
      <c r="AK902" t="s">
        <v>48</v>
      </c>
      <c r="AL902" t="s">
        <v>53</v>
      </c>
      <c r="AM902">
        <v>406.9</v>
      </c>
      <c r="AN902">
        <v>1113.0999999999999</v>
      </c>
      <c r="AO902">
        <v>15</v>
      </c>
    </row>
    <row r="903" spans="1:41" x14ac:dyDescent="0.3">
      <c r="A903" t="str">
        <f>"Trad IRN"</f>
        <v>Trad IRN</v>
      </c>
      <c r="B903" t="str">
        <f>"Bldg IRN"</f>
        <v>Bldg IRN</v>
      </c>
      <c r="C903" t="s">
        <v>41</v>
      </c>
      <c r="D903" t="s">
        <v>3</v>
      </c>
      <c r="E903" t="s">
        <v>80</v>
      </c>
      <c r="F903" t="s">
        <v>81</v>
      </c>
      <c r="G903" t="s">
        <v>82</v>
      </c>
      <c r="H903" t="s">
        <v>83</v>
      </c>
      <c r="I903" t="str">
        <f>"Trad IRN"</f>
        <v>Trad IRN</v>
      </c>
      <c r="J903" t="s">
        <v>43</v>
      </c>
      <c r="K903" t="s">
        <v>44</v>
      </c>
      <c r="L903" t="s">
        <v>45</v>
      </c>
      <c r="M903" t="s">
        <v>46</v>
      </c>
      <c r="N903" t="str">
        <f>"08/25/2022"</f>
        <v>08/25/2022</v>
      </c>
      <c r="O903" t="str">
        <f>"12/02/2022"</f>
        <v>12/02/2022</v>
      </c>
      <c r="P903">
        <v>0.36555599999999999</v>
      </c>
      <c r="Q903">
        <v>0.36555599999999999</v>
      </c>
      <c r="S903">
        <v>0</v>
      </c>
      <c r="T903">
        <v>0.36555599999999999</v>
      </c>
      <c r="U903">
        <v>0</v>
      </c>
      <c r="V903" t="str">
        <f>"Trad IRN"</f>
        <v>Trad IRN</v>
      </c>
      <c r="W903">
        <v>100</v>
      </c>
      <c r="X903" t="s">
        <v>47</v>
      </c>
      <c r="Z903" t="s">
        <v>47</v>
      </c>
      <c r="AB903" t="str">
        <f>"01"</f>
        <v>01</v>
      </c>
      <c r="AC903" t="s">
        <v>48</v>
      </c>
      <c r="AD903" t="s">
        <v>49</v>
      </c>
      <c r="AE903" t="s">
        <v>50</v>
      </c>
      <c r="AF903">
        <v>0</v>
      </c>
      <c r="AG903" t="s">
        <v>56</v>
      </c>
      <c r="AH903" t="str">
        <f>"Trad IRN"</f>
        <v>Trad IRN</v>
      </c>
      <c r="AI903" t="str">
        <f>"Bldg IRN"</f>
        <v>Bldg IRN</v>
      </c>
      <c r="AJ903" t="s">
        <v>48</v>
      </c>
      <c r="AK903" t="s">
        <v>48</v>
      </c>
      <c r="AL903" t="s">
        <v>53</v>
      </c>
      <c r="AM903">
        <v>406.9</v>
      </c>
      <c r="AN903">
        <v>1113.0999999999999</v>
      </c>
      <c r="AO903">
        <v>15</v>
      </c>
    </row>
    <row r="904" spans="1:41" x14ac:dyDescent="0.3">
      <c r="A904" t="str">
        <f>"Trad IRN"</f>
        <v>Trad IRN</v>
      </c>
      <c r="B904" t="str">
        <f>"Bldg IRN"</f>
        <v>Bldg IRN</v>
      </c>
      <c r="C904" t="s">
        <v>41</v>
      </c>
      <c r="D904" t="s">
        <v>3</v>
      </c>
      <c r="E904" t="s">
        <v>80</v>
      </c>
      <c r="F904" t="s">
        <v>81</v>
      </c>
      <c r="G904" t="s">
        <v>82</v>
      </c>
      <c r="H904" t="s">
        <v>83</v>
      </c>
      <c r="I904" t="str">
        <f>"Trad IRN"</f>
        <v>Trad IRN</v>
      </c>
      <c r="J904" t="s">
        <v>43</v>
      </c>
      <c r="K904" t="s">
        <v>44</v>
      </c>
      <c r="L904" t="s">
        <v>45</v>
      </c>
      <c r="M904" t="s">
        <v>46</v>
      </c>
      <c r="N904" t="str">
        <f t="shared" ref="N904:N928" si="92">"08/18/2022"</f>
        <v>08/18/2022</v>
      </c>
      <c r="O904" t="str">
        <f t="shared" ref="O904:O927" si="93">"12/31/2500"</f>
        <v>12/31/2500</v>
      </c>
      <c r="P904">
        <v>1</v>
      </c>
      <c r="Q904">
        <v>1</v>
      </c>
      <c r="R904">
        <v>1</v>
      </c>
      <c r="S904">
        <v>0</v>
      </c>
      <c r="T904">
        <v>1</v>
      </c>
      <c r="U904">
        <v>0</v>
      </c>
      <c r="V904" t="str">
        <f>"Trad IRN"</f>
        <v>Trad IRN</v>
      </c>
      <c r="W904">
        <v>100</v>
      </c>
      <c r="X904" t="s">
        <v>47</v>
      </c>
      <c r="Z904" t="s">
        <v>47</v>
      </c>
      <c r="AB904" t="str">
        <f>"05"</f>
        <v>05</v>
      </c>
      <c r="AC904" t="str">
        <f>"15"</f>
        <v>15</v>
      </c>
      <c r="AD904" t="str">
        <f>"2"</f>
        <v>2</v>
      </c>
      <c r="AE904" t="s">
        <v>55</v>
      </c>
      <c r="AF904">
        <v>0</v>
      </c>
      <c r="AG904" t="s">
        <v>56</v>
      </c>
      <c r="AH904" t="str">
        <f>"Trad IRN"</f>
        <v>Trad IRN</v>
      </c>
      <c r="AI904" t="str">
        <f>"Bldg IRN"</f>
        <v>Bldg IRN</v>
      </c>
      <c r="AJ904" t="s">
        <v>48</v>
      </c>
      <c r="AK904" t="s">
        <v>48</v>
      </c>
      <c r="AL904" t="s">
        <v>53</v>
      </c>
      <c r="AM904">
        <v>1113.0999999999999</v>
      </c>
      <c r="AN904">
        <v>1113.0999999999999</v>
      </c>
      <c r="AO904">
        <v>15</v>
      </c>
    </row>
    <row r="905" spans="1:41" x14ac:dyDescent="0.3">
      <c r="A905" t="str">
        <f>"Trad IRN"</f>
        <v>Trad IRN</v>
      </c>
      <c r="B905" t="str">
        <f>"Bldg IRN"</f>
        <v>Bldg IRN</v>
      </c>
      <c r="C905" t="s">
        <v>41</v>
      </c>
      <c r="D905" t="s">
        <v>3</v>
      </c>
      <c r="E905" t="s">
        <v>80</v>
      </c>
      <c r="F905" t="s">
        <v>81</v>
      </c>
      <c r="G905" t="s">
        <v>82</v>
      </c>
      <c r="H905" t="s">
        <v>83</v>
      </c>
      <c r="I905" t="str">
        <f>"Trad IRN"</f>
        <v>Trad IRN</v>
      </c>
      <c r="J905" t="s">
        <v>43</v>
      </c>
      <c r="K905" t="s">
        <v>44</v>
      </c>
      <c r="L905" t="s">
        <v>45</v>
      </c>
      <c r="M905" t="s">
        <v>46</v>
      </c>
      <c r="N905" t="str">
        <f t="shared" si="92"/>
        <v>08/18/2022</v>
      </c>
      <c r="O905" t="str">
        <f t="shared" si="93"/>
        <v>12/31/2500</v>
      </c>
      <c r="P905">
        <v>1</v>
      </c>
      <c r="Q905">
        <v>1</v>
      </c>
      <c r="R905">
        <v>1</v>
      </c>
      <c r="S905">
        <v>0</v>
      </c>
      <c r="T905">
        <v>1</v>
      </c>
      <c r="U905">
        <v>0</v>
      </c>
      <c r="V905" t="str">
        <f>"Trad IRN"</f>
        <v>Trad IRN</v>
      </c>
      <c r="W905">
        <v>100</v>
      </c>
      <c r="X905" t="s">
        <v>47</v>
      </c>
      <c r="Z905" t="s">
        <v>47</v>
      </c>
      <c r="AB905" t="str">
        <f>"03"</f>
        <v>03</v>
      </c>
      <c r="AC905" t="str">
        <f>"15"</f>
        <v>15</v>
      </c>
      <c r="AD905" t="str">
        <f>"2"</f>
        <v>2</v>
      </c>
      <c r="AE905" t="s">
        <v>50</v>
      </c>
      <c r="AF905">
        <v>0</v>
      </c>
      <c r="AG905" t="s">
        <v>56</v>
      </c>
      <c r="AH905" t="str">
        <f>"Trad IRN"</f>
        <v>Trad IRN</v>
      </c>
      <c r="AI905" t="str">
        <f>"Bldg IRN"</f>
        <v>Bldg IRN</v>
      </c>
      <c r="AJ905" t="s">
        <v>48</v>
      </c>
      <c r="AK905" t="s">
        <v>48</v>
      </c>
      <c r="AL905" t="s">
        <v>53</v>
      </c>
      <c r="AM905">
        <v>1113.0999999999999</v>
      </c>
      <c r="AN905">
        <v>1113.0999999999999</v>
      </c>
      <c r="AO905">
        <v>15</v>
      </c>
    </row>
    <row r="906" spans="1:41" x14ac:dyDescent="0.3">
      <c r="A906" t="str">
        <f>"Trad IRN"</f>
        <v>Trad IRN</v>
      </c>
      <c r="B906" t="str">
        <f>"Bldg IRN"</f>
        <v>Bldg IRN</v>
      </c>
      <c r="C906" t="s">
        <v>41</v>
      </c>
      <c r="D906" t="s">
        <v>3</v>
      </c>
      <c r="E906" t="s">
        <v>80</v>
      </c>
      <c r="F906" t="s">
        <v>81</v>
      </c>
      <c r="G906" t="s">
        <v>82</v>
      </c>
      <c r="H906" t="s">
        <v>83</v>
      </c>
      <c r="I906" t="str">
        <f>"Trad IRN"</f>
        <v>Trad IRN</v>
      </c>
      <c r="J906" t="s">
        <v>43</v>
      </c>
      <c r="K906" t="s">
        <v>44</v>
      </c>
      <c r="L906" t="s">
        <v>45</v>
      </c>
      <c r="M906" t="s">
        <v>46</v>
      </c>
      <c r="N906" t="str">
        <f t="shared" si="92"/>
        <v>08/18/2022</v>
      </c>
      <c r="O906" t="str">
        <f t="shared" si="93"/>
        <v>12/31/2500</v>
      </c>
      <c r="P906">
        <v>1</v>
      </c>
      <c r="Q906">
        <v>1</v>
      </c>
      <c r="S906">
        <v>0</v>
      </c>
      <c r="T906">
        <v>1</v>
      </c>
      <c r="U906">
        <v>0</v>
      </c>
      <c r="V906" t="str">
        <f>"Trad IRN"</f>
        <v>Trad IRN</v>
      </c>
      <c r="W906">
        <v>100</v>
      </c>
      <c r="X906" t="s">
        <v>47</v>
      </c>
      <c r="Z906" t="s">
        <v>47</v>
      </c>
      <c r="AB906" t="str">
        <f>"01"</f>
        <v>01</v>
      </c>
      <c r="AC906" t="s">
        <v>48</v>
      </c>
      <c r="AD906" t="s">
        <v>49</v>
      </c>
      <c r="AE906" t="s">
        <v>50</v>
      </c>
      <c r="AF906">
        <v>0</v>
      </c>
      <c r="AG906" t="s">
        <v>56</v>
      </c>
      <c r="AH906" t="str">
        <f>"Trad IRN"</f>
        <v>Trad IRN</v>
      </c>
      <c r="AI906" t="str">
        <f>"Bldg IRN"</f>
        <v>Bldg IRN</v>
      </c>
      <c r="AJ906" t="s">
        <v>48</v>
      </c>
      <c r="AK906" t="s">
        <v>48</v>
      </c>
      <c r="AL906" t="s">
        <v>53</v>
      </c>
      <c r="AM906">
        <v>1113.0999999999999</v>
      </c>
      <c r="AN906">
        <v>1113.0999999999999</v>
      </c>
      <c r="AO906">
        <v>15</v>
      </c>
    </row>
    <row r="907" spans="1:41" x14ac:dyDescent="0.3">
      <c r="A907" t="str">
        <f>"Trad IRN"</f>
        <v>Trad IRN</v>
      </c>
      <c r="B907" t="str">
        <f>"Bldg IRN"</f>
        <v>Bldg IRN</v>
      </c>
      <c r="C907" t="s">
        <v>41</v>
      </c>
      <c r="D907" t="s">
        <v>3</v>
      </c>
      <c r="E907" t="s">
        <v>80</v>
      </c>
      <c r="F907" t="s">
        <v>81</v>
      </c>
      <c r="G907" t="s">
        <v>82</v>
      </c>
      <c r="H907" t="s">
        <v>83</v>
      </c>
      <c r="I907" t="str">
        <f>"Trad IRN"</f>
        <v>Trad IRN</v>
      </c>
      <c r="J907" t="s">
        <v>43</v>
      </c>
      <c r="K907" t="s">
        <v>44</v>
      </c>
      <c r="L907" t="s">
        <v>45</v>
      </c>
      <c r="M907" t="s">
        <v>46</v>
      </c>
      <c r="N907" t="str">
        <f t="shared" si="92"/>
        <v>08/18/2022</v>
      </c>
      <c r="O907" t="str">
        <f t="shared" si="93"/>
        <v>12/31/2500</v>
      </c>
      <c r="P907">
        <v>1</v>
      </c>
      <c r="Q907">
        <v>1</v>
      </c>
      <c r="S907">
        <v>0</v>
      </c>
      <c r="T907">
        <v>1</v>
      </c>
      <c r="U907">
        <v>0</v>
      </c>
      <c r="V907" t="str">
        <f>"Trad IRN"</f>
        <v>Trad IRN</v>
      </c>
      <c r="W907">
        <v>100</v>
      </c>
      <c r="X907" t="s">
        <v>47</v>
      </c>
      <c r="Z907" t="s">
        <v>47</v>
      </c>
      <c r="AB907" t="str">
        <f>"01"</f>
        <v>01</v>
      </c>
      <c r="AC907" t="s">
        <v>48</v>
      </c>
      <c r="AD907" t="s">
        <v>49</v>
      </c>
      <c r="AE907" t="s">
        <v>50</v>
      </c>
      <c r="AF907">
        <v>0</v>
      </c>
      <c r="AG907" t="s">
        <v>56</v>
      </c>
      <c r="AH907" t="str">
        <f>"Trad IRN"</f>
        <v>Trad IRN</v>
      </c>
      <c r="AI907" t="str">
        <f>"Bldg IRN"</f>
        <v>Bldg IRN</v>
      </c>
      <c r="AJ907" t="s">
        <v>48</v>
      </c>
      <c r="AK907" t="s">
        <v>48</v>
      </c>
      <c r="AL907" t="s">
        <v>53</v>
      </c>
      <c r="AM907">
        <v>1113.0999999999999</v>
      </c>
      <c r="AN907">
        <v>1113.0999999999999</v>
      </c>
      <c r="AO907">
        <v>15</v>
      </c>
    </row>
    <row r="908" spans="1:41" x14ac:dyDescent="0.3">
      <c r="A908" t="str">
        <f>"Trad IRN"</f>
        <v>Trad IRN</v>
      </c>
      <c r="B908" t="str">
        <f>"Bldg IRN"</f>
        <v>Bldg IRN</v>
      </c>
      <c r="C908" t="s">
        <v>41</v>
      </c>
      <c r="D908" t="s">
        <v>3</v>
      </c>
      <c r="E908" t="s">
        <v>80</v>
      </c>
      <c r="F908" t="s">
        <v>81</v>
      </c>
      <c r="G908" t="s">
        <v>82</v>
      </c>
      <c r="H908" t="s">
        <v>83</v>
      </c>
      <c r="I908" t="str">
        <f>"Trad IRN"</f>
        <v>Trad IRN</v>
      </c>
      <c r="J908" t="s">
        <v>43</v>
      </c>
      <c r="K908" t="s">
        <v>44</v>
      </c>
      <c r="L908" t="s">
        <v>45</v>
      </c>
      <c r="M908" t="s">
        <v>46</v>
      </c>
      <c r="N908" t="str">
        <f t="shared" si="92"/>
        <v>08/18/2022</v>
      </c>
      <c r="O908" t="str">
        <f t="shared" si="93"/>
        <v>12/31/2500</v>
      </c>
      <c r="P908">
        <v>1</v>
      </c>
      <c r="Q908">
        <v>1</v>
      </c>
      <c r="R908">
        <v>1</v>
      </c>
      <c r="S908">
        <v>0</v>
      </c>
      <c r="T908">
        <v>1</v>
      </c>
      <c r="U908">
        <v>0</v>
      </c>
      <c r="V908" t="str">
        <f>"Trad IRN"</f>
        <v>Trad IRN</v>
      </c>
      <c r="W908">
        <v>100</v>
      </c>
      <c r="X908" t="s">
        <v>47</v>
      </c>
      <c r="Z908" t="s">
        <v>47</v>
      </c>
      <c r="AB908" t="str">
        <f>"02"</f>
        <v>02</v>
      </c>
      <c r="AC908" t="str">
        <f>"05"</f>
        <v>05</v>
      </c>
      <c r="AD908" t="str">
        <f>"1"</f>
        <v>1</v>
      </c>
      <c r="AE908" t="s">
        <v>50</v>
      </c>
      <c r="AF908">
        <v>0</v>
      </c>
      <c r="AG908" t="s">
        <v>56</v>
      </c>
      <c r="AH908" t="str">
        <f>"Trad IRN"</f>
        <v>Trad IRN</v>
      </c>
      <c r="AI908" t="str">
        <f>"Bldg IRN"</f>
        <v>Bldg IRN</v>
      </c>
      <c r="AJ908" t="s">
        <v>48</v>
      </c>
      <c r="AK908" t="s">
        <v>48</v>
      </c>
      <c r="AL908" t="s">
        <v>53</v>
      </c>
      <c r="AM908">
        <v>1113.0999999999999</v>
      </c>
      <c r="AN908">
        <v>1113.0999999999999</v>
      </c>
      <c r="AO908">
        <v>15</v>
      </c>
    </row>
    <row r="909" spans="1:41" x14ac:dyDescent="0.3">
      <c r="A909" t="str">
        <f>"Trad IRN"</f>
        <v>Trad IRN</v>
      </c>
      <c r="B909" t="str">
        <f>"Bldg IRN"</f>
        <v>Bldg IRN</v>
      </c>
      <c r="C909" t="s">
        <v>41</v>
      </c>
      <c r="D909" t="s">
        <v>3</v>
      </c>
      <c r="E909" t="s">
        <v>80</v>
      </c>
      <c r="F909" t="s">
        <v>81</v>
      </c>
      <c r="G909" t="s">
        <v>82</v>
      </c>
      <c r="H909" t="s">
        <v>83</v>
      </c>
      <c r="I909" t="str">
        <f>"Trad IRN"</f>
        <v>Trad IRN</v>
      </c>
      <c r="J909" t="s">
        <v>43</v>
      </c>
      <c r="K909" t="s">
        <v>44</v>
      </c>
      <c r="L909" t="s">
        <v>45</v>
      </c>
      <c r="M909" t="s">
        <v>46</v>
      </c>
      <c r="N909" t="str">
        <f t="shared" si="92"/>
        <v>08/18/2022</v>
      </c>
      <c r="O909" t="str">
        <f t="shared" si="93"/>
        <v>12/31/2500</v>
      </c>
      <c r="P909">
        <v>1</v>
      </c>
      <c r="Q909">
        <v>1</v>
      </c>
      <c r="R909">
        <v>1</v>
      </c>
      <c r="S909">
        <v>0</v>
      </c>
      <c r="T909">
        <v>1</v>
      </c>
      <c r="U909">
        <v>0</v>
      </c>
      <c r="V909" t="str">
        <f>"Trad IRN"</f>
        <v>Trad IRN</v>
      </c>
      <c r="W909">
        <v>100</v>
      </c>
      <c r="X909" t="s">
        <v>47</v>
      </c>
      <c r="Z909" t="s">
        <v>47</v>
      </c>
      <c r="AB909" t="str">
        <f>"03"</f>
        <v>03</v>
      </c>
      <c r="AC909" t="str">
        <f>"15"</f>
        <v>15</v>
      </c>
      <c r="AD909" t="str">
        <f>"2"</f>
        <v>2</v>
      </c>
      <c r="AE909" t="s">
        <v>50</v>
      </c>
      <c r="AF909">
        <v>0</v>
      </c>
      <c r="AG909" t="s">
        <v>56</v>
      </c>
      <c r="AH909" t="str">
        <f>"Trad IRN"</f>
        <v>Trad IRN</v>
      </c>
      <c r="AI909" t="str">
        <f>"Bldg IRN"</f>
        <v>Bldg IRN</v>
      </c>
      <c r="AJ909" t="s">
        <v>48</v>
      </c>
      <c r="AK909" t="s">
        <v>48</v>
      </c>
      <c r="AL909" t="s">
        <v>53</v>
      </c>
      <c r="AM909">
        <v>1113.0999999999999</v>
      </c>
      <c r="AN909">
        <v>1113.0999999999999</v>
      </c>
      <c r="AO909">
        <v>15</v>
      </c>
    </row>
    <row r="910" spans="1:41" x14ac:dyDescent="0.3">
      <c r="A910" t="str">
        <f>"Trad IRN"</f>
        <v>Trad IRN</v>
      </c>
      <c r="B910" t="str">
        <f>"Bldg IRN"</f>
        <v>Bldg IRN</v>
      </c>
      <c r="C910" t="s">
        <v>41</v>
      </c>
      <c r="D910" t="s">
        <v>3</v>
      </c>
      <c r="E910" t="s">
        <v>80</v>
      </c>
      <c r="F910" t="s">
        <v>81</v>
      </c>
      <c r="G910" t="s">
        <v>82</v>
      </c>
      <c r="H910" t="s">
        <v>83</v>
      </c>
      <c r="I910" t="str">
        <f>"Trad IRN"</f>
        <v>Trad IRN</v>
      </c>
      <c r="J910" t="s">
        <v>43</v>
      </c>
      <c r="K910" t="s">
        <v>44</v>
      </c>
      <c r="L910" t="s">
        <v>45</v>
      </c>
      <c r="M910" t="s">
        <v>46</v>
      </c>
      <c r="N910" t="str">
        <f t="shared" si="92"/>
        <v>08/18/2022</v>
      </c>
      <c r="O910" t="str">
        <f t="shared" si="93"/>
        <v>12/31/2500</v>
      </c>
      <c r="P910">
        <v>1</v>
      </c>
      <c r="Q910">
        <v>1</v>
      </c>
      <c r="S910">
        <v>0</v>
      </c>
      <c r="T910">
        <v>1</v>
      </c>
      <c r="U910">
        <v>0</v>
      </c>
      <c r="V910" t="str">
        <f>"Trad IRN"</f>
        <v>Trad IRN</v>
      </c>
      <c r="W910">
        <v>100</v>
      </c>
      <c r="X910" t="s">
        <v>47</v>
      </c>
      <c r="Z910" t="s">
        <v>47</v>
      </c>
      <c r="AB910" t="str">
        <f>"03"</f>
        <v>03</v>
      </c>
      <c r="AC910" t="s">
        <v>48</v>
      </c>
      <c r="AD910" t="s">
        <v>49</v>
      </c>
      <c r="AE910" t="s">
        <v>50</v>
      </c>
      <c r="AF910">
        <v>0</v>
      </c>
      <c r="AG910" t="s">
        <v>56</v>
      </c>
      <c r="AH910" t="str">
        <f>"Trad IRN"</f>
        <v>Trad IRN</v>
      </c>
      <c r="AI910" t="str">
        <f>"Bldg IRN"</f>
        <v>Bldg IRN</v>
      </c>
      <c r="AJ910" t="s">
        <v>48</v>
      </c>
      <c r="AK910" t="s">
        <v>48</v>
      </c>
      <c r="AL910" t="s">
        <v>53</v>
      </c>
      <c r="AM910">
        <v>1113.0999999999999</v>
      </c>
      <c r="AN910">
        <v>1113.0999999999999</v>
      </c>
      <c r="AO910">
        <v>15</v>
      </c>
    </row>
    <row r="911" spans="1:41" x14ac:dyDescent="0.3">
      <c r="A911" t="str">
        <f>"Trad IRN"</f>
        <v>Trad IRN</v>
      </c>
      <c r="B911" t="str">
        <f>"Bldg IRN"</f>
        <v>Bldg IRN</v>
      </c>
      <c r="C911" t="s">
        <v>41</v>
      </c>
      <c r="D911" t="s">
        <v>3</v>
      </c>
      <c r="E911" t="s">
        <v>80</v>
      </c>
      <c r="F911" t="s">
        <v>81</v>
      </c>
      <c r="G911" t="s">
        <v>82</v>
      </c>
      <c r="H911" t="s">
        <v>83</v>
      </c>
      <c r="I911" t="str">
        <f>"Trad IRN"</f>
        <v>Trad IRN</v>
      </c>
      <c r="J911" t="s">
        <v>43</v>
      </c>
      <c r="K911" t="s">
        <v>44</v>
      </c>
      <c r="L911" t="s">
        <v>45</v>
      </c>
      <c r="M911" t="s">
        <v>46</v>
      </c>
      <c r="N911" t="str">
        <f t="shared" si="92"/>
        <v>08/18/2022</v>
      </c>
      <c r="O911" t="str">
        <f t="shared" si="93"/>
        <v>12/31/2500</v>
      </c>
      <c r="P911">
        <v>1</v>
      </c>
      <c r="Q911">
        <v>1</v>
      </c>
      <c r="R911">
        <v>1</v>
      </c>
      <c r="S911">
        <v>0</v>
      </c>
      <c r="T911">
        <v>1</v>
      </c>
      <c r="U911">
        <v>0</v>
      </c>
      <c r="V911" t="str">
        <f>"Trad IRN"</f>
        <v>Trad IRN</v>
      </c>
      <c r="W911">
        <v>100</v>
      </c>
      <c r="X911" t="s">
        <v>47</v>
      </c>
      <c r="Z911" t="s">
        <v>47</v>
      </c>
      <c r="AB911" t="s">
        <v>57</v>
      </c>
      <c r="AC911" t="str">
        <f>"05"</f>
        <v>05</v>
      </c>
      <c r="AD911" t="str">
        <f>"1"</f>
        <v>1</v>
      </c>
      <c r="AE911" t="s">
        <v>50</v>
      </c>
      <c r="AF911">
        <v>0</v>
      </c>
      <c r="AG911" t="s">
        <v>56</v>
      </c>
      <c r="AH911" t="str">
        <f>"Trad IRN"</f>
        <v>Trad IRN</v>
      </c>
      <c r="AI911" t="str">
        <f>"Bldg IRN"</f>
        <v>Bldg IRN</v>
      </c>
      <c r="AJ911" t="s">
        <v>48</v>
      </c>
      <c r="AK911" t="s">
        <v>48</v>
      </c>
      <c r="AL911" t="s">
        <v>53</v>
      </c>
      <c r="AM911">
        <v>1113.0999999999999</v>
      </c>
      <c r="AN911">
        <v>1113.0999999999999</v>
      </c>
      <c r="AO911">
        <v>15</v>
      </c>
    </row>
    <row r="912" spans="1:41" x14ac:dyDescent="0.3">
      <c r="A912" t="str">
        <f>"Trad IRN"</f>
        <v>Trad IRN</v>
      </c>
      <c r="B912" t="str">
        <f>"Bldg IRN"</f>
        <v>Bldg IRN</v>
      </c>
      <c r="C912" t="s">
        <v>41</v>
      </c>
      <c r="D912" t="s">
        <v>3</v>
      </c>
      <c r="E912" t="s">
        <v>80</v>
      </c>
      <c r="F912" t="s">
        <v>81</v>
      </c>
      <c r="G912" t="s">
        <v>82</v>
      </c>
      <c r="H912" t="s">
        <v>83</v>
      </c>
      <c r="I912" t="str">
        <f>"Trad IRN"</f>
        <v>Trad IRN</v>
      </c>
      <c r="J912" t="s">
        <v>43</v>
      </c>
      <c r="K912" t="s">
        <v>44</v>
      </c>
      <c r="L912" t="s">
        <v>45</v>
      </c>
      <c r="M912" t="s">
        <v>46</v>
      </c>
      <c r="N912" t="str">
        <f t="shared" si="92"/>
        <v>08/18/2022</v>
      </c>
      <c r="O912" t="str">
        <f t="shared" si="93"/>
        <v>12/31/2500</v>
      </c>
      <c r="P912">
        <v>1</v>
      </c>
      <c r="Q912">
        <v>1</v>
      </c>
      <c r="S912">
        <v>1</v>
      </c>
      <c r="T912">
        <v>1</v>
      </c>
      <c r="U912">
        <v>0</v>
      </c>
      <c r="V912" t="str">
        <f>"Trad IRN"</f>
        <v>Trad IRN</v>
      </c>
      <c r="W912">
        <v>100</v>
      </c>
      <c r="X912" t="s">
        <v>47</v>
      </c>
      <c r="Z912" t="s">
        <v>47</v>
      </c>
      <c r="AB912" t="s">
        <v>57</v>
      </c>
      <c r="AC912" t="s">
        <v>48</v>
      </c>
      <c r="AD912" t="s">
        <v>49</v>
      </c>
      <c r="AE912" t="s">
        <v>50</v>
      </c>
      <c r="AF912">
        <v>0</v>
      </c>
      <c r="AG912" t="s">
        <v>56</v>
      </c>
      <c r="AH912" t="str">
        <f>"Trad IRN"</f>
        <v>Trad IRN</v>
      </c>
      <c r="AI912" t="str">
        <f>"Bldg IRN"</f>
        <v>Bldg IRN</v>
      </c>
      <c r="AJ912" t="s">
        <v>48</v>
      </c>
      <c r="AK912" t="s">
        <v>48</v>
      </c>
      <c r="AL912" t="s">
        <v>53</v>
      </c>
      <c r="AM912">
        <v>1113.0999999999999</v>
      </c>
      <c r="AN912">
        <v>1113.0999999999999</v>
      </c>
      <c r="AO912">
        <v>15</v>
      </c>
    </row>
    <row r="913" spans="1:41" x14ac:dyDescent="0.3">
      <c r="A913" t="str">
        <f>"Trad IRN"</f>
        <v>Trad IRN</v>
      </c>
      <c r="B913" t="str">
        <f>"Bldg IRN"</f>
        <v>Bldg IRN</v>
      </c>
      <c r="C913" t="s">
        <v>41</v>
      </c>
      <c r="D913" t="s">
        <v>3</v>
      </c>
      <c r="E913" t="s">
        <v>80</v>
      </c>
      <c r="F913" t="s">
        <v>81</v>
      </c>
      <c r="G913" t="s">
        <v>82</v>
      </c>
      <c r="H913" t="s">
        <v>83</v>
      </c>
      <c r="I913" t="str">
        <f>"Trad IRN"</f>
        <v>Trad IRN</v>
      </c>
      <c r="J913" t="s">
        <v>43</v>
      </c>
      <c r="K913" t="s">
        <v>44</v>
      </c>
      <c r="L913" t="s">
        <v>45</v>
      </c>
      <c r="M913" t="s">
        <v>46</v>
      </c>
      <c r="N913" t="str">
        <f t="shared" si="92"/>
        <v>08/18/2022</v>
      </c>
      <c r="O913" t="str">
        <f t="shared" si="93"/>
        <v>12/31/2500</v>
      </c>
      <c r="P913">
        <v>1</v>
      </c>
      <c r="Q913">
        <v>1</v>
      </c>
      <c r="S913">
        <v>0</v>
      </c>
      <c r="T913">
        <v>1</v>
      </c>
      <c r="U913">
        <v>0</v>
      </c>
      <c r="V913" t="str">
        <f>"Trad IRN"</f>
        <v>Trad IRN</v>
      </c>
      <c r="W913">
        <v>100</v>
      </c>
      <c r="X913" t="s">
        <v>47</v>
      </c>
      <c r="Z913" t="s">
        <v>47</v>
      </c>
      <c r="AB913" t="s">
        <v>57</v>
      </c>
      <c r="AC913" t="s">
        <v>48</v>
      </c>
      <c r="AD913" t="s">
        <v>49</v>
      </c>
      <c r="AE913" t="s">
        <v>50</v>
      </c>
      <c r="AF913">
        <v>0</v>
      </c>
      <c r="AG913" t="s">
        <v>56</v>
      </c>
      <c r="AH913" t="str">
        <f>"Trad IRN"</f>
        <v>Trad IRN</v>
      </c>
      <c r="AI913" t="str">
        <f>"Bldg IRN"</f>
        <v>Bldg IRN</v>
      </c>
      <c r="AJ913" t="s">
        <v>48</v>
      </c>
      <c r="AK913" t="s">
        <v>48</v>
      </c>
      <c r="AL913" t="s">
        <v>53</v>
      </c>
      <c r="AM913">
        <v>1113.0999999999999</v>
      </c>
      <c r="AN913">
        <v>1113.0999999999999</v>
      </c>
      <c r="AO913">
        <v>15</v>
      </c>
    </row>
    <row r="914" spans="1:41" x14ac:dyDescent="0.3">
      <c r="A914" t="str">
        <f>"Trad IRN"</f>
        <v>Trad IRN</v>
      </c>
      <c r="B914" t="str">
        <f>"Bldg IRN"</f>
        <v>Bldg IRN</v>
      </c>
      <c r="C914" t="s">
        <v>41</v>
      </c>
      <c r="D914" t="s">
        <v>3</v>
      </c>
      <c r="E914" t="s">
        <v>80</v>
      </c>
      <c r="F914" t="s">
        <v>81</v>
      </c>
      <c r="G914" t="s">
        <v>82</v>
      </c>
      <c r="H914" t="s">
        <v>83</v>
      </c>
      <c r="I914" t="str">
        <f>"Trad IRN"</f>
        <v>Trad IRN</v>
      </c>
      <c r="J914" t="s">
        <v>43</v>
      </c>
      <c r="K914" t="s">
        <v>44</v>
      </c>
      <c r="L914" t="s">
        <v>45</v>
      </c>
      <c r="M914" t="s">
        <v>46</v>
      </c>
      <c r="N914" t="str">
        <f t="shared" si="92"/>
        <v>08/18/2022</v>
      </c>
      <c r="O914" t="str">
        <f t="shared" si="93"/>
        <v>12/31/2500</v>
      </c>
      <c r="P914">
        <v>1</v>
      </c>
      <c r="Q914">
        <v>1</v>
      </c>
      <c r="R914">
        <v>1</v>
      </c>
      <c r="S914">
        <v>0</v>
      </c>
      <c r="T914">
        <v>1</v>
      </c>
      <c r="U914">
        <v>0</v>
      </c>
      <c r="V914" t="str">
        <f>"Trad IRN"</f>
        <v>Trad IRN</v>
      </c>
      <c r="W914">
        <v>100</v>
      </c>
      <c r="X914" t="s">
        <v>47</v>
      </c>
      <c r="Z914" t="s">
        <v>47</v>
      </c>
      <c r="AB914" t="str">
        <f>"02"</f>
        <v>02</v>
      </c>
      <c r="AC914" t="str">
        <f>"10"</f>
        <v>10</v>
      </c>
      <c r="AD914" t="str">
        <f>"2"</f>
        <v>2</v>
      </c>
      <c r="AE914" t="s">
        <v>50</v>
      </c>
      <c r="AF914">
        <v>0</v>
      </c>
      <c r="AG914" t="s">
        <v>56</v>
      </c>
      <c r="AH914" t="str">
        <f>"Trad IRN"</f>
        <v>Trad IRN</v>
      </c>
      <c r="AI914" t="str">
        <f>"Bldg IRN"</f>
        <v>Bldg IRN</v>
      </c>
      <c r="AJ914" t="s">
        <v>48</v>
      </c>
      <c r="AK914" t="s">
        <v>48</v>
      </c>
      <c r="AL914" t="s">
        <v>53</v>
      </c>
      <c r="AM914">
        <v>1113.0999999999999</v>
      </c>
      <c r="AN914">
        <v>1113.0999999999999</v>
      </c>
      <c r="AO914">
        <v>15</v>
      </c>
    </row>
    <row r="915" spans="1:41" x14ac:dyDescent="0.3">
      <c r="A915" t="str">
        <f>"Trad IRN"</f>
        <v>Trad IRN</v>
      </c>
      <c r="B915" t="str">
        <f>"Bldg IRN"</f>
        <v>Bldg IRN</v>
      </c>
      <c r="C915" t="s">
        <v>41</v>
      </c>
      <c r="D915" t="s">
        <v>3</v>
      </c>
      <c r="E915" t="s">
        <v>80</v>
      </c>
      <c r="F915" t="s">
        <v>81</v>
      </c>
      <c r="G915" t="s">
        <v>82</v>
      </c>
      <c r="H915" t="s">
        <v>83</v>
      </c>
      <c r="I915" t="str">
        <f>"Trad IRN"</f>
        <v>Trad IRN</v>
      </c>
      <c r="J915" t="s">
        <v>43</v>
      </c>
      <c r="K915" t="s">
        <v>44</v>
      </c>
      <c r="L915" t="s">
        <v>45</v>
      </c>
      <c r="M915" t="s">
        <v>46</v>
      </c>
      <c r="N915" t="str">
        <f t="shared" si="92"/>
        <v>08/18/2022</v>
      </c>
      <c r="O915" t="str">
        <f t="shared" si="93"/>
        <v>12/31/2500</v>
      </c>
      <c r="P915">
        <v>1</v>
      </c>
      <c r="Q915">
        <v>1</v>
      </c>
      <c r="S915">
        <v>0</v>
      </c>
      <c r="T915">
        <v>1</v>
      </c>
      <c r="U915">
        <v>0</v>
      </c>
      <c r="V915" t="str">
        <f>"Trad IRN"</f>
        <v>Trad IRN</v>
      </c>
      <c r="W915">
        <v>100</v>
      </c>
      <c r="X915" t="s">
        <v>47</v>
      </c>
      <c r="Z915" t="s">
        <v>47</v>
      </c>
      <c r="AB915" t="str">
        <f>"01"</f>
        <v>01</v>
      </c>
      <c r="AC915" t="s">
        <v>48</v>
      </c>
      <c r="AD915" t="s">
        <v>49</v>
      </c>
      <c r="AE915" t="s">
        <v>50</v>
      </c>
      <c r="AF915">
        <v>0</v>
      </c>
      <c r="AG915" t="s">
        <v>56</v>
      </c>
      <c r="AH915" t="str">
        <f>"Trad IRN"</f>
        <v>Trad IRN</v>
      </c>
      <c r="AI915" t="str">
        <f>"Bldg IRN"</f>
        <v>Bldg IRN</v>
      </c>
      <c r="AJ915" t="s">
        <v>48</v>
      </c>
      <c r="AK915" t="s">
        <v>48</v>
      </c>
      <c r="AL915" t="s">
        <v>53</v>
      </c>
      <c r="AM915">
        <v>1113.0999999999999</v>
      </c>
      <c r="AN915">
        <v>1113.0999999999999</v>
      </c>
      <c r="AO915">
        <v>15</v>
      </c>
    </row>
    <row r="916" spans="1:41" x14ac:dyDescent="0.3">
      <c r="A916" t="str">
        <f>"Trad IRN"</f>
        <v>Trad IRN</v>
      </c>
      <c r="B916" t="str">
        <f>"Bldg IRN"</f>
        <v>Bldg IRN</v>
      </c>
      <c r="C916" t="s">
        <v>41</v>
      </c>
      <c r="D916" t="s">
        <v>3</v>
      </c>
      <c r="E916" t="s">
        <v>80</v>
      </c>
      <c r="F916" t="s">
        <v>81</v>
      </c>
      <c r="G916" t="s">
        <v>82</v>
      </c>
      <c r="H916" t="s">
        <v>83</v>
      </c>
      <c r="I916" t="str">
        <f>"Trad IRN"</f>
        <v>Trad IRN</v>
      </c>
      <c r="J916" t="s">
        <v>43</v>
      </c>
      <c r="K916" t="s">
        <v>44</v>
      </c>
      <c r="L916" t="s">
        <v>45</v>
      </c>
      <c r="M916" t="s">
        <v>46</v>
      </c>
      <c r="N916" t="str">
        <f t="shared" si="92"/>
        <v>08/18/2022</v>
      </c>
      <c r="O916" t="str">
        <f t="shared" si="93"/>
        <v>12/31/2500</v>
      </c>
      <c r="P916">
        <v>1</v>
      </c>
      <c r="Q916">
        <v>1</v>
      </c>
      <c r="S916">
        <v>0</v>
      </c>
      <c r="T916">
        <v>1</v>
      </c>
      <c r="U916">
        <v>0</v>
      </c>
      <c r="V916" t="str">
        <f>"Trad IRN"</f>
        <v>Trad IRN</v>
      </c>
      <c r="W916">
        <v>100</v>
      </c>
      <c r="X916" t="s">
        <v>47</v>
      </c>
      <c r="Z916" t="s">
        <v>47</v>
      </c>
      <c r="AB916" t="str">
        <f>"04"</f>
        <v>04</v>
      </c>
      <c r="AC916" t="s">
        <v>48</v>
      </c>
      <c r="AD916" t="s">
        <v>49</v>
      </c>
      <c r="AE916" t="s">
        <v>50</v>
      </c>
      <c r="AF916">
        <v>0</v>
      </c>
      <c r="AG916" t="s">
        <v>56</v>
      </c>
      <c r="AH916" t="str">
        <f>"Trad IRN"</f>
        <v>Trad IRN</v>
      </c>
      <c r="AI916" t="str">
        <f>"Bldg IRN"</f>
        <v>Bldg IRN</v>
      </c>
      <c r="AJ916" t="s">
        <v>48</v>
      </c>
      <c r="AK916" t="s">
        <v>48</v>
      </c>
      <c r="AL916" t="s">
        <v>53</v>
      </c>
      <c r="AM916">
        <v>1113.0999999999999</v>
      </c>
      <c r="AN916">
        <v>1113.0999999999999</v>
      </c>
      <c r="AO916">
        <v>15</v>
      </c>
    </row>
    <row r="917" spans="1:41" x14ac:dyDescent="0.3">
      <c r="A917" t="str">
        <f>"Trad IRN"</f>
        <v>Trad IRN</v>
      </c>
      <c r="B917" t="str">
        <f>"Bldg IRN"</f>
        <v>Bldg IRN</v>
      </c>
      <c r="C917" t="s">
        <v>41</v>
      </c>
      <c r="D917" t="s">
        <v>3</v>
      </c>
      <c r="E917" t="s">
        <v>80</v>
      </c>
      <c r="F917" t="s">
        <v>81</v>
      </c>
      <c r="G917" t="s">
        <v>82</v>
      </c>
      <c r="H917" t="s">
        <v>83</v>
      </c>
      <c r="I917" t="str">
        <f>"Trad IRN"</f>
        <v>Trad IRN</v>
      </c>
      <c r="J917" t="s">
        <v>43</v>
      </c>
      <c r="K917" t="s">
        <v>44</v>
      </c>
      <c r="L917" t="s">
        <v>45</v>
      </c>
      <c r="M917" t="s">
        <v>46</v>
      </c>
      <c r="N917" t="str">
        <f t="shared" si="92"/>
        <v>08/18/2022</v>
      </c>
      <c r="O917" t="str">
        <f t="shared" si="93"/>
        <v>12/31/2500</v>
      </c>
      <c r="P917">
        <v>1</v>
      </c>
      <c r="Q917">
        <v>1</v>
      </c>
      <c r="S917">
        <v>0</v>
      </c>
      <c r="T917">
        <v>1</v>
      </c>
      <c r="U917">
        <v>0</v>
      </c>
      <c r="V917" t="str">
        <f>"Trad IRN"</f>
        <v>Trad IRN</v>
      </c>
      <c r="W917">
        <v>100</v>
      </c>
      <c r="X917" t="s">
        <v>47</v>
      </c>
      <c r="Z917" t="s">
        <v>47</v>
      </c>
      <c r="AB917" t="s">
        <v>57</v>
      </c>
      <c r="AC917" t="s">
        <v>48</v>
      </c>
      <c r="AD917" t="s">
        <v>49</v>
      </c>
      <c r="AE917" t="s">
        <v>55</v>
      </c>
      <c r="AF917">
        <v>0</v>
      </c>
      <c r="AG917" t="s">
        <v>56</v>
      </c>
      <c r="AH917" t="str">
        <f>"Trad IRN"</f>
        <v>Trad IRN</v>
      </c>
      <c r="AI917" t="str">
        <f>"Bldg IRN"</f>
        <v>Bldg IRN</v>
      </c>
      <c r="AJ917" t="s">
        <v>48</v>
      </c>
      <c r="AK917" t="s">
        <v>48</v>
      </c>
      <c r="AL917" t="s">
        <v>53</v>
      </c>
      <c r="AM917">
        <v>1113.0999999999999</v>
      </c>
      <c r="AN917">
        <v>1113.0999999999999</v>
      </c>
      <c r="AO917">
        <v>15</v>
      </c>
    </row>
    <row r="918" spans="1:41" x14ac:dyDescent="0.3">
      <c r="A918" t="str">
        <f>"Trad IRN"</f>
        <v>Trad IRN</v>
      </c>
      <c r="B918" t="str">
        <f>"Bldg IRN"</f>
        <v>Bldg IRN</v>
      </c>
      <c r="C918" t="s">
        <v>41</v>
      </c>
      <c r="D918" t="s">
        <v>3</v>
      </c>
      <c r="E918" t="s">
        <v>80</v>
      </c>
      <c r="F918" t="s">
        <v>81</v>
      </c>
      <c r="G918" t="s">
        <v>82</v>
      </c>
      <c r="H918" t="s">
        <v>83</v>
      </c>
      <c r="I918" t="str">
        <f>"Trad IRN"</f>
        <v>Trad IRN</v>
      </c>
      <c r="J918" t="s">
        <v>43</v>
      </c>
      <c r="K918" t="s">
        <v>44</v>
      </c>
      <c r="L918" t="s">
        <v>45</v>
      </c>
      <c r="M918" t="s">
        <v>46</v>
      </c>
      <c r="N918" t="str">
        <f t="shared" si="92"/>
        <v>08/18/2022</v>
      </c>
      <c r="O918" t="str">
        <f t="shared" si="93"/>
        <v>12/31/2500</v>
      </c>
      <c r="P918">
        <v>1</v>
      </c>
      <c r="Q918">
        <v>1</v>
      </c>
      <c r="S918">
        <v>0</v>
      </c>
      <c r="T918">
        <v>1</v>
      </c>
      <c r="U918">
        <v>0</v>
      </c>
      <c r="V918" t="str">
        <f>"Trad IRN"</f>
        <v>Trad IRN</v>
      </c>
      <c r="W918">
        <v>100</v>
      </c>
      <c r="X918" t="s">
        <v>47</v>
      </c>
      <c r="Z918" t="s">
        <v>47</v>
      </c>
      <c r="AB918" t="str">
        <f>"04"</f>
        <v>04</v>
      </c>
      <c r="AC918" t="s">
        <v>48</v>
      </c>
      <c r="AD918" t="s">
        <v>49</v>
      </c>
      <c r="AE918" t="s">
        <v>50</v>
      </c>
      <c r="AF918">
        <v>0</v>
      </c>
      <c r="AG918" t="s">
        <v>56</v>
      </c>
      <c r="AH918" t="str">
        <f>"Trad IRN"</f>
        <v>Trad IRN</v>
      </c>
      <c r="AI918" t="str">
        <f>"Bldg IRN"</f>
        <v>Bldg IRN</v>
      </c>
      <c r="AJ918" t="s">
        <v>48</v>
      </c>
      <c r="AK918" t="s">
        <v>48</v>
      </c>
      <c r="AL918" t="s">
        <v>53</v>
      </c>
      <c r="AM918">
        <v>1113.0999999999999</v>
      </c>
      <c r="AN918">
        <v>1113.0999999999999</v>
      </c>
      <c r="AO918">
        <v>15</v>
      </c>
    </row>
    <row r="919" spans="1:41" x14ac:dyDescent="0.3">
      <c r="A919" t="str">
        <f>"Trad IRN"</f>
        <v>Trad IRN</v>
      </c>
      <c r="B919" t="str">
        <f>"Bldg IRN"</f>
        <v>Bldg IRN</v>
      </c>
      <c r="C919" t="s">
        <v>41</v>
      </c>
      <c r="D919" t="s">
        <v>3</v>
      </c>
      <c r="E919" t="s">
        <v>80</v>
      </c>
      <c r="F919" t="s">
        <v>81</v>
      </c>
      <c r="G919" t="s">
        <v>82</v>
      </c>
      <c r="H919" t="s">
        <v>83</v>
      </c>
      <c r="I919" t="str">
        <f>"Trad IRN"</f>
        <v>Trad IRN</v>
      </c>
      <c r="J919" t="s">
        <v>43</v>
      </c>
      <c r="K919" t="s">
        <v>44</v>
      </c>
      <c r="L919" t="s">
        <v>45</v>
      </c>
      <c r="M919" t="s">
        <v>46</v>
      </c>
      <c r="N919" t="str">
        <f t="shared" si="92"/>
        <v>08/18/2022</v>
      </c>
      <c r="O919" t="str">
        <f t="shared" si="93"/>
        <v>12/31/2500</v>
      </c>
      <c r="P919">
        <v>1</v>
      </c>
      <c r="Q919">
        <v>1</v>
      </c>
      <c r="S919">
        <v>0</v>
      </c>
      <c r="T919">
        <v>1</v>
      </c>
      <c r="U919">
        <v>0</v>
      </c>
      <c r="V919" t="str">
        <f>"Trad IRN"</f>
        <v>Trad IRN</v>
      </c>
      <c r="W919">
        <v>100</v>
      </c>
      <c r="X919" t="s">
        <v>47</v>
      </c>
      <c r="Z919" t="s">
        <v>47</v>
      </c>
      <c r="AB919" t="str">
        <f>"01"</f>
        <v>01</v>
      </c>
      <c r="AC919" t="s">
        <v>48</v>
      </c>
      <c r="AD919" t="s">
        <v>49</v>
      </c>
      <c r="AE919" t="s">
        <v>50</v>
      </c>
      <c r="AF919">
        <v>0</v>
      </c>
      <c r="AG919" t="s">
        <v>56</v>
      </c>
      <c r="AH919" t="str">
        <f>"Trad IRN"</f>
        <v>Trad IRN</v>
      </c>
      <c r="AI919" t="str">
        <f>"Bldg IRN"</f>
        <v>Bldg IRN</v>
      </c>
      <c r="AJ919" t="s">
        <v>48</v>
      </c>
      <c r="AK919" t="s">
        <v>48</v>
      </c>
      <c r="AL919" t="s">
        <v>53</v>
      </c>
      <c r="AM919">
        <v>1113.0999999999999</v>
      </c>
      <c r="AN919">
        <v>1113.0999999999999</v>
      </c>
      <c r="AO919">
        <v>15</v>
      </c>
    </row>
    <row r="920" spans="1:41" x14ac:dyDescent="0.3">
      <c r="A920" t="str">
        <f>"Trad IRN"</f>
        <v>Trad IRN</v>
      </c>
      <c r="B920" t="str">
        <f>"Bldg IRN"</f>
        <v>Bldg IRN</v>
      </c>
      <c r="C920" t="s">
        <v>41</v>
      </c>
      <c r="D920" t="s">
        <v>3</v>
      </c>
      <c r="E920" t="s">
        <v>80</v>
      </c>
      <c r="F920" t="s">
        <v>81</v>
      </c>
      <c r="G920" t="s">
        <v>82</v>
      </c>
      <c r="H920" t="s">
        <v>83</v>
      </c>
      <c r="I920" t="str">
        <f>"Trad IRN"</f>
        <v>Trad IRN</v>
      </c>
      <c r="J920" t="s">
        <v>43</v>
      </c>
      <c r="K920" t="s">
        <v>44</v>
      </c>
      <c r="L920" t="s">
        <v>45</v>
      </c>
      <c r="M920" t="s">
        <v>46</v>
      </c>
      <c r="N920" t="str">
        <f t="shared" si="92"/>
        <v>08/18/2022</v>
      </c>
      <c r="O920" t="str">
        <f t="shared" si="93"/>
        <v>12/31/2500</v>
      </c>
      <c r="P920">
        <v>1</v>
      </c>
      <c r="Q920">
        <v>1</v>
      </c>
      <c r="S920">
        <v>0</v>
      </c>
      <c r="T920">
        <v>1</v>
      </c>
      <c r="U920">
        <v>0</v>
      </c>
      <c r="V920" t="str">
        <f>"Trad IRN"</f>
        <v>Trad IRN</v>
      </c>
      <c r="W920">
        <v>100</v>
      </c>
      <c r="X920" t="s">
        <v>47</v>
      </c>
      <c r="Z920" t="s">
        <v>47</v>
      </c>
      <c r="AB920" t="str">
        <f>"01"</f>
        <v>01</v>
      </c>
      <c r="AC920" t="s">
        <v>48</v>
      </c>
      <c r="AD920" t="s">
        <v>49</v>
      </c>
      <c r="AE920" t="s">
        <v>50</v>
      </c>
      <c r="AF920">
        <v>0</v>
      </c>
      <c r="AG920" t="s">
        <v>56</v>
      </c>
      <c r="AH920" t="str">
        <f>"Trad IRN"</f>
        <v>Trad IRN</v>
      </c>
      <c r="AI920" t="str">
        <f>"Bldg IRN"</f>
        <v>Bldg IRN</v>
      </c>
      <c r="AJ920" t="s">
        <v>48</v>
      </c>
      <c r="AK920" t="s">
        <v>48</v>
      </c>
      <c r="AL920" t="s">
        <v>53</v>
      </c>
      <c r="AM920">
        <v>1113.0999999999999</v>
      </c>
      <c r="AN920">
        <v>1113.0999999999999</v>
      </c>
      <c r="AO920">
        <v>15</v>
      </c>
    </row>
    <row r="921" spans="1:41" x14ac:dyDescent="0.3">
      <c r="A921" t="str">
        <f>"Trad IRN"</f>
        <v>Trad IRN</v>
      </c>
      <c r="B921" t="str">
        <f>"Bldg IRN"</f>
        <v>Bldg IRN</v>
      </c>
      <c r="C921" t="s">
        <v>41</v>
      </c>
      <c r="D921" t="s">
        <v>3</v>
      </c>
      <c r="E921" t="s">
        <v>80</v>
      </c>
      <c r="F921" t="s">
        <v>81</v>
      </c>
      <c r="G921" t="s">
        <v>82</v>
      </c>
      <c r="H921" t="s">
        <v>83</v>
      </c>
      <c r="I921" t="str">
        <f>"Trad IRN"</f>
        <v>Trad IRN</v>
      </c>
      <c r="J921" t="s">
        <v>43</v>
      </c>
      <c r="K921" t="s">
        <v>44</v>
      </c>
      <c r="L921" t="s">
        <v>45</v>
      </c>
      <c r="M921" t="s">
        <v>46</v>
      </c>
      <c r="N921" t="str">
        <f t="shared" si="92"/>
        <v>08/18/2022</v>
      </c>
      <c r="O921" t="str">
        <f t="shared" si="93"/>
        <v>12/31/2500</v>
      </c>
      <c r="P921">
        <v>1</v>
      </c>
      <c r="Q921">
        <v>1</v>
      </c>
      <c r="S921">
        <v>0</v>
      </c>
      <c r="T921">
        <v>1</v>
      </c>
      <c r="U921">
        <v>0</v>
      </c>
      <c r="V921" t="str">
        <f>"Trad IRN"</f>
        <v>Trad IRN</v>
      </c>
      <c r="W921">
        <v>100</v>
      </c>
      <c r="X921" t="s">
        <v>47</v>
      </c>
      <c r="Z921" t="s">
        <v>47</v>
      </c>
      <c r="AB921" t="s">
        <v>57</v>
      </c>
      <c r="AC921" t="s">
        <v>48</v>
      </c>
      <c r="AD921" t="s">
        <v>49</v>
      </c>
      <c r="AE921" t="s">
        <v>50</v>
      </c>
      <c r="AF921">
        <v>0</v>
      </c>
      <c r="AG921" t="s">
        <v>56</v>
      </c>
      <c r="AH921" t="str">
        <f>"Trad IRN"</f>
        <v>Trad IRN</v>
      </c>
      <c r="AI921" t="str">
        <f>"Bldg IRN"</f>
        <v>Bldg IRN</v>
      </c>
      <c r="AJ921" t="s">
        <v>48</v>
      </c>
      <c r="AK921" t="s">
        <v>48</v>
      </c>
      <c r="AL921" t="s">
        <v>53</v>
      </c>
      <c r="AM921">
        <v>1113.0999999999999</v>
      </c>
      <c r="AN921">
        <v>1113.0999999999999</v>
      </c>
      <c r="AO921">
        <v>15</v>
      </c>
    </row>
    <row r="922" spans="1:41" x14ac:dyDescent="0.3">
      <c r="A922" t="str">
        <f>"Trad IRN"</f>
        <v>Trad IRN</v>
      </c>
      <c r="B922" t="str">
        <f>"Bldg IRN"</f>
        <v>Bldg IRN</v>
      </c>
      <c r="C922" t="s">
        <v>41</v>
      </c>
      <c r="D922" t="s">
        <v>3</v>
      </c>
      <c r="E922" t="s">
        <v>80</v>
      </c>
      <c r="F922" t="s">
        <v>81</v>
      </c>
      <c r="G922" t="s">
        <v>82</v>
      </c>
      <c r="H922" t="s">
        <v>83</v>
      </c>
      <c r="I922" t="str">
        <f>"Trad IRN"</f>
        <v>Trad IRN</v>
      </c>
      <c r="J922" t="s">
        <v>43</v>
      </c>
      <c r="K922" t="s">
        <v>44</v>
      </c>
      <c r="L922" t="s">
        <v>45</v>
      </c>
      <c r="M922" t="s">
        <v>46</v>
      </c>
      <c r="N922" t="str">
        <f t="shared" si="92"/>
        <v>08/18/2022</v>
      </c>
      <c r="O922" t="str">
        <f t="shared" si="93"/>
        <v>12/31/2500</v>
      </c>
      <c r="P922">
        <v>1</v>
      </c>
      <c r="Q922">
        <v>1</v>
      </c>
      <c r="S922">
        <v>0</v>
      </c>
      <c r="T922">
        <v>1</v>
      </c>
      <c r="U922">
        <v>0</v>
      </c>
      <c r="V922" t="str">
        <f>"Trad IRN"</f>
        <v>Trad IRN</v>
      </c>
      <c r="W922">
        <v>100</v>
      </c>
      <c r="X922" t="s">
        <v>47</v>
      </c>
      <c r="Z922" t="s">
        <v>47</v>
      </c>
      <c r="AB922" t="str">
        <f>"02"</f>
        <v>02</v>
      </c>
      <c r="AC922" t="s">
        <v>48</v>
      </c>
      <c r="AD922" t="s">
        <v>49</v>
      </c>
      <c r="AE922" t="s">
        <v>50</v>
      </c>
      <c r="AF922">
        <v>0</v>
      </c>
      <c r="AG922" t="s">
        <v>56</v>
      </c>
      <c r="AH922" t="str">
        <f>"Trad IRN"</f>
        <v>Trad IRN</v>
      </c>
      <c r="AI922" t="str">
        <f>"Bldg IRN"</f>
        <v>Bldg IRN</v>
      </c>
      <c r="AJ922" t="s">
        <v>48</v>
      </c>
      <c r="AK922" t="s">
        <v>48</v>
      </c>
      <c r="AL922" t="s">
        <v>53</v>
      </c>
      <c r="AM922">
        <v>1113.0999999999999</v>
      </c>
      <c r="AN922">
        <v>1113.0999999999999</v>
      </c>
      <c r="AO922">
        <v>15</v>
      </c>
    </row>
    <row r="923" spans="1:41" x14ac:dyDescent="0.3">
      <c r="A923" t="str">
        <f>"Trad IRN"</f>
        <v>Trad IRN</v>
      </c>
      <c r="B923" t="str">
        <f>"Bldg IRN"</f>
        <v>Bldg IRN</v>
      </c>
      <c r="C923" t="s">
        <v>41</v>
      </c>
      <c r="D923" t="s">
        <v>3</v>
      </c>
      <c r="E923" t="s">
        <v>80</v>
      </c>
      <c r="F923" t="s">
        <v>81</v>
      </c>
      <c r="G923" t="s">
        <v>82</v>
      </c>
      <c r="H923" t="s">
        <v>83</v>
      </c>
      <c r="I923" t="str">
        <f>"Trad IRN"</f>
        <v>Trad IRN</v>
      </c>
      <c r="J923" t="s">
        <v>43</v>
      </c>
      <c r="K923" t="s">
        <v>44</v>
      </c>
      <c r="L923" t="s">
        <v>45</v>
      </c>
      <c r="M923" t="s">
        <v>46</v>
      </c>
      <c r="N923" t="str">
        <f t="shared" si="92"/>
        <v>08/18/2022</v>
      </c>
      <c r="O923" t="str">
        <f t="shared" si="93"/>
        <v>12/31/2500</v>
      </c>
      <c r="P923">
        <v>1</v>
      </c>
      <c r="Q923">
        <v>1</v>
      </c>
      <c r="S923">
        <v>0</v>
      </c>
      <c r="T923">
        <v>1</v>
      </c>
      <c r="U923">
        <v>0</v>
      </c>
      <c r="V923" t="str">
        <f>"Trad IRN"</f>
        <v>Trad IRN</v>
      </c>
      <c r="W923">
        <v>100</v>
      </c>
      <c r="X923" t="s">
        <v>47</v>
      </c>
      <c r="Z923" t="s">
        <v>47</v>
      </c>
      <c r="AB923" t="str">
        <f>"04"</f>
        <v>04</v>
      </c>
      <c r="AC923" t="s">
        <v>48</v>
      </c>
      <c r="AD923" t="s">
        <v>49</v>
      </c>
      <c r="AE923" t="s">
        <v>50</v>
      </c>
      <c r="AF923">
        <v>0</v>
      </c>
      <c r="AG923" t="s">
        <v>56</v>
      </c>
      <c r="AH923" t="str">
        <f>"Trad IRN"</f>
        <v>Trad IRN</v>
      </c>
      <c r="AI923" t="str">
        <f>"Bldg IRN"</f>
        <v>Bldg IRN</v>
      </c>
      <c r="AJ923" t="s">
        <v>48</v>
      </c>
      <c r="AK923" t="s">
        <v>48</v>
      </c>
      <c r="AL923" t="s">
        <v>53</v>
      </c>
      <c r="AM923">
        <v>1113.0999999999999</v>
      </c>
      <c r="AN923">
        <v>1113.0999999999999</v>
      </c>
      <c r="AO923">
        <v>15</v>
      </c>
    </row>
    <row r="924" spans="1:41" x14ac:dyDescent="0.3">
      <c r="A924" t="str">
        <f>"Trad IRN"</f>
        <v>Trad IRN</v>
      </c>
      <c r="B924" t="str">
        <f>"Bldg IRN"</f>
        <v>Bldg IRN</v>
      </c>
      <c r="C924" t="s">
        <v>41</v>
      </c>
      <c r="D924" t="s">
        <v>3</v>
      </c>
      <c r="E924" t="s">
        <v>80</v>
      </c>
      <c r="F924" t="s">
        <v>81</v>
      </c>
      <c r="G924" t="s">
        <v>82</v>
      </c>
      <c r="H924" t="s">
        <v>83</v>
      </c>
      <c r="I924" t="str">
        <f>"Trad IRN"</f>
        <v>Trad IRN</v>
      </c>
      <c r="J924" t="s">
        <v>43</v>
      </c>
      <c r="K924" t="s">
        <v>44</v>
      </c>
      <c r="L924" t="s">
        <v>45</v>
      </c>
      <c r="M924" t="s">
        <v>46</v>
      </c>
      <c r="N924" t="str">
        <f t="shared" si="92"/>
        <v>08/18/2022</v>
      </c>
      <c r="O924" t="str">
        <f t="shared" si="93"/>
        <v>12/31/2500</v>
      </c>
      <c r="P924">
        <v>1</v>
      </c>
      <c r="Q924">
        <v>1</v>
      </c>
      <c r="S924">
        <v>0</v>
      </c>
      <c r="T924">
        <v>1</v>
      </c>
      <c r="U924">
        <v>0</v>
      </c>
      <c r="V924" t="str">
        <f>"Trad IRN"</f>
        <v>Trad IRN</v>
      </c>
      <c r="W924">
        <v>100</v>
      </c>
      <c r="X924" t="s">
        <v>47</v>
      </c>
      <c r="Z924" t="s">
        <v>47</v>
      </c>
      <c r="AB924" t="str">
        <f>"02"</f>
        <v>02</v>
      </c>
      <c r="AC924" t="s">
        <v>48</v>
      </c>
      <c r="AD924" t="s">
        <v>49</v>
      </c>
      <c r="AE924" t="s">
        <v>50</v>
      </c>
      <c r="AF924">
        <v>0</v>
      </c>
      <c r="AG924" t="s">
        <v>56</v>
      </c>
      <c r="AH924" t="str">
        <f>"Trad IRN"</f>
        <v>Trad IRN</v>
      </c>
      <c r="AI924" t="str">
        <f>"Bldg IRN"</f>
        <v>Bldg IRN</v>
      </c>
      <c r="AJ924" t="s">
        <v>48</v>
      </c>
      <c r="AK924" t="s">
        <v>48</v>
      </c>
      <c r="AL924" t="s">
        <v>53</v>
      </c>
      <c r="AM924">
        <v>1113.0999999999999</v>
      </c>
      <c r="AN924">
        <v>1113.0999999999999</v>
      </c>
      <c r="AO924">
        <v>15</v>
      </c>
    </row>
    <row r="925" spans="1:41" x14ac:dyDescent="0.3">
      <c r="A925" t="str">
        <f>"Trad IRN"</f>
        <v>Trad IRN</v>
      </c>
      <c r="B925" t="str">
        <f>"Bldg IRN"</f>
        <v>Bldg IRN</v>
      </c>
      <c r="C925" t="s">
        <v>41</v>
      </c>
      <c r="D925" t="s">
        <v>3</v>
      </c>
      <c r="E925" t="s">
        <v>80</v>
      </c>
      <c r="F925" t="s">
        <v>81</v>
      </c>
      <c r="G925" t="s">
        <v>82</v>
      </c>
      <c r="H925" t="s">
        <v>83</v>
      </c>
      <c r="I925" t="str">
        <f>"Trad IRN"</f>
        <v>Trad IRN</v>
      </c>
      <c r="J925" t="s">
        <v>43</v>
      </c>
      <c r="K925" t="s">
        <v>44</v>
      </c>
      <c r="L925" t="s">
        <v>45</v>
      </c>
      <c r="M925" t="s">
        <v>46</v>
      </c>
      <c r="N925" t="str">
        <f t="shared" si="92"/>
        <v>08/18/2022</v>
      </c>
      <c r="O925" t="str">
        <f t="shared" si="93"/>
        <v>12/31/2500</v>
      </c>
      <c r="P925">
        <v>1</v>
      </c>
      <c r="Q925">
        <v>1</v>
      </c>
      <c r="S925">
        <v>0</v>
      </c>
      <c r="T925">
        <v>1</v>
      </c>
      <c r="U925">
        <v>0</v>
      </c>
      <c r="V925" t="str">
        <f>"Trad IRN"</f>
        <v>Trad IRN</v>
      </c>
      <c r="W925">
        <v>100</v>
      </c>
      <c r="X925" t="s">
        <v>47</v>
      </c>
      <c r="Z925" t="s">
        <v>47</v>
      </c>
      <c r="AB925" t="str">
        <f>"02"</f>
        <v>02</v>
      </c>
      <c r="AC925" t="s">
        <v>48</v>
      </c>
      <c r="AD925" t="s">
        <v>49</v>
      </c>
      <c r="AE925" t="s">
        <v>55</v>
      </c>
      <c r="AF925">
        <v>0</v>
      </c>
      <c r="AG925" t="s">
        <v>56</v>
      </c>
      <c r="AH925" t="str">
        <f>"Trad IRN"</f>
        <v>Trad IRN</v>
      </c>
      <c r="AI925" t="str">
        <f>"Bldg IRN"</f>
        <v>Bldg IRN</v>
      </c>
      <c r="AJ925" t="s">
        <v>48</v>
      </c>
      <c r="AK925" t="s">
        <v>48</v>
      </c>
      <c r="AL925" t="s">
        <v>53</v>
      </c>
      <c r="AM925">
        <v>1113.0999999999999</v>
      </c>
      <c r="AN925">
        <v>1113.0999999999999</v>
      </c>
      <c r="AO925">
        <v>15</v>
      </c>
    </row>
    <row r="926" spans="1:41" x14ac:dyDescent="0.3">
      <c r="A926" t="str">
        <f>"Trad IRN"</f>
        <v>Trad IRN</v>
      </c>
      <c r="B926" t="str">
        <f>"Bldg IRN"</f>
        <v>Bldg IRN</v>
      </c>
      <c r="C926" t="s">
        <v>41</v>
      </c>
      <c r="D926" t="s">
        <v>3</v>
      </c>
      <c r="E926" t="s">
        <v>80</v>
      </c>
      <c r="F926" t="s">
        <v>81</v>
      </c>
      <c r="G926" t="s">
        <v>82</v>
      </c>
      <c r="H926" t="s">
        <v>83</v>
      </c>
      <c r="I926" t="str">
        <f>"Trad IRN"</f>
        <v>Trad IRN</v>
      </c>
      <c r="J926" t="s">
        <v>43</v>
      </c>
      <c r="K926" t="s">
        <v>44</v>
      </c>
      <c r="L926" t="s">
        <v>45</v>
      </c>
      <c r="M926" t="s">
        <v>46</v>
      </c>
      <c r="N926" t="str">
        <f t="shared" si="92"/>
        <v>08/18/2022</v>
      </c>
      <c r="O926" t="str">
        <f t="shared" si="93"/>
        <v>12/31/2500</v>
      </c>
      <c r="P926">
        <v>1</v>
      </c>
      <c r="Q926">
        <v>1</v>
      </c>
      <c r="S926">
        <v>0</v>
      </c>
      <c r="T926">
        <v>1</v>
      </c>
      <c r="U926">
        <v>0</v>
      </c>
      <c r="V926" t="str">
        <f>"Trad IRN"</f>
        <v>Trad IRN</v>
      </c>
      <c r="W926">
        <v>100</v>
      </c>
      <c r="X926" t="s">
        <v>47</v>
      </c>
      <c r="Z926" t="s">
        <v>47</v>
      </c>
      <c r="AB926" t="str">
        <f>"03"</f>
        <v>03</v>
      </c>
      <c r="AC926" t="s">
        <v>48</v>
      </c>
      <c r="AD926" t="s">
        <v>49</v>
      </c>
      <c r="AE926" t="s">
        <v>50</v>
      </c>
      <c r="AF926">
        <v>0</v>
      </c>
      <c r="AG926" t="s">
        <v>56</v>
      </c>
      <c r="AH926" t="str">
        <f>"Trad IRN"</f>
        <v>Trad IRN</v>
      </c>
      <c r="AI926" t="str">
        <f>"Bldg IRN"</f>
        <v>Bldg IRN</v>
      </c>
      <c r="AJ926" t="s">
        <v>48</v>
      </c>
      <c r="AK926" t="s">
        <v>48</v>
      </c>
      <c r="AL926" t="s">
        <v>53</v>
      </c>
      <c r="AM926">
        <v>1113.0999999999999</v>
      </c>
      <c r="AN926">
        <v>1113.0999999999999</v>
      </c>
      <c r="AO926">
        <v>15</v>
      </c>
    </row>
    <row r="927" spans="1:41" x14ac:dyDescent="0.3">
      <c r="A927" t="str">
        <f>"Trad IRN"</f>
        <v>Trad IRN</v>
      </c>
      <c r="B927" t="str">
        <f>"Bldg IRN"</f>
        <v>Bldg IRN</v>
      </c>
      <c r="C927" t="s">
        <v>41</v>
      </c>
      <c r="D927" t="s">
        <v>3</v>
      </c>
      <c r="E927" t="s">
        <v>80</v>
      </c>
      <c r="F927" t="s">
        <v>81</v>
      </c>
      <c r="G927" t="s">
        <v>82</v>
      </c>
      <c r="H927" t="s">
        <v>83</v>
      </c>
      <c r="I927" t="str">
        <f>"Trad IRN"</f>
        <v>Trad IRN</v>
      </c>
      <c r="J927" t="s">
        <v>43</v>
      </c>
      <c r="K927" t="s">
        <v>44</v>
      </c>
      <c r="L927" t="s">
        <v>45</v>
      </c>
      <c r="M927" t="s">
        <v>46</v>
      </c>
      <c r="N927" t="str">
        <f t="shared" si="92"/>
        <v>08/18/2022</v>
      </c>
      <c r="O927" t="str">
        <f t="shared" si="93"/>
        <v>12/31/2500</v>
      </c>
      <c r="P927">
        <v>1</v>
      </c>
      <c r="Q927">
        <v>1</v>
      </c>
      <c r="S927">
        <v>0</v>
      </c>
      <c r="T927">
        <v>1</v>
      </c>
      <c r="U927">
        <v>0</v>
      </c>
      <c r="V927" t="str">
        <f>"Trad IRN"</f>
        <v>Trad IRN</v>
      </c>
      <c r="W927">
        <v>100</v>
      </c>
      <c r="X927" t="s">
        <v>47</v>
      </c>
      <c r="Z927" t="s">
        <v>47</v>
      </c>
      <c r="AB927" t="str">
        <f>"02"</f>
        <v>02</v>
      </c>
      <c r="AC927" t="s">
        <v>48</v>
      </c>
      <c r="AD927" t="s">
        <v>49</v>
      </c>
      <c r="AE927" t="s">
        <v>50</v>
      </c>
      <c r="AF927">
        <v>0</v>
      </c>
      <c r="AG927" t="s">
        <v>56</v>
      </c>
      <c r="AH927" t="str">
        <f>"Trad IRN"</f>
        <v>Trad IRN</v>
      </c>
      <c r="AI927" t="str">
        <f>"Bldg IRN"</f>
        <v>Bldg IRN</v>
      </c>
      <c r="AJ927" t="s">
        <v>48</v>
      </c>
      <c r="AK927" t="s">
        <v>48</v>
      </c>
      <c r="AL927" t="s">
        <v>53</v>
      </c>
      <c r="AM927">
        <v>1113.0999999999999</v>
      </c>
      <c r="AN927">
        <v>1113.0999999999999</v>
      </c>
      <c r="AO927">
        <v>15</v>
      </c>
    </row>
    <row r="928" spans="1:41" x14ac:dyDescent="0.3">
      <c r="A928" t="str">
        <f>"Trad IRN"</f>
        <v>Trad IRN</v>
      </c>
      <c r="B928" t="str">
        <f>"Bldg IRN"</f>
        <v>Bldg IRN</v>
      </c>
      <c r="C928" t="s">
        <v>41</v>
      </c>
      <c r="D928" t="s">
        <v>3</v>
      </c>
      <c r="E928" t="s">
        <v>80</v>
      </c>
      <c r="F928" t="s">
        <v>81</v>
      </c>
      <c r="G928" t="s">
        <v>82</v>
      </c>
      <c r="H928" t="s">
        <v>83</v>
      </c>
      <c r="I928" t="str">
        <f>"Trad IRN"</f>
        <v>Trad IRN</v>
      </c>
      <c r="J928" t="s">
        <v>43</v>
      </c>
      <c r="K928" t="s">
        <v>44</v>
      </c>
      <c r="L928" t="s">
        <v>45</v>
      </c>
      <c r="M928" t="s">
        <v>46</v>
      </c>
      <c r="N928" t="str">
        <f t="shared" si="92"/>
        <v>08/18/2022</v>
      </c>
      <c r="O928" t="str">
        <f>"09/06/2022"</f>
        <v>09/06/2022</v>
      </c>
      <c r="P928">
        <v>7.4980000000000005E-2</v>
      </c>
      <c r="Q928">
        <v>7.4980000000000005E-2</v>
      </c>
      <c r="R928">
        <v>7.4980000000000005E-2</v>
      </c>
      <c r="S928">
        <v>0</v>
      </c>
      <c r="T928">
        <v>7.4980000000000005E-2</v>
      </c>
      <c r="U928">
        <v>0</v>
      </c>
      <c r="V928" t="str">
        <f>"Trad IRN"</f>
        <v>Trad IRN</v>
      </c>
      <c r="W928">
        <v>100</v>
      </c>
      <c r="X928" t="s">
        <v>47</v>
      </c>
      <c r="Z928" t="s">
        <v>47</v>
      </c>
      <c r="AB928" t="str">
        <f>"05"</f>
        <v>05</v>
      </c>
      <c r="AC928" t="str">
        <f>"15"</f>
        <v>15</v>
      </c>
      <c r="AD928" t="str">
        <f>"2"</f>
        <v>2</v>
      </c>
      <c r="AE928" t="s">
        <v>50</v>
      </c>
      <c r="AF928">
        <v>0</v>
      </c>
      <c r="AG928" t="s">
        <v>56</v>
      </c>
      <c r="AH928" t="str">
        <f>"Trad IRN"</f>
        <v>Trad IRN</v>
      </c>
      <c r="AI928" t="str">
        <f>"Bldg IRN"</f>
        <v>Bldg IRN</v>
      </c>
      <c r="AJ928" t="s">
        <v>48</v>
      </c>
      <c r="AK928" t="s">
        <v>48</v>
      </c>
      <c r="AL928" t="s">
        <v>53</v>
      </c>
      <c r="AM928">
        <v>83.46</v>
      </c>
      <c r="AN928">
        <v>1113.0999999999999</v>
      </c>
      <c r="AO928">
        <v>15</v>
      </c>
    </row>
    <row r="929" spans="1:41" x14ac:dyDescent="0.3">
      <c r="A929" t="str">
        <f>"Trad IRN"</f>
        <v>Trad IRN</v>
      </c>
      <c r="B929" t="str">
        <f>"Bldg IRN"</f>
        <v>Bldg IRN</v>
      </c>
      <c r="C929" t="s">
        <v>41</v>
      </c>
      <c r="D929" t="s">
        <v>3</v>
      </c>
      <c r="E929" t="s">
        <v>80</v>
      </c>
      <c r="F929" t="s">
        <v>81</v>
      </c>
      <c r="G929" t="s">
        <v>82</v>
      </c>
      <c r="H929" t="s">
        <v>83</v>
      </c>
      <c r="I929" t="str">
        <f>"Trad IRN"</f>
        <v>Trad IRN</v>
      </c>
      <c r="J929" t="s">
        <v>43</v>
      </c>
      <c r="K929" t="s">
        <v>44</v>
      </c>
      <c r="L929" t="s">
        <v>45</v>
      </c>
      <c r="M929" t="s">
        <v>46</v>
      </c>
      <c r="N929" t="str">
        <f>"09/07/2022"</f>
        <v>09/07/2022</v>
      </c>
      <c r="O929" t="str">
        <f>"09/12/2022"</f>
        <v>09/12/2022</v>
      </c>
      <c r="P929">
        <v>2.3071000000000001E-2</v>
      </c>
      <c r="Q929">
        <v>2.3071000000000001E-2</v>
      </c>
      <c r="R929">
        <v>2.3071000000000001E-2</v>
      </c>
      <c r="S929">
        <v>0</v>
      </c>
      <c r="T929">
        <v>2.3071000000000001E-2</v>
      </c>
      <c r="U929">
        <v>0</v>
      </c>
      <c r="V929" t="str">
        <f>"Trad IRN"</f>
        <v>Trad IRN</v>
      </c>
      <c r="W929">
        <v>100</v>
      </c>
      <c r="X929" t="s">
        <v>47</v>
      </c>
      <c r="Z929" t="s">
        <v>47</v>
      </c>
      <c r="AB929" t="str">
        <f>"05"</f>
        <v>05</v>
      </c>
      <c r="AC929" t="str">
        <f>"15"</f>
        <v>15</v>
      </c>
      <c r="AD929" t="str">
        <f>"2"</f>
        <v>2</v>
      </c>
      <c r="AE929" t="s">
        <v>50</v>
      </c>
      <c r="AF929">
        <v>0</v>
      </c>
      <c r="AG929" t="s">
        <v>56</v>
      </c>
      <c r="AH929" t="str">
        <f>"Trad IRN"</f>
        <v>Trad IRN</v>
      </c>
      <c r="AI929" t="str">
        <f>"Bldg IRN"</f>
        <v>Bldg IRN</v>
      </c>
      <c r="AJ929" t="s">
        <v>48</v>
      </c>
      <c r="AK929" t="s">
        <v>48</v>
      </c>
      <c r="AL929" t="s">
        <v>53</v>
      </c>
      <c r="AM929">
        <v>25.68</v>
      </c>
      <c r="AN929">
        <v>1113.0999999999999</v>
      </c>
      <c r="AO929">
        <v>15</v>
      </c>
    </row>
    <row r="930" spans="1:41" x14ac:dyDescent="0.3">
      <c r="A930" t="str">
        <f>"Trad IRN"</f>
        <v>Trad IRN</v>
      </c>
      <c r="B930" t="str">
        <f>"Bldg IRN"</f>
        <v>Bldg IRN</v>
      </c>
      <c r="C930" t="s">
        <v>41</v>
      </c>
      <c r="D930" t="s">
        <v>3</v>
      </c>
      <c r="E930" t="s">
        <v>80</v>
      </c>
      <c r="F930" t="s">
        <v>81</v>
      </c>
      <c r="G930" t="s">
        <v>82</v>
      </c>
      <c r="H930" t="s">
        <v>83</v>
      </c>
      <c r="I930" t="str">
        <f>"Trad IRN"</f>
        <v>Trad IRN</v>
      </c>
      <c r="J930" t="s">
        <v>43</v>
      </c>
      <c r="K930" t="s">
        <v>44</v>
      </c>
      <c r="L930" t="s">
        <v>45</v>
      </c>
      <c r="M930" t="s">
        <v>46</v>
      </c>
      <c r="N930" t="str">
        <f>"08/18/2022"</f>
        <v>08/18/2022</v>
      </c>
      <c r="O930" t="str">
        <f t="shared" ref="O930:O935" si="94">"12/31/2500"</f>
        <v>12/31/2500</v>
      </c>
      <c r="P930">
        <v>1</v>
      </c>
      <c r="Q930">
        <v>1</v>
      </c>
      <c r="S930">
        <v>0</v>
      </c>
      <c r="T930">
        <v>1</v>
      </c>
      <c r="U930">
        <v>0</v>
      </c>
      <c r="V930" t="str">
        <f>"Trad IRN"</f>
        <v>Trad IRN</v>
      </c>
      <c r="W930">
        <v>100</v>
      </c>
      <c r="X930" t="s">
        <v>47</v>
      </c>
      <c r="Z930" t="s">
        <v>47</v>
      </c>
      <c r="AB930" t="str">
        <f>"01"</f>
        <v>01</v>
      </c>
      <c r="AC930" t="s">
        <v>48</v>
      </c>
      <c r="AD930" t="s">
        <v>49</v>
      </c>
      <c r="AE930" t="s">
        <v>55</v>
      </c>
      <c r="AF930">
        <v>0</v>
      </c>
      <c r="AG930" t="s">
        <v>56</v>
      </c>
      <c r="AH930" t="str">
        <f>"Trad IRN"</f>
        <v>Trad IRN</v>
      </c>
      <c r="AI930" t="str">
        <f>"Bldg IRN"</f>
        <v>Bldg IRN</v>
      </c>
      <c r="AJ930" t="s">
        <v>48</v>
      </c>
      <c r="AK930" t="s">
        <v>48</v>
      </c>
      <c r="AL930" t="s">
        <v>53</v>
      </c>
      <c r="AM930">
        <v>1113.0999999999999</v>
      </c>
      <c r="AN930">
        <v>1113.0999999999999</v>
      </c>
      <c r="AO930">
        <v>15</v>
      </c>
    </row>
    <row r="931" spans="1:41" x14ac:dyDescent="0.3">
      <c r="A931" t="str">
        <f>"Trad IRN"</f>
        <v>Trad IRN</v>
      </c>
      <c r="B931" t="str">
        <f>"Bldg IRN"</f>
        <v>Bldg IRN</v>
      </c>
      <c r="C931" t="s">
        <v>41</v>
      </c>
      <c r="D931" t="s">
        <v>3</v>
      </c>
      <c r="E931" t="s">
        <v>80</v>
      </c>
      <c r="F931" t="s">
        <v>81</v>
      </c>
      <c r="G931" t="s">
        <v>82</v>
      </c>
      <c r="H931" t="s">
        <v>83</v>
      </c>
      <c r="I931" t="str">
        <f>"Trad IRN"</f>
        <v>Trad IRN</v>
      </c>
      <c r="J931" t="s">
        <v>43</v>
      </c>
      <c r="K931" t="s">
        <v>44</v>
      </c>
      <c r="L931" t="s">
        <v>45</v>
      </c>
      <c r="M931" t="s">
        <v>46</v>
      </c>
      <c r="N931" t="str">
        <f>"08/18/2022"</f>
        <v>08/18/2022</v>
      </c>
      <c r="O931" t="str">
        <f t="shared" si="94"/>
        <v>12/31/2500</v>
      </c>
      <c r="P931">
        <v>1</v>
      </c>
      <c r="Q931">
        <v>1</v>
      </c>
      <c r="S931">
        <v>0</v>
      </c>
      <c r="T931">
        <v>1</v>
      </c>
      <c r="U931">
        <v>0</v>
      </c>
      <c r="V931" t="str">
        <f>"Trad IRN"</f>
        <v>Trad IRN</v>
      </c>
      <c r="W931">
        <v>100</v>
      </c>
      <c r="X931" t="s">
        <v>47</v>
      </c>
      <c r="Z931" t="s">
        <v>47</v>
      </c>
      <c r="AB931" t="s">
        <v>57</v>
      </c>
      <c r="AC931" t="s">
        <v>48</v>
      </c>
      <c r="AD931" t="s">
        <v>49</v>
      </c>
      <c r="AE931" t="s">
        <v>50</v>
      </c>
      <c r="AF931">
        <v>0</v>
      </c>
      <c r="AG931" t="s">
        <v>56</v>
      </c>
      <c r="AH931" t="str">
        <f>"Trad IRN"</f>
        <v>Trad IRN</v>
      </c>
      <c r="AI931" t="str">
        <f>"Bldg IRN"</f>
        <v>Bldg IRN</v>
      </c>
      <c r="AJ931" t="s">
        <v>48</v>
      </c>
      <c r="AK931" t="s">
        <v>48</v>
      </c>
      <c r="AL931" t="s">
        <v>53</v>
      </c>
      <c r="AM931">
        <v>1113.0999999999999</v>
      </c>
      <c r="AN931">
        <v>1113.0999999999999</v>
      </c>
      <c r="AO931">
        <v>15</v>
      </c>
    </row>
    <row r="932" spans="1:41" x14ac:dyDescent="0.3">
      <c r="A932" t="str">
        <f>"Trad IRN"</f>
        <v>Trad IRN</v>
      </c>
      <c r="B932" t="str">
        <f>"Bldg IRN"</f>
        <v>Bldg IRN</v>
      </c>
      <c r="C932" t="s">
        <v>41</v>
      </c>
      <c r="D932" t="s">
        <v>3</v>
      </c>
      <c r="E932" t="s">
        <v>80</v>
      </c>
      <c r="F932" t="s">
        <v>81</v>
      </c>
      <c r="G932" t="s">
        <v>82</v>
      </c>
      <c r="H932" t="s">
        <v>83</v>
      </c>
      <c r="I932" t="str">
        <f>"Trad IRN"</f>
        <v>Trad IRN</v>
      </c>
      <c r="J932" t="s">
        <v>43</v>
      </c>
      <c r="K932" t="s">
        <v>44</v>
      </c>
      <c r="L932" t="s">
        <v>45</v>
      </c>
      <c r="M932" t="s">
        <v>46</v>
      </c>
      <c r="N932" t="str">
        <f>"08/18/2022"</f>
        <v>08/18/2022</v>
      </c>
      <c r="O932" t="str">
        <f t="shared" si="94"/>
        <v>12/31/2500</v>
      </c>
      <c r="P932">
        <v>1</v>
      </c>
      <c r="Q932">
        <v>1</v>
      </c>
      <c r="S932">
        <v>0</v>
      </c>
      <c r="T932">
        <v>1</v>
      </c>
      <c r="U932">
        <v>0</v>
      </c>
      <c r="V932" t="str">
        <f>"Trad IRN"</f>
        <v>Trad IRN</v>
      </c>
      <c r="W932">
        <v>100</v>
      </c>
      <c r="X932" t="s">
        <v>47</v>
      </c>
      <c r="Z932" t="s">
        <v>47</v>
      </c>
      <c r="AB932" t="str">
        <f>"04"</f>
        <v>04</v>
      </c>
      <c r="AC932" t="s">
        <v>48</v>
      </c>
      <c r="AD932" t="s">
        <v>49</v>
      </c>
      <c r="AE932" t="s">
        <v>50</v>
      </c>
      <c r="AF932">
        <v>0</v>
      </c>
      <c r="AG932" t="s">
        <v>56</v>
      </c>
      <c r="AH932" t="str">
        <f>"Trad IRN"</f>
        <v>Trad IRN</v>
      </c>
      <c r="AI932" t="str">
        <f>"Bldg IRN"</f>
        <v>Bldg IRN</v>
      </c>
      <c r="AJ932" t="s">
        <v>48</v>
      </c>
      <c r="AK932" t="s">
        <v>48</v>
      </c>
      <c r="AL932" t="s">
        <v>53</v>
      </c>
      <c r="AM932">
        <v>1113.0999999999999</v>
      </c>
      <c r="AN932">
        <v>1113.0999999999999</v>
      </c>
      <c r="AO932">
        <v>15</v>
      </c>
    </row>
    <row r="933" spans="1:41" x14ac:dyDescent="0.3">
      <c r="A933" t="str">
        <f>"Trad IRN"</f>
        <v>Trad IRN</v>
      </c>
      <c r="B933" t="str">
        <f>"Bldg IRN"</f>
        <v>Bldg IRN</v>
      </c>
      <c r="C933" t="s">
        <v>41</v>
      </c>
      <c r="D933" t="s">
        <v>3</v>
      </c>
      <c r="E933" t="s">
        <v>80</v>
      </c>
      <c r="F933" t="s">
        <v>81</v>
      </c>
      <c r="G933" t="s">
        <v>82</v>
      </c>
      <c r="H933" t="s">
        <v>83</v>
      </c>
      <c r="I933" t="str">
        <f>"Trad IRN"</f>
        <v>Trad IRN</v>
      </c>
      <c r="J933" t="s">
        <v>43</v>
      </c>
      <c r="K933" t="s">
        <v>44</v>
      </c>
      <c r="L933" t="s">
        <v>45</v>
      </c>
      <c r="M933" t="s">
        <v>46</v>
      </c>
      <c r="N933" t="str">
        <f>"08/18/2022"</f>
        <v>08/18/2022</v>
      </c>
      <c r="O933" t="str">
        <f t="shared" si="94"/>
        <v>12/31/2500</v>
      </c>
      <c r="P933">
        <v>1</v>
      </c>
      <c r="Q933">
        <v>1</v>
      </c>
      <c r="S933">
        <v>0</v>
      </c>
      <c r="T933">
        <v>1</v>
      </c>
      <c r="U933">
        <v>0</v>
      </c>
      <c r="V933" t="str">
        <f>"Trad IRN"</f>
        <v>Trad IRN</v>
      </c>
      <c r="W933">
        <v>100</v>
      </c>
      <c r="X933" t="s">
        <v>47</v>
      </c>
      <c r="Z933" t="s">
        <v>47</v>
      </c>
      <c r="AB933" t="str">
        <f>"01"</f>
        <v>01</v>
      </c>
      <c r="AC933" t="s">
        <v>48</v>
      </c>
      <c r="AD933" t="s">
        <v>49</v>
      </c>
      <c r="AE933" t="s">
        <v>50</v>
      </c>
      <c r="AF933">
        <v>0</v>
      </c>
      <c r="AG933" t="s">
        <v>56</v>
      </c>
      <c r="AH933" t="str">
        <f>"Trad IRN"</f>
        <v>Trad IRN</v>
      </c>
      <c r="AI933" t="str">
        <f>"Bldg IRN"</f>
        <v>Bldg IRN</v>
      </c>
      <c r="AJ933" t="s">
        <v>48</v>
      </c>
      <c r="AK933" t="s">
        <v>48</v>
      </c>
      <c r="AL933" t="s">
        <v>53</v>
      </c>
      <c r="AM933">
        <v>1113.0999999999999</v>
      </c>
      <c r="AN933">
        <v>1113.0999999999999</v>
      </c>
      <c r="AO933">
        <v>15</v>
      </c>
    </row>
    <row r="934" spans="1:41" x14ac:dyDescent="0.3">
      <c r="A934" t="str">
        <f>"Trad IRN"</f>
        <v>Trad IRN</v>
      </c>
      <c r="B934" t="str">
        <f>"Bldg IRN"</f>
        <v>Bldg IRN</v>
      </c>
      <c r="C934" t="s">
        <v>41</v>
      </c>
      <c r="D934" t="s">
        <v>3</v>
      </c>
      <c r="E934" t="s">
        <v>80</v>
      </c>
      <c r="F934" t="s">
        <v>81</v>
      </c>
      <c r="G934" t="s">
        <v>82</v>
      </c>
      <c r="H934" t="s">
        <v>83</v>
      </c>
      <c r="I934" t="str">
        <f>"Trad IRN"</f>
        <v>Trad IRN</v>
      </c>
      <c r="J934" t="s">
        <v>43</v>
      </c>
      <c r="K934" t="s">
        <v>44</v>
      </c>
      <c r="L934" t="s">
        <v>45</v>
      </c>
      <c r="M934" t="s">
        <v>46</v>
      </c>
      <c r="N934" t="str">
        <f>"08/18/2022"</f>
        <v>08/18/2022</v>
      </c>
      <c r="O934" t="str">
        <f t="shared" si="94"/>
        <v>12/31/2500</v>
      </c>
      <c r="P934">
        <v>1</v>
      </c>
      <c r="Q934">
        <v>1</v>
      </c>
      <c r="R934">
        <v>1</v>
      </c>
      <c r="S934">
        <v>0</v>
      </c>
      <c r="T934">
        <v>1</v>
      </c>
      <c r="U934">
        <v>0</v>
      </c>
      <c r="V934" t="str">
        <f>"Trad IRN"</f>
        <v>Trad IRN</v>
      </c>
      <c r="W934">
        <v>100</v>
      </c>
      <c r="X934" t="s">
        <v>47</v>
      </c>
      <c r="Z934" t="s">
        <v>47</v>
      </c>
      <c r="AB934" t="str">
        <f>"05"</f>
        <v>05</v>
      </c>
      <c r="AC934" t="str">
        <f>"15"</f>
        <v>15</v>
      </c>
      <c r="AD934" t="str">
        <f>"2"</f>
        <v>2</v>
      </c>
      <c r="AE934" t="s">
        <v>50</v>
      </c>
      <c r="AF934">
        <v>0</v>
      </c>
      <c r="AG934" t="s">
        <v>56</v>
      </c>
      <c r="AH934" t="str">
        <f>"Trad IRN"</f>
        <v>Trad IRN</v>
      </c>
      <c r="AI934" t="str">
        <f>"Bldg IRN"</f>
        <v>Bldg IRN</v>
      </c>
      <c r="AJ934" t="s">
        <v>48</v>
      </c>
      <c r="AK934" t="s">
        <v>48</v>
      </c>
      <c r="AL934" t="s">
        <v>53</v>
      </c>
      <c r="AM934">
        <v>1113.0999999999999</v>
      </c>
      <c r="AN934">
        <v>1113.0999999999999</v>
      </c>
      <c r="AO934">
        <v>15</v>
      </c>
    </row>
    <row r="935" spans="1:41" x14ac:dyDescent="0.3">
      <c r="A935" t="str">
        <f>"Trad IRN"</f>
        <v>Trad IRN</v>
      </c>
      <c r="B935" t="str">
        <f>"Bldg IRN"</f>
        <v>Bldg IRN</v>
      </c>
      <c r="C935" t="s">
        <v>41</v>
      </c>
      <c r="D935" t="s">
        <v>3</v>
      </c>
      <c r="E935" t="s">
        <v>80</v>
      </c>
      <c r="F935" t="s">
        <v>81</v>
      </c>
      <c r="G935" t="s">
        <v>82</v>
      </c>
      <c r="H935" t="s">
        <v>83</v>
      </c>
      <c r="I935" t="str">
        <f>"Trad IRN"</f>
        <v>Trad IRN</v>
      </c>
      <c r="J935" t="s">
        <v>43</v>
      </c>
      <c r="K935" t="s">
        <v>44</v>
      </c>
      <c r="L935" t="s">
        <v>45</v>
      </c>
      <c r="M935" t="s">
        <v>46</v>
      </c>
      <c r="N935" t="str">
        <f>"12/01/2022"</f>
        <v>12/01/2022</v>
      </c>
      <c r="O935" t="str">
        <f t="shared" si="94"/>
        <v>12/31/2500</v>
      </c>
      <c r="P935">
        <v>0.61714100000000005</v>
      </c>
      <c r="Q935">
        <v>0.61714100000000005</v>
      </c>
      <c r="R935">
        <v>0.547929</v>
      </c>
      <c r="S935">
        <v>0</v>
      </c>
      <c r="T935">
        <v>0.61714100000000005</v>
      </c>
      <c r="U935">
        <v>0</v>
      </c>
      <c r="V935" t="str">
        <f>"Trad IRN"</f>
        <v>Trad IRN</v>
      </c>
      <c r="W935">
        <v>100</v>
      </c>
      <c r="X935" t="s">
        <v>47</v>
      </c>
      <c r="Z935" t="s">
        <v>47</v>
      </c>
      <c r="AB935" t="s">
        <v>57</v>
      </c>
      <c r="AC935" t="str">
        <f>"15"</f>
        <v>15</v>
      </c>
      <c r="AD935" t="str">
        <f>"2"</f>
        <v>2</v>
      </c>
      <c r="AE935" t="s">
        <v>55</v>
      </c>
      <c r="AF935">
        <v>0</v>
      </c>
      <c r="AG935" t="s">
        <v>56</v>
      </c>
      <c r="AH935" t="str">
        <f>"Trad IRN"</f>
        <v>Trad IRN</v>
      </c>
      <c r="AI935" t="str">
        <f>"Bldg IRN"</f>
        <v>Bldg IRN</v>
      </c>
      <c r="AJ935" t="s">
        <v>48</v>
      </c>
      <c r="AK935" t="s">
        <v>48</v>
      </c>
      <c r="AL935" t="s">
        <v>53</v>
      </c>
      <c r="AM935">
        <v>686.94</v>
      </c>
      <c r="AN935">
        <v>1113.0999999999999</v>
      </c>
      <c r="AO935">
        <v>15</v>
      </c>
    </row>
    <row r="936" spans="1:41" x14ac:dyDescent="0.3">
      <c r="A936" t="str">
        <f>"Trad IRN"</f>
        <v>Trad IRN</v>
      </c>
      <c r="B936" t="str">
        <f>"Bldg IRN"</f>
        <v>Bldg IRN</v>
      </c>
      <c r="C936" t="s">
        <v>41</v>
      </c>
      <c r="D936" t="s">
        <v>3</v>
      </c>
      <c r="E936" t="s">
        <v>80</v>
      </c>
      <c r="F936" t="s">
        <v>81</v>
      </c>
      <c r="G936" t="s">
        <v>82</v>
      </c>
      <c r="H936" t="s">
        <v>83</v>
      </c>
      <c r="I936" t="str">
        <f>"Trad IRN"</f>
        <v>Trad IRN</v>
      </c>
      <c r="J936" t="s">
        <v>43</v>
      </c>
      <c r="K936" t="s">
        <v>44</v>
      </c>
      <c r="L936" t="s">
        <v>45</v>
      </c>
      <c r="M936" t="s">
        <v>46</v>
      </c>
      <c r="N936" t="str">
        <f>"08/18/2022"</f>
        <v>08/18/2022</v>
      </c>
      <c r="O936" t="str">
        <f>"11/30/2022"</f>
        <v>11/30/2022</v>
      </c>
      <c r="P936">
        <v>0.382859</v>
      </c>
      <c r="Q936">
        <v>0.382859</v>
      </c>
      <c r="S936">
        <v>0</v>
      </c>
      <c r="T936">
        <v>0.382859</v>
      </c>
      <c r="U936">
        <v>0</v>
      </c>
      <c r="V936" t="str">
        <f>"Trad IRN"</f>
        <v>Trad IRN</v>
      </c>
      <c r="W936">
        <v>100</v>
      </c>
      <c r="X936" t="s">
        <v>47</v>
      </c>
      <c r="Z936" t="s">
        <v>47</v>
      </c>
      <c r="AB936" t="s">
        <v>57</v>
      </c>
      <c r="AC936" t="s">
        <v>48</v>
      </c>
      <c r="AD936" t="s">
        <v>49</v>
      </c>
      <c r="AE936" t="s">
        <v>50</v>
      </c>
      <c r="AF936">
        <v>0</v>
      </c>
      <c r="AG936" t="s">
        <v>56</v>
      </c>
      <c r="AH936" t="str">
        <f>"Trad IRN"</f>
        <v>Trad IRN</v>
      </c>
      <c r="AI936" t="str">
        <f>"Bldg IRN"</f>
        <v>Bldg IRN</v>
      </c>
      <c r="AJ936" t="s">
        <v>48</v>
      </c>
      <c r="AK936" t="s">
        <v>48</v>
      </c>
      <c r="AL936" t="s">
        <v>53</v>
      </c>
      <c r="AM936">
        <v>426.16</v>
      </c>
      <c r="AN936">
        <v>1113.0999999999999</v>
      </c>
      <c r="AO936">
        <v>15</v>
      </c>
    </row>
    <row r="937" spans="1:41" x14ac:dyDescent="0.3">
      <c r="A937" t="str">
        <f>"Trad IRN"</f>
        <v>Trad IRN</v>
      </c>
      <c r="B937" t="str">
        <f>"Bldg IRN"</f>
        <v>Bldg IRN</v>
      </c>
      <c r="C937" t="s">
        <v>41</v>
      </c>
      <c r="D937" t="s">
        <v>3</v>
      </c>
      <c r="E937" t="s">
        <v>80</v>
      </c>
      <c r="F937" t="s">
        <v>81</v>
      </c>
      <c r="G937" t="s">
        <v>82</v>
      </c>
      <c r="H937" t="s">
        <v>83</v>
      </c>
      <c r="I937" t="str">
        <f>"Trad IRN"</f>
        <v>Trad IRN</v>
      </c>
      <c r="J937" t="s">
        <v>43</v>
      </c>
      <c r="K937" t="s">
        <v>44</v>
      </c>
      <c r="L937" t="s">
        <v>45</v>
      </c>
      <c r="M937" t="s">
        <v>46</v>
      </c>
      <c r="N937" t="str">
        <f>"08/18/2022"</f>
        <v>08/18/2022</v>
      </c>
      <c r="O937" t="str">
        <f t="shared" ref="O937:O950" si="95">"12/31/2500"</f>
        <v>12/31/2500</v>
      </c>
      <c r="P937">
        <v>1</v>
      </c>
      <c r="Q937">
        <v>1</v>
      </c>
      <c r="S937">
        <v>0</v>
      </c>
      <c r="T937">
        <v>1</v>
      </c>
      <c r="U937">
        <v>0</v>
      </c>
      <c r="V937" t="str">
        <f>"Trad IRN"</f>
        <v>Trad IRN</v>
      </c>
      <c r="W937">
        <v>100</v>
      </c>
      <c r="X937" t="s">
        <v>47</v>
      </c>
      <c r="Z937" t="s">
        <v>47</v>
      </c>
      <c r="AB937" t="str">
        <f>"03"</f>
        <v>03</v>
      </c>
      <c r="AC937" t="s">
        <v>48</v>
      </c>
      <c r="AD937" t="s">
        <v>49</v>
      </c>
      <c r="AE937" t="s">
        <v>50</v>
      </c>
      <c r="AF937">
        <v>0</v>
      </c>
      <c r="AG937" t="s">
        <v>56</v>
      </c>
      <c r="AH937" t="str">
        <f>"Trad IRN"</f>
        <v>Trad IRN</v>
      </c>
      <c r="AI937" t="str">
        <f>"Bldg IRN"</f>
        <v>Bldg IRN</v>
      </c>
      <c r="AJ937" t="s">
        <v>48</v>
      </c>
      <c r="AK937" t="s">
        <v>48</v>
      </c>
      <c r="AL937" t="s">
        <v>53</v>
      </c>
      <c r="AM937">
        <v>1113.0999999999999</v>
      </c>
      <c r="AN937">
        <v>1113.0999999999999</v>
      </c>
      <c r="AO937">
        <v>15</v>
      </c>
    </row>
    <row r="938" spans="1:41" x14ac:dyDescent="0.3">
      <c r="A938" t="str">
        <f>"Trad IRN"</f>
        <v>Trad IRN</v>
      </c>
      <c r="B938" t="str">
        <f>"Bldg IRN"</f>
        <v>Bldg IRN</v>
      </c>
      <c r="C938" t="s">
        <v>41</v>
      </c>
      <c r="D938" t="s">
        <v>3</v>
      </c>
      <c r="E938" t="s">
        <v>80</v>
      </c>
      <c r="F938" t="s">
        <v>81</v>
      </c>
      <c r="G938" t="s">
        <v>82</v>
      </c>
      <c r="H938" t="s">
        <v>83</v>
      </c>
      <c r="I938" t="str">
        <f>"Trad IRN"</f>
        <v>Trad IRN</v>
      </c>
      <c r="J938" t="s">
        <v>43</v>
      </c>
      <c r="K938" t="s">
        <v>44</v>
      </c>
      <c r="L938" t="s">
        <v>45</v>
      </c>
      <c r="M938" t="s">
        <v>46</v>
      </c>
      <c r="N938" t="str">
        <f>"08/18/2022"</f>
        <v>08/18/2022</v>
      </c>
      <c r="O938" t="str">
        <f t="shared" si="95"/>
        <v>12/31/2500</v>
      </c>
      <c r="P938">
        <v>1</v>
      </c>
      <c r="Q938">
        <v>1</v>
      </c>
      <c r="S938">
        <v>0</v>
      </c>
      <c r="T938">
        <v>1</v>
      </c>
      <c r="U938">
        <v>0</v>
      </c>
      <c r="V938" t="str">
        <f>"Trad IRN"</f>
        <v>Trad IRN</v>
      </c>
      <c r="W938">
        <v>100</v>
      </c>
      <c r="X938" t="s">
        <v>47</v>
      </c>
      <c r="Z938" t="s">
        <v>47</v>
      </c>
      <c r="AB938" t="s">
        <v>57</v>
      </c>
      <c r="AC938" t="s">
        <v>48</v>
      </c>
      <c r="AD938" t="s">
        <v>49</v>
      </c>
      <c r="AE938" t="s">
        <v>50</v>
      </c>
      <c r="AF938">
        <v>0</v>
      </c>
      <c r="AG938" t="s">
        <v>56</v>
      </c>
      <c r="AH938" t="str">
        <f>"Trad IRN"</f>
        <v>Trad IRN</v>
      </c>
      <c r="AI938" t="str">
        <f>"Bldg IRN"</f>
        <v>Bldg IRN</v>
      </c>
      <c r="AJ938" t="s">
        <v>48</v>
      </c>
      <c r="AK938" t="s">
        <v>48</v>
      </c>
      <c r="AL938" t="s">
        <v>53</v>
      </c>
      <c r="AM938">
        <v>1113.0999999999999</v>
      </c>
      <c r="AN938">
        <v>1113.0999999999999</v>
      </c>
      <c r="AO938">
        <v>15</v>
      </c>
    </row>
    <row r="939" spans="1:41" x14ac:dyDescent="0.3">
      <c r="A939" t="str">
        <f>"Trad IRN"</f>
        <v>Trad IRN</v>
      </c>
      <c r="B939" t="str">
        <f>"Bldg IRN"</f>
        <v>Bldg IRN</v>
      </c>
      <c r="C939" t="s">
        <v>41</v>
      </c>
      <c r="D939" t="s">
        <v>3</v>
      </c>
      <c r="E939" t="s">
        <v>80</v>
      </c>
      <c r="F939" t="s">
        <v>81</v>
      </c>
      <c r="G939" t="s">
        <v>82</v>
      </c>
      <c r="H939" t="s">
        <v>83</v>
      </c>
      <c r="I939" t="str">
        <f>"Trad IRN"</f>
        <v>Trad IRN</v>
      </c>
      <c r="J939" t="s">
        <v>43</v>
      </c>
      <c r="K939" t="s">
        <v>44</v>
      </c>
      <c r="L939" t="s">
        <v>45</v>
      </c>
      <c r="M939" t="s">
        <v>46</v>
      </c>
      <c r="N939" t="str">
        <f>"08/18/2022"</f>
        <v>08/18/2022</v>
      </c>
      <c r="O939" t="str">
        <f t="shared" si="95"/>
        <v>12/31/2500</v>
      </c>
      <c r="P939">
        <v>1</v>
      </c>
      <c r="Q939">
        <v>1</v>
      </c>
      <c r="R939">
        <v>1</v>
      </c>
      <c r="S939">
        <v>0</v>
      </c>
      <c r="T939">
        <v>1</v>
      </c>
      <c r="U939">
        <v>0</v>
      </c>
      <c r="V939" t="str">
        <f>"Trad IRN"</f>
        <v>Trad IRN</v>
      </c>
      <c r="W939">
        <v>100</v>
      </c>
      <c r="X939" t="s">
        <v>47</v>
      </c>
      <c r="Z939" t="s">
        <v>47</v>
      </c>
      <c r="AB939" t="str">
        <f>"02"</f>
        <v>02</v>
      </c>
      <c r="AC939" t="str">
        <f>"10"</f>
        <v>10</v>
      </c>
      <c r="AD939" t="str">
        <f>"2"</f>
        <v>2</v>
      </c>
      <c r="AE939" t="s">
        <v>50</v>
      </c>
      <c r="AF939">
        <v>0</v>
      </c>
      <c r="AG939" t="s">
        <v>56</v>
      </c>
      <c r="AH939" t="str">
        <f>"Trad IRN"</f>
        <v>Trad IRN</v>
      </c>
      <c r="AI939" t="str">
        <f>"Bldg IRN"</f>
        <v>Bldg IRN</v>
      </c>
      <c r="AJ939" t="s">
        <v>48</v>
      </c>
      <c r="AK939" t="s">
        <v>48</v>
      </c>
      <c r="AL939" t="s">
        <v>53</v>
      </c>
      <c r="AM939">
        <v>1113.0999999999999</v>
      </c>
      <c r="AN939">
        <v>1113.0999999999999</v>
      </c>
      <c r="AO939">
        <v>15</v>
      </c>
    </row>
    <row r="940" spans="1:41" x14ac:dyDescent="0.3">
      <c r="A940" t="str">
        <f>"Trad IRN"</f>
        <v>Trad IRN</v>
      </c>
      <c r="B940" t="str">
        <f>"Bldg IRN"</f>
        <v>Bldg IRN</v>
      </c>
      <c r="C940" t="s">
        <v>41</v>
      </c>
      <c r="D940" t="s">
        <v>3</v>
      </c>
      <c r="E940" t="s">
        <v>80</v>
      </c>
      <c r="F940" t="s">
        <v>81</v>
      </c>
      <c r="G940" t="s">
        <v>82</v>
      </c>
      <c r="H940" t="s">
        <v>83</v>
      </c>
      <c r="I940" t="str">
        <f>"Trad IRN"</f>
        <v>Trad IRN</v>
      </c>
      <c r="J940" t="s">
        <v>43</v>
      </c>
      <c r="K940" t="s">
        <v>44</v>
      </c>
      <c r="L940" t="s">
        <v>45</v>
      </c>
      <c r="M940" t="s">
        <v>46</v>
      </c>
      <c r="N940" t="str">
        <f>"10/28/2022"</f>
        <v>10/28/2022</v>
      </c>
      <c r="O940" t="str">
        <f t="shared" si="95"/>
        <v>12/31/2500</v>
      </c>
      <c r="P940">
        <v>0.73468699999999998</v>
      </c>
      <c r="Q940">
        <v>0.73468699999999998</v>
      </c>
      <c r="S940">
        <v>0</v>
      </c>
      <c r="T940">
        <v>0.73468699999999998</v>
      </c>
      <c r="U940">
        <v>0</v>
      </c>
      <c r="V940" t="str">
        <f>"Trad IRN"</f>
        <v>Trad IRN</v>
      </c>
      <c r="W940">
        <v>100</v>
      </c>
      <c r="X940" t="s">
        <v>47</v>
      </c>
      <c r="Z940" t="s">
        <v>47</v>
      </c>
      <c r="AB940" t="str">
        <f>"02"</f>
        <v>02</v>
      </c>
      <c r="AC940" t="s">
        <v>48</v>
      </c>
      <c r="AD940" t="s">
        <v>49</v>
      </c>
      <c r="AE940" t="s">
        <v>50</v>
      </c>
      <c r="AF940">
        <v>0</v>
      </c>
      <c r="AG940" t="s">
        <v>56</v>
      </c>
      <c r="AH940" t="str">
        <f>"Trad IRN"</f>
        <v>Trad IRN</v>
      </c>
      <c r="AI940" t="str">
        <f>"Bldg IRN"</f>
        <v>Bldg IRN</v>
      </c>
      <c r="AJ940" t="s">
        <v>48</v>
      </c>
      <c r="AK940" t="s">
        <v>48</v>
      </c>
      <c r="AL940" t="s">
        <v>53</v>
      </c>
      <c r="AM940">
        <v>817.78</v>
      </c>
      <c r="AN940">
        <v>1113.0999999999999</v>
      </c>
      <c r="AO940">
        <v>15</v>
      </c>
    </row>
    <row r="941" spans="1:41" x14ac:dyDescent="0.3">
      <c r="A941" t="str">
        <f>"Trad IRN"</f>
        <v>Trad IRN</v>
      </c>
      <c r="B941" t="str">
        <f>"Bldg IRN"</f>
        <v>Bldg IRN</v>
      </c>
      <c r="C941" t="s">
        <v>41</v>
      </c>
      <c r="D941" t="s">
        <v>3</v>
      </c>
      <c r="E941" t="s">
        <v>80</v>
      </c>
      <c r="F941" t="s">
        <v>81</v>
      </c>
      <c r="G941" t="s">
        <v>82</v>
      </c>
      <c r="H941" t="s">
        <v>83</v>
      </c>
      <c r="I941" t="str">
        <f>"Trad IRN"</f>
        <v>Trad IRN</v>
      </c>
      <c r="J941" t="s">
        <v>43</v>
      </c>
      <c r="K941" t="s">
        <v>44</v>
      </c>
      <c r="L941" t="s">
        <v>45</v>
      </c>
      <c r="M941" t="s">
        <v>46</v>
      </c>
      <c r="N941" t="str">
        <f t="shared" ref="N941:N977" si="96">"08/18/2022"</f>
        <v>08/18/2022</v>
      </c>
      <c r="O941" t="str">
        <f t="shared" si="95"/>
        <v>12/31/2500</v>
      </c>
      <c r="P941">
        <v>1</v>
      </c>
      <c r="Q941">
        <v>1</v>
      </c>
      <c r="R941">
        <v>1</v>
      </c>
      <c r="S941">
        <v>0</v>
      </c>
      <c r="T941">
        <v>1</v>
      </c>
      <c r="U941">
        <v>0</v>
      </c>
      <c r="V941" t="str">
        <f>"Trad IRN"</f>
        <v>Trad IRN</v>
      </c>
      <c r="W941">
        <v>100</v>
      </c>
      <c r="X941" t="s">
        <v>47</v>
      </c>
      <c r="Z941" t="s">
        <v>47</v>
      </c>
      <c r="AB941" t="str">
        <f>"01"</f>
        <v>01</v>
      </c>
      <c r="AC941" t="str">
        <f>"05"</f>
        <v>05</v>
      </c>
      <c r="AD941" t="str">
        <f>"1"</f>
        <v>1</v>
      </c>
      <c r="AE941" t="s">
        <v>50</v>
      </c>
      <c r="AF941">
        <v>0</v>
      </c>
      <c r="AG941" t="s">
        <v>56</v>
      </c>
      <c r="AH941" t="str">
        <f>"Trad IRN"</f>
        <v>Trad IRN</v>
      </c>
      <c r="AI941" t="str">
        <f>"Bldg IRN"</f>
        <v>Bldg IRN</v>
      </c>
      <c r="AJ941" t="s">
        <v>48</v>
      </c>
      <c r="AK941" t="s">
        <v>48</v>
      </c>
      <c r="AL941" t="s">
        <v>53</v>
      </c>
      <c r="AM941">
        <v>1113.0999999999999</v>
      </c>
      <c r="AN941">
        <v>1113.0999999999999</v>
      </c>
      <c r="AO941">
        <v>15</v>
      </c>
    </row>
    <row r="942" spans="1:41" x14ac:dyDescent="0.3">
      <c r="A942" t="str">
        <f>"Trad IRN"</f>
        <v>Trad IRN</v>
      </c>
      <c r="B942" t="str">
        <f>"Bldg IRN"</f>
        <v>Bldg IRN</v>
      </c>
      <c r="C942" t="s">
        <v>41</v>
      </c>
      <c r="D942" t="s">
        <v>3</v>
      </c>
      <c r="E942" t="s">
        <v>80</v>
      </c>
      <c r="F942" t="s">
        <v>81</v>
      </c>
      <c r="G942" t="s">
        <v>82</v>
      </c>
      <c r="H942" t="s">
        <v>83</v>
      </c>
      <c r="I942" t="str">
        <f>"Trad IRN"</f>
        <v>Trad IRN</v>
      </c>
      <c r="J942" t="s">
        <v>43</v>
      </c>
      <c r="K942" t="s">
        <v>44</v>
      </c>
      <c r="L942" t="s">
        <v>45</v>
      </c>
      <c r="M942" t="s">
        <v>46</v>
      </c>
      <c r="N942" t="str">
        <f t="shared" si="96"/>
        <v>08/18/2022</v>
      </c>
      <c r="O942" t="str">
        <f t="shared" si="95"/>
        <v>12/31/2500</v>
      </c>
      <c r="P942">
        <v>1</v>
      </c>
      <c r="Q942">
        <v>1</v>
      </c>
      <c r="S942">
        <v>0</v>
      </c>
      <c r="T942">
        <v>1</v>
      </c>
      <c r="U942">
        <v>0</v>
      </c>
      <c r="V942" t="str">
        <f>"Trad IRN"</f>
        <v>Trad IRN</v>
      </c>
      <c r="W942">
        <v>100</v>
      </c>
      <c r="X942" t="s">
        <v>47</v>
      </c>
      <c r="Z942" t="s">
        <v>47</v>
      </c>
      <c r="AB942" t="str">
        <f>"04"</f>
        <v>04</v>
      </c>
      <c r="AC942" t="s">
        <v>48</v>
      </c>
      <c r="AD942" t="s">
        <v>49</v>
      </c>
      <c r="AE942" t="s">
        <v>50</v>
      </c>
      <c r="AF942">
        <v>0</v>
      </c>
      <c r="AG942" t="s">
        <v>56</v>
      </c>
      <c r="AH942" t="str">
        <f>"Trad IRN"</f>
        <v>Trad IRN</v>
      </c>
      <c r="AI942" t="str">
        <f>"Bldg IRN"</f>
        <v>Bldg IRN</v>
      </c>
      <c r="AJ942" t="s">
        <v>48</v>
      </c>
      <c r="AK942" t="s">
        <v>48</v>
      </c>
      <c r="AL942" t="s">
        <v>53</v>
      </c>
      <c r="AM942">
        <v>1113.0999999999999</v>
      </c>
      <c r="AN942">
        <v>1113.0999999999999</v>
      </c>
      <c r="AO942">
        <v>15</v>
      </c>
    </row>
    <row r="943" spans="1:41" x14ac:dyDescent="0.3">
      <c r="A943" t="str">
        <f>"Trad IRN"</f>
        <v>Trad IRN</v>
      </c>
      <c r="B943" t="str">
        <f>"Bldg IRN"</f>
        <v>Bldg IRN</v>
      </c>
      <c r="C943" t="s">
        <v>41</v>
      </c>
      <c r="D943" t="s">
        <v>3</v>
      </c>
      <c r="E943" t="s">
        <v>80</v>
      </c>
      <c r="F943" t="s">
        <v>81</v>
      </c>
      <c r="G943" t="s">
        <v>82</v>
      </c>
      <c r="H943" t="s">
        <v>83</v>
      </c>
      <c r="I943" t="str">
        <f>"Trad IRN"</f>
        <v>Trad IRN</v>
      </c>
      <c r="J943" t="s">
        <v>43</v>
      </c>
      <c r="K943" t="s">
        <v>44</v>
      </c>
      <c r="L943" t="s">
        <v>45</v>
      </c>
      <c r="M943" t="s">
        <v>46</v>
      </c>
      <c r="N943" t="str">
        <f t="shared" si="96"/>
        <v>08/18/2022</v>
      </c>
      <c r="O943" t="str">
        <f t="shared" si="95"/>
        <v>12/31/2500</v>
      </c>
      <c r="P943">
        <v>1</v>
      </c>
      <c r="Q943">
        <v>1</v>
      </c>
      <c r="S943">
        <v>0</v>
      </c>
      <c r="T943">
        <v>1</v>
      </c>
      <c r="U943">
        <v>0</v>
      </c>
      <c r="V943" t="str">
        <f>"Trad IRN"</f>
        <v>Trad IRN</v>
      </c>
      <c r="W943">
        <v>100</v>
      </c>
      <c r="X943" t="s">
        <v>47</v>
      </c>
      <c r="Z943" t="s">
        <v>47</v>
      </c>
      <c r="AB943" t="str">
        <f>"03"</f>
        <v>03</v>
      </c>
      <c r="AC943" t="s">
        <v>48</v>
      </c>
      <c r="AD943" t="s">
        <v>49</v>
      </c>
      <c r="AE943" t="s">
        <v>50</v>
      </c>
      <c r="AF943">
        <v>0</v>
      </c>
      <c r="AG943" t="s">
        <v>56</v>
      </c>
      <c r="AH943" t="str">
        <f>"Trad IRN"</f>
        <v>Trad IRN</v>
      </c>
      <c r="AI943" t="str">
        <f>"Bldg IRN"</f>
        <v>Bldg IRN</v>
      </c>
      <c r="AJ943" t="s">
        <v>48</v>
      </c>
      <c r="AK943" t="s">
        <v>48</v>
      </c>
      <c r="AL943" t="s">
        <v>53</v>
      </c>
      <c r="AM943">
        <v>1113.0999999999999</v>
      </c>
      <c r="AN943">
        <v>1113.0999999999999</v>
      </c>
      <c r="AO943">
        <v>15</v>
      </c>
    </row>
    <row r="944" spans="1:41" x14ac:dyDescent="0.3">
      <c r="A944" t="str">
        <f>"Trad IRN"</f>
        <v>Trad IRN</v>
      </c>
      <c r="B944" t="str">
        <f>"Bldg IRN"</f>
        <v>Bldg IRN</v>
      </c>
      <c r="C944" t="s">
        <v>41</v>
      </c>
      <c r="D944" t="s">
        <v>3</v>
      </c>
      <c r="E944" t="s">
        <v>80</v>
      </c>
      <c r="F944" t="s">
        <v>81</v>
      </c>
      <c r="G944" t="s">
        <v>82</v>
      </c>
      <c r="H944" t="s">
        <v>83</v>
      </c>
      <c r="I944" t="str">
        <f>"Trad IRN"</f>
        <v>Trad IRN</v>
      </c>
      <c r="J944" t="s">
        <v>43</v>
      </c>
      <c r="K944" t="s">
        <v>44</v>
      </c>
      <c r="L944" t="s">
        <v>45</v>
      </c>
      <c r="M944" t="s">
        <v>46</v>
      </c>
      <c r="N944" t="str">
        <f t="shared" si="96"/>
        <v>08/18/2022</v>
      </c>
      <c r="O944" t="str">
        <f t="shared" si="95"/>
        <v>12/31/2500</v>
      </c>
      <c r="P944">
        <v>1</v>
      </c>
      <c r="Q944">
        <v>1</v>
      </c>
      <c r="S944">
        <v>0</v>
      </c>
      <c r="T944">
        <v>1</v>
      </c>
      <c r="U944">
        <v>0</v>
      </c>
      <c r="V944" t="str">
        <f>"Trad IRN"</f>
        <v>Trad IRN</v>
      </c>
      <c r="W944">
        <v>100</v>
      </c>
      <c r="X944" t="s">
        <v>47</v>
      </c>
      <c r="Z944" t="s">
        <v>47</v>
      </c>
      <c r="AB944" t="str">
        <f>"04"</f>
        <v>04</v>
      </c>
      <c r="AC944" t="s">
        <v>48</v>
      </c>
      <c r="AD944" t="s">
        <v>49</v>
      </c>
      <c r="AE944" t="s">
        <v>50</v>
      </c>
      <c r="AF944">
        <v>0</v>
      </c>
      <c r="AG944" t="s">
        <v>56</v>
      </c>
      <c r="AH944" t="str">
        <f>"Trad IRN"</f>
        <v>Trad IRN</v>
      </c>
      <c r="AI944" t="str">
        <f>"Bldg IRN"</f>
        <v>Bldg IRN</v>
      </c>
      <c r="AJ944" t="s">
        <v>48</v>
      </c>
      <c r="AK944" t="s">
        <v>48</v>
      </c>
      <c r="AL944" t="s">
        <v>53</v>
      </c>
      <c r="AM944">
        <v>1113.0999999999999</v>
      </c>
      <c r="AN944">
        <v>1113.0999999999999</v>
      </c>
      <c r="AO944">
        <v>15</v>
      </c>
    </row>
    <row r="945" spans="1:41" x14ac:dyDescent="0.3">
      <c r="A945" t="str">
        <f>"Trad IRN"</f>
        <v>Trad IRN</v>
      </c>
      <c r="B945" t="str">
        <f>"Bldg IRN"</f>
        <v>Bldg IRN</v>
      </c>
      <c r="C945" t="s">
        <v>41</v>
      </c>
      <c r="D945" t="s">
        <v>3</v>
      </c>
      <c r="E945" t="s">
        <v>80</v>
      </c>
      <c r="F945" t="s">
        <v>81</v>
      </c>
      <c r="G945" t="s">
        <v>82</v>
      </c>
      <c r="H945" t="s">
        <v>83</v>
      </c>
      <c r="I945" t="str">
        <f>"Trad IRN"</f>
        <v>Trad IRN</v>
      </c>
      <c r="J945" t="s">
        <v>43</v>
      </c>
      <c r="K945" t="s">
        <v>44</v>
      </c>
      <c r="L945" t="s">
        <v>45</v>
      </c>
      <c r="M945" t="s">
        <v>46</v>
      </c>
      <c r="N945" t="str">
        <f t="shared" si="96"/>
        <v>08/18/2022</v>
      </c>
      <c r="O945" t="str">
        <f t="shared" si="95"/>
        <v>12/31/2500</v>
      </c>
      <c r="P945">
        <v>1</v>
      </c>
      <c r="Q945">
        <v>1</v>
      </c>
      <c r="S945">
        <v>0</v>
      </c>
      <c r="T945">
        <v>1</v>
      </c>
      <c r="U945">
        <v>0</v>
      </c>
      <c r="V945" t="str">
        <f>"Trad IRN"</f>
        <v>Trad IRN</v>
      </c>
      <c r="W945">
        <v>100</v>
      </c>
      <c r="X945" t="s">
        <v>47</v>
      </c>
      <c r="Z945" t="s">
        <v>47</v>
      </c>
      <c r="AB945" t="str">
        <f>"02"</f>
        <v>02</v>
      </c>
      <c r="AC945" t="s">
        <v>48</v>
      </c>
      <c r="AD945" t="s">
        <v>49</v>
      </c>
      <c r="AE945" t="s">
        <v>50</v>
      </c>
      <c r="AF945">
        <v>0</v>
      </c>
      <c r="AG945" t="s">
        <v>56</v>
      </c>
      <c r="AH945" t="str">
        <f>"Trad IRN"</f>
        <v>Trad IRN</v>
      </c>
      <c r="AI945" t="str">
        <f>"Bldg IRN"</f>
        <v>Bldg IRN</v>
      </c>
      <c r="AJ945" t="s">
        <v>48</v>
      </c>
      <c r="AK945" t="s">
        <v>48</v>
      </c>
      <c r="AL945" t="s">
        <v>53</v>
      </c>
      <c r="AM945">
        <v>1113.0999999999999</v>
      </c>
      <c r="AN945">
        <v>1113.0999999999999</v>
      </c>
      <c r="AO945">
        <v>15</v>
      </c>
    </row>
    <row r="946" spans="1:41" x14ac:dyDescent="0.3">
      <c r="A946" t="str">
        <f>"Trad IRN"</f>
        <v>Trad IRN</v>
      </c>
      <c r="B946" t="str">
        <f>"Bldg IRN"</f>
        <v>Bldg IRN</v>
      </c>
      <c r="C946" t="s">
        <v>41</v>
      </c>
      <c r="D946" t="s">
        <v>3</v>
      </c>
      <c r="E946" t="s">
        <v>80</v>
      </c>
      <c r="F946" t="s">
        <v>81</v>
      </c>
      <c r="G946" t="s">
        <v>82</v>
      </c>
      <c r="H946" t="s">
        <v>83</v>
      </c>
      <c r="I946" t="str">
        <f>"Trad IRN"</f>
        <v>Trad IRN</v>
      </c>
      <c r="J946" t="s">
        <v>43</v>
      </c>
      <c r="K946" t="s">
        <v>44</v>
      </c>
      <c r="L946" t="s">
        <v>45</v>
      </c>
      <c r="M946" t="s">
        <v>46</v>
      </c>
      <c r="N946" t="str">
        <f t="shared" si="96"/>
        <v>08/18/2022</v>
      </c>
      <c r="O946" t="str">
        <f t="shared" si="95"/>
        <v>12/31/2500</v>
      </c>
      <c r="P946">
        <v>1</v>
      </c>
      <c r="Q946">
        <v>1</v>
      </c>
      <c r="S946">
        <v>0</v>
      </c>
      <c r="T946">
        <v>1</v>
      </c>
      <c r="U946">
        <v>0</v>
      </c>
      <c r="V946" t="str">
        <f>"Trad IRN"</f>
        <v>Trad IRN</v>
      </c>
      <c r="W946">
        <v>100</v>
      </c>
      <c r="X946" t="s">
        <v>47</v>
      </c>
      <c r="Z946" t="s">
        <v>47</v>
      </c>
      <c r="AB946" t="str">
        <f>"02"</f>
        <v>02</v>
      </c>
      <c r="AC946" t="s">
        <v>48</v>
      </c>
      <c r="AD946" t="s">
        <v>49</v>
      </c>
      <c r="AE946" t="s">
        <v>50</v>
      </c>
      <c r="AF946">
        <v>0</v>
      </c>
      <c r="AG946" t="s">
        <v>56</v>
      </c>
      <c r="AH946" t="str">
        <f>"Trad IRN"</f>
        <v>Trad IRN</v>
      </c>
      <c r="AI946" t="str">
        <f>"Bldg IRN"</f>
        <v>Bldg IRN</v>
      </c>
      <c r="AJ946" t="s">
        <v>48</v>
      </c>
      <c r="AK946" t="s">
        <v>48</v>
      </c>
      <c r="AL946" t="s">
        <v>53</v>
      </c>
      <c r="AM946">
        <v>1113.0999999999999</v>
      </c>
      <c r="AN946">
        <v>1113.0999999999999</v>
      </c>
      <c r="AO946">
        <v>15</v>
      </c>
    </row>
    <row r="947" spans="1:41" x14ac:dyDescent="0.3">
      <c r="A947" t="str">
        <f>"Trad IRN"</f>
        <v>Trad IRN</v>
      </c>
      <c r="B947" t="str">
        <f>"Bldg IRN"</f>
        <v>Bldg IRN</v>
      </c>
      <c r="C947" t="s">
        <v>41</v>
      </c>
      <c r="D947" t="s">
        <v>3</v>
      </c>
      <c r="E947" t="s">
        <v>80</v>
      </c>
      <c r="F947" t="s">
        <v>81</v>
      </c>
      <c r="G947" t="s">
        <v>82</v>
      </c>
      <c r="H947" t="s">
        <v>83</v>
      </c>
      <c r="I947" t="str">
        <f>"Trad IRN"</f>
        <v>Trad IRN</v>
      </c>
      <c r="J947" t="s">
        <v>43</v>
      </c>
      <c r="K947" t="s">
        <v>44</v>
      </c>
      <c r="L947" t="s">
        <v>45</v>
      </c>
      <c r="M947" t="s">
        <v>46</v>
      </c>
      <c r="N947" t="str">
        <f t="shared" si="96"/>
        <v>08/18/2022</v>
      </c>
      <c r="O947" t="str">
        <f t="shared" si="95"/>
        <v>12/31/2500</v>
      </c>
      <c r="P947">
        <v>1</v>
      </c>
      <c r="Q947">
        <v>1</v>
      </c>
      <c r="S947">
        <v>0</v>
      </c>
      <c r="T947">
        <v>1</v>
      </c>
      <c r="U947">
        <v>0</v>
      </c>
      <c r="V947" t="str">
        <f>"Trad IRN"</f>
        <v>Trad IRN</v>
      </c>
      <c r="W947">
        <v>100</v>
      </c>
      <c r="X947" t="s">
        <v>47</v>
      </c>
      <c r="Z947" t="s">
        <v>47</v>
      </c>
      <c r="AB947" t="str">
        <f>"01"</f>
        <v>01</v>
      </c>
      <c r="AC947" t="s">
        <v>48</v>
      </c>
      <c r="AD947" t="s">
        <v>49</v>
      </c>
      <c r="AE947" t="s">
        <v>50</v>
      </c>
      <c r="AF947">
        <v>0</v>
      </c>
      <c r="AG947" t="s">
        <v>56</v>
      </c>
      <c r="AH947" t="str">
        <f>"Trad IRN"</f>
        <v>Trad IRN</v>
      </c>
      <c r="AI947" t="str">
        <f>"Bldg IRN"</f>
        <v>Bldg IRN</v>
      </c>
      <c r="AJ947" t="s">
        <v>48</v>
      </c>
      <c r="AK947" t="s">
        <v>48</v>
      </c>
      <c r="AL947" t="s">
        <v>53</v>
      </c>
      <c r="AM947">
        <v>1113.0999999999999</v>
      </c>
      <c r="AN947">
        <v>1113.0999999999999</v>
      </c>
      <c r="AO947">
        <v>15</v>
      </c>
    </row>
    <row r="948" spans="1:41" x14ac:dyDescent="0.3">
      <c r="A948" t="str">
        <f>"Trad IRN"</f>
        <v>Trad IRN</v>
      </c>
      <c r="B948" t="str">
        <f>"Bldg IRN"</f>
        <v>Bldg IRN</v>
      </c>
      <c r="C948" t="s">
        <v>41</v>
      </c>
      <c r="D948" t="s">
        <v>3</v>
      </c>
      <c r="E948" t="s">
        <v>80</v>
      </c>
      <c r="F948" t="s">
        <v>81</v>
      </c>
      <c r="G948" t="s">
        <v>82</v>
      </c>
      <c r="H948" t="s">
        <v>83</v>
      </c>
      <c r="I948" t="str">
        <f>"Trad IRN"</f>
        <v>Trad IRN</v>
      </c>
      <c r="J948" t="s">
        <v>43</v>
      </c>
      <c r="K948" t="s">
        <v>44</v>
      </c>
      <c r="L948" t="s">
        <v>45</v>
      </c>
      <c r="M948" t="s">
        <v>46</v>
      </c>
      <c r="N948" t="str">
        <f t="shared" si="96"/>
        <v>08/18/2022</v>
      </c>
      <c r="O948" t="str">
        <f t="shared" si="95"/>
        <v>12/31/2500</v>
      </c>
      <c r="P948">
        <v>1</v>
      </c>
      <c r="Q948">
        <v>1</v>
      </c>
      <c r="S948">
        <v>0</v>
      </c>
      <c r="T948">
        <v>1</v>
      </c>
      <c r="U948">
        <v>0</v>
      </c>
      <c r="V948" t="str">
        <f>"Trad IRN"</f>
        <v>Trad IRN</v>
      </c>
      <c r="W948">
        <v>100</v>
      </c>
      <c r="X948" t="s">
        <v>47</v>
      </c>
      <c r="Z948" t="s">
        <v>47</v>
      </c>
      <c r="AB948" t="str">
        <f>"01"</f>
        <v>01</v>
      </c>
      <c r="AC948" t="s">
        <v>48</v>
      </c>
      <c r="AD948" t="s">
        <v>49</v>
      </c>
      <c r="AE948" t="s">
        <v>55</v>
      </c>
      <c r="AF948">
        <v>0</v>
      </c>
      <c r="AG948" t="s">
        <v>56</v>
      </c>
      <c r="AH948" t="str">
        <f>"Trad IRN"</f>
        <v>Trad IRN</v>
      </c>
      <c r="AI948" t="str">
        <f>"Bldg IRN"</f>
        <v>Bldg IRN</v>
      </c>
      <c r="AJ948" t="s">
        <v>48</v>
      </c>
      <c r="AK948" t="s">
        <v>48</v>
      </c>
      <c r="AL948" t="s">
        <v>53</v>
      </c>
      <c r="AM948">
        <v>1113.0999999999999</v>
      </c>
      <c r="AN948">
        <v>1113.0999999999999</v>
      </c>
      <c r="AO948">
        <v>15</v>
      </c>
    </row>
    <row r="949" spans="1:41" x14ac:dyDescent="0.3">
      <c r="A949" t="str">
        <f>"Trad IRN"</f>
        <v>Trad IRN</v>
      </c>
      <c r="B949" t="str">
        <f>"Bldg IRN"</f>
        <v>Bldg IRN</v>
      </c>
      <c r="C949" t="s">
        <v>41</v>
      </c>
      <c r="D949" t="s">
        <v>3</v>
      </c>
      <c r="E949" t="s">
        <v>80</v>
      </c>
      <c r="F949" t="s">
        <v>81</v>
      </c>
      <c r="G949" t="s">
        <v>82</v>
      </c>
      <c r="H949" t="s">
        <v>83</v>
      </c>
      <c r="I949" t="str">
        <f>"Trad IRN"</f>
        <v>Trad IRN</v>
      </c>
      <c r="J949" t="s">
        <v>43</v>
      </c>
      <c r="K949" t="s">
        <v>44</v>
      </c>
      <c r="L949" t="s">
        <v>45</v>
      </c>
      <c r="M949" t="s">
        <v>46</v>
      </c>
      <c r="N949" t="str">
        <f t="shared" si="96"/>
        <v>08/18/2022</v>
      </c>
      <c r="O949" t="str">
        <f t="shared" si="95"/>
        <v>12/31/2500</v>
      </c>
      <c r="P949">
        <v>1</v>
      </c>
      <c r="Q949">
        <v>1</v>
      </c>
      <c r="S949">
        <v>0</v>
      </c>
      <c r="T949">
        <v>1</v>
      </c>
      <c r="U949">
        <v>0</v>
      </c>
      <c r="V949" t="str">
        <f>"Trad IRN"</f>
        <v>Trad IRN</v>
      </c>
      <c r="W949">
        <v>100</v>
      </c>
      <c r="X949" t="s">
        <v>47</v>
      </c>
      <c r="Z949" t="s">
        <v>47</v>
      </c>
      <c r="AB949" t="str">
        <f>"01"</f>
        <v>01</v>
      </c>
      <c r="AC949" t="s">
        <v>48</v>
      </c>
      <c r="AD949" t="s">
        <v>49</v>
      </c>
      <c r="AE949" t="s">
        <v>55</v>
      </c>
      <c r="AF949">
        <v>0</v>
      </c>
      <c r="AG949" t="s">
        <v>56</v>
      </c>
      <c r="AH949" t="str">
        <f>"Trad IRN"</f>
        <v>Trad IRN</v>
      </c>
      <c r="AI949" t="str">
        <f>"Bldg IRN"</f>
        <v>Bldg IRN</v>
      </c>
      <c r="AJ949" t="s">
        <v>48</v>
      </c>
      <c r="AK949" t="s">
        <v>48</v>
      </c>
      <c r="AL949" t="s">
        <v>53</v>
      </c>
      <c r="AM949">
        <v>1113.0999999999999</v>
      </c>
      <c r="AN949">
        <v>1113.0999999999999</v>
      </c>
      <c r="AO949">
        <v>15</v>
      </c>
    </row>
    <row r="950" spans="1:41" x14ac:dyDescent="0.3">
      <c r="A950" t="str">
        <f>"Trad IRN"</f>
        <v>Trad IRN</v>
      </c>
      <c r="B950" t="str">
        <f>"Bldg IRN"</f>
        <v>Bldg IRN</v>
      </c>
      <c r="C950" t="s">
        <v>41</v>
      </c>
      <c r="D950" t="s">
        <v>3</v>
      </c>
      <c r="E950" t="s">
        <v>80</v>
      </c>
      <c r="F950" t="s">
        <v>81</v>
      </c>
      <c r="G950" t="s">
        <v>82</v>
      </c>
      <c r="H950" t="s">
        <v>83</v>
      </c>
      <c r="I950" t="str">
        <f>"Trad IRN"</f>
        <v>Trad IRN</v>
      </c>
      <c r="J950" t="s">
        <v>43</v>
      </c>
      <c r="K950" t="s">
        <v>44</v>
      </c>
      <c r="L950" t="s">
        <v>45</v>
      </c>
      <c r="M950" t="s">
        <v>46</v>
      </c>
      <c r="N950" t="str">
        <f t="shared" si="96"/>
        <v>08/18/2022</v>
      </c>
      <c r="O950" t="str">
        <f t="shared" si="95"/>
        <v>12/31/2500</v>
      </c>
      <c r="P950">
        <v>1</v>
      </c>
      <c r="Q950">
        <v>1</v>
      </c>
      <c r="S950">
        <v>0</v>
      </c>
      <c r="T950">
        <v>1</v>
      </c>
      <c r="U950">
        <v>0</v>
      </c>
      <c r="V950" t="str">
        <f>"Trad IRN"</f>
        <v>Trad IRN</v>
      </c>
      <c r="W950">
        <v>100</v>
      </c>
      <c r="X950" t="s">
        <v>47</v>
      </c>
      <c r="Z950" t="s">
        <v>47</v>
      </c>
      <c r="AB950" t="str">
        <f>"05"</f>
        <v>05</v>
      </c>
      <c r="AC950" t="s">
        <v>48</v>
      </c>
      <c r="AD950" t="s">
        <v>49</v>
      </c>
      <c r="AE950" t="s">
        <v>55</v>
      </c>
      <c r="AF950">
        <v>0</v>
      </c>
      <c r="AG950" t="s">
        <v>56</v>
      </c>
      <c r="AH950" t="str">
        <f>"Trad IRN"</f>
        <v>Trad IRN</v>
      </c>
      <c r="AI950" t="str">
        <f>"Bldg IRN"</f>
        <v>Bldg IRN</v>
      </c>
      <c r="AJ950" t="s">
        <v>48</v>
      </c>
      <c r="AK950" t="s">
        <v>48</v>
      </c>
      <c r="AL950" t="s">
        <v>53</v>
      </c>
      <c r="AM950">
        <v>1113.0999999999999</v>
      </c>
      <c r="AN950">
        <v>1113.0999999999999</v>
      </c>
      <c r="AO950">
        <v>15</v>
      </c>
    </row>
    <row r="951" spans="1:41" x14ac:dyDescent="0.3">
      <c r="A951" t="str">
        <f>"Trad IRN"</f>
        <v>Trad IRN</v>
      </c>
      <c r="B951" t="str">
        <f>"Bldg IRN"</f>
        <v>Bldg IRN</v>
      </c>
      <c r="C951" t="s">
        <v>41</v>
      </c>
      <c r="D951" t="s">
        <v>3</v>
      </c>
      <c r="E951" t="s">
        <v>80</v>
      </c>
      <c r="F951" t="s">
        <v>81</v>
      </c>
      <c r="G951" t="s">
        <v>82</v>
      </c>
      <c r="H951" t="s">
        <v>83</v>
      </c>
      <c r="I951" t="str">
        <f>"Trad IRN"</f>
        <v>Trad IRN</v>
      </c>
      <c r="J951" t="s">
        <v>43</v>
      </c>
      <c r="K951" t="s">
        <v>44</v>
      </c>
      <c r="L951" t="s">
        <v>45</v>
      </c>
      <c r="M951" t="s">
        <v>46</v>
      </c>
      <c r="N951" t="str">
        <f t="shared" si="96"/>
        <v>08/18/2022</v>
      </c>
      <c r="O951" t="str">
        <f>"12/21/2022"</f>
        <v>12/21/2022</v>
      </c>
      <c r="P951">
        <v>0.46937400000000001</v>
      </c>
      <c r="Q951">
        <v>0.46937400000000001</v>
      </c>
      <c r="S951">
        <v>0</v>
      </c>
      <c r="T951">
        <v>0.46937400000000001</v>
      </c>
      <c r="U951">
        <v>0</v>
      </c>
      <c r="V951" t="str">
        <f>"Trad IRN"</f>
        <v>Trad IRN</v>
      </c>
      <c r="W951">
        <v>100</v>
      </c>
      <c r="X951" t="s">
        <v>47</v>
      </c>
      <c r="Z951" t="s">
        <v>47</v>
      </c>
      <c r="AB951" t="s">
        <v>57</v>
      </c>
      <c r="AC951" t="s">
        <v>48</v>
      </c>
      <c r="AD951" t="s">
        <v>49</v>
      </c>
      <c r="AE951" t="s">
        <v>55</v>
      </c>
      <c r="AF951">
        <v>0</v>
      </c>
      <c r="AG951" t="s">
        <v>56</v>
      </c>
      <c r="AH951" t="str">
        <f>"Trad IRN"</f>
        <v>Trad IRN</v>
      </c>
      <c r="AI951" t="str">
        <f>"Bldg IRN"</f>
        <v>Bldg IRN</v>
      </c>
      <c r="AJ951" t="s">
        <v>48</v>
      </c>
      <c r="AK951" t="s">
        <v>48</v>
      </c>
      <c r="AL951" t="s">
        <v>53</v>
      </c>
      <c r="AM951">
        <v>522.46</v>
      </c>
      <c r="AN951">
        <v>1113.0999999999999</v>
      </c>
      <c r="AO951">
        <v>15</v>
      </c>
    </row>
    <row r="952" spans="1:41" x14ac:dyDescent="0.3">
      <c r="A952" t="str">
        <f>"Trad IRN"</f>
        <v>Trad IRN</v>
      </c>
      <c r="B952" t="str">
        <f>"Bldg IRN"</f>
        <v>Bldg IRN</v>
      </c>
      <c r="C952" t="s">
        <v>41</v>
      </c>
      <c r="D952" t="s">
        <v>3</v>
      </c>
      <c r="E952" t="s">
        <v>80</v>
      </c>
      <c r="F952" t="s">
        <v>81</v>
      </c>
      <c r="G952" t="s">
        <v>82</v>
      </c>
      <c r="H952" t="s">
        <v>83</v>
      </c>
      <c r="I952" t="str">
        <f>"Trad IRN"</f>
        <v>Trad IRN</v>
      </c>
      <c r="J952" t="s">
        <v>43</v>
      </c>
      <c r="K952" t="s">
        <v>44</v>
      </c>
      <c r="L952" t="s">
        <v>45</v>
      </c>
      <c r="M952" t="s">
        <v>46</v>
      </c>
      <c r="N952" t="str">
        <f t="shared" si="96"/>
        <v>08/18/2022</v>
      </c>
      <c r="O952" t="str">
        <f>"12/31/2500"</f>
        <v>12/31/2500</v>
      </c>
      <c r="P952">
        <v>1</v>
      </c>
      <c r="Q952">
        <v>1</v>
      </c>
      <c r="S952">
        <v>0</v>
      </c>
      <c r="T952">
        <v>1</v>
      </c>
      <c r="U952">
        <v>0</v>
      </c>
      <c r="V952" t="str">
        <f>"Trad IRN"</f>
        <v>Trad IRN</v>
      </c>
      <c r="W952">
        <v>100</v>
      </c>
      <c r="X952" t="s">
        <v>47</v>
      </c>
      <c r="Z952" t="s">
        <v>47</v>
      </c>
      <c r="AB952" t="str">
        <f>"04"</f>
        <v>04</v>
      </c>
      <c r="AC952" t="s">
        <v>48</v>
      </c>
      <c r="AD952" t="s">
        <v>49</v>
      </c>
      <c r="AE952" t="s">
        <v>55</v>
      </c>
      <c r="AF952">
        <v>0</v>
      </c>
      <c r="AG952" t="s">
        <v>56</v>
      </c>
      <c r="AH952" t="str">
        <f>"Trad IRN"</f>
        <v>Trad IRN</v>
      </c>
      <c r="AI952" t="str">
        <f>"Bldg IRN"</f>
        <v>Bldg IRN</v>
      </c>
      <c r="AJ952" t="s">
        <v>48</v>
      </c>
      <c r="AK952" t="s">
        <v>48</v>
      </c>
      <c r="AL952" t="s">
        <v>53</v>
      </c>
      <c r="AM952">
        <v>1113.0999999999999</v>
      </c>
      <c r="AN952">
        <v>1113.0999999999999</v>
      </c>
      <c r="AO952">
        <v>15</v>
      </c>
    </row>
    <row r="953" spans="1:41" x14ac:dyDescent="0.3">
      <c r="A953" t="str">
        <f>"Trad IRN"</f>
        <v>Trad IRN</v>
      </c>
      <c r="B953" t="str">
        <f>"Bldg IRN"</f>
        <v>Bldg IRN</v>
      </c>
      <c r="C953" t="s">
        <v>41</v>
      </c>
      <c r="D953" t="s">
        <v>3</v>
      </c>
      <c r="E953" t="s">
        <v>80</v>
      </c>
      <c r="F953" t="s">
        <v>81</v>
      </c>
      <c r="G953" t="s">
        <v>82</v>
      </c>
      <c r="H953" t="s">
        <v>83</v>
      </c>
      <c r="I953" t="str">
        <f>"Trad IRN"</f>
        <v>Trad IRN</v>
      </c>
      <c r="J953" t="s">
        <v>43</v>
      </c>
      <c r="K953" t="s">
        <v>44</v>
      </c>
      <c r="L953" t="s">
        <v>45</v>
      </c>
      <c r="M953" t="s">
        <v>46</v>
      </c>
      <c r="N953" t="str">
        <f t="shared" si="96"/>
        <v>08/18/2022</v>
      </c>
      <c r="O953" t="str">
        <f>"12/31/2500"</f>
        <v>12/31/2500</v>
      </c>
      <c r="P953">
        <v>1</v>
      </c>
      <c r="Q953">
        <v>1</v>
      </c>
      <c r="S953">
        <v>0</v>
      </c>
      <c r="T953">
        <v>1</v>
      </c>
      <c r="U953">
        <v>0</v>
      </c>
      <c r="V953" t="str">
        <f>"Trad IRN"</f>
        <v>Trad IRN</v>
      </c>
      <c r="W953">
        <v>100</v>
      </c>
      <c r="X953" t="s">
        <v>47</v>
      </c>
      <c r="Z953" t="s">
        <v>47</v>
      </c>
      <c r="AB953" t="s">
        <v>57</v>
      </c>
      <c r="AC953" t="s">
        <v>48</v>
      </c>
      <c r="AD953" t="s">
        <v>49</v>
      </c>
      <c r="AE953" t="s">
        <v>55</v>
      </c>
      <c r="AF953">
        <v>0</v>
      </c>
      <c r="AG953" t="s">
        <v>56</v>
      </c>
      <c r="AH953" t="str">
        <f>"Trad IRN"</f>
        <v>Trad IRN</v>
      </c>
      <c r="AI953" t="str">
        <f>"Bldg IRN"</f>
        <v>Bldg IRN</v>
      </c>
      <c r="AJ953" t="s">
        <v>48</v>
      </c>
      <c r="AK953" t="s">
        <v>48</v>
      </c>
      <c r="AL953" t="s">
        <v>53</v>
      </c>
      <c r="AM953">
        <v>1113.0999999999999</v>
      </c>
      <c r="AN953">
        <v>1113.0999999999999</v>
      </c>
      <c r="AO953">
        <v>15</v>
      </c>
    </row>
    <row r="954" spans="1:41" x14ac:dyDescent="0.3">
      <c r="A954" t="str">
        <f>"Trad IRN"</f>
        <v>Trad IRN</v>
      </c>
      <c r="B954" t="str">
        <f>"Bldg IRN"</f>
        <v>Bldg IRN</v>
      </c>
      <c r="C954" t="s">
        <v>41</v>
      </c>
      <c r="D954" t="s">
        <v>3</v>
      </c>
      <c r="E954" t="s">
        <v>80</v>
      </c>
      <c r="F954" t="s">
        <v>81</v>
      </c>
      <c r="G954" t="s">
        <v>82</v>
      </c>
      <c r="H954" t="s">
        <v>83</v>
      </c>
      <c r="I954" t="str">
        <f>"Trad IRN"</f>
        <v>Trad IRN</v>
      </c>
      <c r="J954" t="s">
        <v>43</v>
      </c>
      <c r="K954" t="s">
        <v>44</v>
      </c>
      <c r="L954" t="s">
        <v>45</v>
      </c>
      <c r="M954" t="s">
        <v>46</v>
      </c>
      <c r="N954" t="str">
        <f t="shared" si="96"/>
        <v>08/18/2022</v>
      </c>
      <c r="O954" t="str">
        <f>"12/31/2500"</f>
        <v>12/31/2500</v>
      </c>
      <c r="P954">
        <v>1</v>
      </c>
      <c r="Q954">
        <v>1</v>
      </c>
      <c r="S954">
        <v>0</v>
      </c>
      <c r="T954">
        <v>1</v>
      </c>
      <c r="U954">
        <v>0</v>
      </c>
      <c r="V954" t="str">
        <f>"Trad IRN"</f>
        <v>Trad IRN</v>
      </c>
      <c r="W954">
        <v>100</v>
      </c>
      <c r="X954" t="s">
        <v>47</v>
      </c>
      <c r="Z954" t="s">
        <v>47</v>
      </c>
      <c r="AB954" t="str">
        <f>"01"</f>
        <v>01</v>
      </c>
      <c r="AC954" t="s">
        <v>48</v>
      </c>
      <c r="AD954" t="s">
        <v>49</v>
      </c>
      <c r="AE954" t="s">
        <v>55</v>
      </c>
      <c r="AF954">
        <v>0</v>
      </c>
      <c r="AG954" t="s">
        <v>56</v>
      </c>
      <c r="AH954" t="str">
        <f>"Trad IRN"</f>
        <v>Trad IRN</v>
      </c>
      <c r="AI954" t="str">
        <f>"Bldg IRN"</f>
        <v>Bldg IRN</v>
      </c>
      <c r="AJ954" t="s">
        <v>48</v>
      </c>
      <c r="AK954" t="s">
        <v>48</v>
      </c>
      <c r="AL954" t="s">
        <v>53</v>
      </c>
      <c r="AM954">
        <v>1113.0999999999999</v>
      </c>
      <c r="AN954">
        <v>1113.0999999999999</v>
      </c>
      <c r="AO954">
        <v>15</v>
      </c>
    </row>
    <row r="955" spans="1:41" x14ac:dyDescent="0.3">
      <c r="A955" t="str">
        <f>"Trad IRN"</f>
        <v>Trad IRN</v>
      </c>
      <c r="B955" t="str">
        <f>"Bldg IRN"</f>
        <v>Bldg IRN</v>
      </c>
      <c r="C955" t="s">
        <v>41</v>
      </c>
      <c r="D955" t="s">
        <v>3</v>
      </c>
      <c r="E955" t="s">
        <v>80</v>
      </c>
      <c r="F955" t="s">
        <v>81</v>
      </c>
      <c r="G955" t="s">
        <v>82</v>
      </c>
      <c r="H955" t="s">
        <v>83</v>
      </c>
      <c r="I955" t="str">
        <f>"Trad IRN"</f>
        <v>Trad IRN</v>
      </c>
      <c r="J955" t="s">
        <v>43</v>
      </c>
      <c r="K955" t="s">
        <v>44</v>
      </c>
      <c r="L955" t="s">
        <v>45</v>
      </c>
      <c r="M955" t="s">
        <v>46</v>
      </c>
      <c r="N955" t="str">
        <f t="shared" si="96"/>
        <v>08/18/2022</v>
      </c>
      <c r="O955" t="str">
        <f>"12/31/2500"</f>
        <v>12/31/2500</v>
      </c>
      <c r="P955">
        <v>1</v>
      </c>
      <c r="Q955">
        <v>1</v>
      </c>
      <c r="S955">
        <v>0</v>
      </c>
      <c r="T955">
        <v>1</v>
      </c>
      <c r="U955">
        <v>0</v>
      </c>
      <c r="V955" t="str">
        <f>"Trad IRN"</f>
        <v>Trad IRN</v>
      </c>
      <c r="W955">
        <v>100</v>
      </c>
      <c r="X955" t="s">
        <v>47</v>
      </c>
      <c r="Z955" t="s">
        <v>47</v>
      </c>
      <c r="AB955" t="str">
        <f>"03"</f>
        <v>03</v>
      </c>
      <c r="AC955" t="s">
        <v>48</v>
      </c>
      <c r="AD955" t="s">
        <v>49</v>
      </c>
      <c r="AE955" t="s">
        <v>55</v>
      </c>
      <c r="AF955">
        <v>0</v>
      </c>
      <c r="AG955" t="s">
        <v>56</v>
      </c>
      <c r="AH955" t="str">
        <f>"Trad IRN"</f>
        <v>Trad IRN</v>
      </c>
      <c r="AI955" t="str">
        <f>"Bldg IRN"</f>
        <v>Bldg IRN</v>
      </c>
      <c r="AJ955" t="s">
        <v>48</v>
      </c>
      <c r="AK955" t="s">
        <v>48</v>
      </c>
      <c r="AL955" t="s">
        <v>53</v>
      </c>
      <c r="AM955">
        <v>1113.0999999999999</v>
      </c>
      <c r="AN955">
        <v>1113.0999999999999</v>
      </c>
      <c r="AO955">
        <v>15</v>
      </c>
    </row>
    <row r="956" spans="1:41" x14ac:dyDescent="0.3">
      <c r="A956" t="str">
        <f>"Trad IRN"</f>
        <v>Trad IRN</v>
      </c>
      <c r="B956" t="str">
        <f>"Bldg IRN"</f>
        <v>Bldg IRN</v>
      </c>
      <c r="C956" t="s">
        <v>41</v>
      </c>
      <c r="D956" t="s">
        <v>3</v>
      </c>
      <c r="E956" t="s">
        <v>80</v>
      </c>
      <c r="F956" t="s">
        <v>81</v>
      </c>
      <c r="G956" t="s">
        <v>82</v>
      </c>
      <c r="H956" t="s">
        <v>83</v>
      </c>
      <c r="I956" t="str">
        <f>"Trad IRN"</f>
        <v>Trad IRN</v>
      </c>
      <c r="J956" t="s">
        <v>43</v>
      </c>
      <c r="K956" t="s">
        <v>44</v>
      </c>
      <c r="L956" t="s">
        <v>45</v>
      </c>
      <c r="M956" t="s">
        <v>46</v>
      </c>
      <c r="N956" t="str">
        <f t="shared" si="96"/>
        <v>08/18/2022</v>
      </c>
      <c r="O956" t="str">
        <f>"01/20/2023"</f>
        <v>01/20/2023</v>
      </c>
      <c r="P956">
        <v>0.53858600000000001</v>
      </c>
      <c r="Q956">
        <v>0.53858600000000001</v>
      </c>
      <c r="S956">
        <v>0</v>
      </c>
      <c r="T956">
        <v>0.53858600000000001</v>
      </c>
      <c r="U956">
        <v>0</v>
      </c>
      <c r="V956" t="str">
        <f>"Trad IRN"</f>
        <v>Trad IRN</v>
      </c>
      <c r="W956">
        <v>100</v>
      </c>
      <c r="X956" t="s">
        <v>47</v>
      </c>
      <c r="Z956" t="s">
        <v>47</v>
      </c>
      <c r="AB956" t="str">
        <f>"05"</f>
        <v>05</v>
      </c>
      <c r="AC956" t="s">
        <v>48</v>
      </c>
      <c r="AD956" t="s">
        <v>49</v>
      </c>
      <c r="AE956" t="s">
        <v>55</v>
      </c>
      <c r="AF956">
        <v>0</v>
      </c>
      <c r="AG956" t="s">
        <v>56</v>
      </c>
      <c r="AH956" t="str">
        <f>"Trad IRN"</f>
        <v>Trad IRN</v>
      </c>
      <c r="AI956" t="str">
        <f>"Bldg IRN"</f>
        <v>Bldg IRN</v>
      </c>
      <c r="AJ956" t="s">
        <v>48</v>
      </c>
      <c r="AK956" t="s">
        <v>48</v>
      </c>
      <c r="AL956" t="s">
        <v>53</v>
      </c>
      <c r="AM956">
        <v>599.5</v>
      </c>
      <c r="AN956">
        <v>1113.0999999999999</v>
      </c>
      <c r="AO956">
        <v>15</v>
      </c>
    </row>
    <row r="957" spans="1:41" x14ac:dyDescent="0.3">
      <c r="A957" t="str">
        <f>"Trad IRN"</f>
        <v>Trad IRN</v>
      </c>
      <c r="B957" t="str">
        <f>"Bldg IRN"</f>
        <v>Bldg IRN</v>
      </c>
      <c r="C957" t="s">
        <v>41</v>
      </c>
      <c r="D957" t="s">
        <v>3</v>
      </c>
      <c r="E957" t="s">
        <v>80</v>
      </c>
      <c r="F957" t="s">
        <v>81</v>
      </c>
      <c r="G957" t="s">
        <v>82</v>
      </c>
      <c r="H957" t="s">
        <v>83</v>
      </c>
      <c r="I957" t="str">
        <f>"Trad IRN"</f>
        <v>Trad IRN</v>
      </c>
      <c r="J957" t="s">
        <v>43</v>
      </c>
      <c r="K957" t="s">
        <v>44</v>
      </c>
      <c r="L957" t="s">
        <v>45</v>
      </c>
      <c r="M957" t="s">
        <v>46</v>
      </c>
      <c r="N957" t="str">
        <f t="shared" si="96"/>
        <v>08/18/2022</v>
      </c>
      <c r="O957" t="str">
        <f t="shared" ref="O957:O978" si="97">"12/31/2500"</f>
        <v>12/31/2500</v>
      </c>
      <c r="P957">
        <v>1</v>
      </c>
      <c r="Q957">
        <v>1</v>
      </c>
      <c r="S957">
        <v>1</v>
      </c>
      <c r="T957">
        <v>1</v>
      </c>
      <c r="U957">
        <v>0</v>
      </c>
      <c r="V957" t="str">
        <f>"Trad IRN"</f>
        <v>Trad IRN</v>
      </c>
      <c r="W957">
        <v>100</v>
      </c>
      <c r="X957" t="s">
        <v>47</v>
      </c>
      <c r="Z957" t="s">
        <v>47</v>
      </c>
      <c r="AB957" t="str">
        <f>"05"</f>
        <v>05</v>
      </c>
      <c r="AC957" t="s">
        <v>48</v>
      </c>
      <c r="AD957" t="s">
        <v>49</v>
      </c>
      <c r="AE957" t="s">
        <v>50</v>
      </c>
      <c r="AF957">
        <v>0</v>
      </c>
      <c r="AG957" t="s">
        <v>56</v>
      </c>
      <c r="AH957" t="str">
        <f>"Trad IRN"</f>
        <v>Trad IRN</v>
      </c>
      <c r="AI957" t="str">
        <f>"Bldg IRN"</f>
        <v>Bldg IRN</v>
      </c>
      <c r="AJ957" t="s">
        <v>48</v>
      </c>
      <c r="AK957" t="s">
        <v>48</v>
      </c>
      <c r="AL957" t="s">
        <v>53</v>
      </c>
      <c r="AM957">
        <v>1113.0999999999999</v>
      </c>
      <c r="AN957">
        <v>1113.0999999999999</v>
      </c>
      <c r="AO957">
        <v>15</v>
      </c>
    </row>
    <row r="958" spans="1:41" x14ac:dyDescent="0.3">
      <c r="A958" t="str">
        <f>"Trad IRN"</f>
        <v>Trad IRN</v>
      </c>
      <c r="B958" t="str">
        <f>"Bldg IRN"</f>
        <v>Bldg IRN</v>
      </c>
      <c r="C958" t="s">
        <v>41</v>
      </c>
      <c r="D958" t="s">
        <v>3</v>
      </c>
      <c r="E958" t="s">
        <v>80</v>
      </c>
      <c r="F958" t="s">
        <v>81</v>
      </c>
      <c r="G958" t="s">
        <v>82</v>
      </c>
      <c r="H958" t="s">
        <v>83</v>
      </c>
      <c r="I958" t="str">
        <f>"Trad IRN"</f>
        <v>Trad IRN</v>
      </c>
      <c r="J958" t="s">
        <v>43</v>
      </c>
      <c r="K958" t="s">
        <v>44</v>
      </c>
      <c r="L958" t="s">
        <v>45</v>
      </c>
      <c r="M958" t="s">
        <v>46</v>
      </c>
      <c r="N958" t="str">
        <f t="shared" si="96"/>
        <v>08/18/2022</v>
      </c>
      <c r="O958" t="str">
        <f t="shared" si="97"/>
        <v>12/31/2500</v>
      </c>
      <c r="P958">
        <v>1</v>
      </c>
      <c r="Q958">
        <v>1</v>
      </c>
      <c r="S958">
        <v>0</v>
      </c>
      <c r="T958">
        <v>1</v>
      </c>
      <c r="U958">
        <v>0</v>
      </c>
      <c r="V958" t="str">
        <f>"Trad IRN"</f>
        <v>Trad IRN</v>
      </c>
      <c r="W958">
        <v>100</v>
      </c>
      <c r="X958" t="s">
        <v>47</v>
      </c>
      <c r="Z958" t="s">
        <v>47</v>
      </c>
      <c r="AB958" t="str">
        <f>"02"</f>
        <v>02</v>
      </c>
      <c r="AC958" t="s">
        <v>48</v>
      </c>
      <c r="AD958" t="s">
        <v>49</v>
      </c>
      <c r="AE958" t="s">
        <v>50</v>
      </c>
      <c r="AF958">
        <v>0</v>
      </c>
      <c r="AG958" t="s">
        <v>56</v>
      </c>
      <c r="AH958" t="str">
        <f>"Trad IRN"</f>
        <v>Trad IRN</v>
      </c>
      <c r="AI958" t="str">
        <f>"Bldg IRN"</f>
        <v>Bldg IRN</v>
      </c>
      <c r="AJ958" t="s">
        <v>48</v>
      </c>
      <c r="AK958" t="s">
        <v>48</v>
      </c>
      <c r="AL958" t="s">
        <v>53</v>
      </c>
      <c r="AM958">
        <v>1113.0999999999999</v>
      </c>
      <c r="AN958">
        <v>1113.0999999999999</v>
      </c>
      <c r="AO958">
        <v>15</v>
      </c>
    </row>
    <row r="959" spans="1:41" x14ac:dyDescent="0.3">
      <c r="A959" t="str">
        <f>"Trad IRN"</f>
        <v>Trad IRN</v>
      </c>
      <c r="B959" t="str">
        <f>"Bldg IRN"</f>
        <v>Bldg IRN</v>
      </c>
      <c r="C959" t="s">
        <v>41</v>
      </c>
      <c r="D959" t="s">
        <v>3</v>
      </c>
      <c r="E959" t="s">
        <v>80</v>
      </c>
      <c r="F959" t="s">
        <v>81</v>
      </c>
      <c r="G959" t="s">
        <v>82</v>
      </c>
      <c r="H959" t="s">
        <v>83</v>
      </c>
      <c r="I959" t="str">
        <f>"Trad IRN"</f>
        <v>Trad IRN</v>
      </c>
      <c r="J959" t="s">
        <v>43</v>
      </c>
      <c r="K959" t="s">
        <v>44</v>
      </c>
      <c r="L959" t="s">
        <v>45</v>
      </c>
      <c r="M959" t="s">
        <v>46</v>
      </c>
      <c r="N959" t="str">
        <f t="shared" si="96"/>
        <v>08/18/2022</v>
      </c>
      <c r="O959" t="str">
        <f t="shared" si="97"/>
        <v>12/31/2500</v>
      </c>
      <c r="P959">
        <v>1</v>
      </c>
      <c r="Q959">
        <v>1</v>
      </c>
      <c r="S959">
        <v>1</v>
      </c>
      <c r="T959">
        <v>1</v>
      </c>
      <c r="U959">
        <v>0</v>
      </c>
      <c r="V959" t="str">
        <f>"Trad IRN"</f>
        <v>Trad IRN</v>
      </c>
      <c r="W959">
        <v>100</v>
      </c>
      <c r="X959" t="s">
        <v>47</v>
      </c>
      <c r="Z959" t="s">
        <v>47</v>
      </c>
      <c r="AB959" t="str">
        <f>"03"</f>
        <v>03</v>
      </c>
      <c r="AC959" t="s">
        <v>48</v>
      </c>
      <c r="AD959" t="s">
        <v>49</v>
      </c>
      <c r="AE959" t="s">
        <v>50</v>
      </c>
      <c r="AF959">
        <v>0</v>
      </c>
      <c r="AG959" t="s">
        <v>56</v>
      </c>
      <c r="AH959" t="str">
        <f>"Trad IRN"</f>
        <v>Trad IRN</v>
      </c>
      <c r="AI959" t="str">
        <f>"Bldg IRN"</f>
        <v>Bldg IRN</v>
      </c>
      <c r="AJ959" t="s">
        <v>48</v>
      </c>
      <c r="AK959" t="s">
        <v>48</v>
      </c>
      <c r="AL959" t="s">
        <v>53</v>
      </c>
      <c r="AM959">
        <v>1113.0999999999999</v>
      </c>
      <c r="AN959">
        <v>1113.0999999999999</v>
      </c>
      <c r="AO959">
        <v>15</v>
      </c>
    </row>
    <row r="960" spans="1:41" x14ac:dyDescent="0.3">
      <c r="A960" t="str">
        <f>"Trad IRN"</f>
        <v>Trad IRN</v>
      </c>
      <c r="B960" t="str">
        <f>"Bldg IRN"</f>
        <v>Bldg IRN</v>
      </c>
      <c r="C960" t="s">
        <v>41</v>
      </c>
      <c r="D960" t="s">
        <v>3</v>
      </c>
      <c r="E960" t="s">
        <v>80</v>
      </c>
      <c r="F960" t="s">
        <v>81</v>
      </c>
      <c r="G960" t="s">
        <v>82</v>
      </c>
      <c r="H960" t="s">
        <v>83</v>
      </c>
      <c r="I960" t="str">
        <f>"Trad IRN"</f>
        <v>Trad IRN</v>
      </c>
      <c r="J960" t="s">
        <v>43</v>
      </c>
      <c r="K960" t="s">
        <v>44</v>
      </c>
      <c r="L960" t="s">
        <v>45</v>
      </c>
      <c r="M960" t="s">
        <v>46</v>
      </c>
      <c r="N960" t="str">
        <f t="shared" si="96"/>
        <v>08/18/2022</v>
      </c>
      <c r="O960" t="str">
        <f t="shared" si="97"/>
        <v>12/31/2500</v>
      </c>
      <c r="P960">
        <v>1</v>
      </c>
      <c r="Q960">
        <v>1</v>
      </c>
      <c r="S960">
        <v>0</v>
      </c>
      <c r="T960">
        <v>1</v>
      </c>
      <c r="U960">
        <v>0</v>
      </c>
      <c r="V960" t="str">
        <f>"Trad IRN"</f>
        <v>Trad IRN</v>
      </c>
      <c r="W960">
        <v>100</v>
      </c>
      <c r="X960" t="s">
        <v>47</v>
      </c>
      <c r="Z960" t="s">
        <v>47</v>
      </c>
      <c r="AB960" t="str">
        <f>"01"</f>
        <v>01</v>
      </c>
      <c r="AC960" t="s">
        <v>48</v>
      </c>
      <c r="AD960" t="s">
        <v>49</v>
      </c>
      <c r="AE960" t="s">
        <v>50</v>
      </c>
      <c r="AF960">
        <v>0</v>
      </c>
      <c r="AG960" t="s">
        <v>56</v>
      </c>
      <c r="AH960" t="str">
        <f>"Trad IRN"</f>
        <v>Trad IRN</v>
      </c>
      <c r="AI960" t="str">
        <f>"Bldg IRN"</f>
        <v>Bldg IRN</v>
      </c>
      <c r="AJ960" t="s">
        <v>48</v>
      </c>
      <c r="AK960" t="s">
        <v>48</v>
      </c>
      <c r="AL960" t="s">
        <v>53</v>
      </c>
      <c r="AM960">
        <v>1113.0999999999999</v>
      </c>
      <c r="AN960">
        <v>1113.0999999999999</v>
      </c>
      <c r="AO960">
        <v>15</v>
      </c>
    </row>
    <row r="961" spans="1:41" x14ac:dyDescent="0.3">
      <c r="A961" t="str">
        <f>"Trad IRN"</f>
        <v>Trad IRN</v>
      </c>
      <c r="B961" t="str">
        <f>"Bldg IRN"</f>
        <v>Bldg IRN</v>
      </c>
      <c r="C961" t="s">
        <v>41</v>
      </c>
      <c r="D961" t="s">
        <v>3</v>
      </c>
      <c r="E961" t="s">
        <v>80</v>
      </c>
      <c r="F961" t="s">
        <v>81</v>
      </c>
      <c r="G961" t="s">
        <v>82</v>
      </c>
      <c r="H961" t="s">
        <v>83</v>
      </c>
      <c r="I961" t="str">
        <f>"Trad IRN"</f>
        <v>Trad IRN</v>
      </c>
      <c r="J961" t="s">
        <v>43</v>
      </c>
      <c r="K961" t="s">
        <v>44</v>
      </c>
      <c r="L961" t="s">
        <v>45</v>
      </c>
      <c r="M961" t="s">
        <v>46</v>
      </c>
      <c r="N961" t="str">
        <f t="shared" si="96"/>
        <v>08/18/2022</v>
      </c>
      <c r="O961" t="str">
        <f t="shared" si="97"/>
        <v>12/31/2500</v>
      </c>
      <c r="P961">
        <v>1</v>
      </c>
      <c r="Q961">
        <v>1</v>
      </c>
      <c r="S961">
        <v>0</v>
      </c>
      <c r="T961">
        <v>1</v>
      </c>
      <c r="U961">
        <v>0</v>
      </c>
      <c r="V961" t="str">
        <f>"Trad IRN"</f>
        <v>Trad IRN</v>
      </c>
      <c r="W961">
        <v>100</v>
      </c>
      <c r="X961" t="s">
        <v>47</v>
      </c>
      <c r="Z961" t="s">
        <v>47</v>
      </c>
      <c r="AB961" t="str">
        <f>"05"</f>
        <v>05</v>
      </c>
      <c r="AC961" t="s">
        <v>48</v>
      </c>
      <c r="AD961" t="s">
        <v>49</v>
      </c>
      <c r="AE961" t="s">
        <v>55</v>
      </c>
      <c r="AF961">
        <v>1</v>
      </c>
      <c r="AG961" t="s">
        <v>56</v>
      </c>
      <c r="AH961" t="str">
        <f>"Trad IRN"</f>
        <v>Trad IRN</v>
      </c>
      <c r="AI961" t="str">
        <f>"Bldg IRN"</f>
        <v>Bldg IRN</v>
      </c>
      <c r="AJ961" t="s">
        <v>48</v>
      </c>
      <c r="AK961" t="s">
        <v>48</v>
      </c>
      <c r="AL961" t="s">
        <v>53</v>
      </c>
      <c r="AM961">
        <v>1113.0999999999999</v>
      </c>
      <c r="AN961">
        <v>1113.0999999999999</v>
      </c>
      <c r="AO961">
        <v>15</v>
      </c>
    </row>
    <row r="962" spans="1:41" x14ac:dyDescent="0.3">
      <c r="A962" t="str">
        <f>"Trad IRN"</f>
        <v>Trad IRN</v>
      </c>
      <c r="B962" t="str">
        <f>"Bldg IRN"</f>
        <v>Bldg IRN</v>
      </c>
      <c r="C962" t="s">
        <v>41</v>
      </c>
      <c r="D962" t="s">
        <v>3</v>
      </c>
      <c r="E962" t="s">
        <v>80</v>
      </c>
      <c r="F962" t="s">
        <v>81</v>
      </c>
      <c r="G962" t="s">
        <v>82</v>
      </c>
      <c r="H962" t="s">
        <v>83</v>
      </c>
      <c r="I962" t="str">
        <f>"Trad IRN"</f>
        <v>Trad IRN</v>
      </c>
      <c r="J962" t="s">
        <v>43</v>
      </c>
      <c r="K962" t="s">
        <v>44</v>
      </c>
      <c r="L962" t="s">
        <v>45</v>
      </c>
      <c r="M962" t="s">
        <v>46</v>
      </c>
      <c r="N962" t="str">
        <f t="shared" si="96"/>
        <v>08/18/2022</v>
      </c>
      <c r="O962" t="str">
        <f t="shared" si="97"/>
        <v>12/31/2500</v>
      </c>
      <c r="P962">
        <v>1</v>
      </c>
      <c r="Q962">
        <v>1</v>
      </c>
      <c r="R962">
        <v>1</v>
      </c>
      <c r="S962">
        <v>0</v>
      </c>
      <c r="T962">
        <v>1</v>
      </c>
      <c r="U962">
        <v>0</v>
      </c>
      <c r="V962" t="str">
        <f>"Trad IRN"</f>
        <v>Trad IRN</v>
      </c>
      <c r="W962">
        <v>100</v>
      </c>
      <c r="X962" t="s">
        <v>47</v>
      </c>
      <c r="Z962" t="s">
        <v>47</v>
      </c>
      <c r="AB962" t="str">
        <f>"03"</f>
        <v>03</v>
      </c>
      <c r="AC962" t="str">
        <f>"15"</f>
        <v>15</v>
      </c>
      <c r="AD962" t="str">
        <f>"2"</f>
        <v>2</v>
      </c>
      <c r="AE962" t="s">
        <v>50</v>
      </c>
      <c r="AF962">
        <v>0</v>
      </c>
      <c r="AG962" t="s">
        <v>56</v>
      </c>
      <c r="AH962" t="str">
        <f>"Trad IRN"</f>
        <v>Trad IRN</v>
      </c>
      <c r="AI962" t="str">
        <f>"Bldg IRN"</f>
        <v>Bldg IRN</v>
      </c>
      <c r="AJ962" t="s">
        <v>48</v>
      </c>
      <c r="AK962" t="s">
        <v>48</v>
      </c>
      <c r="AL962" t="s">
        <v>53</v>
      </c>
      <c r="AM962">
        <v>1113.0999999999999</v>
      </c>
      <c r="AN962">
        <v>1113.0999999999999</v>
      </c>
      <c r="AO962">
        <v>15</v>
      </c>
    </row>
    <row r="963" spans="1:41" x14ac:dyDescent="0.3">
      <c r="A963" t="str">
        <f>"Trad IRN"</f>
        <v>Trad IRN</v>
      </c>
      <c r="B963" t="str">
        <f>"Bldg IRN"</f>
        <v>Bldg IRN</v>
      </c>
      <c r="C963" t="s">
        <v>41</v>
      </c>
      <c r="D963" t="s">
        <v>3</v>
      </c>
      <c r="E963" t="s">
        <v>80</v>
      </c>
      <c r="F963" t="s">
        <v>81</v>
      </c>
      <c r="G963" t="s">
        <v>82</v>
      </c>
      <c r="H963" t="s">
        <v>83</v>
      </c>
      <c r="I963" t="str">
        <f>"Trad IRN"</f>
        <v>Trad IRN</v>
      </c>
      <c r="J963" t="s">
        <v>43</v>
      </c>
      <c r="K963" t="s">
        <v>44</v>
      </c>
      <c r="L963" t="s">
        <v>45</v>
      </c>
      <c r="M963" t="s">
        <v>46</v>
      </c>
      <c r="N963" t="str">
        <f t="shared" si="96"/>
        <v>08/18/2022</v>
      </c>
      <c r="O963" t="str">
        <f t="shared" si="97"/>
        <v>12/31/2500</v>
      </c>
      <c r="P963">
        <v>1</v>
      </c>
      <c r="Q963">
        <v>1</v>
      </c>
      <c r="S963">
        <v>0</v>
      </c>
      <c r="T963">
        <v>1</v>
      </c>
      <c r="U963">
        <v>0</v>
      </c>
      <c r="V963" t="str">
        <f>"Trad IRN"</f>
        <v>Trad IRN</v>
      </c>
      <c r="W963">
        <v>100</v>
      </c>
      <c r="X963" t="s">
        <v>47</v>
      </c>
      <c r="Z963" t="s">
        <v>47</v>
      </c>
      <c r="AB963" t="str">
        <f>"05"</f>
        <v>05</v>
      </c>
      <c r="AC963" t="s">
        <v>48</v>
      </c>
      <c r="AD963" t="s">
        <v>49</v>
      </c>
      <c r="AE963" t="s">
        <v>50</v>
      </c>
      <c r="AF963">
        <v>0</v>
      </c>
      <c r="AG963" t="s">
        <v>56</v>
      </c>
      <c r="AH963" t="str">
        <f>"Trad IRN"</f>
        <v>Trad IRN</v>
      </c>
      <c r="AI963" t="str">
        <f>"Bldg IRN"</f>
        <v>Bldg IRN</v>
      </c>
      <c r="AJ963" t="s">
        <v>48</v>
      </c>
      <c r="AK963" t="s">
        <v>48</v>
      </c>
      <c r="AL963" t="s">
        <v>53</v>
      </c>
      <c r="AM963">
        <v>1113.0999999999999</v>
      </c>
      <c r="AN963">
        <v>1113.0999999999999</v>
      </c>
      <c r="AO963">
        <v>15</v>
      </c>
    </row>
    <row r="964" spans="1:41" x14ac:dyDescent="0.3">
      <c r="A964" t="str">
        <f>"Trad IRN"</f>
        <v>Trad IRN</v>
      </c>
      <c r="B964" t="str">
        <f>"Bldg IRN"</f>
        <v>Bldg IRN</v>
      </c>
      <c r="C964" t="s">
        <v>41</v>
      </c>
      <c r="D964" t="s">
        <v>3</v>
      </c>
      <c r="E964" t="s">
        <v>80</v>
      </c>
      <c r="F964" t="s">
        <v>81</v>
      </c>
      <c r="G964" t="s">
        <v>82</v>
      </c>
      <c r="H964" t="s">
        <v>83</v>
      </c>
      <c r="I964" t="str">
        <f>"Trad IRN"</f>
        <v>Trad IRN</v>
      </c>
      <c r="J964" t="s">
        <v>43</v>
      </c>
      <c r="K964" t="s">
        <v>44</v>
      </c>
      <c r="L964" t="s">
        <v>45</v>
      </c>
      <c r="M964" t="s">
        <v>46</v>
      </c>
      <c r="N964" t="str">
        <f t="shared" si="96"/>
        <v>08/18/2022</v>
      </c>
      <c r="O964" t="str">
        <f t="shared" si="97"/>
        <v>12/31/2500</v>
      </c>
      <c r="P964">
        <v>1</v>
      </c>
      <c r="Q964">
        <v>1</v>
      </c>
      <c r="S964">
        <v>0</v>
      </c>
      <c r="T964">
        <v>1</v>
      </c>
      <c r="U964">
        <v>0</v>
      </c>
      <c r="V964" t="str">
        <f>"Trad IRN"</f>
        <v>Trad IRN</v>
      </c>
      <c r="W964">
        <v>100</v>
      </c>
      <c r="X964" t="s">
        <v>47</v>
      </c>
      <c r="Z964" t="s">
        <v>47</v>
      </c>
      <c r="AB964" t="str">
        <f>"02"</f>
        <v>02</v>
      </c>
      <c r="AC964" t="s">
        <v>48</v>
      </c>
      <c r="AD964" t="s">
        <v>49</v>
      </c>
      <c r="AE964" t="s">
        <v>50</v>
      </c>
      <c r="AF964">
        <v>0</v>
      </c>
      <c r="AG964" t="s">
        <v>56</v>
      </c>
      <c r="AH964" t="str">
        <f>"Trad IRN"</f>
        <v>Trad IRN</v>
      </c>
      <c r="AI964" t="str">
        <f>"Bldg IRN"</f>
        <v>Bldg IRN</v>
      </c>
      <c r="AJ964" t="s">
        <v>48</v>
      </c>
      <c r="AK964" t="s">
        <v>48</v>
      </c>
      <c r="AL964" t="s">
        <v>53</v>
      </c>
      <c r="AM964">
        <v>1113.0999999999999</v>
      </c>
      <c r="AN964">
        <v>1113.0999999999999</v>
      </c>
      <c r="AO964">
        <v>15</v>
      </c>
    </row>
    <row r="965" spans="1:41" x14ac:dyDescent="0.3">
      <c r="A965" t="str">
        <f>"Trad IRN"</f>
        <v>Trad IRN</v>
      </c>
      <c r="B965" t="str">
        <f>"Bldg IRN"</f>
        <v>Bldg IRN</v>
      </c>
      <c r="C965" t="s">
        <v>41</v>
      </c>
      <c r="D965" t="s">
        <v>3</v>
      </c>
      <c r="E965" t="s">
        <v>80</v>
      </c>
      <c r="F965" t="s">
        <v>81</v>
      </c>
      <c r="G965" t="s">
        <v>82</v>
      </c>
      <c r="H965" t="s">
        <v>83</v>
      </c>
      <c r="I965" t="str">
        <f>"Trad IRN"</f>
        <v>Trad IRN</v>
      </c>
      <c r="J965" t="s">
        <v>43</v>
      </c>
      <c r="K965" t="s">
        <v>44</v>
      </c>
      <c r="L965" t="s">
        <v>45</v>
      </c>
      <c r="M965" t="s">
        <v>46</v>
      </c>
      <c r="N965" t="str">
        <f t="shared" si="96"/>
        <v>08/18/2022</v>
      </c>
      <c r="O965" t="str">
        <f t="shared" si="97"/>
        <v>12/31/2500</v>
      </c>
      <c r="P965">
        <v>1</v>
      </c>
      <c r="Q965">
        <v>1</v>
      </c>
      <c r="S965">
        <v>1</v>
      </c>
      <c r="T965">
        <v>1</v>
      </c>
      <c r="U965">
        <v>0</v>
      </c>
      <c r="V965" t="str">
        <f>"Trad IRN"</f>
        <v>Trad IRN</v>
      </c>
      <c r="W965">
        <v>100</v>
      </c>
      <c r="X965" t="s">
        <v>47</v>
      </c>
      <c r="Z965" t="s">
        <v>47</v>
      </c>
      <c r="AB965" t="str">
        <f>"04"</f>
        <v>04</v>
      </c>
      <c r="AC965" t="s">
        <v>48</v>
      </c>
      <c r="AD965" t="s">
        <v>49</v>
      </c>
      <c r="AE965" t="s">
        <v>50</v>
      </c>
      <c r="AF965">
        <v>0</v>
      </c>
      <c r="AG965" t="s">
        <v>56</v>
      </c>
      <c r="AH965" t="str">
        <f>"Trad IRN"</f>
        <v>Trad IRN</v>
      </c>
      <c r="AI965" t="str">
        <f>"Bldg IRN"</f>
        <v>Bldg IRN</v>
      </c>
      <c r="AJ965" t="s">
        <v>48</v>
      </c>
      <c r="AK965" t="s">
        <v>48</v>
      </c>
      <c r="AL965" t="s">
        <v>53</v>
      </c>
      <c r="AM965">
        <v>1113.0999999999999</v>
      </c>
      <c r="AN965">
        <v>1113.0999999999999</v>
      </c>
      <c r="AO965">
        <v>15</v>
      </c>
    </row>
    <row r="966" spans="1:41" x14ac:dyDescent="0.3">
      <c r="A966" t="str">
        <f>"Trad IRN"</f>
        <v>Trad IRN</v>
      </c>
      <c r="B966" t="str">
        <f>"Bldg IRN"</f>
        <v>Bldg IRN</v>
      </c>
      <c r="C966" t="s">
        <v>41</v>
      </c>
      <c r="D966" t="s">
        <v>3</v>
      </c>
      <c r="E966" t="s">
        <v>80</v>
      </c>
      <c r="F966" t="s">
        <v>81</v>
      </c>
      <c r="G966" t="s">
        <v>82</v>
      </c>
      <c r="H966" t="s">
        <v>83</v>
      </c>
      <c r="I966" t="str">
        <f>"Trad IRN"</f>
        <v>Trad IRN</v>
      </c>
      <c r="J966" t="s">
        <v>43</v>
      </c>
      <c r="K966" t="s">
        <v>44</v>
      </c>
      <c r="L966" t="s">
        <v>45</v>
      </c>
      <c r="M966" t="s">
        <v>46</v>
      </c>
      <c r="N966" t="str">
        <f t="shared" si="96"/>
        <v>08/18/2022</v>
      </c>
      <c r="O966" t="str">
        <f t="shared" si="97"/>
        <v>12/31/2500</v>
      </c>
      <c r="P966">
        <v>1</v>
      </c>
      <c r="Q966">
        <v>1</v>
      </c>
      <c r="S966">
        <v>0</v>
      </c>
      <c r="T966">
        <v>1</v>
      </c>
      <c r="U966">
        <v>0</v>
      </c>
      <c r="V966" t="str">
        <f>"Trad IRN"</f>
        <v>Trad IRN</v>
      </c>
      <c r="W966">
        <v>100</v>
      </c>
      <c r="X966" t="s">
        <v>47</v>
      </c>
      <c r="Z966" t="s">
        <v>47</v>
      </c>
      <c r="AB966" t="s">
        <v>57</v>
      </c>
      <c r="AC966" t="s">
        <v>48</v>
      </c>
      <c r="AD966" t="s">
        <v>49</v>
      </c>
      <c r="AE966" t="s">
        <v>50</v>
      </c>
      <c r="AF966">
        <v>0</v>
      </c>
      <c r="AG966" t="s">
        <v>56</v>
      </c>
      <c r="AH966" t="str">
        <f>"Trad IRN"</f>
        <v>Trad IRN</v>
      </c>
      <c r="AI966" t="str">
        <f>"Bldg IRN"</f>
        <v>Bldg IRN</v>
      </c>
      <c r="AJ966" t="s">
        <v>48</v>
      </c>
      <c r="AK966" t="s">
        <v>48</v>
      </c>
      <c r="AL966" t="s">
        <v>53</v>
      </c>
      <c r="AM966">
        <v>1113.0999999999999</v>
      </c>
      <c r="AN966">
        <v>1113.0999999999999</v>
      </c>
      <c r="AO966">
        <v>15</v>
      </c>
    </row>
    <row r="967" spans="1:41" x14ac:dyDescent="0.3">
      <c r="A967" t="str">
        <f>"Trad IRN"</f>
        <v>Trad IRN</v>
      </c>
      <c r="B967" t="str">
        <f>"Bldg IRN"</f>
        <v>Bldg IRN</v>
      </c>
      <c r="C967" t="s">
        <v>41</v>
      </c>
      <c r="D967" t="s">
        <v>3</v>
      </c>
      <c r="E967" t="s">
        <v>80</v>
      </c>
      <c r="F967" t="s">
        <v>81</v>
      </c>
      <c r="G967" t="s">
        <v>82</v>
      </c>
      <c r="H967" t="s">
        <v>83</v>
      </c>
      <c r="I967" t="str">
        <f>"Trad IRN"</f>
        <v>Trad IRN</v>
      </c>
      <c r="J967" t="s">
        <v>43</v>
      </c>
      <c r="K967" t="s">
        <v>44</v>
      </c>
      <c r="L967" t="s">
        <v>45</v>
      </c>
      <c r="M967" t="s">
        <v>46</v>
      </c>
      <c r="N967" t="str">
        <f t="shared" si="96"/>
        <v>08/18/2022</v>
      </c>
      <c r="O967" t="str">
        <f t="shared" si="97"/>
        <v>12/31/2500</v>
      </c>
      <c r="P967">
        <v>1</v>
      </c>
      <c r="Q967">
        <v>1</v>
      </c>
      <c r="S967">
        <v>0</v>
      </c>
      <c r="T967">
        <v>1</v>
      </c>
      <c r="U967">
        <v>0</v>
      </c>
      <c r="V967" t="str">
        <f>"Trad IRN"</f>
        <v>Trad IRN</v>
      </c>
      <c r="W967">
        <v>100</v>
      </c>
      <c r="X967" t="s">
        <v>47</v>
      </c>
      <c r="Z967" t="s">
        <v>47</v>
      </c>
      <c r="AB967" t="str">
        <f>"04"</f>
        <v>04</v>
      </c>
      <c r="AC967" t="s">
        <v>48</v>
      </c>
      <c r="AD967" t="s">
        <v>49</v>
      </c>
      <c r="AE967" t="s">
        <v>50</v>
      </c>
      <c r="AF967">
        <v>0</v>
      </c>
      <c r="AG967" t="s">
        <v>56</v>
      </c>
      <c r="AH967" t="str">
        <f>"Trad IRN"</f>
        <v>Trad IRN</v>
      </c>
      <c r="AI967" t="str">
        <f>"Bldg IRN"</f>
        <v>Bldg IRN</v>
      </c>
      <c r="AJ967" t="s">
        <v>48</v>
      </c>
      <c r="AK967" t="s">
        <v>48</v>
      </c>
      <c r="AL967" t="s">
        <v>53</v>
      </c>
      <c r="AM967">
        <v>1113.0999999999999</v>
      </c>
      <c r="AN967">
        <v>1113.0999999999999</v>
      </c>
      <c r="AO967">
        <v>15</v>
      </c>
    </row>
    <row r="968" spans="1:41" x14ac:dyDescent="0.3">
      <c r="A968" t="str">
        <f>"Trad IRN"</f>
        <v>Trad IRN</v>
      </c>
      <c r="B968" t="str">
        <f>"Bldg IRN"</f>
        <v>Bldg IRN</v>
      </c>
      <c r="C968" t="s">
        <v>41</v>
      </c>
      <c r="D968" t="s">
        <v>3</v>
      </c>
      <c r="E968" t="s">
        <v>80</v>
      </c>
      <c r="F968" t="s">
        <v>81</v>
      </c>
      <c r="G968" t="s">
        <v>82</v>
      </c>
      <c r="H968" t="s">
        <v>83</v>
      </c>
      <c r="I968" t="str">
        <f>"Trad IRN"</f>
        <v>Trad IRN</v>
      </c>
      <c r="J968" t="s">
        <v>43</v>
      </c>
      <c r="K968" t="s">
        <v>44</v>
      </c>
      <c r="L968" t="s">
        <v>45</v>
      </c>
      <c r="M968" t="s">
        <v>46</v>
      </c>
      <c r="N968" t="str">
        <f t="shared" si="96"/>
        <v>08/18/2022</v>
      </c>
      <c r="O968" t="str">
        <f t="shared" si="97"/>
        <v>12/31/2500</v>
      </c>
      <c r="P968">
        <v>1</v>
      </c>
      <c r="Q968">
        <v>1</v>
      </c>
      <c r="S968">
        <v>0</v>
      </c>
      <c r="T968">
        <v>1</v>
      </c>
      <c r="U968">
        <v>0</v>
      </c>
      <c r="V968" t="str">
        <f>"Trad IRN"</f>
        <v>Trad IRN</v>
      </c>
      <c r="W968">
        <v>100</v>
      </c>
      <c r="X968" t="s">
        <v>47</v>
      </c>
      <c r="Z968" t="s">
        <v>47</v>
      </c>
      <c r="AB968" t="str">
        <f>"04"</f>
        <v>04</v>
      </c>
      <c r="AC968" t="s">
        <v>48</v>
      </c>
      <c r="AD968" t="s">
        <v>49</v>
      </c>
      <c r="AE968" t="s">
        <v>50</v>
      </c>
      <c r="AF968">
        <v>0</v>
      </c>
      <c r="AG968" t="s">
        <v>56</v>
      </c>
      <c r="AH968" t="str">
        <f>"Trad IRN"</f>
        <v>Trad IRN</v>
      </c>
      <c r="AI968" t="str">
        <f>"Bldg IRN"</f>
        <v>Bldg IRN</v>
      </c>
      <c r="AJ968" t="s">
        <v>48</v>
      </c>
      <c r="AK968" t="s">
        <v>48</v>
      </c>
      <c r="AL968" t="s">
        <v>53</v>
      </c>
      <c r="AM968">
        <v>1113.0999999999999</v>
      </c>
      <c r="AN968">
        <v>1113.0999999999999</v>
      </c>
      <c r="AO968">
        <v>15</v>
      </c>
    </row>
    <row r="969" spans="1:41" x14ac:dyDescent="0.3">
      <c r="A969" t="str">
        <f>"Trad IRN"</f>
        <v>Trad IRN</v>
      </c>
      <c r="B969" t="str">
        <f>"Bldg IRN"</f>
        <v>Bldg IRN</v>
      </c>
      <c r="C969" t="s">
        <v>41</v>
      </c>
      <c r="D969" t="s">
        <v>3</v>
      </c>
      <c r="E969" t="s">
        <v>80</v>
      </c>
      <c r="F969" t="s">
        <v>81</v>
      </c>
      <c r="G969" t="s">
        <v>82</v>
      </c>
      <c r="H969" t="s">
        <v>83</v>
      </c>
      <c r="I969" t="str">
        <f>"Trad IRN"</f>
        <v>Trad IRN</v>
      </c>
      <c r="J969" t="s">
        <v>43</v>
      </c>
      <c r="K969" t="s">
        <v>44</v>
      </c>
      <c r="L969" t="s">
        <v>45</v>
      </c>
      <c r="M969" t="s">
        <v>46</v>
      </c>
      <c r="N969" t="str">
        <f t="shared" si="96"/>
        <v>08/18/2022</v>
      </c>
      <c r="O969" t="str">
        <f t="shared" si="97"/>
        <v>12/31/2500</v>
      </c>
      <c r="P969">
        <v>1</v>
      </c>
      <c r="Q969">
        <v>1</v>
      </c>
      <c r="S969">
        <v>0</v>
      </c>
      <c r="T969">
        <v>1</v>
      </c>
      <c r="U969">
        <v>0</v>
      </c>
      <c r="V969" t="str">
        <f>"Trad IRN"</f>
        <v>Trad IRN</v>
      </c>
      <c r="W969">
        <v>100</v>
      </c>
      <c r="X969" t="s">
        <v>47</v>
      </c>
      <c r="Z969" t="s">
        <v>47</v>
      </c>
      <c r="AB969" t="str">
        <f>"02"</f>
        <v>02</v>
      </c>
      <c r="AC969" t="s">
        <v>48</v>
      </c>
      <c r="AD969" t="s">
        <v>49</v>
      </c>
      <c r="AE969" t="s">
        <v>50</v>
      </c>
      <c r="AF969">
        <v>0</v>
      </c>
      <c r="AG969" t="s">
        <v>56</v>
      </c>
      <c r="AH969" t="str">
        <f>"Trad IRN"</f>
        <v>Trad IRN</v>
      </c>
      <c r="AI969" t="str">
        <f>"Bldg IRN"</f>
        <v>Bldg IRN</v>
      </c>
      <c r="AJ969" t="s">
        <v>48</v>
      </c>
      <c r="AK969" t="s">
        <v>48</v>
      </c>
      <c r="AL969" t="s">
        <v>53</v>
      </c>
      <c r="AM969">
        <v>1113.0999999999999</v>
      </c>
      <c r="AN969">
        <v>1113.0999999999999</v>
      </c>
      <c r="AO969">
        <v>15</v>
      </c>
    </row>
    <row r="970" spans="1:41" x14ac:dyDescent="0.3">
      <c r="A970" t="str">
        <f>"Trad IRN"</f>
        <v>Trad IRN</v>
      </c>
      <c r="B970" t="str">
        <f>"Bldg IRN"</f>
        <v>Bldg IRN</v>
      </c>
      <c r="C970" t="s">
        <v>41</v>
      </c>
      <c r="D970" t="s">
        <v>3</v>
      </c>
      <c r="E970" t="s">
        <v>80</v>
      </c>
      <c r="F970" t="s">
        <v>81</v>
      </c>
      <c r="G970" t="s">
        <v>82</v>
      </c>
      <c r="H970" t="s">
        <v>83</v>
      </c>
      <c r="I970" t="str">
        <f>"Trad IRN"</f>
        <v>Trad IRN</v>
      </c>
      <c r="J970" t="s">
        <v>43</v>
      </c>
      <c r="K970" t="s">
        <v>44</v>
      </c>
      <c r="L970" t="s">
        <v>45</v>
      </c>
      <c r="M970" t="s">
        <v>46</v>
      </c>
      <c r="N970" t="str">
        <f t="shared" si="96"/>
        <v>08/18/2022</v>
      </c>
      <c r="O970" t="str">
        <f t="shared" si="97"/>
        <v>12/31/2500</v>
      </c>
      <c r="P970">
        <v>1</v>
      </c>
      <c r="Q970">
        <v>1</v>
      </c>
      <c r="S970">
        <v>0</v>
      </c>
      <c r="T970">
        <v>1</v>
      </c>
      <c r="U970">
        <v>0</v>
      </c>
      <c r="V970" t="str">
        <f>"Trad IRN"</f>
        <v>Trad IRN</v>
      </c>
      <c r="W970">
        <v>100</v>
      </c>
      <c r="X970" t="s">
        <v>47</v>
      </c>
      <c r="Z970" t="s">
        <v>47</v>
      </c>
      <c r="AB970" t="str">
        <f>"03"</f>
        <v>03</v>
      </c>
      <c r="AC970" t="s">
        <v>48</v>
      </c>
      <c r="AD970" t="s">
        <v>49</v>
      </c>
      <c r="AE970" t="s">
        <v>50</v>
      </c>
      <c r="AF970">
        <v>0</v>
      </c>
      <c r="AG970" t="s">
        <v>56</v>
      </c>
      <c r="AH970" t="str">
        <f>"Trad IRN"</f>
        <v>Trad IRN</v>
      </c>
      <c r="AI970" t="str">
        <f>"Bldg IRN"</f>
        <v>Bldg IRN</v>
      </c>
      <c r="AJ970" t="s">
        <v>48</v>
      </c>
      <c r="AK970" t="s">
        <v>48</v>
      </c>
      <c r="AL970" t="s">
        <v>53</v>
      </c>
      <c r="AM970">
        <v>1113.0999999999999</v>
      </c>
      <c r="AN970">
        <v>1113.0999999999999</v>
      </c>
      <c r="AO970">
        <v>15</v>
      </c>
    </row>
    <row r="971" spans="1:41" x14ac:dyDescent="0.3">
      <c r="A971" t="str">
        <f>"Trad IRN"</f>
        <v>Trad IRN</v>
      </c>
      <c r="B971" t="str">
        <f>"Bldg IRN"</f>
        <v>Bldg IRN</v>
      </c>
      <c r="C971" t="s">
        <v>41</v>
      </c>
      <c r="D971" t="s">
        <v>3</v>
      </c>
      <c r="E971" t="s">
        <v>80</v>
      </c>
      <c r="F971" t="s">
        <v>81</v>
      </c>
      <c r="G971" t="s">
        <v>82</v>
      </c>
      <c r="H971" t="s">
        <v>83</v>
      </c>
      <c r="I971" t="str">
        <f>"Trad IRN"</f>
        <v>Trad IRN</v>
      </c>
      <c r="J971" t="s">
        <v>43</v>
      </c>
      <c r="K971" t="s">
        <v>44</v>
      </c>
      <c r="L971" t="s">
        <v>45</v>
      </c>
      <c r="M971" t="s">
        <v>46</v>
      </c>
      <c r="N971" t="str">
        <f t="shared" si="96"/>
        <v>08/18/2022</v>
      </c>
      <c r="O971" t="str">
        <f t="shared" si="97"/>
        <v>12/31/2500</v>
      </c>
      <c r="P971">
        <v>1</v>
      </c>
      <c r="Q971">
        <v>1</v>
      </c>
      <c r="S971">
        <v>0</v>
      </c>
      <c r="T971">
        <v>1</v>
      </c>
      <c r="U971">
        <v>0</v>
      </c>
      <c r="V971" t="str">
        <f>"Trad IRN"</f>
        <v>Trad IRN</v>
      </c>
      <c r="W971">
        <v>100</v>
      </c>
      <c r="X971" t="s">
        <v>47</v>
      </c>
      <c r="Z971" t="s">
        <v>47</v>
      </c>
      <c r="AB971" t="str">
        <f>"01"</f>
        <v>01</v>
      </c>
      <c r="AC971" t="s">
        <v>48</v>
      </c>
      <c r="AD971" t="s">
        <v>49</v>
      </c>
      <c r="AE971" t="s">
        <v>50</v>
      </c>
      <c r="AF971">
        <v>0</v>
      </c>
      <c r="AG971" t="s">
        <v>56</v>
      </c>
      <c r="AH971" t="str">
        <f>"Trad IRN"</f>
        <v>Trad IRN</v>
      </c>
      <c r="AI971" t="str">
        <f>"Bldg IRN"</f>
        <v>Bldg IRN</v>
      </c>
      <c r="AJ971" t="s">
        <v>48</v>
      </c>
      <c r="AK971" t="s">
        <v>48</v>
      </c>
      <c r="AL971" t="s">
        <v>53</v>
      </c>
      <c r="AM971">
        <v>1113.0999999999999</v>
      </c>
      <c r="AN971">
        <v>1113.0999999999999</v>
      </c>
      <c r="AO971">
        <v>15</v>
      </c>
    </row>
    <row r="972" spans="1:41" x14ac:dyDescent="0.3">
      <c r="A972" t="str">
        <f>"Trad IRN"</f>
        <v>Trad IRN</v>
      </c>
      <c r="B972" t="str">
        <f>"Bldg IRN"</f>
        <v>Bldg IRN</v>
      </c>
      <c r="C972" t="s">
        <v>41</v>
      </c>
      <c r="D972" t="s">
        <v>3</v>
      </c>
      <c r="E972" t="s">
        <v>80</v>
      </c>
      <c r="F972" t="s">
        <v>81</v>
      </c>
      <c r="G972" t="s">
        <v>82</v>
      </c>
      <c r="H972" t="s">
        <v>83</v>
      </c>
      <c r="I972" t="str">
        <f>"Trad IRN"</f>
        <v>Trad IRN</v>
      </c>
      <c r="J972" t="s">
        <v>43</v>
      </c>
      <c r="K972" t="s">
        <v>44</v>
      </c>
      <c r="L972" t="s">
        <v>45</v>
      </c>
      <c r="M972" t="s">
        <v>46</v>
      </c>
      <c r="N972" t="str">
        <f t="shared" si="96"/>
        <v>08/18/2022</v>
      </c>
      <c r="O972" t="str">
        <f t="shared" si="97"/>
        <v>12/31/2500</v>
      </c>
      <c r="P972">
        <v>1</v>
      </c>
      <c r="Q972">
        <v>1</v>
      </c>
      <c r="S972">
        <v>0</v>
      </c>
      <c r="T972">
        <v>1</v>
      </c>
      <c r="U972">
        <v>0</v>
      </c>
      <c r="V972" t="str">
        <f>"Trad IRN"</f>
        <v>Trad IRN</v>
      </c>
      <c r="W972">
        <v>100</v>
      </c>
      <c r="X972" t="s">
        <v>47</v>
      </c>
      <c r="Z972" t="s">
        <v>47</v>
      </c>
      <c r="AB972" t="str">
        <f>"03"</f>
        <v>03</v>
      </c>
      <c r="AC972" t="s">
        <v>48</v>
      </c>
      <c r="AD972" t="s">
        <v>49</v>
      </c>
      <c r="AE972" t="s">
        <v>50</v>
      </c>
      <c r="AF972">
        <v>0</v>
      </c>
      <c r="AG972" t="s">
        <v>56</v>
      </c>
      <c r="AH972" t="str">
        <f>"Trad IRN"</f>
        <v>Trad IRN</v>
      </c>
      <c r="AI972" t="str">
        <f>"Bldg IRN"</f>
        <v>Bldg IRN</v>
      </c>
      <c r="AJ972" t="s">
        <v>48</v>
      </c>
      <c r="AK972" t="s">
        <v>48</v>
      </c>
      <c r="AL972" t="s">
        <v>53</v>
      </c>
      <c r="AM972">
        <v>1113.0999999999999</v>
      </c>
      <c r="AN972">
        <v>1113.0999999999999</v>
      </c>
      <c r="AO972">
        <v>15</v>
      </c>
    </row>
    <row r="973" spans="1:41" x14ac:dyDescent="0.3">
      <c r="A973" t="str">
        <f>"Trad IRN"</f>
        <v>Trad IRN</v>
      </c>
      <c r="B973" t="str">
        <f>"Bldg IRN"</f>
        <v>Bldg IRN</v>
      </c>
      <c r="C973" t="s">
        <v>41</v>
      </c>
      <c r="D973" t="s">
        <v>3</v>
      </c>
      <c r="E973" t="s">
        <v>80</v>
      </c>
      <c r="F973" t="s">
        <v>81</v>
      </c>
      <c r="G973" t="s">
        <v>82</v>
      </c>
      <c r="H973" t="s">
        <v>83</v>
      </c>
      <c r="I973" t="str">
        <f>"Trad IRN"</f>
        <v>Trad IRN</v>
      </c>
      <c r="J973" t="s">
        <v>43</v>
      </c>
      <c r="K973" t="s">
        <v>44</v>
      </c>
      <c r="L973" t="s">
        <v>45</v>
      </c>
      <c r="M973" t="s">
        <v>46</v>
      </c>
      <c r="N973" t="str">
        <f t="shared" si="96"/>
        <v>08/18/2022</v>
      </c>
      <c r="O973" t="str">
        <f t="shared" si="97"/>
        <v>12/31/2500</v>
      </c>
      <c r="P973">
        <v>1</v>
      </c>
      <c r="Q973">
        <v>1</v>
      </c>
      <c r="S973">
        <v>0</v>
      </c>
      <c r="T973">
        <v>1</v>
      </c>
      <c r="U973">
        <v>0</v>
      </c>
      <c r="V973" t="str">
        <f>"Trad IRN"</f>
        <v>Trad IRN</v>
      </c>
      <c r="W973">
        <v>100</v>
      </c>
      <c r="X973" t="s">
        <v>47</v>
      </c>
      <c r="Z973" t="s">
        <v>47</v>
      </c>
      <c r="AB973" t="str">
        <f>"02"</f>
        <v>02</v>
      </c>
      <c r="AC973" t="s">
        <v>48</v>
      </c>
      <c r="AD973" t="s">
        <v>49</v>
      </c>
      <c r="AE973" t="s">
        <v>50</v>
      </c>
      <c r="AF973">
        <v>0</v>
      </c>
      <c r="AG973" t="s">
        <v>56</v>
      </c>
      <c r="AH973" t="str">
        <f>"Trad IRN"</f>
        <v>Trad IRN</v>
      </c>
      <c r="AI973" t="str">
        <f>"Bldg IRN"</f>
        <v>Bldg IRN</v>
      </c>
      <c r="AJ973" t="s">
        <v>48</v>
      </c>
      <c r="AK973" t="s">
        <v>48</v>
      </c>
      <c r="AL973" t="s">
        <v>53</v>
      </c>
      <c r="AM973">
        <v>1113.0999999999999</v>
      </c>
      <c r="AN973">
        <v>1113.0999999999999</v>
      </c>
      <c r="AO973">
        <v>15</v>
      </c>
    </row>
    <row r="974" spans="1:41" x14ac:dyDescent="0.3">
      <c r="A974" t="str">
        <f>"Trad IRN"</f>
        <v>Trad IRN</v>
      </c>
      <c r="B974" t="str">
        <f>"Bldg IRN"</f>
        <v>Bldg IRN</v>
      </c>
      <c r="C974" t="s">
        <v>41</v>
      </c>
      <c r="D974" t="s">
        <v>3</v>
      </c>
      <c r="E974" t="s">
        <v>80</v>
      </c>
      <c r="F974" t="s">
        <v>81</v>
      </c>
      <c r="G974" t="s">
        <v>82</v>
      </c>
      <c r="H974" t="s">
        <v>83</v>
      </c>
      <c r="I974" t="str">
        <f>"Trad IRN"</f>
        <v>Trad IRN</v>
      </c>
      <c r="J974" t="s">
        <v>43</v>
      </c>
      <c r="K974" t="s">
        <v>44</v>
      </c>
      <c r="L974" t="s">
        <v>45</v>
      </c>
      <c r="M974" t="s">
        <v>46</v>
      </c>
      <c r="N974" t="str">
        <f t="shared" si="96"/>
        <v>08/18/2022</v>
      </c>
      <c r="O974" t="str">
        <f t="shared" si="97"/>
        <v>12/31/2500</v>
      </c>
      <c r="P974">
        <v>1</v>
      </c>
      <c r="Q974">
        <v>1</v>
      </c>
      <c r="S974">
        <v>0.83850499999999994</v>
      </c>
      <c r="T974">
        <v>1</v>
      </c>
      <c r="U974">
        <v>0</v>
      </c>
      <c r="V974" t="str">
        <f>"Trad IRN"</f>
        <v>Trad IRN</v>
      </c>
      <c r="W974">
        <v>100</v>
      </c>
      <c r="X974" t="s">
        <v>47</v>
      </c>
      <c r="Z974" t="s">
        <v>47</v>
      </c>
      <c r="AB974" t="str">
        <f>"03"</f>
        <v>03</v>
      </c>
      <c r="AC974" t="s">
        <v>48</v>
      </c>
      <c r="AD974" t="s">
        <v>49</v>
      </c>
      <c r="AE974" t="s">
        <v>50</v>
      </c>
      <c r="AF974">
        <v>0</v>
      </c>
      <c r="AG974" t="s">
        <v>56</v>
      </c>
      <c r="AH974" t="str">
        <f>"Trad IRN"</f>
        <v>Trad IRN</v>
      </c>
      <c r="AI974" t="str">
        <f>"Bldg IRN"</f>
        <v>Bldg IRN</v>
      </c>
      <c r="AJ974" t="s">
        <v>48</v>
      </c>
      <c r="AK974" t="s">
        <v>48</v>
      </c>
      <c r="AL974" t="s">
        <v>53</v>
      </c>
      <c r="AM974">
        <v>1113.0999999999999</v>
      </c>
      <c r="AN974">
        <v>1113.0999999999999</v>
      </c>
      <c r="AO974">
        <v>15</v>
      </c>
    </row>
    <row r="975" spans="1:41" x14ac:dyDescent="0.3">
      <c r="A975" t="str">
        <f>"Trad IRN"</f>
        <v>Trad IRN</v>
      </c>
      <c r="B975" t="str">
        <f>"Bldg IRN"</f>
        <v>Bldg IRN</v>
      </c>
      <c r="C975" t="s">
        <v>41</v>
      </c>
      <c r="D975" t="s">
        <v>3</v>
      </c>
      <c r="E975" t="s">
        <v>80</v>
      </c>
      <c r="F975" t="s">
        <v>81</v>
      </c>
      <c r="G975" t="s">
        <v>82</v>
      </c>
      <c r="H975" t="s">
        <v>83</v>
      </c>
      <c r="I975" t="str">
        <f>"Trad IRN"</f>
        <v>Trad IRN</v>
      </c>
      <c r="J975" t="s">
        <v>43</v>
      </c>
      <c r="K975" t="s">
        <v>44</v>
      </c>
      <c r="L975" t="s">
        <v>45</v>
      </c>
      <c r="M975" t="s">
        <v>46</v>
      </c>
      <c r="N975" t="str">
        <f t="shared" si="96"/>
        <v>08/18/2022</v>
      </c>
      <c r="O975" t="str">
        <f t="shared" si="97"/>
        <v>12/31/2500</v>
      </c>
      <c r="P975">
        <v>1</v>
      </c>
      <c r="Q975">
        <v>1</v>
      </c>
      <c r="R975">
        <v>1</v>
      </c>
      <c r="S975">
        <v>0</v>
      </c>
      <c r="T975">
        <v>1</v>
      </c>
      <c r="U975">
        <v>0</v>
      </c>
      <c r="V975" t="str">
        <f>"Trad IRN"</f>
        <v>Trad IRN</v>
      </c>
      <c r="W975">
        <v>100</v>
      </c>
      <c r="X975" t="s">
        <v>47</v>
      </c>
      <c r="Z975" t="s">
        <v>47</v>
      </c>
      <c r="AB975" t="str">
        <f>"01"</f>
        <v>01</v>
      </c>
      <c r="AC975" t="str">
        <f>"10"</f>
        <v>10</v>
      </c>
      <c r="AD975" t="str">
        <f>"2"</f>
        <v>2</v>
      </c>
      <c r="AE975" t="s">
        <v>50</v>
      </c>
      <c r="AF975">
        <v>0</v>
      </c>
      <c r="AG975" t="s">
        <v>56</v>
      </c>
      <c r="AH975" t="str">
        <f>"Trad IRN"</f>
        <v>Trad IRN</v>
      </c>
      <c r="AI975" t="str">
        <f>"Bldg IRN"</f>
        <v>Bldg IRN</v>
      </c>
      <c r="AJ975" t="s">
        <v>48</v>
      </c>
      <c r="AK975" t="s">
        <v>48</v>
      </c>
      <c r="AL975" t="s">
        <v>53</v>
      </c>
      <c r="AM975">
        <v>1113.0999999999999</v>
      </c>
      <c r="AN975">
        <v>1113.0999999999999</v>
      </c>
      <c r="AO975">
        <v>15</v>
      </c>
    </row>
    <row r="976" spans="1:41" x14ac:dyDescent="0.3">
      <c r="A976" t="str">
        <f>"Trad IRN"</f>
        <v>Trad IRN</v>
      </c>
      <c r="B976" t="str">
        <f>"Bldg IRN"</f>
        <v>Bldg IRN</v>
      </c>
      <c r="C976" t="s">
        <v>41</v>
      </c>
      <c r="D976" t="s">
        <v>3</v>
      </c>
      <c r="E976" t="s">
        <v>80</v>
      </c>
      <c r="F976" t="s">
        <v>81</v>
      </c>
      <c r="G976" t="s">
        <v>82</v>
      </c>
      <c r="H976" t="s">
        <v>83</v>
      </c>
      <c r="I976" t="str">
        <f>"Trad IRN"</f>
        <v>Trad IRN</v>
      </c>
      <c r="J976" t="s">
        <v>43</v>
      </c>
      <c r="K976" t="s">
        <v>44</v>
      </c>
      <c r="L976" t="s">
        <v>45</v>
      </c>
      <c r="M976" t="s">
        <v>46</v>
      </c>
      <c r="N976" t="str">
        <f t="shared" si="96"/>
        <v>08/18/2022</v>
      </c>
      <c r="O976" t="str">
        <f t="shared" si="97"/>
        <v>12/31/2500</v>
      </c>
      <c r="P976">
        <v>1</v>
      </c>
      <c r="Q976">
        <v>1</v>
      </c>
      <c r="S976">
        <v>0</v>
      </c>
      <c r="T976">
        <v>1</v>
      </c>
      <c r="U976">
        <v>0</v>
      </c>
      <c r="V976" t="str">
        <f>"Trad IRN"</f>
        <v>Trad IRN</v>
      </c>
      <c r="W976">
        <v>100</v>
      </c>
      <c r="X976" t="s">
        <v>47</v>
      </c>
      <c r="Z976" t="s">
        <v>47</v>
      </c>
      <c r="AB976" t="str">
        <f>"05"</f>
        <v>05</v>
      </c>
      <c r="AC976" t="s">
        <v>48</v>
      </c>
      <c r="AD976" t="s">
        <v>49</v>
      </c>
      <c r="AE976" t="s">
        <v>50</v>
      </c>
      <c r="AF976">
        <v>0</v>
      </c>
      <c r="AG976" t="s">
        <v>56</v>
      </c>
      <c r="AH976" t="str">
        <f>"Trad IRN"</f>
        <v>Trad IRN</v>
      </c>
      <c r="AI976" t="str">
        <f>"Bldg IRN"</f>
        <v>Bldg IRN</v>
      </c>
      <c r="AJ976" t="s">
        <v>48</v>
      </c>
      <c r="AK976" t="s">
        <v>48</v>
      </c>
      <c r="AL976" t="s">
        <v>53</v>
      </c>
      <c r="AM976">
        <v>1113.0999999999999</v>
      </c>
      <c r="AN976">
        <v>1113.0999999999999</v>
      </c>
      <c r="AO976">
        <v>15</v>
      </c>
    </row>
    <row r="977" spans="1:41" x14ac:dyDescent="0.3">
      <c r="A977" t="str">
        <f>"Trad IRN"</f>
        <v>Trad IRN</v>
      </c>
      <c r="B977" t="str">
        <f>"Bldg IRN"</f>
        <v>Bldg IRN</v>
      </c>
      <c r="C977" t="s">
        <v>41</v>
      </c>
      <c r="D977" t="s">
        <v>3</v>
      </c>
      <c r="E977" t="s">
        <v>80</v>
      </c>
      <c r="F977" t="s">
        <v>81</v>
      </c>
      <c r="G977" t="s">
        <v>82</v>
      </c>
      <c r="H977" t="s">
        <v>83</v>
      </c>
      <c r="I977" t="str">
        <f>"Trad IRN"</f>
        <v>Trad IRN</v>
      </c>
      <c r="J977" t="s">
        <v>43</v>
      </c>
      <c r="K977" t="s">
        <v>44</v>
      </c>
      <c r="L977" t="s">
        <v>45</v>
      </c>
      <c r="M977" t="s">
        <v>46</v>
      </c>
      <c r="N977" t="str">
        <f t="shared" si="96"/>
        <v>08/18/2022</v>
      </c>
      <c r="O977" t="str">
        <f t="shared" si="97"/>
        <v>12/31/2500</v>
      </c>
      <c r="P977">
        <v>1</v>
      </c>
      <c r="Q977">
        <v>1</v>
      </c>
      <c r="S977">
        <v>0</v>
      </c>
      <c r="T977">
        <v>1</v>
      </c>
      <c r="U977">
        <v>0</v>
      </c>
      <c r="V977" t="str">
        <f>"Trad IRN"</f>
        <v>Trad IRN</v>
      </c>
      <c r="W977">
        <v>100</v>
      </c>
      <c r="X977" t="s">
        <v>47</v>
      </c>
      <c r="Z977" t="s">
        <v>47</v>
      </c>
      <c r="AB977" t="str">
        <f>"02"</f>
        <v>02</v>
      </c>
      <c r="AC977" t="s">
        <v>48</v>
      </c>
      <c r="AD977" t="s">
        <v>49</v>
      </c>
      <c r="AE977" t="s">
        <v>50</v>
      </c>
      <c r="AF977">
        <v>0</v>
      </c>
      <c r="AG977" t="s">
        <v>56</v>
      </c>
      <c r="AH977" t="str">
        <f>"Trad IRN"</f>
        <v>Trad IRN</v>
      </c>
      <c r="AI977" t="str">
        <f>"Bldg IRN"</f>
        <v>Bldg IRN</v>
      </c>
      <c r="AJ977" t="s">
        <v>48</v>
      </c>
      <c r="AK977" t="s">
        <v>48</v>
      </c>
      <c r="AL977" t="s">
        <v>53</v>
      </c>
      <c r="AM977">
        <v>1113.0999999999999</v>
      </c>
      <c r="AN977">
        <v>1113.0999999999999</v>
      </c>
      <c r="AO977">
        <v>15</v>
      </c>
    </row>
    <row r="978" spans="1:41" x14ac:dyDescent="0.3">
      <c r="A978" t="str">
        <f>"Trad IRN"</f>
        <v>Trad IRN</v>
      </c>
      <c r="B978" t="str">
        <f>"Bldg IRN"</f>
        <v>Bldg IRN</v>
      </c>
      <c r="C978" t="s">
        <v>41</v>
      </c>
      <c r="D978" t="s">
        <v>3</v>
      </c>
      <c r="E978" t="s">
        <v>80</v>
      </c>
      <c r="F978" t="s">
        <v>81</v>
      </c>
      <c r="G978" t="s">
        <v>82</v>
      </c>
      <c r="H978" t="s">
        <v>83</v>
      </c>
      <c r="I978" t="str">
        <f>"Trad IRN"</f>
        <v>Trad IRN</v>
      </c>
      <c r="J978" t="s">
        <v>43</v>
      </c>
      <c r="K978" t="s">
        <v>44</v>
      </c>
      <c r="L978" t="s">
        <v>45</v>
      </c>
      <c r="M978" t="s">
        <v>46</v>
      </c>
      <c r="N978" t="str">
        <f>"12/21/2022"</f>
        <v>12/21/2022</v>
      </c>
      <c r="O978" t="str">
        <f t="shared" si="97"/>
        <v>12/31/2500</v>
      </c>
      <c r="P978">
        <v>0.53639400000000004</v>
      </c>
      <c r="Q978">
        <v>0.53639400000000004</v>
      </c>
      <c r="R978">
        <v>0.53639400000000004</v>
      </c>
      <c r="S978">
        <v>0</v>
      </c>
      <c r="T978">
        <v>0.53639400000000004</v>
      </c>
      <c r="U978">
        <v>0</v>
      </c>
      <c r="V978" t="str">
        <f>"Trad IRN"</f>
        <v>Trad IRN</v>
      </c>
      <c r="W978">
        <v>100</v>
      </c>
      <c r="X978" t="s">
        <v>47</v>
      </c>
      <c r="Z978" t="s">
        <v>47</v>
      </c>
      <c r="AB978" t="str">
        <f>"05"</f>
        <v>05</v>
      </c>
      <c r="AC978" t="str">
        <f>"15"</f>
        <v>15</v>
      </c>
      <c r="AD978" t="str">
        <f>"2"</f>
        <v>2</v>
      </c>
      <c r="AE978" t="s">
        <v>50</v>
      </c>
      <c r="AF978">
        <v>0</v>
      </c>
      <c r="AG978" t="s">
        <v>56</v>
      </c>
      <c r="AH978" t="str">
        <f>"Trad IRN"</f>
        <v>Trad IRN</v>
      </c>
      <c r="AI978" t="str">
        <f>"Bldg IRN"</f>
        <v>Bldg IRN</v>
      </c>
      <c r="AJ978" t="s">
        <v>48</v>
      </c>
      <c r="AK978" t="s">
        <v>48</v>
      </c>
      <c r="AL978" t="s">
        <v>53</v>
      </c>
      <c r="AM978">
        <v>597.05999999999995</v>
      </c>
      <c r="AN978">
        <v>1113.0999999999999</v>
      </c>
      <c r="AO978">
        <v>15</v>
      </c>
    </row>
    <row r="979" spans="1:41" x14ac:dyDescent="0.3">
      <c r="A979" t="str">
        <f>"Trad IRN"</f>
        <v>Trad IRN</v>
      </c>
      <c r="B979" t="str">
        <f>"Bldg IRN"</f>
        <v>Bldg IRN</v>
      </c>
      <c r="C979" t="s">
        <v>41</v>
      </c>
      <c r="D979" t="s">
        <v>3</v>
      </c>
      <c r="E979" t="s">
        <v>80</v>
      </c>
      <c r="F979" t="s">
        <v>81</v>
      </c>
      <c r="G979" t="s">
        <v>82</v>
      </c>
      <c r="H979" t="s">
        <v>83</v>
      </c>
      <c r="I979" t="str">
        <f>"Trad IRN"</f>
        <v>Trad IRN</v>
      </c>
      <c r="J979" t="s">
        <v>43</v>
      </c>
      <c r="K979" t="s">
        <v>44</v>
      </c>
      <c r="L979" t="s">
        <v>45</v>
      </c>
      <c r="M979" t="s">
        <v>46</v>
      </c>
      <c r="N979" t="str">
        <f>"10/28/2022"</f>
        <v>10/28/2022</v>
      </c>
      <c r="O979" t="str">
        <f>"12/20/2022"</f>
        <v>12/20/2022</v>
      </c>
      <c r="P979">
        <v>0.198293</v>
      </c>
      <c r="Q979">
        <v>0.198293</v>
      </c>
      <c r="R979">
        <v>0.198293</v>
      </c>
      <c r="S979">
        <v>0</v>
      </c>
      <c r="T979">
        <v>0.198293</v>
      </c>
      <c r="U979">
        <v>0</v>
      </c>
      <c r="V979" t="str">
        <f>"Trad IRN"</f>
        <v>Trad IRN</v>
      </c>
      <c r="W979">
        <v>100</v>
      </c>
      <c r="X979" t="s">
        <v>47</v>
      </c>
      <c r="Z979" t="s">
        <v>47</v>
      </c>
      <c r="AB979" t="str">
        <f>"05"</f>
        <v>05</v>
      </c>
      <c r="AC979" t="str">
        <f>"10"</f>
        <v>10</v>
      </c>
      <c r="AD979" t="str">
        <f>"2"</f>
        <v>2</v>
      </c>
      <c r="AE979" t="s">
        <v>50</v>
      </c>
      <c r="AF979">
        <v>0</v>
      </c>
      <c r="AG979" t="s">
        <v>56</v>
      </c>
      <c r="AH979" t="str">
        <f>"Trad IRN"</f>
        <v>Trad IRN</v>
      </c>
      <c r="AI979" t="str">
        <f>"Bldg IRN"</f>
        <v>Bldg IRN</v>
      </c>
      <c r="AJ979" t="s">
        <v>48</v>
      </c>
      <c r="AK979" t="s">
        <v>48</v>
      </c>
      <c r="AL979" t="s">
        <v>53</v>
      </c>
      <c r="AM979">
        <v>220.72</v>
      </c>
      <c r="AN979">
        <v>1113.0999999999999</v>
      </c>
      <c r="AO979">
        <v>15</v>
      </c>
    </row>
    <row r="980" spans="1:41" x14ac:dyDescent="0.3">
      <c r="A980" t="str">
        <f>"Trad IRN"</f>
        <v>Trad IRN</v>
      </c>
      <c r="B980" t="str">
        <f>"Bldg IRN"</f>
        <v>Bldg IRN</v>
      </c>
      <c r="C980" t="s">
        <v>41</v>
      </c>
      <c r="D980" t="s">
        <v>3</v>
      </c>
      <c r="E980" t="s">
        <v>80</v>
      </c>
      <c r="F980" t="s">
        <v>81</v>
      </c>
      <c r="G980" t="s">
        <v>82</v>
      </c>
      <c r="H980" t="s">
        <v>83</v>
      </c>
      <c r="I980" t="str">
        <f>"Trad IRN"</f>
        <v>Trad IRN</v>
      </c>
      <c r="J980" t="s">
        <v>43</v>
      </c>
      <c r="K980" t="s">
        <v>44</v>
      </c>
      <c r="L980" t="s">
        <v>45</v>
      </c>
      <c r="M980" t="s">
        <v>46</v>
      </c>
      <c r="N980" t="str">
        <f>"08/31/2022"</f>
        <v>08/31/2022</v>
      </c>
      <c r="O980" t="str">
        <f>"12/31/2500"</f>
        <v>12/31/2500</v>
      </c>
      <c r="P980">
        <v>0.94809100000000002</v>
      </c>
      <c r="Q980">
        <v>0.94809100000000002</v>
      </c>
      <c r="S980">
        <v>0</v>
      </c>
      <c r="T980">
        <v>0.94809100000000002</v>
      </c>
      <c r="U980">
        <v>0</v>
      </c>
      <c r="V980" t="str">
        <f>"Trad IRN"</f>
        <v>Trad IRN</v>
      </c>
      <c r="W980">
        <v>100</v>
      </c>
      <c r="X980" t="s">
        <v>47</v>
      </c>
      <c r="Z980" t="s">
        <v>47</v>
      </c>
      <c r="AB980" t="s">
        <v>57</v>
      </c>
      <c r="AC980" t="s">
        <v>48</v>
      </c>
      <c r="AD980" t="s">
        <v>49</v>
      </c>
      <c r="AE980" t="s">
        <v>50</v>
      </c>
      <c r="AF980">
        <v>0</v>
      </c>
      <c r="AG980" t="s">
        <v>56</v>
      </c>
      <c r="AH980" t="str">
        <f>"Trad IRN"</f>
        <v>Trad IRN</v>
      </c>
      <c r="AI980" t="str">
        <f>"Bldg IRN"</f>
        <v>Bldg IRN</v>
      </c>
      <c r="AJ980" t="s">
        <v>48</v>
      </c>
      <c r="AK980" t="s">
        <v>48</v>
      </c>
      <c r="AL980" t="s">
        <v>53</v>
      </c>
      <c r="AM980">
        <v>1055.32</v>
      </c>
      <c r="AN980">
        <v>1113.0999999999999</v>
      </c>
      <c r="AO980">
        <v>15</v>
      </c>
    </row>
    <row r="981" spans="1:41" x14ac:dyDescent="0.3">
      <c r="A981" t="str">
        <f>"Trad IRN"</f>
        <v>Trad IRN</v>
      </c>
      <c r="B981" t="str">
        <f>"Bldg IRN"</f>
        <v>Bldg IRN</v>
      </c>
      <c r="C981" t="s">
        <v>41</v>
      </c>
      <c r="D981" t="s">
        <v>3</v>
      </c>
      <c r="E981" t="s">
        <v>80</v>
      </c>
      <c r="F981" t="s">
        <v>81</v>
      </c>
      <c r="G981" t="s">
        <v>82</v>
      </c>
      <c r="H981" t="s">
        <v>83</v>
      </c>
      <c r="I981" t="str">
        <f>"Trad IRN"</f>
        <v>Trad IRN</v>
      </c>
      <c r="J981" t="s">
        <v>43</v>
      </c>
      <c r="K981" t="s">
        <v>44</v>
      </c>
      <c r="L981" t="s">
        <v>45</v>
      </c>
      <c r="M981" t="s">
        <v>46</v>
      </c>
      <c r="N981" t="str">
        <f>"08/18/2022"</f>
        <v>08/18/2022</v>
      </c>
      <c r="O981" t="str">
        <f>"08/30/2022"</f>
        <v>08/30/2022</v>
      </c>
      <c r="P981">
        <v>5.1908999999999997E-2</v>
      </c>
      <c r="Q981">
        <v>5.1908999999999997E-2</v>
      </c>
      <c r="S981">
        <v>0</v>
      </c>
      <c r="T981">
        <v>5.1908999999999997E-2</v>
      </c>
      <c r="U981">
        <v>0</v>
      </c>
      <c r="V981" t="str">
        <f>"Trad IRN"</f>
        <v>Trad IRN</v>
      </c>
      <c r="W981">
        <v>100</v>
      </c>
      <c r="X981" t="s">
        <v>47</v>
      </c>
      <c r="Z981" t="s">
        <v>47</v>
      </c>
      <c r="AB981" t="s">
        <v>57</v>
      </c>
      <c r="AC981" t="s">
        <v>48</v>
      </c>
      <c r="AD981" t="s">
        <v>49</v>
      </c>
      <c r="AE981" t="s">
        <v>50</v>
      </c>
      <c r="AF981">
        <v>0</v>
      </c>
      <c r="AG981" t="s">
        <v>56</v>
      </c>
      <c r="AH981" t="str">
        <f>"Trad IRN"</f>
        <v>Trad IRN</v>
      </c>
      <c r="AI981" t="str">
        <f>"Bldg IRN"</f>
        <v>Bldg IRN</v>
      </c>
      <c r="AJ981" t="s">
        <v>48</v>
      </c>
      <c r="AK981" t="s">
        <v>48</v>
      </c>
      <c r="AL981" t="s">
        <v>53</v>
      </c>
      <c r="AM981">
        <v>57.78</v>
      </c>
      <c r="AN981">
        <v>1113.0999999999999</v>
      </c>
      <c r="AO981">
        <v>15</v>
      </c>
    </row>
    <row r="982" spans="1:41" x14ac:dyDescent="0.3">
      <c r="A982" t="str">
        <f>"Trad IRN"</f>
        <v>Trad IRN</v>
      </c>
      <c r="B982" t="str">
        <f>"Bldg IRN"</f>
        <v>Bldg IRN</v>
      </c>
      <c r="C982" t="s">
        <v>41</v>
      </c>
      <c r="D982" t="s">
        <v>3</v>
      </c>
      <c r="E982" t="s">
        <v>80</v>
      </c>
      <c r="F982" t="s">
        <v>81</v>
      </c>
      <c r="G982" t="s">
        <v>82</v>
      </c>
      <c r="H982" t="s">
        <v>83</v>
      </c>
      <c r="I982" t="str">
        <f>"Trad IRN"</f>
        <v>Trad IRN</v>
      </c>
      <c r="J982" t="s">
        <v>43</v>
      </c>
      <c r="K982" t="s">
        <v>44</v>
      </c>
      <c r="L982" t="s">
        <v>45</v>
      </c>
      <c r="M982" t="s">
        <v>46</v>
      </c>
      <c r="N982" t="str">
        <f>"08/18/2022"</f>
        <v>08/18/2022</v>
      </c>
      <c r="O982" t="str">
        <f>"01/22/2023"</f>
        <v>01/22/2023</v>
      </c>
      <c r="P982">
        <v>0.53858600000000001</v>
      </c>
      <c r="Q982">
        <v>0.53858600000000001</v>
      </c>
      <c r="S982">
        <v>0</v>
      </c>
      <c r="T982">
        <v>0.53858600000000001</v>
      </c>
      <c r="U982">
        <v>0</v>
      </c>
      <c r="V982" t="str">
        <f>"Trad IRN"</f>
        <v>Trad IRN</v>
      </c>
      <c r="W982">
        <v>100</v>
      </c>
      <c r="X982" t="s">
        <v>47</v>
      </c>
      <c r="Z982" t="s">
        <v>47</v>
      </c>
      <c r="AB982" t="str">
        <f>"04"</f>
        <v>04</v>
      </c>
      <c r="AC982" t="s">
        <v>48</v>
      </c>
      <c r="AD982" t="s">
        <v>49</v>
      </c>
      <c r="AE982" t="s">
        <v>50</v>
      </c>
      <c r="AF982">
        <v>0</v>
      </c>
      <c r="AG982" t="s">
        <v>56</v>
      </c>
      <c r="AH982" t="str">
        <f>"Trad IRN"</f>
        <v>Trad IRN</v>
      </c>
      <c r="AI982" t="str">
        <f>"Bldg IRN"</f>
        <v>Bldg IRN</v>
      </c>
      <c r="AJ982" t="s">
        <v>48</v>
      </c>
      <c r="AK982" t="s">
        <v>48</v>
      </c>
      <c r="AL982" t="s">
        <v>53</v>
      </c>
      <c r="AM982">
        <v>599.5</v>
      </c>
      <c r="AN982">
        <v>1113.0999999999999</v>
      </c>
      <c r="AO982">
        <v>15</v>
      </c>
    </row>
    <row r="983" spans="1:41" x14ac:dyDescent="0.3">
      <c r="A983" t="str">
        <f>"Trad IRN"</f>
        <v>Trad IRN</v>
      </c>
      <c r="B983" t="str">
        <f>"Bldg IRN"</f>
        <v>Bldg IRN</v>
      </c>
      <c r="C983" t="s">
        <v>41</v>
      </c>
      <c r="D983" t="s">
        <v>3</v>
      </c>
      <c r="E983" t="s">
        <v>80</v>
      </c>
      <c r="F983" t="s">
        <v>81</v>
      </c>
      <c r="G983" t="s">
        <v>82</v>
      </c>
      <c r="H983" t="s">
        <v>83</v>
      </c>
      <c r="I983" t="str">
        <f>"Trad IRN"</f>
        <v>Trad IRN</v>
      </c>
      <c r="J983" t="s">
        <v>43</v>
      </c>
      <c r="K983" t="s">
        <v>44</v>
      </c>
      <c r="L983" t="s">
        <v>45</v>
      </c>
      <c r="M983" t="s">
        <v>46</v>
      </c>
      <c r="N983" t="str">
        <f>"01/23/2023"</f>
        <v>01/23/2023</v>
      </c>
      <c r="O983" t="str">
        <f>"12/31/2500"</f>
        <v>12/31/2500</v>
      </c>
      <c r="P983">
        <v>0.46141399999999999</v>
      </c>
      <c r="Q983">
        <v>0.46141399999999999</v>
      </c>
      <c r="S983">
        <v>0</v>
      </c>
      <c r="T983">
        <v>0.46141399999999999</v>
      </c>
      <c r="U983">
        <v>0</v>
      </c>
      <c r="V983" t="str">
        <f>"Trad IRN"</f>
        <v>Trad IRN</v>
      </c>
      <c r="W983">
        <v>100</v>
      </c>
      <c r="X983" t="s">
        <v>47</v>
      </c>
      <c r="Z983" t="s">
        <v>47</v>
      </c>
      <c r="AB983" t="str">
        <f>"04"</f>
        <v>04</v>
      </c>
      <c r="AC983" t="s">
        <v>48</v>
      </c>
      <c r="AD983" t="s">
        <v>49</v>
      </c>
      <c r="AE983" t="s">
        <v>55</v>
      </c>
      <c r="AF983">
        <v>0</v>
      </c>
      <c r="AG983" t="s">
        <v>56</v>
      </c>
      <c r="AH983" t="str">
        <f>"Trad IRN"</f>
        <v>Trad IRN</v>
      </c>
      <c r="AI983" t="str">
        <f>"Bldg IRN"</f>
        <v>Bldg IRN</v>
      </c>
      <c r="AJ983" t="s">
        <v>48</v>
      </c>
      <c r="AK983" t="s">
        <v>48</v>
      </c>
      <c r="AL983" t="s">
        <v>53</v>
      </c>
      <c r="AM983">
        <v>513.6</v>
      </c>
      <c r="AN983">
        <v>1113.0999999999999</v>
      </c>
      <c r="AO983">
        <v>15</v>
      </c>
    </row>
    <row r="984" spans="1:41" x14ac:dyDescent="0.3">
      <c r="A984" t="str">
        <f>"Trad IRN"</f>
        <v>Trad IRN</v>
      </c>
      <c r="B984" t="str">
        <f>"Bldg IRN"</f>
        <v>Bldg IRN</v>
      </c>
      <c r="C984" t="s">
        <v>41</v>
      </c>
      <c r="D984" t="s">
        <v>3</v>
      </c>
      <c r="E984" t="s">
        <v>80</v>
      </c>
      <c r="F984" t="s">
        <v>81</v>
      </c>
      <c r="G984" t="s">
        <v>82</v>
      </c>
      <c r="H984" t="s">
        <v>83</v>
      </c>
      <c r="I984" t="str">
        <f>"Trad IRN"</f>
        <v>Trad IRN</v>
      </c>
      <c r="J984" t="s">
        <v>43</v>
      </c>
      <c r="K984" t="s">
        <v>44</v>
      </c>
      <c r="L984" t="s">
        <v>45</v>
      </c>
      <c r="M984" t="s">
        <v>46</v>
      </c>
      <c r="N984" t="str">
        <f>"01/23/2023"</f>
        <v>01/23/2023</v>
      </c>
      <c r="O984" t="str">
        <f>"12/31/2500"</f>
        <v>12/31/2500</v>
      </c>
      <c r="P984">
        <v>0.46141399999999999</v>
      </c>
      <c r="Q984">
        <v>0.46141399999999999</v>
      </c>
      <c r="S984">
        <v>0</v>
      </c>
      <c r="T984">
        <v>0.46141399999999999</v>
      </c>
      <c r="U984">
        <v>0</v>
      </c>
      <c r="V984" t="str">
        <f>"Trad IRN"</f>
        <v>Trad IRN</v>
      </c>
      <c r="W984">
        <v>100</v>
      </c>
      <c r="X984" t="s">
        <v>47</v>
      </c>
      <c r="Z984" t="s">
        <v>47</v>
      </c>
      <c r="AB984" t="str">
        <f>"01"</f>
        <v>01</v>
      </c>
      <c r="AC984" t="s">
        <v>48</v>
      </c>
      <c r="AD984" t="s">
        <v>49</v>
      </c>
      <c r="AE984" t="s">
        <v>55</v>
      </c>
      <c r="AF984">
        <v>0</v>
      </c>
      <c r="AG984" t="s">
        <v>56</v>
      </c>
      <c r="AH984" t="str">
        <f>"Trad IRN"</f>
        <v>Trad IRN</v>
      </c>
      <c r="AI984" t="str">
        <f>"Bldg IRN"</f>
        <v>Bldg IRN</v>
      </c>
      <c r="AJ984" t="s">
        <v>48</v>
      </c>
      <c r="AK984" t="s">
        <v>48</v>
      </c>
      <c r="AL984" t="s">
        <v>53</v>
      </c>
      <c r="AM984">
        <v>513.6</v>
      </c>
      <c r="AN984">
        <v>1113.0999999999999</v>
      </c>
      <c r="AO984">
        <v>15</v>
      </c>
    </row>
    <row r="985" spans="1:41" x14ac:dyDescent="0.3">
      <c r="A985" t="str">
        <f>"Trad IRN"</f>
        <v>Trad IRN</v>
      </c>
      <c r="B985" t="str">
        <f>"Bldg IRN"</f>
        <v>Bldg IRN</v>
      </c>
      <c r="C985" t="s">
        <v>41</v>
      </c>
      <c r="D985" t="s">
        <v>3</v>
      </c>
      <c r="E985" t="s">
        <v>80</v>
      </c>
      <c r="F985" t="s">
        <v>81</v>
      </c>
      <c r="G985" t="s">
        <v>82</v>
      </c>
      <c r="H985" t="s">
        <v>83</v>
      </c>
      <c r="I985" t="str">
        <f>"Trad IRN"</f>
        <v>Trad IRN</v>
      </c>
      <c r="J985" t="s">
        <v>43</v>
      </c>
      <c r="K985" t="s">
        <v>44</v>
      </c>
      <c r="L985" t="s">
        <v>45</v>
      </c>
      <c r="M985" t="s">
        <v>46</v>
      </c>
      <c r="N985" t="str">
        <f>"08/18/2022"</f>
        <v>08/18/2022</v>
      </c>
      <c r="O985" t="str">
        <f>"01/22/2023"</f>
        <v>01/22/2023</v>
      </c>
      <c r="P985">
        <v>0.53858600000000001</v>
      </c>
      <c r="Q985">
        <v>0.53858600000000001</v>
      </c>
      <c r="S985">
        <v>0</v>
      </c>
      <c r="T985">
        <v>0.53858600000000001</v>
      </c>
      <c r="U985">
        <v>0</v>
      </c>
      <c r="V985" t="str">
        <f>"Trad IRN"</f>
        <v>Trad IRN</v>
      </c>
      <c r="W985">
        <v>100</v>
      </c>
      <c r="X985" t="s">
        <v>47</v>
      </c>
      <c r="Z985" t="s">
        <v>47</v>
      </c>
      <c r="AB985" t="str">
        <f>"01"</f>
        <v>01</v>
      </c>
      <c r="AC985" t="s">
        <v>48</v>
      </c>
      <c r="AD985" t="s">
        <v>49</v>
      </c>
      <c r="AE985" t="s">
        <v>50</v>
      </c>
      <c r="AF985">
        <v>0</v>
      </c>
      <c r="AG985" t="s">
        <v>56</v>
      </c>
      <c r="AH985" t="str">
        <f>"Trad IRN"</f>
        <v>Trad IRN</v>
      </c>
      <c r="AI985" t="str">
        <f>"Bldg IRN"</f>
        <v>Bldg IRN</v>
      </c>
      <c r="AJ985" t="s">
        <v>48</v>
      </c>
      <c r="AK985" t="s">
        <v>48</v>
      </c>
      <c r="AL985" t="s">
        <v>53</v>
      </c>
      <c r="AM985">
        <v>599.5</v>
      </c>
      <c r="AN985">
        <v>1113.0999999999999</v>
      </c>
      <c r="AO985">
        <v>15</v>
      </c>
    </row>
    <row r="986" spans="1:41" x14ac:dyDescent="0.3">
      <c r="A986" t="str">
        <f>"Trad IRN"</f>
        <v>Trad IRN</v>
      </c>
      <c r="B986" t="str">
        <f>"Bldg IRN"</f>
        <v>Bldg IRN</v>
      </c>
      <c r="C986" t="s">
        <v>41</v>
      </c>
      <c r="D986" t="s">
        <v>3</v>
      </c>
      <c r="E986" t="s">
        <v>80</v>
      </c>
      <c r="F986" t="s">
        <v>81</v>
      </c>
      <c r="G986" t="s">
        <v>82</v>
      </c>
      <c r="H986" t="s">
        <v>83</v>
      </c>
      <c r="I986" t="str">
        <f>"Trad IRN"</f>
        <v>Trad IRN</v>
      </c>
      <c r="J986" t="s">
        <v>43</v>
      </c>
      <c r="K986" t="s">
        <v>44</v>
      </c>
      <c r="L986" t="s">
        <v>45</v>
      </c>
      <c r="M986" t="s">
        <v>46</v>
      </c>
      <c r="N986" t="str">
        <f>"08/18/2022"</f>
        <v>08/18/2022</v>
      </c>
      <c r="O986" t="str">
        <f>"12/31/2500"</f>
        <v>12/31/2500</v>
      </c>
      <c r="P986">
        <v>1</v>
      </c>
      <c r="Q986">
        <v>1</v>
      </c>
      <c r="S986">
        <v>0</v>
      </c>
      <c r="T986">
        <v>1</v>
      </c>
      <c r="U986">
        <v>0</v>
      </c>
      <c r="V986" t="str">
        <f>"Trad IRN"</f>
        <v>Trad IRN</v>
      </c>
      <c r="W986">
        <v>100</v>
      </c>
      <c r="X986" t="s">
        <v>47</v>
      </c>
      <c r="Z986" t="s">
        <v>47</v>
      </c>
      <c r="AB986" t="str">
        <f>"02"</f>
        <v>02</v>
      </c>
      <c r="AC986" t="s">
        <v>48</v>
      </c>
      <c r="AD986" t="s">
        <v>49</v>
      </c>
      <c r="AE986" t="s">
        <v>50</v>
      </c>
      <c r="AF986">
        <v>0</v>
      </c>
      <c r="AG986" t="s">
        <v>56</v>
      </c>
      <c r="AH986" t="str">
        <f>"Trad IRN"</f>
        <v>Trad IRN</v>
      </c>
      <c r="AI986" t="str">
        <f>"Bldg IRN"</f>
        <v>Bldg IRN</v>
      </c>
      <c r="AJ986" t="s">
        <v>48</v>
      </c>
      <c r="AK986" t="s">
        <v>48</v>
      </c>
      <c r="AL986" t="s">
        <v>53</v>
      </c>
      <c r="AM986">
        <v>1113.0999999999999</v>
      </c>
      <c r="AN986">
        <v>1113.0999999999999</v>
      </c>
      <c r="AO986">
        <v>15</v>
      </c>
    </row>
    <row r="987" spans="1:41" x14ac:dyDescent="0.3">
      <c r="A987" t="str">
        <f>"Trad IRN"</f>
        <v>Trad IRN</v>
      </c>
      <c r="B987" t="str">
        <f>"Bldg IRN"</f>
        <v>Bldg IRN</v>
      </c>
      <c r="C987" t="s">
        <v>41</v>
      </c>
      <c r="D987" t="s">
        <v>3</v>
      </c>
      <c r="E987" t="s">
        <v>80</v>
      </c>
      <c r="F987" t="s">
        <v>81</v>
      </c>
      <c r="G987" t="s">
        <v>82</v>
      </c>
      <c r="H987" t="s">
        <v>83</v>
      </c>
      <c r="I987" t="str">
        <f>"Trad IRN"</f>
        <v>Trad IRN</v>
      </c>
      <c r="J987" t="s">
        <v>43</v>
      </c>
      <c r="K987" t="s">
        <v>44</v>
      </c>
      <c r="L987" t="s">
        <v>45</v>
      </c>
      <c r="M987" t="s">
        <v>46</v>
      </c>
      <c r="N987" t="str">
        <f>"08/18/2022"</f>
        <v>08/18/2022</v>
      </c>
      <c r="O987" t="str">
        <f>"12/31/2500"</f>
        <v>12/31/2500</v>
      </c>
      <c r="P987">
        <v>1</v>
      </c>
      <c r="Q987">
        <v>1</v>
      </c>
      <c r="S987">
        <v>0</v>
      </c>
      <c r="T987">
        <v>1</v>
      </c>
      <c r="U987">
        <v>0</v>
      </c>
      <c r="V987" t="str">
        <f>"Trad IRN"</f>
        <v>Trad IRN</v>
      </c>
      <c r="W987">
        <v>100</v>
      </c>
      <c r="X987" t="s">
        <v>47</v>
      </c>
      <c r="Z987" t="s">
        <v>47</v>
      </c>
      <c r="AB987" t="str">
        <f>"04"</f>
        <v>04</v>
      </c>
      <c r="AC987" t="s">
        <v>48</v>
      </c>
      <c r="AD987" t="s">
        <v>49</v>
      </c>
      <c r="AE987" t="s">
        <v>50</v>
      </c>
      <c r="AF987">
        <v>0</v>
      </c>
      <c r="AG987" t="s">
        <v>56</v>
      </c>
      <c r="AH987" t="str">
        <f>"Trad IRN"</f>
        <v>Trad IRN</v>
      </c>
      <c r="AI987" t="str">
        <f>"Bldg IRN"</f>
        <v>Bldg IRN</v>
      </c>
      <c r="AJ987" t="s">
        <v>48</v>
      </c>
      <c r="AK987" t="s">
        <v>48</v>
      </c>
      <c r="AL987" t="s">
        <v>53</v>
      </c>
      <c r="AM987">
        <v>1113.0999999999999</v>
      </c>
      <c r="AN987">
        <v>1113.0999999999999</v>
      </c>
      <c r="AO987">
        <v>15</v>
      </c>
    </row>
    <row r="988" spans="1:41" x14ac:dyDescent="0.3">
      <c r="A988" t="str">
        <f>"Trad IRN"</f>
        <v>Trad IRN</v>
      </c>
      <c r="B988" t="str">
        <f>"Bldg IRN"</f>
        <v>Bldg IRN</v>
      </c>
      <c r="C988" t="s">
        <v>41</v>
      </c>
      <c r="D988" t="s">
        <v>3</v>
      </c>
      <c r="E988" t="s">
        <v>80</v>
      </c>
      <c r="F988" t="s">
        <v>81</v>
      </c>
      <c r="G988" t="s">
        <v>82</v>
      </c>
      <c r="H988" t="s">
        <v>83</v>
      </c>
      <c r="I988" t="str">
        <f>"Trad IRN"</f>
        <v>Trad IRN</v>
      </c>
      <c r="J988" t="s">
        <v>43</v>
      </c>
      <c r="K988" t="s">
        <v>44</v>
      </c>
      <c r="L988" t="s">
        <v>45</v>
      </c>
      <c r="M988" t="s">
        <v>46</v>
      </c>
      <c r="N988" t="str">
        <f>"08/18/2022"</f>
        <v>08/18/2022</v>
      </c>
      <c r="O988" t="str">
        <f>"12/31/2500"</f>
        <v>12/31/2500</v>
      </c>
      <c r="P988">
        <v>1</v>
      </c>
      <c r="Q988">
        <v>1</v>
      </c>
      <c r="S988">
        <v>0</v>
      </c>
      <c r="T988">
        <v>1</v>
      </c>
      <c r="U988">
        <v>0</v>
      </c>
      <c r="V988" t="str">
        <f>"Trad IRN"</f>
        <v>Trad IRN</v>
      </c>
      <c r="W988">
        <v>100</v>
      </c>
      <c r="X988" t="s">
        <v>47</v>
      </c>
      <c r="Z988" t="s">
        <v>47</v>
      </c>
      <c r="AB988" t="str">
        <f>"03"</f>
        <v>03</v>
      </c>
      <c r="AC988" t="s">
        <v>48</v>
      </c>
      <c r="AD988" t="s">
        <v>49</v>
      </c>
      <c r="AE988" t="s">
        <v>50</v>
      </c>
      <c r="AF988">
        <v>0</v>
      </c>
      <c r="AG988" t="s">
        <v>56</v>
      </c>
      <c r="AH988" t="str">
        <f>"Trad IRN"</f>
        <v>Trad IRN</v>
      </c>
      <c r="AI988" t="str">
        <f>"Bldg IRN"</f>
        <v>Bldg IRN</v>
      </c>
      <c r="AJ988" t="s">
        <v>48</v>
      </c>
      <c r="AK988" t="s">
        <v>48</v>
      </c>
      <c r="AL988" t="s">
        <v>53</v>
      </c>
      <c r="AM988">
        <v>1113.0999999999999</v>
      </c>
      <c r="AN988">
        <v>1113.0999999999999</v>
      </c>
      <c r="AO988">
        <v>15</v>
      </c>
    </row>
    <row r="989" spans="1:41" x14ac:dyDescent="0.3">
      <c r="A989" t="str">
        <f>"Trad IRN"</f>
        <v>Trad IRN</v>
      </c>
      <c r="B989" t="str">
        <f>"Bldg IRN"</f>
        <v>Bldg IRN</v>
      </c>
      <c r="C989" t="s">
        <v>41</v>
      </c>
      <c r="D989" t="s">
        <v>3</v>
      </c>
      <c r="E989" t="s">
        <v>80</v>
      </c>
      <c r="F989" t="s">
        <v>81</v>
      </c>
      <c r="G989" t="s">
        <v>82</v>
      </c>
      <c r="H989" t="s">
        <v>83</v>
      </c>
      <c r="I989" t="str">
        <f>"Trad IRN"</f>
        <v>Trad IRN</v>
      </c>
      <c r="J989" t="s">
        <v>43</v>
      </c>
      <c r="K989" t="s">
        <v>44</v>
      </c>
      <c r="L989" t="s">
        <v>45</v>
      </c>
      <c r="M989" t="s">
        <v>46</v>
      </c>
      <c r="N989" t="str">
        <f>"10/24/2022"</f>
        <v>10/24/2022</v>
      </c>
      <c r="O989" t="str">
        <f>"12/31/2500"</f>
        <v>12/31/2500</v>
      </c>
      <c r="P989">
        <v>0.75775800000000004</v>
      </c>
      <c r="Q989">
        <v>0.75775800000000004</v>
      </c>
      <c r="S989">
        <v>0</v>
      </c>
      <c r="T989">
        <v>0.75775800000000004</v>
      </c>
      <c r="U989">
        <v>0</v>
      </c>
      <c r="V989" t="str">
        <f>"Trad IRN"</f>
        <v>Trad IRN</v>
      </c>
      <c r="W989">
        <v>100</v>
      </c>
      <c r="X989" t="s">
        <v>47</v>
      </c>
      <c r="Z989" t="s">
        <v>47</v>
      </c>
      <c r="AB989" t="str">
        <f>"02"</f>
        <v>02</v>
      </c>
      <c r="AC989" t="s">
        <v>48</v>
      </c>
      <c r="AD989" t="s">
        <v>49</v>
      </c>
      <c r="AE989" t="s">
        <v>55</v>
      </c>
      <c r="AF989">
        <v>0</v>
      </c>
      <c r="AG989" t="s">
        <v>56</v>
      </c>
      <c r="AH989" t="str">
        <f>"Trad IRN"</f>
        <v>Trad IRN</v>
      </c>
      <c r="AI989" t="str">
        <f>"Bldg IRN"</f>
        <v>Bldg IRN</v>
      </c>
      <c r="AJ989" t="s">
        <v>48</v>
      </c>
      <c r="AK989" t="s">
        <v>48</v>
      </c>
      <c r="AL989" t="s">
        <v>53</v>
      </c>
      <c r="AM989">
        <v>843.46</v>
      </c>
      <c r="AN989">
        <v>1113.0999999999999</v>
      </c>
      <c r="AO989">
        <v>15</v>
      </c>
    </row>
    <row r="990" spans="1:41" x14ac:dyDescent="0.3">
      <c r="A990" t="str">
        <f>"Trad IRN"</f>
        <v>Trad IRN</v>
      </c>
      <c r="B990" t="str">
        <f>"Bldg IRN"</f>
        <v>Bldg IRN</v>
      </c>
      <c r="C990" t="s">
        <v>41</v>
      </c>
      <c r="D990" t="s">
        <v>3</v>
      </c>
      <c r="E990" t="s">
        <v>80</v>
      </c>
      <c r="F990" t="s">
        <v>81</v>
      </c>
      <c r="G990" t="s">
        <v>82</v>
      </c>
      <c r="H990" t="s">
        <v>83</v>
      </c>
      <c r="I990" t="str">
        <f>"Trad IRN"</f>
        <v>Trad IRN</v>
      </c>
      <c r="J990" t="s">
        <v>43</v>
      </c>
      <c r="K990" t="s">
        <v>44</v>
      </c>
      <c r="L990" t="s">
        <v>45</v>
      </c>
      <c r="M990" t="s">
        <v>46</v>
      </c>
      <c r="N990" t="str">
        <f t="shared" ref="N990:N1006" si="98">"08/18/2022"</f>
        <v>08/18/2022</v>
      </c>
      <c r="O990" t="str">
        <f>"10/23/2022"</f>
        <v>10/23/2022</v>
      </c>
      <c r="P990">
        <v>0.24224200000000001</v>
      </c>
      <c r="Q990">
        <v>0.24224200000000001</v>
      </c>
      <c r="S990">
        <v>0</v>
      </c>
      <c r="T990">
        <v>0.24224200000000001</v>
      </c>
      <c r="U990">
        <v>0</v>
      </c>
      <c r="V990" t="str">
        <f>"Trad IRN"</f>
        <v>Trad IRN</v>
      </c>
      <c r="W990">
        <v>100</v>
      </c>
      <c r="X990" t="s">
        <v>47</v>
      </c>
      <c r="Z990" t="s">
        <v>47</v>
      </c>
      <c r="AB990" t="str">
        <f>"02"</f>
        <v>02</v>
      </c>
      <c r="AC990" t="s">
        <v>48</v>
      </c>
      <c r="AD990" t="s">
        <v>49</v>
      </c>
      <c r="AE990" t="s">
        <v>50</v>
      </c>
      <c r="AF990">
        <v>0</v>
      </c>
      <c r="AG990" t="s">
        <v>56</v>
      </c>
      <c r="AH990" t="str">
        <f>"Trad IRN"</f>
        <v>Trad IRN</v>
      </c>
      <c r="AI990" t="str">
        <f>"Bldg IRN"</f>
        <v>Bldg IRN</v>
      </c>
      <c r="AJ990" t="s">
        <v>48</v>
      </c>
      <c r="AK990" t="s">
        <v>48</v>
      </c>
      <c r="AL990" t="s">
        <v>53</v>
      </c>
      <c r="AM990">
        <v>269.64</v>
      </c>
      <c r="AN990">
        <v>1113.0999999999999</v>
      </c>
      <c r="AO990">
        <v>15</v>
      </c>
    </row>
    <row r="991" spans="1:41" x14ac:dyDescent="0.3">
      <c r="A991" t="str">
        <f>"Trad IRN"</f>
        <v>Trad IRN</v>
      </c>
      <c r="B991" t="str">
        <f>"Bldg IRN"</f>
        <v>Bldg IRN</v>
      </c>
      <c r="C991" t="s">
        <v>41</v>
      </c>
      <c r="D991" t="s">
        <v>3</v>
      </c>
      <c r="E991" t="s">
        <v>80</v>
      </c>
      <c r="F991" t="s">
        <v>81</v>
      </c>
      <c r="G991" t="s">
        <v>82</v>
      </c>
      <c r="H991" t="s">
        <v>83</v>
      </c>
      <c r="I991" t="str">
        <f>"Trad IRN"</f>
        <v>Trad IRN</v>
      </c>
      <c r="J991" t="s">
        <v>43</v>
      </c>
      <c r="K991" t="s">
        <v>44</v>
      </c>
      <c r="L991" t="s">
        <v>45</v>
      </c>
      <c r="M991" t="s">
        <v>46</v>
      </c>
      <c r="N991" t="str">
        <f t="shared" si="98"/>
        <v>08/18/2022</v>
      </c>
      <c r="O991" t="str">
        <f t="shared" ref="O991:O1007" si="99">"12/31/2500"</f>
        <v>12/31/2500</v>
      </c>
      <c r="P991">
        <v>1</v>
      </c>
      <c r="Q991">
        <v>1</v>
      </c>
      <c r="S991">
        <v>0</v>
      </c>
      <c r="T991">
        <v>1</v>
      </c>
      <c r="U991">
        <v>0</v>
      </c>
      <c r="V991" t="str">
        <f>"Trad IRN"</f>
        <v>Trad IRN</v>
      </c>
      <c r="W991">
        <v>100</v>
      </c>
      <c r="X991" t="s">
        <v>47</v>
      </c>
      <c r="Z991" t="s">
        <v>47</v>
      </c>
      <c r="AB991" t="str">
        <f>"01"</f>
        <v>01</v>
      </c>
      <c r="AC991" t="s">
        <v>48</v>
      </c>
      <c r="AD991" t="s">
        <v>49</v>
      </c>
      <c r="AE991" t="s">
        <v>50</v>
      </c>
      <c r="AF991">
        <v>0</v>
      </c>
      <c r="AG991" t="s">
        <v>56</v>
      </c>
      <c r="AH991" t="str">
        <f>"Trad IRN"</f>
        <v>Trad IRN</v>
      </c>
      <c r="AI991" t="str">
        <f>"Bldg IRN"</f>
        <v>Bldg IRN</v>
      </c>
      <c r="AJ991" t="s">
        <v>48</v>
      </c>
      <c r="AK991" t="s">
        <v>48</v>
      </c>
      <c r="AL991" t="s">
        <v>53</v>
      </c>
      <c r="AM991">
        <v>1113.0999999999999</v>
      </c>
      <c r="AN991">
        <v>1113.0999999999999</v>
      </c>
      <c r="AO991">
        <v>15</v>
      </c>
    </row>
    <row r="992" spans="1:41" x14ac:dyDescent="0.3">
      <c r="A992" t="str">
        <f>"Trad IRN"</f>
        <v>Trad IRN</v>
      </c>
      <c r="B992" t="str">
        <f>"Bldg IRN"</f>
        <v>Bldg IRN</v>
      </c>
      <c r="C992" t="s">
        <v>41</v>
      </c>
      <c r="D992" t="s">
        <v>3</v>
      </c>
      <c r="E992" t="s">
        <v>80</v>
      </c>
      <c r="F992" t="s">
        <v>81</v>
      </c>
      <c r="G992" t="s">
        <v>82</v>
      </c>
      <c r="H992" t="s">
        <v>83</v>
      </c>
      <c r="I992" t="str">
        <f>"Trad IRN"</f>
        <v>Trad IRN</v>
      </c>
      <c r="J992" t="s">
        <v>43</v>
      </c>
      <c r="K992" t="s">
        <v>44</v>
      </c>
      <c r="L992" t="s">
        <v>45</v>
      </c>
      <c r="M992" t="s">
        <v>46</v>
      </c>
      <c r="N992" t="str">
        <f t="shared" si="98"/>
        <v>08/18/2022</v>
      </c>
      <c r="O992" t="str">
        <f t="shared" si="99"/>
        <v>12/31/2500</v>
      </c>
      <c r="P992">
        <v>1</v>
      </c>
      <c r="Q992">
        <v>1</v>
      </c>
      <c r="S992">
        <v>0</v>
      </c>
      <c r="T992">
        <v>1</v>
      </c>
      <c r="U992">
        <v>0</v>
      </c>
      <c r="V992" t="str">
        <f>"Trad IRN"</f>
        <v>Trad IRN</v>
      </c>
      <c r="W992">
        <v>100</v>
      </c>
      <c r="X992" t="s">
        <v>47</v>
      </c>
      <c r="Z992" t="s">
        <v>47</v>
      </c>
      <c r="AB992" t="s">
        <v>57</v>
      </c>
      <c r="AC992" t="s">
        <v>48</v>
      </c>
      <c r="AD992" t="s">
        <v>49</v>
      </c>
      <c r="AE992" t="s">
        <v>50</v>
      </c>
      <c r="AF992">
        <v>0</v>
      </c>
      <c r="AG992" t="s">
        <v>56</v>
      </c>
      <c r="AH992" t="str">
        <f>"Trad IRN"</f>
        <v>Trad IRN</v>
      </c>
      <c r="AI992" t="str">
        <f>"Bldg IRN"</f>
        <v>Bldg IRN</v>
      </c>
      <c r="AJ992" t="s">
        <v>48</v>
      </c>
      <c r="AK992" t="s">
        <v>48</v>
      </c>
      <c r="AL992" t="s">
        <v>53</v>
      </c>
      <c r="AM992">
        <v>1113.0999999999999</v>
      </c>
      <c r="AN992">
        <v>1113.0999999999999</v>
      </c>
      <c r="AO992">
        <v>15</v>
      </c>
    </row>
    <row r="993" spans="1:41" x14ac:dyDescent="0.3">
      <c r="A993" t="str">
        <f>"Trad IRN"</f>
        <v>Trad IRN</v>
      </c>
      <c r="B993" t="str">
        <f>"Bldg IRN"</f>
        <v>Bldg IRN</v>
      </c>
      <c r="C993" t="s">
        <v>41</v>
      </c>
      <c r="D993" t="s">
        <v>3</v>
      </c>
      <c r="E993" t="s">
        <v>80</v>
      </c>
      <c r="F993" t="s">
        <v>81</v>
      </c>
      <c r="G993" t="s">
        <v>82</v>
      </c>
      <c r="H993" t="s">
        <v>83</v>
      </c>
      <c r="I993" t="str">
        <f>"Trad IRN"</f>
        <v>Trad IRN</v>
      </c>
      <c r="J993" t="s">
        <v>43</v>
      </c>
      <c r="K993" t="s">
        <v>44</v>
      </c>
      <c r="L993" t="s">
        <v>45</v>
      </c>
      <c r="M993" t="s">
        <v>46</v>
      </c>
      <c r="N993" t="str">
        <f t="shared" si="98"/>
        <v>08/18/2022</v>
      </c>
      <c r="O993" t="str">
        <f t="shared" si="99"/>
        <v>12/31/2500</v>
      </c>
      <c r="P993">
        <v>1</v>
      </c>
      <c r="Q993">
        <v>1</v>
      </c>
      <c r="S993">
        <v>0</v>
      </c>
      <c r="T993">
        <v>1</v>
      </c>
      <c r="U993">
        <v>0</v>
      </c>
      <c r="V993" t="str">
        <f>"Trad IRN"</f>
        <v>Trad IRN</v>
      </c>
      <c r="W993">
        <v>100</v>
      </c>
      <c r="X993" t="s">
        <v>47</v>
      </c>
      <c r="Z993" t="s">
        <v>47</v>
      </c>
      <c r="AB993" t="str">
        <f>"02"</f>
        <v>02</v>
      </c>
      <c r="AC993" t="s">
        <v>48</v>
      </c>
      <c r="AD993" t="s">
        <v>49</v>
      </c>
      <c r="AE993" t="s">
        <v>50</v>
      </c>
      <c r="AF993">
        <v>0</v>
      </c>
      <c r="AG993" t="s">
        <v>56</v>
      </c>
      <c r="AH993" t="str">
        <f>"Trad IRN"</f>
        <v>Trad IRN</v>
      </c>
      <c r="AI993" t="str">
        <f>"Bldg IRN"</f>
        <v>Bldg IRN</v>
      </c>
      <c r="AJ993" t="s">
        <v>48</v>
      </c>
      <c r="AK993" t="s">
        <v>48</v>
      </c>
      <c r="AL993" t="s">
        <v>53</v>
      </c>
      <c r="AM993">
        <v>1113.0999999999999</v>
      </c>
      <c r="AN993">
        <v>1113.0999999999999</v>
      </c>
      <c r="AO993">
        <v>15</v>
      </c>
    </row>
    <row r="994" spans="1:41" x14ac:dyDescent="0.3">
      <c r="A994" t="str">
        <f>"Trad IRN"</f>
        <v>Trad IRN</v>
      </c>
      <c r="B994" t="str">
        <f>"Bldg IRN"</f>
        <v>Bldg IRN</v>
      </c>
      <c r="C994" t="s">
        <v>41</v>
      </c>
      <c r="D994" t="s">
        <v>3</v>
      </c>
      <c r="E994" t="s">
        <v>80</v>
      </c>
      <c r="F994" t="s">
        <v>81</v>
      </c>
      <c r="G994" t="s">
        <v>82</v>
      </c>
      <c r="H994" t="s">
        <v>83</v>
      </c>
      <c r="I994" t="str">
        <f>"Trad IRN"</f>
        <v>Trad IRN</v>
      </c>
      <c r="J994" t="s">
        <v>43</v>
      </c>
      <c r="K994" t="s">
        <v>44</v>
      </c>
      <c r="L994" t="s">
        <v>45</v>
      </c>
      <c r="M994" t="s">
        <v>46</v>
      </c>
      <c r="N994" t="str">
        <f t="shared" si="98"/>
        <v>08/18/2022</v>
      </c>
      <c r="O994" t="str">
        <f t="shared" si="99"/>
        <v>12/31/2500</v>
      </c>
      <c r="P994">
        <v>1</v>
      </c>
      <c r="Q994">
        <v>1</v>
      </c>
      <c r="R994">
        <v>1</v>
      </c>
      <c r="S994">
        <v>0</v>
      </c>
      <c r="T994">
        <v>1</v>
      </c>
      <c r="U994">
        <v>0</v>
      </c>
      <c r="V994" t="str">
        <f>"Trad IRN"</f>
        <v>Trad IRN</v>
      </c>
      <c r="W994">
        <v>100</v>
      </c>
      <c r="X994" t="s">
        <v>47</v>
      </c>
      <c r="Z994" t="s">
        <v>47</v>
      </c>
      <c r="AB994" t="s">
        <v>57</v>
      </c>
      <c r="AC994" t="str">
        <f>"01"</f>
        <v>01</v>
      </c>
      <c r="AD994" t="str">
        <f>"5"</f>
        <v>5</v>
      </c>
      <c r="AE994" t="s">
        <v>50</v>
      </c>
      <c r="AF994">
        <v>0</v>
      </c>
      <c r="AG994" t="s">
        <v>56</v>
      </c>
      <c r="AH994" t="str">
        <f>"Trad IRN"</f>
        <v>Trad IRN</v>
      </c>
      <c r="AI994" t="str">
        <f>"Bldg IRN"</f>
        <v>Bldg IRN</v>
      </c>
      <c r="AJ994" t="s">
        <v>48</v>
      </c>
      <c r="AK994" t="s">
        <v>48</v>
      </c>
      <c r="AL994" t="s">
        <v>53</v>
      </c>
      <c r="AM994">
        <v>1113.0999999999999</v>
      </c>
      <c r="AN994">
        <v>1113.0999999999999</v>
      </c>
      <c r="AO994">
        <v>15</v>
      </c>
    </row>
    <row r="995" spans="1:41" x14ac:dyDescent="0.3">
      <c r="A995" t="str">
        <f>"Trad IRN"</f>
        <v>Trad IRN</v>
      </c>
      <c r="B995" t="str">
        <f>"Bldg IRN"</f>
        <v>Bldg IRN</v>
      </c>
      <c r="C995" t="s">
        <v>41</v>
      </c>
      <c r="D995" t="s">
        <v>3</v>
      </c>
      <c r="E995" t="s">
        <v>80</v>
      </c>
      <c r="F995" t="s">
        <v>81</v>
      </c>
      <c r="G995" t="s">
        <v>82</v>
      </c>
      <c r="H995" t="s">
        <v>83</v>
      </c>
      <c r="I995" t="str">
        <f>"Trad IRN"</f>
        <v>Trad IRN</v>
      </c>
      <c r="J995" t="s">
        <v>43</v>
      </c>
      <c r="K995" t="s">
        <v>44</v>
      </c>
      <c r="L995" t="s">
        <v>45</v>
      </c>
      <c r="M995" t="s">
        <v>46</v>
      </c>
      <c r="N995" t="str">
        <f t="shared" si="98"/>
        <v>08/18/2022</v>
      </c>
      <c r="O995" t="str">
        <f t="shared" si="99"/>
        <v>12/31/2500</v>
      </c>
      <c r="P995">
        <v>1</v>
      </c>
      <c r="Q995">
        <v>1</v>
      </c>
      <c r="S995">
        <v>0</v>
      </c>
      <c r="T995">
        <v>1</v>
      </c>
      <c r="U995">
        <v>0</v>
      </c>
      <c r="V995" t="str">
        <f>"Trad IRN"</f>
        <v>Trad IRN</v>
      </c>
      <c r="W995">
        <v>100</v>
      </c>
      <c r="X995" t="s">
        <v>47</v>
      </c>
      <c r="Z995" t="s">
        <v>47</v>
      </c>
      <c r="AB995" t="str">
        <f>"03"</f>
        <v>03</v>
      </c>
      <c r="AC995" t="s">
        <v>48</v>
      </c>
      <c r="AD995" t="s">
        <v>49</v>
      </c>
      <c r="AE995" t="s">
        <v>50</v>
      </c>
      <c r="AF995">
        <v>0</v>
      </c>
      <c r="AG995" t="s">
        <v>56</v>
      </c>
      <c r="AH995" t="str">
        <f>"Trad IRN"</f>
        <v>Trad IRN</v>
      </c>
      <c r="AI995" t="str">
        <f>"Bldg IRN"</f>
        <v>Bldg IRN</v>
      </c>
      <c r="AJ995" t="s">
        <v>48</v>
      </c>
      <c r="AK995" t="s">
        <v>48</v>
      </c>
      <c r="AL995" t="s">
        <v>53</v>
      </c>
      <c r="AM995">
        <v>1113.0999999999999</v>
      </c>
      <c r="AN995">
        <v>1113.0999999999999</v>
      </c>
      <c r="AO995">
        <v>15</v>
      </c>
    </row>
    <row r="996" spans="1:41" x14ac:dyDescent="0.3">
      <c r="A996" t="str">
        <f>"Trad IRN"</f>
        <v>Trad IRN</v>
      </c>
      <c r="B996" t="str">
        <f>"Bldg IRN"</f>
        <v>Bldg IRN</v>
      </c>
      <c r="C996" t="s">
        <v>41</v>
      </c>
      <c r="D996" t="s">
        <v>3</v>
      </c>
      <c r="E996" t="s">
        <v>80</v>
      </c>
      <c r="F996" t="s">
        <v>81</v>
      </c>
      <c r="G996" t="s">
        <v>82</v>
      </c>
      <c r="H996" t="s">
        <v>83</v>
      </c>
      <c r="I996" t="str">
        <f>"Trad IRN"</f>
        <v>Trad IRN</v>
      </c>
      <c r="J996" t="s">
        <v>43</v>
      </c>
      <c r="K996" t="s">
        <v>44</v>
      </c>
      <c r="L996" t="s">
        <v>45</v>
      </c>
      <c r="M996" t="s">
        <v>46</v>
      </c>
      <c r="N996" t="str">
        <f t="shared" si="98"/>
        <v>08/18/2022</v>
      </c>
      <c r="O996" t="str">
        <f t="shared" si="99"/>
        <v>12/31/2500</v>
      </c>
      <c r="P996">
        <v>1</v>
      </c>
      <c r="Q996">
        <v>1</v>
      </c>
      <c r="S996">
        <v>0</v>
      </c>
      <c r="T996">
        <v>1</v>
      </c>
      <c r="U996">
        <v>0</v>
      </c>
      <c r="V996" t="str">
        <f>"Trad IRN"</f>
        <v>Trad IRN</v>
      </c>
      <c r="W996">
        <v>100</v>
      </c>
      <c r="X996" t="s">
        <v>47</v>
      </c>
      <c r="Z996" t="s">
        <v>47</v>
      </c>
      <c r="AB996" t="str">
        <f>"05"</f>
        <v>05</v>
      </c>
      <c r="AC996" t="s">
        <v>48</v>
      </c>
      <c r="AD996" t="s">
        <v>49</v>
      </c>
      <c r="AE996" t="s">
        <v>50</v>
      </c>
      <c r="AF996">
        <v>0</v>
      </c>
      <c r="AG996" t="s">
        <v>56</v>
      </c>
      <c r="AH996" t="str">
        <f>"Trad IRN"</f>
        <v>Trad IRN</v>
      </c>
      <c r="AI996" t="str">
        <f>"Bldg IRN"</f>
        <v>Bldg IRN</v>
      </c>
      <c r="AJ996" t="s">
        <v>48</v>
      </c>
      <c r="AK996" t="s">
        <v>48</v>
      </c>
      <c r="AL996" t="s">
        <v>53</v>
      </c>
      <c r="AM996">
        <v>1113.0999999999999</v>
      </c>
      <c r="AN996">
        <v>1113.0999999999999</v>
      </c>
      <c r="AO996">
        <v>15</v>
      </c>
    </row>
    <row r="997" spans="1:41" x14ac:dyDescent="0.3">
      <c r="A997" t="str">
        <f>"Trad IRN"</f>
        <v>Trad IRN</v>
      </c>
      <c r="B997" t="str">
        <f>"Bldg IRN"</f>
        <v>Bldg IRN</v>
      </c>
      <c r="C997" t="s">
        <v>41</v>
      </c>
      <c r="D997" t="s">
        <v>3</v>
      </c>
      <c r="E997" t="s">
        <v>80</v>
      </c>
      <c r="F997" t="s">
        <v>81</v>
      </c>
      <c r="G997" t="s">
        <v>82</v>
      </c>
      <c r="H997" t="s">
        <v>83</v>
      </c>
      <c r="I997" t="str">
        <f>"Trad IRN"</f>
        <v>Trad IRN</v>
      </c>
      <c r="J997" t="s">
        <v>43</v>
      </c>
      <c r="K997" t="s">
        <v>44</v>
      </c>
      <c r="L997" t="s">
        <v>45</v>
      </c>
      <c r="M997" t="s">
        <v>46</v>
      </c>
      <c r="N997" t="str">
        <f t="shared" si="98"/>
        <v>08/18/2022</v>
      </c>
      <c r="O997" t="str">
        <f t="shared" si="99"/>
        <v>12/31/2500</v>
      </c>
      <c r="P997">
        <v>1</v>
      </c>
      <c r="Q997">
        <v>1</v>
      </c>
      <c r="S997">
        <v>0</v>
      </c>
      <c r="T997">
        <v>1</v>
      </c>
      <c r="U997">
        <v>0</v>
      </c>
      <c r="V997" t="str">
        <f>"Trad IRN"</f>
        <v>Trad IRN</v>
      </c>
      <c r="W997">
        <v>100</v>
      </c>
      <c r="X997" t="s">
        <v>47</v>
      </c>
      <c r="Z997" t="s">
        <v>47</v>
      </c>
      <c r="AB997" t="str">
        <f>"02"</f>
        <v>02</v>
      </c>
      <c r="AC997" t="s">
        <v>48</v>
      </c>
      <c r="AD997" t="s">
        <v>49</v>
      </c>
      <c r="AE997" t="s">
        <v>50</v>
      </c>
      <c r="AF997">
        <v>0</v>
      </c>
      <c r="AG997" t="s">
        <v>56</v>
      </c>
      <c r="AH997" t="str">
        <f>"Trad IRN"</f>
        <v>Trad IRN</v>
      </c>
      <c r="AI997" t="str">
        <f>"Bldg IRN"</f>
        <v>Bldg IRN</v>
      </c>
      <c r="AJ997" t="s">
        <v>48</v>
      </c>
      <c r="AK997" t="s">
        <v>48</v>
      </c>
      <c r="AL997" t="s">
        <v>53</v>
      </c>
      <c r="AM997">
        <v>1113.0999999999999</v>
      </c>
      <c r="AN997">
        <v>1113.0999999999999</v>
      </c>
      <c r="AO997">
        <v>15</v>
      </c>
    </row>
    <row r="998" spans="1:41" x14ac:dyDescent="0.3">
      <c r="A998" t="str">
        <f>"Trad IRN"</f>
        <v>Trad IRN</v>
      </c>
      <c r="B998" t="str">
        <f>"Bldg IRN"</f>
        <v>Bldg IRN</v>
      </c>
      <c r="C998" t="s">
        <v>41</v>
      </c>
      <c r="D998" t="s">
        <v>3</v>
      </c>
      <c r="E998" t="s">
        <v>80</v>
      </c>
      <c r="F998" t="s">
        <v>81</v>
      </c>
      <c r="G998" t="s">
        <v>82</v>
      </c>
      <c r="H998" t="s">
        <v>83</v>
      </c>
      <c r="I998" t="str">
        <f>"Trad IRN"</f>
        <v>Trad IRN</v>
      </c>
      <c r="J998" t="s">
        <v>43</v>
      </c>
      <c r="K998" t="s">
        <v>44</v>
      </c>
      <c r="L998" t="s">
        <v>45</v>
      </c>
      <c r="M998" t="s">
        <v>46</v>
      </c>
      <c r="N998" t="str">
        <f t="shared" si="98"/>
        <v>08/18/2022</v>
      </c>
      <c r="O998" t="str">
        <f t="shared" si="99"/>
        <v>12/31/2500</v>
      </c>
      <c r="P998">
        <v>1</v>
      </c>
      <c r="Q998">
        <v>1</v>
      </c>
      <c r="S998">
        <v>0</v>
      </c>
      <c r="T998">
        <v>1</v>
      </c>
      <c r="U998">
        <v>0</v>
      </c>
      <c r="V998" t="str">
        <f>"Trad IRN"</f>
        <v>Trad IRN</v>
      </c>
      <c r="W998">
        <v>100</v>
      </c>
      <c r="X998" t="s">
        <v>47</v>
      </c>
      <c r="Z998" t="s">
        <v>47</v>
      </c>
      <c r="AB998" t="s">
        <v>57</v>
      </c>
      <c r="AC998" t="s">
        <v>48</v>
      </c>
      <c r="AD998" t="s">
        <v>49</v>
      </c>
      <c r="AE998" t="s">
        <v>50</v>
      </c>
      <c r="AF998">
        <v>0</v>
      </c>
      <c r="AG998" t="s">
        <v>56</v>
      </c>
      <c r="AH998" t="str">
        <f>"Trad IRN"</f>
        <v>Trad IRN</v>
      </c>
      <c r="AI998" t="str">
        <f>"Bldg IRN"</f>
        <v>Bldg IRN</v>
      </c>
      <c r="AJ998" t="s">
        <v>48</v>
      </c>
      <c r="AK998" t="s">
        <v>48</v>
      </c>
      <c r="AL998" t="s">
        <v>53</v>
      </c>
      <c r="AM998">
        <v>1113.0999999999999</v>
      </c>
      <c r="AN998">
        <v>1113.0999999999999</v>
      </c>
      <c r="AO998">
        <v>15</v>
      </c>
    </row>
    <row r="999" spans="1:41" x14ac:dyDescent="0.3">
      <c r="A999" t="str">
        <f>"Trad IRN"</f>
        <v>Trad IRN</v>
      </c>
      <c r="B999" t="str">
        <f>"Bldg IRN"</f>
        <v>Bldg IRN</v>
      </c>
      <c r="C999" t="s">
        <v>41</v>
      </c>
      <c r="D999" t="s">
        <v>3</v>
      </c>
      <c r="E999" t="s">
        <v>80</v>
      </c>
      <c r="F999" t="s">
        <v>81</v>
      </c>
      <c r="G999" t="s">
        <v>82</v>
      </c>
      <c r="H999" t="s">
        <v>83</v>
      </c>
      <c r="I999" t="str">
        <f>"Trad IRN"</f>
        <v>Trad IRN</v>
      </c>
      <c r="J999" t="s">
        <v>43</v>
      </c>
      <c r="K999" t="s">
        <v>44</v>
      </c>
      <c r="L999" t="s">
        <v>45</v>
      </c>
      <c r="M999" t="s">
        <v>46</v>
      </c>
      <c r="N999" t="str">
        <f t="shared" si="98"/>
        <v>08/18/2022</v>
      </c>
      <c r="O999" t="str">
        <f t="shared" si="99"/>
        <v>12/31/2500</v>
      </c>
      <c r="P999">
        <v>1</v>
      </c>
      <c r="Q999">
        <v>1</v>
      </c>
      <c r="S999">
        <v>0</v>
      </c>
      <c r="T999">
        <v>1</v>
      </c>
      <c r="U999">
        <v>0</v>
      </c>
      <c r="V999" t="str">
        <f>"Trad IRN"</f>
        <v>Trad IRN</v>
      </c>
      <c r="W999">
        <v>100</v>
      </c>
      <c r="X999" t="s">
        <v>47</v>
      </c>
      <c r="Z999" t="s">
        <v>47</v>
      </c>
      <c r="AB999" t="s">
        <v>57</v>
      </c>
      <c r="AC999" t="s">
        <v>48</v>
      </c>
      <c r="AD999" t="s">
        <v>49</v>
      </c>
      <c r="AE999" t="s">
        <v>50</v>
      </c>
      <c r="AF999">
        <v>0</v>
      </c>
      <c r="AG999" t="s">
        <v>56</v>
      </c>
      <c r="AH999" t="str">
        <f>"Trad IRN"</f>
        <v>Trad IRN</v>
      </c>
      <c r="AI999" t="str">
        <f>"Bldg IRN"</f>
        <v>Bldg IRN</v>
      </c>
      <c r="AJ999" t="s">
        <v>48</v>
      </c>
      <c r="AK999" t="s">
        <v>48</v>
      </c>
      <c r="AL999" t="s">
        <v>53</v>
      </c>
      <c r="AM999">
        <v>1113.0999999999999</v>
      </c>
      <c r="AN999">
        <v>1113.0999999999999</v>
      </c>
      <c r="AO999">
        <v>15</v>
      </c>
    </row>
    <row r="1000" spans="1:41" x14ac:dyDescent="0.3">
      <c r="A1000" t="str">
        <f>"Trad IRN"</f>
        <v>Trad IRN</v>
      </c>
      <c r="B1000" t="str">
        <f>"Bldg IRN"</f>
        <v>Bldg IRN</v>
      </c>
      <c r="C1000" t="s">
        <v>41</v>
      </c>
      <c r="D1000" t="s">
        <v>3</v>
      </c>
      <c r="E1000" t="s">
        <v>80</v>
      </c>
      <c r="F1000" t="s">
        <v>81</v>
      </c>
      <c r="G1000" t="s">
        <v>82</v>
      </c>
      <c r="H1000" t="s">
        <v>83</v>
      </c>
      <c r="I1000" t="str">
        <f>"Trad IRN"</f>
        <v>Trad IRN</v>
      </c>
      <c r="J1000" t="s">
        <v>43</v>
      </c>
      <c r="K1000" t="s">
        <v>44</v>
      </c>
      <c r="L1000" t="s">
        <v>45</v>
      </c>
      <c r="M1000" t="s">
        <v>46</v>
      </c>
      <c r="N1000" t="str">
        <f t="shared" si="98"/>
        <v>08/18/2022</v>
      </c>
      <c r="O1000" t="str">
        <f t="shared" si="99"/>
        <v>12/31/2500</v>
      </c>
      <c r="P1000">
        <v>1</v>
      </c>
      <c r="Q1000">
        <v>1</v>
      </c>
      <c r="S1000">
        <v>0</v>
      </c>
      <c r="T1000">
        <v>1</v>
      </c>
      <c r="U1000">
        <v>0</v>
      </c>
      <c r="V1000" t="str">
        <f>"Trad IRN"</f>
        <v>Trad IRN</v>
      </c>
      <c r="W1000">
        <v>100</v>
      </c>
      <c r="X1000" t="s">
        <v>47</v>
      </c>
      <c r="Z1000" t="s">
        <v>47</v>
      </c>
      <c r="AB1000" t="str">
        <f>"01"</f>
        <v>01</v>
      </c>
      <c r="AC1000" t="s">
        <v>48</v>
      </c>
      <c r="AD1000" t="s">
        <v>49</v>
      </c>
      <c r="AE1000" t="s">
        <v>50</v>
      </c>
      <c r="AF1000">
        <v>0</v>
      </c>
      <c r="AG1000" t="s">
        <v>56</v>
      </c>
      <c r="AH1000" t="str">
        <f>"Trad IRN"</f>
        <v>Trad IRN</v>
      </c>
      <c r="AI1000" t="str">
        <f>"Bldg IRN"</f>
        <v>Bldg IRN</v>
      </c>
      <c r="AJ1000" t="s">
        <v>48</v>
      </c>
      <c r="AK1000" t="s">
        <v>48</v>
      </c>
      <c r="AL1000" t="s">
        <v>53</v>
      </c>
      <c r="AM1000">
        <v>1113.0999999999999</v>
      </c>
      <c r="AN1000">
        <v>1113.0999999999999</v>
      </c>
      <c r="AO1000">
        <v>15</v>
      </c>
    </row>
    <row r="1001" spans="1:41" x14ac:dyDescent="0.3">
      <c r="A1001" t="str">
        <f>"Trad IRN"</f>
        <v>Trad IRN</v>
      </c>
      <c r="B1001" t="str">
        <f>"Bldg IRN"</f>
        <v>Bldg IRN</v>
      </c>
      <c r="C1001" t="s">
        <v>41</v>
      </c>
      <c r="D1001" t="s">
        <v>3</v>
      </c>
      <c r="E1001" t="s">
        <v>80</v>
      </c>
      <c r="F1001" t="s">
        <v>81</v>
      </c>
      <c r="G1001" t="s">
        <v>82</v>
      </c>
      <c r="H1001" t="s">
        <v>83</v>
      </c>
      <c r="I1001" t="str">
        <f>"Trad IRN"</f>
        <v>Trad IRN</v>
      </c>
      <c r="J1001" t="s">
        <v>43</v>
      </c>
      <c r="K1001" t="s">
        <v>44</v>
      </c>
      <c r="L1001" t="s">
        <v>45</v>
      </c>
      <c r="M1001" t="s">
        <v>46</v>
      </c>
      <c r="N1001" t="str">
        <f t="shared" si="98"/>
        <v>08/18/2022</v>
      </c>
      <c r="O1001" t="str">
        <f t="shared" si="99"/>
        <v>12/31/2500</v>
      </c>
      <c r="P1001">
        <v>1</v>
      </c>
      <c r="Q1001">
        <v>1</v>
      </c>
      <c r="S1001">
        <v>1</v>
      </c>
      <c r="T1001">
        <v>1</v>
      </c>
      <c r="U1001">
        <v>0</v>
      </c>
      <c r="V1001" t="str">
        <f>"Trad IRN"</f>
        <v>Trad IRN</v>
      </c>
      <c r="W1001">
        <v>100</v>
      </c>
      <c r="X1001" t="s">
        <v>47</v>
      </c>
      <c r="Z1001" t="s">
        <v>47</v>
      </c>
      <c r="AB1001" t="str">
        <f>"05"</f>
        <v>05</v>
      </c>
      <c r="AC1001" t="s">
        <v>48</v>
      </c>
      <c r="AD1001" t="s">
        <v>49</v>
      </c>
      <c r="AE1001" t="s">
        <v>50</v>
      </c>
      <c r="AF1001">
        <v>0</v>
      </c>
      <c r="AG1001" t="s">
        <v>56</v>
      </c>
      <c r="AH1001" t="str">
        <f>"Trad IRN"</f>
        <v>Trad IRN</v>
      </c>
      <c r="AI1001" t="str">
        <f>"Bldg IRN"</f>
        <v>Bldg IRN</v>
      </c>
      <c r="AJ1001" t="s">
        <v>48</v>
      </c>
      <c r="AK1001" t="s">
        <v>48</v>
      </c>
      <c r="AL1001" t="s">
        <v>53</v>
      </c>
      <c r="AM1001">
        <v>1113.0999999999999</v>
      </c>
      <c r="AN1001">
        <v>1113.0999999999999</v>
      </c>
      <c r="AO1001">
        <v>15</v>
      </c>
    </row>
    <row r="1002" spans="1:41" x14ac:dyDescent="0.3">
      <c r="A1002" t="str">
        <f>"Trad IRN"</f>
        <v>Trad IRN</v>
      </c>
      <c r="B1002" t="str">
        <f>"Bldg IRN"</f>
        <v>Bldg IRN</v>
      </c>
      <c r="C1002" t="s">
        <v>41</v>
      </c>
      <c r="D1002" t="s">
        <v>3</v>
      </c>
      <c r="E1002" t="s">
        <v>80</v>
      </c>
      <c r="F1002" t="s">
        <v>81</v>
      </c>
      <c r="G1002" t="s">
        <v>82</v>
      </c>
      <c r="H1002" t="s">
        <v>83</v>
      </c>
      <c r="I1002" t="str">
        <f>"Trad IRN"</f>
        <v>Trad IRN</v>
      </c>
      <c r="J1002" t="s">
        <v>43</v>
      </c>
      <c r="K1002" t="s">
        <v>44</v>
      </c>
      <c r="L1002" t="s">
        <v>45</v>
      </c>
      <c r="M1002" t="s">
        <v>46</v>
      </c>
      <c r="N1002" t="str">
        <f t="shared" si="98"/>
        <v>08/18/2022</v>
      </c>
      <c r="O1002" t="str">
        <f t="shared" si="99"/>
        <v>12/31/2500</v>
      </c>
      <c r="P1002">
        <v>1</v>
      </c>
      <c r="Q1002">
        <v>1</v>
      </c>
      <c r="S1002">
        <v>0</v>
      </c>
      <c r="T1002">
        <v>1</v>
      </c>
      <c r="U1002">
        <v>0</v>
      </c>
      <c r="V1002" t="str">
        <f>"Trad IRN"</f>
        <v>Trad IRN</v>
      </c>
      <c r="W1002">
        <v>100</v>
      </c>
      <c r="X1002" t="s">
        <v>47</v>
      </c>
      <c r="Z1002" t="s">
        <v>47</v>
      </c>
      <c r="AB1002" t="s">
        <v>57</v>
      </c>
      <c r="AC1002" t="s">
        <v>48</v>
      </c>
      <c r="AD1002" t="s">
        <v>49</v>
      </c>
      <c r="AE1002" t="s">
        <v>55</v>
      </c>
      <c r="AF1002">
        <v>0</v>
      </c>
      <c r="AG1002" t="s">
        <v>56</v>
      </c>
      <c r="AH1002" t="str">
        <f>"Trad IRN"</f>
        <v>Trad IRN</v>
      </c>
      <c r="AI1002" t="str">
        <f>"Bldg IRN"</f>
        <v>Bldg IRN</v>
      </c>
      <c r="AJ1002" t="s">
        <v>48</v>
      </c>
      <c r="AK1002" t="s">
        <v>48</v>
      </c>
      <c r="AL1002" t="s">
        <v>53</v>
      </c>
      <c r="AM1002">
        <v>1113.0999999999999</v>
      </c>
      <c r="AN1002">
        <v>1113.0999999999999</v>
      </c>
      <c r="AO1002">
        <v>15</v>
      </c>
    </row>
    <row r="1003" spans="1:41" x14ac:dyDescent="0.3">
      <c r="A1003" t="str">
        <f>"Trad IRN"</f>
        <v>Trad IRN</v>
      </c>
      <c r="B1003" t="str">
        <f>"Bldg IRN"</f>
        <v>Bldg IRN</v>
      </c>
      <c r="C1003" t="s">
        <v>41</v>
      </c>
      <c r="D1003" t="s">
        <v>3</v>
      </c>
      <c r="E1003" t="s">
        <v>80</v>
      </c>
      <c r="F1003" t="s">
        <v>81</v>
      </c>
      <c r="G1003" t="s">
        <v>82</v>
      </c>
      <c r="H1003" t="s">
        <v>83</v>
      </c>
      <c r="I1003" t="str">
        <f>"Trad IRN"</f>
        <v>Trad IRN</v>
      </c>
      <c r="J1003" t="s">
        <v>43</v>
      </c>
      <c r="K1003" t="s">
        <v>44</v>
      </c>
      <c r="L1003" t="s">
        <v>45</v>
      </c>
      <c r="M1003" t="s">
        <v>59</v>
      </c>
      <c r="N1003" t="str">
        <f t="shared" si="98"/>
        <v>08/18/2022</v>
      </c>
      <c r="O1003" t="str">
        <f t="shared" si="99"/>
        <v>12/31/2500</v>
      </c>
      <c r="P1003">
        <v>1</v>
      </c>
      <c r="Q1003">
        <v>1</v>
      </c>
      <c r="S1003">
        <v>0</v>
      </c>
      <c r="T1003">
        <v>1</v>
      </c>
      <c r="U1003">
        <v>0</v>
      </c>
      <c r="V1003" t="s">
        <v>84</v>
      </c>
      <c r="W1003">
        <v>100</v>
      </c>
      <c r="X1003" t="s">
        <v>47</v>
      </c>
      <c r="Z1003" t="s">
        <v>47</v>
      </c>
      <c r="AB1003" t="str">
        <f>"03"</f>
        <v>03</v>
      </c>
      <c r="AC1003" t="s">
        <v>48</v>
      </c>
      <c r="AD1003" t="s">
        <v>49</v>
      </c>
      <c r="AE1003" t="s">
        <v>55</v>
      </c>
      <c r="AF1003">
        <v>0</v>
      </c>
      <c r="AG1003" t="s">
        <v>56</v>
      </c>
      <c r="AH1003" t="str">
        <f>"Trad IRN"</f>
        <v>Trad IRN</v>
      </c>
      <c r="AI1003" t="str">
        <f>"Bldg IRN"</f>
        <v>Bldg IRN</v>
      </c>
      <c r="AJ1003" t="s">
        <v>48</v>
      </c>
      <c r="AK1003" t="s">
        <v>48</v>
      </c>
      <c r="AL1003" t="s">
        <v>53</v>
      </c>
      <c r="AM1003">
        <v>1113.0999999999999</v>
      </c>
      <c r="AN1003">
        <v>1113.0999999999999</v>
      </c>
      <c r="AO1003">
        <v>15</v>
      </c>
    </row>
    <row r="1004" spans="1:41" x14ac:dyDescent="0.3">
      <c r="A1004" t="str">
        <f>"Trad IRN"</f>
        <v>Trad IRN</v>
      </c>
      <c r="B1004" t="str">
        <f>"Bldg IRN"</f>
        <v>Bldg IRN</v>
      </c>
      <c r="C1004" t="s">
        <v>41</v>
      </c>
      <c r="D1004" t="s">
        <v>3</v>
      </c>
      <c r="E1004" t="s">
        <v>80</v>
      </c>
      <c r="F1004" t="s">
        <v>81</v>
      </c>
      <c r="G1004" t="s">
        <v>82</v>
      </c>
      <c r="H1004" t="s">
        <v>83</v>
      </c>
      <c r="I1004" t="str">
        <f>"Trad IRN"</f>
        <v>Trad IRN</v>
      </c>
      <c r="J1004" t="s">
        <v>43</v>
      </c>
      <c r="K1004" t="s">
        <v>44</v>
      </c>
      <c r="L1004" t="s">
        <v>45</v>
      </c>
      <c r="M1004" t="s">
        <v>46</v>
      </c>
      <c r="N1004" t="str">
        <f t="shared" si="98"/>
        <v>08/18/2022</v>
      </c>
      <c r="O1004" t="str">
        <f t="shared" si="99"/>
        <v>12/31/2500</v>
      </c>
      <c r="P1004">
        <v>1</v>
      </c>
      <c r="Q1004">
        <v>1</v>
      </c>
      <c r="R1004">
        <v>1</v>
      </c>
      <c r="S1004">
        <v>0</v>
      </c>
      <c r="T1004">
        <v>1</v>
      </c>
      <c r="U1004">
        <v>0</v>
      </c>
      <c r="V1004" t="str">
        <f>"Trad IRN"</f>
        <v>Trad IRN</v>
      </c>
      <c r="W1004">
        <v>100</v>
      </c>
      <c r="X1004" t="s">
        <v>47</v>
      </c>
      <c r="Z1004" t="s">
        <v>47</v>
      </c>
      <c r="AB1004" t="str">
        <f>"04"</f>
        <v>04</v>
      </c>
      <c r="AC1004" t="str">
        <f>"15"</f>
        <v>15</v>
      </c>
      <c r="AD1004" t="str">
        <f>"2"</f>
        <v>2</v>
      </c>
      <c r="AE1004" t="s">
        <v>50</v>
      </c>
      <c r="AF1004">
        <v>0</v>
      </c>
      <c r="AG1004" t="s">
        <v>56</v>
      </c>
      <c r="AH1004" t="str">
        <f>"Trad IRN"</f>
        <v>Trad IRN</v>
      </c>
      <c r="AI1004" t="str">
        <f>"Bldg IRN"</f>
        <v>Bldg IRN</v>
      </c>
      <c r="AJ1004" t="s">
        <v>48</v>
      </c>
      <c r="AK1004" t="s">
        <v>48</v>
      </c>
      <c r="AL1004" t="s">
        <v>53</v>
      </c>
      <c r="AM1004">
        <v>1113.0999999999999</v>
      </c>
      <c r="AN1004">
        <v>1113.0999999999999</v>
      </c>
      <c r="AO1004">
        <v>15</v>
      </c>
    </row>
    <row r="1005" spans="1:41" x14ac:dyDescent="0.3">
      <c r="A1005" t="str">
        <f>"Trad IRN"</f>
        <v>Trad IRN</v>
      </c>
      <c r="B1005" t="str">
        <f>"Bldg IRN"</f>
        <v>Bldg IRN</v>
      </c>
      <c r="C1005" t="s">
        <v>41</v>
      </c>
      <c r="D1005" t="s">
        <v>3</v>
      </c>
      <c r="E1005" t="s">
        <v>80</v>
      </c>
      <c r="F1005" t="s">
        <v>81</v>
      </c>
      <c r="G1005" t="s">
        <v>82</v>
      </c>
      <c r="H1005" t="s">
        <v>83</v>
      </c>
      <c r="I1005" t="str">
        <f>"Trad IRN"</f>
        <v>Trad IRN</v>
      </c>
      <c r="J1005" t="s">
        <v>43</v>
      </c>
      <c r="K1005" t="s">
        <v>44</v>
      </c>
      <c r="L1005" t="s">
        <v>45</v>
      </c>
      <c r="M1005" t="s">
        <v>46</v>
      </c>
      <c r="N1005" t="str">
        <f t="shared" si="98"/>
        <v>08/18/2022</v>
      </c>
      <c r="O1005" t="str">
        <f t="shared" si="99"/>
        <v>12/31/2500</v>
      </c>
      <c r="P1005">
        <v>1</v>
      </c>
      <c r="Q1005">
        <v>1</v>
      </c>
      <c r="S1005">
        <v>0</v>
      </c>
      <c r="T1005">
        <v>1</v>
      </c>
      <c r="U1005">
        <v>0</v>
      </c>
      <c r="V1005" t="str">
        <f>"Trad IRN"</f>
        <v>Trad IRN</v>
      </c>
      <c r="W1005">
        <v>100</v>
      </c>
      <c r="X1005" t="s">
        <v>47</v>
      </c>
      <c r="Z1005" t="s">
        <v>47</v>
      </c>
      <c r="AB1005" t="str">
        <f>"05"</f>
        <v>05</v>
      </c>
      <c r="AC1005" t="s">
        <v>48</v>
      </c>
      <c r="AD1005" t="s">
        <v>49</v>
      </c>
      <c r="AE1005" t="s">
        <v>55</v>
      </c>
      <c r="AF1005">
        <v>0</v>
      </c>
      <c r="AG1005" t="s">
        <v>56</v>
      </c>
      <c r="AH1005" t="str">
        <f>"Trad IRN"</f>
        <v>Trad IRN</v>
      </c>
      <c r="AI1005" t="str">
        <f>"Bldg IRN"</f>
        <v>Bldg IRN</v>
      </c>
      <c r="AJ1005" t="s">
        <v>48</v>
      </c>
      <c r="AK1005" t="s">
        <v>48</v>
      </c>
      <c r="AL1005" t="s">
        <v>53</v>
      </c>
      <c r="AM1005">
        <v>1113.0999999999999</v>
      </c>
      <c r="AN1005">
        <v>1113.0999999999999</v>
      </c>
      <c r="AO1005">
        <v>15</v>
      </c>
    </row>
    <row r="1006" spans="1:41" x14ac:dyDescent="0.3">
      <c r="A1006" t="str">
        <f>"Trad IRN"</f>
        <v>Trad IRN</v>
      </c>
      <c r="B1006" t="str">
        <f>"Bldg IRN"</f>
        <v>Bldg IRN</v>
      </c>
      <c r="C1006" t="s">
        <v>41</v>
      </c>
      <c r="D1006" t="s">
        <v>3</v>
      </c>
      <c r="E1006" t="s">
        <v>80</v>
      </c>
      <c r="F1006" t="s">
        <v>81</v>
      </c>
      <c r="G1006" t="s">
        <v>82</v>
      </c>
      <c r="H1006" t="s">
        <v>83</v>
      </c>
      <c r="I1006" t="str">
        <f>"Trad IRN"</f>
        <v>Trad IRN</v>
      </c>
      <c r="J1006" t="s">
        <v>43</v>
      </c>
      <c r="K1006" t="s">
        <v>44</v>
      </c>
      <c r="L1006" t="s">
        <v>45</v>
      </c>
      <c r="M1006" t="s">
        <v>46</v>
      </c>
      <c r="N1006" t="str">
        <f t="shared" si="98"/>
        <v>08/18/2022</v>
      </c>
      <c r="O1006" t="str">
        <f t="shared" si="99"/>
        <v>12/31/2500</v>
      </c>
      <c r="P1006">
        <v>1</v>
      </c>
      <c r="Q1006">
        <v>1</v>
      </c>
      <c r="S1006">
        <v>0</v>
      </c>
      <c r="T1006">
        <v>1</v>
      </c>
      <c r="U1006">
        <v>0</v>
      </c>
      <c r="V1006" t="str">
        <f>"Trad IRN"</f>
        <v>Trad IRN</v>
      </c>
      <c r="W1006">
        <v>100</v>
      </c>
      <c r="X1006" t="s">
        <v>47</v>
      </c>
      <c r="Z1006" t="s">
        <v>47</v>
      </c>
      <c r="AB1006" t="str">
        <f>"04"</f>
        <v>04</v>
      </c>
      <c r="AC1006" t="s">
        <v>48</v>
      </c>
      <c r="AD1006" t="s">
        <v>49</v>
      </c>
      <c r="AE1006" t="s">
        <v>50</v>
      </c>
      <c r="AF1006">
        <v>0</v>
      </c>
      <c r="AG1006" t="s">
        <v>56</v>
      </c>
      <c r="AH1006" t="str">
        <f>"Trad IRN"</f>
        <v>Trad IRN</v>
      </c>
      <c r="AI1006" t="str">
        <f>"Bldg IRN"</f>
        <v>Bldg IRN</v>
      </c>
      <c r="AJ1006" t="s">
        <v>48</v>
      </c>
      <c r="AK1006" t="s">
        <v>48</v>
      </c>
      <c r="AL1006" t="s">
        <v>53</v>
      </c>
      <c r="AM1006">
        <v>1113.0999999999999</v>
      </c>
      <c r="AN1006">
        <v>1113.0999999999999</v>
      </c>
      <c r="AO1006">
        <v>15</v>
      </c>
    </row>
    <row r="1007" spans="1:41" x14ac:dyDescent="0.3">
      <c r="A1007" t="str">
        <f>"Trad IRN"</f>
        <v>Trad IRN</v>
      </c>
      <c r="B1007" t="str">
        <f>"Bldg IRN"</f>
        <v>Bldg IRN</v>
      </c>
      <c r="C1007" t="s">
        <v>41</v>
      </c>
      <c r="D1007" t="s">
        <v>3</v>
      </c>
      <c r="E1007" t="s">
        <v>80</v>
      </c>
      <c r="F1007" t="s">
        <v>81</v>
      </c>
      <c r="G1007" t="s">
        <v>82</v>
      </c>
      <c r="H1007" t="s">
        <v>83</v>
      </c>
      <c r="I1007" t="str">
        <f>"Trad IRN"</f>
        <v>Trad IRN</v>
      </c>
      <c r="J1007" t="s">
        <v>43</v>
      </c>
      <c r="K1007" t="s">
        <v>44</v>
      </c>
      <c r="L1007" t="s">
        <v>45</v>
      </c>
      <c r="M1007" t="s">
        <v>46</v>
      </c>
      <c r="N1007" t="str">
        <f>"11/09/2022"</f>
        <v>11/09/2022</v>
      </c>
      <c r="O1007" t="str">
        <f t="shared" si="99"/>
        <v>12/31/2500</v>
      </c>
      <c r="P1007">
        <v>0.69212099999999999</v>
      </c>
      <c r="Q1007">
        <v>0.69212099999999999</v>
      </c>
      <c r="S1007">
        <v>0</v>
      </c>
      <c r="T1007">
        <v>0.69212099999999999</v>
      </c>
      <c r="U1007">
        <v>0</v>
      </c>
      <c r="V1007" t="str">
        <f>"Trad IRN"</f>
        <v>Trad IRN</v>
      </c>
      <c r="W1007">
        <v>100</v>
      </c>
      <c r="X1007" t="s">
        <v>47</v>
      </c>
      <c r="Z1007" t="s">
        <v>47</v>
      </c>
      <c r="AB1007" t="str">
        <f>"01"</f>
        <v>01</v>
      </c>
      <c r="AC1007" t="s">
        <v>48</v>
      </c>
      <c r="AD1007" t="s">
        <v>49</v>
      </c>
      <c r="AE1007" t="s">
        <v>50</v>
      </c>
      <c r="AF1007">
        <v>0</v>
      </c>
      <c r="AG1007" t="s">
        <v>56</v>
      </c>
      <c r="AH1007" t="str">
        <f>"Trad IRN"</f>
        <v>Trad IRN</v>
      </c>
      <c r="AI1007" t="str">
        <f>"Bldg IRN"</f>
        <v>Bldg IRN</v>
      </c>
      <c r="AJ1007" t="s">
        <v>48</v>
      </c>
      <c r="AK1007" t="s">
        <v>48</v>
      </c>
      <c r="AL1007" t="s">
        <v>53</v>
      </c>
      <c r="AM1007">
        <v>770.4</v>
      </c>
      <c r="AN1007">
        <v>1113.0999999999999</v>
      </c>
      <c r="AO1007">
        <v>15</v>
      </c>
    </row>
    <row r="1008" spans="1:41" x14ac:dyDescent="0.3">
      <c r="A1008" t="str">
        <f>"Trad IRN"</f>
        <v>Trad IRN</v>
      </c>
      <c r="B1008" t="str">
        <f>"Bldg IRN"</f>
        <v>Bldg IRN</v>
      </c>
      <c r="C1008" t="s">
        <v>41</v>
      </c>
      <c r="D1008" t="s">
        <v>3</v>
      </c>
      <c r="E1008" t="s">
        <v>80</v>
      </c>
      <c r="F1008" t="s">
        <v>81</v>
      </c>
      <c r="G1008" t="s">
        <v>82</v>
      </c>
      <c r="H1008" t="s">
        <v>83</v>
      </c>
      <c r="I1008" t="str">
        <f>"Trad IRN"</f>
        <v>Trad IRN</v>
      </c>
      <c r="J1008" t="s">
        <v>43</v>
      </c>
      <c r="K1008" t="s">
        <v>44</v>
      </c>
      <c r="L1008" t="s">
        <v>45</v>
      </c>
      <c r="M1008" t="s">
        <v>46</v>
      </c>
      <c r="N1008" t="str">
        <f t="shared" ref="N1008:N1013" si="100">"08/18/2022"</f>
        <v>08/18/2022</v>
      </c>
      <c r="O1008" t="str">
        <f>"11/08/2022"</f>
        <v>11/08/2022</v>
      </c>
      <c r="P1008">
        <v>0.30787900000000001</v>
      </c>
      <c r="Q1008">
        <v>0.30787900000000001</v>
      </c>
      <c r="R1008">
        <v>0.30787900000000001</v>
      </c>
      <c r="S1008">
        <v>0</v>
      </c>
      <c r="T1008">
        <v>0.30787900000000001</v>
      </c>
      <c r="U1008">
        <v>0</v>
      </c>
      <c r="V1008" t="str">
        <f>"Trad IRN"</f>
        <v>Trad IRN</v>
      </c>
      <c r="W1008">
        <v>100</v>
      </c>
      <c r="X1008" t="s">
        <v>47</v>
      </c>
      <c r="Z1008" t="s">
        <v>47</v>
      </c>
      <c r="AB1008" t="str">
        <f>"01"</f>
        <v>01</v>
      </c>
      <c r="AC1008" t="str">
        <f>"05"</f>
        <v>05</v>
      </c>
      <c r="AD1008" t="str">
        <f>"1"</f>
        <v>1</v>
      </c>
      <c r="AE1008" t="s">
        <v>50</v>
      </c>
      <c r="AF1008">
        <v>0</v>
      </c>
      <c r="AG1008" t="s">
        <v>56</v>
      </c>
      <c r="AH1008" t="str">
        <f>"Trad IRN"</f>
        <v>Trad IRN</v>
      </c>
      <c r="AI1008" t="str">
        <f>"Bldg IRN"</f>
        <v>Bldg IRN</v>
      </c>
      <c r="AJ1008" t="s">
        <v>48</v>
      </c>
      <c r="AK1008" t="s">
        <v>48</v>
      </c>
      <c r="AL1008" t="s">
        <v>53</v>
      </c>
      <c r="AM1008">
        <v>342.7</v>
      </c>
      <c r="AN1008">
        <v>1113.0999999999999</v>
      </c>
      <c r="AO1008">
        <v>15</v>
      </c>
    </row>
    <row r="1009" spans="1:41" x14ac:dyDescent="0.3">
      <c r="A1009" t="str">
        <f>"Trad IRN"</f>
        <v>Trad IRN</v>
      </c>
      <c r="B1009" t="str">
        <f>"Bldg IRN"</f>
        <v>Bldg IRN</v>
      </c>
      <c r="C1009" t="s">
        <v>41</v>
      </c>
      <c r="D1009" t="s">
        <v>3</v>
      </c>
      <c r="E1009" t="s">
        <v>80</v>
      </c>
      <c r="F1009" t="s">
        <v>81</v>
      </c>
      <c r="G1009" t="s">
        <v>82</v>
      </c>
      <c r="H1009" t="s">
        <v>83</v>
      </c>
      <c r="I1009" t="str">
        <f>"Trad IRN"</f>
        <v>Trad IRN</v>
      </c>
      <c r="J1009" t="s">
        <v>43</v>
      </c>
      <c r="K1009" t="s">
        <v>44</v>
      </c>
      <c r="L1009" t="s">
        <v>45</v>
      </c>
      <c r="M1009" t="s">
        <v>46</v>
      </c>
      <c r="N1009" t="str">
        <f t="shared" si="100"/>
        <v>08/18/2022</v>
      </c>
      <c r="O1009" t="str">
        <f>"12/31/2500"</f>
        <v>12/31/2500</v>
      </c>
      <c r="P1009">
        <v>1</v>
      </c>
      <c r="Q1009">
        <v>1</v>
      </c>
      <c r="S1009">
        <v>0</v>
      </c>
      <c r="T1009">
        <v>1</v>
      </c>
      <c r="U1009">
        <v>0</v>
      </c>
      <c r="V1009" t="str">
        <f>"Trad IRN"</f>
        <v>Trad IRN</v>
      </c>
      <c r="W1009">
        <v>100</v>
      </c>
      <c r="X1009" t="s">
        <v>47</v>
      </c>
      <c r="Z1009" t="s">
        <v>47</v>
      </c>
      <c r="AB1009" t="str">
        <f>"02"</f>
        <v>02</v>
      </c>
      <c r="AC1009" t="s">
        <v>48</v>
      </c>
      <c r="AD1009" t="s">
        <v>49</v>
      </c>
      <c r="AE1009" t="s">
        <v>55</v>
      </c>
      <c r="AF1009">
        <v>0</v>
      </c>
      <c r="AG1009" t="s">
        <v>56</v>
      </c>
      <c r="AH1009" t="str">
        <f>"Trad IRN"</f>
        <v>Trad IRN</v>
      </c>
      <c r="AI1009" t="str">
        <f>"Bldg IRN"</f>
        <v>Bldg IRN</v>
      </c>
      <c r="AJ1009" t="s">
        <v>48</v>
      </c>
      <c r="AK1009" t="s">
        <v>48</v>
      </c>
      <c r="AL1009" t="s">
        <v>53</v>
      </c>
      <c r="AM1009">
        <v>1113.0999999999999</v>
      </c>
      <c r="AN1009">
        <v>1113.0999999999999</v>
      </c>
      <c r="AO1009">
        <v>15</v>
      </c>
    </row>
    <row r="1010" spans="1:41" x14ac:dyDescent="0.3">
      <c r="A1010" t="str">
        <f>"Trad IRN"</f>
        <v>Trad IRN</v>
      </c>
      <c r="B1010" t="str">
        <f>"Bldg IRN"</f>
        <v>Bldg IRN</v>
      </c>
      <c r="C1010" t="s">
        <v>41</v>
      </c>
      <c r="D1010" t="s">
        <v>3</v>
      </c>
      <c r="E1010" t="s">
        <v>80</v>
      </c>
      <c r="F1010" t="s">
        <v>81</v>
      </c>
      <c r="G1010" t="s">
        <v>82</v>
      </c>
      <c r="H1010" t="s">
        <v>83</v>
      </c>
      <c r="I1010" t="str">
        <f>"Trad IRN"</f>
        <v>Trad IRN</v>
      </c>
      <c r="J1010" t="s">
        <v>43</v>
      </c>
      <c r="K1010" t="s">
        <v>44</v>
      </c>
      <c r="L1010" t="s">
        <v>45</v>
      </c>
      <c r="M1010" t="s">
        <v>46</v>
      </c>
      <c r="N1010" t="str">
        <f t="shared" si="100"/>
        <v>08/18/2022</v>
      </c>
      <c r="O1010" t="str">
        <f>"12/31/2500"</f>
        <v>12/31/2500</v>
      </c>
      <c r="P1010">
        <v>1</v>
      </c>
      <c r="Q1010">
        <v>1</v>
      </c>
      <c r="S1010">
        <v>0</v>
      </c>
      <c r="T1010">
        <v>1</v>
      </c>
      <c r="U1010">
        <v>0</v>
      </c>
      <c r="V1010" t="str">
        <f>"Trad IRN"</f>
        <v>Trad IRN</v>
      </c>
      <c r="W1010">
        <v>100</v>
      </c>
      <c r="X1010" t="s">
        <v>47</v>
      </c>
      <c r="Z1010" t="s">
        <v>47</v>
      </c>
      <c r="AB1010" t="str">
        <f>"01"</f>
        <v>01</v>
      </c>
      <c r="AC1010" t="s">
        <v>48</v>
      </c>
      <c r="AD1010" t="s">
        <v>49</v>
      </c>
      <c r="AE1010" t="s">
        <v>50</v>
      </c>
      <c r="AF1010">
        <v>0</v>
      </c>
      <c r="AG1010" t="s">
        <v>56</v>
      </c>
      <c r="AH1010" t="str">
        <f>"Trad IRN"</f>
        <v>Trad IRN</v>
      </c>
      <c r="AI1010" t="str">
        <f>"Bldg IRN"</f>
        <v>Bldg IRN</v>
      </c>
      <c r="AJ1010" t="s">
        <v>48</v>
      </c>
      <c r="AK1010" t="s">
        <v>48</v>
      </c>
      <c r="AL1010" t="s">
        <v>53</v>
      </c>
      <c r="AM1010">
        <v>1113.0999999999999</v>
      </c>
      <c r="AN1010">
        <v>1113.0999999999999</v>
      </c>
      <c r="AO1010">
        <v>15</v>
      </c>
    </row>
    <row r="1011" spans="1:41" x14ac:dyDescent="0.3">
      <c r="A1011" t="str">
        <f>"Trad IRN"</f>
        <v>Trad IRN</v>
      </c>
      <c r="B1011" t="str">
        <f>"Bldg IRN"</f>
        <v>Bldg IRN</v>
      </c>
      <c r="C1011" t="s">
        <v>41</v>
      </c>
      <c r="D1011" t="s">
        <v>3</v>
      </c>
      <c r="E1011" t="s">
        <v>80</v>
      </c>
      <c r="F1011" t="s">
        <v>81</v>
      </c>
      <c r="G1011" t="s">
        <v>82</v>
      </c>
      <c r="H1011" t="s">
        <v>83</v>
      </c>
      <c r="I1011" t="str">
        <f>"Trad IRN"</f>
        <v>Trad IRN</v>
      </c>
      <c r="J1011" t="s">
        <v>43</v>
      </c>
      <c r="K1011" t="s">
        <v>44</v>
      </c>
      <c r="L1011" t="s">
        <v>45</v>
      </c>
      <c r="M1011" t="s">
        <v>46</v>
      </c>
      <c r="N1011" t="str">
        <f t="shared" si="100"/>
        <v>08/18/2022</v>
      </c>
      <c r="O1011" t="str">
        <f>"12/31/2500"</f>
        <v>12/31/2500</v>
      </c>
      <c r="P1011">
        <v>1</v>
      </c>
      <c r="Q1011">
        <v>1</v>
      </c>
      <c r="S1011">
        <v>1</v>
      </c>
      <c r="T1011">
        <v>1</v>
      </c>
      <c r="U1011">
        <v>0</v>
      </c>
      <c r="V1011" t="str">
        <f>"Trad IRN"</f>
        <v>Trad IRN</v>
      </c>
      <c r="W1011">
        <v>100</v>
      </c>
      <c r="X1011" t="s">
        <v>47</v>
      </c>
      <c r="Z1011" t="s">
        <v>47</v>
      </c>
      <c r="AB1011" t="str">
        <f>"04"</f>
        <v>04</v>
      </c>
      <c r="AC1011" t="s">
        <v>48</v>
      </c>
      <c r="AD1011" t="s">
        <v>49</v>
      </c>
      <c r="AE1011" t="s">
        <v>50</v>
      </c>
      <c r="AF1011">
        <v>0</v>
      </c>
      <c r="AG1011" t="s">
        <v>56</v>
      </c>
      <c r="AH1011" t="str">
        <f>"Trad IRN"</f>
        <v>Trad IRN</v>
      </c>
      <c r="AI1011" t="str">
        <f>"Bldg IRN"</f>
        <v>Bldg IRN</v>
      </c>
      <c r="AJ1011" t="s">
        <v>48</v>
      </c>
      <c r="AK1011" t="s">
        <v>48</v>
      </c>
      <c r="AL1011" t="s">
        <v>53</v>
      </c>
      <c r="AM1011">
        <v>1113.0999999999999</v>
      </c>
      <c r="AN1011">
        <v>1113.0999999999999</v>
      </c>
      <c r="AO1011">
        <v>15</v>
      </c>
    </row>
    <row r="1012" spans="1:41" x14ac:dyDescent="0.3">
      <c r="A1012" t="str">
        <f>"Trad IRN"</f>
        <v>Trad IRN</v>
      </c>
      <c r="B1012" t="str">
        <f>"Bldg IRN"</f>
        <v>Bldg IRN</v>
      </c>
      <c r="C1012" t="s">
        <v>41</v>
      </c>
      <c r="D1012" t="s">
        <v>3</v>
      </c>
      <c r="E1012" t="s">
        <v>80</v>
      </c>
      <c r="F1012" t="s">
        <v>81</v>
      </c>
      <c r="G1012" t="s">
        <v>82</v>
      </c>
      <c r="H1012" t="s">
        <v>83</v>
      </c>
      <c r="I1012" t="str">
        <f>"Trad IRN"</f>
        <v>Trad IRN</v>
      </c>
      <c r="J1012" t="s">
        <v>43</v>
      </c>
      <c r="K1012" t="s">
        <v>44</v>
      </c>
      <c r="L1012" t="s">
        <v>45</v>
      </c>
      <c r="M1012" t="s">
        <v>46</v>
      </c>
      <c r="N1012" t="str">
        <f t="shared" si="100"/>
        <v>08/18/2022</v>
      </c>
      <c r="O1012" t="str">
        <f>"12/31/2500"</f>
        <v>12/31/2500</v>
      </c>
      <c r="P1012">
        <v>1</v>
      </c>
      <c r="Q1012">
        <v>1</v>
      </c>
      <c r="S1012">
        <v>1</v>
      </c>
      <c r="T1012">
        <v>1</v>
      </c>
      <c r="U1012">
        <v>0</v>
      </c>
      <c r="V1012" t="str">
        <f>"Trad IRN"</f>
        <v>Trad IRN</v>
      </c>
      <c r="W1012">
        <v>100</v>
      </c>
      <c r="X1012" t="s">
        <v>47</v>
      </c>
      <c r="Z1012" t="s">
        <v>47</v>
      </c>
      <c r="AB1012" t="str">
        <f>"03"</f>
        <v>03</v>
      </c>
      <c r="AC1012" t="s">
        <v>48</v>
      </c>
      <c r="AD1012" t="s">
        <v>49</v>
      </c>
      <c r="AE1012" t="s">
        <v>50</v>
      </c>
      <c r="AF1012">
        <v>0</v>
      </c>
      <c r="AG1012" t="s">
        <v>56</v>
      </c>
      <c r="AH1012" t="str">
        <f>"Trad IRN"</f>
        <v>Trad IRN</v>
      </c>
      <c r="AI1012" t="str">
        <f>"Bldg IRN"</f>
        <v>Bldg IRN</v>
      </c>
      <c r="AJ1012" t="s">
        <v>48</v>
      </c>
      <c r="AK1012" t="s">
        <v>48</v>
      </c>
      <c r="AL1012" t="s">
        <v>53</v>
      </c>
      <c r="AM1012">
        <v>1113.0999999999999</v>
      </c>
      <c r="AN1012">
        <v>1113.0999999999999</v>
      </c>
      <c r="AO1012">
        <v>15</v>
      </c>
    </row>
    <row r="1013" spans="1:41" x14ac:dyDescent="0.3">
      <c r="A1013" t="str">
        <f>"Trad IRN"</f>
        <v>Trad IRN</v>
      </c>
      <c r="B1013" t="str">
        <f>"Bldg IRN"</f>
        <v>Bldg IRN</v>
      </c>
      <c r="C1013" t="s">
        <v>41</v>
      </c>
      <c r="D1013" t="s">
        <v>3</v>
      </c>
      <c r="E1013" t="s">
        <v>80</v>
      </c>
      <c r="F1013" t="s">
        <v>81</v>
      </c>
      <c r="G1013" t="s">
        <v>82</v>
      </c>
      <c r="H1013" t="s">
        <v>83</v>
      </c>
      <c r="I1013" t="str">
        <f>"Trad IRN"</f>
        <v>Trad IRN</v>
      </c>
      <c r="J1013" t="s">
        <v>43</v>
      </c>
      <c r="K1013" t="s">
        <v>44</v>
      </c>
      <c r="L1013" t="s">
        <v>45</v>
      </c>
      <c r="M1013" t="s">
        <v>46</v>
      </c>
      <c r="N1013" t="str">
        <f t="shared" si="100"/>
        <v>08/18/2022</v>
      </c>
      <c r="O1013" t="str">
        <f>"09/15/2022"</f>
        <v>09/15/2022</v>
      </c>
      <c r="P1013">
        <v>0.115354</v>
      </c>
      <c r="Q1013">
        <v>0.115354</v>
      </c>
      <c r="S1013">
        <v>0</v>
      </c>
      <c r="T1013">
        <v>0.115354</v>
      </c>
      <c r="U1013">
        <v>0</v>
      </c>
      <c r="V1013" t="str">
        <f>"Trad IRN"</f>
        <v>Trad IRN</v>
      </c>
      <c r="W1013">
        <v>100</v>
      </c>
      <c r="X1013" t="s">
        <v>47</v>
      </c>
      <c r="Z1013" t="s">
        <v>47</v>
      </c>
      <c r="AB1013" t="str">
        <f>"01"</f>
        <v>01</v>
      </c>
      <c r="AC1013" t="s">
        <v>48</v>
      </c>
      <c r="AD1013" t="s">
        <v>49</v>
      </c>
      <c r="AE1013" t="s">
        <v>55</v>
      </c>
      <c r="AF1013">
        <v>0</v>
      </c>
      <c r="AG1013" t="s">
        <v>56</v>
      </c>
      <c r="AH1013" t="str">
        <f>"Trad IRN"</f>
        <v>Trad IRN</v>
      </c>
      <c r="AI1013" t="str">
        <f>"Bldg IRN"</f>
        <v>Bldg IRN</v>
      </c>
      <c r="AJ1013" t="s">
        <v>48</v>
      </c>
      <c r="AK1013" t="s">
        <v>48</v>
      </c>
      <c r="AL1013" t="s">
        <v>53</v>
      </c>
      <c r="AM1013">
        <v>128.4</v>
      </c>
      <c r="AN1013">
        <v>1113.0999999999999</v>
      </c>
      <c r="AO1013">
        <v>15</v>
      </c>
    </row>
    <row r="1014" spans="1:41" x14ac:dyDescent="0.3">
      <c r="A1014" t="str">
        <f>"Trad IRN"</f>
        <v>Trad IRN</v>
      </c>
      <c r="B1014" t="str">
        <f>"Bldg IRN"</f>
        <v>Bldg IRN</v>
      </c>
      <c r="C1014" t="s">
        <v>41</v>
      </c>
      <c r="D1014" t="s">
        <v>3</v>
      </c>
      <c r="E1014" t="s">
        <v>80</v>
      </c>
      <c r="F1014" t="s">
        <v>81</v>
      </c>
      <c r="G1014" t="s">
        <v>82</v>
      </c>
      <c r="H1014" t="s">
        <v>83</v>
      </c>
      <c r="I1014" t="str">
        <f>"Trad IRN"</f>
        <v>Trad IRN</v>
      </c>
      <c r="J1014" t="s">
        <v>43</v>
      </c>
      <c r="K1014" t="s">
        <v>44</v>
      </c>
      <c r="L1014" t="s">
        <v>45</v>
      </c>
      <c r="M1014" t="s">
        <v>46</v>
      </c>
      <c r="N1014" t="str">
        <f>"09/16/2022"</f>
        <v>09/16/2022</v>
      </c>
      <c r="O1014" t="str">
        <f>"12/31/2500"</f>
        <v>12/31/2500</v>
      </c>
      <c r="P1014">
        <v>0.88464600000000004</v>
      </c>
      <c r="Q1014">
        <v>0.88464600000000004</v>
      </c>
      <c r="S1014">
        <v>0</v>
      </c>
      <c r="T1014">
        <v>0.88464600000000004</v>
      </c>
      <c r="U1014">
        <v>0</v>
      </c>
      <c r="V1014" t="str">
        <f>"Trad IRN"</f>
        <v>Trad IRN</v>
      </c>
      <c r="W1014">
        <v>100</v>
      </c>
      <c r="X1014" t="s">
        <v>47</v>
      </c>
      <c r="Z1014" t="s">
        <v>47</v>
      </c>
      <c r="AB1014" t="str">
        <f>"01"</f>
        <v>01</v>
      </c>
      <c r="AC1014" t="s">
        <v>48</v>
      </c>
      <c r="AD1014" t="s">
        <v>49</v>
      </c>
      <c r="AE1014" t="s">
        <v>55</v>
      </c>
      <c r="AF1014">
        <v>0</v>
      </c>
      <c r="AG1014" t="s">
        <v>56</v>
      </c>
      <c r="AH1014" t="str">
        <f>"Trad IRN"</f>
        <v>Trad IRN</v>
      </c>
      <c r="AI1014" t="str">
        <f>"Bldg IRN"</f>
        <v>Bldg IRN</v>
      </c>
      <c r="AJ1014" t="s">
        <v>48</v>
      </c>
      <c r="AK1014" t="s">
        <v>48</v>
      </c>
      <c r="AL1014" t="s">
        <v>53</v>
      </c>
      <c r="AM1014">
        <v>984.7</v>
      </c>
      <c r="AN1014">
        <v>1113.0999999999999</v>
      </c>
      <c r="AO1014">
        <v>15</v>
      </c>
    </row>
    <row r="1015" spans="1:41" x14ac:dyDescent="0.3">
      <c r="A1015" t="str">
        <f>"Trad IRN"</f>
        <v>Trad IRN</v>
      </c>
      <c r="B1015" t="str">
        <f>"Bldg IRN"</f>
        <v>Bldg IRN</v>
      </c>
      <c r="C1015" t="s">
        <v>41</v>
      </c>
      <c r="D1015" t="s">
        <v>3</v>
      </c>
      <c r="E1015" t="s">
        <v>80</v>
      </c>
      <c r="F1015" t="s">
        <v>81</v>
      </c>
      <c r="G1015" t="s">
        <v>82</v>
      </c>
      <c r="H1015" t="s">
        <v>83</v>
      </c>
      <c r="I1015" t="str">
        <f>"Trad IRN"</f>
        <v>Trad IRN</v>
      </c>
      <c r="J1015" t="s">
        <v>43</v>
      </c>
      <c r="K1015" t="s">
        <v>44</v>
      </c>
      <c r="L1015" t="s">
        <v>45</v>
      </c>
      <c r="M1015" t="s">
        <v>46</v>
      </c>
      <c r="N1015" t="str">
        <f>"08/18/2022"</f>
        <v>08/18/2022</v>
      </c>
      <c r="O1015" t="str">
        <f>"09/15/2022"</f>
        <v>09/15/2022</v>
      </c>
      <c r="P1015">
        <v>0.115354</v>
      </c>
      <c r="Q1015">
        <v>0.115354</v>
      </c>
      <c r="S1015">
        <v>0</v>
      </c>
      <c r="T1015">
        <v>0.115354</v>
      </c>
      <c r="U1015">
        <v>0</v>
      </c>
      <c r="V1015" t="str">
        <f>"Trad IRN"</f>
        <v>Trad IRN</v>
      </c>
      <c r="W1015">
        <v>100</v>
      </c>
      <c r="X1015" t="s">
        <v>47</v>
      </c>
      <c r="Z1015" t="s">
        <v>47</v>
      </c>
      <c r="AB1015" t="str">
        <f>"03"</f>
        <v>03</v>
      </c>
      <c r="AC1015" t="s">
        <v>48</v>
      </c>
      <c r="AD1015" t="s">
        <v>49</v>
      </c>
      <c r="AE1015" t="s">
        <v>55</v>
      </c>
      <c r="AF1015">
        <v>0</v>
      </c>
      <c r="AG1015" t="s">
        <v>56</v>
      </c>
      <c r="AH1015" t="str">
        <f>"Trad IRN"</f>
        <v>Trad IRN</v>
      </c>
      <c r="AI1015" t="str">
        <f>"Bldg IRN"</f>
        <v>Bldg IRN</v>
      </c>
      <c r="AJ1015" t="s">
        <v>48</v>
      </c>
      <c r="AK1015" t="s">
        <v>48</v>
      </c>
      <c r="AL1015" t="s">
        <v>53</v>
      </c>
      <c r="AM1015">
        <v>128.4</v>
      </c>
      <c r="AN1015">
        <v>1113.0999999999999</v>
      </c>
      <c r="AO1015">
        <v>15</v>
      </c>
    </row>
    <row r="1016" spans="1:41" x14ac:dyDescent="0.3">
      <c r="A1016" t="str">
        <f>"Trad IRN"</f>
        <v>Trad IRN</v>
      </c>
      <c r="B1016" t="str">
        <f>"Bldg IRN"</f>
        <v>Bldg IRN</v>
      </c>
      <c r="C1016" t="s">
        <v>41</v>
      </c>
      <c r="D1016" t="s">
        <v>3</v>
      </c>
      <c r="E1016" t="s">
        <v>80</v>
      </c>
      <c r="F1016" t="s">
        <v>81</v>
      </c>
      <c r="G1016" t="s">
        <v>82</v>
      </c>
      <c r="H1016" t="s">
        <v>83</v>
      </c>
      <c r="I1016" t="str">
        <f>"Trad IRN"</f>
        <v>Trad IRN</v>
      </c>
      <c r="J1016" t="s">
        <v>43</v>
      </c>
      <c r="K1016" t="s">
        <v>44</v>
      </c>
      <c r="L1016" t="s">
        <v>45</v>
      </c>
      <c r="M1016" t="s">
        <v>46</v>
      </c>
      <c r="N1016" t="str">
        <f>"09/16/2022"</f>
        <v>09/16/2022</v>
      </c>
      <c r="O1016" t="str">
        <f t="shared" ref="O1016:O1029" si="101">"12/31/2500"</f>
        <v>12/31/2500</v>
      </c>
      <c r="P1016">
        <v>0.88464600000000004</v>
      </c>
      <c r="Q1016">
        <v>0.88464600000000004</v>
      </c>
      <c r="S1016">
        <v>0</v>
      </c>
      <c r="T1016">
        <v>0.88464600000000004</v>
      </c>
      <c r="U1016">
        <v>0</v>
      </c>
      <c r="V1016" t="str">
        <f>"Trad IRN"</f>
        <v>Trad IRN</v>
      </c>
      <c r="W1016">
        <v>100</v>
      </c>
      <c r="X1016" t="s">
        <v>47</v>
      </c>
      <c r="Z1016" t="s">
        <v>47</v>
      </c>
      <c r="AB1016" t="str">
        <f>"03"</f>
        <v>03</v>
      </c>
      <c r="AC1016" t="s">
        <v>48</v>
      </c>
      <c r="AD1016" t="s">
        <v>49</v>
      </c>
      <c r="AE1016" t="s">
        <v>55</v>
      </c>
      <c r="AF1016">
        <v>0</v>
      </c>
      <c r="AG1016" t="s">
        <v>56</v>
      </c>
      <c r="AH1016" t="str">
        <f>"Trad IRN"</f>
        <v>Trad IRN</v>
      </c>
      <c r="AI1016" t="str">
        <f>"Bldg IRN"</f>
        <v>Bldg IRN</v>
      </c>
      <c r="AJ1016" t="s">
        <v>48</v>
      </c>
      <c r="AK1016" t="s">
        <v>48</v>
      </c>
      <c r="AL1016" t="s">
        <v>53</v>
      </c>
      <c r="AM1016">
        <v>984.7</v>
      </c>
      <c r="AN1016">
        <v>1113.0999999999999</v>
      </c>
      <c r="AO1016">
        <v>15</v>
      </c>
    </row>
    <row r="1017" spans="1:41" x14ac:dyDescent="0.3">
      <c r="A1017" t="str">
        <f>"Trad IRN"</f>
        <v>Trad IRN</v>
      </c>
      <c r="B1017" t="str">
        <f>"Bldg IRN"</f>
        <v>Bldg IRN</v>
      </c>
      <c r="C1017" t="s">
        <v>41</v>
      </c>
      <c r="D1017" t="s">
        <v>3</v>
      </c>
      <c r="E1017" t="s">
        <v>80</v>
      </c>
      <c r="F1017" t="s">
        <v>81</v>
      </c>
      <c r="G1017" t="s">
        <v>82</v>
      </c>
      <c r="H1017" t="s">
        <v>83</v>
      </c>
      <c r="I1017" t="str">
        <f>"Trad IRN"</f>
        <v>Trad IRN</v>
      </c>
      <c r="J1017" t="s">
        <v>43</v>
      </c>
      <c r="K1017" t="s">
        <v>44</v>
      </c>
      <c r="L1017" t="s">
        <v>45</v>
      </c>
      <c r="M1017" t="s">
        <v>46</v>
      </c>
      <c r="N1017" t="str">
        <f t="shared" ref="N1017:N1028" si="102">"08/18/2022"</f>
        <v>08/18/2022</v>
      </c>
      <c r="O1017" t="str">
        <f t="shared" si="101"/>
        <v>12/31/2500</v>
      </c>
      <c r="P1017">
        <v>1</v>
      </c>
      <c r="Q1017">
        <v>1</v>
      </c>
      <c r="S1017">
        <v>0</v>
      </c>
      <c r="T1017">
        <v>1</v>
      </c>
      <c r="U1017">
        <v>0</v>
      </c>
      <c r="V1017" t="str">
        <f>"Trad IRN"</f>
        <v>Trad IRN</v>
      </c>
      <c r="W1017">
        <v>100</v>
      </c>
      <c r="X1017" t="s">
        <v>47</v>
      </c>
      <c r="Z1017" t="s">
        <v>47</v>
      </c>
      <c r="AB1017" t="s">
        <v>57</v>
      </c>
      <c r="AC1017" t="s">
        <v>48</v>
      </c>
      <c r="AD1017" t="s">
        <v>49</v>
      </c>
      <c r="AE1017" t="s">
        <v>55</v>
      </c>
      <c r="AF1017">
        <v>0</v>
      </c>
      <c r="AG1017" t="s">
        <v>56</v>
      </c>
      <c r="AH1017" t="str">
        <f>"Trad IRN"</f>
        <v>Trad IRN</v>
      </c>
      <c r="AI1017" t="str">
        <f>"Bldg IRN"</f>
        <v>Bldg IRN</v>
      </c>
      <c r="AJ1017" t="s">
        <v>48</v>
      </c>
      <c r="AK1017" t="s">
        <v>48</v>
      </c>
      <c r="AL1017" t="s">
        <v>53</v>
      </c>
      <c r="AM1017">
        <v>1113.0999999999999</v>
      </c>
      <c r="AN1017">
        <v>1113.0999999999999</v>
      </c>
      <c r="AO1017">
        <v>15</v>
      </c>
    </row>
    <row r="1018" spans="1:41" x14ac:dyDescent="0.3">
      <c r="A1018" t="str">
        <f>"Trad IRN"</f>
        <v>Trad IRN</v>
      </c>
      <c r="B1018" t="str">
        <f>"Bldg IRN"</f>
        <v>Bldg IRN</v>
      </c>
      <c r="C1018" t="s">
        <v>41</v>
      </c>
      <c r="D1018" t="s">
        <v>3</v>
      </c>
      <c r="E1018" t="s">
        <v>80</v>
      </c>
      <c r="F1018" t="s">
        <v>81</v>
      </c>
      <c r="G1018" t="s">
        <v>82</v>
      </c>
      <c r="H1018" t="s">
        <v>83</v>
      </c>
      <c r="I1018" t="str">
        <f>"Trad IRN"</f>
        <v>Trad IRN</v>
      </c>
      <c r="J1018" t="s">
        <v>43</v>
      </c>
      <c r="K1018" t="s">
        <v>44</v>
      </c>
      <c r="L1018" t="s">
        <v>45</v>
      </c>
      <c r="M1018" t="s">
        <v>46</v>
      </c>
      <c r="N1018" t="str">
        <f t="shared" si="102"/>
        <v>08/18/2022</v>
      </c>
      <c r="O1018" t="str">
        <f t="shared" si="101"/>
        <v>12/31/2500</v>
      </c>
      <c r="P1018">
        <v>1</v>
      </c>
      <c r="Q1018">
        <v>1</v>
      </c>
      <c r="S1018">
        <v>0</v>
      </c>
      <c r="T1018">
        <v>1</v>
      </c>
      <c r="U1018">
        <v>0</v>
      </c>
      <c r="V1018" t="str">
        <f>"Trad IRN"</f>
        <v>Trad IRN</v>
      </c>
      <c r="W1018">
        <v>100</v>
      </c>
      <c r="X1018" t="s">
        <v>47</v>
      </c>
      <c r="Z1018" t="s">
        <v>47</v>
      </c>
      <c r="AB1018" t="str">
        <f>"01"</f>
        <v>01</v>
      </c>
      <c r="AC1018" t="s">
        <v>48</v>
      </c>
      <c r="AD1018" t="s">
        <v>49</v>
      </c>
      <c r="AE1018" t="s">
        <v>55</v>
      </c>
      <c r="AF1018">
        <v>0</v>
      </c>
      <c r="AG1018" t="s">
        <v>56</v>
      </c>
      <c r="AH1018" t="str">
        <f>"Trad IRN"</f>
        <v>Trad IRN</v>
      </c>
      <c r="AI1018" t="str">
        <f>"Bldg IRN"</f>
        <v>Bldg IRN</v>
      </c>
      <c r="AJ1018" t="s">
        <v>48</v>
      </c>
      <c r="AK1018" t="s">
        <v>48</v>
      </c>
      <c r="AL1018" t="s">
        <v>53</v>
      </c>
      <c r="AM1018">
        <v>1113.0999999999999</v>
      </c>
      <c r="AN1018">
        <v>1113.0999999999999</v>
      </c>
      <c r="AO1018">
        <v>15</v>
      </c>
    </row>
    <row r="1019" spans="1:41" x14ac:dyDescent="0.3">
      <c r="A1019" t="str">
        <f>"Trad IRN"</f>
        <v>Trad IRN</v>
      </c>
      <c r="B1019" t="str">
        <f>"Bldg IRN"</f>
        <v>Bldg IRN</v>
      </c>
      <c r="C1019" t="s">
        <v>41</v>
      </c>
      <c r="D1019" t="s">
        <v>3</v>
      </c>
      <c r="E1019" t="s">
        <v>80</v>
      </c>
      <c r="F1019" t="s">
        <v>81</v>
      </c>
      <c r="G1019" t="s">
        <v>82</v>
      </c>
      <c r="H1019" t="s">
        <v>83</v>
      </c>
      <c r="I1019" t="str">
        <f>"Trad IRN"</f>
        <v>Trad IRN</v>
      </c>
      <c r="J1019" t="s">
        <v>43</v>
      </c>
      <c r="K1019" t="s">
        <v>44</v>
      </c>
      <c r="L1019" t="s">
        <v>45</v>
      </c>
      <c r="M1019" t="s">
        <v>46</v>
      </c>
      <c r="N1019" t="str">
        <f t="shared" si="102"/>
        <v>08/18/2022</v>
      </c>
      <c r="O1019" t="str">
        <f t="shared" si="101"/>
        <v>12/31/2500</v>
      </c>
      <c r="P1019">
        <v>1</v>
      </c>
      <c r="Q1019">
        <v>1</v>
      </c>
      <c r="R1019">
        <v>1</v>
      </c>
      <c r="S1019">
        <v>0</v>
      </c>
      <c r="T1019">
        <v>1</v>
      </c>
      <c r="U1019">
        <v>0</v>
      </c>
      <c r="V1019" t="str">
        <f>"Trad IRN"</f>
        <v>Trad IRN</v>
      </c>
      <c r="W1019">
        <v>100</v>
      </c>
      <c r="X1019" t="s">
        <v>47</v>
      </c>
      <c r="Z1019" t="s">
        <v>47</v>
      </c>
      <c r="AB1019" t="str">
        <f>"04"</f>
        <v>04</v>
      </c>
      <c r="AC1019" t="str">
        <f>"15"</f>
        <v>15</v>
      </c>
      <c r="AD1019" t="str">
        <f>"2"</f>
        <v>2</v>
      </c>
      <c r="AE1019" t="s">
        <v>55</v>
      </c>
      <c r="AF1019">
        <v>0</v>
      </c>
      <c r="AG1019" t="s">
        <v>56</v>
      </c>
      <c r="AH1019" t="str">
        <f>"Trad IRN"</f>
        <v>Trad IRN</v>
      </c>
      <c r="AI1019" t="str">
        <f>"Bldg IRN"</f>
        <v>Bldg IRN</v>
      </c>
      <c r="AJ1019" t="s">
        <v>48</v>
      </c>
      <c r="AK1019" t="s">
        <v>48</v>
      </c>
      <c r="AL1019" t="s">
        <v>53</v>
      </c>
      <c r="AM1019">
        <v>1113.0999999999999</v>
      </c>
      <c r="AN1019">
        <v>1113.0999999999999</v>
      </c>
      <c r="AO1019">
        <v>15</v>
      </c>
    </row>
    <row r="1020" spans="1:41" x14ac:dyDescent="0.3">
      <c r="A1020" t="str">
        <f>"Trad IRN"</f>
        <v>Trad IRN</v>
      </c>
      <c r="B1020" t="str">
        <f>"Bldg IRN"</f>
        <v>Bldg IRN</v>
      </c>
      <c r="C1020" t="s">
        <v>41</v>
      </c>
      <c r="D1020" t="s">
        <v>3</v>
      </c>
      <c r="E1020" t="s">
        <v>80</v>
      </c>
      <c r="F1020" t="s">
        <v>81</v>
      </c>
      <c r="G1020" t="s">
        <v>82</v>
      </c>
      <c r="H1020" t="s">
        <v>83</v>
      </c>
      <c r="I1020" t="str">
        <f>"Trad IRN"</f>
        <v>Trad IRN</v>
      </c>
      <c r="J1020" t="s">
        <v>43</v>
      </c>
      <c r="K1020" t="s">
        <v>44</v>
      </c>
      <c r="L1020" t="s">
        <v>45</v>
      </c>
      <c r="M1020" t="s">
        <v>46</v>
      </c>
      <c r="N1020" t="str">
        <f t="shared" si="102"/>
        <v>08/18/2022</v>
      </c>
      <c r="O1020" t="str">
        <f t="shared" si="101"/>
        <v>12/31/2500</v>
      </c>
      <c r="P1020">
        <v>1</v>
      </c>
      <c r="Q1020">
        <v>1</v>
      </c>
      <c r="S1020">
        <v>0</v>
      </c>
      <c r="T1020">
        <v>1</v>
      </c>
      <c r="U1020">
        <v>0</v>
      </c>
      <c r="V1020" t="str">
        <f>"Trad IRN"</f>
        <v>Trad IRN</v>
      </c>
      <c r="W1020">
        <v>100</v>
      </c>
      <c r="X1020" t="s">
        <v>47</v>
      </c>
      <c r="Z1020" t="s">
        <v>47</v>
      </c>
      <c r="AB1020" t="str">
        <f>"05"</f>
        <v>05</v>
      </c>
      <c r="AC1020" t="s">
        <v>48</v>
      </c>
      <c r="AD1020" t="s">
        <v>49</v>
      </c>
      <c r="AE1020" t="s">
        <v>50</v>
      </c>
      <c r="AF1020">
        <v>0</v>
      </c>
      <c r="AG1020" t="s">
        <v>56</v>
      </c>
      <c r="AH1020" t="str">
        <f>"Trad IRN"</f>
        <v>Trad IRN</v>
      </c>
      <c r="AI1020" t="str">
        <f>"Bldg IRN"</f>
        <v>Bldg IRN</v>
      </c>
      <c r="AJ1020" t="s">
        <v>48</v>
      </c>
      <c r="AK1020" t="s">
        <v>48</v>
      </c>
      <c r="AL1020" t="s">
        <v>53</v>
      </c>
      <c r="AM1020">
        <v>1113.0999999999999</v>
      </c>
      <c r="AN1020">
        <v>1113.0999999999999</v>
      </c>
      <c r="AO1020">
        <v>15</v>
      </c>
    </row>
    <row r="1021" spans="1:41" x14ac:dyDescent="0.3">
      <c r="A1021" t="str">
        <f>"Trad IRN"</f>
        <v>Trad IRN</v>
      </c>
      <c r="B1021" t="str">
        <f>"Bldg IRN"</f>
        <v>Bldg IRN</v>
      </c>
      <c r="C1021" t="s">
        <v>41</v>
      </c>
      <c r="D1021" t="s">
        <v>3</v>
      </c>
      <c r="E1021" t="s">
        <v>80</v>
      </c>
      <c r="F1021" t="s">
        <v>81</v>
      </c>
      <c r="G1021" t="s">
        <v>82</v>
      </c>
      <c r="H1021" t="s">
        <v>83</v>
      </c>
      <c r="I1021" t="str">
        <f>"Trad IRN"</f>
        <v>Trad IRN</v>
      </c>
      <c r="J1021" t="s">
        <v>43</v>
      </c>
      <c r="K1021" t="s">
        <v>44</v>
      </c>
      <c r="L1021" t="s">
        <v>45</v>
      </c>
      <c r="M1021" t="s">
        <v>46</v>
      </c>
      <c r="N1021" t="str">
        <f t="shared" si="102"/>
        <v>08/18/2022</v>
      </c>
      <c r="O1021" t="str">
        <f t="shared" si="101"/>
        <v>12/31/2500</v>
      </c>
      <c r="P1021">
        <v>1</v>
      </c>
      <c r="Q1021">
        <v>1</v>
      </c>
      <c r="S1021">
        <v>0</v>
      </c>
      <c r="T1021">
        <v>1</v>
      </c>
      <c r="U1021">
        <v>0</v>
      </c>
      <c r="V1021" t="str">
        <f>"Trad IRN"</f>
        <v>Trad IRN</v>
      </c>
      <c r="W1021">
        <v>100</v>
      </c>
      <c r="X1021" t="s">
        <v>47</v>
      </c>
      <c r="Z1021" t="s">
        <v>47</v>
      </c>
      <c r="AB1021" t="str">
        <f>"05"</f>
        <v>05</v>
      </c>
      <c r="AC1021" t="s">
        <v>48</v>
      </c>
      <c r="AD1021" t="s">
        <v>49</v>
      </c>
      <c r="AE1021" t="s">
        <v>55</v>
      </c>
      <c r="AF1021">
        <v>0</v>
      </c>
      <c r="AG1021" t="s">
        <v>56</v>
      </c>
      <c r="AH1021" t="str">
        <f>"Trad IRN"</f>
        <v>Trad IRN</v>
      </c>
      <c r="AI1021" t="str">
        <f>"Bldg IRN"</f>
        <v>Bldg IRN</v>
      </c>
      <c r="AJ1021" t="s">
        <v>48</v>
      </c>
      <c r="AK1021" t="s">
        <v>48</v>
      </c>
      <c r="AL1021" t="s">
        <v>53</v>
      </c>
      <c r="AM1021">
        <v>1113.0999999999999</v>
      </c>
      <c r="AN1021">
        <v>1113.0999999999999</v>
      </c>
      <c r="AO1021">
        <v>15</v>
      </c>
    </row>
    <row r="1022" spans="1:41" x14ac:dyDescent="0.3">
      <c r="A1022" t="str">
        <f>"Trad IRN"</f>
        <v>Trad IRN</v>
      </c>
      <c r="B1022" t="str">
        <f>"Bldg IRN"</f>
        <v>Bldg IRN</v>
      </c>
      <c r="C1022" t="s">
        <v>41</v>
      </c>
      <c r="D1022" t="s">
        <v>3</v>
      </c>
      <c r="E1022" t="s">
        <v>80</v>
      </c>
      <c r="F1022" t="s">
        <v>81</v>
      </c>
      <c r="G1022" t="s">
        <v>82</v>
      </c>
      <c r="H1022" t="s">
        <v>83</v>
      </c>
      <c r="I1022" t="str">
        <f>"Trad IRN"</f>
        <v>Trad IRN</v>
      </c>
      <c r="J1022" t="s">
        <v>43</v>
      </c>
      <c r="K1022" t="s">
        <v>44</v>
      </c>
      <c r="L1022" t="s">
        <v>45</v>
      </c>
      <c r="M1022" t="s">
        <v>46</v>
      </c>
      <c r="N1022" t="str">
        <f t="shared" si="102"/>
        <v>08/18/2022</v>
      </c>
      <c r="O1022" t="str">
        <f t="shared" si="101"/>
        <v>12/31/2500</v>
      </c>
      <c r="P1022">
        <v>1</v>
      </c>
      <c r="Q1022">
        <v>1</v>
      </c>
      <c r="S1022">
        <v>0</v>
      </c>
      <c r="T1022">
        <v>1</v>
      </c>
      <c r="U1022">
        <v>0</v>
      </c>
      <c r="V1022" t="str">
        <f>"Trad IRN"</f>
        <v>Trad IRN</v>
      </c>
      <c r="W1022">
        <v>100</v>
      </c>
      <c r="X1022" t="s">
        <v>47</v>
      </c>
      <c r="Z1022" t="s">
        <v>47</v>
      </c>
      <c r="AB1022" t="s">
        <v>57</v>
      </c>
      <c r="AC1022" t="s">
        <v>48</v>
      </c>
      <c r="AD1022" t="s">
        <v>49</v>
      </c>
      <c r="AE1022" t="s">
        <v>55</v>
      </c>
      <c r="AF1022">
        <v>0</v>
      </c>
      <c r="AG1022" t="s">
        <v>56</v>
      </c>
      <c r="AH1022" t="str">
        <f>"Trad IRN"</f>
        <v>Trad IRN</v>
      </c>
      <c r="AI1022" t="str">
        <f>"Bldg IRN"</f>
        <v>Bldg IRN</v>
      </c>
      <c r="AJ1022" t="s">
        <v>48</v>
      </c>
      <c r="AK1022" t="s">
        <v>48</v>
      </c>
      <c r="AL1022" t="s">
        <v>53</v>
      </c>
      <c r="AM1022">
        <v>1113.0999999999999</v>
      </c>
      <c r="AN1022">
        <v>1113.0999999999999</v>
      </c>
      <c r="AO1022">
        <v>15</v>
      </c>
    </row>
    <row r="1023" spans="1:41" x14ac:dyDescent="0.3">
      <c r="A1023" t="str">
        <f>"Trad IRN"</f>
        <v>Trad IRN</v>
      </c>
      <c r="B1023" t="str">
        <f>"Bldg IRN"</f>
        <v>Bldg IRN</v>
      </c>
      <c r="C1023" t="s">
        <v>41</v>
      </c>
      <c r="D1023" t="s">
        <v>3</v>
      </c>
      <c r="E1023" t="s">
        <v>80</v>
      </c>
      <c r="F1023" t="s">
        <v>81</v>
      </c>
      <c r="G1023" t="s">
        <v>82</v>
      </c>
      <c r="H1023" t="s">
        <v>83</v>
      </c>
      <c r="I1023" t="str">
        <f>"Trad IRN"</f>
        <v>Trad IRN</v>
      </c>
      <c r="J1023" t="s">
        <v>43</v>
      </c>
      <c r="K1023" t="s">
        <v>44</v>
      </c>
      <c r="L1023" t="s">
        <v>45</v>
      </c>
      <c r="M1023" t="s">
        <v>46</v>
      </c>
      <c r="N1023" t="str">
        <f t="shared" si="102"/>
        <v>08/18/2022</v>
      </c>
      <c r="O1023" t="str">
        <f t="shared" si="101"/>
        <v>12/31/2500</v>
      </c>
      <c r="P1023">
        <v>1</v>
      </c>
      <c r="Q1023">
        <v>1</v>
      </c>
      <c r="S1023">
        <v>0</v>
      </c>
      <c r="T1023">
        <v>1</v>
      </c>
      <c r="U1023">
        <v>0</v>
      </c>
      <c r="V1023" t="str">
        <f>"Trad IRN"</f>
        <v>Trad IRN</v>
      </c>
      <c r="W1023">
        <v>100</v>
      </c>
      <c r="X1023" t="s">
        <v>47</v>
      </c>
      <c r="Z1023" t="s">
        <v>47</v>
      </c>
      <c r="AB1023" t="s">
        <v>57</v>
      </c>
      <c r="AC1023" t="s">
        <v>48</v>
      </c>
      <c r="AD1023" t="s">
        <v>49</v>
      </c>
      <c r="AE1023" t="s">
        <v>50</v>
      </c>
      <c r="AF1023">
        <v>0</v>
      </c>
      <c r="AG1023" t="s">
        <v>56</v>
      </c>
      <c r="AH1023" t="str">
        <f>"Trad IRN"</f>
        <v>Trad IRN</v>
      </c>
      <c r="AI1023" t="str">
        <f>"Bldg IRN"</f>
        <v>Bldg IRN</v>
      </c>
      <c r="AJ1023" t="s">
        <v>48</v>
      </c>
      <c r="AK1023" t="s">
        <v>48</v>
      </c>
      <c r="AL1023" t="s">
        <v>53</v>
      </c>
      <c r="AM1023">
        <v>1113.0999999999999</v>
      </c>
      <c r="AN1023">
        <v>1113.0999999999999</v>
      </c>
      <c r="AO1023">
        <v>15</v>
      </c>
    </row>
    <row r="1024" spans="1:41" x14ac:dyDescent="0.3">
      <c r="A1024" t="str">
        <f>"Trad IRN"</f>
        <v>Trad IRN</v>
      </c>
      <c r="B1024" t="str">
        <f>"Bldg IRN"</f>
        <v>Bldg IRN</v>
      </c>
      <c r="C1024" t="s">
        <v>41</v>
      </c>
      <c r="D1024" t="s">
        <v>3</v>
      </c>
      <c r="E1024" t="s">
        <v>80</v>
      </c>
      <c r="F1024" t="s">
        <v>81</v>
      </c>
      <c r="G1024" t="s">
        <v>82</v>
      </c>
      <c r="H1024" t="s">
        <v>83</v>
      </c>
      <c r="I1024" t="str">
        <f>"Trad IRN"</f>
        <v>Trad IRN</v>
      </c>
      <c r="J1024" t="s">
        <v>43</v>
      </c>
      <c r="K1024" t="s">
        <v>44</v>
      </c>
      <c r="L1024" t="s">
        <v>45</v>
      </c>
      <c r="M1024" t="s">
        <v>46</v>
      </c>
      <c r="N1024" t="str">
        <f t="shared" si="102"/>
        <v>08/18/2022</v>
      </c>
      <c r="O1024" t="str">
        <f t="shared" si="101"/>
        <v>12/31/2500</v>
      </c>
      <c r="P1024">
        <v>1</v>
      </c>
      <c r="Q1024">
        <v>1</v>
      </c>
      <c r="S1024">
        <v>0</v>
      </c>
      <c r="T1024">
        <v>1</v>
      </c>
      <c r="U1024">
        <v>0</v>
      </c>
      <c r="V1024" t="str">
        <f>"Trad IRN"</f>
        <v>Trad IRN</v>
      </c>
      <c r="W1024">
        <v>100</v>
      </c>
      <c r="X1024" t="s">
        <v>47</v>
      </c>
      <c r="Z1024" t="s">
        <v>47</v>
      </c>
      <c r="AB1024" t="s">
        <v>57</v>
      </c>
      <c r="AC1024" t="s">
        <v>48</v>
      </c>
      <c r="AD1024" t="s">
        <v>49</v>
      </c>
      <c r="AE1024" t="s">
        <v>50</v>
      </c>
      <c r="AF1024">
        <v>0</v>
      </c>
      <c r="AG1024" t="s">
        <v>56</v>
      </c>
      <c r="AH1024" t="str">
        <f>"Trad IRN"</f>
        <v>Trad IRN</v>
      </c>
      <c r="AI1024" t="str">
        <f>"Bldg IRN"</f>
        <v>Bldg IRN</v>
      </c>
      <c r="AJ1024" t="s">
        <v>48</v>
      </c>
      <c r="AK1024" t="s">
        <v>48</v>
      </c>
      <c r="AL1024" t="s">
        <v>53</v>
      </c>
      <c r="AM1024">
        <v>1113.0999999999999</v>
      </c>
      <c r="AN1024">
        <v>1113.0999999999999</v>
      </c>
      <c r="AO1024">
        <v>15</v>
      </c>
    </row>
    <row r="1025" spans="1:41" x14ac:dyDescent="0.3">
      <c r="A1025" t="str">
        <f>"Trad IRN"</f>
        <v>Trad IRN</v>
      </c>
      <c r="B1025" t="str">
        <f>"Bldg IRN"</f>
        <v>Bldg IRN</v>
      </c>
      <c r="C1025" t="s">
        <v>41</v>
      </c>
      <c r="D1025" t="s">
        <v>3</v>
      </c>
      <c r="E1025" t="s">
        <v>80</v>
      </c>
      <c r="F1025" t="s">
        <v>81</v>
      </c>
      <c r="G1025" t="s">
        <v>82</v>
      </c>
      <c r="H1025" t="s">
        <v>83</v>
      </c>
      <c r="I1025" t="str">
        <f>"Trad IRN"</f>
        <v>Trad IRN</v>
      </c>
      <c r="J1025" t="s">
        <v>43</v>
      </c>
      <c r="K1025" t="s">
        <v>44</v>
      </c>
      <c r="L1025" t="s">
        <v>45</v>
      </c>
      <c r="M1025" t="s">
        <v>46</v>
      </c>
      <c r="N1025" t="str">
        <f t="shared" si="102"/>
        <v>08/18/2022</v>
      </c>
      <c r="O1025" t="str">
        <f t="shared" si="101"/>
        <v>12/31/2500</v>
      </c>
      <c r="P1025">
        <v>1</v>
      </c>
      <c r="Q1025">
        <v>1</v>
      </c>
      <c r="S1025">
        <v>0</v>
      </c>
      <c r="T1025">
        <v>1</v>
      </c>
      <c r="U1025">
        <v>0</v>
      </c>
      <c r="V1025" t="str">
        <f>"Trad IRN"</f>
        <v>Trad IRN</v>
      </c>
      <c r="W1025">
        <v>100</v>
      </c>
      <c r="X1025" t="s">
        <v>47</v>
      </c>
      <c r="Z1025" t="s">
        <v>47</v>
      </c>
      <c r="AB1025" t="str">
        <f>"02"</f>
        <v>02</v>
      </c>
      <c r="AC1025" t="s">
        <v>48</v>
      </c>
      <c r="AD1025" t="s">
        <v>49</v>
      </c>
      <c r="AE1025" t="s">
        <v>50</v>
      </c>
      <c r="AF1025">
        <v>0</v>
      </c>
      <c r="AG1025" t="s">
        <v>56</v>
      </c>
      <c r="AH1025" t="str">
        <f>"Trad IRN"</f>
        <v>Trad IRN</v>
      </c>
      <c r="AI1025" t="str">
        <f>"Bldg IRN"</f>
        <v>Bldg IRN</v>
      </c>
      <c r="AJ1025" t="s">
        <v>48</v>
      </c>
      <c r="AK1025" t="s">
        <v>48</v>
      </c>
      <c r="AL1025" t="s">
        <v>53</v>
      </c>
      <c r="AM1025">
        <v>1113.0999999999999</v>
      </c>
      <c r="AN1025">
        <v>1113.0999999999999</v>
      </c>
      <c r="AO1025">
        <v>15</v>
      </c>
    </row>
    <row r="1026" spans="1:41" x14ac:dyDescent="0.3">
      <c r="A1026" t="str">
        <f>"Trad IRN"</f>
        <v>Trad IRN</v>
      </c>
      <c r="B1026" t="str">
        <f>"Bldg IRN"</f>
        <v>Bldg IRN</v>
      </c>
      <c r="C1026" t="s">
        <v>41</v>
      </c>
      <c r="D1026" t="s">
        <v>3</v>
      </c>
      <c r="E1026" t="s">
        <v>80</v>
      </c>
      <c r="F1026" t="s">
        <v>81</v>
      </c>
      <c r="G1026" t="s">
        <v>82</v>
      </c>
      <c r="H1026" t="s">
        <v>83</v>
      </c>
      <c r="I1026" t="str">
        <f>"Trad IRN"</f>
        <v>Trad IRN</v>
      </c>
      <c r="J1026" t="s">
        <v>43</v>
      </c>
      <c r="K1026" t="s">
        <v>44</v>
      </c>
      <c r="L1026" t="s">
        <v>45</v>
      </c>
      <c r="M1026" t="s">
        <v>46</v>
      </c>
      <c r="N1026" t="str">
        <f t="shared" si="102"/>
        <v>08/18/2022</v>
      </c>
      <c r="O1026" t="str">
        <f t="shared" si="101"/>
        <v>12/31/2500</v>
      </c>
      <c r="P1026">
        <v>1</v>
      </c>
      <c r="Q1026">
        <v>1</v>
      </c>
      <c r="S1026">
        <v>0</v>
      </c>
      <c r="T1026">
        <v>1</v>
      </c>
      <c r="U1026">
        <v>0</v>
      </c>
      <c r="V1026" t="str">
        <f>"Trad IRN"</f>
        <v>Trad IRN</v>
      </c>
      <c r="W1026">
        <v>100</v>
      </c>
      <c r="X1026" t="s">
        <v>47</v>
      </c>
      <c r="Z1026" t="s">
        <v>47</v>
      </c>
      <c r="AB1026" t="str">
        <f>"01"</f>
        <v>01</v>
      </c>
      <c r="AC1026" t="s">
        <v>48</v>
      </c>
      <c r="AD1026" t="s">
        <v>49</v>
      </c>
      <c r="AE1026" t="s">
        <v>55</v>
      </c>
      <c r="AF1026">
        <v>0</v>
      </c>
      <c r="AG1026" t="s">
        <v>56</v>
      </c>
      <c r="AH1026" t="str">
        <f>"Trad IRN"</f>
        <v>Trad IRN</v>
      </c>
      <c r="AI1026" t="str">
        <f>"Bldg IRN"</f>
        <v>Bldg IRN</v>
      </c>
      <c r="AJ1026" t="s">
        <v>48</v>
      </c>
      <c r="AK1026" t="s">
        <v>48</v>
      </c>
      <c r="AL1026" t="s">
        <v>53</v>
      </c>
      <c r="AM1026">
        <v>1113.0999999999999</v>
      </c>
      <c r="AN1026">
        <v>1113.0999999999999</v>
      </c>
      <c r="AO1026">
        <v>15</v>
      </c>
    </row>
    <row r="1027" spans="1:41" x14ac:dyDescent="0.3">
      <c r="A1027" t="str">
        <f>"Trad IRN"</f>
        <v>Trad IRN</v>
      </c>
      <c r="B1027" t="str">
        <f>"Bldg IRN"</f>
        <v>Bldg IRN</v>
      </c>
      <c r="C1027" t="s">
        <v>41</v>
      </c>
      <c r="D1027" t="s">
        <v>3</v>
      </c>
      <c r="E1027" t="s">
        <v>80</v>
      </c>
      <c r="F1027" t="s">
        <v>81</v>
      </c>
      <c r="G1027" t="s">
        <v>82</v>
      </c>
      <c r="H1027" t="s">
        <v>83</v>
      </c>
      <c r="I1027" t="str">
        <f>"Trad IRN"</f>
        <v>Trad IRN</v>
      </c>
      <c r="J1027" t="s">
        <v>43</v>
      </c>
      <c r="K1027" t="s">
        <v>44</v>
      </c>
      <c r="L1027" t="s">
        <v>45</v>
      </c>
      <c r="M1027" t="s">
        <v>46</v>
      </c>
      <c r="N1027" t="str">
        <f t="shared" si="102"/>
        <v>08/18/2022</v>
      </c>
      <c r="O1027" t="str">
        <f t="shared" si="101"/>
        <v>12/31/2500</v>
      </c>
      <c r="P1027">
        <v>1</v>
      </c>
      <c r="Q1027">
        <v>1</v>
      </c>
      <c r="S1027">
        <v>1</v>
      </c>
      <c r="T1027">
        <v>1</v>
      </c>
      <c r="U1027">
        <v>0</v>
      </c>
      <c r="V1027" t="str">
        <f>"Trad IRN"</f>
        <v>Trad IRN</v>
      </c>
      <c r="W1027">
        <v>100</v>
      </c>
      <c r="X1027" t="s">
        <v>47</v>
      </c>
      <c r="Z1027" t="s">
        <v>47</v>
      </c>
      <c r="AB1027" t="str">
        <f>"05"</f>
        <v>05</v>
      </c>
      <c r="AC1027" t="s">
        <v>48</v>
      </c>
      <c r="AD1027" t="s">
        <v>49</v>
      </c>
      <c r="AE1027" t="s">
        <v>50</v>
      </c>
      <c r="AF1027">
        <v>0</v>
      </c>
      <c r="AG1027" t="s">
        <v>56</v>
      </c>
      <c r="AH1027" t="str">
        <f>"Trad IRN"</f>
        <v>Trad IRN</v>
      </c>
      <c r="AI1027" t="str">
        <f>"Bldg IRN"</f>
        <v>Bldg IRN</v>
      </c>
      <c r="AJ1027" t="s">
        <v>48</v>
      </c>
      <c r="AK1027" t="s">
        <v>48</v>
      </c>
      <c r="AL1027" t="s">
        <v>53</v>
      </c>
      <c r="AM1027">
        <v>1113.0999999999999</v>
      </c>
      <c r="AN1027">
        <v>1113.0999999999999</v>
      </c>
      <c r="AO1027">
        <v>15</v>
      </c>
    </row>
    <row r="1028" spans="1:41" x14ac:dyDescent="0.3">
      <c r="A1028" t="str">
        <f>"Trad IRN"</f>
        <v>Trad IRN</v>
      </c>
      <c r="B1028" t="str">
        <f>"Bldg IRN"</f>
        <v>Bldg IRN</v>
      </c>
      <c r="C1028" t="s">
        <v>41</v>
      </c>
      <c r="D1028" t="s">
        <v>3</v>
      </c>
      <c r="E1028" t="s">
        <v>80</v>
      </c>
      <c r="F1028" t="s">
        <v>81</v>
      </c>
      <c r="G1028" t="s">
        <v>82</v>
      </c>
      <c r="H1028" t="s">
        <v>83</v>
      </c>
      <c r="I1028" t="str">
        <f>"Trad IRN"</f>
        <v>Trad IRN</v>
      </c>
      <c r="J1028" t="s">
        <v>43</v>
      </c>
      <c r="K1028" t="s">
        <v>44</v>
      </c>
      <c r="L1028" t="s">
        <v>45</v>
      </c>
      <c r="M1028" t="s">
        <v>46</v>
      </c>
      <c r="N1028" t="str">
        <f t="shared" si="102"/>
        <v>08/18/2022</v>
      </c>
      <c r="O1028" t="str">
        <f t="shared" si="101"/>
        <v>12/31/2500</v>
      </c>
      <c r="P1028">
        <v>1</v>
      </c>
      <c r="Q1028">
        <v>1</v>
      </c>
      <c r="S1028">
        <v>0</v>
      </c>
      <c r="T1028">
        <v>1</v>
      </c>
      <c r="U1028">
        <v>0</v>
      </c>
      <c r="V1028" t="str">
        <f>"Trad IRN"</f>
        <v>Trad IRN</v>
      </c>
      <c r="W1028">
        <v>100</v>
      </c>
      <c r="X1028" t="s">
        <v>47</v>
      </c>
      <c r="Z1028" t="s">
        <v>47</v>
      </c>
      <c r="AB1028" t="str">
        <f>"02"</f>
        <v>02</v>
      </c>
      <c r="AC1028" t="s">
        <v>48</v>
      </c>
      <c r="AD1028" t="s">
        <v>49</v>
      </c>
      <c r="AE1028" t="s">
        <v>50</v>
      </c>
      <c r="AF1028">
        <v>0</v>
      </c>
      <c r="AG1028" t="s">
        <v>56</v>
      </c>
      <c r="AH1028" t="str">
        <f>"Trad IRN"</f>
        <v>Trad IRN</v>
      </c>
      <c r="AI1028" t="str">
        <f>"Bldg IRN"</f>
        <v>Bldg IRN</v>
      </c>
      <c r="AJ1028" t="s">
        <v>48</v>
      </c>
      <c r="AK1028" t="s">
        <v>48</v>
      </c>
      <c r="AL1028" t="s">
        <v>53</v>
      </c>
      <c r="AM1028">
        <v>1113.0999999999999</v>
      </c>
      <c r="AN1028">
        <v>1113.0999999999999</v>
      </c>
      <c r="AO1028">
        <v>15</v>
      </c>
    </row>
    <row r="1029" spans="1:41" x14ac:dyDescent="0.3">
      <c r="A1029" t="str">
        <f>"Trad IRN"</f>
        <v>Trad IRN</v>
      </c>
      <c r="B1029" t="str">
        <f>"Bldg IRN"</f>
        <v>Bldg IRN</v>
      </c>
      <c r="C1029" t="s">
        <v>41</v>
      </c>
      <c r="D1029" t="s">
        <v>3</v>
      </c>
      <c r="E1029" t="s">
        <v>80</v>
      </c>
      <c r="F1029" t="s">
        <v>81</v>
      </c>
      <c r="G1029" t="s">
        <v>82</v>
      </c>
      <c r="H1029" t="s">
        <v>83</v>
      </c>
      <c r="I1029" t="str">
        <f>"Trad IRN"</f>
        <v>Trad IRN</v>
      </c>
      <c r="J1029" t="s">
        <v>43</v>
      </c>
      <c r="K1029" t="s">
        <v>44</v>
      </c>
      <c r="L1029" t="s">
        <v>45</v>
      </c>
      <c r="M1029" t="s">
        <v>46</v>
      </c>
      <c r="N1029" t="str">
        <f>"10/11/2022"</f>
        <v>10/11/2022</v>
      </c>
      <c r="O1029" t="str">
        <f t="shared" si="101"/>
        <v>12/31/2500</v>
      </c>
      <c r="P1029">
        <v>0.80389900000000003</v>
      </c>
      <c r="Q1029">
        <v>0.80389900000000003</v>
      </c>
      <c r="S1029">
        <v>0</v>
      </c>
      <c r="T1029">
        <v>0.80389900000000003</v>
      </c>
      <c r="U1029">
        <v>0</v>
      </c>
      <c r="V1029" t="str">
        <f>"Trad IRN"</f>
        <v>Trad IRN</v>
      </c>
      <c r="W1029">
        <v>100</v>
      </c>
      <c r="X1029" t="s">
        <v>47</v>
      </c>
      <c r="Z1029" t="s">
        <v>47</v>
      </c>
      <c r="AB1029" t="s">
        <v>57</v>
      </c>
      <c r="AC1029" t="s">
        <v>48</v>
      </c>
      <c r="AD1029" t="s">
        <v>49</v>
      </c>
      <c r="AE1029" t="s">
        <v>55</v>
      </c>
      <c r="AF1029">
        <v>0</v>
      </c>
      <c r="AG1029" t="s">
        <v>56</v>
      </c>
      <c r="AH1029" t="str">
        <f>"Trad IRN"</f>
        <v>Trad IRN</v>
      </c>
      <c r="AI1029" t="str">
        <f>"Bldg IRN"</f>
        <v>Bldg IRN</v>
      </c>
      <c r="AJ1029" t="s">
        <v>48</v>
      </c>
      <c r="AK1029" t="s">
        <v>48</v>
      </c>
      <c r="AL1029" t="s">
        <v>53</v>
      </c>
      <c r="AM1029">
        <v>894.82</v>
      </c>
      <c r="AN1029">
        <v>1113.0999999999999</v>
      </c>
      <c r="AO1029">
        <v>15</v>
      </c>
    </row>
    <row r="1030" spans="1:41" x14ac:dyDescent="0.3">
      <c r="A1030" t="str">
        <f>"Trad IRN"</f>
        <v>Trad IRN</v>
      </c>
      <c r="B1030" t="str">
        <f>"Bldg IRN"</f>
        <v>Bldg IRN</v>
      </c>
      <c r="C1030" t="s">
        <v>41</v>
      </c>
      <c r="D1030" t="s">
        <v>3</v>
      </c>
      <c r="E1030" t="s">
        <v>80</v>
      </c>
      <c r="F1030" t="s">
        <v>81</v>
      </c>
      <c r="G1030" t="s">
        <v>82</v>
      </c>
      <c r="H1030" t="s">
        <v>83</v>
      </c>
      <c r="I1030" t="str">
        <f>"Trad IRN"</f>
        <v>Trad IRN</v>
      </c>
      <c r="J1030" t="s">
        <v>43</v>
      </c>
      <c r="K1030" t="s">
        <v>44</v>
      </c>
      <c r="L1030" t="s">
        <v>45</v>
      </c>
      <c r="M1030" t="s">
        <v>46</v>
      </c>
      <c r="N1030" t="str">
        <f t="shared" ref="N1030:N1040" si="103">"08/18/2022"</f>
        <v>08/18/2022</v>
      </c>
      <c r="O1030" t="str">
        <f>"10/10/2022"</f>
        <v>10/10/2022</v>
      </c>
      <c r="P1030">
        <v>0.196101</v>
      </c>
      <c r="Q1030">
        <v>0.196101</v>
      </c>
      <c r="S1030">
        <v>0</v>
      </c>
      <c r="T1030">
        <v>0.196101</v>
      </c>
      <c r="U1030">
        <v>0</v>
      </c>
      <c r="V1030" t="str">
        <f>"Trad IRN"</f>
        <v>Trad IRN</v>
      </c>
      <c r="W1030">
        <v>100</v>
      </c>
      <c r="X1030" t="s">
        <v>47</v>
      </c>
      <c r="Z1030" t="s">
        <v>47</v>
      </c>
      <c r="AB1030" t="s">
        <v>57</v>
      </c>
      <c r="AC1030" t="s">
        <v>48</v>
      </c>
      <c r="AD1030" t="s">
        <v>49</v>
      </c>
      <c r="AE1030" t="s">
        <v>50</v>
      </c>
      <c r="AF1030">
        <v>0</v>
      </c>
      <c r="AG1030" t="s">
        <v>56</v>
      </c>
      <c r="AH1030" t="str">
        <f>"Trad IRN"</f>
        <v>Trad IRN</v>
      </c>
      <c r="AI1030" t="str">
        <f>"Bldg IRN"</f>
        <v>Bldg IRN</v>
      </c>
      <c r="AJ1030" t="s">
        <v>48</v>
      </c>
      <c r="AK1030" t="s">
        <v>48</v>
      </c>
      <c r="AL1030" t="s">
        <v>53</v>
      </c>
      <c r="AM1030">
        <v>218.28</v>
      </c>
      <c r="AN1030">
        <v>1113.0999999999999</v>
      </c>
      <c r="AO1030">
        <v>15</v>
      </c>
    </row>
    <row r="1031" spans="1:41" x14ac:dyDescent="0.3">
      <c r="A1031" t="str">
        <f>"Trad IRN"</f>
        <v>Trad IRN</v>
      </c>
      <c r="B1031" t="str">
        <f>"Bldg IRN"</f>
        <v>Bldg IRN</v>
      </c>
      <c r="C1031" t="s">
        <v>41</v>
      </c>
      <c r="D1031" t="s">
        <v>3</v>
      </c>
      <c r="E1031" t="s">
        <v>80</v>
      </c>
      <c r="F1031" t="s">
        <v>81</v>
      </c>
      <c r="G1031" t="s">
        <v>82</v>
      </c>
      <c r="H1031" t="s">
        <v>83</v>
      </c>
      <c r="I1031" t="str">
        <f>"Trad IRN"</f>
        <v>Trad IRN</v>
      </c>
      <c r="J1031" t="s">
        <v>43</v>
      </c>
      <c r="K1031" t="s">
        <v>44</v>
      </c>
      <c r="L1031" t="s">
        <v>45</v>
      </c>
      <c r="M1031" t="s">
        <v>46</v>
      </c>
      <c r="N1031" t="str">
        <f t="shared" si="103"/>
        <v>08/18/2022</v>
      </c>
      <c r="O1031" t="str">
        <f t="shared" ref="O1031:O1039" si="104">"12/31/2500"</f>
        <v>12/31/2500</v>
      </c>
      <c r="P1031">
        <v>1</v>
      </c>
      <c r="Q1031">
        <v>1</v>
      </c>
      <c r="S1031">
        <v>0</v>
      </c>
      <c r="T1031">
        <v>1</v>
      </c>
      <c r="U1031">
        <v>0</v>
      </c>
      <c r="V1031" t="str">
        <f>"Trad IRN"</f>
        <v>Trad IRN</v>
      </c>
      <c r="W1031">
        <v>100</v>
      </c>
      <c r="X1031" t="s">
        <v>47</v>
      </c>
      <c r="Z1031" t="s">
        <v>47</v>
      </c>
      <c r="AB1031" t="str">
        <f>"03"</f>
        <v>03</v>
      </c>
      <c r="AC1031" t="s">
        <v>48</v>
      </c>
      <c r="AD1031" t="s">
        <v>49</v>
      </c>
      <c r="AE1031" t="s">
        <v>55</v>
      </c>
      <c r="AF1031">
        <v>0</v>
      </c>
      <c r="AG1031" t="s">
        <v>56</v>
      </c>
      <c r="AH1031" t="str">
        <f>"Trad IRN"</f>
        <v>Trad IRN</v>
      </c>
      <c r="AI1031" t="str">
        <f>"Bldg IRN"</f>
        <v>Bldg IRN</v>
      </c>
      <c r="AJ1031" t="s">
        <v>48</v>
      </c>
      <c r="AK1031" t="s">
        <v>48</v>
      </c>
      <c r="AL1031" t="s">
        <v>53</v>
      </c>
      <c r="AM1031">
        <v>1113.0999999999999</v>
      </c>
      <c r="AN1031">
        <v>1113.0999999999999</v>
      </c>
      <c r="AO1031">
        <v>15</v>
      </c>
    </row>
    <row r="1032" spans="1:41" x14ac:dyDescent="0.3">
      <c r="A1032" t="str">
        <f>"Trad IRN"</f>
        <v>Trad IRN</v>
      </c>
      <c r="B1032" t="str">
        <f>"Bldg IRN"</f>
        <v>Bldg IRN</v>
      </c>
      <c r="C1032" t="s">
        <v>41</v>
      </c>
      <c r="D1032" t="s">
        <v>3</v>
      </c>
      <c r="E1032" t="s">
        <v>80</v>
      </c>
      <c r="F1032" t="s">
        <v>81</v>
      </c>
      <c r="G1032" t="s">
        <v>82</v>
      </c>
      <c r="H1032" t="s">
        <v>83</v>
      </c>
      <c r="I1032" t="str">
        <f>"Trad IRN"</f>
        <v>Trad IRN</v>
      </c>
      <c r="J1032" t="s">
        <v>43</v>
      </c>
      <c r="K1032" t="s">
        <v>44</v>
      </c>
      <c r="L1032" t="s">
        <v>45</v>
      </c>
      <c r="M1032" t="s">
        <v>46</v>
      </c>
      <c r="N1032" t="str">
        <f t="shared" si="103"/>
        <v>08/18/2022</v>
      </c>
      <c r="O1032" t="str">
        <f t="shared" si="104"/>
        <v>12/31/2500</v>
      </c>
      <c r="P1032">
        <v>1</v>
      </c>
      <c r="Q1032">
        <v>1</v>
      </c>
      <c r="S1032">
        <v>0</v>
      </c>
      <c r="T1032">
        <v>1</v>
      </c>
      <c r="U1032">
        <v>0</v>
      </c>
      <c r="V1032" t="str">
        <f>"Trad IRN"</f>
        <v>Trad IRN</v>
      </c>
      <c r="W1032">
        <v>100</v>
      </c>
      <c r="X1032" t="s">
        <v>47</v>
      </c>
      <c r="Z1032" t="s">
        <v>47</v>
      </c>
      <c r="AB1032" t="s">
        <v>57</v>
      </c>
      <c r="AC1032" t="s">
        <v>48</v>
      </c>
      <c r="AD1032" t="s">
        <v>49</v>
      </c>
      <c r="AE1032" t="s">
        <v>50</v>
      </c>
      <c r="AF1032">
        <v>0</v>
      </c>
      <c r="AG1032" t="s">
        <v>56</v>
      </c>
      <c r="AH1032" t="str">
        <f>"Trad IRN"</f>
        <v>Trad IRN</v>
      </c>
      <c r="AI1032" t="str">
        <f>"Bldg IRN"</f>
        <v>Bldg IRN</v>
      </c>
      <c r="AJ1032" t="s">
        <v>48</v>
      </c>
      <c r="AK1032" t="s">
        <v>48</v>
      </c>
      <c r="AL1032" t="s">
        <v>53</v>
      </c>
      <c r="AM1032">
        <v>1113.0999999999999</v>
      </c>
      <c r="AN1032">
        <v>1113.0999999999999</v>
      </c>
      <c r="AO1032">
        <v>15</v>
      </c>
    </row>
    <row r="1033" spans="1:41" x14ac:dyDescent="0.3">
      <c r="A1033" t="str">
        <f>"Trad IRN"</f>
        <v>Trad IRN</v>
      </c>
      <c r="B1033" t="str">
        <f>"Bldg IRN"</f>
        <v>Bldg IRN</v>
      </c>
      <c r="C1033" t="s">
        <v>41</v>
      </c>
      <c r="D1033" t="s">
        <v>3</v>
      </c>
      <c r="E1033" t="s">
        <v>80</v>
      </c>
      <c r="F1033" t="s">
        <v>81</v>
      </c>
      <c r="G1033" t="s">
        <v>82</v>
      </c>
      <c r="H1033" t="s">
        <v>83</v>
      </c>
      <c r="I1033" t="str">
        <f>"Trad IRN"</f>
        <v>Trad IRN</v>
      </c>
      <c r="J1033" t="s">
        <v>43</v>
      </c>
      <c r="K1033" t="s">
        <v>44</v>
      </c>
      <c r="L1033" t="s">
        <v>45</v>
      </c>
      <c r="M1033" t="s">
        <v>46</v>
      </c>
      <c r="N1033" t="str">
        <f t="shared" si="103"/>
        <v>08/18/2022</v>
      </c>
      <c r="O1033" t="str">
        <f t="shared" si="104"/>
        <v>12/31/2500</v>
      </c>
      <c r="P1033">
        <v>1</v>
      </c>
      <c r="Q1033">
        <v>1</v>
      </c>
      <c r="R1033">
        <v>1</v>
      </c>
      <c r="S1033">
        <v>0</v>
      </c>
      <c r="T1033">
        <v>1</v>
      </c>
      <c r="U1033">
        <v>0</v>
      </c>
      <c r="V1033" t="str">
        <f>"Trad IRN"</f>
        <v>Trad IRN</v>
      </c>
      <c r="W1033">
        <v>100</v>
      </c>
      <c r="X1033" t="s">
        <v>47</v>
      </c>
      <c r="Z1033" t="s">
        <v>47</v>
      </c>
      <c r="AB1033" t="str">
        <f>"05"</f>
        <v>05</v>
      </c>
      <c r="AC1033" t="str">
        <f>"10"</f>
        <v>10</v>
      </c>
      <c r="AD1033" t="str">
        <f>"2"</f>
        <v>2</v>
      </c>
      <c r="AE1033" t="s">
        <v>55</v>
      </c>
      <c r="AF1033">
        <v>0</v>
      </c>
      <c r="AG1033" t="s">
        <v>56</v>
      </c>
      <c r="AH1033" t="str">
        <f>"Trad IRN"</f>
        <v>Trad IRN</v>
      </c>
      <c r="AI1033" t="str">
        <f>"Bldg IRN"</f>
        <v>Bldg IRN</v>
      </c>
      <c r="AJ1033" t="s">
        <v>48</v>
      </c>
      <c r="AK1033" t="s">
        <v>48</v>
      </c>
      <c r="AL1033" t="s">
        <v>53</v>
      </c>
      <c r="AM1033">
        <v>1113.0999999999999</v>
      </c>
      <c r="AN1033">
        <v>1113.0999999999999</v>
      </c>
      <c r="AO1033">
        <v>15</v>
      </c>
    </row>
    <row r="1034" spans="1:41" x14ac:dyDescent="0.3">
      <c r="A1034" t="str">
        <f>"Trad IRN"</f>
        <v>Trad IRN</v>
      </c>
      <c r="B1034" t="str">
        <f>"Bldg IRN"</f>
        <v>Bldg IRN</v>
      </c>
      <c r="C1034" t="s">
        <v>41</v>
      </c>
      <c r="D1034" t="s">
        <v>3</v>
      </c>
      <c r="E1034" t="s">
        <v>80</v>
      </c>
      <c r="F1034" t="s">
        <v>81</v>
      </c>
      <c r="G1034" t="s">
        <v>82</v>
      </c>
      <c r="H1034" t="s">
        <v>83</v>
      </c>
      <c r="I1034" t="str">
        <f>"Trad IRN"</f>
        <v>Trad IRN</v>
      </c>
      <c r="J1034" t="s">
        <v>43</v>
      </c>
      <c r="K1034" t="s">
        <v>44</v>
      </c>
      <c r="L1034" t="s">
        <v>45</v>
      </c>
      <c r="M1034" t="s">
        <v>46</v>
      </c>
      <c r="N1034" t="str">
        <f t="shared" si="103"/>
        <v>08/18/2022</v>
      </c>
      <c r="O1034" t="str">
        <f t="shared" si="104"/>
        <v>12/31/2500</v>
      </c>
      <c r="P1034">
        <v>1</v>
      </c>
      <c r="Q1034">
        <v>1</v>
      </c>
      <c r="S1034">
        <v>0</v>
      </c>
      <c r="T1034">
        <v>1</v>
      </c>
      <c r="U1034">
        <v>0</v>
      </c>
      <c r="V1034" t="str">
        <f>"Trad IRN"</f>
        <v>Trad IRN</v>
      </c>
      <c r="W1034">
        <v>100</v>
      </c>
      <c r="X1034" t="s">
        <v>47</v>
      </c>
      <c r="Z1034" t="s">
        <v>47</v>
      </c>
      <c r="AB1034" t="str">
        <f>"01"</f>
        <v>01</v>
      </c>
      <c r="AC1034" t="s">
        <v>48</v>
      </c>
      <c r="AD1034" t="s">
        <v>49</v>
      </c>
      <c r="AE1034" t="s">
        <v>55</v>
      </c>
      <c r="AF1034">
        <v>0</v>
      </c>
      <c r="AG1034" t="s">
        <v>56</v>
      </c>
      <c r="AH1034" t="str">
        <f>"Trad IRN"</f>
        <v>Trad IRN</v>
      </c>
      <c r="AI1034" t="str">
        <f>"Bldg IRN"</f>
        <v>Bldg IRN</v>
      </c>
      <c r="AJ1034" t="s">
        <v>48</v>
      </c>
      <c r="AK1034" t="s">
        <v>48</v>
      </c>
      <c r="AL1034" t="s">
        <v>53</v>
      </c>
      <c r="AM1034">
        <v>1113.0999999999999</v>
      </c>
      <c r="AN1034">
        <v>1113.0999999999999</v>
      </c>
      <c r="AO1034">
        <v>15</v>
      </c>
    </row>
    <row r="1035" spans="1:41" x14ac:dyDescent="0.3">
      <c r="A1035" t="str">
        <f>"Trad IRN"</f>
        <v>Trad IRN</v>
      </c>
      <c r="B1035" t="str">
        <f>"Bldg IRN"</f>
        <v>Bldg IRN</v>
      </c>
      <c r="C1035" t="s">
        <v>41</v>
      </c>
      <c r="D1035" t="s">
        <v>3</v>
      </c>
      <c r="E1035" t="s">
        <v>80</v>
      </c>
      <c r="F1035" t="s">
        <v>81</v>
      </c>
      <c r="G1035" t="s">
        <v>82</v>
      </c>
      <c r="H1035" t="s">
        <v>83</v>
      </c>
      <c r="I1035" t="str">
        <f>"Trad IRN"</f>
        <v>Trad IRN</v>
      </c>
      <c r="J1035" t="s">
        <v>43</v>
      </c>
      <c r="K1035" t="s">
        <v>44</v>
      </c>
      <c r="L1035" t="s">
        <v>45</v>
      </c>
      <c r="M1035" t="s">
        <v>46</v>
      </c>
      <c r="N1035" t="str">
        <f t="shared" si="103"/>
        <v>08/18/2022</v>
      </c>
      <c r="O1035" t="str">
        <f t="shared" si="104"/>
        <v>12/31/2500</v>
      </c>
      <c r="P1035">
        <v>1</v>
      </c>
      <c r="Q1035">
        <v>1</v>
      </c>
      <c r="S1035">
        <v>0</v>
      </c>
      <c r="T1035">
        <v>1</v>
      </c>
      <c r="U1035">
        <v>0</v>
      </c>
      <c r="V1035" t="str">
        <f>"Trad IRN"</f>
        <v>Trad IRN</v>
      </c>
      <c r="W1035">
        <v>100</v>
      </c>
      <c r="X1035" t="s">
        <v>47</v>
      </c>
      <c r="Z1035" t="s">
        <v>47</v>
      </c>
      <c r="AB1035" t="str">
        <f>"05"</f>
        <v>05</v>
      </c>
      <c r="AC1035" t="s">
        <v>48</v>
      </c>
      <c r="AD1035" t="s">
        <v>49</v>
      </c>
      <c r="AE1035" t="s">
        <v>55</v>
      </c>
      <c r="AF1035">
        <v>0</v>
      </c>
      <c r="AG1035" t="s">
        <v>56</v>
      </c>
      <c r="AH1035" t="str">
        <f>"Trad IRN"</f>
        <v>Trad IRN</v>
      </c>
      <c r="AI1035" t="str">
        <f>"Bldg IRN"</f>
        <v>Bldg IRN</v>
      </c>
      <c r="AJ1035" t="s">
        <v>48</v>
      </c>
      <c r="AK1035" t="s">
        <v>48</v>
      </c>
      <c r="AL1035" t="s">
        <v>53</v>
      </c>
      <c r="AM1035">
        <v>1113.0999999999999</v>
      </c>
      <c r="AN1035">
        <v>1113.0999999999999</v>
      </c>
      <c r="AO1035">
        <v>15</v>
      </c>
    </row>
    <row r="1036" spans="1:41" x14ac:dyDescent="0.3">
      <c r="A1036" t="str">
        <f>"Trad IRN"</f>
        <v>Trad IRN</v>
      </c>
      <c r="B1036" t="str">
        <f>"Bldg IRN"</f>
        <v>Bldg IRN</v>
      </c>
      <c r="C1036" t="s">
        <v>41</v>
      </c>
      <c r="D1036" t="s">
        <v>3</v>
      </c>
      <c r="E1036" t="s">
        <v>80</v>
      </c>
      <c r="F1036" t="s">
        <v>81</v>
      </c>
      <c r="G1036" t="s">
        <v>82</v>
      </c>
      <c r="H1036" t="s">
        <v>83</v>
      </c>
      <c r="I1036" t="str">
        <f>"Trad IRN"</f>
        <v>Trad IRN</v>
      </c>
      <c r="J1036" t="s">
        <v>43</v>
      </c>
      <c r="K1036" t="s">
        <v>44</v>
      </c>
      <c r="L1036" t="s">
        <v>45</v>
      </c>
      <c r="M1036" t="s">
        <v>46</v>
      </c>
      <c r="N1036" t="str">
        <f t="shared" si="103"/>
        <v>08/18/2022</v>
      </c>
      <c r="O1036" t="str">
        <f t="shared" si="104"/>
        <v>12/31/2500</v>
      </c>
      <c r="P1036">
        <v>1</v>
      </c>
      <c r="Q1036">
        <v>1</v>
      </c>
      <c r="S1036">
        <v>0</v>
      </c>
      <c r="T1036">
        <v>1</v>
      </c>
      <c r="U1036">
        <v>0</v>
      </c>
      <c r="V1036" t="str">
        <f>"Trad IRN"</f>
        <v>Trad IRN</v>
      </c>
      <c r="W1036">
        <v>100</v>
      </c>
      <c r="X1036" t="s">
        <v>47</v>
      </c>
      <c r="Z1036" t="s">
        <v>47</v>
      </c>
      <c r="AB1036" t="str">
        <f>"03"</f>
        <v>03</v>
      </c>
      <c r="AC1036" t="s">
        <v>48</v>
      </c>
      <c r="AD1036" t="s">
        <v>49</v>
      </c>
      <c r="AE1036" t="s">
        <v>50</v>
      </c>
      <c r="AF1036">
        <v>0</v>
      </c>
      <c r="AG1036" t="s">
        <v>56</v>
      </c>
      <c r="AH1036" t="str">
        <f>"Trad IRN"</f>
        <v>Trad IRN</v>
      </c>
      <c r="AI1036" t="str">
        <f>"Bldg IRN"</f>
        <v>Bldg IRN</v>
      </c>
      <c r="AJ1036" t="s">
        <v>48</v>
      </c>
      <c r="AK1036" t="s">
        <v>48</v>
      </c>
      <c r="AL1036" t="s">
        <v>53</v>
      </c>
      <c r="AM1036">
        <v>1113.0999999999999</v>
      </c>
      <c r="AN1036">
        <v>1113.0999999999999</v>
      </c>
      <c r="AO1036">
        <v>15</v>
      </c>
    </row>
    <row r="1037" spans="1:41" x14ac:dyDescent="0.3">
      <c r="A1037" t="str">
        <f>"Trad IRN"</f>
        <v>Trad IRN</v>
      </c>
      <c r="B1037" t="str">
        <f>"Bldg IRN"</f>
        <v>Bldg IRN</v>
      </c>
      <c r="C1037" t="s">
        <v>41</v>
      </c>
      <c r="D1037" t="s">
        <v>3</v>
      </c>
      <c r="E1037" t="s">
        <v>80</v>
      </c>
      <c r="F1037" t="s">
        <v>81</v>
      </c>
      <c r="G1037" t="s">
        <v>82</v>
      </c>
      <c r="H1037" t="s">
        <v>83</v>
      </c>
      <c r="I1037" t="str">
        <f>"Trad IRN"</f>
        <v>Trad IRN</v>
      </c>
      <c r="J1037" t="s">
        <v>43</v>
      </c>
      <c r="K1037" t="s">
        <v>44</v>
      </c>
      <c r="L1037" t="s">
        <v>45</v>
      </c>
      <c r="M1037" t="s">
        <v>46</v>
      </c>
      <c r="N1037" t="str">
        <f t="shared" si="103"/>
        <v>08/18/2022</v>
      </c>
      <c r="O1037" t="str">
        <f t="shared" si="104"/>
        <v>12/31/2500</v>
      </c>
      <c r="P1037">
        <v>1</v>
      </c>
      <c r="Q1037">
        <v>1</v>
      </c>
      <c r="S1037">
        <v>0</v>
      </c>
      <c r="T1037">
        <v>1</v>
      </c>
      <c r="U1037">
        <v>0</v>
      </c>
      <c r="V1037" t="str">
        <f>"Trad IRN"</f>
        <v>Trad IRN</v>
      </c>
      <c r="W1037">
        <v>100</v>
      </c>
      <c r="X1037" t="s">
        <v>47</v>
      </c>
      <c r="Z1037" t="s">
        <v>47</v>
      </c>
      <c r="AB1037" t="str">
        <f>"04"</f>
        <v>04</v>
      </c>
      <c r="AC1037" t="s">
        <v>48</v>
      </c>
      <c r="AD1037" t="s">
        <v>49</v>
      </c>
      <c r="AE1037" t="s">
        <v>50</v>
      </c>
      <c r="AF1037">
        <v>0</v>
      </c>
      <c r="AG1037" t="s">
        <v>56</v>
      </c>
      <c r="AH1037" t="str">
        <f>"Trad IRN"</f>
        <v>Trad IRN</v>
      </c>
      <c r="AI1037" t="str">
        <f>"Bldg IRN"</f>
        <v>Bldg IRN</v>
      </c>
      <c r="AJ1037" t="s">
        <v>48</v>
      </c>
      <c r="AK1037" t="s">
        <v>48</v>
      </c>
      <c r="AL1037" t="s">
        <v>53</v>
      </c>
      <c r="AM1037">
        <v>1113.0999999999999</v>
      </c>
      <c r="AN1037">
        <v>1113.0999999999999</v>
      </c>
      <c r="AO1037">
        <v>15</v>
      </c>
    </row>
    <row r="1038" spans="1:41" x14ac:dyDescent="0.3">
      <c r="A1038" t="str">
        <f>"Trad IRN"</f>
        <v>Trad IRN</v>
      </c>
      <c r="B1038" t="str">
        <f>"Bldg IRN"</f>
        <v>Bldg IRN</v>
      </c>
      <c r="C1038" t="s">
        <v>41</v>
      </c>
      <c r="D1038" t="s">
        <v>3</v>
      </c>
      <c r="E1038" t="s">
        <v>80</v>
      </c>
      <c r="F1038" t="s">
        <v>81</v>
      </c>
      <c r="G1038" t="s">
        <v>82</v>
      </c>
      <c r="H1038" t="s">
        <v>83</v>
      </c>
      <c r="I1038" t="str">
        <f>"Trad IRN"</f>
        <v>Trad IRN</v>
      </c>
      <c r="J1038" t="s">
        <v>43</v>
      </c>
      <c r="K1038" t="s">
        <v>44</v>
      </c>
      <c r="L1038" t="s">
        <v>45</v>
      </c>
      <c r="M1038" t="s">
        <v>46</v>
      </c>
      <c r="N1038" t="str">
        <f t="shared" si="103"/>
        <v>08/18/2022</v>
      </c>
      <c r="O1038" t="str">
        <f t="shared" si="104"/>
        <v>12/31/2500</v>
      </c>
      <c r="P1038">
        <v>1</v>
      </c>
      <c r="Q1038">
        <v>1</v>
      </c>
      <c r="S1038">
        <v>0</v>
      </c>
      <c r="T1038">
        <v>1</v>
      </c>
      <c r="U1038">
        <v>0</v>
      </c>
      <c r="V1038" t="str">
        <f>"Trad IRN"</f>
        <v>Trad IRN</v>
      </c>
      <c r="W1038">
        <v>100</v>
      </c>
      <c r="X1038" t="s">
        <v>47</v>
      </c>
      <c r="Z1038" t="s">
        <v>47</v>
      </c>
      <c r="AB1038" t="s">
        <v>57</v>
      </c>
      <c r="AC1038" t="s">
        <v>48</v>
      </c>
      <c r="AD1038" t="s">
        <v>49</v>
      </c>
      <c r="AE1038" t="s">
        <v>50</v>
      </c>
      <c r="AF1038">
        <v>0</v>
      </c>
      <c r="AG1038" t="s">
        <v>56</v>
      </c>
      <c r="AH1038" t="str">
        <f>"Trad IRN"</f>
        <v>Trad IRN</v>
      </c>
      <c r="AI1038" t="str">
        <f>"Bldg IRN"</f>
        <v>Bldg IRN</v>
      </c>
      <c r="AJ1038" t="s">
        <v>48</v>
      </c>
      <c r="AK1038" t="s">
        <v>48</v>
      </c>
      <c r="AL1038" t="s">
        <v>53</v>
      </c>
      <c r="AM1038">
        <v>1113.0999999999999</v>
      </c>
      <c r="AN1038">
        <v>1113.0999999999999</v>
      </c>
      <c r="AO1038">
        <v>15</v>
      </c>
    </row>
    <row r="1039" spans="1:41" x14ac:dyDescent="0.3">
      <c r="A1039" t="str">
        <f>"Trad IRN"</f>
        <v>Trad IRN</v>
      </c>
      <c r="B1039" t="str">
        <f>"Bldg IRN"</f>
        <v>Bldg IRN</v>
      </c>
      <c r="C1039" t="s">
        <v>41</v>
      </c>
      <c r="D1039" t="s">
        <v>3</v>
      </c>
      <c r="E1039" t="s">
        <v>80</v>
      </c>
      <c r="F1039" t="s">
        <v>81</v>
      </c>
      <c r="G1039" t="s">
        <v>82</v>
      </c>
      <c r="H1039" t="s">
        <v>83</v>
      </c>
      <c r="I1039" t="str">
        <f>"Trad IRN"</f>
        <v>Trad IRN</v>
      </c>
      <c r="J1039" t="s">
        <v>43</v>
      </c>
      <c r="K1039" t="s">
        <v>44</v>
      </c>
      <c r="L1039" t="s">
        <v>45</v>
      </c>
      <c r="M1039" t="s">
        <v>46</v>
      </c>
      <c r="N1039" t="str">
        <f t="shared" si="103"/>
        <v>08/18/2022</v>
      </c>
      <c r="O1039" t="str">
        <f t="shared" si="104"/>
        <v>12/31/2500</v>
      </c>
      <c r="P1039">
        <v>1</v>
      </c>
      <c r="Q1039">
        <v>1</v>
      </c>
      <c r="S1039">
        <v>0</v>
      </c>
      <c r="T1039">
        <v>1</v>
      </c>
      <c r="U1039">
        <v>0</v>
      </c>
      <c r="V1039" t="str">
        <f>"Trad IRN"</f>
        <v>Trad IRN</v>
      </c>
      <c r="W1039">
        <v>100</v>
      </c>
      <c r="X1039" t="s">
        <v>47</v>
      </c>
      <c r="Z1039" t="s">
        <v>47</v>
      </c>
      <c r="AB1039" t="str">
        <f>"02"</f>
        <v>02</v>
      </c>
      <c r="AC1039" t="s">
        <v>48</v>
      </c>
      <c r="AD1039" t="s">
        <v>49</v>
      </c>
      <c r="AE1039" t="s">
        <v>50</v>
      </c>
      <c r="AF1039">
        <v>0</v>
      </c>
      <c r="AG1039" t="s">
        <v>56</v>
      </c>
      <c r="AH1039" t="str">
        <f>"Trad IRN"</f>
        <v>Trad IRN</v>
      </c>
      <c r="AI1039" t="str">
        <f>"Bldg IRN"</f>
        <v>Bldg IRN</v>
      </c>
      <c r="AJ1039" t="s">
        <v>48</v>
      </c>
      <c r="AK1039" t="s">
        <v>48</v>
      </c>
      <c r="AL1039" t="s">
        <v>53</v>
      </c>
      <c r="AM1039">
        <v>1113.0999999999999</v>
      </c>
      <c r="AN1039">
        <v>1113.0999999999999</v>
      </c>
      <c r="AO1039">
        <v>15</v>
      </c>
    </row>
    <row r="1040" spans="1:41" x14ac:dyDescent="0.3">
      <c r="A1040" t="str">
        <f>"Trad IRN"</f>
        <v>Trad IRN</v>
      </c>
      <c r="B1040" t="str">
        <f>"Bldg IRN"</f>
        <v>Bldg IRN</v>
      </c>
      <c r="C1040" t="s">
        <v>41</v>
      </c>
      <c r="D1040" t="s">
        <v>3</v>
      </c>
      <c r="E1040" t="s">
        <v>80</v>
      </c>
      <c r="F1040" t="s">
        <v>81</v>
      </c>
      <c r="G1040" t="s">
        <v>82</v>
      </c>
      <c r="H1040" t="s">
        <v>83</v>
      </c>
      <c r="I1040" t="str">
        <f>"Trad IRN"</f>
        <v>Trad IRN</v>
      </c>
      <c r="J1040" t="s">
        <v>43</v>
      </c>
      <c r="K1040" t="s">
        <v>44</v>
      </c>
      <c r="L1040" t="s">
        <v>45</v>
      </c>
      <c r="M1040" t="s">
        <v>46</v>
      </c>
      <c r="N1040" t="str">
        <f t="shared" si="103"/>
        <v>08/18/2022</v>
      </c>
      <c r="O1040" t="str">
        <f>"10/04/2022"</f>
        <v>10/04/2022</v>
      </c>
      <c r="P1040">
        <v>0.17302999999999999</v>
      </c>
      <c r="Q1040">
        <v>0.17302999999999999</v>
      </c>
      <c r="S1040">
        <v>0</v>
      </c>
      <c r="T1040">
        <v>0.17302999999999999</v>
      </c>
      <c r="U1040">
        <v>0</v>
      </c>
      <c r="V1040" t="str">
        <f>"Trad IRN"</f>
        <v>Trad IRN</v>
      </c>
      <c r="W1040">
        <v>100</v>
      </c>
      <c r="X1040" t="s">
        <v>47</v>
      </c>
      <c r="Z1040" t="s">
        <v>47</v>
      </c>
      <c r="AB1040" t="str">
        <f>"03"</f>
        <v>03</v>
      </c>
      <c r="AC1040" t="s">
        <v>48</v>
      </c>
      <c r="AD1040" t="s">
        <v>49</v>
      </c>
      <c r="AE1040" t="s">
        <v>55</v>
      </c>
      <c r="AF1040">
        <v>0</v>
      </c>
      <c r="AG1040" t="s">
        <v>56</v>
      </c>
      <c r="AH1040" t="str">
        <f>"Trad IRN"</f>
        <v>Trad IRN</v>
      </c>
      <c r="AI1040" t="str">
        <f>"Bldg IRN"</f>
        <v>Bldg IRN</v>
      </c>
      <c r="AJ1040" t="s">
        <v>48</v>
      </c>
      <c r="AK1040" t="s">
        <v>48</v>
      </c>
      <c r="AL1040" t="s">
        <v>53</v>
      </c>
      <c r="AM1040">
        <v>192.6</v>
      </c>
      <c r="AN1040">
        <v>1113.0999999999999</v>
      </c>
      <c r="AO1040">
        <v>15</v>
      </c>
    </row>
    <row r="1041" spans="1:41" x14ac:dyDescent="0.3">
      <c r="A1041" t="str">
        <f>"Trad IRN"</f>
        <v>Trad IRN</v>
      </c>
      <c r="B1041" t="str">
        <f>"Bldg IRN"</f>
        <v>Bldg IRN</v>
      </c>
      <c r="C1041" t="s">
        <v>41</v>
      </c>
      <c r="D1041" t="s">
        <v>3</v>
      </c>
      <c r="E1041" t="s">
        <v>80</v>
      </c>
      <c r="F1041" t="s">
        <v>81</v>
      </c>
      <c r="G1041" t="s">
        <v>82</v>
      </c>
      <c r="H1041" t="s">
        <v>83</v>
      </c>
      <c r="I1041" t="str">
        <f>"Trad IRN"</f>
        <v>Trad IRN</v>
      </c>
      <c r="J1041" t="s">
        <v>43</v>
      </c>
      <c r="K1041" t="s">
        <v>44</v>
      </c>
      <c r="L1041" t="s">
        <v>45</v>
      </c>
      <c r="M1041" t="s">
        <v>46</v>
      </c>
      <c r="N1041" t="str">
        <f>"10/05/2022"</f>
        <v>10/05/2022</v>
      </c>
      <c r="O1041" t="str">
        <f>"12/31/2500"</f>
        <v>12/31/2500</v>
      </c>
      <c r="P1041">
        <v>0.82696999999999998</v>
      </c>
      <c r="Q1041">
        <v>0.82696999999999998</v>
      </c>
      <c r="S1041">
        <v>0</v>
      </c>
      <c r="T1041">
        <v>0.82696999999999998</v>
      </c>
      <c r="U1041">
        <v>0</v>
      </c>
      <c r="V1041" t="str">
        <f>"Trad IRN"</f>
        <v>Trad IRN</v>
      </c>
      <c r="W1041">
        <v>100</v>
      </c>
      <c r="X1041" t="s">
        <v>47</v>
      </c>
      <c r="Z1041" t="s">
        <v>47</v>
      </c>
      <c r="AB1041" t="str">
        <f>"03"</f>
        <v>03</v>
      </c>
      <c r="AC1041" t="s">
        <v>48</v>
      </c>
      <c r="AD1041" t="s">
        <v>49</v>
      </c>
      <c r="AE1041" t="s">
        <v>55</v>
      </c>
      <c r="AF1041">
        <v>0</v>
      </c>
      <c r="AG1041" t="s">
        <v>56</v>
      </c>
      <c r="AH1041" t="str">
        <f>"Trad IRN"</f>
        <v>Trad IRN</v>
      </c>
      <c r="AI1041" t="str">
        <f>"Bldg IRN"</f>
        <v>Bldg IRN</v>
      </c>
      <c r="AJ1041" t="s">
        <v>48</v>
      </c>
      <c r="AK1041" t="s">
        <v>48</v>
      </c>
      <c r="AL1041" t="s">
        <v>53</v>
      </c>
      <c r="AM1041">
        <v>920.5</v>
      </c>
      <c r="AN1041">
        <v>1113.0999999999999</v>
      </c>
      <c r="AO1041">
        <v>15</v>
      </c>
    </row>
    <row r="1042" spans="1:41" x14ac:dyDescent="0.3">
      <c r="A1042" t="str">
        <f>"Trad IRN"</f>
        <v>Trad IRN</v>
      </c>
      <c r="B1042" t="str">
        <f>"Bldg IRN"</f>
        <v>Bldg IRN</v>
      </c>
      <c r="C1042" t="s">
        <v>41</v>
      </c>
      <c r="D1042" t="s">
        <v>3</v>
      </c>
      <c r="E1042" t="s">
        <v>80</v>
      </c>
      <c r="F1042" t="s">
        <v>81</v>
      </c>
      <c r="G1042" t="s">
        <v>82</v>
      </c>
      <c r="H1042" t="s">
        <v>83</v>
      </c>
      <c r="I1042" t="str">
        <f>"Trad IRN"</f>
        <v>Trad IRN</v>
      </c>
      <c r="J1042" t="s">
        <v>43</v>
      </c>
      <c r="K1042" t="s">
        <v>44</v>
      </c>
      <c r="L1042" t="s">
        <v>45</v>
      </c>
      <c r="M1042" t="s">
        <v>46</v>
      </c>
      <c r="N1042" t="str">
        <f>"08/18/2022"</f>
        <v>08/18/2022</v>
      </c>
      <c r="O1042" t="str">
        <f>"12/31/2500"</f>
        <v>12/31/2500</v>
      </c>
      <c r="P1042">
        <v>1</v>
      </c>
      <c r="Q1042">
        <v>1</v>
      </c>
      <c r="S1042">
        <v>0</v>
      </c>
      <c r="T1042">
        <v>1</v>
      </c>
      <c r="U1042">
        <v>0</v>
      </c>
      <c r="V1042" t="str">
        <f>"Trad IRN"</f>
        <v>Trad IRN</v>
      </c>
      <c r="W1042">
        <v>100</v>
      </c>
      <c r="X1042" t="s">
        <v>47</v>
      </c>
      <c r="Z1042" t="s">
        <v>47</v>
      </c>
      <c r="AB1042" t="s">
        <v>57</v>
      </c>
      <c r="AC1042" t="s">
        <v>48</v>
      </c>
      <c r="AD1042" t="s">
        <v>49</v>
      </c>
      <c r="AE1042" t="s">
        <v>55</v>
      </c>
      <c r="AF1042">
        <v>0</v>
      </c>
      <c r="AG1042" t="s">
        <v>56</v>
      </c>
      <c r="AH1042" t="str">
        <f>"Trad IRN"</f>
        <v>Trad IRN</v>
      </c>
      <c r="AI1042" t="str">
        <f>"Bldg IRN"</f>
        <v>Bldg IRN</v>
      </c>
      <c r="AJ1042" t="s">
        <v>48</v>
      </c>
      <c r="AK1042" t="s">
        <v>48</v>
      </c>
      <c r="AL1042" t="s">
        <v>53</v>
      </c>
      <c r="AM1042">
        <v>1113.0999999999999</v>
      </c>
      <c r="AN1042">
        <v>1113.0999999999999</v>
      </c>
      <c r="AO1042">
        <v>15</v>
      </c>
    </row>
    <row r="1043" spans="1:41" x14ac:dyDescent="0.3">
      <c r="A1043" t="str">
        <f>"Trad IRN"</f>
        <v>Trad IRN</v>
      </c>
      <c r="B1043" t="str">
        <f>"Bldg IRN"</f>
        <v>Bldg IRN</v>
      </c>
      <c r="C1043" t="s">
        <v>41</v>
      </c>
      <c r="D1043" t="s">
        <v>3</v>
      </c>
      <c r="E1043" t="s">
        <v>80</v>
      </c>
      <c r="F1043" t="s">
        <v>81</v>
      </c>
      <c r="G1043" t="s">
        <v>82</v>
      </c>
      <c r="H1043" t="s">
        <v>83</v>
      </c>
      <c r="I1043" t="str">
        <f>"Trad IRN"</f>
        <v>Trad IRN</v>
      </c>
      <c r="J1043" t="s">
        <v>43</v>
      </c>
      <c r="K1043" t="s">
        <v>44</v>
      </c>
      <c r="L1043" t="s">
        <v>45</v>
      </c>
      <c r="M1043" t="s">
        <v>46</v>
      </c>
      <c r="N1043" t="str">
        <f>"09/07/2022"</f>
        <v>09/07/2022</v>
      </c>
      <c r="O1043" t="str">
        <f>"09/12/2022"</f>
        <v>09/12/2022</v>
      </c>
      <c r="P1043">
        <v>2.3071000000000001E-2</v>
      </c>
      <c r="Q1043">
        <v>2.3071000000000001E-2</v>
      </c>
      <c r="R1043">
        <v>2.3071000000000001E-2</v>
      </c>
      <c r="S1043">
        <v>0</v>
      </c>
      <c r="T1043">
        <v>2.3071000000000001E-2</v>
      </c>
      <c r="U1043">
        <v>0</v>
      </c>
      <c r="V1043" t="str">
        <f>"Trad IRN"</f>
        <v>Trad IRN</v>
      </c>
      <c r="W1043">
        <v>100</v>
      </c>
      <c r="X1043" t="s">
        <v>47</v>
      </c>
      <c r="Z1043" t="s">
        <v>47</v>
      </c>
      <c r="AB1043" t="str">
        <f>"03"</f>
        <v>03</v>
      </c>
      <c r="AC1043" t="str">
        <f>"10"</f>
        <v>10</v>
      </c>
      <c r="AD1043" t="str">
        <f>"2"</f>
        <v>2</v>
      </c>
      <c r="AE1043" t="s">
        <v>50</v>
      </c>
      <c r="AF1043">
        <v>0</v>
      </c>
      <c r="AG1043" t="s">
        <v>56</v>
      </c>
      <c r="AH1043" t="str">
        <f>"Trad IRN"</f>
        <v>Trad IRN</v>
      </c>
      <c r="AI1043" t="str">
        <f>"Bldg IRN"</f>
        <v>Bldg IRN</v>
      </c>
      <c r="AJ1043" t="s">
        <v>48</v>
      </c>
      <c r="AK1043" t="s">
        <v>48</v>
      </c>
      <c r="AL1043" t="s">
        <v>53</v>
      </c>
      <c r="AM1043">
        <v>25.68</v>
      </c>
      <c r="AN1043">
        <v>1113.0999999999999</v>
      </c>
      <c r="AO1043">
        <v>15</v>
      </c>
    </row>
    <row r="1044" spans="1:41" x14ac:dyDescent="0.3">
      <c r="A1044" t="str">
        <f>"Trad IRN"</f>
        <v>Trad IRN</v>
      </c>
      <c r="B1044" t="str">
        <f>"Bldg IRN"</f>
        <v>Bldg IRN</v>
      </c>
      <c r="C1044" t="s">
        <v>41</v>
      </c>
      <c r="D1044" t="s">
        <v>3</v>
      </c>
      <c r="E1044" t="s">
        <v>80</v>
      </c>
      <c r="F1044" t="s">
        <v>81</v>
      </c>
      <c r="G1044" t="s">
        <v>82</v>
      </c>
      <c r="H1044" t="s">
        <v>83</v>
      </c>
      <c r="I1044" t="str">
        <f>"Trad IRN"</f>
        <v>Trad IRN</v>
      </c>
      <c r="J1044" t="s">
        <v>43</v>
      </c>
      <c r="K1044" t="s">
        <v>44</v>
      </c>
      <c r="L1044" t="s">
        <v>45</v>
      </c>
      <c r="M1044" t="s">
        <v>46</v>
      </c>
      <c r="N1044" t="str">
        <f>"08/18/2022"</f>
        <v>08/18/2022</v>
      </c>
      <c r="O1044" t="str">
        <f>"09/06/2022"</f>
        <v>09/06/2022</v>
      </c>
      <c r="P1044">
        <v>7.4980000000000005E-2</v>
      </c>
      <c r="Q1044">
        <v>7.4980000000000005E-2</v>
      </c>
      <c r="R1044">
        <v>7.4980000000000005E-2</v>
      </c>
      <c r="S1044">
        <v>0</v>
      </c>
      <c r="T1044">
        <v>7.4980000000000005E-2</v>
      </c>
      <c r="U1044">
        <v>0</v>
      </c>
      <c r="V1044" t="str">
        <f>"Trad IRN"</f>
        <v>Trad IRN</v>
      </c>
      <c r="W1044">
        <v>100</v>
      </c>
      <c r="X1044" t="s">
        <v>47</v>
      </c>
      <c r="Z1044" t="s">
        <v>47</v>
      </c>
      <c r="AB1044" t="str">
        <f>"03"</f>
        <v>03</v>
      </c>
      <c r="AC1044" t="str">
        <f>"10"</f>
        <v>10</v>
      </c>
      <c r="AD1044" t="str">
        <f>"2"</f>
        <v>2</v>
      </c>
      <c r="AE1044" t="s">
        <v>50</v>
      </c>
      <c r="AF1044">
        <v>0</v>
      </c>
      <c r="AG1044" t="s">
        <v>56</v>
      </c>
      <c r="AH1044" t="str">
        <f>"Trad IRN"</f>
        <v>Trad IRN</v>
      </c>
      <c r="AI1044" t="str">
        <f>"Bldg IRN"</f>
        <v>Bldg IRN</v>
      </c>
      <c r="AJ1044" t="s">
        <v>48</v>
      </c>
      <c r="AK1044" t="s">
        <v>48</v>
      </c>
      <c r="AL1044" t="s">
        <v>53</v>
      </c>
      <c r="AM1044">
        <v>83.46</v>
      </c>
      <c r="AN1044">
        <v>1113.0999999999999</v>
      </c>
      <c r="AO1044">
        <v>15</v>
      </c>
    </row>
    <row r="1045" spans="1:41" x14ac:dyDescent="0.3">
      <c r="A1045" t="str">
        <f>"Trad IRN"</f>
        <v>Trad IRN</v>
      </c>
      <c r="B1045" t="str">
        <f>"Bldg IRN"</f>
        <v>Bldg IRN</v>
      </c>
      <c r="C1045" t="s">
        <v>41</v>
      </c>
      <c r="D1045" t="s">
        <v>3</v>
      </c>
      <c r="E1045" t="s">
        <v>80</v>
      </c>
      <c r="F1045" t="s">
        <v>81</v>
      </c>
      <c r="G1045" t="s">
        <v>82</v>
      </c>
      <c r="H1045" t="s">
        <v>83</v>
      </c>
      <c r="I1045" t="str">
        <f>"Trad IRN"</f>
        <v>Trad IRN</v>
      </c>
      <c r="J1045" t="s">
        <v>43</v>
      </c>
      <c r="K1045" t="s">
        <v>44</v>
      </c>
      <c r="L1045" t="s">
        <v>45</v>
      </c>
      <c r="M1045" t="s">
        <v>46</v>
      </c>
      <c r="N1045" t="str">
        <f>"08/18/2022"</f>
        <v>08/18/2022</v>
      </c>
      <c r="O1045" t="str">
        <f t="shared" ref="O1045:O1066" si="105">"12/31/2500"</f>
        <v>12/31/2500</v>
      </c>
      <c r="P1045">
        <v>1</v>
      </c>
      <c r="Q1045">
        <v>1</v>
      </c>
      <c r="R1045">
        <v>1</v>
      </c>
      <c r="S1045">
        <v>0</v>
      </c>
      <c r="T1045">
        <v>1</v>
      </c>
      <c r="U1045">
        <v>0</v>
      </c>
      <c r="V1045" t="str">
        <f>"Trad IRN"</f>
        <v>Trad IRN</v>
      </c>
      <c r="W1045">
        <v>100</v>
      </c>
      <c r="X1045" t="s">
        <v>47</v>
      </c>
      <c r="Z1045" t="s">
        <v>47</v>
      </c>
      <c r="AB1045" t="str">
        <f>"02"</f>
        <v>02</v>
      </c>
      <c r="AC1045" t="str">
        <f>"12"</f>
        <v>12</v>
      </c>
      <c r="AD1045" t="str">
        <f>"6"</f>
        <v>6</v>
      </c>
      <c r="AE1045" t="s">
        <v>55</v>
      </c>
      <c r="AF1045">
        <v>0</v>
      </c>
      <c r="AG1045" t="s">
        <v>56</v>
      </c>
      <c r="AH1045" t="str">
        <f>"Trad IRN"</f>
        <v>Trad IRN</v>
      </c>
      <c r="AI1045" t="str">
        <f>"Bldg IRN"</f>
        <v>Bldg IRN</v>
      </c>
      <c r="AJ1045" t="s">
        <v>48</v>
      </c>
      <c r="AK1045" t="s">
        <v>48</v>
      </c>
      <c r="AL1045" t="s">
        <v>53</v>
      </c>
      <c r="AM1045">
        <v>1113.0999999999999</v>
      </c>
      <c r="AN1045">
        <v>1113.0999999999999</v>
      </c>
      <c r="AO1045">
        <v>15</v>
      </c>
    </row>
    <row r="1046" spans="1:41" x14ac:dyDescent="0.3">
      <c r="A1046" t="str">
        <f>"Trad IRN"</f>
        <v>Trad IRN</v>
      </c>
      <c r="B1046" t="str">
        <f>"Bldg IRN"</f>
        <v>Bldg IRN</v>
      </c>
      <c r="C1046" t="s">
        <v>41</v>
      </c>
      <c r="D1046" t="s">
        <v>3</v>
      </c>
      <c r="E1046" t="s">
        <v>80</v>
      </c>
      <c r="F1046" t="s">
        <v>81</v>
      </c>
      <c r="G1046" t="s">
        <v>82</v>
      </c>
      <c r="H1046" t="s">
        <v>83</v>
      </c>
      <c r="I1046" t="str">
        <f>"Trad IRN"</f>
        <v>Trad IRN</v>
      </c>
      <c r="J1046" t="s">
        <v>43</v>
      </c>
      <c r="K1046" t="s">
        <v>44</v>
      </c>
      <c r="L1046" t="s">
        <v>45</v>
      </c>
      <c r="M1046" t="s">
        <v>46</v>
      </c>
      <c r="N1046" t="str">
        <f>"08/25/2022"</f>
        <v>08/25/2022</v>
      </c>
      <c r="O1046" t="str">
        <f t="shared" si="105"/>
        <v>12/31/2500</v>
      </c>
      <c r="P1046">
        <v>0.97116199999999997</v>
      </c>
      <c r="Q1046">
        <v>0.97116199999999997</v>
      </c>
      <c r="S1046">
        <v>0</v>
      </c>
      <c r="T1046">
        <v>0.97116199999999997</v>
      </c>
      <c r="U1046">
        <v>0</v>
      </c>
      <c r="V1046" t="str">
        <f>"Trad IRN"</f>
        <v>Trad IRN</v>
      </c>
      <c r="W1046">
        <v>100</v>
      </c>
      <c r="X1046" t="s">
        <v>47</v>
      </c>
      <c r="Z1046" t="s">
        <v>47</v>
      </c>
      <c r="AB1046" t="s">
        <v>57</v>
      </c>
      <c r="AC1046" t="s">
        <v>48</v>
      </c>
      <c r="AD1046" t="s">
        <v>49</v>
      </c>
      <c r="AE1046" t="s">
        <v>50</v>
      </c>
      <c r="AF1046">
        <v>0</v>
      </c>
      <c r="AG1046" t="s">
        <v>56</v>
      </c>
      <c r="AH1046" t="str">
        <f>"Trad IRN"</f>
        <v>Trad IRN</v>
      </c>
      <c r="AI1046" t="str">
        <f>"Bldg IRN"</f>
        <v>Bldg IRN</v>
      </c>
      <c r="AJ1046" t="s">
        <v>48</v>
      </c>
      <c r="AK1046" t="s">
        <v>48</v>
      </c>
      <c r="AL1046" t="s">
        <v>53</v>
      </c>
      <c r="AM1046">
        <v>1081</v>
      </c>
      <c r="AN1046">
        <v>1113.0999999999999</v>
      </c>
      <c r="AO1046">
        <v>15</v>
      </c>
    </row>
    <row r="1047" spans="1:41" x14ac:dyDescent="0.3">
      <c r="A1047" t="str">
        <f>"Trad IRN"</f>
        <v>Trad IRN</v>
      </c>
      <c r="B1047" t="str">
        <f>"Bldg IRN"</f>
        <v>Bldg IRN</v>
      </c>
      <c r="C1047" t="s">
        <v>41</v>
      </c>
      <c r="D1047" t="s">
        <v>3</v>
      </c>
      <c r="E1047" t="s">
        <v>80</v>
      </c>
      <c r="F1047" t="s">
        <v>81</v>
      </c>
      <c r="G1047" t="s">
        <v>82</v>
      </c>
      <c r="H1047" t="s">
        <v>83</v>
      </c>
      <c r="I1047" t="str">
        <f>"Trad IRN"</f>
        <v>Trad IRN</v>
      </c>
      <c r="J1047" t="s">
        <v>43</v>
      </c>
      <c r="K1047" t="s">
        <v>44</v>
      </c>
      <c r="L1047" t="s">
        <v>45</v>
      </c>
      <c r="M1047" t="s">
        <v>46</v>
      </c>
      <c r="N1047" t="str">
        <f t="shared" ref="N1047:N1065" si="106">"08/18/2022"</f>
        <v>08/18/2022</v>
      </c>
      <c r="O1047" t="str">
        <f t="shared" si="105"/>
        <v>12/31/2500</v>
      </c>
      <c r="P1047">
        <v>1</v>
      </c>
      <c r="Q1047">
        <v>1</v>
      </c>
      <c r="S1047">
        <v>0</v>
      </c>
      <c r="T1047">
        <v>1</v>
      </c>
      <c r="U1047">
        <v>0</v>
      </c>
      <c r="V1047" t="str">
        <f>"Trad IRN"</f>
        <v>Trad IRN</v>
      </c>
      <c r="W1047">
        <v>100</v>
      </c>
      <c r="X1047" t="s">
        <v>47</v>
      </c>
      <c r="Z1047" t="s">
        <v>47</v>
      </c>
      <c r="AB1047" t="str">
        <f>"01"</f>
        <v>01</v>
      </c>
      <c r="AC1047" t="s">
        <v>48</v>
      </c>
      <c r="AD1047" t="s">
        <v>49</v>
      </c>
      <c r="AE1047" t="s">
        <v>55</v>
      </c>
      <c r="AF1047">
        <v>0</v>
      </c>
      <c r="AG1047" t="s">
        <v>56</v>
      </c>
      <c r="AH1047" t="str">
        <f>"Trad IRN"</f>
        <v>Trad IRN</v>
      </c>
      <c r="AI1047" t="str">
        <f>"Bldg IRN"</f>
        <v>Bldg IRN</v>
      </c>
      <c r="AJ1047" t="s">
        <v>48</v>
      </c>
      <c r="AK1047" t="s">
        <v>48</v>
      </c>
      <c r="AL1047" t="s">
        <v>53</v>
      </c>
      <c r="AM1047">
        <v>1113.0999999999999</v>
      </c>
      <c r="AN1047">
        <v>1113.0999999999999</v>
      </c>
      <c r="AO1047">
        <v>15</v>
      </c>
    </row>
    <row r="1048" spans="1:41" x14ac:dyDescent="0.3">
      <c r="A1048" t="str">
        <f>"Trad IRN"</f>
        <v>Trad IRN</v>
      </c>
      <c r="B1048" t="str">
        <f>"Bldg IRN"</f>
        <v>Bldg IRN</v>
      </c>
      <c r="C1048" t="s">
        <v>41</v>
      </c>
      <c r="D1048" t="s">
        <v>3</v>
      </c>
      <c r="E1048" t="s">
        <v>80</v>
      </c>
      <c r="F1048" t="s">
        <v>81</v>
      </c>
      <c r="G1048" t="s">
        <v>82</v>
      </c>
      <c r="H1048" t="s">
        <v>83</v>
      </c>
      <c r="I1048" t="str">
        <f>"Trad IRN"</f>
        <v>Trad IRN</v>
      </c>
      <c r="J1048" t="s">
        <v>43</v>
      </c>
      <c r="K1048" t="s">
        <v>44</v>
      </c>
      <c r="L1048" t="s">
        <v>45</v>
      </c>
      <c r="M1048" t="s">
        <v>46</v>
      </c>
      <c r="N1048" t="str">
        <f t="shared" si="106"/>
        <v>08/18/2022</v>
      </c>
      <c r="O1048" t="str">
        <f t="shared" si="105"/>
        <v>12/31/2500</v>
      </c>
      <c r="P1048">
        <v>1</v>
      </c>
      <c r="Q1048">
        <v>1</v>
      </c>
      <c r="S1048">
        <v>0</v>
      </c>
      <c r="T1048">
        <v>1</v>
      </c>
      <c r="U1048">
        <v>0</v>
      </c>
      <c r="V1048" t="str">
        <f>"Trad IRN"</f>
        <v>Trad IRN</v>
      </c>
      <c r="W1048">
        <v>100</v>
      </c>
      <c r="X1048" t="s">
        <v>47</v>
      </c>
      <c r="Z1048" t="s">
        <v>47</v>
      </c>
      <c r="AB1048" t="str">
        <f>"02"</f>
        <v>02</v>
      </c>
      <c r="AC1048" t="s">
        <v>48</v>
      </c>
      <c r="AD1048" t="s">
        <v>49</v>
      </c>
      <c r="AE1048" t="s">
        <v>55</v>
      </c>
      <c r="AF1048">
        <v>0</v>
      </c>
      <c r="AG1048" t="s">
        <v>56</v>
      </c>
      <c r="AH1048" t="str">
        <f>"Trad IRN"</f>
        <v>Trad IRN</v>
      </c>
      <c r="AI1048" t="str">
        <f>"Bldg IRN"</f>
        <v>Bldg IRN</v>
      </c>
      <c r="AJ1048" t="s">
        <v>48</v>
      </c>
      <c r="AK1048" t="s">
        <v>48</v>
      </c>
      <c r="AL1048" t="s">
        <v>53</v>
      </c>
      <c r="AM1048">
        <v>1113.0999999999999</v>
      </c>
      <c r="AN1048">
        <v>1113.0999999999999</v>
      </c>
      <c r="AO1048">
        <v>15</v>
      </c>
    </row>
    <row r="1049" spans="1:41" x14ac:dyDescent="0.3">
      <c r="A1049" t="str">
        <f>"Trad IRN"</f>
        <v>Trad IRN</v>
      </c>
      <c r="B1049" t="str">
        <f>"Bldg IRN"</f>
        <v>Bldg IRN</v>
      </c>
      <c r="C1049" t="s">
        <v>41</v>
      </c>
      <c r="D1049" t="s">
        <v>3</v>
      </c>
      <c r="E1049" t="s">
        <v>80</v>
      </c>
      <c r="F1049" t="s">
        <v>81</v>
      </c>
      <c r="G1049" t="s">
        <v>82</v>
      </c>
      <c r="H1049" t="s">
        <v>83</v>
      </c>
      <c r="I1049" t="str">
        <f>"Trad IRN"</f>
        <v>Trad IRN</v>
      </c>
      <c r="J1049" t="s">
        <v>43</v>
      </c>
      <c r="K1049" t="s">
        <v>44</v>
      </c>
      <c r="L1049" t="s">
        <v>45</v>
      </c>
      <c r="M1049" t="s">
        <v>46</v>
      </c>
      <c r="N1049" t="str">
        <f t="shared" si="106"/>
        <v>08/18/2022</v>
      </c>
      <c r="O1049" t="str">
        <f t="shared" si="105"/>
        <v>12/31/2500</v>
      </c>
      <c r="P1049">
        <v>1</v>
      </c>
      <c r="Q1049">
        <v>1</v>
      </c>
      <c r="S1049">
        <v>0</v>
      </c>
      <c r="T1049">
        <v>1</v>
      </c>
      <c r="U1049">
        <v>0</v>
      </c>
      <c r="V1049" t="str">
        <f>"Trad IRN"</f>
        <v>Trad IRN</v>
      </c>
      <c r="W1049">
        <v>100</v>
      </c>
      <c r="X1049" t="s">
        <v>47</v>
      </c>
      <c r="Z1049" t="s">
        <v>47</v>
      </c>
      <c r="AB1049" t="str">
        <f>"02"</f>
        <v>02</v>
      </c>
      <c r="AC1049" t="s">
        <v>48</v>
      </c>
      <c r="AD1049" t="s">
        <v>49</v>
      </c>
      <c r="AE1049" t="s">
        <v>55</v>
      </c>
      <c r="AF1049">
        <v>0</v>
      </c>
      <c r="AG1049" t="s">
        <v>56</v>
      </c>
      <c r="AH1049" t="str">
        <f>"Trad IRN"</f>
        <v>Trad IRN</v>
      </c>
      <c r="AI1049" t="str">
        <f>"Bldg IRN"</f>
        <v>Bldg IRN</v>
      </c>
      <c r="AJ1049" t="s">
        <v>48</v>
      </c>
      <c r="AK1049" t="s">
        <v>48</v>
      </c>
      <c r="AL1049" t="s">
        <v>53</v>
      </c>
      <c r="AM1049">
        <v>1113.0999999999999</v>
      </c>
      <c r="AN1049">
        <v>1113.0999999999999</v>
      </c>
      <c r="AO1049">
        <v>15</v>
      </c>
    </row>
    <row r="1050" spans="1:41" x14ac:dyDescent="0.3">
      <c r="A1050" t="str">
        <f>"Trad IRN"</f>
        <v>Trad IRN</v>
      </c>
      <c r="B1050" t="str">
        <f>"Bldg IRN"</f>
        <v>Bldg IRN</v>
      </c>
      <c r="C1050" t="s">
        <v>41</v>
      </c>
      <c r="D1050" t="s">
        <v>3</v>
      </c>
      <c r="E1050" t="s">
        <v>80</v>
      </c>
      <c r="F1050" t="s">
        <v>81</v>
      </c>
      <c r="G1050" t="s">
        <v>82</v>
      </c>
      <c r="H1050" t="s">
        <v>83</v>
      </c>
      <c r="I1050" t="str">
        <f>"Trad IRN"</f>
        <v>Trad IRN</v>
      </c>
      <c r="J1050" t="s">
        <v>43</v>
      </c>
      <c r="K1050" t="s">
        <v>44</v>
      </c>
      <c r="L1050" t="s">
        <v>45</v>
      </c>
      <c r="M1050" t="s">
        <v>46</v>
      </c>
      <c r="N1050" t="str">
        <f t="shared" si="106"/>
        <v>08/18/2022</v>
      </c>
      <c r="O1050" t="str">
        <f t="shared" si="105"/>
        <v>12/31/2500</v>
      </c>
      <c r="P1050">
        <v>1</v>
      </c>
      <c r="Q1050">
        <v>1</v>
      </c>
      <c r="S1050">
        <v>0</v>
      </c>
      <c r="T1050">
        <v>1</v>
      </c>
      <c r="U1050">
        <v>0</v>
      </c>
      <c r="V1050" t="str">
        <f>"Trad IRN"</f>
        <v>Trad IRN</v>
      </c>
      <c r="W1050">
        <v>100</v>
      </c>
      <c r="X1050" t="s">
        <v>47</v>
      </c>
      <c r="Z1050" t="s">
        <v>47</v>
      </c>
      <c r="AB1050" t="s">
        <v>57</v>
      </c>
      <c r="AC1050" t="s">
        <v>48</v>
      </c>
      <c r="AD1050" t="s">
        <v>49</v>
      </c>
      <c r="AE1050" t="s">
        <v>50</v>
      </c>
      <c r="AF1050">
        <v>0</v>
      </c>
      <c r="AG1050" t="s">
        <v>56</v>
      </c>
      <c r="AH1050" t="str">
        <f>"Trad IRN"</f>
        <v>Trad IRN</v>
      </c>
      <c r="AI1050" t="str">
        <f>"Bldg IRN"</f>
        <v>Bldg IRN</v>
      </c>
      <c r="AJ1050" t="s">
        <v>48</v>
      </c>
      <c r="AK1050" t="s">
        <v>48</v>
      </c>
      <c r="AL1050" t="s">
        <v>53</v>
      </c>
      <c r="AM1050">
        <v>1113.0999999999999</v>
      </c>
      <c r="AN1050">
        <v>1113.0999999999999</v>
      </c>
      <c r="AO1050">
        <v>15</v>
      </c>
    </row>
    <row r="1051" spans="1:41" x14ac:dyDescent="0.3">
      <c r="A1051" t="str">
        <f>"Trad IRN"</f>
        <v>Trad IRN</v>
      </c>
      <c r="B1051" t="str">
        <f>"Bldg IRN"</f>
        <v>Bldg IRN</v>
      </c>
      <c r="C1051" t="s">
        <v>41</v>
      </c>
      <c r="D1051" t="s">
        <v>3</v>
      </c>
      <c r="E1051" t="s">
        <v>80</v>
      </c>
      <c r="F1051" t="s">
        <v>81</v>
      </c>
      <c r="G1051" t="s">
        <v>82</v>
      </c>
      <c r="H1051" t="s">
        <v>83</v>
      </c>
      <c r="I1051" t="str">
        <f>"Trad IRN"</f>
        <v>Trad IRN</v>
      </c>
      <c r="J1051" t="s">
        <v>43</v>
      </c>
      <c r="K1051" t="s">
        <v>44</v>
      </c>
      <c r="L1051" t="s">
        <v>45</v>
      </c>
      <c r="M1051" t="s">
        <v>46</v>
      </c>
      <c r="N1051" t="str">
        <f t="shared" si="106"/>
        <v>08/18/2022</v>
      </c>
      <c r="O1051" t="str">
        <f t="shared" si="105"/>
        <v>12/31/2500</v>
      </c>
      <c r="P1051">
        <v>1</v>
      </c>
      <c r="Q1051">
        <v>1</v>
      </c>
      <c r="S1051">
        <v>0</v>
      </c>
      <c r="T1051">
        <v>1</v>
      </c>
      <c r="U1051">
        <v>0</v>
      </c>
      <c r="V1051" t="str">
        <f>"Trad IRN"</f>
        <v>Trad IRN</v>
      </c>
      <c r="W1051">
        <v>100</v>
      </c>
      <c r="X1051" t="s">
        <v>47</v>
      </c>
      <c r="Z1051" t="s">
        <v>47</v>
      </c>
      <c r="AB1051" t="str">
        <f>"03"</f>
        <v>03</v>
      </c>
      <c r="AC1051" t="s">
        <v>48</v>
      </c>
      <c r="AD1051" t="s">
        <v>49</v>
      </c>
      <c r="AE1051" t="s">
        <v>50</v>
      </c>
      <c r="AF1051">
        <v>0</v>
      </c>
      <c r="AG1051" t="s">
        <v>56</v>
      </c>
      <c r="AH1051" t="str">
        <f>"Trad IRN"</f>
        <v>Trad IRN</v>
      </c>
      <c r="AI1051" t="str">
        <f>"Bldg IRN"</f>
        <v>Bldg IRN</v>
      </c>
      <c r="AJ1051" t="s">
        <v>48</v>
      </c>
      <c r="AK1051" t="s">
        <v>48</v>
      </c>
      <c r="AL1051" t="s">
        <v>53</v>
      </c>
      <c r="AM1051">
        <v>1113.0999999999999</v>
      </c>
      <c r="AN1051">
        <v>1113.0999999999999</v>
      </c>
      <c r="AO1051">
        <v>15</v>
      </c>
    </row>
    <row r="1052" spans="1:41" x14ac:dyDescent="0.3">
      <c r="A1052" t="str">
        <f>"Trad IRN"</f>
        <v>Trad IRN</v>
      </c>
      <c r="B1052" t="str">
        <f>"Bldg IRN"</f>
        <v>Bldg IRN</v>
      </c>
      <c r="C1052" t="s">
        <v>41</v>
      </c>
      <c r="D1052" t="s">
        <v>3</v>
      </c>
      <c r="E1052" t="s">
        <v>80</v>
      </c>
      <c r="F1052" t="s">
        <v>81</v>
      </c>
      <c r="G1052" t="s">
        <v>82</v>
      </c>
      <c r="H1052" t="s">
        <v>83</v>
      </c>
      <c r="I1052" t="str">
        <f>"Trad IRN"</f>
        <v>Trad IRN</v>
      </c>
      <c r="J1052" t="s">
        <v>43</v>
      </c>
      <c r="K1052" t="s">
        <v>44</v>
      </c>
      <c r="L1052" t="s">
        <v>45</v>
      </c>
      <c r="M1052" t="s">
        <v>46</v>
      </c>
      <c r="N1052" t="str">
        <f t="shared" si="106"/>
        <v>08/18/2022</v>
      </c>
      <c r="O1052" t="str">
        <f t="shared" si="105"/>
        <v>12/31/2500</v>
      </c>
      <c r="P1052">
        <v>1</v>
      </c>
      <c r="Q1052">
        <v>1</v>
      </c>
      <c r="S1052">
        <v>0</v>
      </c>
      <c r="T1052">
        <v>1</v>
      </c>
      <c r="U1052">
        <v>0</v>
      </c>
      <c r="V1052" t="str">
        <f>"Trad IRN"</f>
        <v>Trad IRN</v>
      </c>
      <c r="W1052">
        <v>100</v>
      </c>
      <c r="X1052" t="s">
        <v>47</v>
      </c>
      <c r="Z1052" t="s">
        <v>47</v>
      </c>
      <c r="AB1052" t="str">
        <f>"05"</f>
        <v>05</v>
      </c>
      <c r="AC1052" t="s">
        <v>48</v>
      </c>
      <c r="AD1052" t="s">
        <v>49</v>
      </c>
      <c r="AE1052" t="s">
        <v>50</v>
      </c>
      <c r="AF1052">
        <v>0</v>
      </c>
      <c r="AG1052" t="s">
        <v>56</v>
      </c>
      <c r="AH1052" t="str">
        <f>"Trad IRN"</f>
        <v>Trad IRN</v>
      </c>
      <c r="AI1052" t="str">
        <f>"Bldg IRN"</f>
        <v>Bldg IRN</v>
      </c>
      <c r="AJ1052" t="s">
        <v>48</v>
      </c>
      <c r="AK1052" t="s">
        <v>48</v>
      </c>
      <c r="AL1052" t="s">
        <v>53</v>
      </c>
      <c r="AM1052">
        <v>1113.0999999999999</v>
      </c>
      <c r="AN1052">
        <v>1113.0999999999999</v>
      </c>
      <c r="AO1052">
        <v>15</v>
      </c>
    </row>
    <row r="1053" spans="1:41" x14ac:dyDescent="0.3">
      <c r="A1053" t="str">
        <f>"Trad IRN"</f>
        <v>Trad IRN</v>
      </c>
      <c r="B1053" t="str">
        <f>"Bldg IRN"</f>
        <v>Bldg IRN</v>
      </c>
      <c r="C1053" t="s">
        <v>41</v>
      </c>
      <c r="D1053" t="s">
        <v>3</v>
      </c>
      <c r="E1053" t="s">
        <v>80</v>
      </c>
      <c r="F1053" t="s">
        <v>81</v>
      </c>
      <c r="G1053" t="s">
        <v>82</v>
      </c>
      <c r="H1053" t="s">
        <v>83</v>
      </c>
      <c r="I1053" t="str">
        <f>"Trad IRN"</f>
        <v>Trad IRN</v>
      </c>
      <c r="J1053" t="s">
        <v>43</v>
      </c>
      <c r="K1053" t="s">
        <v>44</v>
      </c>
      <c r="L1053" t="s">
        <v>45</v>
      </c>
      <c r="M1053" t="s">
        <v>46</v>
      </c>
      <c r="N1053" t="str">
        <f t="shared" si="106"/>
        <v>08/18/2022</v>
      </c>
      <c r="O1053" t="str">
        <f t="shared" si="105"/>
        <v>12/31/2500</v>
      </c>
      <c r="P1053">
        <v>1</v>
      </c>
      <c r="Q1053">
        <v>1</v>
      </c>
      <c r="S1053">
        <v>1</v>
      </c>
      <c r="T1053">
        <v>1</v>
      </c>
      <c r="U1053">
        <v>0</v>
      </c>
      <c r="V1053" t="str">
        <f>"Trad IRN"</f>
        <v>Trad IRN</v>
      </c>
      <c r="W1053">
        <v>100</v>
      </c>
      <c r="X1053" t="s">
        <v>47</v>
      </c>
      <c r="Z1053" t="s">
        <v>47</v>
      </c>
      <c r="AB1053" t="str">
        <f>"05"</f>
        <v>05</v>
      </c>
      <c r="AC1053" t="s">
        <v>48</v>
      </c>
      <c r="AD1053" t="s">
        <v>49</v>
      </c>
      <c r="AE1053" t="s">
        <v>50</v>
      </c>
      <c r="AF1053">
        <v>0</v>
      </c>
      <c r="AG1053" t="s">
        <v>56</v>
      </c>
      <c r="AH1053" t="str">
        <f>"Trad IRN"</f>
        <v>Trad IRN</v>
      </c>
      <c r="AI1053" t="str">
        <f>"Bldg IRN"</f>
        <v>Bldg IRN</v>
      </c>
      <c r="AJ1053" t="s">
        <v>48</v>
      </c>
      <c r="AK1053" t="s">
        <v>48</v>
      </c>
      <c r="AL1053" t="s">
        <v>53</v>
      </c>
      <c r="AM1053">
        <v>1113.0999999999999</v>
      </c>
      <c r="AN1053">
        <v>1113.0999999999999</v>
      </c>
      <c r="AO1053">
        <v>15</v>
      </c>
    </row>
    <row r="1054" spans="1:41" x14ac:dyDescent="0.3">
      <c r="A1054" t="str">
        <f>"Trad IRN"</f>
        <v>Trad IRN</v>
      </c>
      <c r="B1054" t="str">
        <f>"Bldg IRN"</f>
        <v>Bldg IRN</v>
      </c>
      <c r="C1054" t="s">
        <v>41</v>
      </c>
      <c r="D1054" t="s">
        <v>3</v>
      </c>
      <c r="E1054" t="s">
        <v>80</v>
      </c>
      <c r="F1054" t="s">
        <v>81</v>
      </c>
      <c r="G1054" t="s">
        <v>82</v>
      </c>
      <c r="H1054" t="s">
        <v>83</v>
      </c>
      <c r="I1054" t="str">
        <f>"Trad IRN"</f>
        <v>Trad IRN</v>
      </c>
      <c r="J1054" t="s">
        <v>43</v>
      </c>
      <c r="K1054" t="s">
        <v>44</v>
      </c>
      <c r="L1054" t="s">
        <v>45</v>
      </c>
      <c r="M1054" t="s">
        <v>46</v>
      </c>
      <c r="N1054" t="str">
        <f t="shared" si="106"/>
        <v>08/18/2022</v>
      </c>
      <c r="O1054" t="str">
        <f t="shared" si="105"/>
        <v>12/31/2500</v>
      </c>
      <c r="P1054">
        <v>1</v>
      </c>
      <c r="Q1054">
        <v>1</v>
      </c>
      <c r="S1054">
        <v>0</v>
      </c>
      <c r="T1054">
        <v>1</v>
      </c>
      <c r="U1054">
        <v>0</v>
      </c>
      <c r="V1054" t="str">
        <f>"Trad IRN"</f>
        <v>Trad IRN</v>
      </c>
      <c r="W1054">
        <v>100</v>
      </c>
      <c r="X1054" t="s">
        <v>47</v>
      </c>
      <c r="Z1054" t="s">
        <v>47</v>
      </c>
      <c r="AB1054" t="str">
        <f>"02"</f>
        <v>02</v>
      </c>
      <c r="AC1054" t="s">
        <v>48</v>
      </c>
      <c r="AD1054" t="s">
        <v>49</v>
      </c>
      <c r="AE1054" t="s">
        <v>50</v>
      </c>
      <c r="AF1054">
        <v>0</v>
      </c>
      <c r="AG1054" t="s">
        <v>56</v>
      </c>
      <c r="AH1054" t="str">
        <f>"Trad IRN"</f>
        <v>Trad IRN</v>
      </c>
      <c r="AI1054" t="str">
        <f>"Bldg IRN"</f>
        <v>Bldg IRN</v>
      </c>
      <c r="AJ1054" t="s">
        <v>48</v>
      </c>
      <c r="AK1054" t="s">
        <v>48</v>
      </c>
      <c r="AL1054" t="s">
        <v>53</v>
      </c>
      <c r="AM1054">
        <v>1113.0999999999999</v>
      </c>
      <c r="AN1054">
        <v>1113.0999999999999</v>
      </c>
      <c r="AO1054">
        <v>15</v>
      </c>
    </row>
    <row r="1055" spans="1:41" x14ac:dyDescent="0.3">
      <c r="A1055" t="str">
        <f>"Trad IRN"</f>
        <v>Trad IRN</v>
      </c>
      <c r="B1055" t="str">
        <f>"Bldg IRN"</f>
        <v>Bldg IRN</v>
      </c>
      <c r="C1055" t="s">
        <v>41</v>
      </c>
      <c r="D1055" t="s">
        <v>3</v>
      </c>
      <c r="E1055" t="s">
        <v>80</v>
      </c>
      <c r="F1055" t="s">
        <v>81</v>
      </c>
      <c r="G1055" t="s">
        <v>82</v>
      </c>
      <c r="H1055" t="s">
        <v>83</v>
      </c>
      <c r="I1055" t="str">
        <f>"Trad IRN"</f>
        <v>Trad IRN</v>
      </c>
      <c r="J1055" t="s">
        <v>43</v>
      </c>
      <c r="K1055" t="s">
        <v>44</v>
      </c>
      <c r="L1055" t="s">
        <v>45</v>
      </c>
      <c r="M1055" t="s">
        <v>46</v>
      </c>
      <c r="N1055" t="str">
        <f t="shared" si="106"/>
        <v>08/18/2022</v>
      </c>
      <c r="O1055" t="str">
        <f t="shared" si="105"/>
        <v>12/31/2500</v>
      </c>
      <c r="P1055">
        <v>1</v>
      </c>
      <c r="Q1055">
        <v>1</v>
      </c>
      <c r="S1055">
        <v>0</v>
      </c>
      <c r="T1055">
        <v>1</v>
      </c>
      <c r="U1055">
        <v>0</v>
      </c>
      <c r="V1055" t="str">
        <f>"Trad IRN"</f>
        <v>Trad IRN</v>
      </c>
      <c r="W1055">
        <v>100</v>
      </c>
      <c r="X1055" t="s">
        <v>47</v>
      </c>
      <c r="Z1055" t="s">
        <v>47</v>
      </c>
      <c r="AB1055" t="str">
        <f>"02"</f>
        <v>02</v>
      </c>
      <c r="AC1055" t="s">
        <v>48</v>
      </c>
      <c r="AD1055" t="s">
        <v>49</v>
      </c>
      <c r="AE1055" t="s">
        <v>50</v>
      </c>
      <c r="AF1055">
        <v>0</v>
      </c>
      <c r="AG1055" t="s">
        <v>56</v>
      </c>
      <c r="AH1055" t="str">
        <f>"Trad IRN"</f>
        <v>Trad IRN</v>
      </c>
      <c r="AI1055" t="str">
        <f>"Bldg IRN"</f>
        <v>Bldg IRN</v>
      </c>
      <c r="AJ1055" t="s">
        <v>48</v>
      </c>
      <c r="AK1055" t="s">
        <v>48</v>
      </c>
      <c r="AL1055" t="s">
        <v>53</v>
      </c>
      <c r="AM1055">
        <v>1113.0999999999999</v>
      </c>
      <c r="AN1055">
        <v>1113.0999999999999</v>
      </c>
      <c r="AO1055">
        <v>15</v>
      </c>
    </row>
    <row r="1056" spans="1:41" x14ac:dyDescent="0.3">
      <c r="A1056" t="str">
        <f>"Trad IRN"</f>
        <v>Trad IRN</v>
      </c>
      <c r="B1056" t="str">
        <f>"Bldg IRN"</f>
        <v>Bldg IRN</v>
      </c>
      <c r="C1056" t="s">
        <v>41</v>
      </c>
      <c r="D1056" t="s">
        <v>3</v>
      </c>
      <c r="E1056" t="s">
        <v>80</v>
      </c>
      <c r="F1056" t="s">
        <v>81</v>
      </c>
      <c r="G1056" t="s">
        <v>82</v>
      </c>
      <c r="H1056" t="s">
        <v>83</v>
      </c>
      <c r="I1056" t="str">
        <f>"Trad IRN"</f>
        <v>Trad IRN</v>
      </c>
      <c r="J1056" t="s">
        <v>43</v>
      </c>
      <c r="K1056" t="s">
        <v>44</v>
      </c>
      <c r="L1056" t="s">
        <v>45</v>
      </c>
      <c r="M1056" t="s">
        <v>46</v>
      </c>
      <c r="N1056" t="str">
        <f t="shared" si="106"/>
        <v>08/18/2022</v>
      </c>
      <c r="O1056" t="str">
        <f t="shared" si="105"/>
        <v>12/31/2500</v>
      </c>
      <c r="P1056">
        <v>1</v>
      </c>
      <c r="Q1056">
        <v>1</v>
      </c>
      <c r="S1056">
        <v>0</v>
      </c>
      <c r="T1056">
        <v>1</v>
      </c>
      <c r="U1056">
        <v>0</v>
      </c>
      <c r="V1056" t="str">
        <f>"Trad IRN"</f>
        <v>Trad IRN</v>
      </c>
      <c r="W1056">
        <v>100</v>
      </c>
      <c r="X1056" t="s">
        <v>47</v>
      </c>
      <c r="Z1056" t="s">
        <v>47</v>
      </c>
      <c r="AB1056" t="str">
        <f>"01"</f>
        <v>01</v>
      </c>
      <c r="AC1056" t="s">
        <v>48</v>
      </c>
      <c r="AD1056" t="s">
        <v>49</v>
      </c>
      <c r="AE1056" t="s">
        <v>50</v>
      </c>
      <c r="AF1056">
        <v>0</v>
      </c>
      <c r="AG1056" t="s">
        <v>56</v>
      </c>
      <c r="AH1056" t="str">
        <f>"Trad IRN"</f>
        <v>Trad IRN</v>
      </c>
      <c r="AI1056" t="str">
        <f>"Bldg IRN"</f>
        <v>Bldg IRN</v>
      </c>
      <c r="AJ1056" t="s">
        <v>48</v>
      </c>
      <c r="AK1056" t="s">
        <v>48</v>
      </c>
      <c r="AL1056" t="s">
        <v>53</v>
      </c>
      <c r="AM1056">
        <v>1113.0999999999999</v>
      </c>
      <c r="AN1056">
        <v>1113.0999999999999</v>
      </c>
      <c r="AO1056">
        <v>15</v>
      </c>
    </row>
    <row r="1057" spans="1:41" x14ac:dyDescent="0.3">
      <c r="A1057" t="str">
        <f>"Trad IRN"</f>
        <v>Trad IRN</v>
      </c>
      <c r="B1057" t="str">
        <f>"Bldg IRN"</f>
        <v>Bldg IRN</v>
      </c>
      <c r="C1057" t="s">
        <v>41</v>
      </c>
      <c r="D1057" t="s">
        <v>3</v>
      </c>
      <c r="E1057" t="s">
        <v>80</v>
      </c>
      <c r="F1057" t="s">
        <v>81</v>
      </c>
      <c r="G1057" t="s">
        <v>82</v>
      </c>
      <c r="H1057" t="s">
        <v>83</v>
      </c>
      <c r="I1057" t="str">
        <f>"Trad IRN"</f>
        <v>Trad IRN</v>
      </c>
      <c r="J1057" t="s">
        <v>43</v>
      </c>
      <c r="K1057" t="s">
        <v>44</v>
      </c>
      <c r="L1057" t="s">
        <v>45</v>
      </c>
      <c r="M1057" t="s">
        <v>46</v>
      </c>
      <c r="N1057" t="str">
        <f t="shared" si="106"/>
        <v>08/18/2022</v>
      </c>
      <c r="O1057" t="str">
        <f t="shared" si="105"/>
        <v>12/31/2500</v>
      </c>
      <c r="P1057">
        <v>1</v>
      </c>
      <c r="Q1057">
        <v>1</v>
      </c>
      <c r="S1057">
        <v>0</v>
      </c>
      <c r="T1057">
        <v>1</v>
      </c>
      <c r="U1057">
        <v>0</v>
      </c>
      <c r="V1057" t="str">
        <f>"Trad IRN"</f>
        <v>Trad IRN</v>
      </c>
      <c r="W1057">
        <v>100</v>
      </c>
      <c r="X1057" t="s">
        <v>47</v>
      </c>
      <c r="Z1057" t="s">
        <v>47</v>
      </c>
      <c r="AB1057" t="str">
        <f>"01"</f>
        <v>01</v>
      </c>
      <c r="AC1057" t="s">
        <v>48</v>
      </c>
      <c r="AD1057" t="s">
        <v>49</v>
      </c>
      <c r="AE1057" t="s">
        <v>55</v>
      </c>
      <c r="AF1057">
        <v>0</v>
      </c>
      <c r="AG1057" t="s">
        <v>56</v>
      </c>
      <c r="AH1057" t="str">
        <f>"Trad IRN"</f>
        <v>Trad IRN</v>
      </c>
      <c r="AI1057" t="str">
        <f>"Bldg IRN"</f>
        <v>Bldg IRN</v>
      </c>
      <c r="AJ1057" t="s">
        <v>48</v>
      </c>
      <c r="AK1057" t="s">
        <v>48</v>
      </c>
      <c r="AL1057" t="s">
        <v>53</v>
      </c>
      <c r="AM1057">
        <v>1113.0999999999999</v>
      </c>
      <c r="AN1057">
        <v>1113.0999999999999</v>
      </c>
      <c r="AO1057">
        <v>15</v>
      </c>
    </row>
    <row r="1058" spans="1:41" x14ac:dyDescent="0.3">
      <c r="A1058" t="str">
        <f>"Trad IRN"</f>
        <v>Trad IRN</v>
      </c>
      <c r="B1058" t="str">
        <f>"Bldg IRN"</f>
        <v>Bldg IRN</v>
      </c>
      <c r="C1058" t="s">
        <v>41</v>
      </c>
      <c r="D1058" t="s">
        <v>3</v>
      </c>
      <c r="E1058" t="s">
        <v>80</v>
      </c>
      <c r="F1058" t="s">
        <v>81</v>
      </c>
      <c r="G1058" t="s">
        <v>82</v>
      </c>
      <c r="H1058" t="s">
        <v>83</v>
      </c>
      <c r="I1058" t="str">
        <f>"Trad IRN"</f>
        <v>Trad IRN</v>
      </c>
      <c r="J1058" t="s">
        <v>43</v>
      </c>
      <c r="K1058" t="s">
        <v>44</v>
      </c>
      <c r="L1058" t="s">
        <v>45</v>
      </c>
      <c r="M1058" t="s">
        <v>46</v>
      </c>
      <c r="N1058" t="str">
        <f t="shared" si="106"/>
        <v>08/18/2022</v>
      </c>
      <c r="O1058" t="str">
        <f t="shared" si="105"/>
        <v>12/31/2500</v>
      </c>
      <c r="P1058">
        <v>1</v>
      </c>
      <c r="Q1058">
        <v>1</v>
      </c>
      <c r="S1058">
        <v>0</v>
      </c>
      <c r="T1058">
        <v>1</v>
      </c>
      <c r="U1058">
        <v>0</v>
      </c>
      <c r="V1058" t="str">
        <f>"Trad IRN"</f>
        <v>Trad IRN</v>
      </c>
      <c r="W1058">
        <v>100</v>
      </c>
      <c r="X1058" t="s">
        <v>47</v>
      </c>
      <c r="Z1058" t="s">
        <v>47</v>
      </c>
      <c r="AB1058" t="str">
        <f>"04"</f>
        <v>04</v>
      </c>
      <c r="AC1058" t="s">
        <v>48</v>
      </c>
      <c r="AD1058" t="s">
        <v>49</v>
      </c>
      <c r="AE1058" t="s">
        <v>55</v>
      </c>
      <c r="AF1058">
        <v>0</v>
      </c>
      <c r="AG1058" t="s">
        <v>56</v>
      </c>
      <c r="AH1058" t="str">
        <f>"Trad IRN"</f>
        <v>Trad IRN</v>
      </c>
      <c r="AI1058" t="str">
        <f>"Bldg IRN"</f>
        <v>Bldg IRN</v>
      </c>
      <c r="AJ1058" t="s">
        <v>48</v>
      </c>
      <c r="AK1058" t="s">
        <v>48</v>
      </c>
      <c r="AL1058" t="s">
        <v>53</v>
      </c>
      <c r="AM1058">
        <v>1113.0999999999999</v>
      </c>
      <c r="AN1058">
        <v>1113.0999999999999</v>
      </c>
      <c r="AO1058">
        <v>15</v>
      </c>
    </row>
    <row r="1059" spans="1:41" x14ac:dyDescent="0.3">
      <c r="A1059" t="str">
        <f>"Trad IRN"</f>
        <v>Trad IRN</v>
      </c>
      <c r="B1059" t="str">
        <f>"Bldg IRN"</f>
        <v>Bldg IRN</v>
      </c>
      <c r="C1059" t="s">
        <v>41</v>
      </c>
      <c r="D1059" t="s">
        <v>3</v>
      </c>
      <c r="E1059" t="s">
        <v>80</v>
      </c>
      <c r="F1059" t="s">
        <v>81</v>
      </c>
      <c r="G1059" t="s">
        <v>82</v>
      </c>
      <c r="H1059" t="s">
        <v>83</v>
      </c>
      <c r="I1059" t="str">
        <f>"Trad IRN"</f>
        <v>Trad IRN</v>
      </c>
      <c r="J1059" t="s">
        <v>43</v>
      </c>
      <c r="K1059" t="s">
        <v>44</v>
      </c>
      <c r="L1059" t="s">
        <v>45</v>
      </c>
      <c r="M1059" t="s">
        <v>46</v>
      </c>
      <c r="N1059" t="str">
        <f t="shared" si="106"/>
        <v>08/18/2022</v>
      </c>
      <c r="O1059" t="str">
        <f t="shared" si="105"/>
        <v>12/31/2500</v>
      </c>
      <c r="P1059">
        <v>1</v>
      </c>
      <c r="Q1059">
        <v>1</v>
      </c>
      <c r="S1059">
        <v>0</v>
      </c>
      <c r="T1059">
        <v>1</v>
      </c>
      <c r="U1059">
        <v>0</v>
      </c>
      <c r="V1059" t="str">
        <f>"Trad IRN"</f>
        <v>Trad IRN</v>
      </c>
      <c r="W1059">
        <v>100</v>
      </c>
      <c r="X1059" t="s">
        <v>47</v>
      </c>
      <c r="Z1059" t="s">
        <v>47</v>
      </c>
      <c r="AB1059" t="str">
        <f>"04"</f>
        <v>04</v>
      </c>
      <c r="AC1059" t="s">
        <v>48</v>
      </c>
      <c r="AD1059" t="s">
        <v>49</v>
      </c>
      <c r="AE1059" t="s">
        <v>50</v>
      </c>
      <c r="AF1059">
        <v>0</v>
      </c>
      <c r="AG1059" t="s">
        <v>56</v>
      </c>
      <c r="AH1059" t="str">
        <f>"Trad IRN"</f>
        <v>Trad IRN</v>
      </c>
      <c r="AI1059" t="str">
        <f>"Bldg IRN"</f>
        <v>Bldg IRN</v>
      </c>
      <c r="AJ1059" t="s">
        <v>48</v>
      </c>
      <c r="AK1059" t="s">
        <v>48</v>
      </c>
      <c r="AL1059" t="s">
        <v>53</v>
      </c>
      <c r="AM1059">
        <v>1113.0999999999999</v>
      </c>
      <c r="AN1059">
        <v>1113.0999999999999</v>
      </c>
      <c r="AO1059">
        <v>15</v>
      </c>
    </row>
    <row r="1060" spans="1:41" x14ac:dyDescent="0.3">
      <c r="A1060" t="str">
        <f>"Trad IRN"</f>
        <v>Trad IRN</v>
      </c>
      <c r="B1060" t="str">
        <f>"Bldg IRN"</f>
        <v>Bldg IRN</v>
      </c>
      <c r="C1060" t="s">
        <v>41</v>
      </c>
      <c r="D1060" t="s">
        <v>3</v>
      </c>
      <c r="E1060" t="s">
        <v>80</v>
      </c>
      <c r="F1060" t="s">
        <v>81</v>
      </c>
      <c r="G1060" t="s">
        <v>82</v>
      </c>
      <c r="H1060" t="s">
        <v>83</v>
      </c>
      <c r="I1060" t="str">
        <f>"Trad IRN"</f>
        <v>Trad IRN</v>
      </c>
      <c r="J1060" t="s">
        <v>43</v>
      </c>
      <c r="K1060" t="s">
        <v>44</v>
      </c>
      <c r="L1060" t="s">
        <v>45</v>
      </c>
      <c r="M1060" t="s">
        <v>46</v>
      </c>
      <c r="N1060" t="str">
        <f t="shared" si="106"/>
        <v>08/18/2022</v>
      </c>
      <c r="O1060" t="str">
        <f t="shared" si="105"/>
        <v>12/31/2500</v>
      </c>
      <c r="P1060">
        <v>1</v>
      </c>
      <c r="Q1060">
        <v>1</v>
      </c>
      <c r="R1060">
        <v>1</v>
      </c>
      <c r="S1060">
        <v>0</v>
      </c>
      <c r="T1060">
        <v>1</v>
      </c>
      <c r="U1060">
        <v>0</v>
      </c>
      <c r="V1060" t="str">
        <f>"Trad IRN"</f>
        <v>Trad IRN</v>
      </c>
      <c r="W1060">
        <v>100</v>
      </c>
      <c r="X1060" t="s">
        <v>47</v>
      </c>
      <c r="Z1060" t="s">
        <v>47</v>
      </c>
      <c r="AB1060" t="str">
        <f>"04"</f>
        <v>04</v>
      </c>
      <c r="AC1060" t="str">
        <f>"15"</f>
        <v>15</v>
      </c>
      <c r="AD1060" t="str">
        <f>"2"</f>
        <v>2</v>
      </c>
      <c r="AE1060" t="s">
        <v>55</v>
      </c>
      <c r="AF1060">
        <v>0</v>
      </c>
      <c r="AG1060" t="s">
        <v>56</v>
      </c>
      <c r="AH1060" t="str">
        <f>"Trad IRN"</f>
        <v>Trad IRN</v>
      </c>
      <c r="AI1060" t="str">
        <f>"Bldg IRN"</f>
        <v>Bldg IRN</v>
      </c>
      <c r="AJ1060" t="s">
        <v>48</v>
      </c>
      <c r="AK1060" t="s">
        <v>48</v>
      </c>
      <c r="AL1060" t="s">
        <v>53</v>
      </c>
      <c r="AM1060">
        <v>1113.0999999999999</v>
      </c>
      <c r="AN1060">
        <v>1113.0999999999999</v>
      </c>
      <c r="AO1060">
        <v>15</v>
      </c>
    </row>
    <row r="1061" spans="1:41" x14ac:dyDescent="0.3">
      <c r="A1061" t="str">
        <f>"Trad IRN"</f>
        <v>Trad IRN</v>
      </c>
      <c r="B1061" t="str">
        <f>"Bldg IRN"</f>
        <v>Bldg IRN</v>
      </c>
      <c r="C1061" t="s">
        <v>41</v>
      </c>
      <c r="D1061" t="s">
        <v>3</v>
      </c>
      <c r="E1061" t="s">
        <v>80</v>
      </c>
      <c r="F1061" t="s">
        <v>81</v>
      </c>
      <c r="G1061" t="s">
        <v>82</v>
      </c>
      <c r="H1061" t="s">
        <v>83</v>
      </c>
      <c r="I1061" t="str">
        <f>"Trad IRN"</f>
        <v>Trad IRN</v>
      </c>
      <c r="J1061" t="s">
        <v>43</v>
      </c>
      <c r="K1061" t="s">
        <v>44</v>
      </c>
      <c r="L1061" t="s">
        <v>45</v>
      </c>
      <c r="M1061" t="s">
        <v>46</v>
      </c>
      <c r="N1061" t="str">
        <f t="shared" si="106"/>
        <v>08/18/2022</v>
      </c>
      <c r="O1061" t="str">
        <f t="shared" si="105"/>
        <v>12/31/2500</v>
      </c>
      <c r="P1061">
        <v>1</v>
      </c>
      <c r="Q1061">
        <v>1</v>
      </c>
      <c r="S1061">
        <v>0</v>
      </c>
      <c r="T1061">
        <v>1</v>
      </c>
      <c r="U1061">
        <v>0</v>
      </c>
      <c r="V1061" t="str">
        <f>"Trad IRN"</f>
        <v>Trad IRN</v>
      </c>
      <c r="W1061">
        <v>100</v>
      </c>
      <c r="X1061" t="s">
        <v>47</v>
      </c>
      <c r="Z1061" t="s">
        <v>47</v>
      </c>
      <c r="AB1061" t="str">
        <f>"02"</f>
        <v>02</v>
      </c>
      <c r="AC1061" t="s">
        <v>48</v>
      </c>
      <c r="AD1061" t="s">
        <v>49</v>
      </c>
      <c r="AE1061" t="s">
        <v>50</v>
      </c>
      <c r="AF1061">
        <v>0</v>
      </c>
      <c r="AG1061" t="s">
        <v>56</v>
      </c>
      <c r="AH1061" t="str">
        <f>"Trad IRN"</f>
        <v>Trad IRN</v>
      </c>
      <c r="AI1061" t="str">
        <f>"Bldg IRN"</f>
        <v>Bldg IRN</v>
      </c>
      <c r="AJ1061" t="s">
        <v>48</v>
      </c>
      <c r="AK1061" t="s">
        <v>48</v>
      </c>
      <c r="AL1061" t="s">
        <v>53</v>
      </c>
      <c r="AM1061">
        <v>1113.0999999999999</v>
      </c>
      <c r="AN1061">
        <v>1113.0999999999999</v>
      </c>
      <c r="AO1061">
        <v>15</v>
      </c>
    </row>
    <row r="1062" spans="1:41" x14ac:dyDescent="0.3">
      <c r="A1062" t="str">
        <f>"Trad IRN"</f>
        <v>Trad IRN</v>
      </c>
      <c r="B1062" t="str">
        <f>"Bldg IRN"</f>
        <v>Bldg IRN</v>
      </c>
      <c r="C1062" t="s">
        <v>41</v>
      </c>
      <c r="D1062" t="s">
        <v>3</v>
      </c>
      <c r="E1062" t="s">
        <v>80</v>
      </c>
      <c r="F1062" t="s">
        <v>81</v>
      </c>
      <c r="G1062" t="s">
        <v>82</v>
      </c>
      <c r="H1062" t="s">
        <v>83</v>
      </c>
      <c r="I1062" t="str">
        <f>"Trad IRN"</f>
        <v>Trad IRN</v>
      </c>
      <c r="J1062" t="s">
        <v>43</v>
      </c>
      <c r="K1062" t="s">
        <v>44</v>
      </c>
      <c r="L1062" t="s">
        <v>45</v>
      </c>
      <c r="M1062" t="s">
        <v>46</v>
      </c>
      <c r="N1062" t="str">
        <f t="shared" si="106"/>
        <v>08/18/2022</v>
      </c>
      <c r="O1062" t="str">
        <f t="shared" si="105"/>
        <v>12/31/2500</v>
      </c>
      <c r="P1062">
        <v>1</v>
      </c>
      <c r="Q1062">
        <v>1</v>
      </c>
      <c r="R1062">
        <v>1</v>
      </c>
      <c r="S1062">
        <v>0</v>
      </c>
      <c r="T1062">
        <v>1</v>
      </c>
      <c r="U1062">
        <v>0</v>
      </c>
      <c r="V1062" t="str">
        <f>"Trad IRN"</f>
        <v>Trad IRN</v>
      </c>
      <c r="W1062">
        <v>100</v>
      </c>
      <c r="X1062" t="s">
        <v>47</v>
      </c>
      <c r="Z1062" t="s">
        <v>47</v>
      </c>
      <c r="AB1062" t="str">
        <f>"01"</f>
        <v>01</v>
      </c>
      <c r="AC1062" t="str">
        <f>"01"</f>
        <v>01</v>
      </c>
      <c r="AD1062" t="str">
        <f>"5"</f>
        <v>5</v>
      </c>
      <c r="AE1062" t="s">
        <v>55</v>
      </c>
      <c r="AF1062">
        <v>0</v>
      </c>
      <c r="AG1062" t="s">
        <v>56</v>
      </c>
      <c r="AH1062" t="str">
        <f>"Trad IRN"</f>
        <v>Trad IRN</v>
      </c>
      <c r="AI1062" t="str">
        <f>"Bldg IRN"</f>
        <v>Bldg IRN</v>
      </c>
      <c r="AJ1062" t="s">
        <v>48</v>
      </c>
      <c r="AK1062" t="s">
        <v>48</v>
      </c>
      <c r="AL1062" t="s">
        <v>53</v>
      </c>
      <c r="AM1062">
        <v>1113.0999999999999</v>
      </c>
      <c r="AN1062">
        <v>1113.0999999999999</v>
      </c>
      <c r="AO1062">
        <v>15</v>
      </c>
    </row>
    <row r="1063" spans="1:41" x14ac:dyDescent="0.3">
      <c r="A1063" t="str">
        <f>"Trad IRN"</f>
        <v>Trad IRN</v>
      </c>
      <c r="B1063" t="str">
        <f>"Bldg IRN"</f>
        <v>Bldg IRN</v>
      </c>
      <c r="C1063" t="s">
        <v>41</v>
      </c>
      <c r="D1063" t="s">
        <v>3</v>
      </c>
      <c r="E1063" t="s">
        <v>80</v>
      </c>
      <c r="F1063" t="s">
        <v>81</v>
      </c>
      <c r="G1063" t="s">
        <v>82</v>
      </c>
      <c r="H1063" t="s">
        <v>83</v>
      </c>
      <c r="I1063" t="str">
        <f>"Trad IRN"</f>
        <v>Trad IRN</v>
      </c>
      <c r="J1063" t="s">
        <v>43</v>
      </c>
      <c r="K1063" t="s">
        <v>44</v>
      </c>
      <c r="L1063" t="s">
        <v>45</v>
      </c>
      <c r="M1063" t="s">
        <v>46</v>
      </c>
      <c r="N1063" t="str">
        <f t="shared" si="106"/>
        <v>08/18/2022</v>
      </c>
      <c r="O1063" t="str">
        <f t="shared" si="105"/>
        <v>12/31/2500</v>
      </c>
      <c r="P1063">
        <v>1</v>
      </c>
      <c r="Q1063">
        <v>1</v>
      </c>
      <c r="S1063">
        <v>0</v>
      </c>
      <c r="T1063">
        <v>1</v>
      </c>
      <c r="U1063">
        <v>0</v>
      </c>
      <c r="V1063" t="str">
        <f>"Trad IRN"</f>
        <v>Trad IRN</v>
      </c>
      <c r="W1063">
        <v>100</v>
      </c>
      <c r="X1063" t="s">
        <v>47</v>
      </c>
      <c r="Z1063" t="s">
        <v>47</v>
      </c>
      <c r="AB1063" t="str">
        <f>"01"</f>
        <v>01</v>
      </c>
      <c r="AC1063" t="s">
        <v>48</v>
      </c>
      <c r="AD1063" t="s">
        <v>49</v>
      </c>
      <c r="AE1063" t="s">
        <v>55</v>
      </c>
      <c r="AF1063">
        <v>0</v>
      </c>
      <c r="AG1063" t="s">
        <v>56</v>
      </c>
      <c r="AH1063" t="str">
        <f>"Trad IRN"</f>
        <v>Trad IRN</v>
      </c>
      <c r="AI1063" t="str">
        <f>"Bldg IRN"</f>
        <v>Bldg IRN</v>
      </c>
      <c r="AJ1063" t="s">
        <v>48</v>
      </c>
      <c r="AK1063" t="s">
        <v>48</v>
      </c>
      <c r="AL1063" t="s">
        <v>53</v>
      </c>
      <c r="AM1063">
        <v>1113.0999999999999</v>
      </c>
      <c r="AN1063">
        <v>1113.0999999999999</v>
      </c>
      <c r="AO1063">
        <v>15</v>
      </c>
    </row>
    <row r="1064" spans="1:41" x14ac:dyDescent="0.3">
      <c r="A1064" t="str">
        <f>"Trad IRN"</f>
        <v>Trad IRN</v>
      </c>
      <c r="B1064" t="str">
        <f>"Bldg IRN"</f>
        <v>Bldg IRN</v>
      </c>
      <c r="C1064" t="s">
        <v>41</v>
      </c>
      <c r="D1064" t="s">
        <v>3</v>
      </c>
      <c r="E1064" t="s">
        <v>80</v>
      </c>
      <c r="F1064" t="s">
        <v>81</v>
      </c>
      <c r="G1064" t="s">
        <v>82</v>
      </c>
      <c r="H1064" t="s">
        <v>83</v>
      </c>
      <c r="I1064" t="str">
        <f>"Trad IRN"</f>
        <v>Trad IRN</v>
      </c>
      <c r="J1064" t="s">
        <v>43</v>
      </c>
      <c r="K1064" t="s">
        <v>44</v>
      </c>
      <c r="L1064" t="s">
        <v>45</v>
      </c>
      <c r="M1064" t="s">
        <v>46</v>
      </c>
      <c r="N1064" t="str">
        <f t="shared" si="106"/>
        <v>08/18/2022</v>
      </c>
      <c r="O1064" t="str">
        <f t="shared" si="105"/>
        <v>12/31/2500</v>
      </c>
      <c r="P1064">
        <v>1</v>
      </c>
      <c r="Q1064">
        <v>1</v>
      </c>
      <c r="R1064">
        <v>1</v>
      </c>
      <c r="S1064">
        <v>0</v>
      </c>
      <c r="T1064">
        <v>1</v>
      </c>
      <c r="U1064">
        <v>0</v>
      </c>
      <c r="V1064" t="str">
        <f>"Trad IRN"</f>
        <v>Trad IRN</v>
      </c>
      <c r="W1064">
        <v>100</v>
      </c>
      <c r="X1064" t="s">
        <v>47</v>
      </c>
      <c r="Z1064" t="s">
        <v>47</v>
      </c>
      <c r="AB1064" t="str">
        <f>"05"</f>
        <v>05</v>
      </c>
      <c r="AC1064" t="str">
        <f>"10"</f>
        <v>10</v>
      </c>
      <c r="AD1064" t="str">
        <f>"2"</f>
        <v>2</v>
      </c>
      <c r="AE1064" t="s">
        <v>55</v>
      </c>
      <c r="AF1064">
        <v>0</v>
      </c>
      <c r="AG1064" t="s">
        <v>56</v>
      </c>
      <c r="AH1064" t="str">
        <f>"Trad IRN"</f>
        <v>Trad IRN</v>
      </c>
      <c r="AI1064" t="str">
        <f>"Bldg IRN"</f>
        <v>Bldg IRN</v>
      </c>
      <c r="AJ1064" t="s">
        <v>48</v>
      </c>
      <c r="AK1064" t="s">
        <v>48</v>
      </c>
      <c r="AL1064" t="s">
        <v>53</v>
      </c>
      <c r="AM1064">
        <v>1113.0999999999999</v>
      </c>
      <c r="AN1064">
        <v>1113.0999999999999</v>
      </c>
      <c r="AO1064">
        <v>15</v>
      </c>
    </row>
    <row r="1065" spans="1:41" x14ac:dyDescent="0.3">
      <c r="A1065" t="str">
        <f>"Trad IRN"</f>
        <v>Trad IRN</v>
      </c>
      <c r="B1065" t="str">
        <f>"Bldg IRN"</f>
        <v>Bldg IRN</v>
      </c>
      <c r="C1065" t="s">
        <v>41</v>
      </c>
      <c r="D1065" t="s">
        <v>3</v>
      </c>
      <c r="E1065" t="s">
        <v>80</v>
      </c>
      <c r="F1065" t="s">
        <v>81</v>
      </c>
      <c r="G1065" t="s">
        <v>82</v>
      </c>
      <c r="H1065" t="s">
        <v>83</v>
      </c>
      <c r="I1065" t="str">
        <f>"Trad IRN"</f>
        <v>Trad IRN</v>
      </c>
      <c r="J1065" t="s">
        <v>43</v>
      </c>
      <c r="K1065" t="s">
        <v>44</v>
      </c>
      <c r="L1065" t="s">
        <v>45</v>
      </c>
      <c r="M1065" t="s">
        <v>46</v>
      </c>
      <c r="N1065" t="str">
        <f t="shared" si="106"/>
        <v>08/18/2022</v>
      </c>
      <c r="O1065" t="str">
        <f t="shared" si="105"/>
        <v>12/31/2500</v>
      </c>
      <c r="P1065">
        <v>1</v>
      </c>
      <c r="Q1065">
        <v>1</v>
      </c>
      <c r="S1065">
        <v>0</v>
      </c>
      <c r="T1065">
        <v>1</v>
      </c>
      <c r="U1065">
        <v>0</v>
      </c>
      <c r="V1065" t="str">
        <f>"Trad IRN"</f>
        <v>Trad IRN</v>
      </c>
      <c r="W1065">
        <v>100</v>
      </c>
      <c r="X1065" t="s">
        <v>47</v>
      </c>
      <c r="Z1065" t="s">
        <v>47</v>
      </c>
      <c r="AB1065" t="str">
        <f>"03"</f>
        <v>03</v>
      </c>
      <c r="AC1065" t="s">
        <v>48</v>
      </c>
      <c r="AD1065" t="s">
        <v>49</v>
      </c>
      <c r="AE1065" t="s">
        <v>50</v>
      </c>
      <c r="AF1065">
        <v>0</v>
      </c>
      <c r="AG1065" t="s">
        <v>56</v>
      </c>
      <c r="AH1065" t="str">
        <f>"Trad IRN"</f>
        <v>Trad IRN</v>
      </c>
      <c r="AI1065" t="str">
        <f>"Bldg IRN"</f>
        <v>Bldg IRN</v>
      </c>
      <c r="AJ1065" t="s">
        <v>48</v>
      </c>
      <c r="AK1065" t="s">
        <v>48</v>
      </c>
      <c r="AL1065" t="s">
        <v>53</v>
      </c>
      <c r="AM1065">
        <v>1113.0999999999999</v>
      </c>
      <c r="AN1065">
        <v>1113.0999999999999</v>
      </c>
      <c r="AO1065">
        <v>15</v>
      </c>
    </row>
    <row r="1066" spans="1:41" x14ac:dyDescent="0.3">
      <c r="A1066" t="str">
        <f>"Trad IRN"</f>
        <v>Trad IRN</v>
      </c>
      <c r="B1066" t="str">
        <f>"Bldg IRN"</f>
        <v>Bldg IRN</v>
      </c>
      <c r="C1066" t="s">
        <v>41</v>
      </c>
      <c r="D1066" t="s">
        <v>3</v>
      </c>
      <c r="E1066" t="s">
        <v>80</v>
      </c>
      <c r="F1066" t="s">
        <v>81</v>
      </c>
      <c r="G1066" t="s">
        <v>82</v>
      </c>
      <c r="H1066" t="s">
        <v>83</v>
      </c>
      <c r="I1066" t="str">
        <f>"Trad IRN"</f>
        <v>Trad IRN</v>
      </c>
      <c r="J1066" t="s">
        <v>43</v>
      </c>
      <c r="K1066" t="s">
        <v>44</v>
      </c>
      <c r="L1066" t="s">
        <v>45</v>
      </c>
      <c r="M1066" t="s">
        <v>46</v>
      </c>
      <c r="N1066" t="str">
        <f>"11/16/2022"</f>
        <v>11/16/2022</v>
      </c>
      <c r="O1066" t="str">
        <f t="shared" si="105"/>
        <v>12/31/2500</v>
      </c>
      <c r="P1066">
        <v>0.66328299999999996</v>
      </c>
      <c r="Q1066">
        <v>0.66328299999999996</v>
      </c>
      <c r="S1066">
        <v>0</v>
      </c>
      <c r="T1066">
        <v>0.66328299999999996</v>
      </c>
      <c r="U1066">
        <v>0</v>
      </c>
      <c r="V1066" t="str">
        <f>"Trad IRN"</f>
        <v>Trad IRN</v>
      </c>
      <c r="W1066">
        <v>100</v>
      </c>
      <c r="X1066" t="s">
        <v>47</v>
      </c>
      <c r="Z1066" t="s">
        <v>47</v>
      </c>
      <c r="AB1066" t="str">
        <f>"03"</f>
        <v>03</v>
      </c>
      <c r="AC1066" t="s">
        <v>48</v>
      </c>
      <c r="AD1066" t="s">
        <v>49</v>
      </c>
      <c r="AE1066" t="s">
        <v>55</v>
      </c>
      <c r="AF1066">
        <v>0</v>
      </c>
      <c r="AG1066" t="s">
        <v>56</v>
      </c>
      <c r="AH1066" t="str">
        <f>"Trad IRN"</f>
        <v>Trad IRN</v>
      </c>
      <c r="AI1066" t="str">
        <f>"Bldg IRN"</f>
        <v>Bldg IRN</v>
      </c>
      <c r="AJ1066" t="s">
        <v>48</v>
      </c>
      <c r="AK1066" t="s">
        <v>48</v>
      </c>
      <c r="AL1066" t="s">
        <v>53</v>
      </c>
      <c r="AM1066">
        <v>738.3</v>
      </c>
      <c r="AN1066">
        <v>1113.0999999999999</v>
      </c>
      <c r="AO1066">
        <v>15</v>
      </c>
    </row>
    <row r="1067" spans="1:41" x14ac:dyDescent="0.3">
      <c r="A1067" t="str">
        <f>"Trad IRN"</f>
        <v>Trad IRN</v>
      </c>
      <c r="B1067" t="str">
        <f>"Bldg IRN"</f>
        <v>Bldg IRN</v>
      </c>
      <c r="C1067" t="s">
        <v>41</v>
      </c>
      <c r="D1067" t="s">
        <v>3</v>
      </c>
      <c r="E1067" t="s">
        <v>80</v>
      </c>
      <c r="F1067" t="s">
        <v>81</v>
      </c>
      <c r="G1067" t="s">
        <v>82</v>
      </c>
      <c r="H1067" t="s">
        <v>83</v>
      </c>
      <c r="I1067" t="str">
        <f>"Trad IRN"</f>
        <v>Trad IRN</v>
      </c>
      <c r="J1067" t="s">
        <v>43</v>
      </c>
      <c r="K1067" t="s">
        <v>44</v>
      </c>
      <c r="L1067" t="s">
        <v>45</v>
      </c>
      <c r="M1067" t="s">
        <v>46</v>
      </c>
      <c r="N1067" t="str">
        <f>"08/18/2022"</f>
        <v>08/18/2022</v>
      </c>
      <c r="O1067" t="str">
        <f>"11/15/2022"</f>
        <v>11/15/2022</v>
      </c>
      <c r="P1067">
        <v>0.33671699999999999</v>
      </c>
      <c r="Q1067">
        <v>0.33671699999999999</v>
      </c>
      <c r="S1067">
        <v>0</v>
      </c>
      <c r="T1067">
        <v>0.33671699999999999</v>
      </c>
      <c r="U1067">
        <v>0</v>
      </c>
      <c r="V1067" t="str">
        <f>"Trad IRN"</f>
        <v>Trad IRN</v>
      </c>
      <c r="W1067">
        <v>100</v>
      </c>
      <c r="X1067" t="s">
        <v>47</v>
      </c>
      <c r="Z1067" t="s">
        <v>47</v>
      </c>
      <c r="AB1067" t="str">
        <f>"03"</f>
        <v>03</v>
      </c>
      <c r="AC1067" t="s">
        <v>48</v>
      </c>
      <c r="AD1067" t="s">
        <v>49</v>
      </c>
      <c r="AE1067" t="s">
        <v>50</v>
      </c>
      <c r="AF1067">
        <v>0</v>
      </c>
      <c r="AG1067" t="s">
        <v>56</v>
      </c>
      <c r="AH1067" t="str">
        <f>"Trad IRN"</f>
        <v>Trad IRN</v>
      </c>
      <c r="AI1067" t="str">
        <f>"Bldg IRN"</f>
        <v>Bldg IRN</v>
      </c>
      <c r="AJ1067" t="s">
        <v>48</v>
      </c>
      <c r="AK1067" t="s">
        <v>48</v>
      </c>
      <c r="AL1067" t="s">
        <v>53</v>
      </c>
      <c r="AM1067">
        <v>374.8</v>
      </c>
      <c r="AN1067">
        <v>1113.0999999999999</v>
      </c>
      <c r="AO1067">
        <v>15</v>
      </c>
    </row>
    <row r="1068" spans="1:41" x14ac:dyDescent="0.3">
      <c r="A1068" t="str">
        <f>"Trad IRN"</f>
        <v>Trad IRN</v>
      </c>
      <c r="B1068" t="str">
        <f>"Bldg IRN"</f>
        <v>Bldg IRN</v>
      </c>
      <c r="C1068" t="s">
        <v>41</v>
      </c>
      <c r="D1068" t="s">
        <v>3</v>
      </c>
      <c r="E1068" t="s">
        <v>80</v>
      </c>
      <c r="F1068" t="s">
        <v>81</v>
      </c>
      <c r="G1068" t="s">
        <v>82</v>
      </c>
      <c r="H1068" t="s">
        <v>83</v>
      </c>
      <c r="I1068" t="str">
        <f>"Trad IRN"</f>
        <v>Trad IRN</v>
      </c>
      <c r="J1068" t="s">
        <v>43</v>
      </c>
      <c r="K1068" t="s">
        <v>44</v>
      </c>
      <c r="L1068" t="s">
        <v>45</v>
      </c>
      <c r="M1068" t="s">
        <v>46</v>
      </c>
      <c r="N1068" t="str">
        <f>"11/16/2022"</f>
        <v>11/16/2022</v>
      </c>
      <c r="O1068" t="str">
        <f>"12/31/2500"</f>
        <v>12/31/2500</v>
      </c>
      <c r="P1068">
        <v>0.66328299999999996</v>
      </c>
      <c r="Q1068">
        <v>0.66328299999999996</v>
      </c>
      <c r="R1068">
        <v>0.66328299999999996</v>
      </c>
      <c r="S1068">
        <v>0</v>
      </c>
      <c r="T1068">
        <v>0.66328299999999996</v>
      </c>
      <c r="U1068">
        <v>0</v>
      </c>
      <c r="V1068" t="str">
        <f>"Trad IRN"</f>
        <v>Trad IRN</v>
      </c>
      <c r="W1068">
        <v>100</v>
      </c>
      <c r="X1068" t="s">
        <v>47</v>
      </c>
      <c r="Z1068" t="s">
        <v>47</v>
      </c>
      <c r="AB1068" t="str">
        <f>"02"</f>
        <v>02</v>
      </c>
      <c r="AC1068" t="str">
        <f>"12"</f>
        <v>12</v>
      </c>
      <c r="AD1068" t="str">
        <f>"6"</f>
        <v>6</v>
      </c>
      <c r="AE1068" t="s">
        <v>55</v>
      </c>
      <c r="AF1068">
        <v>0</v>
      </c>
      <c r="AG1068" t="s">
        <v>56</v>
      </c>
      <c r="AH1068" t="str">
        <f>"Trad IRN"</f>
        <v>Trad IRN</v>
      </c>
      <c r="AI1068" t="str">
        <f>"Bldg IRN"</f>
        <v>Bldg IRN</v>
      </c>
      <c r="AJ1068" t="s">
        <v>48</v>
      </c>
      <c r="AK1068" t="s">
        <v>48</v>
      </c>
      <c r="AL1068" t="s">
        <v>53</v>
      </c>
      <c r="AM1068">
        <v>738.3</v>
      </c>
      <c r="AN1068">
        <v>1113.0999999999999</v>
      </c>
      <c r="AO1068">
        <v>15</v>
      </c>
    </row>
    <row r="1069" spans="1:41" x14ac:dyDescent="0.3">
      <c r="A1069" t="str">
        <f>"Trad IRN"</f>
        <v>Trad IRN</v>
      </c>
      <c r="B1069" t="str">
        <f>"Bldg IRN"</f>
        <v>Bldg IRN</v>
      </c>
      <c r="C1069" t="s">
        <v>41</v>
      </c>
      <c r="D1069" t="s">
        <v>3</v>
      </c>
      <c r="E1069" t="s">
        <v>80</v>
      </c>
      <c r="F1069" t="s">
        <v>81</v>
      </c>
      <c r="G1069" t="s">
        <v>82</v>
      </c>
      <c r="H1069" t="s">
        <v>83</v>
      </c>
      <c r="I1069" t="str">
        <f>"Trad IRN"</f>
        <v>Trad IRN</v>
      </c>
      <c r="J1069" t="s">
        <v>43</v>
      </c>
      <c r="K1069" t="s">
        <v>44</v>
      </c>
      <c r="L1069" t="s">
        <v>45</v>
      </c>
      <c r="M1069" t="s">
        <v>46</v>
      </c>
      <c r="N1069" t="str">
        <f t="shared" ref="N1069:N1074" si="107">"08/18/2022"</f>
        <v>08/18/2022</v>
      </c>
      <c r="O1069" t="str">
        <f>"11/15/2022"</f>
        <v>11/15/2022</v>
      </c>
      <c r="P1069">
        <v>0.33671699999999999</v>
      </c>
      <c r="Q1069">
        <v>0.33671699999999999</v>
      </c>
      <c r="R1069">
        <v>0.33671699999999999</v>
      </c>
      <c r="S1069">
        <v>0</v>
      </c>
      <c r="T1069">
        <v>0.33671699999999999</v>
      </c>
      <c r="U1069">
        <v>0</v>
      </c>
      <c r="V1069" t="str">
        <f>"Trad IRN"</f>
        <v>Trad IRN</v>
      </c>
      <c r="W1069">
        <v>100</v>
      </c>
      <c r="X1069" t="s">
        <v>47</v>
      </c>
      <c r="Z1069" t="s">
        <v>47</v>
      </c>
      <c r="AB1069" t="str">
        <f>"02"</f>
        <v>02</v>
      </c>
      <c r="AC1069" t="str">
        <f>"12"</f>
        <v>12</v>
      </c>
      <c r="AD1069" t="str">
        <f>"6"</f>
        <v>6</v>
      </c>
      <c r="AE1069" t="s">
        <v>50</v>
      </c>
      <c r="AF1069">
        <v>0</v>
      </c>
      <c r="AG1069" t="s">
        <v>56</v>
      </c>
      <c r="AH1069" t="str">
        <f>"Trad IRN"</f>
        <v>Trad IRN</v>
      </c>
      <c r="AI1069" t="str">
        <f>"Bldg IRN"</f>
        <v>Bldg IRN</v>
      </c>
      <c r="AJ1069" t="s">
        <v>48</v>
      </c>
      <c r="AK1069" t="s">
        <v>48</v>
      </c>
      <c r="AL1069" t="s">
        <v>53</v>
      </c>
      <c r="AM1069">
        <v>374.8</v>
      </c>
      <c r="AN1069">
        <v>1113.0999999999999</v>
      </c>
      <c r="AO1069">
        <v>15</v>
      </c>
    </row>
    <row r="1070" spans="1:41" x14ac:dyDescent="0.3">
      <c r="A1070" t="str">
        <f>"Trad IRN"</f>
        <v>Trad IRN</v>
      </c>
      <c r="B1070" t="str">
        <f>"Bldg IRN"</f>
        <v>Bldg IRN</v>
      </c>
      <c r="C1070" t="s">
        <v>41</v>
      </c>
      <c r="D1070" t="s">
        <v>3</v>
      </c>
      <c r="E1070" t="s">
        <v>80</v>
      </c>
      <c r="F1070" t="s">
        <v>81</v>
      </c>
      <c r="G1070" t="s">
        <v>82</v>
      </c>
      <c r="H1070" t="s">
        <v>83</v>
      </c>
      <c r="I1070" t="str">
        <f>"Trad IRN"</f>
        <v>Trad IRN</v>
      </c>
      <c r="J1070" t="s">
        <v>43</v>
      </c>
      <c r="K1070" t="s">
        <v>44</v>
      </c>
      <c r="L1070" t="s">
        <v>45</v>
      </c>
      <c r="M1070" t="s">
        <v>46</v>
      </c>
      <c r="N1070" t="str">
        <f t="shared" si="107"/>
        <v>08/18/2022</v>
      </c>
      <c r="O1070" t="str">
        <f>"12/31/2500"</f>
        <v>12/31/2500</v>
      </c>
      <c r="P1070">
        <v>1</v>
      </c>
      <c r="Q1070">
        <v>1</v>
      </c>
      <c r="S1070">
        <v>0</v>
      </c>
      <c r="T1070">
        <v>1</v>
      </c>
      <c r="U1070">
        <v>0</v>
      </c>
      <c r="V1070" t="str">
        <f>"Trad IRN"</f>
        <v>Trad IRN</v>
      </c>
      <c r="W1070">
        <v>100</v>
      </c>
      <c r="X1070" t="s">
        <v>47</v>
      </c>
      <c r="Z1070" t="s">
        <v>47</v>
      </c>
      <c r="AB1070" t="str">
        <f>"01"</f>
        <v>01</v>
      </c>
      <c r="AC1070" t="s">
        <v>48</v>
      </c>
      <c r="AD1070" t="s">
        <v>49</v>
      </c>
      <c r="AE1070" t="s">
        <v>55</v>
      </c>
      <c r="AF1070">
        <v>0</v>
      </c>
      <c r="AG1070" t="s">
        <v>56</v>
      </c>
      <c r="AH1070" t="str">
        <f>"Trad IRN"</f>
        <v>Trad IRN</v>
      </c>
      <c r="AI1070" t="str">
        <f>"Bldg IRN"</f>
        <v>Bldg IRN</v>
      </c>
      <c r="AJ1070" t="s">
        <v>48</v>
      </c>
      <c r="AK1070" t="s">
        <v>48</v>
      </c>
      <c r="AL1070" t="s">
        <v>53</v>
      </c>
      <c r="AM1070">
        <v>1113.0999999999999</v>
      </c>
      <c r="AN1070">
        <v>1113.0999999999999</v>
      </c>
      <c r="AO1070">
        <v>15</v>
      </c>
    </row>
    <row r="1071" spans="1:41" x14ac:dyDescent="0.3">
      <c r="A1071" t="str">
        <f>"Trad IRN"</f>
        <v>Trad IRN</v>
      </c>
      <c r="B1071" t="str">
        <f>"Bldg IRN"</f>
        <v>Bldg IRN</v>
      </c>
      <c r="C1071" t="s">
        <v>41</v>
      </c>
      <c r="D1071" t="s">
        <v>3</v>
      </c>
      <c r="E1071" t="s">
        <v>80</v>
      </c>
      <c r="F1071" t="s">
        <v>81</v>
      </c>
      <c r="G1071" t="s">
        <v>82</v>
      </c>
      <c r="H1071" t="s">
        <v>83</v>
      </c>
      <c r="I1071" t="str">
        <f>"Trad IRN"</f>
        <v>Trad IRN</v>
      </c>
      <c r="J1071" t="s">
        <v>43</v>
      </c>
      <c r="K1071" t="s">
        <v>44</v>
      </c>
      <c r="L1071" t="s">
        <v>45</v>
      </c>
      <c r="M1071" t="s">
        <v>46</v>
      </c>
      <c r="N1071" t="str">
        <f t="shared" si="107"/>
        <v>08/18/2022</v>
      </c>
      <c r="O1071" t="str">
        <f>"12/31/2500"</f>
        <v>12/31/2500</v>
      </c>
      <c r="P1071">
        <v>1</v>
      </c>
      <c r="Q1071">
        <v>1</v>
      </c>
      <c r="S1071">
        <v>0</v>
      </c>
      <c r="T1071">
        <v>1</v>
      </c>
      <c r="U1071">
        <v>0</v>
      </c>
      <c r="V1071" t="str">
        <f>"Trad IRN"</f>
        <v>Trad IRN</v>
      </c>
      <c r="W1071">
        <v>100</v>
      </c>
      <c r="X1071" t="s">
        <v>47</v>
      </c>
      <c r="Z1071" t="s">
        <v>47</v>
      </c>
      <c r="AB1071" t="str">
        <f>"04"</f>
        <v>04</v>
      </c>
      <c r="AC1071" t="s">
        <v>48</v>
      </c>
      <c r="AD1071" t="s">
        <v>49</v>
      </c>
      <c r="AE1071" t="s">
        <v>50</v>
      </c>
      <c r="AF1071">
        <v>0</v>
      </c>
      <c r="AG1071" t="s">
        <v>56</v>
      </c>
      <c r="AH1071" t="str">
        <f>"Trad IRN"</f>
        <v>Trad IRN</v>
      </c>
      <c r="AI1071" t="str">
        <f>"Bldg IRN"</f>
        <v>Bldg IRN</v>
      </c>
      <c r="AJ1071" t="s">
        <v>48</v>
      </c>
      <c r="AK1071" t="s">
        <v>48</v>
      </c>
      <c r="AL1071" t="s">
        <v>53</v>
      </c>
      <c r="AM1071">
        <v>1113.0999999999999</v>
      </c>
      <c r="AN1071">
        <v>1113.0999999999999</v>
      </c>
      <c r="AO1071">
        <v>15</v>
      </c>
    </row>
    <row r="1072" spans="1:41" x14ac:dyDescent="0.3">
      <c r="A1072" t="str">
        <f>"Trad IRN"</f>
        <v>Trad IRN</v>
      </c>
      <c r="B1072" t="str">
        <f>"Bldg IRN"</f>
        <v>Bldg IRN</v>
      </c>
      <c r="C1072" t="s">
        <v>41</v>
      </c>
      <c r="D1072" t="s">
        <v>3</v>
      </c>
      <c r="E1072" t="s">
        <v>80</v>
      </c>
      <c r="F1072" t="s">
        <v>81</v>
      </c>
      <c r="G1072" t="s">
        <v>82</v>
      </c>
      <c r="H1072" t="s">
        <v>83</v>
      </c>
      <c r="I1072" t="str">
        <f>"Trad IRN"</f>
        <v>Trad IRN</v>
      </c>
      <c r="J1072" t="s">
        <v>43</v>
      </c>
      <c r="K1072" t="s">
        <v>44</v>
      </c>
      <c r="L1072" t="s">
        <v>45</v>
      </c>
      <c r="M1072" t="s">
        <v>46</v>
      </c>
      <c r="N1072" t="str">
        <f t="shared" si="107"/>
        <v>08/18/2022</v>
      </c>
      <c r="O1072" t="str">
        <f>"12/31/2500"</f>
        <v>12/31/2500</v>
      </c>
      <c r="P1072">
        <v>1</v>
      </c>
      <c r="Q1072">
        <v>1</v>
      </c>
      <c r="S1072">
        <v>0</v>
      </c>
      <c r="T1072">
        <v>1</v>
      </c>
      <c r="U1072">
        <v>0</v>
      </c>
      <c r="V1072" t="str">
        <f>"Trad IRN"</f>
        <v>Trad IRN</v>
      </c>
      <c r="W1072">
        <v>100</v>
      </c>
      <c r="X1072" t="s">
        <v>47</v>
      </c>
      <c r="Z1072" t="s">
        <v>47</v>
      </c>
      <c r="AB1072" t="str">
        <f>"05"</f>
        <v>05</v>
      </c>
      <c r="AC1072" t="s">
        <v>48</v>
      </c>
      <c r="AD1072" t="s">
        <v>49</v>
      </c>
      <c r="AE1072" t="s">
        <v>50</v>
      </c>
      <c r="AF1072">
        <v>0</v>
      </c>
      <c r="AG1072" t="s">
        <v>56</v>
      </c>
      <c r="AH1072" t="str">
        <f>"Trad IRN"</f>
        <v>Trad IRN</v>
      </c>
      <c r="AI1072" t="str">
        <f>"Bldg IRN"</f>
        <v>Bldg IRN</v>
      </c>
      <c r="AJ1072" t="s">
        <v>48</v>
      </c>
      <c r="AK1072" t="s">
        <v>48</v>
      </c>
      <c r="AL1072" t="s">
        <v>53</v>
      </c>
      <c r="AM1072">
        <v>1113.0999999999999</v>
      </c>
      <c r="AN1072">
        <v>1113.0999999999999</v>
      </c>
      <c r="AO1072">
        <v>15</v>
      </c>
    </row>
    <row r="1073" spans="1:41" x14ac:dyDescent="0.3">
      <c r="A1073" t="str">
        <f>"Trad IRN"</f>
        <v>Trad IRN</v>
      </c>
      <c r="B1073" t="str">
        <f>"Bldg IRN"</f>
        <v>Bldg IRN</v>
      </c>
      <c r="C1073" t="s">
        <v>41</v>
      </c>
      <c r="D1073" t="s">
        <v>3</v>
      </c>
      <c r="E1073" t="s">
        <v>80</v>
      </c>
      <c r="F1073" t="s">
        <v>81</v>
      </c>
      <c r="G1073" t="s">
        <v>82</v>
      </c>
      <c r="H1073" t="s">
        <v>83</v>
      </c>
      <c r="I1073" t="str">
        <f>"Trad IRN"</f>
        <v>Trad IRN</v>
      </c>
      <c r="J1073" t="s">
        <v>43</v>
      </c>
      <c r="K1073" t="s">
        <v>44</v>
      </c>
      <c r="L1073" t="s">
        <v>45</v>
      </c>
      <c r="M1073" t="s">
        <v>46</v>
      </c>
      <c r="N1073" t="str">
        <f t="shared" si="107"/>
        <v>08/18/2022</v>
      </c>
      <c r="O1073" t="str">
        <f>"12/31/2500"</f>
        <v>12/31/2500</v>
      </c>
      <c r="P1073">
        <v>1</v>
      </c>
      <c r="Q1073">
        <v>1</v>
      </c>
      <c r="R1073">
        <v>1</v>
      </c>
      <c r="S1073">
        <v>1</v>
      </c>
      <c r="T1073">
        <v>1</v>
      </c>
      <c r="U1073">
        <v>0</v>
      </c>
      <c r="V1073" t="str">
        <f>"Trad IRN"</f>
        <v>Trad IRN</v>
      </c>
      <c r="W1073">
        <v>100</v>
      </c>
      <c r="X1073" t="s">
        <v>47</v>
      </c>
      <c r="Z1073" t="s">
        <v>47</v>
      </c>
      <c r="AB1073" t="str">
        <f>"05"</f>
        <v>05</v>
      </c>
      <c r="AC1073" t="str">
        <f>"10"</f>
        <v>10</v>
      </c>
      <c r="AD1073" t="str">
        <f>"2"</f>
        <v>2</v>
      </c>
      <c r="AE1073" t="s">
        <v>55</v>
      </c>
      <c r="AF1073">
        <v>0</v>
      </c>
      <c r="AG1073" t="s">
        <v>56</v>
      </c>
      <c r="AH1073" t="str">
        <f>"Trad IRN"</f>
        <v>Trad IRN</v>
      </c>
      <c r="AI1073" t="str">
        <f>"Bldg IRN"</f>
        <v>Bldg IRN</v>
      </c>
      <c r="AJ1073" t="s">
        <v>48</v>
      </c>
      <c r="AK1073" t="s">
        <v>48</v>
      </c>
      <c r="AL1073" t="s">
        <v>53</v>
      </c>
      <c r="AM1073">
        <v>1113.0999999999999</v>
      </c>
      <c r="AN1073">
        <v>1113.0999999999999</v>
      </c>
      <c r="AO1073">
        <v>15</v>
      </c>
    </row>
    <row r="1074" spans="1:41" x14ac:dyDescent="0.3">
      <c r="A1074" t="str">
        <f>"Trad IRN"</f>
        <v>Trad IRN</v>
      </c>
      <c r="B1074" t="str">
        <f>"Bldg IRN"</f>
        <v>Bldg IRN</v>
      </c>
      <c r="C1074" t="s">
        <v>41</v>
      </c>
      <c r="D1074" t="s">
        <v>3</v>
      </c>
      <c r="E1074" t="s">
        <v>80</v>
      </c>
      <c r="F1074" t="s">
        <v>81</v>
      </c>
      <c r="G1074" t="s">
        <v>82</v>
      </c>
      <c r="H1074" t="s">
        <v>83</v>
      </c>
      <c r="I1074" t="str">
        <f>"Trad IRN"</f>
        <v>Trad IRN</v>
      </c>
      <c r="J1074" t="s">
        <v>43</v>
      </c>
      <c r="K1074" t="s">
        <v>44</v>
      </c>
      <c r="L1074" t="s">
        <v>45</v>
      </c>
      <c r="M1074" t="s">
        <v>46</v>
      </c>
      <c r="N1074" t="str">
        <f t="shared" si="107"/>
        <v>08/18/2022</v>
      </c>
      <c r="O1074" t="str">
        <f>"01/25/2023"</f>
        <v>01/25/2023</v>
      </c>
      <c r="P1074">
        <v>0.55012099999999997</v>
      </c>
      <c r="Q1074">
        <v>0.55012099999999997</v>
      </c>
      <c r="S1074">
        <v>0</v>
      </c>
      <c r="T1074">
        <v>0.55012099999999997</v>
      </c>
      <c r="U1074">
        <v>0</v>
      </c>
      <c r="V1074" t="str">
        <f>"Trad IRN"</f>
        <v>Trad IRN</v>
      </c>
      <c r="W1074">
        <v>100</v>
      </c>
      <c r="X1074" t="s">
        <v>47</v>
      </c>
      <c r="Z1074" t="s">
        <v>47</v>
      </c>
      <c r="AB1074" t="str">
        <f>"02"</f>
        <v>02</v>
      </c>
      <c r="AC1074" t="s">
        <v>48</v>
      </c>
      <c r="AD1074" t="s">
        <v>49</v>
      </c>
      <c r="AE1074" t="s">
        <v>55</v>
      </c>
      <c r="AF1074">
        <v>0</v>
      </c>
      <c r="AG1074" t="s">
        <v>56</v>
      </c>
      <c r="AH1074" t="str">
        <f>"Trad IRN"</f>
        <v>Trad IRN</v>
      </c>
      <c r="AI1074" t="str">
        <f>"Bldg IRN"</f>
        <v>Bldg IRN</v>
      </c>
      <c r="AJ1074" t="s">
        <v>48</v>
      </c>
      <c r="AK1074" t="s">
        <v>48</v>
      </c>
      <c r="AL1074" t="s">
        <v>53</v>
      </c>
      <c r="AM1074">
        <v>612.34</v>
      </c>
      <c r="AN1074">
        <v>1113.0999999999999</v>
      </c>
      <c r="AO1074">
        <v>15</v>
      </c>
    </row>
    <row r="1075" spans="1:41" x14ac:dyDescent="0.3">
      <c r="A1075" t="str">
        <f>"Trad IRN"</f>
        <v>Trad IRN</v>
      </c>
      <c r="B1075" t="str">
        <f>"Bldg IRN"</f>
        <v>Bldg IRN</v>
      </c>
      <c r="C1075" t="s">
        <v>41</v>
      </c>
      <c r="D1075" t="s">
        <v>3</v>
      </c>
      <c r="E1075" t="s">
        <v>80</v>
      </c>
      <c r="F1075" t="s">
        <v>81</v>
      </c>
      <c r="G1075" t="s">
        <v>82</v>
      </c>
      <c r="H1075" t="s">
        <v>83</v>
      </c>
      <c r="I1075" t="str">
        <f>"Trad IRN"</f>
        <v>Trad IRN</v>
      </c>
      <c r="J1075" t="s">
        <v>43</v>
      </c>
      <c r="K1075" t="s">
        <v>44</v>
      </c>
      <c r="L1075" t="s">
        <v>45</v>
      </c>
      <c r="M1075" t="s">
        <v>59</v>
      </c>
      <c r="N1075" t="str">
        <f>"01/26/2023"</f>
        <v>01/26/2023</v>
      </c>
      <c r="O1075" t="str">
        <f>"12/31/2500"</f>
        <v>12/31/2500</v>
      </c>
      <c r="P1075">
        <v>0.44987899999999997</v>
      </c>
      <c r="Q1075">
        <v>0.44987899999999997</v>
      </c>
      <c r="S1075">
        <v>0</v>
      </c>
      <c r="T1075">
        <v>0.44987899999999997</v>
      </c>
      <c r="U1075">
        <v>0</v>
      </c>
      <c r="V1075" t="s">
        <v>84</v>
      </c>
      <c r="W1075">
        <v>100</v>
      </c>
      <c r="X1075" t="s">
        <v>47</v>
      </c>
      <c r="Z1075" t="s">
        <v>47</v>
      </c>
      <c r="AB1075" t="str">
        <f>"02"</f>
        <v>02</v>
      </c>
      <c r="AC1075" t="s">
        <v>48</v>
      </c>
      <c r="AD1075" t="s">
        <v>49</v>
      </c>
      <c r="AE1075" t="s">
        <v>55</v>
      </c>
      <c r="AF1075">
        <v>0</v>
      </c>
      <c r="AG1075" t="s">
        <v>56</v>
      </c>
      <c r="AH1075" t="str">
        <f>"Trad IRN"</f>
        <v>Trad IRN</v>
      </c>
      <c r="AI1075" t="str">
        <f>"Bldg IRN"</f>
        <v>Bldg IRN</v>
      </c>
      <c r="AJ1075" t="s">
        <v>48</v>
      </c>
      <c r="AK1075" t="s">
        <v>48</v>
      </c>
      <c r="AL1075" t="s">
        <v>53</v>
      </c>
      <c r="AM1075">
        <v>500.76</v>
      </c>
      <c r="AN1075">
        <v>1113.0999999999999</v>
      </c>
      <c r="AO1075">
        <v>15</v>
      </c>
    </row>
    <row r="1076" spans="1:41" x14ac:dyDescent="0.3">
      <c r="A1076" t="str">
        <f>"Trad IRN"</f>
        <v>Trad IRN</v>
      </c>
      <c r="B1076" t="str">
        <f>"Bldg IRN"</f>
        <v>Bldg IRN</v>
      </c>
      <c r="C1076" t="s">
        <v>41</v>
      </c>
      <c r="D1076" t="s">
        <v>3</v>
      </c>
      <c r="E1076" t="s">
        <v>80</v>
      </c>
      <c r="F1076" t="s">
        <v>81</v>
      </c>
      <c r="G1076" t="s">
        <v>82</v>
      </c>
      <c r="H1076" t="s">
        <v>83</v>
      </c>
      <c r="I1076" t="str">
        <f>"Trad IRN"</f>
        <v>Trad IRN</v>
      </c>
      <c r="J1076" t="s">
        <v>43</v>
      </c>
      <c r="K1076" t="s">
        <v>44</v>
      </c>
      <c r="L1076" t="s">
        <v>45</v>
      </c>
      <c r="M1076" t="s">
        <v>59</v>
      </c>
      <c r="N1076" t="str">
        <f>"01/26/2023"</f>
        <v>01/26/2023</v>
      </c>
      <c r="O1076" t="str">
        <f>"12/31/2500"</f>
        <v>12/31/2500</v>
      </c>
      <c r="P1076">
        <v>0.44987899999999997</v>
      </c>
      <c r="Q1076">
        <v>0.44987899999999997</v>
      </c>
      <c r="S1076">
        <v>0</v>
      </c>
      <c r="T1076">
        <v>0.44987899999999997</v>
      </c>
      <c r="U1076">
        <v>0</v>
      </c>
      <c r="V1076" t="s">
        <v>84</v>
      </c>
      <c r="W1076">
        <v>100</v>
      </c>
      <c r="X1076" t="s">
        <v>47</v>
      </c>
      <c r="Z1076" t="s">
        <v>47</v>
      </c>
      <c r="AB1076" t="str">
        <f>"04"</f>
        <v>04</v>
      </c>
      <c r="AC1076" t="s">
        <v>48</v>
      </c>
      <c r="AD1076" t="s">
        <v>49</v>
      </c>
      <c r="AE1076" t="s">
        <v>55</v>
      </c>
      <c r="AF1076">
        <v>0</v>
      </c>
      <c r="AG1076" t="s">
        <v>56</v>
      </c>
      <c r="AH1076" t="str">
        <f>"Trad IRN"</f>
        <v>Trad IRN</v>
      </c>
      <c r="AI1076" t="str">
        <f>"Bldg IRN"</f>
        <v>Bldg IRN</v>
      </c>
      <c r="AJ1076" t="s">
        <v>48</v>
      </c>
      <c r="AK1076" t="s">
        <v>48</v>
      </c>
      <c r="AL1076" t="s">
        <v>53</v>
      </c>
      <c r="AM1076">
        <v>500.76</v>
      </c>
      <c r="AN1076">
        <v>1113.0999999999999</v>
      </c>
      <c r="AO1076">
        <v>15</v>
      </c>
    </row>
    <row r="1077" spans="1:41" x14ac:dyDescent="0.3">
      <c r="A1077" t="str">
        <f>"Trad IRN"</f>
        <v>Trad IRN</v>
      </c>
      <c r="B1077" t="str">
        <f>"Bldg IRN"</f>
        <v>Bldg IRN</v>
      </c>
      <c r="C1077" t="s">
        <v>41</v>
      </c>
      <c r="D1077" t="s">
        <v>3</v>
      </c>
      <c r="E1077" t="s">
        <v>80</v>
      </c>
      <c r="F1077" t="s">
        <v>81</v>
      </c>
      <c r="G1077" t="s">
        <v>82</v>
      </c>
      <c r="H1077" t="s">
        <v>83</v>
      </c>
      <c r="I1077" t="str">
        <f>"Trad IRN"</f>
        <v>Trad IRN</v>
      </c>
      <c r="J1077" t="s">
        <v>43</v>
      </c>
      <c r="K1077" t="s">
        <v>44</v>
      </c>
      <c r="L1077" t="s">
        <v>45</v>
      </c>
      <c r="M1077" t="s">
        <v>46</v>
      </c>
      <c r="N1077" t="str">
        <f>"08/18/2022"</f>
        <v>08/18/2022</v>
      </c>
      <c r="O1077" t="str">
        <f>"01/25/2023"</f>
        <v>01/25/2023</v>
      </c>
      <c r="P1077">
        <v>0.55012099999999997</v>
      </c>
      <c r="Q1077">
        <v>0.55012099999999997</v>
      </c>
      <c r="S1077">
        <v>0</v>
      </c>
      <c r="T1077">
        <v>0.55012099999999997</v>
      </c>
      <c r="U1077">
        <v>0</v>
      </c>
      <c r="V1077" t="str">
        <f>"Trad IRN"</f>
        <v>Trad IRN</v>
      </c>
      <c r="W1077">
        <v>100</v>
      </c>
      <c r="X1077" t="s">
        <v>47</v>
      </c>
      <c r="Z1077" t="s">
        <v>47</v>
      </c>
      <c r="AB1077" t="str">
        <f>"04"</f>
        <v>04</v>
      </c>
      <c r="AC1077" t="s">
        <v>48</v>
      </c>
      <c r="AD1077" t="s">
        <v>49</v>
      </c>
      <c r="AE1077" t="s">
        <v>55</v>
      </c>
      <c r="AF1077">
        <v>0</v>
      </c>
      <c r="AG1077" t="s">
        <v>56</v>
      </c>
      <c r="AH1077" t="str">
        <f>"Trad IRN"</f>
        <v>Trad IRN</v>
      </c>
      <c r="AI1077" t="str">
        <f>"Bldg IRN"</f>
        <v>Bldg IRN</v>
      </c>
      <c r="AJ1077" t="s">
        <v>48</v>
      </c>
      <c r="AK1077" t="s">
        <v>48</v>
      </c>
      <c r="AL1077" t="s">
        <v>53</v>
      </c>
      <c r="AM1077">
        <v>612.34</v>
      </c>
      <c r="AN1077">
        <v>1113.0999999999999</v>
      </c>
      <c r="AO1077">
        <v>15</v>
      </c>
    </row>
    <row r="1078" spans="1:41" x14ac:dyDescent="0.3">
      <c r="A1078" t="str">
        <f>"Trad IRN"</f>
        <v>Trad IRN</v>
      </c>
      <c r="B1078" t="str">
        <f>"Bldg IRN"</f>
        <v>Bldg IRN</v>
      </c>
      <c r="C1078" t="s">
        <v>41</v>
      </c>
      <c r="D1078" t="s">
        <v>3</v>
      </c>
      <c r="E1078" t="s">
        <v>80</v>
      </c>
      <c r="F1078" t="s">
        <v>81</v>
      </c>
      <c r="G1078" t="s">
        <v>82</v>
      </c>
      <c r="H1078" t="s">
        <v>83</v>
      </c>
      <c r="I1078" t="str">
        <f>"Trad IRN"</f>
        <v>Trad IRN</v>
      </c>
      <c r="J1078" t="s">
        <v>43</v>
      </c>
      <c r="K1078" t="s">
        <v>44</v>
      </c>
      <c r="L1078" t="s">
        <v>45</v>
      </c>
      <c r="M1078" t="s">
        <v>46</v>
      </c>
      <c r="N1078" t="str">
        <f>"08/18/2022"</f>
        <v>08/18/2022</v>
      </c>
      <c r="O1078" t="str">
        <f>"12/31/2500"</f>
        <v>12/31/2500</v>
      </c>
      <c r="P1078">
        <v>1</v>
      </c>
      <c r="Q1078">
        <v>1</v>
      </c>
      <c r="S1078">
        <v>0</v>
      </c>
      <c r="T1078">
        <v>1</v>
      </c>
      <c r="U1078">
        <v>0</v>
      </c>
      <c r="V1078" t="str">
        <f>"Trad IRN"</f>
        <v>Trad IRN</v>
      </c>
      <c r="W1078">
        <v>100</v>
      </c>
      <c r="X1078" t="s">
        <v>47</v>
      </c>
      <c r="Z1078" t="s">
        <v>47</v>
      </c>
      <c r="AB1078" t="str">
        <f>"01"</f>
        <v>01</v>
      </c>
      <c r="AC1078" t="s">
        <v>48</v>
      </c>
      <c r="AD1078" t="s">
        <v>49</v>
      </c>
      <c r="AE1078" t="s">
        <v>50</v>
      </c>
      <c r="AF1078">
        <v>0</v>
      </c>
      <c r="AG1078" t="s">
        <v>56</v>
      </c>
      <c r="AH1078" t="str">
        <f>"Trad IRN"</f>
        <v>Trad IRN</v>
      </c>
      <c r="AI1078" t="str">
        <f>"Bldg IRN"</f>
        <v>Bldg IRN</v>
      </c>
      <c r="AJ1078" t="s">
        <v>48</v>
      </c>
      <c r="AK1078" t="s">
        <v>48</v>
      </c>
      <c r="AL1078" t="s">
        <v>53</v>
      </c>
      <c r="AM1078">
        <v>1113.0999999999999</v>
      </c>
      <c r="AN1078">
        <v>1113.0999999999999</v>
      </c>
      <c r="AO1078">
        <v>15</v>
      </c>
    </row>
    <row r="1079" spans="1:41" x14ac:dyDescent="0.3">
      <c r="A1079" t="str">
        <f>"Trad IRN"</f>
        <v>Trad IRN</v>
      </c>
      <c r="B1079" t="str">
        <f>"Bldg IRN"</f>
        <v>Bldg IRN</v>
      </c>
      <c r="C1079" t="s">
        <v>41</v>
      </c>
      <c r="D1079" t="s">
        <v>3</v>
      </c>
      <c r="E1079" t="s">
        <v>80</v>
      </c>
      <c r="F1079" t="s">
        <v>81</v>
      </c>
      <c r="G1079" t="s">
        <v>82</v>
      </c>
      <c r="H1079" t="s">
        <v>83</v>
      </c>
      <c r="I1079" t="str">
        <f>"Trad IRN"</f>
        <v>Trad IRN</v>
      </c>
      <c r="J1079" t="s">
        <v>43</v>
      </c>
      <c r="K1079" t="s">
        <v>44</v>
      </c>
      <c r="L1079" t="s">
        <v>45</v>
      </c>
      <c r="M1079" t="s">
        <v>46</v>
      </c>
      <c r="N1079" t="str">
        <f>"08/18/2022"</f>
        <v>08/18/2022</v>
      </c>
      <c r="O1079" t="str">
        <f>"12/31/2500"</f>
        <v>12/31/2500</v>
      </c>
      <c r="P1079">
        <v>1</v>
      </c>
      <c r="Q1079">
        <v>1</v>
      </c>
      <c r="R1079">
        <v>1</v>
      </c>
      <c r="S1079">
        <v>0</v>
      </c>
      <c r="T1079">
        <v>1</v>
      </c>
      <c r="U1079">
        <v>0</v>
      </c>
      <c r="V1079" t="str">
        <f>"Trad IRN"</f>
        <v>Trad IRN</v>
      </c>
      <c r="W1079">
        <v>100</v>
      </c>
      <c r="X1079" t="s">
        <v>47</v>
      </c>
      <c r="Z1079" t="s">
        <v>47</v>
      </c>
      <c r="AB1079" t="str">
        <f>"01"</f>
        <v>01</v>
      </c>
      <c r="AC1079" t="str">
        <f>"12"</f>
        <v>12</v>
      </c>
      <c r="AD1079" t="str">
        <f>"6"</f>
        <v>6</v>
      </c>
      <c r="AE1079" t="s">
        <v>55</v>
      </c>
      <c r="AF1079">
        <v>0</v>
      </c>
      <c r="AG1079" t="s">
        <v>56</v>
      </c>
      <c r="AH1079" t="str">
        <f>"Trad IRN"</f>
        <v>Trad IRN</v>
      </c>
      <c r="AI1079" t="str">
        <f>"Bldg IRN"</f>
        <v>Bldg IRN</v>
      </c>
      <c r="AJ1079" t="s">
        <v>48</v>
      </c>
      <c r="AK1079" t="s">
        <v>48</v>
      </c>
      <c r="AL1079" t="s">
        <v>53</v>
      </c>
      <c r="AM1079">
        <v>1113.0999999999999</v>
      </c>
      <c r="AN1079">
        <v>1113.0999999999999</v>
      </c>
      <c r="AO1079">
        <v>15</v>
      </c>
    </row>
    <row r="1080" spans="1:41" x14ac:dyDescent="0.3">
      <c r="A1080" t="str">
        <f>"Trad IRN"</f>
        <v>Trad IRN</v>
      </c>
      <c r="B1080" t="str">
        <f>"Bldg IRN"</f>
        <v>Bldg IRN</v>
      </c>
      <c r="C1080" t="s">
        <v>41</v>
      </c>
      <c r="D1080" t="s">
        <v>3</v>
      </c>
      <c r="E1080" t="s">
        <v>80</v>
      </c>
      <c r="F1080" t="s">
        <v>81</v>
      </c>
      <c r="G1080" t="s">
        <v>82</v>
      </c>
      <c r="H1080" t="s">
        <v>83</v>
      </c>
      <c r="I1080" t="str">
        <f>"Trad IRN"</f>
        <v>Trad IRN</v>
      </c>
      <c r="J1080" t="s">
        <v>43</v>
      </c>
      <c r="K1080" t="s">
        <v>44</v>
      </c>
      <c r="L1080" t="s">
        <v>45</v>
      </c>
      <c r="M1080" t="s">
        <v>46</v>
      </c>
      <c r="N1080" t="str">
        <f>"08/18/2022"</f>
        <v>08/18/2022</v>
      </c>
      <c r="O1080" t="str">
        <f>"12/31/2500"</f>
        <v>12/31/2500</v>
      </c>
      <c r="P1080">
        <v>1</v>
      </c>
      <c r="Q1080">
        <v>1</v>
      </c>
      <c r="R1080">
        <v>1</v>
      </c>
      <c r="S1080">
        <v>0</v>
      </c>
      <c r="T1080">
        <v>1</v>
      </c>
      <c r="U1080">
        <v>0</v>
      </c>
      <c r="V1080" t="str">
        <f>"Trad IRN"</f>
        <v>Trad IRN</v>
      </c>
      <c r="W1080">
        <v>100</v>
      </c>
      <c r="X1080" t="s">
        <v>47</v>
      </c>
      <c r="Z1080" t="s">
        <v>47</v>
      </c>
      <c r="AB1080" t="s">
        <v>57</v>
      </c>
      <c r="AC1080" t="str">
        <f>"09"</f>
        <v>09</v>
      </c>
      <c r="AD1080" t="str">
        <f>"2"</f>
        <v>2</v>
      </c>
      <c r="AE1080" t="s">
        <v>55</v>
      </c>
      <c r="AF1080">
        <v>0</v>
      </c>
      <c r="AG1080" t="s">
        <v>56</v>
      </c>
      <c r="AH1080" t="str">
        <f>"Trad IRN"</f>
        <v>Trad IRN</v>
      </c>
      <c r="AI1080" t="str">
        <f>"Bldg IRN"</f>
        <v>Bldg IRN</v>
      </c>
      <c r="AJ1080" t="s">
        <v>48</v>
      </c>
      <c r="AK1080" t="s">
        <v>48</v>
      </c>
      <c r="AL1080" t="s">
        <v>53</v>
      </c>
      <c r="AM1080">
        <v>1113.0999999999999</v>
      </c>
      <c r="AN1080">
        <v>1113.0999999999999</v>
      </c>
      <c r="AO1080">
        <v>15</v>
      </c>
    </row>
    <row r="1081" spans="1:41" x14ac:dyDescent="0.3">
      <c r="A1081" t="str">
        <f>"Trad IRN"</f>
        <v>Trad IRN</v>
      </c>
      <c r="B1081" t="str">
        <f>"Bldg IRN"</f>
        <v>Bldg IRN</v>
      </c>
      <c r="C1081" t="s">
        <v>41</v>
      </c>
      <c r="D1081" t="s">
        <v>3</v>
      </c>
      <c r="E1081" t="s">
        <v>80</v>
      </c>
      <c r="F1081" t="s">
        <v>81</v>
      </c>
      <c r="G1081" t="s">
        <v>82</v>
      </c>
      <c r="H1081" t="s">
        <v>83</v>
      </c>
      <c r="I1081" t="str">
        <f>"Trad IRN"</f>
        <v>Trad IRN</v>
      </c>
      <c r="J1081" t="s">
        <v>43</v>
      </c>
      <c r="K1081" t="s">
        <v>44</v>
      </c>
      <c r="L1081" t="s">
        <v>45</v>
      </c>
      <c r="M1081" t="s">
        <v>46</v>
      </c>
      <c r="N1081" t="str">
        <f>"08/18/2022"</f>
        <v>08/18/2022</v>
      </c>
      <c r="O1081" t="str">
        <f>"12/31/2500"</f>
        <v>12/31/2500</v>
      </c>
      <c r="P1081">
        <v>1</v>
      </c>
      <c r="Q1081">
        <v>1</v>
      </c>
      <c r="S1081">
        <v>0</v>
      </c>
      <c r="T1081">
        <v>1</v>
      </c>
      <c r="U1081">
        <v>0</v>
      </c>
      <c r="V1081" t="str">
        <f>"Trad IRN"</f>
        <v>Trad IRN</v>
      </c>
      <c r="W1081">
        <v>100</v>
      </c>
      <c r="X1081" t="s">
        <v>47</v>
      </c>
      <c r="Z1081" t="s">
        <v>47</v>
      </c>
      <c r="AB1081" t="s">
        <v>57</v>
      </c>
      <c r="AC1081" t="s">
        <v>48</v>
      </c>
      <c r="AD1081" t="s">
        <v>49</v>
      </c>
      <c r="AE1081" t="s">
        <v>55</v>
      </c>
      <c r="AF1081">
        <v>0</v>
      </c>
      <c r="AG1081" t="s">
        <v>56</v>
      </c>
      <c r="AH1081" t="str">
        <f>"Trad IRN"</f>
        <v>Trad IRN</v>
      </c>
      <c r="AI1081" t="str">
        <f>"Bldg IRN"</f>
        <v>Bldg IRN</v>
      </c>
      <c r="AJ1081" t="s">
        <v>48</v>
      </c>
      <c r="AK1081" t="s">
        <v>48</v>
      </c>
      <c r="AL1081" t="s">
        <v>53</v>
      </c>
      <c r="AM1081">
        <v>1113.0999999999999</v>
      </c>
      <c r="AN1081">
        <v>1113.0999999999999</v>
      </c>
      <c r="AO1081">
        <v>15</v>
      </c>
    </row>
    <row r="1082" spans="1:41" x14ac:dyDescent="0.3">
      <c r="A1082" t="str">
        <f>"Trad IRN"</f>
        <v>Trad IRN</v>
      </c>
      <c r="B1082" t="str">
        <f>"Bldg IRN"</f>
        <v>Bldg IRN</v>
      </c>
      <c r="C1082" t="s">
        <v>41</v>
      </c>
      <c r="D1082" t="s">
        <v>3</v>
      </c>
      <c r="E1082" t="s">
        <v>80</v>
      </c>
      <c r="F1082" t="s">
        <v>81</v>
      </c>
      <c r="G1082" t="s">
        <v>82</v>
      </c>
      <c r="H1082" t="s">
        <v>83</v>
      </c>
      <c r="I1082" t="str">
        <f>"Trad IRN"</f>
        <v>Trad IRN</v>
      </c>
      <c r="J1082" t="s">
        <v>43</v>
      </c>
      <c r="K1082" t="s">
        <v>44</v>
      </c>
      <c r="L1082" t="s">
        <v>45</v>
      </c>
      <c r="M1082" t="s">
        <v>59</v>
      </c>
      <c r="N1082" t="str">
        <f>"10/20/2022"</f>
        <v>10/20/2022</v>
      </c>
      <c r="O1082" t="str">
        <f>"12/31/2500"</f>
        <v>12/31/2500</v>
      </c>
      <c r="P1082">
        <v>0.769293</v>
      </c>
      <c r="Q1082">
        <v>0.769293</v>
      </c>
      <c r="S1082">
        <v>0</v>
      </c>
      <c r="T1082">
        <v>0.769293</v>
      </c>
      <c r="U1082">
        <v>0</v>
      </c>
      <c r="V1082" t="s">
        <v>84</v>
      </c>
      <c r="W1082">
        <v>100</v>
      </c>
      <c r="X1082" t="s">
        <v>47</v>
      </c>
      <c r="Z1082" t="s">
        <v>47</v>
      </c>
      <c r="AB1082" t="str">
        <f>"03"</f>
        <v>03</v>
      </c>
      <c r="AC1082" t="s">
        <v>48</v>
      </c>
      <c r="AD1082" t="s">
        <v>49</v>
      </c>
      <c r="AE1082" t="s">
        <v>55</v>
      </c>
      <c r="AF1082">
        <v>0</v>
      </c>
      <c r="AG1082" t="s">
        <v>56</v>
      </c>
      <c r="AH1082" t="str">
        <f>"Trad IRN"</f>
        <v>Trad IRN</v>
      </c>
      <c r="AI1082" t="str">
        <f>"Bldg IRN"</f>
        <v>Bldg IRN</v>
      </c>
      <c r="AJ1082" t="s">
        <v>48</v>
      </c>
      <c r="AK1082" t="s">
        <v>48</v>
      </c>
      <c r="AL1082" t="s">
        <v>53</v>
      </c>
      <c r="AM1082">
        <v>856.3</v>
      </c>
      <c r="AN1082">
        <v>1113.0999999999999</v>
      </c>
      <c r="AO1082">
        <v>15</v>
      </c>
    </row>
    <row r="1083" spans="1:41" x14ac:dyDescent="0.3">
      <c r="A1083" t="str">
        <f>"Trad IRN"</f>
        <v>Trad IRN</v>
      </c>
      <c r="B1083" t="str">
        <f>"Bldg IRN"</f>
        <v>Bldg IRN</v>
      </c>
      <c r="C1083" t="s">
        <v>41</v>
      </c>
      <c r="D1083" t="s">
        <v>3</v>
      </c>
      <c r="E1083" t="s">
        <v>80</v>
      </c>
      <c r="F1083" t="s">
        <v>81</v>
      </c>
      <c r="G1083" t="s">
        <v>82</v>
      </c>
      <c r="H1083" t="s">
        <v>83</v>
      </c>
      <c r="I1083" t="str">
        <f>"Trad IRN"</f>
        <v>Trad IRN</v>
      </c>
      <c r="J1083" t="s">
        <v>43</v>
      </c>
      <c r="K1083" t="s">
        <v>44</v>
      </c>
      <c r="L1083" t="s">
        <v>45</v>
      </c>
      <c r="M1083" t="s">
        <v>59</v>
      </c>
      <c r="N1083" t="str">
        <f t="shared" ref="N1083:N1120" si="108">"08/18/2022"</f>
        <v>08/18/2022</v>
      </c>
      <c r="O1083" t="str">
        <f>"10/19/2022"</f>
        <v>10/19/2022</v>
      </c>
      <c r="P1083">
        <v>0.230707</v>
      </c>
      <c r="Q1083">
        <v>0.230707</v>
      </c>
      <c r="R1083">
        <v>0.230707</v>
      </c>
      <c r="S1083">
        <v>0</v>
      </c>
      <c r="T1083">
        <v>0.230707</v>
      </c>
      <c r="U1083">
        <v>0</v>
      </c>
      <c r="V1083" t="s">
        <v>84</v>
      </c>
      <c r="W1083">
        <v>100</v>
      </c>
      <c r="X1083" t="s">
        <v>47</v>
      </c>
      <c r="Z1083" t="s">
        <v>47</v>
      </c>
      <c r="AB1083" t="str">
        <f>"03"</f>
        <v>03</v>
      </c>
      <c r="AC1083" t="str">
        <f>"10"</f>
        <v>10</v>
      </c>
      <c r="AD1083" t="str">
        <f>"2"</f>
        <v>2</v>
      </c>
      <c r="AE1083" t="s">
        <v>55</v>
      </c>
      <c r="AF1083">
        <v>0</v>
      </c>
      <c r="AG1083" t="s">
        <v>56</v>
      </c>
      <c r="AH1083" t="str">
        <f>"Trad IRN"</f>
        <v>Trad IRN</v>
      </c>
      <c r="AI1083" t="str">
        <f>"Bldg IRN"</f>
        <v>Bldg IRN</v>
      </c>
      <c r="AJ1083" t="s">
        <v>48</v>
      </c>
      <c r="AK1083" t="s">
        <v>48</v>
      </c>
      <c r="AL1083" t="s">
        <v>53</v>
      </c>
      <c r="AM1083">
        <v>256.8</v>
      </c>
      <c r="AN1083">
        <v>1113.0999999999999</v>
      </c>
      <c r="AO1083">
        <v>15</v>
      </c>
    </row>
    <row r="1084" spans="1:41" x14ac:dyDescent="0.3">
      <c r="A1084" t="str">
        <f>"Trad IRN"</f>
        <v>Trad IRN</v>
      </c>
      <c r="B1084" t="str">
        <f>"Bldg IRN"</f>
        <v>Bldg IRN</v>
      </c>
      <c r="C1084" t="s">
        <v>41</v>
      </c>
      <c r="D1084" t="s">
        <v>3</v>
      </c>
      <c r="E1084" t="s">
        <v>80</v>
      </c>
      <c r="F1084" t="s">
        <v>81</v>
      </c>
      <c r="G1084" t="s">
        <v>82</v>
      </c>
      <c r="H1084" t="s">
        <v>83</v>
      </c>
      <c r="I1084" t="str">
        <f>"Trad IRN"</f>
        <v>Trad IRN</v>
      </c>
      <c r="J1084" t="s">
        <v>43</v>
      </c>
      <c r="K1084" t="s">
        <v>44</v>
      </c>
      <c r="L1084" t="s">
        <v>45</v>
      </c>
      <c r="M1084" t="s">
        <v>61</v>
      </c>
      <c r="N1084" t="str">
        <f t="shared" si="108"/>
        <v>08/18/2022</v>
      </c>
      <c r="O1084" t="str">
        <f t="shared" ref="O1084:O1117" si="109">"12/31/2500"</f>
        <v>12/31/2500</v>
      </c>
      <c r="P1084">
        <v>1</v>
      </c>
      <c r="Q1084">
        <v>1</v>
      </c>
      <c r="S1084">
        <v>0</v>
      </c>
      <c r="T1084">
        <v>1</v>
      </c>
      <c r="U1084">
        <v>0</v>
      </c>
      <c r="V1084" t="str">
        <f>"Trad IRN"</f>
        <v>Trad IRN</v>
      </c>
      <c r="W1084">
        <v>100</v>
      </c>
      <c r="X1084" t="s">
        <v>47</v>
      </c>
      <c r="Z1084" t="s">
        <v>47</v>
      </c>
      <c r="AB1084" t="s">
        <v>57</v>
      </c>
      <c r="AC1084" t="s">
        <v>48</v>
      </c>
      <c r="AD1084" t="s">
        <v>49</v>
      </c>
      <c r="AE1084" t="s">
        <v>55</v>
      </c>
      <c r="AF1084">
        <v>0</v>
      </c>
      <c r="AG1084" t="s">
        <v>56</v>
      </c>
      <c r="AH1084" t="str">
        <f>"Trad IRN"</f>
        <v>Trad IRN</v>
      </c>
      <c r="AI1084" t="str">
        <f>"Bldg IRN"</f>
        <v>Bldg IRN</v>
      </c>
      <c r="AJ1084" t="s">
        <v>48</v>
      </c>
      <c r="AK1084" t="s">
        <v>48</v>
      </c>
      <c r="AL1084" t="s">
        <v>53</v>
      </c>
      <c r="AM1084">
        <v>1113.0999999999999</v>
      </c>
      <c r="AN1084">
        <v>1113.0999999999999</v>
      </c>
      <c r="AO1084">
        <v>15</v>
      </c>
    </row>
    <row r="1085" spans="1:41" x14ac:dyDescent="0.3">
      <c r="A1085" t="str">
        <f>"Trad IRN"</f>
        <v>Trad IRN</v>
      </c>
      <c r="B1085" t="str">
        <f>"Bldg IRN"</f>
        <v>Bldg IRN</v>
      </c>
      <c r="C1085" t="s">
        <v>41</v>
      </c>
      <c r="D1085" t="s">
        <v>3</v>
      </c>
      <c r="E1085" t="s">
        <v>80</v>
      </c>
      <c r="F1085" t="s">
        <v>81</v>
      </c>
      <c r="G1085" t="s">
        <v>82</v>
      </c>
      <c r="H1085" t="s">
        <v>83</v>
      </c>
      <c r="I1085" t="str">
        <f>"Trad IRN"</f>
        <v>Trad IRN</v>
      </c>
      <c r="J1085" t="s">
        <v>43</v>
      </c>
      <c r="K1085" t="s">
        <v>44</v>
      </c>
      <c r="L1085" t="s">
        <v>45</v>
      </c>
      <c r="M1085" t="s">
        <v>46</v>
      </c>
      <c r="N1085" t="str">
        <f t="shared" si="108"/>
        <v>08/18/2022</v>
      </c>
      <c r="O1085" t="str">
        <f t="shared" si="109"/>
        <v>12/31/2500</v>
      </c>
      <c r="P1085">
        <v>1</v>
      </c>
      <c r="Q1085">
        <v>1</v>
      </c>
      <c r="S1085">
        <v>0</v>
      </c>
      <c r="T1085">
        <v>1</v>
      </c>
      <c r="U1085">
        <v>0</v>
      </c>
      <c r="V1085" t="str">
        <f>"Trad IRN"</f>
        <v>Trad IRN</v>
      </c>
      <c r="W1085">
        <v>100</v>
      </c>
      <c r="X1085" t="s">
        <v>47</v>
      </c>
      <c r="Z1085" t="s">
        <v>47</v>
      </c>
      <c r="AB1085" t="str">
        <f>"05"</f>
        <v>05</v>
      </c>
      <c r="AC1085" t="s">
        <v>48</v>
      </c>
      <c r="AD1085" t="s">
        <v>49</v>
      </c>
      <c r="AE1085" t="s">
        <v>50</v>
      </c>
      <c r="AF1085">
        <v>0</v>
      </c>
      <c r="AG1085" t="s">
        <v>56</v>
      </c>
      <c r="AH1085" t="str">
        <f>"Trad IRN"</f>
        <v>Trad IRN</v>
      </c>
      <c r="AI1085" t="str">
        <f>"Bldg IRN"</f>
        <v>Bldg IRN</v>
      </c>
      <c r="AJ1085" t="s">
        <v>48</v>
      </c>
      <c r="AK1085" t="s">
        <v>48</v>
      </c>
      <c r="AL1085" t="s">
        <v>53</v>
      </c>
      <c r="AM1085">
        <v>1113.0999999999999</v>
      </c>
      <c r="AN1085">
        <v>1113.0999999999999</v>
      </c>
      <c r="AO1085">
        <v>15</v>
      </c>
    </row>
    <row r="1086" spans="1:41" x14ac:dyDescent="0.3">
      <c r="A1086" t="str">
        <f>"Trad IRN"</f>
        <v>Trad IRN</v>
      </c>
      <c r="B1086" t="str">
        <f>"Bldg IRN"</f>
        <v>Bldg IRN</v>
      </c>
      <c r="C1086" t="s">
        <v>41</v>
      </c>
      <c r="D1086" t="s">
        <v>3</v>
      </c>
      <c r="E1086" t="s">
        <v>80</v>
      </c>
      <c r="F1086" t="s">
        <v>81</v>
      </c>
      <c r="G1086" t="s">
        <v>82</v>
      </c>
      <c r="H1086" t="s">
        <v>83</v>
      </c>
      <c r="I1086" t="str">
        <f>"Trad IRN"</f>
        <v>Trad IRN</v>
      </c>
      <c r="J1086" t="s">
        <v>43</v>
      </c>
      <c r="K1086" t="s">
        <v>44</v>
      </c>
      <c r="L1086" t="s">
        <v>45</v>
      </c>
      <c r="M1086" t="s">
        <v>46</v>
      </c>
      <c r="N1086" t="str">
        <f t="shared" si="108"/>
        <v>08/18/2022</v>
      </c>
      <c r="O1086" t="str">
        <f t="shared" si="109"/>
        <v>12/31/2500</v>
      </c>
      <c r="P1086">
        <v>1</v>
      </c>
      <c r="Q1086">
        <v>1</v>
      </c>
      <c r="R1086">
        <v>1</v>
      </c>
      <c r="S1086">
        <v>1</v>
      </c>
      <c r="T1086">
        <v>1</v>
      </c>
      <c r="U1086">
        <v>0</v>
      </c>
      <c r="V1086" t="str">
        <f>"Trad IRN"</f>
        <v>Trad IRN</v>
      </c>
      <c r="W1086">
        <v>100</v>
      </c>
      <c r="X1086" t="s">
        <v>47</v>
      </c>
      <c r="Z1086" t="s">
        <v>47</v>
      </c>
      <c r="AB1086" t="str">
        <f>"04"</f>
        <v>04</v>
      </c>
      <c r="AC1086" t="str">
        <f>"10"</f>
        <v>10</v>
      </c>
      <c r="AD1086" t="str">
        <f>"2"</f>
        <v>2</v>
      </c>
      <c r="AE1086" t="s">
        <v>50</v>
      </c>
      <c r="AF1086">
        <v>0</v>
      </c>
      <c r="AG1086" t="s">
        <v>56</v>
      </c>
      <c r="AH1086" t="str">
        <f>"Trad IRN"</f>
        <v>Trad IRN</v>
      </c>
      <c r="AI1086" t="str">
        <f>"Bldg IRN"</f>
        <v>Bldg IRN</v>
      </c>
      <c r="AJ1086" t="s">
        <v>48</v>
      </c>
      <c r="AK1086" t="s">
        <v>48</v>
      </c>
      <c r="AL1086" t="s">
        <v>53</v>
      </c>
      <c r="AM1086">
        <v>1113.0999999999999</v>
      </c>
      <c r="AN1086">
        <v>1113.0999999999999</v>
      </c>
      <c r="AO1086">
        <v>15</v>
      </c>
    </row>
    <row r="1087" spans="1:41" x14ac:dyDescent="0.3">
      <c r="A1087" t="str">
        <f>"Trad IRN"</f>
        <v>Trad IRN</v>
      </c>
      <c r="B1087" t="str">
        <f>"Bldg IRN"</f>
        <v>Bldg IRN</v>
      </c>
      <c r="C1087" t="s">
        <v>41</v>
      </c>
      <c r="D1087" t="s">
        <v>3</v>
      </c>
      <c r="E1087" t="s">
        <v>80</v>
      </c>
      <c r="F1087" t="s">
        <v>81</v>
      </c>
      <c r="G1087" t="s">
        <v>82</v>
      </c>
      <c r="H1087" t="s">
        <v>83</v>
      </c>
      <c r="I1087" t="str">
        <f>"Trad IRN"</f>
        <v>Trad IRN</v>
      </c>
      <c r="J1087" t="s">
        <v>43</v>
      </c>
      <c r="K1087" t="s">
        <v>44</v>
      </c>
      <c r="L1087" t="s">
        <v>45</v>
      </c>
      <c r="M1087" t="s">
        <v>46</v>
      </c>
      <c r="N1087" t="str">
        <f t="shared" si="108"/>
        <v>08/18/2022</v>
      </c>
      <c r="O1087" t="str">
        <f t="shared" si="109"/>
        <v>12/31/2500</v>
      </c>
      <c r="P1087">
        <v>1</v>
      </c>
      <c r="Q1087">
        <v>1</v>
      </c>
      <c r="S1087">
        <v>0</v>
      </c>
      <c r="T1087">
        <v>1</v>
      </c>
      <c r="U1087">
        <v>0</v>
      </c>
      <c r="V1087" t="str">
        <f>"Trad IRN"</f>
        <v>Trad IRN</v>
      </c>
      <c r="W1087">
        <v>100</v>
      </c>
      <c r="X1087" t="s">
        <v>47</v>
      </c>
      <c r="Z1087" t="s">
        <v>47</v>
      </c>
      <c r="AB1087" t="str">
        <f>"02"</f>
        <v>02</v>
      </c>
      <c r="AC1087" t="s">
        <v>48</v>
      </c>
      <c r="AD1087" t="s">
        <v>49</v>
      </c>
      <c r="AE1087" t="s">
        <v>50</v>
      </c>
      <c r="AF1087">
        <v>0</v>
      </c>
      <c r="AG1087" t="s">
        <v>56</v>
      </c>
      <c r="AH1087" t="str">
        <f>"Trad IRN"</f>
        <v>Trad IRN</v>
      </c>
      <c r="AI1087" t="str">
        <f>"Bldg IRN"</f>
        <v>Bldg IRN</v>
      </c>
      <c r="AJ1087" t="s">
        <v>48</v>
      </c>
      <c r="AK1087" t="s">
        <v>48</v>
      </c>
      <c r="AL1087" t="s">
        <v>53</v>
      </c>
      <c r="AM1087">
        <v>1113.0999999999999</v>
      </c>
      <c r="AN1087">
        <v>1113.0999999999999</v>
      </c>
      <c r="AO1087">
        <v>15</v>
      </c>
    </row>
    <row r="1088" spans="1:41" x14ac:dyDescent="0.3">
      <c r="A1088" t="str">
        <f>"Trad IRN"</f>
        <v>Trad IRN</v>
      </c>
      <c r="B1088" t="str">
        <f>"Bldg IRN"</f>
        <v>Bldg IRN</v>
      </c>
      <c r="C1088" t="s">
        <v>41</v>
      </c>
      <c r="D1088" t="s">
        <v>3</v>
      </c>
      <c r="E1088" t="s">
        <v>80</v>
      </c>
      <c r="F1088" t="s">
        <v>81</v>
      </c>
      <c r="G1088" t="s">
        <v>82</v>
      </c>
      <c r="H1088" t="s">
        <v>83</v>
      </c>
      <c r="I1088" t="str">
        <f>"Trad IRN"</f>
        <v>Trad IRN</v>
      </c>
      <c r="J1088" t="s">
        <v>43</v>
      </c>
      <c r="K1088" t="s">
        <v>44</v>
      </c>
      <c r="L1088" t="s">
        <v>45</v>
      </c>
      <c r="M1088" t="s">
        <v>46</v>
      </c>
      <c r="N1088" t="str">
        <f t="shared" si="108"/>
        <v>08/18/2022</v>
      </c>
      <c r="O1088" t="str">
        <f t="shared" si="109"/>
        <v>12/31/2500</v>
      </c>
      <c r="P1088">
        <v>1</v>
      </c>
      <c r="Q1088">
        <v>1</v>
      </c>
      <c r="S1088">
        <v>0</v>
      </c>
      <c r="T1088">
        <v>1</v>
      </c>
      <c r="U1088">
        <v>0</v>
      </c>
      <c r="V1088" t="str">
        <f>"Trad IRN"</f>
        <v>Trad IRN</v>
      </c>
      <c r="W1088">
        <v>100</v>
      </c>
      <c r="X1088" t="s">
        <v>47</v>
      </c>
      <c r="Z1088" t="s">
        <v>47</v>
      </c>
      <c r="AB1088" t="s">
        <v>57</v>
      </c>
      <c r="AC1088" t="s">
        <v>48</v>
      </c>
      <c r="AD1088" t="s">
        <v>49</v>
      </c>
      <c r="AE1088" t="s">
        <v>50</v>
      </c>
      <c r="AF1088">
        <v>0</v>
      </c>
      <c r="AG1088" t="s">
        <v>56</v>
      </c>
      <c r="AH1088" t="str">
        <f>"Trad IRN"</f>
        <v>Trad IRN</v>
      </c>
      <c r="AI1088" t="str">
        <f>"Bldg IRN"</f>
        <v>Bldg IRN</v>
      </c>
      <c r="AJ1088" t="s">
        <v>48</v>
      </c>
      <c r="AK1088" t="s">
        <v>48</v>
      </c>
      <c r="AL1088" t="s">
        <v>53</v>
      </c>
      <c r="AM1088">
        <v>1113.0999999999999</v>
      </c>
      <c r="AN1088">
        <v>1113.0999999999999</v>
      </c>
      <c r="AO1088">
        <v>15</v>
      </c>
    </row>
    <row r="1089" spans="1:41" x14ac:dyDescent="0.3">
      <c r="A1089" t="str">
        <f>"Trad IRN"</f>
        <v>Trad IRN</v>
      </c>
      <c r="B1089" t="str">
        <f>"Bldg IRN"</f>
        <v>Bldg IRN</v>
      </c>
      <c r="C1089" t="s">
        <v>41</v>
      </c>
      <c r="D1089" t="s">
        <v>3</v>
      </c>
      <c r="E1089" t="s">
        <v>80</v>
      </c>
      <c r="F1089" t="s">
        <v>81</v>
      </c>
      <c r="G1089" t="s">
        <v>82</v>
      </c>
      <c r="H1089" t="s">
        <v>83</v>
      </c>
      <c r="I1089" t="str">
        <f>"Trad IRN"</f>
        <v>Trad IRN</v>
      </c>
      <c r="J1089" t="s">
        <v>43</v>
      </c>
      <c r="K1089" t="s">
        <v>44</v>
      </c>
      <c r="L1089" t="s">
        <v>45</v>
      </c>
      <c r="M1089" t="s">
        <v>46</v>
      </c>
      <c r="N1089" t="str">
        <f t="shared" si="108"/>
        <v>08/18/2022</v>
      </c>
      <c r="O1089" t="str">
        <f t="shared" si="109"/>
        <v>12/31/2500</v>
      </c>
      <c r="P1089">
        <v>1</v>
      </c>
      <c r="Q1089">
        <v>1</v>
      </c>
      <c r="S1089">
        <v>0</v>
      </c>
      <c r="T1089">
        <v>1</v>
      </c>
      <c r="U1089">
        <v>0</v>
      </c>
      <c r="V1089" t="str">
        <f>"Trad IRN"</f>
        <v>Trad IRN</v>
      </c>
      <c r="W1089">
        <v>100</v>
      </c>
      <c r="X1089" t="s">
        <v>47</v>
      </c>
      <c r="Z1089" t="s">
        <v>47</v>
      </c>
      <c r="AB1089" t="str">
        <f>"04"</f>
        <v>04</v>
      </c>
      <c r="AC1089" t="s">
        <v>48</v>
      </c>
      <c r="AD1089" t="s">
        <v>49</v>
      </c>
      <c r="AE1089" t="s">
        <v>50</v>
      </c>
      <c r="AF1089">
        <v>0</v>
      </c>
      <c r="AG1089" t="s">
        <v>56</v>
      </c>
      <c r="AH1089" t="str">
        <f>"Trad IRN"</f>
        <v>Trad IRN</v>
      </c>
      <c r="AI1089" t="str">
        <f>"Bldg IRN"</f>
        <v>Bldg IRN</v>
      </c>
      <c r="AJ1089" t="s">
        <v>48</v>
      </c>
      <c r="AK1089" t="s">
        <v>48</v>
      </c>
      <c r="AL1089" t="s">
        <v>53</v>
      </c>
      <c r="AM1089">
        <v>1113.0999999999999</v>
      </c>
      <c r="AN1089">
        <v>1113.0999999999999</v>
      </c>
      <c r="AO1089">
        <v>15</v>
      </c>
    </row>
    <row r="1090" spans="1:41" x14ac:dyDescent="0.3">
      <c r="A1090" t="str">
        <f>"Trad IRN"</f>
        <v>Trad IRN</v>
      </c>
      <c r="B1090" t="str">
        <f>"Bldg IRN"</f>
        <v>Bldg IRN</v>
      </c>
      <c r="C1090" t="s">
        <v>41</v>
      </c>
      <c r="D1090" t="s">
        <v>3</v>
      </c>
      <c r="E1090" t="s">
        <v>80</v>
      </c>
      <c r="F1090" t="s">
        <v>81</v>
      </c>
      <c r="G1090" t="s">
        <v>82</v>
      </c>
      <c r="H1090" t="s">
        <v>83</v>
      </c>
      <c r="I1090" t="str">
        <f>"Trad IRN"</f>
        <v>Trad IRN</v>
      </c>
      <c r="J1090" t="s">
        <v>43</v>
      </c>
      <c r="K1090" t="s">
        <v>44</v>
      </c>
      <c r="L1090" t="s">
        <v>45</v>
      </c>
      <c r="M1090" t="s">
        <v>46</v>
      </c>
      <c r="N1090" t="str">
        <f t="shared" si="108"/>
        <v>08/18/2022</v>
      </c>
      <c r="O1090" t="str">
        <f t="shared" si="109"/>
        <v>12/31/2500</v>
      </c>
      <c r="P1090">
        <v>1</v>
      </c>
      <c r="Q1090">
        <v>1</v>
      </c>
      <c r="S1090">
        <v>0</v>
      </c>
      <c r="T1090">
        <v>1</v>
      </c>
      <c r="U1090">
        <v>0</v>
      </c>
      <c r="V1090" t="str">
        <f>"Trad IRN"</f>
        <v>Trad IRN</v>
      </c>
      <c r="W1090">
        <v>100</v>
      </c>
      <c r="X1090" t="s">
        <v>47</v>
      </c>
      <c r="Z1090" t="s">
        <v>47</v>
      </c>
      <c r="AB1090" t="str">
        <f>"02"</f>
        <v>02</v>
      </c>
      <c r="AC1090" t="s">
        <v>48</v>
      </c>
      <c r="AD1090" t="s">
        <v>49</v>
      </c>
      <c r="AE1090" t="s">
        <v>50</v>
      </c>
      <c r="AF1090">
        <v>0</v>
      </c>
      <c r="AG1090" t="s">
        <v>56</v>
      </c>
      <c r="AH1090" t="str">
        <f>"Trad IRN"</f>
        <v>Trad IRN</v>
      </c>
      <c r="AI1090" t="str">
        <f>"Bldg IRN"</f>
        <v>Bldg IRN</v>
      </c>
      <c r="AJ1090" t="s">
        <v>48</v>
      </c>
      <c r="AK1090" t="s">
        <v>48</v>
      </c>
      <c r="AL1090" t="s">
        <v>53</v>
      </c>
      <c r="AM1090">
        <v>1113.0999999999999</v>
      </c>
      <c r="AN1090">
        <v>1113.0999999999999</v>
      </c>
      <c r="AO1090">
        <v>15</v>
      </c>
    </row>
    <row r="1091" spans="1:41" x14ac:dyDescent="0.3">
      <c r="A1091" t="str">
        <f>"Trad IRN"</f>
        <v>Trad IRN</v>
      </c>
      <c r="B1091" t="str">
        <f>"Bldg IRN"</f>
        <v>Bldg IRN</v>
      </c>
      <c r="C1091" t="s">
        <v>41</v>
      </c>
      <c r="D1091" t="s">
        <v>3</v>
      </c>
      <c r="E1091" t="s">
        <v>80</v>
      </c>
      <c r="F1091" t="s">
        <v>81</v>
      </c>
      <c r="G1091" t="s">
        <v>82</v>
      </c>
      <c r="H1091" t="s">
        <v>83</v>
      </c>
      <c r="I1091" t="str">
        <f>"Trad IRN"</f>
        <v>Trad IRN</v>
      </c>
      <c r="J1091" t="s">
        <v>43</v>
      </c>
      <c r="K1091" t="s">
        <v>44</v>
      </c>
      <c r="L1091" t="s">
        <v>45</v>
      </c>
      <c r="M1091" t="s">
        <v>46</v>
      </c>
      <c r="N1091" t="str">
        <f t="shared" si="108"/>
        <v>08/18/2022</v>
      </c>
      <c r="O1091" t="str">
        <f t="shared" si="109"/>
        <v>12/31/2500</v>
      </c>
      <c r="P1091">
        <v>1</v>
      </c>
      <c r="Q1091">
        <v>1</v>
      </c>
      <c r="R1091">
        <v>1</v>
      </c>
      <c r="S1091">
        <v>0</v>
      </c>
      <c r="T1091">
        <v>1</v>
      </c>
      <c r="U1091">
        <v>0</v>
      </c>
      <c r="V1091" t="str">
        <f>"Trad IRN"</f>
        <v>Trad IRN</v>
      </c>
      <c r="W1091">
        <v>100</v>
      </c>
      <c r="X1091" t="s">
        <v>47</v>
      </c>
      <c r="Z1091" t="s">
        <v>47</v>
      </c>
      <c r="AB1091" t="str">
        <f>"05"</f>
        <v>05</v>
      </c>
      <c r="AC1091" t="str">
        <f>"15"</f>
        <v>15</v>
      </c>
      <c r="AD1091" t="str">
        <f>"2"</f>
        <v>2</v>
      </c>
      <c r="AE1091" t="s">
        <v>50</v>
      </c>
      <c r="AF1091">
        <v>0</v>
      </c>
      <c r="AG1091" t="s">
        <v>56</v>
      </c>
      <c r="AH1091" t="str">
        <f>"Trad IRN"</f>
        <v>Trad IRN</v>
      </c>
      <c r="AI1091" t="str">
        <f>"Bldg IRN"</f>
        <v>Bldg IRN</v>
      </c>
      <c r="AJ1091" t="s">
        <v>48</v>
      </c>
      <c r="AK1091" t="s">
        <v>48</v>
      </c>
      <c r="AL1091" t="s">
        <v>53</v>
      </c>
      <c r="AM1091">
        <v>1113.0999999999999</v>
      </c>
      <c r="AN1091">
        <v>1113.0999999999999</v>
      </c>
      <c r="AO1091">
        <v>15</v>
      </c>
    </row>
    <row r="1092" spans="1:41" x14ac:dyDescent="0.3">
      <c r="A1092" t="str">
        <f>"Trad IRN"</f>
        <v>Trad IRN</v>
      </c>
      <c r="B1092" t="str">
        <f>"Bldg IRN"</f>
        <v>Bldg IRN</v>
      </c>
      <c r="C1092" t="s">
        <v>41</v>
      </c>
      <c r="D1092" t="s">
        <v>3</v>
      </c>
      <c r="E1092" t="s">
        <v>80</v>
      </c>
      <c r="F1092" t="s">
        <v>81</v>
      </c>
      <c r="G1092" t="s">
        <v>82</v>
      </c>
      <c r="H1092" t="s">
        <v>83</v>
      </c>
      <c r="I1092" t="str">
        <f>"Trad IRN"</f>
        <v>Trad IRN</v>
      </c>
      <c r="J1092" t="s">
        <v>43</v>
      </c>
      <c r="K1092" t="s">
        <v>44</v>
      </c>
      <c r="L1092" t="s">
        <v>45</v>
      </c>
      <c r="M1092" t="s">
        <v>46</v>
      </c>
      <c r="N1092" t="str">
        <f t="shared" si="108"/>
        <v>08/18/2022</v>
      </c>
      <c r="O1092" t="str">
        <f t="shared" si="109"/>
        <v>12/31/2500</v>
      </c>
      <c r="P1092">
        <v>1</v>
      </c>
      <c r="Q1092">
        <v>1</v>
      </c>
      <c r="S1092">
        <v>0</v>
      </c>
      <c r="T1092">
        <v>1</v>
      </c>
      <c r="U1092">
        <v>0</v>
      </c>
      <c r="V1092" t="str">
        <f>"Trad IRN"</f>
        <v>Trad IRN</v>
      </c>
      <c r="W1092">
        <v>100</v>
      </c>
      <c r="X1092" t="s">
        <v>47</v>
      </c>
      <c r="Z1092" t="s">
        <v>47</v>
      </c>
      <c r="AB1092" t="s">
        <v>57</v>
      </c>
      <c r="AC1092" t="s">
        <v>48</v>
      </c>
      <c r="AD1092" t="s">
        <v>49</v>
      </c>
      <c r="AE1092" t="s">
        <v>50</v>
      </c>
      <c r="AF1092">
        <v>0</v>
      </c>
      <c r="AG1092" t="s">
        <v>56</v>
      </c>
      <c r="AH1092" t="str">
        <f>"Trad IRN"</f>
        <v>Trad IRN</v>
      </c>
      <c r="AI1092" t="str">
        <f>"Bldg IRN"</f>
        <v>Bldg IRN</v>
      </c>
      <c r="AJ1092" t="s">
        <v>48</v>
      </c>
      <c r="AK1092" t="s">
        <v>48</v>
      </c>
      <c r="AL1092" t="s">
        <v>53</v>
      </c>
      <c r="AM1092">
        <v>1113.0999999999999</v>
      </c>
      <c r="AN1092">
        <v>1113.0999999999999</v>
      </c>
      <c r="AO1092">
        <v>15</v>
      </c>
    </row>
    <row r="1093" spans="1:41" x14ac:dyDescent="0.3">
      <c r="A1093" t="str">
        <f>"Trad IRN"</f>
        <v>Trad IRN</v>
      </c>
      <c r="B1093" t="str">
        <f>"Bldg IRN"</f>
        <v>Bldg IRN</v>
      </c>
      <c r="C1093" t="s">
        <v>41</v>
      </c>
      <c r="D1093" t="s">
        <v>3</v>
      </c>
      <c r="E1093" t="s">
        <v>80</v>
      </c>
      <c r="F1093" t="s">
        <v>81</v>
      </c>
      <c r="G1093" t="s">
        <v>82</v>
      </c>
      <c r="H1093" t="s">
        <v>83</v>
      </c>
      <c r="I1093" t="str">
        <f>"Trad IRN"</f>
        <v>Trad IRN</v>
      </c>
      <c r="J1093" t="s">
        <v>43</v>
      </c>
      <c r="K1093" t="s">
        <v>44</v>
      </c>
      <c r="L1093" t="s">
        <v>45</v>
      </c>
      <c r="M1093" t="s">
        <v>46</v>
      </c>
      <c r="N1093" t="str">
        <f t="shared" si="108"/>
        <v>08/18/2022</v>
      </c>
      <c r="O1093" t="str">
        <f t="shared" si="109"/>
        <v>12/31/2500</v>
      </c>
      <c r="P1093">
        <v>1</v>
      </c>
      <c r="Q1093">
        <v>1</v>
      </c>
      <c r="R1093">
        <v>1</v>
      </c>
      <c r="S1093">
        <v>0</v>
      </c>
      <c r="T1093">
        <v>1</v>
      </c>
      <c r="U1093">
        <v>0</v>
      </c>
      <c r="V1093" t="str">
        <f>"Trad IRN"</f>
        <v>Trad IRN</v>
      </c>
      <c r="W1093">
        <v>100</v>
      </c>
      <c r="X1093" t="s">
        <v>47</v>
      </c>
      <c r="Z1093" t="s">
        <v>47</v>
      </c>
      <c r="AB1093" t="str">
        <f>"05"</f>
        <v>05</v>
      </c>
      <c r="AC1093" t="str">
        <f>"15"</f>
        <v>15</v>
      </c>
      <c r="AD1093" t="str">
        <f>"2"</f>
        <v>2</v>
      </c>
      <c r="AE1093" t="s">
        <v>55</v>
      </c>
      <c r="AF1093">
        <v>0</v>
      </c>
      <c r="AG1093" t="s">
        <v>56</v>
      </c>
      <c r="AH1093" t="str">
        <f>"Trad IRN"</f>
        <v>Trad IRN</v>
      </c>
      <c r="AI1093" t="str">
        <f>"Bldg IRN"</f>
        <v>Bldg IRN</v>
      </c>
      <c r="AJ1093" t="s">
        <v>48</v>
      </c>
      <c r="AK1093" t="s">
        <v>48</v>
      </c>
      <c r="AL1093" t="s">
        <v>53</v>
      </c>
      <c r="AM1093">
        <v>1113.0999999999999</v>
      </c>
      <c r="AN1093">
        <v>1113.0999999999999</v>
      </c>
      <c r="AO1093">
        <v>15</v>
      </c>
    </row>
    <row r="1094" spans="1:41" x14ac:dyDescent="0.3">
      <c r="A1094" t="str">
        <f>"Trad IRN"</f>
        <v>Trad IRN</v>
      </c>
      <c r="B1094" t="str">
        <f>"Bldg IRN"</f>
        <v>Bldg IRN</v>
      </c>
      <c r="C1094" t="s">
        <v>41</v>
      </c>
      <c r="D1094" t="s">
        <v>3</v>
      </c>
      <c r="E1094" t="s">
        <v>80</v>
      </c>
      <c r="F1094" t="s">
        <v>81</v>
      </c>
      <c r="G1094" t="s">
        <v>82</v>
      </c>
      <c r="H1094" t="s">
        <v>83</v>
      </c>
      <c r="I1094" t="str">
        <f>"Trad IRN"</f>
        <v>Trad IRN</v>
      </c>
      <c r="J1094" t="s">
        <v>43</v>
      </c>
      <c r="K1094" t="s">
        <v>44</v>
      </c>
      <c r="L1094" t="s">
        <v>45</v>
      </c>
      <c r="M1094" t="s">
        <v>46</v>
      </c>
      <c r="N1094" t="str">
        <f t="shared" si="108"/>
        <v>08/18/2022</v>
      </c>
      <c r="O1094" t="str">
        <f t="shared" si="109"/>
        <v>12/31/2500</v>
      </c>
      <c r="P1094">
        <v>1</v>
      </c>
      <c r="Q1094">
        <v>1</v>
      </c>
      <c r="S1094">
        <v>0</v>
      </c>
      <c r="T1094">
        <v>1</v>
      </c>
      <c r="U1094">
        <v>0</v>
      </c>
      <c r="V1094" t="str">
        <f>"Trad IRN"</f>
        <v>Trad IRN</v>
      </c>
      <c r="W1094">
        <v>100</v>
      </c>
      <c r="X1094" t="s">
        <v>47</v>
      </c>
      <c r="Z1094" t="s">
        <v>47</v>
      </c>
      <c r="AB1094" t="str">
        <f>"01"</f>
        <v>01</v>
      </c>
      <c r="AC1094" t="s">
        <v>48</v>
      </c>
      <c r="AD1094" t="s">
        <v>49</v>
      </c>
      <c r="AE1094" t="s">
        <v>55</v>
      </c>
      <c r="AF1094">
        <v>0</v>
      </c>
      <c r="AG1094" t="s">
        <v>56</v>
      </c>
      <c r="AH1094" t="str">
        <f>"Trad IRN"</f>
        <v>Trad IRN</v>
      </c>
      <c r="AI1094" t="str">
        <f>"Bldg IRN"</f>
        <v>Bldg IRN</v>
      </c>
      <c r="AJ1094" t="s">
        <v>48</v>
      </c>
      <c r="AK1094" t="s">
        <v>48</v>
      </c>
      <c r="AL1094" t="s">
        <v>53</v>
      </c>
      <c r="AM1094">
        <v>1113.0999999999999</v>
      </c>
      <c r="AN1094">
        <v>1113.0999999999999</v>
      </c>
      <c r="AO1094">
        <v>15</v>
      </c>
    </row>
    <row r="1095" spans="1:41" x14ac:dyDescent="0.3">
      <c r="A1095" t="str">
        <f>"Trad IRN"</f>
        <v>Trad IRN</v>
      </c>
      <c r="B1095" t="str">
        <f>"Bldg IRN"</f>
        <v>Bldg IRN</v>
      </c>
      <c r="C1095" t="s">
        <v>41</v>
      </c>
      <c r="D1095" t="s">
        <v>3</v>
      </c>
      <c r="E1095" t="s">
        <v>80</v>
      </c>
      <c r="F1095" t="s">
        <v>81</v>
      </c>
      <c r="G1095" t="s">
        <v>82</v>
      </c>
      <c r="H1095" t="s">
        <v>83</v>
      </c>
      <c r="I1095" t="str">
        <f>"Trad IRN"</f>
        <v>Trad IRN</v>
      </c>
      <c r="J1095" t="s">
        <v>43</v>
      </c>
      <c r="K1095" t="s">
        <v>44</v>
      </c>
      <c r="L1095" t="s">
        <v>45</v>
      </c>
      <c r="M1095" t="s">
        <v>46</v>
      </c>
      <c r="N1095" t="str">
        <f t="shared" si="108"/>
        <v>08/18/2022</v>
      </c>
      <c r="O1095" t="str">
        <f t="shared" si="109"/>
        <v>12/31/2500</v>
      </c>
      <c r="P1095">
        <v>1</v>
      </c>
      <c r="Q1095">
        <v>1</v>
      </c>
      <c r="S1095">
        <v>0</v>
      </c>
      <c r="T1095">
        <v>1</v>
      </c>
      <c r="U1095">
        <v>0</v>
      </c>
      <c r="V1095" t="str">
        <f>"Trad IRN"</f>
        <v>Trad IRN</v>
      </c>
      <c r="W1095">
        <v>100</v>
      </c>
      <c r="X1095" t="s">
        <v>47</v>
      </c>
      <c r="Z1095" t="s">
        <v>47</v>
      </c>
      <c r="AB1095" t="str">
        <f>"05"</f>
        <v>05</v>
      </c>
      <c r="AC1095" t="s">
        <v>48</v>
      </c>
      <c r="AD1095" t="s">
        <v>49</v>
      </c>
      <c r="AE1095" t="s">
        <v>55</v>
      </c>
      <c r="AF1095">
        <v>0</v>
      </c>
      <c r="AG1095" t="s">
        <v>56</v>
      </c>
      <c r="AH1095" t="str">
        <f>"Trad IRN"</f>
        <v>Trad IRN</v>
      </c>
      <c r="AI1095" t="str">
        <f>"Bldg IRN"</f>
        <v>Bldg IRN</v>
      </c>
      <c r="AJ1095" t="s">
        <v>48</v>
      </c>
      <c r="AK1095" t="s">
        <v>48</v>
      </c>
      <c r="AL1095" t="s">
        <v>53</v>
      </c>
      <c r="AM1095">
        <v>1113.0999999999999</v>
      </c>
      <c r="AN1095">
        <v>1113.0999999999999</v>
      </c>
      <c r="AO1095">
        <v>15</v>
      </c>
    </row>
    <row r="1096" spans="1:41" x14ac:dyDescent="0.3">
      <c r="A1096" t="str">
        <f>"Trad IRN"</f>
        <v>Trad IRN</v>
      </c>
      <c r="B1096" t="str">
        <f>"Bldg IRN"</f>
        <v>Bldg IRN</v>
      </c>
      <c r="C1096" t="s">
        <v>41</v>
      </c>
      <c r="D1096" t="s">
        <v>3</v>
      </c>
      <c r="E1096" t="s">
        <v>80</v>
      </c>
      <c r="F1096" t="s">
        <v>81</v>
      </c>
      <c r="G1096" t="s">
        <v>82</v>
      </c>
      <c r="H1096" t="s">
        <v>83</v>
      </c>
      <c r="I1096" t="str">
        <f>"Trad IRN"</f>
        <v>Trad IRN</v>
      </c>
      <c r="J1096" t="s">
        <v>43</v>
      </c>
      <c r="K1096" t="s">
        <v>44</v>
      </c>
      <c r="L1096" t="s">
        <v>45</v>
      </c>
      <c r="M1096" t="s">
        <v>46</v>
      </c>
      <c r="N1096" t="str">
        <f t="shared" si="108"/>
        <v>08/18/2022</v>
      </c>
      <c r="O1096" t="str">
        <f t="shared" si="109"/>
        <v>12/31/2500</v>
      </c>
      <c r="P1096">
        <v>1</v>
      </c>
      <c r="Q1096">
        <v>1</v>
      </c>
      <c r="S1096">
        <v>0</v>
      </c>
      <c r="T1096">
        <v>1</v>
      </c>
      <c r="U1096">
        <v>0</v>
      </c>
      <c r="V1096" t="str">
        <f>"Trad IRN"</f>
        <v>Trad IRN</v>
      </c>
      <c r="W1096">
        <v>100</v>
      </c>
      <c r="X1096" t="s">
        <v>47</v>
      </c>
      <c r="Z1096" t="s">
        <v>47</v>
      </c>
      <c r="AB1096" t="str">
        <f>"02"</f>
        <v>02</v>
      </c>
      <c r="AC1096" t="s">
        <v>48</v>
      </c>
      <c r="AD1096" t="s">
        <v>49</v>
      </c>
      <c r="AE1096" t="s">
        <v>55</v>
      </c>
      <c r="AF1096">
        <v>0</v>
      </c>
      <c r="AG1096" t="s">
        <v>56</v>
      </c>
      <c r="AH1096" t="str">
        <f>"Trad IRN"</f>
        <v>Trad IRN</v>
      </c>
      <c r="AI1096" t="str">
        <f>"Bldg IRN"</f>
        <v>Bldg IRN</v>
      </c>
      <c r="AJ1096" t="s">
        <v>48</v>
      </c>
      <c r="AK1096" t="s">
        <v>48</v>
      </c>
      <c r="AL1096" t="s">
        <v>53</v>
      </c>
      <c r="AM1096">
        <v>1113.0999999999999</v>
      </c>
      <c r="AN1096">
        <v>1113.0999999999999</v>
      </c>
      <c r="AO1096">
        <v>15</v>
      </c>
    </row>
    <row r="1097" spans="1:41" x14ac:dyDescent="0.3">
      <c r="A1097" t="str">
        <f>"Trad IRN"</f>
        <v>Trad IRN</v>
      </c>
      <c r="B1097" t="str">
        <f>"Bldg IRN"</f>
        <v>Bldg IRN</v>
      </c>
      <c r="C1097" t="s">
        <v>41</v>
      </c>
      <c r="D1097" t="s">
        <v>3</v>
      </c>
      <c r="E1097" t="s">
        <v>80</v>
      </c>
      <c r="F1097" t="s">
        <v>81</v>
      </c>
      <c r="G1097" t="s">
        <v>82</v>
      </c>
      <c r="H1097" t="s">
        <v>83</v>
      </c>
      <c r="I1097" t="str">
        <f>"Trad IRN"</f>
        <v>Trad IRN</v>
      </c>
      <c r="J1097" t="s">
        <v>43</v>
      </c>
      <c r="K1097" t="s">
        <v>44</v>
      </c>
      <c r="L1097" t="s">
        <v>45</v>
      </c>
      <c r="M1097" t="s">
        <v>46</v>
      </c>
      <c r="N1097" t="str">
        <f t="shared" si="108"/>
        <v>08/18/2022</v>
      </c>
      <c r="O1097" t="str">
        <f t="shared" si="109"/>
        <v>12/31/2500</v>
      </c>
      <c r="P1097">
        <v>1</v>
      </c>
      <c r="Q1097">
        <v>1</v>
      </c>
      <c r="R1097">
        <v>1</v>
      </c>
      <c r="S1097">
        <v>0</v>
      </c>
      <c r="T1097">
        <v>1</v>
      </c>
      <c r="U1097">
        <v>0</v>
      </c>
      <c r="V1097" t="str">
        <f>"Trad IRN"</f>
        <v>Trad IRN</v>
      </c>
      <c r="W1097">
        <v>100</v>
      </c>
      <c r="X1097" t="s">
        <v>47</v>
      </c>
      <c r="Z1097" t="s">
        <v>47</v>
      </c>
      <c r="AB1097" t="str">
        <f>"03"</f>
        <v>03</v>
      </c>
      <c r="AC1097" t="str">
        <f>"15"</f>
        <v>15</v>
      </c>
      <c r="AD1097" t="str">
        <f>"2"</f>
        <v>2</v>
      </c>
      <c r="AE1097" t="s">
        <v>50</v>
      </c>
      <c r="AF1097">
        <v>0</v>
      </c>
      <c r="AG1097" t="s">
        <v>56</v>
      </c>
      <c r="AH1097" t="str">
        <f>"Trad IRN"</f>
        <v>Trad IRN</v>
      </c>
      <c r="AI1097" t="str">
        <f>"Bldg IRN"</f>
        <v>Bldg IRN</v>
      </c>
      <c r="AJ1097" t="s">
        <v>48</v>
      </c>
      <c r="AK1097" t="s">
        <v>48</v>
      </c>
      <c r="AL1097" t="s">
        <v>53</v>
      </c>
      <c r="AM1097">
        <v>1113.0999999999999</v>
      </c>
      <c r="AN1097">
        <v>1113.0999999999999</v>
      </c>
      <c r="AO1097">
        <v>15</v>
      </c>
    </row>
    <row r="1098" spans="1:41" x14ac:dyDescent="0.3">
      <c r="A1098" t="str">
        <f>"Trad IRN"</f>
        <v>Trad IRN</v>
      </c>
      <c r="B1098" t="str">
        <f>"Bldg IRN"</f>
        <v>Bldg IRN</v>
      </c>
      <c r="C1098" t="s">
        <v>41</v>
      </c>
      <c r="D1098" t="s">
        <v>3</v>
      </c>
      <c r="E1098" t="s">
        <v>80</v>
      </c>
      <c r="F1098" t="s">
        <v>81</v>
      </c>
      <c r="G1098" t="s">
        <v>82</v>
      </c>
      <c r="H1098" t="s">
        <v>83</v>
      </c>
      <c r="I1098" t="str">
        <f>"Trad IRN"</f>
        <v>Trad IRN</v>
      </c>
      <c r="J1098" t="s">
        <v>43</v>
      </c>
      <c r="K1098" t="s">
        <v>44</v>
      </c>
      <c r="L1098" t="s">
        <v>45</v>
      </c>
      <c r="M1098" t="s">
        <v>46</v>
      </c>
      <c r="N1098" t="str">
        <f t="shared" si="108"/>
        <v>08/18/2022</v>
      </c>
      <c r="O1098" t="str">
        <f t="shared" si="109"/>
        <v>12/31/2500</v>
      </c>
      <c r="P1098">
        <v>1</v>
      </c>
      <c r="Q1098">
        <v>1</v>
      </c>
      <c r="S1098">
        <v>0</v>
      </c>
      <c r="T1098">
        <v>1</v>
      </c>
      <c r="U1098">
        <v>0</v>
      </c>
      <c r="V1098" t="str">
        <f>"Trad IRN"</f>
        <v>Trad IRN</v>
      </c>
      <c r="W1098">
        <v>100</v>
      </c>
      <c r="X1098" t="s">
        <v>47</v>
      </c>
      <c r="Z1098" t="s">
        <v>47</v>
      </c>
      <c r="AB1098" t="str">
        <f>"02"</f>
        <v>02</v>
      </c>
      <c r="AC1098" t="s">
        <v>48</v>
      </c>
      <c r="AD1098" t="s">
        <v>49</v>
      </c>
      <c r="AE1098" t="s">
        <v>50</v>
      </c>
      <c r="AF1098">
        <v>0</v>
      </c>
      <c r="AG1098" t="s">
        <v>56</v>
      </c>
      <c r="AH1098" t="str">
        <f>"Trad IRN"</f>
        <v>Trad IRN</v>
      </c>
      <c r="AI1098" t="str">
        <f>"Bldg IRN"</f>
        <v>Bldg IRN</v>
      </c>
      <c r="AJ1098" t="s">
        <v>48</v>
      </c>
      <c r="AK1098" t="s">
        <v>48</v>
      </c>
      <c r="AL1098" t="s">
        <v>53</v>
      </c>
      <c r="AM1098">
        <v>1113.0999999999999</v>
      </c>
      <c r="AN1098">
        <v>1113.0999999999999</v>
      </c>
      <c r="AO1098">
        <v>15</v>
      </c>
    </row>
    <row r="1099" spans="1:41" x14ac:dyDescent="0.3">
      <c r="A1099" t="str">
        <f>"Trad IRN"</f>
        <v>Trad IRN</v>
      </c>
      <c r="B1099" t="str">
        <f>"Bldg IRN"</f>
        <v>Bldg IRN</v>
      </c>
      <c r="C1099" t="s">
        <v>41</v>
      </c>
      <c r="D1099" t="s">
        <v>3</v>
      </c>
      <c r="E1099" t="s">
        <v>80</v>
      </c>
      <c r="F1099" t="s">
        <v>81</v>
      </c>
      <c r="G1099" t="s">
        <v>82</v>
      </c>
      <c r="H1099" t="s">
        <v>83</v>
      </c>
      <c r="I1099" t="str">
        <f>"Trad IRN"</f>
        <v>Trad IRN</v>
      </c>
      <c r="J1099" t="s">
        <v>43</v>
      </c>
      <c r="K1099" t="s">
        <v>44</v>
      </c>
      <c r="L1099" t="s">
        <v>45</v>
      </c>
      <c r="M1099" t="s">
        <v>46</v>
      </c>
      <c r="N1099" t="str">
        <f t="shared" si="108"/>
        <v>08/18/2022</v>
      </c>
      <c r="O1099" t="str">
        <f t="shared" si="109"/>
        <v>12/31/2500</v>
      </c>
      <c r="P1099">
        <v>1</v>
      </c>
      <c r="Q1099">
        <v>1</v>
      </c>
      <c r="S1099">
        <v>0</v>
      </c>
      <c r="T1099">
        <v>1</v>
      </c>
      <c r="U1099">
        <v>0</v>
      </c>
      <c r="V1099" t="str">
        <f>"Trad IRN"</f>
        <v>Trad IRN</v>
      </c>
      <c r="W1099">
        <v>100</v>
      </c>
      <c r="X1099" t="s">
        <v>47</v>
      </c>
      <c r="Z1099" t="s">
        <v>47</v>
      </c>
      <c r="AB1099" t="str">
        <f>"05"</f>
        <v>05</v>
      </c>
      <c r="AC1099" t="s">
        <v>48</v>
      </c>
      <c r="AD1099" t="s">
        <v>49</v>
      </c>
      <c r="AE1099" t="s">
        <v>50</v>
      </c>
      <c r="AF1099">
        <v>0</v>
      </c>
      <c r="AG1099" t="s">
        <v>56</v>
      </c>
      <c r="AH1099" t="str">
        <f>"Trad IRN"</f>
        <v>Trad IRN</v>
      </c>
      <c r="AI1099" t="str">
        <f>"Bldg IRN"</f>
        <v>Bldg IRN</v>
      </c>
      <c r="AJ1099" t="s">
        <v>48</v>
      </c>
      <c r="AK1099" t="s">
        <v>48</v>
      </c>
      <c r="AL1099" t="s">
        <v>53</v>
      </c>
      <c r="AM1099">
        <v>1113.0999999999999</v>
      </c>
      <c r="AN1099">
        <v>1113.0999999999999</v>
      </c>
      <c r="AO1099">
        <v>15</v>
      </c>
    </row>
    <row r="1100" spans="1:41" x14ac:dyDescent="0.3">
      <c r="A1100" t="str">
        <f>"Trad IRN"</f>
        <v>Trad IRN</v>
      </c>
      <c r="B1100" t="str">
        <f>"Bldg IRN"</f>
        <v>Bldg IRN</v>
      </c>
      <c r="C1100" t="s">
        <v>41</v>
      </c>
      <c r="D1100" t="s">
        <v>3</v>
      </c>
      <c r="E1100" t="s">
        <v>80</v>
      </c>
      <c r="F1100" t="s">
        <v>81</v>
      </c>
      <c r="G1100" t="s">
        <v>82</v>
      </c>
      <c r="H1100" t="s">
        <v>83</v>
      </c>
      <c r="I1100" t="str">
        <f>"Trad IRN"</f>
        <v>Trad IRN</v>
      </c>
      <c r="J1100" t="s">
        <v>43</v>
      </c>
      <c r="K1100" t="s">
        <v>44</v>
      </c>
      <c r="L1100" t="s">
        <v>45</v>
      </c>
      <c r="M1100" t="s">
        <v>46</v>
      </c>
      <c r="N1100" t="str">
        <f t="shared" si="108"/>
        <v>08/18/2022</v>
      </c>
      <c r="O1100" t="str">
        <f t="shared" si="109"/>
        <v>12/31/2500</v>
      </c>
      <c r="P1100">
        <v>1</v>
      </c>
      <c r="Q1100">
        <v>1</v>
      </c>
      <c r="S1100">
        <v>0</v>
      </c>
      <c r="T1100">
        <v>1</v>
      </c>
      <c r="U1100">
        <v>0</v>
      </c>
      <c r="V1100" t="str">
        <f>"Trad IRN"</f>
        <v>Trad IRN</v>
      </c>
      <c r="W1100">
        <v>100</v>
      </c>
      <c r="X1100" t="s">
        <v>47</v>
      </c>
      <c r="Z1100" t="s">
        <v>47</v>
      </c>
      <c r="AB1100" t="str">
        <f>"03"</f>
        <v>03</v>
      </c>
      <c r="AC1100" t="s">
        <v>48</v>
      </c>
      <c r="AD1100" t="s">
        <v>49</v>
      </c>
      <c r="AE1100" t="s">
        <v>55</v>
      </c>
      <c r="AF1100">
        <v>0</v>
      </c>
      <c r="AG1100" t="s">
        <v>56</v>
      </c>
      <c r="AH1100" t="str">
        <f>"Trad IRN"</f>
        <v>Trad IRN</v>
      </c>
      <c r="AI1100" t="str">
        <f>"Bldg IRN"</f>
        <v>Bldg IRN</v>
      </c>
      <c r="AJ1100" t="s">
        <v>48</v>
      </c>
      <c r="AK1100" t="s">
        <v>48</v>
      </c>
      <c r="AL1100" t="s">
        <v>53</v>
      </c>
      <c r="AM1100">
        <v>1113.0999999999999</v>
      </c>
      <c r="AN1100">
        <v>1113.0999999999999</v>
      </c>
      <c r="AO1100">
        <v>15</v>
      </c>
    </row>
    <row r="1101" spans="1:41" x14ac:dyDescent="0.3">
      <c r="A1101" t="str">
        <f>"Trad IRN"</f>
        <v>Trad IRN</v>
      </c>
      <c r="B1101" t="str">
        <f>"Bldg IRN"</f>
        <v>Bldg IRN</v>
      </c>
      <c r="C1101" t="s">
        <v>41</v>
      </c>
      <c r="D1101" t="s">
        <v>3</v>
      </c>
      <c r="E1101" t="s">
        <v>80</v>
      </c>
      <c r="F1101" t="s">
        <v>81</v>
      </c>
      <c r="G1101" t="s">
        <v>82</v>
      </c>
      <c r="H1101" t="s">
        <v>83</v>
      </c>
      <c r="I1101" t="str">
        <f>"Trad IRN"</f>
        <v>Trad IRN</v>
      </c>
      <c r="J1101" t="s">
        <v>43</v>
      </c>
      <c r="K1101" t="s">
        <v>44</v>
      </c>
      <c r="L1101" t="s">
        <v>45</v>
      </c>
      <c r="M1101" t="s">
        <v>46</v>
      </c>
      <c r="N1101" t="str">
        <f t="shared" si="108"/>
        <v>08/18/2022</v>
      </c>
      <c r="O1101" t="str">
        <f t="shared" si="109"/>
        <v>12/31/2500</v>
      </c>
      <c r="P1101">
        <v>1</v>
      </c>
      <c r="Q1101">
        <v>1</v>
      </c>
      <c r="S1101">
        <v>0</v>
      </c>
      <c r="T1101">
        <v>1</v>
      </c>
      <c r="U1101">
        <v>0</v>
      </c>
      <c r="V1101" t="str">
        <f>"Trad IRN"</f>
        <v>Trad IRN</v>
      </c>
      <c r="W1101">
        <v>100</v>
      </c>
      <c r="X1101" t="s">
        <v>47</v>
      </c>
      <c r="Z1101" t="s">
        <v>47</v>
      </c>
      <c r="AB1101" t="s">
        <v>57</v>
      </c>
      <c r="AC1101" t="s">
        <v>48</v>
      </c>
      <c r="AD1101" t="s">
        <v>49</v>
      </c>
      <c r="AE1101" t="s">
        <v>50</v>
      </c>
      <c r="AF1101">
        <v>0</v>
      </c>
      <c r="AG1101" t="s">
        <v>56</v>
      </c>
      <c r="AH1101" t="str">
        <f>"Trad IRN"</f>
        <v>Trad IRN</v>
      </c>
      <c r="AI1101" t="str">
        <f>"Bldg IRN"</f>
        <v>Bldg IRN</v>
      </c>
      <c r="AJ1101" t="s">
        <v>48</v>
      </c>
      <c r="AK1101" t="s">
        <v>48</v>
      </c>
      <c r="AL1101" t="s">
        <v>53</v>
      </c>
      <c r="AM1101">
        <v>1113.0999999999999</v>
      </c>
      <c r="AN1101">
        <v>1113.0999999999999</v>
      </c>
      <c r="AO1101">
        <v>15</v>
      </c>
    </row>
    <row r="1102" spans="1:41" x14ac:dyDescent="0.3">
      <c r="A1102" t="str">
        <f>"Trad IRN"</f>
        <v>Trad IRN</v>
      </c>
      <c r="B1102" t="str">
        <f>"Bldg IRN"</f>
        <v>Bldg IRN</v>
      </c>
      <c r="C1102" t="s">
        <v>41</v>
      </c>
      <c r="D1102" t="s">
        <v>3</v>
      </c>
      <c r="E1102" t="s">
        <v>80</v>
      </c>
      <c r="F1102" t="s">
        <v>81</v>
      </c>
      <c r="G1102" t="s">
        <v>82</v>
      </c>
      <c r="H1102" t="s">
        <v>83</v>
      </c>
      <c r="I1102" t="str">
        <f>"Trad IRN"</f>
        <v>Trad IRN</v>
      </c>
      <c r="J1102" t="s">
        <v>43</v>
      </c>
      <c r="K1102" t="s">
        <v>44</v>
      </c>
      <c r="L1102" t="s">
        <v>45</v>
      </c>
      <c r="M1102" t="s">
        <v>46</v>
      </c>
      <c r="N1102" t="str">
        <f t="shared" si="108"/>
        <v>08/18/2022</v>
      </c>
      <c r="O1102" t="str">
        <f t="shared" si="109"/>
        <v>12/31/2500</v>
      </c>
      <c r="P1102">
        <v>1</v>
      </c>
      <c r="Q1102">
        <v>1</v>
      </c>
      <c r="S1102">
        <v>0</v>
      </c>
      <c r="T1102">
        <v>1</v>
      </c>
      <c r="U1102">
        <v>0</v>
      </c>
      <c r="V1102" t="str">
        <f>"Trad IRN"</f>
        <v>Trad IRN</v>
      </c>
      <c r="W1102">
        <v>100</v>
      </c>
      <c r="X1102" t="s">
        <v>47</v>
      </c>
      <c r="Z1102" t="s">
        <v>47</v>
      </c>
      <c r="AB1102" t="str">
        <f>"01"</f>
        <v>01</v>
      </c>
      <c r="AC1102" t="s">
        <v>48</v>
      </c>
      <c r="AD1102" t="s">
        <v>49</v>
      </c>
      <c r="AE1102" t="s">
        <v>50</v>
      </c>
      <c r="AF1102">
        <v>0</v>
      </c>
      <c r="AG1102" t="s">
        <v>56</v>
      </c>
      <c r="AH1102" t="str">
        <f>"Trad IRN"</f>
        <v>Trad IRN</v>
      </c>
      <c r="AI1102" t="str">
        <f>"Bldg IRN"</f>
        <v>Bldg IRN</v>
      </c>
      <c r="AJ1102" t="s">
        <v>48</v>
      </c>
      <c r="AK1102" t="s">
        <v>48</v>
      </c>
      <c r="AL1102" t="s">
        <v>53</v>
      </c>
      <c r="AM1102">
        <v>1113.0999999999999</v>
      </c>
      <c r="AN1102">
        <v>1113.0999999999999</v>
      </c>
      <c r="AO1102">
        <v>15</v>
      </c>
    </row>
    <row r="1103" spans="1:41" x14ac:dyDescent="0.3">
      <c r="A1103" t="str">
        <f>"Trad IRN"</f>
        <v>Trad IRN</v>
      </c>
      <c r="B1103" t="str">
        <f>"Bldg IRN"</f>
        <v>Bldg IRN</v>
      </c>
      <c r="C1103" t="s">
        <v>41</v>
      </c>
      <c r="D1103" t="s">
        <v>3</v>
      </c>
      <c r="E1103" t="s">
        <v>80</v>
      </c>
      <c r="F1103" t="s">
        <v>81</v>
      </c>
      <c r="G1103" t="s">
        <v>82</v>
      </c>
      <c r="H1103" t="s">
        <v>83</v>
      </c>
      <c r="I1103" t="str">
        <f>"Trad IRN"</f>
        <v>Trad IRN</v>
      </c>
      <c r="J1103" t="s">
        <v>43</v>
      </c>
      <c r="K1103" t="s">
        <v>44</v>
      </c>
      <c r="L1103" t="s">
        <v>45</v>
      </c>
      <c r="M1103" t="s">
        <v>46</v>
      </c>
      <c r="N1103" t="str">
        <f t="shared" si="108"/>
        <v>08/18/2022</v>
      </c>
      <c r="O1103" t="str">
        <f t="shared" si="109"/>
        <v>12/31/2500</v>
      </c>
      <c r="P1103">
        <v>1</v>
      </c>
      <c r="Q1103">
        <v>1</v>
      </c>
      <c r="R1103">
        <v>1</v>
      </c>
      <c r="S1103">
        <v>1</v>
      </c>
      <c r="T1103">
        <v>1</v>
      </c>
      <c r="U1103">
        <v>0</v>
      </c>
      <c r="V1103" t="str">
        <f>"Trad IRN"</f>
        <v>Trad IRN</v>
      </c>
      <c r="W1103">
        <v>100</v>
      </c>
      <c r="X1103" t="s">
        <v>47</v>
      </c>
      <c r="Z1103" t="s">
        <v>47</v>
      </c>
      <c r="AB1103" t="str">
        <f>"05"</f>
        <v>05</v>
      </c>
      <c r="AC1103" t="str">
        <f>"10"</f>
        <v>10</v>
      </c>
      <c r="AD1103" t="str">
        <f>"2"</f>
        <v>2</v>
      </c>
      <c r="AE1103" t="s">
        <v>50</v>
      </c>
      <c r="AF1103">
        <v>0</v>
      </c>
      <c r="AG1103" t="s">
        <v>56</v>
      </c>
      <c r="AH1103" t="str">
        <f>"Trad IRN"</f>
        <v>Trad IRN</v>
      </c>
      <c r="AI1103" t="str">
        <f>"Bldg IRN"</f>
        <v>Bldg IRN</v>
      </c>
      <c r="AJ1103" t="s">
        <v>48</v>
      </c>
      <c r="AK1103" t="s">
        <v>48</v>
      </c>
      <c r="AL1103" t="s">
        <v>53</v>
      </c>
      <c r="AM1103">
        <v>1113.0999999999999</v>
      </c>
      <c r="AN1103">
        <v>1113.0999999999999</v>
      </c>
      <c r="AO1103">
        <v>15</v>
      </c>
    </row>
    <row r="1104" spans="1:41" x14ac:dyDescent="0.3">
      <c r="A1104" t="str">
        <f>"Trad IRN"</f>
        <v>Trad IRN</v>
      </c>
      <c r="B1104" t="str">
        <f>"Bldg IRN"</f>
        <v>Bldg IRN</v>
      </c>
      <c r="C1104" t="s">
        <v>41</v>
      </c>
      <c r="D1104" t="s">
        <v>3</v>
      </c>
      <c r="E1104" t="s">
        <v>80</v>
      </c>
      <c r="F1104" t="s">
        <v>81</v>
      </c>
      <c r="G1104" t="s">
        <v>82</v>
      </c>
      <c r="H1104" t="s">
        <v>83</v>
      </c>
      <c r="I1104" t="str">
        <f>"Trad IRN"</f>
        <v>Trad IRN</v>
      </c>
      <c r="J1104" t="s">
        <v>43</v>
      </c>
      <c r="K1104" t="s">
        <v>44</v>
      </c>
      <c r="L1104" t="s">
        <v>45</v>
      </c>
      <c r="M1104" t="s">
        <v>46</v>
      </c>
      <c r="N1104" t="str">
        <f t="shared" si="108"/>
        <v>08/18/2022</v>
      </c>
      <c r="O1104" t="str">
        <f t="shared" si="109"/>
        <v>12/31/2500</v>
      </c>
      <c r="P1104">
        <v>1</v>
      </c>
      <c r="Q1104">
        <v>1</v>
      </c>
      <c r="S1104">
        <v>0</v>
      </c>
      <c r="T1104">
        <v>1</v>
      </c>
      <c r="U1104">
        <v>0</v>
      </c>
      <c r="V1104" t="str">
        <f>"Trad IRN"</f>
        <v>Trad IRN</v>
      </c>
      <c r="W1104">
        <v>100</v>
      </c>
      <c r="X1104" t="s">
        <v>47</v>
      </c>
      <c r="Z1104" t="s">
        <v>47</v>
      </c>
      <c r="AB1104" t="str">
        <f>"03"</f>
        <v>03</v>
      </c>
      <c r="AC1104" t="s">
        <v>48</v>
      </c>
      <c r="AD1104" t="s">
        <v>49</v>
      </c>
      <c r="AE1104" t="s">
        <v>55</v>
      </c>
      <c r="AF1104">
        <v>0</v>
      </c>
      <c r="AG1104" t="s">
        <v>56</v>
      </c>
      <c r="AH1104" t="str">
        <f>"Trad IRN"</f>
        <v>Trad IRN</v>
      </c>
      <c r="AI1104" t="str">
        <f>"Bldg IRN"</f>
        <v>Bldg IRN</v>
      </c>
      <c r="AJ1104" t="s">
        <v>48</v>
      </c>
      <c r="AK1104" t="s">
        <v>48</v>
      </c>
      <c r="AL1104" t="s">
        <v>53</v>
      </c>
      <c r="AM1104">
        <v>1113.0999999999999</v>
      </c>
      <c r="AN1104">
        <v>1113.0999999999999</v>
      </c>
      <c r="AO1104">
        <v>15</v>
      </c>
    </row>
    <row r="1105" spans="1:41" x14ac:dyDescent="0.3">
      <c r="A1105" t="str">
        <f>"Trad IRN"</f>
        <v>Trad IRN</v>
      </c>
      <c r="B1105" t="str">
        <f>"Bldg IRN"</f>
        <v>Bldg IRN</v>
      </c>
      <c r="C1105" t="s">
        <v>41</v>
      </c>
      <c r="D1105" t="s">
        <v>3</v>
      </c>
      <c r="E1105" t="s">
        <v>80</v>
      </c>
      <c r="F1105" t="s">
        <v>81</v>
      </c>
      <c r="G1105" t="s">
        <v>82</v>
      </c>
      <c r="H1105" t="s">
        <v>83</v>
      </c>
      <c r="I1105" t="str">
        <f>"Trad IRN"</f>
        <v>Trad IRN</v>
      </c>
      <c r="J1105" t="s">
        <v>43</v>
      </c>
      <c r="K1105" t="s">
        <v>44</v>
      </c>
      <c r="L1105" t="s">
        <v>45</v>
      </c>
      <c r="M1105" t="s">
        <v>46</v>
      </c>
      <c r="N1105" t="str">
        <f t="shared" si="108"/>
        <v>08/18/2022</v>
      </c>
      <c r="O1105" t="str">
        <f t="shared" si="109"/>
        <v>12/31/2500</v>
      </c>
      <c r="P1105">
        <v>1</v>
      </c>
      <c r="Q1105">
        <v>1</v>
      </c>
      <c r="S1105">
        <v>0</v>
      </c>
      <c r="T1105">
        <v>1</v>
      </c>
      <c r="U1105">
        <v>0</v>
      </c>
      <c r="V1105" t="str">
        <f>"Trad IRN"</f>
        <v>Trad IRN</v>
      </c>
      <c r="W1105">
        <v>100</v>
      </c>
      <c r="X1105" t="s">
        <v>47</v>
      </c>
      <c r="Z1105" t="s">
        <v>47</v>
      </c>
      <c r="AB1105" t="s">
        <v>57</v>
      </c>
      <c r="AC1105" t="s">
        <v>48</v>
      </c>
      <c r="AD1105" t="s">
        <v>49</v>
      </c>
      <c r="AE1105" t="s">
        <v>50</v>
      </c>
      <c r="AF1105">
        <v>0</v>
      </c>
      <c r="AG1105" t="s">
        <v>56</v>
      </c>
      <c r="AH1105" t="str">
        <f>"Trad IRN"</f>
        <v>Trad IRN</v>
      </c>
      <c r="AI1105" t="str">
        <f>"Bldg IRN"</f>
        <v>Bldg IRN</v>
      </c>
      <c r="AJ1105" t="s">
        <v>48</v>
      </c>
      <c r="AK1105" t="s">
        <v>48</v>
      </c>
      <c r="AL1105" t="s">
        <v>53</v>
      </c>
      <c r="AM1105">
        <v>1113.0999999999999</v>
      </c>
      <c r="AN1105">
        <v>1113.0999999999999</v>
      </c>
      <c r="AO1105">
        <v>15</v>
      </c>
    </row>
    <row r="1106" spans="1:41" x14ac:dyDescent="0.3">
      <c r="A1106" t="str">
        <f>"Trad IRN"</f>
        <v>Trad IRN</v>
      </c>
      <c r="B1106" t="str">
        <f>"Bldg IRN"</f>
        <v>Bldg IRN</v>
      </c>
      <c r="C1106" t="s">
        <v>41</v>
      </c>
      <c r="D1106" t="s">
        <v>3</v>
      </c>
      <c r="E1106" t="s">
        <v>80</v>
      </c>
      <c r="F1106" t="s">
        <v>81</v>
      </c>
      <c r="G1106" t="s">
        <v>82</v>
      </c>
      <c r="H1106" t="s">
        <v>83</v>
      </c>
      <c r="I1106" t="str">
        <f>"Trad IRN"</f>
        <v>Trad IRN</v>
      </c>
      <c r="J1106" t="s">
        <v>43</v>
      </c>
      <c r="K1106" t="s">
        <v>44</v>
      </c>
      <c r="L1106" t="s">
        <v>45</v>
      </c>
      <c r="M1106" t="s">
        <v>46</v>
      </c>
      <c r="N1106" t="str">
        <f t="shared" si="108"/>
        <v>08/18/2022</v>
      </c>
      <c r="O1106" t="str">
        <f t="shared" si="109"/>
        <v>12/31/2500</v>
      </c>
      <c r="P1106">
        <v>1</v>
      </c>
      <c r="Q1106">
        <v>1</v>
      </c>
      <c r="S1106">
        <v>0</v>
      </c>
      <c r="T1106">
        <v>1</v>
      </c>
      <c r="U1106">
        <v>0</v>
      </c>
      <c r="V1106" t="str">
        <f>"Trad IRN"</f>
        <v>Trad IRN</v>
      </c>
      <c r="W1106">
        <v>100</v>
      </c>
      <c r="X1106" t="s">
        <v>47</v>
      </c>
      <c r="Z1106" t="s">
        <v>47</v>
      </c>
      <c r="AB1106" t="str">
        <f>"02"</f>
        <v>02</v>
      </c>
      <c r="AC1106" t="s">
        <v>48</v>
      </c>
      <c r="AD1106" t="s">
        <v>49</v>
      </c>
      <c r="AE1106" t="s">
        <v>50</v>
      </c>
      <c r="AF1106">
        <v>0</v>
      </c>
      <c r="AG1106" t="s">
        <v>56</v>
      </c>
      <c r="AH1106" t="str">
        <f>"Trad IRN"</f>
        <v>Trad IRN</v>
      </c>
      <c r="AI1106" t="str">
        <f>"Bldg IRN"</f>
        <v>Bldg IRN</v>
      </c>
      <c r="AJ1106" t="s">
        <v>48</v>
      </c>
      <c r="AK1106" t="s">
        <v>48</v>
      </c>
      <c r="AL1106" t="s">
        <v>53</v>
      </c>
      <c r="AM1106">
        <v>1113.0999999999999</v>
      </c>
      <c r="AN1106">
        <v>1113.0999999999999</v>
      </c>
      <c r="AO1106">
        <v>15</v>
      </c>
    </row>
    <row r="1107" spans="1:41" x14ac:dyDescent="0.3">
      <c r="A1107" t="str">
        <f>"Trad IRN"</f>
        <v>Trad IRN</v>
      </c>
      <c r="B1107" t="str">
        <f>"Bldg IRN"</f>
        <v>Bldg IRN</v>
      </c>
      <c r="C1107" t="s">
        <v>41</v>
      </c>
      <c r="D1107" t="s">
        <v>3</v>
      </c>
      <c r="E1107" t="s">
        <v>80</v>
      </c>
      <c r="F1107" t="s">
        <v>81</v>
      </c>
      <c r="G1107" t="s">
        <v>82</v>
      </c>
      <c r="H1107" t="s">
        <v>83</v>
      </c>
      <c r="I1107" t="str">
        <f>"Trad IRN"</f>
        <v>Trad IRN</v>
      </c>
      <c r="J1107" t="s">
        <v>43</v>
      </c>
      <c r="K1107" t="s">
        <v>44</v>
      </c>
      <c r="L1107" t="s">
        <v>45</v>
      </c>
      <c r="M1107" t="s">
        <v>46</v>
      </c>
      <c r="N1107" t="str">
        <f t="shared" si="108"/>
        <v>08/18/2022</v>
      </c>
      <c r="O1107" t="str">
        <f t="shared" si="109"/>
        <v>12/31/2500</v>
      </c>
      <c r="P1107">
        <v>1</v>
      </c>
      <c r="Q1107">
        <v>1</v>
      </c>
      <c r="S1107">
        <v>0</v>
      </c>
      <c r="T1107">
        <v>1</v>
      </c>
      <c r="U1107">
        <v>0</v>
      </c>
      <c r="V1107" t="str">
        <f>"Trad IRN"</f>
        <v>Trad IRN</v>
      </c>
      <c r="W1107">
        <v>100</v>
      </c>
      <c r="X1107" t="s">
        <v>47</v>
      </c>
      <c r="Z1107" t="s">
        <v>47</v>
      </c>
      <c r="AB1107" t="str">
        <f>"02"</f>
        <v>02</v>
      </c>
      <c r="AC1107" t="s">
        <v>48</v>
      </c>
      <c r="AD1107" t="s">
        <v>49</v>
      </c>
      <c r="AE1107" t="s">
        <v>55</v>
      </c>
      <c r="AF1107">
        <v>0</v>
      </c>
      <c r="AG1107" t="s">
        <v>56</v>
      </c>
      <c r="AH1107" t="str">
        <f>"Trad IRN"</f>
        <v>Trad IRN</v>
      </c>
      <c r="AI1107" t="str">
        <f>"Bldg IRN"</f>
        <v>Bldg IRN</v>
      </c>
      <c r="AJ1107" t="s">
        <v>48</v>
      </c>
      <c r="AK1107" t="s">
        <v>48</v>
      </c>
      <c r="AL1107" t="s">
        <v>53</v>
      </c>
      <c r="AM1107">
        <v>1113.0999999999999</v>
      </c>
      <c r="AN1107">
        <v>1113.0999999999999</v>
      </c>
      <c r="AO1107">
        <v>15</v>
      </c>
    </row>
    <row r="1108" spans="1:41" x14ac:dyDescent="0.3">
      <c r="A1108" t="str">
        <f>"Trad IRN"</f>
        <v>Trad IRN</v>
      </c>
      <c r="B1108" t="str">
        <f>"Bldg IRN"</f>
        <v>Bldg IRN</v>
      </c>
      <c r="C1108" t="s">
        <v>41</v>
      </c>
      <c r="D1108" t="s">
        <v>3</v>
      </c>
      <c r="E1108" t="s">
        <v>80</v>
      </c>
      <c r="F1108" t="s">
        <v>81</v>
      </c>
      <c r="G1108" t="s">
        <v>82</v>
      </c>
      <c r="H1108" t="s">
        <v>83</v>
      </c>
      <c r="I1108" t="str">
        <f>"Trad IRN"</f>
        <v>Trad IRN</v>
      </c>
      <c r="J1108" t="s">
        <v>43</v>
      </c>
      <c r="K1108" t="s">
        <v>44</v>
      </c>
      <c r="L1108" t="s">
        <v>45</v>
      </c>
      <c r="M1108" t="s">
        <v>46</v>
      </c>
      <c r="N1108" t="str">
        <f t="shared" si="108"/>
        <v>08/18/2022</v>
      </c>
      <c r="O1108" t="str">
        <f t="shared" si="109"/>
        <v>12/31/2500</v>
      </c>
      <c r="P1108">
        <v>1</v>
      </c>
      <c r="Q1108">
        <v>1</v>
      </c>
      <c r="S1108">
        <v>0</v>
      </c>
      <c r="T1108">
        <v>1</v>
      </c>
      <c r="U1108">
        <v>0</v>
      </c>
      <c r="V1108" t="str">
        <f>"Trad IRN"</f>
        <v>Trad IRN</v>
      </c>
      <c r="W1108">
        <v>100</v>
      </c>
      <c r="X1108" t="s">
        <v>47</v>
      </c>
      <c r="Z1108" t="s">
        <v>47</v>
      </c>
      <c r="AB1108" t="str">
        <f>"03"</f>
        <v>03</v>
      </c>
      <c r="AC1108" t="s">
        <v>48</v>
      </c>
      <c r="AD1108" t="s">
        <v>49</v>
      </c>
      <c r="AE1108" t="s">
        <v>50</v>
      </c>
      <c r="AF1108">
        <v>0</v>
      </c>
      <c r="AG1108" t="s">
        <v>56</v>
      </c>
      <c r="AH1108" t="str">
        <f>"Trad IRN"</f>
        <v>Trad IRN</v>
      </c>
      <c r="AI1108" t="str">
        <f>"Bldg IRN"</f>
        <v>Bldg IRN</v>
      </c>
      <c r="AJ1108" t="s">
        <v>48</v>
      </c>
      <c r="AK1108" t="s">
        <v>48</v>
      </c>
      <c r="AL1108" t="s">
        <v>53</v>
      </c>
      <c r="AM1108">
        <v>1113.0999999999999</v>
      </c>
      <c r="AN1108">
        <v>1113.0999999999999</v>
      </c>
      <c r="AO1108">
        <v>15</v>
      </c>
    </row>
    <row r="1109" spans="1:41" x14ac:dyDescent="0.3">
      <c r="A1109" t="str">
        <f>"Trad IRN"</f>
        <v>Trad IRN</v>
      </c>
      <c r="B1109" t="str">
        <f>"Bldg IRN"</f>
        <v>Bldg IRN</v>
      </c>
      <c r="C1109" t="s">
        <v>41</v>
      </c>
      <c r="D1109" t="s">
        <v>3</v>
      </c>
      <c r="E1109" t="s">
        <v>80</v>
      </c>
      <c r="F1109" t="s">
        <v>81</v>
      </c>
      <c r="G1109" t="s">
        <v>82</v>
      </c>
      <c r="H1109" t="s">
        <v>83</v>
      </c>
      <c r="I1109" t="str">
        <f>"Trad IRN"</f>
        <v>Trad IRN</v>
      </c>
      <c r="J1109" t="s">
        <v>43</v>
      </c>
      <c r="K1109" t="s">
        <v>44</v>
      </c>
      <c r="L1109" t="s">
        <v>45</v>
      </c>
      <c r="M1109" t="s">
        <v>46</v>
      </c>
      <c r="N1109" t="str">
        <f t="shared" si="108"/>
        <v>08/18/2022</v>
      </c>
      <c r="O1109" t="str">
        <f t="shared" si="109"/>
        <v>12/31/2500</v>
      </c>
      <c r="P1109">
        <v>1</v>
      </c>
      <c r="Q1109">
        <v>1</v>
      </c>
      <c r="S1109">
        <v>0</v>
      </c>
      <c r="T1109">
        <v>1</v>
      </c>
      <c r="U1109">
        <v>0</v>
      </c>
      <c r="V1109" t="str">
        <f>"Trad IRN"</f>
        <v>Trad IRN</v>
      </c>
      <c r="W1109">
        <v>100</v>
      </c>
      <c r="X1109" t="s">
        <v>47</v>
      </c>
      <c r="Z1109" t="s">
        <v>47</v>
      </c>
      <c r="AB1109" t="str">
        <f>"01"</f>
        <v>01</v>
      </c>
      <c r="AC1109" t="s">
        <v>48</v>
      </c>
      <c r="AD1109" t="s">
        <v>49</v>
      </c>
      <c r="AE1109" t="s">
        <v>50</v>
      </c>
      <c r="AF1109">
        <v>0</v>
      </c>
      <c r="AG1109" t="s">
        <v>56</v>
      </c>
      <c r="AH1109" t="str">
        <f>"Trad IRN"</f>
        <v>Trad IRN</v>
      </c>
      <c r="AI1109" t="str">
        <f>"Bldg IRN"</f>
        <v>Bldg IRN</v>
      </c>
      <c r="AJ1109" t="s">
        <v>48</v>
      </c>
      <c r="AK1109" t="s">
        <v>48</v>
      </c>
      <c r="AL1109" t="s">
        <v>53</v>
      </c>
      <c r="AM1109">
        <v>1113.0999999999999</v>
      </c>
      <c r="AN1109">
        <v>1113.0999999999999</v>
      </c>
      <c r="AO1109">
        <v>15</v>
      </c>
    </row>
    <row r="1110" spans="1:41" x14ac:dyDescent="0.3">
      <c r="A1110" t="str">
        <f>"Trad IRN"</f>
        <v>Trad IRN</v>
      </c>
      <c r="B1110" t="str">
        <f>"Bldg IRN"</f>
        <v>Bldg IRN</v>
      </c>
      <c r="C1110" t="s">
        <v>41</v>
      </c>
      <c r="D1110" t="s">
        <v>3</v>
      </c>
      <c r="E1110" t="s">
        <v>80</v>
      </c>
      <c r="F1110" t="s">
        <v>81</v>
      </c>
      <c r="G1110" t="s">
        <v>82</v>
      </c>
      <c r="H1110" t="s">
        <v>83</v>
      </c>
      <c r="I1110" t="str">
        <f>"Trad IRN"</f>
        <v>Trad IRN</v>
      </c>
      <c r="J1110" t="s">
        <v>43</v>
      </c>
      <c r="K1110" t="s">
        <v>44</v>
      </c>
      <c r="L1110" t="s">
        <v>45</v>
      </c>
      <c r="M1110" t="s">
        <v>46</v>
      </c>
      <c r="N1110" t="str">
        <f t="shared" si="108"/>
        <v>08/18/2022</v>
      </c>
      <c r="O1110" t="str">
        <f t="shared" si="109"/>
        <v>12/31/2500</v>
      </c>
      <c r="P1110">
        <v>1</v>
      </c>
      <c r="Q1110">
        <v>1</v>
      </c>
      <c r="S1110">
        <v>1</v>
      </c>
      <c r="T1110">
        <v>1</v>
      </c>
      <c r="U1110">
        <v>0</v>
      </c>
      <c r="V1110" t="str">
        <f>"Trad IRN"</f>
        <v>Trad IRN</v>
      </c>
      <c r="W1110">
        <v>100</v>
      </c>
      <c r="X1110" t="s">
        <v>47</v>
      </c>
      <c r="Z1110" t="s">
        <v>47</v>
      </c>
      <c r="AB1110" t="str">
        <f>"05"</f>
        <v>05</v>
      </c>
      <c r="AC1110" t="s">
        <v>48</v>
      </c>
      <c r="AD1110" t="s">
        <v>49</v>
      </c>
      <c r="AE1110" t="s">
        <v>50</v>
      </c>
      <c r="AF1110">
        <v>0</v>
      </c>
      <c r="AG1110" t="s">
        <v>56</v>
      </c>
      <c r="AH1110" t="str">
        <f>"Trad IRN"</f>
        <v>Trad IRN</v>
      </c>
      <c r="AI1110" t="str">
        <f>"Bldg IRN"</f>
        <v>Bldg IRN</v>
      </c>
      <c r="AJ1110" t="s">
        <v>48</v>
      </c>
      <c r="AK1110" t="s">
        <v>48</v>
      </c>
      <c r="AL1110" t="s">
        <v>53</v>
      </c>
      <c r="AM1110">
        <v>1113.0999999999999</v>
      </c>
      <c r="AN1110">
        <v>1113.0999999999999</v>
      </c>
      <c r="AO1110">
        <v>15</v>
      </c>
    </row>
    <row r="1111" spans="1:41" x14ac:dyDescent="0.3">
      <c r="A1111" t="str">
        <f>"Trad IRN"</f>
        <v>Trad IRN</v>
      </c>
      <c r="B1111" t="str">
        <f>"Bldg IRN"</f>
        <v>Bldg IRN</v>
      </c>
      <c r="C1111" t="s">
        <v>41</v>
      </c>
      <c r="D1111" t="s">
        <v>3</v>
      </c>
      <c r="E1111" t="s">
        <v>80</v>
      </c>
      <c r="F1111" t="s">
        <v>81</v>
      </c>
      <c r="G1111" t="s">
        <v>82</v>
      </c>
      <c r="H1111" t="s">
        <v>83</v>
      </c>
      <c r="I1111" t="str">
        <f>"Trad IRN"</f>
        <v>Trad IRN</v>
      </c>
      <c r="J1111" t="s">
        <v>43</v>
      </c>
      <c r="K1111" t="s">
        <v>44</v>
      </c>
      <c r="L1111" t="s">
        <v>45</v>
      </c>
      <c r="M1111" t="s">
        <v>46</v>
      </c>
      <c r="N1111" t="str">
        <f t="shared" si="108"/>
        <v>08/18/2022</v>
      </c>
      <c r="O1111" t="str">
        <f t="shared" si="109"/>
        <v>12/31/2500</v>
      </c>
      <c r="P1111">
        <v>1</v>
      </c>
      <c r="Q1111">
        <v>1</v>
      </c>
      <c r="R1111">
        <v>1</v>
      </c>
      <c r="S1111">
        <v>0</v>
      </c>
      <c r="T1111">
        <v>1</v>
      </c>
      <c r="U1111">
        <v>0</v>
      </c>
      <c r="V1111" t="str">
        <f>"Trad IRN"</f>
        <v>Trad IRN</v>
      </c>
      <c r="W1111">
        <v>100</v>
      </c>
      <c r="X1111" t="s">
        <v>47</v>
      </c>
      <c r="Z1111" t="s">
        <v>47</v>
      </c>
      <c r="AB1111" t="str">
        <f>"04"</f>
        <v>04</v>
      </c>
      <c r="AC1111" t="str">
        <f>"10"</f>
        <v>10</v>
      </c>
      <c r="AD1111" t="str">
        <f>"2"</f>
        <v>2</v>
      </c>
      <c r="AE1111" t="s">
        <v>50</v>
      </c>
      <c r="AF1111">
        <v>0</v>
      </c>
      <c r="AG1111" t="s">
        <v>56</v>
      </c>
      <c r="AH1111" t="str">
        <f>"Trad IRN"</f>
        <v>Trad IRN</v>
      </c>
      <c r="AI1111" t="str">
        <f>"Bldg IRN"</f>
        <v>Bldg IRN</v>
      </c>
      <c r="AJ1111" t="s">
        <v>48</v>
      </c>
      <c r="AK1111" t="s">
        <v>48</v>
      </c>
      <c r="AL1111" t="s">
        <v>53</v>
      </c>
      <c r="AM1111">
        <v>1113.0999999999999</v>
      </c>
      <c r="AN1111">
        <v>1113.0999999999999</v>
      </c>
      <c r="AO1111">
        <v>15</v>
      </c>
    </row>
    <row r="1112" spans="1:41" x14ac:dyDescent="0.3">
      <c r="A1112" t="str">
        <f>"Trad IRN"</f>
        <v>Trad IRN</v>
      </c>
      <c r="B1112" t="str">
        <f>"Bldg IRN"</f>
        <v>Bldg IRN</v>
      </c>
      <c r="C1112" t="s">
        <v>41</v>
      </c>
      <c r="D1112" t="s">
        <v>3</v>
      </c>
      <c r="E1112" t="s">
        <v>80</v>
      </c>
      <c r="F1112" t="s">
        <v>81</v>
      </c>
      <c r="G1112" t="s">
        <v>82</v>
      </c>
      <c r="H1112" t="s">
        <v>83</v>
      </c>
      <c r="I1112" t="str">
        <f>"Trad IRN"</f>
        <v>Trad IRN</v>
      </c>
      <c r="J1112" t="s">
        <v>43</v>
      </c>
      <c r="K1112" t="s">
        <v>44</v>
      </c>
      <c r="L1112" t="s">
        <v>45</v>
      </c>
      <c r="M1112" t="s">
        <v>46</v>
      </c>
      <c r="N1112" t="str">
        <f t="shared" si="108"/>
        <v>08/18/2022</v>
      </c>
      <c r="O1112" t="str">
        <f t="shared" si="109"/>
        <v>12/31/2500</v>
      </c>
      <c r="P1112">
        <v>1</v>
      </c>
      <c r="Q1112">
        <v>1</v>
      </c>
      <c r="S1112">
        <v>0</v>
      </c>
      <c r="T1112">
        <v>1</v>
      </c>
      <c r="U1112">
        <v>0</v>
      </c>
      <c r="V1112" t="str">
        <f>"Trad IRN"</f>
        <v>Trad IRN</v>
      </c>
      <c r="W1112">
        <v>100</v>
      </c>
      <c r="X1112" t="s">
        <v>47</v>
      </c>
      <c r="Z1112" t="s">
        <v>47</v>
      </c>
      <c r="AB1112" t="str">
        <f>"02"</f>
        <v>02</v>
      </c>
      <c r="AC1112" t="s">
        <v>48</v>
      </c>
      <c r="AD1112" t="s">
        <v>49</v>
      </c>
      <c r="AE1112" t="s">
        <v>50</v>
      </c>
      <c r="AF1112">
        <v>0</v>
      </c>
      <c r="AG1112" t="s">
        <v>56</v>
      </c>
      <c r="AH1112" t="str">
        <f>"Trad IRN"</f>
        <v>Trad IRN</v>
      </c>
      <c r="AI1112" t="str">
        <f>"Bldg IRN"</f>
        <v>Bldg IRN</v>
      </c>
      <c r="AJ1112" t="s">
        <v>48</v>
      </c>
      <c r="AK1112" t="s">
        <v>48</v>
      </c>
      <c r="AL1112" t="s">
        <v>53</v>
      </c>
      <c r="AM1112">
        <v>1113.0999999999999</v>
      </c>
      <c r="AN1112">
        <v>1113.0999999999999</v>
      </c>
      <c r="AO1112">
        <v>15</v>
      </c>
    </row>
    <row r="1113" spans="1:41" x14ac:dyDescent="0.3">
      <c r="A1113" t="str">
        <f>"Trad IRN"</f>
        <v>Trad IRN</v>
      </c>
      <c r="B1113" t="str">
        <f>"Bldg IRN"</f>
        <v>Bldg IRN</v>
      </c>
      <c r="C1113" t="s">
        <v>41</v>
      </c>
      <c r="D1113" t="s">
        <v>3</v>
      </c>
      <c r="E1113" t="s">
        <v>80</v>
      </c>
      <c r="F1113" t="s">
        <v>81</v>
      </c>
      <c r="G1113" t="s">
        <v>82</v>
      </c>
      <c r="H1113" t="s">
        <v>83</v>
      </c>
      <c r="I1113" t="str">
        <f>"Trad IRN"</f>
        <v>Trad IRN</v>
      </c>
      <c r="J1113" t="s">
        <v>43</v>
      </c>
      <c r="K1113" t="s">
        <v>44</v>
      </c>
      <c r="L1113" t="s">
        <v>45</v>
      </c>
      <c r="M1113" t="s">
        <v>46</v>
      </c>
      <c r="N1113" t="str">
        <f t="shared" si="108"/>
        <v>08/18/2022</v>
      </c>
      <c r="O1113" t="str">
        <f t="shared" si="109"/>
        <v>12/31/2500</v>
      </c>
      <c r="P1113">
        <v>1</v>
      </c>
      <c r="Q1113">
        <v>1</v>
      </c>
      <c r="R1113">
        <v>1</v>
      </c>
      <c r="S1113">
        <v>0</v>
      </c>
      <c r="T1113">
        <v>1</v>
      </c>
      <c r="U1113">
        <v>0</v>
      </c>
      <c r="V1113" t="str">
        <f>"Trad IRN"</f>
        <v>Trad IRN</v>
      </c>
      <c r="W1113">
        <v>100</v>
      </c>
      <c r="X1113" t="s">
        <v>47</v>
      </c>
      <c r="Z1113" t="s">
        <v>47</v>
      </c>
      <c r="AB1113" t="s">
        <v>57</v>
      </c>
      <c r="AC1113" t="str">
        <f>"05"</f>
        <v>05</v>
      </c>
      <c r="AD1113" t="str">
        <f>"1"</f>
        <v>1</v>
      </c>
      <c r="AE1113" t="s">
        <v>50</v>
      </c>
      <c r="AF1113">
        <v>0</v>
      </c>
      <c r="AG1113" t="s">
        <v>56</v>
      </c>
      <c r="AH1113" t="str">
        <f>"Trad IRN"</f>
        <v>Trad IRN</v>
      </c>
      <c r="AI1113" t="str">
        <f>"Bldg IRN"</f>
        <v>Bldg IRN</v>
      </c>
      <c r="AJ1113" t="s">
        <v>48</v>
      </c>
      <c r="AK1113" t="s">
        <v>48</v>
      </c>
      <c r="AL1113" t="s">
        <v>53</v>
      </c>
      <c r="AM1113">
        <v>1113.0999999999999</v>
      </c>
      <c r="AN1113">
        <v>1113.0999999999999</v>
      </c>
      <c r="AO1113">
        <v>15</v>
      </c>
    </row>
    <row r="1114" spans="1:41" x14ac:dyDescent="0.3">
      <c r="A1114" t="str">
        <f>"Trad IRN"</f>
        <v>Trad IRN</v>
      </c>
      <c r="B1114" t="str">
        <f>"Bldg IRN"</f>
        <v>Bldg IRN</v>
      </c>
      <c r="C1114" t="s">
        <v>41</v>
      </c>
      <c r="D1114" t="s">
        <v>3</v>
      </c>
      <c r="E1114" t="s">
        <v>80</v>
      </c>
      <c r="F1114" t="s">
        <v>81</v>
      </c>
      <c r="G1114" t="s">
        <v>82</v>
      </c>
      <c r="H1114" t="s">
        <v>83</v>
      </c>
      <c r="I1114" t="str">
        <f>"Trad IRN"</f>
        <v>Trad IRN</v>
      </c>
      <c r="J1114" t="s">
        <v>43</v>
      </c>
      <c r="K1114" t="s">
        <v>44</v>
      </c>
      <c r="L1114" t="s">
        <v>45</v>
      </c>
      <c r="M1114" t="s">
        <v>46</v>
      </c>
      <c r="N1114" t="str">
        <f t="shared" si="108"/>
        <v>08/18/2022</v>
      </c>
      <c r="O1114" t="str">
        <f t="shared" si="109"/>
        <v>12/31/2500</v>
      </c>
      <c r="P1114">
        <v>1</v>
      </c>
      <c r="Q1114">
        <v>1</v>
      </c>
      <c r="S1114">
        <v>0</v>
      </c>
      <c r="T1114">
        <v>1</v>
      </c>
      <c r="U1114">
        <v>0</v>
      </c>
      <c r="V1114" t="str">
        <f>"Trad IRN"</f>
        <v>Trad IRN</v>
      </c>
      <c r="W1114">
        <v>100</v>
      </c>
      <c r="X1114" t="s">
        <v>47</v>
      </c>
      <c r="Z1114" t="s">
        <v>47</v>
      </c>
      <c r="AB1114" t="str">
        <f>"05"</f>
        <v>05</v>
      </c>
      <c r="AC1114" t="s">
        <v>48</v>
      </c>
      <c r="AD1114" t="s">
        <v>49</v>
      </c>
      <c r="AE1114" t="s">
        <v>55</v>
      </c>
      <c r="AF1114">
        <v>0</v>
      </c>
      <c r="AG1114" t="s">
        <v>56</v>
      </c>
      <c r="AH1114" t="str">
        <f>"Trad IRN"</f>
        <v>Trad IRN</v>
      </c>
      <c r="AI1114" t="str">
        <f>"Bldg IRN"</f>
        <v>Bldg IRN</v>
      </c>
      <c r="AJ1114" t="s">
        <v>48</v>
      </c>
      <c r="AK1114" t="s">
        <v>48</v>
      </c>
      <c r="AL1114" t="s">
        <v>53</v>
      </c>
      <c r="AM1114">
        <v>1113.0999999999999</v>
      </c>
      <c r="AN1114">
        <v>1113.0999999999999</v>
      </c>
      <c r="AO1114">
        <v>15</v>
      </c>
    </row>
    <row r="1115" spans="1:41" x14ac:dyDescent="0.3">
      <c r="A1115" t="str">
        <f>"Trad IRN"</f>
        <v>Trad IRN</v>
      </c>
      <c r="B1115" t="str">
        <f>"Bldg IRN"</f>
        <v>Bldg IRN</v>
      </c>
      <c r="C1115" t="s">
        <v>41</v>
      </c>
      <c r="D1115" t="s">
        <v>3</v>
      </c>
      <c r="E1115" t="s">
        <v>80</v>
      </c>
      <c r="F1115" t="s">
        <v>81</v>
      </c>
      <c r="G1115" t="s">
        <v>82</v>
      </c>
      <c r="H1115" t="s">
        <v>83</v>
      </c>
      <c r="I1115" t="str">
        <f>"Trad IRN"</f>
        <v>Trad IRN</v>
      </c>
      <c r="J1115" t="s">
        <v>43</v>
      </c>
      <c r="K1115" t="s">
        <v>44</v>
      </c>
      <c r="L1115" t="s">
        <v>45</v>
      </c>
      <c r="M1115" t="s">
        <v>46</v>
      </c>
      <c r="N1115" t="str">
        <f t="shared" si="108"/>
        <v>08/18/2022</v>
      </c>
      <c r="O1115" t="str">
        <f t="shared" si="109"/>
        <v>12/31/2500</v>
      </c>
      <c r="P1115">
        <v>1</v>
      </c>
      <c r="Q1115">
        <v>1</v>
      </c>
      <c r="R1115">
        <v>1</v>
      </c>
      <c r="S1115">
        <v>0</v>
      </c>
      <c r="T1115">
        <v>1</v>
      </c>
      <c r="U1115">
        <v>0</v>
      </c>
      <c r="V1115" t="str">
        <f>"Trad IRN"</f>
        <v>Trad IRN</v>
      </c>
      <c r="W1115">
        <v>100</v>
      </c>
      <c r="X1115" t="s">
        <v>47</v>
      </c>
      <c r="Z1115" t="s">
        <v>47</v>
      </c>
      <c r="AB1115" t="str">
        <f>"04"</f>
        <v>04</v>
      </c>
      <c r="AC1115" t="str">
        <f>"12"</f>
        <v>12</v>
      </c>
      <c r="AD1115" t="str">
        <f>"6"</f>
        <v>6</v>
      </c>
      <c r="AE1115" t="s">
        <v>50</v>
      </c>
      <c r="AF1115">
        <v>0</v>
      </c>
      <c r="AG1115" t="s">
        <v>56</v>
      </c>
      <c r="AH1115" t="str">
        <f>"Trad IRN"</f>
        <v>Trad IRN</v>
      </c>
      <c r="AI1115" t="str">
        <f>"Bldg IRN"</f>
        <v>Bldg IRN</v>
      </c>
      <c r="AJ1115" t="s">
        <v>48</v>
      </c>
      <c r="AK1115" t="s">
        <v>48</v>
      </c>
      <c r="AL1115" t="s">
        <v>53</v>
      </c>
      <c r="AM1115">
        <v>1113.0999999999999</v>
      </c>
      <c r="AN1115">
        <v>1113.0999999999999</v>
      </c>
      <c r="AO1115">
        <v>15</v>
      </c>
    </row>
    <row r="1116" spans="1:41" x14ac:dyDescent="0.3">
      <c r="A1116" t="str">
        <f>"Trad IRN"</f>
        <v>Trad IRN</v>
      </c>
      <c r="B1116" t="str">
        <f>"Bldg IRN"</f>
        <v>Bldg IRN</v>
      </c>
      <c r="C1116" t="s">
        <v>41</v>
      </c>
      <c r="D1116" t="s">
        <v>3</v>
      </c>
      <c r="E1116" t="s">
        <v>80</v>
      </c>
      <c r="F1116" t="s">
        <v>81</v>
      </c>
      <c r="G1116" t="s">
        <v>82</v>
      </c>
      <c r="H1116" t="s">
        <v>83</v>
      </c>
      <c r="I1116" t="str">
        <f>"Trad IRN"</f>
        <v>Trad IRN</v>
      </c>
      <c r="J1116" t="s">
        <v>43</v>
      </c>
      <c r="K1116" t="s">
        <v>44</v>
      </c>
      <c r="L1116" t="s">
        <v>45</v>
      </c>
      <c r="M1116" t="s">
        <v>46</v>
      </c>
      <c r="N1116" t="str">
        <f t="shared" si="108"/>
        <v>08/18/2022</v>
      </c>
      <c r="O1116" t="str">
        <f t="shared" si="109"/>
        <v>12/31/2500</v>
      </c>
      <c r="P1116">
        <v>1</v>
      </c>
      <c r="Q1116">
        <v>1</v>
      </c>
      <c r="R1116">
        <v>1</v>
      </c>
      <c r="S1116">
        <v>1</v>
      </c>
      <c r="T1116">
        <v>1</v>
      </c>
      <c r="U1116">
        <v>0</v>
      </c>
      <c r="V1116" t="str">
        <f>"Trad IRN"</f>
        <v>Trad IRN</v>
      </c>
      <c r="W1116">
        <v>100</v>
      </c>
      <c r="X1116" t="s">
        <v>47</v>
      </c>
      <c r="Z1116" t="s">
        <v>47</v>
      </c>
      <c r="AB1116" t="str">
        <f>"04"</f>
        <v>04</v>
      </c>
      <c r="AC1116" t="str">
        <f>"12"</f>
        <v>12</v>
      </c>
      <c r="AD1116" t="str">
        <f>"6"</f>
        <v>6</v>
      </c>
      <c r="AE1116" t="s">
        <v>55</v>
      </c>
      <c r="AF1116">
        <v>0</v>
      </c>
      <c r="AG1116" t="s">
        <v>56</v>
      </c>
      <c r="AH1116" t="str">
        <f>"Trad IRN"</f>
        <v>Trad IRN</v>
      </c>
      <c r="AI1116" t="str">
        <f>"Bldg IRN"</f>
        <v>Bldg IRN</v>
      </c>
      <c r="AJ1116" t="s">
        <v>48</v>
      </c>
      <c r="AK1116" t="s">
        <v>48</v>
      </c>
      <c r="AL1116" t="s">
        <v>53</v>
      </c>
      <c r="AM1116">
        <v>1113.0999999999999</v>
      </c>
      <c r="AN1116">
        <v>1113.0999999999999</v>
      </c>
      <c r="AO1116">
        <v>15</v>
      </c>
    </row>
    <row r="1117" spans="1:41" x14ac:dyDescent="0.3">
      <c r="A1117" t="str">
        <f>"Trad IRN"</f>
        <v>Trad IRN</v>
      </c>
      <c r="B1117" t="str">
        <f>"Bldg IRN"</f>
        <v>Bldg IRN</v>
      </c>
      <c r="C1117" t="s">
        <v>41</v>
      </c>
      <c r="D1117" t="s">
        <v>3</v>
      </c>
      <c r="E1117" t="s">
        <v>80</v>
      </c>
      <c r="F1117" t="s">
        <v>81</v>
      </c>
      <c r="G1117" t="s">
        <v>82</v>
      </c>
      <c r="H1117" t="s">
        <v>83</v>
      </c>
      <c r="I1117" t="str">
        <f>"Trad IRN"</f>
        <v>Trad IRN</v>
      </c>
      <c r="J1117" t="s">
        <v>43</v>
      </c>
      <c r="K1117" t="s">
        <v>44</v>
      </c>
      <c r="L1117" t="s">
        <v>45</v>
      </c>
      <c r="M1117" t="s">
        <v>46</v>
      </c>
      <c r="N1117" t="str">
        <f t="shared" si="108"/>
        <v>08/18/2022</v>
      </c>
      <c r="O1117" t="str">
        <f t="shared" si="109"/>
        <v>12/31/2500</v>
      </c>
      <c r="P1117">
        <v>1</v>
      </c>
      <c r="Q1117">
        <v>1</v>
      </c>
      <c r="S1117">
        <v>0</v>
      </c>
      <c r="T1117">
        <v>1</v>
      </c>
      <c r="U1117">
        <v>0</v>
      </c>
      <c r="V1117" t="str">
        <f>"Trad IRN"</f>
        <v>Trad IRN</v>
      </c>
      <c r="W1117">
        <v>100</v>
      </c>
      <c r="X1117" t="s">
        <v>47</v>
      </c>
      <c r="Z1117" t="s">
        <v>47</v>
      </c>
      <c r="AB1117" t="s">
        <v>57</v>
      </c>
      <c r="AC1117" t="s">
        <v>48</v>
      </c>
      <c r="AD1117" t="s">
        <v>49</v>
      </c>
      <c r="AE1117" t="s">
        <v>50</v>
      </c>
      <c r="AF1117">
        <v>0</v>
      </c>
      <c r="AG1117" t="s">
        <v>56</v>
      </c>
      <c r="AH1117" t="str">
        <f>"Trad IRN"</f>
        <v>Trad IRN</v>
      </c>
      <c r="AI1117" t="str">
        <f>"Bldg IRN"</f>
        <v>Bldg IRN</v>
      </c>
      <c r="AJ1117" t="s">
        <v>48</v>
      </c>
      <c r="AK1117" t="s">
        <v>48</v>
      </c>
      <c r="AL1117" t="s">
        <v>53</v>
      </c>
      <c r="AM1117">
        <v>1113.0999999999999</v>
      </c>
      <c r="AN1117">
        <v>1113.0999999999999</v>
      </c>
      <c r="AO1117">
        <v>15</v>
      </c>
    </row>
    <row r="1118" spans="1:41" x14ac:dyDescent="0.3">
      <c r="A1118" t="str">
        <f>"Trad IRN"</f>
        <v>Trad IRN</v>
      </c>
      <c r="B1118" t="str">
        <f>"Bldg IRN"</f>
        <v>Bldg IRN</v>
      </c>
      <c r="C1118" t="s">
        <v>41</v>
      </c>
      <c r="D1118" t="s">
        <v>3</v>
      </c>
      <c r="E1118" t="s">
        <v>80</v>
      </c>
      <c r="F1118" t="s">
        <v>81</v>
      </c>
      <c r="G1118" t="s">
        <v>82</v>
      </c>
      <c r="H1118" t="s">
        <v>83</v>
      </c>
      <c r="I1118" t="str">
        <f>"Trad IRN"</f>
        <v>Trad IRN</v>
      </c>
      <c r="J1118" t="s">
        <v>43</v>
      </c>
      <c r="K1118" t="s">
        <v>44</v>
      </c>
      <c r="L1118" t="s">
        <v>45</v>
      </c>
      <c r="M1118" t="s">
        <v>46</v>
      </c>
      <c r="N1118" t="str">
        <f t="shared" si="108"/>
        <v>08/18/2022</v>
      </c>
      <c r="O1118" t="str">
        <f>"10/09/2022"</f>
        <v>10/09/2022</v>
      </c>
      <c r="P1118">
        <v>0.190333</v>
      </c>
      <c r="Q1118">
        <v>0.190333</v>
      </c>
      <c r="S1118">
        <v>0</v>
      </c>
      <c r="T1118">
        <v>0.190333</v>
      </c>
      <c r="U1118">
        <v>0</v>
      </c>
      <c r="V1118" t="str">
        <f>"Trad IRN"</f>
        <v>Trad IRN</v>
      </c>
      <c r="W1118">
        <v>100</v>
      </c>
      <c r="X1118" t="s">
        <v>47</v>
      </c>
      <c r="Z1118" t="s">
        <v>47</v>
      </c>
      <c r="AB1118" t="str">
        <f>"02"</f>
        <v>02</v>
      </c>
      <c r="AC1118" t="s">
        <v>48</v>
      </c>
      <c r="AD1118" t="s">
        <v>49</v>
      </c>
      <c r="AE1118" t="s">
        <v>50</v>
      </c>
      <c r="AF1118">
        <v>0</v>
      </c>
      <c r="AG1118" t="s">
        <v>56</v>
      </c>
      <c r="AH1118" t="str">
        <f>"Trad IRN"</f>
        <v>Trad IRN</v>
      </c>
      <c r="AI1118" t="str">
        <f>"Bldg IRN"</f>
        <v>Bldg IRN</v>
      </c>
      <c r="AJ1118" t="s">
        <v>48</v>
      </c>
      <c r="AK1118" t="s">
        <v>48</v>
      </c>
      <c r="AL1118" t="s">
        <v>53</v>
      </c>
      <c r="AM1118">
        <v>211.86</v>
      </c>
      <c r="AN1118">
        <v>1113.0999999999999</v>
      </c>
      <c r="AO1118">
        <v>15</v>
      </c>
    </row>
    <row r="1119" spans="1:41" x14ac:dyDescent="0.3">
      <c r="A1119" t="str">
        <f>"Trad IRN"</f>
        <v>Trad IRN</v>
      </c>
      <c r="B1119" t="str">
        <f>"Bldg IRN"</f>
        <v>Bldg IRN</v>
      </c>
      <c r="C1119" t="s">
        <v>41</v>
      </c>
      <c r="D1119" t="s">
        <v>3</v>
      </c>
      <c r="E1119" t="s">
        <v>80</v>
      </c>
      <c r="F1119" t="s">
        <v>81</v>
      </c>
      <c r="G1119" t="s">
        <v>82</v>
      </c>
      <c r="H1119" t="s">
        <v>83</v>
      </c>
      <c r="I1119" t="str">
        <f>"Trad IRN"</f>
        <v>Trad IRN</v>
      </c>
      <c r="J1119" t="s">
        <v>43</v>
      </c>
      <c r="K1119" t="s">
        <v>44</v>
      </c>
      <c r="L1119" t="s">
        <v>45</v>
      </c>
      <c r="M1119" t="s">
        <v>46</v>
      </c>
      <c r="N1119" t="str">
        <f t="shared" si="108"/>
        <v>08/18/2022</v>
      </c>
      <c r="O1119" t="str">
        <f>"12/31/2500"</f>
        <v>12/31/2500</v>
      </c>
      <c r="P1119">
        <v>1</v>
      </c>
      <c r="Q1119">
        <v>1</v>
      </c>
      <c r="S1119">
        <v>1</v>
      </c>
      <c r="T1119">
        <v>1</v>
      </c>
      <c r="U1119">
        <v>0</v>
      </c>
      <c r="V1119" t="str">
        <f>"Trad IRN"</f>
        <v>Trad IRN</v>
      </c>
      <c r="W1119">
        <v>100</v>
      </c>
      <c r="X1119" t="s">
        <v>47</v>
      </c>
      <c r="Z1119" t="s">
        <v>47</v>
      </c>
      <c r="AB1119" t="str">
        <f>"05"</f>
        <v>05</v>
      </c>
      <c r="AC1119" t="s">
        <v>48</v>
      </c>
      <c r="AD1119" t="s">
        <v>49</v>
      </c>
      <c r="AE1119" t="s">
        <v>50</v>
      </c>
      <c r="AF1119">
        <v>0</v>
      </c>
      <c r="AG1119" t="s">
        <v>56</v>
      </c>
      <c r="AH1119" t="str">
        <f>"Trad IRN"</f>
        <v>Trad IRN</v>
      </c>
      <c r="AI1119" t="str">
        <f>"Bldg IRN"</f>
        <v>Bldg IRN</v>
      </c>
      <c r="AJ1119" t="s">
        <v>48</v>
      </c>
      <c r="AK1119" t="s">
        <v>48</v>
      </c>
      <c r="AL1119" t="s">
        <v>53</v>
      </c>
      <c r="AM1119">
        <v>1113.0999999999999</v>
      </c>
      <c r="AN1119">
        <v>1113.0999999999999</v>
      </c>
      <c r="AO1119">
        <v>15</v>
      </c>
    </row>
    <row r="1120" spans="1:41" x14ac:dyDescent="0.3">
      <c r="A1120" t="str">
        <f>"Trad IRN"</f>
        <v>Trad IRN</v>
      </c>
      <c r="B1120" t="str">
        <f>"Bldg IRN"</f>
        <v>Bldg IRN</v>
      </c>
      <c r="C1120" t="s">
        <v>41</v>
      </c>
      <c r="D1120" t="s">
        <v>3</v>
      </c>
      <c r="E1120" t="s">
        <v>80</v>
      </c>
      <c r="F1120" t="s">
        <v>81</v>
      </c>
      <c r="G1120" t="s">
        <v>82</v>
      </c>
      <c r="H1120" t="s">
        <v>83</v>
      </c>
      <c r="I1120" t="str">
        <f>"Trad IRN"</f>
        <v>Trad IRN</v>
      </c>
      <c r="J1120" t="s">
        <v>43</v>
      </c>
      <c r="K1120" t="s">
        <v>44</v>
      </c>
      <c r="L1120" t="s">
        <v>45</v>
      </c>
      <c r="M1120" t="s">
        <v>46</v>
      </c>
      <c r="N1120" t="str">
        <f t="shared" si="108"/>
        <v>08/18/2022</v>
      </c>
      <c r="O1120" t="str">
        <f>"12/31/2500"</f>
        <v>12/31/2500</v>
      </c>
      <c r="P1120">
        <v>1</v>
      </c>
      <c r="Q1120">
        <v>1</v>
      </c>
      <c r="S1120">
        <v>0</v>
      </c>
      <c r="T1120">
        <v>1</v>
      </c>
      <c r="U1120">
        <v>0</v>
      </c>
      <c r="V1120" t="str">
        <f>"Trad IRN"</f>
        <v>Trad IRN</v>
      </c>
      <c r="W1120">
        <v>100</v>
      </c>
      <c r="X1120" t="s">
        <v>47</v>
      </c>
      <c r="Z1120" t="s">
        <v>47</v>
      </c>
      <c r="AB1120" t="str">
        <f>"02"</f>
        <v>02</v>
      </c>
      <c r="AC1120" t="s">
        <v>48</v>
      </c>
      <c r="AD1120" t="s">
        <v>49</v>
      </c>
      <c r="AE1120" t="s">
        <v>50</v>
      </c>
      <c r="AF1120">
        <v>0</v>
      </c>
      <c r="AG1120" t="s">
        <v>56</v>
      </c>
      <c r="AH1120" t="str">
        <f>"Trad IRN"</f>
        <v>Trad IRN</v>
      </c>
      <c r="AI1120" t="str">
        <f>"Bldg IRN"</f>
        <v>Bldg IRN</v>
      </c>
      <c r="AJ1120" t="s">
        <v>48</v>
      </c>
      <c r="AK1120" t="s">
        <v>48</v>
      </c>
      <c r="AL1120" t="s">
        <v>53</v>
      </c>
      <c r="AM1120">
        <v>1113.0999999999999</v>
      </c>
      <c r="AN1120">
        <v>1113.0999999999999</v>
      </c>
      <c r="AO1120">
        <v>15</v>
      </c>
    </row>
    <row r="1121" spans="1:41" x14ac:dyDescent="0.3">
      <c r="A1121" t="str">
        <f>"Trad IRN"</f>
        <v>Trad IRN</v>
      </c>
      <c r="B1121" t="str">
        <f>"Bldg IRN"</f>
        <v>Bldg IRN</v>
      </c>
      <c r="C1121" t="s">
        <v>41</v>
      </c>
      <c r="D1121" t="s">
        <v>3</v>
      </c>
      <c r="E1121" t="s">
        <v>80</v>
      </c>
      <c r="F1121" t="s">
        <v>81</v>
      </c>
      <c r="G1121" t="s">
        <v>82</v>
      </c>
      <c r="H1121" t="s">
        <v>83</v>
      </c>
      <c r="I1121" t="str">
        <f>"Trad IRN"</f>
        <v>Trad IRN</v>
      </c>
      <c r="J1121" t="s">
        <v>43</v>
      </c>
      <c r="K1121" t="s">
        <v>44</v>
      </c>
      <c r="L1121" t="s">
        <v>45</v>
      </c>
      <c r="M1121" t="s">
        <v>46</v>
      </c>
      <c r="N1121" t="str">
        <f>"01/05/2023"</f>
        <v>01/05/2023</v>
      </c>
      <c r="O1121" t="str">
        <f>"12/31/2500"</f>
        <v>12/31/2500</v>
      </c>
      <c r="P1121">
        <v>0.52485899999999996</v>
      </c>
      <c r="Q1121">
        <v>0.52485899999999996</v>
      </c>
      <c r="S1121">
        <v>0</v>
      </c>
      <c r="T1121">
        <v>0.52485899999999996</v>
      </c>
      <c r="U1121">
        <v>0</v>
      </c>
      <c r="V1121" t="str">
        <f>"Trad IRN"</f>
        <v>Trad IRN</v>
      </c>
      <c r="W1121">
        <v>100</v>
      </c>
      <c r="X1121" t="s">
        <v>47</v>
      </c>
      <c r="Z1121" t="s">
        <v>47</v>
      </c>
      <c r="AB1121" t="str">
        <f>"03"</f>
        <v>03</v>
      </c>
      <c r="AC1121" t="s">
        <v>48</v>
      </c>
      <c r="AD1121" t="s">
        <v>49</v>
      </c>
      <c r="AE1121" t="s">
        <v>55</v>
      </c>
      <c r="AF1121">
        <v>0</v>
      </c>
      <c r="AG1121" t="s">
        <v>56</v>
      </c>
      <c r="AH1121" t="str">
        <f>"Trad IRN"</f>
        <v>Trad IRN</v>
      </c>
      <c r="AI1121" t="str">
        <f>"Bldg IRN"</f>
        <v>Bldg IRN</v>
      </c>
      <c r="AJ1121" t="s">
        <v>48</v>
      </c>
      <c r="AK1121" t="s">
        <v>48</v>
      </c>
      <c r="AL1121" t="s">
        <v>53</v>
      </c>
      <c r="AM1121">
        <v>584.22</v>
      </c>
      <c r="AN1121">
        <v>1113.0999999999999</v>
      </c>
      <c r="AO1121">
        <v>15</v>
      </c>
    </row>
    <row r="1122" spans="1:41" x14ac:dyDescent="0.3">
      <c r="A1122" t="str">
        <f>"Trad IRN"</f>
        <v>Trad IRN</v>
      </c>
      <c r="B1122" t="str">
        <f>"Bldg IRN"</f>
        <v>Bldg IRN</v>
      </c>
      <c r="C1122" t="s">
        <v>41</v>
      </c>
      <c r="D1122" t="s">
        <v>3</v>
      </c>
      <c r="E1122" t="s">
        <v>80</v>
      </c>
      <c r="F1122" t="s">
        <v>81</v>
      </c>
      <c r="G1122" t="s">
        <v>82</v>
      </c>
      <c r="H1122" t="s">
        <v>83</v>
      </c>
      <c r="I1122" t="str">
        <f>"Trad IRN"</f>
        <v>Trad IRN</v>
      </c>
      <c r="J1122" t="s">
        <v>43</v>
      </c>
      <c r="K1122" t="s">
        <v>44</v>
      </c>
      <c r="L1122" t="s">
        <v>45</v>
      </c>
      <c r="M1122" t="s">
        <v>46</v>
      </c>
      <c r="N1122" t="str">
        <f>"08/18/2022"</f>
        <v>08/18/2022</v>
      </c>
      <c r="O1122" t="str">
        <f>"01/04/2023"</f>
        <v>01/04/2023</v>
      </c>
      <c r="P1122">
        <v>0.47514099999999998</v>
      </c>
      <c r="Q1122">
        <v>0.47514099999999998</v>
      </c>
      <c r="S1122">
        <v>0</v>
      </c>
      <c r="T1122">
        <v>0.47514099999999998</v>
      </c>
      <c r="U1122">
        <v>0</v>
      </c>
      <c r="V1122" t="str">
        <f>"Trad IRN"</f>
        <v>Trad IRN</v>
      </c>
      <c r="W1122">
        <v>100</v>
      </c>
      <c r="X1122" t="s">
        <v>47</v>
      </c>
      <c r="Z1122" t="s">
        <v>47</v>
      </c>
      <c r="AB1122" t="str">
        <f>"03"</f>
        <v>03</v>
      </c>
      <c r="AC1122" t="s">
        <v>48</v>
      </c>
      <c r="AD1122" t="s">
        <v>49</v>
      </c>
      <c r="AE1122" t="s">
        <v>50</v>
      </c>
      <c r="AF1122">
        <v>0</v>
      </c>
      <c r="AG1122" t="s">
        <v>56</v>
      </c>
      <c r="AH1122" t="str">
        <f>"Trad IRN"</f>
        <v>Trad IRN</v>
      </c>
      <c r="AI1122" t="str">
        <f>"Bldg IRN"</f>
        <v>Bldg IRN</v>
      </c>
      <c r="AJ1122" t="s">
        <v>48</v>
      </c>
      <c r="AK1122" t="s">
        <v>48</v>
      </c>
      <c r="AL1122" t="s">
        <v>53</v>
      </c>
      <c r="AM1122">
        <v>528.88</v>
      </c>
      <c r="AN1122">
        <v>1113.0999999999999</v>
      </c>
      <c r="AO1122">
        <v>15</v>
      </c>
    </row>
    <row r="1123" spans="1:41" x14ac:dyDescent="0.3">
      <c r="A1123" t="str">
        <f>"Trad IRN"</f>
        <v>Trad IRN</v>
      </c>
      <c r="B1123" t="str">
        <f>"Bldg IRN"</f>
        <v>Bldg IRN</v>
      </c>
      <c r="C1123" t="s">
        <v>41</v>
      </c>
      <c r="D1123" t="s">
        <v>3</v>
      </c>
      <c r="E1123" t="s">
        <v>80</v>
      </c>
      <c r="F1123" t="s">
        <v>81</v>
      </c>
      <c r="G1123" t="s">
        <v>82</v>
      </c>
      <c r="H1123" t="s">
        <v>83</v>
      </c>
      <c r="I1123" t="str">
        <f>"Trad IRN"</f>
        <v>Trad IRN</v>
      </c>
      <c r="J1123" t="s">
        <v>43</v>
      </c>
      <c r="K1123" t="s">
        <v>44</v>
      </c>
      <c r="L1123" t="s">
        <v>45</v>
      </c>
      <c r="M1123" t="s">
        <v>46</v>
      </c>
      <c r="N1123" t="str">
        <f>"08/18/2022"</f>
        <v>08/18/2022</v>
      </c>
      <c r="O1123" t="str">
        <f>"12/31/2500"</f>
        <v>12/31/2500</v>
      </c>
      <c r="P1123">
        <v>1</v>
      </c>
      <c r="Q1123">
        <v>1</v>
      </c>
      <c r="R1123">
        <v>1</v>
      </c>
      <c r="S1123">
        <v>0</v>
      </c>
      <c r="T1123">
        <v>1</v>
      </c>
      <c r="U1123">
        <v>0</v>
      </c>
      <c r="V1123" t="str">
        <f>"Trad IRN"</f>
        <v>Trad IRN</v>
      </c>
      <c r="W1123">
        <v>100</v>
      </c>
      <c r="X1123" t="s">
        <v>47</v>
      </c>
      <c r="Z1123" t="s">
        <v>47</v>
      </c>
      <c r="AB1123" t="str">
        <f>"04"</f>
        <v>04</v>
      </c>
      <c r="AC1123" t="str">
        <f>"05"</f>
        <v>05</v>
      </c>
      <c r="AD1123" t="str">
        <f>"1"</f>
        <v>1</v>
      </c>
      <c r="AE1123" t="s">
        <v>55</v>
      </c>
      <c r="AF1123">
        <v>0</v>
      </c>
      <c r="AG1123" t="s">
        <v>56</v>
      </c>
      <c r="AH1123" t="str">
        <f>"Trad IRN"</f>
        <v>Trad IRN</v>
      </c>
      <c r="AI1123" t="str">
        <f>"Bldg IRN"</f>
        <v>Bldg IRN</v>
      </c>
      <c r="AJ1123" t="s">
        <v>48</v>
      </c>
      <c r="AK1123" t="s">
        <v>48</v>
      </c>
      <c r="AL1123" t="s">
        <v>53</v>
      </c>
      <c r="AM1123">
        <v>1113.0999999999999</v>
      </c>
      <c r="AN1123">
        <v>1113.0999999999999</v>
      </c>
      <c r="AO1123">
        <v>15</v>
      </c>
    </row>
    <row r="1124" spans="1:41" x14ac:dyDescent="0.3">
      <c r="A1124" t="str">
        <f>"Trad IRN"</f>
        <v>Trad IRN</v>
      </c>
      <c r="B1124" t="str">
        <f>"Bldg IRN"</f>
        <v>Bldg IRN</v>
      </c>
      <c r="C1124" t="s">
        <v>41</v>
      </c>
      <c r="D1124" t="s">
        <v>3</v>
      </c>
      <c r="E1124" t="s">
        <v>80</v>
      </c>
      <c r="F1124" t="s">
        <v>81</v>
      </c>
      <c r="G1124" t="s">
        <v>82</v>
      </c>
      <c r="H1124" t="s">
        <v>83</v>
      </c>
      <c r="I1124" t="str">
        <f>"Trad IRN"</f>
        <v>Trad IRN</v>
      </c>
      <c r="J1124" t="s">
        <v>43</v>
      </c>
      <c r="K1124" t="s">
        <v>44</v>
      </c>
      <c r="L1124" t="s">
        <v>45</v>
      </c>
      <c r="M1124" t="s">
        <v>46</v>
      </c>
      <c r="N1124" t="str">
        <f>"11/18/2022"</f>
        <v>11/18/2022</v>
      </c>
      <c r="O1124" t="str">
        <f>"12/31/2500"</f>
        <v>12/31/2500</v>
      </c>
      <c r="P1124">
        <v>0.65174699999999997</v>
      </c>
      <c r="Q1124">
        <v>0.65174699999999997</v>
      </c>
      <c r="S1124">
        <v>0</v>
      </c>
      <c r="T1124">
        <v>0.65174699999999997</v>
      </c>
      <c r="U1124">
        <v>0</v>
      </c>
      <c r="V1124" t="str">
        <f>"Trad IRN"</f>
        <v>Trad IRN</v>
      </c>
      <c r="W1124">
        <v>100</v>
      </c>
      <c r="X1124" t="s">
        <v>47</v>
      </c>
      <c r="Z1124" t="s">
        <v>47</v>
      </c>
      <c r="AB1124" t="str">
        <f>"01"</f>
        <v>01</v>
      </c>
      <c r="AC1124" t="s">
        <v>48</v>
      </c>
      <c r="AD1124" t="s">
        <v>49</v>
      </c>
      <c r="AE1124" t="s">
        <v>55</v>
      </c>
      <c r="AF1124">
        <v>0</v>
      </c>
      <c r="AG1124" t="s">
        <v>56</v>
      </c>
      <c r="AH1124" t="str">
        <f>"Trad IRN"</f>
        <v>Trad IRN</v>
      </c>
      <c r="AI1124" t="str">
        <f>"Bldg IRN"</f>
        <v>Bldg IRN</v>
      </c>
      <c r="AJ1124" t="s">
        <v>48</v>
      </c>
      <c r="AK1124" t="s">
        <v>48</v>
      </c>
      <c r="AL1124" t="s">
        <v>53</v>
      </c>
      <c r="AM1124">
        <v>725.46</v>
      </c>
      <c r="AN1124">
        <v>1113.0999999999999</v>
      </c>
      <c r="AO1124">
        <v>15</v>
      </c>
    </row>
    <row r="1125" spans="1:41" x14ac:dyDescent="0.3">
      <c r="A1125" t="str">
        <f>"Trad IRN"</f>
        <v>Trad IRN</v>
      </c>
      <c r="B1125" t="str">
        <f>"Bldg IRN"</f>
        <v>Bldg IRN</v>
      </c>
      <c r="C1125" t="s">
        <v>41</v>
      </c>
      <c r="D1125" t="s">
        <v>3</v>
      </c>
      <c r="E1125" t="s">
        <v>80</v>
      </c>
      <c r="F1125" t="s">
        <v>81</v>
      </c>
      <c r="G1125" t="s">
        <v>82</v>
      </c>
      <c r="H1125" t="s">
        <v>83</v>
      </c>
      <c r="I1125" t="str">
        <f>"Trad IRN"</f>
        <v>Trad IRN</v>
      </c>
      <c r="J1125" t="s">
        <v>43</v>
      </c>
      <c r="K1125" t="s">
        <v>44</v>
      </c>
      <c r="L1125" t="s">
        <v>45</v>
      </c>
      <c r="M1125" t="s">
        <v>46</v>
      </c>
      <c r="N1125" t="str">
        <f>"08/18/2022"</f>
        <v>08/18/2022</v>
      </c>
      <c r="O1125" t="str">
        <f>"11/17/2022"</f>
        <v>11/17/2022</v>
      </c>
      <c r="P1125">
        <v>0.34825299999999998</v>
      </c>
      <c r="Q1125">
        <v>0.34825299999999998</v>
      </c>
      <c r="S1125">
        <v>0</v>
      </c>
      <c r="T1125">
        <v>0.34825299999999998</v>
      </c>
      <c r="U1125">
        <v>0</v>
      </c>
      <c r="V1125" t="str">
        <f>"Trad IRN"</f>
        <v>Trad IRN</v>
      </c>
      <c r="W1125">
        <v>100</v>
      </c>
      <c r="X1125" t="s">
        <v>47</v>
      </c>
      <c r="Z1125" t="s">
        <v>47</v>
      </c>
      <c r="AB1125" t="str">
        <f>"01"</f>
        <v>01</v>
      </c>
      <c r="AC1125" t="s">
        <v>48</v>
      </c>
      <c r="AD1125" t="s">
        <v>49</v>
      </c>
      <c r="AE1125" t="s">
        <v>50</v>
      </c>
      <c r="AF1125">
        <v>0</v>
      </c>
      <c r="AG1125" t="s">
        <v>56</v>
      </c>
      <c r="AH1125" t="str">
        <f>"Trad IRN"</f>
        <v>Trad IRN</v>
      </c>
      <c r="AI1125" t="str">
        <f>"Bldg IRN"</f>
        <v>Bldg IRN</v>
      </c>
      <c r="AJ1125" t="s">
        <v>48</v>
      </c>
      <c r="AK1125" t="s">
        <v>48</v>
      </c>
      <c r="AL1125" t="s">
        <v>53</v>
      </c>
      <c r="AM1125">
        <v>387.64</v>
      </c>
      <c r="AN1125">
        <v>1113.0999999999999</v>
      </c>
      <c r="AO1125">
        <v>15</v>
      </c>
    </row>
    <row r="1126" spans="1:41" x14ac:dyDescent="0.3">
      <c r="A1126" t="str">
        <f>"Trad IRN"</f>
        <v>Trad IRN</v>
      </c>
      <c r="B1126" t="str">
        <f>"Bldg IRN"</f>
        <v>Bldg IRN</v>
      </c>
      <c r="C1126" t="s">
        <v>41</v>
      </c>
      <c r="D1126" t="s">
        <v>3</v>
      </c>
      <c r="E1126" t="s">
        <v>80</v>
      </c>
      <c r="F1126" t="s">
        <v>81</v>
      </c>
      <c r="G1126" t="s">
        <v>82</v>
      </c>
      <c r="H1126" t="s">
        <v>83</v>
      </c>
      <c r="I1126" t="str">
        <f>"Trad IRN"</f>
        <v>Trad IRN</v>
      </c>
      <c r="J1126" t="s">
        <v>43</v>
      </c>
      <c r="K1126" t="s">
        <v>44</v>
      </c>
      <c r="L1126" t="s">
        <v>45</v>
      </c>
      <c r="M1126" t="s">
        <v>46</v>
      </c>
      <c r="N1126" t="str">
        <f>"08/18/2022"</f>
        <v>08/18/2022</v>
      </c>
      <c r="O1126" t="str">
        <f>"12/31/2500"</f>
        <v>12/31/2500</v>
      </c>
      <c r="P1126">
        <v>1</v>
      </c>
      <c r="Q1126">
        <v>1</v>
      </c>
      <c r="S1126">
        <v>0</v>
      </c>
      <c r="T1126">
        <v>1</v>
      </c>
      <c r="U1126">
        <v>0</v>
      </c>
      <c r="V1126" t="str">
        <f>"Trad IRN"</f>
        <v>Trad IRN</v>
      </c>
      <c r="W1126">
        <v>100</v>
      </c>
      <c r="X1126" t="s">
        <v>47</v>
      </c>
      <c r="Z1126" t="s">
        <v>47</v>
      </c>
      <c r="AB1126" t="str">
        <f>"01"</f>
        <v>01</v>
      </c>
      <c r="AC1126" t="s">
        <v>48</v>
      </c>
      <c r="AD1126" t="s">
        <v>49</v>
      </c>
      <c r="AE1126" t="s">
        <v>50</v>
      </c>
      <c r="AF1126">
        <v>0</v>
      </c>
      <c r="AG1126" t="s">
        <v>56</v>
      </c>
      <c r="AH1126" t="str">
        <f>"Trad IRN"</f>
        <v>Trad IRN</v>
      </c>
      <c r="AI1126" t="str">
        <f>"Bldg IRN"</f>
        <v>Bldg IRN</v>
      </c>
      <c r="AJ1126" t="s">
        <v>48</v>
      </c>
      <c r="AK1126" t="s">
        <v>48</v>
      </c>
      <c r="AL1126" t="s">
        <v>53</v>
      </c>
      <c r="AM1126">
        <v>1113.0999999999999</v>
      </c>
      <c r="AN1126">
        <v>1113.0999999999999</v>
      </c>
      <c r="AO1126">
        <v>15</v>
      </c>
    </row>
    <row r="1127" spans="1:41" x14ac:dyDescent="0.3">
      <c r="A1127" t="str">
        <f>"Trad IRN"</f>
        <v>Trad IRN</v>
      </c>
      <c r="B1127" t="str">
        <f>"Bldg IRN"</f>
        <v>Bldg IRN</v>
      </c>
      <c r="C1127" t="s">
        <v>41</v>
      </c>
      <c r="D1127" t="s">
        <v>3</v>
      </c>
      <c r="E1127" t="s">
        <v>80</v>
      </c>
      <c r="F1127" t="s">
        <v>81</v>
      </c>
      <c r="G1127" t="s">
        <v>82</v>
      </c>
      <c r="H1127" t="s">
        <v>83</v>
      </c>
      <c r="I1127" t="str">
        <f>"Trad IRN"</f>
        <v>Trad IRN</v>
      </c>
      <c r="J1127" t="s">
        <v>43</v>
      </c>
      <c r="K1127" t="s">
        <v>44</v>
      </c>
      <c r="L1127" t="s">
        <v>45</v>
      </c>
      <c r="M1127" t="s">
        <v>46</v>
      </c>
      <c r="N1127" t="str">
        <f>"08/18/2022"</f>
        <v>08/18/2022</v>
      </c>
      <c r="O1127" t="str">
        <f>"12/31/2500"</f>
        <v>12/31/2500</v>
      </c>
      <c r="P1127">
        <v>1</v>
      </c>
      <c r="Q1127">
        <v>1</v>
      </c>
      <c r="S1127">
        <v>0</v>
      </c>
      <c r="T1127">
        <v>1</v>
      </c>
      <c r="U1127">
        <v>0</v>
      </c>
      <c r="V1127" t="str">
        <f>"Trad IRN"</f>
        <v>Trad IRN</v>
      </c>
      <c r="W1127">
        <v>100</v>
      </c>
      <c r="X1127" t="s">
        <v>47</v>
      </c>
      <c r="Z1127" t="s">
        <v>47</v>
      </c>
      <c r="AB1127" t="str">
        <f>"02"</f>
        <v>02</v>
      </c>
      <c r="AC1127" t="s">
        <v>48</v>
      </c>
      <c r="AD1127" t="s">
        <v>49</v>
      </c>
      <c r="AE1127" t="s">
        <v>55</v>
      </c>
      <c r="AF1127">
        <v>0</v>
      </c>
      <c r="AG1127" t="s">
        <v>56</v>
      </c>
      <c r="AH1127" t="str">
        <f>"Trad IRN"</f>
        <v>Trad IRN</v>
      </c>
      <c r="AI1127" t="str">
        <f>"Bldg IRN"</f>
        <v>Bldg IRN</v>
      </c>
      <c r="AJ1127" t="s">
        <v>48</v>
      </c>
      <c r="AK1127" t="s">
        <v>48</v>
      </c>
      <c r="AL1127" t="s">
        <v>53</v>
      </c>
      <c r="AM1127">
        <v>1113.0999999999999</v>
      </c>
      <c r="AN1127">
        <v>1113.0999999999999</v>
      </c>
      <c r="AO1127">
        <v>15</v>
      </c>
    </row>
    <row r="1128" spans="1:41" x14ac:dyDescent="0.3">
      <c r="A1128" t="str">
        <f>"Trad IRN"</f>
        <v>Trad IRN</v>
      </c>
      <c r="B1128" t="str">
        <f>"Bldg IRN"</f>
        <v>Bldg IRN</v>
      </c>
      <c r="C1128" t="s">
        <v>41</v>
      </c>
      <c r="D1128" t="s">
        <v>3</v>
      </c>
      <c r="E1128" t="s">
        <v>80</v>
      </c>
      <c r="F1128" t="s">
        <v>81</v>
      </c>
      <c r="G1128" t="s">
        <v>82</v>
      </c>
      <c r="H1128" t="s">
        <v>83</v>
      </c>
      <c r="I1128" t="str">
        <f>"Trad IRN"</f>
        <v>Trad IRN</v>
      </c>
      <c r="J1128" t="s">
        <v>43</v>
      </c>
      <c r="K1128" t="s">
        <v>44</v>
      </c>
      <c r="L1128" t="s">
        <v>45</v>
      </c>
      <c r="M1128" t="s">
        <v>46</v>
      </c>
      <c r="N1128" t="str">
        <f>"08/18/2022"</f>
        <v>08/18/2022</v>
      </c>
      <c r="O1128" t="str">
        <f>"12/12/2022"</f>
        <v>12/12/2022</v>
      </c>
      <c r="P1128">
        <v>0.42899999999999999</v>
      </c>
      <c r="Q1128">
        <v>0.42899999999999999</v>
      </c>
      <c r="S1128">
        <v>0</v>
      </c>
      <c r="T1128">
        <v>0.42899999999999999</v>
      </c>
      <c r="U1128">
        <v>0</v>
      </c>
      <c r="V1128" t="str">
        <f>"Trad IRN"</f>
        <v>Trad IRN</v>
      </c>
      <c r="W1128">
        <v>100</v>
      </c>
      <c r="X1128" t="s">
        <v>47</v>
      </c>
      <c r="Z1128" t="s">
        <v>47</v>
      </c>
      <c r="AB1128" t="str">
        <f>"03"</f>
        <v>03</v>
      </c>
      <c r="AC1128" t="s">
        <v>48</v>
      </c>
      <c r="AD1128" t="s">
        <v>49</v>
      </c>
      <c r="AE1128" t="s">
        <v>55</v>
      </c>
      <c r="AF1128">
        <v>0</v>
      </c>
      <c r="AG1128" t="s">
        <v>56</v>
      </c>
      <c r="AH1128" t="str">
        <f>"Trad IRN"</f>
        <v>Trad IRN</v>
      </c>
      <c r="AI1128" t="str">
        <f>"Bldg IRN"</f>
        <v>Bldg IRN</v>
      </c>
      <c r="AJ1128" t="s">
        <v>48</v>
      </c>
      <c r="AK1128" t="s">
        <v>48</v>
      </c>
      <c r="AL1128" t="s">
        <v>53</v>
      </c>
      <c r="AM1128">
        <v>477.52</v>
      </c>
      <c r="AN1128">
        <v>1113.0999999999999</v>
      </c>
      <c r="AO1128">
        <v>15</v>
      </c>
    </row>
    <row r="1129" spans="1:41" x14ac:dyDescent="0.3">
      <c r="A1129" t="str">
        <f>"Trad IRN"</f>
        <v>Trad IRN</v>
      </c>
      <c r="B1129" t="str">
        <f>"Bldg IRN"</f>
        <v>Bldg IRN</v>
      </c>
      <c r="C1129" t="s">
        <v>41</v>
      </c>
      <c r="D1129" t="s">
        <v>3</v>
      </c>
      <c r="E1129" t="s">
        <v>80</v>
      </c>
      <c r="F1129" t="s">
        <v>81</v>
      </c>
      <c r="G1129" t="s">
        <v>82</v>
      </c>
      <c r="H1129" t="s">
        <v>83</v>
      </c>
      <c r="I1129" t="str">
        <f>"Trad IRN"</f>
        <v>Trad IRN</v>
      </c>
      <c r="J1129" t="s">
        <v>43</v>
      </c>
      <c r="K1129" t="s">
        <v>44</v>
      </c>
      <c r="L1129" t="s">
        <v>45</v>
      </c>
      <c r="M1129" t="s">
        <v>46</v>
      </c>
      <c r="N1129" t="str">
        <f>"12/13/2022"</f>
        <v>12/13/2022</v>
      </c>
      <c r="O1129" t="str">
        <f>"12/31/2500"</f>
        <v>12/31/2500</v>
      </c>
      <c r="P1129">
        <v>0.57099999999999995</v>
      </c>
      <c r="Q1129">
        <v>0.57099999999999995</v>
      </c>
      <c r="S1129">
        <v>0</v>
      </c>
      <c r="T1129">
        <v>0.57099999999999995</v>
      </c>
      <c r="U1129">
        <v>0</v>
      </c>
      <c r="V1129" t="str">
        <f>"Trad IRN"</f>
        <v>Trad IRN</v>
      </c>
      <c r="W1129">
        <v>100</v>
      </c>
      <c r="X1129" t="s">
        <v>47</v>
      </c>
      <c r="Z1129" t="s">
        <v>47</v>
      </c>
      <c r="AB1129" t="str">
        <f>"03"</f>
        <v>03</v>
      </c>
      <c r="AC1129" t="s">
        <v>48</v>
      </c>
      <c r="AD1129" t="s">
        <v>49</v>
      </c>
      <c r="AE1129" t="s">
        <v>55</v>
      </c>
      <c r="AF1129">
        <v>0</v>
      </c>
      <c r="AG1129" t="s">
        <v>56</v>
      </c>
      <c r="AH1129" t="str">
        <f>"Trad IRN"</f>
        <v>Trad IRN</v>
      </c>
      <c r="AI1129" t="str">
        <f>"Bldg IRN"</f>
        <v>Bldg IRN</v>
      </c>
      <c r="AJ1129" t="s">
        <v>48</v>
      </c>
      <c r="AK1129" t="s">
        <v>48</v>
      </c>
      <c r="AL1129" t="s">
        <v>53</v>
      </c>
      <c r="AM1129">
        <v>635.58000000000004</v>
      </c>
      <c r="AN1129">
        <v>1113.0999999999999</v>
      </c>
      <c r="AO1129">
        <v>15</v>
      </c>
    </row>
    <row r="1130" spans="1:41" x14ac:dyDescent="0.3">
      <c r="A1130" t="str">
        <f>"Trad IRN"</f>
        <v>Trad IRN</v>
      </c>
      <c r="B1130" t="str">
        <f>"Bldg IRN"</f>
        <v>Bldg IRN</v>
      </c>
      <c r="C1130" t="s">
        <v>41</v>
      </c>
      <c r="D1130" t="s">
        <v>3</v>
      </c>
      <c r="E1130" t="s">
        <v>80</v>
      </c>
      <c r="F1130" t="s">
        <v>81</v>
      </c>
      <c r="G1130" t="s">
        <v>82</v>
      </c>
      <c r="H1130" t="s">
        <v>83</v>
      </c>
      <c r="I1130" t="str">
        <f>"Trad IRN"</f>
        <v>Trad IRN</v>
      </c>
      <c r="J1130" t="s">
        <v>43</v>
      </c>
      <c r="K1130" t="s">
        <v>44</v>
      </c>
      <c r="L1130" t="s">
        <v>45</v>
      </c>
      <c r="M1130" t="s">
        <v>46</v>
      </c>
      <c r="N1130" t="str">
        <f>"08/18/2022"</f>
        <v>08/18/2022</v>
      </c>
      <c r="O1130" t="str">
        <f>"12/31/2500"</f>
        <v>12/31/2500</v>
      </c>
      <c r="P1130">
        <v>1</v>
      </c>
      <c r="Q1130">
        <v>1</v>
      </c>
      <c r="S1130">
        <v>0</v>
      </c>
      <c r="T1130">
        <v>1</v>
      </c>
      <c r="U1130">
        <v>0</v>
      </c>
      <c r="V1130" t="str">
        <f>"Trad IRN"</f>
        <v>Trad IRN</v>
      </c>
      <c r="W1130">
        <v>100</v>
      </c>
      <c r="X1130" t="s">
        <v>47</v>
      </c>
      <c r="Z1130" t="s">
        <v>47</v>
      </c>
      <c r="AB1130" t="str">
        <f>"03"</f>
        <v>03</v>
      </c>
      <c r="AC1130" t="s">
        <v>48</v>
      </c>
      <c r="AD1130" t="s">
        <v>49</v>
      </c>
      <c r="AE1130" t="s">
        <v>50</v>
      </c>
      <c r="AF1130">
        <v>0</v>
      </c>
      <c r="AG1130" t="s">
        <v>56</v>
      </c>
      <c r="AH1130" t="str">
        <f>"Trad IRN"</f>
        <v>Trad IRN</v>
      </c>
      <c r="AI1130" t="str">
        <f>"Bldg IRN"</f>
        <v>Bldg IRN</v>
      </c>
      <c r="AJ1130" t="s">
        <v>48</v>
      </c>
      <c r="AK1130" t="s">
        <v>48</v>
      </c>
      <c r="AL1130" t="s">
        <v>53</v>
      </c>
      <c r="AM1130">
        <v>1113.0999999999999</v>
      </c>
      <c r="AN1130">
        <v>1113.0999999999999</v>
      </c>
      <c r="AO1130">
        <v>15</v>
      </c>
    </row>
    <row r="1131" spans="1:41" x14ac:dyDescent="0.3">
      <c r="A1131" t="str">
        <f>"Trad IRN"</f>
        <v>Trad IRN</v>
      </c>
      <c r="B1131" t="str">
        <f>"Bldg IRN"</f>
        <v>Bldg IRN</v>
      </c>
      <c r="C1131" t="s">
        <v>41</v>
      </c>
      <c r="D1131" t="s">
        <v>3</v>
      </c>
      <c r="E1131" t="s">
        <v>80</v>
      </c>
      <c r="F1131" t="s">
        <v>81</v>
      </c>
      <c r="G1131" t="s">
        <v>82</v>
      </c>
      <c r="H1131" t="s">
        <v>83</v>
      </c>
      <c r="I1131" t="str">
        <f>"Trad IRN"</f>
        <v>Trad IRN</v>
      </c>
      <c r="J1131" t="s">
        <v>43</v>
      </c>
      <c r="K1131" t="s">
        <v>44</v>
      </c>
      <c r="L1131" t="s">
        <v>45</v>
      </c>
      <c r="M1131" t="s">
        <v>46</v>
      </c>
      <c r="N1131" t="str">
        <f>"11/30/2022"</f>
        <v>11/30/2022</v>
      </c>
      <c r="O1131" t="str">
        <f>"12/31/2500"</f>
        <v>12/31/2500</v>
      </c>
      <c r="P1131">
        <v>0.62290900000000005</v>
      </c>
      <c r="Q1131">
        <v>0.62290900000000005</v>
      </c>
      <c r="R1131">
        <v>0.62290900000000005</v>
      </c>
      <c r="S1131">
        <v>0</v>
      </c>
      <c r="T1131">
        <v>0.62290900000000005</v>
      </c>
      <c r="U1131">
        <v>0</v>
      </c>
      <c r="V1131" t="str">
        <f>"Trad IRN"</f>
        <v>Trad IRN</v>
      </c>
      <c r="W1131">
        <v>0</v>
      </c>
      <c r="X1131" t="s">
        <v>47</v>
      </c>
      <c r="Z1131" t="s">
        <v>47</v>
      </c>
      <c r="AB1131" t="str">
        <f>"05"</f>
        <v>05</v>
      </c>
      <c r="AC1131" t="str">
        <f>"08"</f>
        <v>08</v>
      </c>
      <c r="AD1131" t="str">
        <f>"3"</f>
        <v>3</v>
      </c>
      <c r="AE1131" t="s">
        <v>50</v>
      </c>
      <c r="AF1131">
        <v>0</v>
      </c>
      <c r="AG1131" t="s">
        <v>56</v>
      </c>
      <c r="AH1131" t="str">
        <f>"Trad IRN"</f>
        <v>Trad IRN</v>
      </c>
      <c r="AI1131" t="str">
        <f>"Bldg IRN"</f>
        <v>Bldg IRN</v>
      </c>
      <c r="AJ1131" t="s">
        <v>48</v>
      </c>
      <c r="AK1131" t="s">
        <v>48</v>
      </c>
      <c r="AL1131" t="s">
        <v>53</v>
      </c>
      <c r="AM1131">
        <v>693.36</v>
      </c>
      <c r="AN1131">
        <v>1113.0999999999999</v>
      </c>
      <c r="AO1131">
        <v>15</v>
      </c>
    </row>
    <row r="1132" spans="1:41" x14ac:dyDescent="0.3">
      <c r="A1132" t="str">
        <f>"Trad IRN"</f>
        <v>Trad IRN</v>
      </c>
      <c r="B1132" t="str">
        <f>"Bldg IRN"</f>
        <v>Bldg IRN</v>
      </c>
      <c r="C1132" t="s">
        <v>41</v>
      </c>
      <c r="D1132" t="s">
        <v>3</v>
      </c>
      <c r="E1132" t="s">
        <v>80</v>
      </c>
      <c r="F1132" t="s">
        <v>81</v>
      </c>
      <c r="G1132" t="s">
        <v>82</v>
      </c>
      <c r="H1132" t="s">
        <v>83</v>
      </c>
      <c r="I1132" t="str">
        <f>"Trad IRN"</f>
        <v>Trad IRN</v>
      </c>
      <c r="J1132" t="s">
        <v>43</v>
      </c>
      <c r="K1132" t="s">
        <v>44</v>
      </c>
      <c r="L1132" t="s">
        <v>45</v>
      </c>
      <c r="M1132" t="s">
        <v>46</v>
      </c>
      <c r="N1132" t="str">
        <f t="shared" ref="N1132:N1160" si="110">"08/18/2022"</f>
        <v>08/18/2022</v>
      </c>
      <c r="O1132" t="str">
        <f>"11/29/2022"</f>
        <v>11/29/2022</v>
      </c>
      <c r="P1132">
        <v>0.37709100000000001</v>
      </c>
      <c r="Q1132">
        <v>0.37709100000000001</v>
      </c>
      <c r="R1132">
        <v>0.37709100000000001</v>
      </c>
      <c r="S1132">
        <v>0</v>
      </c>
      <c r="T1132">
        <v>0.37709100000000001</v>
      </c>
      <c r="U1132">
        <v>0</v>
      </c>
      <c r="V1132" t="str">
        <f>"Trad IRN"</f>
        <v>Trad IRN</v>
      </c>
      <c r="W1132">
        <v>0</v>
      </c>
      <c r="X1132" t="s">
        <v>47</v>
      </c>
      <c r="Z1132" t="s">
        <v>47</v>
      </c>
      <c r="AB1132" t="str">
        <f>"05"</f>
        <v>05</v>
      </c>
      <c r="AC1132" t="str">
        <f>"15"</f>
        <v>15</v>
      </c>
      <c r="AD1132" t="str">
        <f>"2"</f>
        <v>2</v>
      </c>
      <c r="AE1132" t="s">
        <v>50</v>
      </c>
      <c r="AF1132">
        <v>0</v>
      </c>
      <c r="AG1132" t="s">
        <v>56</v>
      </c>
      <c r="AH1132" t="str">
        <f>"Trad IRN"</f>
        <v>Trad IRN</v>
      </c>
      <c r="AI1132" t="str">
        <f>"Bldg IRN"</f>
        <v>Bldg IRN</v>
      </c>
      <c r="AJ1132" t="s">
        <v>48</v>
      </c>
      <c r="AK1132" t="s">
        <v>48</v>
      </c>
      <c r="AL1132" t="s">
        <v>53</v>
      </c>
      <c r="AM1132">
        <v>419.74</v>
      </c>
      <c r="AN1132">
        <v>1113.0999999999999</v>
      </c>
      <c r="AO1132">
        <v>15</v>
      </c>
    </row>
    <row r="1133" spans="1:41" x14ac:dyDescent="0.3">
      <c r="A1133" t="str">
        <f>"Trad IRN"</f>
        <v>Trad IRN</v>
      </c>
      <c r="B1133" t="str">
        <f>"Bldg IRN"</f>
        <v>Bldg IRN</v>
      </c>
      <c r="C1133" t="s">
        <v>41</v>
      </c>
      <c r="D1133" t="s">
        <v>3</v>
      </c>
      <c r="E1133" t="s">
        <v>80</v>
      </c>
      <c r="F1133" t="s">
        <v>81</v>
      </c>
      <c r="G1133" t="s">
        <v>82</v>
      </c>
      <c r="H1133" t="s">
        <v>83</v>
      </c>
      <c r="I1133" t="str">
        <f>"Trad IRN"</f>
        <v>Trad IRN</v>
      </c>
      <c r="J1133" t="s">
        <v>43</v>
      </c>
      <c r="K1133" t="s">
        <v>44</v>
      </c>
      <c r="L1133" t="s">
        <v>45</v>
      </c>
      <c r="M1133" t="s">
        <v>46</v>
      </c>
      <c r="N1133" t="str">
        <f t="shared" si="110"/>
        <v>08/18/2022</v>
      </c>
      <c r="O1133" t="str">
        <f t="shared" ref="O1133:O1160" si="111">"12/31/2500"</f>
        <v>12/31/2500</v>
      </c>
      <c r="P1133">
        <v>1</v>
      </c>
      <c r="Q1133">
        <v>1</v>
      </c>
      <c r="S1133">
        <v>0</v>
      </c>
      <c r="T1133">
        <v>1</v>
      </c>
      <c r="U1133">
        <v>0</v>
      </c>
      <c r="V1133" t="str">
        <f>"Trad IRN"</f>
        <v>Trad IRN</v>
      </c>
      <c r="W1133">
        <v>100</v>
      </c>
      <c r="X1133" t="s">
        <v>47</v>
      </c>
      <c r="Z1133" t="s">
        <v>47</v>
      </c>
      <c r="AB1133" t="str">
        <f>"03"</f>
        <v>03</v>
      </c>
      <c r="AC1133" t="s">
        <v>48</v>
      </c>
      <c r="AD1133" t="s">
        <v>49</v>
      </c>
      <c r="AE1133" t="s">
        <v>50</v>
      </c>
      <c r="AF1133">
        <v>0</v>
      </c>
      <c r="AG1133" t="s">
        <v>56</v>
      </c>
      <c r="AH1133" t="str">
        <f>"Trad IRN"</f>
        <v>Trad IRN</v>
      </c>
      <c r="AI1133" t="str">
        <f>"Bldg IRN"</f>
        <v>Bldg IRN</v>
      </c>
      <c r="AJ1133" t="s">
        <v>48</v>
      </c>
      <c r="AK1133" t="s">
        <v>48</v>
      </c>
      <c r="AL1133" t="s">
        <v>53</v>
      </c>
      <c r="AM1133">
        <v>1113.0999999999999</v>
      </c>
      <c r="AN1133">
        <v>1113.0999999999999</v>
      </c>
      <c r="AO1133">
        <v>15</v>
      </c>
    </row>
    <row r="1134" spans="1:41" x14ac:dyDescent="0.3">
      <c r="A1134" t="str">
        <f>"Trad IRN"</f>
        <v>Trad IRN</v>
      </c>
      <c r="B1134" t="str">
        <f>"Bldg IRN"</f>
        <v>Bldg IRN</v>
      </c>
      <c r="C1134" t="s">
        <v>41</v>
      </c>
      <c r="D1134" t="s">
        <v>3</v>
      </c>
      <c r="E1134" t="s">
        <v>80</v>
      </c>
      <c r="F1134" t="s">
        <v>81</v>
      </c>
      <c r="G1134" t="s">
        <v>82</v>
      </c>
      <c r="H1134" t="s">
        <v>83</v>
      </c>
      <c r="I1134" t="str">
        <f>"Trad IRN"</f>
        <v>Trad IRN</v>
      </c>
      <c r="J1134" t="s">
        <v>43</v>
      </c>
      <c r="K1134" t="s">
        <v>44</v>
      </c>
      <c r="L1134" t="s">
        <v>45</v>
      </c>
      <c r="M1134" t="s">
        <v>46</v>
      </c>
      <c r="N1134" t="str">
        <f t="shared" si="110"/>
        <v>08/18/2022</v>
      </c>
      <c r="O1134" t="str">
        <f t="shared" si="111"/>
        <v>12/31/2500</v>
      </c>
      <c r="P1134">
        <v>1</v>
      </c>
      <c r="Q1134">
        <v>1</v>
      </c>
      <c r="S1134">
        <v>0</v>
      </c>
      <c r="T1134">
        <v>1</v>
      </c>
      <c r="U1134">
        <v>0</v>
      </c>
      <c r="V1134" t="str">
        <f>"Trad IRN"</f>
        <v>Trad IRN</v>
      </c>
      <c r="W1134">
        <v>100</v>
      </c>
      <c r="X1134" t="s">
        <v>47</v>
      </c>
      <c r="Z1134" t="s">
        <v>47</v>
      </c>
      <c r="AB1134" t="str">
        <f>"01"</f>
        <v>01</v>
      </c>
      <c r="AC1134" t="s">
        <v>48</v>
      </c>
      <c r="AD1134" t="s">
        <v>49</v>
      </c>
      <c r="AE1134" t="s">
        <v>50</v>
      </c>
      <c r="AF1134">
        <v>0</v>
      </c>
      <c r="AG1134" t="s">
        <v>56</v>
      </c>
      <c r="AH1134" t="str">
        <f>"Trad IRN"</f>
        <v>Trad IRN</v>
      </c>
      <c r="AI1134" t="str">
        <f>"Bldg IRN"</f>
        <v>Bldg IRN</v>
      </c>
      <c r="AJ1134" t="s">
        <v>48</v>
      </c>
      <c r="AK1134" t="s">
        <v>48</v>
      </c>
      <c r="AL1134" t="s">
        <v>53</v>
      </c>
      <c r="AM1134">
        <v>1113.0999999999999</v>
      </c>
      <c r="AN1134">
        <v>1113.0999999999999</v>
      </c>
      <c r="AO1134">
        <v>15</v>
      </c>
    </row>
    <row r="1135" spans="1:41" x14ac:dyDescent="0.3">
      <c r="A1135" t="str">
        <f>"Trad IRN"</f>
        <v>Trad IRN</v>
      </c>
      <c r="B1135" t="str">
        <f>"Bldg IRN"</f>
        <v>Bldg IRN</v>
      </c>
      <c r="C1135" t="s">
        <v>41</v>
      </c>
      <c r="D1135" t="s">
        <v>3</v>
      </c>
      <c r="E1135" t="s">
        <v>80</v>
      </c>
      <c r="F1135" t="s">
        <v>81</v>
      </c>
      <c r="G1135" t="s">
        <v>82</v>
      </c>
      <c r="H1135" t="s">
        <v>83</v>
      </c>
      <c r="I1135" t="str">
        <f>"Trad IRN"</f>
        <v>Trad IRN</v>
      </c>
      <c r="J1135" t="s">
        <v>43</v>
      </c>
      <c r="K1135" t="s">
        <v>44</v>
      </c>
      <c r="L1135" t="s">
        <v>45</v>
      </c>
      <c r="M1135" t="s">
        <v>46</v>
      </c>
      <c r="N1135" t="str">
        <f t="shared" si="110"/>
        <v>08/18/2022</v>
      </c>
      <c r="O1135" t="str">
        <f t="shared" si="111"/>
        <v>12/31/2500</v>
      </c>
      <c r="P1135">
        <v>1</v>
      </c>
      <c r="Q1135">
        <v>1</v>
      </c>
      <c r="S1135">
        <v>0</v>
      </c>
      <c r="T1135">
        <v>1</v>
      </c>
      <c r="U1135">
        <v>0</v>
      </c>
      <c r="V1135" t="str">
        <f>"Trad IRN"</f>
        <v>Trad IRN</v>
      </c>
      <c r="W1135">
        <v>100</v>
      </c>
      <c r="X1135" t="s">
        <v>47</v>
      </c>
      <c r="Z1135" t="s">
        <v>47</v>
      </c>
      <c r="AB1135" t="str">
        <f>"03"</f>
        <v>03</v>
      </c>
      <c r="AC1135" t="s">
        <v>48</v>
      </c>
      <c r="AD1135" t="s">
        <v>49</v>
      </c>
      <c r="AE1135" t="s">
        <v>55</v>
      </c>
      <c r="AF1135">
        <v>0</v>
      </c>
      <c r="AG1135" t="s">
        <v>56</v>
      </c>
      <c r="AH1135" t="str">
        <f>"Trad IRN"</f>
        <v>Trad IRN</v>
      </c>
      <c r="AI1135" t="str">
        <f>"Bldg IRN"</f>
        <v>Bldg IRN</v>
      </c>
      <c r="AJ1135" t="s">
        <v>48</v>
      </c>
      <c r="AK1135" t="s">
        <v>48</v>
      </c>
      <c r="AL1135" t="s">
        <v>53</v>
      </c>
      <c r="AM1135">
        <v>1113.0999999999999</v>
      </c>
      <c r="AN1135">
        <v>1113.0999999999999</v>
      </c>
      <c r="AO1135">
        <v>15</v>
      </c>
    </row>
    <row r="1136" spans="1:41" x14ac:dyDescent="0.3">
      <c r="A1136" t="str">
        <f>"Trad IRN"</f>
        <v>Trad IRN</v>
      </c>
      <c r="B1136" t="str">
        <f>"Bldg IRN"</f>
        <v>Bldg IRN</v>
      </c>
      <c r="C1136" t="s">
        <v>41</v>
      </c>
      <c r="D1136" t="s">
        <v>3</v>
      </c>
      <c r="E1136" t="s">
        <v>80</v>
      </c>
      <c r="F1136" t="s">
        <v>81</v>
      </c>
      <c r="G1136" t="s">
        <v>82</v>
      </c>
      <c r="H1136" t="s">
        <v>83</v>
      </c>
      <c r="I1136" t="str">
        <f>"Trad IRN"</f>
        <v>Trad IRN</v>
      </c>
      <c r="J1136" t="s">
        <v>43</v>
      </c>
      <c r="K1136" t="s">
        <v>44</v>
      </c>
      <c r="L1136" t="s">
        <v>45</v>
      </c>
      <c r="M1136" t="s">
        <v>46</v>
      </c>
      <c r="N1136" t="str">
        <f t="shared" si="110"/>
        <v>08/18/2022</v>
      </c>
      <c r="O1136" t="str">
        <f t="shared" si="111"/>
        <v>12/31/2500</v>
      </c>
      <c r="P1136">
        <v>1</v>
      </c>
      <c r="Q1136">
        <v>1</v>
      </c>
      <c r="S1136">
        <v>1</v>
      </c>
      <c r="T1136">
        <v>1</v>
      </c>
      <c r="U1136">
        <v>0</v>
      </c>
      <c r="V1136" t="str">
        <f>"Trad IRN"</f>
        <v>Trad IRN</v>
      </c>
      <c r="W1136">
        <v>100</v>
      </c>
      <c r="X1136" t="s">
        <v>47</v>
      </c>
      <c r="Z1136" t="s">
        <v>47</v>
      </c>
      <c r="AB1136" t="str">
        <f>"05"</f>
        <v>05</v>
      </c>
      <c r="AC1136" t="s">
        <v>48</v>
      </c>
      <c r="AD1136" t="s">
        <v>49</v>
      </c>
      <c r="AE1136" t="s">
        <v>50</v>
      </c>
      <c r="AF1136">
        <v>0</v>
      </c>
      <c r="AG1136" t="s">
        <v>56</v>
      </c>
      <c r="AH1136" t="str">
        <f>"Trad IRN"</f>
        <v>Trad IRN</v>
      </c>
      <c r="AI1136" t="str">
        <f>"Bldg IRN"</f>
        <v>Bldg IRN</v>
      </c>
      <c r="AJ1136" t="s">
        <v>48</v>
      </c>
      <c r="AK1136" t="s">
        <v>48</v>
      </c>
      <c r="AL1136" t="s">
        <v>53</v>
      </c>
      <c r="AM1136">
        <v>1113.0999999999999</v>
      </c>
      <c r="AN1136">
        <v>1113.0999999999999</v>
      </c>
      <c r="AO1136">
        <v>15</v>
      </c>
    </row>
    <row r="1137" spans="1:41" x14ac:dyDescent="0.3">
      <c r="A1137" t="str">
        <f>"Trad IRN"</f>
        <v>Trad IRN</v>
      </c>
      <c r="B1137" t="str">
        <f>"Bldg IRN"</f>
        <v>Bldg IRN</v>
      </c>
      <c r="C1137" t="s">
        <v>41</v>
      </c>
      <c r="D1137" t="s">
        <v>3</v>
      </c>
      <c r="E1137" t="s">
        <v>80</v>
      </c>
      <c r="F1137" t="s">
        <v>81</v>
      </c>
      <c r="G1137" t="s">
        <v>82</v>
      </c>
      <c r="H1137" t="s">
        <v>83</v>
      </c>
      <c r="I1137" t="str">
        <f>"Trad IRN"</f>
        <v>Trad IRN</v>
      </c>
      <c r="J1137" t="s">
        <v>43</v>
      </c>
      <c r="K1137" t="s">
        <v>44</v>
      </c>
      <c r="L1137" t="s">
        <v>45</v>
      </c>
      <c r="M1137" t="s">
        <v>46</v>
      </c>
      <c r="N1137" t="str">
        <f t="shared" si="110"/>
        <v>08/18/2022</v>
      </c>
      <c r="O1137" t="str">
        <f t="shared" si="111"/>
        <v>12/31/2500</v>
      </c>
      <c r="P1137">
        <v>1</v>
      </c>
      <c r="Q1137">
        <v>1</v>
      </c>
      <c r="S1137">
        <v>0</v>
      </c>
      <c r="T1137">
        <v>1</v>
      </c>
      <c r="U1137">
        <v>0</v>
      </c>
      <c r="V1137" t="str">
        <f>"Trad IRN"</f>
        <v>Trad IRN</v>
      </c>
      <c r="W1137">
        <v>100</v>
      </c>
      <c r="X1137" t="s">
        <v>47</v>
      </c>
      <c r="Z1137" t="s">
        <v>47</v>
      </c>
      <c r="AB1137" t="str">
        <f>"01"</f>
        <v>01</v>
      </c>
      <c r="AC1137" t="s">
        <v>48</v>
      </c>
      <c r="AD1137" t="s">
        <v>49</v>
      </c>
      <c r="AE1137" t="s">
        <v>50</v>
      </c>
      <c r="AF1137">
        <v>0</v>
      </c>
      <c r="AG1137" t="s">
        <v>56</v>
      </c>
      <c r="AH1137" t="str">
        <f>"Trad IRN"</f>
        <v>Trad IRN</v>
      </c>
      <c r="AI1137" t="str">
        <f>"Bldg IRN"</f>
        <v>Bldg IRN</v>
      </c>
      <c r="AJ1137" t="s">
        <v>48</v>
      </c>
      <c r="AK1137" t="s">
        <v>48</v>
      </c>
      <c r="AL1137" t="s">
        <v>53</v>
      </c>
      <c r="AM1137">
        <v>1113.0999999999999</v>
      </c>
      <c r="AN1137">
        <v>1113.0999999999999</v>
      </c>
      <c r="AO1137">
        <v>15</v>
      </c>
    </row>
    <row r="1138" spans="1:41" x14ac:dyDescent="0.3">
      <c r="A1138" t="str">
        <f>"Trad IRN"</f>
        <v>Trad IRN</v>
      </c>
      <c r="B1138" t="str">
        <f>"Bldg IRN"</f>
        <v>Bldg IRN</v>
      </c>
      <c r="C1138" t="s">
        <v>41</v>
      </c>
      <c r="D1138" t="s">
        <v>3</v>
      </c>
      <c r="E1138" t="s">
        <v>80</v>
      </c>
      <c r="F1138" t="s">
        <v>81</v>
      </c>
      <c r="G1138" t="s">
        <v>82</v>
      </c>
      <c r="H1138" t="s">
        <v>83</v>
      </c>
      <c r="I1138" t="str">
        <f>"Trad IRN"</f>
        <v>Trad IRN</v>
      </c>
      <c r="J1138" t="s">
        <v>43</v>
      </c>
      <c r="K1138" t="s">
        <v>44</v>
      </c>
      <c r="L1138" t="s">
        <v>45</v>
      </c>
      <c r="M1138" t="s">
        <v>46</v>
      </c>
      <c r="N1138" t="str">
        <f t="shared" si="110"/>
        <v>08/18/2022</v>
      </c>
      <c r="O1138" t="str">
        <f t="shared" si="111"/>
        <v>12/31/2500</v>
      </c>
      <c r="P1138">
        <v>1</v>
      </c>
      <c r="Q1138">
        <v>1</v>
      </c>
      <c r="S1138">
        <v>0</v>
      </c>
      <c r="T1138">
        <v>1</v>
      </c>
      <c r="U1138">
        <v>0</v>
      </c>
      <c r="V1138" t="str">
        <f>"Trad IRN"</f>
        <v>Trad IRN</v>
      </c>
      <c r="W1138">
        <v>100</v>
      </c>
      <c r="X1138" t="s">
        <v>47</v>
      </c>
      <c r="Z1138" t="s">
        <v>47</v>
      </c>
      <c r="AB1138" t="s">
        <v>57</v>
      </c>
      <c r="AC1138" t="s">
        <v>48</v>
      </c>
      <c r="AD1138" t="s">
        <v>49</v>
      </c>
      <c r="AE1138" t="s">
        <v>50</v>
      </c>
      <c r="AF1138">
        <v>0</v>
      </c>
      <c r="AG1138" t="s">
        <v>56</v>
      </c>
      <c r="AH1138" t="str">
        <f>"Trad IRN"</f>
        <v>Trad IRN</v>
      </c>
      <c r="AI1138" t="str">
        <f>"Bldg IRN"</f>
        <v>Bldg IRN</v>
      </c>
      <c r="AJ1138" t="s">
        <v>48</v>
      </c>
      <c r="AK1138" t="s">
        <v>48</v>
      </c>
      <c r="AL1138" t="s">
        <v>53</v>
      </c>
      <c r="AM1138">
        <v>1113.0999999999999</v>
      </c>
      <c r="AN1138">
        <v>1113.0999999999999</v>
      </c>
      <c r="AO1138">
        <v>15</v>
      </c>
    </row>
    <row r="1139" spans="1:41" x14ac:dyDescent="0.3">
      <c r="A1139" t="str">
        <f>"Trad IRN"</f>
        <v>Trad IRN</v>
      </c>
      <c r="B1139" t="str">
        <f>"Bldg IRN"</f>
        <v>Bldg IRN</v>
      </c>
      <c r="C1139" t="s">
        <v>41</v>
      </c>
      <c r="D1139" t="s">
        <v>3</v>
      </c>
      <c r="E1139" t="s">
        <v>80</v>
      </c>
      <c r="F1139" t="s">
        <v>81</v>
      </c>
      <c r="G1139" t="s">
        <v>82</v>
      </c>
      <c r="H1139" t="s">
        <v>83</v>
      </c>
      <c r="I1139" t="str">
        <f>"Trad IRN"</f>
        <v>Trad IRN</v>
      </c>
      <c r="J1139" t="s">
        <v>43</v>
      </c>
      <c r="K1139" t="s">
        <v>44</v>
      </c>
      <c r="L1139" t="s">
        <v>45</v>
      </c>
      <c r="M1139" t="s">
        <v>46</v>
      </c>
      <c r="N1139" t="str">
        <f t="shared" si="110"/>
        <v>08/18/2022</v>
      </c>
      <c r="O1139" t="str">
        <f t="shared" si="111"/>
        <v>12/31/2500</v>
      </c>
      <c r="P1139">
        <v>1</v>
      </c>
      <c r="Q1139">
        <v>1</v>
      </c>
      <c r="S1139">
        <v>0</v>
      </c>
      <c r="T1139">
        <v>1</v>
      </c>
      <c r="U1139">
        <v>0</v>
      </c>
      <c r="V1139" t="str">
        <f>"Trad IRN"</f>
        <v>Trad IRN</v>
      </c>
      <c r="W1139">
        <v>100</v>
      </c>
      <c r="X1139" t="s">
        <v>47</v>
      </c>
      <c r="Z1139" t="s">
        <v>47</v>
      </c>
      <c r="AB1139" t="str">
        <f>"05"</f>
        <v>05</v>
      </c>
      <c r="AC1139" t="s">
        <v>48</v>
      </c>
      <c r="AD1139" t="s">
        <v>49</v>
      </c>
      <c r="AE1139" t="s">
        <v>50</v>
      </c>
      <c r="AF1139">
        <v>0</v>
      </c>
      <c r="AG1139" t="s">
        <v>56</v>
      </c>
      <c r="AH1139" t="str">
        <f>"Trad IRN"</f>
        <v>Trad IRN</v>
      </c>
      <c r="AI1139" t="str">
        <f>"Bldg IRN"</f>
        <v>Bldg IRN</v>
      </c>
      <c r="AJ1139" t="s">
        <v>48</v>
      </c>
      <c r="AK1139" t="s">
        <v>48</v>
      </c>
      <c r="AL1139" t="s">
        <v>53</v>
      </c>
      <c r="AM1139">
        <v>1113.0999999999999</v>
      </c>
      <c r="AN1139">
        <v>1113.0999999999999</v>
      </c>
      <c r="AO1139">
        <v>15</v>
      </c>
    </row>
    <row r="1140" spans="1:41" x14ac:dyDescent="0.3">
      <c r="A1140" t="str">
        <f>"Trad IRN"</f>
        <v>Trad IRN</v>
      </c>
      <c r="B1140" t="str">
        <f>"Bldg IRN"</f>
        <v>Bldg IRN</v>
      </c>
      <c r="C1140" t="s">
        <v>41</v>
      </c>
      <c r="D1140" t="s">
        <v>3</v>
      </c>
      <c r="E1140" t="s">
        <v>80</v>
      </c>
      <c r="F1140" t="s">
        <v>81</v>
      </c>
      <c r="G1140" t="s">
        <v>82</v>
      </c>
      <c r="H1140" t="s">
        <v>83</v>
      </c>
      <c r="I1140" t="str">
        <f>"Trad IRN"</f>
        <v>Trad IRN</v>
      </c>
      <c r="J1140" t="s">
        <v>43</v>
      </c>
      <c r="K1140" t="s">
        <v>44</v>
      </c>
      <c r="L1140" t="s">
        <v>45</v>
      </c>
      <c r="M1140" t="s">
        <v>46</v>
      </c>
      <c r="N1140" t="str">
        <f t="shared" si="110"/>
        <v>08/18/2022</v>
      </c>
      <c r="O1140" t="str">
        <f t="shared" si="111"/>
        <v>12/31/2500</v>
      </c>
      <c r="P1140">
        <v>1</v>
      </c>
      <c r="Q1140">
        <v>1</v>
      </c>
      <c r="R1140">
        <v>1</v>
      </c>
      <c r="S1140">
        <v>0</v>
      </c>
      <c r="T1140">
        <v>1</v>
      </c>
      <c r="U1140">
        <v>0</v>
      </c>
      <c r="V1140" t="str">
        <f>"Trad IRN"</f>
        <v>Trad IRN</v>
      </c>
      <c r="W1140">
        <v>100</v>
      </c>
      <c r="X1140" t="s">
        <v>47</v>
      </c>
      <c r="Z1140" t="s">
        <v>47</v>
      </c>
      <c r="AB1140" t="str">
        <f>"04"</f>
        <v>04</v>
      </c>
      <c r="AC1140" t="str">
        <f>"06"</f>
        <v>06</v>
      </c>
      <c r="AD1140" t="str">
        <f>"5"</f>
        <v>5</v>
      </c>
      <c r="AE1140" t="s">
        <v>50</v>
      </c>
      <c r="AF1140">
        <v>0</v>
      </c>
      <c r="AG1140" t="s">
        <v>56</v>
      </c>
      <c r="AH1140" t="str">
        <f>"Trad IRN"</f>
        <v>Trad IRN</v>
      </c>
      <c r="AI1140" t="str">
        <f>"Bldg IRN"</f>
        <v>Bldg IRN</v>
      </c>
      <c r="AJ1140" t="s">
        <v>48</v>
      </c>
      <c r="AK1140" t="s">
        <v>48</v>
      </c>
      <c r="AL1140" t="s">
        <v>53</v>
      </c>
      <c r="AM1140">
        <v>1113.0999999999999</v>
      </c>
      <c r="AN1140">
        <v>1113.0999999999999</v>
      </c>
      <c r="AO1140">
        <v>15</v>
      </c>
    </row>
    <row r="1141" spans="1:41" x14ac:dyDescent="0.3">
      <c r="A1141" t="str">
        <f>"Trad IRN"</f>
        <v>Trad IRN</v>
      </c>
      <c r="B1141" t="str">
        <f>"Bldg IRN"</f>
        <v>Bldg IRN</v>
      </c>
      <c r="C1141" t="s">
        <v>41</v>
      </c>
      <c r="D1141" t="s">
        <v>3</v>
      </c>
      <c r="E1141" t="s">
        <v>80</v>
      </c>
      <c r="F1141" t="s">
        <v>81</v>
      </c>
      <c r="G1141" t="s">
        <v>82</v>
      </c>
      <c r="H1141" t="s">
        <v>83</v>
      </c>
      <c r="I1141" t="str">
        <f>"Trad IRN"</f>
        <v>Trad IRN</v>
      </c>
      <c r="J1141" t="s">
        <v>43</v>
      </c>
      <c r="K1141" t="s">
        <v>44</v>
      </c>
      <c r="L1141" t="s">
        <v>45</v>
      </c>
      <c r="M1141" t="s">
        <v>46</v>
      </c>
      <c r="N1141" t="str">
        <f t="shared" si="110"/>
        <v>08/18/2022</v>
      </c>
      <c r="O1141" t="str">
        <f t="shared" si="111"/>
        <v>12/31/2500</v>
      </c>
      <c r="P1141">
        <v>1</v>
      </c>
      <c r="Q1141">
        <v>1</v>
      </c>
      <c r="S1141">
        <v>0</v>
      </c>
      <c r="T1141">
        <v>1</v>
      </c>
      <c r="U1141">
        <v>0</v>
      </c>
      <c r="V1141" t="str">
        <f>"Trad IRN"</f>
        <v>Trad IRN</v>
      </c>
      <c r="W1141">
        <v>100</v>
      </c>
      <c r="X1141" t="s">
        <v>47</v>
      </c>
      <c r="Z1141" t="s">
        <v>47</v>
      </c>
      <c r="AB1141" t="str">
        <f>"01"</f>
        <v>01</v>
      </c>
      <c r="AC1141" t="s">
        <v>48</v>
      </c>
      <c r="AD1141" t="s">
        <v>49</v>
      </c>
      <c r="AE1141" t="s">
        <v>50</v>
      </c>
      <c r="AF1141">
        <v>0</v>
      </c>
      <c r="AG1141" t="s">
        <v>56</v>
      </c>
      <c r="AH1141" t="str">
        <f>"Trad IRN"</f>
        <v>Trad IRN</v>
      </c>
      <c r="AI1141" t="str">
        <f>"Bldg IRN"</f>
        <v>Bldg IRN</v>
      </c>
      <c r="AJ1141" t="s">
        <v>48</v>
      </c>
      <c r="AK1141" t="s">
        <v>48</v>
      </c>
      <c r="AL1141" t="s">
        <v>53</v>
      </c>
      <c r="AM1141">
        <v>1113.0999999999999</v>
      </c>
      <c r="AN1141">
        <v>1113.0999999999999</v>
      </c>
      <c r="AO1141">
        <v>15</v>
      </c>
    </row>
    <row r="1142" spans="1:41" x14ac:dyDescent="0.3">
      <c r="A1142" t="str">
        <f>"Trad IRN"</f>
        <v>Trad IRN</v>
      </c>
      <c r="B1142" t="str">
        <f>"Bldg IRN"</f>
        <v>Bldg IRN</v>
      </c>
      <c r="C1142" t="s">
        <v>41</v>
      </c>
      <c r="D1142" t="s">
        <v>3</v>
      </c>
      <c r="E1142" t="s">
        <v>80</v>
      </c>
      <c r="F1142" t="s">
        <v>81</v>
      </c>
      <c r="G1142" t="s">
        <v>82</v>
      </c>
      <c r="H1142" t="s">
        <v>83</v>
      </c>
      <c r="I1142" t="str">
        <f>"Trad IRN"</f>
        <v>Trad IRN</v>
      </c>
      <c r="J1142" t="s">
        <v>43</v>
      </c>
      <c r="K1142" t="s">
        <v>44</v>
      </c>
      <c r="L1142" t="s">
        <v>45</v>
      </c>
      <c r="M1142" t="s">
        <v>46</v>
      </c>
      <c r="N1142" t="str">
        <f t="shared" si="110"/>
        <v>08/18/2022</v>
      </c>
      <c r="O1142" t="str">
        <f t="shared" si="111"/>
        <v>12/31/2500</v>
      </c>
      <c r="P1142">
        <v>1</v>
      </c>
      <c r="Q1142">
        <v>1</v>
      </c>
      <c r="S1142">
        <v>1</v>
      </c>
      <c r="T1142">
        <v>1</v>
      </c>
      <c r="U1142">
        <v>0</v>
      </c>
      <c r="V1142" t="str">
        <f>"Trad IRN"</f>
        <v>Trad IRN</v>
      </c>
      <c r="W1142">
        <v>100</v>
      </c>
      <c r="X1142" t="s">
        <v>47</v>
      </c>
      <c r="Z1142" t="s">
        <v>47</v>
      </c>
      <c r="AB1142" t="str">
        <f>"03"</f>
        <v>03</v>
      </c>
      <c r="AC1142" t="s">
        <v>48</v>
      </c>
      <c r="AD1142" t="s">
        <v>49</v>
      </c>
      <c r="AE1142" t="s">
        <v>50</v>
      </c>
      <c r="AF1142">
        <v>0</v>
      </c>
      <c r="AG1142" t="s">
        <v>56</v>
      </c>
      <c r="AH1142" t="str">
        <f>"Trad IRN"</f>
        <v>Trad IRN</v>
      </c>
      <c r="AI1142" t="str">
        <f>"Bldg IRN"</f>
        <v>Bldg IRN</v>
      </c>
      <c r="AJ1142" t="s">
        <v>48</v>
      </c>
      <c r="AK1142" t="s">
        <v>48</v>
      </c>
      <c r="AL1142" t="s">
        <v>53</v>
      </c>
      <c r="AM1142">
        <v>1113.0999999999999</v>
      </c>
      <c r="AN1142">
        <v>1113.0999999999999</v>
      </c>
      <c r="AO1142">
        <v>15</v>
      </c>
    </row>
    <row r="1143" spans="1:41" x14ac:dyDescent="0.3">
      <c r="A1143" t="str">
        <f>"Trad IRN"</f>
        <v>Trad IRN</v>
      </c>
      <c r="B1143" t="str">
        <f>"Bldg IRN"</f>
        <v>Bldg IRN</v>
      </c>
      <c r="C1143" t="s">
        <v>41</v>
      </c>
      <c r="D1143" t="s">
        <v>3</v>
      </c>
      <c r="E1143" t="s">
        <v>80</v>
      </c>
      <c r="F1143" t="s">
        <v>81</v>
      </c>
      <c r="G1143" t="s">
        <v>82</v>
      </c>
      <c r="H1143" t="s">
        <v>83</v>
      </c>
      <c r="I1143" t="str">
        <f>"Trad IRN"</f>
        <v>Trad IRN</v>
      </c>
      <c r="J1143" t="s">
        <v>43</v>
      </c>
      <c r="K1143" t="s">
        <v>44</v>
      </c>
      <c r="L1143" t="s">
        <v>45</v>
      </c>
      <c r="M1143" t="s">
        <v>46</v>
      </c>
      <c r="N1143" t="str">
        <f t="shared" si="110"/>
        <v>08/18/2022</v>
      </c>
      <c r="O1143" t="str">
        <f t="shared" si="111"/>
        <v>12/31/2500</v>
      </c>
      <c r="P1143">
        <v>1</v>
      </c>
      <c r="Q1143">
        <v>1</v>
      </c>
      <c r="S1143">
        <v>0</v>
      </c>
      <c r="T1143">
        <v>1</v>
      </c>
      <c r="U1143">
        <v>0</v>
      </c>
      <c r="V1143" t="str">
        <f>"Trad IRN"</f>
        <v>Trad IRN</v>
      </c>
      <c r="W1143">
        <v>100</v>
      </c>
      <c r="X1143" t="s">
        <v>47</v>
      </c>
      <c r="Z1143" t="s">
        <v>47</v>
      </c>
      <c r="AB1143" t="str">
        <f>"01"</f>
        <v>01</v>
      </c>
      <c r="AC1143" t="s">
        <v>48</v>
      </c>
      <c r="AD1143" t="s">
        <v>49</v>
      </c>
      <c r="AE1143" t="s">
        <v>50</v>
      </c>
      <c r="AF1143">
        <v>0</v>
      </c>
      <c r="AG1143" t="s">
        <v>56</v>
      </c>
      <c r="AH1143" t="str">
        <f>"Trad IRN"</f>
        <v>Trad IRN</v>
      </c>
      <c r="AI1143" t="str">
        <f>"Bldg IRN"</f>
        <v>Bldg IRN</v>
      </c>
      <c r="AJ1143" t="s">
        <v>48</v>
      </c>
      <c r="AK1143" t="s">
        <v>48</v>
      </c>
      <c r="AL1143" t="s">
        <v>53</v>
      </c>
      <c r="AM1143">
        <v>1113.0999999999999</v>
      </c>
      <c r="AN1143">
        <v>1113.0999999999999</v>
      </c>
      <c r="AO1143">
        <v>15</v>
      </c>
    </row>
    <row r="1144" spans="1:41" x14ac:dyDescent="0.3">
      <c r="A1144" t="str">
        <f>"Trad IRN"</f>
        <v>Trad IRN</v>
      </c>
      <c r="B1144" t="str">
        <f>"Bldg IRN"</f>
        <v>Bldg IRN</v>
      </c>
      <c r="C1144" t="s">
        <v>41</v>
      </c>
      <c r="D1144" t="s">
        <v>3</v>
      </c>
      <c r="E1144" t="s">
        <v>80</v>
      </c>
      <c r="F1144" t="s">
        <v>81</v>
      </c>
      <c r="G1144" t="s">
        <v>82</v>
      </c>
      <c r="H1144" t="s">
        <v>83</v>
      </c>
      <c r="I1144" t="str">
        <f>"Trad IRN"</f>
        <v>Trad IRN</v>
      </c>
      <c r="J1144" t="s">
        <v>43</v>
      </c>
      <c r="K1144" t="s">
        <v>44</v>
      </c>
      <c r="L1144" t="s">
        <v>45</v>
      </c>
      <c r="M1144" t="s">
        <v>46</v>
      </c>
      <c r="N1144" t="str">
        <f t="shared" si="110"/>
        <v>08/18/2022</v>
      </c>
      <c r="O1144" t="str">
        <f t="shared" si="111"/>
        <v>12/31/2500</v>
      </c>
      <c r="P1144">
        <v>1</v>
      </c>
      <c r="Q1144">
        <v>1</v>
      </c>
      <c r="S1144">
        <v>0</v>
      </c>
      <c r="T1144">
        <v>1</v>
      </c>
      <c r="U1144">
        <v>0</v>
      </c>
      <c r="V1144" t="str">
        <f>"Trad IRN"</f>
        <v>Trad IRN</v>
      </c>
      <c r="W1144">
        <v>100</v>
      </c>
      <c r="X1144" t="s">
        <v>47</v>
      </c>
      <c r="Z1144" t="s">
        <v>47</v>
      </c>
      <c r="AB1144" t="str">
        <f>"04"</f>
        <v>04</v>
      </c>
      <c r="AC1144" t="s">
        <v>48</v>
      </c>
      <c r="AD1144" t="s">
        <v>49</v>
      </c>
      <c r="AE1144" t="s">
        <v>50</v>
      </c>
      <c r="AF1144">
        <v>0</v>
      </c>
      <c r="AG1144" t="s">
        <v>56</v>
      </c>
      <c r="AH1144" t="str">
        <f>"Trad IRN"</f>
        <v>Trad IRN</v>
      </c>
      <c r="AI1144" t="str">
        <f>"Bldg IRN"</f>
        <v>Bldg IRN</v>
      </c>
      <c r="AJ1144" t="s">
        <v>48</v>
      </c>
      <c r="AK1144" t="s">
        <v>48</v>
      </c>
      <c r="AL1144" t="s">
        <v>53</v>
      </c>
      <c r="AM1144">
        <v>1113.0999999999999</v>
      </c>
      <c r="AN1144">
        <v>1113.0999999999999</v>
      </c>
      <c r="AO1144">
        <v>15</v>
      </c>
    </row>
    <row r="1145" spans="1:41" x14ac:dyDescent="0.3">
      <c r="A1145" t="str">
        <f>"Trad IRN"</f>
        <v>Trad IRN</v>
      </c>
      <c r="B1145" t="str">
        <f>"Bldg IRN"</f>
        <v>Bldg IRN</v>
      </c>
      <c r="C1145" t="s">
        <v>41</v>
      </c>
      <c r="D1145" t="s">
        <v>3</v>
      </c>
      <c r="E1145" t="s">
        <v>80</v>
      </c>
      <c r="F1145" t="s">
        <v>81</v>
      </c>
      <c r="G1145" t="s">
        <v>82</v>
      </c>
      <c r="H1145" t="s">
        <v>83</v>
      </c>
      <c r="I1145" t="str">
        <f>"Trad IRN"</f>
        <v>Trad IRN</v>
      </c>
      <c r="J1145" t="s">
        <v>43</v>
      </c>
      <c r="K1145" t="s">
        <v>44</v>
      </c>
      <c r="L1145" t="s">
        <v>45</v>
      </c>
      <c r="M1145" t="s">
        <v>46</v>
      </c>
      <c r="N1145" t="str">
        <f t="shared" si="110"/>
        <v>08/18/2022</v>
      </c>
      <c r="O1145" t="str">
        <f t="shared" si="111"/>
        <v>12/31/2500</v>
      </c>
      <c r="P1145">
        <v>1</v>
      </c>
      <c r="Q1145">
        <v>1</v>
      </c>
      <c r="S1145">
        <v>0</v>
      </c>
      <c r="T1145">
        <v>1</v>
      </c>
      <c r="U1145">
        <v>0</v>
      </c>
      <c r="V1145" t="str">
        <f>"Trad IRN"</f>
        <v>Trad IRN</v>
      </c>
      <c r="W1145">
        <v>100</v>
      </c>
      <c r="X1145" t="s">
        <v>47</v>
      </c>
      <c r="Z1145" t="s">
        <v>47</v>
      </c>
      <c r="AB1145" t="str">
        <f>"04"</f>
        <v>04</v>
      </c>
      <c r="AC1145" t="s">
        <v>48</v>
      </c>
      <c r="AD1145" t="s">
        <v>49</v>
      </c>
      <c r="AE1145" t="s">
        <v>50</v>
      </c>
      <c r="AF1145">
        <v>0</v>
      </c>
      <c r="AG1145" t="s">
        <v>56</v>
      </c>
      <c r="AH1145" t="str">
        <f>"Trad IRN"</f>
        <v>Trad IRN</v>
      </c>
      <c r="AI1145" t="str">
        <f>"Bldg IRN"</f>
        <v>Bldg IRN</v>
      </c>
      <c r="AJ1145" t="s">
        <v>48</v>
      </c>
      <c r="AK1145" t="s">
        <v>48</v>
      </c>
      <c r="AL1145" t="s">
        <v>53</v>
      </c>
      <c r="AM1145">
        <v>1113.0999999999999</v>
      </c>
      <c r="AN1145">
        <v>1113.0999999999999</v>
      </c>
      <c r="AO1145">
        <v>15</v>
      </c>
    </row>
    <row r="1146" spans="1:41" x14ac:dyDescent="0.3">
      <c r="A1146" t="str">
        <f>"Trad IRN"</f>
        <v>Trad IRN</v>
      </c>
      <c r="B1146" t="str">
        <f>"Bldg IRN"</f>
        <v>Bldg IRN</v>
      </c>
      <c r="C1146" t="s">
        <v>41</v>
      </c>
      <c r="D1146" t="s">
        <v>3</v>
      </c>
      <c r="E1146" t="s">
        <v>80</v>
      </c>
      <c r="F1146" t="s">
        <v>81</v>
      </c>
      <c r="G1146" t="s">
        <v>82</v>
      </c>
      <c r="H1146" t="s">
        <v>83</v>
      </c>
      <c r="I1146" t="str">
        <f>"Trad IRN"</f>
        <v>Trad IRN</v>
      </c>
      <c r="J1146" t="s">
        <v>43</v>
      </c>
      <c r="K1146" t="s">
        <v>44</v>
      </c>
      <c r="L1146" t="s">
        <v>45</v>
      </c>
      <c r="M1146" t="s">
        <v>46</v>
      </c>
      <c r="N1146" t="str">
        <f t="shared" si="110"/>
        <v>08/18/2022</v>
      </c>
      <c r="O1146" t="str">
        <f t="shared" si="111"/>
        <v>12/31/2500</v>
      </c>
      <c r="P1146">
        <v>1</v>
      </c>
      <c r="Q1146">
        <v>1</v>
      </c>
      <c r="S1146">
        <v>0</v>
      </c>
      <c r="T1146">
        <v>1</v>
      </c>
      <c r="U1146">
        <v>0</v>
      </c>
      <c r="V1146" t="str">
        <f>"Trad IRN"</f>
        <v>Trad IRN</v>
      </c>
      <c r="W1146">
        <v>100</v>
      </c>
      <c r="X1146" t="s">
        <v>47</v>
      </c>
      <c r="Z1146" t="s">
        <v>47</v>
      </c>
      <c r="AB1146" t="str">
        <f>"02"</f>
        <v>02</v>
      </c>
      <c r="AC1146" t="s">
        <v>48</v>
      </c>
      <c r="AD1146" t="s">
        <v>49</v>
      </c>
      <c r="AE1146" t="s">
        <v>50</v>
      </c>
      <c r="AF1146">
        <v>0</v>
      </c>
      <c r="AG1146" t="s">
        <v>56</v>
      </c>
      <c r="AH1146" t="str">
        <f>"Trad IRN"</f>
        <v>Trad IRN</v>
      </c>
      <c r="AI1146" t="str">
        <f>"Bldg IRN"</f>
        <v>Bldg IRN</v>
      </c>
      <c r="AJ1146" t="s">
        <v>48</v>
      </c>
      <c r="AK1146" t="s">
        <v>48</v>
      </c>
      <c r="AL1146" t="s">
        <v>53</v>
      </c>
      <c r="AM1146">
        <v>1113.0999999999999</v>
      </c>
      <c r="AN1146">
        <v>1113.0999999999999</v>
      </c>
      <c r="AO1146">
        <v>15</v>
      </c>
    </row>
    <row r="1147" spans="1:41" x14ac:dyDescent="0.3">
      <c r="A1147" t="str">
        <f>"Trad IRN"</f>
        <v>Trad IRN</v>
      </c>
      <c r="B1147" t="str">
        <f>"Bldg IRN"</f>
        <v>Bldg IRN</v>
      </c>
      <c r="C1147" t="s">
        <v>41</v>
      </c>
      <c r="D1147" t="s">
        <v>3</v>
      </c>
      <c r="E1147" t="s">
        <v>80</v>
      </c>
      <c r="F1147" t="s">
        <v>81</v>
      </c>
      <c r="G1147" t="s">
        <v>82</v>
      </c>
      <c r="H1147" t="s">
        <v>83</v>
      </c>
      <c r="I1147" t="str">
        <f>"Trad IRN"</f>
        <v>Trad IRN</v>
      </c>
      <c r="J1147" t="s">
        <v>43</v>
      </c>
      <c r="K1147" t="s">
        <v>44</v>
      </c>
      <c r="L1147" t="s">
        <v>45</v>
      </c>
      <c r="M1147" t="s">
        <v>46</v>
      </c>
      <c r="N1147" t="str">
        <f t="shared" si="110"/>
        <v>08/18/2022</v>
      </c>
      <c r="O1147" t="str">
        <f t="shared" si="111"/>
        <v>12/31/2500</v>
      </c>
      <c r="P1147">
        <v>1</v>
      </c>
      <c r="Q1147">
        <v>1</v>
      </c>
      <c r="S1147">
        <v>0</v>
      </c>
      <c r="T1147">
        <v>1</v>
      </c>
      <c r="U1147">
        <v>0</v>
      </c>
      <c r="V1147" t="str">
        <f>"Trad IRN"</f>
        <v>Trad IRN</v>
      </c>
      <c r="W1147">
        <v>100</v>
      </c>
      <c r="X1147" t="s">
        <v>47</v>
      </c>
      <c r="Z1147" t="s">
        <v>47</v>
      </c>
      <c r="AB1147" t="str">
        <f>"04"</f>
        <v>04</v>
      </c>
      <c r="AC1147" t="s">
        <v>48</v>
      </c>
      <c r="AD1147" t="s">
        <v>49</v>
      </c>
      <c r="AE1147" t="s">
        <v>50</v>
      </c>
      <c r="AF1147">
        <v>0</v>
      </c>
      <c r="AG1147" t="s">
        <v>56</v>
      </c>
      <c r="AH1147" t="str">
        <f>"Trad IRN"</f>
        <v>Trad IRN</v>
      </c>
      <c r="AI1147" t="str">
        <f>"Bldg IRN"</f>
        <v>Bldg IRN</v>
      </c>
      <c r="AJ1147" t="s">
        <v>48</v>
      </c>
      <c r="AK1147" t="s">
        <v>48</v>
      </c>
      <c r="AL1147" t="s">
        <v>53</v>
      </c>
      <c r="AM1147">
        <v>1113.0999999999999</v>
      </c>
      <c r="AN1147">
        <v>1113.0999999999999</v>
      </c>
      <c r="AO1147">
        <v>15</v>
      </c>
    </row>
    <row r="1148" spans="1:41" x14ac:dyDescent="0.3">
      <c r="A1148" t="str">
        <f>"Trad IRN"</f>
        <v>Trad IRN</v>
      </c>
      <c r="B1148" t="str">
        <f>"Bldg IRN"</f>
        <v>Bldg IRN</v>
      </c>
      <c r="C1148" t="s">
        <v>41</v>
      </c>
      <c r="D1148" t="s">
        <v>3</v>
      </c>
      <c r="E1148" t="s">
        <v>80</v>
      </c>
      <c r="F1148" t="s">
        <v>81</v>
      </c>
      <c r="G1148" t="s">
        <v>82</v>
      </c>
      <c r="H1148" t="s">
        <v>83</v>
      </c>
      <c r="I1148" t="str">
        <f>"Trad IRN"</f>
        <v>Trad IRN</v>
      </c>
      <c r="J1148" t="s">
        <v>43</v>
      </c>
      <c r="K1148" t="s">
        <v>44</v>
      </c>
      <c r="L1148" t="s">
        <v>45</v>
      </c>
      <c r="M1148" t="s">
        <v>46</v>
      </c>
      <c r="N1148" t="str">
        <f t="shared" si="110"/>
        <v>08/18/2022</v>
      </c>
      <c r="O1148" t="str">
        <f t="shared" si="111"/>
        <v>12/31/2500</v>
      </c>
      <c r="P1148">
        <v>1</v>
      </c>
      <c r="Q1148">
        <v>1</v>
      </c>
      <c r="S1148">
        <v>0</v>
      </c>
      <c r="T1148">
        <v>1</v>
      </c>
      <c r="U1148">
        <v>0</v>
      </c>
      <c r="V1148" t="str">
        <f>"Trad IRN"</f>
        <v>Trad IRN</v>
      </c>
      <c r="W1148">
        <v>100</v>
      </c>
      <c r="X1148" t="s">
        <v>47</v>
      </c>
      <c r="Z1148" t="s">
        <v>47</v>
      </c>
      <c r="AB1148" t="str">
        <f>"02"</f>
        <v>02</v>
      </c>
      <c r="AC1148" t="s">
        <v>48</v>
      </c>
      <c r="AD1148" t="s">
        <v>49</v>
      </c>
      <c r="AE1148" t="s">
        <v>50</v>
      </c>
      <c r="AF1148">
        <v>0</v>
      </c>
      <c r="AG1148" t="s">
        <v>56</v>
      </c>
      <c r="AH1148" t="str">
        <f>"Trad IRN"</f>
        <v>Trad IRN</v>
      </c>
      <c r="AI1148" t="str">
        <f>"Bldg IRN"</f>
        <v>Bldg IRN</v>
      </c>
      <c r="AJ1148" t="s">
        <v>48</v>
      </c>
      <c r="AK1148" t="s">
        <v>48</v>
      </c>
      <c r="AL1148" t="s">
        <v>53</v>
      </c>
      <c r="AM1148">
        <v>1113.0999999999999</v>
      </c>
      <c r="AN1148">
        <v>1113.0999999999999</v>
      </c>
      <c r="AO1148">
        <v>15</v>
      </c>
    </row>
    <row r="1149" spans="1:41" x14ac:dyDescent="0.3">
      <c r="A1149" t="str">
        <f>"Trad IRN"</f>
        <v>Trad IRN</v>
      </c>
      <c r="B1149" t="str">
        <f>"Bldg IRN"</f>
        <v>Bldg IRN</v>
      </c>
      <c r="C1149" t="s">
        <v>41</v>
      </c>
      <c r="D1149" t="s">
        <v>3</v>
      </c>
      <c r="E1149" t="s">
        <v>80</v>
      </c>
      <c r="F1149" t="s">
        <v>81</v>
      </c>
      <c r="G1149" t="s">
        <v>82</v>
      </c>
      <c r="H1149" t="s">
        <v>83</v>
      </c>
      <c r="I1149" t="str">
        <f>"Trad IRN"</f>
        <v>Trad IRN</v>
      </c>
      <c r="J1149" t="s">
        <v>43</v>
      </c>
      <c r="K1149" t="s">
        <v>44</v>
      </c>
      <c r="L1149" t="s">
        <v>45</v>
      </c>
      <c r="M1149" t="s">
        <v>46</v>
      </c>
      <c r="N1149" t="str">
        <f t="shared" si="110"/>
        <v>08/18/2022</v>
      </c>
      <c r="O1149" t="str">
        <f t="shared" si="111"/>
        <v>12/31/2500</v>
      </c>
      <c r="P1149">
        <v>1</v>
      </c>
      <c r="Q1149">
        <v>1</v>
      </c>
      <c r="S1149">
        <v>0</v>
      </c>
      <c r="T1149">
        <v>1</v>
      </c>
      <c r="U1149">
        <v>0</v>
      </c>
      <c r="V1149" t="str">
        <f>"Trad IRN"</f>
        <v>Trad IRN</v>
      </c>
      <c r="W1149">
        <v>100</v>
      </c>
      <c r="X1149" t="s">
        <v>47</v>
      </c>
      <c r="Z1149" t="s">
        <v>47</v>
      </c>
      <c r="AB1149" t="str">
        <f>"01"</f>
        <v>01</v>
      </c>
      <c r="AC1149" t="s">
        <v>48</v>
      </c>
      <c r="AD1149" t="s">
        <v>49</v>
      </c>
      <c r="AE1149" t="s">
        <v>55</v>
      </c>
      <c r="AF1149">
        <v>0</v>
      </c>
      <c r="AG1149" t="s">
        <v>56</v>
      </c>
      <c r="AH1149" t="str">
        <f>"Trad IRN"</f>
        <v>Trad IRN</v>
      </c>
      <c r="AI1149" t="str">
        <f>"Bldg IRN"</f>
        <v>Bldg IRN</v>
      </c>
      <c r="AJ1149" t="s">
        <v>48</v>
      </c>
      <c r="AK1149" t="s">
        <v>48</v>
      </c>
      <c r="AL1149" t="s">
        <v>53</v>
      </c>
      <c r="AM1149">
        <v>1113.0999999999999</v>
      </c>
      <c r="AN1149">
        <v>1113.0999999999999</v>
      </c>
      <c r="AO1149">
        <v>15</v>
      </c>
    </row>
    <row r="1150" spans="1:41" x14ac:dyDescent="0.3">
      <c r="A1150" t="str">
        <f>"Trad IRN"</f>
        <v>Trad IRN</v>
      </c>
      <c r="B1150" t="str">
        <f>"Bldg IRN"</f>
        <v>Bldg IRN</v>
      </c>
      <c r="C1150" t="s">
        <v>41</v>
      </c>
      <c r="D1150" t="s">
        <v>3</v>
      </c>
      <c r="E1150" t="s">
        <v>80</v>
      </c>
      <c r="F1150" t="s">
        <v>81</v>
      </c>
      <c r="G1150" t="s">
        <v>82</v>
      </c>
      <c r="H1150" t="s">
        <v>83</v>
      </c>
      <c r="I1150" t="str">
        <f>"Trad IRN"</f>
        <v>Trad IRN</v>
      </c>
      <c r="J1150" t="s">
        <v>43</v>
      </c>
      <c r="K1150" t="s">
        <v>44</v>
      </c>
      <c r="L1150" t="s">
        <v>45</v>
      </c>
      <c r="M1150" t="s">
        <v>46</v>
      </c>
      <c r="N1150" t="str">
        <f t="shared" si="110"/>
        <v>08/18/2022</v>
      </c>
      <c r="O1150" t="str">
        <f t="shared" si="111"/>
        <v>12/31/2500</v>
      </c>
      <c r="P1150">
        <v>1</v>
      </c>
      <c r="Q1150">
        <v>1</v>
      </c>
      <c r="S1150">
        <v>0</v>
      </c>
      <c r="T1150">
        <v>1</v>
      </c>
      <c r="U1150">
        <v>0</v>
      </c>
      <c r="V1150" t="str">
        <f>"Trad IRN"</f>
        <v>Trad IRN</v>
      </c>
      <c r="W1150">
        <v>100</v>
      </c>
      <c r="X1150" t="s">
        <v>47</v>
      </c>
      <c r="Z1150" t="s">
        <v>47</v>
      </c>
      <c r="AB1150" t="s">
        <v>57</v>
      </c>
      <c r="AC1150" t="s">
        <v>48</v>
      </c>
      <c r="AD1150" t="s">
        <v>49</v>
      </c>
      <c r="AE1150" t="s">
        <v>50</v>
      </c>
      <c r="AF1150">
        <v>0</v>
      </c>
      <c r="AG1150" t="s">
        <v>56</v>
      </c>
      <c r="AH1150" t="str">
        <f>"Trad IRN"</f>
        <v>Trad IRN</v>
      </c>
      <c r="AI1150" t="str">
        <f>"Bldg IRN"</f>
        <v>Bldg IRN</v>
      </c>
      <c r="AJ1150" t="s">
        <v>48</v>
      </c>
      <c r="AK1150" t="s">
        <v>48</v>
      </c>
      <c r="AL1150" t="s">
        <v>53</v>
      </c>
      <c r="AM1150">
        <v>1113.0999999999999</v>
      </c>
      <c r="AN1150">
        <v>1113.0999999999999</v>
      </c>
      <c r="AO1150">
        <v>15</v>
      </c>
    </row>
    <row r="1151" spans="1:41" x14ac:dyDescent="0.3">
      <c r="A1151" t="str">
        <f>"Trad IRN"</f>
        <v>Trad IRN</v>
      </c>
      <c r="B1151" t="str">
        <f>"Bldg IRN"</f>
        <v>Bldg IRN</v>
      </c>
      <c r="C1151" t="s">
        <v>41</v>
      </c>
      <c r="D1151" t="s">
        <v>3</v>
      </c>
      <c r="E1151" t="s">
        <v>80</v>
      </c>
      <c r="F1151" t="s">
        <v>81</v>
      </c>
      <c r="G1151" t="s">
        <v>82</v>
      </c>
      <c r="H1151" t="s">
        <v>83</v>
      </c>
      <c r="I1151" t="str">
        <f>"Trad IRN"</f>
        <v>Trad IRN</v>
      </c>
      <c r="J1151" t="s">
        <v>43</v>
      </c>
      <c r="K1151" t="s">
        <v>44</v>
      </c>
      <c r="L1151" t="s">
        <v>45</v>
      </c>
      <c r="M1151" t="s">
        <v>46</v>
      </c>
      <c r="N1151" t="str">
        <f t="shared" si="110"/>
        <v>08/18/2022</v>
      </c>
      <c r="O1151" t="str">
        <f t="shared" si="111"/>
        <v>12/31/2500</v>
      </c>
      <c r="P1151">
        <v>1</v>
      </c>
      <c r="Q1151">
        <v>1</v>
      </c>
      <c r="S1151">
        <v>1</v>
      </c>
      <c r="T1151">
        <v>1</v>
      </c>
      <c r="U1151">
        <v>0</v>
      </c>
      <c r="V1151" t="s">
        <v>84</v>
      </c>
      <c r="W1151">
        <v>100</v>
      </c>
      <c r="X1151" t="s">
        <v>47</v>
      </c>
      <c r="Z1151" t="s">
        <v>47</v>
      </c>
      <c r="AB1151" t="str">
        <f>"05"</f>
        <v>05</v>
      </c>
      <c r="AC1151" t="s">
        <v>48</v>
      </c>
      <c r="AD1151" t="s">
        <v>49</v>
      </c>
      <c r="AE1151" t="s">
        <v>55</v>
      </c>
      <c r="AF1151">
        <v>0</v>
      </c>
      <c r="AG1151" t="s">
        <v>56</v>
      </c>
      <c r="AH1151" t="str">
        <f>"Trad IRN"</f>
        <v>Trad IRN</v>
      </c>
      <c r="AI1151" t="str">
        <f>"Bldg IRN"</f>
        <v>Bldg IRN</v>
      </c>
      <c r="AJ1151" t="s">
        <v>48</v>
      </c>
      <c r="AK1151" t="s">
        <v>48</v>
      </c>
      <c r="AL1151" t="s">
        <v>53</v>
      </c>
      <c r="AM1151">
        <v>1113.0999999999999</v>
      </c>
      <c r="AN1151">
        <v>1113.0999999999999</v>
      </c>
      <c r="AO1151">
        <v>15</v>
      </c>
    </row>
    <row r="1152" spans="1:41" x14ac:dyDescent="0.3">
      <c r="A1152" t="str">
        <f>"Trad IRN"</f>
        <v>Trad IRN</v>
      </c>
      <c r="B1152" t="str">
        <f>"Bldg IRN"</f>
        <v>Bldg IRN</v>
      </c>
      <c r="C1152" t="s">
        <v>41</v>
      </c>
      <c r="D1152" t="s">
        <v>3</v>
      </c>
      <c r="E1152" t="s">
        <v>80</v>
      </c>
      <c r="F1152" t="s">
        <v>81</v>
      </c>
      <c r="G1152" t="s">
        <v>82</v>
      </c>
      <c r="H1152" t="s">
        <v>83</v>
      </c>
      <c r="I1152" t="str">
        <f>"Trad IRN"</f>
        <v>Trad IRN</v>
      </c>
      <c r="J1152" t="s">
        <v>43</v>
      </c>
      <c r="K1152" t="s">
        <v>44</v>
      </c>
      <c r="L1152" t="s">
        <v>45</v>
      </c>
      <c r="M1152" t="s">
        <v>46</v>
      </c>
      <c r="N1152" t="str">
        <f t="shared" si="110"/>
        <v>08/18/2022</v>
      </c>
      <c r="O1152" t="str">
        <f t="shared" si="111"/>
        <v>12/31/2500</v>
      </c>
      <c r="P1152">
        <v>1</v>
      </c>
      <c r="Q1152">
        <v>1</v>
      </c>
      <c r="S1152">
        <v>0</v>
      </c>
      <c r="T1152">
        <v>1</v>
      </c>
      <c r="U1152">
        <v>0</v>
      </c>
      <c r="V1152" t="str">
        <f>"Trad IRN"</f>
        <v>Trad IRN</v>
      </c>
      <c r="W1152">
        <v>100</v>
      </c>
      <c r="X1152" t="s">
        <v>47</v>
      </c>
      <c r="Z1152" t="s">
        <v>47</v>
      </c>
      <c r="AB1152" t="str">
        <f>"04"</f>
        <v>04</v>
      </c>
      <c r="AC1152" t="s">
        <v>48</v>
      </c>
      <c r="AD1152" t="s">
        <v>49</v>
      </c>
      <c r="AE1152" t="s">
        <v>50</v>
      </c>
      <c r="AF1152">
        <v>0</v>
      </c>
      <c r="AG1152" t="s">
        <v>56</v>
      </c>
      <c r="AH1152" t="str">
        <f>"Trad IRN"</f>
        <v>Trad IRN</v>
      </c>
      <c r="AI1152" t="str">
        <f>"Bldg IRN"</f>
        <v>Bldg IRN</v>
      </c>
      <c r="AJ1152" t="s">
        <v>48</v>
      </c>
      <c r="AK1152" t="s">
        <v>48</v>
      </c>
      <c r="AL1152" t="s">
        <v>53</v>
      </c>
      <c r="AM1152">
        <v>1113.0999999999999</v>
      </c>
      <c r="AN1152">
        <v>1113.0999999999999</v>
      </c>
      <c r="AO1152">
        <v>15</v>
      </c>
    </row>
    <row r="1153" spans="1:41" x14ac:dyDescent="0.3">
      <c r="A1153" t="str">
        <f>"Trad IRN"</f>
        <v>Trad IRN</v>
      </c>
      <c r="B1153" t="str">
        <f>"Bldg IRN"</f>
        <v>Bldg IRN</v>
      </c>
      <c r="C1153" t="s">
        <v>41</v>
      </c>
      <c r="D1153" t="s">
        <v>3</v>
      </c>
      <c r="E1153" t="s">
        <v>80</v>
      </c>
      <c r="F1153" t="s">
        <v>81</v>
      </c>
      <c r="G1153" t="s">
        <v>82</v>
      </c>
      <c r="H1153" t="s">
        <v>83</v>
      </c>
      <c r="I1153" t="str">
        <f>"Trad IRN"</f>
        <v>Trad IRN</v>
      </c>
      <c r="J1153" t="s">
        <v>43</v>
      </c>
      <c r="K1153" t="s">
        <v>44</v>
      </c>
      <c r="L1153" t="s">
        <v>45</v>
      </c>
      <c r="M1153" t="s">
        <v>46</v>
      </c>
      <c r="N1153" t="str">
        <f t="shared" si="110"/>
        <v>08/18/2022</v>
      </c>
      <c r="O1153" t="str">
        <f t="shared" si="111"/>
        <v>12/31/2500</v>
      </c>
      <c r="P1153">
        <v>1</v>
      </c>
      <c r="Q1153">
        <v>1</v>
      </c>
      <c r="S1153">
        <v>0</v>
      </c>
      <c r="T1153">
        <v>1</v>
      </c>
      <c r="U1153">
        <v>0</v>
      </c>
      <c r="V1153" t="str">
        <f>"Trad IRN"</f>
        <v>Trad IRN</v>
      </c>
      <c r="W1153">
        <v>100</v>
      </c>
      <c r="X1153" t="s">
        <v>47</v>
      </c>
      <c r="Z1153" t="s">
        <v>47</v>
      </c>
      <c r="AB1153" t="str">
        <f>"01"</f>
        <v>01</v>
      </c>
      <c r="AC1153" t="s">
        <v>48</v>
      </c>
      <c r="AD1153" t="s">
        <v>49</v>
      </c>
      <c r="AE1153" t="s">
        <v>50</v>
      </c>
      <c r="AF1153">
        <v>0</v>
      </c>
      <c r="AG1153" t="s">
        <v>56</v>
      </c>
      <c r="AH1153" t="str">
        <f>"Trad IRN"</f>
        <v>Trad IRN</v>
      </c>
      <c r="AI1153" t="str">
        <f>"Bldg IRN"</f>
        <v>Bldg IRN</v>
      </c>
      <c r="AJ1153" t="s">
        <v>48</v>
      </c>
      <c r="AK1153" t="s">
        <v>48</v>
      </c>
      <c r="AL1153" t="s">
        <v>53</v>
      </c>
      <c r="AM1153">
        <v>1113.0999999999999</v>
      </c>
      <c r="AN1153">
        <v>1113.0999999999999</v>
      </c>
      <c r="AO1153">
        <v>15</v>
      </c>
    </row>
    <row r="1154" spans="1:41" x14ac:dyDescent="0.3">
      <c r="A1154" t="str">
        <f>"Trad IRN"</f>
        <v>Trad IRN</v>
      </c>
      <c r="B1154" t="str">
        <f>"Bldg IRN"</f>
        <v>Bldg IRN</v>
      </c>
      <c r="C1154" t="s">
        <v>41</v>
      </c>
      <c r="D1154" t="s">
        <v>3</v>
      </c>
      <c r="E1154" t="s">
        <v>80</v>
      </c>
      <c r="F1154" t="s">
        <v>81</v>
      </c>
      <c r="G1154" t="s">
        <v>82</v>
      </c>
      <c r="H1154" t="s">
        <v>83</v>
      </c>
      <c r="I1154" t="str">
        <f>"Trad IRN"</f>
        <v>Trad IRN</v>
      </c>
      <c r="J1154" t="s">
        <v>43</v>
      </c>
      <c r="K1154" t="s">
        <v>44</v>
      </c>
      <c r="L1154" t="s">
        <v>45</v>
      </c>
      <c r="M1154" t="s">
        <v>46</v>
      </c>
      <c r="N1154" t="str">
        <f t="shared" si="110"/>
        <v>08/18/2022</v>
      </c>
      <c r="O1154" t="str">
        <f t="shared" si="111"/>
        <v>12/31/2500</v>
      </c>
      <c r="P1154">
        <v>1</v>
      </c>
      <c r="Q1154">
        <v>1</v>
      </c>
      <c r="R1154">
        <v>1</v>
      </c>
      <c r="S1154">
        <v>0</v>
      </c>
      <c r="T1154">
        <v>1</v>
      </c>
      <c r="U1154">
        <v>0</v>
      </c>
      <c r="V1154" t="str">
        <f>"Trad IRN"</f>
        <v>Trad IRN</v>
      </c>
      <c r="W1154">
        <v>100</v>
      </c>
      <c r="X1154" t="s">
        <v>47</v>
      </c>
      <c r="Z1154" t="s">
        <v>47</v>
      </c>
      <c r="AB1154" t="str">
        <f>"05"</f>
        <v>05</v>
      </c>
      <c r="AC1154" t="str">
        <f>"15"</f>
        <v>15</v>
      </c>
      <c r="AD1154" t="str">
        <f>"2"</f>
        <v>2</v>
      </c>
      <c r="AE1154" t="s">
        <v>50</v>
      </c>
      <c r="AF1154">
        <v>0</v>
      </c>
      <c r="AG1154" t="s">
        <v>56</v>
      </c>
      <c r="AH1154" t="str">
        <f>"Trad IRN"</f>
        <v>Trad IRN</v>
      </c>
      <c r="AI1154" t="str">
        <f>"Bldg IRN"</f>
        <v>Bldg IRN</v>
      </c>
      <c r="AJ1154" t="s">
        <v>48</v>
      </c>
      <c r="AK1154" t="s">
        <v>48</v>
      </c>
      <c r="AL1154" t="s">
        <v>53</v>
      </c>
      <c r="AM1154">
        <v>1113.0999999999999</v>
      </c>
      <c r="AN1154">
        <v>1113.0999999999999</v>
      </c>
      <c r="AO1154">
        <v>15</v>
      </c>
    </row>
    <row r="1155" spans="1:41" x14ac:dyDescent="0.3">
      <c r="A1155" t="str">
        <f>"Trad IRN"</f>
        <v>Trad IRN</v>
      </c>
      <c r="B1155" t="str">
        <f>"Bldg IRN"</f>
        <v>Bldg IRN</v>
      </c>
      <c r="C1155" t="s">
        <v>41</v>
      </c>
      <c r="D1155" t="s">
        <v>3</v>
      </c>
      <c r="E1155" t="s">
        <v>80</v>
      </c>
      <c r="F1155" t="s">
        <v>81</v>
      </c>
      <c r="G1155" t="s">
        <v>82</v>
      </c>
      <c r="H1155" t="s">
        <v>83</v>
      </c>
      <c r="I1155" t="str">
        <f>"Trad IRN"</f>
        <v>Trad IRN</v>
      </c>
      <c r="J1155" t="s">
        <v>43</v>
      </c>
      <c r="K1155" t="s">
        <v>44</v>
      </c>
      <c r="L1155" t="s">
        <v>45</v>
      </c>
      <c r="M1155" t="s">
        <v>46</v>
      </c>
      <c r="N1155" t="str">
        <f t="shared" si="110"/>
        <v>08/18/2022</v>
      </c>
      <c r="O1155" t="str">
        <f t="shared" si="111"/>
        <v>12/31/2500</v>
      </c>
      <c r="P1155">
        <v>1</v>
      </c>
      <c r="Q1155">
        <v>1</v>
      </c>
      <c r="R1155">
        <v>1</v>
      </c>
      <c r="S1155">
        <v>0</v>
      </c>
      <c r="T1155">
        <v>1</v>
      </c>
      <c r="U1155">
        <v>0</v>
      </c>
      <c r="V1155" t="str">
        <f>"Trad IRN"</f>
        <v>Trad IRN</v>
      </c>
      <c r="W1155">
        <v>100</v>
      </c>
      <c r="X1155" t="s">
        <v>47</v>
      </c>
      <c r="Z1155" t="s">
        <v>47</v>
      </c>
      <c r="AB1155" t="str">
        <f>"04"</f>
        <v>04</v>
      </c>
      <c r="AC1155" t="str">
        <f>"10"</f>
        <v>10</v>
      </c>
      <c r="AD1155" t="str">
        <f>"2"</f>
        <v>2</v>
      </c>
      <c r="AE1155" t="s">
        <v>55</v>
      </c>
      <c r="AF1155">
        <v>0</v>
      </c>
      <c r="AG1155" t="s">
        <v>56</v>
      </c>
      <c r="AH1155" t="str">
        <f>"Trad IRN"</f>
        <v>Trad IRN</v>
      </c>
      <c r="AI1155" t="str">
        <f>"Bldg IRN"</f>
        <v>Bldg IRN</v>
      </c>
      <c r="AJ1155" t="s">
        <v>48</v>
      </c>
      <c r="AK1155" t="s">
        <v>48</v>
      </c>
      <c r="AL1155" t="s">
        <v>53</v>
      </c>
      <c r="AM1155">
        <v>1113.0999999999999</v>
      </c>
      <c r="AN1155">
        <v>1113.0999999999999</v>
      </c>
      <c r="AO1155">
        <v>15</v>
      </c>
    </row>
    <row r="1156" spans="1:41" x14ac:dyDescent="0.3">
      <c r="A1156" t="str">
        <f>"Trad IRN"</f>
        <v>Trad IRN</v>
      </c>
      <c r="B1156" t="str">
        <f>"Bldg IRN"</f>
        <v>Bldg IRN</v>
      </c>
      <c r="C1156" t="s">
        <v>41</v>
      </c>
      <c r="D1156" t="s">
        <v>3</v>
      </c>
      <c r="E1156" t="s">
        <v>80</v>
      </c>
      <c r="F1156" t="s">
        <v>81</v>
      </c>
      <c r="G1156" t="s">
        <v>82</v>
      </c>
      <c r="H1156" t="s">
        <v>83</v>
      </c>
      <c r="I1156" t="str">
        <f>"Trad IRN"</f>
        <v>Trad IRN</v>
      </c>
      <c r="J1156" t="s">
        <v>43</v>
      </c>
      <c r="K1156" t="s">
        <v>44</v>
      </c>
      <c r="L1156" t="s">
        <v>45</v>
      </c>
      <c r="M1156" t="s">
        <v>46</v>
      </c>
      <c r="N1156" t="str">
        <f t="shared" si="110"/>
        <v>08/18/2022</v>
      </c>
      <c r="O1156" t="str">
        <f t="shared" si="111"/>
        <v>12/31/2500</v>
      </c>
      <c r="P1156">
        <v>1</v>
      </c>
      <c r="Q1156">
        <v>1</v>
      </c>
      <c r="R1156">
        <v>1</v>
      </c>
      <c r="S1156">
        <v>0</v>
      </c>
      <c r="T1156">
        <v>1</v>
      </c>
      <c r="U1156">
        <v>0</v>
      </c>
      <c r="V1156" t="str">
        <f>"Trad IRN"</f>
        <v>Trad IRN</v>
      </c>
      <c r="W1156">
        <v>100</v>
      </c>
      <c r="X1156" t="s">
        <v>47</v>
      </c>
      <c r="Z1156" t="s">
        <v>47</v>
      </c>
      <c r="AB1156" t="str">
        <f>"04"</f>
        <v>04</v>
      </c>
      <c r="AC1156" t="str">
        <f>"12"</f>
        <v>12</v>
      </c>
      <c r="AD1156" t="str">
        <f>"6"</f>
        <v>6</v>
      </c>
      <c r="AE1156" t="s">
        <v>50</v>
      </c>
      <c r="AF1156">
        <v>0</v>
      </c>
      <c r="AG1156" t="s">
        <v>56</v>
      </c>
      <c r="AH1156" t="str">
        <f>"Trad IRN"</f>
        <v>Trad IRN</v>
      </c>
      <c r="AI1156" t="str">
        <f>"Bldg IRN"</f>
        <v>Bldg IRN</v>
      </c>
      <c r="AJ1156" t="s">
        <v>48</v>
      </c>
      <c r="AK1156" t="s">
        <v>48</v>
      </c>
      <c r="AL1156" t="s">
        <v>53</v>
      </c>
      <c r="AM1156">
        <v>1113.0999999999999</v>
      </c>
      <c r="AN1156">
        <v>1113.0999999999999</v>
      </c>
      <c r="AO1156">
        <v>15</v>
      </c>
    </row>
    <row r="1157" spans="1:41" x14ac:dyDescent="0.3">
      <c r="A1157" t="str">
        <f>"Trad IRN"</f>
        <v>Trad IRN</v>
      </c>
      <c r="B1157" t="str">
        <f>"Bldg IRN"</f>
        <v>Bldg IRN</v>
      </c>
      <c r="C1157" t="s">
        <v>41</v>
      </c>
      <c r="D1157" t="s">
        <v>3</v>
      </c>
      <c r="E1157" t="s">
        <v>80</v>
      </c>
      <c r="F1157" t="s">
        <v>81</v>
      </c>
      <c r="G1157" t="s">
        <v>82</v>
      </c>
      <c r="H1157" t="s">
        <v>83</v>
      </c>
      <c r="I1157" t="str">
        <f>"Trad IRN"</f>
        <v>Trad IRN</v>
      </c>
      <c r="J1157" t="s">
        <v>43</v>
      </c>
      <c r="K1157" t="s">
        <v>44</v>
      </c>
      <c r="L1157" t="s">
        <v>45</v>
      </c>
      <c r="M1157" t="s">
        <v>46</v>
      </c>
      <c r="N1157" t="str">
        <f t="shared" si="110"/>
        <v>08/18/2022</v>
      </c>
      <c r="O1157" t="str">
        <f t="shared" si="111"/>
        <v>12/31/2500</v>
      </c>
      <c r="P1157">
        <v>1</v>
      </c>
      <c r="Q1157">
        <v>1</v>
      </c>
      <c r="S1157">
        <v>0</v>
      </c>
      <c r="T1157">
        <v>1</v>
      </c>
      <c r="U1157">
        <v>0</v>
      </c>
      <c r="V1157" t="str">
        <f>"Trad IRN"</f>
        <v>Trad IRN</v>
      </c>
      <c r="W1157">
        <v>100</v>
      </c>
      <c r="X1157" t="s">
        <v>47</v>
      </c>
      <c r="Z1157" t="s">
        <v>47</v>
      </c>
      <c r="AB1157" t="str">
        <f>"02"</f>
        <v>02</v>
      </c>
      <c r="AC1157" t="s">
        <v>48</v>
      </c>
      <c r="AD1157" t="s">
        <v>49</v>
      </c>
      <c r="AE1157" t="s">
        <v>50</v>
      </c>
      <c r="AF1157">
        <v>0</v>
      </c>
      <c r="AG1157" t="s">
        <v>56</v>
      </c>
      <c r="AH1157" t="str">
        <f>"Trad IRN"</f>
        <v>Trad IRN</v>
      </c>
      <c r="AI1157" t="str">
        <f>"Bldg IRN"</f>
        <v>Bldg IRN</v>
      </c>
      <c r="AJ1157" t="s">
        <v>48</v>
      </c>
      <c r="AK1157" t="s">
        <v>48</v>
      </c>
      <c r="AL1157" t="s">
        <v>53</v>
      </c>
      <c r="AM1157">
        <v>1113.0999999999999</v>
      </c>
      <c r="AN1157">
        <v>1113.0999999999999</v>
      </c>
      <c r="AO1157">
        <v>15</v>
      </c>
    </row>
    <row r="1158" spans="1:41" x14ac:dyDescent="0.3">
      <c r="A1158" t="str">
        <f>"Trad IRN"</f>
        <v>Trad IRN</v>
      </c>
      <c r="B1158" t="str">
        <f>"Bldg IRN"</f>
        <v>Bldg IRN</v>
      </c>
      <c r="C1158" t="s">
        <v>41</v>
      </c>
      <c r="D1158" t="s">
        <v>3</v>
      </c>
      <c r="E1158" t="s">
        <v>80</v>
      </c>
      <c r="F1158" t="s">
        <v>81</v>
      </c>
      <c r="G1158" t="s">
        <v>82</v>
      </c>
      <c r="H1158" t="s">
        <v>83</v>
      </c>
      <c r="I1158" t="str">
        <f>"Trad IRN"</f>
        <v>Trad IRN</v>
      </c>
      <c r="J1158" t="s">
        <v>43</v>
      </c>
      <c r="K1158" t="s">
        <v>44</v>
      </c>
      <c r="L1158" t="s">
        <v>45</v>
      </c>
      <c r="M1158" t="s">
        <v>46</v>
      </c>
      <c r="N1158" t="str">
        <f t="shared" si="110"/>
        <v>08/18/2022</v>
      </c>
      <c r="O1158" t="str">
        <f t="shared" si="111"/>
        <v>12/31/2500</v>
      </c>
      <c r="P1158">
        <v>1</v>
      </c>
      <c r="Q1158">
        <v>1</v>
      </c>
      <c r="S1158">
        <v>1</v>
      </c>
      <c r="T1158">
        <v>1</v>
      </c>
      <c r="U1158">
        <v>0</v>
      </c>
      <c r="V1158" t="str">
        <f>"Trad IRN"</f>
        <v>Trad IRN</v>
      </c>
      <c r="W1158">
        <v>100</v>
      </c>
      <c r="X1158" t="s">
        <v>47</v>
      </c>
      <c r="Z1158" t="s">
        <v>47</v>
      </c>
      <c r="AB1158" t="str">
        <f>"05"</f>
        <v>05</v>
      </c>
      <c r="AC1158" t="s">
        <v>48</v>
      </c>
      <c r="AD1158" t="s">
        <v>49</v>
      </c>
      <c r="AE1158" t="s">
        <v>50</v>
      </c>
      <c r="AF1158">
        <v>0</v>
      </c>
      <c r="AG1158" t="s">
        <v>56</v>
      </c>
      <c r="AH1158" t="str">
        <f>"Trad IRN"</f>
        <v>Trad IRN</v>
      </c>
      <c r="AI1158" t="str">
        <f>"Bldg IRN"</f>
        <v>Bldg IRN</v>
      </c>
      <c r="AJ1158" t="s">
        <v>48</v>
      </c>
      <c r="AK1158" t="s">
        <v>48</v>
      </c>
      <c r="AL1158" t="s">
        <v>53</v>
      </c>
      <c r="AM1158">
        <v>1113.0999999999999</v>
      </c>
      <c r="AN1158">
        <v>1113.0999999999999</v>
      </c>
      <c r="AO1158">
        <v>15</v>
      </c>
    </row>
    <row r="1159" spans="1:41" x14ac:dyDescent="0.3">
      <c r="A1159" t="str">
        <f>"Trad IRN"</f>
        <v>Trad IRN</v>
      </c>
      <c r="B1159" t="str">
        <f>"Bldg IRN"</f>
        <v>Bldg IRN</v>
      </c>
      <c r="C1159" t="s">
        <v>41</v>
      </c>
      <c r="D1159" t="s">
        <v>3</v>
      </c>
      <c r="E1159" t="s">
        <v>80</v>
      </c>
      <c r="F1159" t="s">
        <v>81</v>
      </c>
      <c r="G1159" t="s">
        <v>82</v>
      </c>
      <c r="H1159" t="s">
        <v>83</v>
      </c>
      <c r="I1159" t="str">
        <f>"Trad IRN"</f>
        <v>Trad IRN</v>
      </c>
      <c r="J1159" t="s">
        <v>43</v>
      </c>
      <c r="K1159" t="s">
        <v>44</v>
      </c>
      <c r="L1159" t="s">
        <v>45</v>
      </c>
      <c r="M1159" t="s">
        <v>46</v>
      </c>
      <c r="N1159" t="str">
        <f t="shared" si="110"/>
        <v>08/18/2022</v>
      </c>
      <c r="O1159" t="str">
        <f t="shared" si="111"/>
        <v>12/31/2500</v>
      </c>
      <c r="P1159">
        <v>1</v>
      </c>
      <c r="Q1159">
        <v>1</v>
      </c>
      <c r="S1159">
        <v>0</v>
      </c>
      <c r="T1159">
        <v>1</v>
      </c>
      <c r="U1159">
        <v>0</v>
      </c>
      <c r="V1159" t="str">
        <f>"Trad IRN"</f>
        <v>Trad IRN</v>
      </c>
      <c r="W1159">
        <v>100</v>
      </c>
      <c r="X1159" t="s">
        <v>47</v>
      </c>
      <c r="Z1159" t="s">
        <v>47</v>
      </c>
      <c r="AB1159" t="str">
        <f>"05"</f>
        <v>05</v>
      </c>
      <c r="AC1159" t="s">
        <v>48</v>
      </c>
      <c r="AD1159" t="s">
        <v>49</v>
      </c>
      <c r="AE1159" t="s">
        <v>50</v>
      </c>
      <c r="AF1159">
        <v>0</v>
      </c>
      <c r="AG1159" t="s">
        <v>56</v>
      </c>
      <c r="AH1159" t="str">
        <f>"Trad IRN"</f>
        <v>Trad IRN</v>
      </c>
      <c r="AI1159" t="str">
        <f>"Bldg IRN"</f>
        <v>Bldg IRN</v>
      </c>
      <c r="AJ1159" t="s">
        <v>48</v>
      </c>
      <c r="AK1159" t="s">
        <v>48</v>
      </c>
      <c r="AL1159" t="s">
        <v>53</v>
      </c>
      <c r="AM1159">
        <v>1113.0999999999999</v>
      </c>
      <c r="AN1159">
        <v>1113.0999999999999</v>
      </c>
      <c r="AO1159">
        <v>15</v>
      </c>
    </row>
    <row r="1160" spans="1:41" x14ac:dyDescent="0.3">
      <c r="A1160" t="str">
        <f>"Trad IRN"</f>
        <v>Trad IRN</v>
      </c>
      <c r="B1160" t="str">
        <f>"Bldg IRN"</f>
        <v>Bldg IRN</v>
      </c>
      <c r="C1160" t="s">
        <v>41</v>
      </c>
      <c r="D1160" t="s">
        <v>3</v>
      </c>
      <c r="E1160" t="s">
        <v>80</v>
      </c>
      <c r="F1160" t="s">
        <v>81</v>
      </c>
      <c r="G1160" t="s">
        <v>82</v>
      </c>
      <c r="H1160" t="s">
        <v>83</v>
      </c>
      <c r="I1160" t="str">
        <f>"Trad IRN"</f>
        <v>Trad IRN</v>
      </c>
      <c r="J1160" t="s">
        <v>43</v>
      </c>
      <c r="K1160" t="s">
        <v>44</v>
      </c>
      <c r="L1160" t="s">
        <v>45</v>
      </c>
      <c r="M1160" t="s">
        <v>46</v>
      </c>
      <c r="N1160" t="str">
        <f t="shared" si="110"/>
        <v>08/18/2022</v>
      </c>
      <c r="O1160" t="str">
        <f t="shared" si="111"/>
        <v>12/31/2500</v>
      </c>
      <c r="P1160">
        <v>1</v>
      </c>
      <c r="Q1160">
        <v>1</v>
      </c>
      <c r="S1160">
        <v>1</v>
      </c>
      <c r="T1160">
        <v>1</v>
      </c>
      <c r="U1160">
        <v>0</v>
      </c>
      <c r="V1160" t="str">
        <f>"Trad IRN"</f>
        <v>Trad IRN</v>
      </c>
      <c r="W1160">
        <v>100</v>
      </c>
      <c r="X1160" t="s">
        <v>47</v>
      </c>
      <c r="Z1160" t="s">
        <v>47</v>
      </c>
      <c r="AB1160" t="str">
        <f>"03"</f>
        <v>03</v>
      </c>
      <c r="AC1160" t="s">
        <v>48</v>
      </c>
      <c r="AD1160" t="s">
        <v>49</v>
      </c>
      <c r="AE1160" t="s">
        <v>50</v>
      </c>
      <c r="AF1160">
        <v>0</v>
      </c>
      <c r="AG1160" t="s">
        <v>56</v>
      </c>
      <c r="AH1160" t="str">
        <f>"Trad IRN"</f>
        <v>Trad IRN</v>
      </c>
      <c r="AI1160" t="str">
        <f>"Bldg IRN"</f>
        <v>Bldg IRN</v>
      </c>
      <c r="AJ1160" t="s">
        <v>48</v>
      </c>
      <c r="AK1160" t="s">
        <v>48</v>
      </c>
      <c r="AL1160" t="s">
        <v>53</v>
      </c>
      <c r="AM1160">
        <v>1113.0999999999999</v>
      </c>
      <c r="AN1160">
        <v>1113.0999999999999</v>
      </c>
      <c r="AO1160">
        <v>15</v>
      </c>
    </row>
    <row r="1161" spans="1:41" x14ac:dyDescent="0.3">
      <c r="A1161" t="str">
        <f>"Trad IRN"</f>
        <v>Trad IRN</v>
      </c>
      <c r="B1161" t="str">
        <f>"Bldg IRN"</f>
        <v>Bldg IRN</v>
      </c>
      <c r="C1161" t="s">
        <v>41</v>
      </c>
      <c r="D1161" t="s">
        <v>3</v>
      </c>
      <c r="E1161" t="s">
        <v>80</v>
      </c>
      <c r="F1161" t="s">
        <v>81</v>
      </c>
      <c r="G1161" t="s">
        <v>82</v>
      </c>
      <c r="H1161" t="s">
        <v>83</v>
      </c>
      <c r="I1161" t="str">
        <f>"Trad IRN"</f>
        <v>Trad IRN</v>
      </c>
      <c r="J1161" t="s">
        <v>43</v>
      </c>
      <c r="K1161" t="s">
        <v>44</v>
      </c>
      <c r="L1161" t="s">
        <v>45</v>
      </c>
      <c r="M1161" t="s">
        <v>46</v>
      </c>
      <c r="N1161" t="str">
        <f>"11/14/2022"</f>
        <v>11/14/2022</v>
      </c>
      <c r="O1161" t="str">
        <f>"01/22/2023"</f>
        <v>01/22/2023</v>
      </c>
      <c r="P1161">
        <v>0.21340400000000001</v>
      </c>
      <c r="Q1161">
        <v>0.21340400000000001</v>
      </c>
      <c r="S1161">
        <v>0</v>
      </c>
      <c r="T1161">
        <v>0.21340400000000001</v>
      </c>
      <c r="U1161">
        <v>0</v>
      </c>
      <c r="V1161" t="str">
        <f>"Trad IRN"</f>
        <v>Trad IRN</v>
      </c>
      <c r="W1161">
        <v>100</v>
      </c>
      <c r="X1161" t="s">
        <v>47</v>
      </c>
      <c r="Z1161" t="s">
        <v>47</v>
      </c>
      <c r="AB1161" t="str">
        <f>"02"</f>
        <v>02</v>
      </c>
      <c r="AC1161" t="s">
        <v>48</v>
      </c>
      <c r="AD1161" t="s">
        <v>49</v>
      </c>
      <c r="AE1161" t="s">
        <v>50</v>
      </c>
      <c r="AF1161">
        <v>0</v>
      </c>
      <c r="AG1161" t="s">
        <v>56</v>
      </c>
      <c r="AH1161" t="str">
        <f>"Trad IRN"</f>
        <v>Trad IRN</v>
      </c>
      <c r="AI1161" t="str">
        <f>"Bldg IRN"</f>
        <v>Bldg IRN</v>
      </c>
      <c r="AJ1161" t="s">
        <v>48</v>
      </c>
      <c r="AK1161" t="s">
        <v>48</v>
      </c>
      <c r="AL1161" t="s">
        <v>53</v>
      </c>
      <c r="AM1161">
        <v>237.54</v>
      </c>
      <c r="AN1161">
        <v>1113.0999999999999</v>
      </c>
      <c r="AO1161">
        <v>15</v>
      </c>
    </row>
    <row r="1162" spans="1:41" x14ac:dyDescent="0.3">
      <c r="A1162" t="str">
        <f>"Trad IRN"</f>
        <v>Trad IRN</v>
      </c>
      <c r="B1162" t="str">
        <f>"Bldg IRN"</f>
        <v>Bldg IRN</v>
      </c>
      <c r="C1162" t="s">
        <v>41</v>
      </c>
      <c r="D1162" t="s">
        <v>3</v>
      </c>
      <c r="E1162" t="s">
        <v>80</v>
      </c>
      <c r="F1162" t="s">
        <v>81</v>
      </c>
      <c r="G1162" t="s">
        <v>82</v>
      </c>
      <c r="H1162" t="s">
        <v>83</v>
      </c>
      <c r="I1162" t="str">
        <f>"Trad IRN"</f>
        <v>Trad IRN</v>
      </c>
      <c r="J1162" t="s">
        <v>43</v>
      </c>
      <c r="K1162" t="s">
        <v>44</v>
      </c>
      <c r="L1162" t="s">
        <v>45</v>
      </c>
      <c r="M1162" t="s">
        <v>46</v>
      </c>
      <c r="N1162" t="str">
        <f>"01/23/2023"</f>
        <v>01/23/2023</v>
      </c>
      <c r="O1162" t="str">
        <f t="shared" ref="O1162:O1190" si="112">"12/31/2500"</f>
        <v>12/31/2500</v>
      </c>
      <c r="P1162">
        <v>0.46141399999999999</v>
      </c>
      <c r="Q1162">
        <v>0.46141399999999999</v>
      </c>
      <c r="S1162">
        <v>0</v>
      </c>
      <c r="T1162">
        <v>0.46141399999999999</v>
      </c>
      <c r="U1162">
        <v>0</v>
      </c>
      <c r="V1162" t="str">
        <f>"Trad IRN"</f>
        <v>Trad IRN</v>
      </c>
      <c r="W1162">
        <v>100</v>
      </c>
      <c r="X1162" t="s">
        <v>47</v>
      </c>
      <c r="Z1162" t="s">
        <v>47</v>
      </c>
      <c r="AB1162" t="str">
        <f>"02"</f>
        <v>02</v>
      </c>
      <c r="AC1162" t="s">
        <v>48</v>
      </c>
      <c r="AD1162" t="s">
        <v>49</v>
      </c>
      <c r="AE1162" t="s">
        <v>55</v>
      </c>
      <c r="AF1162">
        <v>0</v>
      </c>
      <c r="AG1162" t="s">
        <v>56</v>
      </c>
      <c r="AH1162" t="str">
        <f>"Trad IRN"</f>
        <v>Trad IRN</v>
      </c>
      <c r="AI1162" t="str">
        <f>"Bldg IRN"</f>
        <v>Bldg IRN</v>
      </c>
      <c r="AJ1162" t="s">
        <v>48</v>
      </c>
      <c r="AK1162" t="s">
        <v>48</v>
      </c>
      <c r="AL1162" t="s">
        <v>53</v>
      </c>
      <c r="AM1162">
        <v>513.6</v>
      </c>
      <c r="AN1162">
        <v>1113.0999999999999</v>
      </c>
      <c r="AO1162">
        <v>15</v>
      </c>
    </row>
    <row r="1163" spans="1:41" x14ac:dyDescent="0.3">
      <c r="A1163" t="str">
        <f>"Trad IRN"</f>
        <v>Trad IRN</v>
      </c>
      <c r="B1163" t="str">
        <f>"Bldg IRN"</f>
        <v>Bldg IRN</v>
      </c>
      <c r="C1163" t="s">
        <v>41</v>
      </c>
      <c r="D1163" t="s">
        <v>3</v>
      </c>
      <c r="E1163" t="s">
        <v>80</v>
      </c>
      <c r="F1163" t="s">
        <v>81</v>
      </c>
      <c r="G1163" t="s">
        <v>82</v>
      </c>
      <c r="H1163" t="s">
        <v>83</v>
      </c>
      <c r="I1163" t="str">
        <f>"Trad IRN"</f>
        <v>Trad IRN</v>
      </c>
      <c r="J1163" t="s">
        <v>43</v>
      </c>
      <c r="K1163" t="s">
        <v>44</v>
      </c>
      <c r="L1163" t="s">
        <v>45</v>
      </c>
      <c r="M1163" t="s">
        <v>46</v>
      </c>
      <c r="N1163" t="str">
        <f t="shared" ref="N1163:N1171" si="113">"08/18/2022"</f>
        <v>08/18/2022</v>
      </c>
      <c r="O1163" t="str">
        <f t="shared" si="112"/>
        <v>12/31/2500</v>
      </c>
      <c r="P1163">
        <v>1</v>
      </c>
      <c r="Q1163">
        <v>1</v>
      </c>
      <c r="S1163">
        <v>1</v>
      </c>
      <c r="T1163">
        <v>1</v>
      </c>
      <c r="U1163">
        <v>0</v>
      </c>
      <c r="V1163" t="str">
        <f>"Trad IRN"</f>
        <v>Trad IRN</v>
      </c>
      <c r="W1163">
        <v>100</v>
      </c>
      <c r="X1163" t="s">
        <v>47</v>
      </c>
      <c r="Z1163" t="s">
        <v>47</v>
      </c>
      <c r="AB1163" t="str">
        <f>"05"</f>
        <v>05</v>
      </c>
      <c r="AC1163" t="s">
        <v>48</v>
      </c>
      <c r="AD1163" t="s">
        <v>49</v>
      </c>
      <c r="AE1163" t="s">
        <v>50</v>
      </c>
      <c r="AF1163">
        <v>0</v>
      </c>
      <c r="AG1163" t="s">
        <v>56</v>
      </c>
      <c r="AH1163" t="str">
        <f>"Trad IRN"</f>
        <v>Trad IRN</v>
      </c>
      <c r="AI1163" t="str">
        <f>"Bldg IRN"</f>
        <v>Bldg IRN</v>
      </c>
      <c r="AJ1163" t="s">
        <v>48</v>
      </c>
      <c r="AK1163" t="s">
        <v>48</v>
      </c>
      <c r="AL1163" t="s">
        <v>53</v>
      </c>
      <c r="AM1163">
        <v>1113.0999999999999</v>
      </c>
      <c r="AN1163">
        <v>1113.0999999999999</v>
      </c>
      <c r="AO1163">
        <v>15</v>
      </c>
    </row>
    <row r="1164" spans="1:41" x14ac:dyDescent="0.3">
      <c r="A1164" t="str">
        <f>"Trad IRN"</f>
        <v>Trad IRN</v>
      </c>
      <c r="B1164" t="str">
        <f>"Bldg IRN"</f>
        <v>Bldg IRN</v>
      </c>
      <c r="C1164" t="s">
        <v>41</v>
      </c>
      <c r="D1164" t="s">
        <v>3</v>
      </c>
      <c r="E1164" t="s">
        <v>80</v>
      </c>
      <c r="F1164" t="s">
        <v>81</v>
      </c>
      <c r="G1164" t="s">
        <v>82</v>
      </c>
      <c r="H1164" t="s">
        <v>83</v>
      </c>
      <c r="I1164" t="str">
        <f>"Trad IRN"</f>
        <v>Trad IRN</v>
      </c>
      <c r="J1164" t="s">
        <v>43</v>
      </c>
      <c r="K1164" t="s">
        <v>44</v>
      </c>
      <c r="L1164" t="s">
        <v>45</v>
      </c>
      <c r="M1164" t="s">
        <v>46</v>
      </c>
      <c r="N1164" t="str">
        <f t="shared" si="113"/>
        <v>08/18/2022</v>
      </c>
      <c r="O1164" t="str">
        <f t="shared" si="112"/>
        <v>12/31/2500</v>
      </c>
      <c r="P1164">
        <v>1</v>
      </c>
      <c r="Q1164">
        <v>1</v>
      </c>
      <c r="S1164">
        <v>0</v>
      </c>
      <c r="T1164">
        <v>1</v>
      </c>
      <c r="U1164">
        <v>0</v>
      </c>
      <c r="V1164" t="str">
        <f>"Trad IRN"</f>
        <v>Trad IRN</v>
      </c>
      <c r="W1164">
        <v>100</v>
      </c>
      <c r="X1164" t="s">
        <v>47</v>
      </c>
      <c r="Z1164" t="s">
        <v>47</v>
      </c>
      <c r="AB1164" t="str">
        <f>"03"</f>
        <v>03</v>
      </c>
      <c r="AC1164" t="s">
        <v>48</v>
      </c>
      <c r="AD1164" t="s">
        <v>49</v>
      </c>
      <c r="AE1164" t="s">
        <v>50</v>
      </c>
      <c r="AF1164">
        <v>0</v>
      </c>
      <c r="AG1164" t="s">
        <v>56</v>
      </c>
      <c r="AH1164" t="str">
        <f>"Trad IRN"</f>
        <v>Trad IRN</v>
      </c>
      <c r="AI1164" t="str">
        <f>"Bldg IRN"</f>
        <v>Bldg IRN</v>
      </c>
      <c r="AJ1164" t="s">
        <v>48</v>
      </c>
      <c r="AK1164" t="s">
        <v>48</v>
      </c>
      <c r="AL1164" t="s">
        <v>53</v>
      </c>
      <c r="AM1164">
        <v>1113.0999999999999</v>
      </c>
      <c r="AN1164">
        <v>1113.0999999999999</v>
      </c>
      <c r="AO1164">
        <v>15</v>
      </c>
    </row>
    <row r="1165" spans="1:41" x14ac:dyDescent="0.3">
      <c r="A1165" t="str">
        <f>"Trad IRN"</f>
        <v>Trad IRN</v>
      </c>
      <c r="B1165" t="str">
        <f>"Bldg IRN"</f>
        <v>Bldg IRN</v>
      </c>
      <c r="C1165" t="s">
        <v>41</v>
      </c>
      <c r="D1165" t="s">
        <v>3</v>
      </c>
      <c r="E1165" t="s">
        <v>80</v>
      </c>
      <c r="F1165" t="s">
        <v>81</v>
      </c>
      <c r="G1165" t="s">
        <v>82</v>
      </c>
      <c r="H1165" t="s">
        <v>83</v>
      </c>
      <c r="I1165" t="str">
        <f>"Trad IRN"</f>
        <v>Trad IRN</v>
      </c>
      <c r="J1165" t="s">
        <v>43</v>
      </c>
      <c r="K1165" t="s">
        <v>44</v>
      </c>
      <c r="L1165" t="s">
        <v>45</v>
      </c>
      <c r="M1165" t="s">
        <v>59</v>
      </c>
      <c r="N1165" t="str">
        <f t="shared" si="113"/>
        <v>08/18/2022</v>
      </c>
      <c r="O1165" t="str">
        <f t="shared" si="112"/>
        <v>12/31/2500</v>
      </c>
      <c r="P1165">
        <v>1</v>
      </c>
      <c r="Q1165">
        <v>1</v>
      </c>
      <c r="S1165">
        <v>0</v>
      </c>
      <c r="T1165">
        <v>1</v>
      </c>
      <c r="U1165">
        <v>0</v>
      </c>
      <c r="V1165" t="s">
        <v>84</v>
      </c>
      <c r="W1165">
        <v>100</v>
      </c>
      <c r="X1165" t="s">
        <v>47</v>
      </c>
      <c r="Z1165" t="s">
        <v>47</v>
      </c>
      <c r="AB1165" t="s">
        <v>57</v>
      </c>
      <c r="AC1165" t="s">
        <v>48</v>
      </c>
      <c r="AD1165" t="s">
        <v>49</v>
      </c>
      <c r="AE1165" t="s">
        <v>50</v>
      </c>
      <c r="AF1165">
        <v>0</v>
      </c>
      <c r="AG1165" t="s">
        <v>56</v>
      </c>
      <c r="AH1165" t="str">
        <f>"Trad IRN"</f>
        <v>Trad IRN</v>
      </c>
      <c r="AI1165" t="str">
        <f>"Bldg IRN"</f>
        <v>Bldg IRN</v>
      </c>
      <c r="AJ1165" t="s">
        <v>48</v>
      </c>
      <c r="AK1165" t="s">
        <v>48</v>
      </c>
      <c r="AL1165" t="s">
        <v>53</v>
      </c>
      <c r="AM1165">
        <v>1113.0999999999999</v>
      </c>
      <c r="AN1165">
        <v>1113.0999999999999</v>
      </c>
      <c r="AO1165">
        <v>15</v>
      </c>
    </row>
    <row r="1166" spans="1:41" x14ac:dyDescent="0.3">
      <c r="A1166" t="str">
        <f>"Trad IRN"</f>
        <v>Trad IRN</v>
      </c>
      <c r="B1166" t="str">
        <f>"Bldg IRN"</f>
        <v>Bldg IRN</v>
      </c>
      <c r="C1166" t="s">
        <v>41</v>
      </c>
      <c r="D1166" t="s">
        <v>3</v>
      </c>
      <c r="E1166" t="s">
        <v>80</v>
      </c>
      <c r="F1166" t="s">
        <v>81</v>
      </c>
      <c r="G1166" t="s">
        <v>82</v>
      </c>
      <c r="H1166" t="s">
        <v>83</v>
      </c>
      <c r="I1166" t="str">
        <f>"Trad IRN"</f>
        <v>Trad IRN</v>
      </c>
      <c r="J1166" t="s">
        <v>43</v>
      </c>
      <c r="K1166" t="s">
        <v>44</v>
      </c>
      <c r="L1166" t="s">
        <v>45</v>
      </c>
      <c r="M1166" t="s">
        <v>46</v>
      </c>
      <c r="N1166" t="str">
        <f t="shared" si="113"/>
        <v>08/18/2022</v>
      </c>
      <c r="O1166" t="str">
        <f t="shared" si="112"/>
        <v>12/31/2500</v>
      </c>
      <c r="P1166">
        <v>1</v>
      </c>
      <c r="Q1166">
        <v>1</v>
      </c>
      <c r="R1166">
        <v>1</v>
      </c>
      <c r="S1166">
        <v>0</v>
      </c>
      <c r="T1166">
        <v>1</v>
      </c>
      <c r="U1166">
        <v>0</v>
      </c>
      <c r="V1166" t="str">
        <f>"Trad IRN"</f>
        <v>Trad IRN</v>
      </c>
      <c r="W1166">
        <v>100</v>
      </c>
      <c r="X1166" t="s">
        <v>47</v>
      </c>
      <c r="Z1166" t="s">
        <v>47</v>
      </c>
      <c r="AB1166" t="str">
        <f>"05"</f>
        <v>05</v>
      </c>
      <c r="AC1166" t="str">
        <f>"12"</f>
        <v>12</v>
      </c>
      <c r="AD1166" t="str">
        <f>"6"</f>
        <v>6</v>
      </c>
      <c r="AE1166" t="s">
        <v>50</v>
      </c>
      <c r="AF1166">
        <v>0</v>
      </c>
      <c r="AG1166" t="s">
        <v>56</v>
      </c>
      <c r="AH1166" t="str">
        <f>"Trad IRN"</f>
        <v>Trad IRN</v>
      </c>
      <c r="AI1166" t="str">
        <f>"Bldg IRN"</f>
        <v>Bldg IRN</v>
      </c>
      <c r="AJ1166" t="s">
        <v>48</v>
      </c>
      <c r="AK1166" t="s">
        <v>48</v>
      </c>
      <c r="AL1166" t="s">
        <v>53</v>
      </c>
      <c r="AM1166">
        <v>1113.0999999999999</v>
      </c>
      <c r="AN1166">
        <v>1113.0999999999999</v>
      </c>
      <c r="AO1166">
        <v>15</v>
      </c>
    </row>
    <row r="1167" spans="1:41" x14ac:dyDescent="0.3">
      <c r="A1167" t="str">
        <f>"Trad IRN"</f>
        <v>Trad IRN</v>
      </c>
      <c r="B1167" t="str">
        <f>"Bldg IRN"</f>
        <v>Bldg IRN</v>
      </c>
      <c r="C1167" t="s">
        <v>41</v>
      </c>
      <c r="D1167" t="s">
        <v>3</v>
      </c>
      <c r="E1167" t="s">
        <v>80</v>
      </c>
      <c r="F1167" t="s">
        <v>81</v>
      </c>
      <c r="G1167" t="s">
        <v>82</v>
      </c>
      <c r="H1167" t="s">
        <v>83</v>
      </c>
      <c r="I1167" t="str">
        <f>"Trad IRN"</f>
        <v>Trad IRN</v>
      </c>
      <c r="J1167" t="s">
        <v>43</v>
      </c>
      <c r="K1167" t="s">
        <v>44</v>
      </c>
      <c r="L1167" t="s">
        <v>45</v>
      </c>
      <c r="M1167" t="s">
        <v>46</v>
      </c>
      <c r="N1167" t="str">
        <f t="shared" si="113"/>
        <v>08/18/2022</v>
      </c>
      <c r="O1167" t="str">
        <f t="shared" si="112"/>
        <v>12/31/2500</v>
      </c>
      <c r="P1167">
        <v>1</v>
      </c>
      <c r="Q1167">
        <v>1</v>
      </c>
      <c r="S1167">
        <v>0</v>
      </c>
      <c r="T1167">
        <v>1</v>
      </c>
      <c r="U1167">
        <v>0</v>
      </c>
      <c r="V1167" t="str">
        <f>"Trad IRN"</f>
        <v>Trad IRN</v>
      </c>
      <c r="W1167">
        <v>100</v>
      </c>
      <c r="X1167" t="s">
        <v>47</v>
      </c>
      <c r="Z1167" t="s">
        <v>47</v>
      </c>
      <c r="AB1167" t="str">
        <f>"03"</f>
        <v>03</v>
      </c>
      <c r="AC1167" t="s">
        <v>48</v>
      </c>
      <c r="AD1167" t="s">
        <v>49</v>
      </c>
      <c r="AE1167" t="s">
        <v>55</v>
      </c>
      <c r="AF1167">
        <v>0</v>
      </c>
      <c r="AG1167" t="s">
        <v>56</v>
      </c>
      <c r="AH1167" t="str">
        <f>"Trad IRN"</f>
        <v>Trad IRN</v>
      </c>
      <c r="AI1167" t="str">
        <f>"Bldg IRN"</f>
        <v>Bldg IRN</v>
      </c>
      <c r="AJ1167" t="s">
        <v>48</v>
      </c>
      <c r="AK1167" t="s">
        <v>48</v>
      </c>
      <c r="AL1167" t="s">
        <v>53</v>
      </c>
      <c r="AM1167">
        <v>1113.0999999999999</v>
      </c>
      <c r="AN1167">
        <v>1113.0999999999999</v>
      </c>
      <c r="AO1167">
        <v>15</v>
      </c>
    </row>
    <row r="1168" spans="1:41" x14ac:dyDescent="0.3">
      <c r="A1168" t="str">
        <f>"Trad IRN"</f>
        <v>Trad IRN</v>
      </c>
      <c r="B1168" t="str">
        <f>"Bldg IRN"</f>
        <v>Bldg IRN</v>
      </c>
      <c r="C1168" t="s">
        <v>41</v>
      </c>
      <c r="D1168" t="s">
        <v>3</v>
      </c>
      <c r="E1168" t="s">
        <v>80</v>
      </c>
      <c r="F1168" t="s">
        <v>81</v>
      </c>
      <c r="G1168" t="s">
        <v>82</v>
      </c>
      <c r="H1168" t="s">
        <v>83</v>
      </c>
      <c r="I1168" t="str">
        <f>"Trad IRN"</f>
        <v>Trad IRN</v>
      </c>
      <c r="J1168" t="s">
        <v>43</v>
      </c>
      <c r="K1168" t="s">
        <v>44</v>
      </c>
      <c r="L1168" t="s">
        <v>45</v>
      </c>
      <c r="M1168" t="s">
        <v>46</v>
      </c>
      <c r="N1168" t="str">
        <f t="shared" si="113"/>
        <v>08/18/2022</v>
      </c>
      <c r="O1168" t="str">
        <f t="shared" si="112"/>
        <v>12/31/2500</v>
      </c>
      <c r="P1168">
        <v>1</v>
      </c>
      <c r="Q1168">
        <v>1</v>
      </c>
      <c r="R1168">
        <v>1</v>
      </c>
      <c r="S1168">
        <v>0</v>
      </c>
      <c r="T1168">
        <v>1</v>
      </c>
      <c r="U1168">
        <v>0</v>
      </c>
      <c r="V1168" t="str">
        <f>"Trad IRN"</f>
        <v>Trad IRN</v>
      </c>
      <c r="W1168">
        <v>100</v>
      </c>
      <c r="X1168" t="s">
        <v>47</v>
      </c>
      <c r="Z1168" t="s">
        <v>47</v>
      </c>
      <c r="AB1168" t="str">
        <f>"05"</f>
        <v>05</v>
      </c>
      <c r="AC1168" t="str">
        <f>"09"</f>
        <v>09</v>
      </c>
      <c r="AD1168" t="str">
        <f>"2"</f>
        <v>2</v>
      </c>
      <c r="AE1168" t="s">
        <v>55</v>
      </c>
      <c r="AF1168">
        <v>0</v>
      </c>
      <c r="AG1168" t="s">
        <v>56</v>
      </c>
      <c r="AH1168" t="str">
        <f>"Trad IRN"</f>
        <v>Trad IRN</v>
      </c>
      <c r="AI1168" t="str">
        <f>"Bldg IRN"</f>
        <v>Bldg IRN</v>
      </c>
      <c r="AJ1168" t="s">
        <v>48</v>
      </c>
      <c r="AK1168" t="s">
        <v>48</v>
      </c>
      <c r="AL1168" t="s">
        <v>53</v>
      </c>
      <c r="AM1168">
        <v>1113.0999999999999</v>
      </c>
      <c r="AN1168">
        <v>1113.0999999999999</v>
      </c>
      <c r="AO1168">
        <v>15</v>
      </c>
    </row>
    <row r="1169" spans="1:41" x14ac:dyDescent="0.3">
      <c r="A1169" t="str">
        <f>"Trad IRN"</f>
        <v>Trad IRN</v>
      </c>
      <c r="B1169" t="str">
        <f>"Bldg IRN"</f>
        <v>Bldg IRN</v>
      </c>
      <c r="C1169" t="s">
        <v>41</v>
      </c>
      <c r="D1169" t="s">
        <v>3</v>
      </c>
      <c r="E1169" t="s">
        <v>80</v>
      </c>
      <c r="F1169" t="s">
        <v>81</v>
      </c>
      <c r="G1169" t="s">
        <v>82</v>
      </c>
      <c r="H1169" t="s">
        <v>83</v>
      </c>
      <c r="I1169" t="str">
        <f>"Trad IRN"</f>
        <v>Trad IRN</v>
      </c>
      <c r="J1169" t="s">
        <v>43</v>
      </c>
      <c r="K1169" t="s">
        <v>44</v>
      </c>
      <c r="L1169" t="s">
        <v>45</v>
      </c>
      <c r="M1169" t="s">
        <v>46</v>
      </c>
      <c r="N1169" t="str">
        <f t="shared" si="113"/>
        <v>08/18/2022</v>
      </c>
      <c r="O1169" t="str">
        <f t="shared" si="112"/>
        <v>12/31/2500</v>
      </c>
      <c r="P1169">
        <v>1</v>
      </c>
      <c r="Q1169">
        <v>1</v>
      </c>
      <c r="S1169">
        <v>0</v>
      </c>
      <c r="T1169">
        <v>1</v>
      </c>
      <c r="U1169">
        <v>0</v>
      </c>
      <c r="V1169" t="str">
        <f>"Trad IRN"</f>
        <v>Trad IRN</v>
      </c>
      <c r="W1169">
        <v>100</v>
      </c>
      <c r="X1169" t="s">
        <v>47</v>
      </c>
      <c r="Z1169" t="s">
        <v>47</v>
      </c>
      <c r="AB1169" t="str">
        <f>"02"</f>
        <v>02</v>
      </c>
      <c r="AC1169" t="s">
        <v>48</v>
      </c>
      <c r="AD1169" t="s">
        <v>49</v>
      </c>
      <c r="AE1169" t="s">
        <v>50</v>
      </c>
      <c r="AF1169">
        <v>0</v>
      </c>
      <c r="AG1169" t="s">
        <v>56</v>
      </c>
      <c r="AH1169" t="str">
        <f>"Trad IRN"</f>
        <v>Trad IRN</v>
      </c>
      <c r="AI1169" t="str">
        <f>"Bldg IRN"</f>
        <v>Bldg IRN</v>
      </c>
      <c r="AJ1169" t="s">
        <v>48</v>
      </c>
      <c r="AK1169" t="s">
        <v>48</v>
      </c>
      <c r="AL1169" t="s">
        <v>53</v>
      </c>
      <c r="AM1169">
        <v>1113.0999999999999</v>
      </c>
      <c r="AN1169">
        <v>1113.0999999999999</v>
      </c>
      <c r="AO1169">
        <v>15</v>
      </c>
    </row>
    <row r="1170" spans="1:41" x14ac:dyDescent="0.3">
      <c r="A1170" t="str">
        <f>"Trad IRN"</f>
        <v>Trad IRN</v>
      </c>
      <c r="B1170" t="str">
        <f>"Bldg IRN"</f>
        <v>Bldg IRN</v>
      </c>
      <c r="C1170" t="s">
        <v>41</v>
      </c>
      <c r="D1170" t="s">
        <v>3</v>
      </c>
      <c r="E1170" t="s">
        <v>80</v>
      </c>
      <c r="F1170" t="s">
        <v>81</v>
      </c>
      <c r="G1170" t="s">
        <v>82</v>
      </c>
      <c r="H1170" t="s">
        <v>83</v>
      </c>
      <c r="I1170" t="str">
        <f>"Trad IRN"</f>
        <v>Trad IRN</v>
      </c>
      <c r="J1170" t="s">
        <v>43</v>
      </c>
      <c r="K1170" t="s">
        <v>44</v>
      </c>
      <c r="L1170" t="s">
        <v>45</v>
      </c>
      <c r="M1170" t="s">
        <v>46</v>
      </c>
      <c r="N1170" t="str">
        <f t="shared" si="113"/>
        <v>08/18/2022</v>
      </c>
      <c r="O1170" t="str">
        <f t="shared" si="112"/>
        <v>12/31/2500</v>
      </c>
      <c r="P1170">
        <v>1</v>
      </c>
      <c r="Q1170">
        <v>1</v>
      </c>
      <c r="S1170">
        <v>0</v>
      </c>
      <c r="T1170">
        <v>1</v>
      </c>
      <c r="U1170">
        <v>0</v>
      </c>
      <c r="V1170" t="str">
        <f>"Trad IRN"</f>
        <v>Trad IRN</v>
      </c>
      <c r="W1170">
        <v>100</v>
      </c>
      <c r="X1170" t="s">
        <v>47</v>
      </c>
      <c r="Z1170" t="s">
        <v>47</v>
      </c>
      <c r="AB1170" t="s">
        <v>57</v>
      </c>
      <c r="AC1170" t="s">
        <v>48</v>
      </c>
      <c r="AD1170" t="s">
        <v>49</v>
      </c>
      <c r="AE1170" t="s">
        <v>50</v>
      </c>
      <c r="AF1170">
        <v>0</v>
      </c>
      <c r="AG1170" t="s">
        <v>56</v>
      </c>
      <c r="AH1170" t="str">
        <f>"Trad IRN"</f>
        <v>Trad IRN</v>
      </c>
      <c r="AI1170" t="str">
        <f>"Bldg IRN"</f>
        <v>Bldg IRN</v>
      </c>
      <c r="AJ1170" t="s">
        <v>48</v>
      </c>
      <c r="AK1170" t="s">
        <v>48</v>
      </c>
      <c r="AL1170" t="s">
        <v>53</v>
      </c>
      <c r="AM1170">
        <v>1113.0999999999999</v>
      </c>
      <c r="AN1170">
        <v>1113.0999999999999</v>
      </c>
      <c r="AO1170">
        <v>15</v>
      </c>
    </row>
    <row r="1171" spans="1:41" x14ac:dyDescent="0.3">
      <c r="A1171" t="str">
        <f>"Trad IRN"</f>
        <v>Trad IRN</v>
      </c>
      <c r="B1171" t="str">
        <f>"Bldg IRN"</f>
        <v>Bldg IRN</v>
      </c>
      <c r="C1171" t="s">
        <v>41</v>
      </c>
      <c r="D1171" t="s">
        <v>3</v>
      </c>
      <c r="E1171" t="s">
        <v>80</v>
      </c>
      <c r="F1171" t="s">
        <v>81</v>
      </c>
      <c r="G1171" t="s">
        <v>82</v>
      </c>
      <c r="H1171" t="s">
        <v>83</v>
      </c>
      <c r="I1171" t="str">
        <f>"Trad IRN"</f>
        <v>Trad IRN</v>
      </c>
      <c r="J1171" t="s">
        <v>43</v>
      </c>
      <c r="K1171" t="s">
        <v>44</v>
      </c>
      <c r="L1171" t="s">
        <v>45</v>
      </c>
      <c r="M1171" t="s">
        <v>46</v>
      </c>
      <c r="N1171" t="str">
        <f t="shared" si="113"/>
        <v>08/18/2022</v>
      </c>
      <c r="O1171" t="str">
        <f t="shared" si="112"/>
        <v>12/31/2500</v>
      </c>
      <c r="P1171">
        <v>1</v>
      </c>
      <c r="Q1171">
        <v>1</v>
      </c>
      <c r="S1171">
        <v>1</v>
      </c>
      <c r="T1171">
        <v>1</v>
      </c>
      <c r="U1171">
        <v>0</v>
      </c>
      <c r="V1171" t="str">
        <f>"Trad IRN"</f>
        <v>Trad IRN</v>
      </c>
      <c r="W1171">
        <v>100</v>
      </c>
      <c r="X1171" t="s">
        <v>47</v>
      </c>
      <c r="Z1171" t="s">
        <v>47</v>
      </c>
      <c r="AB1171" t="str">
        <f>"03"</f>
        <v>03</v>
      </c>
      <c r="AC1171" t="s">
        <v>48</v>
      </c>
      <c r="AD1171" t="s">
        <v>49</v>
      </c>
      <c r="AE1171" t="s">
        <v>50</v>
      </c>
      <c r="AF1171">
        <v>0</v>
      </c>
      <c r="AG1171" t="s">
        <v>56</v>
      </c>
      <c r="AH1171" t="str">
        <f>"Trad IRN"</f>
        <v>Trad IRN</v>
      </c>
      <c r="AI1171" t="str">
        <f>"Bldg IRN"</f>
        <v>Bldg IRN</v>
      </c>
      <c r="AJ1171" t="s">
        <v>48</v>
      </c>
      <c r="AK1171" t="s">
        <v>48</v>
      </c>
      <c r="AL1171" t="s">
        <v>53</v>
      </c>
      <c r="AM1171">
        <v>1113.0999999999999</v>
      </c>
      <c r="AN1171">
        <v>1113.0999999999999</v>
      </c>
      <c r="AO1171">
        <v>15</v>
      </c>
    </row>
    <row r="1172" spans="1:41" x14ac:dyDescent="0.3">
      <c r="A1172" t="str">
        <f>"Trad IRN"</f>
        <v>Trad IRN</v>
      </c>
      <c r="B1172" t="str">
        <f>"Bldg IRN"</f>
        <v>Bldg IRN</v>
      </c>
      <c r="C1172" t="s">
        <v>41</v>
      </c>
      <c r="D1172" t="s">
        <v>3</v>
      </c>
      <c r="E1172" t="s">
        <v>80</v>
      </c>
      <c r="F1172" t="s">
        <v>81</v>
      </c>
      <c r="G1172" t="s">
        <v>82</v>
      </c>
      <c r="H1172" t="s">
        <v>83</v>
      </c>
      <c r="I1172" t="str">
        <f>"Trad IRN"</f>
        <v>Trad IRN</v>
      </c>
      <c r="J1172" t="s">
        <v>43</v>
      </c>
      <c r="K1172" t="s">
        <v>44</v>
      </c>
      <c r="L1172" t="s">
        <v>45</v>
      </c>
      <c r="M1172" t="s">
        <v>46</v>
      </c>
      <c r="N1172" t="str">
        <f>"09/29/2022"</f>
        <v>09/29/2022</v>
      </c>
      <c r="O1172" t="str">
        <f t="shared" si="112"/>
        <v>12/31/2500</v>
      </c>
      <c r="P1172">
        <v>0.85004000000000002</v>
      </c>
      <c r="Q1172">
        <v>0.85004000000000002</v>
      </c>
      <c r="S1172">
        <v>0</v>
      </c>
      <c r="T1172">
        <v>0.85004000000000002</v>
      </c>
      <c r="U1172">
        <v>0</v>
      </c>
      <c r="V1172" t="str">
        <f>"Trad IRN"</f>
        <v>Trad IRN</v>
      </c>
      <c r="W1172">
        <v>100</v>
      </c>
      <c r="X1172" t="s">
        <v>47</v>
      </c>
      <c r="Z1172" t="s">
        <v>47</v>
      </c>
      <c r="AB1172" t="str">
        <f>"03"</f>
        <v>03</v>
      </c>
      <c r="AC1172" t="s">
        <v>48</v>
      </c>
      <c r="AD1172" t="s">
        <v>49</v>
      </c>
      <c r="AE1172" t="s">
        <v>50</v>
      </c>
      <c r="AF1172">
        <v>0</v>
      </c>
      <c r="AG1172" t="s">
        <v>56</v>
      </c>
      <c r="AH1172" t="str">
        <f>"Trad IRN"</f>
        <v>Trad IRN</v>
      </c>
      <c r="AI1172" t="str">
        <f>"Bldg IRN"</f>
        <v>Bldg IRN</v>
      </c>
      <c r="AJ1172" t="s">
        <v>48</v>
      </c>
      <c r="AK1172" t="s">
        <v>48</v>
      </c>
      <c r="AL1172" t="s">
        <v>53</v>
      </c>
      <c r="AM1172">
        <v>946.18</v>
      </c>
      <c r="AN1172">
        <v>1113.0999999999999</v>
      </c>
      <c r="AO1172">
        <v>15</v>
      </c>
    </row>
    <row r="1173" spans="1:41" x14ac:dyDescent="0.3">
      <c r="A1173" t="str">
        <f>"Trad IRN"</f>
        <v>Trad IRN</v>
      </c>
      <c r="B1173" t="str">
        <f>"Bldg IRN"</f>
        <v>Bldg IRN</v>
      </c>
      <c r="C1173" t="s">
        <v>41</v>
      </c>
      <c r="D1173" t="s">
        <v>3</v>
      </c>
      <c r="E1173" t="s">
        <v>80</v>
      </c>
      <c r="F1173" t="s">
        <v>81</v>
      </c>
      <c r="G1173" t="s">
        <v>82</v>
      </c>
      <c r="H1173" t="s">
        <v>83</v>
      </c>
      <c r="I1173" t="str">
        <f>"Trad IRN"</f>
        <v>Trad IRN</v>
      </c>
      <c r="J1173" t="s">
        <v>43</v>
      </c>
      <c r="K1173" t="s">
        <v>44</v>
      </c>
      <c r="L1173" t="s">
        <v>45</v>
      </c>
      <c r="M1173" t="s">
        <v>46</v>
      </c>
      <c r="N1173" t="str">
        <f t="shared" ref="N1173:N1189" si="114">"08/18/2022"</f>
        <v>08/18/2022</v>
      </c>
      <c r="O1173" t="str">
        <f t="shared" si="112"/>
        <v>12/31/2500</v>
      </c>
      <c r="P1173">
        <v>1</v>
      </c>
      <c r="Q1173">
        <v>1</v>
      </c>
      <c r="R1173">
        <v>1</v>
      </c>
      <c r="S1173">
        <v>0</v>
      </c>
      <c r="T1173">
        <v>1</v>
      </c>
      <c r="U1173">
        <v>0</v>
      </c>
      <c r="V1173" t="str">
        <f>"Trad IRN"</f>
        <v>Trad IRN</v>
      </c>
      <c r="W1173">
        <v>100</v>
      </c>
      <c r="X1173" t="s">
        <v>47</v>
      </c>
      <c r="Z1173" t="s">
        <v>47</v>
      </c>
      <c r="AB1173" t="str">
        <f>"05"</f>
        <v>05</v>
      </c>
      <c r="AC1173" t="str">
        <f>"01"</f>
        <v>01</v>
      </c>
      <c r="AD1173" t="str">
        <f>"5"</f>
        <v>5</v>
      </c>
      <c r="AE1173" t="s">
        <v>50</v>
      </c>
      <c r="AF1173">
        <v>0</v>
      </c>
      <c r="AG1173" t="s">
        <v>56</v>
      </c>
      <c r="AH1173" t="str">
        <f>"Trad IRN"</f>
        <v>Trad IRN</v>
      </c>
      <c r="AI1173" t="str">
        <f>"Bldg IRN"</f>
        <v>Bldg IRN</v>
      </c>
      <c r="AJ1173" t="s">
        <v>48</v>
      </c>
      <c r="AK1173" t="s">
        <v>48</v>
      </c>
      <c r="AL1173" t="s">
        <v>53</v>
      </c>
      <c r="AM1173">
        <v>1113.0999999999999</v>
      </c>
      <c r="AN1173">
        <v>1113.0999999999999</v>
      </c>
      <c r="AO1173">
        <v>15</v>
      </c>
    </row>
    <row r="1174" spans="1:41" x14ac:dyDescent="0.3">
      <c r="A1174" t="str">
        <f>"Trad IRN"</f>
        <v>Trad IRN</v>
      </c>
      <c r="B1174" t="str">
        <f>"Bldg IRN"</f>
        <v>Bldg IRN</v>
      </c>
      <c r="C1174" t="s">
        <v>41</v>
      </c>
      <c r="D1174" t="s">
        <v>3</v>
      </c>
      <c r="E1174" t="s">
        <v>80</v>
      </c>
      <c r="F1174" t="s">
        <v>81</v>
      </c>
      <c r="G1174" t="s">
        <v>82</v>
      </c>
      <c r="H1174" t="s">
        <v>83</v>
      </c>
      <c r="I1174" t="str">
        <f>"Trad IRN"</f>
        <v>Trad IRN</v>
      </c>
      <c r="J1174" t="s">
        <v>43</v>
      </c>
      <c r="K1174" t="s">
        <v>44</v>
      </c>
      <c r="L1174" t="s">
        <v>45</v>
      </c>
      <c r="M1174" t="s">
        <v>46</v>
      </c>
      <c r="N1174" t="str">
        <f t="shared" si="114"/>
        <v>08/18/2022</v>
      </c>
      <c r="O1174" t="str">
        <f t="shared" si="112"/>
        <v>12/31/2500</v>
      </c>
      <c r="P1174">
        <v>1</v>
      </c>
      <c r="Q1174">
        <v>1</v>
      </c>
      <c r="S1174">
        <v>0</v>
      </c>
      <c r="T1174">
        <v>1</v>
      </c>
      <c r="U1174">
        <v>0</v>
      </c>
      <c r="V1174" t="str">
        <f>"Trad IRN"</f>
        <v>Trad IRN</v>
      </c>
      <c r="W1174">
        <v>100</v>
      </c>
      <c r="X1174" t="s">
        <v>47</v>
      </c>
      <c r="Z1174" t="s">
        <v>47</v>
      </c>
      <c r="AB1174" t="str">
        <f>"03"</f>
        <v>03</v>
      </c>
      <c r="AC1174" t="s">
        <v>48</v>
      </c>
      <c r="AD1174" t="s">
        <v>49</v>
      </c>
      <c r="AE1174" t="s">
        <v>50</v>
      </c>
      <c r="AF1174">
        <v>0</v>
      </c>
      <c r="AG1174" t="s">
        <v>56</v>
      </c>
      <c r="AH1174" t="str">
        <f>"Trad IRN"</f>
        <v>Trad IRN</v>
      </c>
      <c r="AI1174" t="str">
        <f>"Bldg IRN"</f>
        <v>Bldg IRN</v>
      </c>
      <c r="AJ1174" t="s">
        <v>48</v>
      </c>
      <c r="AK1174" t="s">
        <v>48</v>
      </c>
      <c r="AL1174" t="s">
        <v>53</v>
      </c>
      <c r="AM1174">
        <v>1113.0999999999999</v>
      </c>
      <c r="AN1174">
        <v>1113.0999999999999</v>
      </c>
      <c r="AO1174">
        <v>15</v>
      </c>
    </row>
    <row r="1175" spans="1:41" x14ac:dyDescent="0.3">
      <c r="A1175" t="str">
        <f>"Trad IRN"</f>
        <v>Trad IRN</v>
      </c>
      <c r="B1175" t="str">
        <f>"Bldg IRN"</f>
        <v>Bldg IRN</v>
      </c>
      <c r="C1175" t="s">
        <v>41</v>
      </c>
      <c r="D1175" t="s">
        <v>3</v>
      </c>
      <c r="E1175" t="s">
        <v>80</v>
      </c>
      <c r="F1175" t="s">
        <v>81</v>
      </c>
      <c r="G1175" t="s">
        <v>82</v>
      </c>
      <c r="H1175" t="s">
        <v>83</v>
      </c>
      <c r="I1175" t="str">
        <f>"Trad IRN"</f>
        <v>Trad IRN</v>
      </c>
      <c r="J1175" t="s">
        <v>43</v>
      </c>
      <c r="K1175" t="s">
        <v>44</v>
      </c>
      <c r="L1175" t="s">
        <v>45</v>
      </c>
      <c r="M1175" t="s">
        <v>46</v>
      </c>
      <c r="N1175" t="str">
        <f t="shared" si="114"/>
        <v>08/18/2022</v>
      </c>
      <c r="O1175" t="str">
        <f t="shared" si="112"/>
        <v>12/31/2500</v>
      </c>
      <c r="P1175">
        <v>1</v>
      </c>
      <c r="Q1175">
        <v>1</v>
      </c>
      <c r="S1175">
        <v>0</v>
      </c>
      <c r="T1175">
        <v>1</v>
      </c>
      <c r="U1175">
        <v>0</v>
      </c>
      <c r="V1175" t="str">
        <f>"Trad IRN"</f>
        <v>Trad IRN</v>
      </c>
      <c r="W1175">
        <v>100</v>
      </c>
      <c r="X1175" t="s">
        <v>47</v>
      </c>
      <c r="Z1175" t="s">
        <v>47</v>
      </c>
      <c r="AB1175" t="str">
        <f>"01"</f>
        <v>01</v>
      </c>
      <c r="AC1175" t="s">
        <v>48</v>
      </c>
      <c r="AD1175" t="s">
        <v>49</v>
      </c>
      <c r="AE1175" t="s">
        <v>50</v>
      </c>
      <c r="AF1175">
        <v>0</v>
      </c>
      <c r="AG1175" t="s">
        <v>56</v>
      </c>
      <c r="AH1175" t="str">
        <f>"Trad IRN"</f>
        <v>Trad IRN</v>
      </c>
      <c r="AI1175" t="str">
        <f>"Bldg IRN"</f>
        <v>Bldg IRN</v>
      </c>
      <c r="AJ1175" t="s">
        <v>48</v>
      </c>
      <c r="AK1175" t="s">
        <v>48</v>
      </c>
      <c r="AL1175" t="s">
        <v>53</v>
      </c>
      <c r="AM1175">
        <v>1113.0999999999999</v>
      </c>
      <c r="AN1175">
        <v>1113.0999999999999</v>
      </c>
      <c r="AO1175">
        <v>15</v>
      </c>
    </row>
    <row r="1176" spans="1:41" x14ac:dyDescent="0.3">
      <c r="A1176" t="str">
        <f>"Trad IRN"</f>
        <v>Trad IRN</v>
      </c>
      <c r="B1176" t="str">
        <f>"Bldg IRN"</f>
        <v>Bldg IRN</v>
      </c>
      <c r="C1176" t="s">
        <v>41</v>
      </c>
      <c r="D1176" t="s">
        <v>3</v>
      </c>
      <c r="E1176" t="s">
        <v>80</v>
      </c>
      <c r="F1176" t="s">
        <v>81</v>
      </c>
      <c r="G1176" t="s">
        <v>82</v>
      </c>
      <c r="H1176" t="s">
        <v>83</v>
      </c>
      <c r="I1176" t="str">
        <f>"Trad IRN"</f>
        <v>Trad IRN</v>
      </c>
      <c r="J1176" t="s">
        <v>43</v>
      </c>
      <c r="K1176" t="s">
        <v>44</v>
      </c>
      <c r="L1176" t="s">
        <v>45</v>
      </c>
      <c r="M1176" t="s">
        <v>46</v>
      </c>
      <c r="N1176" t="str">
        <f t="shared" si="114"/>
        <v>08/18/2022</v>
      </c>
      <c r="O1176" t="str">
        <f t="shared" si="112"/>
        <v>12/31/2500</v>
      </c>
      <c r="P1176">
        <v>1</v>
      </c>
      <c r="Q1176">
        <v>1</v>
      </c>
      <c r="S1176">
        <v>0</v>
      </c>
      <c r="T1176">
        <v>1</v>
      </c>
      <c r="U1176">
        <v>0</v>
      </c>
      <c r="V1176" t="str">
        <f>"Trad IRN"</f>
        <v>Trad IRN</v>
      </c>
      <c r="W1176">
        <v>100</v>
      </c>
      <c r="X1176" t="s">
        <v>47</v>
      </c>
      <c r="Z1176" t="s">
        <v>47</v>
      </c>
      <c r="AB1176" t="str">
        <f>"05"</f>
        <v>05</v>
      </c>
      <c r="AC1176" t="s">
        <v>48</v>
      </c>
      <c r="AD1176" t="s">
        <v>49</v>
      </c>
      <c r="AE1176" t="s">
        <v>50</v>
      </c>
      <c r="AF1176">
        <v>0</v>
      </c>
      <c r="AG1176" t="s">
        <v>56</v>
      </c>
      <c r="AH1176" t="str">
        <f>"Trad IRN"</f>
        <v>Trad IRN</v>
      </c>
      <c r="AI1176" t="str">
        <f>"Bldg IRN"</f>
        <v>Bldg IRN</v>
      </c>
      <c r="AJ1176" t="s">
        <v>48</v>
      </c>
      <c r="AK1176" t="s">
        <v>48</v>
      </c>
      <c r="AL1176" t="s">
        <v>53</v>
      </c>
      <c r="AM1176">
        <v>1113.0999999999999</v>
      </c>
      <c r="AN1176">
        <v>1113.0999999999999</v>
      </c>
      <c r="AO1176">
        <v>15</v>
      </c>
    </row>
    <row r="1177" spans="1:41" x14ac:dyDescent="0.3">
      <c r="A1177" t="str">
        <f>"Trad IRN"</f>
        <v>Trad IRN</v>
      </c>
      <c r="B1177" t="str">
        <f>"Bldg IRN"</f>
        <v>Bldg IRN</v>
      </c>
      <c r="C1177" t="s">
        <v>41</v>
      </c>
      <c r="D1177" t="s">
        <v>3</v>
      </c>
      <c r="E1177" t="s">
        <v>80</v>
      </c>
      <c r="F1177" t="s">
        <v>81</v>
      </c>
      <c r="G1177" t="s">
        <v>82</v>
      </c>
      <c r="H1177" t="s">
        <v>83</v>
      </c>
      <c r="I1177" t="str">
        <f>"Trad IRN"</f>
        <v>Trad IRN</v>
      </c>
      <c r="J1177" t="s">
        <v>43</v>
      </c>
      <c r="K1177" t="s">
        <v>44</v>
      </c>
      <c r="L1177" t="s">
        <v>45</v>
      </c>
      <c r="M1177" t="s">
        <v>59</v>
      </c>
      <c r="N1177" t="str">
        <f t="shared" si="114"/>
        <v>08/18/2022</v>
      </c>
      <c r="O1177" t="str">
        <f t="shared" si="112"/>
        <v>12/31/2500</v>
      </c>
      <c r="P1177">
        <v>1</v>
      </c>
      <c r="Q1177">
        <v>1</v>
      </c>
      <c r="R1177">
        <v>1</v>
      </c>
      <c r="S1177">
        <v>0</v>
      </c>
      <c r="T1177">
        <v>1</v>
      </c>
      <c r="U1177">
        <v>0</v>
      </c>
      <c r="V1177" t="s">
        <v>84</v>
      </c>
      <c r="W1177">
        <v>100</v>
      </c>
      <c r="X1177" t="s">
        <v>47</v>
      </c>
      <c r="Z1177" t="s">
        <v>47</v>
      </c>
      <c r="AB1177" t="str">
        <f>"04"</f>
        <v>04</v>
      </c>
      <c r="AC1177" t="str">
        <f>"10"</f>
        <v>10</v>
      </c>
      <c r="AD1177" t="str">
        <f>"2"</f>
        <v>2</v>
      </c>
      <c r="AE1177" t="s">
        <v>50</v>
      </c>
      <c r="AF1177">
        <v>0</v>
      </c>
      <c r="AG1177" t="s">
        <v>56</v>
      </c>
      <c r="AH1177" t="str">
        <f>"Trad IRN"</f>
        <v>Trad IRN</v>
      </c>
      <c r="AI1177" t="str">
        <f>"Bldg IRN"</f>
        <v>Bldg IRN</v>
      </c>
      <c r="AJ1177" t="s">
        <v>48</v>
      </c>
      <c r="AK1177" t="s">
        <v>48</v>
      </c>
      <c r="AL1177" t="s">
        <v>53</v>
      </c>
      <c r="AM1177">
        <v>1113.0999999999999</v>
      </c>
      <c r="AN1177">
        <v>1113.0999999999999</v>
      </c>
      <c r="AO1177">
        <v>15</v>
      </c>
    </row>
    <row r="1178" spans="1:41" x14ac:dyDescent="0.3">
      <c r="A1178" t="str">
        <f>"Trad IRN"</f>
        <v>Trad IRN</v>
      </c>
      <c r="B1178" t="str">
        <f>"Bldg IRN"</f>
        <v>Bldg IRN</v>
      </c>
      <c r="C1178" t="s">
        <v>41</v>
      </c>
      <c r="D1178" t="s">
        <v>3</v>
      </c>
      <c r="E1178" t="s">
        <v>80</v>
      </c>
      <c r="F1178" t="s">
        <v>81</v>
      </c>
      <c r="G1178" t="s">
        <v>82</v>
      </c>
      <c r="H1178" t="s">
        <v>83</v>
      </c>
      <c r="I1178" t="str">
        <f>"Trad IRN"</f>
        <v>Trad IRN</v>
      </c>
      <c r="J1178" t="s">
        <v>43</v>
      </c>
      <c r="K1178" t="s">
        <v>44</v>
      </c>
      <c r="L1178" t="s">
        <v>45</v>
      </c>
      <c r="M1178" t="s">
        <v>59</v>
      </c>
      <c r="N1178" t="str">
        <f t="shared" si="114"/>
        <v>08/18/2022</v>
      </c>
      <c r="O1178" t="str">
        <f t="shared" si="112"/>
        <v>12/31/2500</v>
      </c>
      <c r="P1178">
        <v>1</v>
      </c>
      <c r="Q1178">
        <v>1</v>
      </c>
      <c r="S1178">
        <v>0</v>
      </c>
      <c r="T1178">
        <v>1</v>
      </c>
      <c r="U1178">
        <v>0</v>
      </c>
      <c r="V1178" t="s">
        <v>84</v>
      </c>
      <c r="W1178">
        <v>100</v>
      </c>
      <c r="X1178" t="s">
        <v>47</v>
      </c>
      <c r="Z1178" t="s">
        <v>47</v>
      </c>
      <c r="AB1178" t="s">
        <v>57</v>
      </c>
      <c r="AC1178" t="s">
        <v>48</v>
      </c>
      <c r="AD1178" t="s">
        <v>49</v>
      </c>
      <c r="AE1178" t="s">
        <v>50</v>
      </c>
      <c r="AF1178">
        <v>0</v>
      </c>
      <c r="AG1178" t="s">
        <v>56</v>
      </c>
      <c r="AH1178" t="str">
        <f>"Trad IRN"</f>
        <v>Trad IRN</v>
      </c>
      <c r="AI1178" t="str">
        <f>"Bldg IRN"</f>
        <v>Bldg IRN</v>
      </c>
      <c r="AJ1178" t="s">
        <v>48</v>
      </c>
      <c r="AK1178" t="s">
        <v>48</v>
      </c>
      <c r="AL1178" t="s">
        <v>53</v>
      </c>
      <c r="AM1178">
        <v>1113.0999999999999</v>
      </c>
      <c r="AN1178">
        <v>1113.0999999999999</v>
      </c>
      <c r="AO1178">
        <v>15</v>
      </c>
    </row>
    <row r="1179" spans="1:41" x14ac:dyDescent="0.3">
      <c r="A1179" t="str">
        <f>"Trad IRN"</f>
        <v>Trad IRN</v>
      </c>
      <c r="B1179" t="str">
        <f>"Bldg IRN"</f>
        <v>Bldg IRN</v>
      </c>
      <c r="C1179" t="s">
        <v>41</v>
      </c>
      <c r="D1179" t="s">
        <v>3</v>
      </c>
      <c r="E1179" t="s">
        <v>80</v>
      </c>
      <c r="F1179" t="s">
        <v>81</v>
      </c>
      <c r="G1179" t="s">
        <v>82</v>
      </c>
      <c r="H1179" t="s">
        <v>83</v>
      </c>
      <c r="I1179" t="str">
        <f>"Trad IRN"</f>
        <v>Trad IRN</v>
      </c>
      <c r="J1179" t="s">
        <v>43</v>
      </c>
      <c r="K1179" t="s">
        <v>44</v>
      </c>
      <c r="L1179" t="s">
        <v>45</v>
      </c>
      <c r="M1179" t="s">
        <v>46</v>
      </c>
      <c r="N1179" t="str">
        <f t="shared" si="114"/>
        <v>08/18/2022</v>
      </c>
      <c r="O1179" t="str">
        <f t="shared" si="112"/>
        <v>12/31/2500</v>
      </c>
      <c r="P1179">
        <v>1</v>
      </c>
      <c r="Q1179">
        <v>1</v>
      </c>
      <c r="S1179">
        <v>0</v>
      </c>
      <c r="T1179">
        <v>1</v>
      </c>
      <c r="U1179">
        <v>0</v>
      </c>
      <c r="V1179" t="str">
        <f>"Trad IRN"</f>
        <v>Trad IRN</v>
      </c>
      <c r="W1179">
        <v>100</v>
      </c>
      <c r="X1179" t="s">
        <v>47</v>
      </c>
      <c r="Z1179" t="s">
        <v>47</v>
      </c>
      <c r="AB1179" t="str">
        <f>"04"</f>
        <v>04</v>
      </c>
      <c r="AC1179" t="s">
        <v>48</v>
      </c>
      <c r="AD1179" t="s">
        <v>49</v>
      </c>
      <c r="AE1179" t="s">
        <v>55</v>
      </c>
      <c r="AF1179">
        <v>0</v>
      </c>
      <c r="AG1179" t="s">
        <v>56</v>
      </c>
      <c r="AH1179" t="str">
        <f>"Trad IRN"</f>
        <v>Trad IRN</v>
      </c>
      <c r="AI1179" t="str">
        <f>"Bldg IRN"</f>
        <v>Bldg IRN</v>
      </c>
      <c r="AJ1179" t="s">
        <v>48</v>
      </c>
      <c r="AK1179" t="s">
        <v>48</v>
      </c>
      <c r="AL1179" t="s">
        <v>53</v>
      </c>
      <c r="AM1179">
        <v>1113.0999999999999</v>
      </c>
      <c r="AN1179">
        <v>1113.0999999999999</v>
      </c>
      <c r="AO1179">
        <v>15</v>
      </c>
    </row>
    <row r="1180" spans="1:41" x14ac:dyDescent="0.3">
      <c r="A1180" t="str">
        <f>"Trad IRN"</f>
        <v>Trad IRN</v>
      </c>
      <c r="B1180" t="str">
        <f>"Bldg IRN"</f>
        <v>Bldg IRN</v>
      </c>
      <c r="C1180" t="s">
        <v>41</v>
      </c>
      <c r="D1180" t="s">
        <v>3</v>
      </c>
      <c r="E1180" t="s">
        <v>80</v>
      </c>
      <c r="F1180" t="s">
        <v>81</v>
      </c>
      <c r="G1180" t="s">
        <v>82</v>
      </c>
      <c r="H1180" t="s">
        <v>83</v>
      </c>
      <c r="I1180" t="str">
        <f>"Trad IRN"</f>
        <v>Trad IRN</v>
      </c>
      <c r="J1180" t="s">
        <v>43</v>
      </c>
      <c r="K1180" t="s">
        <v>44</v>
      </c>
      <c r="L1180" t="s">
        <v>45</v>
      </c>
      <c r="M1180" t="s">
        <v>46</v>
      </c>
      <c r="N1180" t="str">
        <f t="shared" si="114"/>
        <v>08/18/2022</v>
      </c>
      <c r="O1180" t="str">
        <f t="shared" si="112"/>
        <v>12/31/2500</v>
      </c>
      <c r="P1180">
        <v>1</v>
      </c>
      <c r="Q1180">
        <v>1</v>
      </c>
      <c r="S1180">
        <v>0</v>
      </c>
      <c r="T1180">
        <v>1</v>
      </c>
      <c r="U1180">
        <v>0</v>
      </c>
      <c r="V1180" t="str">
        <f>"Trad IRN"</f>
        <v>Trad IRN</v>
      </c>
      <c r="W1180">
        <v>100</v>
      </c>
      <c r="X1180" t="s">
        <v>47</v>
      </c>
      <c r="Z1180" t="s">
        <v>47</v>
      </c>
      <c r="AB1180" t="str">
        <f>"01"</f>
        <v>01</v>
      </c>
      <c r="AC1180" t="s">
        <v>48</v>
      </c>
      <c r="AD1180" t="s">
        <v>49</v>
      </c>
      <c r="AE1180" t="s">
        <v>55</v>
      </c>
      <c r="AF1180">
        <v>0</v>
      </c>
      <c r="AG1180" t="s">
        <v>56</v>
      </c>
      <c r="AH1180" t="str">
        <f>"Trad IRN"</f>
        <v>Trad IRN</v>
      </c>
      <c r="AI1180" t="str">
        <f>"Bldg IRN"</f>
        <v>Bldg IRN</v>
      </c>
      <c r="AJ1180" t="s">
        <v>48</v>
      </c>
      <c r="AK1180" t="s">
        <v>48</v>
      </c>
      <c r="AL1180" t="s">
        <v>53</v>
      </c>
      <c r="AM1180">
        <v>1113.0999999999999</v>
      </c>
      <c r="AN1180">
        <v>1113.0999999999999</v>
      </c>
      <c r="AO1180">
        <v>15</v>
      </c>
    </row>
    <row r="1181" spans="1:41" x14ac:dyDescent="0.3">
      <c r="A1181" t="str">
        <f>"Trad IRN"</f>
        <v>Trad IRN</v>
      </c>
      <c r="B1181" t="str">
        <f>"Bldg IRN"</f>
        <v>Bldg IRN</v>
      </c>
      <c r="C1181" t="s">
        <v>41</v>
      </c>
      <c r="D1181" t="s">
        <v>3</v>
      </c>
      <c r="E1181" t="s">
        <v>80</v>
      </c>
      <c r="F1181" t="s">
        <v>81</v>
      </c>
      <c r="G1181" t="s">
        <v>82</v>
      </c>
      <c r="H1181" t="s">
        <v>83</v>
      </c>
      <c r="I1181" t="str">
        <f>"Trad IRN"</f>
        <v>Trad IRN</v>
      </c>
      <c r="J1181" t="s">
        <v>43</v>
      </c>
      <c r="K1181" t="s">
        <v>44</v>
      </c>
      <c r="L1181" t="s">
        <v>45</v>
      </c>
      <c r="M1181" t="s">
        <v>46</v>
      </c>
      <c r="N1181" t="str">
        <f t="shared" si="114"/>
        <v>08/18/2022</v>
      </c>
      <c r="O1181" t="str">
        <f t="shared" si="112"/>
        <v>12/31/2500</v>
      </c>
      <c r="P1181">
        <v>1</v>
      </c>
      <c r="Q1181">
        <v>1</v>
      </c>
      <c r="S1181">
        <v>0</v>
      </c>
      <c r="T1181">
        <v>1</v>
      </c>
      <c r="U1181">
        <v>0</v>
      </c>
      <c r="V1181" t="str">
        <f>"Trad IRN"</f>
        <v>Trad IRN</v>
      </c>
      <c r="W1181">
        <v>100</v>
      </c>
      <c r="X1181" t="s">
        <v>47</v>
      </c>
      <c r="Z1181" t="s">
        <v>47</v>
      </c>
      <c r="AB1181" t="s">
        <v>57</v>
      </c>
      <c r="AC1181" t="s">
        <v>48</v>
      </c>
      <c r="AD1181" t="s">
        <v>49</v>
      </c>
      <c r="AE1181" t="s">
        <v>55</v>
      </c>
      <c r="AF1181">
        <v>0</v>
      </c>
      <c r="AG1181" t="s">
        <v>56</v>
      </c>
      <c r="AH1181" t="str">
        <f>"Trad IRN"</f>
        <v>Trad IRN</v>
      </c>
      <c r="AI1181" t="str">
        <f>"Bldg IRN"</f>
        <v>Bldg IRN</v>
      </c>
      <c r="AJ1181" t="s">
        <v>48</v>
      </c>
      <c r="AK1181" t="s">
        <v>48</v>
      </c>
      <c r="AL1181" t="s">
        <v>53</v>
      </c>
      <c r="AM1181">
        <v>1113.0999999999999</v>
      </c>
      <c r="AN1181">
        <v>1113.0999999999999</v>
      </c>
      <c r="AO1181">
        <v>15</v>
      </c>
    </row>
    <row r="1182" spans="1:41" x14ac:dyDescent="0.3">
      <c r="A1182" t="str">
        <f>"Trad IRN"</f>
        <v>Trad IRN</v>
      </c>
      <c r="B1182" t="str">
        <f>"Bldg IRN"</f>
        <v>Bldg IRN</v>
      </c>
      <c r="C1182" t="s">
        <v>41</v>
      </c>
      <c r="D1182" t="s">
        <v>3</v>
      </c>
      <c r="E1182" t="s">
        <v>80</v>
      </c>
      <c r="F1182" t="s">
        <v>81</v>
      </c>
      <c r="G1182" t="s">
        <v>82</v>
      </c>
      <c r="H1182" t="s">
        <v>83</v>
      </c>
      <c r="I1182" t="str">
        <f>"Trad IRN"</f>
        <v>Trad IRN</v>
      </c>
      <c r="J1182" t="s">
        <v>43</v>
      </c>
      <c r="K1182" t="s">
        <v>44</v>
      </c>
      <c r="L1182" t="s">
        <v>45</v>
      </c>
      <c r="M1182" t="s">
        <v>46</v>
      </c>
      <c r="N1182" t="str">
        <f t="shared" si="114"/>
        <v>08/18/2022</v>
      </c>
      <c r="O1182" t="str">
        <f t="shared" si="112"/>
        <v>12/31/2500</v>
      </c>
      <c r="P1182">
        <v>1</v>
      </c>
      <c r="Q1182">
        <v>1</v>
      </c>
      <c r="S1182">
        <v>0</v>
      </c>
      <c r="T1182">
        <v>1</v>
      </c>
      <c r="U1182">
        <v>0</v>
      </c>
      <c r="V1182" t="str">
        <f>"Trad IRN"</f>
        <v>Trad IRN</v>
      </c>
      <c r="W1182">
        <v>100</v>
      </c>
      <c r="X1182" t="s">
        <v>47</v>
      </c>
      <c r="Z1182" t="s">
        <v>47</v>
      </c>
      <c r="AB1182" t="s">
        <v>57</v>
      </c>
      <c r="AC1182" t="s">
        <v>48</v>
      </c>
      <c r="AD1182" t="s">
        <v>49</v>
      </c>
      <c r="AE1182" t="s">
        <v>50</v>
      </c>
      <c r="AF1182">
        <v>0</v>
      </c>
      <c r="AG1182" t="s">
        <v>56</v>
      </c>
      <c r="AH1182" t="str">
        <f>"Trad IRN"</f>
        <v>Trad IRN</v>
      </c>
      <c r="AI1182" t="str">
        <f>"Bldg IRN"</f>
        <v>Bldg IRN</v>
      </c>
      <c r="AJ1182" t="s">
        <v>48</v>
      </c>
      <c r="AK1182" t="s">
        <v>48</v>
      </c>
      <c r="AL1182" t="s">
        <v>53</v>
      </c>
      <c r="AM1182">
        <v>1113.0999999999999</v>
      </c>
      <c r="AN1182">
        <v>1113.0999999999999</v>
      </c>
      <c r="AO1182">
        <v>15</v>
      </c>
    </row>
    <row r="1183" spans="1:41" x14ac:dyDescent="0.3">
      <c r="A1183" t="str">
        <f>"Trad IRN"</f>
        <v>Trad IRN</v>
      </c>
      <c r="B1183" t="str">
        <f>"Bldg IRN"</f>
        <v>Bldg IRN</v>
      </c>
      <c r="C1183" t="s">
        <v>41</v>
      </c>
      <c r="D1183" t="s">
        <v>3</v>
      </c>
      <c r="E1183" t="s">
        <v>80</v>
      </c>
      <c r="F1183" t="s">
        <v>81</v>
      </c>
      <c r="G1183" t="s">
        <v>82</v>
      </c>
      <c r="H1183" t="s">
        <v>83</v>
      </c>
      <c r="I1183" t="str">
        <f>"Trad IRN"</f>
        <v>Trad IRN</v>
      </c>
      <c r="J1183" t="s">
        <v>43</v>
      </c>
      <c r="K1183" t="s">
        <v>44</v>
      </c>
      <c r="L1183" t="s">
        <v>45</v>
      </c>
      <c r="M1183" t="s">
        <v>46</v>
      </c>
      <c r="N1183" t="str">
        <f t="shared" si="114"/>
        <v>08/18/2022</v>
      </c>
      <c r="O1183" t="str">
        <f t="shared" si="112"/>
        <v>12/31/2500</v>
      </c>
      <c r="P1183">
        <v>1</v>
      </c>
      <c r="Q1183">
        <v>1</v>
      </c>
      <c r="S1183">
        <v>0</v>
      </c>
      <c r="T1183">
        <v>1</v>
      </c>
      <c r="U1183">
        <v>0</v>
      </c>
      <c r="V1183" t="str">
        <f>"Trad IRN"</f>
        <v>Trad IRN</v>
      </c>
      <c r="W1183">
        <v>100</v>
      </c>
      <c r="X1183" t="s">
        <v>47</v>
      </c>
      <c r="Z1183" t="s">
        <v>47</v>
      </c>
      <c r="AB1183" t="s">
        <v>57</v>
      </c>
      <c r="AC1183" t="s">
        <v>48</v>
      </c>
      <c r="AD1183" t="s">
        <v>49</v>
      </c>
      <c r="AE1183" t="s">
        <v>50</v>
      </c>
      <c r="AF1183">
        <v>0</v>
      </c>
      <c r="AG1183" t="s">
        <v>56</v>
      </c>
      <c r="AH1183" t="str">
        <f>"Trad IRN"</f>
        <v>Trad IRN</v>
      </c>
      <c r="AI1183" t="str">
        <f>"Bldg IRN"</f>
        <v>Bldg IRN</v>
      </c>
      <c r="AJ1183" t="s">
        <v>48</v>
      </c>
      <c r="AK1183" t="s">
        <v>48</v>
      </c>
      <c r="AL1183" t="s">
        <v>53</v>
      </c>
      <c r="AM1183">
        <v>1113.0999999999999</v>
      </c>
      <c r="AN1183">
        <v>1113.0999999999999</v>
      </c>
      <c r="AO1183">
        <v>15</v>
      </c>
    </row>
    <row r="1184" spans="1:41" x14ac:dyDescent="0.3">
      <c r="A1184" t="str">
        <f>"Trad IRN"</f>
        <v>Trad IRN</v>
      </c>
      <c r="B1184" t="str">
        <f>"Bldg IRN"</f>
        <v>Bldg IRN</v>
      </c>
      <c r="C1184" t="s">
        <v>41</v>
      </c>
      <c r="D1184" t="s">
        <v>3</v>
      </c>
      <c r="E1184" t="s">
        <v>80</v>
      </c>
      <c r="F1184" t="s">
        <v>81</v>
      </c>
      <c r="G1184" t="s">
        <v>82</v>
      </c>
      <c r="H1184" t="s">
        <v>83</v>
      </c>
      <c r="I1184" t="str">
        <f>"Trad IRN"</f>
        <v>Trad IRN</v>
      </c>
      <c r="J1184" t="s">
        <v>43</v>
      </c>
      <c r="K1184" t="s">
        <v>44</v>
      </c>
      <c r="L1184" t="s">
        <v>45</v>
      </c>
      <c r="M1184" t="s">
        <v>46</v>
      </c>
      <c r="N1184" t="str">
        <f t="shared" si="114"/>
        <v>08/18/2022</v>
      </c>
      <c r="O1184" t="str">
        <f t="shared" si="112"/>
        <v>12/31/2500</v>
      </c>
      <c r="P1184">
        <v>1</v>
      </c>
      <c r="Q1184">
        <v>1</v>
      </c>
      <c r="S1184">
        <v>1</v>
      </c>
      <c r="T1184">
        <v>1</v>
      </c>
      <c r="U1184">
        <v>0</v>
      </c>
      <c r="V1184" t="str">
        <f>"Trad IRN"</f>
        <v>Trad IRN</v>
      </c>
      <c r="W1184">
        <v>100</v>
      </c>
      <c r="X1184" t="s">
        <v>47</v>
      </c>
      <c r="Z1184" t="s">
        <v>47</v>
      </c>
      <c r="AB1184" t="str">
        <f>"05"</f>
        <v>05</v>
      </c>
      <c r="AC1184" t="s">
        <v>48</v>
      </c>
      <c r="AD1184" t="s">
        <v>49</v>
      </c>
      <c r="AE1184" t="s">
        <v>50</v>
      </c>
      <c r="AF1184">
        <v>0</v>
      </c>
      <c r="AG1184" t="s">
        <v>56</v>
      </c>
      <c r="AH1184" t="str">
        <f>"Trad IRN"</f>
        <v>Trad IRN</v>
      </c>
      <c r="AI1184" t="str">
        <f>"Bldg IRN"</f>
        <v>Bldg IRN</v>
      </c>
      <c r="AJ1184" t="s">
        <v>48</v>
      </c>
      <c r="AK1184" t="s">
        <v>48</v>
      </c>
      <c r="AL1184" t="s">
        <v>53</v>
      </c>
      <c r="AM1184">
        <v>1113.0999999999999</v>
      </c>
      <c r="AN1184">
        <v>1113.0999999999999</v>
      </c>
      <c r="AO1184">
        <v>15</v>
      </c>
    </row>
    <row r="1185" spans="1:41" x14ac:dyDescent="0.3">
      <c r="A1185" t="str">
        <f>"Trad IRN"</f>
        <v>Trad IRN</v>
      </c>
      <c r="B1185" t="str">
        <f>"Bldg IRN"</f>
        <v>Bldg IRN</v>
      </c>
      <c r="C1185" t="s">
        <v>41</v>
      </c>
      <c r="D1185" t="s">
        <v>3</v>
      </c>
      <c r="E1185" t="s">
        <v>80</v>
      </c>
      <c r="F1185" t="s">
        <v>81</v>
      </c>
      <c r="G1185" t="s">
        <v>82</v>
      </c>
      <c r="H1185" t="s">
        <v>83</v>
      </c>
      <c r="I1185" t="str">
        <f>"Trad IRN"</f>
        <v>Trad IRN</v>
      </c>
      <c r="J1185" t="s">
        <v>43</v>
      </c>
      <c r="K1185" t="s">
        <v>44</v>
      </c>
      <c r="L1185" t="s">
        <v>45</v>
      </c>
      <c r="M1185" t="s">
        <v>46</v>
      </c>
      <c r="N1185" t="str">
        <f t="shared" si="114"/>
        <v>08/18/2022</v>
      </c>
      <c r="O1185" t="str">
        <f t="shared" si="112"/>
        <v>12/31/2500</v>
      </c>
      <c r="P1185">
        <v>1</v>
      </c>
      <c r="Q1185">
        <v>1</v>
      </c>
      <c r="S1185">
        <v>0</v>
      </c>
      <c r="T1185">
        <v>1</v>
      </c>
      <c r="U1185">
        <v>0</v>
      </c>
      <c r="V1185" t="str">
        <f>"Trad IRN"</f>
        <v>Trad IRN</v>
      </c>
      <c r="W1185">
        <v>100</v>
      </c>
      <c r="X1185" t="s">
        <v>47</v>
      </c>
      <c r="Z1185" t="s">
        <v>47</v>
      </c>
      <c r="AB1185" t="s">
        <v>57</v>
      </c>
      <c r="AC1185" t="s">
        <v>48</v>
      </c>
      <c r="AD1185" t="s">
        <v>49</v>
      </c>
      <c r="AE1185" t="s">
        <v>50</v>
      </c>
      <c r="AF1185">
        <v>0</v>
      </c>
      <c r="AG1185" t="s">
        <v>56</v>
      </c>
      <c r="AH1185" t="str">
        <f>"Trad IRN"</f>
        <v>Trad IRN</v>
      </c>
      <c r="AI1185" t="str">
        <f>"Bldg IRN"</f>
        <v>Bldg IRN</v>
      </c>
      <c r="AJ1185" t="s">
        <v>48</v>
      </c>
      <c r="AK1185" t="s">
        <v>48</v>
      </c>
      <c r="AL1185" t="s">
        <v>53</v>
      </c>
      <c r="AM1185">
        <v>1113.0999999999999</v>
      </c>
      <c r="AN1185">
        <v>1113.0999999999999</v>
      </c>
      <c r="AO1185">
        <v>15</v>
      </c>
    </row>
    <row r="1186" spans="1:41" x14ac:dyDescent="0.3">
      <c r="A1186" t="str">
        <f>"Trad IRN"</f>
        <v>Trad IRN</v>
      </c>
      <c r="B1186" t="str">
        <f>"Bldg IRN"</f>
        <v>Bldg IRN</v>
      </c>
      <c r="C1186" t="s">
        <v>41</v>
      </c>
      <c r="D1186" t="s">
        <v>3</v>
      </c>
      <c r="E1186" t="s">
        <v>80</v>
      </c>
      <c r="F1186" t="s">
        <v>81</v>
      </c>
      <c r="G1186" t="s">
        <v>82</v>
      </c>
      <c r="H1186" t="s">
        <v>83</v>
      </c>
      <c r="I1186" t="str">
        <f>"Trad IRN"</f>
        <v>Trad IRN</v>
      </c>
      <c r="J1186" t="s">
        <v>43</v>
      </c>
      <c r="K1186" t="s">
        <v>44</v>
      </c>
      <c r="L1186" t="s">
        <v>45</v>
      </c>
      <c r="M1186" t="s">
        <v>46</v>
      </c>
      <c r="N1186" t="str">
        <f t="shared" si="114"/>
        <v>08/18/2022</v>
      </c>
      <c r="O1186" t="str">
        <f t="shared" si="112"/>
        <v>12/31/2500</v>
      </c>
      <c r="P1186">
        <v>1</v>
      </c>
      <c r="Q1186">
        <v>1</v>
      </c>
      <c r="R1186">
        <v>1</v>
      </c>
      <c r="S1186">
        <v>0</v>
      </c>
      <c r="T1186">
        <v>1</v>
      </c>
      <c r="U1186">
        <v>0</v>
      </c>
      <c r="V1186" t="str">
        <f>"Trad IRN"</f>
        <v>Trad IRN</v>
      </c>
      <c r="W1186">
        <v>100</v>
      </c>
      <c r="X1186" t="s">
        <v>47</v>
      </c>
      <c r="Z1186" t="s">
        <v>47</v>
      </c>
      <c r="AB1186" t="str">
        <f>"05"</f>
        <v>05</v>
      </c>
      <c r="AC1186" t="str">
        <f>"09"</f>
        <v>09</v>
      </c>
      <c r="AD1186" t="str">
        <f>"2"</f>
        <v>2</v>
      </c>
      <c r="AE1186" t="s">
        <v>55</v>
      </c>
      <c r="AF1186">
        <v>0</v>
      </c>
      <c r="AG1186" t="s">
        <v>56</v>
      </c>
      <c r="AH1186" t="str">
        <f>"Trad IRN"</f>
        <v>Trad IRN</v>
      </c>
      <c r="AI1186" t="str">
        <f>"Bldg IRN"</f>
        <v>Bldg IRN</v>
      </c>
      <c r="AJ1186" t="s">
        <v>48</v>
      </c>
      <c r="AK1186" t="s">
        <v>48</v>
      </c>
      <c r="AL1186" t="s">
        <v>53</v>
      </c>
      <c r="AM1186">
        <v>1113.0999999999999</v>
      </c>
      <c r="AN1186">
        <v>1113.0999999999999</v>
      </c>
      <c r="AO1186">
        <v>15</v>
      </c>
    </row>
    <row r="1187" spans="1:41" x14ac:dyDescent="0.3">
      <c r="A1187" t="str">
        <f>"Trad IRN"</f>
        <v>Trad IRN</v>
      </c>
      <c r="B1187" t="str">
        <f>"Bldg IRN"</f>
        <v>Bldg IRN</v>
      </c>
      <c r="C1187" t="s">
        <v>41</v>
      </c>
      <c r="D1187" t="s">
        <v>3</v>
      </c>
      <c r="E1187" t="s">
        <v>80</v>
      </c>
      <c r="F1187" t="s">
        <v>81</v>
      </c>
      <c r="G1187" t="s">
        <v>82</v>
      </c>
      <c r="H1187" t="s">
        <v>83</v>
      </c>
      <c r="I1187" t="str">
        <f>"Trad IRN"</f>
        <v>Trad IRN</v>
      </c>
      <c r="J1187" t="s">
        <v>43</v>
      </c>
      <c r="K1187" t="s">
        <v>44</v>
      </c>
      <c r="L1187" t="s">
        <v>45</v>
      </c>
      <c r="M1187" t="s">
        <v>46</v>
      </c>
      <c r="N1187" t="str">
        <f t="shared" si="114"/>
        <v>08/18/2022</v>
      </c>
      <c r="O1187" t="str">
        <f t="shared" si="112"/>
        <v>12/31/2500</v>
      </c>
      <c r="P1187">
        <v>1</v>
      </c>
      <c r="Q1187">
        <v>1</v>
      </c>
      <c r="S1187">
        <v>0</v>
      </c>
      <c r="T1187">
        <v>1</v>
      </c>
      <c r="U1187">
        <v>0</v>
      </c>
      <c r="V1187" t="str">
        <f>"Trad IRN"</f>
        <v>Trad IRN</v>
      </c>
      <c r="W1187">
        <v>100</v>
      </c>
      <c r="X1187" t="s">
        <v>47</v>
      </c>
      <c r="Z1187" t="s">
        <v>47</v>
      </c>
      <c r="AB1187" t="str">
        <f>"04"</f>
        <v>04</v>
      </c>
      <c r="AC1187" t="s">
        <v>48</v>
      </c>
      <c r="AD1187" t="s">
        <v>49</v>
      </c>
      <c r="AE1187" t="s">
        <v>50</v>
      </c>
      <c r="AF1187">
        <v>0</v>
      </c>
      <c r="AG1187" t="s">
        <v>56</v>
      </c>
      <c r="AH1187" t="str">
        <f>"Trad IRN"</f>
        <v>Trad IRN</v>
      </c>
      <c r="AI1187" t="str">
        <f>"Bldg IRN"</f>
        <v>Bldg IRN</v>
      </c>
      <c r="AJ1187" t="s">
        <v>48</v>
      </c>
      <c r="AK1187" t="s">
        <v>48</v>
      </c>
      <c r="AL1187" t="s">
        <v>53</v>
      </c>
      <c r="AM1187">
        <v>1113.0999999999999</v>
      </c>
      <c r="AN1187">
        <v>1113.0999999999999</v>
      </c>
      <c r="AO1187">
        <v>15</v>
      </c>
    </row>
    <row r="1188" spans="1:41" x14ac:dyDescent="0.3">
      <c r="A1188" t="str">
        <f>"Trad IRN"</f>
        <v>Trad IRN</v>
      </c>
      <c r="B1188" t="str">
        <f>"Bldg IRN"</f>
        <v>Bldg IRN</v>
      </c>
      <c r="C1188" t="s">
        <v>41</v>
      </c>
      <c r="D1188" t="s">
        <v>3</v>
      </c>
      <c r="E1188" t="s">
        <v>80</v>
      </c>
      <c r="F1188" t="s">
        <v>81</v>
      </c>
      <c r="G1188" t="s">
        <v>82</v>
      </c>
      <c r="H1188" t="s">
        <v>83</v>
      </c>
      <c r="I1188" t="str">
        <f>"Trad IRN"</f>
        <v>Trad IRN</v>
      </c>
      <c r="J1188" t="s">
        <v>43</v>
      </c>
      <c r="K1188" t="s">
        <v>44</v>
      </c>
      <c r="L1188" t="s">
        <v>45</v>
      </c>
      <c r="M1188" t="s">
        <v>46</v>
      </c>
      <c r="N1188" t="str">
        <f t="shared" si="114"/>
        <v>08/18/2022</v>
      </c>
      <c r="O1188" t="str">
        <f t="shared" si="112"/>
        <v>12/31/2500</v>
      </c>
      <c r="P1188">
        <v>1</v>
      </c>
      <c r="Q1188">
        <v>1</v>
      </c>
      <c r="S1188">
        <v>0</v>
      </c>
      <c r="T1188">
        <v>1</v>
      </c>
      <c r="U1188">
        <v>0</v>
      </c>
      <c r="V1188" t="str">
        <f>"Trad IRN"</f>
        <v>Trad IRN</v>
      </c>
      <c r="W1188">
        <v>100</v>
      </c>
      <c r="X1188" t="s">
        <v>47</v>
      </c>
      <c r="Z1188" t="s">
        <v>47</v>
      </c>
      <c r="AB1188" t="str">
        <f>"01"</f>
        <v>01</v>
      </c>
      <c r="AC1188" t="s">
        <v>48</v>
      </c>
      <c r="AD1188" t="s">
        <v>49</v>
      </c>
      <c r="AE1188" t="s">
        <v>50</v>
      </c>
      <c r="AF1188">
        <v>0</v>
      </c>
      <c r="AG1188" t="s">
        <v>56</v>
      </c>
      <c r="AH1188" t="str">
        <f>"Trad IRN"</f>
        <v>Trad IRN</v>
      </c>
      <c r="AI1188" t="str">
        <f>"Bldg IRN"</f>
        <v>Bldg IRN</v>
      </c>
      <c r="AJ1188" t="s">
        <v>48</v>
      </c>
      <c r="AK1188" t="s">
        <v>48</v>
      </c>
      <c r="AL1188" t="s">
        <v>53</v>
      </c>
      <c r="AM1188">
        <v>1113.0999999999999</v>
      </c>
      <c r="AN1188">
        <v>1113.0999999999999</v>
      </c>
      <c r="AO1188">
        <v>15</v>
      </c>
    </row>
    <row r="1189" spans="1:41" x14ac:dyDescent="0.3">
      <c r="A1189" t="str">
        <f>"Trad IRN"</f>
        <v>Trad IRN</v>
      </c>
      <c r="B1189" t="str">
        <f>"Bldg IRN"</f>
        <v>Bldg IRN</v>
      </c>
      <c r="C1189" t="s">
        <v>41</v>
      </c>
      <c r="D1189" t="s">
        <v>3</v>
      </c>
      <c r="E1189" t="s">
        <v>80</v>
      </c>
      <c r="F1189" t="s">
        <v>81</v>
      </c>
      <c r="G1189" t="s">
        <v>82</v>
      </c>
      <c r="H1189" t="s">
        <v>83</v>
      </c>
      <c r="I1189" t="str">
        <f>"Trad IRN"</f>
        <v>Trad IRN</v>
      </c>
      <c r="J1189" t="s">
        <v>43</v>
      </c>
      <c r="K1189" t="s">
        <v>44</v>
      </c>
      <c r="L1189" t="s">
        <v>45</v>
      </c>
      <c r="M1189" t="s">
        <v>46</v>
      </c>
      <c r="N1189" t="str">
        <f t="shared" si="114"/>
        <v>08/18/2022</v>
      </c>
      <c r="O1189" t="str">
        <f t="shared" si="112"/>
        <v>12/31/2500</v>
      </c>
      <c r="P1189">
        <v>1</v>
      </c>
      <c r="Q1189">
        <v>1</v>
      </c>
      <c r="R1189">
        <v>1</v>
      </c>
      <c r="S1189">
        <v>0</v>
      </c>
      <c r="T1189">
        <v>1</v>
      </c>
      <c r="U1189">
        <v>0</v>
      </c>
      <c r="V1189" t="str">
        <f>"Trad IRN"</f>
        <v>Trad IRN</v>
      </c>
      <c r="W1189">
        <v>100</v>
      </c>
      <c r="X1189" t="s">
        <v>47</v>
      </c>
      <c r="Z1189" t="s">
        <v>47</v>
      </c>
      <c r="AB1189" t="str">
        <f>"01"</f>
        <v>01</v>
      </c>
      <c r="AC1189" t="str">
        <f>"01"</f>
        <v>01</v>
      </c>
      <c r="AD1189" t="str">
        <f>"5"</f>
        <v>5</v>
      </c>
      <c r="AE1189" t="s">
        <v>50</v>
      </c>
      <c r="AF1189">
        <v>0</v>
      </c>
      <c r="AG1189" t="s">
        <v>56</v>
      </c>
      <c r="AH1189" t="str">
        <f>"Trad IRN"</f>
        <v>Trad IRN</v>
      </c>
      <c r="AI1189" t="str">
        <f>"Bldg IRN"</f>
        <v>Bldg IRN</v>
      </c>
      <c r="AJ1189" t="s">
        <v>48</v>
      </c>
      <c r="AK1189" t="s">
        <v>48</v>
      </c>
      <c r="AL1189" t="s">
        <v>53</v>
      </c>
      <c r="AM1189">
        <v>1113.0999999999999</v>
      </c>
      <c r="AN1189">
        <v>1113.0999999999999</v>
      </c>
      <c r="AO1189">
        <v>15</v>
      </c>
    </row>
    <row r="1190" spans="1:41" x14ac:dyDescent="0.3">
      <c r="A1190" t="str">
        <f>"Trad IRN"</f>
        <v>Trad IRN</v>
      </c>
      <c r="B1190" t="str">
        <f>"Bldg IRN"</f>
        <v>Bldg IRN</v>
      </c>
      <c r="C1190" t="s">
        <v>41</v>
      </c>
      <c r="D1190" t="s">
        <v>3</v>
      </c>
      <c r="E1190" t="s">
        <v>80</v>
      </c>
      <c r="F1190" t="s">
        <v>81</v>
      </c>
      <c r="G1190" t="s">
        <v>82</v>
      </c>
      <c r="H1190" t="s">
        <v>83</v>
      </c>
      <c r="I1190" t="str">
        <f>"Trad IRN"</f>
        <v>Trad IRN</v>
      </c>
      <c r="J1190" t="s">
        <v>43</v>
      </c>
      <c r="K1190" t="s">
        <v>44</v>
      </c>
      <c r="L1190" t="s">
        <v>45</v>
      </c>
      <c r="M1190" t="s">
        <v>46</v>
      </c>
      <c r="N1190" t="str">
        <f>"01/23/2023"</f>
        <v>01/23/2023</v>
      </c>
      <c r="O1190" t="str">
        <f t="shared" si="112"/>
        <v>12/31/2500</v>
      </c>
      <c r="P1190">
        <v>0.46141399999999999</v>
      </c>
      <c r="Q1190">
        <v>0.46141399999999999</v>
      </c>
      <c r="R1190">
        <v>0.46141399999999999</v>
      </c>
      <c r="S1190">
        <v>0</v>
      </c>
      <c r="T1190">
        <v>0.46141399999999999</v>
      </c>
      <c r="U1190">
        <v>0</v>
      </c>
      <c r="V1190" t="str">
        <f>"Trad IRN"</f>
        <v>Trad IRN</v>
      </c>
      <c r="W1190">
        <v>100</v>
      </c>
      <c r="X1190" t="s">
        <v>47</v>
      </c>
      <c r="Z1190" t="s">
        <v>47</v>
      </c>
      <c r="AB1190" t="s">
        <v>57</v>
      </c>
      <c r="AC1190" t="str">
        <f>"15"</f>
        <v>15</v>
      </c>
      <c r="AD1190" t="str">
        <f>"2"</f>
        <v>2</v>
      </c>
      <c r="AE1190" t="s">
        <v>55</v>
      </c>
      <c r="AF1190">
        <v>0</v>
      </c>
      <c r="AG1190" t="s">
        <v>56</v>
      </c>
      <c r="AH1190" t="str">
        <f>"Trad IRN"</f>
        <v>Trad IRN</v>
      </c>
      <c r="AI1190" t="str">
        <f>"Bldg IRN"</f>
        <v>Bldg IRN</v>
      </c>
      <c r="AJ1190" t="s">
        <v>48</v>
      </c>
      <c r="AK1190" t="s">
        <v>48</v>
      </c>
      <c r="AL1190" t="s">
        <v>53</v>
      </c>
      <c r="AM1190">
        <v>513.6</v>
      </c>
      <c r="AN1190">
        <v>1113.0999999999999</v>
      </c>
      <c r="AO1190">
        <v>15</v>
      </c>
    </row>
    <row r="1191" spans="1:41" x14ac:dyDescent="0.3">
      <c r="A1191" t="str">
        <f>"Trad IRN"</f>
        <v>Trad IRN</v>
      </c>
      <c r="B1191" t="str">
        <f>"Bldg IRN"</f>
        <v>Bldg IRN</v>
      </c>
      <c r="C1191" t="s">
        <v>41</v>
      </c>
      <c r="D1191" t="s">
        <v>3</v>
      </c>
      <c r="E1191" t="s">
        <v>80</v>
      </c>
      <c r="F1191" t="s">
        <v>81</v>
      </c>
      <c r="G1191" t="s">
        <v>82</v>
      </c>
      <c r="H1191" t="s">
        <v>83</v>
      </c>
      <c r="I1191" t="str">
        <f>"Trad IRN"</f>
        <v>Trad IRN</v>
      </c>
      <c r="J1191" t="s">
        <v>43</v>
      </c>
      <c r="K1191" t="s">
        <v>44</v>
      </c>
      <c r="L1191" t="s">
        <v>45</v>
      </c>
      <c r="M1191" t="s">
        <v>46</v>
      </c>
      <c r="N1191" t="str">
        <f>"08/22/2022"</f>
        <v>08/22/2022</v>
      </c>
      <c r="O1191" t="str">
        <f>"11/15/2022"</f>
        <v>11/15/2022</v>
      </c>
      <c r="P1191">
        <v>0.32518200000000003</v>
      </c>
      <c r="Q1191">
        <v>0.32518200000000003</v>
      </c>
      <c r="S1191">
        <v>0</v>
      </c>
      <c r="T1191">
        <v>0.32518200000000003</v>
      </c>
      <c r="U1191">
        <v>0</v>
      </c>
      <c r="V1191" t="str">
        <f>"Trad IRN"</f>
        <v>Trad IRN</v>
      </c>
      <c r="W1191">
        <v>100</v>
      </c>
      <c r="X1191" t="s">
        <v>47</v>
      </c>
      <c r="Z1191" t="s">
        <v>47</v>
      </c>
      <c r="AB1191" t="s">
        <v>57</v>
      </c>
      <c r="AC1191" t="s">
        <v>48</v>
      </c>
      <c r="AD1191" t="s">
        <v>49</v>
      </c>
      <c r="AE1191" t="s">
        <v>50</v>
      </c>
      <c r="AF1191">
        <v>0</v>
      </c>
      <c r="AG1191" t="s">
        <v>56</v>
      </c>
      <c r="AH1191" t="str">
        <f>"Trad IRN"</f>
        <v>Trad IRN</v>
      </c>
      <c r="AI1191" t="str">
        <f>"Bldg IRN"</f>
        <v>Bldg IRN</v>
      </c>
      <c r="AJ1191" t="s">
        <v>48</v>
      </c>
      <c r="AK1191" t="s">
        <v>48</v>
      </c>
      <c r="AL1191" t="s">
        <v>53</v>
      </c>
      <c r="AM1191">
        <v>361.96</v>
      </c>
      <c r="AN1191">
        <v>1113.0999999999999</v>
      </c>
      <c r="AO1191">
        <v>15</v>
      </c>
    </row>
    <row r="1192" spans="1:41" x14ac:dyDescent="0.3">
      <c r="A1192" t="str">
        <f>"Trad IRN"</f>
        <v>Trad IRN</v>
      </c>
      <c r="B1192" t="str">
        <f>"Bldg IRN"</f>
        <v>Bldg IRN</v>
      </c>
      <c r="C1192" t="s">
        <v>41</v>
      </c>
      <c r="D1192" t="s">
        <v>3</v>
      </c>
      <c r="E1192" t="s">
        <v>80</v>
      </c>
      <c r="F1192" t="s">
        <v>81</v>
      </c>
      <c r="G1192" t="s">
        <v>82</v>
      </c>
      <c r="H1192" t="s">
        <v>83</v>
      </c>
      <c r="I1192" t="str">
        <f>"Trad IRN"</f>
        <v>Trad IRN</v>
      </c>
      <c r="J1192" t="s">
        <v>43</v>
      </c>
      <c r="K1192" t="s">
        <v>44</v>
      </c>
      <c r="L1192" t="s">
        <v>45</v>
      </c>
      <c r="M1192" t="s">
        <v>46</v>
      </c>
      <c r="N1192" t="str">
        <f>"11/16/2022"</f>
        <v>11/16/2022</v>
      </c>
      <c r="O1192" t="str">
        <f>"01/22/2023"</f>
        <v>01/22/2023</v>
      </c>
      <c r="P1192">
        <v>0.20186899999999999</v>
      </c>
      <c r="Q1192">
        <v>0.20186899999999999</v>
      </c>
      <c r="R1192">
        <v>0.115354</v>
      </c>
      <c r="S1192">
        <v>0</v>
      </c>
      <c r="T1192">
        <v>0.20186899999999999</v>
      </c>
      <c r="U1192">
        <v>0</v>
      </c>
      <c r="V1192" t="str">
        <f>"Trad IRN"</f>
        <v>Trad IRN</v>
      </c>
      <c r="W1192">
        <v>100</v>
      </c>
      <c r="X1192" t="s">
        <v>47</v>
      </c>
      <c r="Z1192" t="s">
        <v>47</v>
      </c>
      <c r="AB1192" t="s">
        <v>57</v>
      </c>
      <c r="AC1192" t="str">
        <f>"15"</f>
        <v>15</v>
      </c>
      <c r="AD1192" t="str">
        <f>"2"</f>
        <v>2</v>
      </c>
      <c r="AE1192" t="s">
        <v>50</v>
      </c>
      <c r="AF1192">
        <v>0</v>
      </c>
      <c r="AG1192" t="s">
        <v>56</v>
      </c>
      <c r="AH1192" t="str">
        <f>"Trad IRN"</f>
        <v>Trad IRN</v>
      </c>
      <c r="AI1192" t="str">
        <f>"Bldg IRN"</f>
        <v>Bldg IRN</v>
      </c>
      <c r="AJ1192" t="s">
        <v>48</v>
      </c>
      <c r="AK1192" t="s">
        <v>48</v>
      </c>
      <c r="AL1192" t="s">
        <v>53</v>
      </c>
      <c r="AM1192">
        <v>224.7</v>
      </c>
      <c r="AN1192">
        <v>1113.0999999999999</v>
      </c>
      <c r="AO1192">
        <v>15</v>
      </c>
    </row>
    <row r="1193" spans="1:41" x14ac:dyDescent="0.3">
      <c r="A1193" t="str">
        <f>"Trad IRN"</f>
        <v>Trad IRN</v>
      </c>
      <c r="B1193" t="str">
        <f>"Bldg IRN"</f>
        <v>Bldg IRN</v>
      </c>
      <c r="C1193" t="s">
        <v>41</v>
      </c>
      <c r="D1193" t="s">
        <v>3</v>
      </c>
      <c r="E1193" t="s">
        <v>80</v>
      </c>
      <c r="F1193" t="s">
        <v>81</v>
      </c>
      <c r="G1193" t="s">
        <v>82</v>
      </c>
      <c r="H1193" t="s">
        <v>83</v>
      </c>
      <c r="I1193" t="str">
        <f>"Trad IRN"</f>
        <v>Trad IRN</v>
      </c>
      <c r="J1193" t="s">
        <v>43</v>
      </c>
      <c r="K1193" t="s">
        <v>44</v>
      </c>
      <c r="L1193" t="s">
        <v>45</v>
      </c>
      <c r="M1193" t="s">
        <v>46</v>
      </c>
      <c r="N1193" t="str">
        <f>"08/18/2022"</f>
        <v>08/18/2022</v>
      </c>
      <c r="O1193" t="str">
        <f>"12/31/2500"</f>
        <v>12/31/2500</v>
      </c>
      <c r="P1193">
        <v>1</v>
      </c>
      <c r="Q1193">
        <v>1</v>
      </c>
      <c r="S1193">
        <v>0</v>
      </c>
      <c r="T1193">
        <v>1</v>
      </c>
      <c r="U1193">
        <v>0</v>
      </c>
      <c r="V1193" t="str">
        <f>"Trad IRN"</f>
        <v>Trad IRN</v>
      </c>
      <c r="W1193">
        <v>100</v>
      </c>
      <c r="X1193" t="s">
        <v>47</v>
      </c>
      <c r="Z1193" t="s">
        <v>47</v>
      </c>
      <c r="AB1193" t="str">
        <f>"03"</f>
        <v>03</v>
      </c>
      <c r="AC1193" t="s">
        <v>48</v>
      </c>
      <c r="AD1193" t="s">
        <v>49</v>
      </c>
      <c r="AE1193" t="s">
        <v>50</v>
      </c>
      <c r="AF1193">
        <v>0</v>
      </c>
      <c r="AG1193" t="s">
        <v>56</v>
      </c>
      <c r="AH1193" t="str">
        <f>"Trad IRN"</f>
        <v>Trad IRN</v>
      </c>
      <c r="AI1193" t="str">
        <f>"Bldg IRN"</f>
        <v>Bldg IRN</v>
      </c>
      <c r="AJ1193" t="s">
        <v>48</v>
      </c>
      <c r="AK1193" t="s">
        <v>48</v>
      </c>
      <c r="AL1193" t="s">
        <v>53</v>
      </c>
      <c r="AM1193">
        <v>1113.0999999999999</v>
      </c>
      <c r="AN1193">
        <v>1113.0999999999999</v>
      </c>
      <c r="AO1193">
        <v>15</v>
      </c>
    </row>
    <row r="1194" spans="1:41" x14ac:dyDescent="0.3">
      <c r="A1194" t="str">
        <f>"Trad IRN"</f>
        <v>Trad IRN</v>
      </c>
      <c r="B1194" t="str">
        <f>"Bldg IRN"</f>
        <v>Bldg IRN</v>
      </c>
      <c r="C1194" t="s">
        <v>41</v>
      </c>
      <c r="D1194" t="s">
        <v>3</v>
      </c>
      <c r="E1194" t="s">
        <v>80</v>
      </c>
      <c r="F1194" t="s">
        <v>81</v>
      </c>
      <c r="G1194" t="s">
        <v>82</v>
      </c>
      <c r="H1194" t="s">
        <v>83</v>
      </c>
      <c r="I1194" t="str">
        <f>"Trad IRN"</f>
        <v>Trad IRN</v>
      </c>
      <c r="J1194" t="s">
        <v>43</v>
      </c>
      <c r="K1194" t="s">
        <v>44</v>
      </c>
      <c r="L1194" t="s">
        <v>45</v>
      </c>
      <c r="M1194" t="s">
        <v>46</v>
      </c>
      <c r="N1194" t="str">
        <f>"08/18/2022"</f>
        <v>08/18/2022</v>
      </c>
      <c r="O1194" t="str">
        <f>"12/31/2500"</f>
        <v>12/31/2500</v>
      </c>
      <c r="P1194">
        <v>1</v>
      </c>
      <c r="Q1194">
        <v>1</v>
      </c>
      <c r="S1194">
        <v>0</v>
      </c>
      <c r="T1194">
        <v>1</v>
      </c>
      <c r="U1194">
        <v>0</v>
      </c>
      <c r="V1194" t="str">
        <f>"Trad IRN"</f>
        <v>Trad IRN</v>
      </c>
      <c r="W1194">
        <v>100</v>
      </c>
      <c r="X1194" t="s">
        <v>47</v>
      </c>
      <c r="Z1194" t="s">
        <v>47</v>
      </c>
      <c r="AB1194" t="str">
        <f>"02"</f>
        <v>02</v>
      </c>
      <c r="AC1194" t="s">
        <v>48</v>
      </c>
      <c r="AD1194" t="s">
        <v>49</v>
      </c>
      <c r="AE1194" t="s">
        <v>55</v>
      </c>
      <c r="AF1194">
        <v>0</v>
      </c>
      <c r="AG1194" t="s">
        <v>56</v>
      </c>
      <c r="AH1194" t="str">
        <f>"Trad IRN"</f>
        <v>Trad IRN</v>
      </c>
      <c r="AI1194" t="str">
        <f>"Bldg IRN"</f>
        <v>Bldg IRN</v>
      </c>
      <c r="AJ1194" t="s">
        <v>48</v>
      </c>
      <c r="AK1194" t="s">
        <v>48</v>
      </c>
      <c r="AL1194" t="s">
        <v>53</v>
      </c>
      <c r="AM1194">
        <v>1113.0999999999999</v>
      </c>
      <c r="AN1194">
        <v>1113.0999999999999</v>
      </c>
      <c r="AO1194">
        <v>15</v>
      </c>
    </row>
    <row r="1195" spans="1:41" x14ac:dyDescent="0.3">
      <c r="A1195" t="str">
        <f>"Trad IRN"</f>
        <v>Trad IRN</v>
      </c>
      <c r="B1195" t="str">
        <f>"Bldg IRN"</f>
        <v>Bldg IRN</v>
      </c>
      <c r="C1195" t="s">
        <v>41</v>
      </c>
      <c r="D1195" t="s">
        <v>3</v>
      </c>
      <c r="E1195" t="s">
        <v>80</v>
      </c>
      <c r="F1195" t="s">
        <v>81</v>
      </c>
      <c r="G1195" t="s">
        <v>82</v>
      </c>
      <c r="H1195" t="s">
        <v>83</v>
      </c>
      <c r="I1195" t="str">
        <f>"Trad IRN"</f>
        <v>Trad IRN</v>
      </c>
      <c r="J1195" t="s">
        <v>43</v>
      </c>
      <c r="K1195" t="s">
        <v>44</v>
      </c>
      <c r="L1195" t="s">
        <v>45</v>
      </c>
      <c r="M1195" t="s">
        <v>46</v>
      </c>
      <c r="N1195" t="str">
        <f>"08/18/2022"</f>
        <v>08/18/2022</v>
      </c>
      <c r="O1195" t="str">
        <f>"12/31/2500"</f>
        <v>12/31/2500</v>
      </c>
      <c r="P1195">
        <v>1</v>
      </c>
      <c r="Q1195">
        <v>1</v>
      </c>
      <c r="S1195">
        <v>0</v>
      </c>
      <c r="T1195">
        <v>1</v>
      </c>
      <c r="U1195">
        <v>0</v>
      </c>
      <c r="V1195" t="str">
        <f>"Trad IRN"</f>
        <v>Trad IRN</v>
      </c>
      <c r="W1195">
        <v>100</v>
      </c>
      <c r="X1195" t="s">
        <v>47</v>
      </c>
      <c r="Z1195" t="s">
        <v>47</v>
      </c>
      <c r="AB1195" t="s">
        <v>57</v>
      </c>
      <c r="AC1195" t="s">
        <v>48</v>
      </c>
      <c r="AD1195" t="s">
        <v>49</v>
      </c>
      <c r="AE1195" t="s">
        <v>50</v>
      </c>
      <c r="AF1195">
        <v>0</v>
      </c>
      <c r="AG1195" t="s">
        <v>56</v>
      </c>
      <c r="AH1195" t="str">
        <f>"Trad IRN"</f>
        <v>Trad IRN</v>
      </c>
      <c r="AI1195" t="str">
        <f>"Bldg IRN"</f>
        <v>Bldg IRN</v>
      </c>
      <c r="AJ1195" t="s">
        <v>48</v>
      </c>
      <c r="AK1195" t="s">
        <v>48</v>
      </c>
      <c r="AL1195" t="s">
        <v>53</v>
      </c>
      <c r="AM1195">
        <v>1113.0999999999999</v>
      </c>
      <c r="AN1195">
        <v>1113.0999999999999</v>
      </c>
      <c r="AO1195">
        <v>15</v>
      </c>
    </row>
    <row r="1196" spans="1:41" x14ac:dyDescent="0.3">
      <c r="A1196" t="str">
        <f>"Trad IRN"</f>
        <v>Trad IRN</v>
      </c>
      <c r="B1196" t="str">
        <f>"Bldg IRN"</f>
        <v>Bldg IRN</v>
      </c>
      <c r="C1196" t="s">
        <v>41</v>
      </c>
      <c r="D1196" t="s">
        <v>3</v>
      </c>
      <c r="E1196" t="s">
        <v>80</v>
      </c>
      <c r="F1196" t="s">
        <v>81</v>
      </c>
      <c r="G1196" t="s">
        <v>82</v>
      </c>
      <c r="H1196" t="s">
        <v>83</v>
      </c>
      <c r="I1196" t="str">
        <f>"Trad IRN"</f>
        <v>Trad IRN</v>
      </c>
      <c r="J1196" t="s">
        <v>43</v>
      </c>
      <c r="K1196" t="s">
        <v>44</v>
      </c>
      <c r="L1196" t="s">
        <v>45</v>
      </c>
      <c r="M1196" t="s">
        <v>46</v>
      </c>
      <c r="N1196" t="str">
        <f>"08/18/2022"</f>
        <v>08/18/2022</v>
      </c>
      <c r="O1196" t="str">
        <f>"12/31/2500"</f>
        <v>12/31/2500</v>
      </c>
      <c r="P1196">
        <v>1</v>
      </c>
      <c r="Q1196">
        <v>1</v>
      </c>
      <c r="S1196">
        <v>0</v>
      </c>
      <c r="T1196">
        <v>1</v>
      </c>
      <c r="U1196">
        <v>0</v>
      </c>
      <c r="V1196" t="str">
        <f>"Trad IRN"</f>
        <v>Trad IRN</v>
      </c>
      <c r="W1196">
        <v>100</v>
      </c>
      <c r="X1196" t="s">
        <v>47</v>
      </c>
      <c r="Z1196" t="s">
        <v>47</v>
      </c>
      <c r="AB1196" t="str">
        <f>"03"</f>
        <v>03</v>
      </c>
      <c r="AC1196" t="s">
        <v>48</v>
      </c>
      <c r="AD1196" t="s">
        <v>49</v>
      </c>
      <c r="AE1196" t="s">
        <v>50</v>
      </c>
      <c r="AF1196">
        <v>0</v>
      </c>
      <c r="AG1196" t="s">
        <v>56</v>
      </c>
      <c r="AH1196" t="str">
        <f>"Trad IRN"</f>
        <v>Trad IRN</v>
      </c>
      <c r="AI1196" t="str">
        <f>"Bldg IRN"</f>
        <v>Bldg IRN</v>
      </c>
      <c r="AJ1196" t="s">
        <v>48</v>
      </c>
      <c r="AK1196" t="s">
        <v>48</v>
      </c>
      <c r="AL1196" t="s">
        <v>53</v>
      </c>
      <c r="AM1196">
        <v>1113.0999999999999</v>
      </c>
      <c r="AN1196">
        <v>1113.0999999999999</v>
      </c>
      <c r="AO1196">
        <v>15</v>
      </c>
    </row>
    <row r="1197" spans="1:41" x14ac:dyDescent="0.3">
      <c r="A1197" t="str">
        <f>"Trad IRN"</f>
        <v>Trad IRN</v>
      </c>
      <c r="B1197" t="str">
        <f>"Bldg IRN"</f>
        <v>Bldg IRN</v>
      </c>
      <c r="C1197" t="s">
        <v>41</v>
      </c>
      <c r="D1197" t="s">
        <v>3</v>
      </c>
      <c r="E1197" t="s">
        <v>80</v>
      </c>
      <c r="F1197" t="s">
        <v>81</v>
      </c>
      <c r="G1197" t="s">
        <v>82</v>
      </c>
      <c r="H1197" t="s">
        <v>83</v>
      </c>
      <c r="I1197" t="str">
        <f>"Trad IRN"</f>
        <v>Trad IRN</v>
      </c>
      <c r="J1197" t="s">
        <v>43</v>
      </c>
      <c r="K1197" t="s">
        <v>44</v>
      </c>
      <c r="L1197" t="s">
        <v>45</v>
      </c>
      <c r="M1197" t="s">
        <v>46</v>
      </c>
      <c r="N1197" t="str">
        <f>"08/18/2022"</f>
        <v>08/18/2022</v>
      </c>
      <c r="O1197" t="str">
        <f>"09/02/2022"</f>
        <v>09/02/2022</v>
      </c>
      <c r="P1197">
        <v>6.9211999999999996E-2</v>
      </c>
      <c r="Q1197">
        <v>6.9211999999999996E-2</v>
      </c>
      <c r="S1197">
        <v>0</v>
      </c>
      <c r="T1197">
        <v>6.9211999999999996E-2</v>
      </c>
      <c r="U1197">
        <v>0</v>
      </c>
      <c r="V1197" t="s">
        <v>84</v>
      </c>
      <c r="W1197">
        <v>100</v>
      </c>
      <c r="X1197" t="s">
        <v>47</v>
      </c>
      <c r="Z1197" t="s">
        <v>47</v>
      </c>
      <c r="AB1197" t="str">
        <f>"01"</f>
        <v>01</v>
      </c>
      <c r="AC1197" t="s">
        <v>48</v>
      </c>
      <c r="AD1197" t="s">
        <v>49</v>
      </c>
      <c r="AE1197" t="s">
        <v>50</v>
      </c>
      <c r="AF1197">
        <v>0</v>
      </c>
      <c r="AG1197" t="s">
        <v>56</v>
      </c>
      <c r="AH1197" t="str">
        <f>"Trad IRN"</f>
        <v>Trad IRN</v>
      </c>
      <c r="AI1197" t="str">
        <f>"Bldg IRN"</f>
        <v>Bldg IRN</v>
      </c>
      <c r="AJ1197" t="s">
        <v>48</v>
      </c>
      <c r="AK1197" t="s">
        <v>48</v>
      </c>
      <c r="AL1197" t="s">
        <v>53</v>
      </c>
      <c r="AM1197">
        <v>77.040000000000006</v>
      </c>
      <c r="AN1197">
        <v>1113.0999999999999</v>
      </c>
      <c r="AO1197">
        <v>15</v>
      </c>
    </row>
    <row r="1198" spans="1:41" x14ac:dyDescent="0.3">
      <c r="A1198" t="str">
        <f>"Trad IRN"</f>
        <v>Trad IRN</v>
      </c>
      <c r="B1198" t="str">
        <f>"Bldg IRN"</f>
        <v>Bldg IRN</v>
      </c>
      <c r="C1198" t="s">
        <v>41</v>
      </c>
      <c r="D1198" t="s">
        <v>3</v>
      </c>
      <c r="E1198" t="s">
        <v>80</v>
      </c>
      <c r="F1198" t="s">
        <v>81</v>
      </c>
      <c r="G1198" t="s">
        <v>82</v>
      </c>
      <c r="H1198" t="s">
        <v>83</v>
      </c>
      <c r="I1198" t="str">
        <f>"Trad IRN"</f>
        <v>Trad IRN</v>
      </c>
      <c r="J1198" t="s">
        <v>43</v>
      </c>
      <c r="K1198" t="s">
        <v>44</v>
      </c>
      <c r="L1198" t="s">
        <v>45</v>
      </c>
      <c r="M1198" t="s">
        <v>46</v>
      </c>
      <c r="N1198" t="str">
        <f>"09/03/2022"</f>
        <v>09/03/2022</v>
      </c>
      <c r="O1198" t="str">
        <f>"11/13/2022"</f>
        <v>11/13/2022</v>
      </c>
      <c r="P1198">
        <v>0.25596999999999998</v>
      </c>
      <c r="Q1198">
        <v>0.25596999999999998</v>
      </c>
      <c r="S1198">
        <v>0</v>
      </c>
      <c r="T1198">
        <v>0.25596999999999998</v>
      </c>
      <c r="U1198">
        <v>0</v>
      </c>
      <c r="V1198" t="s">
        <v>84</v>
      </c>
      <c r="W1198">
        <v>100</v>
      </c>
      <c r="X1198" t="s">
        <v>47</v>
      </c>
      <c r="Z1198" t="s">
        <v>47</v>
      </c>
      <c r="AB1198" t="str">
        <f>"01"</f>
        <v>01</v>
      </c>
      <c r="AC1198" t="s">
        <v>48</v>
      </c>
      <c r="AD1198" t="s">
        <v>49</v>
      </c>
      <c r="AE1198" t="s">
        <v>50</v>
      </c>
      <c r="AF1198">
        <v>0</v>
      </c>
      <c r="AG1198" t="s">
        <v>56</v>
      </c>
      <c r="AH1198" t="str">
        <f>"Trad IRN"</f>
        <v>Trad IRN</v>
      </c>
      <c r="AI1198" t="str">
        <f>"Bldg IRN"</f>
        <v>Bldg IRN</v>
      </c>
      <c r="AJ1198" t="s">
        <v>48</v>
      </c>
      <c r="AK1198" t="s">
        <v>48</v>
      </c>
      <c r="AL1198" t="s">
        <v>53</v>
      </c>
      <c r="AM1198">
        <v>284.92</v>
      </c>
      <c r="AN1198">
        <v>1113.0999999999999</v>
      </c>
      <c r="AO1198">
        <v>15</v>
      </c>
    </row>
    <row r="1199" spans="1:41" x14ac:dyDescent="0.3">
      <c r="A1199" t="str">
        <f>"Trad IRN"</f>
        <v>Trad IRN</v>
      </c>
      <c r="B1199" t="str">
        <f>"Bldg IRN"</f>
        <v>Bldg IRN</v>
      </c>
      <c r="C1199" t="s">
        <v>41</v>
      </c>
      <c r="D1199" t="s">
        <v>3</v>
      </c>
      <c r="E1199" t="s">
        <v>80</v>
      </c>
      <c r="F1199" t="s">
        <v>81</v>
      </c>
      <c r="G1199" t="s">
        <v>82</v>
      </c>
      <c r="H1199" t="s">
        <v>83</v>
      </c>
      <c r="I1199" t="str">
        <f>"Trad IRN"</f>
        <v>Trad IRN</v>
      </c>
      <c r="J1199" t="s">
        <v>43</v>
      </c>
      <c r="K1199" t="s">
        <v>44</v>
      </c>
      <c r="L1199" t="s">
        <v>45</v>
      </c>
      <c r="M1199" t="s">
        <v>46</v>
      </c>
      <c r="N1199" t="str">
        <f>"08/18/2022"</f>
        <v>08/18/2022</v>
      </c>
      <c r="O1199" t="str">
        <f>"09/09/2022"</f>
        <v>09/09/2022</v>
      </c>
      <c r="P1199">
        <v>9.2283000000000004E-2</v>
      </c>
      <c r="Q1199">
        <v>9.2283000000000004E-2</v>
      </c>
      <c r="S1199">
        <v>0</v>
      </c>
      <c r="T1199">
        <v>9.2283000000000004E-2</v>
      </c>
      <c r="U1199">
        <v>0</v>
      </c>
      <c r="V1199" t="str">
        <f>"Trad IRN"</f>
        <v>Trad IRN</v>
      </c>
      <c r="W1199">
        <v>100</v>
      </c>
      <c r="X1199" t="s">
        <v>47</v>
      </c>
      <c r="Z1199" t="s">
        <v>47</v>
      </c>
      <c r="AB1199" t="str">
        <f>"04"</f>
        <v>04</v>
      </c>
      <c r="AC1199" t="s">
        <v>48</v>
      </c>
      <c r="AD1199" t="s">
        <v>49</v>
      </c>
      <c r="AE1199" t="s">
        <v>50</v>
      </c>
      <c r="AF1199">
        <v>0</v>
      </c>
      <c r="AG1199" t="s">
        <v>56</v>
      </c>
      <c r="AH1199" t="str">
        <f>"Trad IRN"</f>
        <v>Trad IRN</v>
      </c>
      <c r="AI1199" t="str">
        <f>"Bldg IRN"</f>
        <v>Bldg IRN</v>
      </c>
      <c r="AJ1199" t="s">
        <v>48</v>
      </c>
      <c r="AK1199" t="s">
        <v>48</v>
      </c>
      <c r="AL1199" t="s">
        <v>53</v>
      </c>
      <c r="AM1199">
        <v>102.72</v>
      </c>
      <c r="AN1199">
        <v>1113.0999999999999</v>
      </c>
      <c r="AO1199">
        <v>15</v>
      </c>
    </row>
    <row r="1200" spans="1:41" x14ac:dyDescent="0.3">
      <c r="A1200" t="str">
        <f>"Trad IRN"</f>
        <v>Trad IRN</v>
      </c>
      <c r="B1200" t="str">
        <f>"Bldg IRN"</f>
        <v>Bldg IRN</v>
      </c>
      <c r="C1200" t="s">
        <v>41</v>
      </c>
      <c r="D1200" t="s">
        <v>3</v>
      </c>
      <c r="E1200" t="s">
        <v>80</v>
      </c>
      <c r="F1200" t="s">
        <v>81</v>
      </c>
      <c r="G1200" t="s">
        <v>82</v>
      </c>
      <c r="H1200" t="s">
        <v>83</v>
      </c>
      <c r="I1200" t="str">
        <f>"Trad IRN"</f>
        <v>Trad IRN</v>
      </c>
      <c r="J1200" t="s">
        <v>43</v>
      </c>
      <c r="K1200" t="s">
        <v>44</v>
      </c>
      <c r="L1200" t="s">
        <v>45</v>
      </c>
      <c r="M1200" t="s">
        <v>46</v>
      </c>
      <c r="N1200" t="str">
        <f>"12/02/2022"</f>
        <v>12/02/2022</v>
      </c>
      <c r="O1200" t="str">
        <f>"12/31/2500"</f>
        <v>12/31/2500</v>
      </c>
      <c r="P1200">
        <v>0.61137399999999997</v>
      </c>
      <c r="Q1200">
        <v>0.61137399999999997</v>
      </c>
      <c r="R1200">
        <v>0.53062699999999996</v>
      </c>
      <c r="S1200">
        <v>0</v>
      </c>
      <c r="T1200">
        <v>0.61137399999999997</v>
      </c>
      <c r="U1200">
        <v>0</v>
      </c>
      <c r="V1200" t="str">
        <f>"Trad IRN"</f>
        <v>Trad IRN</v>
      </c>
      <c r="W1200">
        <v>100</v>
      </c>
      <c r="X1200" t="s">
        <v>47</v>
      </c>
      <c r="Z1200" t="s">
        <v>47</v>
      </c>
      <c r="AB1200" t="str">
        <f>"02"</f>
        <v>02</v>
      </c>
      <c r="AC1200" t="str">
        <f>"08"</f>
        <v>08</v>
      </c>
      <c r="AD1200" t="str">
        <f>"3"</f>
        <v>3</v>
      </c>
      <c r="AE1200" t="s">
        <v>55</v>
      </c>
      <c r="AF1200">
        <v>0</v>
      </c>
      <c r="AG1200" t="s">
        <v>56</v>
      </c>
      <c r="AH1200" t="str">
        <f>"Trad IRN"</f>
        <v>Trad IRN</v>
      </c>
      <c r="AI1200" t="str">
        <f>"Bldg IRN"</f>
        <v>Bldg IRN</v>
      </c>
      <c r="AJ1200" t="s">
        <v>48</v>
      </c>
      <c r="AK1200" t="s">
        <v>48</v>
      </c>
      <c r="AL1200" t="s">
        <v>53</v>
      </c>
      <c r="AM1200">
        <v>680.52</v>
      </c>
      <c r="AN1200">
        <v>1113.0999999999999</v>
      </c>
      <c r="AO1200">
        <v>15</v>
      </c>
    </row>
    <row r="1201" spans="1:41" x14ac:dyDescent="0.3">
      <c r="A1201" t="str">
        <f>"Trad IRN"</f>
        <v>Trad IRN</v>
      </c>
      <c r="B1201" t="str">
        <f>"Bldg IRN"</f>
        <v>Bldg IRN</v>
      </c>
      <c r="C1201" t="s">
        <v>41</v>
      </c>
      <c r="D1201" t="s">
        <v>3</v>
      </c>
      <c r="E1201" t="s">
        <v>80</v>
      </c>
      <c r="F1201" t="s">
        <v>81</v>
      </c>
      <c r="G1201" t="s">
        <v>82</v>
      </c>
      <c r="H1201" t="s">
        <v>83</v>
      </c>
      <c r="I1201" t="str">
        <f>"Trad IRN"</f>
        <v>Trad IRN</v>
      </c>
      <c r="J1201" t="s">
        <v>43</v>
      </c>
      <c r="K1201" t="s">
        <v>44</v>
      </c>
      <c r="L1201" t="s">
        <v>45</v>
      </c>
      <c r="M1201" t="s">
        <v>46</v>
      </c>
      <c r="N1201" t="str">
        <f>"10/24/2022"</f>
        <v>10/24/2022</v>
      </c>
      <c r="O1201" t="str">
        <f>"12/01/2022"</f>
        <v>12/01/2022</v>
      </c>
      <c r="P1201">
        <v>0.14638399999999999</v>
      </c>
      <c r="Q1201">
        <v>0.14638399999999999</v>
      </c>
      <c r="S1201">
        <v>0</v>
      </c>
      <c r="T1201">
        <v>0.14638399999999999</v>
      </c>
      <c r="U1201">
        <v>0</v>
      </c>
      <c r="V1201" t="str">
        <f>"Trad IRN"</f>
        <v>Trad IRN</v>
      </c>
      <c r="W1201">
        <v>100</v>
      </c>
      <c r="X1201" t="s">
        <v>47</v>
      </c>
      <c r="Z1201" t="s">
        <v>47</v>
      </c>
      <c r="AB1201" t="str">
        <f>"02"</f>
        <v>02</v>
      </c>
      <c r="AC1201" t="s">
        <v>48</v>
      </c>
      <c r="AD1201" t="s">
        <v>49</v>
      </c>
      <c r="AE1201" t="s">
        <v>55</v>
      </c>
      <c r="AF1201">
        <v>0</v>
      </c>
      <c r="AG1201" t="s">
        <v>56</v>
      </c>
      <c r="AH1201" t="str">
        <f>"Trad IRN"</f>
        <v>Trad IRN</v>
      </c>
      <c r="AI1201" t="str">
        <f>"Bldg IRN"</f>
        <v>Bldg IRN</v>
      </c>
      <c r="AJ1201" t="s">
        <v>48</v>
      </c>
      <c r="AK1201" t="s">
        <v>48</v>
      </c>
      <c r="AL1201" t="s">
        <v>53</v>
      </c>
      <c r="AM1201">
        <v>162.94</v>
      </c>
      <c r="AN1201">
        <v>1113.0999999999999</v>
      </c>
      <c r="AO1201">
        <v>15</v>
      </c>
    </row>
    <row r="1202" spans="1:41" x14ac:dyDescent="0.3">
      <c r="A1202" t="str">
        <f>"Trad IRN"</f>
        <v>Trad IRN</v>
      </c>
      <c r="B1202" t="str">
        <f>"Bldg IRN"</f>
        <v>Bldg IRN</v>
      </c>
      <c r="C1202" t="s">
        <v>41</v>
      </c>
      <c r="D1202" t="s">
        <v>3</v>
      </c>
      <c r="E1202" t="s">
        <v>80</v>
      </c>
      <c r="F1202" t="s">
        <v>81</v>
      </c>
      <c r="G1202" t="s">
        <v>82</v>
      </c>
      <c r="H1202" t="s">
        <v>83</v>
      </c>
      <c r="I1202" t="str">
        <f>"Trad IRN"</f>
        <v>Trad IRN</v>
      </c>
      <c r="J1202" t="s">
        <v>43</v>
      </c>
      <c r="K1202" t="s">
        <v>44</v>
      </c>
      <c r="L1202" t="s">
        <v>45</v>
      </c>
      <c r="M1202" t="s">
        <v>46</v>
      </c>
      <c r="N1202" t="str">
        <f t="shared" ref="N1202:N1209" si="115">"08/18/2022"</f>
        <v>08/18/2022</v>
      </c>
      <c r="O1202" t="str">
        <f>"12/31/2500"</f>
        <v>12/31/2500</v>
      </c>
      <c r="P1202">
        <v>1</v>
      </c>
      <c r="Q1202">
        <v>1</v>
      </c>
      <c r="S1202">
        <v>1</v>
      </c>
      <c r="T1202">
        <v>1</v>
      </c>
      <c r="U1202">
        <v>0</v>
      </c>
      <c r="V1202" t="str">
        <f>"Trad IRN"</f>
        <v>Trad IRN</v>
      </c>
      <c r="W1202">
        <v>100</v>
      </c>
      <c r="X1202" t="s">
        <v>47</v>
      </c>
      <c r="Z1202" t="s">
        <v>47</v>
      </c>
      <c r="AB1202" t="str">
        <f>"05"</f>
        <v>05</v>
      </c>
      <c r="AC1202" t="s">
        <v>48</v>
      </c>
      <c r="AD1202" t="s">
        <v>49</v>
      </c>
      <c r="AE1202" t="s">
        <v>50</v>
      </c>
      <c r="AF1202">
        <v>0</v>
      </c>
      <c r="AG1202" t="s">
        <v>56</v>
      </c>
      <c r="AH1202" t="str">
        <f>"Trad IRN"</f>
        <v>Trad IRN</v>
      </c>
      <c r="AI1202" t="str">
        <f>"Bldg IRN"</f>
        <v>Bldg IRN</v>
      </c>
      <c r="AJ1202" t="s">
        <v>48</v>
      </c>
      <c r="AK1202" t="s">
        <v>48</v>
      </c>
      <c r="AL1202" t="s">
        <v>53</v>
      </c>
      <c r="AM1202">
        <v>1113.0999999999999</v>
      </c>
      <c r="AN1202">
        <v>1113.0999999999999</v>
      </c>
      <c r="AO1202">
        <v>15</v>
      </c>
    </row>
    <row r="1203" spans="1:41" x14ac:dyDescent="0.3">
      <c r="A1203" t="str">
        <f>"Trad IRN"</f>
        <v>Trad IRN</v>
      </c>
      <c r="B1203" t="str">
        <f>"Bldg IRN"</f>
        <v>Bldg IRN</v>
      </c>
      <c r="C1203" t="s">
        <v>41</v>
      </c>
      <c r="D1203" t="s">
        <v>3</v>
      </c>
      <c r="E1203" t="s">
        <v>80</v>
      </c>
      <c r="F1203" t="s">
        <v>81</v>
      </c>
      <c r="G1203" t="s">
        <v>82</v>
      </c>
      <c r="H1203" t="s">
        <v>83</v>
      </c>
      <c r="I1203" t="str">
        <f>"Trad IRN"</f>
        <v>Trad IRN</v>
      </c>
      <c r="J1203" t="s">
        <v>43</v>
      </c>
      <c r="K1203" t="s">
        <v>44</v>
      </c>
      <c r="L1203" t="s">
        <v>45</v>
      </c>
      <c r="M1203" t="s">
        <v>46</v>
      </c>
      <c r="N1203" t="str">
        <f t="shared" si="115"/>
        <v>08/18/2022</v>
      </c>
      <c r="O1203" t="str">
        <f>"12/31/2500"</f>
        <v>12/31/2500</v>
      </c>
      <c r="P1203">
        <v>1</v>
      </c>
      <c r="Q1203">
        <v>1</v>
      </c>
      <c r="S1203">
        <v>0</v>
      </c>
      <c r="T1203">
        <v>1</v>
      </c>
      <c r="U1203">
        <v>0</v>
      </c>
      <c r="V1203" t="str">
        <f>"Trad IRN"</f>
        <v>Trad IRN</v>
      </c>
      <c r="W1203">
        <v>100</v>
      </c>
      <c r="X1203" t="s">
        <v>47</v>
      </c>
      <c r="Z1203" t="s">
        <v>47</v>
      </c>
      <c r="AB1203" t="str">
        <f>"03"</f>
        <v>03</v>
      </c>
      <c r="AC1203" t="s">
        <v>48</v>
      </c>
      <c r="AD1203" t="s">
        <v>49</v>
      </c>
      <c r="AE1203" t="s">
        <v>55</v>
      </c>
      <c r="AF1203">
        <v>0</v>
      </c>
      <c r="AG1203" t="s">
        <v>56</v>
      </c>
      <c r="AH1203" t="str">
        <f>"Trad IRN"</f>
        <v>Trad IRN</v>
      </c>
      <c r="AI1203" t="str">
        <f>"Bldg IRN"</f>
        <v>Bldg IRN</v>
      </c>
      <c r="AJ1203" t="s">
        <v>48</v>
      </c>
      <c r="AK1203" t="s">
        <v>48</v>
      </c>
      <c r="AL1203" t="s">
        <v>53</v>
      </c>
      <c r="AM1203">
        <v>1113.0999999999999</v>
      </c>
      <c r="AN1203">
        <v>1113.0999999999999</v>
      </c>
      <c r="AO1203">
        <v>15</v>
      </c>
    </row>
    <row r="1204" spans="1:41" x14ac:dyDescent="0.3">
      <c r="A1204" t="str">
        <f>"Trad IRN"</f>
        <v>Trad IRN</v>
      </c>
      <c r="B1204" t="str">
        <f>"Bldg IRN"</f>
        <v>Bldg IRN</v>
      </c>
      <c r="C1204" t="s">
        <v>41</v>
      </c>
      <c r="D1204" t="s">
        <v>3</v>
      </c>
      <c r="E1204" t="s">
        <v>80</v>
      </c>
      <c r="F1204" t="s">
        <v>81</v>
      </c>
      <c r="G1204" t="s">
        <v>82</v>
      </c>
      <c r="H1204" t="s">
        <v>83</v>
      </c>
      <c r="I1204" t="str">
        <f>"Trad IRN"</f>
        <v>Trad IRN</v>
      </c>
      <c r="J1204" t="s">
        <v>43</v>
      </c>
      <c r="K1204" t="s">
        <v>44</v>
      </c>
      <c r="L1204" t="s">
        <v>45</v>
      </c>
      <c r="M1204" t="s">
        <v>46</v>
      </c>
      <c r="N1204" t="str">
        <f t="shared" si="115"/>
        <v>08/18/2022</v>
      </c>
      <c r="O1204" t="str">
        <f>"12/31/2500"</f>
        <v>12/31/2500</v>
      </c>
      <c r="P1204">
        <v>1</v>
      </c>
      <c r="Q1204">
        <v>1</v>
      </c>
      <c r="S1204">
        <v>0</v>
      </c>
      <c r="T1204">
        <v>1</v>
      </c>
      <c r="U1204">
        <v>0</v>
      </c>
      <c r="V1204" t="str">
        <f>"Trad IRN"</f>
        <v>Trad IRN</v>
      </c>
      <c r="W1204">
        <v>100</v>
      </c>
      <c r="X1204" t="s">
        <v>47</v>
      </c>
      <c r="Z1204" t="s">
        <v>47</v>
      </c>
      <c r="AB1204" t="str">
        <f>"04"</f>
        <v>04</v>
      </c>
      <c r="AC1204" t="s">
        <v>48</v>
      </c>
      <c r="AD1204" t="s">
        <v>49</v>
      </c>
      <c r="AE1204" t="s">
        <v>50</v>
      </c>
      <c r="AF1204">
        <v>0</v>
      </c>
      <c r="AG1204" t="s">
        <v>56</v>
      </c>
      <c r="AH1204" t="str">
        <f>"Trad IRN"</f>
        <v>Trad IRN</v>
      </c>
      <c r="AI1204" t="str">
        <f>"Bldg IRN"</f>
        <v>Bldg IRN</v>
      </c>
      <c r="AJ1204" t="s">
        <v>48</v>
      </c>
      <c r="AK1204" t="s">
        <v>48</v>
      </c>
      <c r="AL1204" t="s">
        <v>53</v>
      </c>
      <c r="AM1204">
        <v>1113.0999999999999</v>
      </c>
      <c r="AN1204">
        <v>1113.0999999999999</v>
      </c>
      <c r="AO1204">
        <v>15</v>
      </c>
    </row>
    <row r="1205" spans="1:41" x14ac:dyDescent="0.3">
      <c r="A1205" t="str">
        <f>"Trad IRN"</f>
        <v>Trad IRN</v>
      </c>
      <c r="B1205" t="str">
        <f>"Bldg IRN"</f>
        <v>Bldg IRN</v>
      </c>
      <c r="C1205" t="s">
        <v>41</v>
      </c>
      <c r="D1205" t="s">
        <v>3</v>
      </c>
      <c r="E1205" t="s">
        <v>80</v>
      </c>
      <c r="F1205" t="s">
        <v>81</v>
      </c>
      <c r="G1205" t="s">
        <v>82</v>
      </c>
      <c r="H1205" t="s">
        <v>83</v>
      </c>
      <c r="I1205" t="str">
        <f>"Trad IRN"</f>
        <v>Trad IRN</v>
      </c>
      <c r="J1205" t="s">
        <v>43</v>
      </c>
      <c r="K1205" t="s">
        <v>44</v>
      </c>
      <c r="L1205" t="s">
        <v>45</v>
      </c>
      <c r="M1205" t="s">
        <v>46</v>
      </c>
      <c r="N1205" t="str">
        <f t="shared" si="115"/>
        <v>08/18/2022</v>
      </c>
      <c r="O1205" t="str">
        <f>"12/31/2500"</f>
        <v>12/31/2500</v>
      </c>
      <c r="P1205">
        <v>1</v>
      </c>
      <c r="Q1205">
        <v>1</v>
      </c>
      <c r="S1205">
        <v>0</v>
      </c>
      <c r="T1205">
        <v>1</v>
      </c>
      <c r="U1205">
        <v>0</v>
      </c>
      <c r="V1205" t="str">
        <f>"Trad IRN"</f>
        <v>Trad IRN</v>
      </c>
      <c r="W1205">
        <v>100</v>
      </c>
      <c r="X1205" t="s">
        <v>47</v>
      </c>
      <c r="Z1205" t="s">
        <v>47</v>
      </c>
      <c r="AB1205" t="str">
        <f>"02"</f>
        <v>02</v>
      </c>
      <c r="AC1205" t="s">
        <v>48</v>
      </c>
      <c r="AD1205" t="s">
        <v>49</v>
      </c>
      <c r="AE1205" t="s">
        <v>50</v>
      </c>
      <c r="AF1205">
        <v>0</v>
      </c>
      <c r="AG1205" t="s">
        <v>56</v>
      </c>
      <c r="AH1205" t="str">
        <f>"Trad IRN"</f>
        <v>Trad IRN</v>
      </c>
      <c r="AI1205" t="str">
        <f>"Bldg IRN"</f>
        <v>Bldg IRN</v>
      </c>
      <c r="AJ1205" t="s">
        <v>48</v>
      </c>
      <c r="AK1205" t="s">
        <v>48</v>
      </c>
      <c r="AL1205" t="s">
        <v>53</v>
      </c>
      <c r="AM1205">
        <v>1113.0999999999999</v>
      </c>
      <c r="AN1205">
        <v>1113.0999999999999</v>
      </c>
      <c r="AO1205">
        <v>15</v>
      </c>
    </row>
    <row r="1206" spans="1:41" x14ac:dyDescent="0.3">
      <c r="A1206" t="str">
        <f>"Trad IRN"</f>
        <v>Trad IRN</v>
      </c>
      <c r="B1206" t="str">
        <f>"Bldg IRN"</f>
        <v>Bldg IRN</v>
      </c>
      <c r="C1206" t="s">
        <v>41</v>
      </c>
      <c r="D1206" t="s">
        <v>3</v>
      </c>
      <c r="E1206" t="s">
        <v>80</v>
      </c>
      <c r="F1206" t="s">
        <v>81</v>
      </c>
      <c r="G1206" t="s">
        <v>82</v>
      </c>
      <c r="H1206" t="s">
        <v>83</v>
      </c>
      <c r="I1206" t="str">
        <f>"Trad IRN"</f>
        <v>Trad IRN</v>
      </c>
      <c r="J1206" t="s">
        <v>43</v>
      </c>
      <c r="K1206" t="s">
        <v>44</v>
      </c>
      <c r="L1206" t="s">
        <v>45</v>
      </c>
      <c r="M1206" t="s">
        <v>46</v>
      </c>
      <c r="N1206" t="str">
        <f t="shared" si="115"/>
        <v>08/18/2022</v>
      </c>
      <c r="O1206" t="str">
        <f>"01/05/2023"</f>
        <v>01/05/2023</v>
      </c>
      <c r="P1206">
        <v>0.48090899999999998</v>
      </c>
      <c r="Q1206">
        <v>0.48090899999999998</v>
      </c>
      <c r="R1206">
        <v>0.48090899999999998</v>
      </c>
      <c r="S1206">
        <v>0</v>
      </c>
      <c r="T1206">
        <v>0.48090899999999998</v>
      </c>
      <c r="U1206">
        <v>0</v>
      </c>
      <c r="V1206" t="str">
        <f>"Trad IRN"</f>
        <v>Trad IRN</v>
      </c>
      <c r="W1206">
        <v>100</v>
      </c>
      <c r="X1206" t="s">
        <v>47</v>
      </c>
      <c r="Z1206" t="s">
        <v>47</v>
      </c>
      <c r="AB1206" t="s">
        <v>57</v>
      </c>
      <c r="AC1206" t="str">
        <f>"12"</f>
        <v>12</v>
      </c>
      <c r="AD1206" t="str">
        <f>"6"</f>
        <v>6</v>
      </c>
      <c r="AE1206" t="s">
        <v>50</v>
      </c>
      <c r="AF1206">
        <v>0</v>
      </c>
      <c r="AG1206" t="s">
        <v>56</v>
      </c>
      <c r="AH1206" t="str">
        <f>"Trad IRN"</f>
        <v>Trad IRN</v>
      </c>
      <c r="AI1206" t="str">
        <f>"Bldg IRN"</f>
        <v>Bldg IRN</v>
      </c>
      <c r="AJ1206" t="s">
        <v>48</v>
      </c>
      <c r="AK1206" t="s">
        <v>48</v>
      </c>
      <c r="AL1206" t="s">
        <v>53</v>
      </c>
      <c r="AM1206">
        <v>535.29999999999995</v>
      </c>
      <c r="AN1206">
        <v>1113.0999999999999</v>
      </c>
      <c r="AO1206">
        <v>15</v>
      </c>
    </row>
    <row r="1207" spans="1:41" x14ac:dyDescent="0.3">
      <c r="A1207" t="str">
        <f>"Trad IRN"</f>
        <v>Trad IRN</v>
      </c>
      <c r="B1207" t="str">
        <f>"Bldg IRN"</f>
        <v>Bldg IRN</v>
      </c>
      <c r="C1207" t="s">
        <v>41</v>
      </c>
      <c r="D1207" t="s">
        <v>3</v>
      </c>
      <c r="E1207" t="s">
        <v>80</v>
      </c>
      <c r="F1207" t="s">
        <v>81</v>
      </c>
      <c r="G1207" t="s">
        <v>82</v>
      </c>
      <c r="H1207" t="s">
        <v>83</v>
      </c>
      <c r="I1207" t="str">
        <f>"Trad IRN"</f>
        <v>Trad IRN</v>
      </c>
      <c r="J1207" t="s">
        <v>43</v>
      </c>
      <c r="K1207" t="s">
        <v>44</v>
      </c>
      <c r="L1207" t="s">
        <v>45</v>
      </c>
      <c r="M1207" t="s">
        <v>46</v>
      </c>
      <c r="N1207" t="str">
        <f t="shared" si="115"/>
        <v>08/18/2022</v>
      </c>
      <c r="O1207" t="str">
        <f>"12/31/2500"</f>
        <v>12/31/2500</v>
      </c>
      <c r="P1207">
        <v>1</v>
      </c>
      <c r="Q1207">
        <v>1</v>
      </c>
      <c r="R1207">
        <v>1</v>
      </c>
      <c r="S1207">
        <v>0</v>
      </c>
      <c r="T1207">
        <v>1</v>
      </c>
      <c r="U1207">
        <v>0</v>
      </c>
      <c r="V1207" t="str">
        <f>"Trad IRN"</f>
        <v>Trad IRN</v>
      </c>
      <c r="W1207">
        <v>100</v>
      </c>
      <c r="X1207" t="s">
        <v>47</v>
      </c>
      <c r="Z1207" t="s">
        <v>47</v>
      </c>
      <c r="AB1207" t="str">
        <f>"03"</f>
        <v>03</v>
      </c>
      <c r="AC1207" t="str">
        <f>"10"</f>
        <v>10</v>
      </c>
      <c r="AD1207" t="str">
        <f>"2"</f>
        <v>2</v>
      </c>
      <c r="AE1207" t="s">
        <v>55</v>
      </c>
      <c r="AF1207">
        <v>0</v>
      </c>
      <c r="AG1207" t="s">
        <v>56</v>
      </c>
      <c r="AH1207" t="str">
        <f>"Trad IRN"</f>
        <v>Trad IRN</v>
      </c>
      <c r="AI1207" t="str">
        <f>"Bldg IRN"</f>
        <v>Bldg IRN</v>
      </c>
      <c r="AJ1207" t="s">
        <v>48</v>
      </c>
      <c r="AK1207" t="s">
        <v>48</v>
      </c>
      <c r="AL1207" t="s">
        <v>53</v>
      </c>
      <c r="AM1207">
        <v>1113.0999999999999</v>
      </c>
      <c r="AN1207">
        <v>1113.0999999999999</v>
      </c>
      <c r="AO1207">
        <v>15</v>
      </c>
    </row>
    <row r="1208" spans="1:41" x14ac:dyDescent="0.3">
      <c r="A1208" t="str">
        <f>"Trad IRN"</f>
        <v>Trad IRN</v>
      </c>
      <c r="B1208" t="str">
        <f>"Bldg IRN"</f>
        <v>Bldg IRN</v>
      </c>
      <c r="C1208" t="s">
        <v>41</v>
      </c>
      <c r="D1208" t="s">
        <v>3</v>
      </c>
      <c r="E1208" t="s">
        <v>80</v>
      </c>
      <c r="F1208" t="s">
        <v>81</v>
      </c>
      <c r="G1208" t="s">
        <v>82</v>
      </c>
      <c r="H1208" t="s">
        <v>83</v>
      </c>
      <c r="I1208" t="str">
        <f>"Trad IRN"</f>
        <v>Trad IRN</v>
      </c>
      <c r="J1208" t="s">
        <v>43</v>
      </c>
      <c r="K1208" t="s">
        <v>44</v>
      </c>
      <c r="L1208" t="s">
        <v>45</v>
      </c>
      <c r="M1208" t="s">
        <v>46</v>
      </c>
      <c r="N1208" t="str">
        <f t="shared" si="115"/>
        <v>08/18/2022</v>
      </c>
      <c r="O1208" t="str">
        <f>"12/31/2500"</f>
        <v>12/31/2500</v>
      </c>
      <c r="P1208">
        <v>1</v>
      </c>
      <c r="Q1208">
        <v>1</v>
      </c>
      <c r="R1208">
        <v>1</v>
      </c>
      <c r="S1208">
        <v>0</v>
      </c>
      <c r="T1208">
        <v>1</v>
      </c>
      <c r="U1208">
        <v>0</v>
      </c>
      <c r="V1208" t="str">
        <f>"Trad IRN"</f>
        <v>Trad IRN</v>
      </c>
      <c r="W1208">
        <v>100</v>
      </c>
      <c r="X1208" t="s">
        <v>47</v>
      </c>
      <c r="Z1208" t="s">
        <v>47</v>
      </c>
      <c r="AB1208" t="str">
        <f>"02"</f>
        <v>02</v>
      </c>
      <c r="AC1208" t="str">
        <f>"05"</f>
        <v>05</v>
      </c>
      <c r="AD1208" t="str">
        <f>"1"</f>
        <v>1</v>
      </c>
      <c r="AE1208" t="s">
        <v>55</v>
      </c>
      <c r="AF1208">
        <v>0</v>
      </c>
      <c r="AG1208" t="s">
        <v>56</v>
      </c>
      <c r="AH1208" t="str">
        <f>"Trad IRN"</f>
        <v>Trad IRN</v>
      </c>
      <c r="AI1208" t="str">
        <f>"Bldg IRN"</f>
        <v>Bldg IRN</v>
      </c>
      <c r="AJ1208" t="s">
        <v>48</v>
      </c>
      <c r="AK1208" t="s">
        <v>48</v>
      </c>
      <c r="AL1208" t="s">
        <v>53</v>
      </c>
      <c r="AM1208">
        <v>1113.0999999999999</v>
      </c>
      <c r="AN1208">
        <v>1113.0999999999999</v>
      </c>
      <c r="AO1208">
        <v>15</v>
      </c>
    </row>
    <row r="1209" spans="1:41" x14ac:dyDescent="0.3">
      <c r="A1209" t="str">
        <f>"Trad IRN"</f>
        <v>Trad IRN</v>
      </c>
      <c r="B1209" t="str">
        <f>"Bldg IRN"</f>
        <v>Bldg IRN</v>
      </c>
      <c r="C1209" t="s">
        <v>41</v>
      </c>
      <c r="D1209" t="s">
        <v>3</v>
      </c>
      <c r="E1209" t="s">
        <v>80</v>
      </c>
      <c r="F1209" t="s">
        <v>81</v>
      </c>
      <c r="G1209" t="s">
        <v>82</v>
      </c>
      <c r="H1209" t="s">
        <v>83</v>
      </c>
      <c r="I1209" t="str">
        <f>"Trad IRN"</f>
        <v>Trad IRN</v>
      </c>
      <c r="J1209" t="s">
        <v>43</v>
      </c>
      <c r="K1209" t="s">
        <v>44</v>
      </c>
      <c r="L1209" t="s">
        <v>45</v>
      </c>
      <c r="M1209" t="s">
        <v>46</v>
      </c>
      <c r="N1209" t="str">
        <f t="shared" si="115"/>
        <v>08/18/2022</v>
      </c>
      <c r="O1209" t="str">
        <f>"12/31/2500"</f>
        <v>12/31/2500</v>
      </c>
      <c r="P1209">
        <v>1</v>
      </c>
      <c r="Q1209">
        <v>1</v>
      </c>
      <c r="S1209">
        <v>0</v>
      </c>
      <c r="T1209">
        <v>1</v>
      </c>
      <c r="U1209">
        <v>0</v>
      </c>
      <c r="V1209" t="str">
        <f>"Trad IRN"</f>
        <v>Trad IRN</v>
      </c>
      <c r="W1209">
        <v>100</v>
      </c>
      <c r="X1209" t="s">
        <v>47</v>
      </c>
      <c r="Z1209" t="s">
        <v>47</v>
      </c>
      <c r="AB1209" t="str">
        <f>"02"</f>
        <v>02</v>
      </c>
      <c r="AC1209" t="s">
        <v>48</v>
      </c>
      <c r="AD1209" t="s">
        <v>49</v>
      </c>
      <c r="AE1209" t="s">
        <v>50</v>
      </c>
      <c r="AF1209">
        <v>0</v>
      </c>
      <c r="AG1209" t="s">
        <v>56</v>
      </c>
      <c r="AH1209" t="str">
        <f>"Trad IRN"</f>
        <v>Trad IRN</v>
      </c>
      <c r="AI1209" t="str">
        <f>"Bldg IRN"</f>
        <v>Bldg IRN</v>
      </c>
      <c r="AJ1209" t="s">
        <v>48</v>
      </c>
      <c r="AK1209" t="s">
        <v>48</v>
      </c>
      <c r="AL1209" t="s">
        <v>53</v>
      </c>
      <c r="AM1209">
        <v>1113.0999999999999</v>
      </c>
      <c r="AN1209">
        <v>1113.0999999999999</v>
      </c>
      <c r="AO1209">
        <v>15</v>
      </c>
    </row>
    <row r="1210" spans="1:41" x14ac:dyDescent="0.3">
      <c r="A1210" t="str">
        <f>"Trad IRN"</f>
        <v>Trad IRN</v>
      </c>
      <c r="B1210" t="str">
        <f>"Bldg IRN"</f>
        <v>Bldg IRN</v>
      </c>
      <c r="C1210" t="s">
        <v>41</v>
      </c>
      <c r="D1210" t="s">
        <v>3</v>
      </c>
      <c r="E1210" t="s">
        <v>80</v>
      </c>
      <c r="F1210" t="s">
        <v>81</v>
      </c>
      <c r="G1210" t="s">
        <v>82</v>
      </c>
      <c r="H1210" t="s">
        <v>83</v>
      </c>
      <c r="I1210" t="str">
        <f>"Trad IRN"</f>
        <v>Trad IRN</v>
      </c>
      <c r="J1210" t="s">
        <v>43</v>
      </c>
      <c r="K1210" t="s">
        <v>44</v>
      </c>
      <c r="L1210" t="s">
        <v>45</v>
      </c>
      <c r="M1210" t="s">
        <v>46</v>
      </c>
      <c r="N1210" t="str">
        <f>"11/09/2022"</f>
        <v>11/09/2022</v>
      </c>
      <c r="O1210" t="str">
        <f>"11/14/2022"</f>
        <v>11/14/2022</v>
      </c>
      <c r="P1210">
        <v>2.3071000000000001E-2</v>
      </c>
      <c r="Q1210">
        <v>2.3071000000000001E-2</v>
      </c>
      <c r="S1210">
        <v>0</v>
      </c>
      <c r="T1210">
        <v>2.3071000000000001E-2</v>
      </c>
      <c r="U1210">
        <v>0</v>
      </c>
      <c r="V1210" t="str">
        <f>"Trad IRN"</f>
        <v>Trad IRN</v>
      </c>
      <c r="W1210">
        <v>100</v>
      </c>
      <c r="X1210" t="s">
        <v>47</v>
      </c>
      <c r="Z1210" t="s">
        <v>47</v>
      </c>
      <c r="AB1210" t="str">
        <f>"02"</f>
        <v>02</v>
      </c>
      <c r="AC1210" t="s">
        <v>48</v>
      </c>
      <c r="AD1210" t="s">
        <v>49</v>
      </c>
      <c r="AE1210" t="s">
        <v>50</v>
      </c>
      <c r="AF1210">
        <v>0</v>
      </c>
      <c r="AG1210" t="s">
        <v>56</v>
      </c>
      <c r="AH1210" t="str">
        <f>"Trad IRN"</f>
        <v>Trad IRN</v>
      </c>
      <c r="AI1210" t="str">
        <f>"Bldg IRN"</f>
        <v>Bldg IRN</v>
      </c>
      <c r="AJ1210" t="s">
        <v>48</v>
      </c>
      <c r="AK1210" t="s">
        <v>48</v>
      </c>
      <c r="AL1210" t="s">
        <v>53</v>
      </c>
      <c r="AM1210">
        <v>25.68</v>
      </c>
      <c r="AN1210">
        <v>1113.0999999999999</v>
      </c>
      <c r="AO1210">
        <v>15</v>
      </c>
    </row>
    <row r="1211" spans="1:41" x14ac:dyDescent="0.3">
      <c r="A1211" t="str">
        <f>"Trad IRN"</f>
        <v>Trad IRN</v>
      </c>
      <c r="B1211" t="str">
        <f>"Bldg IRN"</f>
        <v>Bldg IRN</v>
      </c>
      <c r="C1211" t="s">
        <v>41</v>
      </c>
      <c r="D1211" t="s">
        <v>3</v>
      </c>
      <c r="E1211" t="s">
        <v>80</v>
      </c>
      <c r="F1211" t="s">
        <v>81</v>
      </c>
      <c r="G1211" t="s">
        <v>82</v>
      </c>
      <c r="H1211" t="s">
        <v>83</v>
      </c>
      <c r="I1211" t="str">
        <f>"Trad IRN"</f>
        <v>Trad IRN</v>
      </c>
      <c r="J1211" t="s">
        <v>43</v>
      </c>
      <c r="K1211" t="s">
        <v>44</v>
      </c>
      <c r="L1211" t="s">
        <v>45</v>
      </c>
      <c r="M1211" t="s">
        <v>46</v>
      </c>
      <c r="N1211" t="str">
        <f>"11/15/2022"</f>
        <v>11/15/2022</v>
      </c>
      <c r="O1211" t="str">
        <f>"01/19/2023"</f>
        <v>01/19/2023</v>
      </c>
      <c r="P1211">
        <v>0.20186899999999999</v>
      </c>
      <c r="Q1211">
        <v>0.20186899999999999</v>
      </c>
      <c r="S1211">
        <v>0</v>
      </c>
      <c r="T1211">
        <v>0.20186899999999999</v>
      </c>
      <c r="U1211">
        <v>0</v>
      </c>
      <c r="V1211" t="str">
        <f>"Trad IRN"</f>
        <v>Trad IRN</v>
      </c>
      <c r="W1211">
        <v>100</v>
      </c>
      <c r="X1211" t="s">
        <v>47</v>
      </c>
      <c r="Z1211" t="s">
        <v>47</v>
      </c>
      <c r="AB1211" t="str">
        <f>"02"</f>
        <v>02</v>
      </c>
      <c r="AC1211" t="s">
        <v>48</v>
      </c>
      <c r="AD1211" t="s">
        <v>49</v>
      </c>
      <c r="AE1211" t="s">
        <v>55</v>
      </c>
      <c r="AF1211">
        <v>0</v>
      </c>
      <c r="AG1211" t="s">
        <v>56</v>
      </c>
      <c r="AH1211" t="str">
        <f>"Trad IRN"</f>
        <v>Trad IRN</v>
      </c>
      <c r="AI1211" t="str">
        <f>"Bldg IRN"</f>
        <v>Bldg IRN</v>
      </c>
      <c r="AJ1211" t="s">
        <v>48</v>
      </c>
      <c r="AK1211" t="s">
        <v>48</v>
      </c>
      <c r="AL1211" t="s">
        <v>53</v>
      </c>
      <c r="AM1211">
        <v>224.7</v>
      </c>
      <c r="AN1211">
        <v>1113.0999999999999</v>
      </c>
      <c r="AO1211">
        <v>15</v>
      </c>
    </row>
    <row r="1212" spans="1:41" x14ac:dyDescent="0.3">
      <c r="A1212" t="str">
        <f>"Trad IRN"</f>
        <v>Trad IRN</v>
      </c>
      <c r="B1212" t="str">
        <f>"Bldg IRN"</f>
        <v>Bldg IRN</v>
      </c>
      <c r="C1212" t="s">
        <v>41</v>
      </c>
      <c r="D1212" t="s">
        <v>3</v>
      </c>
      <c r="E1212" t="s">
        <v>80</v>
      </c>
      <c r="F1212" t="s">
        <v>81</v>
      </c>
      <c r="G1212" t="s">
        <v>82</v>
      </c>
      <c r="H1212" t="s">
        <v>83</v>
      </c>
      <c r="I1212" t="str">
        <f>"Trad IRN"</f>
        <v>Trad IRN</v>
      </c>
      <c r="J1212" t="s">
        <v>43</v>
      </c>
      <c r="K1212" t="s">
        <v>44</v>
      </c>
      <c r="L1212" t="s">
        <v>45</v>
      </c>
      <c r="M1212" t="s">
        <v>46</v>
      </c>
      <c r="N1212" t="str">
        <f>"08/18/2022"</f>
        <v>08/18/2022</v>
      </c>
      <c r="O1212" t="str">
        <f>"12/11/2022"</f>
        <v>12/11/2022</v>
      </c>
      <c r="P1212">
        <v>0.423232</v>
      </c>
      <c r="Q1212">
        <v>0.423232</v>
      </c>
      <c r="R1212">
        <v>0.423232</v>
      </c>
      <c r="S1212">
        <v>0</v>
      </c>
      <c r="T1212">
        <v>0.423232</v>
      </c>
      <c r="U1212">
        <v>0</v>
      </c>
      <c r="V1212" t="str">
        <f>"Trad IRN"</f>
        <v>Trad IRN</v>
      </c>
      <c r="W1212">
        <v>100</v>
      </c>
      <c r="X1212" t="s">
        <v>47</v>
      </c>
      <c r="Z1212" t="s">
        <v>47</v>
      </c>
      <c r="AB1212" t="str">
        <f>"03"</f>
        <v>03</v>
      </c>
      <c r="AC1212" t="str">
        <f>"15"</f>
        <v>15</v>
      </c>
      <c r="AD1212" t="str">
        <f>"2"</f>
        <v>2</v>
      </c>
      <c r="AE1212" t="s">
        <v>50</v>
      </c>
      <c r="AF1212">
        <v>0</v>
      </c>
      <c r="AG1212" t="s">
        <v>56</v>
      </c>
      <c r="AH1212" t="str">
        <f>"Trad IRN"</f>
        <v>Trad IRN</v>
      </c>
      <c r="AI1212" t="str">
        <f>"Bldg IRN"</f>
        <v>Bldg IRN</v>
      </c>
      <c r="AJ1212" t="s">
        <v>48</v>
      </c>
      <c r="AK1212" t="s">
        <v>48</v>
      </c>
      <c r="AL1212" t="s">
        <v>53</v>
      </c>
      <c r="AM1212">
        <v>471.1</v>
      </c>
      <c r="AN1212">
        <v>1113.0999999999999</v>
      </c>
      <c r="AO1212">
        <v>15</v>
      </c>
    </row>
    <row r="1213" spans="1:41" x14ac:dyDescent="0.3">
      <c r="A1213" t="str">
        <f>"Trad IRN"</f>
        <v>Trad IRN</v>
      </c>
      <c r="B1213" t="str">
        <f>"Bldg IRN"</f>
        <v>Bldg IRN</v>
      </c>
      <c r="C1213" t="s">
        <v>41</v>
      </c>
      <c r="D1213" t="s">
        <v>3</v>
      </c>
      <c r="E1213" t="s">
        <v>80</v>
      </c>
      <c r="F1213" t="s">
        <v>81</v>
      </c>
      <c r="G1213" t="s">
        <v>82</v>
      </c>
      <c r="H1213" t="s">
        <v>83</v>
      </c>
      <c r="I1213" t="str">
        <f>"Trad IRN"</f>
        <v>Trad IRN</v>
      </c>
      <c r="J1213" t="s">
        <v>43</v>
      </c>
      <c r="K1213" t="s">
        <v>44</v>
      </c>
      <c r="L1213" t="s">
        <v>45</v>
      </c>
      <c r="M1213" t="s">
        <v>46</v>
      </c>
      <c r="N1213" t="str">
        <f>"12/12/2022"</f>
        <v>12/12/2022</v>
      </c>
      <c r="O1213" t="str">
        <f t="shared" ref="O1213:O1225" si="116">"12/31/2500"</f>
        <v>12/31/2500</v>
      </c>
      <c r="P1213">
        <v>0.57676799999999995</v>
      </c>
      <c r="Q1213">
        <v>0.57676799999999995</v>
      </c>
      <c r="R1213">
        <v>0.57676799999999995</v>
      </c>
      <c r="S1213">
        <v>0</v>
      </c>
      <c r="T1213">
        <v>0.57676799999999995</v>
      </c>
      <c r="U1213">
        <v>0</v>
      </c>
      <c r="V1213" t="str">
        <f>"Trad IRN"</f>
        <v>Trad IRN</v>
      </c>
      <c r="W1213">
        <v>0</v>
      </c>
      <c r="X1213" t="s">
        <v>58</v>
      </c>
      <c r="Y1213" t="str">
        <f>"100"</f>
        <v>100</v>
      </c>
      <c r="Z1213" t="s">
        <v>47</v>
      </c>
      <c r="AB1213" t="str">
        <f>"03"</f>
        <v>03</v>
      </c>
      <c r="AC1213" t="str">
        <f>"15"</f>
        <v>15</v>
      </c>
      <c r="AD1213" t="str">
        <f>"2"</f>
        <v>2</v>
      </c>
      <c r="AE1213" t="s">
        <v>50</v>
      </c>
      <c r="AF1213">
        <v>0</v>
      </c>
      <c r="AG1213" t="s">
        <v>56</v>
      </c>
      <c r="AH1213" t="str">
        <f>"Trad IRN"</f>
        <v>Trad IRN</v>
      </c>
      <c r="AI1213" t="str">
        <f>"Bldg IRN"</f>
        <v>Bldg IRN</v>
      </c>
      <c r="AJ1213" t="s">
        <v>48</v>
      </c>
      <c r="AK1213" t="s">
        <v>48</v>
      </c>
      <c r="AL1213" t="s">
        <v>53</v>
      </c>
      <c r="AM1213">
        <v>642</v>
      </c>
      <c r="AN1213">
        <v>1113.0999999999999</v>
      </c>
      <c r="AO1213">
        <v>15</v>
      </c>
    </row>
    <row r="1214" spans="1:41" x14ac:dyDescent="0.3">
      <c r="A1214" t="str">
        <f>"Trad IRN"</f>
        <v>Trad IRN</v>
      </c>
      <c r="B1214" t="str">
        <f>"Bldg IRN"</f>
        <v>Bldg IRN</v>
      </c>
      <c r="C1214" t="s">
        <v>41</v>
      </c>
      <c r="D1214" t="s">
        <v>3</v>
      </c>
      <c r="E1214" t="s">
        <v>80</v>
      </c>
      <c r="F1214" t="s">
        <v>81</v>
      </c>
      <c r="G1214" t="s">
        <v>82</v>
      </c>
      <c r="H1214" t="s">
        <v>83</v>
      </c>
      <c r="I1214" t="str">
        <f>"Trad IRN"</f>
        <v>Trad IRN</v>
      </c>
      <c r="J1214" t="s">
        <v>43</v>
      </c>
      <c r="K1214" t="s">
        <v>44</v>
      </c>
      <c r="L1214" t="s">
        <v>45</v>
      </c>
      <c r="M1214" t="s">
        <v>46</v>
      </c>
      <c r="N1214" t="str">
        <f t="shared" ref="N1214:N1226" si="117">"08/18/2022"</f>
        <v>08/18/2022</v>
      </c>
      <c r="O1214" t="str">
        <f t="shared" si="116"/>
        <v>12/31/2500</v>
      </c>
      <c r="P1214">
        <v>1</v>
      </c>
      <c r="Q1214">
        <v>1</v>
      </c>
      <c r="S1214">
        <v>0</v>
      </c>
      <c r="T1214">
        <v>1</v>
      </c>
      <c r="U1214">
        <v>0</v>
      </c>
      <c r="V1214" t="str">
        <f>"Trad IRN"</f>
        <v>Trad IRN</v>
      </c>
      <c r="W1214">
        <v>100</v>
      </c>
      <c r="X1214" t="s">
        <v>47</v>
      </c>
      <c r="Z1214" t="s">
        <v>47</v>
      </c>
      <c r="AB1214" t="s">
        <v>57</v>
      </c>
      <c r="AC1214" t="s">
        <v>48</v>
      </c>
      <c r="AD1214" t="s">
        <v>49</v>
      </c>
      <c r="AE1214" t="s">
        <v>50</v>
      </c>
      <c r="AF1214">
        <v>0</v>
      </c>
      <c r="AG1214" t="s">
        <v>56</v>
      </c>
      <c r="AH1214" t="str">
        <f>"Trad IRN"</f>
        <v>Trad IRN</v>
      </c>
      <c r="AI1214" t="str">
        <f>"Bldg IRN"</f>
        <v>Bldg IRN</v>
      </c>
      <c r="AJ1214" t="s">
        <v>48</v>
      </c>
      <c r="AK1214" t="s">
        <v>48</v>
      </c>
      <c r="AL1214" t="s">
        <v>53</v>
      </c>
      <c r="AM1214">
        <v>1113.0999999999999</v>
      </c>
      <c r="AN1214">
        <v>1113.0999999999999</v>
      </c>
      <c r="AO1214">
        <v>15</v>
      </c>
    </row>
    <row r="1215" spans="1:41" x14ac:dyDescent="0.3">
      <c r="A1215" t="str">
        <f>"Trad IRN"</f>
        <v>Trad IRN</v>
      </c>
      <c r="B1215" t="str">
        <f>"Bldg IRN"</f>
        <v>Bldg IRN</v>
      </c>
      <c r="C1215" t="s">
        <v>41</v>
      </c>
      <c r="D1215" t="s">
        <v>3</v>
      </c>
      <c r="E1215" t="s">
        <v>80</v>
      </c>
      <c r="F1215" t="s">
        <v>81</v>
      </c>
      <c r="G1215" t="s">
        <v>82</v>
      </c>
      <c r="H1215" t="s">
        <v>83</v>
      </c>
      <c r="I1215" t="str">
        <f>"Trad IRN"</f>
        <v>Trad IRN</v>
      </c>
      <c r="J1215" t="s">
        <v>43</v>
      </c>
      <c r="K1215" t="s">
        <v>44</v>
      </c>
      <c r="L1215" t="s">
        <v>45</v>
      </c>
      <c r="M1215" t="s">
        <v>46</v>
      </c>
      <c r="N1215" t="str">
        <f t="shared" si="117"/>
        <v>08/18/2022</v>
      </c>
      <c r="O1215" t="str">
        <f t="shared" si="116"/>
        <v>12/31/2500</v>
      </c>
      <c r="P1215">
        <v>1</v>
      </c>
      <c r="Q1215">
        <v>1</v>
      </c>
      <c r="S1215">
        <v>0</v>
      </c>
      <c r="T1215">
        <v>1</v>
      </c>
      <c r="U1215">
        <v>0</v>
      </c>
      <c r="V1215" t="str">
        <f>"Trad IRN"</f>
        <v>Trad IRN</v>
      </c>
      <c r="W1215">
        <v>100</v>
      </c>
      <c r="X1215" t="s">
        <v>47</v>
      </c>
      <c r="Z1215" t="s">
        <v>47</v>
      </c>
      <c r="AB1215" t="str">
        <f>"01"</f>
        <v>01</v>
      </c>
      <c r="AC1215" t="s">
        <v>48</v>
      </c>
      <c r="AD1215" t="s">
        <v>49</v>
      </c>
      <c r="AE1215" t="s">
        <v>50</v>
      </c>
      <c r="AF1215">
        <v>0</v>
      </c>
      <c r="AG1215" t="s">
        <v>56</v>
      </c>
      <c r="AH1215" t="str">
        <f>"Trad IRN"</f>
        <v>Trad IRN</v>
      </c>
      <c r="AI1215" t="str">
        <f>"Bldg IRN"</f>
        <v>Bldg IRN</v>
      </c>
      <c r="AJ1215" t="s">
        <v>48</v>
      </c>
      <c r="AK1215" t="s">
        <v>48</v>
      </c>
      <c r="AL1215" t="s">
        <v>53</v>
      </c>
      <c r="AM1215">
        <v>1113.0999999999999</v>
      </c>
      <c r="AN1215">
        <v>1113.0999999999999</v>
      </c>
      <c r="AO1215">
        <v>15</v>
      </c>
    </row>
    <row r="1216" spans="1:41" x14ac:dyDescent="0.3">
      <c r="A1216" t="str">
        <f>"Trad IRN"</f>
        <v>Trad IRN</v>
      </c>
      <c r="B1216" t="str">
        <f>"Bldg IRN"</f>
        <v>Bldg IRN</v>
      </c>
      <c r="C1216" t="s">
        <v>41</v>
      </c>
      <c r="D1216" t="s">
        <v>3</v>
      </c>
      <c r="E1216" t="s">
        <v>80</v>
      </c>
      <c r="F1216" t="s">
        <v>81</v>
      </c>
      <c r="G1216" t="s">
        <v>82</v>
      </c>
      <c r="H1216" t="s">
        <v>83</v>
      </c>
      <c r="I1216" t="str">
        <f>"Trad IRN"</f>
        <v>Trad IRN</v>
      </c>
      <c r="J1216" t="s">
        <v>43</v>
      </c>
      <c r="K1216" t="s">
        <v>44</v>
      </c>
      <c r="L1216" t="s">
        <v>45</v>
      </c>
      <c r="M1216" t="s">
        <v>46</v>
      </c>
      <c r="N1216" t="str">
        <f t="shared" si="117"/>
        <v>08/18/2022</v>
      </c>
      <c r="O1216" t="str">
        <f t="shared" si="116"/>
        <v>12/31/2500</v>
      </c>
      <c r="P1216">
        <v>1</v>
      </c>
      <c r="Q1216">
        <v>1</v>
      </c>
      <c r="S1216">
        <v>0</v>
      </c>
      <c r="T1216">
        <v>1</v>
      </c>
      <c r="U1216">
        <v>0</v>
      </c>
      <c r="V1216" t="str">
        <f>"Trad IRN"</f>
        <v>Trad IRN</v>
      </c>
      <c r="W1216">
        <v>100</v>
      </c>
      <c r="X1216" t="s">
        <v>47</v>
      </c>
      <c r="Z1216" t="s">
        <v>47</v>
      </c>
      <c r="AB1216" t="str">
        <f>"03"</f>
        <v>03</v>
      </c>
      <c r="AC1216" t="s">
        <v>48</v>
      </c>
      <c r="AD1216" t="s">
        <v>49</v>
      </c>
      <c r="AE1216" t="s">
        <v>50</v>
      </c>
      <c r="AF1216">
        <v>0</v>
      </c>
      <c r="AG1216" t="s">
        <v>56</v>
      </c>
      <c r="AH1216" t="str">
        <f>"Trad IRN"</f>
        <v>Trad IRN</v>
      </c>
      <c r="AI1216" t="str">
        <f>"Bldg IRN"</f>
        <v>Bldg IRN</v>
      </c>
      <c r="AJ1216" t="s">
        <v>48</v>
      </c>
      <c r="AK1216" t="s">
        <v>48</v>
      </c>
      <c r="AL1216" t="s">
        <v>53</v>
      </c>
      <c r="AM1216">
        <v>1113.0999999999999</v>
      </c>
      <c r="AN1216">
        <v>1113.0999999999999</v>
      </c>
      <c r="AO1216">
        <v>15</v>
      </c>
    </row>
    <row r="1217" spans="1:41" x14ac:dyDescent="0.3">
      <c r="A1217" t="str">
        <f>"Trad IRN"</f>
        <v>Trad IRN</v>
      </c>
      <c r="B1217" t="str">
        <f>"Bldg IRN"</f>
        <v>Bldg IRN</v>
      </c>
      <c r="C1217" t="s">
        <v>41</v>
      </c>
      <c r="D1217" t="s">
        <v>3</v>
      </c>
      <c r="E1217" t="s">
        <v>80</v>
      </c>
      <c r="F1217" t="s">
        <v>81</v>
      </c>
      <c r="G1217" t="s">
        <v>82</v>
      </c>
      <c r="H1217" t="s">
        <v>83</v>
      </c>
      <c r="I1217" t="str">
        <f>"Trad IRN"</f>
        <v>Trad IRN</v>
      </c>
      <c r="J1217" t="s">
        <v>43</v>
      </c>
      <c r="K1217" t="s">
        <v>44</v>
      </c>
      <c r="L1217" t="s">
        <v>45</v>
      </c>
      <c r="M1217" t="s">
        <v>46</v>
      </c>
      <c r="N1217" t="str">
        <f t="shared" si="117"/>
        <v>08/18/2022</v>
      </c>
      <c r="O1217" t="str">
        <f t="shared" si="116"/>
        <v>12/31/2500</v>
      </c>
      <c r="P1217">
        <v>1</v>
      </c>
      <c r="Q1217">
        <v>1</v>
      </c>
      <c r="S1217">
        <v>0</v>
      </c>
      <c r="T1217">
        <v>1</v>
      </c>
      <c r="U1217">
        <v>0</v>
      </c>
      <c r="V1217" t="str">
        <f>"Trad IRN"</f>
        <v>Trad IRN</v>
      </c>
      <c r="W1217">
        <v>100</v>
      </c>
      <c r="X1217" t="s">
        <v>47</v>
      </c>
      <c r="Z1217" t="s">
        <v>47</v>
      </c>
      <c r="AB1217" t="s">
        <v>57</v>
      </c>
      <c r="AC1217" t="s">
        <v>48</v>
      </c>
      <c r="AD1217" t="s">
        <v>49</v>
      </c>
      <c r="AE1217" t="s">
        <v>55</v>
      </c>
      <c r="AF1217">
        <v>0</v>
      </c>
      <c r="AG1217" t="s">
        <v>56</v>
      </c>
      <c r="AH1217" t="str">
        <f>"Trad IRN"</f>
        <v>Trad IRN</v>
      </c>
      <c r="AI1217" t="str">
        <f>"Bldg IRN"</f>
        <v>Bldg IRN</v>
      </c>
      <c r="AJ1217" t="s">
        <v>48</v>
      </c>
      <c r="AK1217" t="s">
        <v>48</v>
      </c>
      <c r="AL1217" t="s">
        <v>53</v>
      </c>
      <c r="AM1217">
        <v>1113.0999999999999</v>
      </c>
      <c r="AN1217">
        <v>1113.0999999999999</v>
      </c>
      <c r="AO1217">
        <v>15</v>
      </c>
    </row>
    <row r="1218" spans="1:41" x14ac:dyDescent="0.3">
      <c r="A1218" t="str">
        <f>"Trad IRN"</f>
        <v>Trad IRN</v>
      </c>
      <c r="B1218" t="str">
        <f>"Bldg IRN"</f>
        <v>Bldg IRN</v>
      </c>
      <c r="C1218" t="s">
        <v>41</v>
      </c>
      <c r="D1218" t="s">
        <v>3</v>
      </c>
      <c r="E1218" t="s">
        <v>80</v>
      </c>
      <c r="F1218" t="s">
        <v>81</v>
      </c>
      <c r="G1218" t="s">
        <v>82</v>
      </c>
      <c r="H1218" t="s">
        <v>83</v>
      </c>
      <c r="I1218" t="str">
        <f>"Trad IRN"</f>
        <v>Trad IRN</v>
      </c>
      <c r="J1218" t="s">
        <v>43</v>
      </c>
      <c r="K1218" t="s">
        <v>44</v>
      </c>
      <c r="L1218" t="s">
        <v>45</v>
      </c>
      <c r="M1218" t="s">
        <v>46</v>
      </c>
      <c r="N1218" t="str">
        <f t="shared" si="117"/>
        <v>08/18/2022</v>
      </c>
      <c r="O1218" t="str">
        <f t="shared" si="116"/>
        <v>12/31/2500</v>
      </c>
      <c r="P1218">
        <v>1</v>
      </c>
      <c r="Q1218">
        <v>1</v>
      </c>
      <c r="S1218">
        <v>0</v>
      </c>
      <c r="T1218">
        <v>1</v>
      </c>
      <c r="U1218">
        <v>0</v>
      </c>
      <c r="V1218" t="str">
        <f>"Trad IRN"</f>
        <v>Trad IRN</v>
      </c>
      <c r="W1218">
        <v>100</v>
      </c>
      <c r="X1218" t="s">
        <v>47</v>
      </c>
      <c r="Z1218" t="s">
        <v>47</v>
      </c>
      <c r="AB1218" t="s">
        <v>57</v>
      </c>
      <c r="AC1218" t="s">
        <v>48</v>
      </c>
      <c r="AD1218" t="s">
        <v>49</v>
      </c>
      <c r="AE1218" t="s">
        <v>50</v>
      </c>
      <c r="AF1218">
        <v>0</v>
      </c>
      <c r="AG1218" t="s">
        <v>56</v>
      </c>
      <c r="AH1218" t="str">
        <f>"Trad IRN"</f>
        <v>Trad IRN</v>
      </c>
      <c r="AI1218" t="str">
        <f>"Bldg IRN"</f>
        <v>Bldg IRN</v>
      </c>
      <c r="AJ1218" t="s">
        <v>48</v>
      </c>
      <c r="AK1218" t="s">
        <v>48</v>
      </c>
      <c r="AL1218" t="s">
        <v>53</v>
      </c>
      <c r="AM1218">
        <v>1113.0999999999999</v>
      </c>
      <c r="AN1218">
        <v>1113.0999999999999</v>
      </c>
      <c r="AO1218">
        <v>15</v>
      </c>
    </row>
    <row r="1219" spans="1:41" x14ac:dyDescent="0.3">
      <c r="A1219" t="str">
        <f>"Trad IRN"</f>
        <v>Trad IRN</v>
      </c>
      <c r="B1219" t="str">
        <f>"Bldg IRN"</f>
        <v>Bldg IRN</v>
      </c>
      <c r="C1219" t="s">
        <v>41</v>
      </c>
      <c r="D1219" t="s">
        <v>3</v>
      </c>
      <c r="E1219" t="s">
        <v>80</v>
      </c>
      <c r="F1219" t="s">
        <v>81</v>
      </c>
      <c r="G1219" t="s">
        <v>82</v>
      </c>
      <c r="H1219" t="s">
        <v>83</v>
      </c>
      <c r="I1219" t="str">
        <f>"Trad IRN"</f>
        <v>Trad IRN</v>
      </c>
      <c r="J1219" t="s">
        <v>43</v>
      </c>
      <c r="K1219" t="s">
        <v>44</v>
      </c>
      <c r="L1219" t="s">
        <v>45</v>
      </c>
      <c r="M1219" t="s">
        <v>46</v>
      </c>
      <c r="N1219" t="str">
        <f t="shared" si="117"/>
        <v>08/18/2022</v>
      </c>
      <c r="O1219" t="str">
        <f t="shared" si="116"/>
        <v>12/31/2500</v>
      </c>
      <c r="P1219">
        <v>1</v>
      </c>
      <c r="Q1219">
        <v>1</v>
      </c>
      <c r="S1219">
        <v>0</v>
      </c>
      <c r="T1219">
        <v>1</v>
      </c>
      <c r="U1219">
        <v>0</v>
      </c>
      <c r="V1219" t="str">
        <f>"Trad IRN"</f>
        <v>Trad IRN</v>
      </c>
      <c r="W1219">
        <v>100</v>
      </c>
      <c r="X1219" t="s">
        <v>47</v>
      </c>
      <c r="Z1219" t="s">
        <v>47</v>
      </c>
      <c r="AB1219" t="str">
        <f>"01"</f>
        <v>01</v>
      </c>
      <c r="AC1219" t="s">
        <v>48</v>
      </c>
      <c r="AD1219" t="s">
        <v>49</v>
      </c>
      <c r="AE1219" t="s">
        <v>55</v>
      </c>
      <c r="AF1219">
        <v>0</v>
      </c>
      <c r="AG1219" t="s">
        <v>56</v>
      </c>
      <c r="AH1219" t="str">
        <f>"Trad IRN"</f>
        <v>Trad IRN</v>
      </c>
      <c r="AI1219" t="str">
        <f>"Bldg IRN"</f>
        <v>Bldg IRN</v>
      </c>
      <c r="AJ1219" t="s">
        <v>48</v>
      </c>
      <c r="AK1219" t="s">
        <v>48</v>
      </c>
      <c r="AL1219" t="s">
        <v>53</v>
      </c>
      <c r="AM1219">
        <v>1113.0999999999999</v>
      </c>
      <c r="AN1219">
        <v>1113.0999999999999</v>
      </c>
      <c r="AO1219">
        <v>15</v>
      </c>
    </row>
    <row r="1220" spans="1:41" x14ac:dyDescent="0.3">
      <c r="A1220" t="str">
        <f>"Trad IRN"</f>
        <v>Trad IRN</v>
      </c>
      <c r="B1220" t="str">
        <f>"Bldg IRN"</f>
        <v>Bldg IRN</v>
      </c>
      <c r="C1220" t="s">
        <v>41</v>
      </c>
      <c r="D1220" t="s">
        <v>3</v>
      </c>
      <c r="E1220" t="s">
        <v>80</v>
      </c>
      <c r="F1220" t="s">
        <v>81</v>
      </c>
      <c r="G1220" t="s">
        <v>82</v>
      </c>
      <c r="H1220" t="s">
        <v>83</v>
      </c>
      <c r="I1220" t="str">
        <f>"Trad IRN"</f>
        <v>Trad IRN</v>
      </c>
      <c r="J1220" t="s">
        <v>43</v>
      </c>
      <c r="K1220" t="s">
        <v>44</v>
      </c>
      <c r="L1220" t="s">
        <v>45</v>
      </c>
      <c r="M1220" t="s">
        <v>46</v>
      </c>
      <c r="N1220" t="str">
        <f t="shared" si="117"/>
        <v>08/18/2022</v>
      </c>
      <c r="O1220" t="str">
        <f t="shared" si="116"/>
        <v>12/31/2500</v>
      </c>
      <c r="P1220">
        <v>1</v>
      </c>
      <c r="Q1220">
        <v>1</v>
      </c>
      <c r="S1220">
        <v>0</v>
      </c>
      <c r="T1220">
        <v>1</v>
      </c>
      <c r="U1220">
        <v>0</v>
      </c>
      <c r="V1220" t="str">
        <f>"Trad IRN"</f>
        <v>Trad IRN</v>
      </c>
      <c r="W1220">
        <v>100</v>
      </c>
      <c r="X1220" t="s">
        <v>47</v>
      </c>
      <c r="Z1220" t="s">
        <v>47</v>
      </c>
      <c r="AB1220" t="str">
        <f>"01"</f>
        <v>01</v>
      </c>
      <c r="AC1220" t="s">
        <v>48</v>
      </c>
      <c r="AD1220" t="s">
        <v>49</v>
      </c>
      <c r="AE1220" t="s">
        <v>50</v>
      </c>
      <c r="AF1220">
        <v>0</v>
      </c>
      <c r="AG1220" t="s">
        <v>56</v>
      </c>
      <c r="AH1220" t="str">
        <f>"Trad IRN"</f>
        <v>Trad IRN</v>
      </c>
      <c r="AI1220" t="str">
        <f>"Bldg IRN"</f>
        <v>Bldg IRN</v>
      </c>
      <c r="AJ1220" t="s">
        <v>48</v>
      </c>
      <c r="AK1220" t="s">
        <v>48</v>
      </c>
      <c r="AL1220" t="s">
        <v>53</v>
      </c>
      <c r="AM1220">
        <v>1113.0999999999999</v>
      </c>
      <c r="AN1220">
        <v>1113.0999999999999</v>
      </c>
      <c r="AO1220">
        <v>15</v>
      </c>
    </row>
    <row r="1221" spans="1:41" x14ac:dyDescent="0.3">
      <c r="A1221" t="str">
        <f>"Trad IRN"</f>
        <v>Trad IRN</v>
      </c>
      <c r="B1221" t="str">
        <f>"Bldg IRN"</f>
        <v>Bldg IRN</v>
      </c>
      <c r="C1221" t="s">
        <v>41</v>
      </c>
      <c r="D1221" t="s">
        <v>3</v>
      </c>
      <c r="E1221" t="s">
        <v>80</v>
      </c>
      <c r="F1221" t="s">
        <v>81</v>
      </c>
      <c r="G1221" t="s">
        <v>82</v>
      </c>
      <c r="H1221" t="s">
        <v>83</v>
      </c>
      <c r="I1221" t="str">
        <f>"Trad IRN"</f>
        <v>Trad IRN</v>
      </c>
      <c r="J1221" t="s">
        <v>43</v>
      </c>
      <c r="K1221" t="s">
        <v>44</v>
      </c>
      <c r="L1221" t="s">
        <v>45</v>
      </c>
      <c r="M1221" t="s">
        <v>46</v>
      </c>
      <c r="N1221" t="str">
        <f t="shared" si="117"/>
        <v>08/18/2022</v>
      </c>
      <c r="O1221" t="str">
        <f t="shared" si="116"/>
        <v>12/31/2500</v>
      </c>
      <c r="P1221">
        <v>1</v>
      </c>
      <c r="Q1221">
        <v>1</v>
      </c>
      <c r="S1221">
        <v>0</v>
      </c>
      <c r="T1221">
        <v>1</v>
      </c>
      <c r="U1221">
        <v>0</v>
      </c>
      <c r="V1221" t="str">
        <f>"Trad IRN"</f>
        <v>Trad IRN</v>
      </c>
      <c r="W1221">
        <v>100</v>
      </c>
      <c r="X1221" t="s">
        <v>47</v>
      </c>
      <c r="Z1221" t="s">
        <v>47</v>
      </c>
      <c r="AB1221" t="s">
        <v>57</v>
      </c>
      <c r="AC1221" t="s">
        <v>48</v>
      </c>
      <c r="AD1221" t="s">
        <v>49</v>
      </c>
      <c r="AE1221" t="s">
        <v>55</v>
      </c>
      <c r="AF1221">
        <v>0</v>
      </c>
      <c r="AG1221" t="s">
        <v>56</v>
      </c>
      <c r="AH1221" t="str">
        <f>"Trad IRN"</f>
        <v>Trad IRN</v>
      </c>
      <c r="AI1221" t="str">
        <f>"Bldg IRN"</f>
        <v>Bldg IRN</v>
      </c>
      <c r="AJ1221" t="s">
        <v>48</v>
      </c>
      <c r="AK1221" t="s">
        <v>48</v>
      </c>
      <c r="AL1221" t="s">
        <v>53</v>
      </c>
      <c r="AM1221">
        <v>1113.0999999999999</v>
      </c>
      <c r="AN1221">
        <v>1113.0999999999999</v>
      </c>
      <c r="AO1221">
        <v>15</v>
      </c>
    </row>
    <row r="1222" spans="1:41" x14ac:dyDescent="0.3">
      <c r="A1222" t="str">
        <f>"Trad IRN"</f>
        <v>Trad IRN</v>
      </c>
      <c r="B1222" t="str">
        <f>"Bldg IRN"</f>
        <v>Bldg IRN</v>
      </c>
      <c r="C1222" t="s">
        <v>41</v>
      </c>
      <c r="D1222" t="s">
        <v>3</v>
      </c>
      <c r="E1222" t="s">
        <v>80</v>
      </c>
      <c r="F1222" t="s">
        <v>81</v>
      </c>
      <c r="G1222" t="s">
        <v>82</v>
      </c>
      <c r="H1222" t="s">
        <v>83</v>
      </c>
      <c r="I1222" t="str">
        <f>"Trad IRN"</f>
        <v>Trad IRN</v>
      </c>
      <c r="J1222" t="s">
        <v>43</v>
      </c>
      <c r="K1222" t="s">
        <v>44</v>
      </c>
      <c r="L1222" t="s">
        <v>45</v>
      </c>
      <c r="M1222" t="s">
        <v>46</v>
      </c>
      <c r="N1222" t="str">
        <f t="shared" si="117"/>
        <v>08/18/2022</v>
      </c>
      <c r="O1222" t="str">
        <f t="shared" si="116"/>
        <v>12/31/2500</v>
      </c>
      <c r="P1222">
        <v>1</v>
      </c>
      <c r="Q1222">
        <v>1</v>
      </c>
      <c r="S1222">
        <v>0</v>
      </c>
      <c r="T1222">
        <v>1</v>
      </c>
      <c r="U1222">
        <v>0</v>
      </c>
      <c r="V1222" t="str">
        <f>"Trad IRN"</f>
        <v>Trad IRN</v>
      </c>
      <c r="W1222">
        <v>100</v>
      </c>
      <c r="X1222" t="s">
        <v>47</v>
      </c>
      <c r="Z1222" t="s">
        <v>47</v>
      </c>
      <c r="AB1222" t="str">
        <f>"01"</f>
        <v>01</v>
      </c>
      <c r="AC1222" t="s">
        <v>48</v>
      </c>
      <c r="AD1222" t="s">
        <v>49</v>
      </c>
      <c r="AE1222" t="s">
        <v>55</v>
      </c>
      <c r="AF1222">
        <v>0</v>
      </c>
      <c r="AG1222" t="s">
        <v>56</v>
      </c>
      <c r="AH1222" t="str">
        <f>"Trad IRN"</f>
        <v>Trad IRN</v>
      </c>
      <c r="AI1222" t="str">
        <f>"Bldg IRN"</f>
        <v>Bldg IRN</v>
      </c>
      <c r="AJ1222" t="s">
        <v>48</v>
      </c>
      <c r="AK1222" t="s">
        <v>48</v>
      </c>
      <c r="AL1222" t="s">
        <v>53</v>
      </c>
      <c r="AM1222">
        <v>1113.0999999999999</v>
      </c>
      <c r="AN1222">
        <v>1113.0999999999999</v>
      </c>
      <c r="AO1222">
        <v>15</v>
      </c>
    </row>
    <row r="1223" spans="1:41" x14ac:dyDescent="0.3">
      <c r="A1223" t="str">
        <f>"Trad IRN"</f>
        <v>Trad IRN</v>
      </c>
      <c r="B1223" t="str">
        <f>"Bldg IRN"</f>
        <v>Bldg IRN</v>
      </c>
      <c r="C1223" t="s">
        <v>41</v>
      </c>
      <c r="D1223" t="s">
        <v>3</v>
      </c>
      <c r="E1223" t="s">
        <v>80</v>
      </c>
      <c r="F1223" t="s">
        <v>81</v>
      </c>
      <c r="G1223" t="s">
        <v>82</v>
      </c>
      <c r="H1223" t="s">
        <v>83</v>
      </c>
      <c r="I1223" t="str">
        <f>"Trad IRN"</f>
        <v>Trad IRN</v>
      </c>
      <c r="J1223" t="s">
        <v>43</v>
      </c>
      <c r="K1223" t="s">
        <v>44</v>
      </c>
      <c r="L1223" t="s">
        <v>45</v>
      </c>
      <c r="M1223" t="s">
        <v>46</v>
      </c>
      <c r="N1223" t="str">
        <f t="shared" si="117"/>
        <v>08/18/2022</v>
      </c>
      <c r="O1223" t="str">
        <f t="shared" si="116"/>
        <v>12/31/2500</v>
      </c>
      <c r="P1223">
        <v>1</v>
      </c>
      <c r="Q1223">
        <v>1</v>
      </c>
      <c r="S1223">
        <v>0</v>
      </c>
      <c r="T1223">
        <v>1</v>
      </c>
      <c r="U1223">
        <v>0</v>
      </c>
      <c r="V1223" t="str">
        <f>"Trad IRN"</f>
        <v>Trad IRN</v>
      </c>
      <c r="W1223">
        <v>100</v>
      </c>
      <c r="X1223" t="s">
        <v>47</v>
      </c>
      <c r="Z1223" t="s">
        <v>47</v>
      </c>
      <c r="AB1223" t="str">
        <f>"03"</f>
        <v>03</v>
      </c>
      <c r="AC1223" t="s">
        <v>48</v>
      </c>
      <c r="AD1223" t="s">
        <v>49</v>
      </c>
      <c r="AE1223" t="s">
        <v>55</v>
      </c>
      <c r="AF1223">
        <v>0</v>
      </c>
      <c r="AG1223" t="s">
        <v>56</v>
      </c>
      <c r="AH1223" t="str">
        <f>"Trad IRN"</f>
        <v>Trad IRN</v>
      </c>
      <c r="AI1223" t="str">
        <f>"Bldg IRN"</f>
        <v>Bldg IRN</v>
      </c>
      <c r="AJ1223" t="s">
        <v>48</v>
      </c>
      <c r="AK1223" t="s">
        <v>48</v>
      </c>
      <c r="AL1223" t="s">
        <v>53</v>
      </c>
      <c r="AM1223">
        <v>1113.0999999999999</v>
      </c>
      <c r="AN1223">
        <v>1113.0999999999999</v>
      </c>
      <c r="AO1223">
        <v>15</v>
      </c>
    </row>
    <row r="1224" spans="1:41" x14ac:dyDescent="0.3">
      <c r="A1224" t="str">
        <f>"Trad IRN"</f>
        <v>Trad IRN</v>
      </c>
      <c r="B1224" t="str">
        <f>"Bldg IRN"</f>
        <v>Bldg IRN</v>
      </c>
      <c r="C1224" t="s">
        <v>41</v>
      </c>
      <c r="D1224" t="s">
        <v>3</v>
      </c>
      <c r="E1224" t="s">
        <v>80</v>
      </c>
      <c r="F1224" t="s">
        <v>81</v>
      </c>
      <c r="G1224" t="s">
        <v>82</v>
      </c>
      <c r="H1224" t="s">
        <v>83</v>
      </c>
      <c r="I1224" t="str">
        <f>"Trad IRN"</f>
        <v>Trad IRN</v>
      </c>
      <c r="J1224" t="s">
        <v>43</v>
      </c>
      <c r="K1224" t="s">
        <v>44</v>
      </c>
      <c r="L1224" t="s">
        <v>45</v>
      </c>
      <c r="M1224" t="s">
        <v>46</v>
      </c>
      <c r="N1224" t="str">
        <f t="shared" si="117"/>
        <v>08/18/2022</v>
      </c>
      <c r="O1224" t="str">
        <f t="shared" si="116"/>
        <v>12/31/2500</v>
      </c>
      <c r="P1224">
        <v>1</v>
      </c>
      <c r="Q1224">
        <v>1</v>
      </c>
      <c r="R1224">
        <v>1</v>
      </c>
      <c r="S1224">
        <v>0</v>
      </c>
      <c r="T1224">
        <v>1</v>
      </c>
      <c r="U1224">
        <v>0</v>
      </c>
      <c r="V1224" t="str">
        <f>"Trad IRN"</f>
        <v>Trad IRN</v>
      </c>
      <c r="W1224">
        <v>100</v>
      </c>
      <c r="X1224" t="s">
        <v>47</v>
      </c>
      <c r="Z1224" t="s">
        <v>47</v>
      </c>
      <c r="AB1224" t="str">
        <f>"01"</f>
        <v>01</v>
      </c>
      <c r="AC1224" t="str">
        <f>"15"</f>
        <v>15</v>
      </c>
      <c r="AD1224" t="str">
        <f>"2"</f>
        <v>2</v>
      </c>
      <c r="AE1224" t="s">
        <v>55</v>
      </c>
      <c r="AF1224">
        <v>0</v>
      </c>
      <c r="AG1224" t="s">
        <v>56</v>
      </c>
      <c r="AH1224" t="str">
        <f>"Trad IRN"</f>
        <v>Trad IRN</v>
      </c>
      <c r="AI1224" t="str">
        <f>"Bldg IRN"</f>
        <v>Bldg IRN</v>
      </c>
      <c r="AJ1224" t="s">
        <v>48</v>
      </c>
      <c r="AK1224" t="s">
        <v>48</v>
      </c>
      <c r="AL1224" t="s">
        <v>53</v>
      </c>
      <c r="AM1224">
        <v>1113.0999999999999</v>
      </c>
      <c r="AN1224">
        <v>1113.0999999999999</v>
      </c>
      <c r="AO1224">
        <v>15</v>
      </c>
    </row>
    <row r="1225" spans="1:41" x14ac:dyDescent="0.3">
      <c r="A1225" t="str">
        <f>"Trad IRN"</f>
        <v>Trad IRN</v>
      </c>
      <c r="B1225" t="str">
        <f>"Bldg IRN"</f>
        <v>Bldg IRN</v>
      </c>
      <c r="C1225" t="s">
        <v>41</v>
      </c>
      <c r="D1225" t="s">
        <v>3</v>
      </c>
      <c r="E1225" t="s">
        <v>80</v>
      </c>
      <c r="F1225" t="s">
        <v>81</v>
      </c>
      <c r="G1225" t="s">
        <v>82</v>
      </c>
      <c r="H1225" t="s">
        <v>83</v>
      </c>
      <c r="I1225" t="str">
        <f>"Trad IRN"</f>
        <v>Trad IRN</v>
      </c>
      <c r="J1225" t="s">
        <v>43</v>
      </c>
      <c r="K1225" t="s">
        <v>44</v>
      </c>
      <c r="L1225" t="s">
        <v>45</v>
      </c>
      <c r="M1225" t="s">
        <v>46</v>
      </c>
      <c r="N1225" t="str">
        <f t="shared" si="117"/>
        <v>08/18/2022</v>
      </c>
      <c r="O1225" t="str">
        <f t="shared" si="116"/>
        <v>12/31/2500</v>
      </c>
      <c r="P1225">
        <v>1</v>
      </c>
      <c r="Q1225">
        <v>1</v>
      </c>
      <c r="R1225">
        <v>1</v>
      </c>
      <c r="S1225">
        <v>0</v>
      </c>
      <c r="T1225">
        <v>1</v>
      </c>
      <c r="U1225">
        <v>0</v>
      </c>
      <c r="V1225" t="str">
        <f>"Trad IRN"</f>
        <v>Trad IRN</v>
      </c>
      <c r="W1225">
        <v>100</v>
      </c>
      <c r="X1225" t="s">
        <v>47</v>
      </c>
      <c r="Z1225" t="s">
        <v>47</v>
      </c>
      <c r="AB1225" t="str">
        <f>"04"</f>
        <v>04</v>
      </c>
      <c r="AC1225" t="str">
        <f>"10"</f>
        <v>10</v>
      </c>
      <c r="AD1225" t="str">
        <f>"2"</f>
        <v>2</v>
      </c>
      <c r="AE1225" t="s">
        <v>55</v>
      </c>
      <c r="AF1225">
        <v>0</v>
      </c>
      <c r="AG1225" t="s">
        <v>56</v>
      </c>
      <c r="AH1225" t="str">
        <f>"Trad IRN"</f>
        <v>Trad IRN</v>
      </c>
      <c r="AI1225" t="str">
        <f>"Bldg IRN"</f>
        <v>Bldg IRN</v>
      </c>
      <c r="AJ1225" t="s">
        <v>48</v>
      </c>
      <c r="AK1225" t="s">
        <v>48</v>
      </c>
      <c r="AL1225" t="s">
        <v>53</v>
      </c>
      <c r="AM1225">
        <v>1113.0999999999999</v>
      </c>
      <c r="AN1225">
        <v>1113.0999999999999</v>
      </c>
      <c r="AO1225">
        <v>15</v>
      </c>
    </row>
    <row r="1226" spans="1:41" x14ac:dyDescent="0.3">
      <c r="A1226" t="str">
        <f>"Trad IRN"</f>
        <v>Trad IRN</v>
      </c>
      <c r="B1226" t="str">
        <f>"Bldg IRN"</f>
        <v>Bldg IRN</v>
      </c>
      <c r="C1226" t="s">
        <v>41</v>
      </c>
      <c r="D1226" t="s">
        <v>3</v>
      </c>
      <c r="E1226" t="s">
        <v>80</v>
      </c>
      <c r="F1226" t="s">
        <v>81</v>
      </c>
      <c r="G1226" t="s">
        <v>82</v>
      </c>
      <c r="H1226" t="s">
        <v>83</v>
      </c>
      <c r="I1226" t="str">
        <f>"Trad IRN"</f>
        <v>Trad IRN</v>
      </c>
      <c r="J1226" t="s">
        <v>43</v>
      </c>
      <c r="K1226" t="s">
        <v>44</v>
      </c>
      <c r="L1226" t="s">
        <v>45</v>
      </c>
      <c r="M1226" t="s">
        <v>46</v>
      </c>
      <c r="N1226" t="str">
        <f t="shared" si="117"/>
        <v>08/18/2022</v>
      </c>
      <c r="O1226" t="str">
        <f>"11/30/2022"</f>
        <v>11/30/2022</v>
      </c>
      <c r="P1226">
        <v>0.382859</v>
      </c>
      <c r="Q1226">
        <v>0.382859</v>
      </c>
      <c r="S1226">
        <v>0</v>
      </c>
      <c r="T1226">
        <v>0.382859</v>
      </c>
      <c r="U1226">
        <v>0</v>
      </c>
      <c r="V1226" t="str">
        <f>"Trad IRN"</f>
        <v>Trad IRN</v>
      </c>
      <c r="W1226">
        <v>100</v>
      </c>
      <c r="X1226" t="s">
        <v>47</v>
      </c>
      <c r="Z1226" t="s">
        <v>47</v>
      </c>
      <c r="AB1226" t="str">
        <f>"03"</f>
        <v>03</v>
      </c>
      <c r="AC1226" t="s">
        <v>48</v>
      </c>
      <c r="AD1226" t="s">
        <v>49</v>
      </c>
      <c r="AE1226" t="s">
        <v>55</v>
      </c>
      <c r="AF1226">
        <v>0</v>
      </c>
      <c r="AG1226" t="s">
        <v>56</v>
      </c>
      <c r="AH1226" t="str">
        <f>"Trad IRN"</f>
        <v>Trad IRN</v>
      </c>
      <c r="AI1226" t="str">
        <f>"Bldg IRN"</f>
        <v>Bldg IRN</v>
      </c>
      <c r="AJ1226" t="s">
        <v>48</v>
      </c>
      <c r="AK1226" t="s">
        <v>48</v>
      </c>
      <c r="AL1226" t="s">
        <v>53</v>
      </c>
      <c r="AM1226">
        <v>426.16</v>
      </c>
      <c r="AN1226">
        <v>1113.0999999999999</v>
      </c>
      <c r="AO1226">
        <v>15</v>
      </c>
    </row>
    <row r="1227" spans="1:41" x14ac:dyDescent="0.3">
      <c r="A1227" t="str">
        <f>"Trad IRN"</f>
        <v>Trad IRN</v>
      </c>
      <c r="B1227" t="str">
        <f>"Bldg IRN"</f>
        <v>Bldg IRN</v>
      </c>
      <c r="C1227" t="s">
        <v>41</v>
      </c>
      <c r="D1227" t="s">
        <v>3</v>
      </c>
      <c r="E1227" t="s">
        <v>80</v>
      </c>
      <c r="F1227" t="s">
        <v>81</v>
      </c>
      <c r="G1227" t="s">
        <v>82</v>
      </c>
      <c r="H1227" t="s">
        <v>83</v>
      </c>
      <c r="I1227" t="str">
        <f>"Trad IRN"</f>
        <v>Trad IRN</v>
      </c>
      <c r="J1227" t="s">
        <v>43</v>
      </c>
      <c r="K1227" t="s">
        <v>44</v>
      </c>
      <c r="L1227" t="s">
        <v>45</v>
      </c>
      <c r="M1227" t="s">
        <v>46</v>
      </c>
      <c r="N1227" t="str">
        <f>"12/01/2022"</f>
        <v>12/01/2022</v>
      </c>
      <c r="O1227" t="str">
        <f t="shared" ref="O1227:O1239" si="118">"12/31/2500"</f>
        <v>12/31/2500</v>
      </c>
      <c r="P1227">
        <v>0.61714100000000005</v>
      </c>
      <c r="Q1227">
        <v>0.61714100000000005</v>
      </c>
      <c r="S1227">
        <v>0</v>
      </c>
      <c r="T1227">
        <v>0.61714100000000005</v>
      </c>
      <c r="U1227">
        <v>0</v>
      </c>
      <c r="V1227" t="str">
        <f>"Trad IRN"</f>
        <v>Trad IRN</v>
      </c>
      <c r="W1227">
        <v>100</v>
      </c>
      <c r="X1227" t="s">
        <v>47</v>
      </c>
      <c r="Z1227" t="s">
        <v>47</v>
      </c>
      <c r="AB1227" t="str">
        <f>"03"</f>
        <v>03</v>
      </c>
      <c r="AC1227" t="s">
        <v>48</v>
      </c>
      <c r="AD1227" t="s">
        <v>49</v>
      </c>
      <c r="AE1227" t="s">
        <v>55</v>
      </c>
      <c r="AF1227">
        <v>0</v>
      </c>
      <c r="AG1227" t="s">
        <v>56</v>
      </c>
      <c r="AH1227" t="str">
        <f>"Trad IRN"</f>
        <v>Trad IRN</v>
      </c>
      <c r="AI1227" t="str">
        <f>"Bldg IRN"</f>
        <v>Bldg IRN</v>
      </c>
      <c r="AJ1227" t="s">
        <v>48</v>
      </c>
      <c r="AK1227" t="s">
        <v>48</v>
      </c>
      <c r="AL1227" t="s">
        <v>53</v>
      </c>
      <c r="AM1227">
        <v>686.94</v>
      </c>
      <c r="AN1227">
        <v>1113.0999999999999</v>
      </c>
      <c r="AO1227">
        <v>15</v>
      </c>
    </row>
    <row r="1228" spans="1:41" x14ac:dyDescent="0.3">
      <c r="A1228" t="str">
        <f>"Trad IRN"</f>
        <v>Trad IRN</v>
      </c>
      <c r="B1228" t="str">
        <f>"Bldg IRN"</f>
        <v>Bldg IRN</v>
      </c>
      <c r="C1228" t="s">
        <v>41</v>
      </c>
      <c r="D1228" t="s">
        <v>3</v>
      </c>
      <c r="E1228" t="s">
        <v>80</v>
      </c>
      <c r="F1228" t="s">
        <v>81</v>
      </c>
      <c r="G1228" t="s">
        <v>82</v>
      </c>
      <c r="H1228" t="s">
        <v>83</v>
      </c>
      <c r="I1228" t="str">
        <f>"Trad IRN"</f>
        <v>Trad IRN</v>
      </c>
      <c r="J1228" t="s">
        <v>43</v>
      </c>
      <c r="K1228" t="s">
        <v>44</v>
      </c>
      <c r="L1228" t="s">
        <v>45</v>
      </c>
      <c r="M1228" t="s">
        <v>46</v>
      </c>
      <c r="N1228" t="str">
        <f>"09/07/2022"</f>
        <v>09/07/2022</v>
      </c>
      <c r="O1228" t="str">
        <f t="shared" si="118"/>
        <v>12/31/2500</v>
      </c>
      <c r="P1228">
        <v>0.92501999999999995</v>
      </c>
      <c r="Q1228">
        <v>0.92501999999999995</v>
      </c>
      <c r="S1228">
        <v>0</v>
      </c>
      <c r="T1228">
        <v>0.92501999999999995</v>
      </c>
      <c r="U1228">
        <v>0</v>
      </c>
      <c r="V1228" t="str">
        <f>"Trad IRN"</f>
        <v>Trad IRN</v>
      </c>
      <c r="W1228">
        <v>100</v>
      </c>
      <c r="X1228" t="s">
        <v>47</v>
      </c>
      <c r="Z1228" t="s">
        <v>47</v>
      </c>
      <c r="AB1228" t="s">
        <v>57</v>
      </c>
      <c r="AC1228" t="s">
        <v>48</v>
      </c>
      <c r="AD1228" t="s">
        <v>49</v>
      </c>
      <c r="AE1228" t="s">
        <v>50</v>
      </c>
      <c r="AF1228">
        <v>0</v>
      </c>
      <c r="AG1228" t="s">
        <v>56</v>
      </c>
      <c r="AH1228" t="str">
        <f>"Trad IRN"</f>
        <v>Trad IRN</v>
      </c>
      <c r="AI1228" t="str">
        <f>"Bldg IRN"</f>
        <v>Bldg IRN</v>
      </c>
      <c r="AJ1228" t="s">
        <v>48</v>
      </c>
      <c r="AK1228" t="s">
        <v>48</v>
      </c>
      <c r="AL1228" t="s">
        <v>53</v>
      </c>
      <c r="AM1228">
        <v>1029.6400000000001</v>
      </c>
      <c r="AN1228">
        <v>1113.0999999999999</v>
      </c>
      <c r="AO1228">
        <v>15</v>
      </c>
    </row>
    <row r="1229" spans="1:41" x14ac:dyDescent="0.3">
      <c r="A1229" t="str">
        <f>"Trad IRN"</f>
        <v>Trad IRN</v>
      </c>
      <c r="B1229" t="str">
        <f>"Bldg IRN"</f>
        <v>Bldg IRN</v>
      </c>
      <c r="C1229" t="s">
        <v>41</v>
      </c>
      <c r="D1229" t="s">
        <v>3</v>
      </c>
      <c r="E1229" t="s">
        <v>80</v>
      </c>
      <c r="F1229" t="s">
        <v>81</v>
      </c>
      <c r="G1229" t="s">
        <v>82</v>
      </c>
      <c r="H1229" t="s">
        <v>83</v>
      </c>
      <c r="I1229" t="str">
        <f>"Trad IRN"</f>
        <v>Trad IRN</v>
      </c>
      <c r="J1229" t="s">
        <v>43</v>
      </c>
      <c r="K1229" t="s">
        <v>44</v>
      </c>
      <c r="L1229" t="s">
        <v>45</v>
      </c>
      <c r="M1229" t="s">
        <v>46</v>
      </c>
      <c r="N1229" t="str">
        <f t="shared" ref="N1229:N1240" si="119">"08/18/2022"</f>
        <v>08/18/2022</v>
      </c>
      <c r="O1229" t="str">
        <f t="shared" si="118"/>
        <v>12/31/2500</v>
      </c>
      <c r="P1229">
        <v>1</v>
      </c>
      <c r="Q1229">
        <v>1</v>
      </c>
      <c r="R1229">
        <v>1</v>
      </c>
      <c r="S1229">
        <v>0</v>
      </c>
      <c r="T1229">
        <v>1</v>
      </c>
      <c r="U1229">
        <v>0</v>
      </c>
      <c r="V1229" t="str">
        <f>"Trad IRN"</f>
        <v>Trad IRN</v>
      </c>
      <c r="W1229">
        <v>100</v>
      </c>
      <c r="X1229" t="s">
        <v>47</v>
      </c>
      <c r="Z1229" t="s">
        <v>47</v>
      </c>
      <c r="AB1229" t="str">
        <f>"05"</f>
        <v>05</v>
      </c>
      <c r="AC1229" t="str">
        <f>"15"</f>
        <v>15</v>
      </c>
      <c r="AD1229" t="str">
        <f>"2"</f>
        <v>2</v>
      </c>
      <c r="AE1229" t="s">
        <v>55</v>
      </c>
      <c r="AF1229">
        <v>0</v>
      </c>
      <c r="AG1229" t="s">
        <v>56</v>
      </c>
      <c r="AH1229" t="str">
        <f>"Trad IRN"</f>
        <v>Trad IRN</v>
      </c>
      <c r="AI1229" t="str">
        <f>"Bldg IRN"</f>
        <v>Bldg IRN</v>
      </c>
      <c r="AJ1229" t="s">
        <v>48</v>
      </c>
      <c r="AK1229" t="s">
        <v>48</v>
      </c>
      <c r="AL1229" t="s">
        <v>53</v>
      </c>
      <c r="AM1229">
        <v>1113.0999999999999</v>
      </c>
      <c r="AN1229">
        <v>1113.0999999999999</v>
      </c>
      <c r="AO1229">
        <v>15</v>
      </c>
    </row>
    <row r="1230" spans="1:41" x14ac:dyDescent="0.3">
      <c r="A1230" t="str">
        <f>"Trad IRN"</f>
        <v>Trad IRN</v>
      </c>
      <c r="B1230" t="str">
        <f>"Bldg IRN"</f>
        <v>Bldg IRN</v>
      </c>
      <c r="C1230" t="s">
        <v>41</v>
      </c>
      <c r="D1230" t="s">
        <v>3</v>
      </c>
      <c r="E1230" t="s">
        <v>80</v>
      </c>
      <c r="F1230" t="s">
        <v>81</v>
      </c>
      <c r="G1230" t="s">
        <v>82</v>
      </c>
      <c r="H1230" t="s">
        <v>83</v>
      </c>
      <c r="I1230" t="str">
        <f>"Trad IRN"</f>
        <v>Trad IRN</v>
      </c>
      <c r="J1230" t="s">
        <v>43</v>
      </c>
      <c r="K1230" t="s">
        <v>44</v>
      </c>
      <c r="L1230" t="s">
        <v>45</v>
      </c>
      <c r="M1230" t="s">
        <v>46</v>
      </c>
      <c r="N1230" t="str">
        <f t="shared" si="119"/>
        <v>08/18/2022</v>
      </c>
      <c r="O1230" t="str">
        <f t="shared" si="118"/>
        <v>12/31/2500</v>
      </c>
      <c r="P1230">
        <v>1</v>
      </c>
      <c r="Q1230">
        <v>1</v>
      </c>
      <c r="S1230">
        <v>0</v>
      </c>
      <c r="T1230">
        <v>1</v>
      </c>
      <c r="U1230">
        <v>0</v>
      </c>
      <c r="V1230" t="str">
        <f>"Trad IRN"</f>
        <v>Trad IRN</v>
      </c>
      <c r="W1230">
        <v>100</v>
      </c>
      <c r="X1230" t="s">
        <v>47</v>
      </c>
      <c r="Z1230" t="s">
        <v>47</v>
      </c>
      <c r="AB1230" t="str">
        <f>"03"</f>
        <v>03</v>
      </c>
      <c r="AC1230" t="s">
        <v>48</v>
      </c>
      <c r="AD1230" t="s">
        <v>49</v>
      </c>
      <c r="AE1230" t="s">
        <v>55</v>
      </c>
      <c r="AF1230">
        <v>0</v>
      </c>
      <c r="AG1230" t="s">
        <v>56</v>
      </c>
      <c r="AH1230" t="str">
        <f>"Trad IRN"</f>
        <v>Trad IRN</v>
      </c>
      <c r="AI1230" t="str">
        <f>"Bldg IRN"</f>
        <v>Bldg IRN</v>
      </c>
      <c r="AJ1230" t="s">
        <v>48</v>
      </c>
      <c r="AK1230" t="s">
        <v>48</v>
      </c>
      <c r="AL1230" t="s">
        <v>53</v>
      </c>
      <c r="AM1230">
        <v>1113.0999999999999</v>
      </c>
      <c r="AN1230">
        <v>1113.0999999999999</v>
      </c>
      <c r="AO1230">
        <v>15</v>
      </c>
    </row>
    <row r="1231" spans="1:41" x14ac:dyDescent="0.3">
      <c r="A1231" t="str">
        <f>"Trad IRN"</f>
        <v>Trad IRN</v>
      </c>
      <c r="B1231" t="str">
        <f>"Bldg IRN"</f>
        <v>Bldg IRN</v>
      </c>
      <c r="C1231" t="s">
        <v>41</v>
      </c>
      <c r="D1231" t="s">
        <v>3</v>
      </c>
      <c r="E1231" t="s">
        <v>80</v>
      </c>
      <c r="F1231" t="s">
        <v>81</v>
      </c>
      <c r="G1231" t="s">
        <v>82</v>
      </c>
      <c r="H1231" t="s">
        <v>83</v>
      </c>
      <c r="I1231" t="str">
        <f>"Trad IRN"</f>
        <v>Trad IRN</v>
      </c>
      <c r="J1231" t="s">
        <v>43</v>
      </c>
      <c r="K1231" t="s">
        <v>44</v>
      </c>
      <c r="L1231" t="s">
        <v>45</v>
      </c>
      <c r="M1231" t="s">
        <v>46</v>
      </c>
      <c r="N1231" t="str">
        <f t="shared" si="119"/>
        <v>08/18/2022</v>
      </c>
      <c r="O1231" t="str">
        <f t="shared" si="118"/>
        <v>12/31/2500</v>
      </c>
      <c r="P1231">
        <v>1</v>
      </c>
      <c r="Q1231">
        <v>1</v>
      </c>
      <c r="S1231">
        <v>0</v>
      </c>
      <c r="T1231">
        <v>1</v>
      </c>
      <c r="U1231">
        <v>0</v>
      </c>
      <c r="V1231" t="str">
        <f>"Trad IRN"</f>
        <v>Trad IRN</v>
      </c>
      <c r="W1231">
        <v>100</v>
      </c>
      <c r="X1231" t="s">
        <v>47</v>
      </c>
      <c r="Z1231" t="s">
        <v>47</v>
      </c>
      <c r="AB1231" t="s">
        <v>57</v>
      </c>
      <c r="AC1231" t="s">
        <v>48</v>
      </c>
      <c r="AD1231" t="s">
        <v>49</v>
      </c>
      <c r="AE1231" t="s">
        <v>55</v>
      </c>
      <c r="AF1231">
        <v>0</v>
      </c>
      <c r="AG1231" t="s">
        <v>56</v>
      </c>
      <c r="AH1231" t="str">
        <f>"Trad IRN"</f>
        <v>Trad IRN</v>
      </c>
      <c r="AI1231" t="str">
        <f>"Bldg IRN"</f>
        <v>Bldg IRN</v>
      </c>
      <c r="AJ1231" t="s">
        <v>48</v>
      </c>
      <c r="AK1231" t="s">
        <v>48</v>
      </c>
      <c r="AL1231" t="s">
        <v>53</v>
      </c>
      <c r="AM1231">
        <v>1113.0999999999999</v>
      </c>
      <c r="AN1231">
        <v>1113.0999999999999</v>
      </c>
      <c r="AO1231">
        <v>15</v>
      </c>
    </row>
    <row r="1232" spans="1:41" x14ac:dyDescent="0.3">
      <c r="A1232" t="str">
        <f>"Trad IRN"</f>
        <v>Trad IRN</v>
      </c>
      <c r="B1232" t="str">
        <f>"Bldg IRN"</f>
        <v>Bldg IRN</v>
      </c>
      <c r="C1232" t="s">
        <v>41</v>
      </c>
      <c r="D1232" t="s">
        <v>3</v>
      </c>
      <c r="E1232" t="s">
        <v>80</v>
      </c>
      <c r="F1232" t="s">
        <v>81</v>
      </c>
      <c r="G1232" t="s">
        <v>82</v>
      </c>
      <c r="H1232" t="s">
        <v>83</v>
      </c>
      <c r="I1232" t="str">
        <f>"Trad IRN"</f>
        <v>Trad IRN</v>
      </c>
      <c r="J1232" t="s">
        <v>43</v>
      </c>
      <c r="K1232" t="s">
        <v>44</v>
      </c>
      <c r="L1232" t="s">
        <v>45</v>
      </c>
      <c r="M1232" t="s">
        <v>46</v>
      </c>
      <c r="N1232" t="str">
        <f t="shared" si="119"/>
        <v>08/18/2022</v>
      </c>
      <c r="O1232" t="str">
        <f t="shared" si="118"/>
        <v>12/31/2500</v>
      </c>
      <c r="P1232">
        <v>1</v>
      </c>
      <c r="Q1232">
        <v>1</v>
      </c>
      <c r="S1232">
        <v>0</v>
      </c>
      <c r="T1232">
        <v>1</v>
      </c>
      <c r="U1232">
        <v>0</v>
      </c>
      <c r="V1232" t="str">
        <f>"Trad IRN"</f>
        <v>Trad IRN</v>
      </c>
      <c r="W1232">
        <v>100</v>
      </c>
      <c r="X1232" t="s">
        <v>47</v>
      </c>
      <c r="Z1232" t="s">
        <v>47</v>
      </c>
      <c r="AB1232" t="str">
        <f>"03"</f>
        <v>03</v>
      </c>
      <c r="AC1232" t="s">
        <v>48</v>
      </c>
      <c r="AD1232" t="s">
        <v>49</v>
      </c>
      <c r="AE1232" t="s">
        <v>50</v>
      </c>
      <c r="AF1232">
        <v>0</v>
      </c>
      <c r="AG1232" t="s">
        <v>56</v>
      </c>
      <c r="AH1232" t="str">
        <f>"Trad IRN"</f>
        <v>Trad IRN</v>
      </c>
      <c r="AI1232" t="str">
        <f>"Bldg IRN"</f>
        <v>Bldg IRN</v>
      </c>
      <c r="AJ1232" t="s">
        <v>48</v>
      </c>
      <c r="AK1232" t="s">
        <v>48</v>
      </c>
      <c r="AL1232" t="s">
        <v>53</v>
      </c>
      <c r="AM1232">
        <v>1113.0999999999999</v>
      </c>
      <c r="AN1232">
        <v>1113.0999999999999</v>
      </c>
      <c r="AO1232">
        <v>15</v>
      </c>
    </row>
    <row r="1233" spans="1:41" x14ac:dyDescent="0.3">
      <c r="A1233" t="str">
        <f>"Trad IRN"</f>
        <v>Trad IRN</v>
      </c>
      <c r="B1233" t="str">
        <f>"Bldg IRN"</f>
        <v>Bldg IRN</v>
      </c>
      <c r="C1233" t="s">
        <v>41</v>
      </c>
      <c r="D1233" t="s">
        <v>3</v>
      </c>
      <c r="E1233" t="s">
        <v>80</v>
      </c>
      <c r="F1233" t="s">
        <v>81</v>
      </c>
      <c r="G1233" t="s">
        <v>82</v>
      </c>
      <c r="H1233" t="s">
        <v>83</v>
      </c>
      <c r="I1233" t="str">
        <f>"Trad IRN"</f>
        <v>Trad IRN</v>
      </c>
      <c r="J1233" t="s">
        <v>43</v>
      </c>
      <c r="K1233" t="s">
        <v>44</v>
      </c>
      <c r="L1233" t="s">
        <v>45</v>
      </c>
      <c r="M1233" t="s">
        <v>46</v>
      </c>
      <c r="N1233" t="str">
        <f t="shared" si="119"/>
        <v>08/18/2022</v>
      </c>
      <c r="O1233" t="str">
        <f t="shared" si="118"/>
        <v>12/31/2500</v>
      </c>
      <c r="P1233">
        <v>1</v>
      </c>
      <c r="Q1233">
        <v>1</v>
      </c>
      <c r="R1233">
        <v>1</v>
      </c>
      <c r="S1233">
        <v>0</v>
      </c>
      <c r="T1233">
        <v>1</v>
      </c>
      <c r="U1233">
        <v>0</v>
      </c>
      <c r="V1233" t="str">
        <f>"Trad IRN"</f>
        <v>Trad IRN</v>
      </c>
      <c r="W1233">
        <v>100</v>
      </c>
      <c r="X1233" t="s">
        <v>47</v>
      </c>
      <c r="Z1233" t="s">
        <v>47</v>
      </c>
      <c r="AB1233" t="str">
        <f>"03"</f>
        <v>03</v>
      </c>
      <c r="AC1233" t="str">
        <f>"12"</f>
        <v>12</v>
      </c>
      <c r="AD1233" t="str">
        <f>"6"</f>
        <v>6</v>
      </c>
      <c r="AE1233" t="s">
        <v>55</v>
      </c>
      <c r="AF1233">
        <v>0</v>
      </c>
      <c r="AG1233" t="s">
        <v>56</v>
      </c>
      <c r="AH1233" t="str">
        <f>"Trad IRN"</f>
        <v>Trad IRN</v>
      </c>
      <c r="AI1233" t="str">
        <f>"Bldg IRN"</f>
        <v>Bldg IRN</v>
      </c>
      <c r="AJ1233" t="s">
        <v>48</v>
      </c>
      <c r="AK1233" t="s">
        <v>48</v>
      </c>
      <c r="AL1233" t="s">
        <v>53</v>
      </c>
      <c r="AM1233">
        <v>1113.0999999999999</v>
      </c>
      <c r="AN1233">
        <v>1113.0999999999999</v>
      </c>
      <c r="AO1233">
        <v>15</v>
      </c>
    </row>
    <row r="1234" spans="1:41" x14ac:dyDescent="0.3">
      <c r="A1234" t="str">
        <f>"Trad IRN"</f>
        <v>Trad IRN</v>
      </c>
      <c r="B1234" t="str">
        <f>"Bldg IRN"</f>
        <v>Bldg IRN</v>
      </c>
      <c r="C1234" t="s">
        <v>41</v>
      </c>
      <c r="D1234" t="s">
        <v>3</v>
      </c>
      <c r="E1234" t="s">
        <v>80</v>
      </c>
      <c r="F1234" t="s">
        <v>81</v>
      </c>
      <c r="G1234" t="s">
        <v>82</v>
      </c>
      <c r="H1234" t="s">
        <v>83</v>
      </c>
      <c r="I1234" t="str">
        <f>"Trad IRN"</f>
        <v>Trad IRN</v>
      </c>
      <c r="J1234" t="s">
        <v>43</v>
      </c>
      <c r="K1234" t="s">
        <v>44</v>
      </c>
      <c r="L1234" t="s">
        <v>45</v>
      </c>
      <c r="M1234" t="s">
        <v>46</v>
      </c>
      <c r="N1234" t="str">
        <f t="shared" si="119"/>
        <v>08/18/2022</v>
      </c>
      <c r="O1234" t="str">
        <f t="shared" si="118"/>
        <v>12/31/2500</v>
      </c>
      <c r="P1234">
        <v>1</v>
      </c>
      <c r="Q1234">
        <v>1</v>
      </c>
      <c r="S1234">
        <v>0</v>
      </c>
      <c r="T1234">
        <v>1</v>
      </c>
      <c r="U1234">
        <v>0</v>
      </c>
      <c r="V1234" t="str">
        <f>"Trad IRN"</f>
        <v>Trad IRN</v>
      </c>
      <c r="W1234">
        <v>100</v>
      </c>
      <c r="X1234" t="s">
        <v>47</v>
      </c>
      <c r="Z1234" t="s">
        <v>47</v>
      </c>
      <c r="AB1234" t="str">
        <f>"04"</f>
        <v>04</v>
      </c>
      <c r="AC1234" t="s">
        <v>48</v>
      </c>
      <c r="AD1234" t="s">
        <v>49</v>
      </c>
      <c r="AE1234" t="s">
        <v>50</v>
      </c>
      <c r="AF1234">
        <v>0</v>
      </c>
      <c r="AG1234" t="s">
        <v>56</v>
      </c>
      <c r="AH1234" t="str">
        <f>"Trad IRN"</f>
        <v>Trad IRN</v>
      </c>
      <c r="AI1234" t="str">
        <f>"Bldg IRN"</f>
        <v>Bldg IRN</v>
      </c>
      <c r="AJ1234" t="s">
        <v>48</v>
      </c>
      <c r="AK1234" t="s">
        <v>48</v>
      </c>
      <c r="AL1234" t="s">
        <v>53</v>
      </c>
      <c r="AM1234">
        <v>1113.0999999999999</v>
      </c>
      <c r="AN1234">
        <v>1113.0999999999999</v>
      </c>
      <c r="AO1234">
        <v>15</v>
      </c>
    </row>
    <row r="1235" spans="1:41" x14ac:dyDescent="0.3">
      <c r="A1235" t="str">
        <f>"Trad IRN"</f>
        <v>Trad IRN</v>
      </c>
      <c r="B1235" t="str">
        <f>"Bldg IRN"</f>
        <v>Bldg IRN</v>
      </c>
      <c r="C1235" t="s">
        <v>41</v>
      </c>
      <c r="D1235" t="s">
        <v>3</v>
      </c>
      <c r="E1235" t="s">
        <v>80</v>
      </c>
      <c r="F1235" t="s">
        <v>81</v>
      </c>
      <c r="G1235" t="s">
        <v>82</v>
      </c>
      <c r="H1235" t="s">
        <v>83</v>
      </c>
      <c r="I1235" t="str">
        <f>"Trad IRN"</f>
        <v>Trad IRN</v>
      </c>
      <c r="J1235" t="s">
        <v>43</v>
      </c>
      <c r="K1235" t="s">
        <v>44</v>
      </c>
      <c r="L1235" t="s">
        <v>45</v>
      </c>
      <c r="M1235" t="s">
        <v>46</v>
      </c>
      <c r="N1235" t="str">
        <f t="shared" si="119"/>
        <v>08/18/2022</v>
      </c>
      <c r="O1235" t="str">
        <f t="shared" si="118"/>
        <v>12/31/2500</v>
      </c>
      <c r="P1235">
        <v>1</v>
      </c>
      <c r="Q1235">
        <v>1</v>
      </c>
      <c r="R1235">
        <v>1</v>
      </c>
      <c r="S1235">
        <v>0</v>
      </c>
      <c r="T1235">
        <v>1</v>
      </c>
      <c r="U1235">
        <v>0</v>
      </c>
      <c r="V1235" t="str">
        <f>"Trad IRN"</f>
        <v>Trad IRN</v>
      </c>
      <c r="W1235">
        <v>100</v>
      </c>
      <c r="X1235" t="s">
        <v>47</v>
      </c>
      <c r="Z1235" t="s">
        <v>47</v>
      </c>
      <c r="AB1235" t="str">
        <f>"01"</f>
        <v>01</v>
      </c>
      <c r="AC1235" t="str">
        <f>"15"</f>
        <v>15</v>
      </c>
      <c r="AD1235" t="str">
        <f>"2"</f>
        <v>2</v>
      </c>
      <c r="AE1235" t="s">
        <v>55</v>
      </c>
      <c r="AF1235">
        <v>0</v>
      </c>
      <c r="AG1235" t="s">
        <v>56</v>
      </c>
      <c r="AH1235" t="str">
        <f>"Trad IRN"</f>
        <v>Trad IRN</v>
      </c>
      <c r="AI1235" t="str">
        <f>"Bldg IRN"</f>
        <v>Bldg IRN</v>
      </c>
      <c r="AJ1235" t="s">
        <v>48</v>
      </c>
      <c r="AK1235" t="s">
        <v>48</v>
      </c>
      <c r="AL1235" t="s">
        <v>53</v>
      </c>
      <c r="AM1235">
        <v>1113.0999999999999</v>
      </c>
      <c r="AN1235">
        <v>1113.0999999999999</v>
      </c>
      <c r="AO1235">
        <v>15</v>
      </c>
    </row>
    <row r="1236" spans="1:41" x14ac:dyDescent="0.3">
      <c r="A1236" t="str">
        <f>"Trad IRN"</f>
        <v>Trad IRN</v>
      </c>
      <c r="B1236" t="str">
        <f>"Bldg IRN"</f>
        <v>Bldg IRN</v>
      </c>
      <c r="C1236" t="s">
        <v>41</v>
      </c>
      <c r="D1236" t="s">
        <v>3</v>
      </c>
      <c r="E1236" t="s">
        <v>80</v>
      </c>
      <c r="F1236" t="s">
        <v>81</v>
      </c>
      <c r="G1236" t="s">
        <v>82</v>
      </c>
      <c r="H1236" t="s">
        <v>83</v>
      </c>
      <c r="I1236" t="str">
        <f>"Trad IRN"</f>
        <v>Trad IRN</v>
      </c>
      <c r="J1236" t="s">
        <v>43</v>
      </c>
      <c r="K1236" t="s">
        <v>44</v>
      </c>
      <c r="L1236" t="s">
        <v>45</v>
      </c>
      <c r="M1236" t="s">
        <v>46</v>
      </c>
      <c r="N1236" t="str">
        <f t="shared" si="119"/>
        <v>08/18/2022</v>
      </c>
      <c r="O1236" t="str">
        <f t="shared" si="118"/>
        <v>12/31/2500</v>
      </c>
      <c r="P1236">
        <v>1</v>
      </c>
      <c r="Q1236">
        <v>1</v>
      </c>
      <c r="R1236">
        <v>1</v>
      </c>
      <c r="S1236">
        <v>0</v>
      </c>
      <c r="T1236">
        <v>1</v>
      </c>
      <c r="U1236">
        <v>0</v>
      </c>
      <c r="V1236" t="str">
        <f>"Trad IRN"</f>
        <v>Trad IRN</v>
      </c>
      <c r="W1236">
        <v>100</v>
      </c>
      <c r="X1236" t="s">
        <v>47</v>
      </c>
      <c r="Z1236" t="s">
        <v>47</v>
      </c>
      <c r="AB1236" t="str">
        <f>"03"</f>
        <v>03</v>
      </c>
      <c r="AC1236" t="str">
        <f>"10"</f>
        <v>10</v>
      </c>
      <c r="AD1236" t="str">
        <f>"2"</f>
        <v>2</v>
      </c>
      <c r="AE1236" t="s">
        <v>50</v>
      </c>
      <c r="AF1236">
        <v>0</v>
      </c>
      <c r="AG1236" t="s">
        <v>56</v>
      </c>
      <c r="AH1236" t="str">
        <f>"Trad IRN"</f>
        <v>Trad IRN</v>
      </c>
      <c r="AI1236" t="str">
        <f>"Bldg IRN"</f>
        <v>Bldg IRN</v>
      </c>
      <c r="AJ1236" t="s">
        <v>48</v>
      </c>
      <c r="AK1236" t="s">
        <v>48</v>
      </c>
      <c r="AL1236" t="s">
        <v>53</v>
      </c>
      <c r="AM1236">
        <v>1113.0999999999999</v>
      </c>
      <c r="AN1236">
        <v>1113.0999999999999</v>
      </c>
      <c r="AO1236">
        <v>15</v>
      </c>
    </row>
    <row r="1237" spans="1:41" x14ac:dyDescent="0.3">
      <c r="A1237" t="str">
        <f>"Trad IRN"</f>
        <v>Trad IRN</v>
      </c>
      <c r="B1237" t="str">
        <f>"Bldg IRN"</f>
        <v>Bldg IRN</v>
      </c>
      <c r="C1237" t="s">
        <v>41</v>
      </c>
      <c r="D1237" t="s">
        <v>3</v>
      </c>
      <c r="E1237" t="s">
        <v>80</v>
      </c>
      <c r="F1237" t="s">
        <v>81</v>
      </c>
      <c r="G1237" t="s">
        <v>82</v>
      </c>
      <c r="H1237" t="s">
        <v>83</v>
      </c>
      <c r="I1237" t="str">
        <f>"Trad IRN"</f>
        <v>Trad IRN</v>
      </c>
      <c r="J1237" t="s">
        <v>43</v>
      </c>
      <c r="K1237" t="s">
        <v>44</v>
      </c>
      <c r="L1237" t="s">
        <v>45</v>
      </c>
      <c r="M1237" t="s">
        <v>46</v>
      </c>
      <c r="N1237" t="str">
        <f t="shared" si="119"/>
        <v>08/18/2022</v>
      </c>
      <c r="O1237" t="str">
        <f t="shared" si="118"/>
        <v>12/31/2500</v>
      </c>
      <c r="P1237">
        <v>1</v>
      </c>
      <c r="Q1237">
        <v>1</v>
      </c>
      <c r="S1237">
        <v>0</v>
      </c>
      <c r="T1237">
        <v>1</v>
      </c>
      <c r="U1237">
        <v>0</v>
      </c>
      <c r="V1237" t="str">
        <f>"Trad IRN"</f>
        <v>Trad IRN</v>
      </c>
      <c r="W1237">
        <v>100</v>
      </c>
      <c r="X1237" t="s">
        <v>47</v>
      </c>
      <c r="Z1237" t="s">
        <v>47</v>
      </c>
      <c r="AB1237" t="s">
        <v>57</v>
      </c>
      <c r="AC1237" t="s">
        <v>48</v>
      </c>
      <c r="AD1237" t="s">
        <v>49</v>
      </c>
      <c r="AE1237" t="s">
        <v>50</v>
      </c>
      <c r="AF1237">
        <v>0</v>
      </c>
      <c r="AG1237" t="s">
        <v>56</v>
      </c>
      <c r="AH1237" t="str">
        <f>"Trad IRN"</f>
        <v>Trad IRN</v>
      </c>
      <c r="AI1237" t="str">
        <f>"Bldg IRN"</f>
        <v>Bldg IRN</v>
      </c>
      <c r="AJ1237" t="s">
        <v>48</v>
      </c>
      <c r="AK1237" t="s">
        <v>48</v>
      </c>
      <c r="AL1237" t="s">
        <v>53</v>
      </c>
      <c r="AM1237">
        <v>1113.0999999999999</v>
      </c>
      <c r="AN1237">
        <v>1113.0999999999999</v>
      </c>
      <c r="AO1237">
        <v>15</v>
      </c>
    </row>
    <row r="1238" spans="1:41" x14ac:dyDescent="0.3">
      <c r="A1238" t="str">
        <f>"Trad IRN"</f>
        <v>Trad IRN</v>
      </c>
      <c r="B1238" t="str">
        <f>"Bldg IRN"</f>
        <v>Bldg IRN</v>
      </c>
      <c r="C1238" t="s">
        <v>41</v>
      </c>
      <c r="D1238" t="s">
        <v>3</v>
      </c>
      <c r="E1238" t="s">
        <v>80</v>
      </c>
      <c r="F1238" t="s">
        <v>81</v>
      </c>
      <c r="G1238" t="s">
        <v>82</v>
      </c>
      <c r="H1238" t="s">
        <v>83</v>
      </c>
      <c r="I1238" t="str">
        <f>"Trad IRN"</f>
        <v>Trad IRN</v>
      </c>
      <c r="J1238" t="s">
        <v>43</v>
      </c>
      <c r="K1238" t="s">
        <v>44</v>
      </c>
      <c r="L1238" t="s">
        <v>45</v>
      </c>
      <c r="M1238" t="s">
        <v>46</v>
      </c>
      <c r="N1238" t="str">
        <f t="shared" si="119"/>
        <v>08/18/2022</v>
      </c>
      <c r="O1238" t="str">
        <f t="shared" si="118"/>
        <v>12/31/2500</v>
      </c>
      <c r="P1238">
        <v>1</v>
      </c>
      <c r="Q1238">
        <v>1</v>
      </c>
      <c r="S1238">
        <v>0</v>
      </c>
      <c r="T1238">
        <v>1</v>
      </c>
      <c r="U1238">
        <v>0</v>
      </c>
      <c r="V1238" t="str">
        <f>"Trad IRN"</f>
        <v>Trad IRN</v>
      </c>
      <c r="W1238">
        <v>100</v>
      </c>
      <c r="X1238" t="s">
        <v>47</v>
      </c>
      <c r="Z1238" t="s">
        <v>47</v>
      </c>
      <c r="AB1238" t="s">
        <v>57</v>
      </c>
      <c r="AC1238" t="s">
        <v>48</v>
      </c>
      <c r="AD1238" t="s">
        <v>49</v>
      </c>
      <c r="AE1238" t="s">
        <v>50</v>
      </c>
      <c r="AF1238">
        <v>0</v>
      </c>
      <c r="AG1238" t="s">
        <v>56</v>
      </c>
      <c r="AH1238" t="str">
        <f>"Trad IRN"</f>
        <v>Trad IRN</v>
      </c>
      <c r="AI1238" t="str">
        <f>"Bldg IRN"</f>
        <v>Bldg IRN</v>
      </c>
      <c r="AJ1238" t="s">
        <v>48</v>
      </c>
      <c r="AK1238" t="s">
        <v>48</v>
      </c>
      <c r="AL1238" t="s">
        <v>53</v>
      </c>
      <c r="AM1238">
        <v>1113.0999999999999</v>
      </c>
      <c r="AN1238">
        <v>1113.0999999999999</v>
      </c>
      <c r="AO1238">
        <v>15</v>
      </c>
    </row>
    <row r="1239" spans="1:41" x14ac:dyDescent="0.3">
      <c r="A1239" t="str">
        <f>"Trad IRN"</f>
        <v>Trad IRN</v>
      </c>
      <c r="B1239" t="str">
        <f>"Bldg IRN"</f>
        <v>Bldg IRN</v>
      </c>
      <c r="C1239" t="s">
        <v>41</v>
      </c>
      <c r="D1239" t="s">
        <v>3</v>
      </c>
      <c r="E1239" t="s">
        <v>80</v>
      </c>
      <c r="F1239" t="s">
        <v>81</v>
      </c>
      <c r="G1239" t="s">
        <v>82</v>
      </c>
      <c r="H1239" t="s">
        <v>83</v>
      </c>
      <c r="I1239" t="str">
        <f>"Trad IRN"</f>
        <v>Trad IRN</v>
      </c>
      <c r="J1239" t="s">
        <v>43</v>
      </c>
      <c r="K1239" t="s">
        <v>44</v>
      </c>
      <c r="L1239" t="s">
        <v>45</v>
      </c>
      <c r="M1239" t="s">
        <v>46</v>
      </c>
      <c r="N1239" t="str">
        <f t="shared" si="119"/>
        <v>08/18/2022</v>
      </c>
      <c r="O1239" t="str">
        <f t="shared" si="118"/>
        <v>12/31/2500</v>
      </c>
      <c r="P1239">
        <v>1</v>
      </c>
      <c r="Q1239">
        <v>1</v>
      </c>
      <c r="S1239">
        <v>1</v>
      </c>
      <c r="T1239">
        <v>1</v>
      </c>
      <c r="U1239">
        <v>0</v>
      </c>
      <c r="V1239" t="str">
        <f>"Trad IRN"</f>
        <v>Trad IRN</v>
      </c>
      <c r="W1239">
        <v>100</v>
      </c>
      <c r="X1239" t="s">
        <v>47</v>
      </c>
      <c r="Z1239" t="s">
        <v>47</v>
      </c>
      <c r="AB1239" t="str">
        <f>"05"</f>
        <v>05</v>
      </c>
      <c r="AC1239" t="s">
        <v>48</v>
      </c>
      <c r="AD1239" t="s">
        <v>49</v>
      </c>
      <c r="AE1239" t="s">
        <v>50</v>
      </c>
      <c r="AF1239">
        <v>0</v>
      </c>
      <c r="AG1239" t="s">
        <v>56</v>
      </c>
      <c r="AH1239" t="str">
        <f>"Trad IRN"</f>
        <v>Trad IRN</v>
      </c>
      <c r="AI1239" t="str">
        <f>"Bldg IRN"</f>
        <v>Bldg IRN</v>
      </c>
      <c r="AJ1239" t="s">
        <v>48</v>
      </c>
      <c r="AK1239" t="s">
        <v>48</v>
      </c>
      <c r="AL1239" t="s">
        <v>53</v>
      </c>
      <c r="AM1239">
        <v>1113.0999999999999</v>
      </c>
      <c r="AN1239">
        <v>1113.0999999999999</v>
      </c>
      <c r="AO1239">
        <v>15</v>
      </c>
    </row>
    <row r="1240" spans="1:41" x14ac:dyDescent="0.3">
      <c r="A1240" t="str">
        <f>"Trad IRN"</f>
        <v>Trad IRN</v>
      </c>
      <c r="B1240" t="str">
        <f>"Bldg IRN"</f>
        <v>Bldg IRN</v>
      </c>
      <c r="C1240" t="s">
        <v>41</v>
      </c>
      <c r="D1240" t="s">
        <v>3</v>
      </c>
      <c r="E1240" t="s">
        <v>80</v>
      </c>
      <c r="F1240" t="s">
        <v>81</v>
      </c>
      <c r="G1240" t="s">
        <v>82</v>
      </c>
      <c r="H1240" t="s">
        <v>83</v>
      </c>
      <c r="I1240" t="str">
        <f>"Trad IRN"</f>
        <v>Trad IRN</v>
      </c>
      <c r="J1240" t="s">
        <v>43</v>
      </c>
      <c r="K1240" t="s">
        <v>44</v>
      </c>
      <c r="L1240" t="s">
        <v>45</v>
      </c>
      <c r="M1240" t="s">
        <v>46</v>
      </c>
      <c r="N1240" t="str">
        <f t="shared" si="119"/>
        <v>08/18/2022</v>
      </c>
      <c r="O1240" t="str">
        <f>"10/04/2022"</f>
        <v>10/04/2022</v>
      </c>
      <c r="P1240">
        <v>0.17302999999999999</v>
      </c>
      <c r="Q1240">
        <v>0.17302999999999999</v>
      </c>
      <c r="S1240">
        <v>0</v>
      </c>
      <c r="T1240">
        <v>0.17302999999999999</v>
      </c>
      <c r="U1240">
        <v>0</v>
      </c>
      <c r="V1240" t="str">
        <f>"Trad IRN"</f>
        <v>Trad IRN</v>
      </c>
      <c r="W1240">
        <v>100</v>
      </c>
      <c r="X1240" t="s">
        <v>47</v>
      </c>
      <c r="Z1240" t="s">
        <v>47</v>
      </c>
      <c r="AB1240" t="str">
        <f>"04"</f>
        <v>04</v>
      </c>
      <c r="AC1240" t="s">
        <v>48</v>
      </c>
      <c r="AD1240" t="s">
        <v>49</v>
      </c>
      <c r="AE1240" t="s">
        <v>50</v>
      </c>
      <c r="AF1240">
        <v>0</v>
      </c>
      <c r="AG1240" t="s">
        <v>56</v>
      </c>
      <c r="AH1240" t="str">
        <f>"Trad IRN"</f>
        <v>Trad IRN</v>
      </c>
      <c r="AI1240" t="str">
        <f>"Bldg IRN"</f>
        <v>Bldg IRN</v>
      </c>
      <c r="AJ1240" t="s">
        <v>48</v>
      </c>
      <c r="AK1240" t="s">
        <v>48</v>
      </c>
      <c r="AL1240" t="s">
        <v>53</v>
      </c>
      <c r="AM1240">
        <v>192.6</v>
      </c>
      <c r="AN1240">
        <v>1113.0999999999999</v>
      </c>
      <c r="AO1240">
        <v>15</v>
      </c>
    </row>
    <row r="1241" spans="1:41" x14ac:dyDescent="0.3">
      <c r="A1241" t="str">
        <f>"Trad IRN"</f>
        <v>Trad IRN</v>
      </c>
      <c r="B1241" t="str">
        <f>"Bldg IRN"</f>
        <v>Bldg IRN</v>
      </c>
      <c r="C1241" t="s">
        <v>41</v>
      </c>
      <c r="D1241" t="s">
        <v>3</v>
      </c>
      <c r="E1241" t="s">
        <v>80</v>
      </c>
      <c r="F1241" t="s">
        <v>81</v>
      </c>
      <c r="G1241" t="s">
        <v>82</v>
      </c>
      <c r="H1241" t="s">
        <v>83</v>
      </c>
      <c r="I1241" t="str">
        <f>"Trad IRN"</f>
        <v>Trad IRN</v>
      </c>
      <c r="J1241" t="s">
        <v>43</v>
      </c>
      <c r="K1241" t="s">
        <v>44</v>
      </c>
      <c r="L1241" t="s">
        <v>45</v>
      </c>
      <c r="M1241" t="s">
        <v>46</v>
      </c>
      <c r="N1241" t="str">
        <f>"10/05/2022"</f>
        <v>10/05/2022</v>
      </c>
      <c r="O1241" t="str">
        <f>"12/31/2500"</f>
        <v>12/31/2500</v>
      </c>
      <c r="P1241">
        <v>0.82696999999999998</v>
      </c>
      <c r="Q1241">
        <v>0.82696999999999998</v>
      </c>
      <c r="S1241">
        <v>0</v>
      </c>
      <c r="T1241">
        <v>0.82696999999999998</v>
      </c>
      <c r="U1241">
        <v>0</v>
      </c>
      <c r="V1241" t="str">
        <f>"Trad IRN"</f>
        <v>Trad IRN</v>
      </c>
      <c r="W1241">
        <v>100</v>
      </c>
      <c r="X1241" t="s">
        <v>47</v>
      </c>
      <c r="Z1241" t="s">
        <v>47</v>
      </c>
      <c r="AB1241" t="str">
        <f>"04"</f>
        <v>04</v>
      </c>
      <c r="AC1241" t="s">
        <v>48</v>
      </c>
      <c r="AD1241" t="s">
        <v>49</v>
      </c>
      <c r="AE1241" t="s">
        <v>55</v>
      </c>
      <c r="AF1241">
        <v>0</v>
      </c>
      <c r="AG1241" t="s">
        <v>56</v>
      </c>
      <c r="AH1241" t="str">
        <f>"Trad IRN"</f>
        <v>Trad IRN</v>
      </c>
      <c r="AI1241" t="str">
        <f>"Bldg IRN"</f>
        <v>Bldg IRN</v>
      </c>
      <c r="AJ1241" t="s">
        <v>48</v>
      </c>
      <c r="AK1241" t="s">
        <v>48</v>
      </c>
      <c r="AL1241" t="s">
        <v>53</v>
      </c>
      <c r="AM1241">
        <v>920.5</v>
      </c>
      <c r="AN1241">
        <v>1113.0999999999999</v>
      </c>
      <c r="AO1241">
        <v>15</v>
      </c>
    </row>
    <row r="1242" spans="1:41" x14ac:dyDescent="0.3">
      <c r="A1242" t="str">
        <f>"Trad IRN"</f>
        <v>Trad IRN</v>
      </c>
      <c r="B1242" t="str">
        <f>"Bldg IRN"</f>
        <v>Bldg IRN</v>
      </c>
      <c r="C1242" t="s">
        <v>41</v>
      </c>
      <c r="D1242" t="s">
        <v>3</v>
      </c>
      <c r="E1242" t="s">
        <v>80</v>
      </c>
      <c r="F1242" t="s">
        <v>81</v>
      </c>
      <c r="G1242" t="s">
        <v>82</v>
      </c>
      <c r="H1242" t="s">
        <v>83</v>
      </c>
      <c r="I1242" t="str">
        <f>"Trad IRN"</f>
        <v>Trad IRN</v>
      </c>
      <c r="J1242" t="s">
        <v>43</v>
      </c>
      <c r="K1242" t="s">
        <v>44</v>
      </c>
      <c r="L1242" t="s">
        <v>45</v>
      </c>
      <c r="M1242" t="s">
        <v>46</v>
      </c>
      <c r="N1242" t="str">
        <f>"08/18/2022"</f>
        <v>08/18/2022</v>
      </c>
      <c r="O1242" t="str">
        <f>"12/31/2500"</f>
        <v>12/31/2500</v>
      </c>
      <c r="P1242">
        <v>1</v>
      </c>
      <c r="Q1242">
        <v>1</v>
      </c>
      <c r="S1242">
        <v>0</v>
      </c>
      <c r="T1242">
        <v>1</v>
      </c>
      <c r="U1242">
        <v>0</v>
      </c>
      <c r="V1242" t="str">
        <f>"Trad IRN"</f>
        <v>Trad IRN</v>
      </c>
      <c r="W1242">
        <v>100</v>
      </c>
      <c r="X1242" t="s">
        <v>47</v>
      </c>
      <c r="Z1242" t="s">
        <v>47</v>
      </c>
      <c r="AB1242" t="str">
        <f>"02"</f>
        <v>02</v>
      </c>
      <c r="AC1242" t="s">
        <v>48</v>
      </c>
      <c r="AD1242" t="s">
        <v>49</v>
      </c>
      <c r="AE1242" t="s">
        <v>55</v>
      </c>
      <c r="AF1242">
        <v>0</v>
      </c>
      <c r="AG1242" t="s">
        <v>56</v>
      </c>
      <c r="AH1242" t="str">
        <f>"Trad IRN"</f>
        <v>Trad IRN</v>
      </c>
      <c r="AI1242" t="str">
        <f>"Bldg IRN"</f>
        <v>Bldg IRN</v>
      </c>
      <c r="AJ1242" t="s">
        <v>48</v>
      </c>
      <c r="AK1242" t="s">
        <v>48</v>
      </c>
      <c r="AL1242" t="s">
        <v>53</v>
      </c>
      <c r="AM1242">
        <v>1113.0999999999999</v>
      </c>
      <c r="AN1242">
        <v>1113.0999999999999</v>
      </c>
      <c r="AO1242">
        <v>15</v>
      </c>
    </row>
    <row r="1243" spans="1:41" x14ac:dyDescent="0.3">
      <c r="A1243" t="str">
        <f>"Trad IRN"</f>
        <v>Trad IRN</v>
      </c>
      <c r="B1243" t="str">
        <f>"Bldg IRN"</f>
        <v>Bldg IRN</v>
      </c>
      <c r="C1243" t="s">
        <v>41</v>
      </c>
      <c r="D1243" t="s">
        <v>3</v>
      </c>
      <c r="E1243" t="s">
        <v>80</v>
      </c>
      <c r="F1243" t="s">
        <v>81</v>
      </c>
      <c r="G1243" t="s">
        <v>82</v>
      </c>
      <c r="H1243" t="s">
        <v>83</v>
      </c>
      <c r="I1243" t="str">
        <f>"Trad IRN"</f>
        <v>Trad IRN</v>
      </c>
      <c r="J1243" t="s">
        <v>43</v>
      </c>
      <c r="K1243" t="s">
        <v>44</v>
      </c>
      <c r="L1243" t="s">
        <v>45</v>
      </c>
      <c r="M1243" t="s">
        <v>46</v>
      </c>
      <c r="N1243" t="str">
        <f>"08/18/2022"</f>
        <v>08/18/2022</v>
      </c>
      <c r="O1243" t="str">
        <f>"10/04/2022"</f>
        <v>10/04/2022</v>
      </c>
      <c r="P1243">
        <v>0.17302999999999999</v>
      </c>
      <c r="Q1243">
        <v>0.17302999999999999</v>
      </c>
      <c r="S1243">
        <v>0</v>
      </c>
      <c r="T1243">
        <v>0.17302999999999999</v>
      </c>
      <c r="U1243">
        <v>0</v>
      </c>
      <c r="V1243" t="str">
        <f>"Trad IRN"</f>
        <v>Trad IRN</v>
      </c>
      <c r="W1243">
        <v>100</v>
      </c>
      <c r="X1243" t="s">
        <v>47</v>
      </c>
      <c r="Z1243" t="s">
        <v>47</v>
      </c>
      <c r="AB1243" t="str">
        <f>"01"</f>
        <v>01</v>
      </c>
      <c r="AC1243" t="s">
        <v>48</v>
      </c>
      <c r="AD1243" t="s">
        <v>49</v>
      </c>
      <c r="AE1243" t="s">
        <v>50</v>
      </c>
      <c r="AF1243">
        <v>0</v>
      </c>
      <c r="AG1243" t="s">
        <v>56</v>
      </c>
      <c r="AH1243" t="str">
        <f>"Trad IRN"</f>
        <v>Trad IRN</v>
      </c>
      <c r="AI1243" t="str">
        <f>"Bldg IRN"</f>
        <v>Bldg IRN</v>
      </c>
      <c r="AJ1243" t="s">
        <v>48</v>
      </c>
      <c r="AK1243" t="s">
        <v>48</v>
      </c>
      <c r="AL1243" t="s">
        <v>53</v>
      </c>
      <c r="AM1243">
        <v>192.6</v>
      </c>
      <c r="AN1243">
        <v>1113.0999999999999</v>
      </c>
      <c r="AO1243">
        <v>15</v>
      </c>
    </row>
    <row r="1244" spans="1:41" x14ac:dyDescent="0.3">
      <c r="A1244" t="str">
        <f>"Trad IRN"</f>
        <v>Trad IRN</v>
      </c>
      <c r="B1244" t="str">
        <f>"Bldg IRN"</f>
        <v>Bldg IRN</v>
      </c>
      <c r="C1244" t="s">
        <v>41</v>
      </c>
      <c r="D1244" t="s">
        <v>3</v>
      </c>
      <c r="E1244" t="s">
        <v>80</v>
      </c>
      <c r="F1244" t="s">
        <v>81</v>
      </c>
      <c r="G1244" t="s">
        <v>82</v>
      </c>
      <c r="H1244" t="s">
        <v>83</v>
      </c>
      <c r="I1244" t="str">
        <f>"Trad IRN"</f>
        <v>Trad IRN</v>
      </c>
      <c r="J1244" t="s">
        <v>43</v>
      </c>
      <c r="K1244" t="s">
        <v>44</v>
      </c>
      <c r="L1244" t="s">
        <v>45</v>
      </c>
      <c r="M1244" t="s">
        <v>46</v>
      </c>
      <c r="N1244" t="str">
        <f>"10/05/2022"</f>
        <v>10/05/2022</v>
      </c>
      <c r="O1244" t="str">
        <f>"12/31/2500"</f>
        <v>12/31/2500</v>
      </c>
      <c r="P1244">
        <v>0.82696999999999998</v>
      </c>
      <c r="Q1244">
        <v>0.82696999999999998</v>
      </c>
      <c r="S1244">
        <v>0</v>
      </c>
      <c r="T1244">
        <v>0.82696999999999998</v>
      </c>
      <c r="U1244">
        <v>0</v>
      </c>
      <c r="V1244" t="str">
        <f>"Trad IRN"</f>
        <v>Trad IRN</v>
      </c>
      <c r="W1244">
        <v>100</v>
      </c>
      <c r="X1244" t="s">
        <v>47</v>
      </c>
      <c r="Z1244" t="s">
        <v>47</v>
      </c>
      <c r="AB1244" t="str">
        <f>"01"</f>
        <v>01</v>
      </c>
      <c r="AC1244" t="s">
        <v>48</v>
      </c>
      <c r="AD1244" t="s">
        <v>49</v>
      </c>
      <c r="AE1244" t="s">
        <v>55</v>
      </c>
      <c r="AF1244">
        <v>0</v>
      </c>
      <c r="AG1244" t="s">
        <v>56</v>
      </c>
      <c r="AH1244" t="str">
        <f>"Trad IRN"</f>
        <v>Trad IRN</v>
      </c>
      <c r="AI1244" t="str">
        <f>"Bldg IRN"</f>
        <v>Bldg IRN</v>
      </c>
      <c r="AJ1244" t="s">
        <v>48</v>
      </c>
      <c r="AK1244" t="s">
        <v>48</v>
      </c>
      <c r="AL1244" t="s">
        <v>53</v>
      </c>
      <c r="AM1244">
        <v>920.5</v>
      </c>
      <c r="AN1244">
        <v>1113.0999999999999</v>
      </c>
      <c r="AO1244">
        <v>15</v>
      </c>
    </row>
    <row r="1245" spans="1:41" x14ac:dyDescent="0.3">
      <c r="A1245" t="str">
        <f>"Trad IRN"</f>
        <v>Trad IRN</v>
      </c>
      <c r="B1245" t="str">
        <f>"Bldg IRN"</f>
        <v>Bldg IRN</v>
      </c>
      <c r="C1245" t="s">
        <v>41</v>
      </c>
      <c r="D1245" t="s">
        <v>3</v>
      </c>
      <c r="E1245" t="s">
        <v>80</v>
      </c>
      <c r="F1245" t="s">
        <v>81</v>
      </c>
      <c r="G1245" t="s">
        <v>82</v>
      </c>
      <c r="H1245" t="s">
        <v>83</v>
      </c>
      <c r="I1245" t="str">
        <f>"Trad IRN"</f>
        <v>Trad IRN</v>
      </c>
      <c r="J1245" t="s">
        <v>43</v>
      </c>
      <c r="K1245" t="s">
        <v>44</v>
      </c>
      <c r="L1245" t="s">
        <v>45</v>
      </c>
      <c r="M1245" t="s">
        <v>46</v>
      </c>
      <c r="N1245" t="str">
        <f>"08/18/2022"</f>
        <v>08/18/2022</v>
      </c>
      <c r="O1245" t="str">
        <f>"12/31/2500"</f>
        <v>12/31/2500</v>
      </c>
      <c r="P1245">
        <v>1</v>
      </c>
      <c r="Q1245">
        <v>1</v>
      </c>
      <c r="S1245">
        <v>0</v>
      </c>
      <c r="T1245">
        <v>1</v>
      </c>
      <c r="U1245">
        <v>0</v>
      </c>
      <c r="V1245" t="str">
        <f>"Trad IRN"</f>
        <v>Trad IRN</v>
      </c>
      <c r="W1245">
        <v>100</v>
      </c>
      <c r="X1245" t="s">
        <v>47</v>
      </c>
      <c r="Z1245" t="s">
        <v>47</v>
      </c>
      <c r="AB1245" t="s">
        <v>57</v>
      </c>
      <c r="AC1245" t="s">
        <v>48</v>
      </c>
      <c r="AD1245" t="s">
        <v>49</v>
      </c>
      <c r="AE1245" t="s">
        <v>50</v>
      </c>
      <c r="AF1245">
        <v>0</v>
      </c>
      <c r="AG1245" t="s">
        <v>56</v>
      </c>
      <c r="AH1245" t="str">
        <f>"Trad IRN"</f>
        <v>Trad IRN</v>
      </c>
      <c r="AI1245" t="str">
        <f>"Bldg IRN"</f>
        <v>Bldg IRN</v>
      </c>
      <c r="AJ1245" t="s">
        <v>48</v>
      </c>
      <c r="AK1245" t="s">
        <v>48</v>
      </c>
      <c r="AL1245" t="s">
        <v>53</v>
      </c>
      <c r="AM1245">
        <v>1113.0999999999999</v>
      </c>
      <c r="AN1245">
        <v>1113.0999999999999</v>
      </c>
      <c r="AO1245">
        <v>15</v>
      </c>
    </row>
    <row r="1246" spans="1:41" x14ac:dyDescent="0.3">
      <c r="A1246" t="str">
        <f>"Trad IRN"</f>
        <v>Trad IRN</v>
      </c>
      <c r="B1246" t="str">
        <f>"Bldg IRN"</f>
        <v>Bldg IRN</v>
      </c>
      <c r="C1246" t="s">
        <v>41</v>
      </c>
      <c r="D1246" t="s">
        <v>3</v>
      </c>
      <c r="E1246" t="s">
        <v>80</v>
      </c>
      <c r="F1246" t="s">
        <v>81</v>
      </c>
      <c r="G1246" t="s">
        <v>82</v>
      </c>
      <c r="H1246" t="s">
        <v>83</v>
      </c>
      <c r="I1246" t="str">
        <f>"Trad IRN"</f>
        <v>Trad IRN</v>
      </c>
      <c r="J1246" t="s">
        <v>43</v>
      </c>
      <c r="K1246" t="s">
        <v>44</v>
      </c>
      <c r="L1246" t="s">
        <v>45</v>
      </c>
      <c r="M1246" t="s">
        <v>46</v>
      </c>
      <c r="N1246" t="str">
        <f>"08/18/2022"</f>
        <v>08/18/2022</v>
      </c>
      <c r="O1246" t="str">
        <f>"10/23/2022"</f>
        <v>10/23/2022</v>
      </c>
      <c r="P1246">
        <v>0.24224200000000001</v>
      </c>
      <c r="Q1246">
        <v>0.24224200000000001</v>
      </c>
      <c r="S1246">
        <v>0</v>
      </c>
      <c r="T1246">
        <v>0.24224200000000001</v>
      </c>
      <c r="U1246">
        <v>0</v>
      </c>
      <c r="V1246" t="str">
        <f>"Trad IRN"</f>
        <v>Trad IRN</v>
      </c>
      <c r="W1246">
        <v>100</v>
      </c>
      <c r="X1246" t="s">
        <v>47</v>
      </c>
      <c r="Z1246" t="s">
        <v>47</v>
      </c>
      <c r="AB1246" t="str">
        <f>"04"</f>
        <v>04</v>
      </c>
      <c r="AC1246" t="s">
        <v>48</v>
      </c>
      <c r="AD1246" t="s">
        <v>49</v>
      </c>
      <c r="AE1246" t="s">
        <v>50</v>
      </c>
      <c r="AF1246">
        <v>0</v>
      </c>
      <c r="AG1246" t="s">
        <v>56</v>
      </c>
      <c r="AH1246" t="str">
        <f>"Trad IRN"</f>
        <v>Trad IRN</v>
      </c>
      <c r="AI1246" t="str">
        <f>"Bldg IRN"</f>
        <v>Bldg IRN</v>
      </c>
      <c r="AJ1246" t="s">
        <v>48</v>
      </c>
      <c r="AK1246" t="s">
        <v>48</v>
      </c>
      <c r="AL1246" t="s">
        <v>53</v>
      </c>
      <c r="AM1246">
        <v>269.64</v>
      </c>
      <c r="AN1246">
        <v>1113.0999999999999</v>
      </c>
      <c r="AO1246">
        <v>15</v>
      </c>
    </row>
    <row r="1247" spans="1:41" x14ac:dyDescent="0.3">
      <c r="A1247" t="str">
        <f>"Trad IRN"</f>
        <v>Trad IRN</v>
      </c>
      <c r="B1247" t="str">
        <f>"Bldg IRN"</f>
        <v>Bldg IRN</v>
      </c>
      <c r="C1247" t="s">
        <v>41</v>
      </c>
      <c r="D1247" t="s">
        <v>3</v>
      </c>
      <c r="E1247" t="s">
        <v>80</v>
      </c>
      <c r="F1247" t="s">
        <v>81</v>
      </c>
      <c r="G1247" t="s">
        <v>82</v>
      </c>
      <c r="H1247" t="s">
        <v>83</v>
      </c>
      <c r="I1247" t="str">
        <f>"Trad IRN"</f>
        <v>Trad IRN</v>
      </c>
      <c r="J1247" t="s">
        <v>43</v>
      </c>
      <c r="K1247" t="s">
        <v>44</v>
      </c>
      <c r="L1247" t="s">
        <v>45</v>
      </c>
      <c r="M1247" t="s">
        <v>46</v>
      </c>
      <c r="N1247" t="str">
        <f>"10/24/2022"</f>
        <v>10/24/2022</v>
      </c>
      <c r="O1247" t="str">
        <f>"12/31/2500"</f>
        <v>12/31/2500</v>
      </c>
      <c r="P1247">
        <v>0.75775800000000004</v>
      </c>
      <c r="Q1247">
        <v>0.75775800000000004</v>
      </c>
      <c r="S1247">
        <v>0</v>
      </c>
      <c r="T1247">
        <v>0.75775800000000004</v>
      </c>
      <c r="U1247">
        <v>0</v>
      </c>
      <c r="V1247" t="str">
        <f>"Trad IRN"</f>
        <v>Trad IRN</v>
      </c>
      <c r="W1247">
        <v>100</v>
      </c>
      <c r="X1247" t="s">
        <v>47</v>
      </c>
      <c r="Z1247" t="s">
        <v>47</v>
      </c>
      <c r="AB1247" t="str">
        <f>"04"</f>
        <v>04</v>
      </c>
      <c r="AC1247" t="s">
        <v>48</v>
      </c>
      <c r="AD1247" t="s">
        <v>49</v>
      </c>
      <c r="AE1247" t="s">
        <v>55</v>
      </c>
      <c r="AF1247">
        <v>0</v>
      </c>
      <c r="AG1247" t="s">
        <v>56</v>
      </c>
      <c r="AH1247" t="str">
        <f>"Trad IRN"</f>
        <v>Trad IRN</v>
      </c>
      <c r="AI1247" t="str">
        <f>"Bldg IRN"</f>
        <v>Bldg IRN</v>
      </c>
      <c r="AJ1247" t="s">
        <v>48</v>
      </c>
      <c r="AK1247" t="s">
        <v>48</v>
      </c>
      <c r="AL1247" t="s">
        <v>53</v>
      </c>
      <c r="AM1247">
        <v>843.46</v>
      </c>
      <c r="AN1247">
        <v>1113.0999999999999</v>
      </c>
      <c r="AO1247">
        <v>15</v>
      </c>
    </row>
    <row r="1248" spans="1:41" x14ac:dyDescent="0.3">
      <c r="A1248" t="str">
        <f>"Trad IRN"</f>
        <v>Trad IRN</v>
      </c>
      <c r="B1248" t="str">
        <f>"Bldg IRN"</f>
        <v>Bldg IRN</v>
      </c>
      <c r="C1248" t="s">
        <v>41</v>
      </c>
      <c r="D1248" t="s">
        <v>3</v>
      </c>
      <c r="E1248" t="s">
        <v>80</v>
      </c>
      <c r="F1248" t="s">
        <v>81</v>
      </c>
      <c r="G1248" t="s">
        <v>82</v>
      </c>
      <c r="H1248" t="s">
        <v>83</v>
      </c>
      <c r="I1248" t="str">
        <f>"Trad IRN"</f>
        <v>Trad IRN</v>
      </c>
      <c r="J1248" t="s">
        <v>43</v>
      </c>
      <c r="K1248" t="s">
        <v>44</v>
      </c>
      <c r="L1248" t="s">
        <v>45</v>
      </c>
      <c r="M1248" t="s">
        <v>46</v>
      </c>
      <c r="N1248" t="str">
        <f>"12/19/2022"</f>
        <v>12/19/2022</v>
      </c>
      <c r="O1248" t="str">
        <f>"12/31/2500"</f>
        <v>12/31/2500</v>
      </c>
      <c r="P1248">
        <v>0.547929</v>
      </c>
      <c r="Q1248">
        <v>0.547929</v>
      </c>
      <c r="R1248">
        <v>0.49602000000000002</v>
      </c>
      <c r="S1248">
        <v>0</v>
      </c>
      <c r="T1248">
        <v>0.547929</v>
      </c>
      <c r="U1248">
        <v>0</v>
      </c>
      <c r="V1248" t="str">
        <f>"Trad IRN"</f>
        <v>Trad IRN</v>
      </c>
      <c r="W1248">
        <v>100</v>
      </c>
      <c r="X1248" t="s">
        <v>47</v>
      </c>
      <c r="Z1248" t="s">
        <v>47</v>
      </c>
      <c r="AB1248" t="str">
        <f>"04"</f>
        <v>04</v>
      </c>
      <c r="AC1248" t="str">
        <f>"15"</f>
        <v>15</v>
      </c>
      <c r="AD1248" t="str">
        <f>"2"</f>
        <v>2</v>
      </c>
      <c r="AE1248" t="s">
        <v>50</v>
      </c>
      <c r="AF1248">
        <v>0</v>
      </c>
      <c r="AG1248" t="s">
        <v>56</v>
      </c>
      <c r="AH1248" t="str">
        <f>"Trad IRN"</f>
        <v>Trad IRN</v>
      </c>
      <c r="AI1248" t="str">
        <f>"Bldg IRN"</f>
        <v>Bldg IRN</v>
      </c>
      <c r="AJ1248" t="s">
        <v>48</v>
      </c>
      <c r="AK1248" t="s">
        <v>48</v>
      </c>
      <c r="AL1248" t="s">
        <v>53</v>
      </c>
      <c r="AM1248">
        <v>609.9</v>
      </c>
      <c r="AN1248">
        <v>1113.0999999999999</v>
      </c>
      <c r="AO1248">
        <v>15</v>
      </c>
    </row>
    <row r="1249" spans="1:41" x14ac:dyDescent="0.3">
      <c r="A1249" t="str">
        <f>"Trad IRN"</f>
        <v>Trad IRN</v>
      </c>
      <c r="B1249" t="str">
        <f>"Bldg IRN"</f>
        <v>Bldg IRN</v>
      </c>
      <c r="C1249" t="s">
        <v>41</v>
      </c>
      <c r="D1249" t="s">
        <v>3</v>
      </c>
      <c r="E1249" t="s">
        <v>80</v>
      </c>
      <c r="F1249" t="s">
        <v>81</v>
      </c>
      <c r="G1249" t="s">
        <v>82</v>
      </c>
      <c r="H1249" t="s">
        <v>83</v>
      </c>
      <c r="I1249" t="str">
        <f>"Trad IRN"</f>
        <v>Trad IRN</v>
      </c>
      <c r="J1249" t="s">
        <v>43</v>
      </c>
      <c r="K1249" t="s">
        <v>44</v>
      </c>
      <c r="L1249" t="s">
        <v>45</v>
      </c>
      <c r="M1249" t="s">
        <v>46</v>
      </c>
      <c r="N1249" t="str">
        <f t="shared" ref="N1249:N1255" si="120">"08/18/2022"</f>
        <v>08/18/2022</v>
      </c>
      <c r="O1249" t="str">
        <f>"12/18/2022"</f>
        <v>12/18/2022</v>
      </c>
      <c r="P1249">
        <v>0.452071</v>
      </c>
      <c r="Q1249">
        <v>0.452071</v>
      </c>
      <c r="S1249">
        <v>0</v>
      </c>
      <c r="T1249">
        <v>0.452071</v>
      </c>
      <c r="U1249">
        <v>0</v>
      </c>
      <c r="V1249" t="str">
        <f>"Trad IRN"</f>
        <v>Trad IRN</v>
      </c>
      <c r="W1249">
        <v>100</v>
      </c>
      <c r="X1249" t="s">
        <v>47</v>
      </c>
      <c r="Z1249" t="s">
        <v>47</v>
      </c>
      <c r="AB1249" t="str">
        <f>"04"</f>
        <v>04</v>
      </c>
      <c r="AC1249" t="s">
        <v>48</v>
      </c>
      <c r="AD1249" t="s">
        <v>49</v>
      </c>
      <c r="AE1249" t="s">
        <v>50</v>
      </c>
      <c r="AF1249">
        <v>0</v>
      </c>
      <c r="AG1249" t="s">
        <v>56</v>
      </c>
      <c r="AH1249" t="str">
        <f>"Trad IRN"</f>
        <v>Trad IRN</v>
      </c>
      <c r="AI1249" t="str">
        <f>"Bldg IRN"</f>
        <v>Bldg IRN</v>
      </c>
      <c r="AJ1249" t="s">
        <v>48</v>
      </c>
      <c r="AK1249" t="s">
        <v>48</v>
      </c>
      <c r="AL1249" t="s">
        <v>53</v>
      </c>
      <c r="AM1249">
        <v>503.2</v>
      </c>
      <c r="AN1249">
        <v>1113.0999999999999</v>
      </c>
      <c r="AO1249">
        <v>15</v>
      </c>
    </row>
    <row r="1250" spans="1:41" x14ac:dyDescent="0.3">
      <c r="A1250" t="str">
        <f>"Trad IRN"</f>
        <v>Trad IRN</v>
      </c>
      <c r="B1250" t="str">
        <f>"Bldg IRN"</f>
        <v>Bldg IRN</v>
      </c>
      <c r="C1250" t="s">
        <v>41</v>
      </c>
      <c r="D1250" t="s">
        <v>3</v>
      </c>
      <c r="E1250" t="s">
        <v>80</v>
      </c>
      <c r="F1250" t="s">
        <v>81</v>
      </c>
      <c r="G1250" t="s">
        <v>82</v>
      </c>
      <c r="H1250" t="s">
        <v>83</v>
      </c>
      <c r="I1250" t="str">
        <f>"Trad IRN"</f>
        <v>Trad IRN</v>
      </c>
      <c r="J1250" t="s">
        <v>43</v>
      </c>
      <c r="K1250" t="s">
        <v>44</v>
      </c>
      <c r="L1250" t="s">
        <v>45</v>
      </c>
      <c r="M1250" t="s">
        <v>46</v>
      </c>
      <c r="N1250" t="str">
        <f t="shared" si="120"/>
        <v>08/18/2022</v>
      </c>
      <c r="O1250" t="str">
        <f>"12/31/2500"</f>
        <v>12/31/2500</v>
      </c>
      <c r="P1250">
        <v>1</v>
      </c>
      <c r="Q1250">
        <v>1</v>
      </c>
      <c r="S1250">
        <v>0</v>
      </c>
      <c r="T1250">
        <v>1</v>
      </c>
      <c r="U1250">
        <v>0</v>
      </c>
      <c r="V1250" t="str">
        <f>"Trad IRN"</f>
        <v>Trad IRN</v>
      </c>
      <c r="W1250">
        <v>100</v>
      </c>
      <c r="X1250" t="s">
        <v>47</v>
      </c>
      <c r="Z1250" t="s">
        <v>47</v>
      </c>
      <c r="AB1250" t="str">
        <f>"05"</f>
        <v>05</v>
      </c>
      <c r="AC1250" t="s">
        <v>48</v>
      </c>
      <c r="AD1250" t="s">
        <v>49</v>
      </c>
      <c r="AE1250" t="s">
        <v>50</v>
      </c>
      <c r="AF1250">
        <v>0</v>
      </c>
      <c r="AG1250" t="s">
        <v>56</v>
      </c>
      <c r="AH1250" t="str">
        <f>"Trad IRN"</f>
        <v>Trad IRN</v>
      </c>
      <c r="AI1250" t="str">
        <f>"Bldg IRN"</f>
        <v>Bldg IRN</v>
      </c>
      <c r="AJ1250" t="s">
        <v>48</v>
      </c>
      <c r="AK1250" t="s">
        <v>48</v>
      </c>
      <c r="AL1250" t="s">
        <v>53</v>
      </c>
      <c r="AM1250">
        <v>1113.0999999999999</v>
      </c>
      <c r="AN1250">
        <v>1113.0999999999999</v>
      </c>
      <c r="AO1250">
        <v>15</v>
      </c>
    </row>
    <row r="1251" spans="1:41" x14ac:dyDescent="0.3">
      <c r="A1251" t="str">
        <f>"Trad IRN"</f>
        <v>Trad IRN</v>
      </c>
      <c r="B1251" t="str">
        <f>"Bldg IRN"</f>
        <v>Bldg IRN</v>
      </c>
      <c r="C1251" t="s">
        <v>41</v>
      </c>
      <c r="D1251" t="s">
        <v>3</v>
      </c>
      <c r="E1251" t="s">
        <v>80</v>
      </c>
      <c r="F1251" t="s">
        <v>81</v>
      </c>
      <c r="G1251" t="s">
        <v>82</v>
      </c>
      <c r="H1251" t="s">
        <v>83</v>
      </c>
      <c r="I1251" t="str">
        <f>"Trad IRN"</f>
        <v>Trad IRN</v>
      </c>
      <c r="J1251" t="s">
        <v>43</v>
      </c>
      <c r="K1251" t="s">
        <v>44</v>
      </c>
      <c r="L1251" t="s">
        <v>45</v>
      </c>
      <c r="M1251" t="s">
        <v>46</v>
      </c>
      <c r="N1251" t="str">
        <f t="shared" si="120"/>
        <v>08/18/2022</v>
      </c>
      <c r="O1251" t="str">
        <f>"12/31/2500"</f>
        <v>12/31/2500</v>
      </c>
      <c r="P1251">
        <v>1</v>
      </c>
      <c r="Q1251">
        <v>1</v>
      </c>
      <c r="S1251">
        <v>0</v>
      </c>
      <c r="T1251">
        <v>1</v>
      </c>
      <c r="U1251">
        <v>0</v>
      </c>
      <c r="V1251" t="str">
        <f>"Trad IRN"</f>
        <v>Trad IRN</v>
      </c>
      <c r="W1251">
        <v>100</v>
      </c>
      <c r="X1251" t="s">
        <v>47</v>
      </c>
      <c r="Z1251" t="s">
        <v>47</v>
      </c>
      <c r="AB1251" t="str">
        <f>"02"</f>
        <v>02</v>
      </c>
      <c r="AC1251" t="s">
        <v>48</v>
      </c>
      <c r="AD1251" t="s">
        <v>49</v>
      </c>
      <c r="AE1251" t="s">
        <v>55</v>
      </c>
      <c r="AF1251">
        <v>0</v>
      </c>
      <c r="AG1251" t="s">
        <v>56</v>
      </c>
      <c r="AH1251" t="str">
        <f>"Trad IRN"</f>
        <v>Trad IRN</v>
      </c>
      <c r="AI1251" t="str">
        <f>"Bldg IRN"</f>
        <v>Bldg IRN</v>
      </c>
      <c r="AJ1251" t="s">
        <v>48</v>
      </c>
      <c r="AK1251" t="s">
        <v>48</v>
      </c>
      <c r="AL1251" t="s">
        <v>53</v>
      </c>
      <c r="AM1251">
        <v>1113.0999999999999</v>
      </c>
      <c r="AN1251">
        <v>1113.0999999999999</v>
      </c>
      <c r="AO1251">
        <v>15</v>
      </c>
    </row>
    <row r="1252" spans="1:41" x14ac:dyDescent="0.3">
      <c r="A1252" t="str">
        <f>"Trad IRN"</f>
        <v>Trad IRN</v>
      </c>
      <c r="B1252" t="str">
        <f>"Bldg IRN"</f>
        <v>Bldg IRN</v>
      </c>
      <c r="C1252" t="s">
        <v>41</v>
      </c>
      <c r="D1252" t="s">
        <v>3</v>
      </c>
      <c r="E1252" t="s">
        <v>80</v>
      </c>
      <c r="F1252" t="s">
        <v>81</v>
      </c>
      <c r="G1252" t="s">
        <v>82</v>
      </c>
      <c r="H1252" t="s">
        <v>83</v>
      </c>
      <c r="I1252" t="str">
        <f>"Trad IRN"</f>
        <v>Trad IRN</v>
      </c>
      <c r="J1252" t="s">
        <v>43</v>
      </c>
      <c r="K1252" t="s">
        <v>44</v>
      </c>
      <c r="L1252" t="s">
        <v>45</v>
      </c>
      <c r="M1252" t="s">
        <v>46</v>
      </c>
      <c r="N1252" t="str">
        <f t="shared" si="120"/>
        <v>08/18/2022</v>
      </c>
      <c r="O1252" t="str">
        <f>"12/31/2500"</f>
        <v>12/31/2500</v>
      </c>
      <c r="P1252">
        <v>1</v>
      </c>
      <c r="Q1252">
        <v>1</v>
      </c>
      <c r="S1252">
        <v>0</v>
      </c>
      <c r="T1252">
        <v>1</v>
      </c>
      <c r="U1252">
        <v>0</v>
      </c>
      <c r="V1252" t="str">
        <f>"Trad IRN"</f>
        <v>Trad IRN</v>
      </c>
      <c r="W1252">
        <v>100</v>
      </c>
      <c r="X1252" t="s">
        <v>47</v>
      </c>
      <c r="Z1252" t="s">
        <v>47</v>
      </c>
      <c r="AB1252" t="s">
        <v>57</v>
      </c>
      <c r="AC1252" t="s">
        <v>48</v>
      </c>
      <c r="AD1252" t="s">
        <v>49</v>
      </c>
      <c r="AE1252" t="s">
        <v>55</v>
      </c>
      <c r="AF1252">
        <v>0</v>
      </c>
      <c r="AG1252" t="s">
        <v>56</v>
      </c>
      <c r="AH1252" t="str">
        <f>"Trad IRN"</f>
        <v>Trad IRN</v>
      </c>
      <c r="AI1252" t="str">
        <f>"Bldg IRN"</f>
        <v>Bldg IRN</v>
      </c>
      <c r="AJ1252" t="s">
        <v>48</v>
      </c>
      <c r="AK1252" t="s">
        <v>48</v>
      </c>
      <c r="AL1252" t="s">
        <v>53</v>
      </c>
      <c r="AM1252">
        <v>1113.0999999999999</v>
      </c>
      <c r="AN1252">
        <v>1113.0999999999999</v>
      </c>
      <c r="AO1252">
        <v>15</v>
      </c>
    </row>
    <row r="1253" spans="1:41" x14ac:dyDescent="0.3">
      <c r="A1253" t="str">
        <f>"Trad IRN"</f>
        <v>Trad IRN</v>
      </c>
      <c r="B1253" t="str">
        <f>"Bldg IRN"</f>
        <v>Bldg IRN</v>
      </c>
      <c r="C1253" t="s">
        <v>41</v>
      </c>
      <c r="D1253" t="s">
        <v>3</v>
      </c>
      <c r="E1253" t="s">
        <v>80</v>
      </c>
      <c r="F1253" t="s">
        <v>81</v>
      </c>
      <c r="G1253" t="s">
        <v>82</v>
      </c>
      <c r="H1253" t="s">
        <v>83</v>
      </c>
      <c r="I1253" t="str">
        <f>"Trad IRN"</f>
        <v>Trad IRN</v>
      </c>
      <c r="J1253" t="s">
        <v>43</v>
      </c>
      <c r="K1253" t="s">
        <v>44</v>
      </c>
      <c r="L1253" t="s">
        <v>45</v>
      </c>
      <c r="M1253" t="s">
        <v>46</v>
      </c>
      <c r="N1253" t="str">
        <f t="shared" si="120"/>
        <v>08/18/2022</v>
      </c>
      <c r="O1253" t="str">
        <f>"12/31/2500"</f>
        <v>12/31/2500</v>
      </c>
      <c r="P1253">
        <v>1</v>
      </c>
      <c r="Q1253">
        <v>1</v>
      </c>
      <c r="S1253">
        <v>0</v>
      </c>
      <c r="T1253">
        <v>1</v>
      </c>
      <c r="U1253">
        <v>0</v>
      </c>
      <c r="V1253" t="str">
        <f>"Trad IRN"</f>
        <v>Trad IRN</v>
      </c>
      <c r="W1253">
        <v>100</v>
      </c>
      <c r="X1253" t="s">
        <v>47</v>
      </c>
      <c r="Z1253" t="s">
        <v>47</v>
      </c>
      <c r="AB1253" t="str">
        <f>"02"</f>
        <v>02</v>
      </c>
      <c r="AC1253" t="s">
        <v>48</v>
      </c>
      <c r="AD1253" t="s">
        <v>49</v>
      </c>
      <c r="AE1253" t="s">
        <v>50</v>
      </c>
      <c r="AF1253">
        <v>0</v>
      </c>
      <c r="AG1253" t="s">
        <v>56</v>
      </c>
      <c r="AH1253" t="str">
        <f>"Trad IRN"</f>
        <v>Trad IRN</v>
      </c>
      <c r="AI1253" t="str">
        <f>"Bldg IRN"</f>
        <v>Bldg IRN</v>
      </c>
      <c r="AJ1253" t="s">
        <v>48</v>
      </c>
      <c r="AK1253" t="s">
        <v>48</v>
      </c>
      <c r="AL1253" t="s">
        <v>53</v>
      </c>
      <c r="AM1253">
        <v>1113.0999999999999</v>
      </c>
      <c r="AN1253">
        <v>1113.0999999999999</v>
      </c>
      <c r="AO1253">
        <v>15</v>
      </c>
    </row>
    <row r="1254" spans="1:41" x14ac:dyDescent="0.3">
      <c r="A1254" t="str">
        <f>"Trad IRN"</f>
        <v>Trad IRN</v>
      </c>
      <c r="B1254" t="str">
        <f>"Bldg IRN"</f>
        <v>Bldg IRN</v>
      </c>
      <c r="C1254" t="s">
        <v>41</v>
      </c>
      <c r="D1254" t="s">
        <v>3</v>
      </c>
      <c r="E1254" t="s">
        <v>80</v>
      </c>
      <c r="F1254" t="s">
        <v>81</v>
      </c>
      <c r="G1254" t="s">
        <v>82</v>
      </c>
      <c r="H1254" t="s">
        <v>83</v>
      </c>
      <c r="I1254" t="str">
        <f>"Trad IRN"</f>
        <v>Trad IRN</v>
      </c>
      <c r="J1254" t="s">
        <v>43</v>
      </c>
      <c r="K1254" t="s">
        <v>44</v>
      </c>
      <c r="L1254" t="s">
        <v>45</v>
      </c>
      <c r="M1254" t="s">
        <v>46</v>
      </c>
      <c r="N1254" t="str">
        <f t="shared" si="120"/>
        <v>08/18/2022</v>
      </c>
      <c r="O1254" t="str">
        <f>"12/31/2500"</f>
        <v>12/31/2500</v>
      </c>
      <c r="P1254">
        <v>1</v>
      </c>
      <c r="Q1254">
        <v>1</v>
      </c>
      <c r="S1254">
        <v>0</v>
      </c>
      <c r="T1254">
        <v>1</v>
      </c>
      <c r="U1254">
        <v>0</v>
      </c>
      <c r="V1254" t="str">
        <f>"Trad IRN"</f>
        <v>Trad IRN</v>
      </c>
      <c r="W1254">
        <v>100</v>
      </c>
      <c r="X1254" t="s">
        <v>47</v>
      </c>
      <c r="Z1254" t="s">
        <v>47</v>
      </c>
      <c r="AB1254" t="str">
        <f>"01"</f>
        <v>01</v>
      </c>
      <c r="AC1254" t="s">
        <v>48</v>
      </c>
      <c r="AD1254" t="s">
        <v>49</v>
      </c>
      <c r="AE1254" t="s">
        <v>50</v>
      </c>
      <c r="AF1254">
        <v>0</v>
      </c>
      <c r="AG1254" t="s">
        <v>56</v>
      </c>
      <c r="AH1254" t="str">
        <f>"Trad IRN"</f>
        <v>Trad IRN</v>
      </c>
      <c r="AI1254" t="str">
        <f>"Bldg IRN"</f>
        <v>Bldg IRN</v>
      </c>
      <c r="AJ1254" t="s">
        <v>48</v>
      </c>
      <c r="AK1254" t="s">
        <v>48</v>
      </c>
      <c r="AL1254" t="s">
        <v>53</v>
      </c>
      <c r="AM1254">
        <v>1113.0999999999999</v>
      </c>
      <c r="AN1254">
        <v>1113.0999999999999</v>
      </c>
      <c r="AO1254">
        <v>15</v>
      </c>
    </row>
    <row r="1255" spans="1:41" x14ac:dyDescent="0.3">
      <c r="A1255" t="str">
        <f>"Trad IRN"</f>
        <v>Trad IRN</v>
      </c>
      <c r="B1255" t="str">
        <f>"Bldg IRN"</f>
        <v>Bldg IRN</v>
      </c>
      <c r="C1255" t="s">
        <v>41</v>
      </c>
      <c r="D1255" t="s">
        <v>3</v>
      </c>
      <c r="E1255" t="s">
        <v>80</v>
      </c>
      <c r="F1255" t="s">
        <v>81</v>
      </c>
      <c r="G1255" t="s">
        <v>82</v>
      </c>
      <c r="H1255" t="s">
        <v>83</v>
      </c>
      <c r="I1255" t="str">
        <f>"Trad IRN"</f>
        <v>Trad IRN</v>
      </c>
      <c r="J1255" t="s">
        <v>43</v>
      </c>
      <c r="K1255" t="s">
        <v>44</v>
      </c>
      <c r="L1255" t="s">
        <v>45</v>
      </c>
      <c r="M1255" t="s">
        <v>46</v>
      </c>
      <c r="N1255" t="str">
        <f t="shared" si="120"/>
        <v>08/18/2022</v>
      </c>
      <c r="O1255" t="str">
        <f>"08/28/2022"</f>
        <v>08/28/2022</v>
      </c>
      <c r="P1255">
        <v>4.0374E-2</v>
      </c>
      <c r="Q1255">
        <v>4.0374E-2</v>
      </c>
      <c r="S1255">
        <v>0</v>
      </c>
      <c r="T1255">
        <v>4.0374E-2</v>
      </c>
      <c r="U1255">
        <v>0</v>
      </c>
      <c r="V1255" t="str">
        <f>"Trad IRN"</f>
        <v>Trad IRN</v>
      </c>
      <c r="W1255">
        <v>100</v>
      </c>
      <c r="X1255" t="s">
        <v>47</v>
      </c>
      <c r="Z1255" t="s">
        <v>47</v>
      </c>
      <c r="AB1255" t="str">
        <f>"05"</f>
        <v>05</v>
      </c>
      <c r="AC1255" t="s">
        <v>48</v>
      </c>
      <c r="AD1255" t="s">
        <v>49</v>
      </c>
      <c r="AE1255" t="s">
        <v>50</v>
      </c>
      <c r="AF1255">
        <v>0</v>
      </c>
      <c r="AG1255" t="s">
        <v>56</v>
      </c>
      <c r="AH1255" t="str">
        <f>"Trad IRN"</f>
        <v>Trad IRN</v>
      </c>
      <c r="AI1255" t="str">
        <f>"Bldg IRN"</f>
        <v>Bldg IRN</v>
      </c>
      <c r="AJ1255" t="s">
        <v>48</v>
      </c>
      <c r="AK1255" t="s">
        <v>48</v>
      </c>
      <c r="AL1255" t="s">
        <v>53</v>
      </c>
      <c r="AM1255">
        <v>44.94</v>
      </c>
      <c r="AN1255">
        <v>1113.0999999999999</v>
      </c>
      <c r="AO1255">
        <v>15</v>
      </c>
    </row>
    <row r="1256" spans="1:41" x14ac:dyDescent="0.3">
      <c r="A1256" t="str">
        <f>"Trad IRN"</f>
        <v>Trad IRN</v>
      </c>
      <c r="B1256" t="str">
        <f>"Bldg IRN"</f>
        <v>Bldg IRN</v>
      </c>
      <c r="C1256" t="s">
        <v>41</v>
      </c>
      <c r="D1256" t="s">
        <v>3</v>
      </c>
      <c r="E1256" t="s">
        <v>80</v>
      </c>
      <c r="F1256" t="s">
        <v>81</v>
      </c>
      <c r="G1256" t="s">
        <v>82</v>
      </c>
      <c r="H1256" t="s">
        <v>83</v>
      </c>
      <c r="I1256" t="str">
        <f>"Trad IRN"</f>
        <v>Trad IRN</v>
      </c>
      <c r="J1256" t="s">
        <v>43</v>
      </c>
      <c r="K1256" t="s">
        <v>44</v>
      </c>
      <c r="L1256" t="s">
        <v>45</v>
      </c>
      <c r="M1256" t="s">
        <v>46</v>
      </c>
      <c r="N1256" t="str">
        <f>"08/29/2022"</f>
        <v>08/29/2022</v>
      </c>
      <c r="O1256" t="str">
        <f t="shared" ref="O1256:O1261" si="121">"12/31/2500"</f>
        <v>12/31/2500</v>
      </c>
      <c r="P1256">
        <v>0.95962599999999998</v>
      </c>
      <c r="Q1256">
        <v>0.95962599999999998</v>
      </c>
      <c r="S1256">
        <v>0</v>
      </c>
      <c r="T1256">
        <v>0.95962599999999998</v>
      </c>
      <c r="U1256">
        <v>0</v>
      </c>
      <c r="V1256" t="str">
        <f>"Trad IRN"</f>
        <v>Trad IRN</v>
      </c>
      <c r="W1256">
        <v>100</v>
      </c>
      <c r="X1256" t="s">
        <v>47</v>
      </c>
      <c r="Z1256" t="s">
        <v>47</v>
      </c>
      <c r="AB1256" t="str">
        <f>"05"</f>
        <v>05</v>
      </c>
      <c r="AC1256" t="s">
        <v>48</v>
      </c>
      <c r="AD1256" t="s">
        <v>49</v>
      </c>
      <c r="AE1256" t="s">
        <v>55</v>
      </c>
      <c r="AF1256">
        <v>0</v>
      </c>
      <c r="AG1256" t="s">
        <v>56</v>
      </c>
      <c r="AH1256" t="str">
        <f>"Trad IRN"</f>
        <v>Trad IRN</v>
      </c>
      <c r="AI1256" t="str">
        <f>"Bldg IRN"</f>
        <v>Bldg IRN</v>
      </c>
      <c r="AJ1256" t="s">
        <v>48</v>
      </c>
      <c r="AK1256" t="s">
        <v>48</v>
      </c>
      <c r="AL1256" t="s">
        <v>53</v>
      </c>
      <c r="AM1256">
        <v>1068.1600000000001</v>
      </c>
      <c r="AN1256">
        <v>1113.0999999999999</v>
      </c>
      <c r="AO1256">
        <v>15</v>
      </c>
    </row>
    <row r="1257" spans="1:41" x14ac:dyDescent="0.3">
      <c r="A1257" t="str">
        <f>"Trad IRN"</f>
        <v>Trad IRN</v>
      </c>
      <c r="B1257" t="str">
        <f>"Bldg IRN"</f>
        <v>Bldg IRN</v>
      </c>
      <c r="C1257" t="s">
        <v>41</v>
      </c>
      <c r="D1257" t="s">
        <v>3</v>
      </c>
      <c r="E1257" t="s">
        <v>80</v>
      </c>
      <c r="F1257" t="s">
        <v>81</v>
      </c>
      <c r="G1257" t="s">
        <v>82</v>
      </c>
      <c r="H1257" t="s">
        <v>83</v>
      </c>
      <c r="I1257" t="str">
        <f>"Trad IRN"</f>
        <v>Trad IRN</v>
      </c>
      <c r="J1257" t="s">
        <v>43</v>
      </c>
      <c r="K1257" t="s">
        <v>44</v>
      </c>
      <c r="L1257" t="s">
        <v>45</v>
      </c>
      <c r="M1257" t="s">
        <v>46</v>
      </c>
      <c r="N1257" t="str">
        <f t="shared" ref="N1257:N1262" si="122">"08/18/2022"</f>
        <v>08/18/2022</v>
      </c>
      <c r="O1257" t="str">
        <f t="shared" si="121"/>
        <v>12/31/2500</v>
      </c>
      <c r="P1257">
        <v>1</v>
      </c>
      <c r="Q1257">
        <v>1</v>
      </c>
      <c r="S1257">
        <v>0</v>
      </c>
      <c r="T1257">
        <v>1</v>
      </c>
      <c r="U1257">
        <v>0</v>
      </c>
      <c r="V1257" t="str">
        <f>"Trad IRN"</f>
        <v>Trad IRN</v>
      </c>
      <c r="W1257">
        <v>100</v>
      </c>
      <c r="X1257" t="s">
        <v>47</v>
      </c>
      <c r="Z1257" t="s">
        <v>47</v>
      </c>
      <c r="AB1257" t="str">
        <f>"02"</f>
        <v>02</v>
      </c>
      <c r="AC1257" t="s">
        <v>48</v>
      </c>
      <c r="AD1257" t="s">
        <v>49</v>
      </c>
      <c r="AE1257" t="s">
        <v>50</v>
      </c>
      <c r="AF1257">
        <v>0</v>
      </c>
      <c r="AG1257" t="s">
        <v>56</v>
      </c>
      <c r="AH1257" t="str">
        <f>"Trad IRN"</f>
        <v>Trad IRN</v>
      </c>
      <c r="AI1257" t="str">
        <f>"Bldg IRN"</f>
        <v>Bldg IRN</v>
      </c>
      <c r="AJ1257" t="s">
        <v>48</v>
      </c>
      <c r="AK1257" t="s">
        <v>48</v>
      </c>
      <c r="AL1257" t="s">
        <v>53</v>
      </c>
      <c r="AM1257">
        <v>1113.0999999999999</v>
      </c>
      <c r="AN1257">
        <v>1113.0999999999999</v>
      </c>
      <c r="AO1257">
        <v>15</v>
      </c>
    </row>
    <row r="1258" spans="1:41" x14ac:dyDescent="0.3">
      <c r="A1258" t="str">
        <f>"Trad IRN"</f>
        <v>Trad IRN</v>
      </c>
      <c r="B1258" t="str">
        <f>"Bldg IRN"</f>
        <v>Bldg IRN</v>
      </c>
      <c r="C1258" t="s">
        <v>41</v>
      </c>
      <c r="D1258" t="s">
        <v>3</v>
      </c>
      <c r="E1258" t="s">
        <v>80</v>
      </c>
      <c r="F1258" t="s">
        <v>81</v>
      </c>
      <c r="G1258" t="s">
        <v>82</v>
      </c>
      <c r="H1258" t="s">
        <v>83</v>
      </c>
      <c r="I1258" t="str">
        <f>"Trad IRN"</f>
        <v>Trad IRN</v>
      </c>
      <c r="J1258" t="s">
        <v>43</v>
      </c>
      <c r="K1258" t="s">
        <v>44</v>
      </c>
      <c r="L1258" t="s">
        <v>45</v>
      </c>
      <c r="M1258" t="s">
        <v>46</v>
      </c>
      <c r="N1258" t="str">
        <f t="shared" si="122"/>
        <v>08/18/2022</v>
      </c>
      <c r="O1258" t="str">
        <f t="shared" si="121"/>
        <v>12/31/2500</v>
      </c>
      <c r="P1258">
        <v>1</v>
      </c>
      <c r="Q1258">
        <v>1</v>
      </c>
      <c r="S1258">
        <v>0</v>
      </c>
      <c r="T1258">
        <v>1</v>
      </c>
      <c r="U1258">
        <v>0</v>
      </c>
      <c r="V1258" t="str">
        <f>"Trad IRN"</f>
        <v>Trad IRN</v>
      </c>
      <c r="W1258">
        <v>100</v>
      </c>
      <c r="X1258" t="s">
        <v>47</v>
      </c>
      <c r="Z1258" t="s">
        <v>47</v>
      </c>
      <c r="AB1258" t="s">
        <v>57</v>
      </c>
      <c r="AC1258" t="s">
        <v>48</v>
      </c>
      <c r="AD1258" t="s">
        <v>49</v>
      </c>
      <c r="AE1258" t="s">
        <v>50</v>
      </c>
      <c r="AF1258">
        <v>0</v>
      </c>
      <c r="AG1258" t="s">
        <v>56</v>
      </c>
      <c r="AH1258" t="str">
        <f>"Trad IRN"</f>
        <v>Trad IRN</v>
      </c>
      <c r="AI1258" t="str">
        <f>"Bldg IRN"</f>
        <v>Bldg IRN</v>
      </c>
      <c r="AJ1258" t="s">
        <v>48</v>
      </c>
      <c r="AK1258" t="s">
        <v>48</v>
      </c>
      <c r="AL1258" t="s">
        <v>53</v>
      </c>
      <c r="AM1258">
        <v>1113.0999999999999</v>
      </c>
      <c r="AN1258">
        <v>1113.0999999999999</v>
      </c>
      <c r="AO1258">
        <v>15</v>
      </c>
    </row>
    <row r="1259" spans="1:41" x14ac:dyDescent="0.3">
      <c r="A1259" t="str">
        <f>"Trad IRN"</f>
        <v>Trad IRN</v>
      </c>
      <c r="B1259" t="str">
        <f>"Bldg IRN"</f>
        <v>Bldg IRN</v>
      </c>
      <c r="C1259" t="s">
        <v>41</v>
      </c>
      <c r="D1259" t="s">
        <v>3</v>
      </c>
      <c r="E1259" t="s">
        <v>80</v>
      </c>
      <c r="F1259" t="s">
        <v>81</v>
      </c>
      <c r="G1259" t="s">
        <v>82</v>
      </c>
      <c r="H1259" t="s">
        <v>83</v>
      </c>
      <c r="I1259" t="str">
        <f>"Trad IRN"</f>
        <v>Trad IRN</v>
      </c>
      <c r="J1259" t="s">
        <v>43</v>
      </c>
      <c r="K1259" t="s">
        <v>44</v>
      </c>
      <c r="L1259" t="s">
        <v>45</v>
      </c>
      <c r="M1259" t="s">
        <v>46</v>
      </c>
      <c r="N1259" t="str">
        <f t="shared" si="122"/>
        <v>08/18/2022</v>
      </c>
      <c r="O1259" t="str">
        <f t="shared" si="121"/>
        <v>12/31/2500</v>
      </c>
      <c r="P1259">
        <v>1</v>
      </c>
      <c r="Q1259">
        <v>1</v>
      </c>
      <c r="S1259">
        <v>0</v>
      </c>
      <c r="T1259">
        <v>1</v>
      </c>
      <c r="U1259">
        <v>0</v>
      </c>
      <c r="V1259" t="str">
        <f>"Trad IRN"</f>
        <v>Trad IRN</v>
      </c>
      <c r="W1259">
        <v>100</v>
      </c>
      <c r="X1259" t="s">
        <v>47</v>
      </c>
      <c r="Z1259" t="s">
        <v>47</v>
      </c>
      <c r="AB1259" t="s">
        <v>57</v>
      </c>
      <c r="AC1259" t="s">
        <v>48</v>
      </c>
      <c r="AD1259" t="s">
        <v>49</v>
      </c>
      <c r="AE1259" t="s">
        <v>50</v>
      </c>
      <c r="AF1259">
        <v>0</v>
      </c>
      <c r="AG1259" t="s">
        <v>56</v>
      </c>
      <c r="AH1259" t="str">
        <f>"Trad IRN"</f>
        <v>Trad IRN</v>
      </c>
      <c r="AI1259" t="str">
        <f>"Bldg IRN"</f>
        <v>Bldg IRN</v>
      </c>
      <c r="AJ1259" t="s">
        <v>48</v>
      </c>
      <c r="AK1259" t="s">
        <v>48</v>
      </c>
      <c r="AL1259" t="s">
        <v>53</v>
      </c>
      <c r="AM1259">
        <v>1113.0999999999999</v>
      </c>
      <c r="AN1259">
        <v>1113.0999999999999</v>
      </c>
      <c r="AO1259">
        <v>15</v>
      </c>
    </row>
    <row r="1260" spans="1:41" x14ac:dyDescent="0.3">
      <c r="A1260" t="str">
        <f>"Trad IRN"</f>
        <v>Trad IRN</v>
      </c>
      <c r="B1260" t="str">
        <f>"Bldg IRN"</f>
        <v>Bldg IRN</v>
      </c>
      <c r="C1260" t="s">
        <v>41</v>
      </c>
      <c r="D1260" t="s">
        <v>3</v>
      </c>
      <c r="E1260" t="s">
        <v>80</v>
      </c>
      <c r="F1260" t="s">
        <v>81</v>
      </c>
      <c r="G1260" t="s">
        <v>82</v>
      </c>
      <c r="H1260" t="s">
        <v>83</v>
      </c>
      <c r="I1260" t="str">
        <f>"Trad IRN"</f>
        <v>Trad IRN</v>
      </c>
      <c r="J1260" t="s">
        <v>43</v>
      </c>
      <c r="K1260" t="s">
        <v>44</v>
      </c>
      <c r="L1260" t="s">
        <v>45</v>
      </c>
      <c r="M1260" t="s">
        <v>46</v>
      </c>
      <c r="N1260" t="str">
        <f t="shared" si="122"/>
        <v>08/18/2022</v>
      </c>
      <c r="O1260" t="str">
        <f t="shared" si="121"/>
        <v>12/31/2500</v>
      </c>
      <c r="P1260">
        <v>1</v>
      </c>
      <c r="Q1260">
        <v>1</v>
      </c>
      <c r="S1260">
        <v>0</v>
      </c>
      <c r="T1260">
        <v>1</v>
      </c>
      <c r="U1260">
        <v>0</v>
      </c>
      <c r="V1260" t="str">
        <f>"Trad IRN"</f>
        <v>Trad IRN</v>
      </c>
      <c r="W1260">
        <v>100</v>
      </c>
      <c r="X1260" t="s">
        <v>47</v>
      </c>
      <c r="Z1260" t="s">
        <v>47</v>
      </c>
      <c r="AB1260" t="str">
        <f>"04"</f>
        <v>04</v>
      </c>
      <c r="AC1260" t="s">
        <v>48</v>
      </c>
      <c r="AD1260" t="s">
        <v>49</v>
      </c>
      <c r="AE1260" t="s">
        <v>50</v>
      </c>
      <c r="AF1260">
        <v>0</v>
      </c>
      <c r="AG1260" t="s">
        <v>56</v>
      </c>
      <c r="AH1260" t="str">
        <f>"Trad IRN"</f>
        <v>Trad IRN</v>
      </c>
      <c r="AI1260" t="str">
        <f>"Bldg IRN"</f>
        <v>Bldg IRN</v>
      </c>
      <c r="AJ1260" t="s">
        <v>48</v>
      </c>
      <c r="AK1260" t="s">
        <v>48</v>
      </c>
      <c r="AL1260" t="s">
        <v>53</v>
      </c>
      <c r="AM1260">
        <v>1113.0999999999999</v>
      </c>
      <c r="AN1260">
        <v>1113.0999999999999</v>
      </c>
      <c r="AO1260">
        <v>15</v>
      </c>
    </row>
    <row r="1261" spans="1:41" x14ac:dyDescent="0.3">
      <c r="A1261" t="str">
        <f>"Trad IRN"</f>
        <v>Trad IRN</v>
      </c>
      <c r="B1261" t="str">
        <f>"Bldg IRN"</f>
        <v>Bldg IRN</v>
      </c>
      <c r="C1261" t="s">
        <v>41</v>
      </c>
      <c r="D1261" t="s">
        <v>3</v>
      </c>
      <c r="E1261" t="s">
        <v>80</v>
      </c>
      <c r="F1261" t="s">
        <v>81</v>
      </c>
      <c r="G1261" t="s">
        <v>82</v>
      </c>
      <c r="H1261" t="s">
        <v>83</v>
      </c>
      <c r="I1261" t="str">
        <f>"Trad IRN"</f>
        <v>Trad IRN</v>
      </c>
      <c r="J1261" t="s">
        <v>43</v>
      </c>
      <c r="K1261" t="s">
        <v>44</v>
      </c>
      <c r="L1261" t="s">
        <v>45</v>
      </c>
      <c r="M1261" t="s">
        <v>46</v>
      </c>
      <c r="N1261" t="str">
        <f t="shared" si="122"/>
        <v>08/18/2022</v>
      </c>
      <c r="O1261" t="str">
        <f t="shared" si="121"/>
        <v>12/31/2500</v>
      </c>
      <c r="P1261">
        <v>1</v>
      </c>
      <c r="Q1261">
        <v>1</v>
      </c>
      <c r="S1261">
        <v>0</v>
      </c>
      <c r="T1261">
        <v>1</v>
      </c>
      <c r="U1261">
        <v>0</v>
      </c>
      <c r="V1261" t="str">
        <f>"Trad IRN"</f>
        <v>Trad IRN</v>
      </c>
      <c r="W1261">
        <v>100</v>
      </c>
      <c r="X1261" t="s">
        <v>47</v>
      </c>
      <c r="Z1261" t="s">
        <v>47</v>
      </c>
      <c r="AB1261" t="s">
        <v>57</v>
      </c>
      <c r="AC1261" t="s">
        <v>48</v>
      </c>
      <c r="AD1261" t="s">
        <v>49</v>
      </c>
      <c r="AE1261" t="s">
        <v>50</v>
      </c>
      <c r="AF1261">
        <v>0</v>
      </c>
      <c r="AG1261" t="s">
        <v>56</v>
      </c>
      <c r="AH1261" t="str">
        <f>"Trad IRN"</f>
        <v>Trad IRN</v>
      </c>
      <c r="AI1261" t="str">
        <f>"Bldg IRN"</f>
        <v>Bldg IRN</v>
      </c>
      <c r="AJ1261" t="s">
        <v>48</v>
      </c>
      <c r="AK1261" t="s">
        <v>48</v>
      </c>
      <c r="AL1261" t="s">
        <v>53</v>
      </c>
      <c r="AM1261">
        <v>1113.0999999999999</v>
      </c>
      <c r="AN1261">
        <v>1113.0999999999999</v>
      </c>
      <c r="AO1261">
        <v>15</v>
      </c>
    </row>
    <row r="1262" spans="1:41" x14ac:dyDescent="0.3">
      <c r="A1262" t="str">
        <f>"Trad IRN"</f>
        <v>Trad IRN</v>
      </c>
      <c r="B1262" t="str">
        <f>"Bldg IRN"</f>
        <v>Bldg IRN</v>
      </c>
      <c r="C1262" t="s">
        <v>41</v>
      </c>
      <c r="D1262" t="s">
        <v>3</v>
      </c>
      <c r="E1262" t="s">
        <v>80</v>
      </c>
      <c r="F1262" t="s">
        <v>81</v>
      </c>
      <c r="G1262" t="s">
        <v>82</v>
      </c>
      <c r="H1262" t="s">
        <v>83</v>
      </c>
      <c r="I1262" t="str">
        <f>"Trad IRN"</f>
        <v>Trad IRN</v>
      </c>
      <c r="J1262" t="s">
        <v>43</v>
      </c>
      <c r="K1262" t="s">
        <v>44</v>
      </c>
      <c r="L1262" t="s">
        <v>45</v>
      </c>
      <c r="M1262" t="s">
        <v>46</v>
      </c>
      <c r="N1262" t="str">
        <f t="shared" si="122"/>
        <v>08/18/2022</v>
      </c>
      <c r="O1262" t="str">
        <f>"10/10/2022"</f>
        <v>10/10/2022</v>
      </c>
      <c r="P1262">
        <v>0.196101</v>
      </c>
      <c r="Q1262">
        <v>0.196101</v>
      </c>
      <c r="S1262">
        <v>0</v>
      </c>
      <c r="T1262">
        <v>0.196101</v>
      </c>
      <c r="U1262">
        <v>0</v>
      </c>
      <c r="V1262" t="str">
        <f>"Trad IRN"</f>
        <v>Trad IRN</v>
      </c>
      <c r="W1262">
        <v>100</v>
      </c>
      <c r="X1262" t="s">
        <v>47</v>
      </c>
      <c r="Z1262" t="s">
        <v>47</v>
      </c>
      <c r="AB1262" t="str">
        <f>"02"</f>
        <v>02</v>
      </c>
      <c r="AC1262" t="s">
        <v>48</v>
      </c>
      <c r="AD1262" t="s">
        <v>49</v>
      </c>
      <c r="AE1262" t="s">
        <v>50</v>
      </c>
      <c r="AF1262">
        <v>0</v>
      </c>
      <c r="AG1262" t="s">
        <v>56</v>
      </c>
      <c r="AH1262" t="str">
        <f>"Trad IRN"</f>
        <v>Trad IRN</v>
      </c>
      <c r="AI1262" t="str">
        <f>"Bldg IRN"</f>
        <v>Bldg IRN</v>
      </c>
      <c r="AJ1262" t="s">
        <v>48</v>
      </c>
      <c r="AK1262" t="s">
        <v>48</v>
      </c>
      <c r="AL1262" t="s">
        <v>53</v>
      </c>
      <c r="AM1262">
        <v>218.28</v>
      </c>
      <c r="AN1262">
        <v>1113.0999999999999</v>
      </c>
      <c r="AO1262">
        <v>15</v>
      </c>
    </row>
    <row r="1263" spans="1:41" x14ac:dyDescent="0.3">
      <c r="A1263" t="str">
        <f>"Trad IRN"</f>
        <v>Trad IRN</v>
      </c>
      <c r="B1263" t="str">
        <f>"Bldg IRN"</f>
        <v>Bldg IRN</v>
      </c>
      <c r="C1263" t="s">
        <v>41</v>
      </c>
      <c r="D1263" t="s">
        <v>3</v>
      </c>
      <c r="E1263" t="s">
        <v>80</v>
      </c>
      <c r="F1263" t="s">
        <v>81</v>
      </c>
      <c r="G1263" t="s">
        <v>82</v>
      </c>
      <c r="H1263" t="s">
        <v>83</v>
      </c>
      <c r="I1263" t="str">
        <f>"Trad IRN"</f>
        <v>Trad IRN</v>
      </c>
      <c r="J1263" t="s">
        <v>43</v>
      </c>
      <c r="K1263" t="s">
        <v>44</v>
      </c>
      <c r="L1263" t="s">
        <v>45</v>
      </c>
      <c r="M1263" t="s">
        <v>46</v>
      </c>
      <c r="N1263" t="str">
        <f>"10/11/2022"</f>
        <v>10/11/2022</v>
      </c>
      <c r="O1263" t="str">
        <f>"12/31/2500"</f>
        <v>12/31/2500</v>
      </c>
      <c r="P1263">
        <v>0.80389900000000003</v>
      </c>
      <c r="Q1263">
        <v>0.80389900000000003</v>
      </c>
      <c r="S1263">
        <v>0</v>
      </c>
      <c r="T1263">
        <v>0.80389900000000003</v>
      </c>
      <c r="U1263">
        <v>0</v>
      </c>
      <c r="V1263" t="str">
        <f>"Trad IRN"</f>
        <v>Trad IRN</v>
      </c>
      <c r="W1263">
        <v>100</v>
      </c>
      <c r="X1263" t="s">
        <v>47</v>
      </c>
      <c r="Z1263" t="s">
        <v>47</v>
      </c>
      <c r="AB1263" t="str">
        <f>"02"</f>
        <v>02</v>
      </c>
      <c r="AC1263" t="s">
        <v>48</v>
      </c>
      <c r="AD1263" t="s">
        <v>49</v>
      </c>
      <c r="AE1263" t="s">
        <v>55</v>
      </c>
      <c r="AF1263">
        <v>0</v>
      </c>
      <c r="AG1263" t="s">
        <v>56</v>
      </c>
      <c r="AH1263" t="str">
        <f>"Trad IRN"</f>
        <v>Trad IRN</v>
      </c>
      <c r="AI1263" t="str">
        <f>"Bldg IRN"</f>
        <v>Bldg IRN</v>
      </c>
      <c r="AJ1263" t="s">
        <v>48</v>
      </c>
      <c r="AK1263" t="s">
        <v>48</v>
      </c>
      <c r="AL1263" t="s">
        <v>53</v>
      </c>
      <c r="AM1263">
        <v>894.82</v>
      </c>
      <c r="AN1263">
        <v>1113.0999999999999</v>
      </c>
      <c r="AO1263">
        <v>15</v>
      </c>
    </row>
    <row r="1264" spans="1:41" x14ac:dyDescent="0.3">
      <c r="A1264" t="str">
        <f>"Trad IRN"</f>
        <v>Trad IRN</v>
      </c>
      <c r="B1264" t="str">
        <f>"Bldg IRN"</f>
        <v>Bldg IRN</v>
      </c>
      <c r="C1264" t="s">
        <v>41</v>
      </c>
      <c r="D1264" t="s">
        <v>3</v>
      </c>
      <c r="E1264" t="s">
        <v>80</v>
      </c>
      <c r="F1264" t="s">
        <v>81</v>
      </c>
      <c r="G1264" t="s">
        <v>82</v>
      </c>
      <c r="H1264" t="s">
        <v>83</v>
      </c>
      <c r="I1264" t="str">
        <f>"Trad IRN"</f>
        <v>Trad IRN</v>
      </c>
      <c r="J1264" t="s">
        <v>43</v>
      </c>
      <c r="K1264" t="s">
        <v>44</v>
      </c>
      <c r="L1264" t="s">
        <v>45</v>
      </c>
      <c r="M1264" t="s">
        <v>46</v>
      </c>
      <c r="N1264" t="str">
        <f>"08/18/2022"</f>
        <v>08/18/2022</v>
      </c>
      <c r="O1264" t="str">
        <f>"12/31/2500"</f>
        <v>12/31/2500</v>
      </c>
      <c r="P1264">
        <v>1</v>
      </c>
      <c r="Q1264">
        <v>1</v>
      </c>
      <c r="R1264">
        <v>1</v>
      </c>
      <c r="S1264">
        <v>0</v>
      </c>
      <c r="T1264">
        <v>1</v>
      </c>
      <c r="U1264">
        <v>0</v>
      </c>
      <c r="V1264" t="str">
        <f>"Trad IRN"</f>
        <v>Trad IRN</v>
      </c>
      <c r="W1264">
        <v>100</v>
      </c>
      <c r="X1264" t="s">
        <v>47</v>
      </c>
      <c r="Z1264" t="s">
        <v>47</v>
      </c>
      <c r="AB1264" t="str">
        <f>"04"</f>
        <v>04</v>
      </c>
      <c r="AC1264" t="str">
        <f>"10"</f>
        <v>10</v>
      </c>
      <c r="AD1264" t="str">
        <f>"2"</f>
        <v>2</v>
      </c>
      <c r="AE1264" t="s">
        <v>50</v>
      </c>
      <c r="AF1264">
        <v>0</v>
      </c>
      <c r="AG1264" t="s">
        <v>56</v>
      </c>
      <c r="AH1264" t="str">
        <f>"Trad IRN"</f>
        <v>Trad IRN</v>
      </c>
      <c r="AI1264" t="str">
        <f>"Bldg IRN"</f>
        <v>Bldg IRN</v>
      </c>
      <c r="AJ1264" t="s">
        <v>48</v>
      </c>
      <c r="AK1264" t="s">
        <v>48</v>
      </c>
      <c r="AL1264" t="s">
        <v>53</v>
      </c>
      <c r="AM1264">
        <v>1113.0999999999999</v>
      </c>
      <c r="AN1264">
        <v>1113.0999999999999</v>
      </c>
      <c r="AO1264">
        <v>15</v>
      </c>
    </row>
    <row r="1265" spans="1:41" x14ac:dyDescent="0.3">
      <c r="A1265" t="str">
        <f>"Trad IRN"</f>
        <v>Trad IRN</v>
      </c>
      <c r="B1265" t="str">
        <f>"Bldg IRN"</f>
        <v>Bldg IRN</v>
      </c>
      <c r="C1265" t="s">
        <v>41</v>
      </c>
      <c r="D1265" t="s">
        <v>3</v>
      </c>
      <c r="E1265" t="s">
        <v>80</v>
      </c>
      <c r="F1265" t="s">
        <v>81</v>
      </c>
      <c r="G1265" t="s">
        <v>82</v>
      </c>
      <c r="H1265" t="s">
        <v>83</v>
      </c>
      <c r="I1265" t="str">
        <f>"Trad IRN"</f>
        <v>Trad IRN</v>
      </c>
      <c r="J1265" t="s">
        <v>43</v>
      </c>
      <c r="K1265" t="s">
        <v>44</v>
      </c>
      <c r="L1265" t="s">
        <v>45</v>
      </c>
      <c r="M1265" t="s">
        <v>46</v>
      </c>
      <c r="N1265" t="str">
        <f>"08/18/2022"</f>
        <v>08/18/2022</v>
      </c>
      <c r="O1265" t="str">
        <f>"12/31/2500"</f>
        <v>12/31/2500</v>
      </c>
      <c r="P1265">
        <v>1</v>
      </c>
      <c r="Q1265">
        <v>1</v>
      </c>
      <c r="S1265">
        <v>0</v>
      </c>
      <c r="T1265">
        <v>1</v>
      </c>
      <c r="U1265">
        <v>0</v>
      </c>
      <c r="V1265" t="str">
        <f>"Trad IRN"</f>
        <v>Trad IRN</v>
      </c>
      <c r="W1265">
        <v>100</v>
      </c>
      <c r="X1265" t="s">
        <v>47</v>
      </c>
      <c r="Z1265" t="s">
        <v>47</v>
      </c>
      <c r="AB1265" t="str">
        <f>"01"</f>
        <v>01</v>
      </c>
      <c r="AC1265" t="s">
        <v>48</v>
      </c>
      <c r="AD1265" t="s">
        <v>49</v>
      </c>
      <c r="AE1265" t="s">
        <v>50</v>
      </c>
      <c r="AF1265">
        <v>0</v>
      </c>
      <c r="AG1265" t="s">
        <v>56</v>
      </c>
      <c r="AH1265" t="str">
        <f>"Trad IRN"</f>
        <v>Trad IRN</v>
      </c>
      <c r="AI1265" t="str">
        <f>"Bldg IRN"</f>
        <v>Bldg IRN</v>
      </c>
      <c r="AJ1265" t="s">
        <v>48</v>
      </c>
      <c r="AK1265" t="s">
        <v>48</v>
      </c>
      <c r="AL1265" t="s">
        <v>53</v>
      </c>
      <c r="AM1265">
        <v>1113.0999999999999</v>
      </c>
      <c r="AN1265">
        <v>1113.0999999999999</v>
      </c>
      <c r="AO1265">
        <v>15</v>
      </c>
    </row>
    <row r="1266" spans="1:41" x14ac:dyDescent="0.3">
      <c r="A1266" t="str">
        <f>"Trad IRN"</f>
        <v>Trad IRN</v>
      </c>
      <c r="B1266" t="str">
        <f>"Bldg IRN"</f>
        <v>Bldg IRN</v>
      </c>
      <c r="C1266" t="s">
        <v>41</v>
      </c>
      <c r="D1266" t="s">
        <v>3</v>
      </c>
      <c r="E1266" t="s">
        <v>80</v>
      </c>
      <c r="F1266" t="s">
        <v>81</v>
      </c>
      <c r="G1266" t="s">
        <v>82</v>
      </c>
      <c r="H1266" t="s">
        <v>83</v>
      </c>
      <c r="I1266" t="str">
        <f>"Trad IRN"</f>
        <v>Trad IRN</v>
      </c>
      <c r="J1266" t="s">
        <v>43</v>
      </c>
      <c r="K1266" t="s">
        <v>44</v>
      </c>
      <c r="L1266" t="s">
        <v>45</v>
      </c>
      <c r="M1266" t="s">
        <v>46</v>
      </c>
      <c r="N1266" t="str">
        <f>"10/20/2022"</f>
        <v>10/20/2022</v>
      </c>
      <c r="O1266" t="str">
        <f>"12/31/2500"</f>
        <v>12/31/2500</v>
      </c>
      <c r="P1266">
        <v>0.769293</v>
      </c>
      <c r="Q1266">
        <v>0.769293</v>
      </c>
      <c r="S1266">
        <v>0</v>
      </c>
      <c r="T1266">
        <v>0.769293</v>
      </c>
      <c r="U1266">
        <v>0</v>
      </c>
      <c r="V1266" t="str">
        <f>"Trad IRN"</f>
        <v>Trad IRN</v>
      </c>
      <c r="W1266">
        <v>100</v>
      </c>
      <c r="X1266" t="s">
        <v>47</v>
      </c>
      <c r="Z1266" t="s">
        <v>47</v>
      </c>
      <c r="AB1266" t="str">
        <f>"03"</f>
        <v>03</v>
      </c>
      <c r="AC1266" t="s">
        <v>48</v>
      </c>
      <c r="AD1266" t="s">
        <v>49</v>
      </c>
      <c r="AE1266" t="s">
        <v>50</v>
      </c>
      <c r="AF1266">
        <v>0</v>
      </c>
      <c r="AG1266" t="s">
        <v>56</v>
      </c>
      <c r="AH1266" t="str">
        <f>"Trad IRN"</f>
        <v>Trad IRN</v>
      </c>
      <c r="AI1266" t="str">
        <f>"Bldg IRN"</f>
        <v>Bldg IRN</v>
      </c>
      <c r="AJ1266" t="s">
        <v>48</v>
      </c>
      <c r="AK1266" t="s">
        <v>48</v>
      </c>
      <c r="AL1266" t="s">
        <v>53</v>
      </c>
      <c r="AM1266">
        <v>856.3</v>
      </c>
      <c r="AN1266">
        <v>1113.0999999999999</v>
      </c>
      <c r="AO1266">
        <v>15</v>
      </c>
    </row>
    <row r="1267" spans="1:41" x14ac:dyDescent="0.3">
      <c r="A1267" t="str">
        <f>"Trad IRN"</f>
        <v>Trad IRN</v>
      </c>
      <c r="B1267" t="str">
        <f>"Bldg IRN"</f>
        <v>Bldg IRN</v>
      </c>
      <c r="C1267" t="s">
        <v>41</v>
      </c>
      <c r="D1267" t="s">
        <v>3</v>
      </c>
      <c r="E1267" t="s">
        <v>80</v>
      </c>
      <c r="F1267" t="s">
        <v>81</v>
      </c>
      <c r="G1267" t="s">
        <v>82</v>
      </c>
      <c r="H1267" t="s">
        <v>83</v>
      </c>
      <c r="I1267" t="str">
        <f>"Trad IRN"</f>
        <v>Trad IRN</v>
      </c>
      <c r="J1267" t="s">
        <v>43</v>
      </c>
      <c r="K1267" t="s">
        <v>44</v>
      </c>
      <c r="L1267" t="s">
        <v>45</v>
      </c>
      <c r="M1267" t="s">
        <v>46</v>
      </c>
      <c r="N1267" t="str">
        <f>"08/18/2022"</f>
        <v>08/18/2022</v>
      </c>
      <c r="O1267" t="str">
        <f>"10/19/2022"</f>
        <v>10/19/2022</v>
      </c>
      <c r="P1267">
        <v>0.230707</v>
      </c>
      <c r="Q1267">
        <v>0.230707</v>
      </c>
      <c r="R1267">
        <v>0.230707</v>
      </c>
      <c r="S1267">
        <v>0</v>
      </c>
      <c r="T1267">
        <v>0.230707</v>
      </c>
      <c r="U1267">
        <v>0</v>
      </c>
      <c r="V1267" t="str">
        <f>"Trad IRN"</f>
        <v>Trad IRN</v>
      </c>
      <c r="W1267">
        <v>100</v>
      </c>
      <c r="X1267" t="s">
        <v>47</v>
      </c>
      <c r="Z1267" t="s">
        <v>47</v>
      </c>
      <c r="AB1267" t="str">
        <f>"03"</f>
        <v>03</v>
      </c>
      <c r="AC1267" t="str">
        <f>"05"</f>
        <v>05</v>
      </c>
      <c r="AD1267" t="str">
        <f>"1"</f>
        <v>1</v>
      </c>
      <c r="AE1267" t="s">
        <v>50</v>
      </c>
      <c r="AF1267">
        <v>0</v>
      </c>
      <c r="AG1267" t="s">
        <v>56</v>
      </c>
      <c r="AH1267" t="str">
        <f>"Trad IRN"</f>
        <v>Trad IRN</v>
      </c>
      <c r="AI1267" t="str">
        <f>"Bldg IRN"</f>
        <v>Bldg IRN</v>
      </c>
      <c r="AJ1267" t="s">
        <v>48</v>
      </c>
      <c r="AK1267" t="s">
        <v>48</v>
      </c>
      <c r="AL1267" t="s">
        <v>53</v>
      </c>
      <c r="AM1267">
        <v>256.8</v>
      </c>
      <c r="AN1267">
        <v>1113.0999999999999</v>
      </c>
      <c r="AO1267">
        <v>15</v>
      </c>
    </row>
    <row r="1268" spans="1:41" x14ac:dyDescent="0.3">
      <c r="A1268" t="str">
        <f>"Trad IRN"</f>
        <v>Trad IRN</v>
      </c>
      <c r="B1268" t="str">
        <f>"Bldg IRN"</f>
        <v>Bldg IRN</v>
      </c>
      <c r="C1268" t="s">
        <v>41</v>
      </c>
      <c r="D1268" t="s">
        <v>3</v>
      </c>
      <c r="E1268" t="s">
        <v>80</v>
      </c>
      <c r="F1268" t="s">
        <v>81</v>
      </c>
      <c r="G1268" t="s">
        <v>82</v>
      </c>
      <c r="H1268" t="s">
        <v>83</v>
      </c>
      <c r="I1268" t="str">
        <f>"Trad IRN"</f>
        <v>Trad IRN</v>
      </c>
      <c r="J1268" t="s">
        <v>43</v>
      </c>
      <c r="K1268" t="s">
        <v>44</v>
      </c>
      <c r="L1268" t="s">
        <v>45</v>
      </c>
      <c r="M1268" t="s">
        <v>46</v>
      </c>
      <c r="N1268" t="str">
        <f>"08/18/2022"</f>
        <v>08/18/2022</v>
      </c>
      <c r="O1268" t="str">
        <f>"12/31/2500"</f>
        <v>12/31/2500</v>
      </c>
      <c r="P1268">
        <v>1</v>
      </c>
      <c r="Q1268">
        <v>1</v>
      </c>
      <c r="S1268">
        <v>0</v>
      </c>
      <c r="T1268">
        <v>1</v>
      </c>
      <c r="U1268">
        <v>0</v>
      </c>
      <c r="V1268" t="str">
        <f>"Trad IRN"</f>
        <v>Trad IRN</v>
      </c>
      <c r="W1268">
        <v>100</v>
      </c>
      <c r="X1268" t="s">
        <v>47</v>
      </c>
      <c r="Z1268" t="s">
        <v>47</v>
      </c>
      <c r="AB1268" t="str">
        <f>"01"</f>
        <v>01</v>
      </c>
      <c r="AC1268" t="s">
        <v>48</v>
      </c>
      <c r="AD1268" t="s">
        <v>49</v>
      </c>
      <c r="AE1268" t="s">
        <v>50</v>
      </c>
      <c r="AF1268">
        <v>0</v>
      </c>
      <c r="AG1268" t="s">
        <v>56</v>
      </c>
      <c r="AH1268" t="str">
        <f>"Trad IRN"</f>
        <v>Trad IRN</v>
      </c>
      <c r="AI1268" t="str">
        <f>"Bldg IRN"</f>
        <v>Bldg IRN</v>
      </c>
      <c r="AJ1268" t="s">
        <v>48</v>
      </c>
      <c r="AK1268" t="s">
        <v>48</v>
      </c>
      <c r="AL1268" t="s">
        <v>53</v>
      </c>
      <c r="AM1268">
        <v>1113.0999999999999</v>
      </c>
      <c r="AN1268">
        <v>1113.0999999999999</v>
      </c>
      <c r="AO1268">
        <v>15</v>
      </c>
    </row>
    <row r="1269" spans="1:41" x14ac:dyDescent="0.3">
      <c r="A1269" t="str">
        <f>"Trad IRN"</f>
        <v>Trad IRN</v>
      </c>
      <c r="B1269" t="str">
        <f>"Bldg IRN"</f>
        <v>Bldg IRN</v>
      </c>
      <c r="C1269" t="s">
        <v>41</v>
      </c>
      <c r="D1269" t="s">
        <v>3</v>
      </c>
      <c r="E1269" t="s">
        <v>80</v>
      </c>
      <c r="F1269" t="s">
        <v>81</v>
      </c>
      <c r="G1269" t="s">
        <v>82</v>
      </c>
      <c r="H1269" t="s">
        <v>83</v>
      </c>
      <c r="I1269" t="str">
        <f>"Trad IRN"</f>
        <v>Trad IRN</v>
      </c>
      <c r="J1269" t="s">
        <v>43</v>
      </c>
      <c r="K1269" t="s">
        <v>44</v>
      </c>
      <c r="L1269" t="s">
        <v>45</v>
      </c>
      <c r="M1269" t="s">
        <v>46</v>
      </c>
      <c r="N1269" t="str">
        <f>"08/18/2022"</f>
        <v>08/18/2022</v>
      </c>
      <c r="O1269" t="str">
        <f>"12/31/2500"</f>
        <v>12/31/2500</v>
      </c>
      <c r="P1269">
        <v>1</v>
      </c>
      <c r="Q1269">
        <v>1</v>
      </c>
      <c r="S1269">
        <v>0</v>
      </c>
      <c r="T1269">
        <v>1</v>
      </c>
      <c r="U1269">
        <v>0</v>
      </c>
      <c r="V1269" t="str">
        <f>"Trad IRN"</f>
        <v>Trad IRN</v>
      </c>
      <c r="W1269">
        <v>100</v>
      </c>
      <c r="X1269" t="s">
        <v>47</v>
      </c>
      <c r="Z1269" t="s">
        <v>47</v>
      </c>
      <c r="AB1269" t="s">
        <v>57</v>
      </c>
      <c r="AC1269" t="s">
        <v>48</v>
      </c>
      <c r="AD1269" t="s">
        <v>49</v>
      </c>
      <c r="AE1269" t="s">
        <v>50</v>
      </c>
      <c r="AF1269">
        <v>0</v>
      </c>
      <c r="AG1269" t="s">
        <v>56</v>
      </c>
      <c r="AH1269" t="str">
        <f>"Trad IRN"</f>
        <v>Trad IRN</v>
      </c>
      <c r="AI1269" t="str">
        <f>"Bldg IRN"</f>
        <v>Bldg IRN</v>
      </c>
      <c r="AJ1269" t="s">
        <v>48</v>
      </c>
      <c r="AK1269" t="s">
        <v>48</v>
      </c>
      <c r="AL1269" t="s">
        <v>53</v>
      </c>
      <c r="AM1269">
        <v>1113.0999999999999</v>
      </c>
      <c r="AN1269">
        <v>1113.0999999999999</v>
      </c>
      <c r="AO1269">
        <v>15</v>
      </c>
    </row>
    <row r="1270" spans="1:41" x14ac:dyDescent="0.3">
      <c r="A1270" t="str">
        <f>"Trad IRN"</f>
        <v>Trad IRN</v>
      </c>
      <c r="B1270" t="str">
        <f>"Bldg IRN"</f>
        <v>Bldg IRN</v>
      </c>
      <c r="C1270" t="s">
        <v>41</v>
      </c>
      <c r="D1270" t="s">
        <v>3</v>
      </c>
      <c r="E1270" t="s">
        <v>80</v>
      </c>
      <c r="F1270" t="s">
        <v>81</v>
      </c>
      <c r="G1270" t="s">
        <v>82</v>
      </c>
      <c r="H1270" t="s">
        <v>83</v>
      </c>
      <c r="I1270" t="str">
        <f>"Trad IRN"</f>
        <v>Trad IRN</v>
      </c>
      <c r="J1270" t="s">
        <v>43</v>
      </c>
      <c r="K1270" t="s">
        <v>44</v>
      </c>
      <c r="L1270" t="s">
        <v>45</v>
      </c>
      <c r="M1270" t="s">
        <v>46</v>
      </c>
      <c r="N1270" t="str">
        <f>"08/18/2022"</f>
        <v>08/18/2022</v>
      </c>
      <c r="O1270" t="str">
        <f>"12/31/2500"</f>
        <v>12/31/2500</v>
      </c>
      <c r="P1270">
        <v>1</v>
      </c>
      <c r="Q1270">
        <v>1</v>
      </c>
      <c r="S1270">
        <v>0</v>
      </c>
      <c r="T1270">
        <v>1</v>
      </c>
      <c r="U1270">
        <v>0</v>
      </c>
      <c r="V1270" t="str">
        <f>"Trad IRN"</f>
        <v>Trad IRN</v>
      </c>
      <c r="W1270">
        <v>100</v>
      </c>
      <c r="X1270" t="s">
        <v>47</v>
      </c>
      <c r="Z1270" t="s">
        <v>47</v>
      </c>
      <c r="AB1270" t="str">
        <f>"02"</f>
        <v>02</v>
      </c>
      <c r="AC1270" t="s">
        <v>48</v>
      </c>
      <c r="AD1270" t="s">
        <v>49</v>
      </c>
      <c r="AE1270" t="s">
        <v>50</v>
      </c>
      <c r="AF1270">
        <v>0</v>
      </c>
      <c r="AG1270" t="s">
        <v>56</v>
      </c>
      <c r="AH1270" t="str">
        <f>"Trad IRN"</f>
        <v>Trad IRN</v>
      </c>
      <c r="AI1270" t="str">
        <f>"Bldg IRN"</f>
        <v>Bldg IRN</v>
      </c>
      <c r="AJ1270" t="s">
        <v>48</v>
      </c>
      <c r="AK1270" t="s">
        <v>48</v>
      </c>
      <c r="AL1270" t="s">
        <v>53</v>
      </c>
      <c r="AM1270">
        <v>1113.0999999999999</v>
      </c>
      <c r="AN1270">
        <v>1113.0999999999999</v>
      </c>
      <c r="AO1270">
        <v>15</v>
      </c>
    </row>
    <row r="1271" spans="1:41" x14ac:dyDescent="0.3">
      <c r="A1271" t="str">
        <f>"Trad IRN"</f>
        <v>Trad IRN</v>
      </c>
      <c r="B1271" t="str">
        <f>"Bldg IRN"</f>
        <v>Bldg IRN</v>
      </c>
      <c r="C1271" t="s">
        <v>41</v>
      </c>
      <c r="D1271" t="s">
        <v>3</v>
      </c>
      <c r="E1271" t="s">
        <v>80</v>
      </c>
      <c r="F1271" t="s">
        <v>81</v>
      </c>
      <c r="G1271" t="s">
        <v>82</v>
      </c>
      <c r="H1271" t="s">
        <v>83</v>
      </c>
      <c r="I1271" t="str">
        <f>"Trad IRN"</f>
        <v>Trad IRN</v>
      </c>
      <c r="J1271" t="s">
        <v>43</v>
      </c>
      <c r="K1271" t="s">
        <v>44</v>
      </c>
      <c r="L1271" t="s">
        <v>45</v>
      </c>
      <c r="M1271" t="s">
        <v>46</v>
      </c>
      <c r="N1271" t="str">
        <f>"01/12/2023"</f>
        <v>01/12/2023</v>
      </c>
      <c r="O1271" t="str">
        <f>"12/31/2500"</f>
        <v>12/31/2500</v>
      </c>
      <c r="P1271">
        <v>0.49602000000000002</v>
      </c>
      <c r="Q1271">
        <v>0.49602000000000002</v>
      </c>
      <c r="R1271">
        <v>0.43834299999999998</v>
      </c>
      <c r="S1271">
        <v>0</v>
      </c>
      <c r="T1271">
        <v>0.49602000000000002</v>
      </c>
      <c r="U1271">
        <v>0</v>
      </c>
      <c r="V1271" t="str">
        <f>"Trad IRN"</f>
        <v>Trad IRN</v>
      </c>
      <c r="W1271">
        <v>100</v>
      </c>
      <c r="X1271" t="s">
        <v>47</v>
      </c>
      <c r="Z1271" t="s">
        <v>47</v>
      </c>
      <c r="AB1271" t="s">
        <v>57</v>
      </c>
      <c r="AC1271" t="str">
        <f>"05"</f>
        <v>05</v>
      </c>
      <c r="AD1271" t="str">
        <f>"1"</f>
        <v>1</v>
      </c>
      <c r="AE1271" t="s">
        <v>50</v>
      </c>
      <c r="AF1271">
        <v>0</v>
      </c>
      <c r="AG1271" t="s">
        <v>56</v>
      </c>
      <c r="AH1271" t="str">
        <f>"Trad IRN"</f>
        <v>Trad IRN</v>
      </c>
      <c r="AI1271" t="str">
        <f>"Bldg IRN"</f>
        <v>Bldg IRN</v>
      </c>
      <c r="AJ1271" t="s">
        <v>48</v>
      </c>
      <c r="AK1271" t="s">
        <v>48</v>
      </c>
      <c r="AL1271" t="s">
        <v>53</v>
      </c>
      <c r="AM1271">
        <v>552.12</v>
      </c>
      <c r="AN1271">
        <v>1113.0999999999999</v>
      </c>
      <c r="AO1271">
        <v>15</v>
      </c>
    </row>
    <row r="1272" spans="1:41" x14ac:dyDescent="0.3">
      <c r="A1272" t="str">
        <f>"Trad IRN"</f>
        <v>Trad IRN</v>
      </c>
      <c r="B1272" t="str">
        <f>"Bldg IRN"</f>
        <v>Bldg IRN</v>
      </c>
      <c r="C1272" t="s">
        <v>41</v>
      </c>
      <c r="D1272" t="s">
        <v>3</v>
      </c>
      <c r="E1272" t="s">
        <v>80</v>
      </c>
      <c r="F1272" t="s">
        <v>81</v>
      </c>
      <c r="G1272" t="s">
        <v>82</v>
      </c>
      <c r="H1272" t="s">
        <v>83</v>
      </c>
      <c r="I1272" t="str">
        <f>"Trad IRN"</f>
        <v>Trad IRN</v>
      </c>
      <c r="J1272" t="s">
        <v>43</v>
      </c>
      <c r="K1272" t="s">
        <v>44</v>
      </c>
      <c r="L1272" t="s">
        <v>45</v>
      </c>
      <c r="M1272" t="s">
        <v>46</v>
      </c>
      <c r="N1272" t="str">
        <f t="shared" ref="N1272:N1278" si="123">"08/18/2022"</f>
        <v>08/18/2022</v>
      </c>
      <c r="O1272" t="str">
        <f>"01/11/2023"</f>
        <v>01/11/2023</v>
      </c>
      <c r="P1272">
        <v>0.50397999999999998</v>
      </c>
      <c r="Q1272">
        <v>0.50397999999999998</v>
      </c>
      <c r="S1272">
        <v>0</v>
      </c>
      <c r="T1272">
        <v>0.50397999999999998</v>
      </c>
      <c r="U1272">
        <v>0</v>
      </c>
      <c r="V1272" t="str">
        <f>"Trad IRN"</f>
        <v>Trad IRN</v>
      </c>
      <c r="W1272">
        <v>100</v>
      </c>
      <c r="X1272" t="s">
        <v>47</v>
      </c>
      <c r="Z1272" t="s">
        <v>47</v>
      </c>
      <c r="AB1272" t="s">
        <v>57</v>
      </c>
      <c r="AC1272" t="s">
        <v>48</v>
      </c>
      <c r="AD1272" t="s">
        <v>49</v>
      </c>
      <c r="AE1272" t="s">
        <v>50</v>
      </c>
      <c r="AF1272">
        <v>0</v>
      </c>
      <c r="AG1272" t="s">
        <v>56</v>
      </c>
      <c r="AH1272" t="str">
        <f>"Trad IRN"</f>
        <v>Trad IRN</v>
      </c>
      <c r="AI1272" t="str">
        <f>"Bldg IRN"</f>
        <v>Bldg IRN</v>
      </c>
      <c r="AJ1272" t="s">
        <v>48</v>
      </c>
      <c r="AK1272" t="s">
        <v>48</v>
      </c>
      <c r="AL1272" t="s">
        <v>53</v>
      </c>
      <c r="AM1272">
        <v>560.98</v>
      </c>
      <c r="AN1272">
        <v>1113.0999999999999</v>
      </c>
      <c r="AO1272">
        <v>15</v>
      </c>
    </row>
    <row r="1273" spans="1:41" x14ac:dyDescent="0.3">
      <c r="A1273" t="str">
        <f>"Trad IRN"</f>
        <v>Trad IRN</v>
      </c>
      <c r="B1273" t="str">
        <f>"Bldg IRN"</f>
        <v>Bldg IRN</v>
      </c>
      <c r="C1273" t="s">
        <v>41</v>
      </c>
      <c r="D1273" t="s">
        <v>3</v>
      </c>
      <c r="E1273" t="s">
        <v>80</v>
      </c>
      <c r="F1273" t="s">
        <v>81</v>
      </c>
      <c r="G1273" t="s">
        <v>82</v>
      </c>
      <c r="H1273" t="s">
        <v>83</v>
      </c>
      <c r="I1273" t="str">
        <f>"Trad IRN"</f>
        <v>Trad IRN</v>
      </c>
      <c r="J1273" t="s">
        <v>43</v>
      </c>
      <c r="K1273" t="s">
        <v>44</v>
      </c>
      <c r="L1273" t="s">
        <v>45</v>
      </c>
      <c r="M1273" t="s">
        <v>46</v>
      </c>
      <c r="N1273" t="str">
        <f t="shared" si="123"/>
        <v>08/18/2022</v>
      </c>
      <c r="O1273" t="str">
        <f>"12/31/2500"</f>
        <v>12/31/2500</v>
      </c>
      <c r="P1273">
        <v>1</v>
      </c>
      <c r="Q1273">
        <v>1</v>
      </c>
      <c r="S1273">
        <v>0</v>
      </c>
      <c r="T1273">
        <v>1</v>
      </c>
      <c r="U1273">
        <v>0</v>
      </c>
      <c r="V1273" t="str">
        <f>"Trad IRN"</f>
        <v>Trad IRN</v>
      </c>
      <c r="W1273">
        <v>100</v>
      </c>
      <c r="X1273" t="s">
        <v>47</v>
      </c>
      <c r="Z1273" t="s">
        <v>47</v>
      </c>
      <c r="AB1273" t="s">
        <v>57</v>
      </c>
      <c r="AC1273" t="s">
        <v>48</v>
      </c>
      <c r="AD1273" t="s">
        <v>49</v>
      </c>
      <c r="AE1273" t="s">
        <v>55</v>
      </c>
      <c r="AF1273">
        <v>0</v>
      </c>
      <c r="AG1273" t="s">
        <v>56</v>
      </c>
      <c r="AH1273" t="str">
        <f>"Trad IRN"</f>
        <v>Trad IRN</v>
      </c>
      <c r="AI1273" t="str">
        <f>"Bldg IRN"</f>
        <v>Bldg IRN</v>
      </c>
      <c r="AJ1273" t="s">
        <v>48</v>
      </c>
      <c r="AK1273" t="s">
        <v>48</v>
      </c>
      <c r="AL1273" t="s">
        <v>53</v>
      </c>
      <c r="AM1273">
        <v>1113.0999999999999</v>
      </c>
      <c r="AN1273">
        <v>1113.0999999999999</v>
      </c>
      <c r="AO1273">
        <v>15</v>
      </c>
    </row>
    <row r="1274" spans="1:41" x14ac:dyDescent="0.3">
      <c r="A1274" t="str">
        <f>"Trad IRN"</f>
        <v>Trad IRN</v>
      </c>
      <c r="B1274" t="str">
        <f>"Bldg IRN"</f>
        <v>Bldg IRN</v>
      </c>
      <c r="C1274" t="s">
        <v>41</v>
      </c>
      <c r="D1274" t="s">
        <v>3</v>
      </c>
      <c r="E1274" t="s">
        <v>80</v>
      </c>
      <c r="F1274" t="s">
        <v>81</v>
      </c>
      <c r="G1274" t="s">
        <v>82</v>
      </c>
      <c r="H1274" t="s">
        <v>83</v>
      </c>
      <c r="I1274" t="str">
        <f>"Trad IRN"</f>
        <v>Trad IRN</v>
      </c>
      <c r="J1274" t="s">
        <v>43</v>
      </c>
      <c r="K1274" t="s">
        <v>44</v>
      </c>
      <c r="L1274" t="s">
        <v>45</v>
      </c>
      <c r="M1274" t="s">
        <v>46</v>
      </c>
      <c r="N1274" t="str">
        <f t="shared" si="123"/>
        <v>08/18/2022</v>
      </c>
      <c r="O1274" t="str">
        <f>"12/31/2500"</f>
        <v>12/31/2500</v>
      </c>
      <c r="P1274">
        <v>1</v>
      </c>
      <c r="Q1274">
        <v>1</v>
      </c>
      <c r="R1274">
        <v>1</v>
      </c>
      <c r="S1274">
        <v>0</v>
      </c>
      <c r="T1274">
        <v>1</v>
      </c>
      <c r="U1274">
        <v>0</v>
      </c>
      <c r="V1274" t="str">
        <f>"Trad IRN"</f>
        <v>Trad IRN</v>
      </c>
      <c r="W1274">
        <v>100</v>
      </c>
      <c r="X1274" t="s">
        <v>47</v>
      </c>
      <c r="Z1274" t="s">
        <v>47</v>
      </c>
      <c r="AB1274" t="str">
        <f>"02"</f>
        <v>02</v>
      </c>
      <c r="AC1274" t="str">
        <f>"09"</f>
        <v>09</v>
      </c>
      <c r="AD1274" t="str">
        <f>"2"</f>
        <v>2</v>
      </c>
      <c r="AE1274" t="s">
        <v>50</v>
      </c>
      <c r="AF1274">
        <v>0</v>
      </c>
      <c r="AG1274" t="s">
        <v>56</v>
      </c>
      <c r="AH1274" t="str">
        <f>"Trad IRN"</f>
        <v>Trad IRN</v>
      </c>
      <c r="AI1274" t="str">
        <f>"Bldg IRN"</f>
        <v>Bldg IRN</v>
      </c>
      <c r="AJ1274" t="s">
        <v>48</v>
      </c>
      <c r="AK1274" t="s">
        <v>48</v>
      </c>
      <c r="AL1274" t="s">
        <v>53</v>
      </c>
      <c r="AM1274">
        <v>1113.0999999999999</v>
      </c>
      <c r="AN1274">
        <v>1113.0999999999999</v>
      </c>
      <c r="AO1274">
        <v>15</v>
      </c>
    </row>
    <row r="1275" spans="1:41" x14ac:dyDescent="0.3">
      <c r="A1275" t="str">
        <f>"Trad IRN"</f>
        <v>Trad IRN</v>
      </c>
      <c r="B1275" t="str">
        <f>"Bldg IRN"</f>
        <v>Bldg IRN</v>
      </c>
      <c r="C1275" t="s">
        <v>41</v>
      </c>
      <c r="D1275" t="s">
        <v>3</v>
      </c>
      <c r="E1275" t="s">
        <v>80</v>
      </c>
      <c r="F1275" t="s">
        <v>81</v>
      </c>
      <c r="G1275" t="s">
        <v>82</v>
      </c>
      <c r="H1275" t="s">
        <v>83</v>
      </c>
      <c r="I1275" t="str">
        <f>"Trad IRN"</f>
        <v>Trad IRN</v>
      </c>
      <c r="J1275" t="s">
        <v>43</v>
      </c>
      <c r="K1275" t="s">
        <v>44</v>
      </c>
      <c r="L1275" t="s">
        <v>45</v>
      </c>
      <c r="M1275" t="s">
        <v>46</v>
      </c>
      <c r="N1275" t="str">
        <f t="shared" si="123"/>
        <v>08/18/2022</v>
      </c>
      <c r="O1275" t="str">
        <f>"12/31/2500"</f>
        <v>12/31/2500</v>
      </c>
      <c r="P1275">
        <v>1</v>
      </c>
      <c r="Q1275">
        <v>1</v>
      </c>
      <c r="S1275">
        <v>0</v>
      </c>
      <c r="T1275">
        <v>1</v>
      </c>
      <c r="U1275">
        <v>0</v>
      </c>
      <c r="V1275" t="str">
        <f>"Trad IRN"</f>
        <v>Trad IRN</v>
      </c>
      <c r="W1275">
        <v>100</v>
      </c>
      <c r="X1275" t="s">
        <v>47</v>
      </c>
      <c r="Z1275" t="s">
        <v>47</v>
      </c>
      <c r="AB1275" t="str">
        <f>"05"</f>
        <v>05</v>
      </c>
      <c r="AC1275" t="s">
        <v>48</v>
      </c>
      <c r="AD1275" t="s">
        <v>49</v>
      </c>
      <c r="AE1275" t="s">
        <v>50</v>
      </c>
      <c r="AF1275">
        <v>0</v>
      </c>
      <c r="AG1275" t="s">
        <v>56</v>
      </c>
      <c r="AH1275" t="str">
        <f>"Trad IRN"</f>
        <v>Trad IRN</v>
      </c>
      <c r="AI1275" t="str">
        <f>"Bldg IRN"</f>
        <v>Bldg IRN</v>
      </c>
      <c r="AJ1275" t="s">
        <v>48</v>
      </c>
      <c r="AK1275" t="s">
        <v>48</v>
      </c>
      <c r="AL1275" t="s">
        <v>53</v>
      </c>
      <c r="AM1275">
        <v>1113.0999999999999</v>
      </c>
      <c r="AN1275">
        <v>1113.0999999999999</v>
      </c>
      <c r="AO1275">
        <v>15</v>
      </c>
    </row>
    <row r="1276" spans="1:41" x14ac:dyDescent="0.3">
      <c r="A1276" t="str">
        <f>"Trad IRN"</f>
        <v>Trad IRN</v>
      </c>
      <c r="B1276" t="str">
        <f>"Bldg IRN"</f>
        <v>Bldg IRN</v>
      </c>
      <c r="C1276" t="s">
        <v>41</v>
      </c>
      <c r="D1276" t="s">
        <v>3</v>
      </c>
      <c r="E1276" t="s">
        <v>80</v>
      </c>
      <c r="F1276" t="s">
        <v>81</v>
      </c>
      <c r="G1276" t="s">
        <v>82</v>
      </c>
      <c r="H1276" t="s">
        <v>83</v>
      </c>
      <c r="I1276" t="str">
        <f>"Trad IRN"</f>
        <v>Trad IRN</v>
      </c>
      <c r="J1276" t="s">
        <v>43</v>
      </c>
      <c r="K1276" t="s">
        <v>44</v>
      </c>
      <c r="L1276" t="s">
        <v>45</v>
      </c>
      <c r="M1276" t="s">
        <v>46</v>
      </c>
      <c r="N1276" t="str">
        <f t="shared" si="123"/>
        <v>08/18/2022</v>
      </c>
      <c r="O1276" t="str">
        <f>"12/31/2500"</f>
        <v>12/31/2500</v>
      </c>
      <c r="P1276">
        <v>1</v>
      </c>
      <c r="Q1276">
        <v>1</v>
      </c>
      <c r="S1276">
        <v>0</v>
      </c>
      <c r="T1276">
        <v>1</v>
      </c>
      <c r="U1276">
        <v>0</v>
      </c>
      <c r="V1276" t="str">
        <f>"Trad IRN"</f>
        <v>Trad IRN</v>
      </c>
      <c r="W1276">
        <v>100</v>
      </c>
      <c r="X1276" t="s">
        <v>47</v>
      </c>
      <c r="Z1276" t="s">
        <v>47</v>
      </c>
      <c r="AB1276" t="str">
        <f>"01"</f>
        <v>01</v>
      </c>
      <c r="AC1276" t="s">
        <v>48</v>
      </c>
      <c r="AD1276" t="s">
        <v>49</v>
      </c>
      <c r="AE1276" t="s">
        <v>50</v>
      </c>
      <c r="AF1276">
        <v>0</v>
      </c>
      <c r="AG1276" t="s">
        <v>56</v>
      </c>
      <c r="AH1276" t="str">
        <f>"Trad IRN"</f>
        <v>Trad IRN</v>
      </c>
      <c r="AI1276" t="str">
        <f>"Bldg IRN"</f>
        <v>Bldg IRN</v>
      </c>
      <c r="AJ1276" t="s">
        <v>48</v>
      </c>
      <c r="AK1276" t="s">
        <v>48</v>
      </c>
      <c r="AL1276" t="s">
        <v>53</v>
      </c>
      <c r="AM1276">
        <v>1113.0999999999999</v>
      </c>
      <c r="AN1276">
        <v>1113.0999999999999</v>
      </c>
      <c r="AO1276">
        <v>15</v>
      </c>
    </row>
    <row r="1277" spans="1:41" x14ac:dyDescent="0.3">
      <c r="A1277" t="str">
        <f>"Trad IRN"</f>
        <v>Trad IRN</v>
      </c>
      <c r="B1277" t="str">
        <f>"Bldg IRN"</f>
        <v>Bldg IRN</v>
      </c>
      <c r="C1277" t="s">
        <v>41</v>
      </c>
      <c r="D1277" t="s">
        <v>3</v>
      </c>
      <c r="E1277" t="s">
        <v>80</v>
      </c>
      <c r="F1277" t="s">
        <v>81</v>
      </c>
      <c r="G1277" t="s">
        <v>82</v>
      </c>
      <c r="H1277" t="s">
        <v>83</v>
      </c>
      <c r="I1277" t="str">
        <f>"Trad IRN"</f>
        <v>Trad IRN</v>
      </c>
      <c r="J1277" t="s">
        <v>43</v>
      </c>
      <c r="K1277" t="s">
        <v>44</v>
      </c>
      <c r="L1277" t="s">
        <v>45</v>
      </c>
      <c r="M1277" t="s">
        <v>46</v>
      </c>
      <c r="N1277" t="str">
        <f t="shared" si="123"/>
        <v>08/18/2022</v>
      </c>
      <c r="O1277" t="str">
        <f>"12/31/2500"</f>
        <v>12/31/2500</v>
      </c>
      <c r="P1277">
        <v>1</v>
      </c>
      <c r="Q1277">
        <v>1</v>
      </c>
      <c r="S1277">
        <v>0</v>
      </c>
      <c r="T1277">
        <v>1</v>
      </c>
      <c r="U1277">
        <v>0</v>
      </c>
      <c r="V1277" t="str">
        <f>"Trad IRN"</f>
        <v>Trad IRN</v>
      </c>
      <c r="W1277">
        <v>100</v>
      </c>
      <c r="X1277" t="s">
        <v>47</v>
      </c>
      <c r="Z1277" t="s">
        <v>47</v>
      </c>
      <c r="AB1277" t="str">
        <f>"02"</f>
        <v>02</v>
      </c>
      <c r="AC1277" t="s">
        <v>48</v>
      </c>
      <c r="AD1277" t="s">
        <v>49</v>
      </c>
      <c r="AE1277" t="s">
        <v>50</v>
      </c>
      <c r="AF1277">
        <v>0</v>
      </c>
      <c r="AG1277" t="s">
        <v>56</v>
      </c>
      <c r="AH1277" t="str">
        <f>"Trad IRN"</f>
        <v>Trad IRN</v>
      </c>
      <c r="AI1277" t="str">
        <f>"Bldg IRN"</f>
        <v>Bldg IRN</v>
      </c>
      <c r="AJ1277" t="s">
        <v>48</v>
      </c>
      <c r="AK1277" t="s">
        <v>48</v>
      </c>
      <c r="AL1277" t="s">
        <v>53</v>
      </c>
      <c r="AM1277">
        <v>1113.0999999999999</v>
      </c>
      <c r="AN1277">
        <v>1113.0999999999999</v>
      </c>
      <c r="AO1277">
        <v>15</v>
      </c>
    </row>
    <row r="1278" spans="1:41" x14ac:dyDescent="0.3">
      <c r="A1278" t="str">
        <f>"Trad IRN"</f>
        <v>Trad IRN</v>
      </c>
      <c r="B1278" t="str">
        <f>"Bldg IRN"</f>
        <v>Bldg IRN</v>
      </c>
      <c r="C1278" t="s">
        <v>41</v>
      </c>
      <c r="D1278" t="s">
        <v>3</v>
      </c>
      <c r="E1278" t="s">
        <v>80</v>
      </c>
      <c r="F1278" t="s">
        <v>81</v>
      </c>
      <c r="G1278" t="s">
        <v>82</v>
      </c>
      <c r="H1278" t="s">
        <v>83</v>
      </c>
      <c r="I1278" t="str">
        <f>"Trad IRN"</f>
        <v>Trad IRN</v>
      </c>
      <c r="J1278" t="s">
        <v>43</v>
      </c>
      <c r="K1278" t="s">
        <v>44</v>
      </c>
      <c r="L1278" t="s">
        <v>45</v>
      </c>
      <c r="M1278" t="s">
        <v>46</v>
      </c>
      <c r="N1278" t="str">
        <f t="shared" si="123"/>
        <v>08/18/2022</v>
      </c>
      <c r="O1278" t="str">
        <f>"01/19/2023"</f>
        <v>01/19/2023</v>
      </c>
      <c r="P1278">
        <v>0.53281800000000001</v>
      </c>
      <c r="Q1278">
        <v>0.53281800000000001</v>
      </c>
      <c r="S1278">
        <v>0</v>
      </c>
      <c r="T1278">
        <v>0.53281800000000001</v>
      </c>
      <c r="U1278">
        <v>0</v>
      </c>
      <c r="V1278" t="str">
        <f>"Trad IRN"</f>
        <v>Trad IRN</v>
      </c>
      <c r="W1278">
        <v>100</v>
      </c>
      <c r="X1278" t="s">
        <v>47</v>
      </c>
      <c r="Z1278" t="s">
        <v>47</v>
      </c>
      <c r="AB1278" t="str">
        <f>"02"</f>
        <v>02</v>
      </c>
      <c r="AC1278" t="s">
        <v>48</v>
      </c>
      <c r="AD1278" t="s">
        <v>49</v>
      </c>
      <c r="AE1278" t="s">
        <v>50</v>
      </c>
      <c r="AF1278">
        <v>0</v>
      </c>
      <c r="AG1278" t="s">
        <v>56</v>
      </c>
      <c r="AH1278" t="str">
        <f>"Trad IRN"</f>
        <v>Trad IRN</v>
      </c>
      <c r="AI1278" t="str">
        <f>"Bldg IRN"</f>
        <v>Bldg IRN</v>
      </c>
      <c r="AJ1278" t="s">
        <v>48</v>
      </c>
      <c r="AK1278" t="s">
        <v>48</v>
      </c>
      <c r="AL1278" t="s">
        <v>53</v>
      </c>
      <c r="AM1278">
        <v>593.08000000000004</v>
      </c>
      <c r="AN1278">
        <v>1113.0999999999999</v>
      </c>
      <c r="AO1278">
        <v>15</v>
      </c>
    </row>
    <row r="1279" spans="1:41" x14ac:dyDescent="0.3">
      <c r="A1279" t="str">
        <f>"Trad IRN"</f>
        <v>Trad IRN</v>
      </c>
      <c r="B1279" t="str">
        <f>"Bldg IRN"</f>
        <v>Bldg IRN</v>
      </c>
      <c r="C1279" t="s">
        <v>41</v>
      </c>
      <c r="D1279" t="s">
        <v>3</v>
      </c>
      <c r="E1279" t="s">
        <v>80</v>
      </c>
      <c r="F1279" t="s">
        <v>81</v>
      </c>
      <c r="G1279" t="s">
        <v>82</v>
      </c>
      <c r="H1279" t="s">
        <v>83</v>
      </c>
      <c r="I1279" t="str">
        <f>"Trad IRN"</f>
        <v>Trad IRN</v>
      </c>
      <c r="J1279" t="s">
        <v>43</v>
      </c>
      <c r="K1279" t="s">
        <v>44</v>
      </c>
      <c r="L1279" t="s">
        <v>45</v>
      </c>
      <c r="M1279" t="s">
        <v>46</v>
      </c>
      <c r="N1279" t="str">
        <f>"01/20/2023"</f>
        <v>01/20/2023</v>
      </c>
      <c r="O1279" t="str">
        <f t="shared" ref="O1279:O1290" si="124">"12/31/2500"</f>
        <v>12/31/2500</v>
      </c>
      <c r="P1279">
        <v>0.46718199999999999</v>
      </c>
      <c r="Q1279">
        <v>0.46718199999999999</v>
      </c>
      <c r="S1279">
        <v>0</v>
      </c>
      <c r="T1279">
        <v>0.46718199999999999</v>
      </c>
      <c r="U1279">
        <v>0</v>
      </c>
      <c r="V1279" t="str">
        <f>"Trad IRN"</f>
        <v>Trad IRN</v>
      </c>
      <c r="W1279">
        <v>100</v>
      </c>
      <c r="X1279" t="s">
        <v>47</v>
      </c>
      <c r="Z1279" t="s">
        <v>47</v>
      </c>
      <c r="AB1279" t="str">
        <f>"02"</f>
        <v>02</v>
      </c>
      <c r="AC1279" t="s">
        <v>48</v>
      </c>
      <c r="AD1279" t="s">
        <v>49</v>
      </c>
      <c r="AE1279" t="s">
        <v>50</v>
      </c>
      <c r="AF1279">
        <v>0</v>
      </c>
      <c r="AG1279" t="s">
        <v>56</v>
      </c>
      <c r="AH1279" t="str">
        <f>"Trad IRN"</f>
        <v>Trad IRN</v>
      </c>
      <c r="AI1279" t="str">
        <f>"Bldg IRN"</f>
        <v>Bldg IRN</v>
      </c>
      <c r="AJ1279" t="s">
        <v>48</v>
      </c>
      <c r="AK1279" t="s">
        <v>48</v>
      </c>
      <c r="AL1279" t="s">
        <v>53</v>
      </c>
      <c r="AM1279">
        <v>520.02</v>
      </c>
      <c r="AN1279">
        <v>1113.0999999999999</v>
      </c>
      <c r="AO1279">
        <v>15</v>
      </c>
    </row>
    <row r="1280" spans="1:41" x14ac:dyDescent="0.3">
      <c r="A1280" t="str">
        <f>"Trad IRN"</f>
        <v>Trad IRN</v>
      </c>
      <c r="B1280" t="str">
        <f>"Bldg IRN"</f>
        <v>Bldg IRN</v>
      </c>
      <c r="C1280" t="s">
        <v>41</v>
      </c>
      <c r="D1280" t="s">
        <v>3</v>
      </c>
      <c r="E1280" t="s">
        <v>80</v>
      </c>
      <c r="F1280" t="s">
        <v>81</v>
      </c>
      <c r="G1280" t="s">
        <v>82</v>
      </c>
      <c r="H1280" t="s">
        <v>83</v>
      </c>
      <c r="I1280" t="str">
        <f>"Trad IRN"</f>
        <v>Trad IRN</v>
      </c>
      <c r="J1280" t="s">
        <v>43</v>
      </c>
      <c r="K1280" t="s">
        <v>44</v>
      </c>
      <c r="L1280" t="s">
        <v>45</v>
      </c>
      <c r="M1280" t="s">
        <v>46</v>
      </c>
      <c r="N1280" t="str">
        <f t="shared" ref="N1280:N1289" si="125">"08/18/2022"</f>
        <v>08/18/2022</v>
      </c>
      <c r="O1280" t="str">
        <f t="shared" si="124"/>
        <v>12/31/2500</v>
      </c>
      <c r="P1280">
        <v>1</v>
      </c>
      <c r="Q1280">
        <v>1</v>
      </c>
      <c r="S1280">
        <v>0</v>
      </c>
      <c r="T1280">
        <v>1</v>
      </c>
      <c r="U1280">
        <v>0</v>
      </c>
      <c r="V1280" t="str">
        <f>"Trad IRN"</f>
        <v>Trad IRN</v>
      </c>
      <c r="W1280">
        <v>100</v>
      </c>
      <c r="X1280" t="s">
        <v>47</v>
      </c>
      <c r="Z1280" t="s">
        <v>47</v>
      </c>
      <c r="AB1280" t="str">
        <f>"02"</f>
        <v>02</v>
      </c>
      <c r="AC1280" t="s">
        <v>48</v>
      </c>
      <c r="AD1280" t="s">
        <v>49</v>
      </c>
      <c r="AE1280" t="s">
        <v>55</v>
      </c>
      <c r="AF1280">
        <v>0</v>
      </c>
      <c r="AG1280" t="s">
        <v>56</v>
      </c>
      <c r="AH1280" t="str">
        <f>"Trad IRN"</f>
        <v>Trad IRN</v>
      </c>
      <c r="AI1280" t="str">
        <f>"Bldg IRN"</f>
        <v>Bldg IRN</v>
      </c>
      <c r="AJ1280" t="s">
        <v>48</v>
      </c>
      <c r="AK1280" t="s">
        <v>48</v>
      </c>
      <c r="AL1280" t="s">
        <v>53</v>
      </c>
      <c r="AM1280">
        <v>1113.0999999999999</v>
      </c>
      <c r="AN1280">
        <v>1113.0999999999999</v>
      </c>
      <c r="AO1280">
        <v>15</v>
      </c>
    </row>
    <row r="1281" spans="1:41" x14ac:dyDescent="0.3">
      <c r="A1281" t="str">
        <f>"Trad IRN"</f>
        <v>Trad IRN</v>
      </c>
      <c r="B1281" t="str">
        <f>"Bldg IRN"</f>
        <v>Bldg IRN</v>
      </c>
      <c r="C1281" t="s">
        <v>41</v>
      </c>
      <c r="D1281" t="s">
        <v>3</v>
      </c>
      <c r="E1281" t="s">
        <v>80</v>
      </c>
      <c r="F1281" t="s">
        <v>81</v>
      </c>
      <c r="G1281" t="s">
        <v>82</v>
      </c>
      <c r="H1281" t="s">
        <v>83</v>
      </c>
      <c r="I1281" t="str">
        <f>"Trad IRN"</f>
        <v>Trad IRN</v>
      </c>
      <c r="J1281" t="s">
        <v>43</v>
      </c>
      <c r="K1281" t="s">
        <v>44</v>
      </c>
      <c r="L1281" t="s">
        <v>45</v>
      </c>
      <c r="M1281" t="s">
        <v>46</v>
      </c>
      <c r="N1281" t="str">
        <f t="shared" si="125"/>
        <v>08/18/2022</v>
      </c>
      <c r="O1281" t="str">
        <f t="shared" si="124"/>
        <v>12/31/2500</v>
      </c>
      <c r="P1281">
        <v>1</v>
      </c>
      <c r="Q1281">
        <v>1</v>
      </c>
      <c r="S1281">
        <v>0</v>
      </c>
      <c r="T1281">
        <v>1</v>
      </c>
      <c r="U1281">
        <v>0</v>
      </c>
      <c r="V1281" t="str">
        <f>"Trad IRN"</f>
        <v>Trad IRN</v>
      </c>
      <c r="W1281">
        <v>100</v>
      </c>
      <c r="X1281" t="s">
        <v>47</v>
      </c>
      <c r="Z1281" t="s">
        <v>47</v>
      </c>
      <c r="AB1281" t="str">
        <f>"01"</f>
        <v>01</v>
      </c>
      <c r="AC1281" t="s">
        <v>48</v>
      </c>
      <c r="AD1281" t="s">
        <v>49</v>
      </c>
      <c r="AE1281" t="s">
        <v>55</v>
      </c>
      <c r="AF1281">
        <v>0</v>
      </c>
      <c r="AG1281" t="s">
        <v>56</v>
      </c>
      <c r="AH1281" t="str">
        <f>"Trad IRN"</f>
        <v>Trad IRN</v>
      </c>
      <c r="AI1281" t="str">
        <f>"Bldg IRN"</f>
        <v>Bldg IRN</v>
      </c>
      <c r="AJ1281" t="s">
        <v>48</v>
      </c>
      <c r="AK1281" t="s">
        <v>48</v>
      </c>
      <c r="AL1281" t="s">
        <v>53</v>
      </c>
      <c r="AM1281">
        <v>1113.0999999999999</v>
      </c>
      <c r="AN1281">
        <v>1113.0999999999999</v>
      </c>
      <c r="AO1281">
        <v>15</v>
      </c>
    </row>
    <row r="1282" spans="1:41" x14ac:dyDescent="0.3">
      <c r="A1282" t="str">
        <f>"Trad IRN"</f>
        <v>Trad IRN</v>
      </c>
      <c r="B1282" t="str">
        <f>"Bldg IRN"</f>
        <v>Bldg IRN</v>
      </c>
      <c r="C1282" t="s">
        <v>41</v>
      </c>
      <c r="D1282" t="s">
        <v>3</v>
      </c>
      <c r="E1282" t="s">
        <v>80</v>
      </c>
      <c r="F1282" t="s">
        <v>81</v>
      </c>
      <c r="G1282" t="s">
        <v>82</v>
      </c>
      <c r="H1282" t="s">
        <v>83</v>
      </c>
      <c r="I1282" t="str">
        <f>"Trad IRN"</f>
        <v>Trad IRN</v>
      </c>
      <c r="J1282" t="s">
        <v>43</v>
      </c>
      <c r="K1282" t="s">
        <v>44</v>
      </c>
      <c r="L1282" t="s">
        <v>45</v>
      </c>
      <c r="M1282" t="s">
        <v>46</v>
      </c>
      <c r="N1282" t="str">
        <f t="shared" si="125"/>
        <v>08/18/2022</v>
      </c>
      <c r="O1282" t="str">
        <f t="shared" si="124"/>
        <v>12/31/2500</v>
      </c>
      <c r="P1282">
        <v>1</v>
      </c>
      <c r="Q1282">
        <v>1</v>
      </c>
      <c r="S1282">
        <v>0</v>
      </c>
      <c r="T1282">
        <v>1</v>
      </c>
      <c r="U1282">
        <v>0</v>
      </c>
      <c r="V1282" t="str">
        <f>"Trad IRN"</f>
        <v>Trad IRN</v>
      </c>
      <c r="W1282">
        <v>100</v>
      </c>
      <c r="X1282" t="s">
        <v>47</v>
      </c>
      <c r="Z1282" t="s">
        <v>47</v>
      </c>
      <c r="AB1282" t="s">
        <v>57</v>
      </c>
      <c r="AC1282" t="s">
        <v>48</v>
      </c>
      <c r="AD1282" t="s">
        <v>49</v>
      </c>
      <c r="AE1282" t="s">
        <v>55</v>
      </c>
      <c r="AF1282">
        <v>0</v>
      </c>
      <c r="AG1282" t="s">
        <v>56</v>
      </c>
      <c r="AH1282" t="str">
        <f>"Trad IRN"</f>
        <v>Trad IRN</v>
      </c>
      <c r="AI1282" t="str">
        <f>"Bldg IRN"</f>
        <v>Bldg IRN</v>
      </c>
      <c r="AJ1282" t="s">
        <v>48</v>
      </c>
      <c r="AK1282" t="s">
        <v>48</v>
      </c>
      <c r="AL1282" t="s">
        <v>53</v>
      </c>
      <c r="AM1282">
        <v>1113.0999999999999</v>
      </c>
      <c r="AN1282">
        <v>1113.0999999999999</v>
      </c>
      <c r="AO1282">
        <v>15</v>
      </c>
    </row>
    <row r="1283" spans="1:41" x14ac:dyDescent="0.3">
      <c r="A1283" t="str">
        <f>"Trad IRN"</f>
        <v>Trad IRN</v>
      </c>
      <c r="B1283" t="str">
        <f>"Bldg IRN"</f>
        <v>Bldg IRN</v>
      </c>
      <c r="C1283" t="s">
        <v>41</v>
      </c>
      <c r="D1283" t="s">
        <v>3</v>
      </c>
      <c r="E1283" t="s">
        <v>80</v>
      </c>
      <c r="F1283" t="s">
        <v>81</v>
      </c>
      <c r="G1283" t="s">
        <v>82</v>
      </c>
      <c r="H1283" t="s">
        <v>83</v>
      </c>
      <c r="I1283" t="str">
        <f>"Trad IRN"</f>
        <v>Trad IRN</v>
      </c>
      <c r="J1283" t="s">
        <v>43</v>
      </c>
      <c r="K1283" t="s">
        <v>44</v>
      </c>
      <c r="L1283" t="s">
        <v>45</v>
      </c>
      <c r="M1283" t="s">
        <v>46</v>
      </c>
      <c r="N1283" t="str">
        <f t="shared" si="125"/>
        <v>08/18/2022</v>
      </c>
      <c r="O1283" t="str">
        <f t="shared" si="124"/>
        <v>12/31/2500</v>
      </c>
      <c r="P1283">
        <v>1</v>
      </c>
      <c r="Q1283">
        <v>1</v>
      </c>
      <c r="S1283">
        <v>0</v>
      </c>
      <c r="T1283">
        <v>1</v>
      </c>
      <c r="U1283">
        <v>0</v>
      </c>
      <c r="V1283" t="str">
        <f>"Trad IRN"</f>
        <v>Trad IRN</v>
      </c>
      <c r="W1283">
        <v>100</v>
      </c>
      <c r="X1283" t="s">
        <v>47</v>
      </c>
      <c r="Z1283" t="s">
        <v>47</v>
      </c>
      <c r="AB1283" t="str">
        <f>"04"</f>
        <v>04</v>
      </c>
      <c r="AC1283" t="s">
        <v>48</v>
      </c>
      <c r="AD1283" t="s">
        <v>49</v>
      </c>
      <c r="AE1283" t="s">
        <v>55</v>
      </c>
      <c r="AF1283">
        <v>0</v>
      </c>
      <c r="AG1283" t="s">
        <v>56</v>
      </c>
      <c r="AH1283" t="str">
        <f>"Trad IRN"</f>
        <v>Trad IRN</v>
      </c>
      <c r="AI1283" t="str">
        <f>"Bldg IRN"</f>
        <v>Bldg IRN</v>
      </c>
      <c r="AJ1283" t="s">
        <v>48</v>
      </c>
      <c r="AK1283" t="s">
        <v>48</v>
      </c>
      <c r="AL1283" t="s">
        <v>53</v>
      </c>
      <c r="AM1283">
        <v>1113.0999999999999</v>
      </c>
      <c r="AN1283">
        <v>1113.0999999999999</v>
      </c>
      <c r="AO1283">
        <v>15</v>
      </c>
    </row>
    <row r="1284" spans="1:41" x14ac:dyDescent="0.3">
      <c r="A1284" t="str">
        <f>"Trad IRN"</f>
        <v>Trad IRN</v>
      </c>
      <c r="B1284" t="str">
        <f>"Bldg IRN"</f>
        <v>Bldg IRN</v>
      </c>
      <c r="C1284" t="s">
        <v>41</v>
      </c>
      <c r="D1284" t="s">
        <v>3</v>
      </c>
      <c r="E1284" t="s">
        <v>80</v>
      </c>
      <c r="F1284" t="s">
        <v>81</v>
      </c>
      <c r="G1284" t="s">
        <v>82</v>
      </c>
      <c r="H1284" t="s">
        <v>83</v>
      </c>
      <c r="I1284" t="str">
        <f>"Trad IRN"</f>
        <v>Trad IRN</v>
      </c>
      <c r="J1284" t="s">
        <v>43</v>
      </c>
      <c r="K1284" t="s">
        <v>44</v>
      </c>
      <c r="L1284" t="s">
        <v>45</v>
      </c>
      <c r="M1284" t="s">
        <v>46</v>
      </c>
      <c r="N1284" t="str">
        <f t="shared" si="125"/>
        <v>08/18/2022</v>
      </c>
      <c r="O1284" t="str">
        <f t="shared" si="124"/>
        <v>12/31/2500</v>
      </c>
      <c r="P1284">
        <v>1</v>
      </c>
      <c r="Q1284">
        <v>1</v>
      </c>
      <c r="S1284">
        <v>0</v>
      </c>
      <c r="T1284">
        <v>1</v>
      </c>
      <c r="U1284">
        <v>0</v>
      </c>
      <c r="V1284" t="str">
        <f>"Trad IRN"</f>
        <v>Trad IRN</v>
      </c>
      <c r="W1284">
        <v>100</v>
      </c>
      <c r="X1284" t="s">
        <v>47</v>
      </c>
      <c r="Z1284" t="s">
        <v>47</v>
      </c>
      <c r="AB1284" t="str">
        <f>"01"</f>
        <v>01</v>
      </c>
      <c r="AC1284" t="s">
        <v>48</v>
      </c>
      <c r="AD1284" t="s">
        <v>49</v>
      </c>
      <c r="AE1284" t="s">
        <v>50</v>
      </c>
      <c r="AF1284">
        <v>0</v>
      </c>
      <c r="AG1284" t="s">
        <v>56</v>
      </c>
      <c r="AH1284" t="str">
        <f>"Trad IRN"</f>
        <v>Trad IRN</v>
      </c>
      <c r="AI1284" t="str">
        <f>"Bldg IRN"</f>
        <v>Bldg IRN</v>
      </c>
      <c r="AJ1284" t="s">
        <v>48</v>
      </c>
      <c r="AK1284" t="s">
        <v>48</v>
      </c>
      <c r="AL1284" t="s">
        <v>53</v>
      </c>
      <c r="AM1284">
        <v>1113.0999999999999</v>
      </c>
      <c r="AN1284">
        <v>1113.0999999999999</v>
      </c>
      <c r="AO1284">
        <v>15</v>
      </c>
    </row>
    <row r="1285" spans="1:41" x14ac:dyDescent="0.3">
      <c r="A1285" t="str">
        <f>"Trad IRN"</f>
        <v>Trad IRN</v>
      </c>
      <c r="B1285" t="str">
        <f>"Bldg IRN"</f>
        <v>Bldg IRN</v>
      </c>
      <c r="C1285" t="s">
        <v>41</v>
      </c>
      <c r="D1285" t="s">
        <v>3</v>
      </c>
      <c r="E1285" t="s">
        <v>80</v>
      </c>
      <c r="F1285" t="s">
        <v>81</v>
      </c>
      <c r="G1285" t="s">
        <v>82</v>
      </c>
      <c r="H1285" t="s">
        <v>83</v>
      </c>
      <c r="I1285" t="str">
        <f>"Trad IRN"</f>
        <v>Trad IRN</v>
      </c>
      <c r="J1285" t="s">
        <v>43</v>
      </c>
      <c r="K1285" t="s">
        <v>44</v>
      </c>
      <c r="L1285" t="s">
        <v>45</v>
      </c>
      <c r="M1285" t="s">
        <v>46</v>
      </c>
      <c r="N1285" t="str">
        <f t="shared" si="125"/>
        <v>08/18/2022</v>
      </c>
      <c r="O1285" t="str">
        <f t="shared" si="124"/>
        <v>12/31/2500</v>
      </c>
      <c r="P1285">
        <v>1</v>
      </c>
      <c r="Q1285">
        <v>1</v>
      </c>
      <c r="R1285">
        <v>1</v>
      </c>
      <c r="S1285">
        <v>0</v>
      </c>
      <c r="T1285">
        <v>1</v>
      </c>
      <c r="U1285">
        <v>0</v>
      </c>
      <c r="V1285" t="str">
        <f>"Trad IRN"</f>
        <v>Trad IRN</v>
      </c>
      <c r="W1285">
        <v>100</v>
      </c>
      <c r="X1285" t="s">
        <v>47</v>
      </c>
      <c r="Z1285" t="s">
        <v>47</v>
      </c>
      <c r="AB1285" t="s">
        <v>57</v>
      </c>
      <c r="AC1285" t="str">
        <f>"15"</f>
        <v>15</v>
      </c>
      <c r="AD1285" t="str">
        <f>"2"</f>
        <v>2</v>
      </c>
      <c r="AE1285" t="s">
        <v>50</v>
      </c>
      <c r="AF1285">
        <v>0</v>
      </c>
      <c r="AG1285" t="s">
        <v>56</v>
      </c>
      <c r="AH1285" t="str">
        <f>"Trad IRN"</f>
        <v>Trad IRN</v>
      </c>
      <c r="AI1285" t="str">
        <f>"Bldg IRN"</f>
        <v>Bldg IRN</v>
      </c>
      <c r="AJ1285" t="s">
        <v>48</v>
      </c>
      <c r="AK1285" t="s">
        <v>48</v>
      </c>
      <c r="AL1285" t="s">
        <v>53</v>
      </c>
      <c r="AM1285">
        <v>1113.0999999999999</v>
      </c>
      <c r="AN1285">
        <v>1113.0999999999999</v>
      </c>
      <c r="AO1285">
        <v>15</v>
      </c>
    </row>
    <row r="1286" spans="1:41" x14ac:dyDescent="0.3">
      <c r="A1286" t="str">
        <f>"Trad IRN"</f>
        <v>Trad IRN</v>
      </c>
      <c r="B1286" t="str">
        <f>"Bldg IRN"</f>
        <v>Bldg IRN</v>
      </c>
      <c r="C1286" t="s">
        <v>41</v>
      </c>
      <c r="D1286" t="s">
        <v>3</v>
      </c>
      <c r="E1286" t="s">
        <v>80</v>
      </c>
      <c r="F1286" t="s">
        <v>81</v>
      </c>
      <c r="G1286" t="s">
        <v>82</v>
      </c>
      <c r="H1286" t="s">
        <v>83</v>
      </c>
      <c r="I1286" t="str">
        <f>"Trad IRN"</f>
        <v>Trad IRN</v>
      </c>
      <c r="J1286" t="s">
        <v>43</v>
      </c>
      <c r="K1286" t="s">
        <v>44</v>
      </c>
      <c r="L1286" t="s">
        <v>45</v>
      </c>
      <c r="M1286" t="s">
        <v>46</v>
      </c>
      <c r="N1286" t="str">
        <f t="shared" si="125"/>
        <v>08/18/2022</v>
      </c>
      <c r="O1286" t="str">
        <f t="shared" si="124"/>
        <v>12/31/2500</v>
      </c>
      <c r="P1286">
        <v>1</v>
      </c>
      <c r="Q1286">
        <v>1</v>
      </c>
      <c r="S1286">
        <v>0</v>
      </c>
      <c r="T1286">
        <v>1</v>
      </c>
      <c r="U1286">
        <v>0</v>
      </c>
      <c r="V1286" t="str">
        <f>"Trad IRN"</f>
        <v>Trad IRN</v>
      </c>
      <c r="W1286">
        <v>100</v>
      </c>
      <c r="X1286" t="s">
        <v>47</v>
      </c>
      <c r="Z1286" t="s">
        <v>47</v>
      </c>
      <c r="AB1286" t="str">
        <f>"04"</f>
        <v>04</v>
      </c>
      <c r="AC1286" t="s">
        <v>48</v>
      </c>
      <c r="AD1286" t="s">
        <v>49</v>
      </c>
      <c r="AE1286" t="s">
        <v>50</v>
      </c>
      <c r="AF1286">
        <v>0</v>
      </c>
      <c r="AG1286" t="s">
        <v>56</v>
      </c>
      <c r="AH1286" t="str">
        <f>"Trad IRN"</f>
        <v>Trad IRN</v>
      </c>
      <c r="AI1286" t="str">
        <f>"Bldg IRN"</f>
        <v>Bldg IRN</v>
      </c>
      <c r="AJ1286" t="s">
        <v>48</v>
      </c>
      <c r="AK1286" t="s">
        <v>48</v>
      </c>
      <c r="AL1286" t="s">
        <v>53</v>
      </c>
      <c r="AM1286">
        <v>1113.0999999999999</v>
      </c>
      <c r="AN1286">
        <v>1113.0999999999999</v>
      </c>
      <c r="AO1286">
        <v>15</v>
      </c>
    </row>
    <row r="1287" spans="1:41" x14ac:dyDescent="0.3">
      <c r="A1287" t="str">
        <f>"Trad IRN"</f>
        <v>Trad IRN</v>
      </c>
      <c r="B1287" t="str">
        <f>"Bldg IRN"</f>
        <v>Bldg IRN</v>
      </c>
      <c r="C1287" t="s">
        <v>41</v>
      </c>
      <c r="D1287" t="s">
        <v>3</v>
      </c>
      <c r="E1287" t="s">
        <v>80</v>
      </c>
      <c r="F1287" t="s">
        <v>81</v>
      </c>
      <c r="G1287" t="s">
        <v>82</v>
      </c>
      <c r="H1287" t="s">
        <v>83</v>
      </c>
      <c r="I1287" t="str">
        <f>"Trad IRN"</f>
        <v>Trad IRN</v>
      </c>
      <c r="J1287" t="s">
        <v>43</v>
      </c>
      <c r="K1287" t="s">
        <v>44</v>
      </c>
      <c r="L1287" t="s">
        <v>45</v>
      </c>
      <c r="M1287" t="s">
        <v>46</v>
      </c>
      <c r="N1287" t="str">
        <f t="shared" si="125"/>
        <v>08/18/2022</v>
      </c>
      <c r="O1287" t="str">
        <f t="shared" si="124"/>
        <v>12/31/2500</v>
      </c>
      <c r="P1287">
        <v>1</v>
      </c>
      <c r="Q1287">
        <v>1</v>
      </c>
      <c r="S1287">
        <v>0</v>
      </c>
      <c r="T1287">
        <v>1</v>
      </c>
      <c r="U1287">
        <v>0</v>
      </c>
      <c r="V1287" t="str">
        <f>"Trad IRN"</f>
        <v>Trad IRN</v>
      </c>
      <c r="W1287">
        <v>100</v>
      </c>
      <c r="X1287" t="s">
        <v>47</v>
      </c>
      <c r="Z1287" t="s">
        <v>47</v>
      </c>
      <c r="AB1287" t="str">
        <f>"05"</f>
        <v>05</v>
      </c>
      <c r="AC1287" t="s">
        <v>48</v>
      </c>
      <c r="AD1287" t="s">
        <v>49</v>
      </c>
      <c r="AE1287" t="s">
        <v>50</v>
      </c>
      <c r="AF1287">
        <v>0</v>
      </c>
      <c r="AG1287" t="s">
        <v>56</v>
      </c>
      <c r="AH1287" t="str">
        <f>"Trad IRN"</f>
        <v>Trad IRN</v>
      </c>
      <c r="AI1287" t="str">
        <f>"Bldg IRN"</f>
        <v>Bldg IRN</v>
      </c>
      <c r="AJ1287" t="s">
        <v>48</v>
      </c>
      <c r="AK1287" t="s">
        <v>48</v>
      </c>
      <c r="AL1287" t="s">
        <v>53</v>
      </c>
      <c r="AM1287">
        <v>1113.0999999999999</v>
      </c>
      <c r="AN1287">
        <v>1113.0999999999999</v>
      </c>
      <c r="AO1287">
        <v>15</v>
      </c>
    </row>
    <row r="1288" spans="1:41" x14ac:dyDescent="0.3">
      <c r="A1288" t="str">
        <f>"Trad IRN"</f>
        <v>Trad IRN</v>
      </c>
      <c r="B1288" t="str">
        <f>"Bldg IRN"</f>
        <v>Bldg IRN</v>
      </c>
      <c r="C1288" t="s">
        <v>41</v>
      </c>
      <c r="D1288" t="s">
        <v>3</v>
      </c>
      <c r="E1288" t="s">
        <v>80</v>
      </c>
      <c r="F1288" t="s">
        <v>81</v>
      </c>
      <c r="G1288" t="s">
        <v>82</v>
      </c>
      <c r="H1288" t="s">
        <v>83</v>
      </c>
      <c r="I1288" t="str">
        <f>"Trad IRN"</f>
        <v>Trad IRN</v>
      </c>
      <c r="J1288" t="s">
        <v>43</v>
      </c>
      <c r="K1288" t="s">
        <v>44</v>
      </c>
      <c r="L1288" t="s">
        <v>45</v>
      </c>
      <c r="M1288" t="s">
        <v>46</v>
      </c>
      <c r="N1288" t="str">
        <f t="shared" si="125"/>
        <v>08/18/2022</v>
      </c>
      <c r="O1288" t="str">
        <f t="shared" si="124"/>
        <v>12/31/2500</v>
      </c>
      <c r="P1288">
        <v>1</v>
      </c>
      <c r="Q1288">
        <v>1</v>
      </c>
      <c r="S1288">
        <v>0</v>
      </c>
      <c r="T1288">
        <v>1</v>
      </c>
      <c r="U1288">
        <v>0</v>
      </c>
      <c r="V1288" t="str">
        <f>"Trad IRN"</f>
        <v>Trad IRN</v>
      </c>
      <c r="W1288">
        <v>100</v>
      </c>
      <c r="X1288" t="s">
        <v>47</v>
      </c>
      <c r="Z1288" t="s">
        <v>47</v>
      </c>
      <c r="AB1288" t="str">
        <f>"02"</f>
        <v>02</v>
      </c>
      <c r="AC1288" t="s">
        <v>48</v>
      </c>
      <c r="AD1288" t="s">
        <v>49</v>
      </c>
      <c r="AE1288" t="s">
        <v>50</v>
      </c>
      <c r="AF1288">
        <v>0</v>
      </c>
      <c r="AG1288" t="s">
        <v>56</v>
      </c>
      <c r="AH1288" t="str">
        <f>"Trad IRN"</f>
        <v>Trad IRN</v>
      </c>
      <c r="AI1288" t="str">
        <f>"Bldg IRN"</f>
        <v>Bldg IRN</v>
      </c>
      <c r="AJ1288" t="s">
        <v>48</v>
      </c>
      <c r="AK1288" t="s">
        <v>48</v>
      </c>
      <c r="AL1288" t="s">
        <v>53</v>
      </c>
      <c r="AM1288">
        <v>1113.0999999999999</v>
      </c>
      <c r="AN1288">
        <v>1113.0999999999999</v>
      </c>
      <c r="AO1288">
        <v>15</v>
      </c>
    </row>
    <row r="1289" spans="1:41" x14ac:dyDescent="0.3">
      <c r="A1289" t="str">
        <f>"Trad IRN"</f>
        <v>Trad IRN</v>
      </c>
      <c r="B1289" t="str">
        <f>"Bldg IRN"</f>
        <v>Bldg IRN</v>
      </c>
      <c r="C1289" t="s">
        <v>41</v>
      </c>
      <c r="D1289" t="s">
        <v>3</v>
      </c>
      <c r="E1289" t="s">
        <v>80</v>
      </c>
      <c r="F1289" t="s">
        <v>81</v>
      </c>
      <c r="G1289" t="s">
        <v>82</v>
      </c>
      <c r="H1289" t="s">
        <v>83</v>
      </c>
      <c r="I1289" t="str">
        <f>"Trad IRN"</f>
        <v>Trad IRN</v>
      </c>
      <c r="J1289" t="s">
        <v>43</v>
      </c>
      <c r="K1289" t="s">
        <v>44</v>
      </c>
      <c r="L1289" t="s">
        <v>45</v>
      </c>
      <c r="M1289" t="s">
        <v>46</v>
      </c>
      <c r="N1289" t="str">
        <f t="shared" si="125"/>
        <v>08/18/2022</v>
      </c>
      <c r="O1289" t="str">
        <f t="shared" si="124"/>
        <v>12/31/2500</v>
      </c>
      <c r="P1289">
        <v>1</v>
      </c>
      <c r="Q1289">
        <v>1</v>
      </c>
      <c r="S1289">
        <v>0</v>
      </c>
      <c r="T1289">
        <v>1</v>
      </c>
      <c r="U1289">
        <v>0</v>
      </c>
      <c r="V1289" t="str">
        <f>"Trad IRN"</f>
        <v>Trad IRN</v>
      </c>
      <c r="W1289">
        <v>100</v>
      </c>
      <c r="X1289" t="s">
        <v>47</v>
      </c>
      <c r="Z1289" t="s">
        <v>47</v>
      </c>
      <c r="AB1289" t="str">
        <f>"02"</f>
        <v>02</v>
      </c>
      <c r="AC1289" t="s">
        <v>48</v>
      </c>
      <c r="AD1289" t="s">
        <v>49</v>
      </c>
      <c r="AE1289" t="s">
        <v>50</v>
      </c>
      <c r="AF1289">
        <v>0</v>
      </c>
      <c r="AG1289" t="s">
        <v>56</v>
      </c>
      <c r="AH1289" t="str">
        <f>"Trad IRN"</f>
        <v>Trad IRN</v>
      </c>
      <c r="AI1289" t="str">
        <f>"Bldg IRN"</f>
        <v>Bldg IRN</v>
      </c>
      <c r="AJ1289" t="s">
        <v>48</v>
      </c>
      <c r="AK1289" t="s">
        <v>48</v>
      </c>
      <c r="AL1289" t="s">
        <v>53</v>
      </c>
      <c r="AM1289">
        <v>1113.0999999999999</v>
      </c>
      <c r="AN1289">
        <v>1113.0999999999999</v>
      </c>
      <c r="AO1289">
        <v>15</v>
      </c>
    </row>
    <row r="1290" spans="1:41" x14ac:dyDescent="0.3">
      <c r="A1290" t="str">
        <f>"Trad IRN"</f>
        <v>Trad IRN</v>
      </c>
      <c r="B1290" t="str">
        <f>"Bldg IRN"</f>
        <v>Bldg IRN</v>
      </c>
      <c r="C1290" t="s">
        <v>41</v>
      </c>
      <c r="D1290" t="s">
        <v>3</v>
      </c>
      <c r="E1290" t="s">
        <v>80</v>
      </c>
      <c r="F1290" t="s">
        <v>81</v>
      </c>
      <c r="G1290" t="s">
        <v>82</v>
      </c>
      <c r="H1290" t="s">
        <v>83</v>
      </c>
      <c r="I1290" t="str">
        <f>"Trad IRN"</f>
        <v>Trad IRN</v>
      </c>
      <c r="J1290" t="s">
        <v>43</v>
      </c>
      <c r="K1290" t="s">
        <v>44</v>
      </c>
      <c r="L1290" t="s">
        <v>45</v>
      </c>
      <c r="M1290" t="s">
        <v>46</v>
      </c>
      <c r="N1290" t="str">
        <f>"10/11/2022"</f>
        <v>10/11/2022</v>
      </c>
      <c r="O1290" t="str">
        <f t="shared" si="124"/>
        <v>12/31/2500</v>
      </c>
      <c r="P1290">
        <v>0.80389900000000003</v>
      </c>
      <c r="Q1290">
        <v>0.80389900000000003</v>
      </c>
      <c r="S1290">
        <v>0</v>
      </c>
      <c r="T1290">
        <v>0.80389900000000003</v>
      </c>
      <c r="U1290">
        <v>0</v>
      </c>
      <c r="V1290" t="str">
        <f>"Trad IRN"</f>
        <v>Trad IRN</v>
      </c>
      <c r="W1290">
        <v>100</v>
      </c>
      <c r="X1290" t="s">
        <v>47</v>
      </c>
      <c r="Z1290" t="s">
        <v>47</v>
      </c>
      <c r="AB1290" t="str">
        <f>"04"</f>
        <v>04</v>
      </c>
      <c r="AC1290" t="s">
        <v>48</v>
      </c>
      <c r="AD1290" t="s">
        <v>49</v>
      </c>
      <c r="AE1290" t="s">
        <v>50</v>
      </c>
      <c r="AF1290">
        <v>2</v>
      </c>
      <c r="AG1290" t="s">
        <v>56</v>
      </c>
      <c r="AH1290" t="str">
        <f>"Trad IRN"</f>
        <v>Trad IRN</v>
      </c>
      <c r="AI1290" t="str">
        <f>"Bldg IRN"</f>
        <v>Bldg IRN</v>
      </c>
      <c r="AJ1290" t="s">
        <v>48</v>
      </c>
      <c r="AK1290" t="s">
        <v>48</v>
      </c>
      <c r="AL1290" t="s">
        <v>53</v>
      </c>
      <c r="AM1290">
        <v>894.82</v>
      </c>
      <c r="AN1290">
        <v>1113.0999999999999</v>
      </c>
      <c r="AO1290">
        <v>15</v>
      </c>
    </row>
    <row r="1291" spans="1:41" x14ac:dyDescent="0.3">
      <c r="A1291" t="str">
        <f>"Trad IRN"</f>
        <v>Trad IRN</v>
      </c>
      <c r="B1291" t="str">
        <f>"Bldg IRN"</f>
        <v>Bldg IRN</v>
      </c>
      <c r="C1291" t="s">
        <v>41</v>
      </c>
      <c r="D1291" t="s">
        <v>3</v>
      </c>
      <c r="E1291" t="s">
        <v>80</v>
      </c>
      <c r="F1291" t="s">
        <v>81</v>
      </c>
      <c r="G1291" t="s">
        <v>82</v>
      </c>
      <c r="H1291" t="s">
        <v>83</v>
      </c>
      <c r="I1291" t="str">
        <f>"Trad IRN"</f>
        <v>Trad IRN</v>
      </c>
      <c r="J1291" t="s">
        <v>43</v>
      </c>
      <c r="K1291" t="s">
        <v>44</v>
      </c>
      <c r="L1291" t="s">
        <v>45</v>
      </c>
      <c r="M1291" t="s">
        <v>46</v>
      </c>
      <c r="N1291" t="str">
        <f>"08/18/2022"</f>
        <v>08/18/2022</v>
      </c>
      <c r="O1291" t="str">
        <f>"10/10/2022"</f>
        <v>10/10/2022</v>
      </c>
      <c r="P1291">
        <v>0.196101</v>
      </c>
      <c r="Q1291">
        <v>0.196101</v>
      </c>
      <c r="S1291">
        <v>0</v>
      </c>
      <c r="T1291">
        <v>0.196101</v>
      </c>
      <c r="U1291">
        <v>0</v>
      </c>
      <c r="V1291" t="str">
        <f>"Trad IRN"</f>
        <v>Trad IRN</v>
      </c>
      <c r="W1291">
        <v>100</v>
      </c>
      <c r="X1291" t="s">
        <v>47</v>
      </c>
      <c r="Z1291" t="s">
        <v>47</v>
      </c>
      <c r="AB1291" t="str">
        <f>"04"</f>
        <v>04</v>
      </c>
      <c r="AC1291" t="s">
        <v>48</v>
      </c>
      <c r="AD1291" t="s">
        <v>49</v>
      </c>
      <c r="AE1291" t="s">
        <v>50</v>
      </c>
      <c r="AF1291">
        <v>2</v>
      </c>
      <c r="AG1291" t="s">
        <v>56</v>
      </c>
      <c r="AH1291" t="str">
        <f>"Trad IRN"</f>
        <v>Trad IRN</v>
      </c>
      <c r="AI1291" t="str">
        <f>"Bldg IRN"</f>
        <v>Bldg IRN</v>
      </c>
      <c r="AJ1291" t="s">
        <v>48</v>
      </c>
      <c r="AK1291" t="s">
        <v>48</v>
      </c>
      <c r="AL1291" t="s">
        <v>53</v>
      </c>
      <c r="AM1291">
        <v>218.28</v>
      </c>
      <c r="AN1291">
        <v>1113.0999999999999</v>
      </c>
      <c r="AO1291">
        <v>15</v>
      </c>
    </row>
    <row r="1292" spans="1:41" x14ac:dyDescent="0.3">
      <c r="A1292" t="str">
        <f>"Trad IRN"</f>
        <v>Trad IRN</v>
      </c>
      <c r="B1292" t="str">
        <f>"Bldg IRN"</f>
        <v>Bldg IRN</v>
      </c>
      <c r="C1292" t="s">
        <v>41</v>
      </c>
      <c r="D1292" t="s">
        <v>3</v>
      </c>
      <c r="E1292" t="s">
        <v>80</v>
      </c>
      <c r="F1292" t="s">
        <v>81</v>
      </c>
      <c r="G1292" t="s">
        <v>82</v>
      </c>
      <c r="H1292" t="s">
        <v>83</v>
      </c>
      <c r="I1292" t="str">
        <f>"Trad IRN"</f>
        <v>Trad IRN</v>
      </c>
      <c r="J1292" t="s">
        <v>43</v>
      </c>
      <c r="K1292" t="s">
        <v>44</v>
      </c>
      <c r="L1292" t="s">
        <v>45</v>
      </c>
      <c r="M1292" t="s">
        <v>46</v>
      </c>
      <c r="N1292" t="str">
        <f>"08/18/2022"</f>
        <v>08/18/2022</v>
      </c>
      <c r="O1292" t="str">
        <f>"12/31/2500"</f>
        <v>12/31/2500</v>
      </c>
      <c r="P1292">
        <v>1</v>
      </c>
      <c r="Q1292">
        <v>1</v>
      </c>
      <c r="R1292">
        <v>1</v>
      </c>
      <c r="S1292">
        <v>0</v>
      </c>
      <c r="T1292">
        <v>1</v>
      </c>
      <c r="U1292">
        <v>0</v>
      </c>
      <c r="V1292" t="str">
        <f>"Trad IRN"</f>
        <v>Trad IRN</v>
      </c>
      <c r="W1292">
        <v>100</v>
      </c>
      <c r="X1292" t="s">
        <v>47</v>
      </c>
      <c r="Z1292" t="s">
        <v>47</v>
      </c>
      <c r="AB1292" t="str">
        <f>"03"</f>
        <v>03</v>
      </c>
      <c r="AC1292" t="str">
        <f>"06"</f>
        <v>06</v>
      </c>
      <c r="AD1292" t="str">
        <f>"5"</f>
        <v>5</v>
      </c>
      <c r="AE1292" t="s">
        <v>50</v>
      </c>
      <c r="AF1292">
        <v>2</v>
      </c>
      <c r="AG1292" t="s">
        <v>56</v>
      </c>
      <c r="AH1292" t="str">
        <f>"Trad IRN"</f>
        <v>Trad IRN</v>
      </c>
      <c r="AI1292" t="str">
        <f>"Bldg IRN"</f>
        <v>Bldg IRN</v>
      </c>
      <c r="AJ1292" t="s">
        <v>48</v>
      </c>
      <c r="AK1292" t="s">
        <v>48</v>
      </c>
      <c r="AL1292" t="s">
        <v>53</v>
      </c>
      <c r="AM1292">
        <v>1113.0999999999999</v>
      </c>
      <c r="AN1292">
        <v>1113.0999999999999</v>
      </c>
      <c r="AO1292">
        <v>15</v>
      </c>
    </row>
    <row r="1293" spans="1:41" x14ac:dyDescent="0.3">
      <c r="A1293" t="str">
        <f>"Trad IRN"</f>
        <v>Trad IRN</v>
      </c>
      <c r="B1293" t="str">
        <f>"Bldg IRN"</f>
        <v>Bldg IRN</v>
      </c>
      <c r="C1293" t="s">
        <v>41</v>
      </c>
      <c r="D1293" t="s">
        <v>3</v>
      </c>
      <c r="E1293" t="s">
        <v>80</v>
      </c>
      <c r="F1293" t="s">
        <v>81</v>
      </c>
      <c r="G1293" t="s">
        <v>82</v>
      </c>
      <c r="H1293" t="s">
        <v>83</v>
      </c>
      <c r="I1293" t="str">
        <f>"Trad IRN"</f>
        <v>Trad IRN</v>
      </c>
      <c r="J1293" t="s">
        <v>43</v>
      </c>
      <c r="K1293" t="s">
        <v>44</v>
      </c>
      <c r="L1293" t="s">
        <v>45</v>
      </c>
      <c r="M1293" t="s">
        <v>46</v>
      </c>
      <c r="N1293" t="str">
        <f>"08/18/2022"</f>
        <v>08/18/2022</v>
      </c>
      <c r="O1293" t="str">
        <f>"12/31/2500"</f>
        <v>12/31/2500</v>
      </c>
      <c r="P1293">
        <v>1</v>
      </c>
      <c r="Q1293">
        <v>1</v>
      </c>
      <c r="S1293">
        <v>0</v>
      </c>
      <c r="T1293">
        <v>1</v>
      </c>
      <c r="U1293">
        <v>0</v>
      </c>
      <c r="V1293" t="str">
        <f>"Trad IRN"</f>
        <v>Trad IRN</v>
      </c>
      <c r="W1293">
        <v>100</v>
      </c>
      <c r="X1293" t="s">
        <v>47</v>
      </c>
      <c r="Z1293" t="s">
        <v>47</v>
      </c>
      <c r="AB1293" t="s">
        <v>57</v>
      </c>
      <c r="AC1293" t="s">
        <v>48</v>
      </c>
      <c r="AD1293" t="s">
        <v>49</v>
      </c>
      <c r="AE1293" t="s">
        <v>50</v>
      </c>
      <c r="AF1293">
        <v>0</v>
      </c>
      <c r="AG1293" t="s">
        <v>56</v>
      </c>
      <c r="AH1293" t="str">
        <f>"Trad IRN"</f>
        <v>Trad IRN</v>
      </c>
      <c r="AI1293" t="str">
        <f>"Bldg IRN"</f>
        <v>Bldg IRN</v>
      </c>
      <c r="AJ1293" t="s">
        <v>48</v>
      </c>
      <c r="AK1293" t="s">
        <v>48</v>
      </c>
      <c r="AL1293" t="s">
        <v>53</v>
      </c>
      <c r="AM1293">
        <v>1113.0999999999999</v>
      </c>
      <c r="AN1293">
        <v>1113.0999999999999</v>
      </c>
      <c r="AO1293">
        <v>15</v>
      </c>
    </row>
    <row r="1294" spans="1:41" x14ac:dyDescent="0.3">
      <c r="A1294" t="str">
        <f>"Trad IRN"</f>
        <v>Trad IRN</v>
      </c>
      <c r="B1294" t="str">
        <f>"Bldg IRN"</f>
        <v>Bldg IRN</v>
      </c>
      <c r="C1294" t="s">
        <v>41</v>
      </c>
      <c r="D1294" t="s">
        <v>3</v>
      </c>
      <c r="E1294" t="s">
        <v>80</v>
      </c>
      <c r="F1294" t="s">
        <v>81</v>
      </c>
      <c r="G1294" t="s">
        <v>82</v>
      </c>
      <c r="H1294" t="s">
        <v>83</v>
      </c>
      <c r="I1294" t="str">
        <f>"Trad IRN"</f>
        <v>Trad IRN</v>
      </c>
      <c r="J1294" t="s">
        <v>43</v>
      </c>
      <c r="K1294" t="s">
        <v>44</v>
      </c>
      <c r="L1294" t="s">
        <v>45</v>
      </c>
      <c r="M1294" t="s">
        <v>46</v>
      </c>
      <c r="N1294" t="str">
        <f>"08/18/2022"</f>
        <v>08/18/2022</v>
      </c>
      <c r="O1294" t="str">
        <f>"12/31/2500"</f>
        <v>12/31/2500</v>
      </c>
      <c r="P1294">
        <v>1</v>
      </c>
      <c r="Q1294">
        <v>1</v>
      </c>
      <c r="S1294">
        <v>0</v>
      </c>
      <c r="T1294">
        <v>1</v>
      </c>
      <c r="U1294">
        <v>0</v>
      </c>
      <c r="V1294" t="str">
        <f>"Trad IRN"</f>
        <v>Trad IRN</v>
      </c>
      <c r="W1294">
        <v>100</v>
      </c>
      <c r="X1294" t="s">
        <v>47</v>
      </c>
      <c r="Z1294" t="s">
        <v>47</v>
      </c>
      <c r="AB1294" t="str">
        <f>"03"</f>
        <v>03</v>
      </c>
      <c r="AC1294" t="s">
        <v>48</v>
      </c>
      <c r="AD1294" t="s">
        <v>49</v>
      </c>
      <c r="AE1294" t="s">
        <v>55</v>
      </c>
      <c r="AF1294">
        <v>0</v>
      </c>
      <c r="AG1294" t="s">
        <v>56</v>
      </c>
      <c r="AH1294" t="str">
        <f>"Trad IRN"</f>
        <v>Trad IRN</v>
      </c>
      <c r="AI1294" t="str">
        <f>"Bldg IRN"</f>
        <v>Bldg IRN</v>
      </c>
      <c r="AJ1294" t="s">
        <v>48</v>
      </c>
      <c r="AK1294" t="s">
        <v>48</v>
      </c>
      <c r="AL1294" t="s">
        <v>53</v>
      </c>
      <c r="AM1294">
        <v>1113.0999999999999</v>
      </c>
      <c r="AN1294">
        <v>1113.0999999999999</v>
      </c>
      <c r="AO1294">
        <v>15</v>
      </c>
    </row>
    <row r="1295" spans="1:41" x14ac:dyDescent="0.3">
      <c r="A1295" t="str">
        <f>"Trad IRN"</f>
        <v>Trad IRN</v>
      </c>
      <c r="B1295" t="str">
        <f>"Bldg IRN"</f>
        <v>Bldg IRN</v>
      </c>
      <c r="C1295" t="s">
        <v>41</v>
      </c>
      <c r="D1295" t="s">
        <v>3</v>
      </c>
      <c r="E1295" t="s">
        <v>80</v>
      </c>
      <c r="F1295" t="s">
        <v>81</v>
      </c>
      <c r="G1295" t="s">
        <v>82</v>
      </c>
      <c r="H1295" t="s">
        <v>83</v>
      </c>
      <c r="I1295" t="str">
        <f>"Trad IRN"</f>
        <v>Trad IRN</v>
      </c>
      <c r="J1295" t="s">
        <v>43</v>
      </c>
      <c r="K1295" t="s">
        <v>44</v>
      </c>
      <c r="L1295" t="s">
        <v>45</v>
      </c>
      <c r="M1295" t="s">
        <v>46</v>
      </c>
      <c r="N1295" t="str">
        <f>"08/18/2022"</f>
        <v>08/18/2022</v>
      </c>
      <c r="O1295" t="str">
        <f>"12/31/2500"</f>
        <v>12/31/2500</v>
      </c>
      <c r="P1295">
        <v>1</v>
      </c>
      <c r="Q1295">
        <v>1</v>
      </c>
      <c r="R1295">
        <v>1</v>
      </c>
      <c r="S1295">
        <v>0</v>
      </c>
      <c r="T1295">
        <v>1</v>
      </c>
      <c r="U1295">
        <v>0</v>
      </c>
      <c r="V1295" t="str">
        <f>"Trad IRN"</f>
        <v>Trad IRN</v>
      </c>
      <c r="W1295">
        <v>100</v>
      </c>
      <c r="X1295" t="s">
        <v>47</v>
      </c>
      <c r="Z1295" t="s">
        <v>47</v>
      </c>
      <c r="AB1295" t="str">
        <f>"04"</f>
        <v>04</v>
      </c>
      <c r="AC1295" t="str">
        <f>"10"</f>
        <v>10</v>
      </c>
      <c r="AD1295" t="str">
        <f>"2"</f>
        <v>2</v>
      </c>
      <c r="AE1295" t="s">
        <v>55</v>
      </c>
      <c r="AF1295">
        <v>0</v>
      </c>
      <c r="AG1295" t="s">
        <v>56</v>
      </c>
      <c r="AH1295" t="str">
        <f>"Trad IRN"</f>
        <v>Trad IRN</v>
      </c>
      <c r="AI1295" t="str">
        <f>"Bldg IRN"</f>
        <v>Bldg IRN</v>
      </c>
      <c r="AJ1295" t="s">
        <v>48</v>
      </c>
      <c r="AK1295" t="s">
        <v>48</v>
      </c>
      <c r="AL1295" t="s">
        <v>53</v>
      </c>
      <c r="AM1295">
        <v>1113.0999999999999</v>
      </c>
      <c r="AN1295">
        <v>1113.0999999999999</v>
      </c>
      <c r="AO1295">
        <v>15</v>
      </c>
    </row>
    <row r="1296" spans="1:41" x14ac:dyDescent="0.3">
      <c r="A1296" t="str">
        <f>"Trad IRN"</f>
        <v>Trad IRN</v>
      </c>
      <c r="B1296" t="str">
        <f>"Bldg IRN"</f>
        <v>Bldg IRN</v>
      </c>
      <c r="C1296" t="s">
        <v>41</v>
      </c>
      <c r="D1296" t="s">
        <v>3</v>
      </c>
      <c r="E1296" t="s">
        <v>80</v>
      </c>
      <c r="F1296" t="s">
        <v>81</v>
      </c>
      <c r="G1296" t="s">
        <v>82</v>
      </c>
      <c r="H1296" t="s">
        <v>83</v>
      </c>
      <c r="I1296" t="str">
        <f>"Trad IRN"</f>
        <v>Trad IRN</v>
      </c>
      <c r="J1296" t="s">
        <v>43</v>
      </c>
      <c r="K1296" t="s">
        <v>44</v>
      </c>
      <c r="L1296" t="s">
        <v>45</v>
      </c>
      <c r="M1296" t="s">
        <v>46</v>
      </c>
      <c r="N1296" t="str">
        <f>"10/06/2022"</f>
        <v>10/06/2022</v>
      </c>
      <c r="O1296" t="str">
        <f>"12/31/2500"</f>
        <v>12/31/2500</v>
      </c>
      <c r="P1296">
        <v>0.82120199999999999</v>
      </c>
      <c r="Q1296">
        <v>0.82120199999999999</v>
      </c>
      <c r="R1296">
        <v>0.82120199999999999</v>
      </c>
      <c r="S1296">
        <v>0</v>
      </c>
      <c r="T1296">
        <v>0.82120199999999999</v>
      </c>
      <c r="U1296">
        <v>0</v>
      </c>
      <c r="V1296" t="str">
        <f>"Trad IRN"</f>
        <v>Trad IRN</v>
      </c>
      <c r="W1296">
        <v>100</v>
      </c>
      <c r="X1296" t="s">
        <v>47</v>
      </c>
      <c r="Z1296" t="s">
        <v>47</v>
      </c>
      <c r="AB1296" t="str">
        <f>"04"</f>
        <v>04</v>
      </c>
      <c r="AC1296" t="str">
        <f>"10"</f>
        <v>10</v>
      </c>
      <c r="AD1296" t="str">
        <f>"2"</f>
        <v>2</v>
      </c>
      <c r="AE1296" t="s">
        <v>50</v>
      </c>
      <c r="AF1296">
        <v>0</v>
      </c>
      <c r="AG1296" t="s">
        <v>56</v>
      </c>
      <c r="AH1296" t="str">
        <f>"Trad IRN"</f>
        <v>Trad IRN</v>
      </c>
      <c r="AI1296" t="str">
        <f>"Bldg IRN"</f>
        <v>Bldg IRN</v>
      </c>
      <c r="AJ1296" t="s">
        <v>48</v>
      </c>
      <c r="AK1296" t="s">
        <v>48</v>
      </c>
      <c r="AL1296" t="s">
        <v>53</v>
      </c>
      <c r="AM1296">
        <v>914.08</v>
      </c>
      <c r="AN1296">
        <v>1113.0999999999999</v>
      </c>
      <c r="AO1296">
        <v>15</v>
      </c>
    </row>
    <row r="1297" spans="1:41" x14ac:dyDescent="0.3">
      <c r="A1297" t="str">
        <f>"Trad IRN"</f>
        <v>Trad IRN</v>
      </c>
      <c r="B1297" t="str">
        <f>"Bldg IRN"</f>
        <v>Bldg IRN</v>
      </c>
      <c r="C1297" t="s">
        <v>41</v>
      </c>
      <c r="D1297" t="s">
        <v>3</v>
      </c>
      <c r="E1297" t="s">
        <v>80</v>
      </c>
      <c r="F1297" t="s">
        <v>81</v>
      </c>
      <c r="G1297" t="s">
        <v>82</v>
      </c>
      <c r="H1297" t="s">
        <v>83</v>
      </c>
      <c r="I1297" t="str">
        <f>"Trad IRN"</f>
        <v>Trad IRN</v>
      </c>
      <c r="J1297" t="s">
        <v>43</v>
      </c>
      <c r="K1297" t="s">
        <v>44</v>
      </c>
      <c r="L1297" t="s">
        <v>45</v>
      </c>
      <c r="M1297" t="s">
        <v>46</v>
      </c>
      <c r="N1297" t="str">
        <f>"08/18/2022"</f>
        <v>08/18/2022</v>
      </c>
      <c r="O1297" t="str">
        <f>"10/05/2022"</f>
        <v>10/05/2022</v>
      </c>
      <c r="P1297">
        <v>0.17879800000000001</v>
      </c>
      <c r="Q1297">
        <v>0.17879800000000001</v>
      </c>
      <c r="R1297">
        <v>0.17879800000000001</v>
      </c>
      <c r="S1297">
        <v>0</v>
      </c>
      <c r="T1297">
        <v>0.17879800000000001</v>
      </c>
      <c r="U1297">
        <v>0</v>
      </c>
      <c r="V1297" t="str">
        <f>"Trad IRN"</f>
        <v>Trad IRN</v>
      </c>
      <c r="W1297">
        <v>100</v>
      </c>
      <c r="X1297" t="s">
        <v>47</v>
      </c>
      <c r="Z1297" t="s">
        <v>47</v>
      </c>
      <c r="AB1297" t="str">
        <f>"04"</f>
        <v>04</v>
      </c>
      <c r="AC1297" t="str">
        <f>"10"</f>
        <v>10</v>
      </c>
      <c r="AD1297" t="str">
        <f>"2"</f>
        <v>2</v>
      </c>
      <c r="AE1297" t="s">
        <v>50</v>
      </c>
      <c r="AF1297">
        <v>0</v>
      </c>
      <c r="AG1297" t="s">
        <v>56</v>
      </c>
      <c r="AH1297" t="str">
        <f>"Trad IRN"</f>
        <v>Trad IRN</v>
      </c>
      <c r="AI1297" t="str">
        <f>"Bldg IRN"</f>
        <v>Bldg IRN</v>
      </c>
      <c r="AJ1297" t="s">
        <v>48</v>
      </c>
      <c r="AK1297" t="s">
        <v>48</v>
      </c>
      <c r="AL1297" t="s">
        <v>53</v>
      </c>
      <c r="AM1297">
        <v>199.02</v>
      </c>
      <c r="AN1297">
        <v>1113.0999999999999</v>
      </c>
      <c r="AO1297">
        <v>15</v>
      </c>
    </row>
    <row r="1298" spans="1:41" x14ac:dyDescent="0.3">
      <c r="A1298" t="str">
        <f>"Trad IRN"</f>
        <v>Trad IRN</v>
      </c>
      <c r="B1298" t="str">
        <f>"Bldg IRN"</f>
        <v>Bldg IRN</v>
      </c>
      <c r="C1298" t="s">
        <v>41</v>
      </c>
      <c r="D1298" t="s">
        <v>3</v>
      </c>
      <c r="E1298" t="s">
        <v>80</v>
      </c>
      <c r="F1298" t="s">
        <v>81</v>
      </c>
      <c r="G1298" t="s">
        <v>82</v>
      </c>
      <c r="H1298" t="s">
        <v>83</v>
      </c>
      <c r="I1298" t="str">
        <f>"Trad IRN"</f>
        <v>Trad IRN</v>
      </c>
      <c r="J1298" t="s">
        <v>43</v>
      </c>
      <c r="K1298" t="s">
        <v>44</v>
      </c>
      <c r="L1298" t="s">
        <v>45</v>
      </c>
      <c r="M1298" t="s">
        <v>46</v>
      </c>
      <c r="N1298" t="str">
        <f>"08/18/2022"</f>
        <v>08/18/2022</v>
      </c>
      <c r="O1298" t="str">
        <f>"12/31/2500"</f>
        <v>12/31/2500</v>
      </c>
      <c r="P1298">
        <v>1</v>
      </c>
      <c r="Q1298">
        <v>1</v>
      </c>
      <c r="S1298">
        <v>0</v>
      </c>
      <c r="T1298">
        <v>1</v>
      </c>
      <c r="U1298">
        <v>0</v>
      </c>
      <c r="V1298" t="str">
        <f>"Trad IRN"</f>
        <v>Trad IRN</v>
      </c>
      <c r="W1298">
        <v>100</v>
      </c>
      <c r="X1298" t="s">
        <v>47</v>
      </c>
      <c r="Z1298" t="s">
        <v>47</v>
      </c>
      <c r="AB1298" t="str">
        <f>"05"</f>
        <v>05</v>
      </c>
      <c r="AC1298" t="s">
        <v>48</v>
      </c>
      <c r="AD1298" t="s">
        <v>49</v>
      </c>
      <c r="AE1298" t="s">
        <v>50</v>
      </c>
      <c r="AF1298">
        <v>0</v>
      </c>
      <c r="AG1298" t="s">
        <v>56</v>
      </c>
      <c r="AH1298" t="str">
        <f>"Trad IRN"</f>
        <v>Trad IRN</v>
      </c>
      <c r="AI1298" t="str">
        <f>"Bldg IRN"</f>
        <v>Bldg IRN</v>
      </c>
      <c r="AJ1298" t="s">
        <v>48</v>
      </c>
      <c r="AK1298" t="s">
        <v>48</v>
      </c>
      <c r="AL1298" t="s">
        <v>53</v>
      </c>
      <c r="AM1298">
        <v>1113.0999999999999</v>
      </c>
      <c r="AN1298">
        <v>1113.0999999999999</v>
      </c>
      <c r="AO1298">
        <v>15</v>
      </c>
    </row>
    <row r="1299" spans="1:41" x14ac:dyDescent="0.3">
      <c r="A1299" t="str">
        <f>"Trad IRN"</f>
        <v>Trad IRN</v>
      </c>
      <c r="B1299" t="str">
        <f>"Bldg IRN"</f>
        <v>Bldg IRN</v>
      </c>
      <c r="C1299" t="s">
        <v>41</v>
      </c>
      <c r="D1299" t="s">
        <v>3</v>
      </c>
      <c r="E1299" t="s">
        <v>80</v>
      </c>
      <c r="F1299" t="s">
        <v>81</v>
      </c>
      <c r="G1299" t="s">
        <v>82</v>
      </c>
      <c r="H1299" t="s">
        <v>83</v>
      </c>
      <c r="I1299" t="str">
        <f>"Trad IRN"</f>
        <v>Trad IRN</v>
      </c>
      <c r="J1299" t="s">
        <v>43</v>
      </c>
      <c r="K1299" t="s">
        <v>44</v>
      </c>
      <c r="L1299" t="s">
        <v>45</v>
      </c>
      <c r="M1299" t="s">
        <v>46</v>
      </c>
      <c r="N1299" t="str">
        <f>"08/18/2022"</f>
        <v>08/18/2022</v>
      </c>
      <c r="O1299" t="str">
        <f>"12/31/2500"</f>
        <v>12/31/2500</v>
      </c>
      <c r="P1299">
        <v>1</v>
      </c>
      <c r="Q1299">
        <v>1</v>
      </c>
      <c r="R1299">
        <v>1</v>
      </c>
      <c r="S1299">
        <v>0</v>
      </c>
      <c r="T1299">
        <v>1</v>
      </c>
      <c r="U1299">
        <v>0</v>
      </c>
      <c r="V1299" t="str">
        <f>"Trad IRN"</f>
        <v>Trad IRN</v>
      </c>
      <c r="W1299">
        <v>100</v>
      </c>
      <c r="X1299" t="s">
        <v>47</v>
      </c>
      <c r="Z1299" t="s">
        <v>47</v>
      </c>
      <c r="AB1299" t="str">
        <f>"04"</f>
        <v>04</v>
      </c>
      <c r="AC1299" t="str">
        <f>"15"</f>
        <v>15</v>
      </c>
      <c r="AD1299" t="str">
        <f>"2"</f>
        <v>2</v>
      </c>
      <c r="AE1299" t="s">
        <v>55</v>
      </c>
      <c r="AF1299">
        <v>0</v>
      </c>
      <c r="AG1299" t="s">
        <v>56</v>
      </c>
      <c r="AH1299" t="str">
        <f>"Trad IRN"</f>
        <v>Trad IRN</v>
      </c>
      <c r="AI1299" t="str">
        <f>"Bldg IRN"</f>
        <v>Bldg IRN</v>
      </c>
      <c r="AJ1299" t="s">
        <v>48</v>
      </c>
      <c r="AK1299" t="s">
        <v>48</v>
      </c>
      <c r="AL1299" t="s">
        <v>53</v>
      </c>
      <c r="AM1299">
        <v>1113.0999999999999</v>
      </c>
      <c r="AN1299">
        <v>1113.0999999999999</v>
      </c>
      <c r="AO1299">
        <v>15</v>
      </c>
    </row>
    <row r="1300" spans="1:41" x14ac:dyDescent="0.3">
      <c r="A1300" t="str">
        <f>"Trad IRN"</f>
        <v>Trad IRN</v>
      </c>
      <c r="B1300" t="str">
        <f>"Bldg IRN"</f>
        <v>Bldg IRN</v>
      </c>
      <c r="C1300" t="s">
        <v>41</v>
      </c>
      <c r="D1300" t="s">
        <v>3</v>
      </c>
      <c r="E1300" t="s">
        <v>80</v>
      </c>
      <c r="F1300" t="s">
        <v>81</v>
      </c>
      <c r="G1300" t="s">
        <v>82</v>
      </c>
      <c r="H1300" t="s">
        <v>83</v>
      </c>
      <c r="I1300" t="str">
        <f>"Trad IRN"</f>
        <v>Trad IRN</v>
      </c>
      <c r="J1300" t="s">
        <v>43</v>
      </c>
      <c r="K1300" t="s">
        <v>44</v>
      </c>
      <c r="L1300" t="s">
        <v>45</v>
      </c>
      <c r="M1300" t="s">
        <v>46</v>
      </c>
      <c r="N1300" t="str">
        <f>"10/07/2022"</f>
        <v>10/07/2022</v>
      </c>
      <c r="O1300" t="str">
        <f>"12/31/2500"</f>
        <v>12/31/2500</v>
      </c>
      <c r="P1300">
        <v>0.81543399999999999</v>
      </c>
      <c r="Q1300">
        <v>0.81543399999999999</v>
      </c>
      <c r="S1300">
        <v>0</v>
      </c>
      <c r="T1300">
        <v>0.81543399999999999</v>
      </c>
      <c r="U1300">
        <v>0</v>
      </c>
      <c r="V1300" t="str">
        <f>"Trad IRN"</f>
        <v>Trad IRN</v>
      </c>
      <c r="W1300">
        <v>100</v>
      </c>
      <c r="X1300" t="s">
        <v>47</v>
      </c>
      <c r="Z1300" t="s">
        <v>47</v>
      </c>
      <c r="AB1300" t="str">
        <f>"01"</f>
        <v>01</v>
      </c>
      <c r="AC1300" t="s">
        <v>48</v>
      </c>
      <c r="AD1300" t="s">
        <v>49</v>
      </c>
      <c r="AE1300" t="s">
        <v>55</v>
      </c>
      <c r="AF1300">
        <v>0</v>
      </c>
      <c r="AG1300" t="s">
        <v>56</v>
      </c>
      <c r="AH1300" t="str">
        <f>"Trad IRN"</f>
        <v>Trad IRN</v>
      </c>
      <c r="AI1300" t="str">
        <f>"Bldg IRN"</f>
        <v>Bldg IRN</v>
      </c>
      <c r="AJ1300" t="s">
        <v>48</v>
      </c>
      <c r="AK1300" t="s">
        <v>48</v>
      </c>
      <c r="AL1300" t="s">
        <v>53</v>
      </c>
      <c r="AM1300">
        <v>907.66</v>
      </c>
      <c r="AN1300">
        <v>1113.0999999999999</v>
      </c>
      <c r="AO1300">
        <v>15</v>
      </c>
    </row>
    <row r="1301" spans="1:41" x14ac:dyDescent="0.3">
      <c r="A1301" t="str">
        <f>"Trad IRN"</f>
        <v>Trad IRN</v>
      </c>
      <c r="B1301" t="str">
        <f>"Bldg IRN"</f>
        <v>Bldg IRN</v>
      </c>
      <c r="C1301" t="s">
        <v>41</v>
      </c>
      <c r="D1301" t="s">
        <v>3</v>
      </c>
      <c r="E1301" t="s">
        <v>80</v>
      </c>
      <c r="F1301" t="s">
        <v>81</v>
      </c>
      <c r="G1301" t="s">
        <v>82</v>
      </c>
      <c r="H1301" t="s">
        <v>83</v>
      </c>
      <c r="I1301" t="str">
        <f>"Trad IRN"</f>
        <v>Trad IRN</v>
      </c>
      <c r="J1301" t="s">
        <v>43</v>
      </c>
      <c r="K1301" t="s">
        <v>44</v>
      </c>
      <c r="L1301" t="s">
        <v>45</v>
      </c>
      <c r="M1301" t="s">
        <v>46</v>
      </c>
      <c r="N1301" t="str">
        <f>"08/18/2022"</f>
        <v>08/18/2022</v>
      </c>
      <c r="O1301" t="str">
        <f>"12/31/2500"</f>
        <v>12/31/2500</v>
      </c>
      <c r="P1301">
        <v>1</v>
      </c>
      <c r="Q1301">
        <v>1</v>
      </c>
      <c r="S1301">
        <v>0</v>
      </c>
      <c r="T1301">
        <v>1</v>
      </c>
      <c r="U1301">
        <v>0</v>
      </c>
      <c r="V1301" t="str">
        <f>"Trad IRN"</f>
        <v>Trad IRN</v>
      </c>
      <c r="W1301">
        <v>100</v>
      </c>
      <c r="X1301" t="s">
        <v>47</v>
      </c>
      <c r="Z1301" t="s">
        <v>47</v>
      </c>
      <c r="AB1301" t="str">
        <f>"05"</f>
        <v>05</v>
      </c>
      <c r="AC1301" t="s">
        <v>48</v>
      </c>
      <c r="AD1301" t="s">
        <v>49</v>
      </c>
      <c r="AE1301" t="s">
        <v>55</v>
      </c>
      <c r="AF1301">
        <v>0</v>
      </c>
      <c r="AG1301" t="s">
        <v>56</v>
      </c>
      <c r="AH1301" t="str">
        <f>"Trad IRN"</f>
        <v>Trad IRN</v>
      </c>
      <c r="AI1301" t="str">
        <f>"Bldg IRN"</f>
        <v>Bldg IRN</v>
      </c>
      <c r="AJ1301" t="s">
        <v>48</v>
      </c>
      <c r="AK1301" t="s">
        <v>48</v>
      </c>
      <c r="AL1301" t="s">
        <v>53</v>
      </c>
      <c r="AM1301">
        <v>1113.0999999999999</v>
      </c>
      <c r="AN1301">
        <v>1113.0999999999999</v>
      </c>
      <c r="AO1301">
        <v>15</v>
      </c>
    </row>
    <row r="1302" spans="1:41" x14ac:dyDescent="0.3">
      <c r="A1302" t="str">
        <f>"Trad IRN"</f>
        <v>Trad IRN</v>
      </c>
      <c r="B1302" t="str">
        <f>"Bldg IRN"</f>
        <v>Bldg IRN</v>
      </c>
      <c r="C1302" t="s">
        <v>41</v>
      </c>
      <c r="D1302" t="s">
        <v>3</v>
      </c>
      <c r="E1302" t="s">
        <v>80</v>
      </c>
      <c r="F1302" t="s">
        <v>81</v>
      </c>
      <c r="G1302" t="s">
        <v>82</v>
      </c>
      <c r="H1302" t="s">
        <v>83</v>
      </c>
      <c r="I1302" t="str">
        <f>"Trad IRN"</f>
        <v>Trad IRN</v>
      </c>
      <c r="J1302" t="s">
        <v>43</v>
      </c>
      <c r="K1302" t="s">
        <v>44</v>
      </c>
      <c r="L1302" t="s">
        <v>45</v>
      </c>
      <c r="M1302" t="s">
        <v>46</v>
      </c>
      <c r="N1302" t="str">
        <f>"08/18/2022"</f>
        <v>08/18/2022</v>
      </c>
      <c r="O1302" t="str">
        <f>"10/18/2022"</f>
        <v>10/18/2022</v>
      </c>
      <c r="P1302">
        <v>0.224939</v>
      </c>
      <c r="Q1302">
        <v>0.224939</v>
      </c>
      <c r="R1302">
        <v>0.224939</v>
      </c>
      <c r="S1302">
        <v>0</v>
      </c>
      <c r="T1302">
        <v>0.224939</v>
      </c>
      <c r="U1302">
        <v>0</v>
      </c>
      <c r="V1302" t="str">
        <f>"Trad IRN"</f>
        <v>Trad IRN</v>
      </c>
      <c r="W1302">
        <v>100</v>
      </c>
      <c r="X1302" t="s">
        <v>47</v>
      </c>
      <c r="Z1302" t="s">
        <v>47</v>
      </c>
      <c r="AB1302" t="str">
        <f>"03"</f>
        <v>03</v>
      </c>
      <c r="AC1302" t="str">
        <f>"10"</f>
        <v>10</v>
      </c>
      <c r="AD1302" t="str">
        <f>"2"</f>
        <v>2</v>
      </c>
      <c r="AE1302" t="s">
        <v>50</v>
      </c>
      <c r="AF1302">
        <v>0</v>
      </c>
      <c r="AG1302" t="s">
        <v>56</v>
      </c>
      <c r="AH1302" t="str">
        <f>"Trad IRN"</f>
        <v>Trad IRN</v>
      </c>
      <c r="AI1302" t="str">
        <f>"Bldg IRN"</f>
        <v>Bldg IRN</v>
      </c>
      <c r="AJ1302" t="s">
        <v>48</v>
      </c>
      <c r="AK1302" t="s">
        <v>48</v>
      </c>
      <c r="AL1302" t="s">
        <v>53</v>
      </c>
      <c r="AM1302">
        <v>250.38</v>
      </c>
      <c r="AN1302">
        <v>1113.0999999999999</v>
      </c>
      <c r="AO1302">
        <v>15</v>
      </c>
    </row>
    <row r="1303" spans="1:41" x14ac:dyDescent="0.3">
      <c r="A1303" t="str">
        <f>"Trad IRN"</f>
        <v>Trad IRN</v>
      </c>
      <c r="B1303" t="str">
        <f>"Bldg IRN"</f>
        <v>Bldg IRN</v>
      </c>
      <c r="C1303" t="s">
        <v>41</v>
      </c>
      <c r="D1303" t="s">
        <v>3</v>
      </c>
      <c r="E1303" t="s">
        <v>80</v>
      </c>
      <c r="F1303" t="s">
        <v>81</v>
      </c>
      <c r="G1303" t="s">
        <v>82</v>
      </c>
      <c r="H1303" t="s">
        <v>83</v>
      </c>
      <c r="I1303" t="str">
        <f>"Trad IRN"</f>
        <v>Trad IRN</v>
      </c>
      <c r="J1303" t="s">
        <v>43</v>
      </c>
      <c r="K1303" t="s">
        <v>44</v>
      </c>
      <c r="L1303" t="s">
        <v>45</v>
      </c>
      <c r="M1303" t="s">
        <v>46</v>
      </c>
      <c r="N1303" t="str">
        <f>"10/19/2022"</f>
        <v>10/19/2022</v>
      </c>
      <c r="O1303" t="str">
        <f t="shared" ref="O1303:O1314" si="126">"12/31/2500"</f>
        <v>12/31/2500</v>
      </c>
      <c r="P1303">
        <v>0.775061</v>
      </c>
      <c r="Q1303">
        <v>0.775061</v>
      </c>
      <c r="R1303">
        <v>0.775061</v>
      </c>
      <c r="S1303">
        <v>0</v>
      </c>
      <c r="T1303">
        <v>0.775061</v>
      </c>
      <c r="U1303">
        <v>0</v>
      </c>
      <c r="V1303" t="str">
        <f>"Trad IRN"</f>
        <v>Trad IRN</v>
      </c>
      <c r="W1303">
        <v>100</v>
      </c>
      <c r="X1303" t="s">
        <v>47</v>
      </c>
      <c r="Z1303" t="s">
        <v>47</v>
      </c>
      <c r="AB1303" t="str">
        <f>"03"</f>
        <v>03</v>
      </c>
      <c r="AC1303" t="str">
        <f>"10"</f>
        <v>10</v>
      </c>
      <c r="AD1303" t="str">
        <f>"2"</f>
        <v>2</v>
      </c>
      <c r="AE1303" t="s">
        <v>55</v>
      </c>
      <c r="AF1303">
        <v>0</v>
      </c>
      <c r="AG1303" t="s">
        <v>56</v>
      </c>
      <c r="AH1303" t="str">
        <f>"Trad IRN"</f>
        <v>Trad IRN</v>
      </c>
      <c r="AI1303" t="str">
        <f>"Bldg IRN"</f>
        <v>Bldg IRN</v>
      </c>
      <c r="AJ1303" t="s">
        <v>48</v>
      </c>
      <c r="AK1303" t="s">
        <v>48</v>
      </c>
      <c r="AL1303" t="s">
        <v>53</v>
      </c>
      <c r="AM1303">
        <v>862.72</v>
      </c>
      <c r="AN1303">
        <v>1113.0999999999999</v>
      </c>
      <c r="AO1303">
        <v>15</v>
      </c>
    </row>
    <row r="1304" spans="1:41" x14ac:dyDescent="0.3">
      <c r="A1304" t="str">
        <f>"Trad IRN"</f>
        <v>Trad IRN</v>
      </c>
      <c r="B1304" t="str">
        <f>"Bldg IRN"</f>
        <v>Bldg IRN</v>
      </c>
      <c r="C1304" t="s">
        <v>41</v>
      </c>
      <c r="D1304" t="s">
        <v>3</v>
      </c>
      <c r="E1304" t="s">
        <v>80</v>
      </c>
      <c r="F1304" t="s">
        <v>81</v>
      </c>
      <c r="G1304" t="s">
        <v>82</v>
      </c>
      <c r="H1304" t="s">
        <v>83</v>
      </c>
      <c r="I1304" t="str">
        <f>"Trad IRN"</f>
        <v>Trad IRN</v>
      </c>
      <c r="J1304" t="s">
        <v>43</v>
      </c>
      <c r="K1304" t="s">
        <v>44</v>
      </c>
      <c r="L1304" t="s">
        <v>45</v>
      </c>
      <c r="M1304" t="s">
        <v>46</v>
      </c>
      <c r="N1304" t="str">
        <f t="shared" ref="N1304:N1313" si="127">"08/18/2022"</f>
        <v>08/18/2022</v>
      </c>
      <c r="O1304" t="str">
        <f t="shared" si="126"/>
        <v>12/31/2500</v>
      </c>
      <c r="P1304">
        <v>1</v>
      </c>
      <c r="Q1304">
        <v>1</v>
      </c>
      <c r="R1304">
        <v>1</v>
      </c>
      <c r="S1304">
        <v>0</v>
      </c>
      <c r="T1304">
        <v>1</v>
      </c>
      <c r="U1304">
        <v>0</v>
      </c>
      <c r="V1304" t="s">
        <v>84</v>
      </c>
      <c r="W1304">
        <v>100</v>
      </c>
      <c r="X1304" t="s">
        <v>47</v>
      </c>
      <c r="Z1304" t="s">
        <v>47</v>
      </c>
      <c r="AB1304" t="str">
        <f>"03"</f>
        <v>03</v>
      </c>
      <c r="AC1304" t="str">
        <f>"10"</f>
        <v>10</v>
      </c>
      <c r="AD1304" t="str">
        <f>"2"</f>
        <v>2</v>
      </c>
      <c r="AE1304" t="s">
        <v>55</v>
      </c>
      <c r="AF1304">
        <v>0</v>
      </c>
      <c r="AG1304" t="s">
        <v>56</v>
      </c>
      <c r="AH1304" t="str">
        <f>"Trad IRN"</f>
        <v>Trad IRN</v>
      </c>
      <c r="AI1304" t="str">
        <f>"Bldg IRN"</f>
        <v>Bldg IRN</v>
      </c>
      <c r="AJ1304" t="s">
        <v>48</v>
      </c>
      <c r="AK1304" t="s">
        <v>48</v>
      </c>
      <c r="AL1304" t="s">
        <v>53</v>
      </c>
      <c r="AM1304">
        <v>1113.0999999999999</v>
      </c>
      <c r="AN1304">
        <v>1113.0999999999999</v>
      </c>
      <c r="AO1304">
        <v>15</v>
      </c>
    </row>
    <row r="1305" spans="1:41" x14ac:dyDescent="0.3">
      <c r="A1305" t="str">
        <f>"Trad IRN"</f>
        <v>Trad IRN</v>
      </c>
      <c r="B1305" t="str">
        <f>"Bldg IRN"</f>
        <v>Bldg IRN</v>
      </c>
      <c r="C1305" t="s">
        <v>41</v>
      </c>
      <c r="D1305" t="s">
        <v>3</v>
      </c>
      <c r="E1305" t="s">
        <v>80</v>
      </c>
      <c r="F1305" t="s">
        <v>81</v>
      </c>
      <c r="G1305" t="s">
        <v>82</v>
      </c>
      <c r="H1305" t="s">
        <v>83</v>
      </c>
      <c r="I1305" t="str">
        <f>"Trad IRN"</f>
        <v>Trad IRN</v>
      </c>
      <c r="J1305" t="s">
        <v>43</v>
      </c>
      <c r="K1305" t="s">
        <v>44</v>
      </c>
      <c r="L1305" t="s">
        <v>45</v>
      </c>
      <c r="M1305" t="s">
        <v>46</v>
      </c>
      <c r="N1305" t="str">
        <f t="shared" si="127"/>
        <v>08/18/2022</v>
      </c>
      <c r="O1305" t="str">
        <f t="shared" si="126"/>
        <v>12/31/2500</v>
      </c>
      <c r="P1305">
        <v>1</v>
      </c>
      <c r="Q1305">
        <v>1</v>
      </c>
      <c r="S1305">
        <v>1</v>
      </c>
      <c r="T1305">
        <v>1</v>
      </c>
      <c r="U1305">
        <v>0</v>
      </c>
      <c r="V1305" t="str">
        <f>"Trad IRN"</f>
        <v>Trad IRN</v>
      </c>
      <c r="W1305">
        <v>100</v>
      </c>
      <c r="X1305" t="s">
        <v>47</v>
      </c>
      <c r="Z1305" t="s">
        <v>47</v>
      </c>
      <c r="AB1305" t="str">
        <f>"04"</f>
        <v>04</v>
      </c>
      <c r="AC1305" t="s">
        <v>48</v>
      </c>
      <c r="AD1305" t="s">
        <v>49</v>
      </c>
      <c r="AE1305" t="s">
        <v>50</v>
      </c>
      <c r="AF1305">
        <v>0</v>
      </c>
      <c r="AG1305" t="s">
        <v>56</v>
      </c>
      <c r="AH1305" t="str">
        <f>"Trad IRN"</f>
        <v>Trad IRN</v>
      </c>
      <c r="AI1305" t="str">
        <f>"Bldg IRN"</f>
        <v>Bldg IRN</v>
      </c>
      <c r="AJ1305" t="s">
        <v>48</v>
      </c>
      <c r="AK1305" t="s">
        <v>48</v>
      </c>
      <c r="AL1305" t="s">
        <v>53</v>
      </c>
      <c r="AM1305">
        <v>1113.0999999999999</v>
      </c>
      <c r="AN1305">
        <v>1113.0999999999999</v>
      </c>
      <c r="AO1305">
        <v>15</v>
      </c>
    </row>
    <row r="1306" spans="1:41" x14ac:dyDescent="0.3">
      <c r="A1306" t="str">
        <f>"Trad IRN"</f>
        <v>Trad IRN</v>
      </c>
      <c r="B1306" t="str">
        <f>"Bldg IRN"</f>
        <v>Bldg IRN</v>
      </c>
      <c r="C1306" t="s">
        <v>41</v>
      </c>
      <c r="D1306" t="s">
        <v>3</v>
      </c>
      <c r="E1306" t="s">
        <v>80</v>
      </c>
      <c r="F1306" t="s">
        <v>81</v>
      </c>
      <c r="G1306" t="s">
        <v>82</v>
      </c>
      <c r="H1306" t="s">
        <v>83</v>
      </c>
      <c r="I1306" t="str">
        <f>"Trad IRN"</f>
        <v>Trad IRN</v>
      </c>
      <c r="J1306" t="s">
        <v>43</v>
      </c>
      <c r="K1306" t="s">
        <v>44</v>
      </c>
      <c r="L1306" t="s">
        <v>45</v>
      </c>
      <c r="M1306" t="s">
        <v>46</v>
      </c>
      <c r="N1306" t="str">
        <f t="shared" si="127"/>
        <v>08/18/2022</v>
      </c>
      <c r="O1306" t="str">
        <f t="shared" si="126"/>
        <v>12/31/2500</v>
      </c>
      <c r="P1306">
        <v>1</v>
      </c>
      <c r="Q1306">
        <v>1</v>
      </c>
      <c r="S1306">
        <v>0</v>
      </c>
      <c r="T1306">
        <v>1</v>
      </c>
      <c r="U1306">
        <v>0</v>
      </c>
      <c r="V1306" t="str">
        <f>"Trad IRN"</f>
        <v>Trad IRN</v>
      </c>
      <c r="W1306">
        <v>100</v>
      </c>
      <c r="X1306" t="s">
        <v>47</v>
      </c>
      <c r="Z1306" t="s">
        <v>47</v>
      </c>
      <c r="AB1306" t="s">
        <v>57</v>
      </c>
      <c r="AC1306" t="s">
        <v>48</v>
      </c>
      <c r="AD1306" t="s">
        <v>49</v>
      </c>
      <c r="AE1306" t="s">
        <v>55</v>
      </c>
      <c r="AF1306">
        <v>0</v>
      </c>
      <c r="AG1306" t="s">
        <v>56</v>
      </c>
      <c r="AH1306" t="str">
        <f>"Trad IRN"</f>
        <v>Trad IRN</v>
      </c>
      <c r="AI1306" t="str">
        <f>"Bldg IRN"</f>
        <v>Bldg IRN</v>
      </c>
      <c r="AJ1306" t="s">
        <v>48</v>
      </c>
      <c r="AK1306" t="s">
        <v>48</v>
      </c>
      <c r="AL1306" t="s">
        <v>53</v>
      </c>
      <c r="AM1306">
        <v>1113.0999999999999</v>
      </c>
      <c r="AN1306">
        <v>1113.0999999999999</v>
      </c>
      <c r="AO1306">
        <v>15</v>
      </c>
    </row>
    <row r="1307" spans="1:41" x14ac:dyDescent="0.3">
      <c r="A1307" t="str">
        <f>"Trad IRN"</f>
        <v>Trad IRN</v>
      </c>
      <c r="B1307" t="str">
        <f>"Bldg IRN"</f>
        <v>Bldg IRN</v>
      </c>
      <c r="C1307" t="s">
        <v>41</v>
      </c>
      <c r="D1307" t="s">
        <v>3</v>
      </c>
      <c r="E1307" t="s">
        <v>80</v>
      </c>
      <c r="F1307" t="s">
        <v>81</v>
      </c>
      <c r="G1307" t="s">
        <v>82</v>
      </c>
      <c r="H1307" t="s">
        <v>83</v>
      </c>
      <c r="I1307" t="str">
        <f>"Trad IRN"</f>
        <v>Trad IRN</v>
      </c>
      <c r="J1307" t="s">
        <v>43</v>
      </c>
      <c r="K1307" t="s">
        <v>44</v>
      </c>
      <c r="L1307" t="s">
        <v>45</v>
      </c>
      <c r="M1307" t="s">
        <v>46</v>
      </c>
      <c r="N1307" t="str">
        <f t="shared" si="127"/>
        <v>08/18/2022</v>
      </c>
      <c r="O1307" t="str">
        <f t="shared" si="126"/>
        <v>12/31/2500</v>
      </c>
      <c r="P1307">
        <v>1</v>
      </c>
      <c r="Q1307">
        <v>1</v>
      </c>
      <c r="S1307">
        <v>0</v>
      </c>
      <c r="T1307">
        <v>1</v>
      </c>
      <c r="U1307">
        <v>0</v>
      </c>
      <c r="V1307" t="str">
        <f>"Trad IRN"</f>
        <v>Trad IRN</v>
      </c>
      <c r="W1307">
        <v>100</v>
      </c>
      <c r="X1307" t="s">
        <v>47</v>
      </c>
      <c r="Z1307" t="s">
        <v>47</v>
      </c>
      <c r="AB1307" t="s">
        <v>57</v>
      </c>
      <c r="AC1307" t="s">
        <v>48</v>
      </c>
      <c r="AD1307" t="s">
        <v>49</v>
      </c>
      <c r="AE1307" t="s">
        <v>55</v>
      </c>
      <c r="AF1307">
        <v>0</v>
      </c>
      <c r="AG1307" t="s">
        <v>56</v>
      </c>
      <c r="AH1307" t="str">
        <f>"Trad IRN"</f>
        <v>Trad IRN</v>
      </c>
      <c r="AI1307" t="str">
        <f>"Bldg IRN"</f>
        <v>Bldg IRN</v>
      </c>
      <c r="AJ1307" t="s">
        <v>48</v>
      </c>
      <c r="AK1307" t="s">
        <v>48</v>
      </c>
      <c r="AL1307" t="s">
        <v>53</v>
      </c>
      <c r="AM1307">
        <v>1113.0999999999999</v>
      </c>
      <c r="AN1307">
        <v>1113.0999999999999</v>
      </c>
      <c r="AO1307">
        <v>15</v>
      </c>
    </row>
    <row r="1308" spans="1:41" x14ac:dyDescent="0.3">
      <c r="A1308" t="str">
        <f>"Trad IRN"</f>
        <v>Trad IRN</v>
      </c>
      <c r="B1308" t="str">
        <f>"Bldg IRN"</f>
        <v>Bldg IRN</v>
      </c>
      <c r="C1308" t="s">
        <v>41</v>
      </c>
      <c r="D1308" t="s">
        <v>3</v>
      </c>
      <c r="E1308" t="s">
        <v>80</v>
      </c>
      <c r="F1308" t="s">
        <v>81</v>
      </c>
      <c r="G1308" t="s">
        <v>82</v>
      </c>
      <c r="H1308" t="s">
        <v>83</v>
      </c>
      <c r="I1308" t="str">
        <f>"Trad IRN"</f>
        <v>Trad IRN</v>
      </c>
      <c r="J1308" t="s">
        <v>43</v>
      </c>
      <c r="K1308" t="s">
        <v>44</v>
      </c>
      <c r="L1308" t="s">
        <v>45</v>
      </c>
      <c r="M1308" t="s">
        <v>46</v>
      </c>
      <c r="N1308" t="str">
        <f t="shared" si="127"/>
        <v>08/18/2022</v>
      </c>
      <c r="O1308" t="str">
        <f t="shared" si="126"/>
        <v>12/31/2500</v>
      </c>
      <c r="P1308">
        <v>1</v>
      </c>
      <c r="Q1308">
        <v>1</v>
      </c>
      <c r="S1308">
        <v>0</v>
      </c>
      <c r="T1308">
        <v>1</v>
      </c>
      <c r="U1308">
        <v>0</v>
      </c>
      <c r="V1308" t="str">
        <f>"Trad IRN"</f>
        <v>Trad IRN</v>
      </c>
      <c r="W1308">
        <v>100</v>
      </c>
      <c r="X1308" t="s">
        <v>47</v>
      </c>
      <c r="Z1308" t="s">
        <v>47</v>
      </c>
      <c r="AB1308" t="str">
        <f>"05"</f>
        <v>05</v>
      </c>
      <c r="AC1308" t="s">
        <v>48</v>
      </c>
      <c r="AD1308" t="s">
        <v>49</v>
      </c>
      <c r="AE1308" t="s">
        <v>50</v>
      </c>
      <c r="AF1308">
        <v>0</v>
      </c>
      <c r="AG1308" t="s">
        <v>56</v>
      </c>
      <c r="AH1308" t="str">
        <f>"Trad IRN"</f>
        <v>Trad IRN</v>
      </c>
      <c r="AI1308" t="str">
        <f>"Bldg IRN"</f>
        <v>Bldg IRN</v>
      </c>
      <c r="AJ1308" t="s">
        <v>48</v>
      </c>
      <c r="AK1308" t="s">
        <v>48</v>
      </c>
      <c r="AL1308" t="s">
        <v>53</v>
      </c>
      <c r="AM1308">
        <v>1113.0999999999999</v>
      </c>
      <c r="AN1308">
        <v>1113.0999999999999</v>
      </c>
      <c r="AO1308">
        <v>15</v>
      </c>
    </row>
    <row r="1309" spans="1:41" x14ac:dyDescent="0.3">
      <c r="A1309" t="str">
        <f>"Trad IRN"</f>
        <v>Trad IRN</v>
      </c>
      <c r="B1309" t="str">
        <f>"Bldg IRN"</f>
        <v>Bldg IRN</v>
      </c>
      <c r="C1309" t="s">
        <v>41</v>
      </c>
      <c r="D1309" t="s">
        <v>3</v>
      </c>
      <c r="E1309" t="s">
        <v>80</v>
      </c>
      <c r="F1309" t="s">
        <v>81</v>
      </c>
      <c r="G1309" t="s">
        <v>82</v>
      </c>
      <c r="H1309" t="s">
        <v>83</v>
      </c>
      <c r="I1309" t="str">
        <f>"Trad IRN"</f>
        <v>Trad IRN</v>
      </c>
      <c r="J1309" t="s">
        <v>43</v>
      </c>
      <c r="K1309" t="s">
        <v>44</v>
      </c>
      <c r="L1309" t="s">
        <v>45</v>
      </c>
      <c r="M1309" t="s">
        <v>46</v>
      </c>
      <c r="N1309" t="str">
        <f t="shared" si="127"/>
        <v>08/18/2022</v>
      </c>
      <c r="O1309" t="str">
        <f t="shared" si="126"/>
        <v>12/31/2500</v>
      </c>
      <c r="P1309">
        <v>1</v>
      </c>
      <c r="Q1309">
        <v>1</v>
      </c>
      <c r="R1309">
        <v>1</v>
      </c>
      <c r="S1309">
        <v>0</v>
      </c>
      <c r="T1309">
        <v>1</v>
      </c>
      <c r="U1309">
        <v>0</v>
      </c>
      <c r="V1309" t="str">
        <f>"Trad IRN"</f>
        <v>Trad IRN</v>
      </c>
      <c r="W1309">
        <v>100</v>
      </c>
      <c r="X1309" t="s">
        <v>47</v>
      </c>
      <c r="Z1309" t="s">
        <v>47</v>
      </c>
      <c r="AB1309" t="str">
        <f>"05"</f>
        <v>05</v>
      </c>
      <c r="AC1309" t="str">
        <f>"09"</f>
        <v>09</v>
      </c>
      <c r="AD1309" t="str">
        <f>"2"</f>
        <v>2</v>
      </c>
      <c r="AE1309" t="s">
        <v>55</v>
      </c>
      <c r="AF1309">
        <v>0</v>
      </c>
      <c r="AG1309" t="s">
        <v>56</v>
      </c>
      <c r="AH1309" t="str">
        <f>"Trad IRN"</f>
        <v>Trad IRN</v>
      </c>
      <c r="AI1309" t="str">
        <f>"Bldg IRN"</f>
        <v>Bldg IRN</v>
      </c>
      <c r="AJ1309" t="s">
        <v>48</v>
      </c>
      <c r="AK1309" t="s">
        <v>48</v>
      </c>
      <c r="AL1309" t="s">
        <v>53</v>
      </c>
      <c r="AM1309">
        <v>1113.0999999999999</v>
      </c>
      <c r="AN1309">
        <v>1113.0999999999999</v>
      </c>
      <c r="AO1309">
        <v>15</v>
      </c>
    </row>
    <row r="1310" spans="1:41" x14ac:dyDescent="0.3">
      <c r="A1310" t="str">
        <f>"Trad IRN"</f>
        <v>Trad IRN</v>
      </c>
      <c r="B1310" t="str">
        <f>"Bldg IRN"</f>
        <v>Bldg IRN</v>
      </c>
      <c r="C1310" t="s">
        <v>41</v>
      </c>
      <c r="D1310" t="s">
        <v>3</v>
      </c>
      <c r="E1310" t="s">
        <v>80</v>
      </c>
      <c r="F1310" t="s">
        <v>81</v>
      </c>
      <c r="G1310" t="s">
        <v>82</v>
      </c>
      <c r="H1310" t="s">
        <v>83</v>
      </c>
      <c r="I1310" t="str">
        <f>"Trad IRN"</f>
        <v>Trad IRN</v>
      </c>
      <c r="J1310" t="s">
        <v>43</v>
      </c>
      <c r="K1310" t="s">
        <v>44</v>
      </c>
      <c r="L1310" t="s">
        <v>45</v>
      </c>
      <c r="M1310" t="s">
        <v>46</v>
      </c>
      <c r="N1310" t="str">
        <f t="shared" si="127"/>
        <v>08/18/2022</v>
      </c>
      <c r="O1310" t="str">
        <f t="shared" si="126"/>
        <v>12/31/2500</v>
      </c>
      <c r="P1310">
        <v>1</v>
      </c>
      <c r="Q1310">
        <v>1</v>
      </c>
      <c r="S1310">
        <v>0</v>
      </c>
      <c r="T1310">
        <v>1</v>
      </c>
      <c r="U1310">
        <v>0</v>
      </c>
      <c r="V1310" t="str">
        <f>"Trad IRN"</f>
        <v>Trad IRN</v>
      </c>
      <c r="W1310">
        <v>100</v>
      </c>
      <c r="X1310" t="s">
        <v>47</v>
      </c>
      <c r="Z1310" t="s">
        <v>47</v>
      </c>
      <c r="AB1310" t="str">
        <f>"01"</f>
        <v>01</v>
      </c>
      <c r="AC1310" t="s">
        <v>48</v>
      </c>
      <c r="AD1310" t="s">
        <v>49</v>
      </c>
      <c r="AE1310" t="s">
        <v>50</v>
      </c>
      <c r="AF1310">
        <v>0</v>
      </c>
      <c r="AG1310" t="s">
        <v>56</v>
      </c>
      <c r="AH1310" t="str">
        <f>"Trad IRN"</f>
        <v>Trad IRN</v>
      </c>
      <c r="AI1310" t="str">
        <f>"Bldg IRN"</f>
        <v>Bldg IRN</v>
      </c>
      <c r="AJ1310" t="s">
        <v>48</v>
      </c>
      <c r="AK1310" t="s">
        <v>48</v>
      </c>
      <c r="AL1310" t="s">
        <v>53</v>
      </c>
      <c r="AM1310">
        <v>1113.0999999999999</v>
      </c>
      <c r="AN1310">
        <v>1113.0999999999999</v>
      </c>
      <c r="AO1310">
        <v>15</v>
      </c>
    </row>
    <row r="1311" spans="1:41" x14ac:dyDescent="0.3">
      <c r="A1311" t="str">
        <f>"Trad IRN"</f>
        <v>Trad IRN</v>
      </c>
      <c r="B1311" t="str">
        <f>"Bldg IRN"</f>
        <v>Bldg IRN</v>
      </c>
      <c r="C1311" t="s">
        <v>41</v>
      </c>
      <c r="D1311" t="s">
        <v>3</v>
      </c>
      <c r="E1311" t="s">
        <v>80</v>
      </c>
      <c r="F1311" t="s">
        <v>81</v>
      </c>
      <c r="G1311" t="s">
        <v>82</v>
      </c>
      <c r="H1311" t="s">
        <v>83</v>
      </c>
      <c r="I1311" t="str">
        <f>"Trad IRN"</f>
        <v>Trad IRN</v>
      </c>
      <c r="J1311" t="s">
        <v>43</v>
      </c>
      <c r="K1311" t="s">
        <v>44</v>
      </c>
      <c r="L1311" t="s">
        <v>45</v>
      </c>
      <c r="M1311" t="s">
        <v>46</v>
      </c>
      <c r="N1311" t="str">
        <f t="shared" si="127"/>
        <v>08/18/2022</v>
      </c>
      <c r="O1311" t="str">
        <f t="shared" si="126"/>
        <v>12/31/2500</v>
      </c>
      <c r="P1311">
        <v>1</v>
      </c>
      <c r="Q1311">
        <v>1</v>
      </c>
      <c r="S1311">
        <v>0</v>
      </c>
      <c r="T1311">
        <v>1</v>
      </c>
      <c r="U1311">
        <v>0</v>
      </c>
      <c r="V1311" t="str">
        <f>"Trad IRN"</f>
        <v>Trad IRN</v>
      </c>
      <c r="W1311">
        <v>100</v>
      </c>
      <c r="X1311" t="s">
        <v>47</v>
      </c>
      <c r="Z1311" t="s">
        <v>47</v>
      </c>
      <c r="AB1311" t="str">
        <f>"05"</f>
        <v>05</v>
      </c>
      <c r="AC1311" t="s">
        <v>48</v>
      </c>
      <c r="AD1311" t="s">
        <v>49</v>
      </c>
      <c r="AE1311" t="s">
        <v>50</v>
      </c>
      <c r="AF1311">
        <v>0</v>
      </c>
      <c r="AG1311" t="s">
        <v>56</v>
      </c>
      <c r="AH1311" t="str">
        <f>"Trad IRN"</f>
        <v>Trad IRN</v>
      </c>
      <c r="AI1311" t="str">
        <f>"Bldg IRN"</f>
        <v>Bldg IRN</v>
      </c>
      <c r="AJ1311" t="s">
        <v>48</v>
      </c>
      <c r="AK1311" t="s">
        <v>48</v>
      </c>
      <c r="AL1311" t="s">
        <v>53</v>
      </c>
      <c r="AM1311">
        <v>1113.0999999999999</v>
      </c>
      <c r="AN1311">
        <v>1113.0999999999999</v>
      </c>
      <c r="AO1311">
        <v>15</v>
      </c>
    </row>
    <row r="1312" spans="1:41" x14ac:dyDescent="0.3">
      <c r="A1312" t="str">
        <f>"Trad IRN"</f>
        <v>Trad IRN</v>
      </c>
      <c r="B1312" t="str">
        <f>"Bldg IRN"</f>
        <v>Bldg IRN</v>
      </c>
      <c r="C1312" t="s">
        <v>41</v>
      </c>
      <c r="D1312" t="s">
        <v>3</v>
      </c>
      <c r="E1312" t="s">
        <v>80</v>
      </c>
      <c r="F1312" t="s">
        <v>81</v>
      </c>
      <c r="G1312" t="s">
        <v>82</v>
      </c>
      <c r="H1312" t="s">
        <v>83</v>
      </c>
      <c r="I1312" t="str">
        <f>"Trad IRN"</f>
        <v>Trad IRN</v>
      </c>
      <c r="J1312" t="s">
        <v>43</v>
      </c>
      <c r="K1312" t="s">
        <v>44</v>
      </c>
      <c r="L1312" t="s">
        <v>45</v>
      </c>
      <c r="M1312" t="s">
        <v>46</v>
      </c>
      <c r="N1312" t="str">
        <f t="shared" si="127"/>
        <v>08/18/2022</v>
      </c>
      <c r="O1312" t="str">
        <f t="shared" si="126"/>
        <v>12/31/2500</v>
      </c>
      <c r="P1312">
        <v>1</v>
      </c>
      <c r="Q1312">
        <v>1</v>
      </c>
      <c r="R1312">
        <v>1</v>
      </c>
      <c r="S1312">
        <v>0</v>
      </c>
      <c r="T1312">
        <v>1</v>
      </c>
      <c r="U1312">
        <v>0</v>
      </c>
      <c r="V1312" t="str">
        <f>"Trad IRN"</f>
        <v>Trad IRN</v>
      </c>
      <c r="W1312">
        <v>100</v>
      </c>
      <c r="X1312" t="s">
        <v>47</v>
      </c>
      <c r="Z1312" t="s">
        <v>47</v>
      </c>
      <c r="AB1312" t="str">
        <f>"04"</f>
        <v>04</v>
      </c>
      <c r="AC1312" t="str">
        <f>"10"</f>
        <v>10</v>
      </c>
      <c r="AD1312" t="str">
        <f>"2"</f>
        <v>2</v>
      </c>
      <c r="AE1312" t="s">
        <v>50</v>
      </c>
      <c r="AF1312">
        <v>0</v>
      </c>
      <c r="AG1312" t="s">
        <v>56</v>
      </c>
      <c r="AH1312" t="str">
        <f>"Trad IRN"</f>
        <v>Trad IRN</v>
      </c>
      <c r="AI1312" t="str">
        <f>"Bldg IRN"</f>
        <v>Bldg IRN</v>
      </c>
      <c r="AJ1312" t="s">
        <v>48</v>
      </c>
      <c r="AK1312" t="s">
        <v>48</v>
      </c>
      <c r="AL1312" t="s">
        <v>53</v>
      </c>
      <c r="AM1312">
        <v>1113.0999999999999</v>
      </c>
      <c r="AN1312">
        <v>1113.0999999999999</v>
      </c>
      <c r="AO1312">
        <v>15</v>
      </c>
    </row>
    <row r="1313" spans="1:41" x14ac:dyDescent="0.3">
      <c r="A1313" t="str">
        <f>"Trad IRN"</f>
        <v>Trad IRN</v>
      </c>
      <c r="B1313" t="str">
        <f>"Bldg IRN"</f>
        <v>Bldg IRN</v>
      </c>
      <c r="C1313" t="s">
        <v>41</v>
      </c>
      <c r="D1313" t="s">
        <v>3</v>
      </c>
      <c r="E1313" t="s">
        <v>80</v>
      </c>
      <c r="F1313" t="s">
        <v>81</v>
      </c>
      <c r="G1313" t="s">
        <v>82</v>
      </c>
      <c r="H1313" t="s">
        <v>83</v>
      </c>
      <c r="I1313" t="str">
        <f>"Trad IRN"</f>
        <v>Trad IRN</v>
      </c>
      <c r="J1313" t="s">
        <v>43</v>
      </c>
      <c r="K1313" t="s">
        <v>44</v>
      </c>
      <c r="L1313" t="s">
        <v>45</v>
      </c>
      <c r="M1313" t="s">
        <v>46</v>
      </c>
      <c r="N1313" t="str">
        <f t="shared" si="127"/>
        <v>08/18/2022</v>
      </c>
      <c r="O1313" t="str">
        <f t="shared" si="126"/>
        <v>12/31/2500</v>
      </c>
      <c r="P1313">
        <v>1</v>
      </c>
      <c r="Q1313">
        <v>1</v>
      </c>
      <c r="S1313">
        <v>1</v>
      </c>
      <c r="T1313">
        <v>1</v>
      </c>
      <c r="U1313">
        <v>0</v>
      </c>
      <c r="V1313" t="str">
        <f>"Trad IRN"</f>
        <v>Trad IRN</v>
      </c>
      <c r="W1313">
        <v>100</v>
      </c>
      <c r="X1313" t="s">
        <v>47</v>
      </c>
      <c r="Z1313" t="s">
        <v>47</v>
      </c>
      <c r="AB1313" t="str">
        <f>"03"</f>
        <v>03</v>
      </c>
      <c r="AC1313" t="s">
        <v>48</v>
      </c>
      <c r="AD1313" t="s">
        <v>49</v>
      </c>
      <c r="AE1313" t="s">
        <v>50</v>
      </c>
      <c r="AF1313">
        <v>0</v>
      </c>
      <c r="AG1313" t="s">
        <v>56</v>
      </c>
      <c r="AH1313" t="str">
        <f>"Trad IRN"</f>
        <v>Trad IRN</v>
      </c>
      <c r="AI1313" t="str">
        <f>"Bldg IRN"</f>
        <v>Bldg IRN</v>
      </c>
      <c r="AJ1313" t="s">
        <v>48</v>
      </c>
      <c r="AK1313" t="s">
        <v>48</v>
      </c>
      <c r="AL1313" t="s">
        <v>53</v>
      </c>
      <c r="AM1313">
        <v>1113.0999999999999</v>
      </c>
      <c r="AN1313">
        <v>1113.0999999999999</v>
      </c>
      <c r="AO1313">
        <v>15</v>
      </c>
    </row>
    <row r="1314" spans="1:41" x14ac:dyDescent="0.3">
      <c r="A1314" t="str">
        <f>"Trad IRN"</f>
        <v>Trad IRN</v>
      </c>
      <c r="B1314" t="str">
        <f>"Bldg IRN"</f>
        <v>Bldg IRN</v>
      </c>
      <c r="C1314" t="s">
        <v>41</v>
      </c>
      <c r="D1314" t="s">
        <v>3</v>
      </c>
      <c r="E1314" t="s">
        <v>80</v>
      </c>
      <c r="F1314" t="s">
        <v>81</v>
      </c>
      <c r="G1314" t="s">
        <v>82</v>
      </c>
      <c r="H1314" t="s">
        <v>83</v>
      </c>
      <c r="I1314" t="str">
        <f>"Trad IRN"</f>
        <v>Trad IRN</v>
      </c>
      <c r="J1314" t="s">
        <v>43</v>
      </c>
      <c r="K1314" t="s">
        <v>44</v>
      </c>
      <c r="L1314" t="s">
        <v>45</v>
      </c>
      <c r="M1314" t="s">
        <v>46</v>
      </c>
      <c r="N1314" t="str">
        <f>"10/17/2022"</f>
        <v>10/17/2022</v>
      </c>
      <c r="O1314" t="str">
        <f t="shared" si="126"/>
        <v>12/31/2500</v>
      </c>
      <c r="P1314">
        <v>0.78659599999999996</v>
      </c>
      <c r="Q1314">
        <v>0.78659599999999996</v>
      </c>
      <c r="S1314">
        <v>0</v>
      </c>
      <c r="T1314">
        <v>0.78659599999999996</v>
      </c>
      <c r="U1314">
        <v>0</v>
      </c>
      <c r="V1314" t="str">
        <f>"Trad IRN"</f>
        <v>Trad IRN</v>
      </c>
      <c r="W1314">
        <v>100</v>
      </c>
      <c r="X1314" t="s">
        <v>47</v>
      </c>
      <c r="Z1314" t="s">
        <v>47</v>
      </c>
      <c r="AB1314" t="str">
        <f>"01"</f>
        <v>01</v>
      </c>
      <c r="AC1314" t="s">
        <v>48</v>
      </c>
      <c r="AD1314" t="s">
        <v>49</v>
      </c>
      <c r="AE1314" t="s">
        <v>50</v>
      </c>
      <c r="AF1314">
        <v>0</v>
      </c>
      <c r="AG1314" t="s">
        <v>56</v>
      </c>
      <c r="AH1314" t="str">
        <f>"Trad IRN"</f>
        <v>Trad IRN</v>
      </c>
      <c r="AI1314" t="str">
        <f>"Bldg IRN"</f>
        <v>Bldg IRN</v>
      </c>
      <c r="AJ1314" t="s">
        <v>48</v>
      </c>
      <c r="AK1314" t="s">
        <v>48</v>
      </c>
      <c r="AL1314" t="s">
        <v>53</v>
      </c>
      <c r="AM1314">
        <v>875.56</v>
      </c>
      <c r="AN1314">
        <v>1113.0999999999999</v>
      </c>
      <c r="AO1314">
        <v>15</v>
      </c>
    </row>
    <row r="1315" spans="1:41" x14ac:dyDescent="0.3">
      <c r="A1315" t="str">
        <f>"Trad IRN"</f>
        <v>Trad IRN</v>
      </c>
      <c r="B1315" t="str">
        <f>"Bldg IRN"</f>
        <v>Bldg IRN</v>
      </c>
      <c r="C1315" t="s">
        <v>41</v>
      </c>
      <c r="D1315" t="s">
        <v>3</v>
      </c>
      <c r="E1315" t="s">
        <v>80</v>
      </c>
      <c r="F1315" t="s">
        <v>81</v>
      </c>
      <c r="G1315" t="s">
        <v>82</v>
      </c>
      <c r="H1315" t="s">
        <v>83</v>
      </c>
      <c r="I1315" t="str">
        <f>"Trad IRN"</f>
        <v>Trad IRN</v>
      </c>
      <c r="J1315" t="s">
        <v>43</v>
      </c>
      <c r="K1315" t="s">
        <v>44</v>
      </c>
      <c r="L1315" t="s">
        <v>45</v>
      </c>
      <c r="M1315" t="s">
        <v>46</v>
      </c>
      <c r="N1315" t="str">
        <f>"08/18/2022"</f>
        <v>08/18/2022</v>
      </c>
      <c r="O1315" t="str">
        <f>"10/16/2022"</f>
        <v>10/16/2022</v>
      </c>
      <c r="P1315">
        <v>0.21340400000000001</v>
      </c>
      <c r="Q1315">
        <v>0.21340400000000001</v>
      </c>
      <c r="R1315">
        <v>0.21340400000000001</v>
      </c>
      <c r="S1315">
        <v>0</v>
      </c>
      <c r="T1315">
        <v>0.21340400000000001</v>
      </c>
      <c r="U1315">
        <v>0</v>
      </c>
      <c r="V1315" t="str">
        <f>"Trad IRN"</f>
        <v>Trad IRN</v>
      </c>
      <c r="W1315">
        <v>100</v>
      </c>
      <c r="X1315" t="s">
        <v>47</v>
      </c>
      <c r="Z1315" t="s">
        <v>47</v>
      </c>
      <c r="AB1315" t="str">
        <f>"01"</f>
        <v>01</v>
      </c>
      <c r="AC1315" t="str">
        <f>"05"</f>
        <v>05</v>
      </c>
      <c r="AD1315" t="str">
        <f>"1"</f>
        <v>1</v>
      </c>
      <c r="AE1315" t="s">
        <v>50</v>
      </c>
      <c r="AF1315">
        <v>0</v>
      </c>
      <c r="AG1315" t="s">
        <v>56</v>
      </c>
      <c r="AH1315" t="str">
        <f>"Trad IRN"</f>
        <v>Trad IRN</v>
      </c>
      <c r="AI1315" t="str">
        <f>"Bldg IRN"</f>
        <v>Bldg IRN</v>
      </c>
      <c r="AJ1315" t="s">
        <v>48</v>
      </c>
      <c r="AK1315" t="s">
        <v>48</v>
      </c>
      <c r="AL1315" t="s">
        <v>53</v>
      </c>
      <c r="AM1315">
        <v>237.54</v>
      </c>
      <c r="AN1315">
        <v>1113.0999999999999</v>
      </c>
      <c r="AO1315">
        <v>15</v>
      </c>
    </row>
    <row r="1316" spans="1:41" x14ac:dyDescent="0.3">
      <c r="A1316" t="str">
        <f>"Trad IRN"</f>
        <v>Trad IRN</v>
      </c>
      <c r="B1316" t="str">
        <f>"Bldg IRN"</f>
        <v>Bldg IRN</v>
      </c>
      <c r="C1316" t="s">
        <v>41</v>
      </c>
      <c r="D1316" t="s">
        <v>3</v>
      </c>
      <c r="E1316" t="s">
        <v>80</v>
      </c>
      <c r="F1316" t="s">
        <v>81</v>
      </c>
      <c r="G1316" t="s">
        <v>82</v>
      </c>
      <c r="H1316" t="s">
        <v>83</v>
      </c>
      <c r="I1316" t="str">
        <f>"Trad IRN"</f>
        <v>Trad IRN</v>
      </c>
      <c r="J1316" t="s">
        <v>43</v>
      </c>
      <c r="K1316" t="s">
        <v>44</v>
      </c>
      <c r="L1316" t="s">
        <v>45</v>
      </c>
      <c r="M1316" t="s">
        <v>46</v>
      </c>
      <c r="N1316" t="str">
        <f>"08/18/2022"</f>
        <v>08/18/2022</v>
      </c>
      <c r="O1316" t="str">
        <f>"12/31/2500"</f>
        <v>12/31/2500</v>
      </c>
      <c r="P1316">
        <v>1</v>
      </c>
      <c r="Q1316">
        <v>1</v>
      </c>
      <c r="R1316">
        <v>1</v>
      </c>
      <c r="S1316">
        <v>0</v>
      </c>
      <c r="T1316">
        <v>1</v>
      </c>
      <c r="U1316">
        <v>0</v>
      </c>
      <c r="V1316" t="str">
        <f>"Trad IRN"</f>
        <v>Trad IRN</v>
      </c>
      <c r="W1316">
        <v>100</v>
      </c>
      <c r="X1316" t="s">
        <v>47</v>
      </c>
      <c r="Z1316" t="s">
        <v>47</v>
      </c>
      <c r="AB1316" t="str">
        <f>"03"</f>
        <v>03</v>
      </c>
      <c r="AC1316" t="str">
        <f>"10"</f>
        <v>10</v>
      </c>
      <c r="AD1316" t="str">
        <f>"2"</f>
        <v>2</v>
      </c>
      <c r="AE1316" t="s">
        <v>50</v>
      </c>
      <c r="AF1316">
        <v>0</v>
      </c>
      <c r="AG1316" t="s">
        <v>56</v>
      </c>
      <c r="AH1316" t="str">
        <f>"Trad IRN"</f>
        <v>Trad IRN</v>
      </c>
      <c r="AI1316" t="str">
        <f>"Bldg IRN"</f>
        <v>Bldg IRN</v>
      </c>
      <c r="AJ1316" t="s">
        <v>48</v>
      </c>
      <c r="AK1316" t="s">
        <v>48</v>
      </c>
      <c r="AL1316" t="s">
        <v>53</v>
      </c>
      <c r="AM1316">
        <v>1113.0999999999999</v>
      </c>
      <c r="AN1316">
        <v>1113.0999999999999</v>
      </c>
      <c r="AO1316">
        <v>15</v>
      </c>
    </row>
    <row r="1317" spans="1:41" x14ac:dyDescent="0.3">
      <c r="A1317" t="str">
        <f>"Trad IRN"</f>
        <v>Trad IRN</v>
      </c>
      <c r="B1317" t="str">
        <f>"Bldg IRN"</f>
        <v>Bldg IRN</v>
      </c>
      <c r="C1317" t="s">
        <v>41</v>
      </c>
      <c r="D1317" t="s">
        <v>3</v>
      </c>
      <c r="E1317" t="s">
        <v>80</v>
      </c>
      <c r="F1317" t="s">
        <v>81</v>
      </c>
      <c r="G1317" t="s">
        <v>82</v>
      </c>
      <c r="H1317" t="s">
        <v>83</v>
      </c>
      <c r="I1317" t="str">
        <f>"Trad IRN"</f>
        <v>Trad IRN</v>
      </c>
      <c r="J1317" t="s">
        <v>43</v>
      </c>
      <c r="K1317" t="s">
        <v>44</v>
      </c>
      <c r="L1317" t="s">
        <v>45</v>
      </c>
      <c r="M1317" t="s">
        <v>46</v>
      </c>
      <c r="N1317" t="str">
        <f>"08/18/2022"</f>
        <v>08/18/2022</v>
      </c>
      <c r="O1317" t="str">
        <f>"12/31/2500"</f>
        <v>12/31/2500</v>
      </c>
      <c r="P1317">
        <v>1</v>
      </c>
      <c r="Q1317">
        <v>1</v>
      </c>
      <c r="S1317">
        <v>0</v>
      </c>
      <c r="T1317">
        <v>1</v>
      </c>
      <c r="U1317">
        <v>0</v>
      </c>
      <c r="V1317" t="str">
        <f>"Trad IRN"</f>
        <v>Trad IRN</v>
      </c>
      <c r="W1317">
        <v>100</v>
      </c>
      <c r="X1317" t="s">
        <v>47</v>
      </c>
      <c r="Z1317" t="s">
        <v>47</v>
      </c>
      <c r="AB1317" t="str">
        <f>"04"</f>
        <v>04</v>
      </c>
      <c r="AC1317" t="s">
        <v>48</v>
      </c>
      <c r="AD1317" t="s">
        <v>49</v>
      </c>
      <c r="AE1317" t="s">
        <v>50</v>
      </c>
      <c r="AF1317">
        <v>0</v>
      </c>
      <c r="AG1317" t="s">
        <v>56</v>
      </c>
      <c r="AH1317" t="str">
        <f>"Trad IRN"</f>
        <v>Trad IRN</v>
      </c>
      <c r="AI1317" t="str">
        <f>"Bldg IRN"</f>
        <v>Bldg IRN</v>
      </c>
      <c r="AJ1317" t="s">
        <v>48</v>
      </c>
      <c r="AK1317" t="s">
        <v>48</v>
      </c>
      <c r="AL1317" t="s">
        <v>53</v>
      </c>
      <c r="AM1317">
        <v>1113.0999999999999</v>
      </c>
      <c r="AN1317">
        <v>1113.0999999999999</v>
      </c>
      <c r="AO1317">
        <v>15</v>
      </c>
    </row>
    <row r="1318" spans="1:41" x14ac:dyDescent="0.3">
      <c r="A1318" t="str">
        <f>"Trad IRN"</f>
        <v>Trad IRN</v>
      </c>
      <c r="B1318" t="str">
        <f>"Bldg IRN"</f>
        <v>Bldg IRN</v>
      </c>
      <c r="C1318" t="s">
        <v>41</v>
      </c>
      <c r="D1318" t="s">
        <v>3</v>
      </c>
      <c r="E1318" t="s">
        <v>80</v>
      </c>
      <c r="F1318" t="s">
        <v>81</v>
      </c>
      <c r="G1318" t="s">
        <v>82</v>
      </c>
      <c r="H1318" t="s">
        <v>83</v>
      </c>
      <c r="I1318" t="str">
        <f>"Trad IRN"</f>
        <v>Trad IRN</v>
      </c>
      <c r="J1318" t="s">
        <v>43</v>
      </c>
      <c r="K1318" t="s">
        <v>44</v>
      </c>
      <c r="L1318" t="s">
        <v>45</v>
      </c>
      <c r="M1318" t="s">
        <v>46</v>
      </c>
      <c r="N1318" t="str">
        <f>"08/18/2022"</f>
        <v>08/18/2022</v>
      </c>
      <c r="O1318" t="str">
        <f>"12/31/2500"</f>
        <v>12/31/2500</v>
      </c>
      <c r="P1318">
        <v>1</v>
      </c>
      <c r="Q1318">
        <v>1</v>
      </c>
      <c r="S1318">
        <v>0</v>
      </c>
      <c r="T1318">
        <v>1</v>
      </c>
      <c r="U1318">
        <v>0</v>
      </c>
      <c r="V1318" t="str">
        <f>"Trad IRN"</f>
        <v>Trad IRN</v>
      </c>
      <c r="W1318">
        <v>100</v>
      </c>
      <c r="X1318" t="s">
        <v>47</v>
      </c>
      <c r="Z1318" t="s">
        <v>47</v>
      </c>
      <c r="AB1318" t="str">
        <f>"01"</f>
        <v>01</v>
      </c>
      <c r="AC1318" t="s">
        <v>48</v>
      </c>
      <c r="AD1318" t="s">
        <v>49</v>
      </c>
      <c r="AE1318" t="s">
        <v>50</v>
      </c>
      <c r="AF1318">
        <v>0</v>
      </c>
      <c r="AG1318" t="s">
        <v>56</v>
      </c>
      <c r="AH1318" t="str">
        <f>"Trad IRN"</f>
        <v>Trad IRN</v>
      </c>
      <c r="AI1318" t="str">
        <f>"Bldg IRN"</f>
        <v>Bldg IRN</v>
      </c>
      <c r="AJ1318" t="s">
        <v>48</v>
      </c>
      <c r="AK1318" t="s">
        <v>48</v>
      </c>
      <c r="AL1318" t="s">
        <v>53</v>
      </c>
      <c r="AM1318">
        <v>1113.0999999999999</v>
      </c>
      <c r="AN1318">
        <v>1113.0999999999999</v>
      </c>
      <c r="AO1318">
        <v>15</v>
      </c>
    </row>
    <row r="1319" spans="1:41" x14ac:dyDescent="0.3">
      <c r="A1319" t="str">
        <f>"Trad IRN"</f>
        <v>Trad IRN</v>
      </c>
      <c r="B1319" t="str">
        <f>"Bldg IRN"</f>
        <v>Bldg IRN</v>
      </c>
      <c r="C1319" t="s">
        <v>41</v>
      </c>
      <c r="D1319" t="s">
        <v>3</v>
      </c>
      <c r="E1319" t="s">
        <v>80</v>
      </c>
      <c r="F1319" t="s">
        <v>81</v>
      </c>
      <c r="G1319" t="s">
        <v>82</v>
      </c>
      <c r="H1319" t="s">
        <v>83</v>
      </c>
      <c r="I1319" t="str">
        <f>"Trad IRN"</f>
        <v>Trad IRN</v>
      </c>
      <c r="J1319" t="s">
        <v>43</v>
      </c>
      <c r="K1319" t="s">
        <v>44</v>
      </c>
      <c r="L1319" t="s">
        <v>45</v>
      </c>
      <c r="M1319" t="s">
        <v>46</v>
      </c>
      <c r="N1319" t="str">
        <f>"08/18/2022"</f>
        <v>08/18/2022</v>
      </c>
      <c r="O1319" t="str">
        <f>"12/31/2500"</f>
        <v>12/31/2500</v>
      </c>
      <c r="P1319">
        <v>1</v>
      </c>
      <c r="Q1319">
        <v>1</v>
      </c>
      <c r="S1319">
        <v>0</v>
      </c>
      <c r="T1319">
        <v>1</v>
      </c>
      <c r="U1319">
        <v>0</v>
      </c>
      <c r="V1319" t="str">
        <f>"Trad IRN"</f>
        <v>Trad IRN</v>
      </c>
      <c r="W1319">
        <v>100</v>
      </c>
      <c r="X1319" t="s">
        <v>47</v>
      </c>
      <c r="Z1319" t="s">
        <v>47</v>
      </c>
      <c r="AB1319" t="str">
        <f>"05"</f>
        <v>05</v>
      </c>
      <c r="AC1319" t="s">
        <v>48</v>
      </c>
      <c r="AD1319" t="s">
        <v>49</v>
      </c>
      <c r="AE1319" t="s">
        <v>50</v>
      </c>
      <c r="AF1319">
        <v>0</v>
      </c>
      <c r="AG1319" t="s">
        <v>56</v>
      </c>
      <c r="AH1319" t="str">
        <f>"Trad IRN"</f>
        <v>Trad IRN</v>
      </c>
      <c r="AI1319" t="str">
        <f>"Bldg IRN"</f>
        <v>Bldg IRN</v>
      </c>
      <c r="AJ1319" t="s">
        <v>48</v>
      </c>
      <c r="AK1319" t="s">
        <v>48</v>
      </c>
      <c r="AL1319" t="s">
        <v>53</v>
      </c>
      <c r="AM1319">
        <v>1113.0999999999999</v>
      </c>
      <c r="AN1319">
        <v>1113.0999999999999</v>
      </c>
      <c r="AO1319">
        <v>15</v>
      </c>
    </row>
    <row r="1320" spans="1:41" x14ac:dyDescent="0.3">
      <c r="A1320" t="str">
        <f>"Trad IRN"</f>
        <v>Trad IRN</v>
      </c>
      <c r="B1320" t="str">
        <f>"Bldg IRN"</f>
        <v>Bldg IRN</v>
      </c>
      <c r="C1320" t="s">
        <v>41</v>
      </c>
      <c r="D1320" t="s">
        <v>3</v>
      </c>
      <c r="E1320" t="s">
        <v>80</v>
      </c>
      <c r="F1320" t="s">
        <v>81</v>
      </c>
      <c r="G1320" t="s">
        <v>82</v>
      </c>
      <c r="H1320" t="s">
        <v>83</v>
      </c>
      <c r="I1320" t="str">
        <f>"Trad IRN"</f>
        <v>Trad IRN</v>
      </c>
      <c r="J1320" t="s">
        <v>43</v>
      </c>
      <c r="K1320" t="s">
        <v>44</v>
      </c>
      <c r="L1320" t="s">
        <v>45</v>
      </c>
      <c r="M1320" t="s">
        <v>46</v>
      </c>
      <c r="N1320" t="str">
        <f>"01/24/2023"</f>
        <v>01/24/2023</v>
      </c>
      <c r="O1320" t="str">
        <f>"12/31/2500"</f>
        <v>12/31/2500</v>
      </c>
      <c r="P1320">
        <v>0.455646</v>
      </c>
      <c r="Q1320">
        <v>0.455646</v>
      </c>
      <c r="R1320">
        <v>0</v>
      </c>
      <c r="S1320">
        <v>0</v>
      </c>
      <c r="T1320">
        <v>0.455646</v>
      </c>
      <c r="U1320">
        <v>0</v>
      </c>
      <c r="V1320" t="str">
        <f>"Trad IRN"</f>
        <v>Trad IRN</v>
      </c>
      <c r="W1320">
        <v>100</v>
      </c>
      <c r="X1320" t="s">
        <v>47</v>
      </c>
      <c r="Z1320" t="s">
        <v>47</v>
      </c>
      <c r="AB1320" t="str">
        <f>"02"</f>
        <v>02</v>
      </c>
      <c r="AC1320" t="str">
        <f>"10"</f>
        <v>10</v>
      </c>
      <c r="AD1320" t="str">
        <f>"2"</f>
        <v>2</v>
      </c>
      <c r="AE1320" t="s">
        <v>50</v>
      </c>
      <c r="AF1320">
        <v>0</v>
      </c>
      <c r="AG1320" t="s">
        <v>56</v>
      </c>
      <c r="AH1320" t="str">
        <f>"Trad IRN"</f>
        <v>Trad IRN</v>
      </c>
      <c r="AI1320" t="str">
        <f>"Bldg IRN"</f>
        <v>Bldg IRN</v>
      </c>
      <c r="AJ1320" t="s">
        <v>48</v>
      </c>
      <c r="AK1320" t="s">
        <v>48</v>
      </c>
      <c r="AL1320" t="s">
        <v>53</v>
      </c>
      <c r="AM1320">
        <v>507.18</v>
      </c>
      <c r="AN1320">
        <v>1113.0999999999999</v>
      </c>
      <c r="AO1320">
        <v>15</v>
      </c>
    </row>
    <row r="1321" spans="1:41" x14ac:dyDescent="0.3">
      <c r="A1321" t="str">
        <f>"Trad IRN"</f>
        <v>Trad IRN</v>
      </c>
      <c r="B1321" t="str">
        <f>"Bldg IRN"</f>
        <v>Bldg IRN</v>
      </c>
      <c r="C1321" t="s">
        <v>41</v>
      </c>
      <c r="D1321" t="s">
        <v>3</v>
      </c>
      <c r="E1321" t="s">
        <v>80</v>
      </c>
      <c r="F1321" t="s">
        <v>81</v>
      </c>
      <c r="G1321" t="s">
        <v>82</v>
      </c>
      <c r="H1321" t="s">
        <v>83</v>
      </c>
      <c r="I1321" t="str">
        <f>"Trad IRN"</f>
        <v>Trad IRN</v>
      </c>
      <c r="J1321" t="s">
        <v>43</v>
      </c>
      <c r="K1321" t="s">
        <v>44</v>
      </c>
      <c r="L1321" t="s">
        <v>45</v>
      </c>
      <c r="M1321" t="s">
        <v>46</v>
      </c>
      <c r="N1321" t="str">
        <f t="shared" ref="N1321:N1346" si="128">"08/18/2022"</f>
        <v>08/18/2022</v>
      </c>
      <c r="O1321" t="str">
        <f>"01/23/2023"</f>
        <v>01/23/2023</v>
      </c>
      <c r="P1321">
        <v>0.544354</v>
      </c>
      <c r="Q1321">
        <v>0.544354</v>
      </c>
      <c r="S1321">
        <v>0</v>
      </c>
      <c r="T1321">
        <v>0.544354</v>
      </c>
      <c r="U1321">
        <v>0</v>
      </c>
      <c r="V1321" t="str">
        <f>"Trad IRN"</f>
        <v>Trad IRN</v>
      </c>
      <c r="W1321">
        <v>100</v>
      </c>
      <c r="X1321" t="s">
        <v>47</v>
      </c>
      <c r="Z1321" t="s">
        <v>47</v>
      </c>
      <c r="AB1321" t="str">
        <f>"02"</f>
        <v>02</v>
      </c>
      <c r="AC1321" t="s">
        <v>48</v>
      </c>
      <c r="AD1321" t="s">
        <v>49</v>
      </c>
      <c r="AE1321" t="s">
        <v>50</v>
      </c>
      <c r="AF1321">
        <v>0</v>
      </c>
      <c r="AG1321" t="s">
        <v>56</v>
      </c>
      <c r="AH1321" t="str">
        <f>"Trad IRN"</f>
        <v>Trad IRN</v>
      </c>
      <c r="AI1321" t="str">
        <f>"Bldg IRN"</f>
        <v>Bldg IRN</v>
      </c>
      <c r="AJ1321" t="s">
        <v>48</v>
      </c>
      <c r="AK1321" t="s">
        <v>48</v>
      </c>
      <c r="AL1321" t="s">
        <v>53</v>
      </c>
      <c r="AM1321">
        <v>605.91999999999996</v>
      </c>
      <c r="AN1321">
        <v>1113.0999999999999</v>
      </c>
      <c r="AO1321">
        <v>15</v>
      </c>
    </row>
    <row r="1322" spans="1:41" x14ac:dyDescent="0.3">
      <c r="A1322" t="str">
        <f>"Trad IRN"</f>
        <v>Trad IRN</v>
      </c>
      <c r="B1322" t="str">
        <f>"Bldg IRN"</f>
        <v>Bldg IRN</v>
      </c>
      <c r="C1322" t="s">
        <v>41</v>
      </c>
      <c r="D1322" t="s">
        <v>3</v>
      </c>
      <c r="E1322" t="s">
        <v>80</v>
      </c>
      <c r="F1322" t="s">
        <v>81</v>
      </c>
      <c r="G1322" t="s">
        <v>82</v>
      </c>
      <c r="H1322" t="s">
        <v>83</v>
      </c>
      <c r="I1322" t="str">
        <f>"Trad IRN"</f>
        <v>Trad IRN</v>
      </c>
      <c r="J1322" t="s">
        <v>43</v>
      </c>
      <c r="K1322" t="s">
        <v>44</v>
      </c>
      <c r="L1322" t="s">
        <v>45</v>
      </c>
      <c r="M1322" t="s">
        <v>46</v>
      </c>
      <c r="N1322" t="str">
        <f t="shared" si="128"/>
        <v>08/18/2022</v>
      </c>
      <c r="O1322" t="str">
        <f t="shared" ref="O1322:O1345" si="129">"12/31/2500"</f>
        <v>12/31/2500</v>
      </c>
      <c r="P1322">
        <v>1</v>
      </c>
      <c r="Q1322">
        <v>1</v>
      </c>
      <c r="R1322">
        <v>1</v>
      </c>
      <c r="S1322">
        <v>0</v>
      </c>
      <c r="T1322">
        <v>1</v>
      </c>
      <c r="U1322">
        <v>0</v>
      </c>
      <c r="V1322" t="str">
        <f>"Trad IRN"</f>
        <v>Trad IRN</v>
      </c>
      <c r="W1322">
        <v>100</v>
      </c>
      <c r="X1322" t="s">
        <v>47</v>
      </c>
      <c r="Z1322" t="s">
        <v>47</v>
      </c>
      <c r="AB1322" t="str">
        <f>"04"</f>
        <v>04</v>
      </c>
      <c r="AC1322" t="str">
        <f>"10"</f>
        <v>10</v>
      </c>
      <c r="AD1322" t="str">
        <f>"2"</f>
        <v>2</v>
      </c>
      <c r="AE1322" t="s">
        <v>50</v>
      </c>
      <c r="AF1322">
        <v>0</v>
      </c>
      <c r="AG1322" t="s">
        <v>56</v>
      </c>
      <c r="AH1322" t="str">
        <f>"Trad IRN"</f>
        <v>Trad IRN</v>
      </c>
      <c r="AI1322" t="str">
        <f>"Bldg IRN"</f>
        <v>Bldg IRN</v>
      </c>
      <c r="AJ1322" t="s">
        <v>48</v>
      </c>
      <c r="AK1322" t="s">
        <v>48</v>
      </c>
      <c r="AL1322" t="s">
        <v>53</v>
      </c>
      <c r="AM1322">
        <v>1113.0999999999999</v>
      </c>
      <c r="AN1322">
        <v>1113.0999999999999</v>
      </c>
      <c r="AO1322">
        <v>15</v>
      </c>
    </row>
    <row r="1323" spans="1:41" x14ac:dyDescent="0.3">
      <c r="A1323" t="str">
        <f>"Trad IRN"</f>
        <v>Trad IRN</v>
      </c>
      <c r="B1323" t="str">
        <f>"Bldg IRN"</f>
        <v>Bldg IRN</v>
      </c>
      <c r="C1323" t="s">
        <v>41</v>
      </c>
      <c r="D1323" t="s">
        <v>3</v>
      </c>
      <c r="E1323" t="s">
        <v>80</v>
      </c>
      <c r="F1323" t="s">
        <v>81</v>
      </c>
      <c r="G1323" t="s">
        <v>82</v>
      </c>
      <c r="H1323" t="s">
        <v>83</v>
      </c>
      <c r="I1323" t="str">
        <f>"Trad IRN"</f>
        <v>Trad IRN</v>
      </c>
      <c r="J1323" t="s">
        <v>43</v>
      </c>
      <c r="K1323" t="s">
        <v>44</v>
      </c>
      <c r="L1323" t="s">
        <v>45</v>
      </c>
      <c r="M1323" t="s">
        <v>46</v>
      </c>
      <c r="N1323" t="str">
        <f t="shared" si="128"/>
        <v>08/18/2022</v>
      </c>
      <c r="O1323" t="str">
        <f t="shared" si="129"/>
        <v>12/31/2500</v>
      </c>
      <c r="P1323">
        <v>1</v>
      </c>
      <c r="Q1323">
        <v>1</v>
      </c>
      <c r="S1323">
        <v>1</v>
      </c>
      <c r="T1323">
        <v>1</v>
      </c>
      <c r="U1323">
        <v>0</v>
      </c>
      <c r="V1323" t="str">
        <f>"Trad IRN"</f>
        <v>Trad IRN</v>
      </c>
      <c r="W1323">
        <v>100</v>
      </c>
      <c r="X1323" t="s">
        <v>47</v>
      </c>
      <c r="Z1323" t="s">
        <v>47</v>
      </c>
      <c r="AB1323" t="str">
        <f>"03"</f>
        <v>03</v>
      </c>
      <c r="AC1323" t="s">
        <v>48</v>
      </c>
      <c r="AD1323" t="s">
        <v>49</v>
      </c>
      <c r="AE1323" t="s">
        <v>50</v>
      </c>
      <c r="AF1323">
        <v>0</v>
      </c>
      <c r="AG1323" t="s">
        <v>56</v>
      </c>
      <c r="AH1323" t="str">
        <f>"Trad IRN"</f>
        <v>Trad IRN</v>
      </c>
      <c r="AI1323" t="str">
        <f>"Bldg IRN"</f>
        <v>Bldg IRN</v>
      </c>
      <c r="AJ1323" t="s">
        <v>48</v>
      </c>
      <c r="AK1323" t="s">
        <v>48</v>
      </c>
      <c r="AL1323" t="s">
        <v>53</v>
      </c>
      <c r="AM1323">
        <v>1113.0999999999999</v>
      </c>
      <c r="AN1323">
        <v>1113.0999999999999</v>
      </c>
      <c r="AO1323">
        <v>15</v>
      </c>
    </row>
    <row r="1324" spans="1:41" x14ac:dyDescent="0.3">
      <c r="A1324" t="str">
        <f>"Trad IRN"</f>
        <v>Trad IRN</v>
      </c>
      <c r="B1324" t="str">
        <f>"Bldg IRN"</f>
        <v>Bldg IRN</v>
      </c>
      <c r="C1324" t="s">
        <v>41</v>
      </c>
      <c r="D1324" t="s">
        <v>3</v>
      </c>
      <c r="E1324" t="s">
        <v>80</v>
      </c>
      <c r="F1324" t="s">
        <v>81</v>
      </c>
      <c r="G1324" t="s">
        <v>82</v>
      </c>
      <c r="H1324" t="s">
        <v>83</v>
      </c>
      <c r="I1324" t="str">
        <f>"Trad IRN"</f>
        <v>Trad IRN</v>
      </c>
      <c r="J1324" t="s">
        <v>43</v>
      </c>
      <c r="K1324" t="s">
        <v>44</v>
      </c>
      <c r="L1324" t="s">
        <v>45</v>
      </c>
      <c r="M1324" t="s">
        <v>46</v>
      </c>
      <c r="N1324" t="str">
        <f t="shared" si="128"/>
        <v>08/18/2022</v>
      </c>
      <c r="O1324" t="str">
        <f t="shared" si="129"/>
        <v>12/31/2500</v>
      </c>
      <c r="P1324">
        <v>1</v>
      </c>
      <c r="Q1324">
        <v>1</v>
      </c>
      <c r="S1324">
        <v>1</v>
      </c>
      <c r="T1324">
        <v>1</v>
      </c>
      <c r="U1324">
        <v>0</v>
      </c>
      <c r="V1324" t="str">
        <f>"Trad IRN"</f>
        <v>Trad IRN</v>
      </c>
      <c r="W1324">
        <v>100</v>
      </c>
      <c r="X1324" t="s">
        <v>47</v>
      </c>
      <c r="Z1324" t="s">
        <v>47</v>
      </c>
      <c r="AB1324" t="str">
        <f>"05"</f>
        <v>05</v>
      </c>
      <c r="AC1324" t="s">
        <v>48</v>
      </c>
      <c r="AD1324" t="s">
        <v>49</v>
      </c>
      <c r="AE1324" t="s">
        <v>50</v>
      </c>
      <c r="AF1324">
        <v>0</v>
      </c>
      <c r="AG1324" t="s">
        <v>56</v>
      </c>
      <c r="AH1324" t="str">
        <f>"Trad IRN"</f>
        <v>Trad IRN</v>
      </c>
      <c r="AI1324" t="str">
        <f>"Bldg IRN"</f>
        <v>Bldg IRN</v>
      </c>
      <c r="AJ1324" t="s">
        <v>48</v>
      </c>
      <c r="AK1324" t="s">
        <v>48</v>
      </c>
      <c r="AL1324" t="s">
        <v>53</v>
      </c>
      <c r="AM1324">
        <v>1113.0999999999999</v>
      </c>
      <c r="AN1324">
        <v>1113.0999999999999</v>
      </c>
      <c r="AO1324">
        <v>15</v>
      </c>
    </row>
    <row r="1325" spans="1:41" x14ac:dyDescent="0.3">
      <c r="A1325" t="str">
        <f>"Trad IRN"</f>
        <v>Trad IRN</v>
      </c>
      <c r="B1325" t="str">
        <f>"Bldg IRN"</f>
        <v>Bldg IRN</v>
      </c>
      <c r="C1325" t="s">
        <v>41</v>
      </c>
      <c r="D1325" t="s">
        <v>3</v>
      </c>
      <c r="E1325" t="s">
        <v>80</v>
      </c>
      <c r="F1325" t="s">
        <v>81</v>
      </c>
      <c r="G1325" t="s">
        <v>82</v>
      </c>
      <c r="H1325" t="s">
        <v>83</v>
      </c>
      <c r="I1325" t="str">
        <f>"Trad IRN"</f>
        <v>Trad IRN</v>
      </c>
      <c r="J1325" t="s">
        <v>43</v>
      </c>
      <c r="K1325" t="s">
        <v>44</v>
      </c>
      <c r="L1325" t="s">
        <v>45</v>
      </c>
      <c r="M1325" t="s">
        <v>46</v>
      </c>
      <c r="N1325" t="str">
        <f t="shared" si="128"/>
        <v>08/18/2022</v>
      </c>
      <c r="O1325" t="str">
        <f t="shared" si="129"/>
        <v>12/31/2500</v>
      </c>
      <c r="P1325">
        <v>1</v>
      </c>
      <c r="Q1325">
        <v>1</v>
      </c>
      <c r="S1325">
        <v>0</v>
      </c>
      <c r="T1325">
        <v>1</v>
      </c>
      <c r="U1325">
        <v>0</v>
      </c>
      <c r="V1325" t="str">
        <f>"Trad IRN"</f>
        <v>Trad IRN</v>
      </c>
      <c r="W1325">
        <v>100</v>
      </c>
      <c r="X1325" t="s">
        <v>47</v>
      </c>
      <c r="Z1325" t="s">
        <v>47</v>
      </c>
      <c r="AB1325" t="str">
        <f>"03"</f>
        <v>03</v>
      </c>
      <c r="AC1325" t="s">
        <v>48</v>
      </c>
      <c r="AD1325" t="s">
        <v>49</v>
      </c>
      <c r="AE1325" t="s">
        <v>50</v>
      </c>
      <c r="AF1325">
        <v>0</v>
      </c>
      <c r="AG1325" t="s">
        <v>56</v>
      </c>
      <c r="AH1325" t="str">
        <f>"Trad IRN"</f>
        <v>Trad IRN</v>
      </c>
      <c r="AI1325" t="str">
        <f>"Bldg IRN"</f>
        <v>Bldg IRN</v>
      </c>
      <c r="AJ1325" t="s">
        <v>48</v>
      </c>
      <c r="AK1325" t="s">
        <v>48</v>
      </c>
      <c r="AL1325" t="s">
        <v>53</v>
      </c>
      <c r="AM1325">
        <v>1113.0999999999999</v>
      </c>
      <c r="AN1325">
        <v>1113.0999999999999</v>
      </c>
      <c r="AO1325">
        <v>15</v>
      </c>
    </row>
    <row r="1326" spans="1:41" x14ac:dyDescent="0.3">
      <c r="A1326" t="str">
        <f>"Trad IRN"</f>
        <v>Trad IRN</v>
      </c>
      <c r="B1326" t="str">
        <f>"Bldg IRN"</f>
        <v>Bldg IRN</v>
      </c>
      <c r="C1326" t="s">
        <v>41</v>
      </c>
      <c r="D1326" t="s">
        <v>3</v>
      </c>
      <c r="E1326" t="s">
        <v>80</v>
      </c>
      <c r="F1326" t="s">
        <v>81</v>
      </c>
      <c r="G1326" t="s">
        <v>82</v>
      </c>
      <c r="H1326" t="s">
        <v>83</v>
      </c>
      <c r="I1326" t="str">
        <f>"Trad IRN"</f>
        <v>Trad IRN</v>
      </c>
      <c r="J1326" t="s">
        <v>43</v>
      </c>
      <c r="K1326" t="s">
        <v>44</v>
      </c>
      <c r="L1326" t="s">
        <v>45</v>
      </c>
      <c r="M1326" t="s">
        <v>46</v>
      </c>
      <c r="N1326" t="str">
        <f t="shared" si="128"/>
        <v>08/18/2022</v>
      </c>
      <c r="O1326" t="str">
        <f t="shared" si="129"/>
        <v>12/31/2500</v>
      </c>
      <c r="P1326">
        <v>1</v>
      </c>
      <c r="Q1326">
        <v>1</v>
      </c>
      <c r="S1326">
        <v>0</v>
      </c>
      <c r="T1326">
        <v>1</v>
      </c>
      <c r="U1326">
        <v>0</v>
      </c>
      <c r="V1326" t="str">
        <f>"Trad IRN"</f>
        <v>Trad IRN</v>
      </c>
      <c r="W1326">
        <v>100</v>
      </c>
      <c r="X1326" t="s">
        <v>47</v>
      </c>
      <c r="Z1326" t="s">
        <v>47</v>
      </c>
      <c r="AB1326" t="str">
        <f>"01"</f>
        <v>01</v>
      </c>
      <c r="AC1326" t="s">
        <v>48</v>
      </c>
      <c r="AD1326" t="s">
        <v>49</v>
      </c>
      <c r="AE1326" t="s">
        <v>50</v>
      </c>
      <c r="AF1326">
        <v>0</v>
      </c>
      <c r="AG1326" t="s">
        <v>56</v>
      </c>
      <c r="AH1326" t="str">
        <f>"Trad IRN"</f>
        <v>Trad IRN</v>
      </c>
      <c r="AI1326" t="str">
        <f>"Bldg IRN"</f>
        <v>Bldg IRN</v>
      </c>
      <c r="AJ1326" t="s">
        <v>48</v>
      </c>
      <c r="AK1326" t="s">
        <v>48</v>
      </c>
      <c r="AL1326" t="s">
        <v>53</v>
      </c>
      <c r="AM1326">
        <v>1113.0999999999999</v>
      </c>
      <c r="AN1326">
        <v>1113.0999999999999</v>
      </c>
      <c r="AO1326">
        <v>15</v>
      </c>
    </row>
    <row r="1327" spans="1:41" x14ac:dyDescent="0.3">
      <c r="A1327" t="str">
        <f>"Trad IRN"</f>
        <v>Trad IRN</v>
      </c>
      <c r="B1327" t="str">
        <f>"Bldg IRN"</f>
        <v>Bldg IRN</v>
      </c>
      <c r="C1327" t="s">
        <v>41</v>
      </c>
      <c r="D1327" t="s">
        <v>3</v>
      </c>
      <c r="E1327" t="s">
        <v>80</v>
      </c>
      <c r="F1327" t="s">
        <v>81</v>
      </c>
      <c r="G1327" t="s">
        <v>82</v>
      </c>
      <c r="H1327" t="s">
        <v>83</v>
      </c>
      <c r="I1327" t="str">
        <f>"Trad IRN"</f>
        <v>Trad IRN</v>
      </c>
      <c r="J1327" t="s">
        <v>43</v>
      </c>
      <c r="K1327" t="s">
        <v>44</v>
      </c>
      <c r="L1327" t="s">
        <v>45</v>
      </c>
      <c r="M1327" t="s">
        <v>46</v>
      </c>
      <c r="N1327" t="str">
        <f t="shared" si="128"/>
        <v>08/18/2022</v>
      </c>
      <c r="O1327" t="str">
        <f t="shared" si="129"/>
        <v>12/31/2500</v>
      </c>
      <c r="P1327">
        <v>1</v>
      </c>
      <c r="Q1327">
        <v>1</v>
      </c>
      <c r="S1327">
        <v>0</v>
      </c>
      <c r="T1327">
        <v>1</v>
      </c>
      <c r="U1327">
        <v>0</v>
      </c>
      <c r="V1327" t="str">
        <f>"Trad IRN"</f>
        <v>Trad IRN</v>
      </c>
      <c r="W1327">
        <v>100</v>
      </c>
      <c r="X1327" t="s">
        <v>47</v>
      </c>
      <c r="Z1327" t="s">
        <v>47</v>
      </c>
      <c r="AB1327" t="str">
        <f>"01"</f>
        <v>01</v>
      </c>
      <c r="AC1327" t="s">
        <v>48</v>
      </c>
      <c r="AD1327" t="s">
        <v>49</v>
      </c>
      <c r="AE1327" t="s">
        <v>50</v>
      </c>
      <c r="AF1327">
        <v>0</v>
      </c>
      <c r="AG1327" t="s">
        <v>56</v>
      </c>
      <c r="AH1327" t="str">
        <f>"Trad IRN"</f>
        <v>Trad IRN</v>
      </c>
      <c r="AI1327" t="str">
        <f>"Bldg IRN"</f>
        <v>Bldg IRN</v>
      </c>
      <c r="AJ1327" t="s">
        <v>48</v>
      </c>
      <c r="AK1327" t="s">
        <v>48</v>
      </c>
      <c r="AL1327" t="s">
        <v>53</v>
      </c>
      <c r="AM1327">
        <v>1113.0999999999999</v>
      </c>
      <c r="AN1327">
        <v>1113.0999999999999</v>
      </c>
      <c r="AO1327">
        <v>15</v>
      </c>
    </row>
    <row r="1328" spans="1:41" x14ac:dyDescent="0.3">
      <c r="A1328" t="str">
        <f>"Trad IRN"</f>
        <v>Trad IRN</v>
      </c>
      <c r="B1328" t="str">
        <f>"Bldg IRN"</f>
        <v>Bldg IRN</v>
      </c>
      <c r="C1328" t="s">
        <v>41</v>
      </c>
      <c r="D1328" t="s">
        <v>3</v>
      </c>
      <c r="E1328" t="s">
        <v>80</v>
      </c>
      <c r="F1328" t="s">
        <v>81</v>
      </c>
      <c r="G1328" t="s">
        <v>82</v>
      </c>
      <c r="H1328" t="s">
        <v>83</v>
      </c>
      <c r="I1328" t="str">
        <f>"Trad IRN"</f>
        <v>Trad IRN</v>
      </c>
      <c r="J1328" t="s">
        <v>43</v>
      </c>
      <c r="K1328" t="s">
        <v>44</v>
      </c>
      <c r="L1328" t="s">
        <v>45</v>
      </c>
      <c r="M1328" t="s">
        <v>46</v>
      </c>
      <c r="N1328" t="str">
        <f t="shared" si="128"/>
        <v>08/18/2022</v>
      </c>
      <c r="O1328" t="str">
        <f t="shared" si="129"/>
        <v>12/31/2500</v>
      </c>
      <c r="P1328">
        <v>1</v>
      </c>
      <c r="Q1328">
        <v>1</v>
      </c>
      <c r="S1328">
        <v>0</v>
      </c>
      <c r="T1328">
        <v>1</v>
      </c>
      <c r="U1328">
        <v>0</v>
      </c>
      <c r="V1328" t="str">
        <f>"Trad IRN"</f>
        <v>Trad IRN</v>
      </c>
      <c r="W1328">
        <v>100</v>
      </c>
      <c r="X1328" t="s">
        <v>47</v>
      </c>
      <c r="Z1328" t="s">
        <v>47</v>
      </c>
      <c r="AB1328" t="str">
        <f>"05"</f>
        <v>05</v>
      </c>
      <c r="AC1328" t="s">
        <v>48</v>
      </c>
      <c r="AD1328" t="s">
        <v>49</v>
      </c>
      <c r="AE1328" t="s">
        <v>50</v>
      </c>
      <c r="AF1328">
        <v>0</v>
      </c>
      <c r="AG1328" t="s">
        <v>56</v>
      </c>
      <c r="AH1328" t="str">
        <f>"Trad IRN"</f>
        <v>Trad IRN</v>
      </c>
      <c r="AI1328" t="str">
        <f>"Bldg IRN"</f>
        <v>Bldg IRN</v>
      </c>
      <c r="AJ1328" t="s">
        <v>48</v>
      </c>
      <c r="AK1328" t="s">
        <v>48</v>
      </c>
      <c r="AL1328" t="s">
        <v>53</v>
      </c>
      <c r="AM1328">
        <v>1113.0999999999999</v>
      </c>
      <c r="AN1328">
        <v>1113.0999999999999</v>
      </c>
      <c r="AO1328">
        <v>15</v>
      </c>
    </row>
    <row r="1329" spans="1:41" x14ac:dyDescent="0.3">
      <c r="A1329" t="str">
        <f>"Trad IRN"</f>
        <v>Trad IRN</v>
      </c>
      <c r="B1329" t="str">
        <f>"Bldg IRN"</f>
        <v>Bldg IRN</v>
      </c>
      <c r="C1329" t="s">
        <v>41</v>
      </c>
      <c r="D1329" t="s">
        <v>3</v>
      </c>
      <c r="E1329" t="s">
        <v>80</v>
      </c>
      <c r="F1329" t="s">
        <v>81</v>
      </c>
      <c r="G1329" t="s">
        <v>82</v>
      </c>
      <c r="H1329" t="s">
        <v>83</v>
      </c>
      <c r="I1329" t="str">
        <f>"Trad IRN"</f>
        <v>Trad IRN</v>
      </c>
      <c r="J1329" t="s">
        <v>43</v>
      </c>
      <c r="K1329" t="s">
        <v>44</v>
      </c>
      <c r="L1329" t="s">
        <v>45</v>
      </c>
      <c r="M1329" t="s">
        <v>46</v>
      </c>
      <c r="N1329" t="str">
        <f t="shared" si="128"/>
        <v>08/18/2022</v>
      </c>
      <c r="O1329" t="str">
        <f t="shared" si="129"/>
        <v>12/31/2500</v>
      </c>
      <c r="P1329">
        <v>1</v>
      </c>
      <c r="Q1329">
        <v>1</v>
      </c>
      <c r="S1329">
        <v>0</v>
      </c>
      <c r="T1329">
        <v>1</v>
      </c>
      <c r="U1329">
        <v>0</v>
      </c>
      <c r="V1329" t="str">
        <f>"Trad IRN"</f>
        <v>Trad IRN</v>
      </c>
      <c r="W1329">
        <v>100</v>
      </c>
      <c r="X1329" t="s">
        <v>47</v>
      </c>
      <c r="Z1329" t="s">
        <v>47</v>
      </c>
      <c r="AB1329" t="str">
        <f>"04"</f>
        <v>04</v>
      </c>
      <c r="AC1329" t="s">
        <v>48</v>
      </c>
      <c r="AD1329" t="s">
        <v>49</v>
      </c>
      <c r="AE1329" t="s">
        <v>55</v>
      </c>
      <c r="AF1329">
        <v>0</v>
      </c>
      <c r="AG1329" t="s">
        <v>56</v>
      </c>
      <c r="AH1329" t="str">
        <f>"Trad IRN"</f>
        <v>Trad IRN</v>
      </c>
      <c r="AI1329" t="str">
        <f>"Bldg IRN"</f>
        <v>Bldg IRN</v>
      </c>
      <c r="AJ1329" t="s">
        <v>48</v>
      </c>
      <c r="AK1329" t="s">
        <v>48</v>
      </c>
      <c r="AL1329" t="s">
        <v>53</v>
      </c>
      <c r="AM1329">
        <v>1113.0999999999999</v>
      </c>
      <c r="AN1329">
        <v>1113.0999999999999</v>
      </c>
      <c r="AO1329">
        <v>15</v>
      </c>
    </row>
    <row r="1330" spans="1:41" x14ac:dyDescent="0.3">
      <c r="A1330" t="str">
        <f>"Trad IRN"</f>
        <v>Trad IRN</v>
      </c>
      <c r="B1330" t="str">
        <f>"Bldg IRN"</f>
        <v>Bldg IRN</v>
      </c>
      <c r="C1330" t="s">
        <v>41</v>
      </c>
      <c r="D1330" t="s">
        <v>3</v>
      </c>
      <c r="E1330" t="s">
        <v>80</v>
      </c>
      <c r="F1330" t="s">
        <v>81</v>
      </c>
      <c r="G1330" t="s">
        <v>82</v>
      </c>
      <c r="H1330" t="s">
        <v>83</v>
      </c>
      <c r="I1330" t="str">
        <f>"Trad IRN"</f>
        <v>Trad IRN</v>
      </c>
      <c r="J1330" t="s">
        <v>43</v>
      </c>
      <c r="K1330" t="s">
        <v>44</v>
      </c>
      <c r="L1330" t="s">
        <v>45</v>
      </c>
      <c r="M1330" t="s">
        <v>46</v>
      </c>
      <c r="N1330" t="str">
        <f t="shared" si="128"/>
        <v>08/18/2022</v>
      </c>
      <c r="O1330" t="str">
        <f t="shared" si="129"/>
        <v>12/31/2500</v>
      </c>
      <c r="P1330">
        <v>1</v>
      </c>
      <c r="Q1330">
        <v>1</v>
      </c>
      <c r="R1330">
        <v>1</v>
      </c>
      <c r="S1330">
        <v>0</v>
      </c>
      <c r="T1330">
        <v>1</v>
      </c>
      <c r="U1330">
        <v>0</v>
      </c>
      <c r="V1330" t="str">
        <f>"Trad IRN"</f>
        <v>Trad IRN</v>
      </c>
      <c r="W1330">
        <v>100</v>
      </c>
      <c r="X1330" t="s">
        <v>47</v>
      </c>
      <c r="Z1330" t="s">
        <v>47</v>
      </c>
      <c r="AB1330" t="str">
        <f>"01"</f>
        <v>01</v>
      </c>
      <c r="AC1330" t="str">
        <f>"05"</f>
        <v>05</v>
      </c>
      <c r="AD1330" t="str">
        <f>"1"</f>
        <v>1</v>
      </c>
      <c r="AE1330" t="s">
        <v>55</v>
      </c>
      <c r="AF1330">
        <v>0</v>
      </c>
      <c r="AG1330" t="s">
        <v>56</v>
      </c>
      <c r="AH1330" t="str">
        <f>"Trad IRN"</f>
        <v>Trad IRN</v>
      </c>
      <c r="AI1330" t="str">
        <f>"Bldg IRN"</f>
        <v>Bldg IRN</v>
      </c>
      <c r="AJ1330" t="s">
        <v>48</v>
      </c>
      <c r="AK1330" t="s">
        <v>48</v>
      </c>
      <c r="AL1330" t="s">
        <v>53</v>
      </c>
      <c r="AM1330">
        <v>1113.0999999999999</v>
      </c>
      <c r="AN1330">
        <v>1113.0999999999999</v>
      </c>
      <c r="AO1330">
        <v>15</v>
      </c>
    </row>
    <row r="1331" spans="1:41" x14ac:dyDescent="0.3">
      <c r="A1331" t="str">
        <f>"Trad IRN"</f>
        <v>Trad IRN</v>
      </c>
      <c r="B1331" t="str">
        <f>"Bldg IRN"</f>
        <v>Bldg IRN</v>
      </c>
      <c r="C1331" t="s">
        <v>41</v>
      </c>
      <c r="D1331" t="s">
        <v>3</v>
      </c>
      <c r="E1331" t="s">
        <v>80</v>
      </c>
      <c r="F1331" t="s">
        <v>81</v>
      </c>
      <c r="G1331" t="s">
        <v>82</v>
      </c>
      <c r="H1331" t="s">
        <v>83</v>
      </c>
      <c r="I1331" t="str">
        <f>"Trad IRN"</f>
        <v>Trad IRN</v>
      </c>
      <c r="J1331" t="s">
        <v>43</v>
      </c>
      <c r="K1331" t="s">
        <v>44</v>
      </c>
      <c r="L1331" t="s">
        <v>45</v>
      </c>
      <c r="M1331" t="s">
        <v>46</v>
      </c>
      <c r="N1331" t="str">
        <f t="shared" si="128"/>
        <v>08/18/2022</v>
      </c>
      <c r="O1331" t="str">
        <f t="shared" si="129"/>
        <v>12/31/2500</v>
      </c>
      <c r="P1331">
        <v>1</v>
      </c>
      <c r="Q1331">
        <v>1</v>
      </c>
      <c r="S1331">
        <v>0</v>
      </c>
      <c r="T1331">
        <v>1</v>
      </c>
      <c r="U1331">
        <v>0</v>
      </c>
      <c r="V1331" t="str">
        <f>"Trad IRN"</f>
        <v>Trad IRN</v>
      </c>
      <c r="W1331">
        <v>100</v>
      </c>
      <c r="X1331" t="s">
        <v>47</v>
      </c>
      <c r="Z1331" t="s">
        <v>47</v>
      </c>
      <c r="AB1331" t="str">
        <f>"01"</f>
        <v>01</v>
      </c>
      <c r="AC1331" t="s">
        <v>48</v>
      </c>
      <c r="AD1331" t="s">
        <v>49</v>
      </c>
      <c r="AE1331" t="s">
        <v>55</v>
      </c>
      <c r="AF1331">
        <v>0</v>
      </c>
      <c r="AG1331" t="s">
        <v>56</v>
      </c>
      <c r="AH1331" t="str">
        <f>"Trad IRN"</f>
        <v>Trad IRN</v>
      </c>
      <c r="AI1331" t="str">
        <f>"Bldg IRN"</f>
        <v>Bldg IRN</v>
      </c>
      <c r="AJ1331" t="s">
        <v>48</v>
      </c>
      <c r="AK1331" t="s">
        <v>48</v>
      </c>
      <c r="AL1331" t="s">
        <v>53</v>
      </c>
      <c r="AM1331">
        <v>1113.0999999999999</v>
      </c>
      <c r="AN1331">
        <v>1113.0999999999999</v>
      </c>
      <c r="AO1331">
        <v>15</v>
      </c>
    </row>
    <row r="1332" spans="1:41" x14ac:dyDescent="0.3">
      <c r="A1332" t="str">
        <f>"Trad IRN"</f>
        <v>Trad IRN</v>
      </c>
      <c r="B1332" t="str">
        <f>"Bldg IRN"</f>
        <v>Bldg IRN</v>
      </c>
      <c r="C1332" t="s">
        <v>41</v>
      </c>
      <c r="D1332" t="s">
        <v>3</v>
      </c>
      <c r="E1332" t="s">
        <v>80</v>
      </c>
      <c r="F1332" t="s">
        <v>81</v>
      </c>
      <c r="G1332" t="s">
        <v>82</v>
      </c>
      <c r="H1332" t="s">
        <v>83</v>
      </c>
      <c r="I1332" t="str">
        <f>"Trad IRN"</f>
        <v>Trad IRN</v>
      </c>
      <c r="J1332" t="s">
        <v>43</v>
      </c>
      <c r="K1332" t="s">
        <v>44</v>
      </c>
      <c r="L1332" t="s">
        <v>45</v>
      </c>
      <c r="M1332" t="s">
        <v>46</v>
      </c>
      <c r="N1332" t="str">
        <f t="shared" si="128"/>
        <v>08/18/2022</v>
      </c>
      <c r="O1332" t="str">
        <f t="shared" si="129"/>
        <v>12/31/2500</v>
      </c>
      <c r="P1332">
        <v>1</v>
      </c>
      <c r="Q1332">
        <v>1</v>
      </c>
      <c r="S1332">
        <v>0</v>
      </c>
      <c r="T1332">
        <v>1</v>
      </c>
      <c r="U1332">
        <v>0</v>
      </c>
      <c r="V1332" t="str">
        <f>"Trad IRN"</f>
        <v>Trad IRN</v>
      </c>
      <c r="W1332">
        <v>100</v>
      </c>
      <c r="X1332" t="s">
        <v>47</v>
      </c>
      <c r="Z1332" t="s">
        <v>47</v>
      </c>
      <c r="AB1332" t="str">
        <f>"05"</f>
        <v>05</v>
      </c>
      <c r="AC1332" t="s">
        <v>48</v>
      </c>
      <c r="AD1332" t="s">
        <v>49</v>
      </c>
      <c r="AE1332" t="s">
        <v>55</v>
      </c>
      <c r="AF1332">
        <v>0</v>
      </c>
      <c r="AG1332" t="s">
        <v>56</v>
      </c>
      <c r="AH1332" t="str">
        <f>"Trad IRN"</f>
        <v>Trad IRN</v>
      </c>
      <c r="AI1332" t="str">
        <f>"Bldg IRN"</f>
        <v>Bldg IRN</v>
      </c>
      <c r="AJ1332" t="s">
        <v>48</v>
      </c>
      <c r="AK1332" t="s">
        <v>48</v>
      </c>
      <c r="AL1332" t="s">
        <v>53</v>
      </c>
      <c r="AM1332">
        <v>1113.0999999999999</v>
      </c>
      <c r="AN1332">
        <v>1113.0999999999999</v>
      </c>
      <c r="AO1332">
        <v>15</v>
      </c>
    </row>
    <row r="1333" spans="1:41" x14ac:dyDescent="0.3">
      <c r="A1333" t="str">
        <f>"Trad IRN"</f>
        <v>Trad IRN</v>
      </c>
      <c r="B1333" t="str">
        <f>"Bldg IRN"</f>
        <v>Bldg IRN</v>
      </c>
      <c r="C1333" t="s">
        <v>41</v>
      </c>
      <c r="D1333" t="s">
        <v>3</v>
      </c>
      <c r="E1333" t="s">
        <v>80</v>
      </c>
      <c r="F1333" t="s">
        <v>81</v>
      </c>
      <c r="G1333" t="s">
        <v>82</v>
      </c>
      <c r="H1333" t="s">
        <v>83</v>
      </c>
      <c r="I1333" t="str">
        <f>"Trad IRN"</f>
        <v>Trad IRN</v>
      </c>
      <c r="J1333" t="s">
        <v>43</v>
      </c>
      <c r="K1333" t="s">
        <v>44</v>
      </c>
      <c r="L1333" t="s">
        <v>45</v>
      </c>
      <c r="M1333" t="s">
        <v>46</v>
      </c>
      <c r="N1333" t="str">
        <f t="shared" si="128"/>
        <v>08/18/2022</v>
      </c>
      <c r="O1333" t="str">
        <f t="shared" si="129"/>
        <v>12/31/2500</v>
      </c>
      <c r="P1333">
        <v>1</v>
      </c>
      <c r="Q1333">
        <v>1</v>
      </c>
      <c r="R1333">
        <v>1</v>
      </c>
      <c r="S1333">
        <v>0</v>
      </c>
      <c r="T1333">
        <v>1</v>
      </c>
      <c r="U1333">
        <v>0</v>
      </c>
      <c r="V1333" t="str">
        <f>"Trad IRN"</f>
        <v>Trad IRN</v>
      </c>
      <c r="W1333">
        <v>100</v>
      </c>
      <c r="X1333" t="s">
        <v>47</v>
      </c>
      <c r="Z1333" t="s">
        <v>47</v>
      </c>
      <c r="AB1333" t="str">
        <f>"04"</f>
        <v>04</v>
      </c>
      <c r="AC1333" t="str">
        <f>"05"</f>
        <v>05</v>
      </c>
      <c r="AD1333" t="str">
        <f>"1"</f>
        <v>1</v>
      </c>
      <c r="AE1333" t="s">
        <v>50</v>
      </c>
      <c r="AF1333">
        <v>0</v>
      </c>
      <c r="AG1333" t="s">
        <v>56</v>
      </c>
      <c r="AH1333" t="str">
        <f>"Trad IRN"</f>
        <v>Trad IRN</v>
      </c>
      <c r="AI1333" t="str">
        <f>"Bldg IRN"</f>
        <v>Bldg IRN</v>
      </c>
      <c r="AJ1333" t="s">
        <v>48</v>
      </c>
      <c r="AK1333" t="s">
        <v>48</v>
      </c>
      <c r="AL1333" t="s">
        <v>53</v>
      </c>
      <c r="AM1333">
        <v>1113.0999999999999</v>
      </c>
      <c r="AN1333">
        <v>1113.0999999999999</v>
      </c>
      <c r="AO1333">
        <v>15</v>
      </c>
    </row>
    <row r="1334" spans="1:41" x14ac:dyDescent="0.3">
      <c r="A1334" t="str">
        <f>"Trad IRN"</f>
        <v>Trad IRN</v>
      </c>
      <c r="B1334" t="str">
        <f>"Bldg IRN"</f>
        <v>Bldg IRN</v>
      </c>
      <c r="C1334" t="s">
        <v>41</v>
      </c>
      <c r="D1334" t="s">
        <v>3</v>
      </c>
      <c r="E1334" t="s">
        <v>80</v>
      </c>
      <c r="F1334" t="s">
        <v>81</v>
      </c>
      <c r="G1334" t="s">
        <v>82</v>
      </c>
      <c r="H1334" t="s">
        <v>83</v>
      </c>
      <c r="I1334" t="str">
        <f>"Trad IRN"</f>
        <v>Trad IRN</v>
      </c>
      <c r="J1334" t="s">
        <v>43</v>
      </c>
      <c r="K1334" t="s">
        <v>44</v>
      </c>
      <c r="L1334" t="s">
        <v>45</v>
      </c>
      <c r="M1334" t="s">
        <v>46</v>
      </c>
      <c r="N1334" t="str">
        <f t="shared" si="128"/>
        <v>08/18/2022</v>
      </c>
      <c r="O1334" t="str">
        <f t="shared" si="129"/>
        <v>12/31/2500</v>
      </c>
      <c r="P1334">
        <v>1</v>
      </c>
      <c r="Q1334">
        <v>1</v>
      </c>
      <c r="R1334">
        <v>1</v>
      </c>
      <c r="S1334">
        <v>0</v>
      </c>
      <c r="T1334">
        <v>1</v>
      </c>
      <c r="U1334">
        <v>0</v>
      </c>
      <c r="V1334" t="str">
        <f>"Trad IRN"</f>
        <v>Trad IRN</v>
      </c>
      <c r="W1334">
        <v>100</v>
      </c>
      <c r="X1334" t="s">
        <v>47</v>
      </c>
      <c r="Z1334" t="s">
        <v>47</v>
      </c>
      <c r="AB1334" t="str">
        <f>"02"</f>
        <v>02</v>
      </c>
      <c r="AC1334" t="str">
        <f>"10"</f>
        <v>10</v>
      </c>
      <c r="AD1334" t="str">
        <f>"2"</f>
        <v>2</v>
      </c>
      <c r="AE1334" t="s">
        <v>55</v>
      </c>
      <c r="AF1334">
        <v>0</v>
      </c>
      <c r="AG1334" t="s">
        <v>56</v>
      </c>
      <c r="AH1334" t="str">
        <f>"Trad IRN"</f>
        <v>Trad IRN</v>
      </c>
      <c r="AI1334" t="str">
        <f>"Bldg IRN"</f>
        <v>Bldg IRN</v>
      </c>
      <c r="AJ1334" t="s">
        <v>48</v>
      </c>
      <c r="AK1334" t="s">
        <v>48</v>
      </c>
      <c r="AL1334" t="s">
        <v>53</v>
      </c>
      <c r="AM1334">
        <v>1113.0999999999999</v>
      </c>
      <c r="AN1334">
        <v>1113.0999999999999</v>
      </c>
      <c r="AO1334">
        <v>15</v>
      </c>
    </row>
    <row r="1335" spans="1:41" x14ac:dyDescent="0.3">
      <c r="A1335" t="str">
        <f>"Trad IRN"</f>
        <v>Trad IRN</v>
      </c>
      <c r="B1335" t="str">
        <f>"Bldg IRN"</f>
        <v>Bldg IRN</v>
      </c>
      <c r="C1335" t="s">
        <v>41</v>
      </c>
      <c r="D1335" t="s">
        <v>3</v>
      </c>
      <c r="E1335" t="s">
        <v>80</v>
      </c>
      <c r="F1335" t="s">
        <v>81</v>
      </c>
      <c r="G1335" t="s">
        <v>82</v>
      </c>
      <c r="H1335" t="s">
        <v>83</v>
      </c>
      <c r="I1335" t="str">
        <f>"Trad IRN"</f>
        <v>Trad IRN</v>
      </c>
      <c r="J1335" t="s">
        <v>43</v>
      </c>
      <c r="K1335" t="s">
        <v>44</v>
      </c>
      <c r="L1335" t="s">
        <v>45</v>
      </c>
      <c r="M1335" t="s">
        <v>46</v>
      </c>
      <c r="N1335" t="str">
        <f t="shared" si="128"/>
        <v>08/18/2022</v>
      </c>
      <c r="O1335" t="str">
        <f t="shared" si="129"/>
        <v>12/31/2500</v>
      </c>
      <c r="P1335">
        <v>1</v>
      </c>
      <c r="Q1335">
        <v>1</v>
      </c>
      <c r="S1335">
        <v>0</v>
      </c>
      <c r="T1335">
        <v>1</v>
      </c>
      <c r="U1335">
        <v>0</v>
      </c>
      <c r="V1335" t="str">
        <f>"Trad IRN"</f>
        <v>Trad IRN</v>
      </c>
      <c r="W1335">
        <v>100</v>
      </c>
      <c r="X1335" t="s">
        <v>47</v>
      </c>
      <c r="Z1335" t="s">
        <v>47</v>
      </c>
      <c r="AB1335" t="str">
        <f>"02"</f>
        <v>02</v>
      </c>
      <c r="AC1335" t="s">
        <v>48</v>
      </c>
      <c r="AD1335" t="s">
        <v>49</v>
      </c>
      <c r="AE1335" t="s">
        <v>50</v>
      </c>
      <c r="AF1335">
        <v>0</v>
      </c>
      <c r="AG1335" t="s">
        <v>56</v>
      </c>
      <c r="AH1335" t="str">
        <f>"Trad IRN"</f>
        <v>Trad IRN</v>
      </c>
      <c r="AI1335" t="str">
        <f>"Bldg IRN"</f>
        <v>Bldg IRN</v>
      </c>
      <c r="AJ1335" t="s">
        <v>48</v>
      </c>
      <c r="AK1335" t="s">
        <v>48</v>
      </c>
      <c r="AL1335" t="s">
        <v>53</v>
      </c>
      <c r="AM1335">
        <v>1113.0999999999999</v>
      </c>
      <c r="AN1335">
        <v>1113.0999999999999</v>
      </c>
      <c r="AO1335">
        <v>15</v>
      </c>
    </row>
    <row r="1336" spans="1:41" x14ac:dyDescent="0.3">
      <c r="A1336" t="str">
        <f>"Trad IRN"</f>
        <v>Trad IRN</v>
      </c>
      <c r="B1336" t="str">
        <f>"Bldg IRN"</f>
        <v>Bldg IRN</v>
      </c>
      <c r="C1336" t="s">
        <v>41</v>
      </c>
      <c r="D1336" t="s">
        <v>3</v>
      </c>
      <c r="E1336" t="s">
        <v>80</v>
      </c>
      <c r="F1336" t="s">
        <v>81</v>
      </c>
      <c r="G1336" t="s">
        <v>82</v>
      </c>
      <c r="H1336" t="s">
        <v>83</v>
      </c>
      <c r="I1336" t="str">
        <f>"Trad IRN"</f>
        <v>Trad IRN</v>
      </c>
      <c r="J1336" t="s">
        <v>43</v>
      </c>
      <c r="K1336" t="s">
        <v>44</v>
      </c>
      <c r="L1336" t="s">
        <v>45</v>
      </c>
      <c r="M1336" t="s">
        <v>46</v>
      </c>
      <c r="N1336" t="str">
        <f t="shared" si="128"/>
        <v>08/18/2022</v>
      </c>
      <c r="O1336" t="str">
        <f t="shared" si="129"/>
        <v>12/31/2500</v>
      </c>
      <c r="P1336">
        <v>1</v>
      </c>
      <c r="Q1336">
        <v>1</v>
      </c>
      <c r="S1336">
        <v>0</v>
      </c>
      <c r="T1336">
        <v>1</v>
      </c>
      <c r="U1336">
        <v>0</v>
      </c>
      <c r="V1336" t="str">
        <f>"Trad IRN"</f>
        <v>Trad IRN</v>
      </c>
      <c r="W1336">
        <v>100</v>
      </c>
      <c r="X1336" t="s">
        <v>47</v>
      </c>
      <c r="Z1336" t="s">
        <v>47</v>
      </c>
      <c r="AB1336" t="str">
        <f>"04"</f>
        <v>04</v>
      </c>
      <c r="AC1336" t="s">
        <v>48</v>
      </c>
      <c r="AD1336" t="s">
        <v>49</v>
      </c>
      <c r="AE1336" t="s">
        <v>50</v>
      </c>
      <c r="AF1336">
        <v>0</v>
      </c>
      <c r="AG1336" t="s">
        <v>56</v>
      </c>
      <c r="AH1336" t="str">
        <f>"Trad IRN"</f>
        <v>Trad IRN</v>
      </c>
      <c r="AI1336" t="str">
        <f>"Bldg IRN"</f>
        <v>Bldg IRN</v>
      </c>
      <c r="AJ1336" t="s">
        <v>48</v>
      </c>
      <c r="AK1336" t="s">
        <v>48</v>
      </c>
      <c r="AL1336" t="s">
        <v>53</v>
      </c>
      <c r="AM1336">
        <v>1113.0999999999999</v>
      </c>
      <c r="AN1336">
        <v>1113.0999999999999</v>
      </c>
      <c r="AO1336">
        <v>15</v>
      </c>
    </row>
    <row r="1337" spans="1:41" x14ac:dyDescent="0.3">
      <c r="A1337" t="str">
        <f>"Trad IRN"</f>
        <v>Trad IRN</v>
      </c>
      <c r="B1337" t="str">
        <f>"Bldg IRN"</f>
        <v>Bldg IRN</v>
      </c>
      <c r="C1337" t="s">
        <v>41</v>
      </c>
      <c r="D1337" t="s">
        <v>3</v>
      </c>
      <c r="E1337" t="s">
        <v>80</v>
      </c>
      <c r="F1337" t="s">
        <v>81</v>
      </c>
      <c r="G1337" t="s">
        <v>82</v>
      </c>
      <c r="H1337" t="s">
        <v>83</v>
      </c>
      <c r="I1337" t="str">
        <f>"Trad IRN"</f>
        <v>Trad IRN</v>
      </c>
      <c r="J1337" t="s">
        <v>43</v>
      </c>
      <c r="K1337" t="s">
        <v>44</v>
      </c>
      <c r="L1337" t="s">
        <v>45</v>
      </c>
      <c r="M1337" t="s">
        <v>46</v>
      </c>
      <c r="N1337" t="str">
        <f t="shared" si="128"/>
        <v>08/18/2022</v>
      </c>
      <c r="O1337" t="str">
        <f t="shared" si="129"/>
        <v>12/31/2500</v>
      </c>
      <c r="P1337">
        <v>1</v>
      </c>
      <c r="Q1337">
        <v>1</v>
      </c>
      <c r="S1337">
        <v>0</v>
      </c>
      <c r="T1337">
        <v>1</v>
      </c>
      <c r="U1337">
        <v>0</v>
      </c>
      <c r="V1337" t="str">
        <f>"Trad IRN"</f>
        <v>Trad IRN</v>
      </c>
      <c r="W1337">
        <v>100</v>
      </c>
      <c r="X1337" t="s">
        <v>47</v>
      </c>
      <c r="Z1337" t="s">
        <v>47</v>
      </c>
      <c r="AB1337" t="str">
        <f>"02"</f>
        <v>02</v>
      </c>
      <c r="AC1337" t="s">
        <v>48</v>
      </c>
      <c r="AD1337" t="s">
        <v>49</v>
      </c>
      <c r="AE1337" t="s">
        <v>55</v>
      </c>
      <c r="AF1337">
        <v>3</v>
      </c>
      <c r="AG1337" t="s">
        <v>56</v>
      </c>
      <c r="AH1337" t="str">
        <f>"Trad IRN"</f>
        <v>Trad IRN</v>
      </c>
      <c r="AI1337" t="str">
        <f>"Bldg IRN"</f>
        <v>Bldg IRN</v>
      </c>
      <c r="AJ1337" t="s">
        <v>48</v>
      </c>
      <c r="AK1337" t="s">
        <v>48</v>
      </c>
      <c r="AL1337" t="s">
        <v>53</v>
      </c>
      <c r="AM1337">
        <v>1113.0999999999999</v>
      </c>
      <c r="AN1337">
        <v>1113.0999999999999</v>
      </c>
      <c r="AO1337">
        <v>15</v>
      </c>
    </row>
    <row r="1338" spans="1:41" x14ac:dyDescent="0.3">
      <c r="A1338" t="str">
        <f>"Trad IRN"</f>
        <v>Trad IRN</v>
      </c>
      <c r="B1338" t="str">
        <f>"Bldg IRN"</f>
        <v>Bldg IRN</v>
      </c>
      <c r="C1338" t="s">
        <v>41</v>
      </c>
      <c r="D1338" t="s">
        <v>3</v>
      </c>
      <c r="E1338" t="s">
        <v>80</v>
      </c>
      <c r="F1338" t="s">
        <v>81</v>
      </c>
      <c r="G1338" t="s">
        <v>82</v>
      </c>
      <c r="H1338" t="s">
        <v>83</v>
      </c>
      <c r="I1338" t="str">
        <f>"Trad IRN"</f>
        <v>Trad IRN</v>
      </c>
      <c r="J1338" t="s">
        <v>43</v>
      </c>
      <c r="K1338" t="s">
        <v>44</v>
      </c>
      <c r="L1338" t="s">
        <v>45</v>
      </c>
      <c r="M1338" t="s">
        <v>46</v>
      </c>
      <c r="N1338" t="str">
        <f t="shared" si="128"/>
        <v>08/18/2022</v>
      </c>
      <c r="O1338" t="str">
        <f t="shared" si="129"/>
        <v>12/31/2500</v>
      </c>
      <c r="P1338">
        <v>1</v>
      </c>
      <c r="Q1338">
        <v>1</v>
      </c>
      <c r="S1338">
        <v>0</v>
      </c>
      <c r="T1338">
        <v>1</v>
      </c>
      <c r="U1338">
        <v>0</v>
      </c>
      <c r="V1338" t="str">
        <f>"Trad IRN"</f>
        <v>Trad IRN</v>
      </c>
      <c r="W1338">
        <v>100</v>
      </c>
      <c r="X1338" t="s">
        <v>47</v>
      </c>
      <c r="Z1338" t="s">
        <v>47</v>
      </c>
      <c r="AB1338" t="s">
        <v>57</v>
      </c>
      <c r="AC1338" t="s">
        <v>48</v>
      </c>
      <c r="AD1338" t="s">
        <v>49</v>
      </c>
      <c r="AE1338" t="s">
        <v>50</v>
      </c>
      <c r="AF1338">
        <v>0</v>
      </c>
      <c r="AG1338" t="s">
        <v>56</v>
      </c>
      <c r="AH1338" t="str">
        <f>"Trad IRN"</f>
        <v>Trad IRN</v>
      </c>
      <c r="AI1338" t="str">
        <f>"Bldg IRN"</f>
        <v>Bldg IRN</v>
      </c>
      <c r="AJ1338" t="s">
        <v>48</v>
      </c>
      <c r="AK1338" t="s">
        <v>48</v>
      </c>
      <c r="AL1338" t="s">
        <v>53</v>
      </c>
      <c r="AM1338">
        <v>1113.0999999999999</v>
      </c>
      <c r="AN1338">
        <v>1113.0999999999999</v>
      </c>
      <c r="AO1338">
        <v>15</v>
      </c>
    </row>
    <row r="1339" spans="1:41" x14ac:dyDescent="0.3">
      <c r="A1339" t="str">
        <f>"Trad IRN"</f>
        <v>Trad IRN</v>
      </c>
      <c r="B1339" t="str">
        <f>"Bldg IRN"</f>
        <v>Bldg IRN</v>
      </c>
      <c r="C1339" t="s">
        <v>41</v>
      </c>
      <c r="D1339" t="s">
        <v>3</v>
      </c>
      <c r="E1339" t="s">
        <v>80</v>
      </c>
      <c r="F1339" t="s">
        <v>81</v>
      </c>
      <c r="G1339" t="s">
        <v>82</v>
      </c>
      <c r="H1339" t="s">
        <v>83</v>
      </c>
      <c r="I1339" t="str">
        <f>"Trad IRN"</f>
        <v>Trad IRN</v>
      </c>
      <c r="J1339" t="s">
        <v>43</v>
      </c>
      <c r="K1339" t="s">
        <v>44</v>
      </c>
      <c r="L1339" t="s">
        <v>45</v>
      </c>
      <c r="M1339" t="s">
        <v>59</v>
      </c>
      <c r="N1339" t="str">
        <f t="shared" si="128"/>
        <v>08/18/2022</v>
      </c>
      <c r="O1339" t="str">
        <f t="shared" si="129"/>
        <v>12/31/2500</v>
      </c>
      <c r="P1339">
        <v>1</v>
      </c>
      <c r="Q1339">
        <v>1</v>
      </c>
      <c r="S1339">
        <v>0</v>
      </c>
      <c r="T1339">
        <v>1</v>
      </c>
      <c r="U1339">
        <v>0</v>
      </c>
      <c r="V1339" t="s">
        <v>84</v>
      </c>
      <c r="W1339">
        <v>100</v>
      </c>
      <c r="X1339" t="s">
        <v>47</v>
      </c>
      <c r="Z1339" t="s">
        <v>47</v>
      </c>
      <c r="AB1339" t="str">
        <f>"01"</f>
        <v>01</v>
      </c>
      <c r="AC1339" t="s">
        <v>48</v>
      </c>
      <c r="AD1339" t="s">
        <v>49</v>
      </c>
      <c r="AE1339" t="s">
        <v>50</v>
      </c>
      <c r="AF1339">
        <v>0</v>
      </c>
      <c r="AG1339" t="s">
        <v>56</v>
      </c>
      <c r="AH1339" t="str">
        <f>"Trad IRN"</f>
        <v>Trad IRN</v>
      </c>
      <c r="AI1339" t="str">
        <f>"Bldg IRN"</f>
        <v>Bldg IRN</v>
      </c>
      <c r="AJ1339" t="s">
        <v>48</v>
      </c>
      <c r="AK1339" t="s">
        <v>48</v>
      </c>
      <c r="AL1339" t="s">
        <v>53</v>
      </c>
      <c r="AM1339">
        <v>1113.0999999999999</v>
      </c>
      <c r="AN1339">
        <v>1113.0999999999999</v>
      </c>
      <c r="AO1339">
        <v>15</v>
      </c>
    </row>
    <row r="1340" spans="1:41" x14ac:dyDescent="0.3">
      <c r="A1340" t="str">
        <f>"Trad IRN"</f>
        <v>Trad IRN</v>
      </c>
      <c r="B1340" t="str">
        <f>"Bldg IRN"</f>
        <v>Bldg IRN</v>
      </c>
      <c r="C1340" t="s">
        <v>41</v>
      </c>
      <c r="D1340" t="s">
        <v>3</v>
      </c>
      <c r="E1340" t="s">
        <v>80</v>
      </c>
      <c r="F1340" t="s">
        <v>81</v>
      </c>
      <c r="G1340" t="s">
        <v>82</v>
      </c>
      <c r="H1340" t="s">
        <v>83</v>
      </c>
      <c r="I1340" t="str">
        <f>"Trad IRN"</f>
        <v>Trad IRN</v>
      </c>
      <c r="J1340" t="s">
        <v>43</v>
      </c>
      <c r="K1340" t="s">
        <v>44</v>
      </c>
      <c r="L1340" t="s">
        <v>45</v>
      </c>
      <c r="M1340" t="s">
        <v>46</v>
      </c>
      <c r="N1340" t="str">
        <f t="shared" si="128"/>
        <v>08/18/2022</v>
      </c>
      <c r="O1340" t="str">
        <f t="shared" si="129"/>
        <v>12/31/2500</v>
      </c>
      <c r="P1340">
        <v>1</v>
      </c>
      <c r="Q1340">
        <v>1</v>
      </c>
      <c r="S1340">
        <v>0</v>
      </c>
      <c r="T1340">
        <v>1</v>
      </c>
      <c r="U1340">
        <v>0</v>
      </c>
      <c r="V1340" t="str">
        <f>"Trad IRN"</f>
        <v>Trad IRN</v>
      </c>
      <c r="W1340">
        <v>100</v>
      </c>
      <c r="X1340" t="s">
        <v>47</v>
      </c>
      <c r="Z1340" t="s">
        <v>47</v>
      </c>
      <c r="AB1340" t="str">
        <f>"03"</f>
        <v>03</v>
      </c>
      <c r="AC1340" t="s">
        <v>48</v>
      </c>
      <c r="AD1340" t="s">
        <v>49</v>
      </c>
      <c r="AE1340" t="s">
        <v>50</v>
      </c>
      <c r="AF1340">
        <v>0</v>
      </c>
      <c r="AG1340" t="s">
        <v>56</v>
      </c>
      <c r="AH1340" t="str">
        <f>"Trad IRN"</f>
        <v>Trad IRN</v>
      </c>
      <c r="AI1340" t="str">
        <f>"Bldg IRN"</f>
        <v>Bldg IRN</v>
      </c>
      <c r="AJ1340" t="s">
        <v>48</v>
      </c>
      <c r="AK1340" t="s">
        <v>48</v>
      </c>
      <c r="AL1340" t="s">
        <v>53</v>
      </c>
      <c r="AM1340">
        <v>1113.0999999999999</v>
      </c>
      <c r="AN1340">
        <v>1113.0999999999999</v>
      </c>
      <c r="AO1340">
        <v>15</v>
      </c>
    </row>
    <row r="1341" spans="1:41" x14ac:dyDescent="0.3">
      <c r="A1341" t="str">
        <f>"Trad IRN"</f>
        <v>Trad IRN</v>
      </c>
      <c r="B1341" t="str">
        <f>"Bldg IRN"</f>
        <v>Bldg IRN</v>
      </c>
      <c r="C1341" t="s">
        <v>41</v>
      </c>
      <c r="D1341" t="s">
        <v>3</v>
      </c>
      <c r="E1341" t="s">
        <v>80</v>
      </c>
      <c r="F1341" t="s">
        <v>81</v>
      </c>
      <c r="G1341" t="s">
        <v>82</v>
      </c>
      <c r="H1341" t="s">
        <v>83</v>
      </c>
      <c r="I1341" t="str">
        <f>"Trad IRN"</f>
        <v>Trad IRN</v>
      </c>
      <c r="J1341" t="s">
        <v>43</v>
      </c>
      <c r="K1341" t="s">
        <v>44</v>
      </c>
      <c r="L1341" t="s">
        <v>45</v>
      </c>
      <c r="M1341" t="s">
        <v>46</v>
      </c>
      <c r="N1341" t="str">
        <f t="shared" si="128"/>
        <v>08/18/2022</v>
      </c>
      <c r="O1341" t="str">
        <f t="shared" si="129"/>
        <v>12/31/2500</v>
      </c>
      <c r="P1341">
        <v>1</v>
      </c>
      <c r="Q1341">
        <v>1</v>
      </c>
      <c r="S1341">
        <v>0</v>
      </c>
      <c r="T1341">
        <v>1</v>
      </c>
      <c r="U1341">
        <v>0</v>
      </c>
      <c r="V1341" t="str">
        <f>"Trad IRN"</f>
        <v>Trad IRN</v>
      </c>
      <c r="W1341">
        <v>100</v>
      </c>
      <c r="X1341" t="s">
        <v>47</v>
      </c>
      <c r="Z1341" t="s">
        <v>47</v>
      </c>
      <c r="AB1341" t="str">
        <f>"01"</f>
        <v>01</v>
      </c>
      <c r="AC1341" t="s">
        <v>48</v>
      </c>
      <c r="AD1341" t="s">
        <v>49</v>
      </c>
      <c r="AE1341" t="s">
        <v>50</v>
      </c>
      <c r="AF1341">
        <v>0</v>
      </c>
      <c r="AG1341" t="s">
        <v>56</v>
      </c>
      <c r="AH1341" t="str">
        <f>"Trad IRN"</f>
        <v>Trad IRN</v>
      </c>
      <c r="AI1341" t="str">
        <f>"Bldg IRN"</f>
        <v>Bldg IRN</v>
      </c>
      <c r="AJ1341" t="s">
        <v>48</v>
      </c>
      <c r="AK1341" t="s">
        <v>48</v>
      </c>
      <c r="AL1341" t="s">
        <v>53</v>
      </c>
      <c r="AM1341">
        <v>1113.0999999999999</v>
      </c>
      <c r="AN1341">
        <v>1113.0999999999999</v>
      </c>
      <c r="AO1341">
        <v>15</v>
      </c>
    </row>
    <row r="1342" spans="1:41" x14ac:dyDescent="0.3">
      <c r="A1342" t="str">
        <f>"Trad IRN"</f>
        <v>Trad IRN</v>
      </c>
      <c r="B1342" t="str">
        <f>"Bldg IRN"</f>
        <v>Bldg IRN</v>
      </c>
      <c r="C1342" t="s">
        <v>41</v>
      </c>
      <c r="D1342" t="s">
        <v>3</v>
      </c>
      <c r="E1342" t="s">
        <v>80</v>
      </c>
      <c r="F1342" t="s">
        <v>81</v>
      </c>
      <c r="G1342" t="s">
        <v>82</v>
      </c>
      <c r="H1342" t="s">
        <v>83</v>
      </c>
      <c r="I1342" t="str">
        <f>"Trad IRN"</f>
        <v>Trad IRN</v>
      </c>
      <c r="J1342" t="s">
        <v>43</v>
      </c>
      <c r="K1342" t="s">
        <v>44</v>
      </c>
      <c r="L1342" t="s">
        <v>45</v>
      </c>
      <c r="M1342" t="s">
        <v>46</v>
      </c>
      <c r="N1342" t="str">
        <f t="shared" si="128"/>
        <v>08/18/2022</v>
      </c>
      <c r="O1342" t="str">
        <f t="shared" si="129"/>
        <v>12/31/2500</v>
      </c>
      <c r="P1342">
        <v>1</v>
      </c>
      <c r="Q1342">
        <v>1</v>
      </c>
      <c r="S1342">
        <v>1</v>
      </c>
      <c r="T1342">
        <v>1</v>
      </c>
      <c r="U1342">
        <v>0</v>
      </c>
      <c r="V1342" t="str">
        <f>"Trad IRN"</f>
        <v>Trad IRN</v>
      </c>
      <c r="W1342">
        <v>100</v>
      </c>
      <c r="X1342" t="s">
        <v>47</v>
      </c>
      <c r="Z1342" t="s">
        <v>47</v>
      </c>
      <c r="AB1342" t="str">
        <f>"05"</f>
        <v>05</v>
      </c>
      <c r="AC1342" t="s">
        <v>48</v>
      </c>
      <c r="AD1342" t="s">
        <v>49</v>
      </c>
      <c r="AE1342" t="s">
        <v>50</v>
      </c>
      <c r="AF1342">
        <v>0</v>
      </c>
      <c r="AG1342" t="s">
        <v>56</v>
      </c>
      <c r="AH1342" t="str">
        <f>"Trad IRN"</f>
        <v>Trad IRN</v>
      </c>
      <c r="AI1342" t="str">
        <f>"Bldg IRN"</f>
        <v>Bldg IRN</v>
      </c>
      <c r="AJ1342" t="s">
        <v>48</v>
      </c>
      <c r="AK1342" t="s">
        <v>48</v>
      </c>
      <c r="AL1342" t="s">
        <v>53</v>
      </c>
      <c r="AM1342">
        <v>1113.0999999999999</v>
      </c>
      <c r="AN1342">
        <v>1113.0999999999999</v>
      </c>
      <c r="AO1342">
        <v>15</v>
      </c>
    </row>
    <row r="1343" spans="1:41" x14ac:dyDescent="0.3">
      <c r="A1343" t="str">
        <f>"Trad IRN"</f>
        <v>Trad IRN</v>
      </c>
      <c r="B1343" t="str">
        <f>"Bldg IRN"</f>
        <v>Bldg IRN</v>
      </c>
      <c r="C1343" t="s">
        <v>41</v>
      </c>
      <c r="D1343" t="s">
        <v>3</v>
      </c>
      <c r="E1343" t="s">
        <v>80</v>
      </c>
      <c r="F1343" t="s">
        <v>81</v>
      </c>
      <c r="G1343" t="s">
        <v>82</v>
      </c>
      <c r="H1343" t="s">
        <v>83</v>
      </c>
      <c r="I1343" t="str">
        <f>"Trad IRN"</f>
        <v>Trad IRN</v>
      </c>
      <c r="J1343" t="s">
        <v>43</v>
      </c>
      <c r="K1343" t="s">
        <v>44</v>
      </c>
      <c r="L1343" t="s">
        <v>45</v>
      </c>
      <c r="M1343" t="s">
        <v>46</v>
      </c>
      <c r="N1343" t="str">
        <f t="shared" si="128"/>
        <v>08/18/2022</v>
      </c>
      <c r="O1343" t="str">
        <f t="shared" si="129"/>
        <v>12/31/2500</v>
      </c>
      <c r="P1343">
        <v>1</v>
      </c>
      <c r="Q1343">
        <v>1</v>
      </c>
      <c r="S1343">
        <v>0</v>
      </c>
      <c r="T1343">
        <v>1</v>
      </c>
      <c r="U1343">
        <v>0</v>
      </c>
      <c r="V1343" t="str">
        <f>"Trad IRN"</f>
        <v>Trad IRN</v>
      </c>
      <c r="W1343">
        <v>100</v>
      </c>
      <c r="X1343" t="s">
        <v>47</v>
      </c>
      <c r="Z1343" t="s">
        <v>47</v>
      </c>
      <c r="AB1343" t="str">
        <f>"02"</f>
        <v>02</v>
      </c>
      <c r="AC1343" t="s">
        <v>48</v>
      </c>
      <c r="AD1343" t="s">
        <v>49</v>
      </c>
      <c r="AE1343" t="s">
        <v>50</v>
      </c>
      <c r="AF1343">
        <v>0</v>
      </c>
      <c r="AG1343" t="s">
        <v>56</v>
      </c>
      <c r="AH1343" t="str">
        <f>"Trad IRN"</f>
        <v>Trad IRN</v>
      </c>
      <c r="AI1343" t="str">
        <f>"Bldg IRN"</f>
        <v>Bldg IRN</v>
      </c>
      <c r="AJ1343" t="s">
        <v>48</v>
      </c>
      <c r="AK1343" t="s">
        <v>48</v>
      </c>
      <c r="AL1343" t="s">
        <v>53</v>
      </c>
      <c r="AM1343">
        <v>1113.0999999999999</v>
      </c>
      <c r="AN1343">
        <v>1113.0999999999999</v>
      </c>
      <c r="AO1343">
        <v>15</v>
      </c>
    </row>
    <row r="1344" spans="1:41" x14ac:dyDescent="0.3">
      <c r="A1344" t="str">
        <f>"Trad IRN"</f>
        <v>Trad IRN</v>
      </c>
      <c r="B1344" t="str">
        <f>"Bldg IRN"</f>
        <v>Bldg IRN</v>
      </c>
      <c r="C1344" t="s">
        <v>41</v>
      </c>
      <c r="D1344" t="s">
        <v>3</v>
      </c>
      <c r="E1344" t="s">
        <v>80</v>
      </c>
      <c r="F1344" t="s">
        <v>81</v>
      </c>
      <c r="G1344" t="s">
        <v>82</v>
      </c>
      <c r="H1344" t="s">
        <v>83</v>
      </c>
      <c r="I1344" t="str">
        <f>"Trad IRN"</f>
        <v>Trad IRN</v>
      </c>
      <c r="J1344" t="s">
        <v>43</v>
      </c>
      <c r="K1344" t="s">
        <v>44</v>
      </c>
      <c r="L1344" t="s">
        <v>45</v>
      </c>
      <c r="M1344" t="s">
        <v>46</v>
      </c>
      <c r="N1344" t="str">
        <f t="shared" si="128"/>
        <v>08/18/2022</v>
      </c>
      <c r="O1344" t="str">
        <f t="shared" si="129"/>
        <v>12/31/2500</v>
      </c>
      <c r="P1344">
        <v>1</v>
      </c>
      <c r="Q1344">
        <v>1</v>
      </c>
      <c r="S1344">
        <v>1</v>
      </c>
      <c r="T1344">
        <v>1</v>
      </c>
      <c r="U1344">
        <v>0</v>
      </c>
      <c r="V1344" t="str">
        <f>"Trad IRN"</f>
        <v>Trad IRN</v>
      </c>
      <c r="W1344">
        <v>100</v>
      </c>
      <c r="X1344" t="s">
        <v>47</v>
      </c>
      <c r="Z1344" t="s">
        <v>47</v>
      </c>
      <c r="AB1344" t="str">
        <f>"04"</f>
        <v>04</v>
      </c>
      <c r="AC1344" t="s">
        <v>48</v>
      </c>
      <c r="AD1344" t="s">
        <v>49</v>
      </c>
      <c r="AE1344" t="s">
        <v>50</v>
      </c>
      <c r="AF1344">
        <v>0</v>
      </c>
      <c r="AG1344" t="s">
        <v>56</v>
      </c>
      <c r="AH1344" t="str">
        <f>"Trad IRN"</f>
        <v>Trad IRN</v>
      </c>
      <c r="AI1344" t="str">
        <f>"Bldg IRN"</f>
        <v>Bldg IRN</v>
      </c>
      <c r="AJ1344" t="s">
        <v>48</v>
      </c>
      <c r="AK1344" t="s">
        <v>48</v>
      </c>
      <c r="AL1344" t="s">
        <v>53</v>
      </c>
      <c r="AM1344">
        <v>1113.0999999999999</v>
      </c>
      <c r="AN1344">
        <v>1113.0999999999999</v>
      </c>
      <c r="AO1344">
        <v>15</v>
      </c>
    </row>
    <row r="1345" spans="1:41" x14ac:dyDescent="0.3">
      <c r="A1345" t="str">
        <f>"Trad IRN"</f>
        <v>Trad IRN</v>
      </c>
      <c r="B1345" t="str">
        <f>"Bldg IRN"</f>
        <v>Bldg IRN</v>
      </c>
      <c r="C1345" t="s">
        <v>41</v>
      </c>
      <c r="D1345" t="s">
        <v>3</v>
      </c>
      <c r="E1345" t="s">
        <v>80</v>
      </c>
      <c r="F1345" t="s">
        <v>81</v>
      </c>
      <c r="G1345" t="s">
        <v>82</v>
      </c>
      <c r="H1345" t="s">
        <v>83</v>
      </c>
      <c r="I1345" t="str">
        <f>"Trad IRN"</f>
        <v>Trad IRN</v>
      </c>
      <c r="J1345" t="s">
        <v>43</v>
      </c>
      <c r="K1345" t="s">
        <v>44</v>
      </c>
      <c r="L1345" t="s">
        <v>45</v>
      </c>
      <c r="M1345" t="s">
        <v>46</v>
      </c>
      <c r="N1345" t="str">
        <f t="shared" si="128"/>
        <v>08/18/2022</v>
      </c>
      <c r="O1345" t="str">
        <f t="shared" si="129"/>
        <v>12/31/2500</v>
      </c>
      <c r="P1345">
        <v>1</v>
      </c>
      <c r="Q1345">
        <v>1</v>
      </c>
      <c r="S1345">
        <v>0</v>
      </c>
      <c r="T1345">
        <v>1</v>
      </c>
      <c r="U1345">
        <v>0</v>
      </c>
      <c r="V1345" t="str">
        <f>"Trad IRN"</f>
        <v>Trad IRN</v>
      </c>
      <c r="W1345">
        <v>100</v>
      </c>
      <c r="X1345" t="s">
        <v>47</v>
      </c>
      <c r="Z1345" t="s">
        <v>47</v>
      </c>
      <c r="AB1345" t="str">
        <f>"02"</f>
        <v>02</v>
      </c>
      <c r="AC1345" t="s">
        <v>48</v>
      </c>
      <c r="AD1345" t="s">
        <v>49</v>
      </c>
      <c r="AE1345" t="s">
        <v>50</v>
      </c>
      <c r="AF1345">
        <v>0</v>
      </c>
      <c r="AG1345" t="s">
        <v>56</v>
      </c>
      <c r="AH1345" t="str">
        <f>"Trad IRN"</f>
        <v>Trad IRN</v>
      </c>
      <c r="AI1345" t="str">
        <f>"Bldg IRN"</f>
        <v>Bldg IRN</v>
      </c>
      <c r="AJ1345" t="s">
        <v>48</v>
      </c>
      <c r="AK1345" t="s">
        <v>48</v>
      </c>
      <c r="AL1345" t="s">
        <v>53</v>
      </c>
      <c r="AM1345">
        <v>1113.0999999999999</v>
      </c>
      <c r="AN1345">
        <v>1113.0999999999999</v>
      </c>
      <c r="AO1345">
        <v>15</v>
      </c>
    </row>
    <row r="1346" spans="1:41" x14ac:dyDescent="0.3">
      <c r="A1346" t="str">
        <f>"Trad IRN"</f>
        <v>Trad IRN</v>
      </c>
      <c r="B1346" t="str">
        <f>"Bldg IRN"</f>
        <v>Bldg IRN</v>
      </c>
      <c r="C1346" t="s">
        <v>41</v>
      </c>
      <c r="D1346" t="s">
        <v>3</v>
      </c>
      <c r="E1346" t="s">
        <v>80</v>
      </c>
      <c r="F1346" t="s">
        <v>81</v>
      </c>
      <c r="G1346" t="s">
        <v>82</v>
      </c>
      <c r="H1346" t="s">
        <v>83</v>
      </c>
      <c r="I1346" t="str">
        <f>"Trad IRN"</f>
        <v>Trad IRN</v>
      </c>
      <c r="J1346" t="s">
        <v>43</v>
      </c>
      <c r="K1346" t="s">
        <v>44</v>
      </c>
      <c r="L1346" t="s">
        <v>45</v>
      </c>
      <c r="M1346" t="s">
        <v>46</v>
      </c>
      <c r="N1346" t="str">
        <f t="shared" si="128"/>
        <v>08/18/2022</v>
      </c>
      <c r="O1346" t="str">
        <f>"01/22/2023"</f>
        <v>01/22/2023</v>
      </c>
      <c r="P1346">
        <v>0.53858600000000001</v>
      </c>
      <c r="Q1346">
        <v>0.53858600000000001</v>
      </c>
      <c r="R1346">
        <v>0.53858600000000001</v>
      </c>
      <c r="S1346">
        <v>0</v>
      </c>
      <c r="T1346">
        <v>0.53858600000000001</v>
      </c>
      <c r="U1346">
        <v>0</v>
      </c>
      <c r="V1346" t="str">
        <f>"Trad IRN"</f>
        <v>Trad IRN</v>
      </c>
      <c r="W1346">
        <v>100</v>
      </c>
      <c r="X1346" t="s">
        <v>47</v>
      </c>
      <c r="Z1346" t="s">
        <v>47</v>
      </c>
      <c r="AB1346" t="str">
        <f>"04"</f>
        <v>04</v>
      </c>
      <c r="AC1346" t="str">
        <f>"10"</f>
        <v>10</v>
      </c>
      <c r="AD1346" t="str">
        <f>"2"</f>
        <v>2</v>
      </c>
      <c r="AE1346" t="s">
        <v>50</v>
      </c>
      <c r="AF1346">
        <v>0</v>
      </c>
      <c r="AG1346" t="s">
        <v>56</v>
      </c>
      <c r="AH1346" t="str">
        <f>"Trad IRN"</f>
        <v>Trad IRN</v>
      </c>
      <c r="AI1346" t="str">
        <f>"Bldg IRN"</f>
        <v>Bldg IRN</v>
      </c>
      <c r="AJ1346" t="s">
        <v>48</v>
      </c>
      <c r="AK1346" t="s">
        <v>48</v>
      </c>
      <c r="AL1346" t="s">
        <v>53</v>
      </c>
      <c r="AM1346">
        <v>599.5</v>
      </c>
      <c r="AN1346">
        <v>1113.0999999999999</v>
      </c>
      <c r="AO1346">
        <v>15</v>
      </c>
    </row>
    <row r="1347" spans="1:41" x14ac:dyDescent="0.3">
      <c r="A1347" t="str">
        <f>"Trad IRN"</f>
        <v>Trad IRN</v>
      </c>
      <c r="B1347" t="str">
        <f>"Bldg IRN"</f>
        <v>Bldg IRN</v>
      </c>
      <c r="C1347" t="s">
        <v>41</v>
      </c>
      <c r="D1347" t="s">
        <v>3</v>
      </c>
      <c r="E1347" t="s">
        <v>80</v>
      </c>
      <c r="F1347" t="s">
        <v>81</v>
      </c>
      <c r="G1347" t="s">
        <v>82</v>
      </c>
      <c r="H1347" t="s">
        <v>83</v>
      </c>
      <c r="I1347" t="str">
        <f>"Trad IRN"</f>
        <v>Trad IRN</v>
      </c>
      <c r="J1347" t="s">
        <v>43</v>
      </c>
      <c r="K1347" t="s">
        <v>44</v>
      </c>
      <c r="L1347" t="s">
        <v>45</v>
      </c>
      <c r="M1347" t="s">
        <v>46</v>
      </c>
      <c r="N1347" t="str">
        <f>"01/23/2023"</f>
        <v>01/23/2023</v>
      </c>
      <c r="O1347" t="str">
        <f t="shared" ref="O1347:O1358" si="130">"12/31/2500"</f>
        <v>12/31/2500</v>
      </c>
      <c r="P1347">
        <v>0.46141399999999999</v>
      </c>
      <c r="Q1347">
        <v>0.46141399999999999</v>
      </c>
      <c r="R1347">
        <v>0.46141399999999999</v>
      </c>
      <c r="S1347">
        <v>0</v>
      </c>
      <c r="T1347">
        <v>0.46141399999999999</v>
      </c>
      <c r="U1347">
        <v>0</v>
      </c>
      <c r="V1347" t="str">
        <f>"Trad IRN"</f>
        <v>Trad IRN</v>
      </c>
      <c r="W1347">
        <v>100</v>
      </c>
      <c r="X1347" t="s">
        <v>47</v>
      </c>
      <c r="Z1347" t="s">
        <v>47</v>
      </c>
      <c r="AB1347" t="str">
        <f>"04"</f>
        <v>04</v>
      </c>
      <c r="AC1347" t="str">
        <f>"10"</f>
        <v>10</v>
      </c>
      <c r="AD1347" t="str">
        <f>"2"</f>
        <v>2</v>
      </c>
      <c r="AE1347" t="s">
        <v>55</v>
      </c>
      <c r="AF1347">
        <v>0</v>
      </c>
      <c r="AG1347" t="s">
        <v>56</v>
      </c>
      <c r="AH1347" t="str">
        <f>"Trad IRN"</f>
        <v>Trad IRN</v>
      </c>
      <c r="AI1347" t="str">
        <f>"Bldg IRN"</f>
        <v>Bldg IRN</v>
      </c>
      <c r="AJ1347" t="s">
        <v>48</v>
      </c>
      <c r="AK1347" t="s">
        <v>48</v>
      </c>
      <c r="AL1347" t="s">
        <v>53</v>
      </c>
      <c r="AM1347">
        <v>513.6</v>
      </c>
      <c r="AN1347">
        <v>1113.0999999999999</v>
      </c>
      <c r="AO1347">
        <v>15</v>
      </c>
    </row>
    <row r="1348" spans="1:41" x14ac:dyDescent="0.3">
      <c r="A1348" t="str">
        <f>"Trad IRN"</f>
        <v>Trad IRN</v>
      </c>
      <c r="B1348" t="str">
        <f>"Bldg IRN"</f>
        <v>Bldg IRN</v>
      </c>
      <c r="C1348" t="s">
        <v>41</v>
      </c>
      <c r="D1348" t="s">
        <v>3</v>
      </c>
      <c r="E1348" t="s">
        <v>80</v>
      </c>
      <c r="F1348" t="s">
        <v>81</v>
      </c>
      <c r="G1348" t="s">
        <v>82</v>
      </c>
      <c r="H1348" t="s">
        <v>83</v>
      </c>
      <c r="I1348" t="str">
        <f>"Trad IRN"</f>
        <v>Trad IRN</v>
      </c>
      <c r="J1348" t="s">
        <v>43</v>
      </c>
      <c r="K1348" t="s">
        <v>44</v>
      </c>
      <c r="L1348" t="s">
        <v>45</v>
      </c>
      <c r="M1348" t="s">
        <v>46</v>
      </c>
      <c r="N1348" t="str">
        <f t="shared" ref="N1348:N1357" si="131">"08/18/2022"</f>
        <v>08/18/2022</v>
      </c>
      <c r="O1348" t="str">
        <f t="shared" si="130"/>
        <v>12/31/2500</v>
      </c>
      <c r="P1348">
        <v>1</v>
      </c>
      <c r="Q1348">
        <v>1</v>
      </c>
      <c r="S1348">
        <v>0</v>
      </c>
      <c r="T1348">
        <v>1</v>
      </c>
      <c r="U1348">
        <v>0</v>
      </c>
      <c r="V1348" t="str">
        <f>"Trad IRN"</f>
        <v>Trad IRN</v>
      </c>
      <c r="W1348">
        <v>100</v>
      </c>
      <c r="X1348" t="s">
        <v>47</v>
      </c>
      <c r="Z1348" t="s">
        <v>47</v>
      </c>
      <c r="AB1348" t="str">
        <f>"01"</f>
        <v>01</v>
      </c>
      <c r="AC1348" t="s">
        <v>48</v>
      </c>
      <c r="AD1348" t="s">
        <v>49</v>
      </c>
      <c r="AE1348" t="s">
        <v>50</v>
      </c>
      <c r="AF1348">
        <v>0</v>
      </c>
      <c r="AG1348" t="s">
        <v>56</v>
      </c>
      <c r="AH1348" t="str">
        <f>"Trad IRN"</f>
        <v>Trad IRN</v>
      </c>
      <c r="AI1348" t="str">
        <f>"Bldg IRN"</f>
        <v>Bldg IRN</v>
      </c>
      <c r="AJ1348" t="s">
        <v>48</v>
      </c>
      <c r="AK1348" t="s">
        <v>48</v>
      </c>
      <c r="AL1348" t="s">
        <v>53</v>
      </c>
      <c r="AM1348">
        <v>1113.0999999999999</v>
      </c>
      <c r="AN1348">
        <v>1113.0999999999999</v>
      </c>
      <c r="AO1348">
        <v>15</v>
      </c>
    </row>
    <row r="1349" spans="1:41" x14ac:dyDescent="0.3">
      <c r="A1349" t="str">
        <f>"Trad IRN"</f>
        <v>Trad IRN</v>
      </c>
      <c r="B1349" t="str">
        <f>"Bldg IRN"</f>
        <v>Bldg IRN</v>
      </c>
      <c r="C1349" t="s">
        <v>41</v>
      </c>
      <c r="D1349" t="s">
        <v>3</v>
      </c>
      <c r="E1349" t="s">
        <v>80</v>
      </c>
      <c r="F1349" t="s">
        <v>81</v>
      </c>
      <c r="G1349" t="s">
        <v>82</v>
      </c>
      <c r="H1349" t="s">
        <v>83</v>
      </c>
      <c r="I1349" t="str">
        <f>"Trad IRN"</f>
        <v>Trad IRN</v>
      </c>
      <c r="J1349" t="s">
        <v>43</v>
      </c>
      <c r="K1349" t="s">
        <v>44</v>
      </c>
      <c r="L1349" t="s">
        <v>45</v>
      </c>
      <c r="M1349" t="s">
        <v>46</v>
      </c>
      <c r="N1349" t="str">
        <f t="shared" si="131"/>
        <v>08/18/2022</v>
      </c>
      <c r="O1349" t="str">
        <f t="shared" si="130"/>
        <v>12/31/2500</v>
      </c>
      <c r="P1349">
        <v>1</v>
      </c>
      <c r="Q1349">
        <v>1</v>
      </c>
      <c r="S1349">
        <v>0</v>
      </c>
      <c r="T1349">
        <v>1</v>
      </c>
      <c r="U1349">
        <v>0</v>
      </c>
      <c r="V1349" t="str">
        <f>"Trad IRN"</f>
        <v>Trad IRN</v>
      </c>
      <c r="W1349">
        <v>100</v>
      </c>
      <c r="X1349" t="s">
        <v>47</v>
      </c>
      <c r="Z1349" t="s">
        <v>47</v>
      </c>
      <c r="AB1349" t="s">
        <v>57</v>
      </c>
      <c r="AC1349" t="s">
        <v>48</v>
      </c>
      <c r="AD1349" t="s">
        <v>49</v>
      </c>
      <c r="AE1349" t="s">
        <v>50</v>
      </c>
      <c r="AF1349">
        <v>0</v>
      </c>
      <c r="AG1349" t="s">
        <v>56</v>
      </c>
      <c r="AH1349" t="str">
        <f>"Trad IRN"</f>
        <v>Trad IRN</v>
      </c>
      <c r="AI1349" t="str">
        <f>"Bldg IRN"</f>
        <v>Bldg IRN</v>
      </c>
      <c r="AJ1349" t="s">
        <v>48</v>
      </c>
      <c r="AK1349" t="s">
        <v>48</v>
      </c>
      <c r="AL1349" t="s">
        <v>53</v>
      </c>
      <c r="AM1349">
        <v>1113.0999999999999</v>
      </c>
      <c r="AN1349">
        <v>1113.0999999999999</v>
      </c>
      <c r="AO1349">
        <v>15</v>
      </c>
    </row>
    <row r="1350" spans="1:41" x14ac:dyDescent="0.3">
      <c r="A1350" t="str">
        <f>"Trad IRN"</f>
        <v>Trad IRN</v>
      </c>
      <c r="B1350" t="str">
        <f>"Bldg IRN"</f>
        <v>Bldg IRN</v>
      </c>
      <c r="C1350" t="s">
        <v>41</v>
      </c>
      <c r="D1350" t="s">
        <v>3</v>
      </c>
      <c r="E1350" t="s">
        <v>80</v>
      </c>
      <c r="F1350" t="s">
        <v>81</v>
      </c>
      <c r="G1350" t="s">
        <v>82</v>
      </c>
      <c r="H1350" t="s">
        <v>83</v>
      </c>
      <c r="I1350" t="str">
        <f>"Trad IRN"</f>
        <v>Trad IRN</v>
      </c>
      <c r="J1350" t="s">
        <v>43</v>
      </c>
      <c r="K1350" t="s">
        <v>44</v>
      </c>
      <c r="L1350" t="s">
        <v>45</v>
      </c>
      <c r="M1350" t="s">
        <v>46</v>
      </c>
      <c r="N1350" t="str">
        <f t="shared" si="131"/>
        <v>08/18/2022</v>
      </c>
      <c r="O1350" t="str">
        <f t="shared" si="130"/>
        <v>12/31/2500</v>
      </c>
      <c r="P1350">
        <v>1</v>
      </c>
      <c r="Q1350">
        <v>1</v>
      </c>
      <c r="S1350">
        <v>0</v>
      </c>
      <c r="T1350">
        <v>1</v>
      </c>
      <c r="U1350">
        <v>0</v>
      </c>
      <c r="V1350" t="str">
        <f>"Trad IRN"</f>
        <v>Trad IRN</v>
      </c>
      <c r="W1350">
        <v>100</v>
      </c>
      <c r="X1350" t="s">
        <v>47</v>
      </c>
      <c r="Z1350" t="s">
        <v>47</v>
      </c>
      <c r="AB1350" t="str">
        <f>"03"</f>
        <v>03</v>
      </c>
      <c r="AC1350" t="s">
        <v>48</v>
      </c>
      <c r="AD1350" t="s">
        <v>49</v>
      </c>
      <c r="AE1350" t="s">
        <v>50</v>
      </c>
      <c r="AF1350">
        <v>0</v>
      </c>
      <c r="AG1350" t="s">
        <v>56</v>
      </c>
      <c r="AH1350" t="str">
        <f>"Trad IRN"</f>
        <v>Trad IRN</v>
      </c>
      <c r="AI1350" t="str">
        <f>"Bldg IRN"</f>
        <v>Bldg IRN</v>
      </c>
      <c r="AJ1350" t="s">
        <v>48</v>
      </c>
      <c r="AK1350" t="s">
        <v>48</v>
      </c>
      <c r="AL1350" t="s">
        <v>53</v>
      </c>
      <c r="AM1350">
        <v>1113.0999999999999</v>
      </c>
      <c r="AN1350">
        <v>1113.0999999999999</v>
      </c>
      <c r="AO1350">
        <v>15</v>
      </c>
    </row>
    <row r="1351" spans="1:41" x14ac:dyDescent="0.3">
      <c r="A1351" t="str">
        <f>"Trad IRN"</f>
        <v>Trad IRN</v>
      </c>
      <c r="B1351" t="str">
        <f>"Bldg IRN"</f>
        <v>Bldg IRN</v>
      </c>
      <c r="C1351" t="s">
        <v>41</v>
      </c>
      <c r="D1351" t="s">
        <v>3</v>
      </c>
      <c r="E1351" t="s">
        <v>80</v>
      </c>
      <c r="F1351" t="s">
        <v>81</v>
      </c>
      <c r="G1351" t="s">
        <v>82</v>
      </c>
      <c r="H1351" t="s">
        <v>83</v>
      </c>
      <c r="I1351" t="str">
        <f>"Trad IRN"</f>
        <v>Trad IRN</v>
      </c>
      <c r="J1351" t="s">
        <v>43</v>
      </c>
      <c r="K1351" t="s">
        <v>44</v>
      </c>
      <c r="L1351" t="s">
        <v>45</v>
      </c>
      <c r="M1351" t="s">
        <v>46</v>
      </c>
      <c r="N1351" t="str">
        <f t="shared" si="131"/>
        <v>08/18/2022</v>
      </c>
      <c r="O1351" t="str">
        <f t="shared" si="130"/>
        <v>12/31/2500</v>
      </c>
      <c r="P1351">
        <v>1</v>
      </c>
      <c r="Q1351">
        <v>1</v>
      </c>
      <c r="R1351">
        <v>1</v>
      </c>
      <c r="S1351">
        <v>0</v>
      </c>
      <c r="T1351">
        <v>1</v>
      </c>
      <c r="U1351">
        <v>0</v>
      </c>
      <c r="V1351" t="str">
        <f>"Trad IRN"</f>
        <v>Trad IRN</v>
      </c>
      <c r="W1351">
        <v>100</v>
      </c>
      <c r="X1351" t="s">
        <v>47</v>
      </c>
      <c r="Z1351" t="s">
        <v>47</v>
      </c>
      <c r="AB1351" t="s">
        <v>57</v>
      </c>
      <c r="AC1351" t="str">
        <f>"01"</f>
        <v>01</v>
      </c>
      <c r="AD1351" t="str">
        <f>"5"</f>
        <v>5</v>
      </c>
      <c r="AE1351" t="s">
        <v>50</v>
      </c>
      <c r="AF1351">
        <v>0</v>
      </c>
      <c r="AG1351" t="s">
        <v>56</v>
      </c>
      <c r="AH1351" t="str">
        <f>"Trad IRN"</f>
        <v>Trad IRN</v>
      </c>
      <c r="AI1351" t="str">
        <f>"Bldg IRN"</f>
        <v>Bldg IRN</v>
      </c>
      <c r="AJ1351" t="s">
        <v>48</v>
      </c>
      <c r="AK1351" t="s">
        <v>48</v>
      </c>
      <c r="AL1351" t="s">
        <v>53</v>
      </c>
      <c r="AM1351">
        <v>1113.0999999999999</v>
      </c>
      <c r="AN1351">
        <v>1113.0999999999999</v>
      </c>
      <c r="AO1351">
        <v>15</v>
      </c>
    </row>
    <row r="1352" spans="1:41" x14ac:dyDescent="0.3">
      <c r="A1352" t="str">
        <f>"Trad IRN"</f>
        <v>Trad IRN</v>
      </c>
      <c r="B1352" t="str">
        <f>"Bldg IRN"</f>
        <v>Bldg IRN</v>
      </c>
      <c r="C1352" t="s">
        <v>41</v>
      </c>
      <c r="D1352" t="s">
        <v>3</v>
      </c>
      <c r="E1352" t="s">
        <v>80</v>
      </c>
      <c r="F1352" t="s">
        <v>81</v>
      </c>
      <c r="G1352" t="s">
        <v>82</v>
      </c>
      <c r="H1352" t="s">
        <v>83</v>
      </c>
      <c r="I1352" t="str">
        <f>"Trad IRN"</f>
        <v>Trad IRN</v>
      </c>
      <c r="J1352" t="s">
        <v>43</v>
      </c>
      <c r="K1352" t="s">
        <v>44</v>
      </c>
      <c r="L1352" t="s">
        <v>45</v>
      </c>
      <c r="M1352" t="s">
        <v>46</v>
      </c>
      <c r="N1352" t="str">
        <f t="shared" si="131"/>
        <v>08/18/2022</v>
      </c>
      <c r="O1352" t="str">
        <f t="shared" si="130"/>
        <v>12/31/2500</v>
      </c>
      <c r="P1352">
        <v>1</v>
      </c>
      <c r="Q1352">
        <v>1</v>
      </c>
      <c r="S1352">
        <v>0</v>
      </c>
      <c r="T1352">
        <v>1</v>
      </c>
      <c r="U1352">
        <v>0</v>
      </c>
      <c r="V1352" t="str">
        <f>"Trad IRN"</f>
        <v>Trad IRN</v>
      </c>
      <c r="W1352">
        <v>100</v>
      </c>
      <c r="X1352" t="s">
        <v>47</v>
      </c>
      <c r="Z1352" t="s">
        <v>47</v>
      </c>
      <c r="AB1352" t="str">
        <f>"03"</f>
        <v>03</v>
      </c>
      <c r="AC1352" t="s">
        <v>48</v>
      </c>
      <c r="AD1352" t="s">
        <v>49</v>
      </c>
      <c r="AE1352" t="s">
        <v>50</v>
      </c>
      <c r="AF1352">
        <v>0</v>
      </c>
      <c r="AG1352" t="s">
        <v>56</v>
      </c>
      <c r="AH1352" t="str">
        <f>"Trad IRN"</f>
        <v>Trad IRN</v>
      </c>
      <c r="AI1352" t="str">
        <f>"Bldg IRN"</f>
        <v>Bldg IRN</v>
      </c>
      <c r="AJ1352" t="s">
        <v>48</v>
      </c>
      <c r="AK1352" t="s">
        <v>48</v>
      </c>
      <c r="AL1352" t="s">
        <v>53</v>
      </c>
      <c r="AM1352">
        <v>1113.0999999999999</v>
      </c>
      <c r="AN1352">
        <v>1113.0999999999999</v>
      </c>
      <c r="AO1352">
        <v>15</v>
      </c>
    </row>
    <row r="1353" spans="1:41" x14ac:dyDescent="0.3">
      <c r="A1353" t="str">
        <f>"Trad IRN"</f>
        <v>Trad IRN</v>
      </c>
      <c r="B1353" t="str">
        <f>"Bldg IRN"</f>
        <v>Bldg IRN</v>
      </c>
      <c r="C1353" t="s">
        <v>41</v>
      </c>
      <c r="D1353" t="s">
        <v>3</v>
      </c>
      <c r="E1353" t="s">
        <v>80</v>
      </c>
      <c r="F1353" t="s">
        <v>81</v>
      </c>
      <c r="G1353" t="s">
        <v>82</v>
      </c>
      <c r="H1353" t="s">
        <v>83</v>
      </c>
      <c r="I1353" t="str">
        <f>"Trad IRN"</f>
        <v>Trad IRN</v>
      </c>
      <c r="J1353" t="s">
        <v>43</v>
      </c>
      <c r="K1353" t="s">
        <v>44</v>
      </c>
      <c r="L1353" t="s">
        <v>45</v>
      </c>
      <c r="M1353" t="s">
        <v>46</v>
      </c>
      <c r="N1353" t="str">
        <f t="shared" si="131"/>
        <v>08/18/2022</v>
      </c>
      <c r="O1353" t="str">
        <f t="shared" si="130"/>
        <v>12/31/2500</v>
      </c>
      <c r="P1353">
        <v>1</v>
      </c>
      <c r="Q1353">
        <v>1</v>
      </c>
      <c r="R1353">
        <v>1</v>
      </c>
      <c r="S1353">
        <v>0</v>
      </c>
      <c r="T1353">
        <v>1</v>
      </c>
      <c r="U1353">
        <v>0</v>
      </c>
      <c r="V1353" t="str">
        <f>"Trad IRN"</f>
        <v>Trad IRN</v>
      </c>
      <c r="W1353">
        <v>100</v>
      </c>
      <c r="X1353" t="s">
        <v>47</v>
      </c>
      <c r="Z1353" t="s">
        <v>47</v>
      </c>
      <c r="AB1353" t="str">
        <f>"03"</f>
        <v>03</v>
      </c>
      <c r="AC1353" t="str">
        <f>"01"</f>
        <v>01</v>
      </c>
      <c r="AD1353" t="str">
        <f>"5"</f>
        <v>5</v>
      </c>
      <c r="AE1353" t="s">
        <v>55</v>
      </c>
      <c r="AF1353">
        <v>0</v>
      </c>
      <c r="AG1353" t="s">
        <v>56</v>
      </c>
      <c r="AH1353" t="str">
        <f>"Trad IRN"</f>
        <v>Trad IRN</v>
      </c>
      <c r="AI1353" t="str">
        <f>"Bldg IRN"</f>
        <v>Bldg IRN</v>
      </c>
      <c r="AJ1353" t="s">
        <v>48</v>
      </c>
      <c r="AK1353" t="s">
        <v>48</v>
      </c>
      <c r="AL1353" t="s">
        <v>53</v>
      </c>
      <c r="AM1353">
        <v>1113.0999999999999</v>
      </c>
      <c r="AN1353">
        <v>1113.0999999999999</v>
      </c>
      <c r="AO1353">
        <v>15</v>
      </c>
    </row>
    <row r="1354" spans="1:41" x14ac:dyDescent="0.3">
      <c r="A1354" t="str">
        <f>"Trad IRN"</f>
        <v>Trad IRN</v>
      </c>
      <c r="B1354" t="str">
        <f>"Bldg IRN"</f>
        <v>Bldg IRN</v>
      </c>
      <c r="C1354" t="s">
        <v>41</v>
      </c>
      <c r="D1354" t="s">
        <v>3</v>
      </c>
      <c r="E1354" t="s">
        <v>80</v>
      </c>
      <c r="F1354" t="s">
        <v>81</v>
      </c>
      <c r="G1354" t="s">
        <v>82</v>
      </c>
      <c r="H1354" t="s">
        <v>83</v>
      </c>
      <c r="I1354" t="str">
        <f>"Trad IRN"</f>
        <v>Trad IRN</v>
      </c>
      <c r="J1354" t="s">
        <v>43</v>
      </c>
      <c r="K1354" t="s">
        <v>44</v>
      </c>
      <c r="L1354" t="s">
        <v>45</v>
      </c>
      <c r="M1354" t="s">
        <v>46</v>
      </c>
      <c r="N1354" t="str">
        <f t="shared" si="131"/>
        <v>08/18/2022</v>
      </c>
      <c r="O1354" t="str">
        <f t="shared" si="130"/>
        <v>12/31/2500</v>
      </c>
      <c r="P1354">
        <v>1</v>
      </c>
      <c r="Q1354">
        <v>1</v>
      </c>
      <c r="S1354">
        <v>0</v>
      </c>
      <c r="T1354">
        <v>1</v>
      </c>
      <c r="U1354">
        <v>0</v>
      </c>
      <c r="V1354" t="str">
        <f>"Trad IRN"</f>
        <v>Trad IRN</v>
      </c>
      <c r="W1354">
        <v>100</v>
      </c>
      <c r="X1354" t="s">
        <v>47</v>
      </c>
      <c r="Z1354" t="s">
        <v>47</v>
      </c>
      <c r="AB1354" t="str">
        <f>"02"</f>
        <v>02</v>
      </c>
      <c r="AC1354" t="s">
        <v>48</v>
      </c>
      <c r="AD1354" t="s">
        <v>49</v>
      </c>
      <c r="AE1354" t="s">
        <v>55</v>
      </c>
      <c r="AF1354">
        <v>0</v>
      </c>
      <c r="AG1354" t="s">
        <v>56</v>
      </c>
      <c r="AH1354" t="str">
        <f>"Trad IRN"</f>
        <v>Trad IRN</v>
      </c>
      <c r="AI1354" t="str">
        <f>"Bldg IRN"</f>
        <v>Bldg IRN</v>
      </c>
      <c r="AJ1354" t="s">
        <v>48</v>
      </c>
      <c r="AK1354" t="s">
        <v>48</v>
      </c>
      <c r="AL1354" t="s">
        <v>53</v>
      </c>
      <c r="AM1354">
        <v>1113.0999999999999</v>
      </c>
      <c r="AN1354">
        <v>1113.0999999999999</v>
      </c>
      <c r="AO1354">
        <v>15</v>
      </c>
    </row>
    <row r="1355" spans="1:41" x14ac:dyDescent="0.3">
      <c r="A1355" t="str">
        <f>"Trad IRN"</f>
        <v>Trad IRN</v>
      </c>
      <c r="B1355" t="str">
        <f>"Bldg IRN"</f>
        <v>Bldg IRN</v>
      </c>
      <c r="C1355" t="s">
        <v>41</v>
      </c>
      <c r="D1355" t="s">
        <v>3</v>
      </c>
      <c r="E1355" t="s">
        <v>80</v>
      </c>
      <c r="F1355" t="s">
        <v>81</v>
      </c>
      <c r="G1355" t="s">
        <v>82</v>
      </c>
      <c r="H1355" t="s">
        <v>83</v>
      </c>
      <c r="I1355" t="str">
        <f>"Trad IRN"</f>
        <v>Trad IRN</v>
      </c>
      <c r="J1355" t="s">
        <v>43</v>
      </c>
      <c r="K1355" t="s">
        <v>44</v>
      </c>
      <c r="L1355" t="s">
        <v>45</v>
      </c>
      <c r="M1355" t="s">
        <v>46</v>
      </c>
      <c r="N1355" t="str">
        <f t="shared" si="131"/>
        <v>08/18/2022</v>
      </c>
      <c r="O1355" t="str">
        <f t="shared" si="130"/>
        <v>12/31/2500</v>
      </c>
      <c r="P1355">
        <v>1</v>
      </c>
      <c r="Q1355">
        <v>1</v>
      </c>
      <c r="S1355">
        <v>0</v>
      </c>
      <c r="T1355">
        <v>1</v>
      </c>
      <c r="U1355">
        <v>0</v>
      </c>
      <c r="V1355" t="str">
        <f>"Trad IRN"</f>
        <v>Trad IRN</v>
      </c>
      <c r="W1355">
        <v>100</v>
      </c>
      <c r="X1355" t="s">
        <v>47</v>
      </c>
      <c r="Z1355" t="s">
        <v>47</v>
      </c>
      <c r="AB1355" t="str">
        <f>"01"</f>
        <v>01</v>
      </c>
      <c r="AC1355" t="s">
        <v>48</v>
      </c>
      <c r="AD1355" t="s">
        <v>49</v>
      </c>
      <c r="AE1355" t="s">
        <v>50</v>
      </c>
      <c r="AF1355">
        <v>0</v>
      </c>
      <c r="AG1355" t="s">
        <v>56</v>
      </c>
      <c r="AH1355" t="str">
        <f>"Trad IRN"</f>
        <v>Trad IRN</v>
      </c>
      <c r="AI1355" t="str">
        <f>"Bldg IRN"</f>
        <v>Bldg IRN</v>
      </c>
      <c r="AJ1355" t="s">
        <v>48</v>
      </c>
      <c r="AK1355" t="s">
        <v>48</v>
      </c>
      <c r="AL1355" t="s">
        <v>53</v>
      </c>
      <c r="AM1355">
        <v>1113.0999999999999</v>
      </c>
      <c r="AN1355">
        <v>1113.0999999999999</v>
      </c>
      <c r="AO1355">
        <v>15</v>
      </c>
    </row>
    <row r="1356" spans="1:41" x14ac:dyDescent="0.3">
      <c r="A1356" t="str">
        <f>"Trad IRN"</f>
        <v>Trad IRN</v>
      </c>
      <c r="B1356" t="str">
        <f>"Bldg IRN"</f>
        <v>Bldg IRN</v>
      </c>
      <c r="C1356" t="s">
        <v>41</v>
      </c>
      <c r="D1356" t="s">
        <v>3</v>
      </c>
      <c r="E1356" t="s">
        <v>80</v>
      </c>
      <c r="F1356" t="s">
        <v>81</v>
      </c>
      <c r="G1356" t="s">
        <v>82</v>
      </c>
      <c r="H1356" t="s">
        <v>83</v>
      </c>
      <c r="I1356" t="str">
        <f>"Trad IRN"</f>
        <v>Trad IRN</v>
      </c>
      <c r="J1356" t="s">
        <v>43</v>
      </c>
      <c r="K1356" t="s">
        <v>44</v>
      </c>
      <c r="L1356" t="s">
        <v>45</v>
      </c>
      <c r="M1356" t="s">
        <v>46</v>
      </c>
      <c r="N1356" t="str">
        <f t="shared" si="131"/>
        <v>08/18/2022</v>
      </c>
      <c r="O1356" t="str">
        <f t="shared" si="130"/>
        <v>12/31/2500</v>
      </c>
      <c r="P1356">
        <v>1</v>
      </c>
      <c r="Q1356">
        <v>1</v>
      </c>
      <c r="R1356">
        <v>1</v>
      </c>
      <c r="S1356">
        <v>0</v>
      </c>
      <c r="T1356">
        <v>1</v>
      </c>
      <c r="U1356">
        <v>0</v>
      </c>
      <c r="V1356" t="str">
        <f>"Trad IRN"</f>
        <v>Trad IRN</v>
      </c>
      <c r="W1356">
        <v>100</v>
      </c>
      <c r="X1356" t="s">
        <v>47</v>
      </c>
      <c r="Z1356" t="s">
        <v>47</v>
      </c>
      <c r="AB1356" t="str">
        <f>"04"</f>
        <v>04</v>
      </c>
      <c r="AC1356" t="str">
        <f>"15"</f>
        <v>15</v>
      </c>
      <c r="AD1356" t="str">
        <f>"2"</f>
        <v>2</v>
      </c>
      <c r="AE1356" t="s">
        <v>55</v>
      </c>
      <c r="AF1356">
        <v>0</v>
      </c>
      <c r="AG1356" t="s">
        <v>56</v>
      </c>
      <c r="AH1356" t="str">
        <f>"Trad IRN"</f>
        <v>Trad IRN</v>
      </c>
      <c r="AI1356" t="str">
        <f>"Bldg IRN"</f>
        <v>Bldg IRN</v>
      </c>
      <c r="AJ1356" t="s">
        <v>48</v>
      </c>
      <c r="AK1356" t="s">
        <v>48</v>
      </c>
      <c r="AL1356" t="s">
        <v>53</v>
      </c>
      <c r="AM1356">
        <v>1113.0999999999999</v>
      </c>
      <c r="AN1356">
        <v>1113.0999999999999</v>
      </c>
      <c r="AO1356">
        <v>15</v>
      </c>
    </row>
    <row r="1357" spans="1:41" x14ac:dyDescent="0.3">
      <c r="A1357" t="str">
        <f>"Trad IRN"</f>
        <v>Trad IRN</v>
      </c>
      <c r="B1357" t="str">
        <f>"Bldg IRN"</f>
        <v>Bldg IRN</v>
      </c>
      <c r="C1357" t="s">
        <v>41</v>
      </c>
      <c r="D1357" t="s">
        <v>3</v>
      </c>
      <c r="E1357" t="s">
        <v>80</v>
      </c>
      <c r="F1357" t="s">
        <v>81</v>
      </c>
      <c r="G1357" t="s">
        <v>82</v>
      </c>
      <c r="H1357" t="s">
        <v>83</v>
      </c>
      <c r="I1357" t="str">
        <f>"Trad IRN"</f>
        <v>Trad IRN</v>
      </c>
      <c r="J1357" t="s">
        <v>43</v>
      </c>
      <c r="K1357" t="s">
        <v>44</v>
      </c>
      <c r="L1357" t="s">
        <v>45</v>
      </c>
      <c r="M1357" t="s">
        <v>46</v>
      </c>
      <c r="N1357" t="str">
        <f t="shared" si="131"/>
        <v>08/18/2022</v>
      </c>
      <c r="O1357" t="str">
        <f t="shared" si="130"/>
        <v>12/31/2500</v>
      </c>
      <c r="P1357">
        <v>1</v>
      </c>
      <c r="Q1357">
        <v>1</v>
      </c>
      <c r="S1357">
        <v>0</v>
      </c>
      <c r="T1357">
        <v>1</v>
      </c>
      <c r="U1357">
        <v>0</v>
      </c>
      <c r="V1357" t="str">
        <f>"Trad IRN"</f>
        <v>Trad IRN</v>
      </c>
      <c r="W1357">
        <v>100</v>
      </c>
      <c r="X1357" t="s">
        <v>47</v>
      </c>
      <c r="Z1357" t="s">
        <v>47</v>
      </c>
      <c r="AB1357" t="str">
        <f>"01"</f>
        <v>01</v>
      </c>
      <c r="AC1357" t="s">
        <v>48</v>
      </c>
      <c r="AD1357" t="s">
        <v>49</v>
      </c>
      <c r="AE1357" t="s">
        <v>55</v>
      </c>
      <c r="AF1357">
        <v>0</v>
      </c>
      <c r="AG1357" t="s">
        <v>56</v>
      </c>
      <c r="AH1357" t="str">
        <f>"Trad IRN"</f>
        <v>Trad IRN</v>
      </c>
      <c r="AI1357" t="str">
        <f>"Bldg IRN"</f>
        <v>Bldg IRN</v>
      </c>
      <c r="AJ1357" t="s">
        <v>48</v>
      </c>
      <c r="AK1357" t="s">
        <v>48</v>
      </c>
      <c r="AL1357" t="s">
        <v>53</v>
      </c>
      <c r="AM1357">
        <v>1113.0999999999999</v>
      </c>
      <c r="AN1357">
        <v>1113.0999999999999</v>
      </c>
      <c r="AO1357">
        <v>15</v>
      </c>
    </row>
    <row r="1358" spans="1:41" x14ac:dyDescent="0.3">
      <c r="A1358" t="str">
        <f>"Trad IRN"</f>
        <v>Trad IRN</v>
      </c>
      <c r="B1358" t="str">
        <f>"Bldg IRN"</f>
        <v>Bldg IRN</v>
      </c>
      <c r="C1358" t="s">
        <v>41</v>
      </c>
      <c r="D1358" t="s">
        <v>3</v>
      </c>
      <c r="E1358" t="s">
        <v>80</v>
      </c>
      <c r="F1358" t="s">
        <v>81</v>
      </c>
      <c r="G1358" t="s">
        <v>82</v>
      </c>
      <c r="H1358" t="s">
        <v>83</v>
      </c>
      <c r="I1358" t="str">
        <f>"Trad IRN"</f>
        <v>Trad IRN</v>
      </c>
      <c r="J1358" t="s">
        <v>43</v>
      </c>
      <c r="K1358" t="s">
        <v>44</v>
      </c>
      <c r="L1358" t="s">
        <v>45</v>
      </c>
      <c r="M1358" t="s">
        <v>46</v>
      </c>
      <c r="N1358" t="str">
        <f>"10/04/2022"</f>
        <v>10/04/2022</v>
      </c>
      <c r="O1358" t="str">
        <f t="shared" si="130"/>
        <v>12/31/2500</v>
      </c>
      <c r="P1358">
        <v>0.83273699999999995</v>
      </c>
      <c r="Q1358">
        <v>0.83273699999999995</v>
      </c>
      <c r="S1358">
        <v>0</v>
      </c>
      <c r="T1358">
        <v>0.83273699999999995</v>
      </c>
      <c r="U1358">
        <v>0</v>
      </c>
      <c r="V1358" t="str">
        <f>"Trad IRN"</f>
        <v>Trad IRN</v>
      </c>
      <c r="W1358">
        <v>100</v>
      </c>
      <c r="X1358" t="s">
        <v>47</v>
      </c>
      <c r="Z1358" t="s">
        <v>47</v>
      </c>
      <c r="AB1358" t="s">
        <v>57</v>
      </c>
      <c r="AC1358" t="s">
        <v>48</v>
      </c>
      <c r="AD1358" t="s">
        <v>49</v>
      </c>
      <c r="AE1358" t="s">
        <v>55</v>
      </c>
      <c r="AF1358">
        <v>1</v>
      </c>
      <c r="AG1358" t="s">
        <v>56</v>
      </c>
      <c r="AH1358" t="str">
        <f>"Trad IRN"</f>
        <v>Trad IRN</v>
      </c>
      <c r="AI1358" t="str">
        <f>"Bldg IRN"</f>
        <v>Bldg IRN</v>
      </c>
      <c r="AJ1358" t="s">
        <v>48</v>
      </c>
      <c r="AK1358" t="s">
        <v>48</v>
      </c>
      <c r="AL1358" t="s">
        <v>53</v>
      </c>
      <c r="AM1358">
        <v>926.92</v>
      </c>
      <c r="AN1358">
        <v>1113.0999999999999</v>
      </c>
      <c r="AO1358">
        <v>15</v>
      </c>
    </row>
    <row r="1359" spans="1:41" x14ac:dyDescent="0.3">
      <c r="A1359" t="str">
        <f>"Trad IRN"</f>
        <v>Trad IRN</v>
      </c>
      <c r="B1359" t="str">
        <f>"Bldg IRN"</f>
        <v>Bldg IRN</v>
      </c>
      <c r="C1359" t="s">
        <v>41</v>
      </c>
      <c r="D1359" t="s">
        <v>3</v>
      </c>
      <c r="E1359" t="s">
        <v>80</v>
      </c>
      <c r="F1359" t="s">
        <v>81</v>
      </c>
      <c r="G1359" t="s">
        <v>82</v>
      </c>
      <c r="H1359" t="s">
        <v>83</v>
      </c>
      <c r="I1359" t="str">
        <f>"Trad IRN"</f>
        <v>Trad IRN</v>
      </c>
      <c r="J1359" t="s">
        <v>43</v>
      </c>
      <c r="K1359" t="s">
        <v>44</v>
      </c>
      <c r="L1359" t="s">
        <v>45</v>
      </c>
      <c r="M1359" t="s">
        <v>46</v>
      </c>
      <c r="N1359" t="str">
        <f>"08/18/2022"</f>
        <v>08/18/2022</v>
      </c>
      <c r="O1359" t="str">
        <f>"10/03/2022"</f>
        <v>10/03/2022</v>
      </c>
      <c r="P1359">
        <v>0.167263</v>
      </c>
      <c r="Q1359">
        <v>0.167263</v>
      </c>
      <c r="S1359">
        <v>0</v>
      </c>
      <c r="T1359">
        <v>0.167263</v>
      </c>
      <c r="U1359">
        <v>0</v>
      </c>
      <c r="V1359" t="str">
        <f>"Trad IRN"</f>
        <v>Trad IRN</v>
      </c>
      <c r="W1359">
        <v>100</v>
      </c>
      <c r="X1359" t="s">
        <v>47</v>
      </c>
      <c r="Z1359" t="s">
        <v>47</v>
      </c>
      <c r="AB1359" t="s">
        <v>57</v>
      </c>
      <c r="AC1359" t="s">
        <v>48</v>
      </c>
      <c r="AD1359" t="s">
        <v>49</v>
      </c>
      <c r="AE1359" t="s">
        <v>50</v>
      </c>
      <c r="AF1359">
        <v>1</v>
      </c>
      <c r="AG1359" t="s">
        <v>56</v>
      </c>
      <c r="AH1359" t="str">
        <f>"Trad IRN"</f>
        <v>Trad IRN</v>
      </c>
      <c r="AI1359" t="str">
        <f>"Bldg IRN"</f>
        <v>Bldg IRN</v>
      </c>
      <c r="AJ1359" t="s">
        <v>48</v>
      </c>
      <c r="AK1359" t="s">
        <v>48</v>
      </c>
      <c r="AL1359" t="s">
        <v>53</v>
      </c>
      <c r="AM1359">
        <v>186.18</v>
      </c>
      <c r="AN1359">
        <v>1113.0999999999999</v>
      </c>
      <c r="AO1359">
        <v>15</v>
      </c>
    </row>
    <row r="1360" spans="1:41" x14ac:dyDescent="0.3">
      <c r="A1360" t="str">
        <f>"Trad IRN"</f>
        <v>Trad IRN</v>
      </c>
      <c r="B1360" t="str">
        <f>"Bldg IRN"</f>
        <v>Bldg IRN</v>
      </c>
      <c r="C1360" t="s">
        <v>41</v>
      </c>
      <c r="D1360" t="s">
        <v>3</v>
      </c>
      <c r="E1360" t="s">
        <v>80</v>
      </c>
      <c r="F1360" t="s">
        <v>81</v>
      </c>
      <c r="G1360" t="s">
        <v>82</v>
      </c>
      <c r="H1360" t="s">
        <v>83</v>
      </c>
      <c r="I1360" t="str">
        <f>"Trad IRN"</f>
        <v>Trad IRN</v>
      </c>
      <c r="J1360" t="s">
        <v>43</v>
      </c>
      <c r="K1360" t="s">
        <v>44</v>
      </c>
      <c r="L1360" t="s">
        <v>45</v>
      </c>
      <c r="M1360" t="s">
        <v>46</v>
      </c>
      <c r="N1360" t="str">
        <f>"08/23/2022"</f>
        <v>08/23/2022</v>
      </c>
      <c r="O1360" t="str">
        <f>"01/22/2023"</f>
        <v>01/22/2023</v>
      </c>
      <c r="P1360">
        <v>0.52128300000000005</v>
      </c>
      <c r="Q1360">
        <v>0.52128300000000005</v>
      </c>
      <c r="S1360">
        <v>0</v>
      </c>
      <c r="T1360">
        <v>0.52128300000000005</v>
      </c>
      <c r="U1360">
        <v>0</v>
      </c>
      <c r="V1360" t="str">
        <f>"Trad IRN"</f>
        <v>Trad IRN</v>
      </c>
      <c r="W1360">
        <v>100</v>
      </c>
      <c r="X1360" t="s">
        <v>47</v>
      </c>
      <c r="Z1360" t="s">
        <v>47</v>
      </c>
      <c r="AB1360" t="s">
        <v>57</v>
      </c>
      <c r="AC1360" t="s">
        <v>48</v>
      </c>
      <c r="AD1360" t="s">
        <v>49</v>
      </c>
      <c r="AE1360" t="s">
        <v>50</v>
      </c>
      <c r="AF1360">
        <v>0</v>
      </c>
      <c r="AG1360" t="s">
        <v>56</v>
      </c>
      <c r="AH1360" t="str">
        <f>"Trad IRN"</f>
        <v>Trad IRN</v>
      </c>
      <c r="AI1360" t="str">
        <f>"Bldg IRN"</f>
        <v>Bldg IRN</v>
      </c>
      <c r="AJ1360" t="s">
        <v>48</v>
      </c>
      <c r="AK1360" t="s">
        <v>48</v>
      </c>
      <c r="AL1360" t="s">
        <v>53</v>
      </c>
      <c r="AM1360">
        <v>580.24</v>
      </c>
      <c r="AN1360">
        <v>1113.0999999999999</v>
      </c>
      <c r="AO1360">
        <v>15</v>
      </c>
    </row>
    <row r="1361" spans="1:41" x14ac:dyDescent="0.3">
      <c r="A1361" t="str">
        <f>"Trad IRN"</f>
        <v>Trad IRN</v>
      </c>
      <c r="B1361" t="str">
        <f>"Bldg IRN"</f>
        <v>Bldg IRN</v>
      </c>
      <c r="C1361" t="s">
        <v>41</v>
      </c>
      <c r="D1361" t="s">
        <v>3</v>
      </c>
      <c r="E1361" t="s">
        <v>80</v>
      </c>
      <c r="F1361" t="s">
        <v>81</v>
      </c>
      <c r="G1361" t="s">
        <v>82</v>
      </c>
      <c r="H1361" t="s">
        <v>83</v>
      </c>
      <c r="I1361" t="str">
        <f>"Trad IRN"</f>
        <v>Trad IRN</v>
      </c>
      <c r="J1361" t="s">
        <v>43</v>
      </c>
      <c r="K1361" t="s">
        <v>44</v>
      </c>
      <c r="L1361" t="s">
        <v>45</v>
      </c>
      <c r="M1361" t="s">
        <v>46</v>
      </c>
      <c r="N1361" t="str">
        <f>"08/18/2022"</f>
        <v>08/18/2022</v>
      </c>
      <c r="O1361" t="str">
        <f t="shared" ref="O1361:O1374" si="132">"12/31/2500"</f>
        <v>12/31/2500</v>
      </c>
      <c r="P1361">
        <v>1</v>
      </c>
      <c r="Q1361">
        <v>1</v>
      </c>
      <c r="S1361">
        <v>0</v>
      </c>
      <c r="T1361">
        <v>1</v>
      </c>
      <c r="U1361">
        <v>0</v>
      </c>
      <c r="V1361" t="str">
        <f>"Trad IRN"</f>
        <v>Trad IRN</v>
      </c>
      <c r="W1361">
        <v>100</v>
      </c>
      <c r="X1361" t="s">
        <v>47</v>
      </c>
      <c r="Z1361" t="s">
        <v>47</v>
      </c>
      <c r="AB1361" t="str">
        <f>"04"</f>
        <v>04</v>
      </c>
      <c r="AC1361" t="s">
        <v>48</v>
      </c>
      <c r="AD1361" t="s">
        <v>49</v>
      </c>
      <c r="AE1361" t="s">
        <v>50</v>
      </c>
      <c r="AF1361">
        <v>0</v>
      </c>
      <c r="AG1361" t="s">
        <v>56</v>
      </c>
      <c r="AH1361" t="str">
        <f>"Trad IRN"</f>
        <v>Trad IRN</v>
      </c>
      <c r="AI1361" t="str">
        <f>"Bldg IRN"</f>
        <v>Bldg IRN</v>
      </c>
      <c r="AJ1361" t="s">
        <v>48</v>
      </c>
      <c r="AK1361" t="s">
        <v>48</v>
      </c>
      <c r="AL1361" t="s">
        <v>53</v>
      </c>
      <c r="AM1361">
        <v>1113.0999999999999</v>
      </c>
      <c r="AN1361">
        <v>1113.0999999999999</v>
      </c>
      <c r="AO1361">
        <v>15</v>
      </c>
    </row>
    <row r="1362" spans="1:41" x14ac:dyDescent="0.3">
      <c r="A1362" t="str">
        <f>"Trad IRN"</f>
        <v>Trad IRN</v>
      </c>
      <c r="B1362" t="str">
        <f>"Bldg IRN"</f>
        <v>Bldg IRN</v>
      </c>
      <c r="C1362" t="s">
        <v>41</v>
      </c>
      <c r="D1362" t="s">
        <v>3</v>
      </c>
      <c r="E1362" t="s">
        <v>80</v>
      </c>
      <c r="F1362" t="s">
        <v>81</v>
      </c>
      <c r="G1362" t="s">
        <v>82</v>
      </c>
      <c r="H1362" t="s">
        <v>83</v>
      </c>
      <c r="I1362" t="str">
        <f>"Trad IRN"</f>
        <v>Trad IRN</v>
      </c>
      <c r="J1362" t="s">
        <v>43</v>
      </c>
      <c r="K1362" t="s">
        <v>44</v>
      </c>
      <c r="L1362" t="s">
        <v>45</v>
      </c>
      <c r="M1362" t="s">
        <v>46</v>
      </c>
      <c r="N1362" t="str">
        <f>"08/18/2022"</f>
        <v>08/18/2022</v>
      </c>
      <c r="O1362" t="str">
        <f t="shared" si="132"/>
        <v>12/31/2500</v>
      </c>
      <c r="P1362">
        <v>1</v>
      </c>
      <c r="Q1362">
        <v>1</v>
      </c>
      <c r="S1362">
        <v>0</v>
      </c>
      <c r="T1362">
        <v>1</v>
      </c>
      <c r="U1362">
        <v>0</v>
      </c>
      <c r="V1362" t="str">
        <f>"Trad IRN"</f>
        <v>Trad IRN</v>
      </c>
      <c r="W1362">
        <v>100</v>
      </c>
      <c r="X1362" t="s">
        <v>47</v>
      </c>
      <c r="Z1362" t="s">
        <v>47</v>
      </c>
      <c r="AB1362" t="str">
        <f>"02"</f>
        <v>02</v>
      </c>
      <c r="AC1362" t="s">
        <v>48</v>
      </c>
      <c r="AD1362" t="s">
        <v>49</v>
      </c>
      <c r="AE1362" t="s">
        <v>50</v>
      </c>
      <c r="AF1362">
        <v>0</v>
      </c>
      <c r="AG1362" t="s">
        <v>56</v>
      </c>
      <c r="AH1362" t="str">
        <f>"Trad IRN"</f>
        <v>Trad IRN</v>
      </c>
      <c r="AI1362" t="str">
        <f>"Bldg IRN"</f>
        <v>Bldg IRN</v>
      </c>
      <c r="AJ1362" t="s">
        <v>48</v>
      </c>
      <c r="AK1362" t="s">
        <v>48</v>
      </c>
      <c r="AL1362" t="s">
        <v>53</v>
      </c>
      <c r="AM1362">
        <v>1113.0999999999999</v>
      </c>
      <c r="AN1362">
        <v>1113.0999999999999</v>
      </c>
      <c r="AO1362">
        <v>15</v>
      </c>
    </row>
    <row r="1363" spans="1:41" x14ac:dyDescent="0.3">
      <c r="A1363" t="str">
        <f>"Trad IRN"</f>
        <v>Trad IRN</v>
      </c>
      <c r="B1363" t="str">
        <f>"Bldg IRN"</f>
        <v>Bldg IRN</v>
      </c>
      <c r="C1363" t="s">
        <v>41</v>
      </c>
      <c r="D1363" t="s">
        <v>3</v>
      </c>
      <c r="E1363" t="s">
        <v>80</v>
      </c>
      <c r="F1363" t="s">
        <v>81</v>
      </c>
      <c r="G1363" t="s">
        <v>82</v>
      </c>
      <c r="H1363" t="s">
        <v>83</v>
      </c>
      <c r="I1363" t="str">
        <f>"Trad IRN"</f>
        <v>Trad IRN</v>
      </c>
      <c r="J1363" t="s">
        <v>43</v>
      </c>
      <c r="K1363" t="s">
        <v>44</v>
      </c>
      <c r="L1363" t="s">
        <v>45</v>
      </c>
      <c r="M1363" t="s">
        <v>46</v>
      </c>
      <c r="N1363" t="str">
        <f>"08/18/2022"</f>
        <v>08/18/2022</v>
      </c>
      <c r="O1363" t="str">
        <f t="shared" si="132"/>
        <v>12/31/2500</v>
      </c>
      <c r="P1363">
        <v>1</v>
      </c>
      <c r="Q1363">
        <v>1</v>
      </c>
      <c r="R1363">
        <v>1</v>
      </c>
      <c r="S1363">
        <v>0</v>
      </c>
      <c r="T1363">
        <v>1</v>
      </c>
      <c r="U1363">
        <v>0</v>
      </c>
      <c r="V1363" t="str">
        <f>"Trad IRN"</f>
        <v>Trad IRN</v>
      </c>
      <c r="W1363">
        <v>100</v>
      </c>
      <c r="X1363" t="s">
        <v>47</v>
      </c>
      <c r="Z1363" t="s">
        <v>47</v>
      </c>
      <c r="AB1363" t="str">
        <f>"02"</f>
        <v>02</v>
      </c>
      <c r="AC1363" t="str">
        <f>"05"</f>
        <v>05</v>
      </c>
      <c r="AD1363" t="str">
        <f>"1"</f>
        <v>1</v>
      </c>
      <c r="AE1363" t="s">
        <v>50</v>
      </c>
      <c r="AF1363">
        <v>0</v>
      </c>
      <c r="AG1363" t="s">
        <v>56</v>
      </c>
      <c r="AH1363" t="str">
        <f>"Trad IRN"</f>
        <v>Trad IRN</v>
      </c>
      <c r="AI1363" t="str">
        <f>"Bldg IRN"</f>
        <v>Bldg IRN</v>
      </c>
      <c r="AJ1363" t="s">
        <v>48</v>
      </c>
      <c r="AK1363" t="s">
        <v>48</v>
      </c>
      <c r="AL1363" t="s">
        <v>53</v>
      </c>
      <c r="AM1363">
        <v>1113.0999999999999</v>
      </c>
      <c r="AN1363">
        <v>1113.0999999999999</v>
      </c>
      <c r="AO1363">
        <v>15</v>
      </c>
    </row>
    <row r="1364" spans="1:41" x14ac:dyDescent="0.3">
      <c r="A1364" t="str">
        <f>"Trad IRN"</f>
        <v>Trad IRN</v>
      </c>
      <c r="B1364" t="str">
        <f>"Bldg IRN"</f>
        <v>Bldg IRN</v>
      </c>
      <c r="C1364" t="s">
        <v>41</v>
      </c>
      <c r="D1364" t="s">
        <v>3</v>
      </c>
      <c r="E1364" t="s">
        <v>80</v>
      </c>
      <c r="F1364" t="s">
        <v>81</v>
      </c>
      <c r="G1364" t="s">
        <v>82</v>
      </c>
      <c r="H1364" t="s">
        <v>83</v>
      </c>
      <c r="I1364" t="str">
        <f>"Trad IRN"</f>
        <v>Trad IRN</v>
      </c>
      <c r="J1364" t="s">
        <v>43</v>
      </c>
      <c r="K1364" t="s">
        <v>44</v>
      </c>
      <c r="L1364" t="s">
        <v>45</v>
      </c>
      <c r="M1364" t="s">
        <v>46</v>
      </c>
      <c r="N1364" t="str">
        <f>"08/18/2022"</f>
        <v>08/18/2022</v>
      </c>
      <c r="O1364" t="str">
        <f t="shared" si="132"/>
        <v>12/31/2500</v>
      </c>
      <c r="P1364">
        <v>1</v>
      </c>
      <c r="Q1364">
        <v>1</v>
      </c>
      <c r="S1364">
        <v>0</v>
      </c>
      <c r="T1364">
        <v>1</v>
      </c>
      <c r="U1364">
        <v>0</v>
      </c>
      <c r="V1364" t="str">
        <f>"Trad IRN"</f>
        <v>Trad IRN</v>
      </c>
      <c r="W1364">
        <v>100</v>
      </c>
      <c r="X1364" t="s">
        <v>47</v>
      </c>
      <c r="Z1364" t="s">
        <v>47</v>
      </c>
      <c r="AB1364" t="str">
        <f>"05"</f>
        <v>05</v>
      </c>
      <c r="AC1364" t="s">
        <v>48</v>
      </c>
      <c r="AD1364" t="s">
        <v>49</v>
      </c>
      <c r="AE1364" t="s">
        <v>50</v>
      </c>
      <c r="AF1364">
        <v>0</v>
      </c>
      <c r="AG1364" t="s">
        <v>56</v>
      </c>
      <c r="AH1364" t="str">
        <f>"Trad IRN"</f>
        <v>Trad IRN</v>
      </c>
      <c r="AI1364" t="str">
        <f>"Bldg IRN"</f>
        <v>Bldg IRN</v>
      </c>
      <c r="AJ1364" t="s">
        <v>48</v>
      </c>
      <c r="AK1364" t="s">
        <v>48</v>
      </c>
      <c r="AL1364" t="s">
        <v>53</v>
      </c>
      <c r="AM1364">
        <v>1113.0999999999999</v>
      </c>
      <c r="AN1364">
        <v>1113.0999999999999</v>
      </c>
      <c r="AO1364">
        <v>15</v>
      </c>
    </row>
    <row r="1365" spans="1:41" x14ac:dyDescent="0.3">
      <c r="A1365" t="str">
        <f>"Trad IRN"</f>
        <v>Trad IRN</v>
      </c>
      <c r="B1365" t="str">
        <f>"Bldg IRN"</f>
        <v>Bldg IRN</v>
      </c>
      <c r="C1365" t="s">
        <v>41</v>
      </c>
      <c r="D1365" t="s">
        <v>3</v>
      </c>
      <c r="E1365" t="s">
        <v>80</v>
      </c>
      <c r="F1365" t="s">
        <v>81</v>
      </c>
      <c r="G1365" t="s">
        <v>82</v>
      </c>
      <c r="H1365" t="s">
        <v>83</v>
      </c>
      <c r="I1365" t="str">
        <f>"Trad IRN"</f>
        <v>Trad IRN</v>
      </c>
      <c r="J1365" t="s">
        <v>43</v>
      </c>
      <c r="K1365" t="s">
        <v>44</v>
      </c>
      <c r="L1365" t="s">
        <v>45</v>
      </c>
      <c r="M1365" t="s">
        <v>46</v>
      </c>
      <c r="N1365" t="str">
        <f>"08/22/2022"</f>
        <v>08/22/2022</v>
      </c>
      <c r="O1365" t="str">
        <f t="shared" si="132"/>
        <v>12/31/2500</v>
      </c>
      <c r="P1365">
        <v>0.98846500000000004</v>
      </c>
      <c r="Q1365">
        <v>0.98846500000000004</v>
      </c>
      <c r="S1365">
        <v>0</v>
      </c>
      <c r="T1365">
        <v>0.98846500000000004</v>
      </c>
      <c r="U1365">
        <v>0</v>
      </c>
      <c r="V1365" t="str">
        <f>"Trad IRN"</f>
        <v>Trad IRN</v>
      </c>
      <c r="W1365">
        <v>100</v>
      </c>
      <c r="X1365" t="s">
        <v>47</v>
      </c>
      <c r="Z1365" t="s">
        <v>47</v>
      </c>
      <c r="AB1365" t="str">
        <f>"03"</f>
        <v>03</v>
      </c>
      <c r="AC1365" t="s">
        <v>48</v>
      </c>
      <c r="AD1365" t="s">
        <v>49</v>
      </c>
      <c r="AE1365" t="s">
        <v>50</v>
      </c>
      <c r="AF1365">
        <v>0</v>
      </c>
      <c r="AG1365" t="s">
        <v>56</v>
      </c>
      <c r="AH1365" t="str">
        <f>"Trad IRN"</f>
        <v>Trad IRN</v>
      </c>
      <c r="AI1365" t="str">
        <f>"Bldg IRN"</f>
        <v>Bldg IRN</v>
      </c>
      <c r="AJ1365" t="s">
        <v>48</v>
      </c>
      <c r="AK1365" t="s">
        <v>48</v>
      </c>
      <c r="AL1365" t="s">
        <v>53</v>
      </c>
      <c r="AM1365">
        <v>1100.26</v>
      </c>
      <c r="AN1365">
        <v>1113.0999999999999</v>
      </c>
      <c r="AO1365">
        <v>15</v>
      </c>
    </row>
    <row r="1366" spans="1:41" x14ac:dyDescent="0.3">
      <c r="A1366" t="str">
        <f>"Trad IRN"</f>
        <v>Trad IRN</v>
      </c>
      <c r="B1366" t="str">
        <f>"Bldg IRN"</f>
        <v>Bldg IRN</v>
      </c>
      <c r="C1366" t="s">
        <v>41</v>
      </c>
      <c r="D1366" t="s">
        <v>3</v>
      </c>
      <c r="E1366" t="s">
        <v>80</v>
      </c>
      <c r="F1366" t="s">
        <v>81</v>
      </c>
      <c r="G1366" t="s">
        <v>82</v>
      </c>
      <c r="H1366" t="s">
        <v>83</v>
      </c>
      <c r="I1366" t="str">
        <f>"Trad IRN"</f>
        <v>Trad IRN</v>
      </c>
      <c r="J1366" t="s">
        <v>43</v>
      </c>
      <c r="K1366" t="s">
        <v>44</v>
      </c>
      <c r="L1366" t="s">
        <v>45</v>
      </c>
      <c r="M1366" t="s">
        <v>46</v>
      </c>
      <c r="N1366" t="str">
        <f t="shared" ref="N1366:N1375" si="133">"08/18/2022"</f>
        <v>08/18/2022</v>
      </c>
      <c r="O1366" t="str">
        <f t="shared" si="132"/>
        <v>12/31/2500</v>
      </c>
      <c r="P1366">
        <v>1</v>
      </c>
      <c r="Q1366">
        <v>1</v>
      </c>
      <c r="S1366">
        <v>0</v>
      </c>
      <c r="T1366">
        <v>1</v>
      </c>
      <c r="U1366">
        <v>0</v>
      </c>
      <c r="V1366" t="str">
        <f>"Trad IRN"</f>
        <v>Trad IRN</v>
      </c>
      <c r="W1366">
        <v>100</v>
      </c>
      <c r="X1366" t="s">
        <v>47</v>
      </c>
      <c r="Z1366" t="s">
        <v>47</v>
      </c>
      <c r="AB1366" t="str">
        <f>"01"</f>
        <v>01</v>
      </c>
      <c r="AC1366" t="s">
        <v>48</v>
      </c>
      <c r="AD1366" t="s">
        <v>49</v>
      </c>
      <c r="AE1366" t="s">
        <v>50</v>
      </c>
      <c r="AF1366">
        <v>0</v>
      </c>
      <c r="AG1366" t="s">
        <v>56</v>
      </c>
      <c r="AH1366" t="str">
        <f>"Trad IRN"</f>
        <v>Trad IRN</v>
      </c>
      <c r="AI1366" t="str">
        <f>"Bldg IRN"</f>
        <v>Bldg IRN</v>
      </c>
      <c r="AJ1366" t="s">
        <v>48</v>
      </c>
      <c r="AK1366" t="s">
        <v>48</v>
      </c>
      <c r="AL1366" t="s">
        <v>53</v>
      </c>
      <c r="AM1366">
        <v>1113.0999999999999</v>
      </c>
      <c r="AN1366">
        <v>1113.0999999999999</v>
      </c>
      <c r="AO1366">
        <v>15</v>
      </c>
    </row>
    <row r="1367" spans="1:41" x14ac:dyDescent="0.3">
      <c r="A1367" t="str">
        <f>"Trad IRN"</f>
        <v>Trad IRN</v>
      </c>
      <c r="B1367" t="str">
        <f>"Bldg IRN"</f>
        <v>Bldg IRN</v>
      </c>
      <c r="C1367" t="s">
        <v>41</v>
      </c>
      <c r="D1367" t="s">
        <v>3</v>
      </c>
      <c r="E1367" t="s">
        <v>80</v>
      </c>
      <c r="F1367" t="s">
        <v>81</v>
      </c>
      <c r="G1367" t="s">
        <v>82</v>
      </c>
      <c r="H1367" t="s">
        <v>83</v>
      </c>
      <c r="I1367" t="str">
        <f>"Trad IRN"</f>
        <v>Trad IRN</v>
      </c>
      <c r="J1367" t="s">
        <v>43</v>
      </c>
      <c r="K1367" t="s">
        <v>44</v>
      </c>
      <c r="L1367" t="s">
        <v>45</v>
      </c>
      <c r="M1367" t="s">
        <v>46</v>
      </c>
      <c r="N1367" t="str">
        <f t="shared" si="133"/>
        <v>08/18/2022</v>
      </c>
      <c r="O1367" t="str">
        <f t="shared" si="132"/>
        <v>12/31/2500</v>
      </c>
      <c r="P1367">
        <v>1</v>
      </c>
      <c r="Q1367">
        <v>1</v>
      </c>
      <c r="R1367">
        <v>1</v>
      </c>
      <c r="S1367">
        <v>0</v>
      </c>
      <c r="T1367">
        <v>1</v>
      </c>
      <c r="U1367">
        <v>0</v>
      </c>
      <c r="V1367" t="str">
        <f>"Trad IRN"</f>
        <v>Trad IRN</v>
      </c>
      <c r="W1367">
        <v>100</v>
      </c>
      <c r="X1367" t="s">
        <v>47</v>
      </c>
      <c r="Z1367" t="s">
        <v>47</v>
      </c>
      <c r="AB1367" t="str">
        <f>"04"</f>
        <v>04</v>
      </c>
      <c r="AC1367" t="str">
        <f>"15"</f>
        <v>15</v>
      </c>
      <c r="AD1367" t="str">
        <f>"2"</f>
        <v>2</v>
      </c>
      <c r="AE1367" t="s">
        <v>50</v>
      </c>
      <c r="AF1367">
        <v>0</v>
      </c>
      <c r="AG1367" t="s">
        <v>56</v>
      </c>
      <c r="AH1367" t="str">
        <f>"Trad IRN"</f>
        <v>Trad IRN</v>
      </c>
      <c r="AI1367" t="str">
        <f>"Bldg IRN"</f>
        <v>Bldg IRN</v>
      </c>
      <c r="AJ1367" t="s">
        <v>48</v>
      </c>
      <c r="AK1367" t="s">
        <v>48</v>
      </c>
      <c r="AL1367" t="s">
        <v>53</v>
      </c>
      <c r="AM1367">
        <v>1113.0999999999999</v>
      </c>
      <c r="AN1367">
        <v>1113.0999999999999</v>
      </c>
      <c r="AO1367">
        <v>15</v>
      </c>
    </row>
    <row r="1368" spans="1:41" x14ac:dyDescent="0.3">
      <c r="A1368" t="str">
        <f>"Trad IRN"</f>
        <v>Trad IRN</v>
      </c>
      <c r="B1368" t="str">
        <f>"Bldg IRN"</f>
        <v>Bldg IRN</v>
      </c>
      <c r="C1368" t="s">
        <v>41</v>
      </c>
      <c r="D1368" t="s">
        <v>3</v>
      </c>
      <c r="E1368" t="s">
        <v>80</v>
      </c>
      <c r="F1368" t="s">
        <v>81</v>
      </c>
      <c r="G1368" t="s">
        <v>82</v>
      </c>
      <c r="H1368" t="s">
        <v>83</v>
      </c>
      <c r="I1368" t="str">
        <f>"Trad IRN"</f>
        <v>Trad IRN</v>
      </c>
      <c r="J1368" t="s">
        <v>43</v>
      </c>
      <c r="K1368" t="s">
        <v>44</v>
      </c>
      <c r="L1368" t="s">
        <v>45</v>
      </c>
      <c r="M1368" t="s">
        <v>46</v>
      </c>
      <c r="N1368" t="str">
        <f t="shared" si="133"/>
        <v>08/18/2022</v>
      </c>
      <c r="O1368" t="str">
        <f t="shared" si="132"/>
        <v>12/31/2500</v>
      </c>
      <c r="P1368">
        <v>1</v>
      </c>
      <c r="Q1368">
        <v>1</v>
      </c>
      <c r="S1368">
        <v>0</v>
      </c>
      <c r="T1368">
        <v>1</v>
      </c>
      <c r="U1368">
        <v>0</v>
      </c>
      <c r="V1368" t="str">
        <f>"Trad IRN"</f>
        <v>Trad IRN</v>
      </c>
      <c r="W1368">
        <v>100</v>
      </c>
      <c r="X1368" t="s">
        <v>47</v>
      </c>
      <c r="Z1368" t="s">
        <v>47</v>
      </c>
      <c r="AB1368" t="str">
        <f>"04"</f>
        <v>04</v>
      </c>
      <c r="AC1368" t="s">
        <v>48</v>
      </c>
      <c r="AD1368" t="s">
        <v>49</v>
      </c>
      <c r="AE1368" t="s">
        <v>55</v>
      </c>
      <c r="AF1368">
        <v>0</v>
      </c>
      <c r="AG1368" t="s">
        <v>56</v>
      </c>
      <c r="AH1368" t="str">
        <f>"Trad IRN"</f>
        <v>Trad IRN</v>
      </c>
      <c r="AI1368" t="str">
        <f>"Bldg IRN"</f>
        <v>Bldg IRN</v>
      </c>
      <c r="AJ1368" t="s">
        <v>48</v>
      </c>
      <c r="AK1368" t="s">
        <v>48</v>
      </c>
      <c r="AL1368" t="s">
        <v>53</v>
      </c>
      <c r="AM1368">
        <v>1113.0999999999999</v>
      </c>
      <c r="AN1368">
        <v>1113.0999999999999</v>
      </c>
      <c r="AO1368">
        <v>15</v>
      </c>
    </row>
    <row r="1369" spans="1:41" x14ac:dyDescent="0.3">
      <c r="A1369" t="str">
        <f>"Trad IRN"</f>
        <v>Trad IRN</v>
      </c>
      <c r="B1369" t="str">
        <f>"Bldg IRN"</f>
        <v>Bldg IRN</v>
      </c>
      <c r="C1369" t="s">
        <v>41</v>
      </c>
      <c r="D1369" t="s">
        <v>3</v>
      </c>
      <c r="E1369" t="s">
        <v>80</v>
      </c>
      <c r="F1369" t="s">
        <v>81</v>
      </c>
      <c r="G1369" t="s">
        <v>82</v>
      </c>
      <c r="H1369" t="s">
        <v>83</v>
      </c>
      <c r="I1369" t="str">
        <f>"Trad IRN"</f>
        <v>Trad IRN</v>
      </c>
      <c r="J1369" t="s">
        <v>43</v>
      </c>
      <c r="K1369" t="s">
        <v>44</v>
      </c>
      <c r="L1369" t="s">
        <v>45</v>
      </c>
      <c r="M1369" t="s">
        <v>46</v>
      </c>
      <c r="N1369" t="str">
        <f t="shared" si="133"/>
        <v>08/18/2022</v>
      </c>
      <c r="O1369" t="str">
        <f t="shared" si="132"/>
        <v>12/31/2500</v>
      </c>
      <c r="P1369">
        <v>1</v>
      </c>
      <c r="Q1369">
        <v>1</v>
      </c>
      <c r="S1369">
        <v>0</v>
      </c>
      <c r="T1369">
        <v>1</v>
      </c>
      <c r="U1369">
        <v>0</v>
      </c>
      <c r="V1369" t="str">
        <f>"Trad IRN"</f>
        <v>Trad IRN</v>
      </c>
      <c r="W1369">
        <v>100</v>
      </c>
      <c r="X1369" t="s">
        <v>47</v>
      </c>
      <c r="Z1369" t="s">
        <v>47</v>
      </c>
      <c r="AB1369" t="str">
        <f>"04"</f>
        <v>04</v>
      </c>
      <c r="AC1369" t="s">
        <v>48</v>
      </c>
      <c r="AD1369" t="s">
        <v>49</v>
      </c>
      <c r="AE1369" t="s">
        <v>50</v>
      </c>
      <c r="AF1369">
        <v>0</v>
      </c>
      <c r="AG1369" t="s">
        <v>56</v>
      </c>
      <c r="AH1369" t="str">
        <f>"Trad IRN"</f>
        <v>Trad IRN</v>
      </c>
      <c r="AI1369" t="str">
        <f>"Bldg IRN"</f>
        <v>Bldg IRN</v>
      </c>
      <c r="AJ1369" t="s">
        <v>48</v>
      </c>
      <c r="AK1369" t="s">
        <v>48</v>
      </c>
      <c r="AL1369" t="s">
        <v>53</v>
      </c>
      <c r="AM1369">
        <v>1113.0999999999999</v>
      </c>
      <c r="AN1369">
        <v>1113.0999999999999</v>
      </c>
      <c r="AO1369">
        <v>15</v>
      </c>
    </row>
    <row r="1370" spans="1:41" x14ac:dyDescent="0.3">
      <c r="A1370" t="str">
        <f>"Trad IRN"</f>
        <v>Trad IRN</v>
      </c>
      <c r="B1370" t="str">
        <f>"Bldg IRN"</f>
        <v>Bldg IRN</v>
      </c>
      <c r="C1370" t="s">
        <v>41</v>
      </c>
      <c r="D1370" t="s">
        <v>3</v>
      </c>
      <c r="E1370" t="s">
        <v>80</v>
      </c>
      <c r="F1370" t="s">
        <v>81</v>
      </c>
      <c r="G1370" t="s">
        <v>82</v>
      </c>
      <c r="H1370" t="s">
        <v>83</v>
      </c>
      <c r="I1370" t="str">
        <f>"Trad IRN"</f>
        <v>Trad IRN</v>
      </c>
      <c r="J1370" t="s">
        <v>43</v>
      </c>
      <c r="K1370" t="s">
        <v>44</v>
      </c>
      <c r="L1370" t="s">
        <v>45</v>
      </c>
      <c r="M1370" t="s">
        <v>46</v>
      </c>
      <c r="N1370" t="str">
        <f t="shared" si="133"/>
        <v>08/18/2022</v>
      </c>
      <c r="O1370" t="str">
        <f t="shared" si="132"/>
        <v>12/31/2500</v>
      </c>
      <c r="P1370">
        <v>1</v>
      </c>
      <c r="Q1370">
        <v>1</v>
      </c>
      <c r="S1370">
        <v>0</v>
      </c>
      <c r="T1370">
        <v>1</v>
      </c>
      <c r="U1370">
        <v>0</v>
      </c>
      <c r="V1370" t="str">
        <f>"Trad IRN"</f>
        <v>Trad IRN</v>
      </c>
      <c r="W1370">
        <v>100</v>
      </c>
      <c r="X1370" t="s">
        <v>47</v>
      </c>
      <c r="Z1370" t="s">
        <v>47</v>
      </c>
      <c r="AB1370" t="str">
        <f>"05"</f>
        <v>05</v>
      </c>
      <c r="AC1370" t="s">
        <v>48</v>
      </c>
      <c r="AD1370" t="s">
        <v>49</v>
      </c>
      <c r="AE1370" t="s">
        <v>50</v>
      </c>
      <c r="AF1370">
        <v>0</v>
      </c>
      <c r="AG1370" t="s">
        <v>56</v>
      </c>
      <c r="AH1370" t="str">
        <f>"Trad IRN"</f>
        <v>Trad IRN</v>
      </c>
      <c r="AI1370" t="str">
        <f>"Bldg IRN"</f>
        <v>Bldg IRN</v>
      </c>
      <c r="AJ1370" t="s">
        <v>48</v>
      </c>
      <c r="AK1370" t="s">
        <v>48</v>
      </c>
      <c r="AL1370" t="s">
        <v>53</v>
      </c>
      <c r="AM1370">
        <v>1113.0999999999999</v>
      </c>
      <c r="AN1370">
        <v>1113.0999999999999</v>
      </c>
      <c r="AO1370">
        <v>15</v>
      </c>
    </row>
    <row r="1371" spans="1:41" x14ac:dyDescent="0.3">
      <c r="A1371" t="str">
        <f>"Trad IRN"</f>
        <v>Trad IRN</v>
      </c>
      <c r="B1371" t="str">
        <f>"Bldg IRN"</f>
        <v>Bldg IRN</v>
      </c>
      <c r="C1371" t="s">
        <v>41</v>
      </c>
      <c r="D1371" t="s">
        <v>3</v>
      </c>
      <c r="E1371" t="s">
        <v>80</v>
      </c>
      <c r="F1371" t="s">
        <v>81</v>
      </c>
      <c r="G1371" t="s">
        <v>82</v>
      </c>
      <c r="H1371" t="s">
        <v>83</v>
      </c>
      <c r="I1371" t="str">
        <f>"Trad IRN"</f>
        <v>Trad IRN</v>
      </c>
      <c r="J1371" t="s">
        <v>43</v>
      </c>
      <c r="K1371" t="s">
        <v>44</v>
      </c>
      <c r="L1371" t="s">
        <v>45</v>
      </c>
      <c r="M1371" t="s">
        <v>46</v>
      </c>
      <c r="N1371" t="str">
        <f t="shared" si="133"/>
        <v>08/18/2022</v>
      </c>
      <c r="O1371" t="str">
        <f t="shared" si="132"/>
        <v>12/31/2500</v>
      </c>
      <c r="P1371">
        <v>1</v>
      </c>
      <c r="Q1371">
        <v>1</v>
      </c>
      <c r="S1371">
        <v>0</v>
      </c>
      <c r="T1371">
        <v>1</v>
      </c>
      <c r="U1371">
        <v>0</v>
      </c>
      <c r="V1371" t="str">
        <f>"Trad IRN"</f>
        <v>Trad IRN</v>
      </c>
      <c r="W1371">
        <v>100</v>
      </c>
      <c r="X1371" t="s">
        <v>47</v>
      </c>
      <c r="Z1371" t="s">
        <v>47</v>
      </c>
      <c r="AB1371" t="str">
        <f>"03"</f>
        <v>03</v>
      </c>
      <c r="AC1371" t="s">
        <v>48</v>
      </c>
      <c r="AD1371" t="s">
        <v>49</v>
      </c>
      <c r="AE1371" t="s">
        <v>50</v>
      </c>
      <c r="AF1371">
        <v>0</v>
      </c>
      <c r="AG1371" t="s">
        <v>56</v>
      </c>
      <c r="AH1371" t="str">
        <f>"Trad IRN"</f>
        <v>Trad IRN</v>
      </c>
      <c r="AI1371" t="str">
        <f>"Bldg IRN"</f>
        <v>Bldg IRN</v>
      </c>
      <c r="AJ1371" t="s">
        <v>48</v>
      </c>
      <c r="AK1371" t="s">
        <v>48</v>
      </c>
      <c r="AL1371" t="s">
        <v>53</v>
      </c>
      <c r="AM1371">
        <v>1113.0999999999999</v>
      </c>
      <c r="AN1371">
        <v>1113.0999999999999</v>
      </c>
      <c r="AO1371">
        <v>15</v>
      </c>
    </row>
    <row r="1372" spans="1:41" x14ac:dyDescent="0.3">
      <c r="A1372" t="str">
        <f>"Trad IRN"</f>
        <v>Trad IRN</v>
      </c>
      <c r="B1372" t="str">
        <f>"Bldg IRN"</f>
        <v>Bldg IRN</v>
      </c>
      <c r="C1372" t="s">
        <v>41</v>
      </c>
      <c r="D1372" t="s">
        <v>3</v>
      </c>
      <c r="E1372" t="s">
        <v>80</v>
      </c>
      <c r="F1372" t="s">
        <v>81</v>
      </c>
      <c r="G1372" t="s">
        <v>82</v>
      </c>
      <c r="H1372" t="s">
        <v>83</v>
      </c>
      <c r="I1372" t="str">
        <f>"Trad IRN"</f>
        <v>Trad IRN</v>
      </c>
      <c r="J1372" t="s">
        <v>43</v>
      </c>
      <c r="K1372" t="s">
        <v>44</v>
      </c>
      <c r="L1372" t="s">
        <v>45</v>
      </c>
      <c r="M1372" t="s">
        <v>46</v>
      </c>
      <c r="N1372" t="str">
        <f t="shared" si="133"/>
        <v>08/18/2022</v>
      </c>
      <c r="O1372" t="str">
        <f t="shared" si="132"/>
        <v>12/31/2500</v>
      </c>
      <c r="P1372">
        <v>1</v>
      </c>
      <c r="Q1372">
        <v>1</v>
      </c>
      <c r="S1372">
        <v>0</v>
      </c>
      <c r="T1372">
        <v>1</v>
      </c>
      <c r="U1372">
        <v>0</v>
      </c>
      <c r="V1372" t="str">
        <f>"Trad IRN"</f>
        <v>Trad IRN</v>
      </c>
      <c r="W1372">
        <v>100</v>
      </c>
      <c r="X1372" t="s">
        <v>47</v>
      </c>
      <c r="Z1372" t="s">
        <v>47</v>
      </c>
      <c r="AB1372" t="s">
        <v>57</v>
      </c>
      <c r="AC1372" t="s">
        <v>48</v>
      </c>
      <c r="AD1372" t="s">
        <v>49</v>
      </c>
      <c r="AE1372" t="s">
        <v>50</v>
      </c>
      <c r="AF1372">
        <v>1</v>
      </c>
      <c r="AG1372" t="s">
        <v>56</v>
      </c>
      <c r="AH1372" t="str">
        <f>"Trad IRN"</f>
        <v>Trad IRN</v>
      </c>
      <c r="AI1372" t="str">
        <f>"Bldg IRN"</f>
        <v>Bldg IRN</v>
      </c>
      <c r="AJ1372" t="s">
        <v>48</v>
      </c>
      <c r="AK1372" t="s">
        <v>48</v>
      </c>
      <c r="AL1372" t="s">
        <v>53</v>
      </c>
      <c r="AM1372">
        <v>1113.0999999999999</v>
      </c>
      <c r="AN1372">
        <v>1113.0999999999999</v>
      </c>
      <c r="AO1372">
        <v>15</v>
      </c>
    </row>
    <row r="1373" spans="1:41" x14ac:dyDescent="0.3">
      <c r="A1373" t="str">
        <f>"Trad IRN"</f>
        <v>Trad IRN</v>
      </c>
      <c r="B1373" t="str">
        <f>"Bldg IRN"</f>
        <v>Bldg IRN</v>
      </c>
      <c r="C1373" t="s">
        <v>41</v>
      </c>
      <c r="D1373" t="s">
        <v>3</v>
      </c>
      <c r="E1373" t="s">
        <v>80</v>
      </c>
      <c r="F1373" t="s">
        <v>81</v>
      </c>
      <c r="G1373" t="s">
        <v>82</v>
      </c>
      <c r="H1373" t="s">
        <v>83</v>
      </c>
      <c r="I1373" t="str">
        <f>"Trad IRN"</f>
        <v>Trad IRN</v>
      </c>
      <c r="J1373" t="s">
        <v>43</v>
      </c>
      <c r="K1373" t="s">
        <v>44</v>
      </c>
      <c r="L1373" t="s">
        <v>45</v>
      </c>
      <c r="M1373" t="s">
        <v>46</v>
      </c>
      <c r="N1373" t="str">
        <f t="shared" si="133"/>
        <v>08/18/2022</v>
      </c>
      <c r="O1373" t="str">
        <f t="shared" si="132"/>
        <v>12/31/2500</v>
      </c>
      <c r="P1373">
        <v>1</v>
      </c>
      <c r="Q1373">
        <v>1</v>
      </c>
      <c r="S1373">
        <v>0</v>
      </c>
      <c r="T1373">
        <v>1</v>
      </c>
      <c r="U1373">
        <v>0</v>
      </c>
      <c r="V1373" t="str">
        <f>"Trad IRN"</f>
        <v>Trad IRN</v>
      </c>
      <c r="W1373">
        <v>100</v>
      </c>
      <c r="X1373" t="s">
        <v>47</v>
      </c>
      <c r="Z1373" t="s">
        <v>47</v>
      </c>
      <c r="AB1373" t="str">
        <f>"02"</f>
        <v>02</v>
      </c>
      <c r="AC1373" t="s">
        <v>48</v>
      </c>
      <c r="AD1373" t="s">
        <v>49</v>
      </c>
      <c r="AE1373" t="s">
        <v>50</v>
      </c>
      <c r="AF1373">
        <v>0</v>
      </c>
      <c r="AG1373" t="s">
        <v>56</v>
      </c>
      <c r="AH1373" t="str">
        <f>"Trad IRN"</f>
        <v>Trad IRN</v>
      </c>
      <c r="AI1373" t="str">
        <f>"Bldg IRN"</f>
        <v>Bldg IRN</v>
      </c>
      <c r="AJ1373" t="s">
        <v>48</v>
      </c>
      <c r="AK1373" t="s">
        <v>48</v>
      </c>
      <c r="AL1373" t="s">
        <v>53</v>
      </c>
      <c r="AM1373">
        <v>1113.0999999999999</v>
      </c>
      <c r="AN1373">
        <v>1113.0999999999999</v>
      </c>
      <c r="AO1373">
        <v>15</v>
      </c>
    </row>
    <row r="1374" spans="1:41" x14ac:dyDescent="0.3">
      <c r="A1374" t="str">
        <f>"Trad IRN"</f>
        <v>Trad IRN</v>
      </c>
      <c r="B1374" t="str">
        <f>"Bldg IRN"</f>
        <v>Bldg IRN</v>
      </c>
      <c r="C1374" t="s">
        <v>41</v>
      </c>
      <c r="D1374" t="s">
        <v>3</v>
      </c>
      <c r="E1374" t="s">
        <v>80</v>
      </c>
      <c r="F1374" t="s">
        <v>81</v>
      </c>
      <c r="G1374" t="s">
        <v>82</v>
      </c>
      <c r="H1374" t="s">
        <v>83</v>
      </c>
      <c r="I1374" t="str">
        <f>"Trad IRN"</f>
        <v>Trad IRN</v>
      </c>
      <c r="J1374" t="s">
        <v>43</v>
      </c>
      <c r="K1374" t="s">
        <v>44</v>
      </c>
      <c r="L1374" t="s">
        <v>45</v>
      </c>
      <c r="M1374" t="s">
        <v>46</v>
      </c>
      <c r="N1374" t="str">
        <f t="shared" si="133"/>
        <v>08/18/2022</v>
      </c>
      <c r="O1374" t="str">
        <f t="shared" si="132"/>
        <v>12/31/2500</v>
      </c>
      <c r="P1374">
        <v>1</v>
      </c>
      <c r="Q1374">
        <v>1</v>
      </c>
      <c r="S1374">
        <v>0</v>
      </c>
      <c r="T1374">
        <v>1</v>
      </c>
      <c r="U1374">
        <v>0</v>
      </c>
      <c r="V1374" t="str">
        <f>"Trad IRN"</f>
        <v>Trad IRN</v>
      </c>
      <c r="W1374">
        <v>100</v>
      </c>
      <c r="X1374" t="s">
        <v>47</v>
      </c>
      <c r="Z1374" t="s">
        <v>47</v>
      </c>
      <c r="AB1374" t="str">
        <f>"03"</f>
        <v>03</v>
      </c>
      <c r="AC1374" t="s">
        <v>48</v>
      </c>
      <c r="AD1374" t="s">
        <v>49</v>
      </c>
      <c r="AE1374" t="s">
        <v>55</v>
      </c>
      <c r="AF1374">
        <v>0</v>
      </c>
      <c r="AG1374" t="s">
        <v>56</v>
      </c>
      <c r="AH1374" t="str">
        <f>"Trad IRN"</f>
        <v>Trad IRN</v>
      </c>
      <c r="AI1374" t="str">
        <f>"Bldg IRN"</f>
        <v>Bldg IRN</v>
      </c>
      <c r="AJ1374" t="s">
        <v>48</v>
      </c>
      <c r="AK1374" t="s">
        <v>48</v>
      </c>
      <c r="AL1374" t="s">
        <v>53</v>
      </c>
      <c r="AM1374">
        <v>1113.0999999999999</v>
      </c>
      <c r="AN1374">
        <v>1113.0999999999999</v>
      </c>
      <c r="AO1374">
        <v>15</v>
      </c>
    </row>
    <row r="1375" spans="1:41" x14ac:dyDescent="0.3">
      <c r="A1375" t="str">
        <f>"Trad IRN"</f>
        <v>Trad IRN</v>
      </c>
      <c r="B1375" t="str">
        <f>"Bldg IRN"</f>
        <v>Bldg IRN</v>
      </c>
      <c r="C1375" t="s">
        <v>41</v>
      </c>
      <c r="D1375" t="s">
        <v>3</v>
      </c>
      <c r="E1375" t="s">
        <v>80</v>
      </c>
      <c r="F1375" t="s">
        <v>81</v>
      </c>
      <c r="G1375" t="s">
        <v>82</v>
      </c>
      <c r="H1375" t="s">
        <v>83</v>
      </c>
      <c r="I1375" t="str">
        <f>"Trad IRN"</f>
        <v>Trad IRN</v>
      </c>
      <c r="J1375" t="s">
        <v>43</v>
      </c>
      <c r="K1375" t="s">
        <v>44</v>
      </c>
      <c r="L1375" t="s">
        <v>45</v>
      </c>
      <c r="M1375" t="s">
        <v>46</v>
      </c>
      <c r="N1375" t="str">
        <f t="shared" si="133"/>
        <v>08/18/2022</v>
      </c>
      <c r="O1375" t="str">
        <f>"01/03/2023"</f>
        <v>01/03/2023</v>
      </c>
      <c r="P1375">
        <v>0.46937400000000001</v>
      </c>
      <c r="Q1375">
        <v>0.46937400000000001</v>
      </c>
      <c r="R1375">
        <v>0.46937400000000001</v>
      </c>
      <c r="S1375">
        <v>0</v>
      </c>
      <c r="T1375">
        <v>0.46937400000000001</v>
      </c>
      <c r="U1375">
        <v>0</v>
      </c>
      <c r="V1375" t="str">
        <f>"Trad IRN"</f>
        <v>Trad IRN</v>
      </c>
      <c r="W1375">
        <v>100</v>
      </c>
      <c r="X1375" t="s">
        <v>47</v>
      </c>
      <c r="Z1375" t="s">
        <v>47</v>
      </c>
      <c r="AB1375" t="str">
        <f>"01"</f>
        <v>01</v>
      </c>
      <c r="AC1375" t="str">
        <f>"15"</f>
        <v>15</v>
      </c>
      <c r="AD1375" t="str">
        <f>"2"</f>
        <v>2</v>
      </c>
      <c r="AE1375" t="s">
        <v>55</v>
      </c>
      <c r="AF1375">
        <v>0</v>
      </c>
      <c r="AG1375" t="s">
        <v>56</v>
      </c>
      <c r="AH1375" t="str">
        <f>"Trad IRN"</f>
        <v>Trad IRN</v>
      </c>
      <c r="AI1375" t="str">
        <f>"Bldg IRN"</f>
        <v>Bldg IRN</v>
      </c>
      <c r="AJ1375" t="s">
        <v>48</v>
      </c>
      <c r="AK1375" t="s">
        <v>48</v>
      </c>
      <c r="AL1375" t="s">
        <v>53</v>
      </c>
      <c r="AM1375">
        <v>522.46</v>
      </c>
      <c r="AN1375">
        <v>1113.0999999999999</v>
      </c>
      <c r="AO1375">
        <v>15</v>
      </c>
    </row>
    <row r="1376" spans="1:41" x14ac:dyDescent="0.3">
      <c r="A1376" t="str">
        <f>"Trad IRN"</f>
        <v>Trad IRN</v>
      </c>
      <c r="B1376" t="str">
        <f>"Bldg IRN"</f>
        <v>Bldg IRN</v>
      </c>
      <c r="C1376" t="s">
        <v>41</v>
      </c>
      <c r="D1376" t="s">
        <v>3</v>
      </c>
      <c r="E1376" t="s">
        <v>80</v>
      </c>
      <c r="F1376" t="s">
        <v>81</v>
      </c>
      <c r="G1376" t="s">
        <v>82</v>
      </c>
      <c r="H1376" t="s">
        <v>83</v>
      </c>
      <c r="I1376" t="str">
        <f>"Trad IRN"</f>
        <v>Trad IRN</v>
      </c>
      <c r="J1376" t="s">
        <v>43</v>
      </c>
      <c r="K1376" t="s">
        <v>44</v>
      </c>
      <c r="L1376" t="s">
        <v>45</v>
      </c>
      <c r="M1376" t="s">
        <v>46</v>
      </c>
      <c r="N1376" t="str">
        <f>"01/04/2023"</f>
        <v>01/04/2023</v>
      </c>
      <c r="O1376" t="str">
        <f>"12/31/2500"</f>
        <v>12/31/2500</v>
      </c>
      <c r="P1376">
        <v>0.53062600000000004</v>
      </c>
      <c r="Q1376">
        <v>0.53062600000000004</v>
      </c>
      <c r="R1376">
        <v>0.53062600000000004</v>
      </c>
      <c r="S1376">
        <v>0</v>
      </c>
      <c r="T1376">
        <v>0.53062600000000004</v>
      </c>
      <c r="U1376">
        <v>0</v>
      </c>
      <c r="V1376" t="str">
        <f>"Trad IRN"</f>
        <v>Trad IRN</v>
      </c>
      <c r="W1376">
        <v>100</v>
      </c>
      <c r="X1376" t="s">
        <v>47</v>
      </c>
      <c r="Z1376" t="s">
        <v>47</v>
      </c>
      <c r="AB1376" t="str">
        <f>"01"</f>
        <v>01</v>
      </c>
      <c r="AC1376" t="str">
        <f>"15"</f>
        <v>15</v>
      </c>
      <c r="AD1376" t="str">
        <f>"2"</f>
        <v>2</v>
      </c>
      <c r="AE1376" t="s">
        <v>55</v>
      </c>
      <c r="AF1376">
        <v>0</v>
      </c>
      <c r="AG1376" t="s">
        <v>56</v>
      </c>
      <c r="AH1376" t="str">
        <f>"Trad IRN"</f>
        <v>Trad IRN</v>
      </c>
      <c r="AI1376" t="str">
        <f>"Bldg IRN"</f>
        <v>Bldg IRN</v>
      </c>
      <c r="AJ1376" t="s">
        <v>48</v>
      </c>
      <c r="AK1376" t="s">
        <v>48</v>
      </c>
      <c r="AL1376" t="s">
        <v>53</v>
      </c>
      <c r="AM1376">
        <v>590.64</v>
      </c>
      <c r="AN1376">
        <v>1113.0999999999999</v>
      </c>
      <c r="AO1376">
        <v>15</v>
      </c>
    </row>
    <row r="1377" spans="1:41" x14ac:dyDescent="0.3">
      <c r="A1377" t="str">
        <f>"Trad IRN"</f>
        <v>Trad IRN</v>
      </c>
      <c r="B1377" t="str">
        <f>"Bldg IRN"</f>
        <v>Bldg IRN</v>
      </c>
      <c r="C1377" t="s">
        <v>41</v>
      </c>
      <c r="D1377" t="s">
        <v>3</v>
      </c>
      <c r="E1377" t="s">
        <v>80</v>
      </c>
      <c r="F1377" t="s">
        <v>81</v>
      </c>
      <c r="G1377" t="s">
        <v>82</v>
      </c>
      <c r="H1377" t="s">
        <v>83</v>
      </c>
      <c r="I1377" t="str">
        <f>"Trad IRN"</f>
        <v>Trad IRN</v>
      </c>
      <c r="J1377" t="s">
        <v>43</v>
      </c>
      <c r="K1377" t="s">
        <v>44</v>
      </c>
      <c r="L1377" t="s">
        <v>45</v>
      </c>
      <c r="M1377" t="s">
        <v>46</v>
      </c>
      <c r="N1377" t="str">
        <f>"08/18/2022"</f>
        <v>08/18/2022</v>
      </c>
      <c r="O1377" t="str">
        <f>"01/31/2023"</f>
        <v>01/31/2023</v>
      </c>
      <c r="P1377">
        <v>0.57319200000000003</v>
      </c>
      <c r="Q1377">
        <v>0.57319200000000003</v>
      </c>
      <c r="R1377">
        <v>0.57319200000000003</v>
      </c>
      <c r="S1377">
        <v>0</v>
      </c>
      <c r="T1377">
        <v>0.57319200000000003</v>
      </c>
      <c r="U1377">
        <v>0</v>
      </c>
      <c r="V1377" t="str">
        <f>"Trad IRN"</f>
        <v>Trad IRN</v>
      </c>
      <c r="W1377">
        <v>100</v>
      </c>
      <c r="X1377" t="s">
        <v>47</v>
      </c>
      <c r="Z1377" t="s">
        <v>47</v>
      </c>
      <c r="AB1377" t="str">
        <f>"05"</f>
        <v>05</v>
      </c>
      <c r="AC1377" t="str">
        <f>"10"</f>
        <v>10</v>
      </c>
      <c r="AD1377" t="str">
        <f>"2"</f>
        <v>2</v>
      </c>
      <c r="AE1377" t="s">
        <v>50</v>
      </c>
      <c r="AF1377">
        <v>0</v>
      </c>
      <c r="AG1377" t="s">
        <v>56</v>
      </c>
      <c r="AH1377" t="str">
        <f>"Trad IRN"</f>
        <v>Trad IRN</v>
      </c>
      <c r="AI1377" t="str">
        <f>"Bldg IRN"</f>
        <v>Bldg IRN</v>
      </c>
      <c r="AJ1377" t="s">
        <v>48</v>
      </c>
      <c r="AK1377" t="s">
        <v>48</v>
      </c>
      <c r="AL1377" t="s">
        <v>53</v>
      </c>
      <c r="AM1377">
        <v>638.02</v>
      </c>
      <c r="AN1377">
        <v>1113.0999999999999</v>
      </c>
      <c r="AO1377">
        <v>15</v>
      </c>
    </row>
    <row r="1378" spans="1:41" x14ac:dyDescent="0.3">
      <c r="A1378" t="str">
        <f>"Trad IRN"</f>
        <v>Trad IRN</v>
      </c>
      <c r="B1378" t="str">
        <f>"Bldg IRN"</f>
        <v>Bldg IRN</v>
      </c>
      <c r="C1378" t="s">
        <v>41</v>
      </c>
      <c r="D1378" t="s">
        <v>3</v>
      </c>
      <c r="E1378" t="s">
        <v>80</v>
      </c>
      <c r="F1378" t="s">
        <v>81</v>
      </c>
      <c r="G1378" t="s">
        <v>82</v>
      </c>
      <c r="H1378" t="s">
        <v>83</v>
      </c>
      <c r="I1378" t="str">
        <f>"Trad IRN"</f>
        <v>Trad IRN</v>
      </c>
      <c r="J1378" t="s">
        <v>43</v>
      </c>
      <c r="K1378" t="s">
        <v>44</v>
      </c>
      <c r="L1378" t="s">
        <v>45</v>
      </c>
      <c r="M1378" t="s">
        <v>46</v>
      </c>
      <c r="N1378" t="str">
        <f>"02/01/2023"</f>
        <v>02/01/2023</v>
      </c>
      <c r="O1378" t="str">
        <f t="shared" ref="O1378:O1401" si="134">"12/31/2500"</f>
        <v>12/31/2500</v>
      </c>
      <c r="P1378">
        <v>0.42680800000000002</v>
      </c>
      <c r="Q1378">
        <v>0.42680800000000002</v>
      </c>
      <c r="R1378">
        <v>0.42680800000000002</v>
      </c>
      <c r="S1378">
        <v>0</v>
      </c>
      <c r="T1378">
        <v>0.42680800000000002</v>
      </c>
      <c r="U1378">
        <v>0</v>
      </c>
      <c r="V1378" t="str">
        <f>"Trad IRN"</f>
        <v>Trad IRN</v>
      </c>
      <c r="W1378">
        <v>100</v>
      </c>
      <c r="X1378" t="s">
        <v>47</v>
      </c>
      <c r="Z1378" t="s">
        <v>47</v>
      </c>
      <c r="AB1378" t="str">
        <f>"05"</f>
        <v>05</v>
      </c>
      <c r="AC1378" t="str">
        <f>"10"</f>
        <v>10</v>
      </c>
      <c r="AD1378" t="str">
        <f>"2"</f>
        <v>2</v>
      </c>
      <c r="AE1378" t="s">
        <v>55</v>
      </c>
      <c r="AF1378">
        <v>0</v>
      </c>
      <c r="AG1378" t="s">
        <v>56</v>
      </c>
      <c r="AH1378" t="str">
        <f>"Trad IRN"</f>
        <v>Trad IRN</v>
      </c>
      <c r="AI1378" t="str">
        <f>"Bldg IRN"</f>
        <v>Bldg IRN</v>
      </c>
      <c r="AJ1378" t="s">
        <v>48</v>
      </c>
      <c r="AK1378" t="s">
        <v>48</v>
      </c>
      <c r="AL1378" t="s">
        <v>53</v>
      </c>
      <c r="AM1378">
        <v>475.08</v>
      </c>
      <c r="AN1378">
        <v>1113.0999999999999</v>
      </c>
      <c r="AO1378">
        <v>15</v>
      </c>
    </row>
    <row r="1379" spans="1:41" x14ac:dyDescent="0.3">
      <c r="A1379" t="str">
        <f>"Trad IRN"</f>
        <v>Trad IRN</v>
      </c>
      <c r="B1379" t="str">
        <f>"Bldg IRN"</f>
        <v>Bldg IRN</v>
      </c>
      <c r="C1379" t="s">
        <v>41</v>
      </c>
      <c r="D1379" t="s">
        <v>3</v>
      </c>
      <c r="E1379" t="s">
        <v>80</v>
      </c>
      <c r="F1379" t="s">
        <v>81</v>
      </c>
      <c r="G1379" t="s">
        <v>82</v>
      </c>
      <c r="H1379" t="s">
        <v>83</v>
      </c>
      <c r="I1379" t="str">
        <f>"Trad IRN"</f>
        <v>Trad IRN</v>
      </c>
      <c r="J1379" t="s">
        <v>43</v>
      </c>
      <c r="K1379" t="s">
        <v>44</v>
      </c>
      <c r="L1379" t="s">
        <v>45</v>
      </c>
      <c r="M1379" t="s">
        <v>46</v>
      </c>
      <c r="N1379" t="str">
        <f t="shared" ref="N1379:N1391" si="135">"08/18/2022"</f>
        <v>08/18/2022</v>
      </c>
      <c r="O1379" t="str">
        <f t="shared" si="134"/>
        <v>12/31/2500</v>
      </c>
      <c r="P1379">
        <v>1</v>
      </c>
      <c r="Q1379">
        <v>1</v>
      </c>
      <c r="S1379">
        <v>0</v>
      </c>
      <c r="T1379">
        <v>1</v>
      </c>
      <c r="U1379">
        <v>0</v>
      </c>
      <c r="V1379" t="str">
        <f>"Trad IRN"</f>
        <v>Trad IRN</v>
      </c>
      <c r="W1379">
        <v>100</v>
      </c>
      <c r="X1379" t="s">
        <v>47</v>
      </c>
      <c r="Z1379" t="s">
        <v>47</v>
      </c>
      <c r="AB1379" t="str">
        <f>"03"</f>
        <v>03</v>
      </c>
      <c r="AC1379" t="s">
        <v>48</v>
      </c>
      <c r="AD1379" t="s">
        <v>49</v>
      </c>
      <c r="AE1379" t="s">
        <v>55</v>
      </c>
      <c r="AF1379">
        <v>0</v>
      </c>
      <c r="AG1379" t="s">
        <v>56</v>
      </c>
      <c r="AH1379" t="str">
        <f>"Trad IRN"</f>
        <v>Trad IRN</v>
      </c>
      <c r="AI1379" t="str">
        <f>"Bldg IRN"</f>
        <v>Bldg IRN</v>
      </c>
      <c r="AJ1379" t="s">
        <v>48</v>
      </c>
      <c r="AK1379" t="s">
        <v>48</v>
      </c>
      <c r="AL1379" t="s">
        <v>53</v>
      </c>
      <c r="AM1379">
        <v>1113.0999999999999</v>
      </c>
      <c r="AN1379">
        <v>1113.0999999999999</v>
      </c>
      <c r="AO1379">
        <v>15</v>
      </c>
    </row>
    <row r="1380" spans="1:41" x14ac:dyDescent="0.3">
      <c r="A1380" t="str">
        <f>"Trad IRN"</f>
        <v>Trad IRN</v>
      </c>
      <c r="B1380" t="str">
        <f>"Bldg IRN"</f>
        <v>Bldg IRN</v>
      </c>
      <c r="C1380" t="s">
        <v>41</v>
      </c>
      <c r="D1380" t="s">
        <v>3</v>
      </c>
      <c r="E1380" t="s">
        <v>80</v>
      </c>
      <c r="F1380" t="s">
        <v>81</v>
      </c>
      <c r="G1380" t="s">
        <v>82</v>
      </c>
      <c r="H1380" t="s">
        <v>83</v>
      </c>
      <c r="I1380" t="str">
        <f>"Trad IRN"</f>
        <v>Trad IRN</v>
      </c>
      <c r="J1380" t="s">
        <v>43</v>
      </c>
      <c r="K1380" t="s">
        <v>44</v>
      </c>
      <c r="L1380" t="s">
        <v>45</v>
      </c>
      <c r="M1380" t="s">
        <v>46</v>
      </c>
      <c r="N1380" t="str">
        <f t="shared" si="135"/>
        <v>08/18/2022</v>
      </c>
      <c r="O1380" t="str">
        <f t="shared" si="134"/>
        <v>12/31/2500</v>
      </c>
      <c r="P1380">
        <v>1</v>
      </c>
      <c r="Q1380">
        <v>1</v>
      </c>
      <c r="S1380">
        <v>0</v>
      </c>
      <c r="T1380">
        <v>1</v>
      </c>
      <c r="U1380">
        <v>0</v>
      </c>
      <c r="V1380" t="str">
        <f>"Trad IRN"</f>
        <v>Trad IRN</v>
      </c>
      <c r="W1380">
        <v>100</v>
      </c>
      <c r="X1380" t="s">
        <v>47</v>
      </c>
      <c r="Z1380" t="s">
        <v>47</v>
      </c>
      <c r="AB1380" t="str">
        <f>"03"</f>
        <v>03</v>
      </c>
      <c r="AC1380" t="s">
        <v>48</v>
      </c>
      <c r="AD1380" t="s">
        <v>49</v>
      </c>
      <c r="AE1380" t="s">
        <v>55</v>
      </c>
      <c r="AF1380">
        <v>0</v>
      </c>
      <c r="AG1380" t="s">
        <v>56</v>
      </c>
      <c r="AH1380" t="str">
        <f>"Trad IRN"</f>
        <v>Trad IRN</v>
      </c>
      <c r="AI1380" t="str">
        <f>"Bldg IRN"</f>
        <v>Bldg IRN</v>
      </c>
      <c r="AJ1380" t="s">
        <v>48</v>
      </c>
      <c r="AK1380" t="s">
        <v>48</v>
      </c>
      <c r="AL1380" t="s">
        <v>53</v>
      </c>
      <c r="AM1380">
        <v>1113.0999999999999</v>
      </c>
      <c r="AN1380">
        <v>1113.0999999999999</v>
      </c>
      <c r="AO1380">
        <v>15</v>
      </c>
    </row>
    <row r="1381" spans="1:41" x14ac:dyDescent="0.3">
      <c r="A1381" t="str">
        <f>"Trad IRN"</f>
        <v>Trad IRN</v>
      </c>
      <c r="B1381" t="str">
        <f>"Bldg IRN"</f>
        <v>Bldg IRN</v>
      </c>
      <c r="C1381" t="s">
        <v>41</v>
      </c>
      <c r="D1381" t="s">
        <v>3</v>
      </c>
      <c r="E1381" t="s">
        <v>80</v>
      </c>
      <c r="F1381" t="s">
        <v>81</v>
      </c>
      <c r="G1381" t="s">
        <v>82</v>
      </c>
      <c r="H1381" t="s">
        <v>83</v>
      </c>
      <c r="I1381" t="str">
        <f>"Trad IRN"</f>
        <v>Trad IRN</v>
      </c>
      <c r="J1381" t="s">
        <v>43</v>
      </c>
      <c r="K1381" t="s">
        <v>44</v>
      </c>
      <c r="L1381" t="s">
        <v>45</v>
      </c>
      <c r="M1381" t="s">
        <v>46</v>
      </c>
      <c r="N1381" t="str">
        <f t="shared" si="135"/>
        <v>08/18/2022</v>
      </c>
      <c r="O1381" t="str">
        <f t="shared" si="134"/>
        <v>12/31/2500</v>
      </c>
      <c r="P1381">
        <v>1</v>
      </c>
      <c r="Q1381">
        <v>1</v>
      </c>
      <c r="R1381">
        <v>1</v>
      </c>
      <c r="S1381">
        <v>0</v>
      </c>
      <c r="T1381">
        <v>1</v>
      </c>
      <c r="U1381">
        <v>0</v>
      </c>
      <c r="V1381" t="str">
        <f>"Trad IRN"</f>
        <v>Trad IRN</v>
      </c>
      <c r="W1381">
        <v>100</v>
      </c>
      <c r="X1381" t="s">
        <v>47</v>
      </c>
      <c r="Z1381" t="s">
        <v>47</v>
      </c>
      <c r="AB1381" t="str">
        <f>"02"</f>
        <v>02</v>
      </c>
      <c r="AC1381" t="str">
        <f>"10"</f>
        <v>10</v>
      </c>
      <c r="AD1381" t="str">
        <f>"2"</f>
        <v>2</v>
      </c>
      <c r="AE1381" t="s">
        <v>55</v>
      </c>
      <c r="AF1381">
        <v>2</v>
      </c>
      <c r="AG1381" t="s">
        <v>56</v>
      </c>
      <c r="AH1381" t="str">
        <f>"Trad IRN"</f>
        <v>Trad IRN</v>
      </c>
      <c r="AI1381" t="str">
        <f>"Bldg IRN"</f>
        <v>Bldg IRN</v>
      </c>
      <c r="AJ1381" t="s">
        <v>48</v>
      </c>
      <c r="AK1381" t="s">
        <v>48</v>
      </c>
      <c r="AL1381" t="s">
        <v>53</v>
      </c>
      <c r="AM1381">
        <v>1113.0999999999999</v>
      </c>
      <c r="AN1381">
        <v>1113.0999999999999</v>
      </c>
      <c r="AO1381">
        <v>15</v>
      </c>
    </row>
    <row r="1382" spans="1:41" x14ac:dyDescent="0.3">
      <c r="A1382" t="str">
        <f>"Trad IRN"</f>
        <v>Trad IRN</v>
      </c>
      <c r="B1382" t="str">
        <f>"Bldg IRN"</f>
        <v>Bldg IRN</v>
      </c>
      <c r="C1382" t="s">
        <v>41</v>
      </c>
      <c r="D1382" t="s">
        <v>3</v>
      </c>
      <c r="E1382" t="s">
        <v>80</v>
      </c>
      <c r="F1382" t="s">
        <v>81</v>
      </c>
      <c r="G1382" t="s">
        <v>82</v>
      </c>
      <c r="H1382" t="s">
        <v>83</v>
      </c>
      <c r="I1382" t="str">
        <f>"Trad IRN"</f>
        <v>Trad IRN</v>
      </c>
      <c r="J1382" t="s">
        <v>43</v>
      </c>
      <c r="K1382" t="s">
        <v>44</v>
      </c>
      <c r="L1382" t="s">
        <v>45</v>
      </c>
      <c r="M1382" t="s">
        <v>46</v>
      </c>
      <c r="N1382" t="str">
        <f t="shared" si="135"/>
        <v>08/18/2022</v>
      </c>
      <c r="O1382" t="str">
        <f t="shared" si="134"/>
        <v>12/31/2500</v>
      </c>
      <c r="P1382">
        <v>1</v>
      </c>
      <c r="Q1382">
        <v>1</v>
      </c>
      <c r="S1382">
        <v>0</v>
      </c>
      <c r="T1382">
        <v>1</v>
      </c>
      <c r="U1382">
        <v>0</v>
      </c>
      <c r="V1382" t="str">
        <f>"Trad IRN"</f>
        <v>Trad IRN</v>
      </c>
      <c r="W1382">
        <v>100</v>
      </c>
      <c r="X1382" t="s">
        <v>47</v>
      </c>
      <c r="Z1382" t="s">
        <v>47</v>
      </c>
      <c r="AB1382" t="str">
        <f>"02"</f>
        <v>02</v>
      </c>
      <c r="AC1382" t="s">
        <v>48</v>
      </c>
      <c r="AD1382" t="s">
        <v>49</v>
      </c>
      <c r="AE1382" t="s">
        <v>50</v>
      </c>
      <c r="AF1382">
        <v>0</v>
      </c>
      <c r="AG1382" t="s">
        <v>56</v>
      </c>
      <c r="AH1382" t="str">
        <f>"Trad IRN"</f>
        <v>Trad IRN</v>
      </c>
      <c r="AI1382" t="str">
        <f>"Bldg IRN"</f>
        <v>Bldg IRN</v>
      </c>
      <c r="AJ1382" t="s">
        <v>48</v>
      </c>
      <c r="AK1382" t="s">
        <v>48</v>
      </c>
      <c r="AL1382" t="s">
        <v>53</v>
      </c>
      <c r="AM1382">
        <v>1113.0999999999999</v>
      </c>
      <c r="AN1382">
        <v>1113.0999999999999</v>
      </c>
      <c r="AO1382">
        <v>15</v>
      </c>
    </row>
    <row r="1383" spans="1:41" x14ac:dyDescent="0.3">
      <c r="A1383" t="str">
        <f>"Trad IRN"</f>
        <v>Trad IRN</v>
      </c>
      <c r="B1383" t="str">
        <f>"Bldg IRN"</f>
        <v>Bldg IRN</v>
      </c>
      <c r="C1383" t="s">
        <v>41</v>
      </c>
      <c r="D1383" t="s">
        <v>3</v>
      </c>
      <c r="E1383" t="s">
        <v>80</v>
      </c>
      <c r="F1383" t="s">
        <v>81</v>
      </c>
      <c r="G1383" t="s">
        <v>82</v>
      </c>
      <c r="H1383" t="s">
        <v>83</v>
      </c>
      <c r="I1383" t="str">
        <f>"Trad IRN"</f>
        <v>Trad IRN</v>
      </c>
      <c r="J1383" t="s">
        <v>43</v>
      </c>
      <c r="K1383" t="s">
        <v>44</v>
      </c>
      <c r="L1383" t="s">
        <v>45</v>
      </c>
      <c r="M1383" t="s">
        <v>46</v>
      </c>
      <c r="N1383" t="str">
        <f t="shared" si="135"/>
        <v>08/18/2022</v>
      </c>
      <c r="O1383" t="str">
        <f t="shared" si="134"/>
        <v>12/31/2500</v>
      </c>
      <c r="P1383">
        <v>1</v>
      </c>
      <c r="Q1383">
        <v>1</v>
      </c>
      <c r="S1383">
        <v>0</v>
      </c>
      <c r="T1383">
        <v>1</v>
      </c>
      <c r="U1383">
        <v>0</v>
      </c>
      <c r="V1383" t="str">
        <f>"Trad IRN"</f>
        <v>Trad IRN</v>
      </c>
      <c r="W1383">
        <v>100</v>
      </c>
      <c r="X1383" t="s">
        <v>47</v>
      </c>
      <c r="Z1383" t="s">
        <v>47</v>
      </c>
      <c r="AB1383" t="str">
        <f>"05"</f>
        <v>05</v>
      </c>
      <c r="AC1383" t="s">
        <v>48</v>
      </c>
      <c r="AD1383" t="s">
        <v>49</v>
      </c>
      <c r="AE1383" t="s">
        <v>50</v>
      </c>
      <c r="AF1383">
        <v>0</v>
      </c>
      <c r="AG1383" t="s">
        <v>56</v>
      </c>
      <c r="AH1383" t="str">
        <f>"Trad IRN"</f>
        <v>Trad IRN</v>
      </c>
      <c r="AI1383" t="str">
        <f>"Bldg IRN"</f>
        <v>Bldg IRN</v>
      </c>
      <c r="AJ1383" t="s">
        <v>48</v>
      </c>
      <c r="AK1383" t="s">
        <v>48</v>
      </c>
      <c r="AL1383" t="s">
        <v>53</v>
      </c>
      <c r="AM1383">
        <v>1113.0999999999999</v>
      </c>
      <c r="AN1383">
        <v>1113.0999999999999</v>
      </c>
      <c r="AO1383">
        <v>15</v>
      </c>
    </row>
    <row r="1384" spans="1:41" x14ac:dyDescent="0.3">
      <c r="A1384" t="str">
        <f>"Trad IRN"</f>
        <v>Trad IRN</v>
      </c>
      <c r="B1384" t="str">
        <f>"Bldg IRN"</f>
        <v>Bldg IRN</v>
      </c>
      <c r="C1384" t="s">
        <v>41</v>
      </c>
      <c r="D1384" t="s">
        <v>3</v>
      </c>
      <c r="E1384" t="s">
        <v>80</v>
      </c>
      <c r="F1384" t="s">
        <v>81</v>
      </c>
      <c r="G1384" t="s">
        <v>82</v>
      </c>
      <c r="H1384" t="s">
        <v>83</v>
      </c>
      <c r="I1384" t="str">
        <f>"Trad IRN"</f>
        <v>Trad IRN</v>
      </c>
      <c r="J1384" t="s">
        <v>43</v>
      </c>
      <c r="K1384" t="s">
        <v>44</v>
      </c>
      <c r="L1384" t="s">
        <v>45</v>
      </c>
      <c r="M1384" t="s">
        <v>46</v>
      </c>
      <c r="N1384" t="str">
        <f t="shared" si="135"/>
        <v>08/18/2022</v>
      </c>
      <c r="O1384" t="str">
        <f t="shared" si="134"/>
        <v>12/31/2500</v>
      </c>
      <c r="P1384">
        <v>1</v>
      </c>
      <c r="Q1384">
        <v>1</v>
      </c>
      <c r="S1384">
        <v>0</v>
      </c>
      <c r="T1384">
        <v>1</v>
      </c>
      <c r="U1384">
        <v>0</v>
      </c>
      <c r="V1384" t="str">
        <f>"Trad IRN"</f>
        <v>Trad IRN</v>
      </c>
      <c r="W1384">
        <v>100</v>
      </c>
      <c r="X1384" t="s">
        <v>47</v>
      </c>
      <c r="Z1384" t="s">
        <v>47</v>
      </c>
      <c r="AB1384" t="s">
        <v>57</v>
      </c>
      <c r="AC1384" t="s">
        <v>48</v>
      </c>
      <c r="AD1384" t="s">
        <v>49</v>
      </c>
      <c r="AE1384" t="s">
        <v>55</v>
      </c>
      <c r="AF1384">
        <v>0</v>
      </c>
      <c r="AG1384" t="s">
        <v>56</v>
      </c>
      <c r="AH1384" t="str">
        <f>"Trad IRN"</f>
        <v>Trad IRN</v>
      </c>
      <c r="AI1384" t="str">
        <f>"Bldg IRN"</f>
        <v>Bldg IRN</v>
      </c>
      <c r="AJ1384" t="s">
        <v>48</v>
      </c>
      <c r="AK1384" t="s">
        <v>48</v>
      </c>
      <c r="AL1384" t="s">
        <v>53</v>
      </c>
      <c r="AM1384">
        <v>1113.0999999999999</v>
      </c>
      <c r="AN1384">
        <v>1113.0999999999999</v>
      </c>
      <c r="AO1384">
        <v>15</v>
      </c>
    </row>
    <row r="1385" spans="1:41" x14ac:dyDescent="0.3">
      <c r="A1385" t="str">
        <f>"Trad IRN"</f>
        <v>Trad IRN</v>
      </c>
      <c r="B1385" t="str">
        <f>"Bldg IRN"</f>
        <v>Bldg IRN</v>
      </c>
      <c r="C1385" t="s">
        <v>41</v>
      </c>
      <c r="D1385" t="s">
        <v>3</v>
      </c>
      <c r="E1385" t="s">
        <v>80</v>
      </c>
      <c r="F1385" t="s">
        <v>81</v>
      </c>
      <c r="G1385" t="s">
        <v>82</v>
      </c>
      <c r="H1385" t="s">
        <v>83</v>
      </c>
      <c r="I1385" t="str">
        <f>"Trad IRN"</f>
        <v>Trad IRN</v>
      </c>
      <c r="J1385" t="s">
        <v>43</v>
      </c>
      <c r="K1385" t="s">
        <v>44</v>
      </c>
      <c r="L1385" t="s">
        <v>45</v>
      </c>
      <c r="M1385" t="s">
        <v>46</v>
      </c>
      <c r="N1385" t="str">
        <f t="shared" si="135"/>
        <v>08/18/2022</v>
      </c>
      <c r="O1385" t="str">
        <f t="shared" si="134"/>
        <v>12/31/2500</v>
      </c>
      <c r="P1385">
        <v>1</v>
      </c>
      <c r="Q1385">
        <v>1</v>
      </c>
      <c r="S1385">
        <v>0</v>
      </c>
      <c r="T1385">
        <v>1</v>
      </c>
      <c r="U1385">
        <v>0</v>
      </c>
      <c r="V1385" t="str">
        <f>"Trad IRN"</f>
        <v>Trad IRN</v>
      </c>
      <c r="W1385">
        <v>100</v>
      </c>
      <c r="X1385" t="s">
        <v>47</v>
      </c>
      <c r="Z1385" t="s">
        <v>47</v>
      </c>
      <c r="AB1385" t="str">
        <f>"03"</f>
        <v>03</v>
      </c>
      <c r="AC1385" t="s">
        <v>48</v>
      </c>
      <c r="AD1385" t="s">
        <v>49</v>
      </c>
      <c r="AE1385" t="s">
        <v>55</v>
      </c>
      <c r="AF1385">
        <v>0</v>
      </c>
      <c r="AG1385" t="s">
        <v>56</v>
      </c>
      <c r="AH1385" t="str">
        <f>"Trad IRN"</f>
        <v>Trad IRN</v>
      </c>
      <c r="AI1385" t="str">
        <f>"Bldg IRN"</f>
        <v>Bldg IRN</v>
      </c>
      <c r="AJ1385" t="s">
        <v>48</v>
      </c>
      <c r="AK1385" t="s">
        <v>48</v>
      </c>
      <c r="AL1385" t="s">
        <v>53</v>
      </c>
      <c r="AM1385">
        <v>1113.0999999999999</v>
      </c>
      <c r="AN1385">
        <v>1113.0999999999999</v>
      </c>
      <c r="AO1385">
        <v>15</v>
      </c>
    </row>
    <row r="1386" spans="1:41" x14ac:dyDescent="0.3">
      <c r="A1386" t="str">
        <f>"Trad IRN"</f>
        <v>Trad IRN</v>
      </c>
      <c r="B1386" t="str">
        <f>"Bldg IRN"</f>
        <v>Bldg IRN</v>
      </c>
      <c r="C1386" t="s">
        <v>41</v>
      </c>
      <c r="D1386" t="s">
        <v>3</v>
      </c>
      <c r="E1386" t="s">
        <v>80</v>
      </c>
      <c r="F1386" t="s">
        <v>81</v>
      </c>
      <c r="G1386" t="s">
        <v>82</v>
      </c>
      <c r="H1386" t="s">
        <v>83</v>
      </c>
      <c r="I1386" t="str">
        <f>"Trad IRN"</f>
        <v>Trad IRN</v>
      </c>
      <c r="J1386" t="s">
        <v>43</v>
      </c>
      <c r="K1386" t="s">
        <v>44</v>
      </c>
      <c r="L1386" t="s">
        <v>45</v>
      </c>
      <c r="M1386" t="s">
        <v>46</v>
      </c>
      <c r="N1386" t="str">
        <f t="shared" si="135"/>
        <v>08/18/2022</v>
      </c>
      <c r="O1386" t="str">
        <f t="shared" si="134"/>
        <v>12/31/2500</v>
      </c>
      <c r="P1386">
        <v>1</v>
      </c>
      <c r="Q1386">
        <v>1</v>
      </c>
      <c r="S1386">
        <v>0</v>
      </c>
      <c r="T1386">
        <v>1</v>
      </c>
      <c r="U1386">
        <v>0</v>
      </c>
      <c r="V1386" t="str">
        <f>"Trad IRN"</f>
        <v>Trad IRN</v>
      </c>
      <c r="W1386">
        <v>100</v>
      </c>
      <c r="X1386" t="s">
        <v>47</v>
      </c>
      <c r="Z1386" t="s">
        <v>47</v>
      </c>
      <c r="AB1386" t="str">
        <f>"02"</f>
        <v>02</v>
      </c>
      <c r="AC1386" t="s">
        <v>48</v>
      </c>
      <c r="AD1386" t="s">
        <v>49</v>
      </c>
      <c r="AE1386" t="s">
        <v>55</v>
      </c>
      <c r="AF1386">
        <v>0</v>
      </c>
      <c r="AG1386" t="s">
        <v>56</v>
      </c>
      <c r="AH1386" t="str">
        <f>"Trad IRN"</f>
        <v>Trad IRN</v>
      </c>
      <c r="AI1386" t="str">
        <f>"Bldg IRN"</f>
        <v>Bldg IRN</v>
      </c>
      <c r="AJ1386" t="s">
        <v>48</v>
      </c>
      <c r="AK1386" t="s">
        <v>48</v>
      </c>
      <c r="AL1386" t="s">
        <v>53</v>
      </c>
      <c r="AM1386">
        <v>1113.0999999999999</v>
      </c>
      <c r="AN1386">
        <v>1113.0999999999999</v>
      </c>
      <c r="AO1386">
        <v>15</v>
      </c>
    </row>
    <row r="1387" spans="1:41" x14ac:dyDescent="0.3">
      <c r="A1387" t="str">
        <f>"Trad IRN"</f>
        <v>Trad IRN</v>
      </c>
      <c r="B1387" t="str">
        <f>"Bldg IRN"</f>
        <v>Bldg IRN</v>
      </c>
      <c r="C1387" t="s">
        <v>41</v>
      </c>
      <c r="D1387" t="s">
        <v>3</v>
      </c>
      <c r="E1387" t="s">
        <v>80</v>
      </c>
      <c r="F1387" t="s">
        <v>81</v>
      </c>
      <c r="G1387" t="s">
        <v>82</v>
      </c>
      <c r="H1387" t="s">
        <v>83</v>
      </c>
      <c r="I1387" t="str">
        <f>"Trad IRN"</f>
        <v>Trad IRN</v>
      </c>
      <c r="J1387" t="s">
        <v>43</v>
      </c>
      <c r="K1387" t="s">
        <v>44</v>
      </c>
      <c r="L1387" t="s">
        <v>45</v>
      </c>
      <c r="M1387" t="s">
        <v>46</v>
      </c>
      <c r="N1387" t="str">
        <f t="shared" si="135"/>
        <v>08/18/2022</v>
      </c>
      <c r="O1387" t="str">
        <f t="shared" si="134"/>
        <v>12/31/2500</v>
      </c>
      <c r="P1387">
        <v>1</v>
      </c>
      <c r="Q1387">
        <v>1</v>
      </c>
      <c r="S1387">
        <v>0</v>
      </c>
      <c r="T1387">
        <v>1</v>
      </c>
      <c r="U1387">
        <v>0</v>
      </c>
      <c r="V1387" t="str">
        <f>"Trad IRN"</f>
        <v>Trad IRN</v>
      </c>
      <c r="W1387">
        <v>100</v>
      </c>
      <c r="X1387" t="s">
        <v>47</v>
      </c>
      <c r="Z1387" t="s">
        <v>47</v>
      </c>
      <c r="AB1387" t="str">
        <f>"05"</f>
        <v>05</v>
      </c>
      <c r="AC1387" t="s">
        <v>48</v>
      </c>
      <c r="AD1387" t="s">
        <v>49</v>
      </c>
      <c r="AE1387" t="s">
        <v>50</v>
      </c>
      <c r="AF1387">
        <v>0</v>
      </c>
      <c r="AG1387" t="s">
        <v>56</v>
      </c>
      <c r="AH1387" t="str">
        <f>"Trad IRN"</f>
        <v>Trad IRN</v>
      </c>
      <c r="AI1387" t="str">
        <f>"Bldg IRN"</f>
        <v>Bldg IRN</v>
      </c>
      <c r="AJ1387" t="s">
        <v>48</v>
      </c>
      <c r="AK1387" t="s">
        <v>48</v>
      </c>
      <c r="AL1387" t="s">
        <v>53</v>
      </c>
      <c r="AM1387">
        <v>1113.0999999999999</v>
      </c>
      <c r="AN1387">
        <v>1113.0999999999999</v>
      </c>
      <c r="AO1387">
        <v>15</v>
      </c>
    </row>
    <row r="1388" spans="1:41" x14ac:dyDescent="0.3">
      <c r="A1388" t="str">
        <f>"Trad IRN"</f>
        <v>Trad IRN</v>
      </c>
      <c r="B1388" t="str">
        <f>"Bldg IRN"</f>
        <v>Bldg IRN</v>
      </c>
      <c r="C1388" t="s">
        <v>41</v>
      </c>
      <c r="D1388" t="s">
        <v>3</v>
      </c>
      <c r="E1388" t="s">
        <v>80</v>
      </c>
      <c r="F1388" t="s">
        <v>81</v>
      </c>
      <c r="G1388" t="s">
        <v>82</v>
      </c>
      <c r="H1388" t="s">
        <v>83</v>
      </c>
      <c r="I1388" t="str">
        <f>"Trad IRN"</f>
        <v>Trad IRN</v>
      </c>
      <c r="J1388" t="s">
        <v>43</v>
      </c>
      <c r="K1388" t="s">
        <v>44</v>
      </c>
      <c r="L1388" t="s">
        <v>45</v>
      </c>
      <c r="M1388" t="s">
        <v>46</v>
      </c>
      <c r="N1388" t="str">
        <f t="shared" si="135"/>
        <v>08/18/2022</v>
      </c>
      <c r="O1388" t="str">
        <f t="shared" si="134"/>
        <v>12/31/2500</v>
      </c>
      <c r="P1388">
        <v>1</v>
      </c>
      <c r="Q1388">
        <v>1</v>
      </c>
      <c r="S1388">
        <v>0</v>
      </c>
      <c r="T1388">
        <v>1</v>
      </c>
      <c r="U1388">
        <v>0</v>
      </c>
      <c r="V1388" t="str">
        <f>"Trad IRN"</f>
        <v>Trad IRN</v>
      </c>
      <c r="W1388">
        <v>100</v>
      </c>
      <c r="X1388" t="s">
        <v>47</v>
      </c>
      <c r="Z1388" t="s">
        <v>47</v>
      </c>
      <c r="AB1388" t="str">
        <f>"02"</f>
        <v>02</v>
      </c>
      <c r="AC1388" t="s">
        <v>48</v>
      </c>
      <c r="AD1388" t="s">
        <v>49</v>
      </c>
      <c r="AE1388" t="s">
        <v>50</v>
      </c>
      <c r="AF1388">
        <v>0</v>
      </c>
      <c r="AG1388" t="s">
        <v>56</v>
      </c>
      <c r="AH1388" t="str">
        <f>"Trad IRN"</f>
        <v>Trad IRN</v>
      </c>
      <c r="AI1388" t="str">
        <f>"Bldg IRN"</f>
        <v>Bldg IRN</v>
      </c>
      <c r="AJ1388" t="s">
        <v>48</v>
      </c>
      <c r="AK1388" t="s">
        <v>48</v>
      </c>
      <c r="AL1388" t="s">
        <v>53</v>
      </c>
      <c r="AM1388">
        <v>1113.0999999999999</v>
      </c>
      <c r="AN1388">
        <v>1113.0999999999999</v>
      </c>
      <c r="AO1388">
        <v>15</v>
      </c>
    </row>
    <row r="1389" spans="1:41" x14ac:dyDescent="0.3">
      <c r="A1389" t="str">
        <f>"Trad IRN"</f>
        <v>Trad IRN</v>
      </c>
      <c r="B1389" t="str">
        <f>"Bldg IRN"</f>
        <v>Bldg IRN</v>
      </c>
      <c r="C1389" t="s">
        <v>41</v>
      </c>
      <c r="D1389" t="s">
        <v>3</v>
      </c>
      <c r="E1389" t="s">
        <v>80</v>
      </c>
      <c r="F1389" t="s">
        <v>81</v>
      </c>
      <c r="G1389" t="s">
        <v>82</v>
      </c>
      <c r="H1389" t="s">
        <v>83</v>
      </c>
      <c r="I1389" t="str">
        <f>"Trad IRN"</f>
        <v>Trad IRN</v>
      </c>
      <c r="J1389" t="s">
        <v>43</v>
      </c>
      <c r="K1389" t="s">
        <v>44</v>
      </c>
      <c r="L1389" t="s">
        <v>45</v>
      </c>
      <c r="M1389" t="s">
        <v>46</v>
      </c>
      <c r="N1389" t="str">
        <f t="shared" si="135"/>
        <v>08/18/2022</v>
      </c>
      <c r="O1389" t="str">
        <f t="shared" si="134"/>
        <v>12/31/2500</v>
      </c>
      <c r="P1389">
        <v>1</v>
      </c>
      <c r="Q1389">
        <v>1</v>
      </c>
      <c r="R1389">
        <v>1</v>
      </c>
      <c r="S1389">
        <v>0</v>
      </c>
      <c r="T1389">
        <v>1</v>
      </c>
      <c r="U1389">
        <v>0</v>
      </c>
      <c r="V1389" t="str">
        <f>"Trad IRN"</f>
        <v>Trad IRN</v>
      </c>
      <c r="W1389">
        <v>100</v>
      </c>
      <c r="X1389" t="s">
        <v>47</v>
      </c>
      <c r="Z1389" t="s">
        <v>47</v>
      </c>
      <c r="AB1389" t="str">
        <f>"01"</f>
        <v>01</v>
      </c>
      <c r="AC1389" t="str">
        <f>"05"</f>
        <v>05</v>
      </c>
      <c r="AD1389" t="str">
        <f>"1"</f>
        <v>1</v>
      </c>
      <c r="AE1389" t="s">
        <v>55</v>
      </c>
      <c r="AF1389">
        <v>0</v>
      </c>
      <c r="AG1389" t="s">
        <v>56</v>
      </c>
      <c r="AH1389" t="str">
        <f>"Trad IRN"</f>
        <v>Trad IRN</v>
      </c>
      <c r="AI1389" t="str">
        <f>"Bldg IRN"</f>
        <v>Bldg IRN</v>
      </c>
      <c r="AJ1389" t="s">
        <v>48</v>
      </c>
      <c r="AK1389" t="s">
        <v>48</v>
      </c>
      <c r="AL1389" t="s">
        <v>53</v>
      </c>
      <c r="AM1389">
        <v>1113.0999999999999</v>
      </c>
      <c r="AN1389">
        <v>1113.0999999999999</v>
      </c>
      <c r="AO1389">
        <v>15</v>
      </c>
    </row>
    <row r="1390" spans="1:41" x14ac:dyDescent="0.3">
      <c r="A1390" t="str">
        <f>"Trad IRN"</f>
        <v>Trad IRN</v>
      </c>
      <c r="B1390" t="str">
        <f>"Bldg IRN"</f>
        <v>Bldg IRN</v>
      </c>
      <c r="C1390" t="s">
        <v>41</v>
      </c>
      <c r="D1390" t="s">
        <v>3</v>
      </c>
      <c r="E1390" t="s">
        <v>80</v>
      </c>
      <c r="F1390" t="s">
        <v>81</v>
      </c>
      <c r="G1390" t="s">
        <v>82</v>
      </c>
      <c r="H1390" t="s">
        <v>83</v>
      </c>
      <c r="I1390" t="str">
        <f>"Trad IRN"</f>
        <v>Trad IRN</v>
      </c>
      <c r="J1390" t="s">
        <v>43</v>
      </c>
      <c r="K1390" t="s">
        <v>44</v>
      </c>
      <c r="L1390" t="s">
        <v>45</v>
      </c>
      <c r="M1390" t="s">
        <v>46</v>
      </c>
      <c r="N1390" t="str">
        <f t="shared" si="135"/>
        <v>08/18/2022</v>
      </c>
      <c r="O1390" t="str">
        <f t="shared" si="134"/>
        <v>12/31/2500</v>
      </c>
      <c r="P1390">
        <v>1</v>
      </c>
      <c r="Q1390">
        <v>1</v>
      </c>
      <c r="S1390">
        <v>0</v>
      </c>
      <c r="T1390">
        <v>1</v>
      </c>
      <c r="U1390">
        <v>0</v>
      </c>
      <c r="V1390" t="str">
        <f>"Trad IRN"</f>
        <v>Trad IRN</v>
      </c>
      <c r="W1390">
        <v>100</v>
      </c>
      <c r="X1390" t="s">
        <v>47</v>
      </c>
      <c r="Z1390" t="s">
        <v>47</v>
      </c>
      <c r="AB1390" t="str">
        <f>"01"</f>
        <v>01</v>
      </c>
      <c r="AC1390" t="s">
        <v>48</v>
      </c>
      <c r="AD1390" t="s">
        <v>49</v>
      </c>
      <c r="AE1390" t="s">
        <v>50</v>
      </c>
      <c r="AF1390">
        <v>0</v>
      </c>
      <c r="AG1390" t="s">
        <v>56</v>
      </c>
      <c r="AH1390" t="str">
        <f>"Trad IRN"</f>
        <v>Trad IRN</v>
      </c>
      <c r="AI1390" t="str">
        <f>"Bldg IRN"</f>
        <v>Bldg IRN</v>
      </c>
      <c r="AJ1390" t="s">
        <v>48</v>
      </c>
      <c r="AK1390" t="s">
        <v>48</v>
      </c>
      <c r="AL1390" t="s">
        <v>53</v>
      </c>
      <c r="AM1390">
        <v>1113.0999999999999</v>
      </c>
      <c r="AN1390">
        <v>1113.0999999999999</v>
      </c>
      <c r="AO1390">
        <v>15</v>
      </c>
    </row>
    <row r="1391" spans="1:41" x14ac:dyDescent="0.3">
      <c r="A1391" t="str">
        <f>"Trad IRN"</f>
        <v>Trad IRN</v>
      </c>
      <c r="B1391" t="str">
        <f>"Bldg IRN"</f>
        <v>Bldg IRN</v>
      </c>
      <c r="C1391" t="s">
        <v>41</v>
      </c>
      <c r="D1391" t="s">
        <v>3</v>
      </c>
      <c r="E1391" t="s">
        <v>80</v>
      </c>
      <c r="F1391" t="s">
        <v>81</v>
      </c>
      <c r="G1391" t="s">
        <v>82</v>
      </c>
      <c r="H1391" t="s">
        <v>83</v>
      </c>
      <c r="I1391" t="str">
        <f>"Trad IRN"</f>
        <v>Trad IRN</v>
      </c>
      <c r="J1391" t="s">
        <v>43</v>
      </c>
      <c r="K1391" t="s">
        <v>44</v>
      </c>
      <c r="L1391" t="s">
        <v>45</v>
      </c>
      <c r="M1391" t="s">
        <v>46</v>
      </c>
      <c r="N1391" t="str">
        <f t="shared" si="135"/>
        <v>08/18/2022</v>
      </c>
      <c r="O1391" t="str">
        <f t="shared" si="134"/>
        <v>12/31/2500</v>
      </c>
      <c r="P1391">
        <v>1</v>
      </c>
      <c r="Q1391">
        <v>1</v>
      </c>
      <c r="S1391">
        <v>0</v>
      </c>
      <c r="T1391">
        <v>1</v>
      </c>
      <c r="U1391">
        <v>0</v>
      </c>
      <c r="V1391" t="str">
        <f>"Trad IRN"</f>
        <v>Trad IRN</v>
      </c>
      <c r="W1391">
        <v>100</v>
      </c>
      <c r="X1391" t="s">
        <v>47</v>
      </c>
      <c r="Z1391" t="s">
        <v>47</v>
      </c>
      <c r="AB1391" t="str">
        <f>"05"</f>
        <v>05</v>
      </c>
      <c r="AC1391" t="s">
        <v>48</v>
      </c>
      <c r="AD1391" t="s">
        <v>49</v>
      </c>
      <c r="AE1391" t="s">
        <v>50</v>
      </c>
      <c r="AF1391">
        <v>0</v>
      </c>
      <c r="AG1391" t="s">
        <v>56</v>
      </c>
      <c r="AH1391" t="str">
        <f>"Trad IRN"</f>
        <v>Trad IRN</v>
      </c>
      <c r="AI1391" t="str">
        <f>"Bldg IRN"</f>
        <v>Bldg IRN</v>
      </c>
      <c r="AJ1391" t="s">
        <v>48</v>
      </c>
      <c r="AK1391" t="s">
        <v>48</v>
      </c>
      <c r="AL1391" t="s">
        <v>53</v>
      </c>
      <c r="AM1391">
        <v>1113.0999999999999</v>
      </c>
      <c r="AN1391">
        <v>1113.0999999999999</v>
      </c>
      <c r="AO1391">
        <v>15</v>
      </c>
    </row>
    <row r="1392" spans="1:41" x14ac:dyDescent="0.3">
      <c r="A1392" t="str">
        <f>"Trad IRN"</f>
        <v>Trad IRN</v>
      </c>
      <c r="B1392" t="str">
        <f>"Bldg IRN"</f>
        <v>Bldg IRN</v>
      </c>
      <c r="C1392" t="s">
        <v>41</v>
      </c>
      <c r="D1392" t="s">
        <v>3</v>
      </c>
      <c r="E1392" t="s">
        <v>80</v>
      </c>
      <c r="F1392" t="s">
        <v>81</v>
      </c>
      <c r="G1392" t="s">
        <v>82</v>
      </c>
      <c r="H1392" t="s">
        <v>83</v>
      </c>
      <c r="I1392" t="str">
        <f>"Trad IRN"</f>
        <v>Trad IRN</v>
      </c>
      <c r="J1392" t="s">
        <v>43</v>
      </c>
      <c r="K1392" t="s">
        <v>44</v>
      </c>
      <c r="L1392" t="s">
        <v>45</v>
      </c>
      <c r="M1392" t="s">
        <v>46</v>
      </c>
      <c r="N1392" t="str">
        <f>"09/27/2022"</f>
        <v>09/27/2022</v>
      </c>
      <c r="O1392" t="str">
        <f t="shared" si="134"/>
        <v>12/31/2500</v>
      </c>
      <c r="P1392">
        <v>0.86157600000000001</v>
      </c>
      <c r="Q1392">
        <v>0.86157600000000001</v>
      </c>
      <c r="S1392">
        <v>0</v>
      </c>
      <c r="T1392">
        <v>0.86157600000000001</v>
      </c>
      <c r="U1392">
        <v>0</v>
      </c>
      <c r="V1392" t="str">
        <f>"Trad IRN"</f>
        <v>Trad IRN</v>
      </c>
      <c r="W1392">
        <v>100</v>
      </c>
      <c r="X1392" t="s">
        <v>47</v>
      </c>
      <c r="Z1392" t="s">
        <v>47</v>
      </c>
      <c r="AB1392" t="str">
        <f>"02"</f>
        <v>02</v>
      </c>
      <c r="AC1392" t="s">
        <v>48</v>
      </c>
      <c r="AD1392" t="s">
        <v>49</v>
      </c>
      <c r="AE1392" t="s">
        <v>50</v>
      </c>
      <c r="AF1392">
        <v>1</v>
      </c>
      <c r="AG1392" t="s">
        <v>56</v>
      </c>
      <c r="AH1392" t="str">
        <f>"Trad IRN"</f>
        <v>Trad IRN</v>
      </c>
      <c r="AI1392" t="str">
        <f>"Bldg IRN"</f>
        <v>Bldg IRN</v>
      </c>
      <c r="AJ1392" t="s">
        <v>48</v>
      </c>
      <c r="AK1392" t="s">
        <v>48</v>
      </c>
      <c r="AL1392" t="s">
        <v>53</v>
      </c>
      <c r="AM1392">
        <v>959.02</v>
      </c>
      <c r="AN1392">
        <v>1113.0999999999999</v>
      </c>
      <c r="AO1392">
        <v>15</v>
      </c>
    </row>
    <row r="1393" spans="1:41" x14ac:dyDescent="0.3">
      <c r="A1393" t="str">
        <f>"Trad IRN"</f>
        <v>Trad IRN</v>
      </c>
      <c r="B1393" t="str">
        <f>"Bldg IRN"</f>
        <v>Bldg IRN</v>
      </c>
      <c r="C1393" t="s">
        <v>41</v>
      </c>
      <c r="D1393" t="s">
        <v>3</v>
      </c>
      <c r="E1393" t="s">
        <v>80</v>
      </c>
      <c r="F1393" t="s">
        <v>81</v>
      </c>
      <c r="G1393" t="s">
        <v>82</v>
      </c>
      <c r="H1393" t="s">
        <v>83</v>
      </c>
      <c r="I1393" t="str">
        <f>"Trad IRN"</f>
        <v>Trad IRN</v>
      </c>
      <c r="J1393" t="s">
        <v>43</v>
      </c>
      <c r="K1393" t="s">
        <v>44</v>
      </c>
      <c r="L1393" t="s">
        <v>45</v>
      </c>
      <c r="M1393" t="s">
        <v>46</v>
      </c>
      <c r="N1393" t="str">
        <f t="shared" ref="N1393:N1400" si="136">"08/18/2022"</f>
        <v>08/18/2022</v>
      </c>
      <c r="O1393" t="str">
        <f t="shared" si="134"/>
        <v>12/31/2500</v>
      </c>
      <c r="P1393">
        <v>1</v>
      </c>
      <c r="Q1393">
        <v>1</v>
      </c>
      <c r="S1393">
        <v>0</v>
      </c>
      <c r="T1393">
        <v>1</v>
      </c>
      <c r="U1393">
        <v>0</v>
      </c>
      <c r="V1393" t="str">
        <f>"Trad IRN"</f>
        <v>Trad IRN</v>
      </c>
      <c r="W1393">
        <v>100</v>
      </c>
      <c r="X1393" t="s">
        <v>47</v>
      </c>
      <c r="Z1393" t="s">
        <v>47</v>
      </c>
      <c r="AB1393" t="str">
        <f>"03"</f>
        <v>03</v>
      </c>
      <c r="AC1393" t="s">
        <v>48</v>
      </c>
      <c r="AD1393" t="s">
        <v>49</v>
      </c>
      <c r="AE1393" t="s">
        <v>55</v>
      </c>
      <c r="AF1393">
        <v>0</v>
      </c>
      <c r="AG1393" t="s">
        <v>56</v>
      </c>
      <c r="AH1393" t="str">
        <f>"Trad IRN"</f>
        <v>Trad IRN</v>
      </c>
      <c r="AI1393" t="str">
        <f>"Bldg IRN"</f>
        <v>Bldg IRN</v>
      </c>
      <c r="AJ1393" t="s">
        <v>48</v>
      </c>
      <c r="AK1393" t="s">
        <v>48</v>
      </c>
      <c r="AL1393" t="s">
        <v>53</v>
      </c>
      <c r="AM1393">
        <v>1113.0999999999999</v>
      </c>
      <c r="AN1393">
        <v>1113.0999999999999</v>
      </c>
      <c r="AO1393">
        <v>15</v>
      </c>
    </row>
    <row r="1394" spans="1:41" x14ac:dyDescent="0.3">
      <c r="A1394" t="str">
        <f>"Trad IRN"</f>
        <v>Trad IRN</v>
      </c>
      <c r="B1394" t="str">
        <f>"Bldg IRN"</f>
        <v>Bldg IRN</v>
      </c>
      <c r="C1394" t="s">
        <v>41</v>
      </c>
      <c r="D1394" t="s">
        <v>3</v>
      </c>
      <c r="E1394" t="s">
        <v>80</v>
      </c>
      <c r="F1394" t="s">
        <v>81</v>
      </c>
      <c r="G1394" t="s">
        <v>82</v>
      </c>
      <c r="H1394" t="s">
        <v>83</v>
      </c>
      <c r="I1394" t="str">
        <f>"Trad IRN"</f>
        <v>Trad IRN</v>
      </c>
      <c r="J1394" t="s">
        <v>43</v>
      </c>
      <c r="K1394" t="s">
        <v>44</v>
      </c>
      <c r="L1394" t="s">
        <v>45</v>
      </c>
      <c r="M1394" t="s">
        <v>46</v>
      </c>
      <c r="N1394" t="str">
        <f t="shared" si="136"/>
        <v>08/18/2022</v>
      </c>
      <c r="O1394" t="str">
        <f t="shared" si="134"/>
        <v>12/31/2500</v>
      </c>
      <c r="P1394">
        <v>1</v>
      </c>
      <c r="Q1394">
        <v>1</v>
      </c>
      <c r="S1394">
        <v>0</v>
      </c>
      <c r="T1394">
        <v>1</v>
      </c>
      <c r="U1394">
        <v>0</v>
      </c>
      <c r="V1394" t="str">
        <f>"Trad IRN"</f>
        <v>Trad IRN</v>
      </c>
      <c r="W1394">
        <v>100</v>
      </c>
      <c r="X1394" t="s">
        <v>47</v>
      </c>
      <c r="Z1394" t="s">
        <v>47</v>
      </c>
      <c r="AB1394" t="str">
        <f>"03"</f>
        <v>03</v>
      </c>
      <c r="AC1394" t="s">
        <v>48</v>
      </c>
      <c r="AD1394" t="s">
        <v>49</v>
      </c>
      <c r="AE1394" t="s">
        <v>55</v>
      </c>
      <c r="AF1394">
        <v>0</v>
      </c>
      <c r="AG1394" t="s">
        <v>56</v>
      </c>
      <c r="AH1394" t="str">
        <f>"Trad IRN"</f>
        <v>Trad IRN</v>
      </c>
      <c r="AI1394" t="str">
        <f>"Bldg IRN"</f>
        <v>Bldg IRN</v>
      </c>
      <c r="AJ1394" t="s">
        <v>48</v>
      </c>
      <c r="AK1394" t="s">
        <v>48</v>
      </c>
      <c r="AL1394" t="s">
        <v>53</v>
      </c>
      <c r="AM1394">
        <v>1113.0999999999999</v>
      </c>
      <c r="AN1394">
        <v>1113.0999999999999</v>
      </c>
      <c r="AO1394">
        <v>15</v>
      </c>
    </row>
    <row r="1395" spans="1:41" x14ac:dyDescent="0.3">
      <c r="A1395" t="str">
        <f>"Trad IRN"</f>
        <v>Trad IRN</v>
      </c>
      <c r="B1395" t="str">
        <f>"Bldg IRN"</f>
        <v>Bldg IRN</v>
      </c>
      <c r="C1395" t="s">
        <v>41</v>
      </c>
      <c r="D1395" t="s">
        <v>3</v>
      </c>
      <c r="E1395" t="s">
        <v>80</v>
      </c>
      <c r="F1395" t="s">
        <v>81</v>
      </c>
      <c r="G1395" t="s">
        <v>82</v>
      </c>
      <c r="H1395" t="s">
        <v>83</v>
      </c>
      <c r="I1395" t="str">
        <f>"Trad IRN"</f>
        <v>Trad IRN</v>
      </c>
      <c r="J1395" t="s">
        <v>43</v>
      </c>
      <c r="K1395" t="s">
        <v>44</v>
      </c>
      <c r="L1395" t="s">
        <v>45</v>
      </c>
      <c r="M1395" t="s">
        <v>46</v>
      </c>
      <c r="N1395" t="str">
        <f t="shared" si="136"/>
        <v>08/18/2022</v>
      </c>
      <c r="O1395" t="str">
        <f t="shared" si="134"/>
        <v>12/31/2500</v>
      </c>
      <c r="P1395">
        <v>1</v>
      </c>
      <c r="Q1395">
        <v>1</v>
      </c>
      <c r="S1395">
        <v>0</v>
      </c>
      <c r="T1395">
        <v>1</v>
      </c>
      <c r="U1395">
        <v>0</v>
      </c>
      <c r="V1395" t="str">
        <f>"Trad IRN"</f>
        <v>Trad IRN</v>
      </c>
      <c r="W1395">
        <v>100</v>
      </c>
      <c r="X1395" t="s">
        <v>47</v>
      </c>
      <c r="Z1395" t="s">
        <v>47</v>
      </c>
      <c r="AB1395" t="str">
        <f>"02"</f>
        <v>02</v>
      </c>
      <c r="AC1395" t="s">
        <v>48</v>
      </c>
      <c r="AD1395" t="s">
        <v>49</v>
      </c>
      <c r="AE1395" t="s">
        <v>50</v>
      </c>
      <c r="AF1395">
        <v>0</v>
      </c>
      <c r="AG1395" t="s">
        <v>56</v>
      </c>
      <c r="AH1395" t="str">
        <f>"Trad IRN"</f>
        <v>Trad IRN</v>
      </c>
      <c r="AI1395" t="str">
        <f>"Bldg IRN"</f>
        <v>Bldg IRN</v>
      </c>
      <c r="AJ1395" t="s">
        <v>48</v>
      </c>
      <c r="AK1395" t="s">
        <v>48</v>
      </c>
      <c r="AL1395" t="s">
        <v>53</v>
      </c>
      <c r="AM1395">
        <v>1113.0999999999999</v>
      </c>
      <c r="AN1395">
        <v>1113.0999999999999</v>
      </c>
      <c r="AO1395">
        <v>15</v>
      </c>
    </row>
    <row r="1396" spans="1:41" x14ac:dyDescent="0.3">
      <c r="A1396" t="str">
        <f>"Trad IRN"</f>
        <v>Trad IRN</v>
      </c>
      <c r="B1396" t="str">
        <f>"Bldg IRN"</f>
        <v>Bldg IRN</v>
      </c>
      <c r="C1396" t="s">
        <v>41</v>
      </c>
      <c r="D1396" t="s">
        <v>3</v>
      </c>
      <c r="E1396" t="s">
        <v>80</v>
      </c>
      <c r="F1396" t="s">
        <v>81</v>
      </c>
      <c r="G1396" t="s">
        <v>82</v>
      </c>
      <c r="H1396" t="s">
        <v>83</v>
      </c>
      <c r="I1396" t="str">
        <f>"Trad IRN"</f>
        <v>Trad IRN</v>
      </c>
      <c r="J1396" t="s">
        <v>43</v>
      </c>
      <c r="K1396" t="s">
        <v>44</v>
      </c>
      <c r="L1396" t="s">
        <v>45</v>
      </c>
      <c r="M1396" t="s">
        <v>46</v>
      </c>
      <c r="N1396" t="str">
        <f t="shared" si="136"/>
        <v>08/18/2022</v>
      </c>
      <c r="O1396" t="str">
        <f t="shared" si="134"/>
        <v>12/31/2500</v>
      </c>
      <c r="P1396">
        <v>1</v>
      </c>
      <c r="Q1396">
        <v>1</v>
      </c>
      <c r="S1396">
        <v>0</v>
      </c>
      <c r="T1396">
        <v>1</v>
      </c>
      <c r="U1396">
        <v>0</v>
      </c>
      <c r="V1396" t="str">
        <f>"Trad IRN"</f>
        <v>Trad IRN</v>
      </c>
      <c r="W1396">
        <v>100</v>
      </c>
      <c r="X1396" t="s">
        <v>47</v>
      </c>
      <c r="Z1396" t="s">
        <v>47</v>
      </c>
      <c r="AB1396" t="s">
        <v>57</v>
      </c>
      <c r="AC1396" t="s">
        <v>48</v>
      </c>
      <c r="AD1396" t="s">
        <v>49</v>
      </c>
      <c r="AE1396" t="s">
        <v>55</v>
      </c>
      <c r="AF1396">
        <v>0</v>
      </c>
      <c r="AG1396" t="s">
        <v>56</v>
      </c>
      <c r="AH1396" t="str">
        <f>"Trad IRN"</f>
        <v>Trad IRN</v>
      </c>
      <c r="AI1396" t="str">
        <f>"Bldg IRN"</f>
        <v>Bldg IRN</v>
      </c>
      <c r="AJ1396" t="s">
        <v>48</v>
      </c>
      <c r="AK1396" t="s">
        <v>48</v>
      </c>
      <c r="AL1396" t="s">
        <v>53</v>
      </c>
      <c r="AM1396">
        <v>1113.0999999999999</v>
      </c>
      <c r="AN1396">
        <v>1113.0999999999999</v>
      </c>
      <c r="AO1396">
        <v>15</v>
      </c>
    </row>
    <row r="1397" spans="1:41" x14ac:dyDescent="0.3">
      <c r="A1397" t="str">
        <f>"Trad IRN"</f>
        <v>Trad IRN</v>
      </c>
      <c r="B1397" t="str">
        <f>"Bldg IRN"</f>
        <v>Bldg IRN</v>
      </c>
      <c r="C1397" t="s">
        <v>41</v>
      </c>
      <c r="D1397" t="s">
        <v>3</v>
      </c>
      <c r="E1397" t="s">
        <v>80</v>
      </c>
      <c r="F1397" t="s">
        <v>81</v>
      </c>
      <c r="G1397" t="s">
        <v>82</v>
      </c>
      <c r="H1397" t="s">
        <v>83</v>
      </c>
      <c r="I1397" t="str">
        <f>"Trad IRN"</f>
        <v>Trad IRN</v>
      </c>
      <c r="J1397" t="s">
        <v>43</v>
      </c>
      <c r="K1397" t="s">
        <v>44</v>
      </c>
      <c r="L1397" t="s">
        <v>45</v>
      </c>
      <c r="M1397" t="s">
        <v>46</v>
      </c>
      <c r="N1397" t="str">
        <f t="shared" si="136"/>
        <v>08/18/2022</v>
      </c>
      <c r="O1397" t="str">
        <f t="shared" si="134"/>
        <v>12/31/2500</v>
      </c>
      <c r="P1397">
        <v>1</v>
      </c>
      <c r="Q1397">
        <v>1</v>
      </c>
      <c r="R1397">
        <v>1</v>
      </c>
      <c r="S1397">
        <v>0</v>
      </c>
      <c r="T1397">
        <v>1</v>
      </c>
      <c r="U1397">
        <v>0</v>
      </c>
      <c r="V1397" t="str">
        <f>"Trad IRN"</f>
        <v>Trad IRN</v>
      </c>
      <c r="W1397">
        <v>100</v>
      </c>
      <c r="X1397" t="s">
        <v>47</v>
      </c>
      <c r="Z1397" t="s">
        <v>47</v>
      </c>
      <c r="AB1397" t="str">
        <f>"05"</f>
        <v>05</v>
      </c>
      <c r="AC1397" t="str">
        <f>"09"</f>
        <v>09</v>
      </c>
      <c r="AD1397" t="str">
        <f>"2"</f>
        <v>2</v>
      </c>
      <c r="AE1397" t="s">
        <v>50</v>
      </c>
      <c r="AF1397">
        <v>0</v>
      </c>
      <c r="AG1397" t="s">
        <v>56</v>
      </c>
      <c r="AH1397" t="str">
        <f>"Trad IRN"</f>
        <v>Trad IRN</v>
      </c>
      <c r="AI1397" t="str">
        <f>"Bldg IRN"</f>
        <v>Bldg IRN</v>
      </c>
      <c r="AJ1397" t="s">
        <v>48</v>
      </c>
      <c r="AK1397" t="s">
        <v>48</v>
      </c>
      <c r="AL1397" t="s">
        <v>53</v>
      </c>
      <c r="AM1397">
        <v>1113.0999999999999</v>
      </c>
      <c r="AN1397">
        <v>1113.0999999999999</v>
      </c>
      <c r="AO1397">
        <v>15</v>
      </c>
    </row>
    <row r="1398" spans="1:41" x14ac:dyDescent="0.3">
      <c r="A1398" t="str">
        <f>"Trad IRN"</f>
        <v>Trad IRN</v>
      </c>
      <c r="B1398" t="str">
        <f>"Bldg IRN"</f>
        <v>Bldg IRN</v>
      </c>
      <c r="C1398" t="s">
        <v>41</v>
      </c>
      <c r="D1398" t="s">
        <v>3</v>
      </c>
      <c r="E1398" t="s">
        <v>80</v>
      </c>
      <c r="F1398" t="s">
        <v>81</v>
      </c>
      <c r="G1398" t="s">
        <v>82</v>
      </c>
      <c r="H1398" t="s">
        <v>83</v>
      </c>
      <c r="I1398" t="str">
        <f>"Trad IRN"</f>
        <v>Trad IRN</v>
      </c>
      <c r="J1398" t="s">
        <v>43</v>
      </c>
      <c r="K1398" t="s">
        <v>44</v>
      </c>
      <c r="L1398" t="s">
        <v>45</v>
      </c>
      <c r="M1398" t="s">
        <v>46</v>
      </c>
      <c r="N1398" t="str">
        <f t="shared" si="136"/>
        <v>08/18/2022</v>
      </c>
      <c r="O1398" t="str">
        <f t="shared" si="134"/>
        <v>12/31/2500</v>
      </c>
      <c r="P1398">
        <v>1</v>
      </c>
      <c r="Q1398">
        <v>1</v>
      </c>
      <c r="S1398">
        <v>0</v>
      </c>
      <c r="T1398">
        <v>1</v>
      </c>
      <c r="U1398">
        <v>0</v>
      </c>
      <c r="V1398" t="str">
        <f>"Trad IRN"</f>
        <v>Trad IRN</v>
      </c>
      <c r="W1398">
        <v>100</v>
      </c>
      <c r="X1398" t="s">
        <v>47</v>
      </c>
      <c r="Z1398" t="s">
        <v>47</v>
      </c>
      <c r="AB1398" t="s">
        <v>57</v>
      </c>
      <c r="AC1398" t="s">
        <v>48</v>
      </c>
      <c r="AD1398" t="s">
        <v>49</v>
      </c>
      <c r="AE1398" t="s">
        <v>55</v>
      </c>
      <c r="AF1398">
        <v>1</v>
      </c>
      <c r="AG1398" t="s">
        <v>56</v>
      </c>
      <c r="AH1398" t="str">
        <f>"Trad IRN"</f>
        <v>Trad IRN</v>
      </c>
      <c r="AI1398" t="str">
        <f>"Bldg IRN"</f>
        <v>Bldg IRN</v>
      </c>
      <c r="AJ1398" t="s">
        <v>48</v>
      </c>
      <c r="AK1398" t="s">
        <v>48</v>
      </c>
      <c r="AL1398" t="s">
        <v>53</v>
      </c>
      <c r="AM1398">
        <v>1113.0999999999999</v>
      </c>
      <c r="AN1398">
        <v>1113.0999999999999</v>
      </c>
      <c r="AO1398">
        <v>15</v>
      </c>
    </row>
    <row r="1399" spans="1:41" x14ac:dyDescent="0.3">
      <c r="A1399" t="str">
        <f>"Trad IRN"</f>
        <v>Trad IRN</v>
      </c>
      <c r="B1399" t="str">
        <f>"Bldg IRN"</f>
        <v>Bldg IRN</v>
      </c>
      <c r="C1399" t="s">
        <v>41</v>
      </c>
      <c r="D1399" t="s">
        <v>3</v>
      </c>
      <c r="E1399" t="s">
        <v>80</v>
      </c>
      <c r="F1399" t="s">
        <v>81</v>
      </c>
      <c r="G1399" t="s">
        <v>82</v>
      </c>
      <c r="H1399" t="s">
        <v>83</v>
      </c>
      <c r="I1399" t="str">
        <f>"Trad IRN"</f>
        <v>Trad IRN</v>
      </c>
      <c r="J1399" t="s">
        <v>43</v>
      </c>
      <c r="K1399" t="s">
        <v>44</v>
      </c>
      <c r="L1399" t="s">
        <v>45</v>
      </c>
      <c r="M1399" t="s">
        <v>46</v>
      </c>
      <c r="N1399" t="str">
        <f t="shared" si="136"/>
        <v>08/18/2022</v>
      </c>
      <c r="O1399" t="str">
        <f t="shared" si="134"/>
        <v>12/31/2500</v>
      </c>
      <c r="P1399">
        <v>1</v>
      </c>
      <c r="Q1399">
        <v>1</v>
      </c>
      <c r="S1399">
        <v>0</v>
      </c>
      <c r="T1399">
        <v>1</v>
      </c>
      <c r="U1399">
        <v>0</v>
      </c>
      <c r="V1399" t="str">
        <f>"Trad IRN"</f>
        <v>Trad IRN</v>
      </c>
      <c r="W1399">
        <v>100</v>
      </c>
      <c r="X1399" t="s">
        <v>47</v>
      </c>
      <c r="Z1399" t="s">
        <v>47</v>
      </c>
      <c r="AB1399" t="str">
        <f>"02"</f>
        <v>02</v>
      </c>
      <c r="AC1399" t="s">
        <v>48</v>
      </c>
      <c r="AD1399" t="s">
        <v>49</v>
      </c>
      <c r="AE1399" t="s">
        <v>55</v>
      </c>
      <c r="AF1399">
        <v>2</v>
      </c>
      <c r="AG1399" t="s">
        <v>56</v>
      </c>
      <c r="AH1399" t="str">
        <f>"Trad IRN"</f>
        <v>Trad IRN</v>
      </c>
      <c r="AI1399" t="str">
        <f>"Bldg IRN"</f>
        <v>Bldg IRN</v>
      </c>
      <c r="AJ1399" t="s">
        <v>48</v>
      </c>
      <c r="AK1399" t="s">
        <v>48</v>
      </c>
      <c r="AL1399" t="s">
        <v>53</v>
      </c>
      <c r="AM1399">
        <v>1113.0999999999999</v>
      </c>
      <c r="AN1399">
        <v>1113.0999999999999</v>
      </c>
      <c r="AO1399">
        <v>15</v>
      </c>
    </row>
    <row r="1400" spans="1:41" x14ac:dyDescent="0.3">
      <c r="A1400" t="str">
        <f>"Trad IRN"</f>
        <v>Trad IRN</v>
      </c>
      <c r="B1400" t="str">
        <f>"Bldg IRN"</f>
        <v>Bldg IRN</v>
      </c>
      <c r="C1400" t="s">
        <v>41</v>
      </c>
      <c r="D1400" t="s">
        <v>3</v>
      </c>
      <c r="E1400" t="s">
        <v>80</v>
      </c>
      <c r="F1400" t="s">
        <v>81</v>
      </c>
      <c r="G1400" t="s">
        <v>82</v>
      </c>
      <c r="H1400" t="s">
        <v>83</v>
      </c>
      <c r="I1400" t="str">
        <f>"Trad IRN"</f>
        <v>Trad IRN</v>
      </c>
      <c r="J1400" t="s">
        <v>43</v>
      </c>
      <c r="K1400" t="s">
        <v>44</v>
      </c>
      <c r="L1400" t="s">
        <v>45</v>
      </c>
      <c r="M1400" t="s">
        <v>46</v>
      </c>
      <c r="N1400" t="str">
        <f t="shared" si="136"/>
        <v>08/18/2022</v>
      </c>
      <c r="O1400" t="str">
        <f t="shared" si="134"/>
        <v>12/31/2500</v>
      </c>
      <c r="P1400">
        <v>1</v>
      </c>
      <c r="Q1400">
        <v>1</v>
      </c>
      <c r="S1400">
        <v>0</v>
      </c>
      <c r="T1400">
        <v>1</v>
      </c>
      <c r="U1400">
        <v>0</v>
      </c>
      <c r="V1400" t="str">
        <f>"Trad IRN"</f>
        <v>Trad IRN</v>
      </c>
      <c r="W1400">
        <v>100</v>
      </c>
      <c r="X1400" t="s">
        <v>47</v>
      </c>
      <c r="Z1400" t="s">
        <v>47</v>
      </c>
      <c r="AB1400" t="s">
        <v>57</v>
      </c>
      <c r="AC1400" t="s">
        <v>48</v>
      </c>
      <c r="AD1400" t="s">
        <v>49</v>
      </c>
      <c r="AE1400" t="s">
        <v>50</v>
      </c>
      <c r="AF1400">
        <v>1</v>
      </c>
      <c r="AG1400" t="s">
        <v>56</v>
      </c>
      <c r="AH1400" t="str">
        <f>"Trad IRN"</f>
        <v>Trad IRN</v>
      </c>
      <c r="AI1400" t="str">
        <f>"Bldg IRN"</f>
        <v>Bldg IRN</v>
      </c>
      <c r="AJ1400" t="s">
        <v>48</v>
      </c>
      <c r="AK1400" t="s">
        <v>48</v>
      </c>
      <c r="AL1400" t="s">
        <v>53</v>
      </c>
      <c r="AM1400">
        <v>1113.0999999999999</v>
      </c>
      <c r="AN1400">
        <v>1113.0999999999999</v>
      </c>
      <c r="AO1400">
        <v>15</v>
      </c>
    </row>
    <row r="1401" spans="1:41" x14ac:dyDescent="0.3">
      <c r="A1401" t="str">
        <f>"Trad IRN"</f>
        <v>Trad IRN</v>
      </c>
      <c r="B1401" t="str">
        <f>"Bldg IRN"</f>
        <v>Bldg IRN</v>
      </c>
      <c r="C1401" t="s">
        <v>41</v>
      </c>
      <c r="D1401" t="s">
        <v>3</v>
      </c>
      <c r="E1401" t="s">
        <v>80</v>
      </c>
      <c r="F1401" t="s">
        <v>81</v>
      </c>
      <c r="G1401" t="s">
        <v>82</v>
      </c>
      <c r="H1401" t="s">
        <v>83</v>
      </c>
      <c r="I1401" t="str">
        <f>"Trad IRN"</f>
        <v>Trad IRN</v>
      </c>
      <c r="J1401" t="s">
        <v>43</v>
      </c>
      <c r="K1401" t="s">
        <v>44</v>
      </c>
      <c r="L1401" t="s">
        <v>45</v>
      </c>
      <c r="M1401" t="s">
        <v>46</v>
      </c>
      <c r="N1401" t="str">
        <f>"11/16/2022"</f>
        <v>11/16/2022</v>
      </c>
      <c r="O1401" t="str">
        <f t="shared" si="134"/>
        <v>12/31/2500</v>
      </c>
      <c r="P1401">
        <v>0.66328299999999996</v>
      </c>
      <c r="Q1401">
        <v>0.66328299999999996</v>
      </c>
      <c r="R1401">
        <v>0.66328299999999996</v>
      </c>
      <c r="S1401">
        <v>0</v>
      </c>
      <c r="T1401">
        <v>0.66328299999999996</v>
      </c>
      <c r="U1401">
        <v>0</v>
      </c>
      <c r="V1401" t="str">
        <f>"Trad IRN"</f>
        <v>Trad IRN</v>
      </c>
      <c r="W1401">
        <v>100</v>
      </c>
      <c r="X1401" t="s">
        <v>47</v>
      </c>
      <c r="Z1401" t="s">
        <v>47</v>
      </c>
      <c r="AB1401" t="str">
        <f>"04"</f>
        <v>04</v>
      </c>
      <c r="AC1401" t="str">
        <f>"10"</f>
        <v>10</v>
      </c>
      <c r="AD1401" t="str">
        <f>"2"</f>
        <v>2</v>
      </c>
      <c r="AE1401" t="s">
        <v>55</v>
      </c>
      <c r="AF1401">
        <v>0</v>
      </c>
      <c r="AG1401" t="s">
        <v>56</v>
      </c>
      <c r="AH1401" t="str">
        <f>"Trad IRN"</f>
        <v>Trad IRN</v>
      </c>
      <c r="AI1401" t="str">
        <f>"Bldg IRN"</f>
        <v>Bldg IRN</v>
      </c>
      <c r="AJ1401" t="s">
        <v>48</v>
      </c>
      <c r="AK1401" t="s">
        <v>48</v>
      </c>
      <c r="AL1401" t="s">
        <v>53</v>
      </c>
      <c r="AM1401">
        <v>738.3</v>
      </c>
      <c r="AN1401">
        <v>1113.0999999999999</v>
      </c>
      <c r="AO1401">
        <v>15</v>
      </c>
    </row>
    <row r="1402" spans="1:41" x14ac:dyDescent="0.3">
      <c r="A1402" t="str">
        <f>"Trad IRN"</f>
        <v>Trad IRN</v>
      </c>
      <c r="B1402" t="str">
        <f>"Bldg IRN"</f>
        <v>Bldg IRN</v>
      </c>
      <c r="C1402" t="s">
        <v>41</v>
      </c>
      <c r="D1402" t="s">
        <v>3</v>
      </c>
      <c r="E1402" t="s">
        <v>80</v>
      </c>
      <c r="F1402" t="s">
        <v>81</v>
      </c>
      <c r="G1402" t="s">
        <v>82</v>
      </c>
      <c r="H1402" t="s">
        <v>83</v>
      </c>
      <c r="I1402" t="str">
        <f>"Trad IRN"</f>
        <v>Trad IRN</v>
      </c>
      <c r="J1402" t="s">
        <v>43</v>
      </c>
      <c r="K1402" t="s">
        <v>44</v>
      </c>
      <c r="L1402" t="s">
        <v>45</v>
      </c>
      <c r="M1402" t="s">
        <v>46</v>
      </c>
      <c r="N1402" t="str">
        <f>"08/18/2022"</f>
        <v>08/18/2022</v>
      </c>
      <c r="O1402" t="str">
        <f>"11/15/2022"</f>
        <v>11/15/2022</v>
      </c>
      <c r="P1402">
        <v>0.33671699999999999</v>
      </c>
      <c r="Q1402">
        <v>0.33671699999999999</v>
      </c>
      <c r="R1402">
        <v>0.33671699999999999</v>
      </c>
      <c r="S1402">
        <v>0</v>
      </c>
      <c r="T1402">
        <v>0.33671699999999999</v>
      </c>
      <c r="U1402">
        <v>0</v>
      </c>
      <c r="V1402" t="str">
        <f>"Trad IRN"</f>
        <v>Trad IRN</v>
      </c>
      <c r="W1402">
        <v>100</v>
      </c>
      <c r="X1402" t="s">
        <v>47</v>
      </c>
      <c r="Z1402" t="s">
        <v>47</v>
      </c>
      <c r="AB1402" t="str">
        <f>"04"</f>
        <v>04</v>
      </c>
      <c r="AC1402" t="str">
        <f>"10"</f>
        <v>10</v>
      </c>
      <c r="AD1402" t="str">
        <f>"2"</f>
        <v>2</v>
      </c>
      <c r="AE1402" t="s">
        <v>50</v>
      </c>
      <c r="AF1402">
        <v>0</v>
      </c>
      <c r="AG1402" t="s">
        <v>56</v>
      </c>
      <c r="AH1402" t="str">
        <f>"Trad IRN"</f>
        <v>Trad IRN</v>
      </c>
      <c r="AI1402" t="str">
        <f>"Bldg IRN"</f>
        <v>Bldg IRN</v>
      </c>
      <c r="AJ1402" t="s">
        <v>48</v>
      </c>
      <c r="AK1402" t="s">
        <v>48</v>
      </c>
      <c r="AL1402" t="s">
        <v>53</v>
      </c>
      <c r="AM1402">
        <v>374.8</v>
      </c>
      <c r="AN1402">
        <v>1113.0999999999999</v>
      </c>
      <c r="AO1402">
        <v>15</v>
      </c>
    </row>
    <row r="1403" spans="1:41" x14ac:dyDescent="0.3">
      <c r="A1403" t="str">
        <f>"Trad IRN"</f>
        <v>Trad IRN</v>
      </c>
      <c r="B1403" t="str">
        <f>"Bldg IRN"</f>
        <v>Bldg IRN</v>
      </c>
      <c r="C1403" t="s">
        <v>41</v>
      </c>
      <c r="D1403" t="s">
        <v>3</v>
      </c>
      <c r="E1403" t="s">
        <v>80</v>
      </c>
      <c r="F1403" t="s">
        <v>81</v>
      </c>
      <c r="G1403" t="s">
        <v>82</v>
      </c>
      <c r="H1403" t="s">
        <v>83</v>
      </c>
      <c r="I1403" t="str">
        <f>"Trad IRN"</f>
        <v>Trad IRN</v>
      </c>
      <c r="J1403" t="s">
        <v>43</v>
      </c>
      <c r="K1403" t="s">
        <v>44</v>
      </c>
      <c r="L1403" t="s">
        <v>45</v>
      </c>
      <c r="M1403" t="s">
        <v>46</v>
      </c>
      <c r="N1403" t="str">
        <f>"08/18/2022"</f>
        <v>08/18/2022</v>
      </c>
      <c r="O1403" t="str">
        <f>"11/15/2022"</f>
        <v>11/15/2022</v>
      </c>
      <c r="P1403">
        <v>0.33671699999999999</v>
      </c>
      <c r="Q1403">
        <v>0.33671699999999999</v>
      </c>
      <c r="S1403">
        <v>0</v>
      </c>
      <c r="T1403">
        <v>0.33671699999999999</v>
      </c>
      <c r="U1403">
        <v>0</v>
      </c>
      <c r="V1403" t="str">
        <f>"Trad IRN"</f>
        <v>Trad IRN</v>
      </c>
      <c r="W1403">
        <v>100</v>
      </c>
      <c r="X1403" t="s">
        <v>47</v>
      </c>
      <c r="Z1403" t="s">
        <v>47</v>
      </c>
      <c r="AB1403" t="str">
        <f>"03"</f>
        <v>03</v>
      </c>
      <c r="AC1403" t="s">
        <v>48</v>
      </c>
      <c r="AD1403" t="s">
        <v>49</v>
      </c>
      <c r="AE1403" t="s">
        <v>50</v>
      </c>
      <c r="AF1403">
        <v>0</v>
      </c>
      <c r="AG1403" t="s">
        <v>56</v>
      </c>
      <c r="AH1403" t="str">
        <f>"Trad IRN"</f>
        <v>Trad IRN</v>
      </c>
      <c r="AI1403" t="str">
        <f>"Bldg IRN"</f>
        <v>Bldg IRN</v>
      </c>
      <c r="AJ1403" t="s">
        <v>48</v>
      </c>
      <c r="AK1403" t="s">
        <v>48</v>
      </c>
      <c r="AL1403" t="s">
        <v>53</v>
      </c>
      <c r="AM1403">
        <v>374.8</v>
      </c>
      <c r="AN1403">
        <v>1113.0999999999999</v>
      </c>
      <c r="AO1403">
        <v>15</v>
      </c>
    </row>
    <row r="1404" spans="1:41" x14ac:dyDescent="0.3">
      <c r="A1404" t="str">
        <f>"Trad IRN"</f>
        <v>Trad IRN</v>
      </c>
      <c r="B1404" t="str">
        <f>"Bldg IRN"</f>
        <v>Bldg IRN</v>
      </c>
      <c r="C1404" t="s">
        <v>41</v>
      </c>
      <c r="D1404" t="s">
        <v>3</v>
      </c>
      <c r="E1404" t="s">
        <v>80</v>
      </c>
      <c r="F1404" t="s">
        <v>81</v>
      </c>
      <c r="G1404" t="s">
        <v>82</v>
      </c>
      <c r="H1404" t="s">
        <v>83</v>
      </c>
      <c r="I1404" t="str">
        <f>"Trad IRN"</f>
        <v>Trad IRN</v>
      </c>
      <c r="J1404" t="s">
        <v>43</v>
      </c>
      <c r="K1404" t="s">
        <v>44</v>
      </c>
      <c r="L1404" t="s">
        <v>45</v>
      </c>
      <c r="M1404" t="s">
        <v>46</v>
      </c>
      <c r="N1404" t="str">
        <f>"11/16/2022"</f>
        <v>11/16/2022</v>
      </c>
      <c r="O1404" t="str">
        <f>"12/31/2500"</f>
        <v>12/31/2500</v>
      </c>
      <c r="P1404">
        <v>0.66328299999999996</v>
      </c>
      <c r="Q1404">
        <v>0.66328299999999996</v>
      </c>
      <c r="S1404">
        <v>0</v>
      </c>
      <c r="T1404">
        <v>0.66328299999999996</v>
      </c>
      <c r="U1404">
        <v>0</v>
      </c>
      <c r="V1404" t="str">
        <f>"Trad IRN"</f>
        <v>Trad IRN</v>
      </c>
      <c r="W1404">
        <v>100</v>
      </c>
      <c r="X1404" t="s">
        <v>47</v>
      </c>
      <c r="Z1404" t="s">
        <v>47</v>
      </c>
      <c r="AB1404" t="str">
        <f>"03"</f>
        <v>03</v>
      </c>
      <c r="AC1404" t="s">
        <v>48</v>
      </c>
      <c r="AD1404" t="s">
        <v>49</v>
      </c>
      <c r="AE1404" t="s">
        <v>55</v>
      </c>
      <c r="AF1404">
        <v>0</v>
      </c>
      <c r="AG1404" t="s">
        <v>56</v>
      </c>
      <c r="AH1404" t="str">
        <f>"Trad IRN"</f>
        <v>Trad IRN</v>
      </c>
      <c r="AI1404" t="str">
        <f>"Bldg IRN"</f>
        <v>Bldg IRN</v>
      </c>
      <c r="AJ1404" t="s">
        <v>48</v>
      </c>
      <c r="AK1404" t="s">
        <v>48</v>
      </c>
      <c r="AL1404" t="s">
        <v>53</v>
      </c>
      <c r="AM1404">
        <v>738.3</v>
      </c>
      <c r="AN1404">
        <v>1113.0999999999999</v>
      </c>
      <c r="AO1404">
        <v>15</v>
      </c>
    </row>
    <row r="1405" spans="1:41" x14ac:dyDescent="0.3">
      <c r="A1405" t="str">
        <f>"Trad IRN"</f>
        <v>Trad IRN</v>
      </c>
      <c r="B1405" t="str">
        <f>"Bldg IRN"</f>
        <v>Bldg IRN</v>
      </c>
      <c r="C1405" t="s">
        <v>41</v>
      </c>
      <c r="D1405" t="s">
        <v>3</v>
      </c>
      <c r="E1405" t="s">
        <v>80</v>
      </c>
      <c r="F1405" t="s">
        <v>81</v>
      </c>
      <c r="G1405" t="s">
        <v>82</v>
      </c>
      <c r="H1405" t="s">
        <v>83</v>
      </c>
      <c r="I1405" t="str">
        <f>"Trad IRN"</f>
        <v>Trad IRN</v>
      </c>
      <c r="J1405" t="s">
        <v>43</v>
      </c>
      <c r="K1405" t="s">
        <v>44</v>
      </c>
      <c r="L1405" t="s">
        <v>45</v>
      </c>
      <c r="M1405" t="s">
        <v>46</v>
      </c>
      <c r="N1405" t="str">
        <f>"08/18/2022"</f>
        <v>08/18/2022</v>
      </c>
      <c r="O1405" t="str">
        <f>"12/31/2500"</f>
        <v>12/31/2500</v>
      </c>
      <c r="P1405">
        <v>1</v>
      </c>
      <c r="Q1405">
        <v>1</v>
      </c>
      <c r="S1405">
        <v>0</v>
      </c>
      <c r="T1405">
        <v>1</v>
      </c>
      <c r="U1405">
        <v>0</v>
      </c>
      <c r="V1405" t="str">
        <f>"Trad IRN"</f>
        <v>Trad IRN</v>
      </c>
      <c r="W1405">
        <v>100</v>
      </c>
      <c r="X1405" t="s">
        <v>47</v>
      </c>
      <c r="Z1405" t="s">
        <v>47</v>
      </c>
      <c r="AB1405" t="str">
        <f>"04"</f>
        <v>04</v>
      </c>
      <c r="AC1405" t="s">
        <v>48</v>
      </c>
      <c r="AD1405" t="s">
        <v>49</v>
      </c>
      <c r="AE1405" t="s">
        <v>50</v>
      </c>
      <c r="AF1405">
        <v>0</v>
      </c>
      <c r="AG1405" t="s">
        <v>56</v>
      </c>
      <c r="AH1405" t="str">
        <f>"Trad IRN"</f>
        <v>Trad IRN</v>
      </c>
      <c r="AI1405" t="str">
        <f>"Bldg IRN"</f>
        <v>Bldg IRN</v>
      </c>
      <c r="AJ1405" t="s">
        <v>48</v>
      </c>
      <c r="AK1405" t="s">
        <v>48</v>
      </c>
      <c r="AL1405" t="s">
        <v>53</v>
      </c>
      <c r="AM1405">
        <v>1113.0999999999999</v>
      </c>
      <c r="AN1405">
        <v>1113.0999999999999</v>
      </c>
      <c r="AO1405">
        <v>15</v>
      </c>
    </row>
    <row r="1406" spans="1:41" x14ac:dyDescent="0.3">
      <c r="A1406" t="str">
        <f>"Trad IRN"</f>
        <v>Trad IRN</v>
      </c>
      <c r="B1406" t="str">
        <f>"Bldg IRN"</f>
        <v>Bldg IRN</v>
      </c>
      <c r="C1406" t="s">
        <v>41</v>
      </c>
      <c r="D1406" t="s">
        <v>3</v>
      </c>
      <c r="E1406" t="s">
        <v>80</v>
      </c>
      <c r="F1406" t="s">
        <v>81</v>
      </c>
      <c r="G1406" t="s">
        <v>82</v>
      </c>
      <c r="H1406" t="s">
        <v>83</v>
      </c>
      <c r="I1406" t="str">
        <f>"Trad IRN"</f>
        <v>Trad IRN</v>
      </c>
      <c r="J1406" t="s">
        <v>43</v>
      </c>
      <c r="K1406" t="s">
        <v>44</v>
      </c>
      <c r="L1406" t="s">
        <v>45</v>
      </c>
      <c r="M1406" t="s">
        <v>46</v>
      </c>
      <c r="N1406" t="str">
        <f>"08/18/2022"</f>
        <v>08/18/2022</v>
      </c>
      <c r="O1406" t="str">
        <f>"12/31/2500"</f>
        <v>12/31/2500</v>
      </c>
      <c r="P1406">
        <v>1</v>
      </c>
      <c r="Q1406">
        <v>1</v>
      </c>
      <c r="R1406">
        <v>1</v>
      </c>
      <c r="S1406">
        <v>0</v>
      </c>
      <c r="T1406">
        <v>1</v>
      </c>
      <c r="U1406">
        <v>0</v>
      </c>
      <c r="V1406" t="str">
        <f>"Trad IRN"</f>
        <v>Trad IRN</v>
      </c>
      <c r="W1406">
        <v>100</v>
      </c>
      <c r="X1406" t="s">
        <v>47</v>
      </c>
      <c r="Z1406" t="s">
        <v>47</v>
      </c>
      <c r="AB1406" t="str">
        <f>"01"</f>
        <v>01</v>
      </c>
      <c r="AC1406" t="str">
        <f>"12"</f>
        <v>12</v>
      </c>
      <c r="AD1406" t="str">
        <f>"6"</f>
        <v>6</v>
      </c>
      <c r="AE1406" t="s">
        <v>55</v>
      </c>
      <c r="AF1406">
        <v>0</v>
      </c>
      <c r="AG1406" t="s">
        <v>56</v>
      </c>
      <c r="AH1406" t="str">
        <f>"Trad IRN"</f>
        <v>Trad IRN</v>
      </c>
      <c r="AI1406" t="str">
        <f>"Bldg IRN"</f>
        <v>Bldg IRN</v>
      </c>
      <c r="AJ1406" t="s">
        <v>48</v>
      </c>
      <c r="AK1406" t="s">
        <v>48</v>
      </c>
      <c r="AL1406" t="s">
        <v>53</v>
      </c>
      <c r="AM1406">
        <v>1113.0999999999999</v>
      </c>
      <c r="AN1406">
        <v>1113.0999999999999</v>
      </c>
      <c r="AO1406">
        <v>15</v>
      </c>
    </row>
    <row r="1407" spans="1:41" x14ac:dyDescent="0.3">
      <c r="A1407" t="str">
        <f>"Trad IRN"</f>
        <v>Trad IRN</v>
      </c>
      <c r="B1407" t="str">
        <f>"Bldg IRN"</f>
        <v>Bldg IRN</v>
      </c>
      <c r="C1407" t="s">
        <v>41</v>
      </c>
      <c r="D1407" t="s">
        <v>3</v>
      </c>
      <c r="E1407" t="s">
        <v>80</v>
      </c>
      <c r="F1407" t="s">
        <v>81</v>
      </c>
      <c r="G1407" t="s">
        <v>82</v>
      </c>
      <c r="H1407" t="s">
        <v>83</v>
      </c>
      <c r="I1407" t="str">
        <f>"Trad IRN"</f>
        <v>Trad IRN</v>
      </c>
      <c r="J1407" t="s">
        <v>43</v>
      </c>
      <c r="K1407" t="s">
        <v>44</v>
      </c>
      <c r="L1407" t="s">
        <v>45</v>
      </c>
      <c r="M1407" t="s">
        <v>46</v>
      </c>
      <c r="N1407" t="str">
        <f>"08/18/2022"</f>
        <v>08/18/2022</v>
      </c>
      <c r="O1407" t="str">
        <f>"12/31/2500"</f>
        <v>12/31/2500</v>
      </c>
      <c r="P1407">
        <v>1</v>
      </c>
      <c r="Q1407">
        <v>1</v>
      </c>
      <c r="S1407">
        <v>1</v>
      </c>
      <c r="T1407">
        <v>1</v>
      </c>
      <c r="U1407">
        <v>0</v>
      </c>
      <c r="V1407" t="str">
        <f>"Trad IRN"</f>
        <v>Trad IRN</v>
      </c>
      <c r="W1407">
        <v>100</v>
      </c>
      <c r="X1407" t="s">
        <v>47</v>
      </c>
      <c r="Z1407" t="s">
        <v>47</v>
      </c>
      <c r="AB1407" t="str">
        <f>"05"</f>
        <v>05</v>
      </c>
      <c r="AC1407" t="s">
        <v>48</v>
      </c>
      <c r="AD1407" t="s">
        <v>49</v>
      </c>
      <c r="AE1407" t="s">
        <v>50</v>
      </c>
      <c r="AF1407">
        <v>0</v>
      </c>
      <c r="AG1407" t="s">
        <v>56</v>
      </c>
      <c r="AH1407" t="str">
        <f>"Trad IRN"</f>
        <v>Trad IRN</v>
      </c>
      <c r="AI1407" t="str">
        <f>"Bldg IRN"</f>
        <v>Bldg IRN</v>
      </c>
      <c r="AJ1407" t="s">
        <v>48</v>
      </c>
      <c r="AK1407" t="s">
        <v>48</v>
      </c>
      <c r="AL1407" t="s">
        <v>53</v>
      </c>
      <c r="AM1407">
        <v>1113.0999999999999</v>
      </c>
      <c r="AN1407">
        <v>1113.0999999999999</v>
      </c>
      <c r="AO1407">
        <v>15</v>
      </c>
    </row>
    <row r="1408" spans="1:41" x14ac:dyDescent="0.3">
      <c r="A1408" t="str">
        <f>"Trad IRN"</f>
        <v>Trad IRN</v>
      </c>
      <c r="B1408" t="str">
        <f>"Bldg IRN"</f>
        <v>Bldg IRN</v>
      </c>
      <c r="C1408" t="s">
        <v>41</v>
      </c>
      <c r="D1408" t="s">
        <v>3</v>
      </c>
      <c r="E1408" t="s">
        <v>80</v>
      </c>
      <c r="F1408" t="s">
        <v>81</v>
      </c>
      <c r="G1408" t="s">
        <v>82</v>
      </c>
      <c r="H1408" t="s">
        <v>83</v>
      </c>
      <c r="I1408" t="str">
        <f>"Trad IRN"</f>
        <v>Trad IRN</v>
      </c>
      <c r="J1408" t="s">
        <v>43</v>
      </c>
      <c r="K1408" t="s">
        <v>44</v>
      </c>
      <c r="L1408" t="s">
        <v>45</v>
      </c>
      <c r="M1408" t="s">
        <v>46</v>
      </c>
      <c r="N1408" t="str">
        <f>"08/18/2022"</f>
        <v>08/18/2022</v>
      </c>
      <c r="O1408" t="str">
        <f>"11/23/2022"</f>
        <v>11/23/2022</v>
      </c>
      <c r="P1408">
        <v>0.36555599999999999</v>
      </c>
      <c r="Q1408">
        <v>0.36555599999999999</v>
      </c>
      <c r="R1408">
        <v>0.36555599999999999</v>
      </c>
      <c r="S1408">
        <v>0</v>
      </c>
      <c r="T1408">
        <v>0.36555599999999999</v>
      </c>
      <c r="U1408">
        <v>0</v>
      </c>
      <c r="V1408" t="str">
        <f>"Trad IRN"</f>
        <v>Trad IRN</v>
      </c>
      <c r="W1408">
        <v>100</v>
      </c>
      <c r="X1408" t="s">
        <v>47</v>
      </c>
      <c r="Z1408" t="s">
        <v>47</v>
      </c>
      <c r="AB1408" t="str">
        <f>"02"</f>
        <v>02</v>
      </c>
      <c r="AC1408" t="str">
        <f>"15"</f>
        <v>15</v>
      </c>
      <c r="AD1408" t="str">
        <f>"2"</f>
        <v>2</v>
      </c>
      <c r="AE1408" t="s">
        <v>55</v>
      </c>
      <c r="AF1408">
        <v>0</v>
      </c>
      <c r="AG1408" t="s">
        <v>56</v>
      </c>
      <c r="AH1408" t="str">
        <f>"Trad IRN"</f>
        <v>Trad IRN</v>
      </c>
      <c r="AI1408" t="str">
        <f>"Bldg IRN"</f>
        <v>Bldg IRN</v>
      </c>
      <c r="AJ1408" t="s">
        <v>48</v>
      </c>
      <c r="AK1408" t="s">
        <v>48</v>
      </c>
      <c r="AL1408" t="s">
        <v>53</v>
      </c>
      <c r="AM1408">
        <v>406.9</v>
      </c>
      <c r="AN1408">
        <v>1113.0999999999999</v>
      </c>
      <c r="AO1408">
        <v>15</v>
      </c>
    </row>
    <row r="1409" spans="1:41" x14ac:dyDescent="0.3">
      <c r="A1409" t="str">
        <f>"Trad IRN"</f>
        <v>Trad IRN</v>
      </c>
      <c r="B1409" t="str">
        <f>"Bldg IRN"</f>
        <v>Bldg IRN</v>
      </c>
      <c r="C1409" t="s">
        <v>41</v>
      </c>
      <c r="D1409" t="s">
        <v>3</v>
      </c>
      <c r="E1409" t="s">
        <v>80</v>
      </c>
      <c r="F1409" t="s">
        <v>81</v>
      </c>
      <c r="G1409" t="s">
        <v>82</v>
      </c>
      <c r="H1409" t="s">
        <v>83</v>
      </c>
      <c r="I1409" t="str">
        <f>"Trad IRN"</f>
        <v>Trad IRN</v>
      </c>
      <c r="J1409" t="s">
        <v>43</v>
      </c>
      <c r="K1409" t="s">
        <v>44</v>
      </c>
      <c r="L1409" t="s">
        <v>45</v>
      </c>
      <c r="M1409" t="s">
        <v>46</v>
      </c>
      <c r="N1409" t="str">
        <f>"11/24/2022"</f>
        <v>11/24/2022</v>
      </c>
      <c r="O1409" t="str">
        <f t="shared" ref="O1409:O1415" si="137">"12/31/2500"</f>
        <v>12/31/2500</v>
      </c>
      <c r="P1409">
        <v>0.63444400000000001</v>
      </c>
      <c r="Q1409">
        <v>0.63444400000000001</v>
      </c>
      <c r="R1409">
        <v>0.63444400000000001</v>
      </c>
      <c r="S1409">
        <v>0</v>
      </c>
      <c r="T1409">
        <v>0.63444400000000001</v>
      </c>
      <c r="U1409">
        <v>0</v>
      </c>
      <c r="V1409" t="str">
        <f>"Trad IRN"</f>
        <v>Trad IRN</v>
      </c>
      <c r="W1409">
        <v>100</v>
      </c>
      <c r="X1409" t="s">
        <v>47</v>
      </c>
      <c r="Z1409" t="s">
        <v>47</v>
      </c>
      <c r="AB1409" t="str">
        <f>"02"</f>
        <v>02</v>
      </c>
      <c r="AC1409" t="str">
        <f>"15"</f>
        <v>15</v>
      </c>
      <c r="AD1409" t="str">
        <f>"2"</f>
        <v>2</v>
      </c>
      <c r="AE1409" t="s">
        <v>55</v>
      </c>
      <c r="AF1409">
        <v>0</v>
      </c>
      <c r="AG1409" t="s">
        <v>56</v>
      </c>
      <c r="AH1409" t="str">
        <f>"Trad IRN"</f>
        <v>Trad IRN</v>
      </c>
      <c r="AI1409" t="str">
        <f>"Bldg IRN"</f>
        <v>Bldg IRN</v>
      </c>
      <c r="AJ1409" t="s">
        <v>48</v>
      </c>
      <c r="AK1409" t="s">
        <v>48</v>
      </c>
      <c r="AL1409" t="s">
        <v>53</v>
      </c>
      <c r="AM1409">
        <v>706.2</v>
      </c>
      <c r="AN1409">
        <v>1113.0999999999999</v>
      </c>
      <c r="AO1409">
        <v>15</v>
      </c>
    </row>
    <row r="1410" spans="1:41" x14ac:dyDescent="0.3">
      <c r="A1410" t="str">
        <f>"Trad IRN"</f>
        <v>Trad IRN</v>
      </c>
      <c r="B1410" t="str">
        <f>"Bldg IRN"</f>
        <v>Bldg IRN</v>
      </c>
      <c r="C1410" t="s">
        <v>41</v>
      </c>
      <c r="D1410" t="s">
        <v>3</v>
      </c>
      <c r="E1410" t="s">
        <v>80</v>
      </c>
      <c r="F1410" t="s">
        <v>81</v>
      </c>
      <c r="G1410" t="s">
        <v>82</v>
      </c>
      <c r="H1410" t="s">
        <v>83</v>
      </c>
      <c r="I1410" t="str">
        <f>"Trad IRN"</f>
        <v>Trad IRN</v>
      </c>
      <c r="J1410" t="s">
        <v>43</v>
      </c>
      <c r="K1410" t="s">
        <v>44</v>
      </c>
      <c r="L1410" t="s">
        <v>45</v>
      </c>
      <c r="M1410" t="s">
        <v>46</v>
      </c>
      <c r="N1410" t="str">
        <f t="shared" ref="N1410:N1416" si="138">"08/18/2022"</f>
        <v>08/18/2022</v>
      </c>
      <c r="O1410" t="str">
        <f t="shared" si="137"/>
        <v>12/31/2500</v>
      </c>
      <c r="P1410">
        <v>1</v>
      </c>
      <c r="Q1410">
        <v>1</v>
      </c>
      <c r="S1410">
        <v>0</v>
      </c>
      <c r="T1410">
        <v>1</v>
      </c>
      <c r="U1410">
        <v>0</v>
      </c>
      <c r="V1410" t="str">
        <f>"Trad IRN"</f>
        <v>Trad IRN</v>
      </c>
      <c r="W1410">
        <v>100</v>
      </c>
      <c r="X1410" t="s">
        <v>47</v>
      </c>
      <c r="Z1410" t="s">
        <v>47</v>
      </c>
      <c r="AB1410" t="str">
        <f>"01"</f>
        <v>01</v>
      </c>
      <c r="AC1410" t="s">
        <v>48</v>
      </c>
      <c r="AD1410" t="s">
        <v>49</v>
      </c>
      <c r="AE1410" t="s">
        <v>50</v>
      </c>
      <c r="AF1410">
        <v>0</v>
      </c>
      <c r="AG1410" t="s">
        <v>56</v>
      </c>
      <c r="AH1410" t="str">
        <f>"Trad IRN"</f>
        <v>Trad IRN</v>
      </c>
      <c r="AI1410" t="str">
        <f>"Bldg IRN"</f>
        <v>Bldg IRN</v>
      </c>
      <c r="AJ1410" t="s">
        <v>48</v>
      </c>
      <c r="AK1410" t="s">
        <v>48</v>
      </c>
      <c r="AL1410" t="s">
        <v>53</v>
      </c>
      <c r="AM1410">
        <v>1113.0999999999999</v>
      </c>
      <c r="AN1410">
        <v>1113.0999999999999</v>
      </c>
      <c r="AO1410">
        <v>15</v>
      </c>
    </row>
    <row r="1411" spans="1:41" x14ac:dyDescent="0.3">
      <c r="A1411" t="str">
        <f>"Trad IRN"</f>
        <v>Trad IRN</v>
      </c>
      <c r="B1411" t="str">
        <f>"Bldg IRN"</f>
        <v>Bldg IRN</v>
      </c>
      <c r="C1411" t="s">
        <v>41</v>
      </c>
      <c r="D1411" t="s">
        <v>3</v>
      </c>
      <c r="E1411" t="s">
        <v>80</v>
      </c>
      <c r="F1411" t="s">
        <v>81</v>
      </c>
      <c r="G1411" t="s">
        <v>82</v>
      </c>
      <c r="H1411" t="s">
        <v>83</v>
      </c>
      <c r="I1411" t="str">
        <f>"Trad IRN"</f>
        <v>Trad IRN</v>
      </c>
      <c r="J1411" t="s">
        <v>43</v>
      </c>
      <c r="K1411" t="s">
        <v>44</v>
      </c>
      <c r="L1411" t="s">
        <v>45</v>
      </c>
      <c r="M1411" t="s">
        <v>59</v>
      </c>
      <c r="N1411" t="str">
        <f t="shared" si="138"/>
        <v>08/18/2022</v>
      </c>
      <c r="O1411" t="str">
        <f t="shared" si="137"/>
        <v>12/31/2500</v>
      </c>
      <c r="P1411">
        <v>1</v>
      </c>
      <c r="Q1411">
        <v>1</v>
      </c>
      <c r="S1411">
        <v>0</v>
      </c>
      <c r="T1411">
        <v>1</v>
      </c>
      <c r="U1411">
        <v>0</v>
      </c>
      <c r="V1411" t="s">
        <v>84</v>
      </c>
      <c r="W1411">
        <v>100</v>
      </c>
      <c r="X1411" t="s">
        <v>47</v>
      </c>
      <c r="Z1411" t="s">
        <v>47</v>
      </c>
      <c r="AB1411" t="str">
        <f>"02"</f>
        <v>02</v>
      </c>
      <c r="AC1411" t="s">
        <v>48</v>
      </c>
      <c r="AD1411" t="s">
        <v>49</v>
      </c>
      <c r="AE1411" t="s">
        <v>50</v>
      </c>
      <c r="AF1411">
        <v>0</v>
      </c>
      <c r="AG1411" t="s">
        <v>56</v>
      </c>
      <c r="AH1411" t="str">
        <f>"Trad IRN"</f>
        <v>Trad IRN</v>
      </c>
      <c r="AI1411" t="str">
        <f>"Bldg IRN"</f>
        <v>Bldg IRN</v>
      </c>
      <c r="AJ1411" t="s">
        <v>48</v>
      </c>
      <c r="AK1411" t="s">
        <v>48</v>
      </c>
      <c r="AL1411" t="s">
        <v>53</v>
      </c>
      <c r="AM1411">
        <v>1113.0999999999999</v>
      </c>
      <c r="AN1411">
        <v>1113.0999999999999</v>
      </c>
      <c r="AO1411">
        <v>15</v>
      </c>
    </row>
    <row r="1412" spans="1:41" x14ac:dyDescent="0.3">
      <c r="A1412" t="str">
        <f>"Trad IRN"</f>
        <v>Trad IRN</v>
      </c>
      <c r="B1412" t="str">
        <f>"Bldg IRN"</f>
        <v>Bldg IRN</v>
      </c>
      <c r="C1412" t="s">
        <v>41</v>
      </c>
      <c r="D1412" t="s">
        <v>3</v>
      </c>
      <c r="E1412" t="s">
        <v>80</v>
      </c>
      <c r="F1412" t="s">
        <v>81</v>
      </c>
      <c r="G1412" t="s">
        <v>82</v>
      </c>
      <c r="H1412" t="s">
        <v>83</v>
      </c>
      <c r="I1412" t="str">
        <f>"Trad IRN"</f>
        <v>Trad IRN</v>
      </c>
      <c r="J1412" t="s">
        <v>43</v>
      </c>
      <c r="K1412" t="s">
        <v>44</v>
      </c>
      <c r="L1412" t="s">
        <v>45</v>
      </c>
      <c r="M1412" t="s">
        <v>59</v>
      </c>
      <c r="N1412" t="str">
        <f t="shared" si="138"/>
        <v>08/18/2022</v>
      </c>
      <c r="O1412" t="str">
        <f t="shared" si="137"/>
        <v>12/31/2500</v>
      </c>
      <c r="P1412">
        <v>1</v>
      </c>
      <c r="Q1412">
        <v>1</v>
      </c>
      <c r="S1412">
        <v>0</v>
      </c>
      <c r="T1412">
        <v>1</v>
      </c>
      <c r="U1412">
        <v>0</v>
      </c>
      <c r="V1412" t="s">
        <v>84</v>
      </c>
      <c r="W1412">
        <v>100</v>
      </c>
      <c r="X1412" t="s">
        <v>47</v>
      </c>
      <c r="Z1412" t="s">
        <v>47</v>
      </c>
      <c r="AB1412" t="str">
        <f>"04"</f>
        <v>04</v>
      </c>
      <c r="AC1412" t="s">
        <v>48</v>
      </c>
      <c r="AD1412" t="s">
        <v>49</v>
      </c>
      <c r="AE1412" t="s">
        <v>50</v>
      </c>
      <c r="AF1412">
        <v>0</v>
      </c>
      <c r="AG1412" t="s">
        <v>56</v>
      </c>
      <c r="AH1412" t="str">
        <f>"Trad IRN"</f>
        <v>Trad IRN</v>
      </c>
      <c r="AI1412" t="str">
        <f>"Bldg IRN"</f>
        <v>Bldg IRN</v>
      </c>
      <c r="AJ1412" t="s">
        <v>48</v>
      </c>
      <c r="AK1412" t="s">
        <v>48</v>
      </c>
      <c r="AL1412" t="s">
        <v>53</v>
      </c>
      <c r="AM1412">
        <v>1113.0999999999999</v>
      </c>
      <c r="AN1412">
        <v>1113.0999999999999</v>
      </c>
      <c r="AO1412">
        <v>15</v>
      </c>
    </row>
    <row r="1413" spans="1:41" x14ac:dyDescent="0.3">
      <c r="A1413" t="str">
        <f>"Trad IRN"</f>
        <v>Trad IRN</v>
      </c>
      <c r="B1413" t="str">
        <f>"Bldg IRN"</f>
        <v>Bldg IRN</v>
      </c>
      <c r="C1413" t="s">
        <v>41</v>
      </c>
      <c r="D1413" t="s">
        <v>3</v>
      </c>
      <c r="E1413" t="s">
        <v>80</v>
      </c>
      <c r="F1413" t="s">
        <v>81</v>
      </c>
      <c r="G1413" t="s">
        <v>82</v>
      </c>
      <c r="H1413" t="s">
        <v>83</v>
      </c>
      <c r="I1413" t="str">
        <f>"Trad IRN"</f>
        <v>Trad IRN</v>
      </c>
      <c r="J1413" t="s">
        <v>43</v>
      </c>
      <c r="K1413" t="s">
        <v>44</v>
      </c>
      <c r="L1413" t="s">
        <v>45</v>
      </c>
      <c r="M1413" t="s">
        <v>46</v>
      </c>
      <c r="N1413" t="str">
        <f t="shared" si="138"/>
        <v>08/18/2022</v>
      </c>
      <c r="O1413" t="str">
        <f t="shared" si="137"/>
        <v>12/31/2500</v>
      </c>
      <c r="P1413">
        <v>1</v>
      </c>
      <c r="Q1413">
        <v>1</v>
      </c>
      <c r="S1413">
        <v>0</v>
      </c>
      <c r="T1413">
        <v>1</v>
      </c>
      <c r="U1413">
        <v>0</v>
      </c>
      <c r="V1413" t="str">
        <f>"Trad IRN"</f>
        <v>Trad IRN</v>
      </c>
      <c r="W1413">
        <v>100</v>
      </c>
      <c r="X1413" t="s">
        <v>47</v>
      </c>
      <c r="Z1413" t="s">
        <v>47</v>
      </c>
      <c r="AB1413" t="str">
        <f>"01"</f>
        <v>01</v>
      </c>
      <c r="AC1413" t="s">
        <v>48</v>
      </c>
      <c r="AD1413" t="s">
        <v>49</v>
      </c>
      <c r="AE1413" t="s">
        <v>55</v>
      </c>
      <c r="AF1413">
        <v>0</v>
      </c>
      <c r="AG1413" t="s">
        <v>56</v>
      </c>
      <c r="AH1413" t="str">
        <f>"Trad IRN"</f>
        <v>Trad IRN</v>
      </c>
      <c r="AI1413" t="str">
        <f>"Bldg IRN"</f>
        <v>Bldg IRN</v>
      </c>
      <c r="AJ1413" t="s">
        <v>48</v>
      </c>
      <c r="AK1413" t="s">
        <v>48</v>
      </c>
      <c r="AL1413" t="s">
        <v>53</v>
      </c>
      <c r="AM1413">
        <v>1113.0999999999999</v>
      </c>
      <c r="AN1413">
        <v>1113.0999999999999</v>
      </c>
      <c r="AO1413">
        <v>15</v>
      </c>
    </row>
    <row r="1414" spans="1:41" x14ac:dyDescent="0.3">
      <c r="A1414" t="str">
        <f>"Trad IRN"</f>
        <v>Trad IRN</v>
      </c>
      <c r="B1414" t="str">
        <f>"Bldg IRN"</f>
        <v>Bldg IRN</v>
      </c>
      <c r="C1414" t="s">
        <v>41</v>
      </c>
      <c r="D1414" t="s">
        <v>3</v>
      </c>
      <c r="E1414" t="s">
        <v>80</v>
      </c>
      <c r="F1414" t="s">
        <v>81</v>
      </c>
      <c r="G1414" t="s">
        <v>82</v>
      </c>
      <c r="H1414" t="s">
        <v>83</v>
      </c>
      <c r="I1414" t="str">
        <f>"Trad IRN"</f>
        <v>Trad IRN</v>
      </c>
      <c r="J1414" t="s">
        <v>43</v>
      </c>
      <c r="K1414" t="s">
        <v>44</v>
      </c>
      <c r="L1414" t="s">
        <v>45</v>
      </c>
      <c r="M1414" t="s">
        <v>46</v>
      </c>
      <c r="N1414" t="str">
        <f t="shared" si="138"/>
        <v>08/18/2022</v>
      </c>
      <c r="O1414" t="str">
        <f t="shared" si="137"/>
        <v>12/31/2500</v>
      </c>
      <c r="P1414">
        <v>1</v>
      </c>
      <c r="Q1414">
        <v>1</v>
      </c>
      <c r="S1414">
        <v>0</v>
      </c>
      <c r="T1414">
        <v>1</v>
      </c>
      <c r="U1414">
        <v>0</v>
      </c>
      <c r="V1414" t="str">
        <f>"Trad IRN"</f>
        <v>Trad IRN</v>
      </c>
      <c r="W1414">
        <v>100</v>
      </c>
      <c r="X1414" t="s">
        <v>47</v>
      </c>
      <c r="Z1414" t="s">
        <v>47</v>
      </c>
      <c r="AB1414" t="str">
        <f>"03"</f>
        <v>03</v>
      </c>
      <c r="AC1414" t="s">
        <v>48</v>
      </c>
      <c r="AD1414" t="s">
        <v>49</v>
      </c>
      <c r="AE1414" t="s">
        <v>50</v>
      </c>
      <c r="AF1414">
        <v>0</v>
      </c>
      <c r="AG1414" t="s">
        <v>56</v>
      </c>
      <c r="AH1414" t="str">
        <f>"Trad IRN"</f>
        <v>Trad IRN</v>
      </c>
      <c r="AI1414" t="str">
        <f>"Bldg IRN"</f>
        <v>Bldg IRN</v>
      </c>
      <c r="AJ1414" t="s">
        <v>48</v>
      </c>
      <c r="AK1414" t="s">
        <v>48</v>
      </c>
      <c r="AL1414" t="s">
        <v>53</v>
      </c>
      <c r="AM1414">
        <v>1113.0999999999999</v>
      </c>
      <c r="AN1414">
        <v>1113.0999999999999</v>
      </c>
      <c r="AO1414">
        <v>15</v>
      </c>
    </row>
    <row r="1415" spans="1:41" x14ac:dyDescent="0.3">
      <c r="A1415" t="str">
        <f>"Trad IRN"</f>
        <v>Trad IRN</v>
      </c>
      <c r="B1415" t="str">
        <f>"Bldg IRN"</f>
        <v>Bldg IRN</v>
      </c>
      <c r="C1415" t="s">
        <v>41</v>
      </c>
      <c r="D1415" t="s">
        <v>3</v>
      </c>
      <c r="E1415" t="s">
        <v>80</v>
      </c>
      <c r="F1415" t="s">
        <v>81</v>
      </c>
      <c r="G1415" t="s">
        <v>82</v>
      </c>
      <c r="H1415" t="s">
        <v>83</v>
      </c>
      <c r="I1415" t="str">
        <f>"Trad IRN"</f>
        <v>Trad IRN</v>
      </c>
      <c r="J1415" t="s">
        <v>43</v>
      </c>
      <c r="K1415" t="s">
        <v>44</v>
      </c>
      <c r="L1415" t="s">
        <v>45</v>
      </c>
      <c r="M1415" t="s">
        <v>46</v>
      </c>
      <c r="N1415" t="str">
        <f t="shared" si="138"/>
        <v>08/18/2022</v>
      </c>
      <c r="O1415" t="str">
        <f t="shared" si="137"/>
        <v>12/31/2500</v>
      </c>
      <c r="P1415">
        <v>1</v>
      </c>
      <c r="Q1415">
        <v>1</v>
      </c>
      <c r="R1415">
        <v>1</v>
      </c>
      <c r="S1415">
        <v>0</v>
      </c>
      <c r="T1415">
        <v>1</v>
      </c>
      <c r="U1415">
        <v>0</v>
      </c>
      <c r="V1415" t="str">
        <f>"Trad IRN"</f>
        <v>Trad IRN</v>
      </c>
      <c r="W1415">
        <v>100</v>
      </c>
      <c r="X1415" t="s">
        <v>47</v>
      </c>
      <c r="Z1415" t="s">
        <v>47</v>
      </c>
      <c r="AB1415" t="str">
        <f>"01"</f>
        <v>01</v>
      </c>
      <c r="AC1415" t="str">
        <f>"05"</f>
        <v>05</v>
      </c>
      <c r="AD1415" t="str">
        <f>"1"</f>
        <v>1</v>
      </c>
      <c r="AE1415" t="s">
        <v>50</v>
      </c>
      <c r="AF1415">
        <v>0</v>
      </c>
      <c r="AG1415" t="s">
        <v>56</v>
      </c>
      <c r="AH1415" t="str">
        <f>"Trad IRN"</f>
        <v>Trad IRN</v>
      </c>
      <c r="AI1415" t="str">
        <f>"Bldg IRN"</f>
        <v>Bldg IRN</v>
      </c>
      <c r="AJ1415" t="s">
        <v>48</v>
      </c>
      <c r="AK1415" t="s">
        <v>48</v>
      </c>
      <c r="AL1415" t="s">
        <v>53</v>
      </c>
      <c r="AM1415">
        <v>1113.0999999999999</v>
      </c>
      <c r="AN1415">
        <v>1113.0999999999999</v>
      </c>
      <c r="AO1415">
        <v>15</v>
      </c>
    </row>
    <row r="1416" spans="1:41" x14ac:dyDescent="0.3">
      <c r="A1416" t="str">
        <f>"Trad IRN"</f>
        <v>Trad IRN</v>
      </c>
      <c r="B1416" t="str">
        <f>"Bldg IRN"</f>
        <v>Bldg IRN</v>
      </c>
      <c r="C1416" t="s">
        <v>41</v>
      </c>
      <c r="D1416" t="s">
        <v>3</v>
      </c>
      <c r="E1416" t="s">
        <v>80</v>
      </c>
      <c r="F1416" t="s">
        <v>81</v>
      </c>
      <c r="G1416" t="s">
        <v>82</v>
      </c>
      <c r="H1416" t="s">
        <v>83</v>
      </c>
      <c r="I1416" t="str">
        <f>"Trad IRN"</f>
        <v>Trad IRN</v>
      </c>
      <c r="J1416" t="s">
        <v>43</v>
      </c>
      <c r="K1416" t="s">
        <v>44</v>
      </c>
      <c r="L1416" t="s">
        <v>45</v>
      </c>
      <c r="M1416" t="s">
        <v>46</v>
      </c>
      <c r="N1416" t="str">
        <f t="shared" si="138"/>
        <v>08/18/2022</v>
      </c>
      <c r="O1416" t="str">
        <f>"01/23/2023"</f>
        <v>01/23/2023</v>
      </c>
      <c r="P1416">
        <v>0.544354</v>
      </c>
      <c r="Q1416">
        <v>0.544354</v>
      </c>
      <c r="S1416">
        <v>0</v>
      </c>
      <c r="T1416">
        <v>0.544354</v>
      </c>
      <c r="U1416">
        <v>0</v>
      </c>
      <c r="V1416" t="str">
        <f>"Trad IRN"</f>
        <v>Trad IRN</v>
      </c>
      <c r="W1416">
        <v>100</v>
      </c>
      <c r="X1416" t="s">
        <v>47</v>
      </c>
      <c r="Z1416" t="s">
        <v>47</v>
      </c>
      <c r="AB1416" t="s">
        <v>57</v>
      </c>
      <c r="AC1416" t="s">
        <v>48</v>
      </c>
      <c r="AD1416" t="s">
        <v>49</v>
      </c>
      <c r="AE1416" t="s">
        <v>50</v>
      </c>
      <c r="AF1416">
        <v>0</v>
      </c>
      <c r="AG1416" t="s">
        <v>56</v>
      </c>
      <c r="AH1416" t="str">
        <f>"Trad IRN"</f>
        <v>Trad IRN</v>
      </c>
      <c r="AI1416" t="str">
        <f>"Bldg IRN"</f>
        <v>Bldg IRN</v>
      </c>
      <c r="AJ1416" t="s">
        <v>48</v>
      </c>
      <c r="AK1416" t="s">
        <v>48</v>
      </c>
      <c r="AL1416" t="s">
        <v>53</v>
      </c>
      <c r="AM1416">
        <v>605.91999999999996</v>
      </c>
      <c r="AN1416">
        <v>1113.0999999999999</v>
      </c>
      <c r="AO1416">
        <v>15</v>
      </c>
    </row>
    <row r="1417" spans="1:41" x14ac:dyDescent="0.3">
      <c r="A1417" t="str">
        <f>"Trad IRN"</f>
        <v>Trad IRN</v>
      </c>
      <c r="B1417" t="str">
        <f>"Bldg IRN"</f>
        <v>Bldg IRN</v>
      </c>
      <c r="C1417" t="s">
        <v>41</v>
      </c>
      <c r="D1417" t="s">
        <v>3</v>
      </c>
      <c r="E1417" t="s">
        <v>80</v>
      </c>
      <c r="F1417" t="s">
        <v>81</v>
      </c>
      <c r="G1417" t="s">
        <v>82</v>
      </c>
      <c r="H1417" t="s">
        <v>83</v>
      </c>
      <c r="I1417" t="str">
        <f>"Trad IRN"</f>
        <v>Trad IRN</v>
      </c>
      <c r="J1417" t="s">
        <v>43</v>
      </c>
      <c r="K1417" t="s">
        <v>44</v>
      </c>
      <c r="L1417" t="s">
        <v>45</v>
      </c>
      <c r="M1417" t="s">
        <v>46</v>
      </c>
      <c r="N1417" t="str">
        <f>"01/24/2023"</f>
        <v>01/24/2023</v>
      </c>
      <c r="O1417" t="str">
        <f>"12/31/2500"</f>
        <v>12/31/2500</v>
      </c>
      <c r="P1417">
        <v>0.455646</v>
      </c>
      <c r="Q1417">
        <v>0.455646</v>
      </c>
      <c r="S1417">
        <v>0</v>
      </c>
      <c r="T1417">
        <v>0.455646</v>
      </c>
      <c r="U1417">
        <v>0</v>
      </c>
      <c r="V1417" t="str">
        <f>"Trad IRN"</f>
        <v>Trad IRN</v>
      </c>
      <c r="W1417">
        <v>100</v>
      </c>
      <c r="X1417" t="s">
        <v>47</v>
      </c>
      <c r="Z1417" t="s">
        <v>47</v>
      </c>
      <c r="AB1417" t="s">
        <v>57</v>
      </c>
      <c r="AC1417" t="s">
        <v>48</v>
      </c>
      <c r="AD1417" t="s">
        <v>49</v>
      </c>
      <c r="AE1417" t="s">
        <v>55</v>
      </c>
      <c r="AF1417">
        <v>0</v>
      </c>
      <c r="AG1417" t="s">
        <v>56</v>
      </c>
      <c r="AH1417" t="str">
        <f>"Trad IRN"</f>
        <v>Trad IRN</v>
      </c>
      <c r="AI1417" t="str">
        <f>"Bldg IRN"</f>
        <v>Bldg IRN</v>
      </c>
      <c r="AJ1417" t="s">
        <v>48</v>
      </c>
      <c r="AK1417" t="s">
        <v>48</v>
      </c>
      <c r="AL1417" t="s">
        <v>53</v>
      </c>
      <c r="AM1417">
        <v>507.18</v>
      </c>
      <c r="AN1417">
        <v>1113.0999999999999</v>
      </c>
      <c r="AO1417">
        <v>15</v>
      </c>
    </row>
    <row r="1418" spans="1:41" x14ac:dyDescent="0.3">
      <c r="A1418" t="str">
        <f>"Trad IRN"</f>
        <v>Trad IRN</v>
      </c>
      <c r="B1418" t="str">
        <f>"Bldg IRN"</f>
        <v>Bldg IRN</v>
      </c>
      <c r="C1418" t="s">
        <v>41</v>
      </c>
      <c r="D1418" t="s">
        <v>3</v>
      </c>
      <c r="E1418" t="s">
        <v>80</v>
      </c>
      <c r="F1418" t="s">
        <v>81</v>
      </c>
      <c r="G1418" t="s">
        <v>82</v>
      </c>
      <c r="H1418" t="s">
        <v>83</v>
      </c>
      <c r="I1418" t="str">
        <f>"Trad IRN"</f>
        <v>Trad IRN</v>
      </c>
      <c r="J1418" t="s">
        <v>43</v>
      </c>
      <c r="K1418" t="s">
        <v>44</v>
      </c>
      <c r="L1418" t="s">
        <v>45</v>
      </c>
      <c r="M1418" t="s">
        <v>46</v>
      </c>
      <c r="N1418" t="str">
        <f>"08/18/2022"</f>
        <v>08/18/2022</v>
      </c>
      <c r="O1418" t="str">
        <f>"12/31/2500"</f>
        <v>12/31/2500</v>
      </c>
      <c r="P1418">
        <v>1</v>
      </c>
      <c r="Q1418">
        <v>1</v>
      </c>
      <c r="S1418">
        <v>0</v>
      </c>
      <c r="T1418">
        <v>1</v>
      </c>
      <c r="U1418">
        <v>0</v>
      </c>
      <c r="V1418" t="str">
        <f>"Trad IRN"</f>
        <v>Trad IRN</v>
      </c>
      <c r="W1418">
        <v>100</v>
      </c>
      <c r="X1418" t="s">
        <v>47</v>
      </c>
      <c r="Z1418" t="s">
        <v>47</v>
      </c>
      <c r="AB1418" t="str">
        <f>"02"</f>
        <v>02</v>
      </c>
      <c r="AC1418" t="s">
        <v>48</v>
      </c>
      <c r="AD1418" t="s">
        <v>49</v>
      </c>
      <c r="AE1418" t="s">
        <v>50</v>
      </c>
      <c r="AF1418">
        <v>0</v>
      </c>
      <c r="AG1418" t="s">
        <v>56</v>
      </c>
      <c r="AH1418" t="str">
        <f>"Trad IRN"</f>
        <v>Trad IRN</v>
      </c>
      <c r="AI1418" t="str">
        <f>"Bldg IRN"</f>
        <v>Bldg IRN</v>
      </c>
      <c r="AJ1418" t="s">
        <v>48</v>
      </c>
      <c r="AK1418" t="s">
        <v>48</v>
      </c>
      <c r="AL1418" t="s">
        <v>53</v>
      </c>
      <c r="AM1418">
        <v>1113.0999999999999</v>
      </c>
      <c r="AN1418">
        <v>1113.0999999999999</v>
      </c>
      <c r="AO1418">
        <v>15</v>
      </c>
    </row>
    <row r="1419" spans="1:41" x14ac:dyDescent="0.3">
      <c r="A1419" t="str">
        <f>"Trad IRN"</f>
        <v>Trad IRN</v>
      </c>
      <c r="B1419" t="str">
        <f>"Bldg IRN"</f>
        <v>Bldg IRN</v>
      </c>
      <c r="C1419" t="s">
        <v>41</v>
      </c>
      <c r="D1419" t="s">
        <v>3</v>
      </c>
      <c r="E1419" t="s">
        <v>80</v>
      </c>
      <c r="F1419" t="s">
        <v>81</v>
      </c>
      <c r="G1419" t="s">
        <v>82</v>
      </c>
      <c r="H1419" t="s">
        <v>83</v>
      </c>
      <c r="I1419" t="str">
        <f>"Trad IRN"</f>
        <v>Trad IRN</v>
      </c>
      <c r="J1419" t="s">
        <v>43</v>
      </c>
      <c r="K1419" t="s">
        <v>44</v>
      </c>
      <c r="L1419" t="s">
        <v>45</v>
      </c>
      <c r="M1419" t="s">
        <v>46</v>
      </c>
      <c r="N1419" t="str">
        <f>"08/18/2022"</f>
        <v>08/18/2022</v>
      </c>
      <c r="O1419" t="str">
        <f>"12/31/2500"</f>
        <v>12/31/2500</v>
      </c>
      <c r="P1419">
        <v>1</v>
      </c>
      <c r="Q1419">
        <v>1</v>
      </c>
      <c r="S1419">
        <v>0</v>
      </c>
      <c r="T1419">
        <v>1</v>
      </c>
      <c r="U1419">
        <v>0</v>
      </c>
      <c r="V1419" t="str">
        <f>"Trad IRN"</f>
        <v>Trad IRN</v>
      </c>
      <c r="W1419">
        <v>100</v>
      </c>
      <c r="X1419" t="s">
        <v>47</v>
      </c>
      <c r="Z1419" t="s">
        <v>47</v>
      </c>
      <c r="AB1419" t="s">
        <v>57</v>
      </c>
      <c r="AC1419" t="s">
        <v>48</v>
      </c>
      <c r="AD1419" t="s">
        <v>49</v>
      </c>
      <c r="AE1419" t="s">
        <v>50</v>
      </c>
      <c r="AF1419">
        <v>0</v>
      </c>
      <c r="AG1419" t="s">
        <v>56</v>
      </c>
      <c r="AH1419" t="str">
        <f>"Trad IRN"</f>
        <v>Trad IRN</v>
      </c>
      <c r="AI1419" t="str">
        <f>"Bldg IRN"</f>
        <v>Bldg IRN</v>
      </c>
      <c r="AJ1419" t="s">
        <v>48</v>
      </c>
      <c r="AK1419" t="s">
        <v>48</v>
      </c>
      <c r="AL1419" t="s">
        <v>53</v>
      </c>
      <c r="AM1419">
        <v>1113.0999999999999</v>
      </c>
      <c r="AN1419">
        <v>1113.0999999999999</v>
      </c>
      <c r="AO1419">
        <v>15</v>
      </c>
    </row>
    <row r="1420" spans="1:41" x14ac:dyDescent="0.3">
      <c r="A1420" t="str">
        <f>"Trad IRN"</f>
        <v>Trad IRN</v>
      </c>
      <c r="B1420" t="str">
        <f>"Bldg IRN"</f>
        <v>Bldg IRN</v>
      </c>
      <c r="C1420" t="s">
        <v>41</v>
      </c>
      <c r="D1420" t="s">
        <v>3</v>
      </c>
      <c r="E1420" t="s">
        <v>80</v>
      </c>
      <c r="F1420" t="s">
        <v>81</v>
      </c>
      <c r="G1420" t="s">
        <v>82</v>
      </c>
      <c r="H1420" t="s">
        <v>83</v>
      </c>
      <c r="I1420" t="str">
        <f>"Trad IRN"</f>
        <v>Trad IRN</v>
      </c>
      <c r="J1420" t="s">
        <v>43</v>
      </c>
      <c r="K1420" t="s">
        <v>44</v>
      </c>
      <c r="L1420" t="s">
        <v>45</v>
      </c>
      <c r="M1420" t="s">
        <v>46</v>
      </c>
      <c r="N1420" t="str">
        <f>"11/21/2022"</f>
        <v>11/21/2022</v>
      </c>
      <c r="O1420" t="str">
        <f>"12/31/2500"</f>
        <v>12/31/2500</v>
      </c>
      <c r="P1420">
        <v>0.64598</v>
      </c>
      <c r="Q1420">
        <v>0.64598</v>
      </c>
      <c r="S1420">
        <v>0</v>
      </c>
      <c r="T1420">
        <v>0.64598</v>
      </c>
      <c r="U1420">
        <v>0</v>
      </c>
      <c r="V1420" t="str">
        <f>"Trad IRN"</f>
        <v>Trad IRN</v>
      </c>
      <c r="W1420">
        <v>100</v>
      </c>
      <c r="X1420" t="s">
        <v>47</v>
      </c>
      <c r="Z1420" t="s">
        <v>47</v>
      </c>
      <c r="AB1420" t="str">
        <f>"01"</f>
        <v>01</v>
      </c>
      <c r="AC1420" t="s">
        <v>48</v>
      </c>
      <c r="AD1420" t="s">
        <v>49</v>
      </c>
      <c r="AE1420" t="s">
        <v>55</v>
      </c>
      <c r="AF1420">
        <v>0</v>
      </c>
      <c r="AG1420" t="s">
        <v>56</v>
      </c>
      <c r="AH1420" t="str">
        <f>"Trad IRN"</f>
        <v>Trad IRN</v>
      </c>
      <c r="AI1420" t="str">
        <f>"Bldg IRN"</f>
        <v>Bldg IRN</v>
      </c>
      <c r="AJ1420" t="s">
        <v>48</v>
      </c>
      <c r="AK1420" t="s">
        <v>48</v>
      </c>
      <c r="AL1420" t="s">
        <v>53</v>
      </c>
      <c r="AM1420">
        <v>719.04</v>
      </c>
      <c r="AN1420">
        <v>1113.0999999999999</v>
      </c>
      <c r="AO1420">
        <v>15</v>
      </c>
    </row>
    <row r="1421" spans="1:41" x14ac:dyDescent="0.3">
      <c r="A1421" t="str">
        <f>"Trad IRN"</f>
        <v>Trad IRN</v>
      </c>
      <c r="B1421" t="str">
        <f>"Bldg IRN"</f>
        <v>Bldg IRN</v>
      </c>
      <c r="C1421" t="s">
        <v>41</v>
      </c>
      <c r="D1421" t="s">
        <v>3</v>
      </c>
      <c r="E1421" t="s">
        <v>80</v>
      </c>
      <c r="F1421" t="s">
        <v>81</v>
      </c>
      <c r="G1421" t="s">
        <v>82</v>
      </c>
      <c r="H1421" t="s">
        <v>83</v>
      </c>
      <c r="I1421" t="str">
        <f>"Trad IRN"</f>
        <v>Trad IRN</v>
      </c>
      <c r="J1421" t="s">
        <v>43</v>
      </c>
      <c r="K1421" t="s">
        <v>44</v>
      </c>
      <c r="L1421" t="s">
        <v>45</v>
      </c>
      <c r="M1421" t="s">
        <v>46</v>
      </c>
      <c r="N1421" t="str">
        <f>"08/18/2022"</f>
        <v>08/18/2022</v>
      </c>
      <c r="O1421" t="str">
        <f>"11/20/2022"</f>
        <v>11/20/2022</v>
      </c>
      <c r="P1421">
        <v>0.35402</v>
      </c>
      <c r="Q1421">
        <v>0.35402</v>
      </c>
      <c r="S1421">
        <v>0</v>
      </c>
      <c r="T1421">
        <v>0.35402</v>
      </c>
      <c r="U1421">
        <v>0</v>
      </c>
      <c r="V1421" t="str">
        <f>"Trad IRN"</f>
        <v>Trad IRN</v>
      </c>
      <c r="W1421">
        <v>100</v>
      </c>
      <c r="X1421" t="s">
        <v>47</v>
      </c>
      <c r="Z1421" t="s">
        <v>47</v>
      </c>
      <c r="AB1421" t="str">
        <f>"01"</f>
        <v>01</v>
      </c>
      <c r="AC1421" t="s">
        <v>48</v>
      </c>
      <c r="AD1421" t="s">
        <v>49</v>
      </c>
      <c r="AE1421" t="s">
        <v>55</v>
      </c>
      <c r="AF1421">
        <v>0</v>
      </c>
      <c r="AG1421" t="s">
        <v>56</v>
      </c>
      <c r="AH1421" t="str">
        <f>"Trad IRN"</f>
        <v>Trad IRN</v>
      </c>
      <c r="AI1421" t="str">
        <f>"Bldg IRN"</f>
        <v>Bldg IRN</v>
      </c>
      <c r="AJ1421" t="s">
        <v>48</v>
      </c>
      <c r="AK1421" t="s">
        <v>48</v>
      </c>
      <c r="AL1421" t="s">
        <v>53</v>
      </c>
      <c r="AM1421">
        <v>394.06</v>
      </c>
      <c r="AN1421">
        <v>1113.0999999999999</v>
      </c>
      <c r="AO1421">
        <v>15</v>
      </c>
    </row>
    <row r="1422" spans="1:41" x14ac:dyDescent="0.3">
      <c r="A1422" t="str">
        <f>"Trad IRN"</f>
        <v>Trad IRN</v>
      </c>
      <c r="B1422" t="str">
        <f>"Bldg IRN"</f>
        <v>Bldg IRN</v>
      </c>
      <c r="C1422" t="s">
        <v>41</v>
      </c>
      <c r="D1422" t="s">
        <v>3</v>
      </c>
      <c r="E1422" t="s">
        <v>80</v>
      </c>
      <c r="F1422" t="s">
        <v>81</v>
      </c>
      <c r="G1422" t="s">
        <v>82</v>
      </c>
      <c r="H1422" t="s">
        <v>83</v>
      </c>
      <c r="I1422" t="str">
        <f>"Trad IRN"</f>
        <v>Trad IRN</v>
      </c>
      <c r="J1422" t="s">
        <v>43</v>
      </c>
      <c r="K1422" t="s">
        <v>44</v>
      </c>
      <c r="L1422" t="s">
        <v>45</v>
      </c>
      <c r="M1422" t="s">
        <v>46</v>
      </c>
      <c r="N1422" t="str">
        <f>"11/21/2022"</f>
        <v>11/21/2022</v>
      </c>
      <c r="O1422" t="str">
        <f>"12/31/2500"</f>
        <v>12/31/2500</v>
      </c>
      <c r="P1422">
        <v>0.64598</v>
      </c>
      <c r="Q1422">
        <v>0.64598</v>
      </c>
      <c r="S1422">
        <v>0</v>
      </c>
      <c r="T1422">
        <v>0.64598</v>
      </c>
      <c r="U1422">
        <v>0</v>
      </c>
      <c r="V1422" t="str">
        <f>"Trad IRN"</f>
        <v>Trad IRN</v>
      </c>
      <c r="W1422">
        <v>100</v>
      </c>
      <c r="X1422" t="s">
        <v>47</v>
      </c>
      <c r="Z1422" t="s">
        <v>47</v>
      </c>
      <c r="AB1422" t="s">
        <v>57</v>
      </c>
      <c r="AC1422" t="s">
        <v>48</v>
      </c>
      <c r="AD1422" t="s">
        <v>49</v>
      </c>
      <c r="AE1422" t="s">
        <v>55</v>
      </c>
      <c r="AF1422">
        <v>0</v>
      </c>
      <c r="AG1422" t="s">
        <v>56</v>
      </c>
      <c r="AH1422" t="str">
        <f>"Trad IRN"</f>
        <v>Trad IRN</v>
      </c>
      <c r="AI1422" t="str">
        <f>"Bldg IRN"</f>
        <v>Bldg IRN</v>
      </c>
      <c r="AJ1422" t="s">
        <v>48</v>
      </c>
      <c r="AK1422" t="s">
        <v>48</v>
      </c>
      <c r="AL1422" t="s">
        <v>53</v>
      </c>
      <c r="AM1422">
        <v>719.04</v>
      </c>
      <c r="AN1422">
        <v>1113.0999999999999</v>
      </c>
      <c r="AO1422">
        <v>15</v>
      </c>
    </row>
    <row r="1423" spans="1:41" x14ac:dyDescent="0.3">
      <c r="A1423" t="str">
        <f>"Trad IRN"</f>
        <v>Trad IRN</v>
      </c>
      <c r="B1423" t="str">
        <f>"Bldg IRN"</f>
        <v>Bldg IRN</v>
      </c>
      <c r="C1423" t="s">
        <v>41</v>
      </c>
      <c r="D1423" t="s">
        <v>3</v>
      </c>
      <c r="E1423" t="s">
        <v>80</v>
      </c>
      <c r="F1423" t="s">
        <v>81</v>
      </c>
      <c r="G1423" t="s">
        <v>82</v>
      </c>
      <c r="H1423" t="s">
        <v>83</v>
      </c>
      <c r="I1423" t="str">
        <f>"Trad IRN"</f>
        <v>Trad IRN</v>
      </c>
      <c r="J1423" t="s">
        <v>43</v>
      </c>
      <c r="K1423" t="s">
        <v>44</v>
      </c>
      <c r="L1423" t="s">
        <v>45</v>
      </c>
      <c r="M1423" t="s">
        <v>46</v>
      </c>
      <c r="N1423" t="str">
        <f t="shared" ref="N1423:N1433" si="139">"08/18/2022"</f>
        <v>08/18/2022</v>
      </c>
      <c r="O1423" t="str">
        <f>"11/20/2022"</f>
        <v>11/20/2022</v>
      </c>
      <c r="P1423">
        <v>0.35402</v>
      </c>
      <c r="Q1423">
        <v>0.35402</v>
      </c>
      <c r="S1423">
        <v>0</v>
      </c>
      <c r="T1423">
        <v>0.35402</v>
      </c>
      <c r="U1423">
        <v>0</v>
      </c>
      <c r="V1423" t="str">
        <f>"Trad IRN"</f>
        <v>Trad IRN</v>
      </c>
      <c r="W1423">
        <v>100</v>
      </c>
      <c r="X1423" t="s">
        <v>47</v>
      </c>
      <c r="Z1423" t="s">
        <v>47</v>
      </c>
      <c r="AB1423" t="s">
        <v>57</v>
      </c>
      <c r="AC1423" t="s">
        <v>48</v>
      </c>
      <c r="AD1423" t="s">
        <v>49</v>
      </c>
      <c r="AE1423" t="s">
        <v>55</v>
      </c>
      <c r="AF1423">
        <v>0</v>
      </c>
      <c r="AG1423" t="s">
        <v>56</v>
      </c>
      <c r="AH1423" t="str">
        <f>"Trad IRN"</f>
        <v>Trad IRN</v>
      </c>
      <c r="AI1423" t="str">
        <f>"Bldg IRN"</f>
        <v>Bldg IRN</v>
      </c>
      <c r="AJ1423" t="s">
        <v>48</v>
      </c>
      <c r="AK1423" t="s">
        <v>48</v>
      </c>
      <c r="AL1423" t="s">
        <v>53</v>
      </c>
      <c r="AM1423">
        <v>394.06</v>
      </c>
      <c r="AN1423">
        <v>1113.0999999999999</v>
      </c>
      <c r="AO1423">
        <v>15</v>
      </c>
    </row>
    <row r="1424" spans="1:41" x14ac:dyDescent="0.3">
      <c r="A1424" t="str">
        <f>"Trad IRN"</f>
        <v>Trad IRN</v>
      </c>
      <c r="B1424" t="str">
        <f>"Bldg IRN"</f>
        <v>Bldg IRN</v>
      </c>
      <c r="C1424" t="s">
        <v>41</v>
      </c>
      <c r="D1424" t="s">
        <v>3</v>
      </c>
      <c r="E1424" t="s">
        <v>80</v>
      </c>
      <c r="F1424" t="s">
        <v>81</v>
      </c>
      <c r="G1424" t="s">
        <v>82</v>
      </c>
      <c r="H1424" t="s">
        <v>83</v>
      </c>
      <c r="I1424" t="str">
        <f>"Trad IRN"</f>
        <v>Trad IRN</v>
      </c>
      <c r="J1424" t="s">
        <v>43</v>
      </c>
      <c r="K1424" t="s">
        <v>44</v>
      </c>
      <c r="L1424" t="s">
        <v>45</v>
      </c>
      <c r="M1424" t="s">
        <v>46</v>
      </c>
      <c r="N1424" t="str">
        <f t="shared" si="139"/>
        <v>08/18/2022</v>
      </c>
      <c r="O1424" t="str">
        <f t="shared" ref="O1424:O1432" si="140">"12/31/2500"</f>
        <v>12/31/2500</v>
      </c>
      <c r="P1424">
        <v>1</v>
      </c>
      <c r="Q1424">
        <v>1</v>
      </c>
      <c r="R1424">
        <v>1</v>
      </c>
      <c r="S1424">
        <v>0</v>
      </c>
      <c r="T1424">
        <v>1</v>
      </c>
      <c r="U1424">
        <v>0</v>
      </c>
      <c r="V1424" t="str">
        <f>"Trad IRN"</f>
        <v>Trad IRN</v>
      </c>
      <c r="W1424">
        <v>100</v>
      </c>
      <c r="X1424" t="s">
        <v>47</v>
      </c>
      <c r="Z1424" t="s">
        <v>47</v>
      </c>
      <c r="AB1424" t="str">
        <f>"03"</f>
        <v>03</v>
      </c>
      <c r="AC1424" t="str">
        <f>"09"</f>
        <v>09</v>
      </c>
      <c r="AD1424" t="str">
        <f>"2"</f>
        <v>2</v>
      </c>
      <c r="AE1424" t="s">
        <v>50</v>
      </c>
      <c r="AF1424">
        <v>0</v>
      </c>
      <c r="AG1424" t="s">
        <v>56</v>
      </c>
      <c r="AH1424" t="str">
        <f>"Trad IRN"</f>
        <v>Trad IRN</v>
      </c>
      <c r="AI1424" t="str">
        <f>"Bldg IRN"</f>
        <v>Bldg IRN</v>
      </c>
      <c r="AJ1424" t="s">
        <v>48</v>
      </c>
      <c r="AK1424" t="s">
        <v>48</v>
      </c>
      <c r="AL1424" t="s">
        <v>53</v>
      </c>
      <c r="AM1424">
        <v>1113.0999999999999</v>
      </c>
      <c r="AN1424">
        <v>1113.0999999999999</v>
      </c>
      <c r="AO1424">
        <v>15</v>
      </c>
    </row>
    <row r="1425" spans="1:41" x14ac:dyDescent="0.3">
      <c r="A1425" t="str">
        <f>"Trad IRN"</f>
        <v>Trad IRN</v>
      </c>
      <c r="B1425" t="str">
        <f>"Bldg IRN"</f>
        <v>Bldg IRN</v>
      </c>
      <c r="C1425" t="s">
        <v>41</v>
      </c>
      <c r="D1425" t="s">
        <v>3</v>
      </c>
      <c r="E1425" t="s">
        <v>80</v>
      </c>
      <c r="F1425" t="s">
        <v>81</v>
      </c>
      <c r="G1425" t="s">
        <v>82</v>
      </c>
      <c r="H1425" t="s">
        <v>83</v>
      </c>
      <c r="I1425" t="str">
        <f>"Trad IRN"</f>
        <v>Trad IRN</v>
      </c>
      <c r="J1425" t="s">
        <v>43</v>
      </c>
      <c r="K1425" t="s">
        <v>44</v>
      </c>
      <c r="L1425" t="s">
        <v>45</v>
      </c>
      <c r="M1425" t="s">
        <v>46</v>
      </c>
      <c r="N1425" t="str">
        <f t="shared" si="139"/>
        <v>08/18/2022</v>
      </c>
      <c r="O1425" t="str">
        <f t="shared" si="140"/>
        <v>12/31/2500</v>
      </c>
      <c r="P1425">
        <v>1</v>
      </c>
      <c r="Q1425">
        <v>1</v>
      </c>
      <c r="S1425">
        <v>0</v>
      </c>
      <c r="T1425">
        <v>1</v>
      </c>
      <c r="U1425">
        <v>0</v>
      </c>
      <c r="V1425" t="str">
        <f>"Trad IRN"</f>
        <v>Trad IRN</v>
      </c>
      <c r="W1425">
        <v>100</v>
      </c>
      <c r="X1425" t="s">
        <v>47</v>
      </c>
      <c r="Z1425" t="s">
        <v>47</v>
      </c>
      <c r="AB1425" t="s">
        <v>57</v>
      </c>
      <c r="AC1425" t="s">
        <v>48</v>
      </c>
      <c r="AD1425" t="s">
        <v>49</v>
      </c>
      <c r="AE1425" t="s">
        <v>50</v>
      </c>
      <c r="AF1425">
        <v>0</v>
      </c>
      <c r="AG1425" t="s">
        <v>56</v>
      </c>
      <c r="AH1425" t="str">
        <f>"Trad IRN"</f>
        <v>Trad IRN</v>
      </c>
      <c r="AI1425" t="str">
        <f>"Bldg IRN"</f>
        <v>Bldg IRN</v>
      </c>
      <c r="AJ1425" t="s">
        <v>48</v>
      </c>
      <c r="AK1425" t="s">
        <v>48</v>
      </c>
      <c r="AL1425" t="s">
        <v>53</v>
      </c>
      <c r="AM1425">
        <v>1113.0999999999999</v>
      </c>
      <c r="AN1425">
        <v>1113.0999999999999</v>
      </c>
      <c r="AO1425">
        <v>15</v>
      </c>
    </row>
    <row r="1426" spans="1:41" x14ac:dyDescent="0.3">
      <c r="A1426" t="str">
        <f>"Trad IRN"</f>
        <v>Trad IRN</v>
      </c>
      <c r="B1426" t="str">
        <f>"Bldg IRN"</f>
        <v>Bldg IRN</v>
      </c>
      <c r="C1426" t="s">
        <v>41</v>
      </c>
      <c r="D1426" t="s">
        <v>3</v>
      </c>
      <c r="E1426" t="s">
        <v>80</v>
      </c>
      <c r="F1426" t="s">
        <v>81</v>
      </c>
      <c r="G1426" t="s">
        <v>82</v>
      </c>
      <c r="H1426" t="s">
        <v>83</v>
      </c>
      <c r="I1426" t="str">
        <f>"Trad IRN"</f>
        <v>Trad IRN</v>
      </c>
      <c r="J1426" t="s">
        <v>43</v>
      </c>
      <c r="K1426" t="s">
        <v>44</v>
      </c>
      <c r="L1426" t="s">
        <v>45</v>
      </c>
      <c r="M1426" t="s">
        <v>46</v>
      </c>
      <c r="N1426" t="str">
        <f t="shared" si="139"/>
        <v>08/18/2022</v>
      </c>
      <c r="O1426" t="str">
        <f t="shared" si="140"/>
        <v>12/31/2500</v>
      </c>
      <c r="P1426">
        <v>1</v>
      </c>
      <c r="Q1426">
        <v>1</v>
      </c>
      <c r="S1426">
        <v>0</v>
      </c>
      <c r="T1426">
        <v>1</v>
      </c>
      <c r="U1426">
        <v>0</v>
      </c>
      <c r="V1426" t="str">
        <f>"Trad IRN"</f>
        <v>Trad IRN</v>
      </c>
      <c r="W1426">
        <v>100</v>
      </c>
      <c r="X1426" t="s">
        <v>47</v>
      </c>
      <c r="Z1426" t="s">
        <v>47</v>
      </c>
      <c r="AB1426" t="str">
        <f>"02"</f>
        <v>02</v>
      </c>
      <c r="AC1426" t="s">
        <v>48</v>
      </c>
      <c r="AD1426" t="s">
        <v>49</v>
      </c>
      <c r="AE1426" t="s">
        <v>50</v>
      </c>
      <c r="AF1426">
        <v>0</v>
      </c>
      <c r="AG1426" t="s">
        <v>56</v>
      </c>
      <c r="AH1426" t="str">
        <f>"Trad IRN"</f>
        <v>Trad IRN</v>
      </c>
      <c r="AI1426" t="str">
        <f>"Bldg IRN"</f>
        <v>Bldg IRN</v>
      </c>
      <c r="AJ1426" t="s">
        <v>48</v>
      </c>
      <c r="AK1426" t="s">
        <v>48</v>
      </c>
      <c r="AL1426" t="s">
        <v>53</v>
      </c>
      <c r="AM1426">
        <v>1113.0999999999999</v>
      </c>
      <c r="AN1426">
        <v>1113.0999999999999</v>
      </c>
      <c r="AO1426">
        <v>15</v>
      </c>
    </row>
    <row r="1427" spans="1:41" x14ac:dyDescent="0.3">
      <c r="A1427" t="str">
        <f>"Trad IRN"</f>
        <v>Trad IRN</v>
      </c>
      <c r="B1427" t="str">
        <f>"Bldg IRN"</f>
        <v>Bldg IRN</v>
      </c>
      <c r="C1427" t="s">
        <v>41</v>
      </c>
      <c r="D1427" t="s">
        <v>3</v>
      </c>
      <c r="E1427" t="s">
        <v>80</v>
      </c>
      <c r="F1427" t="s">
        <v>81</v>
      </c>
      <c r="G1427" t="s">
        <v>82</v>
      </c>
      <c r="H1427" t="s">
        <v>83</v>
      </c>
      <c r="I1427" t="str">
        <f>"Trad IRN"</f>
        <v>Trad IRN</v>
      </c>
      <c r="J1427" t="s">
        <v>43</v>
      </c>
      <c r="K1427" t="s">
        <v>44</v>
      </c>
      <c r="L1427" t="s">
        <v>45</v>
      </c>
      <c r="M1427" t="s">
        <v>46</v>
      </c>
      <c r="N1427" t="str">
        <f t="shared" si="139"/>
        <v>08/18/2022</v>
      </c>
      <c r="O1427" t="str">
        <f t="shared" si="140"/>
        <v>12/31/2500</v>
      </c>
      <c r="P1427">
        <v>1</v>
      </c>
      <c r="Q1427">
        <v>1</v>
      </c>
      <c r="S1427">
        <v>0</v>
      </c>
      <c r="T1427">
        <v>1</v>
      </c>
      <c r="U1427">
        <v>0</v>
      </c>
      <c r="V1427" t="str">
        <f>"Trad IRN"</f>
        <v>Trad IRN</v>
      </c>
      <c r="W1427">
        <v>100</v>
      </c>
      <c r="X1427" t="s">
        <v>47</v>
      </c>
      <c r="Z1427" t="s">
        <v>47</v>
      </c>
      <c r="AB1427" t="str">
        <f>"01"</f>
        <v>01</v>
      </c>
      <c r="AC1427" t="s">
        <v>48</v>
      </c>
      <c r="AD1427" t="s">
        <v>49</v>
      </c>
      <c r="AE1427" t="s">
        <v>50</v>
      </c>
      <c r="AF1427">
        <v>0</v>
      </c>
      <c r="AG1427" t="s">
        <v>56</v>
      </c>
      <c r="AH1427" t="str">
        <f>"Trad IRN"</f>
        <v>Trad IRN</v>
      </c>
      <c r="AI1427" t="str">
        <f>"Bldg IRN"</f>
        <v>Bldg IRN</v>
      </c>
      <c r="AJ1427" t="s">
        <v>48</v>
      </c>
      <c r="AK1427" t="s">
        <v>48</v>
      </c>
      <c r="AL1427" t="s">
        <v>53</v>
      </c>
      <c r="AM1427">
        <v>1113.0999999999999</v>
      </c>
      <c r="AN1427">
        <v>1113.0999999999999</v>
      </c>
      <c r="AO1427">
        <v>15</v>
      </c>
    </row>
    <row r="1428" spans="1:41" x14ac:dyDescent="0.3">
      <c r="A1428" t="str">
        <f>"Trad IRN"</f>
        <v>Trad IRN</v>
      </c>
      <c r="B1428" t="str">
        <f>"Bldg IRN"</f>
        <v>Bldg IRN</v>
      </c>
      <c r="C1428" t="s">
        <v>41</v>
      </c>
      <c r="D1428" t="s">
        <v>3</v>
      </c>
      <c r="E1428" t="s">
        <v>80</v>
      </c>
      <c r="F1428" t="s">
        <v>81</v>
      </c>
      <c r="G1428" t="s">
        <v>82</v>
      </c>
      <c r="H1428" t="s">
        <v>83</v>
      </c>
      <c r="I1428" t="str">
        <f>"Trad IRN"</f>
        <v>Trad IRN</v>
      </c>
      <c r="J1428" t="s">
        <v>43</v>
      </c>
      <c r="K1428" t="s">
        <v>44</v>
      </c>
      <c r="L1428" t="s">
        <v>45</v>
      </c>
      <c r="M1428" t="s">
        <v>46</v>
      </c>
      <c r="N1428" t="str">
        <f t="shared" si="139"/>
        <v>08/18/2022</v>
      </c>
      <c r="O1428" t="str">
        <f t="shared" si="140"/>
        <v>12/31/2500</v>
      </c>
      <c r="P1428">
        <v>1</v>
      </c>
      <c r="Q1428">
        <v>1</v>
      </c>
      <c r="S1428">
        <v>0</v>
      </c>
      <c r="T1428">
        <v>1</v>
      </c>
      <c r="U1428">
        <v>0</v>
      </c>
      <c r="V1428" t="str">
        <f>"Trad IRN"</f>
        <v>Trad IRN</v>
      </c>
      <c r="W1428">
        <v>100</v>
      </c>
      <c r="X1428" t="s">
        <v>47</v>
      </c>
      <c r="Z1428" t="s">
        <v>47</v>
      </c>
      <c r="AB1428" t="str">
        <f>"01"</f>
        <v>01</v>
      </c>
      <c r="AC1428" t="s">
        <v>48</v>
      </c>
      <c r="AD1428" t="s">
        <v>49</v>
      </c>
      <c r="AE1428" t="s">
        <v>50</v>
      </c>
      <c r="AF1428">
        <v>0</v>
      </c>
      <c r="AG1428" t="s">
        <v>56</v>
      </c>
      <c r="AH1428" t="str">
        <f>"Trad IRN"</f>
        <v>Trad IRN</v>
      </c>
      <c r="AI1428" t="str">
        <f>"Bldg IRN"</f>
        <v>Bldg IRN</v>
      </c>
      <c r="AJ1428" t="s">
        <v>48</v>
      </c>
      <c r="AK1428" t="s">
        <v>48</v>
      </c>
      <c r="AL1428" t="s">
        <v>53</v>
      </c>
      <c r="AM1428">
        <v>1113.0999999999999</v>
      </c>
      <c r="AN1428">
        <v>1113.0999999999999</v>
      </c>
      <c r="AO1428">
        <v>15</v>
      </c>
    </row>
    <row r="1429" spans="1:41" x14ac:dyDescent="0.3">
      <c r="A1429" t="str">
        <f>"Trad IRN"</f>
        <v>Trad IRN</v>
      </c>
      <c r="B1429" t="str">
        <f>"Bldg IRN"</f>
        <v>Bldg IRN</v>
      </c>
      <c r="C1429" t="s">
        <v>41</v>
      </c>
      <c r="D1429" t="s">
        <v>3</v>
      </c>
      <c r="E1429" t="s">
        <v>80</v>
      </c>
      <c r="F1429" t="s">
        <v>81</v>
      </c>
      <c r="G1429" t="s">
        <v>82</v>
      </c>
      <c r="H1429" t="s">
        <v>83</v>
      </c>
      <c r="I1429" t="str">
        <f>"Trad IRN"</f>
        <v>Trad IRN</v>
      </c>
      <c r="J1429" t="s">
        <v>43</v>
      </c>
      <c r="K1429" t="s">
        <v>44</v>
      </c>
      <c r="L1429" t="s">
        <v>45</v>
      </c>
      <c r="M1429" t="s">
        <v>46</v>
      </c>
      <c r="N1429" t="str">
        <f t="shared" si="139"/>
        <v>08/18/2022</v>
      </c>
      <c r="O1429" t="str">
        <f t="shared" si="140"/>
        <v>12/31/2500</v>
      </c>
      <c r="P1429">
        <v>1</v>
      </c>
      <c r="Q1429">
        <v>1</v>
      </c>
      <c r="R1429">
        <v>1</v>
      </c>
      <c r="S1429">
        <v>0</v>
      </c>
      <c r="T1429">
        <v>1</v>
      </c>
      <c r="U1429">
        <v>0</v>
      </c>
      <c r="V1429" t="str">
        <f>"Trad IRN"</f>
        <v>Trad IRN</v>
      </c>
      <c r="W1429">
        <v>100</v>
      </c>
      <c r="X1429" t="s">
        <v>47</v>
      </c>
      <c r="Z1429" t="s">
        <v>47</v>
      </c>
      <c r="AB1429" t="str">
        <f>"05"</f>
        <v>05</v>
      </c>
      <c r="AC1429" t="str">
        <f>"10"</f>
        <v>10</v>
      </c>
      <c r="AD1429" t="str">
        <f>"2"</f>
        <v>2</v>
      </c>
      <c r="AE1429" t="s">
        <v>55</v>
      </c>
      <c r="AF1429">
        <v>0</v>
      </c>
      <c r="AG1429" t="s">
        <v>56</v>
      </c>
      <c r="AH1429" t="str">
        <f>"Trad IRN"</f>
        <v>Trad IRN</v>
      </c>
      <c r="AI1429" t="str">
        <f>"Bldg IRN"</f>
        <v>Bldg IRN</v>
      </c>
      <c r="AJ1429" t="s">
        <v>48</v>
      </c>
      <c r="AK1429" t="s">
        <v>48</v>
      </c>
      <c r="AL1429" t="s">
        <v>53</v>
      </c>
      <c r="AM1429">
        <v>1113.0999999999999</v>
      </c>
      <c r="AN1429">
        <v>1113.0999999999999</v>
      </c>
      <c r="AO1429">
        <v>15</v>
      </c>
    </row>
    <row r="1430" spans="1:41" x14ac:dyDescent="0.3">
      <c r="A1430" t="str">
        <f>"Trad IRN"</f>
        <v>Trad IRN</v>
      </c>
      <c r="B1430" t="str">
        <f>"Bldg IRN"</f>
        <v>Bldg IRN</v>
      </c>
      <c r="C1430" t="s">
        <v>41</v>
      </c>
      <c r="D1430" t="s">
        <v>3</v>
      </c>
      <c r="E1430" t="s">
        <v>80</v>
      </c>
      <c r="F1430" t="s">
        <v>81</v>
      </c>
      <c r="G1430" t="s">
        <v>82</v>
      </c>
      <c r="H1430" t="s">
        <v>83</v>
      </c>
      <c r="I1430" t="str">
        <f>"Trad IRN"</f>
        <v>Trad IRN</v>
      </c>
      <c r="J1430" t="s">
        <v>43</v>
      </c>
      <c r="K1430" t="s">
        <v>44</v>
      </c>
      <c r="L1430" t="s">
        <v>45</v>
      </c>
      <c r="M1430" t="s">
        <v>46</v>
      </c>
      <c r="N1430" t="str">
        <f t="shared" si="139"/>
        <v>08/18/2022</v>
      </c>
      <c r="O1430" t="str">
        <f t="shared" si="140"/>
        <v>12/31/2500</v>
      </c>
      <c r="P1430">
        <v>1</v>
      </c>
      <c r="Q1430">
        <v>1</v>
      </c>
      <c r="R1430">
        <v>1</v>
      </c>
      <c r="S1430">
        <v>0</v>
      </c>
      <c r="T1430">
        <v>1</v>
      </c>
      <c r="U1430">
        <v>0</v>
      </c>
      <c r="V1430" t="str">
        <f>"Trad IRN"</f>
        <v>Trad IRN</v>
      </c>
      <c r="W1430">
        <v>100</v>
      </c>
      <c r="X1430" t="s">
        <v>47</v>
      </c>
      <c r="Z1430" t="s">
        <v>47</v>
      </c>
      <c r="AB1430" t="str">
        <f>"02"</f>
        <v>02</v>
      </c>
      <c r="AC1430" t="str">
        <f>"10"</f>
        <v>10</v>
      </c>
      <c r="AD1430" t="str">
        <f>"2"</f>
        <v>2</v>
      </c>
      <c r="AE1430" t="s">
        <v>55</v>
      </c>
      <c r="AF1430">
        <v>0</v>
      </c>
      <c r="AG1430" t="s">
        <v>56</v>
      </c>
      <c r="AH1430" t="str">
        <f>"Trad IRN"</f>
        <v>Trad IRN</v>
      </c>
      <c r="AI1430" t="str">
        <f>"Bldg IRN"</f>
        <v>Bldg IRN</v>
      </c>
      <c r="AJ1430" t="s">
        <v>48</v>
      </c>
      <c r="AK1430" t="s">
        <v>48</v>
      </c>
      <c r="AL1430" t="s">
        <v>53</v>
      </c>
      <c r="AM1430">
        <v>1113.0999999999999</v>
      </c>
      <c r="AN1430">
        <v>1113.0999999999999</v>
      </c>
      <c r="AO1430">
        <v>15</v>
      </c>
    </row>
    <row r="1431" spans="1:41" x14ac:dyDescent="0.3">
      <c r="A1431" t="str">
        <f>"Trad IRN"</f>
        <v>Trad IRN</v>
      </c>
      <c r="B1431" t="str">
        <f>"Bldg IRN"</f>
        <v>Bldg IRN</v>
      </c>
      <c r="C1431" t="s">
        <v>41</v>
      </c>
      <c r="D1431" t="s">
        <v>3</v>
      </c>
      <c r="E1431" t="s">
        <v>80</v>
      </c>
      <c r="F1431" t="s">
        <v>81</v>
      </c>
      <c r="G1431" t="s">
        <v>82</v>
      </c>
      <c r="H1431" t="s">
        <v>83</v>
      </c>
      <c r="I1431" t="str">
        <f>"Trad IRN"</f>
        <v>Trad IRN</v>
      </c>
      <c r="J1431" t="s">
        <v>43</v>
      </c>
      <c r="K1431" t="s">
        <v>44</v>
      </c>
      <c r="L1431" t="s">
        <v>45</v>
      </c>
      <c r="M1431" t="s">
        <v>46</v>
      </c>
      <c r="N1431" t="str">
        <f t="shared" si="139"/>
        <v>08/18/2022</v>
      </c>
      <c r="O1431" t="str">
        <f t="shared" si="140"/>
        <v>12/31/2500</v>
      </c>
      <c r="P1431">
        <v>1</v>
      </c>
      <c r="Q1431">
        <v>1</v>
      </c>
      <c r="S1431">
        <v>0</v>
      </c>
      <c r="T1431">
        <v>1</v>
      </c>
      <c r="U1431">
        <v>0</v>
      </c>
      <c r="V1431" t="str">
        <f>"Trad IRN"</f>
        <v>Trad IRN</v>
      </c>
      <c r="W1431">
        <v>100</v>
      </c>
      <c r="X1431" t="s">
        <v>47</v>
      </c>
      <c r="Z1431" t="s">
        <v>47</v>
      </c>
      <c r="AB1431" t="str">
        <f>"02"</f>
        <v>02</v>
      </c>
      <c r="AC1431" t="s">
        <v>48</v>
      </c>
      <c r="AD1431" t="s">
        <v>49</v>
      </c>
      <c r="AE1431" t="s">
        <v>50</v>
      </c>
      <c r="AF1431">
        <v>0</v>
      </c>
      <c r="AG1431" t="s">
        <v>56</v>
      </c>
      <c r="AH1431" t="str">
        <f>"Trad IRN"</f>
        <v>Trad IRN</v>
      </c>
      <c r="AI1431" t="str">
        <f>"Bldg IRN"</f>
        <v>Bldg IRN</v>
      </c>
      <c r="AJ1431" t="s">
        <v>48</v>
      </c>
      <c r="AK1431" t="s">
        <v>48</v>
      </c>
      <c r="AL1431" t="s">
        <v>53</v>
      </c>
      <c r="AM1431">
        <v>1113.0999999999999</v>
      </c>
      <c r="AN1431">
        <v>1113.0999999999999</v>
      </c>
      <c r="AO1431">
        <v>15</v>
      </c>
    </row>
    <row r="1432" spans="1:41" x14ac:dyDescent="0.3">
      <c r="A1432" t="str">
        <f>"Trad IRN"</f>
        <v>Trad IRN</v>
      </c>
      <c r="B1432" t="str">
        <f>"Bldg IRN"</f>
        <v>Bldg IRN</v>
      </c>
      <c r="C1432" t="s">
        <v>41</v>
      </c>
      <c r="D1432" t="s">
        <v>3</v>
      </c>
      <c r="E1432" t="s">
        <v>80</v>
      </c>
      <c r="F1432" t="s">
        <v>81</v>
      </c>
      <c r="G1432" t="s">
        <v>82</v>
      </c>
      <c r="H1432" t="s">
        <v>83</v>
      </c>
      <c r="I1432" t="str">
        <f>"Trad IRN"</f>
        <v>Trad IRN</v>
      </c>
      <c r="J1432" t="s">
        <v>43</v>
      </c>
      <c r="K1432" t="s">
        <v>44</v>
      </c>
      <c r="L1432" t="s">
        <v>45</v>
      </c>
      <c r="M1432" t="s">
        <v>46</v>
      </c>
      <c r="N1432" t="str">
        <f t="shared" si="139"/>
        <v>08/18/2022</v>
      </c>
      <c r="O1432" t="str">
        <f t="shared" si="140"/>
        <v>12/31/2500</v>
      </c>
      <c r="P1432">
        <v>1</v>
      </c>
      <c r="Q1432">
        <v>1</v>
      </c>
      <c r="S1432">
        <v>0</v>
      </c>
      <c r="T1432">
        <v>1</v>
      </c>
      <c r="U1432">
        <v>0</v>
      </c>
      <c r="V1432" t="str">
        <f>"Trad IRN"</f>
        <v>Trad IRN</v>
      </c>
      <c r="W1432">
        <v>100</v>
      </c>
      <c r="X1432" t="s">
        <v>47</v>
      </c>
      <c r="Z1432" t="s">
        <v>47</v>
      </c>
      <c r="AB1432" t="str">
        <f>"05"</f>
        <v>05</v>
      </c>
      <c r="AC1432" t="s">
        <v>48</v>
      </c>
      <c r="AD1432" t="s">
        <v>49</v>
      </c>
      <c r="AE1432" t="s">
        <v>55</v>
      </c>
      <c r="AF1432">
        <v>0</v>
      </c>
      <c r="AG1432" t="s">
        <v>56</v>
      </c>
      <c r="AH1432" t="str">
        <f>"Trad IRN"</f>
        <v>Trad IRN</v>
      </c>
      <c r="AI1432" t="str">
        <f>"Bldg IRN"</f>
        <v>Bldg IRN</v>
      </c>
      <c r="AJ1432" t="s">
        <v>48</v>
      </c>
      <c r="AK1432" t="s">
        <v>48</v>
      </c>
      <c r="AL1432" t="s">
        <v>53</v>
      </c>
      <c r="AM1432">
        <v>1113.0999999999999</v>
      </c>
      <c r="AN1432">
        <v>1113.0999999999999</v>
      </c>
      <c r="AO1432">
        <v>15</v>
      </c>
    </row>
    <row r="1433" spans="1:41" x14ac:dyDescent="0.3">
      <c r="A1433" t="str">
        <f>"Trad IRN"</f>
        <v>Trad IRN</v>
      </c>
      <c r="B1433" t="str">
        <f>"Bldg IRN"</f>
        <v>Bldg IRN</v>
      </c>
      <c r="C1433" t="s">
        <v>41</v>
      </c>
      <c r="D1433" t="s">
        <v>3</v>
      </c>
      <c r="E1433" t="s">
        <v>80</v>
      </c>
      <c r="F1433" t="s">
        <v>81</v>
      </c>
      <c r="G1433" t="s">
        <v>82</v>
      </c>
      <c r="H1433" t="s">
        <v>83</v>
      </c>
      <c r="I1433" t="str">
        <f>"Trad IRN"</f>
        <v>Trad IRN</v>
      </c>
      <c r="J1433" t="s">
        <v>43</v>
      </c>
      <c r="K1433" t="s">
        <v>44</v>
      </c>
      <c r="L1433" t="s">
        <v>45</v>
      </c>
      <c r="M1433" t="s">
        <v>46</v>
      </c>
      <c r="N1433" t="str">
        <f t="shared" si="139"/>
        <v>08/18/2022</v>
      </c>
      <c r="O1433" t="str">
        <f>"10/13/2022"</f>
        <v>10/13/2022</v>
      </c>
      <c r="P1433">
        <v>0.21340400000000001</v>
      </c>
      <c r="Q1433">
        <v>0.21340400000000001</v>
      </c>
      <c r="S1433">
        <v>0</v>
      </c>
      <c r="T1433">
        <v>0.21340400000000001</v>
      </c>
      <c r="U1433">
        <v>0</v>
      </c>
      <c r="V1433" t="str">
        <f>"Trad IRN"</f>
        <v>Trad IRN</v>
      </c>
      <c r="W1433">
        <v>100</v>
      </c>
      <c r="X1433" t="s">
        <v>47</v>
      </c>
      <c r="Z1433" t="s">
        <v>47</v>
      </c>
      <c r="AB1433" t="str">
        <f>"01"</f>
        <v>01</v>
      </c>
      <c r="AC1433" t="s">
        <v>48</v>
      </c>
      <c r="AD1433" t="s">
        <v>49</v>
      </c>
      <c r="AE1433" t="s">
        <v>50</v>
      </c>
      <c r="AF1433">
        <v>0</v>
      </c>
      <c r="AG1433" t="s">
        <v>56</v>
      </c>
      <c r="AH1433" t="str">
        <f>"Trad IRN"</f>
        <v>Trad IRN</v>
      </c>
      <c r="AI1433" t="str">
        <f>"Bldg IRN"</f>
        <v>Bldg IRN</v>
      </c>
      <c r="AJ1433" t="s">
        <v>48</v>
      </c>
      <c r="AK1433" t="s">
        <v>48</v>
      </c>
      <c r="AL1433" t="s">
        <v>53</v>
      </c>
      <c r="AM1433">
        <v>237.54</v>
      </c>
      <c r="AN1433">
        <v>1113.0999999999999</v>
      </c>
      <c r="AO1433">
        <v>15</v>
      </c>
    </row>
    <row r="1434" spans="1:41" x14ac:dyDescent="0.3">
      <c r="A1434" t="str">
        <f>"Trad IRN"</f>
        <v>Trad IRN</v>
      </c>
      <c r="B1434" t="str">
        <f>"Bldg IRN"</f>
        <v>Bldg IRN</v>
      </c>
      <c r="C1434" t="s">
        <v>41</v>
      </c>
      <c r="D1434" t="s">
        <v>3</v>
      </c>
      <c r="E1434" t="s">
        <v>80</v>
      </c>
      <c r="F1434" t="s">
        <v>81</v>
      </c>
      <c r="G1434" t="s">
        <v>82</v>
      </c>
      <c r="H1434" t="s">
        <v>83</v>
      </c>
      <c r="I1434" t="str">
        <f>"Trad IRN"</f>
        <v>Trad IRN</v>
      </c>
      <c r="J1434" t="s">
        <v>43</v>
      </c>
      <c r="K1434" t="s">
        <v>44</v>
      </c>
      <c r="L1434" t="s">
        <v>45</v>
      </c>
      <c r="M1434" t="s">
        <v>46</v>
      </c>
      <c r="N1434" t="str">
        <f>"08/25/2022"</f>
        <v>08/25/2022</v>
      </c>
      <c r="O1434" t="str">
        <f>"10/13/2022"</f>
        <v>10/13/2022</v>
      </c>
      <c r="P1434">
        <v>0.18456600000000001</v>
      </c>
      <c r="Q1434">
        <v>0.18456600000000001</v>
      </c>
      <c r="S1434">
        <v>0</v>
      </c>
      <c r="T1434">
        <v>0.18456600000000001</v>
      </c>
      <c r="U1434">
        <v>0</v>
      </c>
      <c r="V1434" t="str">
        <f>"Trad IRN"</f>
        <v>Trad IRN</v>
      </c>
      <c r="W1434">
        <v>100</v>
      </c>
      <c r="X1434" t="s">
        <v>47</v>
      </c>
      <c r="Z1434" t="s">
        <v>47</v>
      </c>
      <c r="AB1434" t="s">
        <v>57</v>
      </c>
      <c r="AC1434" t="s">
        <v>48</v>
      </c>
      <c r="AD1434" t="s">
        <v>49</v>
      </c>
      <c r="AE1434" t="s">
        <v>50</v>
      </c>
      <c r="AF1434">
        <v>0</v>
      </c>
      <c r="AG1434" t="s">
        <v>56</v>
      </c>
      <c r="AH1434" t="str">
        <f>"Trad IRN"</f>
        <v>Trad IRN</v>
      </c>
      <c r="AI1434" t="str">
        <f>"Bldg IRN"</f>
        <v>Bldg IRN</v>
      </c>
      <c r="AJ1434" t="s">
        <v>48</v>
      </c>
      <c r="AK1434" t="s">
        <v>48</v>
      </c>
      <c r="AL1434" t="s">
        <v>53</v>
      </c>
      <c r="AM1434">
        <v>205.44</v>
      </c>
      <c r="AN1434">
        <v>1113.0999999999999</v>
      </c>
      <c r="AO1434">
        <v>15</v>
      </c>
    </row>
    <row r="1435" spans="1:41" x14ac:dyDescent="0.3">
      <c r="A1435" t="str">
        <f>"Trad IRN"</f>
        <v>Trad IRN</v>
      </c>
      <c r="B1435" t="str">
        <f>"Bldg IRN"</f>
        <v>Bldg IRN</v>
      </c>
      <c r="C1435" t="s">
        <v>41</v>
      </c>
      <c r="D1435" t="s">
        <v>3</v>
      </c>
      <c r="E1435" t="s">
        <v>80</v>
      </c>
      <c r="F1435" t="s">
        <v>81</v>
      </c>
      <c r="G1435" t="s">
        <v>82</v>
      </c>
      <c r="H1435" t="s">
        <v>83</v>
      </c>
      <c r="I1435" t="str">
        <f>"Trad IRN"</f>
        <v>Trad IRN</v>
      </c>
      <c r="J1435" t="s">
        <v>43</v>
      </c>
      <c r="K1435" t="s">
        <v>44</v>
      </c>
      <c r="L1435" t="s">
        <v>45</v>
      </c>
      <c r="M1435" t="s">
        <v>46</v>
      </c>
      <c r="N1435" t="str">
        <f>"08/18/2022"</f>
        <v>08/18/2022</v>
      </c>
      <c r="O1435" t="str">
        <f>"12/31/2500"</f>
        <v>12/31/2500</v>
      </c>
      <c r="P1435">
        <v>1</v>
      </c>
      <c r="Q1435">
        <v>1</v>
      </c>
      <c r="S1435">
        <v>0</v>
      </c>
      <c r="T1435">
        <v>1</v>
      </c>
      <c r="U1435">
        <v>0</v>
      </c>
      <c r="V1435" t="str">
        <f>"Trad IRN"</f>
        <v>Trad IRN</v>
      </c>
      <c r="W1435">
        <v>100</v>
      </c>
      <c r="X1435" t="s">
        <v>47</v>
      </c>
      <c r="Z1435" t="s">
        <v>47</v>
      </c>
      <c r="AB1435" t="str">
        <f>"04"</f>
        <v>04</v>
      </c>
      <c r="AC1435" t="s">
        <v>48</v>
      </c>
      <c r="AD1435" t="s">
        <v>49</v>
      </c>
      <c r="AE1435" t="s">
        <v>55</v>
      </c>
      <c r="AF1435">
        <v>0</v>
      </c>
      <c r="AG1435" t="s">
        <v>56</v>
      </c>
      <c r="AH1435" t="str">
        <f>"Trad IRN"</f>
        <v>Trad IRN</v>
      </c>
      <c r="AI1435" t="str">
        <f>"Bldg IRN"</f>
        <v>Bldg IRN</v>
      </c>
      <c r="AJ1435" t="s">
        <v>48</v>
      </c>
      <c r="AK1435" t="s">
        <v>48</v>
      </c>
      <c r="AL1435" t="s">
        <v>53</v>
      </c>
      <c r="AM1435">
        <v>1113.0999999999999</v>
      </c>
      <c r="AN1435">
        <v>1113.0999999999999</v>
      </c>
      <c r="AO1435">
        <v>15</v>
      </c>
    </row>
    <row r="1436" spans="1:41" x14ac:dyDescent="0.3">
      <c r="A1436" t="str">
        <f>"Trad IRN"</f>
        <v>Trad IRN</v>
      </c>
      <c r="B1436" t="str">
        <f>"Bldg IRN"</f>
        <v>Bldg IRN</v>
      </c>
      <c r="C1436" t="s">
        <v>41</v>
      </c>
      <c r="D1436" t="s">
        <v>3</v>
      </c>
      <c r="E1436" t="s">
        <v>80</v>
      </c>
      <c r="F1436" t="s">
        <v>81</v>
      </c>
      <c r="G1436" t="s">
        <v>82</v>
      </c>
      <c r="H1436" t="s">
        <v>83</v>
      </c>
      <c r="I1436" t="str">
        <f>"Trad IRN"</f>
        <v>Trad IRN</v>
      </c>
      <c r="J1436" t="s">
        <v>43</v>
      </c>
      <c r="K1436" t="s">
        <v>44</v>
      </c>
      <c r="L1436" t="s">
        <v>45</v>
      </c>
      <c r="M1436" t="s">
        <v>59</v>
      </c>
      <c r="N1436" t="str">
        <f>"12/09/2022"</f>
        <v>12/09/2022</v>
      </c>
      <c r="O1436" t="str">
        <f>"12/31/2500"</f>
        <v>12/31/2500</v>
      </c>
      <c r="P1436">
        <v>0.58253500000000003</v>
      </c>
      <c r="Q1436">
        <v>0.58253500000000003</v>
      </c>
      <c r="S1436">
        <v>0</v>
      </c>
      <c r="T1436">
        <v>0.58253500000000003</v>
      </c>
      <c r="U1436">
        <v>0</v>
      </c>
      <c r="V1436" t="s">
        <v>84</v>
      </c>
      <c r="W1436">
        <v>100</v>
      </c>
      <c r="X1436" t="s">
        <v>47</v>
      </c>
      <c r="Z1436" t="s">
        <v>47</v>
      </c>
      <c r="AB1436" t="str">
        <f>"03"</f>
        <v>03</v>
      </c>
      <c r="AC1436" t="s">
        <v>48</v>
      </c>
      <c r="AD1436" t="s">
        <v>49</v>
      </c>
      <c r="AE1436" t="s">
        <v>50</v>
      </c>
      <c r="AF1436">
        <v>0</v>
      </c>
      <c r="AG1436" t="s">
        <v>56</v>
      </c>
      <c r="AH1436" t="str">
        <f>"Trad IRN"</f>
        <v>Trad IRN</v>
      </c>
      <c r="AI1436" t="str">
        <f>"Bldg IRN"</f>
        <v>Bldg IRN</v>
      </c>
      <c r="AJ1436" t="s">
        <v>48</v>
      </c>
      <c r="AK1436" t="s">
        <v>48</v>
      </c>
      <c r="AL1436" t="s">
        <v>53</v>
      </c>
      <c r="AM1436">
        <v>648.41999999999996</v>
      </c>
      <c r="AN1436">
        <v>1113.0999999999999</v>
      </c>
      <c r="AO1436">
        <v>15</v>
      </c>
    </row>
    <row r="1437" spans="1:41" x14ac:dyDescent="0.3">
      <c r="A1437" t="str">
        <f>"Trad IRN"</f>
        <v>Trad IRN</v>
      </c>
      <c r="B1437" t="str">
        <f>"Bldg IRN"</f>
        <v>Bldg IRN</v>
      </c>
      <c r="C1437" t="s">
        <v>41</v>
      </c>
      <c r="D1437" t="s">
        <v>3</v>
      </c>
      <c r="E1437" t="s">
        <v>80</v>
      </c>
      <c r="F1437" t="s">
        <v>81</v>
      </c>
      <c r="G1437" t="s">
        <v>82</v>
      </c>
      <c r="H1437" t="s">
        <v>83</v>
      </c>
      <c r="I1437" t="str">
        <f>"Trad IRN"</f>
        <v>Trad IRN</v>
      </c>
      <c r="J1437" t="s">
        <v>43</v>
      </c>
      <c r="K1437" t="s">
        <v>44</v>
      </c>
      <c r="L1437" t="s">
        <v>45</v>
      </c>
      <c r="M1437" t="s">
        <v>59</v>
      </c>
      <c r="N1437" t="str">
        <f>"08/18/2022"</f>
        <v>08/18/2022</v>
      </c>
      <c r="O1437" t="str">
        <f>"12/08/2022"</f>
        <v>12/08/2022</v>
      </c>
      <c r="P1437">
        <v>0.41746499999999997</v>
      </c>
      <c r="Q1437">
        <v>0.41746499999999997</v>
      </c>
      <c r="S1437">
        <v>0</v>
      </c>
      <c r="T1437">
        <v>0.41746499999999997</v>
      </c>
      <c r="U1437">
        <v>0</v>
      </c>
      <c r="V1437" t="s">
        <v>84</v>
      </c>
      <c r="W1437">
        <v>100</v>
      </c>
      <c r="X1437" t="s">
        <v>47</v>
      </c>
      <c r="Z1437" t="s">
        <v>47</v>
      </c>
      <c r="AB1437" t="str">
        <f>"03"</f>
        <v>03</v>
      </c>
      <c r="AC1437" t="s">
        <v>48</v>
      </c>
      <c r="AD1437" t="s">
        <v>49</v>
      </c>
      <c r="AE1437" t="s">
        <v>50</v>
      </c>
      <c r="AF1437">
        <v>0</v>
      </c>
      <c r="AG1437" t="s">
        <v>56</v>
      </c>
      <c r="AH1437" t="str">
        <f>"Trad IRN"</f>
        <v>Trad IRN</v>
      </c>
      <c r="AI1437" t="str">
        <f>"Bldg IRN"</f>
        <v>Bldg IRN</v>
      </c>
      <c r="AJ1437" t="s">
        <v>48</v>
      </c>
      <c r="AK1437" t="s">
        <v>48</v>
      </c>
      <c r="AL1437" t="s">
        <v>53</v>
      </c>
      <c r="AM1437">
        <v>464.68</v>
      </c>
      <c r="AN1437">
        <v>1113.0999999999999</v>
      </c>
      <c r="AO1437">
        <v>15</v>
      </c>
    </row>
    <row r="1438" spans="1:41" x14ac:dyDescent="0.3">
      <c r="A1438" t="str">
        <f>"Trad IRN"</f>
        <v>Trad IRN</v>
      </c>
      <c r="B1438" t="str">
        <f>"Bldg IRN"</f>
        <v>Bldg IRN</v>
      </c>
      <c r="C1438" t="s">
        <v>41</v>
      </c>
      <c r="D1438" t="s">
        <v>3</v>
      </c>
      <c r="E1438" t="s">
        <v>80</v>
      </c>
      <c r="F1438" t="s">
        <v>81</v>
      </c>
      <c r="G1438" t="s">
        <v>82</v>
      </c>
      <c r="H1438" t="s">
        <v>83</v>
      </c>
      <c r="I1438" t="str">
        <f>"Trad IRN"</f>
        <v>Trad IRN</v>
      </c>
      <c r="J1438" t="s">
        <v>43</v>
      </c>
      <c r="K1438" t="s">
        <v>44</v>
      </c>
      <c r="L1438" t="s">
        <v>45</v>
      </c>
      <c r="M1438" t="s">
        <v>46</v>
      </c>
      <c r="N1438" t="str">
        <f>"08/18/2022"</f>
        <v>08/18/2022</v>
      </c>
      <c r="O1438" t="str">
        <f>"12/31/2500"</f>
        <v>12/31/2500</v>
      </c>
      <c r="P1438">
        <v>1</v>
      </c>
      <c r="Q1438">
        <v>1</v>
      </c>
      <c r="S1438">
        <v>0</v>
      </c>
      <c r="T1438">
        <v>1</v>
      </c>
      <c r="U1438">
        <v>0</v>
      </c>
      <c r="V1438" t="str">
        <f>"Trad IRN"</f>
        <v>Trad IRN</v>
      </c>
      <c r="W1438">
        <v>100</v>
      </c>
      <c r="X1438" t="s">
        <v>47</v>
      </c>
      <c r="Z1438" t="s">
        <v>47</v>
      </c>
      <c r="AB1438" t="s">
        <v>57</v>
      </c>
      <c r="AC1438" t="s">
        <v>48</v>
      </c>
      <c r="AD1438" t="s">
        <v>49</v>
      </c>
      <c r="AE1438" t="s">
        <v>50</v>
      </c>
      <c r="AF1438">
        <v>0</v>
      </c>
      <c r="AG1438" t="s">
        <v>56</v>
      </c>
      <c r="AH1438" t="str">
        <f>"Trad IRN"</f>
        <v>Trad IRN</v>
      </c>
      <c r="AI1438" t="str">
        <f>"Bldg IRN"</f>
        <v>Bldg IRN</v>
      </c>
      <c r="AJ1438" t="s">
        <v>48</v>
      </c>
      <c r="AK1438" t="s">
        <v>48</v>
      </c>
      <c r="AL1438" t="s">
        <v>53</v>
      </c>
      <c r="AM1438">
        <v>1113.0999999999999</v>
      </c>
      <c r="AN1438">
        <v>1113.0999999999999</v>
      </c>
      <c r="AO1438">
        <v>15</v>
      </c>
    </row>
    <row r="1439" spans="1:41" x14ac:dyDescent="0.3">
      <c r="A1439" t="str">
        <f>"Trad IRN"</f>
        <v>Trad IRN</v>
      </c>
      <c r="B1439" t="str">
        <f>"Bldg IRN"</f>
        <v>Bldg IRN</v>
      </c>
      <c r="C1439" t="s">
        <v>41</v>
      </c>
      <c r="D1439" t="s">
        <v>3</v>
      </c>
      <c r="E1439" t="s">
        <v>80</v>
      </c>
      <c r="F1439" t="s">
        <v>81</v>
      </c>
      <c r="G1439" t="s">
        <v>82</v>
      </c>
      <c r="H1439" t="s">
        <v>83</v>
      </c>
      <c r="I1439" t="str">
        <f>"Trad IRN"</f>
        <v>Trad IRN</v>
      </c>
      <c r="J1439" t="s">
        <v>43</v>
      </c>
      <c r="K1439" t="s">
        <v>44</v>
      </c>
      <c r="L1439" t="s">
        <v>45</v>
      </c>
      <c r="M1439" t="s">
        <v>46</v>
      </c>
      <c r="N1439" t="str">
        <f>"08/18/2022"</f>
        <v>08/18/2022</v>
      </c>
      <c r="O1439" t="str">
        <f>"08/22/2022"</f>
        <v>08/22/2022</v>
      </c>
      <c r="P1439">
        <v>1.7302999999999999E-2</v>
      </c>
      <c r="Q1439">
        <v>1.7302999999999999E-2</v>
      </c>
      <c r="R1439">
        <v>1.7302999999999999E-2</v>
      </c>
      <c r="S1439">
        <v>0</v>
      </c>
      <c r="T1439">
        <v>1.7302999999999999E-2</v>
      </c>
      <c r="U1439">
        <v>0</v>
      </c>
      <c r="V1439" t="str">
        <f>"Trad IRN"</f>
        <v>Trad IRN</v>
      </c>
      <c r="W1439">
        <v>100</v>
      </c>
      <c r="X1439" t="s">
        <v>47</v>
      </c>
      <c r="Z1439" t="s">
        <v>47</v>
      </c>
      <c r="AB1439" t="s">
        <v>57</v>
      </c>
      <c r="AC1439" t="str">
        <f>"01"</f>
        <v>01</v>
      </c>
      <c r="AD1439" t="str">
        <f>"5"</f>
        <v>5</v>
      </c>
      <c r="AE1439" t="s">
        <v>50</v>
      </c>
      <c r="AF1439">
        <v>0</v>
      </c>
      <c r="AG1439" t="s">
        <v>56</v>
      </c>
      <c r="AH1439" t="str">
        <f>"Trad IRN"</f>
        <v>Trad IRN</v>
      </c>
      <c r="AI1439" t="str">
        <f>"Bldg IRN"</f>
        <v>Bldg IRN</v>
      </c>
      <c r="AJ1439" t="s">
        <v>48</v>
      </c>
      <c r="AK1439" t="s">
        <v>48</v>
      </c>
      <c r="AL1439" t="s">
        <v>53</v>
      </c>
      <c r="AM1439">
        <v>19.260000000000002</v>
      </c>
      <c r="AN1439">
        <v>1113.0999999999999</v>
      </c>
      <c r="AO1439">
        <v>15</v>
      </c>
    </row>
    <row r="1440" spans="1:41" x14ac:dyDescent="0.3">
      <c r="A1440" t="str">
        <f>"Trad IRN"</f>
        <v>Trad IRN</v>
      </c>
      <c r="B1440" t="str">
        <f>"Bldg IRN"</f>
        <v>Bldg IRN</v>
      </c>
      <c r="C1440" t="s">
        <v>41</v>
      </c>
      <c r="D1440" t="s">
        <v>3</v>
      </c>
      <c r="E1440" t="s">
        <v>80</v>
      </c>
      <c r="F1440" t="s">
        <v>81</v>
      </c>
      <c r="G1440" t="s">
        <v>82</v>
      </c>
      <c r="H1440" t="s">
        <v>83</v>
      </c>
      <c r="I1440" t="str">
        <f>"Trad IRN"</f>
        <v>Trad IRN</v>
      </c>
      <c r="J1440" t="s">
        <v>43</v>
      </c>
      <c r="K1440" t="s">
        <v>44</v>
      </c>
      <c r="L1440" t="s">
        <v>45</v>
      </c>
      <c r="M1440" t="s">
        <v>46</v>
      </c>
      <c r="N1440" t="str">
        <f>"08/18/2022"</f>
        <v>08/18/2022</v>
      </c>
      <c r="O1440" t="str">
        <f>"12/31/2500"</f>
        <v>12/31/2500</v>
      </c>
      <c r="P1440">
        <v>1</v>
      </c>
      <c r="Q1440">
        <v>1</v>
      </c>
      <c r="S1440">
        <v>0</v>
      </c>
      <c r="T1440">
        <v>1</v>
      </c>
      <c r="U1440">
        <v>0</v>
      </c>
      <c r="V1440" t="str">
        <f>"Trad IRN"</f>
        <v>Trad IRN</v>
      </c>
      <c r="W1440">
        <v>100</v>
      </c>
      <c r="X1440" t="s">
        <v>47</v>
      </c>
      <c r="Z1440" t="s">
        <v>47</v>
      </c>
      <c r="AB1440" t="s">
        <v>57</v>
      </c>
      <c r="AC1440" t="s">
        <v>48</v>
      </c>
      <c r="AD1440" t="s">
        <v>49</v>
      </c>
      <c r="AE1440" t="s">
        <v>50</v>
      </c>
      <c r="AF1440">
        <v>0</v>
      </c>
      <c r="AG1440" t="s">
        <v>56</v>
      </c>
      <c r="AH1440" t="str">
        <f>"Trad IRN"</f>
        <v>Trad IRN</v>
      </c>
      <c r="AI1440" t="str">
        <f>"Bldg IRN"</f>
        <v>Bldg IRN</v>
      </c>
      <c r="AJ1440" t="s">
        <v>48</v>
      </c>
      <c r="AK1440" t="s">
        <v>48</v>
      </c>
      <c r="AL1440" t="s">
        <v>53</v>
      </c>
      <c r="AM1440">
        <v>1113.0999999999999</v>
      </c>
      <c r="AN1440">
        <v>1113.0999999999999</v>
      </c>
      <c r="AO1440">
        <v>15</v>
      </c>
    </row>
    <row r="1441" spans="1:41" x14ac:dyDescent="0.3">
      <c r="A1441" t="str">
        <f>"Trad IRN"</f>
        <v>Trad IRN</v>
      </c>
      <c r="B1441" t="str">
        <f>"Bldg IRN"</f>
        <v>Bldg IRN</v>
      </c>
      <c r="C1441" t="s">
        <v>41</v>
      </c>
      <c r="D1441" t="s">
        <v>3</v>
      </c>
      <c r="E1441" t="s">
        <v>80</v>
      </c>
      <c r="F1441" t="s">
        <v>81</v>
      </c>
      <c r="G1441" t="s">
        <v>82</v>
      </c>
      <c r="H1441" t="s">
        <v>83</v>
      </c>
      <c r="I1441" t="str">
        <f>"Trad IRN"</f>
        <v>Trad IRN</v>
      </c>
      <c r="J1441" t="s">
        <v>43</v>
      </c>
      <c r="K1441" t="s">
        <v>44</v>
      </c>
      <c r="L1441" t="s">
        <v>45</v>
      </c>
      <c r="M1441" t="s">
        <v>46</v>
      </c>
      <c r="N1441" t="str">
        <f>"08/18/2022"</f>
        <v>08/18/2022</v>
      </c>
      <c r="O1441" t="str">
        <f>"12/31/2500"</f>
        <v>12/31/2500</v>
      </c>
      <c r="P1441">
        <v>1</v>
      </c>
      <c r="Q1441">
        <v>1</v>
      </c>
      <c r="S1441">
        <v>0</v>
      </c>
      <c r="T1441">
        <v>1</v>
      </c>
      <c r="U1441">
        <v>0</v>
      </c>
      <c r="V1441" t="str">
        <f>"Trad IRN"</f>
        <v>Trad IRN</v>
      </c>
      <c r="W1441">
        <v>100</v>
      </c>
      <c r="X1441" t="s">
        <v>47</v>
      </c>
      <c r="Z1441" t="s">
        <v>47</v>
      </c>
      <c r="AB1441" t="str">
        <f>"02"</f>
        <v>02</v>
      </c>
      <c r="AC1441" t="s">
        <v>48</v>
      </c>
      <c r="AD1441" t="s">
        <v>49</v>
      </c>
      <c r="AE1441" t="s">
        <v>50</v>
      </c>
      <c r="AF1441">
        <v>0</v>
      </c>
      <c r="AG1441" t="s">
        <v>56</v>
      </c>
      <c r="AH1441" t="str">
        <f>"Trad IRN"</f>
        <v>Trad IRN</v>
      </c>
      <c r="AI1441" t="str">
        <f>"Bldg IRN"</f>
        <v>Bldg IRN</v>
      </c>
      <c r="AJ1441" t="s">
        <v>48</v>
      </c>
      <c r="AK1441" t="s">
        <v>48</v>
      </c>
      <c r="AL1441" t="s">
        <v>53</v>
      </c>
      <c r="AM1441">
        <v>1113.0999999999999</v>
      </c>
      <c r="AN1441">
        <v>1113.0999999999999</v>
      </c>
      <c r="AO1441">
        <v>15</v>
      </c>
    </row>
    <row r="1442" spans="1:41" x14ac:dyDescent="0.3">
      <c r="A1442" t="str">
        <f>"Trad IRN"</f>
        <v>Trad IRN</v>
      </c>
      <c r="B1442" t="str">
        <f>"Bldg IRN"</f>
        <v>Bldg IRN</v>
      </c>
      <c r="C1442" t="s">
        <v>41</v>
      </c>
      <c r="D1442" t="s">
        <v>3</v>
      </c>
      <c r="E1442" t="s">
        <v>80</v>
      </c>
      <c r="F1442" t="s">
        <v>81</v>
      </c>
      <c r="G1442" t="s">
        <v>82</v>
      </c>
      <c r="H1442" t="s">
        <v>83</v>
      </c>
      <c r="I1442" t="str">
        <f>"Trad IRN"</f>
        <v>Trad IRN</v>
      </c>
      <c r="J1442" t="s">
        <v>43</v>
      </c>
      <c r="K1442" t="s">
        <v>44</v>
      </c>
      <c r="L1442" t="s">
        <v>45</v>
      </c>
      <c r="M1442" t="s">
        <v>46</v>
      </c>
      <c r="N1442" t="str">
        <f>"10/13/2022"</f>
        <v>10/13/2022</v>
      </c>
      <c r="O1442" t="str">
        <f>"12/31/2500"</f>
        <v>12/31/2500</v>
      </c>
      <c r="P1442">
        <v>0.79236399999999996</v>
      </c>
      <c r="Q1442">
        <v>0.79236399999999996</v>
      </c>
      <c r="S1442">
        <v>0</v>
      </c>
      <c r="T1442">
        <v>0.79236399999999996</v>
      </c>
      <c r="U1442">
        <v>0</v>
      </c>
      <c r="V1442" t="str">
        <f>"Trad IRN"</f>
        <v>Trad IRN</v>
      </c>
      <c r="W1442">
        <v>100</v>
      </c>
      <c r="X1442" t="s">
        <v>47</v>
      </c>
      <c r="Z1442" t="s">
        <v>47</v>
      </c>
      <c r="AB1442" t="s">
        <v>57</v>
      </c>
      <c r="AC1442" t="s">
        <v>48</v>
      </c>
      <c r="AD1442" t="s">
        <v>49</v>
      </c>
      <c r="AE1442" t="s">
        <v>50</v>
      </c>
      <c r="AF1442">
        <v>0</v>
      </c>
      <c r="AG1442" t="s">
        <v>56</v>
      </c>
      <c r="AH1442" t="str">
        <f>"Trad IRN"</f>
        <v>Trad IRN</v>
      </c>
      <c r="AI1442" t="str">
        <f>"Bldg IRN"</f>
        <v>Bldg IRN</v>
      </c>
      <c r="AJ1442" t="s">
        <v>48</v>
      </c>
      <c r="AK1442" t="s">
        <v>48</v>
      </c>
      <c r="AL1442" t="s">
        <v>53</v>
      </c>
      <c r="AM1442">
        <v>881.98</v>
      </c>
      <c r="AN1442">
        <v>1113.0999999999999</v>
      </c>
      <c r="AO1442">
        <v>15</v>
      </c>
    </row>
    <row r="1443" spans="1:41" x14ac:dyDescent="0.3">
      <c r="A1443" t="str">
        <f>"Trad IRN"</f>
        <v>Trad IRN</v>
      </c>
      <c r="B1443" t="str">
        <f>"Bldg IRN"</f>
        <v>Bldg IRN</v>
      </c>
      <c r="C1443" t="s">
        <v>41</v>
      </c>
      <c r="D1443" t="s">
        <v>3</v>
      </c>
      <c r="E1443" t="s">
        <v>80</v>
      </c>
      <c r="F1443" t="s">
        <v>81</v>
      </c>
      <c r="G1443" t="s">
        <v>82</v>
      </c>
      <c r="H1443" t="s">
        <v>83</v>
      </c>
      <c r="I1443" t="str">
        <f>"Trad IRN"</f>
        <v>Trad IRN</v>
      </c>
      <c r="J1443" t="s">
        <v>43</v>
      </c>
      <c r="K1443" t="s">
        <v>44</v>
      </c>
      <c r="L1443" t="s">
        <v>45</v>
      </c>
      <c r="M1443" t="s">
        <v>46</v>
      </c>
      <c r="N1443" t="str">
        <f>"08/18/2022"</f>
        <v>08/18/2022</v>
      </c>
      <c r="O1443" t="str">
        <f>"12/31/2500"</f>
        <v>12/31/2500</v>
      </c>
      <c r="P1443">
        <v>1</v>
      </c>
      <c r="Q1443">
        <v>1</v>
      </c>
      <c r="S1443">
        <v>0</v>
      </c>
      <c r="T1443">
        <v>1</v>
      </c>
      <c r="U1443">
        <v>0</v>
      </c>
      <c r="V1443" t="str">
        <f>"Trad IRN"</f>
        <v>Trad IRN</v>
      </c>
      <c r="W1443">
        <v>100</v>
      </c>
      <c r="X1443" t="s">
        <v>47</v>
      </c>
      <c r="Z1443" t="s">
        <v>47</v>
      </c>
      <c r="AB1443" t="str">
        <f>"02"</f>
        <v>02</v>
      </c>
      <c r="AC1443" t="s">
        <v>48</v>
      </c>
      <c r="AD1443" t="s">
        <v>49</v>
      </c>
      <c r="AE1443" t="s">
        <v>50</v>
      </c>
      <c r="AF1443">
        <v>0</v>
      </c>
      <c r="AG1443" t="s">
        <v>56</v>
      </c>
      <c r="AH1443" t="str">
        <f>"Trad IRN"</f>
        <v>Trad IRN</v>
      </c>
      <c r="AI1443" t="str">
        <f>"Bldg IRN"</f>
        <v>Bldg IRN</v>
      </c>
      <c r="AJ1443" t="s">
        <v>48</v>
      </c>
      <c r="AK1443" t="s">
        <v>48</v>
      </c>
      <c r="AL1443" t="s">
        <v>53</v>
      </c>
      <c r="AM1443">
        <v>1113.0999999999999</v>
      </c>
      <c r="AN1443">
        <v>1113.0999999999999</v>
      </c>
      <c r="AO1443">
        <v>15</v>
      </c>
    </row>
    <row r="1444" spans="1:41" x14ac:dyDescent="0.3">
      <c r="A1444" t="str">
        <f>"Trad IRN"</f>
        <v>Trad IRN</v>
      </c>
      <c r="B1444" t="str">
        <f>"Bldg IRN"</f>
        <v>Bldg IRN</v>
      </c>
      <c r="C1444" t="s">
        <v>41</v>
      </c>
      <c r="D1444" t="s">
        <v>3</v>
      </c>
      <c r="E1444" t="s">
        <v>80</v>
      </c>
      <c r="F1444" t="s">
        <v>81</v>
      </c>
      <c r="G1444" t="s">
        <v>82</v>
      </c>
      <c r="H1444" t="s">
        <v>83</v>
      </c>
      <c r="I1444" t="str">
        <f>"Trad IRN"</f>
        <v>Trad IRN</v>
      </c>
      <c r="J1444" t="s">
        <v>43</v>
      </c>
      <c r="K1444" t="s">
        <v>44</v>
      </c>
      <c r="L1444" t="s">
        <v>45</v>
      </c>
      <c r="M1444" t="s">
        <v>46</v>
      </c>
      <c r="N1444" t="str">
        <f>"08/18/2022"</f>
        <v>08/18/2022</v>
      </c>
      <c r="O1444" t="str">
        <f>"12/31/2500"</f>
        <v>12/31/2500</v>
      </c>
      <c r="P1444">
        <v>1</v>
      </c>
      <c r="Q1444">
        <v>1</v>
      </c>
      <c r="S1444">
        <v>0</v>
      </c>
      <c r="T1444">
        <v>1</v>
      </c>
      <c r="U1444">
        <v>0</v>
      </c>
      <c r="V1444" t="str">
        <f>"Trad IRN"</f>
        <v>Trad IRN</v>
      </c>
      <c r="W1444">
        <v>100</v>
      </c>
      <c r="X1444" t="s">
        <v>47</v>
      </c>
      <c r="Z1444" t="s">
        <v>47</v>
      </c>
      <c r="AB1444" t="str">
        <f>"05"</f>
        <v>05</v>
      </c>
      <c r="AC1444" t="s">
        <v>48</v>
      </c>
      <c r="AD1444" t="s">
        <v>49</v>
      </c>
      <c r="AE1444" t="s">
        <v>50</v>
      </c>
      <c r="AF1444">
        <v>0</v>
      </c>
      <c r="AG1444" t="s">
        <v>56</v>
      </c>
      <c r="AH1444" t="str">
        <f>"Trad IRN"</f>
        <v>Trad IRN</v>
      </c>
      <c r="AI1444" t="str">
        <f>"Bldg IRN"</f>
        <v>Bldg IRN</v>
      </c>
      <c r="AJ1444" t="s">
        <v>48</v>
      </c>
      <c r="AK1444" t="s">
        <v>48</v>
      </c>
      <c r="AL1444" t="s">
        <v>53</v>
      </c>
      <c r="AM1444">
        <v>1113.0999999999999</v>
      </c>
      <c r="AN1444">
        <v>1113.0999999999999</v>
      </c>
      <c r="AO1444">
        <v>15</v>
      </c>
    </row>
    <row r="1445" spans="1:41" x14ac:dyDescent="0.3">
      <c r="A1445" t="str">
        <f>"Trad IRN"</f>
        <v>Trad IRN</v>
      </c>
      <c r="B1445" t="str">
        <f>"Bldg IRN"</f>
        <v>Bldg IRN</v>
      </c>
      <c r="C1445" t="s">
        <v>41</v>
      </c>
      <c r="D1445" t="s">
        <v>3</v>
      </c>
      <c r="E1445" t="s">
        <v>80</v>
      </c>
      <c r="F1445" t="s">
        <v>81</v>
      </c>
      <c r="G1445" t="s">
        <v>82</v>
      </c>
      <c r="H1445" t="s">
        <v>83</v>
      </c>
      <c r="I1445" t="str">
        <f>"Trad IRN"</f>
        <v>Trad IRN</v>
      </c>
      <c r="J1445" t="s">
        <v>43</v>
      </c>
      <c r="K1445" t="s">
        <v>44</v>
      </c>
      <c r="L1445" t="s">
        <v>45</v>
      </c>
      <c r="M1445" t="s">
        <v>46</v>
      </c>
      <c r="N1445" t="str">
        <f>"08/18/2022"</f>
        <v>08/18/2022</v>
      </c>
      <c r="O1445" t="str">
        <f>"01/09/2023"</f>
        <v>01/09/2023</v>
      </c>
      <c r="P1445">
        <v>0.49244500000000002</v>
      </c>
      <c r="Q1445">
        <v>0.49244500000000002</v>
      </c>
      <c r="S1445">
        <v>0</v>
      </c>
      <c r="T1445">
        <v>0.49244500000000002</v>
      </c>
      <c r="U1445">
        <v>0</v>
      </c>
      <c r="V1445" t="str">
        <f>"Trad IRN"</f>
        <v>Trad IRN</v>
      </c>
      <c r="W1445">
        <v>100</v>
      </c>
      <c r="X1445" t="s">
        <v>47</v>
      </c>
      <c r="Z1445" t="s">
        <v>47</v>
      </c>
      <c r="AB1445" t="str">
        <f>"03"</f>
        <v>03</v>
      </c>
      <c r="AC1445" t="s">
        <v>48</v>
      </c>
      <c r="AD1445" t="s">
        <v>49</v>
      </c>
      <c r="AE1445" t="s">
        <v>50</v>
      </c>
      <c r="AF1445">
        <v>0</v>
      </c>
      <c r="AG1445" t="s">
        <v>56</v>
      </c>
      <c r="AH1445" t="str">
        <f>"Trad IRN"</f>
        <v>Trad IRN</v>
      </c>
      <c r="AI1445" t="str">
        <f>"Bldg IRN"</f>
        <v>Bldg IRN</v>
      </c>
      <c r="AJ1445" t="s">
        <v>48</v>
      </c>
      <c r="AK1445" t="s">
        <v>48</v>
      </c>
      <c r="AL1445" t="s">
        <v>53</v>
      </c>
      <c r="AM1445">
        <v>548.14</v>
      </c>
      <c r="AN1445">
        <v>1113.0999999999999</v>
      </c>
      <c r="AO1445">
        <v>15</v>
      </c>
    </row>
    <row r="1446" spans="1:41" x14ac:dyDescent="0.3">
      <c r="A1446" t="str">
        <f>"Trad IRN"</f>
        <v>Trad IRN</v>
      </c>
      <c r="B1446" t="str">
        <f>"Bldg IRN"</f>
        <v>Bldg IRN</v>
      </c>
      <c r="C1446" t="s">
        <v>41</v>
      </c>
      <c r="D1446" t="s">
        <v>3</v>
      </c>
      <c r="E1446" t="s">
        <v>80</v>
      </c>
      <c r="F1446" t="s">
        <v>81</v>
      </c>
      <c r="G1446" t="s">
        <v>82</v>
      </c>
      <c r="H1446" t="s">
        <v>83</v>
      </c>
      <c r="I1446" t="str">
        <f>"Trad IRN"</f>
        <v>Trad IRN</v>
      </c>
      <c r="J1446" t="s">
        <v>43</v>
      </c>
      <c r="K1446" t="s">
        <v>44</v>
      </c>
      <c r="L1446" t="s">
        <v>45</v>
      </c>
      <c r="M1446" t="s">
        <v>46</v>
      </c>
      <c r="N1446" t="str">
        <f>"01/10/2023"</f>
        <v>01/10/2023</v>
      </c>
      <c r="O1446" t="str">
        <f t="shared" ref="O1446:O1462" si="141">"12/31/2500"</f>
        <v>12/31/2500</v>
      </c>
      <c r="P1446">
        <v>0.50755499999999998</v>
      </c>
      <c r="Q1446">
        <v>0.50755499999999998</v>
      </c>
      <c r="S1446">
        <v>0</v>
      </c>
      <c r="T1446">
        <v>0.50755499999999998</v>
      </c>
      <c r="U1446">
        <v>0</v>
      </c>
      <c r="V1446" t="str">
        <f>"Trad IRN"</f>
        <v>Trad IRN</v>
      </c>
      <c r="W1446">
        <v>100</v>
      </c>
      <c r="X1446" t="s">
        <v>47</v>
      </c>
      <c r="Z1446" t="s">
        <v>47</v>
      </c>
      <c r="AB1446" t="str">
        <f>"03"</f>
        <v>03</v>
      </c>
      <c r="AC1446" t="s">
        <v>48</v>
      </c>
      <c r="AD1446" t="s">
        <v>49</v>
      </c>
      <c r="AE1446" t="s">
        <v>55</v>
      </c>
      <c r="AF1446">
        <v>0</v>
      </c>
      <c r="AG1446" t="s">
        <v>56</v>
      </c>
      <c r="AH1446" t="str">
        <f>"Trad IRN"</f>
        <v>Trad IRN</v>
      </c>
      <c r="AI1446" t="str">
        <f>"Bldg IRN"</f>
        <v>Bldg IRN</v>
      </c>
      <c r="AJ1446" t="s">
        <v>48</v>
      </c>
      <c r="AK1446" t="s">
        <v>48</v>
      </c>
      <c r="AL1446" t="s">
        <v>53</v>
      </c>
      <c r="AM1446">
        <v>564.96</v>
      </c>
      <c r="AN1446">
        <v>1113.0999999999999</v>
      </c>
      <c r="AO1446">
        <v>15</v>
      </c>
    </row>
    <row r="1447" spans="1:41" x14ac:dyDescent="0.3">
      <c r="A1447" t="str">
        <f>"Trad IRN"</f>
        <v>Trad IRN</v>
      </c>
      <c r="B1447" t="str">
        <f>"Bldg IRN"</f>
        <v>Bldg IRN</v>
      </c>
      <c r="C1447" t="s">
        <v>41</v>
      </c>
      <c r="D1447" t="s">
        <v>3</v>
      </c>
      <c r="E1447" t="s">
        <v>80</v>
      </c>
      <c r="F1447" t="s">
        <v>81</v>
      </c>
      <c r="G1447" t="s">
        <v>82</v>
      </c>
      <c r="H1447" t="s">
        <v>83</v>
      </c>
      <c r="I1447" t="str">
        <f>"Trad IRN"</f>
        <v>Trad IRN</v>
      </c>
      <c r="J1447" t="s">
        <v>43</v>
      </c>
      <c r="K1447" t="s">
        <v>44</v>
      </c>
      <c r="L1447" t="s">
        <v>45</v>
      </c>
      <c r="M1447" t="s">
        <v>46</v>
      </c>
      <c r="N1447" t="str">
        <f t="shared" ref="N1447:N1452" si="142">"08/18/2022"</f>
        <v>08/18/2022</v>
      </c>
      <c r="O1447" t="str">
        <f t="shared" si="141"/>
        <v>12/31/2500</v>
      </c>
      <c r="P1447">
        <v>1</v>
      </c>
      <c r="Q1447">
        <v>1</v>
      </c>
      <c r="R1447">
        <v>1</v>
      </c>
      <c r="S1447">
        <v>0</v>
      </c>
      <c r="T1447">
        <v>1</v>
      </c>
      <c r="U1447">
        <v>0</v>
      </c>
      <c r="V1447" t="str">
        <f>"Trad IRN"</f>
        <v>Trad IRN</v>
      </c>
      <c r="W1447">
        <v>100</v>
      </c>
      <c r="X1447" t="s">
        <v>47</v>
      </c>
      <c r="Z1447" t="s">
        <v>47</v>
      </c>
      <c r="AB1447" t="str">
        <f>"01"</f>
        <v>01</v>
      </c>
      <c r="AC1447" t="str">
        <f>"12"</f>
        <v>12</v>
      </c>
      <c r="AD1447" t="str">
        <f>"6"</f>
        <v>6</v>
      </c>
      <c r="AE1447" t="s">
        <v>50</v>
      </c>
      <c r="AF1447">
        <v>0</v>
      </c>
      <c r="AG1447" t="s">
        <v>56</v>
      </c>
      <c r="AH1447" t="str">
        <f>"Trad IRN"</f>
        <v>Trad IRN</v>
      </c>
      <c r="AI1447" t="str">
        <f>"Bldg IRN"</f>
        <v>Bldg IRN</v>
      </c>
      <c r="AJ1447" t="s">
        <v>48</v>
      </c>
      <c r="AK1447" t="s">
        <v>48</v>
      </c>
      <c r="AL1447" t="s">
        <v>53</v>
      </c>
      <c r="AM1447">
        <v>1113.0999999999999</v>
      </c>
      <c r="AN1447">
        <v>1113.0999999999999</v>
      </c>
      <c r="AO1447">
        <v>15</v>
      </c>
    </row>
    <row r="1448" spans="1:41" x14ac:dyDescent="0.3">
      <c r="A1448" t="str">
        <f>"Trad IRN"</f>
        <v>Trad IRN</v>
      </c>
      <c r="B1448" t="str">
        <f>"Bldg IRN"</f>
        <v>Bldg IRN</v>
      </c>
      <c r="C1448" t="s">
        <v>41</v>
      </c>
      <c r="D1448" t="s">
        <v>3</v>
      </c>
      <c r="E1448" t="s">
        <v>80</v>
      </c>
      <c r="F1448" t="s">
        <v>81</v>
      </c>
      <c r="G1448" t="s">
        <v>82</v>
      </c>
      <c r="H1448" t="s">
        <v>83</v>
      </c>
      <c r="I1448" t="str">
        <f>"Trad IRN"</f>
        <v>Trad IRN</v>
      </c>
      <c r="J1448" t="s">
        <v>43</v>
      </c>
      <c r="K1448" t="s">
        <v>44</v>
      </c>
      <c r="L1448" t="s">
        <v>45</v>
      </c>
      <c r="M1448" t="s">
        <v>46</v>
      </c>
      <c r="N1448" t="str">
        <f t="shared" si="142"/>
        <v>08/18/2022</v>
      </c>
      <c r="O1448" t="str">
        <f t="shared" si="141"/>
        <v>12/31/2500</v>
      </c>
      <c r="P1448">
        <v>1</v>
      </c>
      <c r="Q1448">
        <v>1</v>
      </c>
      <c r="S1448">
        <v>0</v>
      </c>
      <c r="T1448">
        <v>1</v>
      </c>
      <c r="U1448">
        <v>0</v>
      </c>
      <c r="V1448" t="str">
        <f>"Trad IRN"</f>
        <v>Trad IRN</v>
      </c>
      <c r="W1448">
        <v>100</v>
      </c>
      <c r="X1448" t="s">
        <v>47</v>
      </c>
      <c r="Z1448" t="s">
        <v>47</v>
      </c>
      <c r="AB1448" t="s">
        <v>57</v>
      </c>
      <c r="AC1448" t="s">
        <v>48</v>
      </c>
      <c r="AD1448" t="s">
        <v>49</v>
      </c>
      <c r="AE1448" t="s">
        <v>50</v>
      </c>
      <c r="AF1448">
        <v>0</v>
      </c>
      <c r="AG1448" t="s">
        <v>56</v>
      </c>
      <c r="AH1448" t="str">
        <f>"Trad IRN"</f>
        <v>Trad IRN</v>
      </c>
      <c r="AI1448" t="str">
        <f>"Bldg IRN"</f>
        <v>Bldg IRN</v>
      </c>
      <c r="AJ1448" t="s">
        <v>48</v>
      </c>
      <c r="AK1448" t="s">
        <v>48</v>
      </c>
      <c r="AL1448" t="s">
        <v>53</v>
      </c>
      <c r="AM1448">
        <v>1113.0999999999999</v>
      </c>
      <c r="AN1448">
        <v>1113.0999999999999</v>
      </c>
      <c r="AO1448">
        <v>15</v>
      </c>
    </row>
    <row r="1449" spans="1:41" x14ac:dyDescent="0.3">
      <c r="A1449" t="str">
        <f>"Trad IRN"</f>
        <v>Trad IRN</v>
      </c>
      <c r="B1449" t="str">
        <f>"Bldg IRN"</f>
        <v>Bldg IRN</v>
      </c>
      <c r="C1449" t="s">
        <v>41</v>
      </c>
      <c r="D1449" t="s">
        <v>3</v>
      </c>
      <c r="E1449" t="s">
        <v>80</v>
      </c>
      <c r="F1449" t="s">
        <v>81</v>
      </c>
      <c r="G1449" t="s">
        <v>82</v>
      </c>
      <c r="H1449" t="s">
        <v>83</v>
      </c>
      <c r="I1449" t="str">
        <f>"Trad IRN"</f>
        <v>Trad IRN</v>
      </c>
      <c r="J1449" t="s">
        <v>43</v>
      </c>
      <c r="K1449" t="s">
        <v>44</v>
      </c>
      <c r="L1449" t="s">
        <v>45</v>
      </c>
      <c r="M1449" t="s">
        <v>46</v>
      </c>
      <c r="N1449" t="str">
        <f t="shared" si="142"/>
        <v>08/18/2022</v>
      </c>
      <c r="O1449" t="str">
        <f t="shared" si="141"/>
        <v>12/31/2500</v>
      </c>
      <c r="P1449">
        <v>1</v>
      </c>
      <c r="Q1449">
        <v>1</v>
      </c>
      <c r="S1449">
        <v>0</v>
      </c>
      <c r="T1449">
        <v>1</v>
      </c>
      <c r="U1449">
        <v>0</v>
      </c>
      <c r="V1449" t="str">
        <f>"Trad IRN"</f>
        <v>Trad IRN</v>
      </c>
      <c r="W1449">
        <v>100</v>
      </c>
      <c r="X1449" t="s">
        <v>47</v>
      </c>
      <c r="Z1449" t="s">
        <v>47</v>
      </c>
      <c r="AB1449" t="str">
        <f>"01"</f>
        <v>01</v>
      </c>
      <c r="AC1449" t="s">
        <v>48</v>
      </c>
      <c r="AD1449" t="s">
        <v>49</v>
      </c>
      <c r="AE1449" t="s">
        <v>55</v>
      </c>
      <c r="AF1449">
        <v>0</v>
      </c>
      <c r="AG1449" t="s">
        <v>56</v>
      </c>
      <c r="AH1449" t="str">
        <f>"Trad IRN"</f>
        <v>Trad IRN</v>
      </c>
      <c r="AI1449" t="str">
        <f>"Bldg IRN"</f>
        <v>Bldg IRN</v>
      </c>
      <c r="AJ1449" t="s">
        <v>48</v>
      </c>
      <c r="AK1449" t="s">
        <v>48</v>
      </c>
      <c r="AL1449" t="s">
        <v>53</v>
      </c>
      <c r="AM1449">
        <v>1113.0999999999999</v>
      </c>
      <c r="AN1449">
        <v>1113.0999999999999</v>
      </c>
      <c r="AO1449">
        <v>15</v>
      </c>
    </row>
    <row r="1450" spans="1:41" x14ac:dyDescent="0.3">
      <c r="A1450" t="str">
        <f>"Trad IRN"</f>
        <v>Trad IRN</v>
      </c>
      <c r="B1450" t="str">
        <f>"Bldg IRN"</f>
        <v>Bldg IRN</v>
      </c>
      <c r="C1450" t="s">
        <v>41</v>
      </c>
      <c r="D1450" t="s">
        <v>3</v>
      </c>
      <c r="E1450" t="s">
        <v>80</v>
      </c>
      <c r="F1450" t="s">
        <v>81</v>
      </c>
      <c r="G1450" t="s">
        <v>82</v>
      </c>
      <c r="H1450" t="s">
        <v>83</v>
      </c>
      <c r="I1450" t="str">
        <f>"Trad IRN"</f>
        <v>Trad IRN</v>
      </c>
      <c r="J1450" t="s">
        <v>43</v>
      </c>
      <c r="K1450" t="s">
        <v>44</v>
      </c>
      <c r="L1450" t="s">
        <v>45</v>
      </c>
      <c r="M1450" t="s">
        <v>46</v>
      </c>
      <c r="N1450" t="str">
        <f t="shared" si="142"/>
        <v>08/18/2022</v>
      </c>
      <c r="O1450" t="str">
        <f t="shared" si="141"/>
        <v>12/31/2500</v>
      </c>
      <c r="P1450">
        <v>1</v>
      </c>
      <c r="Q1450">
        <v>1</v>
      </c>
      <c r="S1450">
        <v>0</v>
      </c>
      <c r="T1450">
        <v>1</v>
      </c>
      <c r="U1450">
        <v>0</v>
      </c>
      <c r="V1450" t="str">
        <f>"Trad IRN"</f>
        <v>Trad IRN</v>
      </c>
      <c r="W1450">
        <v>100</v>
      </c>
      <c r="X1450" t="s">
        <v>47</v>
      </c>
      <c r="Z1450" t="s">
        <v>47</v>
      </c>
      <c r="AB1450" t="str">
        <f>"03"</f>
        <v>03</v>
      </c>
      <c r="AC1450" t="s">
        <v>48</v>
      </c>
      <c r="AD1450" t="s">
        <v>49</v>
      </c>
      <c r="AE1450" t="s">
        <v>55</v>
      </c>
      <c r="AF1450">
        <v>0</v>
      </c>
      <c r="AG1450" t="s">
        <v>56</v>
      </c>
      <c r="AH1450" t="str">
        <f>"Trad IRN"</f>
        <v>Trad IRN</v>
      </c>
      <c r="AI1450" t="str">
        <f>"Bldg IRN"</f>
        <v>Bldg IRN</v>
      </c>
      <c r="AJ1450" t="s">
        <v>48</v>
      </c>
      <c r="AK1450" t="s">
        <v>48</v>
      </c>
      <c r="AL1450" t="s">
        <v>53</v>
      </c>
      <c r="AM1450">
        <v>1113.0999999999999</v>
      </c>
      <c r="AN1450">
        <v>1113.0999999999999</v>
      </c>
      <c r="AO1450">
        <v>15</v>
      </c>
    </row>
    <row r="1451" spans="1:41" x14ac:dyDescent="0.3">
      <c r="A1451" t="str">
        <f>"Trad IRN"</f>
        <v>Trad IRN</v>
      </c>
      <c r="B1451" t="str">
        <f>"Bldg IRN"</f>
        <v>Bldg IRN</v>
      </c>
      <c r="C1451" t="s">
        <v>41</v>
      </c>
      <c r="D1451" t="s">
        <v>3</v>
      </c>
      <c r="E1451" t="s">
        <v>80</v>
      </c>
      <c r="F1451" t="s">
        <v>81</v>
      </c>
      <c r="G1451" t="s">
        <v>82</v>
      </c>
      <c r="H1451" t="s">
        <v>83</v>
      </c>
      <c r="I1451" t="str">
        <f>"Trad IRN"</f>
        <v>Trad IRN</v>
      </c>
      <c r="J1451" t="s">
        <v>43</v>
      </c>
      <c r="K1451" t="s">
        <v>44</v>
      </c>
      <c r="L1451" t="s">
        <v>45</v>
      </c>
      <c r="M1451" t="s">
        <v>46</v>
      </c>
      <c r="N1451" t="str">
        <f t="shared" si="142"/>
        <v>08/18/2022</v>
      </c>
      <c r="O1451" t="str">
        <f t="shared" si="141"/>
        <v>12/31/2500</v>
      </c>
      <c r="P1451">
        <v>1</v>
      </c>
      <c r="Q1451">
        <v>1</v>
      </c>
      <c r="S1451">
        <v>0</v>
      </c>
      <c r="T1451">
        <v>1</v>
      </c>
      <c r="U1451">
        <v>0</v>
      </c>
      <c r="V1451" t="str">
        <f>"Trad IRN"</f>
        <v>Trad IRN</v>
      </c>
      <c r="W1451">
        <v>100</v>
      </c>
      <c r="X1451" t="s">
        <v>47</v>
      </c>
      <c r="Z1451" t="s">
        <v>47</v>
      </c>
      <c r="AB1451" t="str">
        <f>"01"</f>
        <v>01</v>
      </c>
      <c r="AC1451" t="s">
        <v>48</v>
      </c>
      <c r="AD1451" t="s">
        <v>49</v>
      </c>
      <c r="AE1451" t="s">
        <v>50</v>
      </c>
      <c r="AF1451">
        <v>0</v>
      </c>
      <c r="AG1451" t="s">
        <v>56</v>
      </c>
      <c r="AH1451" t="str">
        <f>"Trad IRN"</f>
        <v>Trad IRN</v>
      </c>
      <c r="AI1451" t="str">
        <f>"Bldg IRN"</f>
        <v>Bldg IRN</v>
      </c>
      <c r="AJ1451" t="s">
        <v>48</v>
      </c>
      <c r="AK1451" t="s">
        <v>48</v>
      </c>
      <c r="AL1451" t="s">
        <v>53</v>
      </c>
      <c r="AM1451">
        <v>1113.0999999999999</v>
      </c>
      <c r="AN1451">
        <v>1113.0999999999999</v>
      </c>
      <c r="AO1451">
        <v>15</v>
      </c>
    </row>
    <row r="1452" spans="1:41" x14ac:dyDescent="0.3">
      <c r="A1452" t="str">
        <f>"Trad IRN"</f>
        <v>Trad IRN</v>
      </c>
      <c r="B1452" t="str">
        <f>"Bldg IRN"</f>
        <v>Bldg IRN</v>
      </c>
      <c r="C1452" t="s">
        <v>41</v>
      </c>
      <c r="D1452" t="s">
        <v>3</v>
      </c>
      <c r="E1452" t="s">
        <v>80</v>
      </c>
      <c r="F1452" t="s">
        <v>81</v>
      </c>
      <c r="G1452" t="s">
        <v>82</v>
      </c>
      <c r="H1452" t="s">
        <v>83</v>
      </c>
      <c r="I1452" t="str">
        <f>"Trad IRN"</f>
        <v>Trad IRN</v>
      </c>
      <c r="J1452" t="s">
        <v>43</v>
      </c>
      <c r="K1452" t="s">
        <v>44</v>
      </c>
      <c r="L1452" t="s">
        <v>45</v>
      </c>
      <c r="M1452" t="s">
        <v>46</v>
      </c>
      <c r="N1452" t="str">
        <f t="shared" si="142"/>
        <v>08/18/2022</v>
      </c>
      <c r="O1452" t="str">
        <f t="shared" si="141"/>
        <v>12/31/2500</v>
      </c>
      <c r="P1452">
        <v>1</v>
      </c>
      <c r="Q1452">
        <v>1</v>
      </c>
      <c r="S1452">
        <v>0</v>
      </c>
      <c r="T1452">
        <v>1</v>
      </c>
      <c r="U1452">
        <v>0</v>
      </c>
      <c r="V1452" t="str">
        <f>"Trad IRN"</f>
        <v>Trad IRN</v>
      </c>
      <c r="W1452">
        <v>100</v>
      </c>
      <c r="X1452" t="s">
        <v>47</v>
      </c>
      <c r="Z1452" t="s">
        <v>47</v>
      </c>
      <c r="AB1452" t="s">
        <v>57</v>
      </c>
      <c r="AC1452" t="s">
        <v>48</v>
      </c>
      <c r="AD1452" t="s">
        <v>49</v>
      </c>
      <c r="AE1452" t="s">
        <v>50</v>
      </c>
      <c r="AF1452">
        <v>0</v>
      </c>
      <c r="AG1452" t="s">
        <v>56</v>
      </c>
      <c r="AH1452" t="str">
        <f>"Trad IRN"</f>
        <v>Trad IRN</v>
      </c>
      <c r="AI1452" t="str">
        <f>"Bldg IRN"</f>
        <v>Bldg IRN</v>
      </c>
      <c r="AJ1452" t="s">
        <v>48</v>
      </c>
      <c r="AK1452" t="s">
        <v>48</v>
      </c>
      <c r="AL1452" t="s">
        <v>53</v>
      </c>
      <c r="AM1452">
        <v>1113.0999999999999</v>
      </c>
      <c r="AN1452">
        <v>1113.0999999999999</v>
      </c>
      <c r="AO1452">
        <v>15</v>
      </c>
    </row>
    <row r="1453" spans="1:41" x14ac:dyDescent="0.3">
      <c r="A1453" t="str">
        <f>"Trad IRN"</f>
        <v>Trad IRN</v>
      </c>
      <c r="B1453" t="str">
        <f>"Bldg IRN"</f>
        <v>Bldg IRN</v>
      </c>
      <c r="C1453" t="s">
        <v>41</v>
      </c>
      <c r="D1453" t="s">
        <v>3</v>
      </c>
      <c r="E1453" t="s">
        <v>80</v>
      </c>
      <c r="F1453" t="s">
        <v>81</v>
      </c>
      <c r="G1453" t="s">
        <v>82</v>
      </c>
      <c r="H1453" t="s">
        <v>83</v>
      </c>
      <c r="I1453" t="str">
        <f>"Trad IRN"</f>
        <v>Trad IRN</v>
      </c>
      <c r="J1453" t="s">
        <v>43</v>
      </c>
      <c r="K1453" t="s">
        <v>44</v>
      </c>
      <c r="L1453" t="s">
        <v>45</v>
      </c>
      <c r="M1453" t="s">
        <v>46</v>
      </c>
      <c r="N1453" t="str">
        <f>"12/19/2022"</f>
        <v>12/19/2022</v>
      </c>
      <c r="O1453" t="str">
        <f t="shared" si="141"/>
        <v>12/31/2500</v>
      </c>
      <c r="P1453">
        <v>0.547929</v>
      </c>
      <c r="Q1453">
        <v>0.547929</v>
      </c>
      <c r="S1453">
        <v>0</v>
      </c>
      <c r="T1453">
        <v>0.547929</v>
      </c>
      <c r="U1453">
        <v>0</v>
      </c>
      <c r="V1453" t="str">
        <f>"Trad IRN"</f>
        <v>Trad IRN</v>
      </c>
      <c r="W1453">
        <v>100</v>
      </c>
      <c r="X1453" t="s">
        <v>47</v>
      </c>
      <c r="Z1453" t="s">
        <v>47</v>
      </c>
      <c r="AB1453" t="str">
        <f>"03"</f>
        <v>03</v>
      </c>
      <c r="AC1453" t="s">
        <v>48</v>
      </c>
      <c r="AD1453" t="s">
        <v>49</v>
      </c>
      <c r="AE1453" t="s">
        <v>50</v>
      </c>
      <c r="AF1453">
        <v>0</v>
      </c>
      <c r="AG1453" t="s">
        <v>56</v>
      </c>
      <c r="AH1453" t="str">
        <f>"Trad IRN"</f>
        <v>Trad IRN</v>
      </c>
      <c r="AI1453" t="str">
        <f>"Bldg IRN"</f>
        <v>Bldg IRN</v>
      </c>
      <c r="AJ1453" t="s">
        <v>48</v>
      </c>
      <c r="AK1453" t="s">
        <v>48</v>
      </c>
      <c r="AL1453" t="s">
        <v>53</v>
      </c>
      <c r="AM1453">
        <v>609.9</v>
      </c>
      <c r="AN1453">
        <v>1113.0999999999999</v>
      </c>
      <c r="AO1453">
        <v>15</v>
      </c>
    </row>
    <row r="1454" spans="1:41" x14ac:dyDescent="0.3">
      <c r="A1454" t="str">
        <f>"Trad IRN"</f>
        <v>Trad IRN</v>
      </c>
      <c r="B1454" t="str">
        <f>"Bldg IRN"</f>
        <v>Bldg IRN</v>
      </c>
      <c r="C1454" t="s">
        <v>41</v>
      </c>
      <c r="D1454" t="s">
        <v>3</v>
      </c>
      <c r="E1454" t="s">
        <v>80</v>
      </c>
      <c r="F1454" t="s">
        <v>81</v>
      </c>
      <c r="G1454" t="s">
        <v>82</v>
      </c>
      <c r="H1454" t="s">
        <v>83</v>
      </c>
      <c r="I1454" t="str">
        <f>"Trad IRN"</f>
        <v>Trad IRN</v>
      </c>
      <c r="J1454" t="s">
        <v>43</v>
      </c>
      <c r="K1454" t="s">
        <v>44</v>
      </c>
      <c r="L1454" t="s">
        <v>45</v>
      </c>
      <c r="M1454" t="s">
        <v>46</v>
      </c>
      <c r="N1454" t="str">
        <f t="shared" ref="N1454:N1493" si="143">"08/18/2022"</f>
        <v>08/18/2022</v>
      </c>
      <c r="O1454" t="str">
        <f t="shared" si="141"/>
        <v>12/31/2500</v>
      </c>
      <c r="P1454">
        <v>1</v>
      </c>
      <c r="Q1454">
        <v>1</v>
      </c>
      <c r="S1454">
        <v>0</v>
      </c>
      <c r="T1454">
        <v>1</v>
      </c>
      <c r="U1454">
        <v>0</v>
      </c>
      <c r="V1454" t="str">
        <f>"Trad IRN"</f>
        <v>Trad IRN</v>
      </c>
      <c r="W1454">
        <v>100</v>
      </c>
      <c r="X1454" t="s">
        <v>47</v>
      </c>
      <c r="Z1454" t="s">
        <v>47</v>
      </c>
      <c r="AB1454" t="str">
        <f>"01"</f>
        <v>01</v>
      </c>
      <c r="AC1454" t="s">
        <v>48</v>
      </c>
      <c r="AD1454" t="s">
        <v>49</v>
      </c>
      <c r="AE1454" t="s">
        <v>50</v>
      </c>
      <c r="AF1454">
        <v>0</v>
      </c>
      <c r="AG1454" t="s">
        <v>56</v>
      </c>
      <c r="AH1454" t="str">
        <f>"Trad IRN"</f>
        <v>Trad IRN</v>
      </c>
      <c r="AI1454" t="str">
        <f>"Bldg IRN"</f>
        <v>Bldg IRN</v>
      </c>
      <c r="AJ1454" t="s">
        <v>48</v>
      </c>
      <c r="AK1454" t="s">
        <v>48</v>
      </c>
      <c r="AL1454" t="s">
        <v>53</v>
      </c>
      <c r="AM1454">
        <v>1113.0999999999999</v>
      </c>
      <c r="AN1454">
        <v>1113.0999999999999</v>
      </c>
      <c r="AO1454">
        <v>15</v>
      </c>
    </row>
    <row r="1455" spans="1:41" x14ac:dyDescent="0.3">
      <c r="A1455" t="str">
        <f>"Trad IRN"</f>
        <v>Trad IRN</v>
      </c>
      <c r="B1455" t="str">
        <f>"Bldg IRN"</f>
        <v>Bldg IRN</v>
      </c>
      <c r="C1455" t="s">
        <v>41</v>
      </c>
      <c r="D1455" t="s">
        <v>3</v>
      </c>
      <c r="E1455" t="s">
        <v>80</v>
      </c>
      <c r="F1455" t="s">
        <v>81</v>
      </c>
      <c r="G1455" t="s">
        <v>82</v>
      </c>
      <c r="H1455" t="s">
        <v>83</v>
      </c>
      <c r="I1455" t="str">
        <f>"Trad IRN"</f>
        <v>Trad IRN</v>
      </c>
      <c r="J1455" t="s">
        <v>43</v>
      </c>
      <c r="K1455" t="s">
        <v>44</v>
      </c>
      <c r="L1455" t="s">
        <v>45</v>
      </c>
      <c r="M1455" t="s">
        <v>46</v>
      </c>
      <c r="N1455" t="str">
        <f t="shared" si="143"/>
        <v>08/18/2022</v>
      </c>
      <c r="O1455" t="str">
        <f t="shared" si="141"/>
        <v>12/31/2500</v>
      </c>
      <c r="P1455">
        <v>1</v>
      </c>
      <c r="Q1455">
        <v>1</v>
      </c>
      <c r="S1455">
        <v>0</v>
      </c>
      <c r="T1455">
        <v>1</v>
      </c>
      <c r="U1455">
        <v>0</v>
      </c>
      <c r="V1455" t="str">
        <f>"Trad IRN"</f>
        <v>Trad IRN</v>
      </c>
      <c r="W1455">
        <v>100</v>
      </c>
      <c r="X1455" t="s">
        <v>47</v>
      </c>
      <c r="Z1455" t="s">
        <v>47</v>
      </c>
      <c r="AB1455" t="str">
        <f>"02"</f>
        <v>02</v>
      </c>
      <c r="AC1455" t="s">
        <v>48</v>
      </c>
      <c r="AD1455" t="s">
        <v>49</v>
      </c>
      <c r="AE1455" t="s">
        <v>50</v>
      </c>
      <c r="AF1455">
        <v>0</v>
      </c>
      <c r="AG1455" t="s">
        <v>56</v>
      </c>
      <c r="AH1455" t="str">
        <f>"Trad IRN"</f>
        <v>Trad IRN</v>
      </c>
      <c r="AI1455" t="str">
        <f>"Bldg IRN"</f>
        <v>Bldg IRN</v>
      </c>
      <c r="AJ1455" t="s">
        <v>48</v>
      </c>
      <c r="AK1455" t="s">
        <v>48</v>
      </c>
      <c r="AL1455" t="s">
        <v>53</v>
      </c>
      <c r="AM1455">
        <v>1113.0999999999999</v>
      </c>
      <c r="AN1455">
        <v>1113.0999999999999</v>
      </c>
      <c r="AO1455">
        <v>15</v>
      </c>
    </row>
    <row r="1456" spans="1:41" x14ac:dyDescent="0.3">
      <c r="A1456" t="str">
        <f>"Trad IRN"</f>
        <v>Trad IRN</v>
      </c>
      <c r="B1456" t="str">
        <f>"Bldg IRN"</f>
        <v>Bldg IRN</v>
      </c>
      <c r="C1456" t="s">
        <v>41</v>
      </c>
      <c r="D1456" t="s">
        <v>3</v>
      </c>
      <c r="E1456" t="s">
        <v>80</v>
      </c>
      <c r="F1456" t="s">
        <v>81</v>
      </c>
      <c r="G1456" t="s">
        <v>82</v>
      </c>
      <c r="H1456" t="s">
        <v>83</v>
      </c>
      <c r="I1456" t="str">
        <f>"Trad IRN"</f>
        <v>Trad IRN</v>
      </c>
      <c r="J1456" t="s">
        <v>43</v>
      </c>
      <c r="K1456" t="s">
        <v>44</v>
      </c>
      <c r="L1456" t="s">
        <v>45</v>
      </c>
      <c r="M1456" t="s">
        <v>46</v>
      </c>
      <c r="N1456" t="str">
        <f t="shared" si="143"/>
        <v>08/18/2022</v>
      </c>
      <c r="O1456" t="str">
        <f t="shared" si="141"/>
        <v>12/31/2500</v>
      </c>
      <c r="P1456">
        <v>1</v>
      </c>
      <c r="Q1456">
        <v>1</v>
      </c>
      <c r="S1456">
        <v>0</v>
      </c>
      <c r="T1456">
        <v>1</v>
      </c>
      <c r="U1456">
        <v>0</v>
      </c>
      <c r="V1456" t="str">
        <f>"Trad IRN"</f>
        <v>Trad IRN</v>
      </c>
      <c r="W1456">
        <v>100</v>
      </c>
      <c r="X1456" t="s">
        <v>47</v>
      </c>
      <c r="Z1456" t="s">
        <v>47</v>
      </c>
      <c r="AB1456" t="str">
        <f>"05"</f>
        <v>05</v>
      </c>
      <c r="AC1456" t="s">
        <v>48</v>
      </c>
      <c r="AD1456" t="s">
        <v>49</v>
      </c>
      <c r="AE1456" t="s">
        <v>50</v>
      </c>
      <c r="AF1456">
        <v>0</v>
      </c>
      <c r="AG1456" t="s">
        <v>56</v>
      </c>
      <c r="AH1456" t="str">
        <f>"Trad IRN"</f>
        <v>Trad IRN</v>
      </c>
      <c r="AI1456" t="str">
        <f>"Bldg IRN"</f>
        <v>Bldg IRN</v>
      </c>
      <c r="AJ1456" t="s">
        <v>48</v>
      </c>
      <c r="AK1456" t="s">
        <v>48</v>
      </c>
      <c r="AL1456" t="s">
        <v>53</v>
      </c>
      <c r="AM1456">
        <v>1113.0999999999999</v>
      </c>
      <c r="AN1456">
        <v>1113.0999999999999</v>
      </c>
      <c r="AO1456">
        <v>15</v>
      </c>
    </row>
    <row r="1457" spans="1:41" x14ac:dyDescent="0.3">
      <c r="A1457" t="str">
        <f>"Trad IRN"</f>
        <v>Trad IRN</v>
      </c>
      <c r="B1457" t="str">
        <f>"Bldg IRN"</f>
        <v>Bldg IRN</v>
      </c>
      <c r="C1457" t="s">
        <v>41</v>
      </c>
      <c r="D1457" t="s">
        <v>3</v>
      </c>
      <c r="E1457" t="s">
        <v>80</v>
      </c>
      <c r="F1457" t="s">
        <v>81</v>
      </c>
      <c r="G1457" t="s">
        <v>82</v>
      </c>
      <c r="H1457" t="s">
        <v>83</v>
      </c>
      <c r="I1457" t="str">
        <f>"Trad IRN"</f>
        <v>Trad IRN</v>
      </c>
      <c r="J1457" t="s">
        <v>43</v>
      </c>
      <c r="K1457" t="s">
        <v>44</v>
      </c>
      <c r="L1457" t="s">
        <v>45</v>
      </c>
      <c r="M1457" t="s">
        <v>46</v>
      </c>
      <c r="N1457" t="str">
        <f t="shared" si="143"/>
        <v>08/18/2022</v>
      </c>
      <c r="O1457" t="str">
        <f t="shared" si="141"/>
        <v>12/31/2500</v>
      </c>
      <c r="P1457">
        <v>1</v>
      </c>
      <c r="Q1457">
        <v>1</v>
      </c>
      <c r="S1457">
        <v>0</v>
      </c>
      <c r="T1457">
        <v>1</v>
      </c>
      <c r="U1457">
        <v>0</v>
      </c>
      <c r="V1457" t="str">
        <f>"Trad IRN"</f>
        <v>Trad IRN</v>
      </c>
      <c r="W1457">
        <v>100</v>
      </c>
      <c r="X1457" t="s">
        <v>47</v>
      </c>
      <c r="Z1457" t="s">
        <v>47</v>
      </c>
      <c r="AB1457" t="str">
        <f>"01"</f>
        <v>01</v>
      </c>
      <c r="AC1457" t="s">
        <v>48</v>
      </c>
      <c r="AD1457" t="s">
        <v>49</v>
      </c>
      <c r="AE1457" t="s">
        <v>50</v>
      </c>
      <c r="AF1457">
        <v>0</v>
      </c>
      <c r="AG1457" t="s">
        <v>56</v>
      </c>
      <c r="AH1457" t="str">
        <f>"Trad IRN"</f>
        <v>Trad IRN</v>
      </c>
      <c r="AI1457" t="str">
        <f>"Bldg IRN"</f>
        <v>Bldg IRN</v>
      </c>
      <c r="AJ1457" t="s">
        <v>48</v>
      </c>
      <c r="AK1457" t="s">
        <v>48</v>
      </c>
      <c r="AL1457" t="s">
        <v>53</v>
      </c>
      <c r="AM1457">
        <v>1113.0999999999999</v>
      </c>
      <c r="AN1457">
        <v>1113.0999999999999</v>
      </c>
      <c r="AO1457">
        <v>15</v>
      </c>
    </row>
    <row r="1458" spans="1:41" x14ac:dyDescent="0.3">
      <c r="A1458" t="str">
        <f>"Trad IRN"</f>
        <v>Trad IRN</v>
      </c>
      <c r="B1458" t="str">
        <f>"Bldg IRN"</f>
        <v>Bldg IRN</v>
      </c>
      <c r="C1458" t="s">
        <v>41</v>
      </c>
      <c r="D1458" t="s">
        <v>3</v>
      </c>
      <c r="E1458" t="s">
        <v>80</v>
      </c>
      <c r="F1458" t="s">
        <v>81</v>
      </c>
      <c r="G1458" t="s">
        <v>82</v>
      </c>
      <c r="H1458" t="s">
        <v>83</v>
      </c>
      <c r="I1458" t="str">
        <f>"Trad IRN"</f>
        <v>Trad IRN</v>
      </c>
      <c r="J1458" t="s">
        <v>43</v>
      </c>
      <c r="K1458" t="s">
        <v>44</v>
      </c>
      <c r="L1458" t="s">
        <v>45</v>
      </c>
      <c r="M1458" t="s">
        <v>46</v>
      </c>
      <c r="N1458" t="str">
        <f t="shared" si="143"/>
        <v>08/18/2022</v>
      </c>
      <c r="O1458" t="str">
        <f t="shared" si="141"/>
        <v>12/31/2500</v>
      </c>
      <c r="P1458">
        <v>1</v>
      </c>
      <c r="Q1458">
        <v>1</v>
      </c>
      <c r="S1458">
        <v>0</v>
      </c>
      <c r="T1458">
        <v>1</v>
      </c>
      <c r="U1458">
        <v>0</v>
      </c>
      <c r="V1458" t="str">
        <f>"Trad IRN"</f>
        <v>Trad IRN</v>
      </c>
      <c r="W1458">
        <v>100</v>
      </c>
      <c r="X1458" t="s">
        <v>47</v>
      </c>
      <c r="Z1458" t="s">
        <v>47</v>
      </c>
      <c r="AB1458" t="s">
        <v>57</v>
      </c>
      <c r="AC1458" t="s">
        <v>48</v>
      </c>
      <c r="AD1458" t="s">
        <v>49</v>
      </c>
      <c r="AE1458" t="s">
        <v>50</v>
      </c>
      <c r="AF1458">
        <v>0</v>
      </c>
      <c r="AG1458" t="s">
        <v>56</v>
      </c>
      <c r="AH1458" t="str">
        <f>"Trad IRN"</f>
        <v>Trad IRN</v>
      </c>
      <c r="AI1458" t="str">
        <f>"Bldg IRN"</f>
        <v>Bldg IRN</v>
      </c>
      <c r="AJ1458" t="s">
        <v>48</v>
      </c>
      <c r="AK1458" t="s">
        <v>48</v>
      </c>
      <c r="AL1458" t="s">
        <v>53</v>
      </c>
      <c r="AM1458">
        <v>1113.0999999999999</v>
      </c>
      <c r="AN1458">
        <v>1113.0999999999999</v>
      </c>
      <c r="AO1458">
        <v>15</v>
      </c>
    </row>
    <row r="1459" spans="1:41" x14ac:dyDescent="0.3">
      <c r="A1459" t="str">
        <f>"Trad IRN"</f>
        <v>Trad IRN</v>
      </c>
      <c r="B1459" t="str">
        <f>"Bldg IRN"</f>
        <v>Bldg IRN</v>
      </c>
      <c r="C1459" t="s">
        <v>41</v>
      </c>
      <c r="D1459" t="s">
        <v>3</v>
      </c>
      <c r="E1459" t="s">
        <v>80</v>
      </c>
      <c r="F1459" t="s">
        <v>81</v>
      </c>
      <c r="G1459" t="s">
        <v>82</v>
      </c>
      <c r="H1459" t="s">
        <v>83</v>
      </c>
      <c r="I1459" t="str">
        <f>"Trad IRN"</f>
        <v>Trad IRN</v>
      </c>
      <c r="J1459" t="s">
        <v>43</v>
      </c>
      <c r="K1459" t="s">
        <v>44</v>
      </c>
      <c r="L1459" t="s">
        <v>45</v>
      </c>
      <c r="M1459" t="s">
        <v>46</v>
      </c>
      <c r="N1459" t="str">
        <f t="shared" si="143"/>
        <v>08/18/2022</v>
      </c>
      <c r="O1459" t="str">
        <f t="shared" si="141"/>
        <v>12/31/2500</v>
      </c>
      <c r="P1459">
        <v>1</v>
      </c>
      <c r="Q1459">
        <v>1</v>
      </c>
      <c r="S1459">
        <v>0</v>
      </c>
      <c r="T1459">
        <v>1</v>
      </c>
      <c r="U1459">
        <v>0</v>
      </c>
      <c r="V1459" t="str">
        <f>"Trad IRN"</f>
        <v>Trad IRN</v>
      </c>
      <c r="W1459">
        <v>100</v>
      </c>
      <c r="X1459" t="s">
        <v>47</v>
      </c>
      <c r="Z1459" t="s">
        <v>47</v>
      </c>
      <c r="AB1459" t="str">
        <f>"05"</f>
        <v>05</v>
      </c>
      <c r="AC1459" t="s">
        <v>48</v>
      </c>
      <c r="AD1459" t="s">
        <v>49</v>
      </c>
      <c r="AE1459" t="s">
        <v>50</v>
      </c>
      <c r="AF1459">
        <v>0</v>
      </c>
      <c r="AG1459" t="s">
        <v>56</v>
      </c>
      <c r="AH1459" t="str">
        <f>"Trad IRN"</f>
        <v>Trad IRN</v>
      </c>
      <c r="AI1459" t="str">
        <f>"Bldg IRN"</f>
        <v>Bldg IRN</v>
      </c>
      <c r="AJ1459" t="s">
        <v>48</v>
      </c>
      <c r="AK1459" t="s">
        <v>48</v>
      </c>
      <c r="AL1459" t="s">
        <v>53</v>
      </c>
      <c r="AM1459">
        <v>1113.0999999999999</v>
      </c>
      <c r="AN1459">
        <v>1113.0999999999999</v>
      </c>
      <c r="AO1459">
        <v>15</v>
      </c>
    </row>
    <row r="1460" spans="1:41" x14ac:dyDescent="0.3">
      <c r="A1460" t="str">
        <f>"Trad IRN"</f>
        <v>Trad IRN</v>
      </c>
      <c r="B1460" t="str">
        <f>"Bldg IRN"</f>
        <v>Bldg IRN</v>
      </c>
      <c r="C1460" t="s">
        <v>41</v>
      </c>
      <c r="D1460" t="s">
        <v>3</v>
      </c>
      <c r="E1460" t="s">
        <v>80</v>
      </c>
      <c r="F1460" t="s">
        <v>81</v>
      </c>
      <c r="G1460" t="s">
        <v>82</v>
      </c>
      <c r="H1460" t="s">
        <v>83</v>
      </c>
      <c r="I1460" t="str">
        <f>"Trad IRN"</f>
        <v>Trad IRN</v>
      </c>
      <c r="J1460" t="s">
        <v>43</v>
      </c>
      <c r="K1460" t="s">
        <v>44</v>
      </c>
      <c r="L1460" t="s">
        <v>45</v>
      </c>
      <c r="M1460" t="s">
        <v>46</v>
      </c>
      <c r="N1460" t="str">
        <f t="shared" si="143"/>
        <v>08/18/2022</v>
      </c>
      <c r="O1460" t="str">
        <f t="shared" si="141"/>
        <v>12/31/2500</v>
      </c>
      <c r="P1460">
        <v>1</v>
      </c>
      <c r="Q1460">
        <v>1</v>
      </c>
      <c r="S1460">
        <v>0</v>
      </c>
      <c r="T1460">
        <v>1</v>
      </c>
      <c r="U1460">
        <v>0</v>
      </c>
      <c r="V1460" t="str">
        <f>"Trad IRN"</f>
        <v>Trad IRN</v>
      </c>
      <c r="W1460">
        <v>100</v>
      </c>
      <c r="X1460" t="s">
        <v>47</v>
      </c>
      <c r="Z1460" t="s">
        <v>47</v>
      </c>
      <c r="AB1460" t="str">
        <f>"05"</f>
        <v>05</v>
      </c>
      <c r="AC1460" t="s">
        <v>48</v>
      </c>
      <c r="AD1460" t="s">
        <v>49</v>
      </c>
      <c r="AE1460" t="s">
        <v>50</v>
      </c>
      <c r="AF1460">
        <v>0</v>
      </c>
      <c r="AG1460" t="s">
        <v>56</v>
      </c>
      <c r="AH1460" t="str">
        <f>"Trad IRN"</f>
        <v>Trad IRN</v>
      </c>
      <c r="AI1460" t="str">
        <f>"Bldg IRN"</f>
        <v>Bldg IRN</v>
      </c>
      <c r="AJ1460" t="s">
        <v>48</v>
      </c>
      <c r="AK1460" t="s">
        <v>48</v>
      </c>
      <c r="AL1460" t="s">
        <v>53</v>
      </c>
      <c r="AM1460">
        <v>1113.0999999999999</v>
      </c>
      <c r="AN1460">
        <v>1113.0999999999999</v>
      </c>
      <c r="AO1460">
        <v>15</v>
      </c>
    </row>
    <row r="1461" spans="1:41" x14ac:dyDescent="0.3">
      <c r="A1461" t="str">
        <f>"Trad IRN"</f>
        <v>Trad IRN</v>
      </c>
      <c r="B1461" t="str">
        <f>"Bldg IRN"</f>
        <v>Bldg IRN</v>
      </c>
      <c r="C1461" t="s">
        <v>41</v>
      </c>
      <c r="D1461" t="s">
        <v>3</v>
      </c>
      <c r="E1461" t="s">
        <v>80</v>
      </c>
      <c r="F1461" t="s">
        <v>81</v>
      </c>
      <c r="G1461" t="s">
        <v>82</v>
      </c>
      <c r="H1461" t="s">
        <v>83</v>
      </c>
      <c r="I1461" t="str">
        <f>"Trad IRN"</f>
        <v>Trad IRN</v>
      </c>
      <c r="J1461" t="s">
        <v>43</v>
      </c>
      <c r="K1461" t="s">
        <v>44</v>
      </c>
      <c r="L1461" t="s">
        <v>45</v>
      </c>
      <c r="M1461" t="s">
        <v>46</v>
      </c>
      <c r="N1461" t="str">
        <f t="shared" si="143"/>
        <v>08/18/2022</v>
      </c>
      <c r="O1461" t="str">
        <f t="shared" si="141"/>
        <v>12/31/2500</v>
      </c>
      <c r="P1461">
        <v>1</v>
      </c>
      <c r="Q1461">
        <v>1</v>
      </c>
      <c r="S1461">
        <v>0</v>
      </c>
      <c r="T1461">
        <v>1</v>
      </c>
      <c r="U1461">
        <v>0</v>
      </c>
      <c r="V1461" t="str">
        <f>"Trad IRN"</f>
        <v>Trad IRN</v>
      </c>
      <c r="W1461">
        <v>100</v>
      </c>
      <c r="X1461" t="s">
        <v>47</v>
      </c>
      <c r="Z1461" t="s">
        <v>47</v>
      </c>
      <c r="AB1461" t="str">
        <f>"04"</f>
        <v>04</v>
      </c>
      <c r="AC1461" t="s">
        <v>48</v>
      </c>
      <c r="AD1461" t="s">
        <v>49</v>
      </c>
      <c r="AE1461" t="s">
        <v>50</v>
      </c>
      <c r="AF1461">
        <v>0</v>
      </c>
      <c r="AG1461" t="s">
        <v>56</v>
      </c>
      <c r="AH1461" t="str">
        <f>"Trad IRN"</f>
        <v>Trad IRN</v>
      </c>
      <c r="AI1461" t="str">
        <f>"Bldg IRN"</f>
        <v>Bldg IRN</v>
      </c>
      <c r="AJ1461" t="s">
        <v>48</v>
      </c>
      <c r="AK1461" t="s">
        <v>48</v>
      </c>
      <c r="AL1461" t="s">
        <v>53</v>
      </c>
      <c r="AM1461">
        <v>1113.0999999999999</v>
      </c>
      <c r="AN1461">
        <v>1113.0999999999999</v>
      </c>
      <c r="AO1461">
        <v>15</v>
      </c>
    </row>
    <row r="1462" spans="1:41" x14ac:dyDescent="0.3">
      <c r="A1462" t="str">
        <f>"Trad IRN"</f>
        <v>Trad IRN</v>
      </c>
      <c r="B1462" t="str">
        <f>"Bldg IRN"</f>
        <v>Bldg IRN</v>
      </c>
      <c r="C1462" t="s">
        <v>41</v>
      </c>
      <c r="D1462" t="s">
        <v>3</v>
      </c>
      <c r="E1462" t="s">
        <v>80</v>
      </c>
      <c r="F1462" t="s">
        <v>81</v>
      </c>
      <c r="G1462" t="s">
        <v>82</v>
      </c>
      <c r="H1462" t="s">
        <v>83</v>
      </c>
      <c r="I1462" t="str">
        <f>"Trad IRN"</f>
        <v>Trad IRN</v>
      </c>
      <c r="J1462" t="s">
        <v>43</v>
      </c>
      <c r="K1462" t="s">
        <v>44</v>
      </c>
      <c r="L1462" t="s">
        <v>45</v>
      </c>
      <c r="M1462" t="s">
        <v>46</v>
      </c>
      <c r="N1462" t="str">
        <f t="shared" si="143"/>
        <v>08/18/2022</v>
      </c>
      <c r="O1462" t="str">
        <f t="shared" si="141"/>
        <v>12/31/2500</v>
      </c>
      <c r="P1462">
        <v>1</v>
      </c>
      <c r="Q1462">
        <v>1</v>
      </c>
      <c r="R1462">
        <v>1</v>
      </c>
      <c r="S1462">
        <v>0</v>
      </c>
      <c r="T1462">
        <v>1</v>
      </c>
      <c r="U1462">
        <v>0</v>
      </c>
      <c r="V1462" t="str">
        <f>"Trad IRN"</f>
        <v>Trad IRN</v>
      </c>
      <c r="W1462">
        <v>100</v>
      </c>
      <c r="X1462" t="s">
        <v>47</v>
      </c>
      <c r="Z1462" t="s">
        <v>47</v>
      </c>
      <c r="AB1462" t="str">
        <f>"03"</f>
        <v>03</v>
      </c>
      <c r="AC1462" t="str">
        <f>"10"</f>
        <v>10</v>
      </c>
      <c r="AD1462" t="str">
        <f>"2"</f>
        <v>2</v>
      </c>
      <c r="AE1462" t="s">
        <v>50</v>
      </c>
      <c r="AF1462">
        <v>0</v>
      </c>
      <c r="AG1462" t="s">
        <v>56</v>
      </c>
      <c r="AH1462" t="str">
        <f>"Trad IRN"</f>
        <v>Trad IRN</v>
      </c>
      <c r="AI1462" t="str">
        <f>"Bldg IRN"</f>
        <v>Bldg IRN</v>
      </c>
      <c r="AJ1462" t="s">
        <v>48</v>
      </c>
      <c r="AK1462" t="s">
        <v>48</v>
      </c>
      <c r="AL1462" t="s">
        <v>53</v>
      </c>
      <c r="AM1462">
        <v>1113.0999999999999</v>
      </c>
      <c r="AN1462">
        <v>1113.0999999999999</v>
      </c>
      <c r="AO1462">
        <v>15</v>
      </c>
    </row>
    <row r="1463" spans="1:41" x14ac:dyDescent="0.3">
      <c r="A1463" t="str">
        <f>"Trad IRN"</f>
        <v>Trad IRN</v>
      </c>
      <c r="B1463" t="str">
        <f>"Bldg IRN"</f>
        <v>Bldg IRN</v>
      </c>
      <c r="C1463" t="s">
        <v>41</v>
      </c>
      <c r="D1463" t="s">
        <v>3</v>
      </c>
      <c r="E1463" t="s">
        <v>80</v>
      </c>
      <c r="F1463" t="s">
        <v>81</v>
      </c>
      <c r="G1463" t="s">
        <v>82</v>
      </c>
      <c r="H1463" t="s">
        <v>83</v>
      </c>
      <c r="I1463" t="str">
        <f>"Trad IRN"</f>
        <v>Trad IRN</v>
      </c>
      <c r="J1463" t="s">
        <v>43</v>
      </c>
      <c r="K1463" t="s">
        <v>44</v>
      </c>
      <c r="L1463" t="s">
        <v>45</v>
      </c>
      <c r="M1463" t="s">
        <v>46</v>
      </c>
      <c r="N1463" t="str">
        <f t="shared" si="143"/>
        <v>08/18/2022</v>
      </c>
      <c r="O1463" t="str">
        <f>"10/13/2022"</f>
        <v>10/13/2022</v>
      </c>
      <c r="P1463">
        <v>0.21340400000000001</v>
      </c>
      <c r="Q1463">
        <v>0.21340400000000001</v>
      </c>
      <c r="R1463">
        <v>0.21340400000000001</v>
      </c>
      <c r="S1463">
        <v>0</v>
      </c>
      <c r="T1463">
        <v>0.21340400000000001</v>
      </c>
      <c r="U1463">
        <v>0</v>
      </c>
      <c r="V1463" t="str">
        <f>"Trad IRN"</f>
        <v>Trad IRN</v>
      </c>
      <c r="W1463">
        <v>100</v>
      </c>
      <c r="X1463" t="s">
        <v>47</v>
      </c>
      <c r="Z1463" t="s">
        <v>47</v>
      </c>
      <c r="AB1463" t="str">
        <f>"05"</f>
        <v>05</v>
      </c>
      <c r="AC1463" t="str">
        <f>"15"</f>
        <v>15</v>
      </c>
      <c r="AD1463" t="str">
        <f>"2"</f>
        <v>2</v>
      </c>
      <c r="AE1463" t="s">
        <v>50</v>
      </c>
      <c r="AF1463">
        <v>0</v>
      </c>
      <c r="AG1463" t="s">
        <v>56</v>
      </c>
      <c r="AH1463" t="str">
        <f>"Trad IRN"</f>
        <v>Trad IRN</v>
      </c>
      <c r="AI1463" t="str">
        <f>"Bldg IRN"</f>
        <v>Bldg IRN</v>
      </c>
      <c r="AJ1463" t="s">
        <v>48</v>
      </c>
      <c r="AK1463" t="s">
        <v>48</v>
      </c>
      <c r="AL1463" t="s">
        <v>53</v>
      </c>
      <c r="AM1463">
        <v>237.54</v>
      </c>
      <c r="AN1463">
        <v>1113.0999999999999</v>
      </c>
      <c r="AO1463">
        <v>15</v>
      </c>
    </row>
    <row r="1464" spans="1:41" x14ac:dyDescent="0.3">
      <c r="A1464" t="str">
        <f>"Trad IRN"</f>
        <v>Trad IRN</v>
      </c>
      <c r="B1464" t="str">
        <f>"Bldg IRN"</f>
        <v>Bldg IRN</v>
      </c>
      <c r="C1464" t="s">
        <v>41</v>
      </c>
      <c r="D1464" t="s">
        <v>3</v>
      </c>
      <c r="E1464" t="s">
        <v>80</v>
      </c>
      <c r="F1464" t="s">
        <v>81</v>
      </c>
      <c r="G1464" t="s">
        <v>82</v>
      </c>
      <c r="H1464" t="s">
        <v>83</v>
      </c>
      <c r="I1464" t="str">
        <f>"Trad IRN"</f>
        <v>Trad IRN</v>
      </c>
      <c r="J1464" t="s">
        <v>43</v>
      </c>
      <c r="K1464" t="s">
        <v>44</v>
      </c>
      <c r="L1464" t="s">
        <v>45</v>
      </c>
      <c r="M1464" t="s">
        <v>46</v>
      </c>
      <c r="N1464" t="str">
        <f t="shared" si="143"/>
        <v>08/18/2022</v>
      </c>
      <c r="O1464" t="str">
        <f t="shared" ref="O1464:O1494" si="144">"12/31/2500"</f>
        <v>12/31/2500</v>
      </c>
      <c r="P1464">
        <v>1</v>
      </c>
      <c r="Q1464">
        <v>1</v>
      </c>
      <c r="S1464">
        <v>0</v>
      </c>
      <c r="T1464">
        <v>1</v>
      </c>
      <c r="U1464">
        <v>0</v>
      </c>
      <c r="V1464" t="str">
        <f>"Trad IRN"</f>
        <v>Trad IRN</v>
      </c>
      <c r="W1464">
        <v>100</v>
      </c>
      <c r="X1464" t="s">
        <v>47</v>
      </c>
      <c r="Z1464" t="s">
        <v>47</v>
      </c>
      <c r="AB1464" t="s">
        <v>57</v>
      </c>
      <c r="AC1464" t="s">
        <v>48</v>
      </c>
      <c r="AD1464" t="s">
        <v>49</v>
      </c>
      <c r="AE1464" t="s">
        <v>55</v>
      </c>
      <c r="AF1464">
        <v>0</v>
      </c>
      <c r="AG1464" t="s">
        <v>56</v>
      </c>
      <c r="AH1464" t="str">
        <f>"Trad IRN"</f>
        <v>Trad IRN</v>
      </c>
      <c r="AI1464" t="str">
        <f>"Bldg IRN"</f>
        <v>Bldg IRN</v>
      </c>
      <c r="AJ1464" t="s">
        <v>48</v>
      </c>
      <c r="AK1464" t="s">
        <v>48</v>
      </c>
      <c r="AL1464" t="s">
        <v>53</v>
      </c>
      <c r="AM1464">
        <v>1113.0999999999999</v>
      </c>
      <c r="AN1464">
        <v>1113.0999999999999</v>
      </c>
      <c r="AO1464">
        <v>15</v>
      </c>
    </row>
    <row r="1465" spans="1:41" x14ac:dyDescent="0.3">
      <c r="A1465" t="str">
        <f>"Trad IRN"</f>
        <v>Trad IRN</v>
      </c>
      <c r="B1465" t="str">
        <f>"Bldg IRN"</f>
        <v>Bldg IRN</v>
      </c>
      <c r="C1465" t="s">
        <v>41</v>
      </c>
      <c r="D1465" t="s">
        <v>3</v>
      </c>
      <c r="E1465" t="s">
        <v>80</v>
      </c>
      <c r="F1465" t="s">
        <v>81</v>
      </c>
      <c r="G1465" t="s">
        <v>82</v>
      </c>
      <c r="H1465" t="s">
        <v>83</v>
      </c>
      <c r="I1465" t="str">
        <f>"Trad IRN"</f>
        <v>Trad IRN</v>
      </c>
      <c r="J1465" t="s">
        <v>43</v>
      </c>
      <c r="K1465" t="s">
        <v>44</v>
      </c>
      <c r="L1465" t="s">
        <v>45</v>
      </c>
      <c r="M1465" t="s">
        <v>46</v>
      </c>
      <c r="N1465" t="str">
        <f t="shared" si="143"/>
        <v>08/18/2022</v>
      </c>
      <c r="O1465" t="str">
        <f t="shared" si="144"/>
        <v>12/31/2500</v>
      </c>
      <c r="P1465">
        <v>1</v>
      </c>
      <c r="Q1465">
        <v>1</v>
      </c>
      <c r="S1465">
        <v>0</v>
      </c>
      <c r="T1465">
        <v>1</v>
      </c>
      <c r="U1465">
        <v>0</v>
      </c>
      <c r="V1465" t="str">
        <f>"Trad IRN"</f>
        <v>Trad IRN</v>
      </c>
      <c r="W1465">
        <v>100</v>
      </c>
      <c r="X1465" t="s">
        <v>47</v>
      </c>
      <c r="Z1465" t="s">
        <v>47</v>
      </c>
      <c r="AB1465" t="str">
        <f>"01"</f>
        <v>01</v>
      </c>
      <c r="AC1465" t="s">
        <v>48</v>
      </c>
      <c r="AD1465" t="s">
        <v>49</v>
      </c>
      <c r="AE1465" t="s">
        <v>50</v>
      </c>
      <c r="AF1465">
        <v>0</v>
      </c>
      <c r="AG1465" t="s">
        <v>56</v>
      </c>
      <c r="AH1465" t="str">
        <f>"Trad IRN"</f>
        <v>Trad IRN</v>
      </c>
      <c r="AI1465" t="str">
        <f>"Bldg IRN"</f>
        <v>Bldg IRN</v>
      </c>
      <c r="AJ1465" t="s">
        <v>48</v>
      </c>
      <c r="AK1465" t="s">
        <v>48</v>
      </c>
      <c r="AL1465" t="s">
        <v>53</v>
      </c>
      <c r="AM1465">
        <v>1113.0999999999999</v>
      </c>
      <c r="AN1465">
        <v>1113.0999999999999</v>
      </c>
      <c r="AO1465">
        <v>15</v>
      </c>
    </row>
    <row r="1466" spans="1:41" x14ac:dyDescent="0.3">
      <c r="A1466" t="str">
        <f>"Trad IRN"</f>
        <v>Trad IRN</v>
      </c>
      <c r="B1466" t="str">
        <f>"Bldg IRN"</f>
        <v>Bldg IRN</v>
      </c>
      <c r="C1466" t="s">
        <v>41</v>
      </c>
      <c r="D1466" t="s">
        <v>3</v>
      </c>
      <c r="E1466" t="s">
        <v>80</v>
      </c>
      <c r="F1466" t="s">
        <v>81</v>
      </c>
      <c r="G1466" t="s">
        <v>82</v>
      </c>
      <c r="H1466" t="s">
        <v>83</v>
      </c>
      <c r="I1466" t="str">
        <f>"Trad IRN"</f>
        <v>Trad IRN</v>
      </c>
      <c r="J1466" t="s">
        <v>43</v>
      </c>
      <c r="K1466" t="s">
        <v>44</v>
      </c>
      <c r="L1466" t="s">
        <v>45</v>
      </c>
      <c r="M1466" t="s">
        <v>46</v>
      </c>
      <c r="N1466" t="str">
        <f t="shared" si="143"/>
        <v>08/18/2022</v>
      </c>
      <c r="O1466" t="str">
        <f t="shared" si="144"/>
        <v>12/31/2500</v>
      </c>
      <c r="P1466">
        <v>1</v>
      </c>
      <c r="Q1466">
        <v>1</v>
      </c>
      <c r="R1466">
        <v>1</v>
      </c>
      <c r="S1466">
        <v>0</v>
      </c>
      <c r="T1466">
        <v>1</v>
      </c>
      <c r="U1466">
        <v>0</v>
      </c>
      <c r="V1466" t="str">
        <f>"Trad IRN"</f>
        <v>Trad IRN</v>
      </c>
      <c r="W1466">
        <v>100</v>
      </c>
      <c r="X1466" t="s">
        <v>47</v>
      </c>
      <c r="Z1466" t="s">
        <v>47</v>
      </c>
      <c r="AB1466" t="str">
        <f>"02"</f>
        <v>02</v>
      </c>
      <c r="AC1466" t="str">
        <f>"15"</f>
        <v>15</v>
      </c>
      <c r="AD1466" t="str">
        <f>"2"</f>
        <v>2</v>
      </c>
      <c r="AE1466" t="s">
        <v>55</v>
      </c>
      <c r="AF1466">
        <v>0</v>
      </c>
      <c r="AG1466" t="s">
        <v>56</v>
      </c>
      <c r="AH1466" t="str">
        <f>"Trad IRN"</f>
        <v>Trad IRN</v>
      </c>
      <c r="AI1466" t="str">
        <f>"Bldg IRN"</f>
        <v>Bldg IRN</v>
      </c>
      <c r="AJ1466" t="s">
        <v>48</v>
      </c>
      <c r="AK1466" t="s">
        <v>48</v>
      </c>
      <c r="AL1466" t="s">
        <v>53</v>
      </c>
      <c r="AM1466">
        <v>1113.0999999999999</v>
      </c>
      <c r="AN1466">
        <v>1113.0999999999999</v>
      </c>
      <c r="AO1466">
        <v>15</v>
      </c>
    </row>
    <row r="1467" spans="1:41" x14ac:dyDescent="0.3">
      <c r="A1467" t="str">
        <f>"Trad IRN"</f>
        <v>Trad IRN</v>
      </c>
      <c r="B1467" t="str">
        <f>"Bldg IRN"</f>
        <v>Bldg IRN</v>
      </c>
      <c r="C1467" t="s">
        <v>41</v>
      </c>
      <c r="D1467" t="s">
        <v>3</v>
      </c>
      <c r="E1467" t="s">
        <v>80</v>
      </c>
      <c r="F1467" t="s">
        <v>81</v>
      </c>
      <c r="G1467" t="s">
        <v>82</v>
      </c>
      <c r="H1467" t="s">
        <v>83</v>
      </c>
      <c r="I1467" t="str">
        <f>"Trad IRN"</f>
        <v>Trad IRN</v>
      </c>
      <c r="J1467" t="s">
        <v>43</v>
      </c>
      <c r="K1467" t="s">
        <v>44</v>
      </c>
      <c r="L1467" t="s">
        <v>45</v>
      </c>
      <c r="M1467" t="s">
        <v>46</v>
      </c>
      <c r="N1467" t="str">
        <f t="shared" si="143"/>
        <v>08/18/2022</v>
      </c>
      <c r="O1467" t="str">
        <f t="shared" si="144"/>
        <v>12/31/2500</v>
      </c>
      <c r="P1467">
        <v>1</v>
      </c>
      <c r="Q1467">
        <v>1</v>
      </c>
      <c r="S1467">
        <v>0</v>
      </c>
      <c r="T1467">
        <v>1</v>
      </c>
      <c r="U1467">
        <v>0</v>
      </c>
      <c r="V1467" t="str">
        <f>"Trad IRN"</f>
        <v>Trad IRN</v>
      </c>
      <c r="W1467">
        <v>100</v>
      </c>
      <c r="X1467" t="s">
        <v>47</v>
      </c>
      <c r="Z1467" t="s">
        <v>47</v>
      </c>
      <c r="AB1467" t="str">
        <f>"04"</f>
        <v>04</v>
      </c>
      <c r="AC1467" t="s">
        <v>48</v>
      </c>
      <c r="AD1467" t="s">
        <v>49</v>
      </c>
      <c r="AE1467" t="s">
        <v>50</v>
      </c>
      <c r="AF1467">
        <v>0</v>
      </c>
      <c r="AG1467" t="s">
        <v>56</v>
      </c>
      <c r="AH1467" t="str">
        <f>"Trad IRN"</f>
        <v>Trad IRN</v>
      </c>
      <c r="AI1467" t="str">
        <f>"Bldg IRN"</f>
        <v>Bldg IRN</v>
      </c>
      <c r="AJ1467" t="s">
        <v>48</v>
      </c>
      <c r="AK1467" t="s">
        <v>48</v>
      </c>
      <c r="AL1467" t="s">
        <v>53</v>
      </c>
      <c r="AM1467">
        <v>1113.0999999999999</v>
      </c>
      <c r="AN1467">
        <v>1113.0999999999999</v>
      </c>
      <c r="AO1467">
        <v>15</v>
      </c>
    </row>
    <row r="1468" spans="1:41" x14ac:dyDescent="0.3">
      <c r="A1468" t="str">
        <f>"Trad IRN"</f>
        <v>Trad IRN</v>
      </c>
      <c r="B1468" t="str">
        <f>"Bldg IRN"</f>
        <v>Bldg IRN</v>
      </c>
      <c r="C1468" t="s">
        <v>41</v>
      </c>
      <c r="D1468" t="s">
        <v>3</v>
      </c>
      <c r="E1468" t="s">
        <v>80</v>
      </c>
      <c r="F1468" t="s">
        <v>81</v>
      </c>
      <c r="G1468" t="s">
        <v>82</v>
      </c>
      <c r="H1468" t="s">
        <v>83</v>
      </c>
      <c r="I1468" t="str">
        <f>"Trad IRN"</f>
        <v>Trad IRN</v>
      </c>
      <c r="J1468" t="s">
        <v>43</v>
      </c>
      <c r="K1468" t="s">
        <v>44</v>
      </c>
      <c r="L1468" t="s">
        <v>45</v>
      </c>
      <c r="M1468" t="s">
        <v>46</v>
      </c>
      <c r="N1468" t="str">
        <f t="shared" si="143"/>
        <v>08/18/2022</v>
      </c>
      <c r="O1468" t="str">
        <f t="shared" si="144"/>
        <v>12/31/2500</v>
      </c>
      <c r="P1468">
        <v>1</v>
      </c>
      <c r="Q1468">
        <v>1</v>
      </c>
      <c r="S1468">
        <v>0</v>
      </c>
      <c r="T1468">
        <v>1</v>
      </c>
      <c r="U1468">
        <v>0</v>
      </c>
      <c r="V1468" t="str">
        <f>"Trad IRN"</f>
        <v>Trad IRN</v>
      </c>
      <c r="W1468">
        <v>100</v>
      </c>
      <c r="X1468" t="s">
        <v>47</v>
      </c>
      <c r="Z1468" t="s">
        <v>47</v>
      </c>
      <c r="AB1468" t="str">
        <f>"03"</f>
        <v>03</v>
      </c>
      <c r="AC1468" t="s">
        <v>48</v>
      </c>
      <c r="AD1468" t="s">
        <v>49</v>
      </c>
      <c r="AE1468" t="s">
        <v>50</v>
      </c>
      <c r="AF1468">
        <v>0</v>
      </c>
      <c r="AG1468" t="s">
        <v>56</v>
      </c>
      <c r="AH1468" t="str">
        <f>"Trad IRN"</f>
        <v>Trad IRN</v>
      </c>
      <c r="AI1468" t="str">
        <f>"Bldg IRN"</f>
        <v>Bldg IRN</v>
      </c>
      <c r="AJ1468" t="s">
        <v>48</v>
      </c>
      <c r="AK1468" t="s">
        <v>48</v>
      </c>
      <c r="AL1468" t="s">
        <v>53</v>
      </c>
      <c r="AM1468">
        <v>1113.0999999999999</v>
      </c>
      <c r="AN1468">
        <v>1113.0999999999999</v>
      </c>
      <c r="AO1468">
        <v>15</v>
      </c>
    </row>
    <row r="1469" spans="1:41" x14ac:dyDescent="0.3">
      <c r="A1469" t="str">
        <f>"Trad IRN"</f>
        <v>Trad IRN</v>
      </c>
      <c r="B1469" t="str">
        <f>"Bldg IRN"</f>
        <v>Bldg IRN</v>
      </c>
      <c r="C1469" t="s">
        <v>41</v>
      </c>
      <c r="D1469" t="s">
        <v>3</v>
      </c>
      <c r="E1469" t="s">
        <v>80</v>
      </c>
      <c r="F1469" t="s">
        <v>81</v>
      </c>
      <c r="G1469" t="s">
        <v>82</v>
      </c>
      <c r="H1469" t="s">
        <v>83</v>
      </c>
      <c r="I1469" t="str">
        <f>"Trad IRN"</f>
        <v>Trad IRN</v>
      </c>
      <c r="J1469" t="s">
        <v>43</v>
      </c>
      <c r="K1469" t="s">
        <v>44</v>
      </c>
      <c r="L1469" t="s">
        <v>45</v>
      </c>
      <c r="M1469" t="s">
        <v>46</v>
      </c>
      <c r="N1469" t="str">
        <f t="shared" si="143"/>
        <v>08/18/2022</v>
      </c>
      <c r="O1469" t="str">
        <f t="shared" si="144"/>
        <v>12/31/2500</v>
      </c>
      <c r="P1469">
        <v>1</v>
      </c>
      <c r="Q1469">
        <v>1</v>
      </c>
      <c r="S1469">
        <v>0</v>
      </c>
      <c r="T1469">
        <v>1</v>
      </c>
      <c r="U1469">
        <v>0</v>
      </c>
      <c r="V1469" t="str">
        <f>"Trad IRN"</f>
        <v>Trad IRN</v>
      </c>
      <c r="W1469">
        <v>100</v>
      </c>
      <c r="X1469" t="s">
        <v>47</v>
      </c>
      <c r="Z1469" t="s">
        <v>47</v>
      </c>
      <c r="AB1469" t="s">
        <v>57</v>
      </c>
      <c r="AC1469" t="s">
        <v>48</v>
      </c>
      <c r="AD1469" t="s">
        <v>49</v>
      </c>
      <c r="AE1469" t="s">
        <v>50</v>
      </c>
      <c r="AF1469">
        <v>0</v>
      </c>
      <c r="AG1469" t="s">
        <v>56</v>
      </c>
      <c r="AH1469" t="str">
        <f>"Trad IRN"</f>
        <v>Trad IRN</v>
      </c>
      <c r="AI1469" t="str">
        <f>"Bldg IRN"</f>
        <v>Bldg IRN</v>
      </c>
      <c r="AJ1469" t="s">
        <v>48</v>
      </c>
      <c r="AK1469" t="s">
        <v>48</v>
      </c>
      <c r="AL1469" t="s">
        <v>53</v>
      </c>
      <c r="AM1469">
        <v>1113.0999999999999</v>
      </c>
      <c r="AN1469">
        <v>1113.0999999999999</v>
      </c>
      <c r="AO1469">
        <v>15</v>
      </c>
    </row>
    <row r="1470" spans="1:41" x14ac:dyDescent="0.3">
      <c r="A1470" t="str">
        <f>"Trad IRN"</f>
        <v>Trad IRN</v>
      </c>
      <c r="B1470" t="str">
        <f>"Bldg IRN"</f>
        <v>Bldg IRN</v>
      </c>
      <c r="C1470" t="s">
        <v>41</v>
      </c>
      <c r="D1470" t="s">
        <v>3</v>
      </c>
      <c r="E1470" t="s">
        <v>80</v>
      </c>
      <c r="F1470" t="s">
        <v>81</v>
      </c>
      <c r="G1470" t="s">
        <v>82</v>
      </c>
      <c r="H1470" t="s">
        <v>83</v>
      </c>
      <c r="I1470" t="str">
        <f>"Trad IRN"</f>
        <v>Trad IRN</v>
      </c>
      <c r="J1470" t="s">
        <v>43</v>
      </c>
      <c r="K1470" t="s">
        <v>44</v>
      </c>
      <c r="L1470" t="s">
        <v>45</v>
      </c>
      <c r="M1470" t="s">
        <v>46</v>
      </c>
      <c r="N1470" t="str">
        <f t="shared" si="143"/>
        <v>08/18/2022</v>
      </c>
      <c r="O1470" t="str">
        <f t="shared" si="144"/>
        <v>12/31/2500</v>
      </c>
      <c r="P1470">
        <v>1</v>
      </c>
      <c r="Q1470">
        <v>1</v>
      </c>
      <c r="S1470">
        <v>0</v>
      </c>
      <c r="T1470">
        <v>1</v>
      </c>
      <c r="U1470">
        <v>0</v>
      </c>
      <c r="V1470" t="str">
        <f>"Trad IRN"</f>
        <v>Trad IRN</v>
      </c>
      <c r="W1470">
        <v>100</v>
      </c>
      <c r="X1470" t="s">
        <v>47</v>
      </c>
      <c r="Z1470" t="s">
        <v>47</v>
      </c>
      <c r="AB1470" t="s">
        <v>57</v>
      </c>
      <c r="AC1470" t="s">
        <v>48</v>
      </c>
      <c r="AD1470" t="s">
        <v>49</v>
      </c>
      <c r="AE1470" t="s">
        <v>50</v>
      </c>
      <c r="AF1470">
        <v>0</v>
      </c>
      <c r="AG1470" t="s">
        <v>56</v>
      </c>
      <c r="AH1470" t="str">
        <f>"Trad IRN"</f>
        <v>Trad IRN</v>
      </c>
      <c r="AI1470" t="str">
        <f>"Bldg IRN"</f>
        <v>Bldg IRN</v>
      </c>
      <c r="AJ1470" t="s">
        <v>48</v>
      </c>
      <c r="AK1470" t="s">
        <v>48</v>
      </c>
      <c r="AL1470" t="s">
        <v>53</v>
      </c>
      <c r="AM1470">
        <v>1113.0999999999999</v>
      </c>
      <c r="AN1470">
        <v>1113.0999999999999</v>
      </c>
      <c r="AO1470">
        <v>15</v>
      </c>
    </row>
    <row r="1471" spans="1:41" x14ac:dyDescent="0.3">
      <c r="A1471" t="str">
        <f>"Trad IRN"</f>
        <v>Trad IRN</v>
      </c>
      <c r="B1471" t="str">
        <f>"Bldg IRN"</f>
        <v>Bldg IRN</v>
      </c>
      <c r="C1471" t="s">
        <v>41</v>
      </c>
      <c r="D1471" t="s">
        <v>3</v>
      </c>
      <c r="E1471" t="s">
        <v>80</v>
      </c>
      <c r="F1471" t="s">
        <v>81</v>
      </c>
      <c r="G1471" t="s">
        <v>82</v>
      </c>
      <c r="H1471" t="s">
        <v>83</v>
      </c>
      <c r="I1471" t="str">
        <f>"Trad IRN"</f>
        <v>Trad IRN</v>
      </c>
      <c r="J1471" t="s">
        <v>43</v>
      </c>
      <c r="K1471" t="s">
        <v>44</v>
      </c>
      <c r="L1471" t="s">
        <v>45</v>
      </c>
      <c r="M1471" t="s">
        <v>46</v>
      </c>
      <c r="N1471" t="str">
        <f t="shared" si="143"/>
        <v>08/18/2022</v>
      </c>
      <c r="O1471" t="str">
        <f t="shared" si="144"/>
        <v>12/31/2500</v>
      </c>
      <c r="P1471">
        <v>1</v>
      </c>
      <c r="Q1471">
        <v>1</v>
      </c>
      <c r="S1471">
        <v>0</v>
      </c>
      <c r="T1471">
        <v>1</v>
      </c>
      <c r="U1471">
        <v>0</v>
      </c>
      <c r="V1471" t="str">
        <f>"Trad IRN"</f>
        <v>Trad IRN</v>
      </c>
      <c r="W1471">
        <v>100</v>
      </c>
      <c r="X1471" t="s">
        <v>47</v>
      </c>
      <c r="Z1471" t="s">
        <v>47</v>
      </c>
      <c r="AB1471" t="str">
        <f>"04"</f>
        <v>04</v>
      </c>
      <c r="AC1471" t="s">
        <v>48</v>
      </c>
      <c r="AD1471" t="s">
        <v>49</v>
      </c>
      <c r="AE1471" t="s">
        <v>50</v>
      </c>
      <c r="AF1471">
        <v>0</v>
      </c>
      <c r="AG1471" t="s">
        <v>56</v>
      </c>
      <c r="AH1471" t="str">
        <f>"Trad IRN"</f>
        <v>Trad IRN</v>
      </c>
      <c r="AI1471" t="str">
        <f>"Bldg IRN"</f>
        <v>Bldg IRN</v>
      </c>
      <c r="AJ1471" t="s">
        <v>48</v>
      </c>
      <c r="AK1471" t="s">
        <v>48</v>
      </c>
      <c r="AL1471" t="s">
        <v>53</v>
      </c>
      <c r="AM1471">
        <v>1113.0999999999999</v>
      </c>
      <c r="AN1471">
        <v>1113.0999999999999</v>
      </c>
      <c r="AO1471">
        <v>15</v>
      </c>
    </row>
    <row r="1472" spans="1:41" x14ac:dyDescent="0.3">
      <c r="A1472" t="str">
        <f>"Trad IRN"</f>
        <v>Trad IRN</v>
      </c>
      <c r="B1472" t="str">
        <f>"Bldg IRN"</f>
        <v>Bldg IRN</v>
      </c>
      <c r="C1472" t="s">
        <v>41</v>
      </c>
      <c r="D1472" t="s">
        <v>3</v>
      </c>
      <c r="E1472" t="s">
        <v>80</v>
      </c>
      <c r="F1472" t="s">
        <v>81</v>
      </c>
      <c r="G1472" t="s">
        <v>82</v>
      </c>
      <c r="H1472" t="s">
        <v>83</v>
      </c>
      <c r="I1472" t="str">
        <f>"Trad IRN"</f>
        <v>Trad IRN</v>
      </c>
      <c r="J1472" t="s">
        <v>43</v>
      </c>
      <c r="K1472" t="s">
        <v>44</v>
      </c>
      <c r="L1472" t="s">
        <v>45</v>
      </c>
      <c r="M1472" t="s">
        <v>46</v>
      </c>
      <c r="N1472" t="str">
        <f t="shared" si="143"/>
        <v>08/18/2022</v>
      </c>
      <c r="O1472" t="str">
        <f t="shared" si="144"/>
        <v>12/31/2500</v>
      </c>
      <c r="P1472">
        <v>1</v>
      </c>
      <c r="Q1472">
        <v>1</v>
      </c>
      <c r="R1472">
        <v>1</v>
      </c>
      <c r="S1472">
        <v>0</v>
      </c>
      <c r="T1472">
        <v>1</v>
      </c>
      <c r="U1472">
        <v>0</v>
      </c>
      <c r="V1472" t="str">
        <f>"Trad IRN"</f>
        <v>Trad IRN</v>
      </c>
      <c r="W1472">
        <v>100</v>
      </c>
      <c r="X1472" t="s">
        <v>47</v>
      </c>
      <c r="Z1472" t="s">
        <v>47</v>
      </c>
      <c r="AB1472" t="str">
        <f>"03"</f>
        <v>03</v>
      </c>
      <c r="AC1472" t="str">
        <f>"10"</f>
        <v>10</v>
      </c>
      <c r="AD1472" t="str">
        <f>"2"</f>
        <v>2</v>
      </c>
      <c r="AE1472" t="s">
        <v>50</v>
      </c>
      <c r="AF1472">
        <v>0</v>
      </c>
      <c r="AG1472" t="s">
        <v>56</v>
      </c>
      <c r="AH1472" t="str">
        <f>"Trad IRN"</f>
        <v>Trad IRN</v>
      </c>
      <c r="AI1472" t="str">
        <f>"Bldg IRN"</f>
        <v>Bldg IRN</v>
      </c>
      <c r="AJ1472" t="s">
        <v>48</v>
      </c>
      <c r="AK1472" t="s">
        <v>48</v>
      </c>
      <c r="AL1472" t="s">
        <v>53</v>
      </c>
      <c r="AM1472">
        <v>1113.0999999999999</v>
      </c>
      <c r="AN1472">
        <v>1113.0999999999999</v>
      </c>
      <c r="AO1472">
        <v>15</v>
      </c>
    </row>
    <row r="1473" spans="1:41" x14ac:dyDescent="0.3">
      <c r="A1473" t="str">
        <f>"Trad IRN"</f>
        <v>Trad IRN</v>
      </c>
      <c r="B1473" t="str">
        <f>"Bldg IRN"</f>
        <v>Bldg IRN</v>
      </c>
      <c r="C1473" t="s">
        <v>41</v>
      </c>
      <c r="D1473" t="s">
        <v>3</v>
      </c>
      <c r="E1473" t="s">
        <v>80</v>
      </c>
      <c r="F1473" t="s">
        <v>81</v>
      </c>
      <c r="G1473" t="s">
        <v>82</v>
      </c>
      <c r="H1473" t="s">
        <v>83</v>
      </c>
      <c r="I1473" t="str">
        <f>"Trad IRN"</f>
        <v>Trad IRN</v>
      </c>
      <c r="J1473" t="s">
        <v>43</v>
      </c>
      <c r="K1473" t="s">
        <v>44</v>
      </c>
      <c r="L1473" t="s">
        <v>45</v>
      </c>
      <c r="M1473" t="s">
        <v>46</v>
      </c>
      <c r="N1473" t="str">
        <f t="shared" si="143"/>
        <v>08/18/2022</v>
      </c>
      <c r="O1473" t="str">
        <f t="shared" si="144"/>
        <v>12/31/2500</v>
      </c>
      <c r="P1473">
        <v>1</v>
      </c>
      <c r="Q1473">
        <v>1</v>
      </c>
      <c r="S1473">
        <v>0</v>
      </c>
      <c r="T1473">
        <v>1</v>
      </c>
      <c r="U1473">
        <v>0</v>
      </c>
      <c r="V1473" t="str">
        <f>"Trad IRN"</f>
        <v>Trad IRN</v>
      </c>
      <c r="W1473">
        <v>100</v>
      </c>
      <c r="X1473" t="s">
        <v>47</v>
      </c>
      <c r="Z1473" t="s">
        <v>47</v>
      </c>
      <c r="AB1473" t="s">
        <v>57</v>
      </c>
      <c r="AC1473" t="s">
        <v>48</v>
      </c>
      <c r="AD1473" t="s">
        <v>49</v>
      </c>
      <c r="AE1473" t="s">
        <v>50</v>
      </c>
      <c r="AF1473">
        <v>0</v>
      </c>
      <c r="AG1473" t="s">
        <v>56</v>
      </c>
      <c r="AH1473" t="str">
        <f>"Trad IRN"</f>
        <v>Trad IRN</v>
      </c>
      <c r="AI1473" t="str">
        <f>"Bldg IRN"</f>
        <v>Bldg IRN</v>
      </c>
      <c r="AJ1473" t="s">
        <v>48</v>
      </c>
      <c r="AK1473" t="s">
        <v>48</v>
      </c>
      <c r="AL1473" t="s">
        <v>53</v>
      </c>
      <c r="AM1473">
        <v>1113.0999999999999</v>
      </c>
      <c r="AN1473">
        <v>1113.0999999999999</v>
      </c>
      <c r="AO1473">
        <v>15</v>
      </c>
    </row>
    <row r="1474" spans="1:41" x14ac:dyDescent="0.3">
      <c r="A1474" t="str">
        <f>"Trad IRN"</f>
        <v>Trad IRN</v>
      </c>
      <c r="B1474" t="str">
        <f>"Bldg IRN"</f>
        <v>Bldg IRN</v>
      </c>
      <c r="C1474" t="s">
        <v>41</v>
      </c>
      <c r="D1474" t="s">
        <v>3</v>
      </c>
      <c r="E1474" t="s">
        <v>80</v>
      </c>
      <c r="F1474" t="s">
        <v>81</v>
      </c>
      <c r="G1474" t="s">
        <v>82</v>
      </c>
      <c r="H1474" t="s">
        <v>83</v>
      </c>
      <c r="I1474" t="str">
        <f>"Trad IRN"</f>
        <v>Trad IRN</v>
      </c>
      <c r="J1474" t="s">
        <v>43</v>
      </c>
      <c r="K1474" t="s">
        <v>44</v>
      </c>
      <c r="L1474" t="s">
        <v>45</v>
      </c>
      <c r="M1474" t="s">
        <v>46</v>
      </c>
      <c r="N1474" t="str">
        <f t="shared" si="143"/>
        <v>08/18/2022</v>
      </c>
      <c r="O1474" t="str">
        <f t="shared" si="144"/>
        <v>12/31/2500</v>
      </c>
      <c r="P1474">
        <v>1</v>
      </c>
      <c r="Q1474">
        <v>1</v>
      </c>
      <c r="S1474">
        <v>0</v>
      </c>
      <c r="T1474">
        <v>1</v>
      </c>
      <c r="U1474">
        <v>0</v>
      </c>
      <c r="V1474" t="str">
        <f>"Trad IRN"</f>
        <v>Trad IRN</v>
      </c>
      <c r="W1474">
        <v>100</v>
      </c>
      <c r="X1474" t="s">
        <v>47</v>
      </c>
      <c r="Z1474" t="s">
        <v>47</v>
      </c>
      <c r="AB1474" t="str">
        <f>"03"</f>
        <v>03</v>
      </c>
      <c r="AC1474" t="s">
        <v>48</v>
      </c>
      <c r="AD1474" t="s">
        <v>49</v>
      </c>
      <c r="AE1474" t="s">
        <v>50</v>
      </c>
      <c r="AF1474">
        <v>0</v>
      </c>
      <c r="AG1474" t="s">
        <v>56</v>
      </c>
      <c r="AH1474" t="str">
        <f>"Trad IRN"</f>
        <v>Trad IRN</v>
      </c>
      <c r="AI1474" t="str">
        <f>"Bldg IRN"</f>
        <v>Bldg IRN</v>
      </c>
      <c r="AJ1474" t="s">
        <v>48</v>
      </c>
      <c r="AK1474" t="s">
        <v>48</v>
      </c>
      <c r="AL1474" t="s">
        <v>53</v>
      </c>
      <c r="AM1474">
        <v>1113.0999999999999</v>
      </c>
      <c r="AN1474">
        <v>1113.0999999999999</v>
      </c>
      <c r="AO1474">
        <v>15</v>
      </c>
    </row>
    <row r="1475" spans="1:41" x14ac:dyDescent="0.3">
      <c r="A1475" t="str">
        <f>"Trad IRN"</f>
        <v>Trad IRN</v>
      </c>
      <c r="B1475" t="str">
        <f>"Bldg IRN"</f>
        <v>Bldg IRN</v>
      </c>
      <c r="C1475" t="s">
        <v>41</v>
      </c>
      <c r="D1475" t="s">
        <v>3</v>
      </c>
      <c r="E1475" t="s">
        <v>80</v>
      </c>
      <c r="F1475" t="s">
        <v>81</v>
      </c>
      <c r="G1475" t="s">
        <v>82</v>
      </c>
      <c r="H1475" t="s">
        <v>83</v>
      </c>
      <c r="I1475" t="str">
        <f>"Trad IRN"</f>
        <v>Trad IRN</v>
      </c>
      <c r="J1475" t="s">
        <v>43</v>
      </c>
      <c r="K1475" t="s">
        <v>44</v>
      </c>
      <c r="L1475" t="s">
        <v>45</v>
      </c>
      <c r="M1475" t="s">
        <v>46</v>
      </c>
      <c r="N1475" t="str">
        <f t="shared" si="143"/>
        <v>08/18/2022</v>
      </c>
      <c r="O1475" t="str">
        <f t="shared" si="144"/>
        <v>12/31/2500</v>
      </c>
      <c r="P1475">
        <v>1</v>
      </c>
      <c r="Q1475">
        <v>1</v>
      </c>
      <c r="S1475">
        <v>0</v>
      </c>
      <c r="T1475">
        <v>1</v>
      </c>
      <c r="U1475">
        <v>0</v>
      </c>
      <c r="V1475" t="str">
        <f>"Trad IRN"</f>
        <v>Trad IRN</v>
      </c>
      <c r="W1475">
        <v>100</v>
      </c>
      <c r="X1475" t="s">
        <v>47</v>
      </c>
      <c r="Z1475" t="s">
        <v>47</v>
      </c>
      <c r="AB1475" t="str">
        <f>"02"</f>
        <v>02</v>
      </c>
      <c r="AC1475" t="s">
        <v>48</v>
      </c>
      <c r="AD1475" t="s">
        <v>49</v>
      </c>
      <c r="AE1475" t="s">
        <v>50</v>
      </c>
      <c r="AF1475">
        <v>0</v>
      </c>
      <c r="AG1475" t="s">
        <v>56</v>
      </c>
      <c r="AH1475" t="str">
        <f>"Trad IRN"</f>
        <v>Trad IRN</v>
      </c>
      <c r="AI1475" t="str">
        <f>"Bldg IRN"</f>
        <v>Bldg IRN</v>
      </c>
      <c r="AJ1475" t="s">
        <v>48</v>
      </c>
      <c r="AK1475" t="s">
        <v>48</v>
      </c>
      <c r="AL1475" t="s">
        <v>53</v>
      </c>
      <c r="AM1475">
        <v>1113.0999999999999</v>
      </c>
      <c r="AN1475">
        <v>1113.0999999999999</v>
      </c>
      <c r="AO1475">
        <v>15</v>
      </c>
    </row>
    <row r="1476" spans="1:41" x14ac:dyDescent="0.3">
      <c r="A1476" t="str">
        <f>"Trad IRN"</f>
        <v>Trad IRN</v>
      </c>
      <c r="B1476" t="str">
        <f>"Bldg IRN"</f>
        <v>Bldg IRN</v>
      </c>
      <c r="C1476" t="s">
        <v>41</v>
      </c>
      <c r="D1476" t="s">
        <v>3</v>
      </c>
      <c r="E1476" t="s">
        <v>80</v>
      </c>
      <c r="F1476" t="s">
        <v>81</v>
      </c>
      <c r="G1476" t="s">
        <v>82</v>
      </c>
      <c r="H1476" t="s">
        <v>83</v>
      </c>
      <c r="I1476" t="str">
        <f>"Trad IRN"</f>
        <v>Trad IRN</v>
      </c>
      <c r="J1476" t="s">
        <v>43</v>
      </c>
      <c r="K1476" t="s">
        <v>44</v>
      </c>
      <c r="L1476" t="s">
        <v>45</v>
      </c>
      <c r="M1476" t="s">
        <v>46</v>
      </c>
      <c r="N1476" t="str">
        <f t="shared" si="143"/>
        <v>08/18/2022</v>
      </c>
      <c r="O1476" t="str">
        <f t="shared" si="144"/>
        <v>12/31/2500</v>
      </c>
      <c r="P1476">
        <v>1</v>
      </c>
      <c r="Q1476">
        <v>1</v>
      </c>
      <c r="R1476">
        <v>1</v>
      </c>
      <c r="S1476">
        <v>0</v>
      </c>
      <c r="T1476">
        <v>1</v>
      </c>
      <c r="U1476">
        <v>0</v>
      </c>
      <c r="V1476" t="str">
        <f>"Trad IRN"</f>
        <v>Trad IRN</v>
      </c>
      <c r="W1476">
        <v>100</v>
      </c>
      <c r="X1476" t="s">
        <v>47</v>
      </c>
      <c r="Z1476" t="s">
        <v>47</v>
      </c>
      <c r="AB1476" t="str">
        <f>"01"</f>
        <v>01</v>
      </c>
      <c r="AC1476" t="str">
        <f>"10"</f>
        <v>10</v>
      </c>
      <c r="AD1476" t="str">
        <f>"2"</f>
        <v>2</v>
      </c>
      <c r="AE1476" t="s">
        <v>50</v>
      </c>
      <c r="AF1476">
        <v>0</v>
      </c>
      <c r="AG1476" t="s">
        <v>56</v>
      </c>
      <c r="AH1476" t="str">
        <f>"Trad IRN"</f>
        <v>Trad IRN</v>
      </c>
      <c r="AI1476" t="str">
        <f>"Bldg IRN"</f>
        <v>Bldg IRN</v>
      </c>
      <c r="AJ1476" t="s">
        <v>48</v>
      </c>
      <c r="AK1476" t="s">
        <v>48</v>
      </c>
      <c r="AL1476" t="s">
        <v>53</v>
      </c>
      <c r="AM1476">
        <v>1113.0999999999999</v>
      </c>
      <c r="AN1476">
        <v>1113.0999999999999</v>
      </c>
      <c r="AO1476">
        <v>15</v>
      </c>
    </row>
    <row r="1477" spans="1:41" x14ac:dyDescent="0.3">
      <c r="A1477" t="str">
        <f>"Trad IRN"</f>
        <v>Trad IRN</v>
      </c>
      <c r="B1477" t="str">
        <f>"Bldg IRN"</f>
        <v>Bldg IRN</v>
      </c>
      <c r="C1477" t="s">
        <v>41</v>
      </c>
      <c r="D1477" t="s">
        <v>3</v>
      </c>
      <c r="E1477" t="s">
        <v>80</v>
      </c>
      <c r="F1477" t="s">
        <v>81</v>
      </c>
      <c r="G1477" t="s">
        <v>82</v>
      </c>
      <c r="H1477" t="s">
        <v>83</v>
      </c>
      <c r="I1477" t="str">
        <f>"Trad IRN"</f>
        <v>Trad IRN</v>
      </c>
      <c r="J1477" t="s">
        <v>43</v>
      </c>
      <c r="K1477" t="s">
        <v>44</v>
      </c>
      <c r="L1477" t="s">
        <v>45</v>
      </c>
      <c r="M1477" t="s">
        <v>46</v>
      </c>
      <c r="N1477" t="str">
        <f t="shared" si="143"/>
        <v>08/18/2022</v>
      </c>
      <c r="O1477" t="str">
        <f t="shared" si="144"/>
        <v>12/31/2500</v>
      </c>
      <c r="P1477">
        <v>1</v>
      </c>
      <c r="Q1477">
        <v>1</v>
      </c>
      <c r="S1477">
        <v>0</v>
      </c>
      <c r="T1477">
        <v>1</v>
      </c>
      <c r="U1477">
        <v>0</v>
      </c>
      <c r="V1477" t="str">
        <f>"Trad IRN"</f>
        <v>Trad IRN</v>
      </c>
      <c r="W1477">
        <v>100</v>
      </c>
      <c r="X1477" t="s">
        <v>47</v>
      </c>
      <c r="Z1477" t="s">
        <v>47</v>
      </c>
      <c r="AB1477" t="str">
        <f>"04"</f>
        <v>04</v>
      </c>
      <c r="AC1477" t="s">
        <v>48</v>
      </c>
      <c r="AD1477" t="s">
        <v>49</v>
      </c>
      <c r="AE1477" t="s">
        <v>50</v>
      </c>
      <c r="AF1477">
        <v>0</v>
      </c>
      <c r="AG1477" t="s">
        <v>56</v>
      </c>
      <c r="AH1477" t="str">
        <f>"Trad IRN"</f>
        <v>Trad IRN</v>
      </c>
      <c r="AI1477" t="str">
        <f>"Bldg IRN"</f>
        <v>Bldg IRN</v>
      </c>
      <c r="AJ1477" t="s">
        <v>48</v>
      </c>
      <c r="AK1477" t="s">
        <v>48</v>
      </c>
      <c r="AL1477" t="s">
        <v>53</v>
      </c>
      <c r="AM1477">
        <v>1113.0999999999999</v>
      </c>
      <c r="AN1477">
        <v>1113.0999999999999</v>
      </c>
      <c r="AO1477">
        <v>15</v>
      </c>
    </row>
    <row r="1478" spans="1:41" x14ac:dyDescent="0.3">
      <c r="A1478" t="str">
        <f>"Trad IRN"</f>
        <v>Trad IRN</v>
      </c>
      <c r="B1478" t="str">
        <f>"Bldg IRN"</f>
        <v>Bldg IRN</v>
      </c>
      <c r="C1478" t="s">
        <v>41</v>
      </c>
      <c r="D1478" t="s">
        <v>3</v>
      </c>
      <c r="E1478" t="s">
        <v>80</v>
      </c>
      <c r="F1478" t="s">
        <v>81</v>
      </c>
      <c r="G1478" t="s">
        <v>82</v>
      </c>
      <c r="H1478" t="s">
        <v>83</v>
      </c>
      <c r="I1478" t="str">
        <f>"Trad IRN"</f>
        <v>Trad IRN</v>
      </c>
      <c r="J1478" t="s">
        <v>43</v>
      </c>
      <c r="K1478" t="s">
        <v>44</v>
      </c>
      <c r="L1478" t="s">
        <v>45</v>
      </c>
      <c r="M1478" t="s">
        <v>46</v>
      </c>
      <c r="N1478" t="str">
        <f t="shared" si="143"/>
        <v>08/18/2022</v>
      </c>
      <c r="O1478" t="str">
        <f t="shared" si="144"/>
        <v>12/31/2500</v>
      </c>
      <c r="P1478">
        <v>1</v>
      </c>
      <c r="Q1478">
        <v>1</v>
      </c>
      <c r="S1478">
        <v>0</v>
      </c>
      <c r="T1478">
        <v>1</v>
      </c>
      <c r="U1478">
        <v>0</v>
      </c>
      <c r="V1478" t="str">
        <f>"Trad IRN"</f>
        <v>Trad IRN</v>
      </c>
      <c r="W1478">
        <v>100</v>
      </c>
      <c r="X1478" t="s">
        <v>47</v>
      </c>
      <c r="Z1478" t="s">
        <v>47</v>
      </c>
      <c r="AB1478" t="str">
        <f>"04"</f>
        <v>04</v>
      </c>
      <c r="AC1478" t="s">
        <v>48</v>
      </c>
      <c r="AD1478" t="s">
        <v>49</v>
      </c>
      <c r="AE1478" t="s">
        <v>50</v>
      </c>
      <c r="AF1478">
        <v>0</v>
      </c>
      <c r="AG1478" t="s">
        <v>56</v>
      </c>
      <c r="AH1478" t="str">
        <f>"Trad IRN"</f>
        <v>Trad IRN</v>
      </c>
      <c r="AI1478" t="str">
        <f>"Bldg IRN"</f>
        <v>Bldg IRN</v>
      </c>
      <c r="AJ1478" t="s">
        <v>48</v>
      </c>
      <c r="AK1478" t="s">
        <v>48</v>
      </c>
      <c r="AL1478" t="s">
        <v>53</v>
      </c>
      <c r="AM1478">
        <v>1113.0999999999999</v>
      </c>
      <c r="AN1478">
        <v>1113.0999999999999</v>
      </c>
      <c r="AO1478">
        <v>15</v>
      </c>
    </row>
    <row r="1479" spans="1:41" x14ac:dyDescent="0.3">
      <c r="A1479" t="str">
        <f>"Trad IRN"</f>
        <v>Trad IRN</v>
      </c>
      <c r="B1479" t="str">
        <f>"Bldg IRN"</f>
        <v>Bldg IRN</v>
      </c>
      <c r="C1479" t="s">
        <v>41</v>
      </c>
      <c r="D1479" t="s">
        <v>3</v>
      </c>
      <c r="E1479" t="s">
        <v>80</v>
      </c>
      <c r="F1479" t="s">
        <v>81</v>
      </c>
      <c r="G1479" t="s">
        <v>82</v>
      </c>
      <c r="H1479" t="s">
        <v>83</v>
      </c>
      <c r="I1479" t="str">
        <f>"Trad IRN"</f>
        <v>Trad IRN</v>
      </c>
      <c r="J1479" t="s">
        <v>43</v>
      </c>
      <c r="K1479" t="s">
        <v>44</v>
      </c>
      <c r="L1479" t="s">
        <v>45</v>
      </c>
      <c r="M1479" t="s">
        <v>46</v>
      </c>
      <c r="N1479" t="str">
        <f t="shared" si="143"/>
        <v>08/18/2022</v>
      </c>
      <c r="O1479" t="str">
        <f t="shared" si="144"/>
        <v>12/31/2500</v>
      </c>
      <c r="P1479">
        <v>1</v>
      </c>
      <c r="Q1479">
        <v>1</v>
      </c>
      <c r="R1479">
        <v>1</v>
      </c>
      <c r="S1479">
        <v>0</v>
      </c>
      <c r="T1479">
        <v>1</v>
      </c>
      <c r="U1479">
        <v>0</v>
      </c>
      <c r="V1479" t="str">
        <f>"Trad IRN"</f>
        <v>Trad IRN</v>
      </c>
      <c r="W1479">
        <v>100</v>
      </c>
      <c r="X1479" t="s">
        <v>47</v>
      </c>
      <c r="Z1479" t="s">
        <v>47</v>
      </c>
      <c r="AB1479" t="str">
        <f>"04"</f>
        <v>04</v>
      </c>
      <c r="AC1479" t="str">
        <f>"09"</f>
        <v>09</v>
      </c>
      <c r="AD1479" t="str">
        <f>"2"</f>
        <v>2</v>
      </c>
      <c r="AE1479" t="s">
        <v>55</v>
      </c>
      <c r="AF1479">
        <v>0</v>
      </c>
      <c r="AG1479" t="s">
        <v>56</v>
      </c>
      <c r="AH1479" t="str">
        <f>"Trad IRN"</f>
        <v>Trad IRN</v>
      </c>
      <c r="AI1479" t="str">
        <f>"Bldg IRN"</f>
        <v>Bldg IRN</v>
      </c>
      <c r="AJ1479" t="s">
        <v>48</v>
      </c>
      <c r="AK1479" t="s">
        <v>48</v>
      </c>
      <c r="AL1479" t="s">
        <v>53</v>
      </c>
      <c r="AM1479">
        <v>1113.0999999999999</v>
      </c>
      <c r="AN1479">
        <v>1113.0999999999999</v>
      </c>
      <c r="AO1479">
        <v>15</v>
      </c>
    </row>
    <row r="1480" spans="1:41" x14ac:dyDescent="0.3">
      <c r="A1480" t="str">
        <f>"Trad IRN"</f>
        <v>Trad IRN</v>
      </c>
      <c r="B1480" t="str">
        <f>"Bldg IRN"</f>
        <v>Bldg IRN</v>
      </c>
      <c r="C1480" t="s">
        <v>41</v>
      </c>
      <c r="D1480" t="s">
        <v>3</v>
      </c>
      <c r="E1480" t="s">
        <v>80</v>
      </c>
      <c r="F1480" t="s">
        <v>81</v>
      </c>
      <c r="G1480" t="s">
        <v>82</v>
      </c>
      <c r="H1480" t="s">
        <v>83</v>
      </c>
      <c r="I1480" t="str">
        <f>"Trad IRN"</f>
        <v>Trad IRN</v>
      </c>
      <c r="J1480" t="s">
        <v>43</v>
      </c>
      <c r="K1480" t="s">
        <v>44</v>
      </c>
      <c r="L1480" t="s">
        <v>45</v>
      </c>
      <c r="M1480" t="s">
        <v>46</v>
      </c>
      <c r="N1480" t="str">
        <f t="shared" si="143"/>
        <v>08/18/2022</v>
      </c>
      <c r="O1480" t="str">
        <f t="shared" si="144"/>
        <v>12/31/2500</v>
      </c>
      <c r="P1480">
        <v>1</v>
      </c>
      <c r="Q1480">
        <v>1</v>
      </c>
      <c r="S1480">
        <v>0</v>
      </c>
      <c r="T1480">
        <v>1</v>
      </c>
      <c r="U1480">
        <v>0</v>
      </c>
      <c r="V1480" t="str">
        <f>"Trad IRN"</f>
        <v>Trad IRN</v>
      </c>
      <c r="W1480">
        <v>100</v>
      </c>
      <c r="X1480" t="s">
        <v>47</v>
      </c>
      <c r="Z1480" t="s">
        <v>47</v>
      </c>
      <c r="AB1480" t="str">
        <f>"03"</f>
        <v>03</v>
      </c>
      <c r="AC1480" t="s">
        <v>48</v>
      </c>
      <c r="AD1480" t="s">
        <v>49</v>
      </c>
      <c r="AE1480" t="s">
        <v>50</v>
      </c>
      <c r="AF1480">
        <v>0</v>
      </c>
      <c r="AG1480" t="s">
        <v>56</v>
      </c>
      <c r="AH1480" t="str">
        <f>"Trad IRN"</f>
        <v>Trad IRN</v>
      </c>
      <c r="AI1480" t="str">
        <f>"Bldg IRN"</f>
        <v>Bldg IRN</v>
      </c>
      <c r="AJ1480" t="s">
        <v>48</v>
      </c>
      <c r="AK1480" t="s">
        <v>48</v>
      </c>
      <c r="AL1480" t="s">
        <v>53</v>
      </c>
      <c r="AM1480">
        <v>1113.0999999999999</v>
      </c>
      <c r="AN1480">
        <v>1113.0999999999999</v>
      </c>
      <c r="AO1480">
        <v>15</v>
      </c>
    </row>
    <row r="1481" spans="1:41" x14ac:dyDescent="0.3">
      <c r="A1481" t="str">
        <f>"Trad IRN"</f>
        <v>Trad IRN</v>
      </c>
      <c r="B1481" t="str">
        <f>"Bldg IRN"</f>
        <v>Bldg IRN</v>
      </c>
      <c r="C1481" t="s">
        <v>41</v>
      </c>
      <c r="D1481" t="s">
        <v>3</v>
      </c>
      <c r="E1481" t="s">
        <v>80</v>
      </c>
      <c r="F1481" t="s">
        <v>81</v>
      </c>
      <c r="G1481" t="s">
        <v>82</v>
      </c>
      <c r="H1481" t="s">
        <v>83</v>
      </c>
      <c r="I1481" t="str">
        <f>"Trad IRN"</f>
        <v>Trad IRN</v>
      </c>
      <c r="J1481" t="s">
        <v>43</v>
      </c>
      <c r="K1481" t="s">
        <v>44</v>
      </c>
      <c r="L1481" t="s">
        <v>45</v>
      </c>
      <c r="M1481" t="s">
        <v>46</v>
      </c>
      <c r="N1481" t="str">
        <f t="shared" si="143"/>
        <v>08/18/2022</v>
      </c>
      <c r="O1481" t="str">
        <f t="shared" si="144"/>
        <v>12/31/2500</v>
      </c>
      <c r="P1481">
        <v>1</v>
      </c>
      <c r="Q1481">
        <v>1</v>
      </c>
      <c r="S1481">
        <v>1</v>
      </c>
      <c r="T1481">
        <v>1</v>
      </c>
      <c r="U1481">
        <v>0</v>
      </c>
      <c r="V1481" t="str">
        <f>"Trad IRN"</f>
        <v>Trad IRN</v>
      </c>
      <c r="W1481">
        <v>100</v>
      </c>
      <c r="X1481" t="s">
        <v>47</v>
      </c>
      <c r="Z1481" t="s">
        <v>47</v>
      </c>
      <c r="AB1481" t="str">
        <f>"05"</f>
        <v>05</v>
      </c>
      <c r="AC1481" t="s">
        <v>48</v>
      </c>
      <c r="AD1481" t="s">
        <v>49</v>
      </c>
      <c r="AE1481" t="s">
        <v>50</v>
      </c>
      <c r="AF1481">
        <v>0</v>
      </c>
      <c r="AG1481" t="s">
        <v>56</v>
      </c>
      <c r="AH1481" t="str">
        <f>"Trad IRN"</f>
        <v>Trad IRN</v>
      </c>
      <c r="AI1481" t="str">
        <f>"Bldg IRN"</f>
        <v>Bldg IRN</v>
      </c>
      <c r="AJ1481" t="s">
        <v>48</v>
      </c>
      <c r="AK1481" t="s">
        <v>48</v>
      </c>
      <c r="AL1481" t="s">
        <v>53</v>
      </c>
      <c r="AM1481">
        <v>1113.0999999999999</v>
      </c>
      <c r="AN1481">
        <v>1113.0999999999999</v>
      </c>
      <c r="AO1481">
        <v>15</v>
      </c>
    </row>
    <row r="1482" spans="1:41" x14ac:dyDescent="0.3">
      <c r="A1482" t="str">
        <f>"Trad IRN"</f>
        <v>Trad IRN</v>
      </c>
      <c r="B1482" t="str">
        <f>"Bldg IRN"</f>
        <v>Bldg IRN</v>
      </c>
      <c r="C1482" t="s">
        <v>41</v>
      </c>
      <c r="D1482" t="s">
        <v>3</v>
      </c>
      <c r="E1482" t="s">
        <v>80</v>
      </c>
      <c r="F1482" t="s">
        <v>81</v>
      </c>
      <c r="G1482" t="s">
        <v>82</v>
      </c>
      <c r="H1482" t="s">
        <v>83</v>
      </c>
      <c r="I1482" t="str">
        <f>"Trad IRN"</f>
        <v>Trad IRN</v>
      </c>
      <c r="J1482" t="s">
        <v>43</v>
      </c>
      <c r="K1482" t="s">
        <v>44</v>
      </c>
      <c r="L1482" t="s">
        <v>45</v>
      </c>
      <c r="M1482" t="s">
        <v>46</v>
      </c>
      <c r="N1482" t="str">
        <f t="shared" si="143"/>
        <v>08/18/2022</v>
      </c>
      <c r="O1482" t="str">
        <f t="shared" si="144"/>
        <v>12/31/2500</v>
      </c>
      <c r="P1482">
        <v>1</v>
      </c>
      <c r="Q1482">
        <v>1</v>
      </c>
      <c r="S1482">
        <v>1</v>
      </c>
      <c r="T1482">
        <v>1</v>
      </c>
      <c r="U1482">
        <v>0</v>
      </c>
      <c r="V1482" t="str">
        <f>"Trad IRN"</f>
        <v>Trad IRN</v>
      </c>
      <c r="W1482">
        <v>100</v>
      </c>
      <c r="X1482" t="s">
        <v>47</v>
      </c>
      <c r="Z1482" t="s">
        <v>47</v>
      </c>
      <c r="AB1482" t="str">
        <f>"04"</f>
        <v>04</v>
      </c>
      <c r="AC1482" t="s">
        <v>48</v>
      </c>
      <c r="AD1482" t="s">
        <v>49</v>
      </c>
      <c r="AE1482" t="s">
        <v>50</v>
      </c>
      <c r="AF1482">
        <v>0</v>
      </c>
      <c r="AG1482" t="s">
        <v>56</v>
      </c>
      <c r="AH1482" t="str">
        <f>"Trad IRN"</f>
        <v>Trad IRN</v>
      </c>
      <c r="AI1482" t="str">
        <f>"Bldg IRN"</f>
        <v>Bldg IRN</v>
      </c>
      <c r="AJ1482" t="s">
        <v>48</v>
      </c>
      <c r="AK1482" t="s">
        <v>48</v>
      </c>
      <c r="AL1482" t="s">
        <v>53</v>
      </c>
      <c r="AM1482">
        <v>1113.0999999999999</v>
      </c>
      <c r="AN1482">
        <v>1113.0999999999999</v>
      </c>
      <c r="AO1482">
        <v>15</v>
      </c>
    </row>
    <row r="1483" spans="1:41" x14ac:dyDescent="0.3">
      <c r="A1483" t="str">
        <f>"Trad IRN"</f>
        <v>Trad IRN</v>
      </c>
      <c r="B1483" t="str">
        <f>"Bldg IRN"</f>
        <v>Bldg IRN</v>
      </c>
      <c r="C1483" t="s">
        <v>41</v>
      </c>
      <c r="D1483" t="s">
        <v>3</v>
      </c>
      <c r="E1483" t="s">
        <v>80</v>
      </c>
      <c r="F1483" t="s">
        <v>81</v>
      </c>
      <c r="G1483" t="s">
        <v>82</v>
      </c>
      <c r="H1483" t="s">
        <v>83</v>
      </c>
      <c r="I1483" t="str">
        <f>"Trad IRN"</f>
        <v>Trad IRN</v>
      </c>
      <c r="J1483" t="s">
        <v>43</v>
      </c>
      <c r="K1483" t="s">
        <v>44</v>
      </c>
      <c r="L1483" t="s">
        <v>45</v>
      </c>
      <c r="M1483" t="s">
        <v>46</v>
      </c>
      <c r="N1483" t="str">
        <f t="shared" si="143"/>
        <v>08/18/2022</v>
      </c>
      <c r="O1483" t="str">
        <f t="shared" si="144"/>
        <v>12/31/2500</v>
      </c>
      <c r="P1483">
        <v>1</v>
      </c>
      <c r="Q1483">
        <v>1</v>
      </c>
      <c r="S1483">
        <v>0</v>
      </c>
      <c r="T1483">
        <v>1</v>
      </c>
      <c r="U1483">
        <v>0</v>
      </c>
      <c r="V1483" t="str">
        <f>"Trad IRN"</f>
        <v>Trad IRN</v>
      </c>
      <c r="W1483">
        <v>100</v>
      </c>
      <c r="X1483" t="s">
        <v>47</v>
      </c>
      <c r="Z1483" t="s">
        <v>47</v>
      </c>
      <c r="AB1483" t="str">
        <f>"02"</f>
        <v>02</v>
      </c>
      <c r="AC1483" t="s">
        <v>48</v>
      </c>
      <c r="AD1483" t="s">
        <v>49</v>
      </c>
      <c r="AE1483" t="s">
        <v>55</v>
      </c>
      <c r="AF1483">
        <v>0</v>
      </c>
      <c r="AG1483" t="s">
        <v>56</v>
      </c>
      <c r="AH1483" t="str">
        <f>"Trad IRN"</f>
        <v>Trad IRN</v>
      </c>
      <c r="AI1483" t="str">
        <f>"Bldg IRN"</f>
        <v>Bldg IRN</v>
      </c>
      <c r="AJ1483" t="s">
        <v>48</v>
      </c>
      <c r="AK1483" t="s">
        <v>48</v>
      </c>
      <c r="AL1483" t="s">
        <v>53</v>
      </c>
      <c r="AM1483">
        <v>1113.0999999999999</v>
      </c>
      <c r="AN1483">
        <v>1113.0999999999999</v>
      </c>
      <c r="AO1483">
        <v>15</v>
      </c>
    </row>
    <row r="1484" spans="1:41" x14ac:dyDescent="0.3">
      <c r="A1484" t="str">
        <f>"Trad IRN"</f>
        <v>Trad IRN</v>
      </c>
      <c r="B1484" t="str">
        <f>"Bldg IRN"</f>
        <v>Bldg IRN</v>
      </c>
      <c r="C1484" t="s">
        <v>41</v>
      </c>
      <c r="D1484" t="s">
        <v>3</v>
      </c>
      <c r="E1484" t="s">
        <v>80</v>
      </c>
      <c r="F1484" t="s">
        <v>81</v>
      </c>
      <c r="G1484" t="s">
        <v>82</v>
      </c>
      <c r="H1484" t="s">
        <v>83</v>
      </c>
      <c r="I1484" t="str">
        <f>"Trad IRN"</f>
        <v>Trad IRN</v>
      </c>
      <c r="J1484" t="s">
        <v>43</v>
      </c>
      <c r="K1484" t="s">
        <v>44</v>
      </c>
      <c r="L1484" t="s">
        <v>45</v>
      </c>
      <c r="M1484" t="s">
        <v>46</v>
      </c>
      <c r="N1484" t="str">
        <f t="shared" si="143"/>
        <v>08/18/2022</v>
      </c>
      <c r="O1484" t="str">
        <f t="shared" si="144"/>
        <v>12/31/2500</v>
      </c>
      <c r="P1484">
        <v>1</v>
      </c>
      <c r="Q1484">
        <v>1</v>
      </c>
      <c r="R1484">
        <v>1</v>
      </c>
      <c r="S1484">
        <v>0</v>
      </c>
      <c r="T1484">
        <v>1</v>
      </c>
      <c r="U1484">
        <v>0</v>
      </c>
      <c r="V1484" t="str">
        <f>"Trad IRN"</f>
        <v>Trad IRN</v>
      </c>
      <c r="W1484">
        <v>100</v>
      </c>
      <c r="X1484" t="s">
        <v>47</v>
      </c>
      <c r="Z1484" t="s">
        <v>47</v>
      </c>
      <c r="AB1484" t="s">
        <v>57</v>
      </c>
      <c r="AC1484" t="str">
        <f>"12"</f>
        <v>12</v>
      </c>
      <c r="AD1484" t="str">
        <f>"6"</f>
        <v>6</v>
      </c>
      <c r="AE1484" t="s">
        <v>50</v>
      </c>
      <c r="AF1484">
        <v>0</v>
      </c>
      <c r="AG1484" t="s">
        <v>56</v>
      </c>
      <c r="AH1484" t="str">
        <f>"Trad IRN"</f>
        <v>Trad IRN</v>
      </c>
      <c r="AI1484" t="str">
        <f>"Bldg IRN"</f>
        <v>Bldg IRN</v>
      </c>
      <c r="AJ1484" t="s">
        <v>48</v>
      </c>
      <c r="AK1484" t="s">
        <v>48</v>
      </c>
      <c r="AL1484" t="s">
        <v>53</v>
      </c>
      <c r="AM1484">
        <v>1113.0999999999999</v>
      </c>
      <c r="AN1484">
        <v>1113.0999999999999</v>
      </c>
      <c r="AO1484">
        <v>15</v>
      </c>
    </row>
    <row r="1485" spans="1:41" x14ac:dyDescent="0.3">
      <c r="A1485" t="str">
        <f>"Trad IRN"</f>
        <v>Trad IRN</v>
      </c>
      <c r="B1485" t="str">
        <f>"Bldg IRN"</f>
        <v>Bldg IRN</v>
      </c>
      <c r="C1485" t="s">
        <v>41</v>
      </c>
      <c r="D1485" t="s">
        <v>3</v>
      </c>
      <c r="E1485" t="s">
        <v>80</v>
      </c>
      <c r="F1485" t="s">
        <v>81</v>
      </c>
      <c r="G1485" t="s">
        <v>82</v>
      </c>
      <c r="H1485" t="s">
        <v>83</v>
      </c>
      <c r="I1485" t="str">
        <f>"Trad IRN"</f>
        <v>Trad IRN</v>
      </c>
      <c r="J1485" t="s">
        <v>43</v>
      </c>
      <c r="K1485" t="s">
        <v>44</v>
      </c>
      <c r="L1485" t="s">
        <v>45</v>
      </c>
      <c r="M1485" t="s">
        <v>46</v>
      </c>
      <c r="N1485" t="str">
        <f t="shared" si="143"/>
        <v>08/18/2022</v>
      </c>
      <c r="O1485" t="str">
        <f t="shared" si="144"/>
        <v>12/31/2500</v>
      </c>
      <c r="P1485">
        <v>1</v>
      </c>
      <c r="Q1485">
        <v>1</v>
      </c>
      <c r="S1485">
        <v>0</v>
      </c>
      <c r="T1485">
        <v>1</v>
      </c>
      <c r="U1485">
        <v>0</v>
      </c>
      <c r="V1485" t="str">
        <f>"Trad IRN"</f>
        <v>Trad IRN</v>
      </c>
      <c r="W1485">
        <v>100</v>
      </c>
      <c r="X1485" t="s">
        <v>47</v>
      </c>
      <c r="Z1485" t="s">
        <v>47</v>
      </c>
      <c r="AB1485" t="str">
        <f>"05"</f>
        <v>05</v>
      </c>
      <c r="AC1485" t="s">
        <v>48</v>
      </c>
      <c r="AD1485" t="s">
        <v>49</v>
      </c>
      <c r="AE1485" t="s">
        <v>50</v>
      </c>
      <c r="AF1485">
        <v>0</v>
      </c>
      <c r="AG1485" t="s">
        <v>56</v>
      </c>
      <c r="AH1485" t="str">
        <f>"Trad IRN"</f>
        <v>Trad IRN</v>
      </c>
      <c r="AI1485" t="str">
        <f>"Bldg IRN"</f>
        <v>Bldg IRN</v>
      </c>
      <c r="AJ1485" t="s">
        <v>48</v>
      </c>
      <c r="AK1485" t="s">
        <v>48</v>
      </c>
      <c r="AL1485" t="s">
        <v>53</v>
      </c>
      <c r="AM1485">
        <v>1113.0999999999999</v>
      </c>
      <c r="AN1485">
        <v>1113.0999999999999</v>
      </c>
      <c r="AO1485">
        <v>15</v>
      </c>
    </row>
    <row r="1486" spans="1:41" x14ac:dyDescent="0.3">
      <c r="A1486" t="str">
        <f>"Trad IRN"</f>
        <v>Trad IRN</v>
      </c>
      <c r="B1486" t="str">
        <f>"Bldg IRN"</f>
        <v>Bldg IRN</v>
      </c>
      <c r="C1486" t="s">
        <v>41</v>
      </c>
      <c r="D1486" t="s">
        <v>3</v>
      </c>
      <c r="E1486" t="s">
        <v>80</v>
      </c>
      <c r="F1486" t="s">
        <v>81</v>
      </c>
      <c r="G1486" t="s">
        <v>82</v>
      </c>
      <c r="H1486" t="s">
        <v>83</v>
      </c>
      <c r="I1486" t="str">
        <f>"Trad IRN"</f>
        <v>Trad IRN</v>
      </c>
      <c r="J1486" t="s">
        <v>43</v>
      </c>
      <c r="K1486" t="s">
        <v>44</v>
      </c>
      <c r="L1486" t="s">
        <v>45</v>
      </c>
      <c r="M1486" t="s">
        <v>46</v>
      </c>
      <c r="N1486" t="str">
        <f t="shared" si="143"/>
        <v>08/18/2022</v>
      </c>
      <c r="O1486" t="str">
        <f t="shared" si="144"/>
        <v>12/31/2500</v>
      </c>
      <c r="P1486">
        <v>1</v>
      </c>
      <c r="Q1486">
        <v>1</v>
      </c>
      <c r="S1486">
        <v>0</v>
      </c>
      <c r="T1486">
        <v>1</v>
      </c>
      <c r="U1486">
        <v>0</v>
      </c>
      <c r="V1486" t="str">
        <f>"Trad IRN"</f>
        <v>Trad IRN</v>
      </c>
      <c r="W1486">
        <v>100</v>
      </c>
      <c r="X1486" t="s">
        <v>47</v>
      </c>
      <c r="Z1486" t="s">
        <v>47</v>
      </c>
      <c r="AB1486" t="str">
        <f>"04"</f>
        <v>04</v>
      </c>
      <c r="AC1486" t="s">
        <v>48</v>
      </c>
      <c r="AD1486" t="s">
        <v>49</v>
      </c>
      <c r="AE1486" t="s">
        <v>50</v>
      </c>
      <c r="AF1486">
        <v>0</v>
      </c>
      <c r="AG1486" t="s">
        <v>56</v>
      </c>
      <c r="AH1486" t="str">
        <f>"Trad IRN"</f>
        <v>Trad IRN</v>
      </c>
      <c r="AI1486" t="str">
        <f>"Bldg IRN"</f>
        <v>Bldg IRN</v>
      </c>
      <c r="AJ1486" t="s">
        <v>48</v>
      </c>
      <c r="AK1486" t="s">
        <v>48</v>
      </c>
      <c r="AL1486" t="s">
        <v>53</v>
      </c>
      <c r="AM1486">
        <v>1113.0999999999999</v>
      </c>
      <c r="AN1486">
        <v>1113.0999999999999</v>
      </c>
      <c r="AO1486">
        <v>15</v>
      </c>
    </row>
    <row r="1487" spans="1:41" x14ac:dyDescent="0.3">
      <c r="A1487" t="str">
        <f>"Trad IRN"</f>
        <v>Trad IRN</v>
      </c>
      <c r="B1487" t="str">
        <f>"Bldg IRN"</f>
        <v>Bldg IRN</v>
      </c>
      <c r="C1487" t="s">
        <v>41</v>
      </c>
      <c r="D1487" t="s">
        <v>3</v>
      </c>
      <c r="E1487" t="s">
        <v>80</v>
      </c>
      <c r="F1487" t="s">
        <v>81</v>
      </c>
      <c r="G1487" t="s">
        <v>82</v>
      </c>
      <c r="H1487" t="s">
        <v>83</v>
      </c>
      <c r="I1487" t="str">
        <f>"Trad IRN"</f>
        <v>Trad IRN</v>
      </c>
      <c r="J1487" t="s">
        <v>43</v>
      </c>
      <c r="K1487" t="s">
        <v>44</v>
      </c>
      <c r="L1487" t="s">
        <v>45</v>
      </c>
      <c r="M1487" t="s">
        <v>46</v>
      </c>
      <c r="N1487" t="str">
        <f t="shared" si="143"/>
        <v>08/18/2022</v>
      </c>
      <c r="O1487" t="str">
        <f t="shared" si="144"/>
        <v>12/31/2500</v>
      </c>
      <c r="P1487">
        <v>1</v>
      </c>
      <c r="Q1487">
        <v>1</v>
      </c>
      <c r="S1487">
        <v>0</v>
      </c>
      <c r="T1487">
        <v>1</v>
      </c>
      <c r="U1487">
        <v>0</v>
      </c>
      <c r="V1487" t="str">
        <f>"Trad IRN"</f>
        <v>Trad IRN</v>
      </c>
      <c r="W1487">
        <v>100</v>
      </c>
      <c r="X1487" t="s">
        <v>47</v>
      </c>
      <c r="Z1487" t="s">
        <v>47</v>
      </c>
      <c r="AB1487" t="str">
        <f>"03"</f>
        <v>03</v>
      </c>
      <c r="AC1487" t="s">
        <v>48</v>
      </c>
      <c r="AD1487" t="s">
        <v>49</v>
      </c>
      <c r="AE1487" t="s">
        <v>50</v>
      </c>
      <c r="AF1487">
        <v>0</v>
      </c>
      <c r="AG1487" t="s">
        <v>56</v>
      </c>
      <c r="AH1487" t="str">
        <f>"Trad IRN"</f>
        <v>Trad IRN</v>
      </c>
      <c r="AI1487" t="str">
        <f>"Bldg IRN"</f>
        <v>Bldg IRN</v>
      </c>
      <c r="AJ1487" t="s">
        <v>48</v>
      </c>
      <c r="AK1487" t="s">
        <v>48</v>
      </c>
      <c r="AL1487" t="s">
        <v>53</v>
      </c>
      <c r="AM1487">
        <v>1113.0999999999999</v>
      </c>
      <c r="AN1487">
        <v>1113.0999999999999</v>
      </c>
      <c r="AO1487">
        <v>15</v>
      </c>
    </row>
    <row r="1488" spans="1:41" x14ac:dyDescent="0.3">
      <c r="A1488" t="str">
        <f>"Trad IRN"</f>
        <v>Trad IRN</v>
      </c>
      <c r="B1488" t="str">
        <f>"Bldg IRN"</f>
        <v>Bldg IRN</v>
      </c>
      <c r="C1488" t="s">
        <v>41</v>
      </c>
      <c r="D1488" t="s">
        <v>3</v>
      </c>
      <c r="E1488" t="s">
        <v>80</v>
      </c>
      <c r="F1488" t="s">
        <v>81</v>
      </c>
      <c r="G1488" t="s">
        <v>82</v>
      </c>
      <c r="H1488" t="s">
        <v>83</v>
      </c>
      <c r="I1488" t="str">
        <f>"Trad IRN"</f>
        <v>Trad IRN</v>
      </c>
      <c r="J1488" t="s">
        <v>43</v>
      </c>
      <c r="K1488" t="s">
        <v>44</v>
      </c>
      <c r="L1488" t="s">
        <v>45</v>
      </c>
      <c r="M1488" t="s">
        <v>46</v>
      </c>
      <c r="N1488" t="str">
        <f t="shared" si="143"/>
        <v>08/18/2022</v>
      </c>
      <c r="O1488" t="str">
        <f t="shared" si="144"/>
        <v>12/31/2500</v>
      </c>
      <c r="P1488">
        <v>1</v>
      </c>
      <c r="Q1488">
        <v>1</v>
      </c>
      <c r="R1488">
        <v>1</v>
      </c>
      <c r="S1488">
        <v>0</v>
      </c>
      <c r="T1488">
        <v>1</v>
      </c>
      <c r="U1488">
        <v>0</v>
      </c>
      <c r="V1488" t="str">
        <f>"Trad IRN"</f>
        <v>Trad IRN</v>
      </c>
      <c r="W1488">
        <v>100</v>
      </c>
      <c r="X1488" t="s">
        <v>47</v>
      </c>
      <c r="Z1488" t="s">
        <v>47</v>
      </c>
      <c r="AB1488" t="str">
        <f>"01"</f>
        <v>01</v>
      </c>
      <c r="AC1488" t="str">
        <f>"05"</f>
        <v>05</v>
      </c>
      <c r="AD1488" t="str">
        <f>"1"</f>
        <v>1</v>
      </c>
      <c r="AE1488" t="s">
        <v>50</v>
      </c>
      <c r="AF1488">
        <v>0</v>
      </c>
      <c r="AG1488" t="s">
        <v>56</v>
      </c>
      <c r="AH1488" t="str">
        <f>"Trad IRN"</f>
        <v>Trad IRN</v>
      </c>
      <c r="AI1488" t="str">
        <f>"Bldg IRN"</f>
        <v>Bldg IRN</v>
      </c>
      <c r="AJ1488" t="s">
        <v>48</v>
      </c>
      <c r="AK1488" t="s">
        <v>48</v>
      </c>
      <c r="AL1488" t="s">
        <v>53</v>
      </c>
      <c r="AM1488">
        <v>1113.0999999999999</v>
      </c>
      <c r="AN1488">
        <v>1113.0999999999999</v>
      </c>
      <c r="AO1488">
        <v>15</v>
      </c>
    </row>
    <row r="1489" spans="1:41" x14ac:dyDescent="0.3">
      <c r="A1489" t="str">
        <f>"Trad IRN"</f>
        <v>Trad IRN</v>
      </c>
      <c r="B1489" t="str">
        <f>"Bldg IRN"</f>
        <v>Bldg IRN</v>
      </c>
      <c r="C1489" t="s">
        <v>41</v>
      </c>
      <c r="D1489" t="s">
        <v>3</v>
      </c>
      <c r="E1489" t="s">
        <v>80</v>
      </c>
      <c r="F1489" t="s">
        <v>81</v>
      </c>
      <c r="G1489" t="s">
        <v>82</v>
      </c>
      <c r="H1489" t="s">
        <v>83</v>
      </c>
      <c r="I1489" t="str">
        <f>"Trad IRN"</f>
        <v>Trad IRN</v>
      </c>
      <c r="J1489" t="s">
        <v>43</v>
      </c>
      <c r="K1489" t="s">
        <v>44</v>
      </c>
      <c r="L1489" t="s">
        <v>45</v>
      </c>
      <c r="M1489" t="s">
        <v>46</v>
      </c>
      <c r="N1489" t="str">
        <f t="shared" si="143"/>
        <v>08/18/2022</v>
      </c>
      <c r="O1489" t="str">
        <f t="shared" si="144"/>
        <v>12/31/2500</v>
      </c>
      <c r="P1489">
        <v>1</v>
      </c>
      <c r="Q1489">
        <v>1</v>
      </c>
      <c r="S1489">
        <v>0</v>
      </c>
      <c r="T1489">
        <v>1</v>
      </c>
      <c r="U1489">
        <v>0</v>
      </c>
      <c r="V1489" t="str">
        <f>"Trad IRN"</f>
        <v>Trad IRN</v>
      </c>
      <c r="W1489">
        <v>100</v>
      </c>
      <c r="X1489" t="s">
        <v>47</v>
      </c>
      <c r="Z1489" t="s">
        <v>47</v>
      </c>
      <c r="AB1489" t="s">
        <v>57</v>
      </c>
      <c r="AC1489" t="s">
        <v>48</v>
      </c>
      <c r="AD1489" t="s">
        <v>49</v>
      </c>
      <c r="AE1489" t="s">
        <v>55</v>
      </c>
      <c r="AF1489">
        <v>0</v>
      </c>
      <c r="AG1489" t="s">
        <v>56</v>
      </c>
      <c r="AH1489" t="str">
        <f>"Trad IRN"</f>
        <v>Trad IRN</v>
      </c>
      <c r="AI1489" t="str">
        <f>"Bldg IRN"</f>
        <v>Bldg IRN</v>
      </c>
      <c r="AJ1489" t="s">
        <v>48</v>
      </c>
      <c r="AK1489" t="s">
        <v>48</v>
      </c>
      <c r="AL1489" t="s">
        <v>53</v>
      </c>
      <c r="AM1489">
        <v>1113.0999999999999</v>
      </c>
      <c r="AN1489">
        <v>1113.0999999999999</v>
      </c>
      <c r="AO1489">
        <v>15</v>
      </c>
    </row>
    <row r="1490" spans="1:41" x14ac:dyDescent="0.3">
      <c r="A1490" t="str">
        <f>"Trad IRN"</f>
        <v>Trad IRN</v>
      </c>
      <c r="B1490" t="str">
        <f>"Bldg IRN"</f>
        <v>Bldg IRN</v>
      </c>
      <c r="C1490" t="s">
        <v>41</v>
      </c>
      <c r="D1490" t="s">
        <v>3</v>
      </c>
      <c r="E1490" t="s">
        <v>80</v>
      </c>
      <c r="F1490" t="s">
        <v>81</v>
      </c>
      <c r="G1490" t="s">
        <v>82</v>
      </c>
      <c r="H1490" t="s">
        <v>83</v>
      </c>
      <c r="I1490" t="str">
        <f>"Trad IRN"</f>
        <v>Trad IRN</v>
      </c>
      <c r="J1490" t="s">
        <v>43</v>
      </c>
      <c r="K1490" t="s">
        <v>44</v>
      </c>
      <c r="L1490" t="s">
        <v>45</v>
      </c>
      <c r="M1490" t="s">
        <v>46</v>
      </c>
      <c r="N1490" t="str">
        <f t="shared" si="143"/>
        <v>08/18/2022</v>
      </c>
      <c r="O1490" t="str">
        <f t="shared" si="144"/>
        <v>12/31/2500</v>
      </c>
      <c r="P1490">
        <v>1</v>
      </c>
      <c r="Q1490">
        <v>1</v>
      </c>
      <c r="S1490">
        <v>0</v>
      </c>
      <c r="T1490">
        <v>1</v>
      </c>
      <c r="U1490">
        <v>0</v>
      </c>
      <c r="V1490" t="str">
        <f>"Trad IRN"</f>
        <v>Trad IRN</v>
      </c>
      <c r="W1490">
        <v>100</v>
      </c>
      <c r="X1490" t="s">
        <v>47</v>
      </c>
      <c r="Z1490" t="s">
        <v>47</v>
      </c>
      <c r="AB1490" t="str">
        <f>"01"</f>
        <v>01</v>
      </c>
      <c r="AC1490" t="s">
        <v>48</v>
      </c>
      <c r="AD1490" t="s">
        <v>49</v>
      </c>
      <c r="AE1490" t="s">
        <v>55</v>
      </c>
      <c r="AF1490">
        <v>0</v>
      </c>
      <c r="AG1490" t="s">
        <v>56</v>
      </c>
      <c r="AH1490" t="str">
        <f>"Trad IRN"</f>
        <v>Trad IRN</v>
      </c>
      <c r="AI1490" t="str">
        <f>"Bldg IRN"</f>
        <v>Bldg IRN</v>
      </c>
      <c r="AJ1490" t="s">
        <v>48</v>
      </c>
      <c r="AK1490" t="s">
        <v>48</v>
      </c>
      <c r="AL1490" t="s">
        <v>53</v>
      </c>
      <c r="AM1490">
        <v>1113.0999999999999</v>
      </c>
      <c r="AN1490">
        <v>1113.0999999999999</v>
      </c>
      <c r="AO1490">
        <v>15</v>
      </c>
    </row>
    <row r="1491" spans="1:41" x14ac:dyDescent="0.3">
      <c r="A1491" t="str">
        <f>"Trad IRN"</f>
        <v>Trad IRN</v>
      </c>
      <c r="B1491" t="str">
        <f>"Bldg IRN"</f>
        <v>Bldg IRN</v>
      </c>
      <c r="C1491" t="s">
        <v>41</v>
      </c>
      <c r="D1491" t="s">
        <v>3</v>
      </c>
      <c r="E1491" t="s">
        <v>80</v>
      </c>
      <c r="F1491" t="s">
        <v>81</v>
      </c>
      <c r="G1491" t="s">
        <v>82</v>
      </c>
      <c r="H1491" t="s">
        <v>83</v>
      </c>
      <c r="I1491" t="str">
        <f>"Trad IRN"</f>
        <v>Trad IRN</v>
      </c>
      <c r="J1491" t="s">
        <v>43</v>
      </c>
      <c r="K1491" t="s">
        <v>44</v>
      </c>
      <c r="L1491" t="s">
        <v>45</v>
      </c>
      <c r="M1491" t="s">
        <v>46</v>
      </c>
      <c r="N1491" t="str">
        <f t="shared" si="143"/>
        <v>08/18/2022</v>
      </c>
      <c r="O1491" t="str">
        <f t="shared" si="144"/>
        <v>12/31/2500</v>
      </c>
      <c r="P1491">
        <v>1</v>
      </c>
      <c r="Q1491">
        <v>1</v>
      </c>
      <c r="S1491">
        <v>1</v>
      </c>
      <c r="T1491">
        <v>1</v>
      </c>
      <c r="U1491">
        <v>0</v>
      </c>
      <c r="V1491" t="str">
        <f>"Trad IRN"</f>
        <v>Trad IRN</v>
      </c>
      <c r="W1491">
        <v>100</v>
      </c>
      <c r="X1491" t="s">
        <v>47</v>
      </c>
      <c r="Z1491" t="s">
        <v>47</v>
      </c>
      <c r="AB1491" t="str">
        <f>"04"</f>
        <v>04</v>
      </c>
      <c r="AC1491" t="s">
        <v>48</v>
      </c>
      <c r="AD1491" t="s">
        <v>49</v>
      </c>
      <c r="AE1491" t="s">
        <v>55</v>
      </c>
      <c r="AF1491">
        <v>0</v>
      </c>
      <c r="AG1491" t="s">
        <v>56</v>
      </c>
      <c r="AH1491" t="str">
        <f>"Trad IRN"</f>
        <v>Trad IRN</v>
      </c>
      <c r="AI1491" t="str">
        <f>"Bldg IRN"</f>
        <v>Bldg IRN</v>
      </c>
      <c r="AJ1491" t="s">
        <v>48</v>
      </c>
      <c r="AK1491" t="s">
        <v>48</v>
      </c>
      <c r="AL1491" t="s">
        <v>53</v>
      </c>
      <c r="AM1491">
        <v>1113.0999999999999</v>
      </c>
      <c r="AN1491">
        <v>1113.0999999999999</v>
      </c>
      <c r="AO1491">
        <v>15</v>
      </c>
    </row>
    <row r="1492" spans="1:41" x14ac:dyDescent="0.3">
      <c r="A1492" t="str">
        <f>"Trad IRN"</f>
        <v>Trad IRN</v>
      </c>
      <c r="B1492" t="str">
        <f>"Bldg IRN"</f>
        <v>Bldg IRN</v>
      </c>
      <c r="C1492" t="s">
        <v>41</v>
      </c>
      <c r="D1492" t="s">
        <v>3</v>
      </c>
      <c r="E1492" t="s">
        <v>80</v>
      </c>
      <c r="F1492" t="s">
        <v>81</v>
      </c>
      <c r="G1492" t="s">
        <v>82</v>
      </c>
      <c r="H1492" t="s">
        <v>83</v>
      </c>
      <c r="I1492" t="str">
        <f>"Trad IRN"</f>
        <v>Trad IRN</v>
      </c>
      <c r="J1492" t="s">
        <v>43</v>
      </c>
      <c r="K1492" t="s">
        <v>44</v>
      </c>
      <c r="L1492" t="s">
        <v>45</v>
      </c>
      <c r="M1492" t="s">
        <v>46</v>
      </c>
      <c r="N1492" t="str">
        <f t="shared" si="143"/>
        <v>08/18/2022</v>
      </c>
      <c r="O1492" t="str">
        <f t="shared" si="144"/>
        <v>12/31/2500</v>
      </c>
      <c r="P1492">
        <v>1</v>
      </c>
      <c r="Q1492">
        <v>1</v>
      </c>
      <c r="R1492">
        <v>1</v>
      </c>
      <c r="S1492">
        <v>0</v>
      </c>
      <c r="T1492">
        <v>1</v>
      </c>
      <c r="U1492">
        <v>0</v>
      </c>
      <c r="V1492" t="str">
        <f>"Trad IRN"</f>
        <v>Trad IRN</v>
      </c>
      <c r="W1492">
        <v>100</v>
      </c>
      <c r="X1492" t="s">
        <v>47</v>
      </c>
      <c r="Z1492" t="s">
        <v>47</v>
      </c>
      <c r="AB1492" t="str">
        <f>"03"</f>
        <v>03</v>
      </c>
      <c r="AC1492" t="str">
        <f>"10"</f>
        <v>10</v>
      </c>
      <c r="AD1492" t="str">
        <f>"2"</f>
        <v>2</v>
      </c>
      <c r="AE1492" t="s">
        <v>55</v>
      </c>
      <c r="AF1492">
        <v>0</v>
      </c>
      <c r="AG1492" t="s">
        <v>56</v>
      </c>
      <c r="AH1492" t="str">
        <f>"Trad IRN"</f>
        <v>Trad IRN</v>
      </c>
      <c r="AI1492" t="str">
        <f>"Bldg IRN"</f>
        <v>Bldg IRN</v>
      </c>
      <c r="AJ1492" t="s">
        <v>48</v>
      </c>
      <c r="AK1492" t="s">
        <v>48</v>
      </c>
      <c r="AL1492" t="s">
        <v>53</v>
      </c>
      <c r="AM1492">
        <v>1113.0999999999999</v>
      </c>
      <c r="AN1492">
        <v>1113.0999999999999</v>
      </c>
      <c r="AO1492">
        <v>15</v>
      </c>
    </row>
    <row r="1493" spans="1:41" x14ac:dyDescent="0.3">
      <c r="A1493" t="str">
        <f>"Trad IRN"</f>
        <v>Trad IRN</v>
      </c>
      <c r="B1493" t="str">
        <f>"Bldg IRN"</f>
        <v>Bldg IRN</v>
      </c>
      <c r="C1493" t="s">
        <v>41</v>
      </c>
      <c r="D1493" t="s">
        <v>3</v>
      </c>
      <c r="E1493" t="s">
        <v>80</v>
      </c>
      <c r="F1493" t="s">
        <v>81</v>
      </c>
      <c r="G1493" t="s">
        <v>82</v>
      </c>
      <c r="H1493" t="s">
        <v>83</v>
      </c>
      <c r="I1493" t="str">
        <f>"Trad IRN"</f>
        <v>Trad IRN</v>
      </c>
      <c r="J1493" t="s">
        <v>43</v>
      </c>
      <c r="K1493" t="s">
        <v>44</v>
      </c>
      <c r="L1493" t="s">
        <v>45</v>
      </c>
      <c r="M1493" t="s">
        <v>46</v>
      </c>
      <c r="N1493" t="str">
        <f t="shared" si="143"/>
        <v>08/18/2022</v>
      </c>
      <c r="O1493" t="str">
        <f t="shared" si="144"/>
        <v>12/31/2500</v>
      </c>
      <c r="P1493">
        <v>1</v>
      </c>
      <c r="Q1493">
        <v>1</v>
      </c>
      <c r="R1493">
        <v>1</v>
      </c>
      <c r="S1493">
        <v>0</v>
      </c>
      <c r="T1493">
        <v>1</v>
      </c>
      <c r="U1493">
        <v>0</v>
      </c>
      <c r="V1493" t="str">
        <f>"Trad IRN"</f>
        <v>Trad IRN</v>
      </c>
      <c r="W1493">
        <v>100</v>
      </c>
      <c r="X1493" t="s">
        <v>47</v>
      </c>
      <c r="Z1493" t="s">
        <v>47</v>
      </c>
      <c r="AB1493" t="str">
        <f>"04"</f>
        <v>04</v>
      </c>
      <c r="AC1493" t="str">
        <f>"10"</f>
        <v>10</v>
      </c>
      <c r="AD1493" t="str">
        <f>"2"</f>
        <v>2</v>
      </c>
      <c r="AE1493" t="s">
        <v>55</v>
      </c>
      <c r="AF1493">
        <v>0</v>
      </c>
      <c r="AG1493" t="s">
        <v>56</v>
      </c>
      <c r="AH1493" t="str">
        <f>"Trad IRN"</f>
        <v>Trad IRN</v>
      </c>
      <c r="AI1493" t="str">
        <f>"Bldg IRN"</f>
        <v>Bldg IRN</v>
      </c>
      <c r="AJ1493" t="s">
        <v>48</v>
      </c>
      <c r="AK1493" t="s">
        <v>48</v>
      </c>
      <c r="AL1493" t="s">
        <v>53</v>
      </c>
      <c r="AM1493">
        <v>1113.0999999999999</v>
      </c>
      <c r="AN1493">
        <v>1113.0999999999999</v>
      </c>
      <c r="AO1493">
        <v>15</v>
      </c>
    </row>
    <row r="1494" spans="1:41" x14ac:dyDescent="0.3">
      <c r="A1494" t="str">
        <f>"Trad IRN"</f>
        <v>Trad IRN</v>
      </c>
      <c r="B1494" t="str">
        <f>"Bldg IRN"</f>
        <v>Bldg IRN</v>
      </c>
      <c r="C1494" t="s">
        <v>41</v>
      </c>
      <c r="D1494" t="s">
        <v>3</v>
      </c>
      <c r="E1494" t="s">
        <v>80</v>
      </c>
      <c r="F1494" t="s">
        <v>81</v>
      </c>
      <c r="G1494" t="s">
        <v>82</v>
      </c>
      <c r="H1494" t="s">
        <v>83</v>
      </c>
      <c r="I1494" t="str">
        <f>"Trad IRN"</f>
        <v>Trad IRN</v>
      </c>
      <c r="J1494" t="s">
        <v>43</v>
      </c>
      <c r="K1494" t="s">
        <v>44</v>
      </c>
      <c r="L1494" t="s">
        <v>45</v>
      </c>
      <c r="M1494" t="s">
        <v>46</v>
      </c>
      <c r="N1494" t="str">
        <f>"11/04/2022"</f>
        <v>11/04/2022</v>
      </c>
      <c r="O1494" t="str">
        <f t="shared" si="144"/>
        <v>12/31/2500</v>
      </c>
      <c r="P1494">
        <v>0.70942400000000005</v>
      </c>
      <c r="Q1494">
        <v>0.70942400000000005</v>
      </c>
      <c r="S1494">
        <v>0</v>
      </c>
      <c r="T1494">
        <v>0.70942400000000005</v>
      </c>
      <c r="U1494">
        <v>0</v>
      </c>
      <c r="V1494" t="str">
        <f>"Trad IRN"</f>
        <v>Trad IRN</v>
      </c>
      <c r="W1494">
        <v>100</v>
      </c>
      <c r="X1494" t="s">
        <v>47</v>
      </c>
      <c r="Z1494" t="s">
        <v>47</v>
      </c>
      <c r="AB1494" t="str">
        <f>"05"</f>
        <v>05</v>
      </c>
      <c r="AC1494" t="s">
        <v>48</v>
      </c>
      <c r="AD1494" t="s">
        <v>49</v>
      </c>
      <c r="AE1494" t="s">
        <v>50</v>
      </c>
      <c r="AF1494">
        <v>0</v>
      </c>
      <c r="AG1494" t="s">
        <v>56</v>
      </c>
      <c r="AH1494" t="str">
        <f>"Trad IRN"</f>
        <v>Trad IRN</v>
      </c>
      <c r="AI1494" t="str">
        <f>"Bldg IRN"</f>
        <v>Bldg IRN</v>
      </c>
      <c r="AJ1494" t="s">
        <v>48</v>
      </c>
      <c r="AK1494" t="s">
        <v>48</v>
      </c>
      <c r="AL1494" t="s">
        <v>53</v>
      </c>
      <c r="AM1494">
        <v>789.66</v>
      </c>
      <c r="AN1494">
        <v>1113.0999999999999</v>
      </c>
      <c r="AO1494">
        <v>15</v>
      </c>
    </row>
    <row r="1495" spans="1:41" x14ac:dyDescent="0.3">
      <c r="A1495" t="str">
        <f>"Trad IRN"</f>
        <v>Trad IRN</v>
      </c>
      <c r="B1495" t="str">
        <f>"Bldg IRN"</f>
        <v>Bldg IRN</v>
      </c>
      <c r="C1495" t="s">
        <v>41</v>
      </c>
      <c r="D1495" t="s">
        <v>3</v>
      </c>
      <c r="E1495" t="s">
        <v>80</v>
      </c>
      <c r="F1495" t="s">
        <v>81</v>
      </c>
      <c r="G1495" t="s">
        <v>82</v>
      </c>
      <c r="H1495" t="s">
        <v>83</v>
      </c>
      <c r="I1495" t="str">
        <f>"Trad IRN"</f>
        <v>Trad IRN</v>
      </c>
      <c r="J1495" t="s">
        <v>43</v>
      </c>
      <c r="K1495" t="s">
        <v>44</v>
      </c>
      <c r="L1495" t="s">
        <v>45</v>
      </c>
      <c r="M1495" t="s">
        <v>46</v>
      </c>
      <c r="N1495" t="str">
        <f t="shared" ref="N1495:N1508" si="145">"08/18/2022"</f>
        <v>08/18/2022</v>
      </c>
      <c r="O1495" t="str">
        <f>"11/03/2022"</f>
        <v>11/03/2022</v>
      </c>
      <c r="P1495">
        <v>0.290576</v>
      </c>
      <c r="Q1495">
        <v>0.290576</v>
      </c>
      <c r="S1495">
        <v>0</v>
      </c>
      <c r="T1495">
        <v>0.290576</v>
      </c>
      <c r="U1495">
        <v>0</v>
      </c>
      <c r="V1495" t="str">
        <f>"Trad IRN"</f>
        <v>Trad IRN</v>
      </c>
      <c r="W1495">
        <v>100</v>
      </c>
      <c r="X1495" t="s">
        <v>47</v>
      </c>
      <c r="Z1495" t="s">
        <v>47</v>
      </c>
      <c r="AB1495" t="str">
        <f>"05"</f>
        <v>05</v>
      </c>
      <c r="AC1495" t="s">
        <v>48</v>
      </c>
      <c r="AD1495" t="s">
        <v>49</v>
      </c>
      <c r="AE1495" t="s">
        <v>50</v>
      </c>
      <c r="AF1495">
        <v>0</v>
      </c>
      <c r="AG1495" t="s">
        <v>56</v>
      </c>
      <c r="AH1495" t="str">
        <f>"Trad IRN"</f>
        <v>Trad IRN</v>
      </c>
      <c r="AI1495" t="str">
        <f>"Bldg IRN"</f>
        <v>Bldg IRN</v>
      </c>
      <c r="AJ1495" t="s">
        <v>48</v>
      </c>
      <c r="AK1495" t="s">
        <v>48</v>
      </c>
      <c r="AL1495" t="s">
        <v>53</v>
      </c>
      <c r="AM1495">
        <v>323.44</v>
      </c>
      <c r="AN1495">
        <v>1113.0999999999999</v>
      </c>
      <c r="AO1495">
        <v>15</v>
      </c>
    </row>
    <row r="1496" spans="1:41" x14ac:dyDescent="0.3">
      <c r="A1496" t="str">
        <f>"Trad IRN"</f>
        <v>Trad IRN</v>
      </c>
      <c r="B1496" t="str">
        <f>"Bldg IRN"</f>
        <v>Bldg IRN</v>
      </c>
      <c r="C1496" t="s">
        <v>41</v>
      </c>
      <c r="D1496" t="s">
        <v>3</v>
      </c>
      <c r="E1496" t="s">
        <v>80</v>
      </c>
      <c r="F1496" t="s">
        <v>81</v>
      </c>
      <c r="G1496" t="s">
        <v>82</v>
      </c>
      <c r="H1496" t="s">
        <v>83</v>
      </c>
      <c r="I1496" t="str">
        <f>"Trad IRN"</f>
        <v>Trad IRN</v>
      </c>
      <c r="J1496" t="s">
        <v>43</v>
      </c>
      <c r="K1496" t="s">
        <v>44</v>
      </c>
      <c r="L1496" t="s">
        <v>45</v>
      </c>
      <c r="M1496" t="s">
        <v>46</v>
      </c>
      <c r="N1496" t="str">
        <f t="shared" si="145"/>
        <v>08/18/2022</v>
      </c>
      <c r="O1496" t="str">
        <f t="shared" ref="O1496:O1513" si="146">"12/31/2500"</f>
        <v>12/31/2500</v>
      </c>
      <c r="P1496">
        <v>1</v>
      </c>
      <c r="Q1496">
        <v>1</v>
      </c>
      <c r="S1496">
        <v>1</v>
      </c>
      <c r="T1496">
        <v>1</v>
      </c>
      <c r="U1496">
        <v>0</v>
      </c>
      <c r="V1496" t="str">
        <f>"Trad IRN"</f>
        <v>Trad IRN</v>
      </c>
      <c r="W1496">
        <v>100</v>
      </c>
      <c r="X1496" t="s">
        <v>47</v>
      </c>
      <c r="Z1496" t="s">
        <v>47</v>
      </c>
      <c r="AB1496" t="str">
        <f>"05"</f>
        <v>05</v>
      </c>
      <c r="AC1496" t="s">
        <v>48</v>
      </c>
      <c r="AD1496" t="s">
        <v>49</v>
      </c>
      <c r="AE1496" t="s">
        <v>50</v>
      </c>
      <c r="AF1496">
        <v>0</v>
      </c>
      <c r="AG1496" t="s">
        <v>56</v>
      </c>
      <c r="AH1496" t="str">
        <f>"Trad IRN"</f>
        <v>Trad IRN</v>
      </c>
      <c r="AI1496" t="str">
        <f>"Bldg IRN"</f>
        <v>Bldg IRN</v>
      </c>
      <c r="AJ1496" t="s">
        <v>48</v>
      </c>
      <c r="AK1496" t="s">
        <v>48</v>
      </c>
      <c r="AL1496" t="s">
        <v>53</v>
      </c>
      <c r="AM1496">
        <v>1113.0999999999999</v>
      </c>
      <c r="AN1496">
        <v>1113.0999999999999</v>
      </c>
      <c r="AO1496">
        <v>15</v>
      </c>
    </row>
    <row r="1497" spans="1:41" x14ac:dyDescent="0.3">
      <c r="A1497" t="str">
        <f>"Trad IRN"</f>
        <v>Trad IRN</v>
      </c>
      <c r="B1497" t="str">
        <f>"Bldg IRN"</f>
        <v>Bldg IRN</v>
      </c>
      <c r="C1497" t="s">
        <v>41</v>
      </c>
      <c r="D1497" t="s">
        <v>3</v>
      </c>
      <c r="E1497" t="s">
        <v>80</v>
      </c>
      <c r="F1497" t="s">
        <v>81</v>
      </c>
      <c r="G1497" t="s">
        <v>82</v>
      </c>
      <c r="H1497" t="s">
        <v>83</v>
      </c>
      <c r="I1497" t="str">
        <f>"Trad IRN"</f>
        <v>Trad IRN</v>
      </c>
      <c r="J1497" t="s">
        <v>43</v>
      </c>
      <c r="K1497" t="s">
        <v>44</v>
      </c>
      <c r="L1497" t="s">
        <v>45</v>
      </c>
      <c r="M1497" t="s">
        <v>46</v>
      </c>
      <c r="N1497" t="str">
        <f t="shared" si="145"/>
        <v>08/18/2022</v>
      </c>
      <c r="O1497" t="str">
        <f t="shared" si="146"/>
        <v>12/31/2500</v>
      </c>
      <c r="P1497">
        <v>1</v>
      </c>
      <c r="Q1497">
        <v>1</v>
      </c>
      <c r="S1497">
        <v>0</v>
      </c>
      <c r="T1497">
        <v>1</v>
      </c>
      <c r="U1497">
        <v>0</v>
      </c>
      <c r="V1497" t="str">
        <f>"Trad IRN"</f>
        <v>Trad IRN</v>
      </c>
      <c r="W1497">
        <v>100</v>
      </c>
      <c r="X1497" t="s">
        <v>47</v>
      </c>
      <c r="Z1497" t="s">
        <v>47</v>
      </c>
      <c r="AB1497" t="str">
        <f>"02"</f>
        <v>02</v>
      </c>
      <c r="AC1497" t="s">
        <v>48</v>
      </c>
      <c r="AD1497" t="s">
        <v>49</v>
      </c>
      <c r="AE1497" t="s">
        <v>50</v>
      </c>
      <c r="AF1497">
        <v>0</v>
      </c>
      <c r="AG1497" t="s">
        <v>56</v>
      </c>
      <c r="AH1497" t="str">
        <f>"Trad IRN"</f>
        <v>Trad IRN</v>
      </c>
      <c r="AI1497" t="str">
        <f>"Bldg IRN"</f>
        <v>Bldg IRN</v>
      </c>
      <c r="AJ1497" t="s">
        <v>48</v>
      </c>
      <c r="AK1497" t="s">
        <v>48</v>
      </c>
      <c r="AL1497" t="s">
        <v>53</v>
      </c>
      <c r="AM1497">
        <v>1113.0999999999999</v>
      </c>
      <c r="AN1497">
        <v>1113.0999999999999</v>
      </c>
      <c r="AO1497">
        <v>15</v>
      </c>
    </row>
    <row r="1498" spans="1:41" x14ac:dyDescent="0.3">
      <c r="A1498" t="str">
        <f>"Trad IRN"</f>
        <v>Trad IRN</v>
      </c>
      <c r="B1498" t="str">
        <f>"Bldg IRN"</f>
        <v>Bldg IRN</v>
      </c>
      <c r="C1498" t="s">
        <v>41</v>
      </c>
      <c r="D1498" t="s">
        <v>3</v>
      </c>
      <c r="E1498" t="s">
        <v>80</v>
      </c>
      <c r="F1498" t="s">
        <v>81</v>
      </c>
      <c r="G1498" t="s">
        <v>82</v>
      </c>
      <c r="H1498" t="s">
        <v>83</v>
      </c>
      <c r="I1498" t="str">
        <f>"Trad IRN"</f>
        <v>Trad IRN</v>
      </c>
      <c r="J1498" t="s">
        <v>43</v>
      </c>
      <c r="K1498" t="s">
        <v>44</v>
      </c>
      <c r="L1498" t="s">
        <v>45</v>
      </c>
      <c r="M1498" t="s">
        <v>46</v>
      </c>
      <c r="N1498" t="str">
        <f t="shared" si="145"/>
        <v>08/18/2022</v>
      </c>
      <c r="O1498" t="str">
        <f t="shared" si="146"/>
        <v>12/31/2500</v>
      </c>
      <c r="P1498">
        <v>1</v>
      </c>
      <c r="Q1498">
        <v>1</v>
      </c>
      <c r="S1498">
        <v>0</v>
      </c>
      <c r="T1498">
        <v>1</v>
      </c>
      <c r="U1498">
        <v>0</v>
      </c>
      <c r="V1498" t="str">
        <f>"Trad IRN"</f>
        <v>Trad IRN</v>
      </c>
      <c r="W1498">
        <v>100</v>
      </c>
      <c r="X1498" t="s">
        <v>47</v>
      </c>
      <c r="Z1498" t="s">
        <v>47</v>
      </c>
      <c r="AB1498" t="str">
        <f>"02"</f>
        <v>02</v>
      </c>
      <c r="AC1498" t="s">
        <v>48</v>
      </c>
      <c r="AD1498" t="s">
        <v>49</v>
      </c>
      <c r="AE1498" t="s">
        <v>50</v>
      </c>
      <c r="AF1498">
        <v>0</v>
      </c>
      <c r="AG1498" t="s">
        <v>56</v>
      </c>
      <c r="AH1498" t="str">
        <f>"Trad IRN"</f>
        <v>Trad IRN</v>
      </c>
      <c r="AI1498" t="str">
        <f>"Bldg IRN"</f>
        <v>Bldg IRN</v>
      </c>
      <c r="AJ1498" t="s">
        <v>48</v>
      </c>
      <c r="AK1498" t="s">
        <v>48</v>
      </c>
      <c r="AL1498" t="s">
        <v>53</v>
      </c>
      <c r="AM1498">
        <v>1113.0999999999999</v>
      </c>
      <c r="AN1498">
        <v>1113.0999999999999</v>
      </c>
      <c r="AO1498">
        <v>15</v>
      </c>
    </row>
    <row r="1499" spans="1:41" x14ac:dyDescent="0.3">
      <c r="A1499" t="str">
        <f>"Trad IRN"</f>
        <v>Trad IRN</v>
      </c>
      <c r="B1499" t="str">
        <f>"Bldg IRN"</f>
        <v>Bldg IRN</v>
      </c>
      <c r="C1499" t="s">
        <v>41</v>
      </c>
      <c r="D1499" t="s">
        <v>3</v>
      </c>
      <c r="E1499" t="s">
        <v>80</v>
      </c>
      <c r="F1499" t="s">
        <v>81</v>
      </c>
      <c r="G1499" t="s">
        <v>82</v>
      </c>
      <c r="H1499" t="s">
        <v>83</v>
      </c>
      <c r="I1499" t="str">
        <f>"Trad IRN"</f>
        <v>Trad IRN</v>
      </c>
      <c r="J1499" t="s">
        <v>43</v>
      </c>
      <c r="K1499" t="s">
        <v>44</v>
      </c>
      <c r="L1499" t="s">
        <v>45</v>
      </c>
      <c r="M1499" t="s">
        <v>46</v>
      </c>
      <c r="N1499" t="str">
        <f t="shared" si="145"/>
        <v>08/18/2022</v>
      </c>
      <c r="O1499" t="str">
        <f t="shared" si="146"/>
        <v>12/31/2500</v>
      </c>
      <c r="P1499">
        <v>1</v>
      </c>
      <c r="Q1499">
        <v>1</v>
      </c>
      <c r="S1499">
        <v>0</v>
      </c>
      <c r="T1499">
        <v>1</v>
      </c>
      <c r="U1499">
        <v>0</v>
      </c>
      <c r="V1499" t="str">
        <f>"Trad IRN"</f>
        <v>Trad IRN</v>
      </c>
      <c r="W1499">
        <v>100</v>
      </c>
      <c r="X1499" t="s">
        <v>47</v>
      </c>
      <c r="Z1499" t="s">
        <v>47</v>
      </c>
      <c r="AB1499" t="str">
        <f>"05"</f>
        <v>05</v>
      </c>
      <c r="AC1499" t="s">
        <v>48</v>
      </c>
      <c r="AD1499" t="s">
        <v>49</v>
      </c>
      <c r="AE1499" t="s">
        <v>50</v>
      </c>
      <c r="AF1499">
        <v>0</v>
      </c>
      <c r="AG1499" t="s">
        <v>56</v>
      </c>
      <c r="AH1499" t="str">
        <f>"Trad IRN"</f>
        <v>Trad IRN</v>
      </c>
      <c r="AI1499" t="str">
        <f>"Bldg IRN"</f>
        <v>Bldg IRN</v>
      </c>
      <c r="AJ1499" t="s">
        <v>48</v>
      </c>
      <c r="AK1499" t="s">
        <v>48</v>
      </c>
      <c r="AL1499" t="s">
        <v>53</v>
      </c>
      <c r="AM1499">
        <v>1113.0999999999999</v>
      </c>
      <c r="AN1499">
        <v>1113.0999999999999</v>
      </c>
      <c r="AO1499">
        <v>15</v>
      </c>
    </row>
    <row r="1500" spans="1:41" x14ac:dyDescent="0.3">
      <c r="A1500" t="str">
        <f>"Trad IRN"</f>
        <v>Trad IRN</v>
      </c>
      <c r="B1500" t="str">
        <f>"Bldg IRN"</f>
        <v>Bldg IRN</v>
      </c>
      <c r="C1500" t="s">
        <v>41</v>
      </c>
      <c r="D1500" t="s">
        <v>3</v>
      </c>
      <c r="E1500" t="s">
        <v>80</v>
      </c>
      <c r="F1500" t="s">
        <v>81</v>
      </c>
      <c r="G1500" t="s">
        <v>82</v>
      </c>
      <c r="H1500" t="s">
        <v>83</v>
      </c>
      <c r="I1500" t="str">
        <f>"Trad IRN"</f>
        <v>Trad IRN</v>
      </c>
      <c r="J1500" t="s">
        <v>43</v>
      </c>
      <c r="K1500" t="s">
        <v>44</v>
      </c>
      <c r="L1500" t="s">
        <v>45</v>
      </c>
      <c r="M1500" t="s">
        <v>46</v>
      </c>
      <c r="N1500" t="str">
        <f t="shared" si="145"/>
        <v>08/18/2022</v>
      </c>
      <c r="O1500" t="str">
        <f t="shared" si="146"/>
        <v>12/31/2500</v>
      </c>
      <c r="P1500">
        <v>1</v>
      </c>
      <c r="Q1500">
        <v>1</v>
      </c>
      <c r="S1500">
        <v>0</v>
      </c>
      <c r="T1500">
        <v>1</v>
      </c>
      <c r="U1500">
        <v>0</v>
      </c>
      <c r="V1500" t="str">
        <f>"Trad IRN"</f>
        <v>Trad IRN</v>
      </c>
      <c r="W1500">
        <v>100</v>
      </c>
      <c r="X1500" t="s">
        <v>47</v>
      </c>
      <c r="Z1500" t="s">
        <v>47</v>
      </c>
      <c r="AB1500" t="str">
        <f>"01"</f>
        <v>01</v>
      </c>
      <c r="AC1500" t="s">
        <v>48</v>
      </c>
      <c r="AD1500" t="s">
        <v>49</v>
      </c>
      <c r="AE1500" t="s">
        <v>50</v>
      </c>
      <c r="AF1500">
        <v>0</v>
      </c>
      <c r="AG1500" t="s">
        <v>56</v>
      </c>
      <c r="AH1500" t="str">
        <f>"Trad IRN"</f>
        <v>Trad IRN</v>
      </c>
      <c r="AI1500" t="str">
        <f>"Bldg IRN"</f>
        <v>Bldg IRN</v>
      </c>
      <c r="AJ1500" t="s">
        <v>48</v>
      </c>
      <c r="AK1500" t="s">
        <v>48</v>
      </c>
      <c r="AL1500" t="s">
        <v>53</v>
      </c>
      <c r="AM1500">
        <v>1113.0999999999999</v>
      </c>
      <c r="AN1500">
        <v>1113.0999999999999</v>
      </c>
      <c r="AO1500">
        <v>15</v>
      </c>
    </row>
    <row r="1501" spans="1:41" x14ac:dyDescent="0.3">
      <c r="A1501" t="str">
        <f>"Trad IRN"</f>
        <v>Trad IRN</v>
      </c>
      <c r="B1501" t="str">
        <f>"Bldg IRN"</f>
        <v>Bldg IRN</v>
      </c>
      <c r="C1501" t="s">
        <v>41</v>
      </c>
      <c r="D1501" t="s">
        <v>3</v>
      </c>
      <c r="E1501" t="s">
        <v>80</v>
      </c>
      <c r="F1501" t="s">
        <v>81</v>
      </c>
      <c r="G1501" t="s">
        <v>82</v>
      </c>
      <c r="H1501" t="s">
        <v>83</v>
      </c>
      <c r="I1501" t="str">
        <f>"Trad IRN"</f>
        <v>Trad IRN</v>
      </c>
      <c r="J1501" t="s">
        <v>43</v>
      </c>
      <c r="K1501" t="s">
        <v>44</v>
      </c>
      <c r="L1501" t="s">
        <v>45</v>
      </c>
      <c r="M1501" t="s">
        <v>46</v>
      </c>
      <c r="N1501" t="str">
        <f t="shared" si="145"/>
        <v>08/18/2022</v>
      </c>
      <c r="O1501" t="str">
        <f t="shared" si="146"/>
        <v>12/31/2500</v>
      </c>
      <c r="P1501">
        <v>1</v>
      </c>
      <c r="Q1501">
        <v>1</v>
      </c>
      <c r="S1501">
        <v>1</v>
      </c>
      <c r="T1501">
        <v>1</v>
      </c>
      <c r="U1501">
        <v>0</v>
      </c>
      <c r="V1501" t="str">
        <f>"Trad IRN"</f>
        <v>Trad IRN</v>
      </c>
      <c r="W1501">
        <v>100</v>
      </c>
      <c r="X1501" t="s">
        <v>47</v>
      </c>
      <c r="Z1501" t="s">
        <v>47</v>
      </c>
      <c r="AB1501" t="str">
        <f>"04"</f>
        <v>04</v>
      </c>
      <c r="AC1501" t="s">
        <v>48</v>
      </c>
      <c r="AD1501" t="s">
        <v>49</v>
      </c>
      <c r="AE1501" t="s">
        <v>50</v>
      </c>
      <c r="AF1501">
        <v>0</v>
      </c>
      <c r="AG1501" t="s">
        <v>56</v>
      </c>
      <c r="AH1501" t="str">
        <f>"Trad IRN"</f>
        <v>Trad IRN</v>
      </c>
      <c r="AI1501" t="str">
        <f>"Bldg IRN"</f>
        <v>Bldg IRN</v>
      </c>
      <c r="AJ1501" t="s">
        <v>48</v>
      </c>
      <c r="AK1501" t="s">
        <v>48</v>
      </c>
      <c r="AL1501" t="s">
        <v>53</v>
      </c>
      <c r="AM1501">
        <v>1113.0999999999999</v>
      </c>
      <c r="AN1501">
        <v>1113.0999999999999</v>
      </c>
      <c r="AO1501">
        <v>15</v>
      </c>
    </row>
    <row r="1502" spans="1:41" x14ac:dyDescent="0.3">
      <c r="A1502" t="str">
        <f>"Trad IRN"</f>
        <v>Trad IRN</v>
      </c>
      <c r="B1502" t="str">
        <f>"Bldg IRN"</f>
        <v>Bldg IRN</v>
      </c>
      <c r="C1502" t="s">
        <v>41</v>
      </c>
      <c r="D1502" t="s">
        <v>3</v>
      </c>
      <c r="E1502" t="s">
        <v>80</v>
      </c>
      <c r="F1502" t="s">
        <v>81</v>
      </c>
      <c r="G1502" t="s">
        <v>82</v>
      </c>
      <c r="H1502" t="s">
        <v>83</v>
      </c>
      <c r="I1502" t="str">
        <f>"Trad IRN"</f>
        <v>Trad IRN</v>
      </c>
      <c r="J1502" t="s">
        <v>43</v>
      </c>
      <c r="K1502" t="s">
        <v>44</v>
      </c>
      <c r="L1502" t="s">
        <v>45</v>
      </c>
      <c r="M1502" t="s">
        <v>46</v>
      </c>
      <c r="N1502" t="str">
        <f t="shared" si="145"/>
        <v>08/18/2022</v>
      </c>
      <c r="O1502" t="str">
        <f t="shared" si="146"/>
        <v>12/31/2500</v>
      </c>
      <c r="P1502">
        <v>1</v>
      </c>
      <c r="Q1502">
        <v>1</v>
      </c>
      <c r="S1502">
        <v>0</v>
      </c>
      <c r="T1502">
        <v>1</v>
      </c>
      <c r="U1502">
        <v>0</v>
      </c>
      <c r="V1502" t="str">
        <f>"Trad IRN"</f>
        <v>Trad IRN</v>
      </c>
      <c r="W1502">
        <v>100</v>
      </c>
      <c r="X1502" t="s">
        <v>47</v>
      </c>
      <c r="Z1502" t="s">
        <v>47</v>
      </c>
      <c r="AB1502" t="s">
        <v>57</v>
      </c>
      <c r="AC1502" t="s">
        <v>48</v>
      </c>
      <c r="AD1502" t="s">
        <v>49</v>
      </c>
      <c r="AE1502" t="s">
        <v>50</v>
      </c>
      <c r="AF1502">
        <v>0</v>
      </c>
      <c r="AG1502" t="s">
        <v>56</v>
      </c>
      <c r="AH1502" t="str">
        <f>"Trad IRN"</f>
        <v>Trad IRN</v>
      </c>
      <c r="AI1502" t="str">
        <f>"Bldg IRN"</f>
        <v>Bldg IRN</v>
      </c>
      <c r="AJ1502" t="s">
        <v>48</v>
      </c>
      <c r="AK1502" t="s">
        <v>48</v>
      </c>
      <c r="AL1502" t="s">
        <v>53</v>
      </c>
      <c r="AM1502">
        <v>1113.0999999999999</v>
      </c>
      <c r="AN1502">
        <v>1113.0999999999999</v>
      </c>
      <c r="AO1502">
        <v>15</v>
      </c>
    </row>
    <row r="1503" spans="1:41" x14ac:dyDescent="0.3">
      <c r="A1503" t="str">
        <f>"Trad IRN"</f>
        <v>Trad IRN</v>
      </c>
      <c r="B1503" t="str">
        <f>"Bldg IRN"</f>
        <v>Bldg IRN</v>
      </c>
      <c r="C1503" t="s">
        <v>41</v>
      </c>
      <c r="D1503" t="s">
        <v>3</v>
      </c>
      <c r="E1503" t="s">
        <v>80</v>
      </c>
      <c r="F1503" t="s">
        <v>81</v>
      </c>
      <c r="G1503" t="s">
        <v>82</v>
      </c>
      <c r="H1503" t="s">
        <v>83</v>
      </c>
      <c r="I1503" t="s">
        <v>8</v>
      </c>
      <c r="J1503" t="s">
        <v>43</v>
      </c>
      <c r="K1503" t="s">
        <v>44</v>
      </c>
      <c r="L1503" t="s">
        <v>45</v>
      </c>
      <c r="M1503" t="s">
        <v>46</v>
      </c>
      <c r="N1503" t="str">
        <f t="shared" si="145"/>
        <v>08/18/2022</v>
      </c>
      <c r="O1503" t="str">
        <f t="shared" si="146"/>
        <v>12/31/2500</v>
      </c>
      <c r="P1503">
        <v>0.14913599999999999</v>
      </c>
      <c r="Q1503">
        <v>0.14913599999999999</v>
      </c>
      <c r="S1503">
        <v>0</v>
      </c>
      <c r="T1503">
        <v>0.14913599999999999</v>
      </c>
      <c r="U1503">
        <v>0</v>
      </c>
      <c r="V1503" t="str">
        <f>"Trad IRN"</f>
        <v>Trad IRN</v>
      </c>
      <c r="W1503">
        <v>15</v>
      </c>
      <c r="X1503" t="s">
        <v>47</v>
      </c>
      <c r="Z1503" t="s">
        <v>47</v>
      </c>
      <c r="AB1503" t="str">
        <f>"12"</f>
        <v>12</v>
      </c>
      <c r="AC1503" t="s">
        <v>48</v>
      </c>
      <c r="AD1503" t="s">
        <v>49</v>
      </c>
      <c r="AE1503" t="s">
        <v>50</v>
      </c>
      <c r="AF1503">
        <v>0</v>
      </c>
      <c r="AG1503" t="s">
        <v>51</v>
      </c>
      <c r="AH1503" t="s">
        <v>85</v>
      </c>
      <c r="AI1503" t="str">
        <f>"Bldg IRN"</f>
        <v>Bldg IRN</v>
      </c>
      <c r="AJ1503" t="str">
        <f>"12"</f>
        <v>12</v>
      </c>
      <c r="AK1503" t="s">
        <v>52</v>
      </c>
      <c r="AL1503" t="s">
        <v>53</v>
      </c>
      <c r="AM1503">
        <v>155.4</v>
      </c>
      <c r="AN1503">
        <v>1042</v>
      </c>
      <c r="AO1503">
        <v>15</v>
      </c>
    </row>
    <row r="1504" spans="1:41" x14ac:dyDescent="0.3">
      <c r="A1504" t="str">
        <f>"Trad IRN"</f>
        <v>Trad IRN</v>
      </c>
      <c r="B1504" t="str">
        <f>"Bldg IRN"</f>
        <v>Bldg IRN</v>
      </c>
      <c r="C1504" t="s">
        <v>41</v>
      </c>
      <c r="D1504" t="s">
        <v>3</v>
      </c>
      <c r="E1504" t="s">
        <v>80</v>
      </c>
      <c r="F1504" t="s">
        <v>81</v>
      </c>
      <c r="G1504" t="s">
        <v>82</v>
      </c>
      <c r="H1504" t="s">
        <v>83</v>
      </c>
      <c r="I1504" t="str">
        <f>"Trad IRN"</f>
        <v>Trad IRN</v>
      </c>
      <c r="J1504" t="s">
        <v>43</v>
      </c>
      <c r="K1504" t="s">
        <v>44</v>
      </c>
      <c r="L1504" t="s">
        <v>45</v>
      </c>
      <c r="M1504" t="s">
        <v>46</v>
      </c>
      <c r="N1504" t="str">
        <f t="shared" si="145"/>
        <v>08/18/2022</v>
      </c>
      <c r="O1504" t="str">
        <f t="shared" si="146"/>
        <v>12/31/2500</v>
      </c>
      <c r="P1504">
        <v>0.85</v>
      </c>
      <c r="Q1504">
        <v>0.85</v>
      </c>
      <c r="S1504">
        <v>0</v>
      </c>
      <c r="T1504">
        <v>0.85</v>
      </c>
      <c r="U1504">
        <v>0</v>
      </c>
      <c r="V1504" t="str">
        <f>"Trad IRN"</f>
        <v>Trad IRN</v>
      </c>
      <c r="W1504">
        <v>85</v>
      </c>
      <c r="X1504" t="s">
        <v>47</v>
      </c>
      <c r="Z1504" t="s">
        <v>47</v>
      </c>
      <c r="AB1504" t="str">
        <f>"12"</f>
        <v>12</v>
      </c>
      <c r="AC1504" t="s">
        <v>48</v>
      </c>
      <c r="AD1504" t="s">
        <v>49</v>
      </c>
      <c r="AE1504" t="s">
        <v>50</v>
      </c>
      <c r="AF1504">
        <v>0</v>
      </c>
      <c r="AG1504" t="s">
        <v>56</v>
      </c>
      <c r="AH1504" t="str">
        <f>"Trad IRN"</f>
        <v>Trad IRN</v>
      </c>
      <c r="AI1504" t="str">
        <f>"Bldg IRN"</f>
        <v>Bldg IRN</v>
      </c>
      <c r="AJ1504" t="str">
        <f>"12"</f>
        <v>12</v>
      </c>
      <c r="AK1504" t="s">
        <v>48</v>
      </c>
      <c r="AL1504" t="s">
        <v>53</v>
      </c>
      <c r="AM1504">
        <v>962.46</v>
      </c>
      <c r="AN1504">
        <v>1132.3</v>
      </c>
      <c r="AO1504">
        <v>15</v>
      </c>
    </row>
    <row r="1505" spans="1:41" x14ac:dyDescent="0.3">
      <c r="A1505" t="str">
        <f>"Trad IRN"</f>
        <v>Trad IRN</v>
      </c>
      <c r="B1505" t="str">
        <f>"Bldg IRN"</f>
        <v>Bldg IRN</v>
      </c>
      <c r="C1505" t="s">
        <v>41</v>
      </c>
      <c r="D1505" t="s">
        <v>3</v>
      </c>
      <c r="E1505" t="s">
        <v>80</v>
      </c>
      <c r="F1505" t="s">
        <v>81</v>
      </c>
      <c r="G1505" t="s">
        <v>82</v>
      </c>
      <c r="H1505" t="s">
        <v>83</v>
      </c>
      <c r="I1505" t="s">
        <v>8</v>
      </c>
      <c r="J1505" t="s">
        <v>43</v>
      </c>
      <c r="K1505" t="s">
        <v>44</v>
      </c>
      <c r="L1505" t="s">
        <v>45</v>
      </c>
      <c r="M1505" t="s">
        <v>46</v>
      </c>
      <c r="N1505" t="str">
        <f t="shared" si="145"/>
        <v>08/18/2022</v>
      </c>
      <c r="O1505" t="str">
        <f t="shared" si="146"/>
        <v>12/31/2500</v>
      </c>
      <c r="P1505">
        <v>0.14913599999999999</v>
      </c>
      <c r="Q1505">
        <v>0.14913599999999999</v>
      </c>
      <c r="S1505">
        <v>0</v>
      </c>
      <c r="T1505">
        <v>3.866E-2</v>
      </c>
      <c r="U1505">
        <v>0.110476</v>
      </c>
      <c r="V1505" t="str">
        <f>"Trad IRN"</f>
        <v>Trad IRN</v>
      </c>
      <c r="W1505">
        <v>15</v>
      </c>
      <c r="X1505" t="s">
        <v>47</v>
      </c>
      <c r="Z1505" t="s">
        <v>47</v>
      </c>
      <c r="AB1505" t="str">
        <f>"12"</f>
        <v>12</v>
      </c>
      <c r="AC1505" t="s">
        <v>48</v>
      </c>
      <c r="AD1505" t="s">
        <v>49</v>
      </c>
      <c r="AE1505" t="s">
        <v>55</v>
      </c>
      <c r="AF1505">
        <v>0</v>
      </c>
      <c r="AG1505" t="s">
        <v>51</v>
      </c>
      <c r="AH1505" t="s">
        <v>85</v>
      </c>
      <c r="AI1505" t="str">
        <f>"Bldg IRN"</f>
        <v>Bldg IRN</v>
      </c>
      <c r="AJ1505" t="str">
        <f>"12"</f>
        <v>12</v>
      </c>
      <c r="AK1505" t="s">
        <v>52</v>
      </c>
      <c r="AL1505" t="s">
        <v>53</v>
      </c>
      <c r="AM1505">
        <v>155.4</v>
      </c>
      <c r="AN1505">
        <v>1042</v>
      </c>
      <c r="AO1505">
        <v>15</v>
      </c>
    </row>
    <row r="1506" spans="1:41" x14ac:dyDescent="0.3">
      <c r="A1506" t="str">
        <f>"Trad IRN"</f>
        <v>Trad IRN</v>
      </c>
      <c r="B1506" t="str">
        <f>"Bldg IRN"</f>
        <v>Bldg IRN</v>
      </c>
      <c r="C1506" t="s">
        <v>41</v>
      </c>
      <c r="D1506" t="s">
        <v>3</v>
      </c>
      <c r="E1506" t="s">
        <v>80</v>
      </c>
      <c r="F1506" t="s">
        <v>81</v>
      </c>
      <c r="G1506" t="s">
        <v>82</v>
      </c>
      <c r="H1506" t="s">
        <v>83</v>
      </c>
      <c r="I1506" t="str">
        <f>"Trad IRN"</f>
        <v>Trad IRN</v>
      </c>
      <c r="J1506" t="s">
        <v>43</v>
      </c>
      <c r="K1506" t="s">
        <v>44</v>
      </c>
      <c r="L1506" t="s">
        <v>45</v>
      </c>
      <c r="M1506" t="s">
        <v>46</v>
      </c>
      <c r="N1506" t="str">
        <f t="shared" si="145"/>
        <v>08/18/2022</v>
      </c>
      <c r="O1506" t="str">
        <f t="shared" si="146"/>
        <v>12/31/2500</v>
      </c>
      <c r="P1506">
        <v>0.85</v>
      </c>
      <c r="Q1506">
        <v>0.85</v>
      </c>
      <c r="S1506">
        <v>0</v>
      </c>
      <c r="T1506">
        <v>0.85</v>
      </c>
      <c r="U1506">
        <v>0</v>
      </c>
      <c r="V1506" t="str">
        <f>"Trad IRN"</f>
        <v>Trad IRN</v>
      </c>
      <c r="W1506">
        <v>85</v>
      </c>
      <c r="X1506" t="s">
        <v>47</v>
      </c>
      <c r="Z1506" t="s">
        <v>47</v>
      </c>
      <c r="AB1506" t="str">
        <f>"12"</f>
        <v>12</v>
      </c>
      <c r="AC1506" t="s">
        <v>48</v>
      </c>
      <c r="AD1506" t="s">
        <v>49</v>
      </c>
      <c r="AE1506" t="s">
        <v>55</v>
      </c>
      <c r="AF1506">
        <v>0</v>
      </c>
      <c r="AG1506" t="s">
        <v>56</v>
      </c>
      <c r="AH1506" t="str">
        <f>"Trad IRN"</f>
        <v>Trad IRN</v>
      </c>
      <c r="AI1506" t="str">
        <f>"Bldg IRN"</f>
        <v>Bldg IRN</v>
      </c>
      <c r="AJ1506" t="str">
        <f>"12"</f>
        <v>12</v>
      </c>
      <c r="AK1506" t="s">
        <v>48</v>
      </c>
      <c r="AL1506" t="s">
        <v>53</v>
      </c>
      <c r="AM1506">
        <v>962.46</v>
      </c>
      <c r="AN1506">
        <v>1132.3</v>
      </c>
      <c r="AO1506">
        <v>15</v>
      </c>
    </row>
    <row r="1507" spans="1:41" x14ac:dyDescent="0.3">
      <c r="A1507" t="str">
        <f>"Trad IRN"</f>
        <v>Trad IRN</v>
      </c>
      <c r="B1507" t="str">
        <f>"Bldg IRN"</f>
        <v>Bldg IRN</v>
      </c>
      <c r="C1507" t="s">
        <v>41</v>
      </c>
      <c r="D1507" t="s">
        <v>3</v>
      </c>
      <c r="E1507" t="s">
        <v>80</v>
      </c>
      <c r="F1507" t="s">
        <v>81</v>
      </c>
      <c r="G1507" t="s">
        <v>82</v>
      </c>
      <c r="H1507" t="s">
        <v>83</v>
      </c>
      <c r="I1507" t="str">
        <f>"Trad IRN"</f>
        <v>Trad IRN</v>
      </c>
      <c r="J1507" t="s">
        <v>43</v>
      </c>
      <c r="K1507" t="s">
        <v>44</v>
      </c>
      <c r="L1507" t="s">
        <v>45</v>
      </c>
      <c r="M1507" t="s">
        <v>46</v>
      </c>
      <c r="N1507" t="str">
        <f t="shared" si="145"/>
        <v>08/18/2022</v>
      </c>
      <c r="O1507" t="str">
        <f t="shared" si="146"/>
        <v>12/31/2500</v>
      </c>
      <c r="P1507">
        <v>1</v>
      </c>
      <c r="Q1507">
        <v>1</v>
      </c>
      <c r="S1507">
        <v>1</v>
      </c>
      <c r="T1507">
        <v>1</v>
      </c>
      <c r="U1507">
        <v>0</v>
      </c>
      <c r="V1507" t="str">
        <f>"Trad IRN"</f>
        <v>Trad IRN</v>
      </c>
      <c r="W1507">
        <v>100</v>
      </c>
      <c r="X1507" t="s">
        <v>47</v>
      </c>
      <c r="Z1507" t="s">
        <v>47</v>
      </c>
      <c r="AB1507" t="str">
        <f>"11"</f>
        <v>11</v>
      </c>
      <c r="AC1507" t="s">
        <v>48</v>
      </c>
      <c r="AD1507" t="s">
        <v>49</v>
      </c>
      <c r="AE1507" t="s">
        <v>50</v>
      </c>
      <c r="AF1507">
        <v>0</v>
      </c>
      <c r="AG1507" t="s">
        <v>56</v>
      </c>
      <c r="AH1507" t="str">
        <f>"Trad IRN"</f>
        <v>Trad IRN</v>
      </c>
      <c r="AI1507" t="str">
        <f>"Bldg IRN"</f>
        <v>Bldg IRN</v>
      </c>
      <c r="AJ1507" t="s">
        <v>48</v>
      </c>
      <c r="AK1507" t="s">
        <v>48</v>
      </c>
      <c r="AL1507" t="s">
        <v>53</v>
      </c>
      <c r="AM1507">
        <v>1132.3</v>
      </c>
      <c r="AN1507">
        <v>1132.3</v>
      </c>
      <c r="AO1507">
        <v>15</v>
      </c>
    </row>
    <row r="1508" spans="1:41" x14ac:dyDescent="0.3">
      <c r="A1508" t="str">
        <f>"Trad IRN"</f>
        <v>Trad IRN</v>
      </c>
      <c r="B1508" t="str">
        <f>"Bldg IRN"</f>
        <v>Bldg IRN</v>
      </c>
      <c r="C1508" t="s">
        <v>41</v>
      </c>
      <c r="D1508" t="s">
        <v>3</v>
      </c>
      <c r="E1508" t="s">
        <v>80</v>
      </c>
      <c r="F1508" t="s">
        <v>81</v>
      </c>
      <c r="G1508" t="s">
        <v>82</v>
      </c>
      <c r="H1508" t="s">
        <v>83</v>
      </c>
      <c r="I1508" t="str">
        <f>"Trad IRN"</f>
        <v>Trad IRN</v>
      </c>
      <c r="J1508" t="s">
        <v>43</v>
      </c>
      <c r="K1508" t="s">
        <v>44</v>
      </c>
      <c r="L1508" t="s">
        <v>45</v>
      </c>
      <c r="M1508" t="s">
        <v>46</v>
      </c>
      <c r="N1508" t="str">
        <f t="shared" si="145"/>
        <v>08/18/2022</v>
      </c>
      <c r="O1508" t="str">
        <f t="shared" si="146"/>
        <v>12/31/2500</v>
      </c>
      <c r="P1508">
        <v>1</v>
      </c>
      <c r="Q1508">
        <v>1</v>
      </c>
      <c r="S1508">
        <v>0</v>
      </c>
      <c r="T1508">
        <v>1</v>
      </c>
      <c r="U1508">
        <v>0</v>
      </c>
      <c r="V1508" t="str">
        <f>"Trad IRN"</f>
        <v>Trad IRN</v>
      </c>
      <c r="W1508">
        <v>100</v>
      </c>
      <c r="X1508" t="s">
        <v>47</v>
      </c>
      <c r="Z1508" t="s">
        <v>47</v>
      </c>
      <c r="AB1508" t="str">
        <f>"09"</f>
        <v>09</v>
      </c>
      <c r="AC1508" t="s">
        <v>48</v>
      </c>
      <c r="AD1508" t="s">
        <v>49</v>
      </c>
      <c r="AE1508" t="s">
        <v>50</v>
      </c>
      <c r="AF1508">
        <v>0</v>
      </c>
      <c r="AG1508" t="s">
        <v>56</v>
      </c>
      <c r="AH1508" t="str">
        <f>"Trad IRN"</f>
        <v>Trad IRN</v>
      </c>
      <c r="AI1508" t="str">
        <f>"Bldg IRN"</f>
        <v>Bldg IRN</v>
      </c>
      <c r="AJ1508" t="s">
        <v>48</v>
      </c>
      <c r="AK1508" t="s">
        <v>48</v>
      </c>
      <c r="AL1508" t="s">
        <v>53</v>
      </c>
      <c r="AM1508">
        <v>1132.3</v>
      </c>
      <c r="AN1508">
        <v>1132.3</v>
      </c>
      <c r="AO1508">
        <v>15</v>
      </c>
    </row>
    <row r="1509" spans="1:41" x14ac:dyDescent="0.3">
      <c r="A1509" t="str">
        <f>"Trad IRN"</f>
        <v>Trad IRN</v>
      </c>
      <c r="B1509" t="str">
        <f>"Bldg IRN"</f>
        <v>Bldg IRN</v>
      </c>
      <c r="C1509" t="s">
        <v>41</v>
      </c>
      <c r="D1509" t="s">
        <v>3</v>
      </c>
      <c r="E1509" t="s">
        <v>80</v>
      </c>
      <c r="F1509" t="s">
        <v>81</v>
      </c>
      <c r="G1509" t="s">
        <v>82</v>
      </c>
      <c r="H1509" t="s">
        <v>83</v>
      </c>
      <c r="I1509" t="s">
        <v>8</v>
      </c>
      <c r="J1509" t="s">
        <v>43</v>
      </c>
      <c r="K1509" t="s">
        <v>44</v>
      </c>
      <c r="L1509" t="s">
        <v>45</v>
      </c>
      <c r="M1509" t="s">
        <v>46</v>
      </c>
      <c r="N1509" t="str">
        <f>"08/17/2022"</f>
        <v>08/17/2022</v>
      </c>
      <c r="O1509" t="str">
        <f t="shared" si="146"/>
        <v>12/31/2500</v>
      </c>
      <c r="P1509">
        <v>1</v>
      </c>
      <c r="Q1509">
        <v>1</v>
      </c>
      <c r="S1509">
        <v>0</v>
      </c>
      <c r="T1509">
        <v>5.5551999999999997E-2</v>
      </c>
      <c r="U1509">
        <v>0.94444799999999995</v>
      </c>
      <c r="V1509" t="str">
        <f>"Trad IRN"</f>
        <v>Trad IRN</v>
      </c>
      <c r="W1509">
        <v>100</v>
      </c>
      <c r="X1509" t="s">
        <v>47</v>
      </c>
      <c r="Z1509" t="s">
        <v>47</v>
      </c>
      <c r="AB1509" t="str">
        <f>"11"</f>
        <v>11</v>
      </c>
      <c r="AC1509" t="s">
        <v>48</v>
      </c>
      <c r="AD1509" t="s">
        <v>49</v>
      </c>
      <c r="AE1509" t="s">
        <v>50</v>
      </c>
      <c r="AF1509">
        <v>0</v>
      </c>
      <c r="AG1509" t="s">
        <v>51</v>
      </c>
      <c r="AH1509" t="s">
        <v>85</v>
      </c>
      <c r="AI1509" t="str">
        <f>"Bldg IRN"</f>
        <v>Bldg IRN</v>
      </c>
      <c r="AJ1509" t="s">
        <v>48</v>
      </c>
      <c r="AK1509" t="s">
        <v>48</v>
      </c>
      <c r="AL1509" t="s">
        <v>53</v>
      </c>
      <c r="AM1509">
        <v>1060</v>
      </c>
      <c r="AN1509">
        <v>1060</v>
      </c>
      <c r="AO1509">
        <v>15</v>
      </c>
    </row>
    <row r="1510" spans="1:41" x14ac:dyDescent="0.3">
      <c r="A1510" t="str">
        <f>"Trad IRN"</f>
        <v>Trad IRN</v>
      </c>
      <c r="B1510" t="str">
        <f>"Bldg IRN"</f>
        <v>Bldg IRN</v>
      </c>
      <c r="C1510" t="s">
        <v>41</v>
      </c>
      <c r="D1510" t="s">
        <v>3</v>
      </c>
      <c r="E1510" t="s">
        <v>80</v>
      </c>
      <c r="F1510" t="s">
        <v>81</v>
      </c>
      <c r="G1510" t="s">
        <v>82</v>
      </c>
      <c r="H1510" t="s">
        <v>83</v>
      </c>
      <c r="I1510" t="str">
        <f>"Trad IRN"</f>
        <v>Trad IRN</v>
      </c>
      <c r="J1510" t="s">
        <v>43</v>
      </c>
      <c r="K1510" t="s">
        <v>44</v>
      </c>
      <c r="L1510" t="s">
        <v>45</v>
      </c>
      <c r="M1510" t="s">
        <v>46</v>
      </c>
      <c r="N1510" t="str">
        <f t="shared" ref="N1510:N1515" si="147">"08/18/2022"</f>
        <v>08/18/2022</v>
      </c>
      <c r="O1510" t="str">
        <f t="shared" si="146"/>
        <v>12/31/2500</v>
      </c>
      <c r="P1510">
        <v>1</v>
      </c>
      <c r="Q1510">
        <v>1</v>
      </c>
      <c r="S1510">
        <v>0</v>
      </c>
      <c r="T1510">
        <v>1</v>
      </c>
      <c r="U1510">
        <v>0</v>
      </c>
      <c r="V1510" t="str">
        <f>"Trad IRN"</f>
        <v>Trad IRN</v>
      </c>
      <c r="W1510">
        <v>100</v>
      </c>
      <c r="X1510" t="s">
        <v>47</v>
      </c>
      <c r="Z1510" t="s">
        <v>47</v>
      </c>
      <c r="AB1510" t="str">
        <f>"11"</f>
        <v>11</v>
      </c>
      <c r="AC1510" t="s">
        <v>48</v>
      </c>
      <c r="AD1510" t="s">
        <v>49</v>
      </c>
      <c r="AE1510" t="s">
        <v>55</v>
      </c>
      <c r="AF1510">
        <v>0</v>
      </c>
      <c r="AG1510" t="s">
        <v>56</v>
      </c>
      <c r="AH1510" t="str">
        <f>"Trad IRN"</f>
        <v>Trad IRN</v>
      </c>
      <c r="AI1510" t="str">
        <f>"Bldg IRN"</f>
        <v>Bldg IRN</v>
      </c>
      <c r="AJ1510" t="s">
        <v>48</v>
      </c>
      <c r="AK1510" t="s">
        <v>48</v>
      </c>
      <c r="AL1510" t="s">
        <v>53</v>
      </c>
      <c r="AM1510">
        <v>1132.3</v>
      </c>
      <c r="AN1510">
        <v>1132.3</v>
      </c>
      <c r="AO1510">
        <v>15</v>
      </c>
    </row>
    <row r="1511" spans="1:41" x14ac:dyDescent="0.3">
      <c r="A1511" t="str">
        <f>"Trad IRN"</f>
        <v>Trad IRN</v>
      </c>
      <c r="B1511" t="str">
        <f>"Bldg IRN"</f>
        <v>Bldg IRN</v>
      </c>
      <c r="C1511" t="s">
        <v>41</v>
      </c>
      <c r="D1511" t="s">
        <v>3</v>
      </c>
      <c r="E1511" t="s">
        <v>80</v>
      </c>
      <c r="F1511" t="s">
        <v>81</v>
      </c>
      <c r="G1511" t="s">
        <v>82</v>
      </c>
      <c r="H1511" t="s">
        <v>83</v>
      </c>
      <c r="I1511" t="str">
        <f>"Trad IRN"</f>
        <v>Trad IRN</v>
      </c>
      <c r="J1511" t="s">
        <v>43</v>
      </c>
      <c r="K1511" t="s">
        <v>44</v>
      </c>
      <c r="L1511" t="s">
        <v>45</v>
      </c>
      <c r="M1511" t="s">
        <v>46</v>
      </c>
      <c r="N1511" t="str">
        <f t="shared" si="147"/>
        <v>08/18/2022</v>
      </c>
      <c r="O1511" t="str">
        <f t="shared" si="146"/>
        <v>12/31/2500</v>
      </c>
      <c r="P1511">
        <v>1</v>
      </c>
      <c r="Q1511">
        <v>1</v>
      </c>
      <c r="S1511">
        <v>0</v>
      </c>
      <c r="T1511">
        <v>1</v>
      </c>
      <c r="U1511">
        <v>0</v>
      </c>
      <c r="V1511" t="str">
        <f>"Trad IRN"</f>
        <v>Trad IRN</v>
      </c>
      <c r="W1511">
        <v>100</v>
      </c>
      <c r="X1511" t="s">
        <v>47</v>
      </c>
      <c r="Z1511" t="s">
        <v>47</v>
      </c>
      <c r="AB1511" t="str">
        <f>"09"</f>
        <v>09</v>
      </c>
      <c r="AC1511" t="s">
        <v>48</v>
      </c>
      <c r="AD1511" t="s">
        <v>49</v>
      </c>
      <c r="AE1511" t="s">
        <v>50</v>
      </c>
      <c r="AF1511">
        <v>3</v>
      </c>
      <c r="AG1511" t="s">
        <v>56</v>
      </c>
      <c r="AH1511" t="str">
        <f>"Trad IRN"</f>
        <v>Trad IRN</v>
      </c>
      <c r="AI1511" t="str">
        <f>"Bldg IRN"</f>
        <v>Bldg IRN</v>
      </c>
      <c r="AJ1511" t="s">
        <v>48</v>
      </c>
      <c r="AK1511" t="s">
        <v>48</v>
      </c>
      <c r="AL1511" t="s">
        <v>53</v>
      </c>
      <c r="AM1511">
        <v>1132.3</v>
      </c>
      <c r="AN1511">
        <v>1132.3</v>
      </c>
      <c r="AO1511">
        <v>15</v>
      </c>
    </row>
    <row r="1512" spans="1:41" x14ac:dyDescent="0.3">
      <c r="A1512" t="str">
        <f>"Trad IRN"</f>
        <v>Trad IRN</v>
      </c>
      <c r="B1512" t="str">
        <f>"Bldg IRN"</f>
        <v>Bldg IRN</v>
      </c>
      <c r="C1512" t="s">
        <v>41</v>
      </c>
      <c r="D1512" t="s">
        <v>3</v>
      </c>
      <c r="E1512" t="s">
        <v>80</v>
      </c>
      <c r="F1512" t="s">
        <v>81</v>
      </c>
      <c r="G1512" t="s">
        <v>82</v>
      </c>
      <c r="H1512" t="s">
        <v>83</v>
      </c>
      <c r="I1512" t="str">
        <f>"Trad IRN"</f>
        <v>Trad IRN</v>
      </c>
      <c r="J1512" t="s">
        <v>43</v>
      </c>
      <c r="K1512" t="s">
        <v>44</v>
      </c>
      <c r="L1512" t="s">
        <v>45</v>
      </c>
      <c r="M1512" t="s">
        <v>46</v>
      </c>
      <c r="N1512" t="str">
        <f t="shared" si="147"/>
        <v>08/18/2022</v>
      </c>
      <c r="O1512" t="str">
        <f t="shared" si="146"/>
        <v>12/31/2500</v>
      </c>
      <c r="P1512">
        <v>1</v>
      </c>
      <c r="Q1512">
        <v>1</v>
      </c>
      <c r="S1512">
        <v>1</v>
      </c>
      <c r="T1512">
        <v>1</v>
      </c>
      <c r="U1512">
        <v>0</v>
      </c>
      <c r="V1512" t="str">
        <f>"Trad IRN"</f>
        <v>Trad IRN</v>
      </c>
      <c r="W1512">
        <v>100</v>
      </c>
      <c r="X1512" t="s">
        <v>47</v>
      </c>
      <c r="Z1512" t="s">
        <v>47</v>
      </c>
      <c r="AB1512" t="str">
        <f>"11"</f>
        <v>11</v>
      </c>
      <c r="AC1512" t="s">
        <v>48</v>
      </c>
      <c r="AD1512" t="s">
        <v>49</v>
      </c>
      <c r="AE1512" t="s">
        <v>50</v>
      </c>
      <c r="AF1512">
        <v>0</v>
      </c>
      <c r="AG1512" t="s">
        <v>56</v>
      </c>
      <c r="AH1512" t="str">
        <f>"Trad IRN"</f>
        <v>Trad IRN</v>
      </c>
      <c r="AI1512" t="str">
        <f>"Bldg IRN"</f>
        <v>Bldg IRN</v>
      </c>
      <c r="AJ1512" t="s">
        <v>48</v>
      </c>
      <c r="AK1512" t="s">
        <v>48</v>
      </c>
      <c r="AL1512" t="s">
        <v>53</v>
      </c>
      <c r="AM1512">
        <v>1132.3</v>
      </c>
      <c r="AN1512">
        <v>1132.3</v>
      </c>
      <c r="AO1512">
        <v>15</v>
      </c>
    </row>
    <row r="1513" spans="1:41" x14ac:dyDescent="0.3">
      <c r="A1513" t="str">
        <f>"Trad IRN"</f>
        <v>Trad IRN</v>
      </c>
      <c r="B1513" t="str">
        <f>"Bldg IRN"</f>
        <v>Bldg IRN</v>
      </c>
      <c r="C1513" t="s">
        <v>41</v>
      </c>
      <c r="D1513" t="s">
        <v>3</v>
      </c>
      <c r="E1513" t="s">
        <v>80</v>
      </c>
      <c r="F1513" t="s">
        <v>81</v>
      </c>
      <c r="G1513" t="s">
        <v>82</v>
      </c>
      <c r="H1513" t="s">
        <v>83</v>
      </c>
      <c r="I1513" t="str">
        <f>"Trad IRN"</f>
        <v>Trad IRN</v>
      </c>
      <c r="J1513" t="s">
        <v>43</v>
      </c>
      <c r="K1513" t="s">
        <v>44</v>
      </c>
      <c r="L1513" t="s">
        <v>45</v>
      </c>
      <c r="M1513" t="s">
        <v>46</v>
      </c>
      <c r="N1513" t="str">
        <f t="shared" si="147"/>
        <v>08/18/2022</v>
      </c>
      <c r="O1513" t="str">
        <f t="shared" si="146"/>
        <v>12/31/2500</v>
      </c>
      <c r="P1513">
        <v>1</v>
      </c>
      <c r="Q1513">
        <v>1</v>
      </c>
      <c r="S1513">
        <v>0</v>
      </c>
      <c r="T1513">
        <v>1</v>
      </c>
      <c r="U1513">
        <v>0</v>
      </c>
      <c r="V1513" t="str">
        <f>"Trad IRN"</f>
        <v>Trad IRN</v>
      </c>
      <c r="W1513">
        <v>100</v>
      </c>
      <c r="X1513" t="s">
        <v>47</v>
      </c>
      <c r="Z1513" t="s">
        <v>47</v>
      </c>
      <c r="AB1513" t="str">
        <f>"12"</f>
        <v>12</v>
      </c>
      <c r="AC1513" t="s">
        <v>48</v>
      </c>
      <c r="AD1513" t="s">
        <v>49</v>
      </c>
      <c r="AE1513" t="s">
        <v>55</v>
      </c>
      <c r="AF1513">
        <v>0</v>
      </c>
      <c r="AG1513" t="s">
        <v>56</v>
      </c>
      <c r="AH1513" t="str">
        <f>"Trad IRN"</f>
        <v>Trad IRN</v>
      </c>
      <c r="AI1513" t="str">
        <f>"Bldg IRN"</f>
        <v>Bldg IRN</v>
      </c>
      <c r="AJ1513" t="str">
        <f>"12"</f>
        <v>12</v>
      </c>
      <c r="AK1513" t="s">
        <v>48</v>
      </c>
      <c r="AL1513" t="s">
        <v>53</v>
      </c>
      <c r="AM1513">
        <v>1132.3</v>
      </c>
      <c r="AN1513">
        <v>1132.3</v>
      </c>
      <c r="AO1513">
        <v>15</v>
      </c>
    </row>
    <row r="1514" spans="1:41" x14ac:dyDescent="0.3">
      <c r="A1514" t="str">
        <f>"Trad IRN"</f>
        <v>Trad IRN</v>
      </c>
      <c r="B1514" t="str">
        <f>"Bldg IRN"</f>
        <v>Bldg IRN</v>
      </c>
      <c r="C1514" t="s">
        <v>41</v>
      </c>
      <c r="D1514" t="s">
        <v>3</v>
      </c>
      <c r="E1514" t="s">
        <v>80</v>
      </c>
      <c r="F1514" t="s">
        <v>81</v>
      </c>
      <c r="G1514" t="s">
        <v>82</v>
      </c>
      <c r="H1514" t="s">
        <v>83</v>
      </c>
      <c r="I1514" t="str">
        <f>"Trad IRN"</f>
        <v>Trad IRN</v>
      </c>
      <c r="J1514" t="s">
        <v>43</v>
      </c>
      <c r="K1514" t="s">
        <v>44</v>
      </c>
      <c r="L1514" t="s">
        <v>45</v>
      </c>
      <c r="M1514" t="s">
        <v>46</v>
      </c>
      <c r="N1514" t="str">
        <f t="shared" si="147"/>
        <v>08/18/2022</v>
      </c>
      <c r="O1514" t="str">
        <f>"01/09/2023"</f>
        <v>01/09/2023</v>
      </c>
      <c r="P1514">
        <v>0.492502</v>
      </c>
      <c r="Q1514">
        <v>0.492502</v>
      </c>
      <c r="S1514">
        <v>0</v>
      </c>
      <c r="T1514">
        <v>0.492502</v>
      </c>
      <c r="U1514">
        <v>0</v>
      </c>
      <c r="V1514" t="str">
        <f>"Trad IRN"</f>
        <v>Trad IRN</v>
      </c>
      <c r="W1514">
        <v>100</v>
      </c>
      <c r="X1514" t="s">
        <v>47</v>
      </c>
      <c r="Z1514" t="s">
        <v>47</v>
      </c>
      <c r="AB1514" t="str">
        <f>"11"</f>
        <v>11</v>
      </c>
      <c r="AC1514" t="s">
        <v>48</v>
      </c>
      <c r="AD1514" t="s">
        <v>49</v>
      </c>
      <c r="AE1514" t="s">
        <v>50</v>
      </c>
      <c r="AF1514">
        <v>0</v>
      </c>
      <c r="AG1514" t="s">
        <v>56</v>
      </c>
      <c r="AH1514" t="str">
        <f>"Trad IRN"</f>
        <v>Trad IRN</v>
      </c>
      <c r="AI1514" t="str">
        <f>"Bldg IRN"</f>
        <v>Bldg IRN</v>
      </c>
      <c r="AJ1514" t="s">
        <v>48</v>
      </c>
      <c r="AK1514" t="s">
        <v>48</v>
      </c>
      <c r="AL1514" t="s">
        <v>53</v>
      </c>
      <c r="AM1514">
        <v>557.66</v>
      </c>
      <c r="AN1514">
        <v>1132.3</v>
      </c>
      <c r="AO1514">
        <v>15</v>
      </c>
    </row>
    <row r="1515" spans="1:41" x14ac:dyDescent="0.3">
      <c r="A1515" t="str">
        <f>"Trad IRN"</f>
        <v>Trad IRN</v>
      </c>
      <c r="B1515" t="str">
        <f>"Bldg IRN"</f>
        <v>Bldg IRN</v>
      </c>
      <c r="C1515" t="s">
        <v>41</v>
      </c>
      <c r="D1515" t="s">
        <v>3</v>
      </c>
      <c r="E1515" t="s">
        <v>80</v>
      </c>
      <c r="F1515" t="s">
        <v>81</v>
      </c>
      <c r="G1515" t="s">
        <v>82</v>
      </c>
      <c r="H1515" t="s">
        <v>83</v>
      </c>
      <c r="I1515" t="str">
        <f>"Trad IRN"</f>
        <v>Trad IRN</v>
      </c>
      <c r="J1515" t="s">
        <v>43</v>
      </c>
      <c r="K1515" t="s">
        <v>44</v>
      </c>
      <c r="L1515" t="s">
        <v>45</v>
      </c>
      <c r="M1515" t="s">
        <v>46</v>
      </c>
      <c r="N1515" t="str">
        <f t="shared" si="147"/>
        <v>08/18/2022</v>
      </c>
      <c r="O1515" t="str">
        <f>"12/31/2500"</f>
        <v>12/31/2500</v>
      </c>
      <c r="P1515">
        <v>1</v>
      </c>
      <c r="Q1515">
        <v>1</v>
      </c>
      <c r="S1515">
        <v>0</v>
      </c>
      <c r="T1515">
        <v>1</v>
      </c>
      <c r="U1515">
        <v>0</v>
      </c>
      <c r="V1515" t="str">
        <f>"Trad IRN"</f>
        <v>Trad IRN</v>
      </c>
      <c r="W1515">
        <v>100</v>
      </c>
      <c r="X1515" t="s">
        <v>47</v>
      </c>
      <c r="Z1515" t="s">
        <v>47</v>
      </c>
      <c r="AB1515" t="str">
        <f>"10"</f>
        <v>10</v>
      </c>
      <c r="AC1515" t="s">
        <v>48</v>
      </c>
      <c r="AD1515" t="s">
        <v>49</v>
      </c>
      <c r="AE1515" t="s">
        <v>50</v>
      </c>
      <c r="AF1515">
        <v>2</v>
      </c>
      <c r="AG1515" t="s">
        <v>56</v>
      </c>
      <c r="AH1515" t="str">
        <f>"Trad IRN"</f>
        <v>Trad IRN</v>
      </c>
      <c r="AI1515" t="str">
        <f>"Bldg IRN"</f>
        <v>Bldg IRN</v>
      </c>
      <c r="AJ1515" t="s">
        <v>48</v>
      </c>
      <c r="AK1515" t="s">
        <v>48</v>
      </c>
      <c r="AL1515" t="s">
        <v>53</v>
      </c>
      <c r="AM1515">
        <v>1132.3</v>
      </c>
      <c r="AN1515">
        <v>1132.3</v>
      </c>
      <c r="AO1515">
        <v>15</v>
      </c>
    </row>
    <row r="1516" spans="1:41" x14ac:dyDescent="0.3">
      <c r="A1516" t="str">
        <f>"Trad IRN"</f>
        <v>Trad IRN</v>
      </c>
      <c r="B1516" t="str">
        <f>"Bldg IRN"</f>
        <v>Bldg IRN</v>
      </c>
      <c r="C1516" t="s">
        <v>41</v>
      </c>
      <c r="D1516" t="s">
        <v>3</v>
      </c>
      <c r="E1516" t="s">
        <v>80</v>
      </c>
      <c r="F1516" t="s">
        <v>81</v>
      </c>
      <c r="G1516" t="s">
        <v>82</v>
      </c>
      <c r="H1516" t="s">
        <v>83</v>
      </c>
      <c r="I1516" t="s">
        <v>8</v>
      </c>
      <c r="J1516" t="s">
        <v>43</v>
      </c>
      <c r="K1516" t="s">
        <v>44</v>
      </c>
      <c r="L1516" t="s">
        <v>45</v>
      </c>
      <c r="M1516" t="s">
        <v>46</v>
      </c>
      <c r="N1516" t="str">
        <f>"08/17/2022"</f>
        <v>08/17/2022</v>
      </c>
      <c r="O1516" t="str">
        <f>"12/31/2500"</f>
        <v>12/31/2500</v>
      </c>
      <c r="P1516">
        <v>1</v>
      </c>
      <c r="Q1516">
        <v>1</v>
      </c>
      <c r="S1516">
        <v>0</v>
      </c>
      <c r="T1516">
        <v>5.5551999999999997E-2</v>
      </c>
      <c r="U1516">
        <v>0.94444799999999995</v>
      </c>
      <c r="V1516" t="str">
        <f>"Trad IRN"</f>
        <v>Trad IRN</v>
      </c>
      <c r="W1516">
        <v>100</v>
      </c>
      <c r="X1516" t="s">
        <v>47</v>
      </c>
      <c r="Z1516" t="s">
        <v>47</v>
      </c>
      <c r="AB1516" t="str">
        <f>"11"</f>
        <v>11</v>
      </c>
      <c r="AC1516" t="s">
        <v>48</v>
      </c>
      <c r="AD1516" t="s">
        <v>49</v>
      </c>
      <c r="AE1516" t="s">
        <v>50</v>
      </c>
      <c r="AF1516">
        <v>0</v>
      </c>
      <c r="AG1516" t="s">
        <v>51</v>
      </c>
      <c r="AH1516" t="s">
        <v>85</v>
      </c>
      <c r="AI1516" t="str">
        <f>"Bldg IRN"</f>
        <v>Bldg IRN</v>
      </c>
      <c r="AJ1516" t="s">
        <v>48</v>
      </c>
      <c r="AK1516" t="s">
        <v>48</v>
      </c>
      <c r="AL1516" t="s">
        <v>53</v>
      </c>
      <c r="AM1516">
        <v>1060</v>
      </c>
      <c r="AN1516">
        <v>1060</v>
      </c>
      <c r="AO1516">
        <v>15</v>
      </c>
    </row>
    <row r="1517" spans="1:41" x14ac:dyDescent="0.3">
      <c r="A1517" t="str">
        <f>"Trad IRN"</f>
        <v>Trad IRN</v>
      </c>
      <c r="B1517" t="str">
        <f>"Bldg IRN"</f>
        <v>Bldg IRN</v>
      </c>
      <c r="C1517" t="s">
        <v>41</v>
      </c>
      <c r="D1517" t="s">
        <v>3</v>
      </c>
      <c r="E1517" t="s">
        <v>80</v>
      </c>
      <c r="F1517" t="s">
        <v>81</v>
      </c>
      <c r="G1517" t="s">
        <v>82</v>
      </c>
      <c r="H1517" t="s">
        <v>83</v>
      </c>
      <c r="I1517" t="str">
        <f>"Trad IRN"</f>
        <v>Trad IRN</v>
      </c>
      <c r="J1517" t="s">
        <v>43</v>
      </c>
      <c r="K1517" t="s">
        <v>44</v>
      </c>
      <c r="L1517" t="s">
        <v>45</v>
      </c>
      <c r="M1517" t="s">
        <v>46</v>
      </c>
      <c r="N1517" t="str">
        <f>"08/18/2022"</f>
        <v>08/18/2022</v>
      </c>
      <c r="O1517" t="str">
        <f>"01/03/2023"</f>
        <v>01/03/2023</v>
      </c>
      <c r="P1517">
        <v>0.46943400000000002</v>
      </c>
      <c r="Q1517">
        <v>0.46943400000000002</v>
      </c>
      <c r="S1517">
        <v>0</v>
      </c>
      <c r="T1517">
        <v>0.46943400000000002</v>
      </c>
      <c r="U1517">
        <v>0</v>
      </c>
      <c r="V1517" t="str">
        <f>"Trad IRN"</f>
        <v>Trad IRN</v>
      </c>
      <c r="W1517">
        <v>100</v>
      </c>
      <c r="X1517" t="s">
        <v>47</v>
      </c>
      <c r="Z1517" t="s">
        <v>47</v>
      </c>
      <c r="AB1517" t="str">
        <f>"10"</f>
        <v>10</v>
      </c>
      <c r="AC1517" t="s">
        <v>48</v>
      </c>
      <c r="AD1517" t="s">
        <v>49</v>
      </c>
      <c r="AE1517" t="s">
        <v>50</v>
      </c>
      <c r="AF1517">
        <v>0</v>
      </c>
      <c r="AG1517" t="s">
        <v>56</v>
      </c>
      <c r="AH1517" t="str">
        <f>"Trad IRN"</f>
        <v>Trad IRN</v>
      </c>
      <c r="AI1517" t="str">
        <f>"Bldg IRN"</f>
        <v>Bldg IRN</v>
      </c>
      <c r="AJ1517" t="s">
        <v>48</v>
      </c>
      <c r="AK1517" t="s">
        <v>48</v>
      </c>
      <c r="AL1517" t="s">
        <v>53</v>
      </c>
      <c r="AM1517">
        <v>531.54</v>
      </c>
      <c r="AN1517">
        <v>1132.3</v>
      </c>
      <c r="AO1517">
        <v>15</v>
      </c>
    </row>
    <row r="1518" spans="1:41" x14ac:dyDescent="0.3">
      <c r="A1518" t="str">
        <f>"Trad IRN"</f>
        <v>Trad IRN</v>
      </c>
      <c r="B1518" t="str">
        <f>"Bldg IRN"</f>
        <v>Bldg IRN</v>
      </c>
      <c r="C1518" t="s">
        <v>41</v>
      </c>
      <c r="D1518" t="s">
        <v>3</v>
      </c>
      <c r="E1518" t="s">
        <v>80</v>
      </c>
      <c r="F1518" t="s">
        <v>81</v>
      </c>
      <c r="G1518" t="s">
        <v>82</v>
      </c>
      <c r="H1518" t="s">
        <v>83</v>
      </c>
      <c r="I1518" t="str">
        <f>"Trad IRN"</f>
        <v>Trad IRN</v>
      </c>
      <c r="J1518" t="s">
        <v>43</v>
      </c>
      <c r="K1518" t="s">
        <v>44</v>
      </c>
      <c r="L1518" t="s">
        <v>45</v>
      </c>
      <c r="M1518" t="s">
        <v>46</v>
      </c>
      <c r="N1518" t="str">
        <f>"01/04/2023"</f>
        <v>01/04/2023</v>
      </c>
      <c r="O1518" t="str">
        <f t="shared" ref="O1518:O1528" si="148">"12/31/2500"</f>
        <v>12/31/2500</v>
      </c>
      <c r="P1518">
        <v>0.45098100000000002</v>
      </c>
      <c r="Q1518">
        <v>0.45098100000000002</v>
      </c>
      <c r="S1518">
        <v>0</v>
      </c>
      <c r="T1518">
        <v>0.45098100000000002</v>
      </c>
      <c r="U1518">
        <v>0</v>
      </c>
      <c r="V1518" t="str">
        <f>"Trad IRN"</f>
        <v>Trad IRN</v>
      </c>
      <c r="W1518">
        <v>85</v>
      </c>
      <c r="X1518" t="s">
        <v>47</v>
      </c>
      <c r="Z1518" t="s">
        <v>47</v>
      </c>
      <c r="AB1518" t="str">
        <f>"10"</f>
        <v>10</v>
      </c>
      <c r="AC1518" t="s">
        <v>48</v>
      </c>
      <c r="AD1518" t="s">
        <v>49</v>
      </c>
      <c r="AE1518" t="s">
        <v>50</v>
      </c>
      <c r="AF1518">
        <v>0</v>
      </c>
      <c r="AG1518" t="s">
        <v>56</v>
      </c>
      <c r="AH1518" t="str">
        <f>"Trad IRN"</f>
        <v>Trad IRN</v>
      </c>
      <c r="AI1518" t="str">
        <f>"Bldg IRN"</f>
        <v>Bldg IRN</v>
      </c>
      <c r="AJ1518" t="s">
        <v>48</v>
      </c>
      <c r="AK1518" t="s">
        <v>48</v>
      </c>
      <c r="AL1518" t="s">
        <v>53</v>
      </c>
      <c r="AM1518">
        <v>510.65</v>
      </c>
      <c r="AN1518">
        <v>1132.3</v>
      </c>
      <c r="AO1518">
        <v>15</v>
      </c>
    </row>
    <row r="1519" spans="1:41" x14ac:dyDescent="0.3">
      <c r="A1519" t="str">
        <f>"Trad IRN"</f>
        <v>Trad IRN</v>
      </c>
      <c r="B1519" t="str">
        <f>"Bldg IRN"</f>
        <v>Bldg IRN</v>
      </c>
      <c r="C1519" t="s">
        <v>41</v>
      </c>
      <c r="D1519" t="s">
        <v>3</v>
      </c>
      <c r="E1519" t="s">
        <v>80</v>
      </c>
      <c r="F1519" t="s">
        <v>81</v>
      </c>
      <c r="G1519" t="s">
        <v>82</v>
      </c>
      <c r="H1519" t="s">
        <v>83</v>
      </c>
      <c r="I1519" t="s">
        <v>8</v>
      </c>
      <c r="J1519" t="s">
        <v>43</v>
      </c>
      <c r="K1519" t="s">
        <v>44</v>
      </c>
      <c r="L1519" t="s">
        <v>45</v>
      </c>
      <c r="M1519" t="s">
        <v>46</v>
      </c>
      <c r="N1519" t="str">
        <f>"01/04/2023"</f>
        <v>01/04/2023</v>
      </c>
      <c r="O1519" t="str">
        <f t="shared" si="148"/>
        <v>12/31/2500</v>
      </c>
      <c r="P1519">
        <v>7.9585000000000003E-2</v>
      </c>
      <c r="Q1519">
        <v>7.9585000000000003E-2</v>
      </c>
      <c r="S1519">
        <v>0</v>
      </c>
      <c r="T1519">
        <v>2.4028999999999998E-2</v>
      </c>
      <c r="U1519">
        <v>5.5556000000000001E-2</v>
      </c>
      <c r="V1519" t="str">
        <f>"Trad IRN"</f>
        <v>Trad IRN</v>
      </c>
      <c r="W1519">
        <v>15</v>
      </c>
      <c r="X1519" t="s">
        <v>47</v>
      </c>
      <c r="Z1519" t="s">
        <v>47</v>
      </c>
      <c r="AB1519" t="str">
        <f>"10"</f>
        <v>10</v>
      </c>
      <c r="AC1519" t="s">
        <v>48</v>
      </c>
      <c r="AD1519" t="s">
        <v>49</v>
      </c>
      <c r="AE1519" t="s">
        <v>50</v>
      </c>
      <c r="AF1519">
        <v>0</v>
      </c>
      <c r="AG1519" t="s">
        <v>51</v>
      </c>
      <c r="AH1519" t="str">
        <f>"Trad IRN"</f>
        <v>Trad IRN</v>
      </c>
      <c r="AI1519" t="str">
        <f>"Bldg IRN"</f>
        <v>Bldg IRN</v>
      </c>
      <c r="AJ1519" t="s">
        <v>48</v>
      </c>
      <c r="AK1519" t="s">
        <v>48</v>
      </c>
      <c r="AL1519" t="s">
        <v>53</v>
      </c>
      <c r="AM1519">
        <v>90.11</v>
      </c>
      <c r="AN1519">
        <v>1132.3</v>
      </c>
      <c r="AO1519">
        <v>15</v>
      </c>
    </row>
    <row r="1520" spans="1:41" x14ac:dyDescent="0.3">
      <c r="A1520" t="str">
        <f>"Trad IRN"</f>
        <v>Trad IRN</v>
      </c>
      <c r="B1520" t="str">
        <f>"Bldg IRN"</f>
        <v>Bldg IRN</v>
      </c>
      <c r="C1520" t="s">
        <v>41</v>
      </c>
      <c r="D1520" t="s">
        <v>3</v>
      </c>
      <c r="E1520" t="s">
        <v>80</v>
      </c>
      <c r="F1520" t="s">
        <v>81</v>
      </c>
      <c r="G1520" t="s">
        <v>82</v>
      </c>
      <c r="H1520" t="s">
        <v>83</v>
      </c>
      <c r="I1520" t="str">
        <f>"Trad IRN"</f>
        <v>Trad IRN</v>
      </c>
      <c r="J1520" t="s">
        <v>43</v>
      </c>
      <c r="K1520" t="s">
        <v>44</v>
      </c>
      <c r="L1520" t="s">
        <v>45</v>
      </c>
      <c r="M1520" t="s">
        <v>46</v>
      </c>
      <c r="N1520" t="str">
        <f t="shared" ref="N1520:N1529" si="149">"08/18/2022"</f>
        <v>08/18/2022</v>
      </c>
      <c r="O1520" t="str">
        <f t="shared" si="148"/>
        <v>12/31/2500</v>
      </c>
      <c r="P1520">
        <v>1</v>
      </c>
      <c r="Q1520">
        <v>1</v>
      </c>
      <c r="S1520">
        <v>1</v>
      </c>
      <c r="T1520">
        <v>1</v>
      </c>
      <c r="U1520">
        <v>0</v>
      </c>
      <c r="V1520" t="str">
        <f>"Trad IRN"</f>
        <v>Trad IRN</v>
      </c>
      <c r="W1520">
        <v>70</v>
      </c>
      <c r="X1520" t="s">
        <v>54</v>
      </c>
      <c r="Y1520" t="str">
        <f>"30"</f>
        <v>30</v>
      </c>
      <c r="Z1520" t="s">
        <v>47</v>
      </c>
      <c r="AB1520" t="str">
        <f>"12"</f>
        <v>12</v>
      </c>
      <c r="AC1520" t="s">
        <v>48</v>
      </c>
      <c r="AD1520" t="s">
        <v>49</v>
      </c>
      <c r="AE1520" t="s">
        <v>50</v>
      </c>
      <c r="AF1520">
        <v>0</v>
      </c>
      <c r="AG1520" t="s">
        <v>56</v>
      </c>
      <c r="AH1520" t="str">
        <f>"Trad IRN"</f>
        <v>Trad IRN</v>
      </c>
      <c r="AI1520" t="str">
        <f>"Bldg IRN"</f>
        <v>Bldg IRN</v>
      </c>
      <c r="AJ1520" t="str">
        <f>"12"</f>
        <v>12</v>
      </c>
      <c r="AK1520" t="s">
        <v>48</v>
      </c>
      <c r="AL1520" t="s">
        <v>53</v>
      </c>
      <c r="AM1520">
        <v>1132.3</v>
      </c>
      <c r="AN1520">
        <v>1132.3</v>
      </c>
      <c r="AO1520">
        <v>15</v>
      </c>
    </row>
    <row r="1521" spans="1:41" x14ac:dyDescent="0.3">
      <c r="A1521" t="str">
        <f>"Trad IRN"</f>
        <v>Trad IRN</v>
      </c>
      <c r="B1521" t="str">
        <f>"Bldg IRN"</f>
        <v>Bldg IRN</v>
      </c>
      <c r="C1521" t="s">
        <v>41</v>
      </c>
      <c r="D1521" t="s">
        <v>3</v>
      </c>
      <c r="E1521" t="s">
        <v>80</v>
      </c>
      <c r="F1521" t="s">
        <v>81</v>
      </c>
      <c r="G1521" t="s">
        <v>82</v>
      </c>
      <c r="H1521" t="s">
        <v>83</v>
      </c>
      <c r="I1521" t="str">
        <f>"Trad IRN"</f>
        <v>Trad IRN</v>
      </c>
      <c r="J1521" t="s">
        <v>43</v>
      </c>
      <c r="K1521" t="s">
        <v>44</v>
      </c>
      <c r="L1521" t="s">
        <v>45</v>
      </c>
      <c r="M1521" t="s">
        <v>46</v>
      </c>
      <c r="N1521" t="str">
        <f t="shared" si="149"/>
        <v>08/18/2022</v>
      </c>
      <c r="O1521" t="str">
        <f t="shared" si="148"/>
        <v>12/31/2500</v>
      </c>
      <c r="P1521">
        <v>1</v>
      </c>
      <c r="Q1521">
        <v>1</v>
      </c>
      <c r="S1521">
        <v>0</v>
      </c>
      <c r="T1521">
        <v>1</v>
      </c>
      <c r="U1521">
        <v>0</v>
      </c>
      <c r="V1521" t="str">
        <f>"Trad IRN"</f>
        <v>Trad IRN</v>
      </c>
      <c r="W1521">
        <v>85</v>
      </c>
      <c r="X1521" t="s">
        <v>54</v>
      </c>
      <c r="Y1521" t="str">
        <f>"15"</f>
        <v>15</v>
      </c>
      <c r="Z1521" t="s">
        <v>47</v>
      </c>
      <c r="AB1521" t="str">
        <f>"10"</f>
        <v>10</v>
      </c>
      <c r="AC1521" t="s">
        <v>48</v>
      </c>
      <c r="AD1521" t="s">
        <v>49</v>
      </c>
      <c r="AE1521" t="s">
        <v>50</v>
      </c>
      <c r="AF1521">
        <v>0</v>
      </c>
      <c r="AG1521" t="s">
        <v>56</v>
      </c>
      <c r="AH1521" t="str">
        <f>"Trad IRN"</f>
        <v>Trad IRN</v>
      </c>
      <c r="AI1521" t="str">
        <f>"Bldg IRN"</f>
        <v>Bldg IRN</v>
      </c>
      <c r="AJ1521" t="s">
        <v>48</v>
      </c>
      <c r="AK1521" t="s">
        <v>48</v>
      </c>
      <c r="AL1521" t="s">
        <v>53</v>
      </c>
      <c r="AM1521">
        <v>1132.3</v>
      </c>
      <c r="AN1521">
        <v>1132.3</v>
      </c>
      <c r="AO1521">
        <v>15</v>
      </c>
    </row>
    <row r="1522" spans="1:41" x14ac:dyDescent="0.3">
      <c r="A1522" t="str">
        <f>"Trad IRN"</f>
        <v>Trad IRN</v>
      </c>
      <c r="B1522" t="str">
        <f>"Bldg IRN"</f>
        <v>Bldg IRN</v>
      </c>
      <c r="C1522" t="s">
        <v>41</v>
      </c>
      <c r="D1522" t="s">
        <v>3</v>
      </c>
      <c r="E1522" t="s">
        <v>80</v>
      </c>
      <c r="F1522" t="s">
        <v>81</v>
      </c>
      <c r="G1522" t="s">
        <v>82</v>
      </c>
      <c r="H1522" t="s">
        <v>83</v>
      </c>
      <c r="I1522" t="str">
        <f>"Trad IRN"</f>
        <v>Trad IRN</v>
      </c>
      <c r="J1522" t="s">
        <v>43</v>
      </c>
      <c r="K1522" t="s">
        <v>44</v>
      </c>
      <c r="L1522" t="s">
        <v>45</v>
      </c>
      <c r="M1522" t="s">
        <v>46</v>
      </c>
      <c r="N1522" t="str">
        <f t="shared" si="149"/>
        <v>08/18/2022</v>
      </c>
      <c r="O1522" t="str">
        <f t="shared" si="148"/>
        <v>12/31/2500</v>
      </c>
      <c r="P1522">
        <v>1</v>
      </c>
      <c r="Q1522">
        <v>1</v>
      </c>
      <c r="S1522">
        <v>1</v>
      </c>
      <c r="T1522">
        <v>1</v>
      </c>
      <c r="U1522">
        <v>0</v>
      </c>
      <c r="V1522" t="str">
        <f>"Trad IRN"</f>
        <v>Trad IRN</v>
      </c>
      <c r="W1522">
        <v>100</v>
      </c>
      <c r="X1522" t="s">
        <v>47</v>
      </c>
      <c r="Z1522" t="s">
        <v>47</v>
      </c>
      <c r="AB1522" t="str">
        <f>"12"</f>
        <v>12</v>
      </c>
      <c r="AC1522" t="s">
        <v>48</v>
      </c>
      <c r="AD1522" t="s">
        <v>49</v>
      </c>
      <c r="AE1522" t="s">
        <v>50</v>
      </c>
      <c r="AF1522">
        <v>0</v>
      </c>
      <c r="AG1522" t="s">
        <v>56</v>
      </c>
      <c r="AH1522" t="str">
        <f>"Trad IRN"</f>
        <v>Trad IRN</v>
      </c>
      <c r="AI1522" t="str">
        <f>"Bldg IRN"</f>
        <v>Bldg IRN</v>
      </c>
      <c r="AJ1522" t="str">
        <f>"12"</f>
        <v>12</v>
      </c>
      <c r="AK1522" t="s">
        <v>48</v>
      </c>
      <c r="AL1522" t="s">
        <v>53</v>
      </c>
      <c r="AM1522">
        <v>1132.3</v>
      </c>
      <c r="AN1522">
        <v>1132.3</v>
      </c>
      <c r="AO1522">
        <v>15</v>
      </c>
    </row>
    <row r="1523" spans="1:41" x14ac:dyDescent="0.3">
      <c r="A1523" t="str">
        <f>"Trad IRN"</f>
        <v>Trad IRN</v>
      </c>
      <c r="B1523" t="str">
        <f>"Bldg IRN"</f>
        <v>Bldg IRN</v>
      </c>
      <c r="C1523" t="s">
        <v>41</v>
      </c>
      <c r="D1523" t="s">
        <v>3</v>
      </c>
      <c r="E1523" t="s">
        <v>80</v>
      </c>
      <c r="F1523" t="s">
        <v>81</v>
      </c>
      <c r="G1523" t="s">
        <v>82</v>
      </c>
      <c r="H1523" t="s">
        <v>83</v>
      </c>
      <c r="I1523" t="str">
        <f>"Trad IRN"</f>
        <v>Trad IRN</v>
      </c>
      <c r="J1523" t="s">
        <v>43</v>
      </c>
      <c r="K1523" t="s">
        <v>44</v>
      </c>
      <c r="L1523" t="s">
        <v>45</v>
      </c>
      <c r="M1523" t="s">
        <v>46</v>
      </c>
      <c r="N1523" t="str">
        <f t="shared" si="149"/>
        <v>08/18/2022</v>
      </c>
      <c r="O1523" t="str">
        <f t="shared" si="148"/>
        <v>12/31/2500</v>
      </c>
      <c r="P1523">
        <v>1</v>
      </c>
      <c r="Q1523">
        <v>1</v>
      </c>
      <c r="S1523">
        <v>1</v>
      </c>
      <c r="T1523">
        <v>1</v>
      </c>
      <c r="U1523">
        <v>0</v>
      </c>
      <c r="V1523" t="str">
        <f>"Trad IRN"</f>
        <v>Trad IRN</v>
      </c>
      <c r="W1523">
        <v>85</v>
      </c>
      <c r="X1523" t="s">
        <v>54</v>
      </c>
      <c r="Y1523" t="str">
        <f>"15"</f>
        <v>15</v>
      </c>
      <c r="Z1523" t="s">
        <v>47</v>
      </c>
      <c r="AB1523" t="str">
        <f>"09"</f>
        <v>09</v>
      </c>
      <c r="AC1523" t="s">
        <v>48</v>
      </c>
      <c r="AD1523" t="s">
        <v>49</v>
      </c>
      <c r="AE1523" t="s">
        <v>50</v>
      </c>
      <c r="AF1523">
        <v>0</v>
      </c>
      <c r="AG1523" t="s">
        <v>56</v>
      </c>
      <c r="AH1523" t="str">
        <f>"Trad IRN"</f>
        <v>Trad IRN</v>
      </c>
      <c r="AI1523" t="str">
        <f>"Bldg IRN"</f>
        <v>Bldg IRN</v>
      </c>
      <c r="AJ1523" t="s">
        <v>48</v>
      </c>
      <c r="AK1523" t="s">
        <v>48</v>
      </c>
      <c r="AL1523" t="s">
        <v>53</v>
      </c>
      <c r="AM1523">
        <v>1132.3</v>
      </c>
      <c r="AN1523">
        <v>1132.3</v>
      </c>
      <c r="AO1523">
        <v>15</v>
      </c>
    </row>
    <row r="1524" spans="1:41" x14ac:dyDescent="0.3">
      <c r="A1524" t="str">
        <f>"Trad IRN"</f>
        <v>Trad IRN</v>
      </c>
      <c r="B1524" t="str">
        <f>"Bldg IRN"</f>
        <v>Bldg IRN</v>
      </c>
      <c r="C1524" t="s">
        <v>41</v>
      </c>
      <c r="D1524" t="s">
        <v>3</v>
      </c>
      <c r="E1524" t="s">
        <v>80</v>
      </c>
      <c r="F1524" t="s">
        <v>81</v>
      </c>
      <c r="G1524" t="s">
        <v>82</v>
      </c>
      <c r="H1524" t="s">
        <v>83</v>
      </c>
      <c r="I1524" t="str">
        <f>"Trad IRN"</f>
        <v>Trad IRN</v>
      </c>
      <c r="J1524" t="s">
        <v>43</v>
      </c>
      <c r="K1524" t="s">
        <v>44</v>
      </c>
      <c r="L1524" t="s">
        <v>45</v>
      </c>
      <c r="M1524" t="s">
        <v>46</v>
      </c>
      <c r="N1524" t="str">
        <f t="shared" si="149"/>
        <v>08/18/2022</v>
      </c>
      <c r="O1524" t="str">
        <f t="shared" si="148"/>
        <v>12/31/2500</v>
      </c>
      <c r="P1524">
        <v>1</v>
      </c>
      <c r="Q1524">
        <v>1</v>
      </c>
      <c r="S1524">
        <v>1</v>
      </c>
      <c r="T1524">
        <v>1</v>
      </c>
      <c r="U1524">
        <v>0</v>
      </c>
      <c r="V1524" t="str">
        <f>"Trad IRN"</f>
        <v>Trad IRN</v>
      </c>
      <c r="W1524">
        <v>100</v>
      </c>
      <c r="X1524" t="s">
        <v>47</v>
      </c>
      <c r="Z1524" t="s">
        <v>47</v>
      </c>
      <c r="AB1524" t="str">
        <f>"12"</f>
        <v>12</v>
      </c>
      <c r="AC1524" t="s">
        <v>48</v>
      </c>
      <c r="AD1524" t="s">
        <v>49</v>
      </c>
      <c r="AE1524" t="s">
        <v>50</v>
      </c>
      <c r="AF1524">
        <v>0</v>
      </c>
      <c r="AG1524" t="s">
        <v>56</v>
      </c>
      <c r="AH1524" t="str">
        <f>"Trad IRN"</f>
        <v>Trad IRN</v>
      </c>
      <c r="AI1524" t="str">
        <f>"Bldg IRN"</f>
        <v>Bldg IRN</v>
      </c>
      <c r="AJ1524" t="str">
        <f>"12"</f>
        <v>12</v>
      </c>
      <c r="AK1524" t="s">
        <v>48</v>
      </c>
      <c r="AL1524" t="s">
        <v>53</v>
      </c>
      <c r="AM1524">
        <v>1132.3</v>
      </c>
      <c r="AN1524">
        <v>1132.3</v>
      </c>
      <c r="AO1524">
        <v>15</v>
      </c>
    </row>
    <row r="1525" spans="1:41" x14ac:dyDescent="0.3">
      <c r="A1525" t="str">
        <f>"Trad IRN"</f>
        <v>Trad IRN</v>
      </c>
      <c r="B1525" t="str">
        <f>"Bldg IRN"</f>
        <v>Bldg IRN</v>
      </c>
      <c r="C1525" t="s">
        <v>41</v>
      </c>
      <c r="D1525" t="s">
        <v>3</v>
      </c>
      <c r="E1525" t="s">
        <v>80</v>
      </c>
      <c r="F1525" t="s">
        <v>81</v>
      </c>
      <c r="G1525" t="s">
        <v>82</v>
      </c>
      <c r="H1525" t="s">
        <v>83</v>
      </c>
      <c r="I1525" t="str">
        <f>"Trad IRN"</f>
        <v>Trad IRN</v>
      </c>
      <c r="J1525" t="s">
        <v>43</v>
      </c>
      <c r="K1525" t="s">
        <v>44</v>
      </c>
      <c r="L1525" t="s">
        <v>45</v>
      </c>
      <c r="M1525" t="s">
        <v>46</v>
      </c>
      <c r="N1525" t="str">
        <f t="shared" si="149"/>
        <v>08/18/2022</v>
      </c>
      <c r="O1525" t="str">
        <f t="shared" si="148"/>
        <v>12/31/2500</v>
      </c>
      <c r="P1525">
        <v>0.85</v>
      </c>
      <c r="Q1525">
        <v>0.85</v>
      </c>
      <c r="S1525">
        <v>0</v>
      </c>
      <c r="T1525">
        <v>0.85</v>
      </c>
      <c r="U1525">
        <v>0</v>
      </c>
      <c r="V1525" t="str">
        <f>"Trad IRN"</f>
        <v>Trad IRN</v>
      </c>
      <c r="W1525">
        <v>85</v>
      </c>
      <c r="X1525" t="s">
        <v>47</v>
      </c>
      <c r="Z1525" t="s">
        <v>47</v>
      </c>
      <c r="AB1525" t="str">
        <f>"10"</f>
        <v>10</v>
      </c>
      <c r="AC1525" t="s">
        <v>48</v>
      </c>
      <c r="AD1525" t="s">
        <v>49</v>
      </c>
      <c r="AE1525" t="s">
        <v>55</v>
      </c>
      <c r="AF1525">
        <v>0</v>
      </c>
      <c r="AG1525" t="s">
        <v>56</v>
      </c>
      <c r="AH1525" t="str">
        <f>"Trad IRN"</f>
        <v>Trad IRN</v>
      </c>
      <c r="AI1525" t="str">
        <f>"Bldg IRN"</f>
        <v>Bldg IRN</v>
      </c>
      <c r="AJ1525" t="s">
        <v>48</v>
      </c>
      <c r="AK1525" t="s">
        <v>48</v>
      </c>
      <c r="AL1525" t="s">
        <v>53</v>
      </c>
      <c r="AM1525">
        <v>962.46</v>
      </c>
      <c r="AN1525">
        <v>1132.3</v>
      </c>
      <c r="AO1525">
        <v>15</v>
      </c>
    </row>
    <row r="1526" spans="1:41" x14ac:dyDescent="0.3">
      <c r="A1526" t="str">
        <f>"Trad IRN"</f>
        <v>Trad IRN</v>
      </c>
      <c r="B1526" t="str">
        <f>"Bldg IRN"</f>
        <v>Bldg IRN</v>
      </c>
      <c r="C1526" t="s">
        <v>41</v>
      </c>
      <c r="D1526" t="s">
        <v>3</v>
      </c>
      <c r="E1526" t="s">
        <v>80</v>
      </c>
      <c r="F1526" t="s">
        <v>81</v>
      </c>
      <c r="G1526" t="s">
        <v>82</v>
      </c>
      <c r="H1526" t="s">
        <v>83</v>
      </c>
      <c r="I1526" t="s">
        <v>8</v>
      </c>
      <c r="J1526" t="s">
        <v>43</v>
      </c>
      <c r="K1526" t="s">
        <v>44</v>
      </c>
      <c r="L1526" t="s">
        <v>45</v>
      </c>
      <c r="M1526" t="s">
        <v>46</v>
      </c>
      <c r="N1526" t="str">
        <f t="shared" si="149"/>
        <v>08/18/2022</v>
      </c>
      <c r="O1526" t="str">
        <f t="shared" si="148"/>
        <v>12/31/2500</v>
      </c>
      <c r="P1526">
        <v>0.15</v>
      </c>
      <c r="Q1526">
        <v>0.15</v>
      </c>
      <c r="S1526">
        <v>0</v>
      </c>
      <c r="T1526">
        <v>3.8889E-2</v>
      </c>
      <c r="U1526">
        <v>0.111111</v>
      </c>
      <c r="V1526" t="str">
        <f>"Trad IRN"</f>
        <v>Trad IRN</v>
      </c>
      <c r="W1526">
        <v>15</v>
      </c>
      <c r="X1526" t="s">
        <v>47</v>
      </c>
      <c r="Z1526" t="s">
        <v>47</v>
      </c>
      <c r="AB1526" t="str">
        <f>"10"</f>
        <v>10</v>
      </c>
      <c r="AC1526" t="s">
        <v>48</v>
      </c>
      <c r="AD1526" t="s">
        <v>49</v>
      </c>
      <c r="AE1526" t="s">
        <v>50</v>
      </c>
      <c r="AF1526">
        <v>0</v>
      </c>
      <c r="AG1526" t="s">
        <v>51</v>
      </c>
      <c r="AH1526" t="str">
        <f>"Trad IRN"</f>
        <v>Trad IRN</v>
      </c>
      <c r="AI1526" t="str">
        <f>"Bldg IRN"</f>
        <v>Bldg IRN</v>
      </c>
      <c r="AJ1526" t="s">
        <v>48</v>
      </c>
      <c r="AK1526" t="s">
        <v>48</v>
      </c>
      <c r="AL1526" t="s">
        <v>53</v>
      </c>
      <c r="AM1526">
        <v>169.85</v>
      </c>
      <c r="AN1526">
        <v>1132.3</v>
      </c>
      <c r="AO1526">
        <v>15</v>
      </c>
    </row>
    <row r="1527" spans="1:41" x14ac:dyDescent="0.3">
      <c r="A1527" t="str">
        <f>"Trad IRN"</f>
        <v>Trad IRN</v>
      </c>
      <c r="B1527" t="str">
        <f>"Bldg IRN"</f>
        <v>Bldg IRN</v>
      </c>
      <c r="C1527" t="s">
        <v>41</v>
      </c>
      <c r="D1527" t="s">
        <v>3</v>
      </c>
      <c r="E1527" t="s">
        <v>80</v>
      </c>
      <c r="F1527" t="s">
        <v>81</v>
      </c>
      <c r="G1527" t="s">
        <v>82</v>
      </c>
      <c r="H1527" t="s">
        <v>83</v>
      </c>
      <c r="I1527" t="str">
        <f>"Trad IRN"</f>
        <v>Trad IRN</v>
      </c>
      <c r="J1527" t="s">
        <v>43</v>
      </c>
      <c r="K1527" t="s">
        <v>44</v>
      </c>
      <c r="L1527" t="s">
        <v>45</v>
      </c>
      <c r="M1527" t="s">
        <v>46</v>
      </c>
      <c r="N1527" t="str">
        <f t="shared" si="149"/>
        <v>08/18/2022</v>
      </c>
      <c r="O1527" t="str">
        <f t="shared" si="148"/>
        <v>12/31/2500</v>
      </c>
      <c r="P1527">
        <v>1</v>
      </c>
      <c r="Q1527">
        <v>1</v>
      </c>
      <c r="S1527">
        <v>0</v>
      </c>
      <c r="T1527">
        <v>1</v>
      </c>
      <c r="U1527">
        <v>0</v>
      </c>
      <c r="V1527" t="str">
        <f>"Trad IRN"</f>
        <v>Trad IRN</v>
      </c>
      <c r="W1527">
        <v>100</v>
      </c>
      <c r="X1527" t="s">
        <v>47</v>
      </c>
      <c r="Z1527" t="s">
        <v>47</v>
      </c>
      <c r="AB1527" t="str">
        <f>"09"</f>
        <v>09</v>
      </c>
      <c r="AC1527" t="s">
        <v>48</v>
      </c>
      <c r="AD1527" t="s">
        <v>49</v>
      </c>
      <c r="AE1527" t="s">
        <v>55</v>
      </c>
      <c r="AF1527">
        <v>0</v>
      </c>
      <c r="AG1527" t="s">
        <v>56</v>
      </c>
      <c r="AH1527" t="str">
        <f>"Trad IRN"</f>
        <v>Trad IRN</v>
      </c>
      <c r="AI1527" t="str">
        <f>"Bldg IRN"</f>
        <v>Bldg IRN</v>
      </c>
      <c r="AJ1527" t="s">
        <v>48</v>
      </c>
      <c r="AK1527" t="s">
        <v>48</v>
      </c>
      <c r="AL1527" t="s">
        <v>53</v>
      </c>
      <c r="AM1527">
        <v>1132.3</v>
      </c>
      <c r="AN1527">
        <v>1132.3</v>
      </c>
      <c r="AO1527">
        <v>15</v>
      </c>
    </row>
    <row r="1528" spans="1:41" x14ac:dyDescent="0.3">
      <c r="A1528" t="str">
        <f>"Trad IRN"</f>
        <v>Trad IRN</v>
      </c>
      <c r="B1528" t="str">
        <f>"Bldg IRN"</f>
        <v>Bldg IRN</v>
      </c>
      <c r="C1528" t="s">
        <v>41</v>
      </c>
      <c r="D1528" t="s">
        <v>3</v>
      </c>
      <c r="E1528" t="s">
        <v>80</v>
      </c>
      <c r="F1528" t="s">
        <v>81</v>
      </c>
      <c r="G1528" t="s">
        <v>82</v>
      </c>
      <c r="H1528" t="s">
        <v>83</v>
      </c>
      <c r="I1528" t="str">
        <f>"Trad IRN"</f>
        <v>Trad IRN</v>
      </c>
      <c r="J1528" t="s">
        <v>43</v>
      </c>
      <c r="K1528" t="s">
        <v>44</v>
      </c>
      <c r="L1528" t="s">
        <v>45</v>
      </c>
      <c r="M1528" t="s">
        <v>46</v>
      </c>
      <c r="N1528" t="str">
        <f t="shared" si="149"/>
        <v>08/18/2022</v>
      </c>
      <c r="O1528" t="str">
        <f t="shared" si="148"/>
        <v>12/31/2500</v>
      </c>
      <c r="P1528">
        <v>1</v>
      </c>
      <c r="Q1528">
        <v>1</v>
      </c>
      <c r="S1528">
        <v>0</v>
      </c>
      <c r="T1528">
        <v>1</v>
      </c>
      <c r="U1528">
        <v>0</v>
      </c>
      <c r="V1528" t="str">
        <f>"Trad IRN"</f>
        <v>Trad IRN</v>
      </c>
      <c r="W1528">
        <v>100</v>
      </c>
      <c r="X1528" t="s">
        <v>47</v>
      </c>
      <c r="Z1528" t="s">
        <v>47</v>
      </c>
      <c r="AB1528" t="str">
        <f>"10"</f>
        <v>10</v>
      </c>
      <c r="AC1528" t="s">
        <v>48</v>
      </c>
      <c r="AD1528" t="s">
        <v>49</v>
      </c>
      <c r="AE1528" t="s">
        <v>55</v>
      </c>
      <c r="AF1528">
        <v>2</v>
      </c>
      <c r="AG1528" t="s">
        <v>56</v>
      </c>
      <c r="AH1528" t="str">
        <f>"Trad IRN"</f>
        <v>Trad IRN</v>
      </c>
      <c r="AI1528" t="str">
        <f>"Bldg IRN"</f>
        <v>Bldg IRN</v>
      </c>
      <c r="AJ1528" t="s">
        <v>48</v>
      </c>
      <c r="AK1528" t="s">
        <v>48</v>
      </c>
      <c r="AL1528" t="s">
        <v>53</v>
      </c>
      <c r="AM1528">
        <v>1132.3</v>
      </c>
      <c r="AN1528">
        <v>1132.3</v>
      </c>
      <c r="AO1528">
        <v>15</v>
      </c>
    </row>
    <row r="1529" spans="1:41" x14ac:dyDescent="0.3">
      <c r="A1529" t="str">
        <f>"Trad IRN"</f>
        <v>Trad IRN</v>
      </c>
      <c r="B1529" t="str">
        <f>"Bldg IRN"</f>
        <v>Bldg IRN</v>
      </c>
      <c r="C1529" t="s">
        <v>41</v>
      </c>
      <c r="D1529" t="s">
        <v>3</v>
      </c>
      <c r="E1529" t="s">
        <v>80</v>
      </c>
      <c r="F1529" t="s">
        <v>81</v>
      </c>
      <c r="G1529" t="s">
        <v>82</v>
      </c>
      <c r="H1529" t="s">
        <v>83</v>
      </c>
      <c r="I1529" t="str">
        <f>"Trad IRN"</f>
        <v>Trad IRN</v>
      </c>
      <c r="J1529" t="s">
        <v>43</v>
      </c>
      <c r="K1529" t="s">
        <v>44</v>
      </c>
      <c r="L1529" t="s">
        <v>45</v>
      </c>
      <c r="M1529" t="s">
        <v>46</v>
      </c>
      <c r="N1529" t="str">
        <f t="shared" si="149"/>
        <v>08/18/2022</v>
      </c>
      <c r="O1529" t="str">
        <f>"01/03/2023"</f>
        <v>01/03/2023</v>
      </c>
      <c r="P1529">
        <v>0.39901900000000001</v>
      </c>
      <c r="Q1529">
        <v>0.39901900000000001</v>
      </c>
      <c r="S1529">
        <v>0</v>
      </c>
      <c r="T1529">
        <v>0.39901900000000001</v>
      </c>
      <c r="U1529">
        <v>0</v>
      </c>
      <c r="V1529" t="str">
        <f>"Trad IRN"</f>
        <v>Trad IRN</v>
      </c>
      <c r="W1529">
        <v>85</v>
      </c>
      <c r="X1529" t="s">
        <v>47</v>
      </c>
      <c r="Z1529" t="s">
        <v>47</v>
      </c>
      <c r="AB1529" t="str">
        <f>"11"</f>
        <v>11</v>
      </c>
      <c r="AC1529" t="s">
        <v>48</v>
      </c>
      <c r="AD1529" t="s">
        <v>49</v>
      </c>
      <c r="AE1529" t="s">
        <v>55</v>
      </c>
      <c r="AF1529">
        <v>0</v>
      </c>
      <c r="AG1529" t="s">
        <v>56</v>
      </c>
      <c r="AH1529" t="str">
        <f>"Trad IRN"</f>
        <v>Trad IRN</v>
      </c>
      <c r="AI1529" t="str">
        <f>"Bldg IRN"</f>
        <v>Bldg IRN</v>
      </c>
      <c r="AJ1529" t="s">
        <v>48</v>
      </c>
      <c r="AK1529" t="s">
        <v>48</v>
      </c>
      <c r="AL1529" t="s">
        <v>53</v>
      </c>
      <c r="AM1529">
        <v>451.81</v>
      </c>
      <c r="AN1529">
        <v>1132.3</v>
      </c>
      <c r="AO1529">
        <v>15</v>
      </c>
    </row>
    <row r="1530" spans="1:41" x14ac:dyDescent="0.3">
      <c r="A1530" t="str">
        <f>"Trad IRN"</f>
        <v>Trad IRN</v>
      </c>
      <c r="B1530" t="str">
        <f>"Bldg IRN"</f>
        <v>Bldg IRN</v>
      </c>
      <c r="C1530" t="s">
        <v>41</v>
      </c>
      <c r="D1530" t="s">
        <v>3</v>
      </c>
      <c r="E1530" t="s">
        <v>80</v>
      </c>
      <c r="F1530" t="s">
        <v>81</v>
      </c>
      <c r="G1530" t="s">
        <v>82</v>
      </c>
      <c r="H1530" t="s">
        <v>83</v>
      </c>
      <c r="I1530" t="str">
        <f>"Trad IRN"</f>
        <v>Trad IRN</v>
      </c>
      <c r="J1530" t="s">
        <v>43</v>
      </c>
      <c r="K1530" t="s">
        <v>44</v>
      </c>
      <c r="L1530" t="s">
        <v>45</v>
      </c>
      <c r="M1530" t="s">
        <v>46</v>
      </c>
      <c r="N1530" t="str">
        <f>"01/04/2023"</f>
        <v>01/04/2023</v>
      </c>
      <c r="O1530" t="str">
        <f>"12/31/2500"</f>
        <v>12/31/2500</v>
      </c>
      <c r="P1530">
        <v>0.53056599999999998</v>
      </c>
      <c r="Q1530">
        <v>0.53056599999999998</v>
      </c>
      <c r="S1530">
        <v>0</v>
      </c>
      <c r="T1530">
        <v>0.53056599999999998</v>
      </c>
      <c r="U1530">
        <v>0</v>
      </c>
      <c r="V1530" t="str">
        <f>"Trad IRN"</f>
        <v>Trad IRN</v>
      </c>
      <c r="W1530">
        <v>100</v>
      </c>
      <c r="X1530" t="s">
        <v>47</v>
      </c>
      <c r="Z1530" t="s">
        <v>47</v>
      </c>
      <c r="AB1530" t="str">
        <f>"11"</f>
        <v>11</v>
      </c>
      <c r="AC1530" t="s">
        <v>48</v>
      </c>
      <c r="AD1530" t="s">
        <v>49</v>
      </c>
      <c r="AE1530" t="s">
        <v>55</v>
      </c>
      <c r="AF1530">
        <v>0</v>
      </c>
      <c r="AG1530" t="s">
        <v>56</v>
      </c>
      <c r="AH1530" t="str">
        <f>"Trad IRN"</f>
        <v>Trad IRN</v>
      </c>
      <c r="AI1530" t="str">
        <f>"Bldg IRN"</f>
        <v>Bldg IRN</v>
      </c>
      <c r="AJ1530" t="s">
        <v>48</v>
      </c>
      <c r="AK1530" t="s">
        <v>48</v>
      </c>
      <c r="AL1530" t="s">
        <v>53</v>
      </c>
      <c r="AM1530">
        <v>600.76</v>
      </c>
      <c r="AN1530">
        <v>1132.3</v>
      </c>
      <c r="AO1530">
        <v>15</v>
      </c>
    </row>
    <row r="1531" spans="1:41" x14ac:dyDescent="0.3">
      <c r="A1531" t="str">
        <f>"Trad IRN"</f>
        <v>Trad IRN</v>
      </c>
      <c r="B1531" t="str">
        <f>"Bldg IRN"</f>
        <v>Bldg IRN</v>
      </c>
      <c r="C1531" t="s">
        <v>41</v>
      </c>
      <c r="D1531" t="s">
        <v>3</v>
      </c>
      <c r="E1531" t="s">
        <v>80</v>
      </c>
      <c r="F1531" t="s">
        <v>81</v>
      </c>
      <c r="G1531" t="s">
        <v>82</v>
      </c>
      <c r="H1531" t="s">
        <v>83</v>
      </c>
      <c r="I1531" t="s">
        <v>8</v>
      </c>
      <c r="J1531" t="s">
        <v>43</v>
      </c>
      <c r="K1531" t="s">
        <v>44</v>
      </c>
      <c r="L1531" t="s">
        <v>45</v>
      </c>
      <c r="M1531" t="s">
        <v>46</v>
      </c>
      <c r="N1531" t="str">
        <f>"08/18/2022"</f>
        <v>08/18/2022</v>
      </c>
      <c r="O1531" t="str">
        <f>"12/20/2022"</f>
        <v>12/20/2022</v>
      </c>
      <c r="P1531">
        <v>6.9550000000000001E-2</v>
      </c>
      <c r="Q1531">
        <v>6.9550000000000001E-2</v>
      </c>
      <c r="S1531">
        <v>0</v>
      </c>
      <c r="T1531">
        <v>1.4671999999999999E-2</v>
      </c>
      <c r="U1531">
        <v>5.4878000000000003E-2</v>
      </c>
      <c r="V1531" t="str">
        <f>"Trad IRN"</f>
        <v>Trad IRN</v>
      </c>
      <c r="W1531">
        <v>15</v>
      </c>
      <c r="X1531" t="s">
        <v>47</v>
      </c>
      <c r="Z1531" t="s">
        <v>47</v>
      </c>
      <c r="AB1531" t="str">
        <f>"11"</f>
        <v>11</v>
      </c>
      <c r="AC1531" t="s">
        <v>48</v>
      </c>
      <c r="AD1531" t="s">
        <v>49</v>
      </c>
      <c r="AE1531" t="s">
        <v>55</v>
      </c>
      <c r="AF1531">
        <v>0</v>
      </c>
      <c r="AG1531" t="s">
        <v>51</v>
      </c>
      <c r="AH1531" t="str">
        <f>"Trad IRN"</f>
        <v>Trad IRN</v>
      </c>
      <c r="AI1531" t="str">
        <f>"Bldg IRN"</f>
        <v>Bldg IRN</v>
      </c>
      <c r="AJ1531" t="s">
        <v>48</v>
      </c>
      <c r="AK1531" t="s">
        <v>48</v>
      </c>
      <c r="AL1531" t="s">
        <v>53</v>
      </c>
      <c r="AM1531">
        <v>78.75</v>
      </c>
      <c r="AN1531">
        <v>1132.3</v>
      </c>
      <c r="AO1531">
        <v>15</v>
      </c>
    </row>
    <row r="1532" spans="1:41" x14ac:dyDescent="0.3">
      <c r="A1532" t="str">
        <f>"Trad IRN"</f>
        <v>Trad IRN</v>
      </c>
      <c r="B1532" t="str">
        <f>"Bldg IRN"</f>
        <v>Bldg IRN</v>
      </c>
      <c r="C1532" t="s">
        <v>41</v>
      </c>
      <c r="D1532" t="s">
        <v>3</v>
      </c>
      <c r="E1532" t="s">
        <v>80</v>
      </c>
      <c r="F1532" t="s">
        <v>81</v>
      </c>
      <c r="G1532" t="s">
        <v>82</v>
      </c>
      <c r="H1532" t="s">
        <v>83</v>
      </c>
      <c r="I1532" t="str">
        <f>"Trad IRN"</f>
        <v>Trad IRN</v>
      </c>
      <c r="J1532" t="s">
        <v>43</v>
      </c>
      <c r="K1532" t="s">
        <v>44</v>
      </c>
      <c r="L1532" t="s">
        <v>45</v>
      </c>
      <c r="M1532" t="s">
        <v>46</v>
      </c>
      <c r="N1532" t="str">
        <f>"08/18/2022"</f>
        <v>08/18/2022</v>
      </c>
      <c r="O1532" t="str">
        <f>"12/31/2500"</f>
        <v>12/31/2500</v>
      </c>
      <c r="P1532">
        <v>1</v>
      </c>
      <c r="Q1532">
        <v>1</v>
      </c>
      <c r="S1532">
        <v>0</v>
      </c>
      <c r="T1532">
        <v>1</v>
      </c>
      <c r="U1532">
        <v>0</v>
      </c>
      <c r="V1532" t="str">
        <f>"Trad IRN"</f>
        <v>Trad IRN</v>
      </c>
      <c r="W1532">
        <v>100</v>
      </c>
      <c r="X1532" t="s">
        <v>47</v>
      </c>
      <c r="Z1532" t="s">
        <v>47</v>
      </c>
      <c r="AB1532" t="str">
        <f>"11"</f>
        <v>11</v>
      </c>
      <c r="AC1532" t="s">
        <v>48</v>
      </c>
      <c r="AD1532" t="s">
        <v>49</v>
      </c>
      <c r="AE1532" t="s">
        <v>50</v>
      </c>
      <c r="AF1532">
        <v>0</v>
      </c>
      <c r="AG1532" t="s">
        <v>56</v>
      </c>
      <c r="AH1532" t="str">
        <f>"Trad IRN"</f>
        <v>Trad IRN</v>
      </c>
      <c r="AI1532" t="str">
        <f>"Bldg IRN"</f>
        <v>Bldg IRN</v>
      </c>
      <c r="AJ1532" t="s">
        <v>48</v>
      </c>
      <c r="AK1532" t="s">
        <v>48</v>
      </c>
      <c r="AL1532" t="s">
        <v>53</v>
      </c>
      <c r="AM1532">
        <v>1132.3</v>
      </c>
      <c r="AN1532">
        <v>1132.3</v>
      </c>
      <c r="AO1532">
        <v>15</v>
      </c>
    </row>
    <row r="1533" spans="1:41" x14ac:dyDescent="0.3">
      <c r="A1533" t="str">
        <f>"Trad IRN"</f>
        <v>Trad IRN</v>
      </c>
      <c r="B1533" t="str">
        <f>"Bldg IRN"</f>
        <v>Bldg IRN</v>
      </c>
      <c r="C1533" t="s">
        <v>41</v>
      </c>
      <c r="D1533" t="s">
        <v>3</v>
      </c>
      <c r="E1533" t="s">
        <v>80</v>
      </c>
      <c r="F1533" t="s">
        <v>81</v>
      </c>
      <c r="G1533" t="s">
        <v>82</v>
      </c>
      <c r="H1533" t="s">
        <v>83</v>
      </c>
      <c r="I1533" t="str">
        <f>"Trad IRN"</f>
        <v>Trad IRN</v>
      </c>
      <c r="J1533" t="s">
        <v>43</v>
      </c>
      <c r="K1533" t="s">
        <v>44</v>
      </c>
      <c r="L1533" t="s">
        <v>45</v>
      </c>
      <c r="M1533" t="s">
        <v>46</v>
      </c>
      <c r="N1533" t="str">
        <f>"11/15/2022"</f>
        <v>11/15/2022</v>
      </c>
      <c r="O1533" t="str">
        <f>"12/31/2500"</f>
        <v>12/31/2500</v>
      </c>
      <c r="P1533">
        <v>0.66897499999999999</v>
      </c>
      <c r="Q1533">
        <v>0.66897499999999999</v>
      </c>
      <c r="S1533">
        <v>0</v>
      </c>
      <c r="T1533">
        <v>0.66897499999999999</v>
      </c>
      <c r="U1533">
        <v>0</v>
      </c>
      <c r="V1533" t="str">
        <f>"Trad IRN"</f>
        <v>Trad IRN</v>
      </c>
      <c r="W1533">
        <v>100</v>
      </c>
      <c r="X1533" t="s">
        <v>47</v>
      </c>
      <c r="Z1533" t="s">
        <v>47</v>
      </c>
      <c r="AB1533" t="str">
        <f>"08"</f>
        <v>08</v>
      </c>
      <c r="AC1533" t="s">
        <v>48</v>
      </c>
      <c r="AD1533" t="s">
        <v>49</v>
      </c>
      <c r="AE1533" t="s">
        <v>50</v>
      </c>
      <c r="AF1533">
        <v>0</v>
      </c>
      <c r="AG1533" t="s">
        <v>56</v>
      </c>
      <c r="AH1533" t="str">
        <f>"Trad IRN"</f>
        <v>Trad IRN</v>
      </c>
      <c r="AI1533" t="str">
        <f>"Bldg IRN"</f>
        <v>Bldg IRN</v>
      </c>
      <c r="AJ1533" t="s">
        <v>48</v>
      </c>
      <c r="AK1533" t="s">
        <v>48</v>
      </c>
      <c r="AL1533" t="s">
        <v>53</v>
      </c>
      <c r="AM1533">
        <v>757.48</v>
      </c>
      <c r="AN1533">
        <v>1132.3</v>
      </c>
      <c r="AO1533">
        <v>15</v>
      </c>
    </row>
    <row r="1534" spans="1:41" x14ac:dyDescent="0.3">
      <c r="A1534" t="str">
        <f>"Trad IRN"</f>
        <v>Trad IRN</v>
      </c>
      <c r="B1534" t="str">
        <f>"Bldg IRN"</f>
        <v>Bldg IRN</v>
      </c>
      <c r="C1534" t="s">
        <v>41</v>
      </c>
      <c r="D1534" t="s">
        <v>3</v>
      </c>
      <c r="E1534" t="s">
        <v>80</v>
      </c>
      <c r="F1534" t="s">
        <v>81</v>
      </c>
      <c r="G1534" t="s">
        <v>82</v>
      </c>
      <c r="H1534" t="s">
        <v>83</v>
      </c>
      <c r="I1534" t="str">
        <f>"Trad IRN"</f>
        <v>Trad IRN</v>
      </c>
      <c r="J1534" t="s">
        <v>43</v>
      </c>
      <c r="K1534" t="s">
        <v>44</v>
      </c>
      <c r="L1534" t="s">
        <v>45</v>
      </c>
      <c r="M1534" t="s">
        <v>46</v>
      </c>
      <c r="N1534" t="str">
        <f>"08/18/2022"</f>
        <v>08/18/2022</v>
      </c>
      <c r="O1534" t="str">
        <f>"12/31/2500"</f>
        <v>12/31/2500</v>
      </c>
      <c r="P1534">
        <v>1</v>
      </c>
      <c r="Q1534">
        <v>1</v>
      </c>
      <c r="S1534">
        <v>0</v>
      </c>
      <c r="T1534">
        <v>1</v>
      </c>
      <c r="U1534">
        <v>0</v>
      </c>
      <c r="V1534" t="str">
        <f>"Trad IRN"</f>
        <v>Trad IRN</v>
      </c>
      <c r="W1534">
        <v>100</v>
      </c>
      <c r="X1534" t="s">
        <v>47</v>
      </c>
      <c r="Z1534" t="s">
        <v>47</v>
      </c>
      <c r="AB1534" t="str">
        <f>"11"</f>
        <v>11</v>
      </c>
      <c r="AC1534" t="s">
        <v>48</v>
      </c>
      <c r="AD1534" t="s">
        <v>49</v>
      </c>
      <c r="AE1534" t="s">
        <v>50</v>
      </c>
      <c r="AF1534">
        <v>0</v>
      </c>
      <c r="AG1534" t="s">
        <v>56</v>
      </c>
      <c r="AH1534" t="str">
        <f>"Trad IRN"</f>
        <v>Trad IRN</v>
      </c>
      <c r="AI1534" t="str">
        <f>"Bldg IRN"</f>
        <v>Bldg IRN</v>
      </c>
      <c r="AJ1534" t="s">
        <v>48</v>
      </c>
      <c r="AK1534" t="s">
        <v>48</v>
      </c>
      <c r="AL1534" t="s">
        <v>53</v>
      </c>
      <c r="AM1534">
        <v>1132.3</v>
      </c>
      <c r="AN1534">
        <v>1132.3</v>
      </c>
      <c r="AO1534">
        <v>15</v>
      </c>
    </row>
    <row r="1535" spans="1:41" x14ac:dyDescent="0.3">
      <c r="A1535" t="str">
        <f>"Trad IRN"</f>
        <v>Trad IRN</v>
      </c>
      <c r="B1535" t="str">
        <f>"Bldg IRN"</f>
        <v>Bldg IRN</v>
      </c>
      <c r="C1535" t="s">
        <v>41</v>
      </c>
      <c r="D1535" t="s">
        <v>3</v>
      </c>
      <c r="E1535" t="s">
        <v>80</v>
      </c>
      <c r="F1535" t="s">
        <v>81</v>
      </c>
      <c r="G1535" t="s">
        <v>82</v>
      </c>
      <c r="H1535" t="s">
        <v>83</v>
      </c>
      <c r="I1535" t="str">
        <f>"Trad IRN"</f>
        <v>Trad IRN</v>
      </c>
      <c r="J1535" t="s">
        <v>43</v>
      </c>
      <c r="K1535" t="s">
        <v>44</v>
      </c>
      <c r="L1535" t="s">
        <v>45</v>
      </c>
      <c r="M1535" t="s">
        <v>46</v>
      </c>
      <c r="N1535" t="str">
        <f>"08/18/2022"</f>
        <v>08/18/2022</v>
      </c>
      <c r="O1535" t="str">
        <f>"10/22/2022"</f>
        <v>10/22/2022</v>
      </c>
      <c r="P1535">
        <v>0.24221500000000001</v>
      </c>
      <c r="Q1535">
        <v>0.24221500000000001</v>
      </c>
      <c r="S1535">
        <v>0</v>
      </c>
      <c r="T1535">
        <v>0.24221500000000001</v>
      </c>
      <c r="U1535">
        <v>0</v>
      </c>
      <c r="V1535" t="str">
        <f>"Trad IRN"</f>
        <v>Trad IRN</v>
      </c>
      <c r="W1535">
        <v>100</v>
      </c>
      <c r="X1535" t="s">
        <v>47</v>
      </c>
      <c r="Z1535" t="s">
        <v>47</v>
      </c>
      <c r="AB1535" t="str">
        <f>"12"</f>
        <v>12</v>
      </c>
      <c r="AC1535" t="s">
        <v>48</v>
      </c>
      <c r="AD1535" t="s">
        <v>49</v>
      </c>
      <c r="AE1535" t="s">
        <v>50</v>
      </c>
      <c r="AF1535">
        <v>0</v>
      </c>
      <c r="AG1535" t="s">
        <v>56</v>
      </c>
      <c r="AH1535" t="str">
        <f>"Trad IRN"</f>
        <v>Trad IRN</v>
      </c>
      <c r="AI1535" t="str">
        <f>"Bldg IRN"</f>
        <v>Bldg IRN</v>
      </c>
      <c r="AJ1535" t="str">
        <f>"12"</f>
        <v>12</v>
      </c>
      <c r="AK1535" t="s">
        <v>48</v>
      </c>
      <c r="AL1535" t="s">
        <v>53</v>
      </c>
      <c r="AM1535">
        <v>274.26</v>
      </c>
      <c r="AN1535">
        <v>1132.3</v>
      </c>
      <c r="AO1535">
        <v>15</v>
      </c>
    </row>
    <row r="1536" spans="1:41" x14ac:dyDescent="0.3">
      <c r="A1536" t="str">
        <f>"Trad IRN"</f>
        <v>Trad IRN</v>
      </c>
      <c r="B1536" t="str">
        <f>"Bldg IRN"</f>
        <v>Bldg IRN</v>
      </c>
      <c r="C1536" t="s">
        <v>41</v>
      </c>
      <c r="D1536" t="s">
        <v>3</v>
      </c>
      <c r="E1536" t="s">
        <v>80</v>
      </c>
      <c r="F1536" t="s">
        <v>81</v>
      </c>
      <c r="G1536" t="s">
        <v>82</v>
      </c>
      <c r="H1536" t="s">
        <v>83</v>
      </c>
      <c r="I1536" t="str">
        <f>"Trad IRN"</f>
        <v>Trad IRN</v>
      </c>
      <c r="J1536" t="s">
        <v>43</v>
      </c>
      <c r="K1536" t="s">
        <v>44</v>
      </c>
      <c r="L1536" t="s">
        <v>45</v>
      </c>
      <c r="M1536" t="s">
        <v>46</v>
      </c>
      <c r="N1536" t="str">
        <f>"08/18/2022"</f>
        <v>08/18/2022</v>
      </c>
      <c r="O1536" t="str">
        <f>"12/31/2500"</f>
        <v>12/31/2500</v>
      </c>
      <c r="P1536">
        <v>1</v>
      </c>
      <c r="Q1536">
        <v>1</v>
      </c>
      <c r="S1536">
        <v>1</v>
      </c>
      <c r="T1536">
        <v>1</v>
      </c>
      <c r="U1536">
        <v>0</v>
      </c>
      <c r="V1536" t="str">
        <f>"Trad IRN"</f>
        <v>Trad IRN</v>
      </c>
      <c r="W1536">
        <v>100</v>
      </c>
      <c r="X1536" t="s">
        <v>47</v>
      </c>
      <c r="Z1536" t="s">
        <v>47</v>
      </c>
      <c r="AB1536" t="str">
        <f>"10"</f>
        <v>10</v>
      </c>
      <c r="AC1536" t="s">
        <v>48</v>
      </c>
      <c r="AD1536" t="s">
        <v>49</v>
      </c>
      <c r="AE1536" t="s">
        <v>50</v>
      </c>
      <c r="AF1536">
        <v>0</v>
      </c>
      <c r="AG1536" t="s">
        <v>56</v>
      </c>
      <c r="AH1536" t="str">
        <f>"Trad IRN"</f>
        <v>Trad IRN</v>
      </c>
      <c r="AI1536" t="str">
        <f>"Bldg IRN"</f>
        <v>Bldg IRN</v>
      </c>
      <c r="AJ1536" t="s">
        <v>48</v>
      </c>
      <c r="AK1536" t="s">
        <v>48</v>
      </c>
      <c r="AL1536" t="s">
        <v>53</v>
      </c>
      <c r="AM1536">
        <v>1132.3</v>
      </c>
      <c r="AN1536">
        <v>1132.3</v>
      </c>
      <c r="AO1536">
        <v>15</v>
      </c>
    </row>
    <row r="1537" spans="1:41" x14ac:dyDescent="0.3">
      <c r="A1537" t="str">
        <f>"Trad IRN"</f>
        <v>Trad IRN</v>
      </c>
      <c r="B1537" t="str">
        <f>"Bldg IRN"</f>
        <v>Bldg IRN</v>
      </c>
      <c r="C1537" t="s">
        <v>41</v>
      </c>
      <c r="D1537" t="s">
        <v>3</v>
      </c>
      <c r="E1537" t="s">
        <v>80</v>
      </c>
      <c r="F1537" t="s">
        <v>81</v>
      </c>
      <c r="G1537" t="s">
        <v>82</v>
      </c>
      <c r="H1537" t="s">
        <v>83</v>
      </c>
      <c r="I1537" t="str">
        <f>"Trad IRN"</f>
        <v>Trad IRN</v>
      </c>
      <c r="J1537" t="s">
        <v>43</v>
      </c>
      <c r="K1537" t="s">
        <v>44</v>
      </c>
      <c r="L1537" t="s">
        <v>45</v>
      </c>
      <c r="M1537" t="s">
        <v>46</v>
      </c>
      <c r="N1537" t="str">
        <f>"08/18/2022"</f>
        <v>08/18/2022</v>
      </c>
      <c r="O1537" t="str">
        <f>"12/31/2500"</f>
        <v>12/31/2500</v>
      </c>
      <c r="P1537">
        <v>1</v>
      </c>
      <c r="Q1537">
        <v>1</v>
      </c>
      <c r="R1537">
        <v>1</v>
      </c>
      <c r="S1537">
        <v>1</v>
      </c>
      <c r="T1537">
        <v>1</v>
      </c>
      <c r="U1537">
        <v>0</v>
      </c>
      <c r="V1537" t="str">
        <f>"Trad IRN"</f>
        <v>Trad IRN</v>
      </c>
      <c r="W1537">
        <v>100</v>
      </c>
      <c r="X1537" t="s">
        <v>47</v>
      </c>
      <c r="Z1537" t="s">
        <v>47</v>
      </c>
      <c r="AB1537" t="str">
        <f>"10"</f>
        <v>10</v>
      </c>
      <c r="AC1537" t="str">
        <f>"12"</f>
        <v>12</v>
      </c>
      <c r="AD1537" t="str">
        <f>"6"</f>
        <v>6</v>
      </c>
      <c r="AE1537" t="s">
        <v>50</v>
      </c>
      <c r="AF1537">
        <v>0</v>
      </c>
      <c r="AG1537" t="s">
        <v>56</v>
      </c>
      <c r="AH1537" t="str">
        <f>"Trad IRN"</f>
        <v>Trad IRN</v>
      </c>
      <c r="AI1537" t="str">
        <f>"Bldg IRN"</f>
        <v>Bldg IRN</v>
      </c>
      <c r="AJ1537" t="s">
        <v>48</v>
      </c>
      <c r="AK1537" t="s">
        <v>48</v>
      </c>
      <c r="AL1537" t="s">
        <v>53</v>
      </c>
      <c r="AM1537">
        <v>1132.3</v>
      </c>
      <c r="AN1537">
        <v>1132.3</v>
      </c>
      <c r="AO1537">
        <v>15</v>
      </c>
    </row>
    <row r="1538" spans="1:41" x14ac:dyDescent="0.3">
      <c r="A1538" t="str">
        <f>"Trad IRN"</f>
        <v>Trad IRN</v>
      </c>
      <c r="B1538" t="str">
        <f>"Bldg IRN"</f>
        <v>Bldg IRN</v>
      </c>
      <c r="C1538" t="s">
        <v>41</v>
      </c>
      <c r="D1538" t="s">
        <v>3</v>
      </c>
      <c r="E1538" t="s">
        <v>80</v>
      </c>
      <c r="F1538" t="s">
        <v>81</v>
      </c>
      <c r="G1538" t="s">
        <v>82</v>
      </c>
      <c r="H1538" t="s">
        <v>83</v>
      </c>
      <c r="I1538" t="s">
        <v>8</v>
      </c>
      <c r="J1538" t="s">
        <v>43</v>
      </c>
      <c r="K1538" t="s">
        <v>44</v>
      </c>
      <c r="L1538" t="s">
        <v>45</v>
      </c>
      <c r="M1538" t="s">
        <v>46</v>
      </c>
      <c r="N1538" t="str">
        <f>"08/17/2022"</f>
        <v>08/17/2022</v>
      </c>
      <c r="O1538" t="str">
        <f>"12/31/2500"</f>
        <v>12/31/2500</v>
      </c>
      <c r="P1538">
        <v>1</v>
      </c>
      <c r="Q1538">
        <v>1</v>
      </c>
      <c r="S1538">
        <v>0</v>
      </c>
      <c r="T1538">
        <v>5.5551999999999997E-2</v>
      </c>
      <c r="U1538">
        <v>0.94444799999999995</v>
      </c>
      <c r="V1538" t="str">
        <f>"Trad IRN"</f>
        <v>Trad IRN</v>
      </c>
      <c r="W1538">
        <v>100</v>
      </c>
      <c r="X1538" t="s">
        <v>47</v>
      </c>
      <c r="Z1538" t="s">
        <v>47</v>
      </c>
      <c r="AB1538" t="str">
        <f>"11"</f>
        <v>11</v>
      </c>
      <c r="AC1538" t="s">
        <v>48</v>
      </c>
      <c r="AD1538" t="s">
        <v>49</v>
      </c>
      <c r="AE1538" t="s">
        <v>50</v>
      </c>
      <c r="AF1538">
        <v>0</v>
      </c>
      <c r="AG1538" t="s">
        <v>51</v>
      </c>
      <c r="AH1538" t="s">
        <v>85</v>
      </c>
      <c r="AI1538" t="str">
        <f>"Bldg IRN"</f>
        <v>Bldg IRN</v>
      </c>
      <c r="AJ1538" t="s">
        <v>48</v>
      </c>
      <c r="AK1538" t="s">
        <v>48</v>
      </c>
      <c r="AL1538" t="s">
        <v>53</v>
      </c>
      <c r="AM1538">
        <v>1060</v>
      </c>
      <c r="AN1538">
        <v>1060</v>
      </c>
      <c r="AO1538">
        <v>15</v>
      </c>
    </row>
    <row r="1539" spans="1:41" x14ac:dyDescent="0.3">
      <c r="A1539" t="str">
        <f>"Trad IRN"</f>
        <v>Trad IRN</v>
      </c>
      <c r="B1539" t="str">
        <f>"Bldg IRN"</f>
        <v>Bldg IRN</v>
      </c>
      <c r="C1539" t="s">
        <v>41</v>
      </c>
      <c r="D1539" t="s">
        <v>3</v>
      </c>
      <c r="E1539" t="s">
        <v>80</v>
      </c>
      <c r="F1539" t="s">
        <v>81</v>
      </c>
      <c r="G1539" t="s">
        <v>82</v>
      </c>
      <c r="H1539" t="s">
        <v>83</v>
      </c>
      <c r="I1539" t="str">
        <f>"Trad IRN"</f>
        <v>Trad IRN</v>
      </c>
      <c r="J1539" t="s">
        <v>43</v>
      </c>
      <c r="K1539" t="s">
        <v>44</v>
      </c>
      <c r="L1539" t="s">
        <v>45</v>
      </c>
      <c r="M1539" t="s">
        <v>46</v>
      </c>
      <c r="N1539" t="str">
        <f>"08/18/2022"</f>
        <v>08/18/2022</v>
      </c>
      <c r="O1539" t="str">
        <f>"11/15/2022"</f>
        <v>11/15/2022</v>
      </c>
      <c r="P1539">
        <v>0.33679199999999998</v>
      </c>
      <c r="Q1539">
        <v>0.33679199999999998</v>
      </c>
      <c r="R1539">
        <v>0.33679199999999998</v>
      </c>
      <c r="S1539">
        <v>0</v>
      </c>
      <c r="T1539">
        <v>0.33679199999999998</v>
      </c>
      <c r="U1539">
        <v>0</v>
      </c>
      <c r="V1539" t="str">
        <f>"Trad IRN"</f>
        <v>Trad IRN</v>
      </c>
      <c r="W1539">
        <v>100</v>
      </c>
      <c r="X1539" t="s">
        <v>47</v>
      </c>
      <c r="Z1539" t="s">
        <v>47</v>
      </c>
      <c r="AB1539" t="str">
        <f>"09"</f>
        <v>09</v>
      </c>
      <c r="AC1539" t="str">
        <f>"10"</f>
        <v>10</v>
      </c>
      <c r="AD1539" t="str">
        <f>"2"</f>
        <v>2</v>
      </c>
      <c r="AE1539" t="s">
        <v>50</v>
      </c>
      <c r="AF1539">
        <v>0</v>
      </c>
      <c r="AG1539" t="s">
        <v>56</v>
      </c>
      <c r="AH1539" t="str">
        <f>"Trad IRN"</f>
        <v>Trad IRN</v>
      </c>
      <c r="AI1539" t="str">
        <f>"Bldg IRN"</f>
        <v>Bldg IRN</v>
      </c>
      <c r="AJ1539" t="s">
        <v>48</v>
      </c>
      <c r="AK1539" t="s">
        <v>48</v>
      </c>
      <c r="AL1539" t="s">
        <v>53</v>
      </c>
      <c r="AM1539">
        <v>381.35</v>
      </c>
      <c r="AN1539">
        <v>1132.3</v>
      </c>
      <c r="AO1539">
        <v>15</v>
      </c>
    </row>
    <row r="1540" spans="1:41" x14ac:dyDescent="0.3">
      <c r="A1540" t="str">
        <f>"Trad IRN"</f>
        <v>Trad IRN</v>
      </c>
      <c r="B1540" t="str">
        <f>"Bldg IRN"</f>
        <v>Bldg IRN</v>
      </c>
      <c r="C1540" t="s">
        <v>41</v>
      </c>
      <c r="D1540" t="s">
        <v>3</v>
      </c>
      <c r="E1540" t="s">
        <v>80</v>
      </c>
      <c r="F1540" t="s">
        <v>81</v>
      </c>
      <c r="G1540" t="s">
        <v>82</v>
      </c>
      <c r="H1540" t="s">
        <v>83</v>
      </c>
      <c r="I1540" t="str">
        <f>"Trad IRN"</f>
        <v>Trad IRN</v>
      </c>
      <c r="J1540" t="s">
        <v>43</v>
      </c>
      <c r="K1540" t="s">
        <v>44</v>
      </c>
      <c r="L1540" t="s">
        <v>45</v>
      </c>
      <c r="M1540" t="s">
        <v>46</v>
      </c>
      <c r="N1540" t="str">
        <f>"08/18/2022"</f>
        <v>08/18/2022</v>
      </c>
      <c r="O1540" t="str">
        <f>"11/15/2022"</f>
        <v>11/15/2022</v>
      </c>
      <c r="P1540">
        <v>0.33679199999999998</v>
      </c>
      <c r="Q1540">
        <v>0.33679199999999998</v>
      </c>
      <c r="S1540">
        <v>0</v>
      </c>
      <c r="T1540">
        <v>0.33679199999999998</v>
      </c>
      <c r="U1540">
        <v>0</v>
      </c>
      <c r="V1540" t="str">
        <f>"Trad IRN"</f>
        <v>Trad IRN</v>
      </c>
      <c r="W1540">
        <v>100</v>
      </c>
      <c r="X1540" t="s">
        <v>47</v>
      </c>
      <c r="Z1540" t="s">
        <v>47</v>
      </c>
      <c r="AB1540" t="str">
        <f>"09"</f>
        <v>09</v>
      </c>
      <c r="AC1540" t="s">
        <v>48</v>
      </c>
      <c r="AD1540" t="s">
        <v>49</v>
      </c>
      <c r="AE1540" t="s">
        <v>50</v>
      </c>
      <c r="AF1540">
        <v>0</v>
      </c>
      <c r="AG1540" t="s">
        <v>56</v>
      </c>
      <c r="AH1540" t="str">
        <f>"Trad IRN"</f>
        <v>Trad IRN</v>
      </c>
      <c r="AI1540" t="str">
        <f>"Bldg IRN"</f>
        <v>Bldg IRN</v>
      </c>
      <c r="AJ1540" t="s">
        <v>48</v>
      </c>
      <c r="AK1540" t="s">
        <v>48</v>
      </c>
      <c r="AL1540" t="s">
        <v>53</v>
      </c>
      <c r="AM1540">
        <v>381.35</v>
      </c>
      <c r="AN1540">
        <v>1132.3</v>
      </c>
      <c r="AO1540">
        <v>15</v>
      </c>
    </row>
    <row r="1541" spans="1:41" x14ac:dyDescent="0.3">
      <c r="A1541" t="str">
        <f>"Trad IRN"</f>
        <v>Trad IRN</v>
      </c>
      <c r="B1541" t="str">
        <f>"Bldg IRN"</f>
        <v>Bldg IRN</v>
      </c>
      <c r="C1541" t="s">
        <v>41</v>
      </c>
      <c r="D1541" t="s">
        <v>3</v>
      </c>
      <c r="E1541" t="s">
        <v>80</v>
      </c>
      <c r="F1541" t="s">
        <v>81</v>
      </c>
      <c r="G1541" t="s">
        <v>82</v>
      </c>
      <c r="H1541" t="s">
        <v>83</v>
      </c>
      <c r="I1541" t="str">
        <f>"Trad IRN"</f>
        <v>Trad IRN</v>
      </c>
      <c r="J1541" t="s">
        <v>43</v>
      </c>
      <c r="K1541" t="s">
        <v>44</v>
      </c>
      <c r="L1541" t="s">
        <v>45</v>
      </c>
      <c r="M1541" t="s">
        <v>46</v>
      </c>
      <c r="N1541" t="str">
        <f>"08/18/2022"</f>
        <v>08/18/2022</v>
      </c>
      <c r="O1541" t="str">
        <f>"12/31/2500"</f>
        <v>12/31/2500</v>
      </c>
      <c r="P1541">
        <v>1</v>
      </c>
      <c r="Q1541">
        <v>1</v>
      </c>
      <c r="S1541">
        <v>1</v>
      </c>
      <c r="T1541">
        <v>1</v>
      </c>
      <c r="U1541">
        <v>0</v>
      </c>
      <c r="V1541" t="str">
        <f>"Trad IRN"</f>
        <v>Trad IRN</v>
      </c>
      <c r="W1541">
        <v>100</v>
      </c>
      <c r="X1541" t="s">
        <v>47</v>
      </c>
      <c r="Z1541" t="s">
        <v>47</v>
      </c>
      <c r="AB1541" t="str">
        <f>"10"</f>
        <v>10</v>
      </c>
      <c r="AC1541" t="s">
        <v>48</v>
      </c>
      <c r="AD1541" t="s">
        <v>49</v>
      </c>
      <c r="AE1541" t="s">
        <v>50</v>
      </c>
      <c r="AF1541">
        <v>0</v>
      </c>
      <c r="AG1541" t="s">
        <v>56</v>
      </c>
      <c r="AH1541" t="str">
        <f>"Trad IRN"</f>
        <v>Trad IRN</v>
      </c>
      <c r="AI1541" t="str">
        <f>"Bldg IRN"</f>
        <v>Bldg IRN</v>
      </c>
      <c r="AJ1541" t="s">
        <v>48</v>
      </c>
      <c r="AK1541" t="s">
        <v>48</v>
      </c>
      <c r="AL1541" t="s">
        <v>53</v>
      </c>
      <c r="AM1541">
        <v>1132.3</v>
      </c>
      <c r="AN1541">
        <v>1132.3</v>
      </c>
      <c r="AO1541">
        <v>15</v>
      </c>
    </row>
    <row r="1542" spans="1:41" x14ac:dyDescent="0.3">
      <c r="A1542" t="str">
        <f>"Trad IRN"</f>
        <v>Trad IRN</v>
      </c>
      <c r="B1542" t="str">
        <f>"Bldg IRN"</f>
        <v>Bldg IRN</v>
      </c>
      <c r="C1542" t="s">
        <v>41</v>
      </c>
      <c r="D1542" t="s">
        <v>3</v>
      </c>
      <c r="E1542" t="s">
        <v>80</v>
      </c>
      <c r="F1542" t="s">
        <v>81</v>
      </c>
      <c r="G1542" t="s">
        <v>82</v>
      </c>
      <c r="H1542" t="s">
        <v>83</v>
      </c>
      <c r="I1542" t="s">
        <v>8</v>
      </c>
      <c r="J1542" t="s">
        <v>43</v>
      </c>
      <c r="K1542" t="s">
        <v>44</v>
      </c>
      <c r="L1542" t="s">
        <v>45</v>
      </c>
      <c r="M1542" t="s">
        <v>46</v>
      </c>
      <c r="N1542" t="str">
        <f>"08/17/2022"</f>
        <v>08/17/2022</v>
      </c>
      <c r="O1542" t="str">
        <f>"10/13/2022"</f>
        <v>10/13/2022</v>
      </c>
      <c r="P1542">
        <v>0.116038</v>
      </c>
      <c r="Q1542">
        <v>0.116038</v>
      </c>
      <c r="S1542">
        <v>0</v>
      </c>
      <c r="T1542">
        <v>0</v>
      </c>
      <c r="U1542">
        <v>0.116038</v>
      </c>
      <c r="V1542" t="str">
        <f>"Trad IRN"</f>
        <v>Trad IRN</v>
      </c>
      <c r="W1542">
        <v>50</v>
      </c>
      <c r="X1542" t="s">
        <v>47</v>
      </c>
      <c r="Z1542" t="s">
        <v>47</v>
      </c>
      <c r="AB1542" t="str">
        <f>"11"</f>
        <v>11</v>
      </c>
      <c r="AC1542" t="s">
        <v>48</v>
      </c>
      <c r="AD1542" t="s">
        <v>49</v>
      </c>
      <c r="AE1542" t="s">
        <v>50</v>
      </c>
      <c r="AF1542">
        <v>0</v>
      </c>
      <c r="AG1542" t="s">
        <v>51</v>
      </c>
      <c r="AH1542" t="s">
        <v>85</v>
      </c>
      <c r="AI1542" t="str">
        <f>"Bldg IRN"</f>
        <v>Bldg IRN</v>
      </c>
      <c r="AJ1542" t="s">
        <v>48</v>
      </c>
      <c r="AK1542" t="s">
        <v>48</v>
      </c>
      <c r="AL1542" t="s">
        <v>53</v>
      </c>
      <c r="AM1542">
        <v>123</v>
      </c>
      <c r="AN1542">
        <v>1060</v>
      </c>
      <c r="AO1542">
        <v>15</v>
      </c>
    </row>
    <row r="1543" spans="1:41" x14ac:dyDescent="0.3">
      <c r="A1543" t="str">
        <f>"Trad IRN"</f>
        <v>Trad IRN</v>
      </c>
      <c r="B1543" t="str">
        <f>"Bldg IRN"</f>
        <v>Bldg IRN</v>
      </c>
      <c r="C1543" t="s">
        <v>41</v>
      </c>
      <c r="D1543" t="s">
        <v>3</v>
      </c>
      <c r="E1543" t="s">
        <v>80</v>
      </c>
      <c r="F1543" t="s">
        <v>81</v>
      </c>
      <c r="G1543" t="s">
        <v>82</v>
      </c>
      <c r="H1543" t="s">
        <v>83</v>
      </c>
      <c r="I1543" t="str">
        <f>"Trad IRN"</f>
        <v>Trad IRN</v>
      </c>
      <c r="J1543" t="s">
        <v>43</v>
      </c>
      <c r="K1543" t="s">
        <v>44</v>
      </c>
      <c r="L1543" t="s">
        <v>45</v>
      </c>
      <c r="M1543" t="s">
        <v>46</v>
      </c>
      <c r="N1543" t="str">
        <f>"08/18/2022"</f>
        <v>08/18/2022</v>
      </c>
      <c r="O1543" t="str">
        <f>"12/31/2500"</f>
        <v>12/31/2500</v>
      </c>
      <c r="P1543">
        <v>0.5</v>
      </c>
      <c r="Q1543">
        <v>0.5</v>
      </c>
      <c r="S1543">
        <v>0</v>
      </c>
      <c r="T1543">
        <v>0.5</v>
      </c>
      <c r="U1543">
        <v>0</v>
      </c>
      <c r="V1543" t="str">
        <f>"Trad IRN"</f>
        <v>Trad IRN</v>
      </c>
      <c r="W1543">
        <v>50</v>
      </c>
      <c r="X1543" t="s">
        <v>47</v>
      </c>
      <c r="Z1543" t="s">
        <v>47</v>
      </c>
      <c r="AB1543" t="str">
        <f>"11"</f>
        <v>11</v>
      </c>
      <c r="AC1543" t="s">
        <v>48</v>
      </c>
      <c r="AD1543" t="s">
        <v>49</v>
      </c>
      <c r="AE1543" t="s">
        <v>55</v>
      </c>
      <c r="AF1543">
        <v>0</v>
      </c>
      <c r="AG1543" t="s">
        <v>56</v>
      </c>
      <c r="AH1543" t="str">
        <f>"Trad IRN"</f>
        <v>Trad IRN</v>
      </c>
      <c r="AI1543" t="str">
        <f>"Bldg IRN"</f>
        <v>Bldg IRN</v>
      </c>
      <c r="AJ1543" t="s">
        <v>48</v>
      </c>
      <c r="AK1543" t="s">
        <v>48</v>
      </c>
      <c r="AL1543" t="s">
        <v>53</v>
      </c>
      <c r="AM1543">
        <v>566.15</v>
      </c>
      <c r="AN1543">
        <v>1132.3</v>
      </c>
      <c r="AO1543">
        <v>15</v>
      </c>
    </row>
    <row r="1544" spans="1:41" x14ac:dyDescent="0.3">
      <c r="A1544" t="str">
        <f>"Trad IRN"</f>
        <v>Trad IRN</v>
      </c>
      <c r="B1544" t="str">
        <f>"Bldg IRN"</f>
        <v>Bldg IRN</v>
      </c>
      <c r="C1544" t="s">
        <v>41</v>
      </c>
      <c r="D1544" t="s">
        <v>3</v>
      </c>
      <c r="E1544" t="s">
        <v>80</v>
      </c>
      <c r="F1544" t="s">
        <v>81</v>
      </c>
      <c r="G1544" t="s">
        <v>82</v>
      </c>
      <c r="H1544" t="s">
        <v>83</v>
      </c>
      <c r="I1544" t="s">
        <v>8</v>
      </c>
      <c r="J1544" t="s">
        <v>43</v>
      </c>
      <c r="K1544" t="s">
        <v>44</v>
      </c>
      <c r="L1544" t="s">
        <v>45</v>
      </c>
      <c r="M1544" t="s">
        <v>46</v>
      </c>
      <c r="N1544" t="str">
        <f>"10/14/2022"</f>
        <v>10/14/2022</v>
      </c>
      <c r="O1544" t="str">
        <f>"12/31/2500"</f>
        <v>12/31/2500</v>
      </c>
      <c r="P1544">
        <v>0.38396200000000003</v>
      </c>
      <c r="Q1544">
        <v>0.38396200000000003</v>
      </c>
      <c r="S1544">
        <v>0</v>
      </c>
      <c r="T1544">
        <v>4.5500000000000002E-3</v>
      </c>
      <c r="U1544">
        <v>0.37941200000000003</v>
      </c>
      <c r="V1544" t="str">
        <f>"Trad IRN"</f>
        <v>Trad IRN</v>
      </c>
      <c r="W1544">
        <v>50</v>
      </c>
      <c r="X1544" t="s">
        <v>47</v>
      </c>
      <c r="Z1544" t="s">
        <v>47</v>
      </c>
      <c r="AB1544" t="str">
        <f>"11"</f>
        <v>11</v>
      </c>
      <c r="AC1544" t="s">
        <v>48</v>
      </c>
      <c r="AD1544" t="s">
        <v>49</v>
      </c>
      <c r="AE1544" t="s">
        <v>55</v>
      </c>
      <c r="AF1544">
        <v>0</v>
      </c>
      <c r="AG1544" t="s">
        <v>51</v>
      </c>
      <c r="AH1544" t="s">
        <v>85</v>
      </c>
      <c r="AI1544" t="str">
        <f>"Bldg IRN"</f>
        <v>Bldg IRN</v>
      </c>
      <c r="AJ1544" t="s">
        <v>48</v>
      </c>
      <c r="AK1544" t="s">
        <v>48</v>
      </c>
      <c r="AL1544" t="s">
        <v>53</v>
      </c>
      <c r="AM1544">
        <v>407</v>
      </c>
      <c r="AN1544">
        <v>1060</v>
      </c>
      <c r="AO1544">
        <v>15</v>
      </c>
    </row>
    <row r="1545" spans="1:41" x14ac:dyDescent="0.3">
      <c r="A1545" t="str">
        <f>"Trad IRN"</f>
        <v>Trad IRN</v>
      </c>
      <c r="B1545" t="str">
        <f>"Bldg IRN"</f>
        <v>Bldg IRN</v>
      </c>
      <c r="C1545" t="s">
        <v>41</v>
      </c>
      <c r="D1545" t="s">
        <v>3</v>
      </c>
      <c r="E1545" t="s">
        <v>80</v>
      </c>
      <c r="F1545" t="s">
        <v>81</v>
      </c>
      <c r="G1545" t="s">
        <v>82</v>
      </c>
      <c r="H1545" t="s">
        <v>83</v>
      </c>
      <c r="I1545" t="str">
        <f>"Trad IRN"</f>
        <v>Trad IRN</v>
      </c>
      <c r="J1545" t="s">
        <v>43</v>
      </c>
      <c r="K1545" t="s">
        <v>44</v>
      </c>
      <c r="L1545" t="s">
        <v>45</v>
      </c>
      <c r="M1545" t="s">
        <v>46</v>
      </c>
      <c r="N1545" t="str">
        <f>"08/18/2022"</f>
        <v>08/18/2022</v>
      </c>
      <c r="O1545" t="str">
        <f>"12/31/2500"</f>
        <v>12/31/2500</v>
      </c>
      <c r="P1545">
        <v>1</v>
      </c>
      <c r="Q1545">
        <v>1</v>
      </c>
      <c r="S1545">
        <v>0</v>
      </c>
      <c r="T1545">
        <v>1</v>
      </c>
      <c r="U1545">
        <v>0</v>
      </c>
      <c r="V1545" t="str">
        <f>"Trad IRN"</f>
        <v>Trad IRN</v>
      </c>
      <c r="W1545">
        <v>100</v>
      </c>
      <c r="X1545" t="s">
        <v>47</v>
      </c>
      <c r="Z1545" t="s">
        <v>47</v>
      </c>
      <c r="AB1545" t="str">
        <f>"09"</f>
        <v>09</v>
      </c>
      <c r="AC1545" t="s">
        <v>48</v>
      </c>
      <c r="AD1545" t="s">
        <v>49</v>
      </c>
      <c r="AE1545" t="s">
        <v>55</v>
      </c>
      <c r="AF1545">
        <v>0</v>
      </c>
      <c r="AG1545" t="s">
        <v>56</v>
      </c>
      <c r="AH1545" t="str">
        <f>"Trad IRN"</f>
        <v>Trad IRN</v>
      </c>
      <c r="AI1545" t="str">
        <f>"Bldg IRN"</f>
        <v>Bldg IRN</v>
      </c>
      <c r="AJ1545" t="s">
        <v>48</v>
      </c>
      <c r="AK1545" t="s">
        <v>48</v>
      </c>
      <c r="AL1545" t="s">
        <v>53</v>
      </c>
      <c r="AM1545">
        <v>1132.3</v>
      </c>
      <c r="AN1545">
        <v>1132.3</v>
      </c>
      <c r="AO1545">
        <v>15</v>
      </c>
    </row>
    <row r="1546" spans="1:41" x14ac:dyDescent="0.3">
      <c r="A1546" t="str">
        <f>"Trad IRN"</f>
        <v>Trad IRN</v>
      </c>
      <c r="B1546" t="str">
        <f>"Bldg IRN"</f>
        <v>Bldg IRN</v>
      </c>
      <c r="C1546" t="s">
        <v>41</v>
      </c>
      <c r="D1546" t="s">
        <v>3</v>
      </c>
      <c r="E1546" t="s">
        <v>80</v>
      </c>
      <c r="F1546" t="s">
        <v>81</v>
      </c>
      <c r="G1546" t="s">
        <v>82</v>
      </c>
      <c r="H1546" t="s">
        <v>83</v>
      </c>
      <c r="I1546" t="str">
        <f>"Trad IRN"</f>
        <v>Trad IRN</v>
      </c>
      <c r="J1546" t="s">
        <v>43</v>
      </c>
      <c r="K1546" t="s">
        <v>44</v>
      </c>
      <c r="L1546" t="s">
        <v>45</v>
      </c>
      <c r="M1546" t="s">
        <v>46</v>
      </c>
      <c r="N1546" t="str">
        <f>"08/18/2022"</f>
        <v>08/18/2022</v>
      </c>
      <c r="O1546" t="str">
        <f>"12/31/2500"</f>
        <v>12/31/2500</v>
      </c>
      <c r="P1546">
        <v>1</v>
      </c>
      <c r="Q1546">
        <v>1</v>
      </c>
      <c r="S1546">
        <v>1</v>
      </c>
      <c r="T1546">
        <v>1</v>
      </c>
      <c r="U1546">
        <v>0</v>
      </c>
      <c r="V1546" t="str">
        <f>"Trad IRN"</f>
        <v>Trad IRN</v>
      </c>
      <c r="W1546">
        <v>100</v>
      </c>
      <c r="X1546" t="s">
        <v>47</v>
      </c>
      <c r="Z1546" t="s">
        <v>47</v>
      </c>
      <c r="AB1546" t="str">
        <f>"09"</f>
        <v>09</v>
      </c>
      <c r="AC1546" t="s">
        <v>48</v>
      </c>
      <c r="AD1546" t="s">
        <v>49</v>
      </c>
      <c r="AE1546" t="s">
        <v>50</v>
      </c>
      <c r="AF1546">
        <v>0</v>
      </c>
      <c r="AG1546" t="s">
        <v>56</v>
      </c>
      <c r="AH1546" t="str">
        <f>"Trad IRN"</f>
        <v>Trad IRN</v>
      </c>
      <c r="AI1546" t="str">
        <f>"Bldg IRN"</f>
        <v>Bldg IRN</v>
      </c>
      <c r="AJ1546" t="s">
        <v>48</v>
      </c>
      <c r="AK1546" t="s">
        <v>48</v>
      </c>
      <c r="AL1546" t="s">
        <v>53</v>
      </c>
      <c r="AM1546">
        <v>1132.3</v>
      </c>
      <c r="AN1546">
        <v>1132.3</v>
      </c>
      <c r="AO1546">
        <v>15</v>
      </c>
    </row>
    <row r="1547" spans="1:41" x14ac:dyDescent="0.3">
      <c r="A1547" t="str">
        <f>"Trad IRN"</f>
        <v>Trad IRN</v>
      </c>
      <c r="B1547" t="str">
        <f>"Bldg IRN"</f>
        <v>Bldg IRN</v>
      </c>
      <c r="C1547" t="s">
        <v>41</v>
      </c>
      <c r="D1547" t="s">
        <v>3</v>
      </c>
      <c r="E1547" t="s">
        <v>80</v>
      </c>
      <c r="F1547" t="s">
        <v>81</v>
      </c>
      <c r="G1547" t="s">
        <v>82</v>
      </c>
      <c r="H1547" t="s">
        <v>83</v>
      </c>
      <c r="I1547" t="str">
        <f>"Trad IRN"</f>
        <v>Trad IRN</v>
      </c>
      <c r="J1547" t="s">
        <v>43</v>
      </c>
      <c r="K1547" t="s">
        <v>44</v>
      </c>
      <c r="L1547" t="s">
        <v>45</v>
      </c>
      <c r="M1547" t="s">
        <v>46</v>
      </c>
      <c r="N1547" t="str">
        <f>"01/04/2023"</f>
        <v>01/04/2023</v>
      </c>
      <c r="O1547" t="str">
        <f>"12/31/2500"</f>
        <v>12/31/2500</v>
      </c>
      <c r="P1547">
        <v>0.45098100000000002</v>
      </c>
      <c r="Q1547">
        <v>0.45098100000000002</v>
      </c>
      <c r="R1547">
        <v>0.45098100000000002</v>
      </c>
      <c r="S1547">
        <v>0</v>
      </c>
      <c r="T1547">
        <v>0.45098100000000002</v>
      </c>
      <c r="U1547">
        <v>0</v>
      </c>
      <c r="V1547" t="str">
        <f>"Trad IRN"</f>
        <v>Trad IRN</v>
      </c>
      <c r="W1547">
        <v>85</v>
      </c>
      <c r="X1547" t="s">
        <v>47</v>
      </c>
      <c r="Z1547" t="s">
        <v>47</v>
      </c>
      <c r="AB1547" t="str">
        <f>"11"</f>
        <v>11</v>
      </c>
      <c r="AC1547" t="str">
        <f>"08"</f>
        <v>08</v>
      </c>
      <c r="AD1547" t="str">
        <f>"3"</f>
        <v>3</v>
      </c>
      <c r="AE1547" t="s">
        <v>55</v>
      </c>
      <c r="AF1547">
        <v>0</v>
      </c>
      <c r="AG1547" t="s">
        <v>56</v>
      </c>
      <c r="AH1547" t="str">
        <f>"Trad IRN"</f>
        <v>Trad IRN</v>
      </c>
      <c r="AI1547" t="str">
        <f>"Bldg IRN"</f>
        <v>Bldg IRN</v>
      </c>
      <c r="AJ1547" t="s">
        <v>48</v>
      </c>
      <c r="AK1547" t="s">
        <v>48</v>
      </c>
      <c r="AL1547" t="s">
        <v>53</v>
      </c>
      <c r="AM1547">
        <v>510.65</v>
      </c>
      <c r="AN1547">
        <v>1132.3</v>
      </c>
      <c r="AO1547">
        <v>15</v>
      </c>
    </row>
    <row r="1548" spans="1:41" x14ac:dyDescent="0.3">
      <c r="A1548" t="str">
        <f>"Trad IRN"</f>
        <v>Trad IRN</v>
      </c>
      <c r="B1548" t="str">
        <f>"Bldg IRN"</f>
        <v>Bldg IRN</v>
      </c>
      <c r="C1548" t="s">
        <v>41</v>
      </c>
      <c r="D1548" t="s">
        <v>3</v>
      </c>
      <c r="E1548" t="s">
        <v>80</v>
      </c>
      <c r="F1548" t="s">
        <v>81</v>
      </c>
      <c r="G1548" t="s">
        <v>82</v>
      </c>
      <c r="H1548" t="s">
        <v>83</v>
      </c>
      <c r="I1548" t="str">
        <f>"Trad IRN"</f>
        <v>Trad IRN</v>
      </c>
      <c r="J1548" t="s">
        <v>43</v>
      </c>
      <c r="K1548" t="s">
        <v>44</v>
      </c>
      <c r="L1548" t="s">
        <v>45</v>
      </c>
      <c r="M1548" t="s">
        <v>46</v>
      </c>
      <c r="N1548" t="str">
        <f>"08/18/2022"</f>
        <v>08/18/2022</v>
      </c>
      <c r="O1548" t="str">
        <f>"01/03/2023"</f>
        <v>01/03/2023</v>
      </c>
      <c r="P1548">
        <v>0.46943400000000002</v>
      </c>
      <c r="Q1548">
        <v>0.46943400000000002</v>
      </c>
      <c r="R1548">
        <v>0.46943400000000002</v>
      </c>
      <c r="S1548">
        <v>0</v>
      </c>
      <c r="T1548">
        <v>0.46943400000000002</v>
      </c>
      <c r="U1548">
        <v>0</v>
      </c>
      <c r="V1548" t="str">
        <f>"Trad IRN"</f>
        <v>Trad IRN</v>
      </c>
      <c r="W1548">
        <v>100</v>
      </c>
      <c r="X1548" t="s">
        <v>47</v>
      </c>
      <c r="Z1548" t="s">
        <v>47</v>
      </c>
      <c r="AB1548" t="str">
        <f>"11"</f>
        <v>11</v>
      </c>
      <c r="AC1548" t="str">
        <f>"08"</f>
        <v>08</v>
      </c>
      <c r="AD1548" t="str">
        <f>"3"</f>
        <v>3</v>
      </c>
      <c r="AE1548" t="s">
        <v>55</v>
      </c>
      <c r="AF1548">
        <v>0</v>
      </c>
      <c r="AG1548" t="s">
        <v>56</v>
      </c>
      <c r="AH1548" t="str">
        <f>"Trad IRN"</f>
        <v>Trad IRN</v>
      </c>
      <c r="AI1548" t="str">
        <f>"Bldg IRN"</f>
        <v>Bldg IRN</v>
      </c>
      <c r="AJ1548" t="s">
        <v>48</v>
      </c>
      <c r="AK1548" t="s">
        <v>48</v>
      </c>
      <c r="AL1548" t="s">
        <v>53</v>
      </c>
      <c r="AM1548">
        <v>531.54</v>
      </c>
      <c r="AN1548">
        <v>1132.3</v>
      </c>
      <c r="AO1548">
        <v>15</v>
      </c>
    </row>
    <row r="1549" spans="1:41" x14ac:dyDescent="0.3">
      <c r="A1549" t="str">
        <f>"Trad IRN"</f>
        <v>Trad IRN</v>
      </c>
      <c r="B1549" t="str">
        <f>"Bldg IRN"</f>
        <v>Bldg IRN</v>
      </c>
      <c r="C1549" t="s">
        <v>41</v>
      </c>
      <c r="D1549" t="s">
        <v>3</v>
      </c>
      <c r="E1549" t="s">
        <v>80</v>
      </c>
      <c r="F1549" t="s">
        <v>81</v>
      </c>
      <c r="G1549" t="s">
        <v>82</v>
      </c>
      <c r="H1549" t="s">
        <v>83</v>
      </c>
      <c r="I1549" t="s">
        <v>8</v>
      </c>
      <c r="J1549" t="s">
        <v>43</v>
      </c>
      <c r="K1549" t="s">
        <v>44</v>
      </c>
      <c r="L1549" t="s">
        <v>45</v>
      </c>
      <c r="M1549" t="s">
        <v>46</v>
      </c>
      <c r="N1549" t="str">
        <f>"01/04/2023"</f>
        <v>01/04/2023</v>
      </c>
      <c r="O1549" t="str">
        <f>"12/31/2500"</f>
        <v>12/31/2500</v>
      </c>
      <c r="P1549">
        <v>7.9585000000000003E-2</v>
      </c>
      <c r="Q1549">
        <v>7.9585000000000003E-2</v>
      </c>
      <c r="R1549">
        <v>7.9585000000000003E-2</v>
      </c>
      <c r="S1549">
        <v>0</v>
      </c>
      <c r="T1549">
        <v>2.4028999999999998E-2</v>
      </c>
      <c r="U1549">
        <v>5.5556000000000001E-2</v>
      </c>
      <c r="V1549" t="str">
        <f>"Trad IRN"</f>
        <v>Trad IRN</v>
      </c>
      <c r="W1549">
        <v>15</v>
      </c>
      <c r="X1549" t="s">
        <v>47</v>
      </c>
      <c r="Z1549" t="s">
        <v>47</v>
      </c>
      <c r="AB1549" t="str">
        <f>"11"</f>
        <v>11</v>
      </c>
      <c r="AC1549" t="str">
        <f>"08"</f>
        <v>08</v>
      </c>
      <c r="AD1549" t="str">
        <f>"3"</f>
        <v>3</v>
      </c>
      <c r="AE1549" t="s">
        <v>50</v>
      </c>
      <c r="AF1549">
        <v>0</v>
      </c>
      <c r="AG1549" t="s">
        <v>51</v>
      </c>
      <c r="AH1549" t="str">
        <f>"Trad IRN"</f>
        <v>Trad IRN</v>
      </c>
      <c r="AI1549" t="str">
        <f>"Bldg IRN"</f>
        <v>Bldg IRN</v>
      </c>
      <c r="AJ1549" t="s">
        <v>48</v>
      </c>
      <c r="AK1549" t="s">
        <v>48</v>
      </c>
      <c r="AL1549" t="s">
        <v>53</v>
      </c>
      <c r="AM1549">
        <v>90.11</v>
      </c>
      <c r="AN1549">
        <v>1132.3</v>
      </c>
      <c r="AO1549">
        <v>15</v>
      </c>
    </row>
    <row r="1550" spans="1:41" x14ac:dyDescent="0.3">
      <c r="A1550" t="str">
        <f>"Trad IRN"</f>
        <v>Trad IRN</v>
      </c>
      <c r="B1550" t="str">
        <f>"Bldg IRN"</f>
        <v>Bldg IRN</v>
      </c>
      <c r="C1550" t="s">
        <v>41</v>
      </c>
      <c r="D1550" t="s">
        <v>3</v>
      </c>
      <c r="E1550" t="s">
        <v>80</v>
      </c>
      <c r="F1550" t="s">
        <v>81</v>
      </c>
      <c r="G1550" t="s">
        <v>82</v>
      </c>
      <c r="H1550" t="s">
        <v>83</v>
      </c>
      <c r="I1550" t="str">
        <f>"Trad IRN"</f>
        <v>Trad IRN</v>
      </c>
      <c r="J1550" t="s">
        <v>43</v>
      </c>
      <c r="K1550" t="s">
        <v>44</v>
      </c>
      <c r="L1550" t="s">
        <v>45</v>
      </c>
      <c r="M1550" t="s">
        <v>46</v>
      </c>
      <c r="N1550" t="str">
        <f>"08/18/2022"</f>
        <v>08/18/2022</v>
      </c>
      <c r="O1550" t="str">
        <f>"12/31/2500"</f>
        <v>12/31/2500</v>
      </c>
      <c r="P1550">
        <v>1</v>
      </c>
      <c r="Q1550">
        <v>1</v>
      </c>
      <c r="S1550">
        <v>1</v>
      </c>
      <c r="T1550">
        <v>1</v>
      </c>
      <c r="U1550">
        <v>0</v>
      </c>
      <c r="V1550" t="str">
        <f>"Trad IRN"</f>
        <v>Trad IRN</v>
      </c>
      <c r="W1550">
        <v>70</v>
      </c>
      <c r="X1550" t="s">
        <v>54</v>
      </c>
      <c r="Y1550" t="str">
        <f>"30"</f>
        <v>30</v>
      </c>
      <c r="Z1550" t="s">
        <v>47</v>
      </c>
      <c r="AB1550" t="str">
        <f>"11"</f>
        <v>11</v>
      </c>
      <c r="AC1550" t="s">
        <v>48</v>
      </c>
      <c r="AD1550" t="s">
        <v>49</v>
      </c>
      <c r="AE1550" t="s">
        <v>50</v>
      </c>
      <c r="AF1550">
        <v>0</v>
      </c>
      <c r="AG1550" t="s">
        <v>56</v>
      </c>
      <c r="AH1550" t="str">
        <f>"Trad IRN"</f>
        <v>Trad IRN</v>
      </c>
      <c r="AI1550" t="str">
        <f>"Bldg IRN"</f>
        <v>Bldg IRN</v>
      </c>
      <c r="AJ1550" t="s">
        <v>48</v>
      </c>
      <c r="AK1550" t="s">
        <v>48</v>
      </c>
      <c r="AL1550" t="s">
        <v>53</v>
      </c>
      <c r="AM1550">
        <v>1132.3</v>
      </c>
      <c r="AN1550">
        <v>1132.3</v>
      </c>
      <c r="AO1550">
        <v>15</v>
      </c>
    </row>
    <row r="1551" spans="1:41" x14ac:dyDescent="0.3">
      <c r="A1551" t="str">
        <f>"Trad IRN"</f>
        <v>Trad IRN</v>
      </c>
      <c r="B1551" t="str">
        <f>"Bldg IRN"</f>
        <v>Bldg IRN</v>
      </c>
      <c r="C1551" t="s">
        <v>41</v>
      </c>
      <c r="D1551" t="s">
        <v>3</v>
      </c>
      <c r="E1551" t="s">
        <v>80</v>
      </c>
      <c r="F1551" t="s">
        <v>81</v>
      </c>
      <c r="G1551" t="s">
        <v>82</v>
      </c>
      <c r="H1551" t="s">
        <v>83</v>
      </c>
      <c r="I1551" t="str">
        <f>"Trad IRN"</f>
        <v>Trad IRN</v>
      </c>
      <c r="J1551" t="s">
        <v>43</v>
      </c>
      <c r="K1551" t="s">
        <v>44</v>
      </c>
      <c r="L1551" t="s">
        <v>45</v>
      </c>
      <c r="M1551" t="s">
        <v>46</v>
      </c>
      <c r="N1551" t="str">
        <f>"08/18/2022"</f>
        <v>08/18/2022</v>
      </c>
      <c r="O1551" t="str">
        <f>"12/31/2500"</f>
        <v>12/31/2500</v>
      </c>
      <c r="P1551">
        <v>1</v>
      </c>
      <c r="Q1551">
        <v>1</v>
      </c>
      <c r="S1551">
        <v>0</v>
      </c>
      <c r="T1551">
        <v>1</v>
      </c>
      <c r="U1551">
        <v>0</v>
      </c>
      <c r="V1551" t="str">
        <f>"Trad IRN"</f>
        <v>Trad IRN</v>
      </c>
      <c r="W1551">
        <v>100</v>
      </c>
      <c r="X1551" t="s">
        <v>47</v>
      </c>
      <c r="Z1551" t="s">
        <v>47</v>
      </c>
      <c r="AB1551" t="str">
        <f>"10"</f>
        <v>10</v>
      </c>
      <c r="AC1551" t="s">
        <v>48</v>
      </c>
      <c r="AD1551" t="s">
        <v>49</v>
      </c>
      <c r="AE1551" t="s">
        <v>50</v>
      </c>
      <c r="AF1551">
        <v>0</v>
      </c>
      <c r="AG1551" t="s">
        <v>56</v>
      </c>
      <c r="AH1551" t="str">
        <f>"Trad IRN"</f>
        <v>Trad IRN</v>
      </c>
      <c r="AI1551" t="str">
        <f>"Bldg IRN"</f>
        <v>Bldg IRN</v>
      </c>
      <c r="AJ1551" t="s">
        <v>48</v>
      </c>
      <c r="AK1551" t="s">
        <v>48</v>
      </c>
      <c r="AL1551" t="s">
        <v>53</v>
      </c>
      <c r="AM1551">
        <v>1132.3</v>
      </c>
      <c r="AN1551">
        <v>1132.3</v>
      </c>
      <c r="AO1551">
        <v>15</v>
      </c>
    </row>
    <row r="1552" spans="1:41" x14ac:dyDescent="0.3">
      <c r="A1552" t="str">
        <f>"Trad IRN"</f>
        <v>Trad IRN</v>
      </c>
      <c r="B1552" t="str">
        <f>"Bldg IRN"</f>
        <v>Bldg IRN</v>
      </c>
      <c r="C1552" t="s">
        <v>41</v>
      </c>
      <c r="D1552" t="s">
        <v>3</v>
      </c>
      <c r="E1552" t="s">
        <v>80</v>
      </c>
      <c r="F1552" t="s">
        <v>81</v>
      </c>
      <c r="G1552" t="s">
        <v>82</v>
      </c>
      <c r="H1552" t="s">
        <v>83</v>
      </c>
      <c r="I1552" t="s">
        <v>8</v>
      </c>
      <c r="J1552" t="s">
        <v>43</v>
      </c>
      <c r="K1552" t="s">
        <v>44</v>
      </c>
      <c r="L1552" t="s">
        <v>45</v>
      </c>
      <c r="M1552" t="s">
        <v>46</v>
      </c>
      <c r="N1552" t="str">
        <f>"08/19/2022"</f>
        <v>08/19/2022</v>
      </c>
      <c r="O1552" t="str">
        <f>"10/13/2022"</f>
        <v>10/13/2022</v>
      </c>
      <c r="P1552">
        <v>0.110377</v>
      </c>
      <c r="Q1552">
        <v>0.110377</v>
      </c>
      <c r="S1552">
        <v>0</v>
      </c>
      <c r="T1552">
        <v>8.4169999999999991E-3</v>
      </c>
      <c r="U1552">
        <v>0.10196</v>
      </c>
      <c r="V1552" t="str">
        <f>"Trad IRN"</f>
        <v>Trad IRN</v>
      </c>
      <c r="W1552">
        <v>50</v>
      </c>
      <c r="X1552" t="s">
        <v>47</v>
      </c>
      <c r="Z1552" t="s">
        <v>47</v>
      </c>
      <c r="AB1552" t="str">
        <f>"09"</f>
        <v>09</v>
      </c>
      <c r="AC1552" t="s">
        <v>48</v>
      </c>
      <c r="AD1552" t="s">
        <v>49</v>
      </c>
      <c r="AE1552" t="s">
        <v>50</v>
      </c>
      <c r="AF1552">
        <v>0</v>
      </c>
      <c r="AG1552" t="s">
        <v>51</v>
      </c>
      <c r="AH1552" t="s">
        <v>85</v>
      </c>
      <c r="AI1552" t="str">
        <f>"Bldg IRN"</f>
        <v>Bldg IRN</v>
      </c>
      <c r="AJ1552" t="s">
        <v>48</v>
      </c>
      <c r="AK1552" t="s">
        <v>48</v>
      </c>
      <c r="AL1552" t="s">
        <v>53</v>
      </c>
      <c r="AM1552">
        <v>117</v>
      </c>
      <c r="AN1552">
        <v>1060</v>
      </c>
      <c r="AO1552">
        <v>15</v>
      </c>
    </row>
    <row r="1553" spans="1:41" x14ac:dyDescent="0.3">
      <c r="A1553" t="str">
        <f>"Trad IRN"</f>
        <v>Trad IRN</v>
      </c>
      <c r="B1553" t="str">
        <f>"Bldg IRN"</f>
        <v>Bldg IRN</v>
      </c>
      <c r="C1553" t="s">
        <v>41</v>
      </c>
      <c r="D1553" t="s">
        <v>3</v>
      </c>
      <c r="E1553" t="s">
        <v>80</v>
      </c>
      <c r="F1553" t="s">
        <v>81</v>
      </c>
      <c r="G1553" t="s">
        <v>82</v>
      </c>
      <c r="H1553" t="s">
        <v>83</v>
      </c>
      <c r="I1553" t="s">
        <v>8</v>
      </c>
      <c r="J1553" t="s">
        <v>43</v>
      </c>
      <c r="K1553" t="s">
        <v>44</v>
      </c>
      <c r="L1553" t="s">
        <v>45</v>
      </c>
      <c r="M1553" t="s">
        <v>46</v>
      </c>
      <c r="N1553" t="str">
        <f>"10/14/2022"</f>
        <v>10/14/2022</v>
      </c>
      <c r="O1553" t="str">
        <f>"12/31/2500"</f>
        <v>12/31/2500</v>
      </c>
      <c r="P1553">
        <v>0.38396200000000003</v>
      </c>
      <c r="Q1553">
        <v>0.38396200000000003</v>
      </c>
      <c r="S1553">
        <v>0</v>
      </c>
      <c r="T1553">
        <v>0.26893</v>
      </c>
      <c r="U1553">
        <v>0.115032</v>
      </c>
      <c r="V1553" t="str">
        <f>"Trad IRN"</f>
        <v>Trad IRN</v>
      </c>
      <c r="W1553">
        <v>50</v>
      </c>
      <c r="X1553" t="s">
        <v>47</v>
      </c>
      <c r="Z1553" t="s">
        <v>47</v>
      </c>
      <c r="AB1553" t="str">
        <f>"09"</f>
        <v>09</v>
      </c>
      <c r="AC1553" t="s">
        <v>48</v>
      </c>
      <c r="AD1553" t="s">
        <v>49</v>
      </c>
      <c r="AE1553" t="s">
        <v>55</v>
      </c>
      <c r="AF1553">
        <v>0</v>
      </c>
      <c r="AG1553" t="s">
        <v>51</v>
      </c>
      <c r="AH1553" t="s">
        <v>85</v>
      </c>
      <c r="AI1553" t="str">
        <f>"Bldg IRN"</f>
        <v>Bldg IRN</v>
      </c>
      <c r="AJ1553" t="s">
        <v>48</v>
      </c>
      <c r="AK1553" t="s">
        <v>48</v>
      </c>
      <c r="AL1553" t="s">
        <v>53</v>
      </c>
      <c r="AM1553">
        <v>407</v>
      </c>
      <c r="AN1553">
        <v>1060</v>
      </c>
      <c r="AO1553">
        <v>15</v>
      </c>
    </row>
    <row r="1554" spans="1:41" x14ac:dyDescent="0.3">
      <c r="A1554" t="str">
        <f>"Trad IRN"</f>
        <v>Trad IRN</v>
      </c>
      <c r="B1554" t="str">
        <f>"Bldg IRN"</f>
        <v>Bldg IRN</v>
      </c>
      <c r="C1554" t="s">
        <v>41</v>
      </c>
      <c r="D1554" t="s">
        <v>3</v>
      </c>
      <c r="E1554" t="s">
        <v>80</v>
      </c>
      <c r="F1554" t="s">
        <v>81</v>
      </c>
      <c r="G1554" t="s">
        <v>82</v>
      </c>
      <c r="H1554" t="s">
        <v>83</v>
      </c>
      <c r="I1554" t="str">
        <f>"Trad IRN"</f>
        <v>Trad IRN</v>
      </c>
      <c r="J1554" t="s">
        <v>43</v>
      </c>
      <c r="K1554" t="s">
        <v>44</v>
      </c>
      <c r="L1554" t="s">
        <v>45</v>
      </c>
      <c r="M1554" t="s">
        <v>46</v>
      </c>
      <c r="N1554" t="str">
        <f>"08/18/2022"</f>
        <v>08/18/2022</v>
      </c>
      <c r="O1554" t="str">
        <f>"12/31/2500"</f>
        <v>12/31/2500</v>
      </c>
      <c r="P1554">
        <v>0.5</v>
      </c>
      <c r="Q1554">
        <v>0.5</v>
      </c>
      <c r="S1554">
        <v>0</v>
      </c>
      <c r="T1554">
        <v>0.5</v>
      </c>
      <c r="U1554">
        <v>0</v>
      </c>
      <c r="V1554" t="str">
        <f>"Trad IRN"</f>
        <v>Trad IRN</v>
      </c>
      <c r="W1554">
        <v>50</v>
      </c>
      <c r="X1554" t="s">
        <v>47</v>
      </c>
      <c r="Z1554" t="s">
        <v>47</v>
      </c>
      <c r="AB1554" t="str">
        <f>"09"</f>
        <v>09</v>
      </c>
      <c r="AC1554" t="s">
        <v>48</v>
      </c>
      <c r="AD1554" t="s">
        <v>49</v>
      </c>
      <c r="AE1554" t="s">
        <v>55</v>
      </c>
      <c r="AF1554">
        <v>0</v>
      </c>
      <c r="AG1554" t="s">
        <v>56</v>
      </c>
      <c r="AH1554" t="str">
        <f>"Trad IRN"</f>
        <v>Trad IRN</v>
      </c>
      <c r="AI1554" t="str">
        <f>"Bldg IRN"</f>
        <v>Bldg IRN</v>
      </c>
      <c r="AJ1554" t="s">
        <v>48</v>
      </c>
      <c r="AK1554" t="s">
        <v>48</v>
      </c>
      <c r="AL1554" t="s">
        <v>53</v>
      </c>
      <c r="AM1554">
        <v>566.15</v>
      </c>
      <c r="AN1554">
        <v>1132.3</v>
      </c>
      <c r="AO1554">
        <v>15</v>
      </c>
    </row>
    <row r="1555" spans="1:41" x14ac:dyDescent="0.3">
      <c r="A1555" t="str">
        <f>"Trad IRN"</f>
        <v>Trad IRN</v>
      </c>
      <c r="B1555" t="str">
        <f>"Bldg IRN"</f>
        <v>Bldg IRN</v>
      </c>
      <c r="C1555" t="s">
        <v>41</v>
      </c>
      <c r="D1555" t="s">
        <v>3</v>
      </c>
      <c r="E1555" t="s">
        <v>80</v>
      </c>
      <c r="F1555" t="s">
        <v>81</v>
      </c>
      <c r="G1555" t="s">
        <v>82</v>
      </c>
      <c r="H1555" t="s">
        <v>83</v>
      </c>
      <c r="I1555" t="str">
        <f>"Trad IRN"</f>
        <v>Trad IRN</v>
      </c>
      <c r="J1555" t="s">
        <v>43</v>
      </c>
      <c r="K1555" t="s">
        <v>44</v>
      </c>
      <c r="L1555" t="s">
        <v>45</v>
      </c>
      <c r="M1555" t="s">
        <v>46</v>
      </c>
      <c r="N1555" t="str">
        <f>"08/18/2022"</f>
        <v>08/18/2022</v>
      </c>
      <c r="O1555" t="str">
        <f>"12/31/2500"</f>
        <v>12/31/2500</v>
      </c>
      <c r="P1555">
        <v>0.85</v>
      </c>
      <c r="Q1555">
        <v>0.85</v>
      </c>
      <c r="S1555">
        <v>0</v>
      </c>
      <c r="T1555">
        <v>0.85</v>
      </c>
      <c r="U1555">
        <v>0</v>
      </c>
      <c r="V1555" t="str">
        <f>"Trad IRN"</f>
        <v>Trad IRN</v>
      </c>
      <c r="W1555">
        <v>85</v>
      </c>
      <c r="X1555" t="s">
        <v>47</v>
      </c>
      <c r="Z1555" t="s">
        <v>47</v>
      </c>
      <c r="AB1555" t="str">
        <f>"09"</f>
        <v>09</v>
      </c>
      <c r="AC1555" t="s">
        <v>48</v>
      </c>
      <c r="AD1555" t="s">
        <v>49</v>
      </c>
      <c r="AE1555" t="s">
        <v>50</v>
      </c>
      <c r="AF1555">
        <v>0</v>
      </c>
      <c r="AG1555" t="s">
        <v>56</v>
      </c>
      <c r="AH1555" t="str">
        <f>"Trad IRN"</f>
        <v>Trad IRN</v>
      </c>
      <c r="AI1555" t="str">
        <f>"Bldg IRN"</f>
        <v>Bldg IRN</v>
      </c>
      <c r="AJ1555" t="s">
        <v>48</v>
      </c>
      <c r="AK1555" t="s">
        <v>48</v>
      </c>
      <c r="AL1555" t="s">
        <v>53</v>
      </c>
      <c r="AM1555">
        <v>962.46</v>
      </c>
      <c r="AN1555">
        <v>1132.3</v>
      </c>
      <c r="AO1555">
        <v>15</v>
      </c>
    </row>
    <row r="1556" spans="1:41" x14ac:dyDescent="0.3">
      <c r="A1556" t="str">
        <f>"Trad IRN"</f>
        <v>Trad IRN</v>
      </c>
      <c r="B1556" t="str">
        <f>"Bldg IRN"</f>
        <v>Bldg IRN</v>
      </c>
      <c r="C1556" t="s">
        <v>41</v>
      </c>
      <c r="D1556" t="s">
        <v>3</v>
      </c>
      <c r="E1556" t="s">
        <v>80</v>
      </c>
      <c r="F1556" t="s">
        <v>81</v>
      </c>
      <c r="G1556" t="s">
        <v>82</v>
      </c>
      <c r="H1556" t="s">
        <v>83</v>
      </c>
      <c r="I1556" t="s">
        <v>8</v>
      </c>
      <c r="J1556" t="s">
        <v>43</v>
      </c>
      <c r="K1556" t="s">
        <v>44</v>
      </c>
      <c r="L1556" t="s">
        <v>45</v>
      </c>
      <c r="M1556" t="s">
        <v>46</v>
      </c>
      <c r="N1556" t="str">
        <f>"08/18/2022"</f>
        <v>08/18/2022</v>
      </c>
      <c r="O1556" t="str">
        <f>"12/20/2022"</f>
        <v>12/20/2022</v>
      </c>
      <c r="P1556">
        <v>6.9550000000000001E-2</v>
      </c>
      <c r="Q1556">
        <v>6.9550000000000001E-2</v>
      </c>
      <c r="S1556">
        <v>0</v>
      </c>
      <c r="T1556">
        <v>1.4671999999999999E-2</v>
      </c>
      <c r="U1556">
        <v>5.4878000000000003E-2</v>
      </c>
      <c r="V1556" t="str">
        <f>"Trad IRN"</f>
        <v>Trad IRN</v>
      </c>
      <c r="W1556">
        <v>15</v>
      </c>
      <c r="X1556" t="s">
        <v>47</v>
      </c>
      <c r="Z1556" t="s">
        <v>47</v>
      </c>
      <c r="AB1556" t="str">
        <f>"09"</f>
        <v>09</v>
      </c>
      <c r="AC1556" t="s">
        <v>48</v>
      </c>
      <c r="AD1556" t="s">
        <v>49</v>
      </c>
      <c r="AE1556" t="s">
        <v>50</v>
      </c>
      <c r="AF1556">
        <v>0</v>
      </c>
      <c r="AG1556" t="s">
        <v>51</v>
      </c>
      <c r="AH1556" t="str">
        <f>"Trad IRN"</f>
        <v>Trad IRN</v>
      </c>
      <c r="AI1556" t="str">
        <f>"Bldg IRN"</f>
        <v>Bldg IRN</v>
      </c>
      <c r="AJ1556" t="s">
        <v>48</v>
      </c>
      <c r="AK1556" t="s">
        <v>48</v>
      </c>
      <c r="AL1556" t="s">
        <v>53</v>
      </c>
      <c r="AM1556">
        <v>78.75</v>
      </c>
      <c r="AN1556">
        <v>1132.3</v>
      </c>
      <c r="AO1556">
        <v>15</v>
      </c>
    </row>
    <row r="1557" spans="1:41" x14ac:dyDescent="0.3">
      <c r="A1557" t="str">
        <f>"Trad IRN"</f>
        <v>Trad IRN</v>
      </c>
      <c r="B1557" t="str">
        <f>"Bldg IRN"</f>
        <v>Bldg IRN</v>
      </c>
      <c r="C1557" t="s">
        <v>41</v>
      </c>
      <c r="D1557" t="s">
        <v>3</v>
      </c>
      <c r="E1557" t="s">
        <v>80</v>
      </c>
      <c r="F1557" t="s">
        <v>81</v>
      </c>
      <c r="G1557" t="s">
        <v>82</v>
      </c>
      <c r="H1557" t="s">
        <v>83</v>
      </c>
      <c r="I1557" t="str">
        <f>"Trad IRN"</f>
        <v>Trad IRN</v>
      </c>
      <c r="J1557" t="s">
        <v>43</v>
      </c>
      <c r="K1557" t="s">
        <v>44</v>
      </c>
      <c r="L1557" t="s">
        <v>45</v>
      </c>
      <c r="M1557" t="s">
        <v>46</v>
      </c>
      <c r="N1557" t="str">
        <f>"08/18/2022"</f>
        <v>08/18/2022</v>
      </c>
      <c r="O1557" t="str">
        <f>"12/31/2500"</f>
        <v>12/31/2500</v>
      </c>
      <c r="P1557">
        <v>1</v>
      </c>
      <c r="Q1557">
        <v>1</v>
      </c>
      <c r="S1557">
        <v>0</v>
      </c>
      <c r="T1557">
        <v>1</v>
      </c>
      <c r="U1557">
        <v>0</v>
      </c>
      <c r="V1557" t="str">
        <f>"Trad IRN"</f>
        <v>Trad IRN</v>
      </c>
      <c r="W1557">
        <v>70</v>
      </c>
      <c r="X1557" t="s">
        <v>54</v>
      </c>
      <c r="Y1557" t="str">
        <f>"30"</f>
        <v>30</v>
      </c>
      <c r="Z1557" t="s">
        <v>47</v>
      </c>
      <c r="AB1557" t="str">
        <f>"11"</f>
        <v>11</v>
      </c>
      <c r="AC1557" t="s">
        <v>48</v>
      </c>
      <c r="AD1557" t="s">
        <v>49</v>
      </c>
      <c r="AE1557" t="s">
        <v>50</v>
      </c>
      <c r="AF1557">
        <v>0</v>
      </c>
      <c r="AG1557" t="s">
        <v>56</v>
      </c>
      <c r="AH1557" t="str">
        <f>"Trad IRN"</f>
        <v>Trad IRN</v>
      </c>
      <c r="AI1557" t="str">
        <f>"Bldg IRN"</f>
        <v>Bldg IRN</v>
      </c>
      <c r="AJ1557" t="s">
        <v>48</v>
      </c>
      <c r="AK1557" t="s">
        <v>48</v>
      </c>
      <c r="AL1557" t="s">
        <v>53</v>
      </c>
      <c r="AM1557">
        <v>1132.3</v>
      </c>
      <c r="AN1557">
        <v>1132.3</v>
      </c>
      <c r="AO1557">
        <v>15</v>
      </c>
    </row>
    <row r="1558" spans="1:41" x14ac:dyDescent="0.3">
      <c r="A1558" t="str">
        <f>"Trad IRN"</f>
        <v>Trad IRN</v>
      </c>
      <c r="B1558" t="str">
        <f>"Bldg IRN"</f>
        <v>Bldg IRN</v>
      </c>
      <c r="C1558" t="s">
        <v>41</v>
      </c>
      <c r="D1558" t="s">
        <v>3</v>
      </c>
      <c r="E1558" t="s">
        <v>80</v>
      </c>
      <c r="F1558" t="s">
        <v>81</v>
      </c>
      <c r="G1558" t="s">
        <v>82</v>
      </c>
      <c r="H1558" t="s">
        <v>83</v>
      </c>
      <c r="I1558" t="str">
        <f>"Trad IRN"</f>
        <v>Trad IRN</v>
      </c>
      <c r="J1558" t="s">
        <v>43</v>
      </c>
      <c r="K1558" t="s">
        <v>44</v>
      </c>
      <c r="L1558" t="s">
        <v>45</v>
      </c>
      <c r="M1558" t="s">
        <v>46</v>
      </c>
      <c r="N1558" t="str">
        <f>"08/18/2022"</f>
        <v>08/18/2022</v>
      </c>
      <c r="O1558" t="str">
        <f>"01/03/2023"</f>
        <v>01/03/2023</v>
      </c>
      <c r="P1558">
        <v>0.46943400000000002</v>
      </c>
      <c r="Q1558">
        <v>0.46943400000000002</v>
      </c>
      <c r="R1558">
        <v>0.46943400000000002</v>
      </c>
      <c r="S1558">
        <v>0</v>
      </c>
      <c r="T1558">
        <v>0.46943400000000002</v>
      </c>
      <c r="U1558">
        <v>0</v>
      </c>
      <c r="V1558" t="str">
        <f>"Trad IRN"</f>
        <v>Trad IRN</v>
      </c>
      <c r="W1558">
        <v>100</v>
      </c>
      <c r="X1558" t="s">
        <v>47</v>
      </c>
      <c r="Z1558" t="s">
        <v>47</v>
      </c>
      <c r="AB1558" t="str">
        <f t="shared" ref="AB1558:AC1560" si="150">"10"</f>
        <v>10</v>
      </c>
      <c r="AC1558" t="str">
        <f t="shared" si="150"/>
        <v>10</v>
      </c>
      <c r="AD1558" t="str">
        <f>"2"</f>
        <v>2</v>
      </c>
      <c r="AE1558" t="s">
        <v>50</v>
      </c>
      <c r="AF1558">
        <v>0</v>
      </c>
      <c r="AG1558" t="s">
        <v>56</v>
      </c>
      <c r="AH1558" t="str">
        <f>"Trad IRN"</f>
        <v>Trad IRN</v>
      </c>
      <c r="AI1558" t="str">
        <f>"Bldg IRN"</f>
        <v>Bldg IRN</v>
      </c>
      <c r="AJ1558" t="s">
        <v>48</v>
      </c>
      <c r="AK1558" t="s">
        <v>48</v>
      </c>
      <c r="AL1558" t="s">
        <v>53</v>
      </c>
      <c r="AM1558">
        <v>531.54</v>
      </c>
      <c r="AN1558">
        <v>1132.3</v>
      </c>
      <c r="AO1558">
        <v>15</v>
      </c>
    </row>
    <row r="1559" spans="1:41" x14ac:dyDescent="0.3">
      <c r="A1559" t="str">
        <f>"Trad IRN"</f>
        <v>Trad IRN</v>
      </c>
      <c r="B1559" t="str">
        <f>"Bldg IRN"</f>
        <v>Bldg IRN</v>
      </c>
      <c r="C1559" t="s">
        <v>41</v>
      </c>
      <c r="D1559" t="s">
        <v>3</v>
      </c>
      <c r="E1559" t="s">
        <v>80</v>
      </c>
      <c r="F1559" t="s">
        <v>81</v>
      </c>
      <c r="G1559" t="s">
        <v>82</v>
      </c>
      <c r="H1559" t="s">
        <v>83</v>
      </c>
      <c r="I1559" t="str">
        <f>"Trad IRN"</f>
        <v>Trad IRN</v>
      </c>
      <c r="J1559" t="s">
        <v>43</v>
      </c>
      <c r="K1559" t="s">
        <v>44</v>
      </c>
      <c r="L1559" t="s">
        <v>45</v>
      </c>
      <c r="M1559" t="s">
        <v>46</v>
      </c>
      <c r="N1559" t="str">
        <f>"01/04/2023"</f>
        <v>01/04/2023</v>
      </c>
      <c r="O1559" t="str">
        <f>"01/22/2023"</f>
        <v>01/22/2023</v>
      </c>
      <c r="P1559">
        <v>5.8824000000000001E-2</v>
      </c>
      <c r="Q1559">
        <v>5.8824000000000001E-2</v>
      </c>
      <c r="R1559">
        <v>5.8824000000000001E-2</v>
      </c>
      <c r="S1559">
        <v>0</v>
      </c>
      <c r="T1559">
        <v>5.8824000000000001E-2</v>
      </c>
      <c r="U1559">
        <v>0</v>
      </c>
      <c r="V1559" t="str">
        <f>"Trad IRN"</f>
        <v>Trad IRN</v>
      </c>
      <c r="W1559">
        <v>85</v>
      </c>
      <c r="X1559" t="s">
        <v>47</v>
      </c>
      <c r="Z1559" t="s">
        <v>47</v>
      </c>
      <c r="AB1559" t="str">
        <f t="shared" si="150"/>
        <v>10</v>
      </c>
      <c r="AC1559" t="str">
        <f t="shared" si="150"/>
        <v>10</v>
      </c>
      <c r="AD1559" t="str">
        <f>"2"</f>
        <v>2</v>
      </c>
      <c r="AE1559" t="s">
        <v>50</v>
      </c>
      <c r="AF1559">
        <v>0</v>
      </c>
      <c r="AG1559" t="s">
        <v>56</v>
      </c>
      <c r="AH1559" t="str">
        <f>"Trad IRN"</f>
        <v>Trad IRN</v>
      </c>
      <c r="AI1559" t="str">
        <f>"Bldg IRN"</f>
        <v>Bldg IRN</v>
      </c>
      <c r="AJ1559" t="s">
        <v>48</v>
      </c>
      <c r="AK1559" t="s">
        <v>48</v>
      </c>
      <c r="AL1559" t="s">
        <v>53</v>
      </c>
      <c r="AM1559">
        <v>66.61</v>
      </c>
      <c r="AN1559">
        <v>1132.3</v>
      </c>
      <c r="AO1559">
        <v>15</v>
      </c>
    </row>
    <row r="1560" spans="1:41" x14ac:dyDescent="0.3">
      <c r="A1560" t="str">
        <f>"Trad IRN"</f>
        <v>Trad IRN</v>
      </c>
      <c r="B1560" t="str">
        <f>"Bldg IRN"</f>
        <v>Bldg IRN</v>
      </c>
      <c r="C1560" t="s">
        <v>41</v>
      </c>
      <c r="D1560" t="s">
        <v>3</v>
      </c>
      <c r="E1560" t="s">
        <v>80</v>
      </c>
      <c r="F1560" t="s">
        <v>81</v>
      </c>
      <c r="G1560" t="s">
        <v>82</v>
      </c>
      <c r="H1560" t="s">
        <v>83</v>
      </c>
      <c r="I1560" t="s">
        <v>8</v>
      </c>
      <c r="J1560" t="s">
        <v>43</v>
      </c>
      <c r="K1560" t="s">
        <v>44</v>
      </c>
      <c r="L1560" t="s">
        <v>45</v>
      </c>
      <c r="M1560" t="s">
        <v>46</v>
      </c>
      <c r="N1560" t="str">
        <f>"01/04/2023"</f>
        <v>01/04/2023</v>
      </c>
      <c r="O1560" t="str">
        <f>"12/31/2500"</f>
        <v>12/31/2500</v>
      </c>
      <c r="P1560">
        <v>7.9585000000000003E-2</v>
      </c>
      <c r="Q1560">
        <v>7.9585000000000003E-2</v>
      </c>
      <c r="R1560">
        <v>7.9585000000000003E-2</v>
      </c>
      <c r="S1560">
        <v>0</v>
      </c>
      <c r="T1560">
        <v>2.4028999999999998E-2</v>
      </c>
      <c r="U1560">
        <v>5.5556000000000001E-2</v>
      </c>
      <c r="V1560" t="str">
        <f>"Trad IRN"</f>
        <v>Trad IRN</v>
      </c>
      <c r="W1560">
        <v>15</v>
      </c>
      <c r="X1560" t="s">
        <v>47</v>
      </c>
      <c r="Z1560" t="s">
        <v>47</v>
      </c>
      <c r="AB1560" t="str">
        <f t="shared" si="150"/>
        <v>10</v>
      </c>
      <c r="AC1560" t="str">
        <f t="shared" si="150"/>
        <v>10</v>
      </c>
      <c r="AD1560" t="str">
        <f>"2"</f>
        <v>2</v>
      </c>
      <c r="AE1560" t="s">
        <v>50</v>
      </c>
      <c r="AF1560">
        <v>0</v>
      </c>
      <c r="AG1560" t="s">
        <v>51</v>
      </c>
      <c r="AH1560" t="str">
        <f>"Trad IRN"</f>
        <v>Trad IRN</v>
      </c>
      <c r="AI1560" t="str">
        <f>"Bldg IRN"</f>
        <v>Bldg IRN</v>
      </c>
      <c r="AJ1560" t="s">
        <v>48</v>
      </c>
      <c r="AK1560" t="s">
        <v>48</v>
      </c>
      <c r="AL1560" t="s">
        <v>53</v>
      </c>
      <c r="AM1560">
        <v>90.11</v>
      </c>
      <c r="AN1560">
        <v>1132.3</v>
      </c>
      <c r="AO1560">
        <v>15</v>
      </c>
    </row>
    <row r="1561" spans="1:41" x14ac:dyDescent="0.3">
      <c r="A1561" t="str">
        <f>"Trad IRN"</f>
        <v>Trad IRN</v>
      </c>
      <c r="B1561" t="str">
        <f>"Bldg IRN"</f>
        <v>Bldg IRN</v>
      </c>
      <c r="C1561" t="s">
        <v>41</v>
      </c>
      <c r="D1561" t="s">
        <v>3</v>
      </c>
      <c r="E1561" t="s">
        <v>80</v>
      </c>
      <c r="F1561" t="s">
        <v>81</v>
      </c>
      <c r="G1561" t="s">
        <v>82</v>
      </c>
      <c r="H1561" t="s">
        <v>83</v>
      </c>
      <c r="I1561" t="str">
        <f>"Trad IRN"</f>
        <v>Trad IRN</v>
      </c>
      <c r="J1561" t="s">
        <v>43</v>
      </c>
      <c r="K1561" t="s">
        <v>44</v>
      </c>
      <c r="L1561" t="s">
        <v>45</v>
      </c>
      <c r="M1561" t="s">
        <v>46</v>
      </c>
      <c r="N1561" t="str">
        <f>"08/18/2022"</f>
        <v>08/18/2022</v>
      </c>
      <c r="O1561" t="str">
        <f>"01/03/2023"</f>
        <v>01/03/2023</v>
      </c>
      <c r="P1561">
        <v>0.46943400000000002</v>
      </c>
      <c r="Q1561">
        <v>0.46943400000000002</v>
      </c>
      <c r="S1561">
        <v>0</v>
      </c>
      <c r="T1561">
        <v>0.46943400000000002</v>
      </c>
      <c r="U1561">
        <v>0</v>
      </c>
      <c r="V1561" t="str">
        <f>"Trad IRN"</f>
        <v>Trad IRN</v>
      </c>
      <c r="W1561">
        <v>100</v>
      </c>
      <c r="X1561" t="s">
        <v>47</v>
      </c>
      <c r="Z1561" t="s">
        <v>47</v>
      </c>
      <c r="AB1561" t="str">
        <f t="shared" ref="AB1561:AB1566" si="151">"10"</f>
        <v>10</v>
      </c>
      <c r="AC1561" t="s">
        <v>48</v>
      </c>
      <c r="AD1561" t="s">
        <v>49</v>
      </c>
      <c r="AE1561" t="s">
        <v>50</v>
      </c>
      <c r="AF1561">
        <v>0</v>
      </c>
      <c r="AG1561" t="s">
        <v>56</v>
      </c>
      <c r="AH1561" t="str">
        <f>"Trad IRN"</f>
        <v>Trad IRN</v>
      </c>
      <c r="AI1561" t="str">
        <f>"Bldg IRN"</f>
        <v>Bldg IRN</v>
      </c>
      <c r="AJ1561" t="s">
        <v>48</v>
      </c>
      <c r="AK1561" t="s">
        <v>48</v>
      </c>
      <c r="AL1561" t="s">
        <v>53</v>
      </c>
      <c r="AM1561">
        <v>531.54</v>
      </c>
      <c r="AN1561">
        <v>1132.3</v>
      </c>
      <c r="AO1561">
        <v>15</v>
      </c>
    </row>
    <row r="1562" spans="1:41" x14ac:dyDescent="0.3">
      <c r="A1562" t="str">
        <f>"Trad IRN"</f>
        <v>Trad IRN</v>
      </c>
      <c r="B1562" t="str">
        <f>"Bldg IRN"</f>
        <v>Bldg IRN</v>
      </c>
      <c r="C1562" t="s">
        <v>41</v>
      </c>
      <c r="D1562" t="s">
        <v>3</v>
      </c>
      <c r="E1562" t="s">
        <v>80</v>
      </c>
      <c r="F1562" t="s">
        <v>81</v>
      </c>
      <c r="G1562" t="s">
        <v>82</v>
      </c>
      <c r="H1562" t="s">
        <v>83</v>
      </c>
      <c r="I1562" t="s">
        <v>8</v>
      </c>
      <c r="J1562" t="s">
        <v>43</v>
      </c>
      <c r="K1562" t="s">
        <v>44</v>
      </c>
      <c r="L1562" t="s">
        <v>45</v>
      </c>
      <c r="M1562" t="s">
        <v>46</v>
      </c>
      <c r="N1562" t="str">
        <f>"01/04/2023"</f>
        <v>01/04/2023</v>
      </c>
      <c r="O1562" t="str">
        <f>"12/31/2500"</f>
        <v>12/31/2500</v>
      </c>
      <c r="P1562">
        <v>7.9585000000000003E-2</v>
      </c>
      <c r="Q1562">
        <v>7.9585000000000003E-2</v>
      </c>
      <c r="S1562">
        <v>0</v>
      </c>
      <c r="T1562">
        <v>2.4028999999999998E-2</v>
      </c>
      <c r="U1562">
        <v>5.5556000000000001E-2</v>
      </c>
      <c r="V1562" t="str">
        <f>"Trad IRN"</f>
        <v>Trad IRN</v>
      </c>
      <c r="W1562">
        <v>15</v>
      </c>
      <c r="X1562" t="s">
        <v>47</v>
      </c>
      <c r="Z1562" t="s">
        <v>47</v>
      </c>
      <c r="AB1562" t="str">
        <f t="shared" si="151"/>
        <v>10</v>
      </c>
      <c r="AC1562" t="s">
        <v>48</v>
      </c>
      <c r="AD1562" t="s">
        <v>49</v>
      </c>
      <c r="AE1562" t="s">
        <v>50</v>
      </c>
      <c r="AF1562">
        <v>0</v>
      </c>
      <c r="AG1562" t="s">
        <v>51</v>
      </c>
      <c r="AH1562" t="str">
        <f>"Trad IRN"</f>
        <v>Trad IRN</v>
      </c>
      <c r="AI1562" t="str">
        <f>"Bldg IRN"</f>
        <v>Bldg IRN</v>
      </c>
      <c r="AJ1562" t="s">
        <v>48</v>
      </c>
      <c r="AK1562" t="s">
        <v>48</v>
      </c>
      <c r="AL1562" t="s">
        <v>53</v>
      </c>
      <c r="AM1562">
        <v>90.11</v>
      </c>
      <c r="AN1562">
        <v>1132.3</v>
      </c>
      <c r="AO1562">
        <v>15</v>
      </c>
    </row>
    <row r="1563" spans="1:41" x14ac:dyDescent="0.3">
      <c r="A1563" t="str">
        <f>"Trad IRN"</f>
        <v>Trad IRN</v>
      </c>
      <c r="B1563" t="str">
        <f>"Bldg IRN"</f>
        <v>Bldg IRN</v>
      </c>
      <c r="C1563" t="s">
        <v>41</v>
      </c>
      <c r="D1563" t="s">
        <v>3</v>
      </c>
      <c r="E1563" t="s">
        <v>80</v>
      </c>
      <c r="F1563" t="s">
        <v>81</v>
      </c>
      <c r="G1563" t="s">
        <v>82</v>
      </c>
      <c r="H1563" t="s">
        <v>83</v>
      </c>
      <c r="I1563" t="str">
        <f>"Trad IRN"</f>
        <v>Trad IRN</v>
      </c>
      <c r="J1563" t="s">
        <v>43</v>
      </c>
      <c r="K1563" t="s">
        <v>44</v>
      </c>
      <c r="L1563" t="s">
        <v>45</v>
      </c>
      <c r="M1563" t="s">
        <v>46</v>
      </c>
      <c r="N1563" t="str">
        <f>"01/04/2023"</f>
        <v>01/04/2023</v>
      </c>
      <c r="O1563" t="str">
        <f>"12/31/2500"</f>
        <v>12/31/2500</v>
      </c>
      <c r="P1563">
        <v>0.45098100000000002</v>
      </c>
      <c r="Q1563">
        <v>0.45098100000000002</v>
      </c>
      <c r="S1563">
        <v>0</v>
      </c>
      <c r="T1563">
        <v>0.45098100000000002</v>
      </c>
      <c r="U1563">
        <v>0</v>
      </c>
      <c r="V1563" t="str">
        <f>"Trad IRN"</f>
        <v>Trad IRN</v>
      </c>
      <c r="W1563">
        <v>85</v>
      </c>
      <c r="X1563" t="s">
        <v>47</v>
      </c>
      <c r="Z1563" t="s">
        <v>47</v>
      </c>
      <c r="AB1563" t="str">
        <f t="shared" si="151"/>
        <v>10</v>
      </c>
      <c r="AC1563" t="s">
        <v>48</v>
      </c>
      <c r="AD1563" t="s">
        <v>49</v>
      </c>
      <c r="AE1563" t="s">
        <v>50</v>
      </c>
      <c r="AF1563">
        <v>0</v>
      </c>
      <c r="AG1563" t="s">
        <v>56</v>
      </c>
      <c r="AH1563" t="str">
        <f>"Trad IRN"</f>
        <v>Trad IRN</v>
      </c>
      <c r="AI1563" t="str">
        <f>"Bldg IRN"</f>
        <v>Bldg IRN</v>
      </c>
      <c r="AJ1563" t="s">
        <v>48</v>
      </c>
      <c r="AK1563" t="s">
        <v>48</v>
      </c>
      <c r="AL1563" t="s">
        <v>53</v>
      </c>
      <c r="AM1563">
        <v>510.65</v>
      </c>
      <c r="AN1563">
        <v>1132.3</v>
      </c>
      <c r="AO1563">
        <v>15</v>
      </c>
    </row>
    <row r="1564" spans="1:41" x14ac:dyDescent="0.3">
      <c r="A1564" t="str">
        <f>"Trad IRN"</f>
        <v>Trad IRN</v>
      </c>
      <c r="B1564" t="str">
        <f>"Bldg IRN"</f>
        <v>Bldg IRN</v>
      </c>
      <c r="C1564" t="s">
        <v>41</v>
      </c>
      <c r="D1564" t="s">
        <v>3</v>
      </c>
      <c r="E1564" t="s">
        <v>80</v>
      </c>
      <c r="F1564" t="s">
        <v>81</v>
      </c>
      <c r="G1564" t="s">
        <v>82</v>
      </c>
      <c r="H1564" t="s">
        <v>83</v>
      </c>
      <c r="I1564" t="str">
        <f>"Trad IRN"</f>
        <v>Trad IRN</v>
      </c>
      <c r="J1564" t="s">
        <v>43</v>
      </c>
      <c r="K1564" t="s">
        <v>44</v>
      </c>
      <c r="L1564" t="s">
        <v>45</v>
      </c>
      <c r="M1564" t="s">
        <v>46</v>
      </c>
      <c r="N1564" t="str">
        <f>"08/18/2022"</f>
        <v>08/18/2022</v>
      </c>
      <c r="O1564" t="str">
        <f>"01/03/2023"</f>
        <v>01/03/2023</v>
      </c>
      <c r="P1564">
        <v>0.46943400000000002</v>
      </c>
      <c r="Q1564">
        <v>0.46943400000000002</v>
      </c>
      <c r="S1564">
        <v>0</v>
      </c>
      <c r="T1564">
        <v>0.46943400000000002</v>
      </c>
      <c r="U1564">
        <v>0</v>
      </c>
      <c r="V1564" t="str">
        <f>"Trad IRN"</f>
        <v>Trad IRN</v>
      </c>
      <c r="W1564">
        <v>100</v>
      </c>
      <c r="X1564" t="s">
        <v>47</v>
      </c>
      <c r="Z1564" t="s">
        <v>47</v>
      </c>
      <c r="AB1564" t="str">
        <f t="shared" si="151"/>
        <v>10</v>
      </c>
      <c r="AC1564" t="s">
        <v>48</v>
      </c>
      <c r="AD1564" t="s">
        <v>49</v>
      </c>
      <c r="AE1564" t="s">
        <v>50</v>
      </c>
      <c r="AF1564">
        <v>0</v>
      </c>
      <c r="AG1564" t="s">
        <v>56</v>
      </c>
      <c r="AH1564" t="str">
        <f>"Trad IRN"</f>
        <v>Trad IRN</v>
      </c>
      <c r="AI1564" t="str">
        <f>"Bldg IRN"</f>
        <v>Bldg IRN</v>
      </c>
      <c r="AJ1564" t="s">
        <v>48</v>
      </c>
      <c r="AK1564" t="s">
        <v>48</v>
      </c>
      <c r="AL1564" t="s">
        <v>53</v>
      </c>
      <c r="AM1564">
        <v>531.54</v>
      </c>
      <c r="AN1564">
        <v>1132.3</v>
      </c>
      <c r="AO1564">
        <v>15</v>
      </c>
    </row>
    <row r="1565" spans="1:41" x14ac:dyDescent="0.3">
      <c r="A1565" t="str">
        <f>"Trad IRN"</f>
        <v>Trad IRN</v>
      </c>
      <c r="B1565" t="str">
        <f>"Bldg IRN"</f>
        <v>Bldg IRN</v>
      </c>
      <c r="C1565" t="s">
        <v>41</v>
      </c>
      <c r="D1565" t="s">
        <v>3</v>
      </c>
      <c r="E1565" t="s">
        <v>80</v>
      </c>
      <c r="F1565" t="s">
        <v>81</v>
      </c>
      <c r="G1565" t="s">
        <v>82</v>
      </c>
      <c r="H1565" t="s">
        <v>83</v>
      </c>
      <c r="I1565" t="str">
        <f>"Trad IRN"</f>
        <v>Trad IRN</v>
      </c>
      <c r="J1565" t="s">
        <v>43</v>
      </c>
      <c r="K1565" t="s">
        <v>44</v>
      </c>
      <c r="L1565" t="s">
        <v>45</v>
      </c>
      <c r="M1565" t="s">
        <v>46</v>
      </c>
      <c r="N1565" t="str">
        <f>"01/04/2023"</f>
        <v>01/04/2023</v>
      </c>
      <c r="O1565" t="str">
        <f>"12/31/2500"</f>
        <v>12/31/2500</v>
      </c>
      <c r="P1565">
        <v>0.45098100000000002</v>
      </c>
      <c r="Q1565">
        <v>0.45098100000000002</v>
      </c>
      <c r="S1565">
        <v>0</v>
      </c>
      <c r="T1565">
        <v>0.45098100000000002</v>
      </c>
      <c r="U1565">
        <v>0</v>
      </c>
      <c r="V1565" t="str">
        <f>"Trad IRN"</f>
        <v>Trad IRN</v>
      </c>
      <c r="W1565">
        <v>85</v>
      </c>
      <c r="X1565" t="s">
        <v>47</v>
      </c>
      <c r="Z1565" t="s">
        <v>47</v>
      </c>
      <c r="AB1565" t="str">
        <f t="shared" si="151"/>
        <v>10</v>
      </c>
      <c r="AC1565" t="s">
        <v>48</v>
      </c>
      <c r="AD1565" t="s">
        <v>49</v>
      </c>
      <c r="AE1565" t="s">
        <v>50</v>
      </c>
      <c r="AF1565">
        <v>0</v>
      </c>
      <c r="AG1565" t="s">
        <v>56</v>
      </c>
      <c r="AH1565" t="str">
        <f>"Trad IRN"</f>
        <v>Trad IRN</v>
      </c>
      <c r="AI1565" t="str">
        <f>"Bldg IRN"</f>
        <v>Bldg IRN</v>
      </c>
      <c r="AJ1565" t="s">
        <v>48</v>
      </c>
      <c r="AK1565" t="s">
        <v>48</v>
      </c>
      <c r="AL1565" t="s">
        <v>53</v>
      </c>
      <c r="AM1565">
        <v>510.65</v>
      </c>
      <c r="AN1565">
        <v>1132.3</v>
      </c>
      <c r="AO1565">
        <v>15</v>
      </c>
    </row>
    <row r="1566" spans="1:41" x14ac:dyDescent="0.3">
      <c r="A1566" t="str">
        <f>"Trad IRN"</f>
        <v>Trad IRN</v>
      </c>
      <c r="B1566" t="str">
        <f>"Bldg IRN"</f>
        <v>Bldg IRN</v>
      </c>
      <c r="C1566" t="s">
        <v>41</v>
      </c>
      <c r="D1566" t="s">
        <v>3</v>
      </c>
      <c r="E1566" t="s">
        <v>80</v>
      </c>
      <c r="F1566" t="s">
        <v>81</v>
      </c>
      <c r="G1566" t="s">
        <v>82</v>
      </c>
      <c r="H1566" t="s">
        <v>83</v>
      </c>
      <c r="I1566" t="s">
        <v>8</v>
      </c>
      <c r="J1566" t="s">
        <v>43</v>
      </c>
      <c r="K1566" t="s">
        <v>44</v>
      </c>
      <c r="L1566" t="s">
        <v>45</v>
      </c>
      <c r="M1566" t="s">
        <v>46</v>
      </c>
      <c r="N1566" t="str">
        <f>"01/04/2023"</f>
        <v>01/04/2023</v>
      </c>
      <c r="O1566" t="str">
        <f>"12/31/2500"</f>
        <v>12/31/2500</v>
      </c>
      <c r="P1566">
        <v>7.9585000000000003E-2</v>
      </c>
      <c r="Q1566">
        <v>7.9585000000000003E-2</v>
      </c>
      <c r="S1566">
        <v>0</v>
      </c>
      <c r="T1566">
        <v>2.4028999999999998E-2</v>
      </c>
      <c r="U1566">
        <v>5.5556000000000001E-2</v>
      </c>
      <c r="V1566" t="str">
        <f>"Trad IRN"</f>
        <v>Trad IRN</v>
      </c>
      <c r="W1566">
        <v>15</v>
      </c>
      <c r="X1566" t="s">
        <v>47</v>
      </c>
      <c r="Z1566" t="s">
        <v>47</v>
      </c>
      <c r="AB1566" t="str">
        <f t="shared" si="151"/>
        <v>10</v>
      </c>
      <c r="AC1566" t="s">
        <v>48</v>
      </c>
      <c r="AD1566" t="s">
        <v>49</v>
      </c>
      <c r="AE1566" t="s">
        <v>50</v>
      </c>
      <c r="AF1566">
        <v>0</v>
      </c>
      <c r="AG1566" t="s">
        <v>51</v>
      </c>
      <c r="AH1566" t="str">
        <f>"Trad IRN"</f>
        <v>Trad IRN</v>
      </c>
      <c r="AI1566" t="str">
        <f>"Bldg IRN"</f>
        <v>Bldg IRN</v>
      </c>
      <c r="AJ1566" t="s">
        <v>48</v>
      </c>
      <c r="AK1566" t="s">
        <v>48</v>
      </c>
      <c r="AL1566" t="s">
        <v>53</v>
      </c>
      <c r="AM1566">
        <v>90.11</v>
      </c>
      <c r="AN1566">
        <v>1132.3</v>
      </c>
      <c r="AO1566">
        <v>15</v>
      </c>
    </row>
    <row r="1567" spans="1:41" x14ac:dyDescent="0.3">
      <c r="A1567" t="str">
        <f>"Trad IRN"</f>
        <v>Trad IRN</v>
      </c>
      <c r="B1567" t="str">
        <f>"Bldg IRN"</f>
        <v>Bldg IRN</v>
      </c>
      <c r="C1567" t="s">
        <v>41</v>
      </c>
      <c r="D1567" t="s">
        <v>3</v>
      </c>
      <c r="E1567" t="s">
        <v>80</v>
      </c>
      <c r="F1567" t="s">
        <v>81</v>
      </c>
      <c r="G1567" t="s">
        <v>82</v>
      </c>
      <c r="H1567" t="s">
        <v>83</v>
      </c>
      <c r="I1567" t="str">
        <f>"Trad IRN"</f>
        <v>Trad IRN</v>
      </c>
      <c r="J1567" t="s">
        <v>43</v>
      </c>
      <c r="K1567" t="s">
        <v>44</v>
      </c>
      <c r="L1567" t="s">
        <v>45</v>
      </c>
      <c r="M1567" t="s">
        <v>46</v>
      </c>
      <c r="N1567" t="str">
        <f>"08/18/2022"</f>
        <v>08/18/2022</v>
      </c>
      <c r="O1567" t="str">
        <f>"12/31/2500"</f>
        <v>12/31/2500</v>
      </c>
      <c r="P1567">
        <v>1</v>
      </c>
      <c r="Q1567">
        <v>1</v>
      </c>
      <c r="S1567">
        <v>0</v>
      </c>
      <c r="T1567">
        <v>1</v>
      </c>
      <c r="U1567">
        <v>0</v>
      </c>
      <c r="V1567" t="str">
        <f>"Trad IRN"</f>
        <v>Trad IRN</v>
      </c>
      <c r="W1567">
        <v>100</v>
      </c>
      <c r="X1567" t="s">
        <v>47</v>
      </c>
      <c r="Z1567" t="s">
        <v>47</v>
      </c>
      <c r="AB1567" t="str">
        <f>"09"</f>
        <v>09</v>
      </c>
      <c r="AC1567" t="s">
        <v>48</v>
      </c>
      <c r="AD1567" t="s">
        <v>49</v>
      </c>
      <c r="AE1567" t="s">
        <v>55</v>
      </c>
      <c r="AF1567">
        <v>0</v>
      </c>
      <c r="AG1567" t="s">
        <v>56</v>
      </c>
      <c r="AH1567" t="str">
        <f>"Trad IRN"</f>
        <v>Trad IRN</v>
      </c>
      <c r="AI1567" t="str">
        <f>"Bldg IRN"</f>
        <v>Bldg IRN</v>
      </c>
      <c r="AJ1567" t="s">
        <v>48</v>
      </c>
      <c r="AK1567" t="s">
        <v>48</v>
      </c>
      <c r="AL1567" t="s">
        <v>53</v>
      </c>
      <c r="AM1567">
        <v>1132.3</v>
      </c>
      <c r="AN1567">
        <v>1132.3</v>
      </c>
      <c r="AO1567">
        <v>15</v>
      </c>
    </row>
    <row r="1568" spans="1:41" x14ac:dyDescent="0.3">
      <c r="A1568" t="str">
        <f>"Trad IRN"</f>
        <v>Trad IRN</v>
      </c>
      <c r="B1568" t="str">
        <f>"Bldg IRN"</f>
        <v>Bldg IRN</v>
      </c>
      <c r="C1568" t="s">
        <v>41</v>
      </c>
      <c r="D1568" t="s">
        <v>3</v>
      </c>
      <c r="E1568" t="s">
        <v>80</v>
      </c>
      <c r="F1568" t="s">
        <v>81</v>
      </c>
      <c r="G1568" t="s">
        <v>82</v>
      </c>
      <c r="H1568" t="s">
        <v>83</v>
      </c>
      <c r="I1568" t="str">
        <f>"Trad IRN"</f>
        <v>Trad IRN</v>
      </c>
      <c r="J1568" t="s">
        <v>43</v>
      </c>
      <c r="K1568" t="s">
        <v>44</v>
      </c>
      <c r="L1568" t="s">
        <v>45</v>
      </c>
      <c r="M1568" t="s">
        <v>46</v>
      </c>
      <c r="N1568" t="str">
        <f>"08/18/2022"</f>
        <v>08/18/2022</v>
      </c>
      <c r="O1568" t="str">
        <f>"12/31/2500"</f>
        <v>12/31/2500</v>
      </c>
      <c r="P1568">
        <v>0.75</v>
      </c>
      <c r="Q1568">
        <v>0.75</v>
      </c>
      <c r="S1568">
        <v>0.75</v>
      </c>
      <c r="T1568">
        <v>0.75</v>
      </c>
      <c r="U1568">
        <v>0</v>
      </c>
      <c r="V1568" t="str">
        <f>"Trad IRN"</f>
        <v>Trad IRN</v>
      </c>
      <c r="W1568">
        <v>75</v>
      </c>
      <c r="X1568" t="s">
        <v>47</v>
      </c>
      <c r="Z1568" t="s">
        <v>47</v>
      </c>
      <c r="AB1568" t="str">
        <f>"10"</f>
        <v>10</v>
      </c>
      <c r="AC1568" t="s">
        <v>48</v>
      </c>
      <c r="AD1568" t="s">
        <v>49</v>
      </c>
      <c r="AE1568" t="s">
        <v>50</v>
      </c>
      <c r="AF1568">
        <v>0</v>
      </c>
      <c r="AG1568" t="s">
        <v>56</v>
      </c>
      <c r="AH1568" t="str">
        <f>"Trad IRN"</f>
        <v>Trad IRN</v>
      </c>
      <c r="AI1568" t="str">
        <f>"Bldg IRN"</f>
        <v>Bldg IRN</v>
      </c>
      <c r="AJ1568" t="s">
        <v>48</v>
      </c>
      <c r="AK1568" t="s">
        <v>48</v>
      </c>
      <c r="AL1568" t="s">
        <v>53</v>
      </c>
      <c r="AM1568">
        <v>849.23</v>
      </c>
      <c r="AN1568">
        <v>1132.3</v>
      </c>
      <c r="AO1568">
        <v>15</v>
      </c>
    </row>
    <row r="1569" spans="1:41" x14ac:dyDescent="0.3">
      <c r="A1569" t="str">
        <f>"Trad IRN"</f>
        <v>Trad IRN</v>
      </c>
      <c r="B1569" t="str">
        <f>"Bldg IRN"</f>
        <v>Bldg IRN</v>
      </c>
      <c r="C1569" t="s">
        <v>41</v>
      </c>
      <c r="D1569" t="s">
        <v>3</v>
      </c>
      <c r="E1569" t="s">
        <v>80</v>
      </c>
      <c r="F1569" t="s">
        <v>81</v>
      </c>
      <c r="G1569" t="s">
        <v>82</v>
      </c>
      <c r="H1569" t="s">
        <v>83</v>
      </c>
      <c r="I1569" t="s">
        <v>8</v>
      </c>
      <c r="J1569" t="s">
        <v>43</v>
      </c>
      <c r="K1569" t="s">
        <v>44</v>
      </c>
      <c r="L1569" t="s">
        <v>45</v>
      </c>
      <c r="M1569" t="s">
        <v>46</v>
      </c>
      <c r="N1569" t="str">
        <f>"08/18/2022"</f>
        <v>08/18/2022</v>
      </c>
      <c r="O1569" t="str">
        <f>"01/03/2023"</f>
        <v>01/03/2023</v>
      </c>
      <c r="P1569">
        <v>0.117358</v>
      </c>
      <c r="Q1569">
        <v>0.117358</v>
      </c>
      <c r="S1569">
        <v>0</v>
      </c>
      <c r="T1569">
        <v>1.2632000000000001E-2</v>
      </c>
      <c r="U1569">
        <v>0.104726</v>
      </c>
      <c r="V1569" t="str">
        <f>"Trad IRN"</f>
        <v>Trad IRN</v>
      </c>
      <c r="W1569">
        <v>25</v>
      </c>
      <c r="X1569" t="s">
        <v>47</v>
      </c>
      <c r="Z1569" t="s">
        <v>47</v>
      </c>
      <c r="AB1569" t="str">
        <f>"10"</f>
        <v>10</v>
      </c>
      <c r="AC1569" t="s">
        <v>48</v>
      </c>
      <c r="AD1569" t="s">
        <v>49</v>
      </c>
      <c r="AE1569" t="s">
        <v>50</v>
      </c>
      <c r="AF1569">
        <v>0</v>
      </c>
      <c r="AG1569" t="s">
        <v>51</v>
      </c>
      <c r="AH1569" t="str">
        <f>"Trad IRN"</f>
        <v>Trad IRN</v>
      </c>
      <c r="AI1569" t="str">
        <f>"Bldg IRN"</f>
        <v>Bldg IRN</v>
      </c>
      <c r="AJ1569" t="s">
        <v>48</v>
      </c>
      <c r="AK1569" t="s">
        <v>48</v>
      </c>
      <c r="AL1569" t="s">
        <v>53</v>
      </c>
      <c r="AM1569">
        <v>132.88</v>
      </c>
      <c r="AN1569">
        <v>1132.3</v>
      </c>
      <c r="AO1569">
        <v>15</v>
      </c>
    </row>
    <row r="1570" spans="1:41" x14ac:dyDescent="0.3">
      <c r="A1570" t="str">
        <f>"Trad IRN"</f>
        <v>Trad IRN</v>
      </c>
      <c r="B1570" t="str">
        <f>"Bldg IRN"</f>
        <v>Bldg IRN</v>
      </c>
      <c r="C1570" t="s">
        <v>41</v>
      </c>
      <c r="D1570" t="s">
        <v>3</v>
      </c>
      <c r="E1570" t="s">
        <v>80</v>
      </c>
      <c r="F1570" t="s">
        <v>81</v>
      </c>
      <c r="G1570" t="s">
        <v>82</v>
      </c>
      <c r="H1570" t="s">
        <v>83</v>
      </c>
      <c r="I1570" t="s">
        <v>8</v>
      </c>
      <c r="J1570" t="s">
        <v>43</v>
      </c>
      <c r="K1570" t="s">
        <v>44</v>
      </c>
      <c r="L1570" t="s">
        <v>45</v>
      </c>
      <c r="M1570" t="s">
        <v>46</v>
      </c>
      <c r="N1570" t="str">
        <f>"01/04/2023"</f>
        <v>01/04/2023</v>
      </c>
      <c r="O1570" t="str">
        <f>"12/31/2500"</f>
        <v>12/31/2500</v>
      </c>
      <c r="P1570">
        <v>0.13264200000000001</v>
      </c>
      <c r="Q1570">
        <v>0.13264200000000001</v>
      </c>
      <c r="S1570">
        <v>0</v>
      </c>
      <c r="T1570">
        <v>2.1530000000000001E-2</v>
      </c>
      <c r="U1570">
        <v>0.111112</v>
      </c>
      <c r="V1570" t="str">
        <f>"Trad IRN"</f>
        <v>Trad IRN</v>
      </c>
      <c r="W1570">
        <v>1</v>
      </c>
      <c r="X1570" t="s">
        <v>54</v>
      </c>
      <c r="Y1570" t="str">
        <f>"24"</f>
        <v>24</v>
      </c>
      <c r="Z1570" t="s">
        <v>47</v>
      </c>
      <c r="AB1570" t="str">
        <f>"10"</f>
        <v>10</v>
      </c>
      <c r="AC1570" t="s">
        <v>48</v>
      </c>
      <c r="AD1570" t="s">
        <v>49</v>
      </c>
      <c r="AE1570" t="s">
        <v>50</v>
      </c>
      <c r="AF1570">
        <v>0</v>
      </c>
      <c r="AG1570" t="s">
        <v>51</v>
      </c>
      <c r="AH1570" t="str">
        <f>"Trad IRN"</f>
        <v>Trad IRN</v>
      </c>
      <c r="AI1570" t="str">
        <f>"Bldg IRN"</f>
        <v>Bldg IRN</v>
      </c>
      <c r="AJ1570" t="s">
        <v>48</v>
      </c>
      <c r="AK1570" t="s">
        <v>48</v>
      </c>
      <c r="AL1570" t="s">
        <v>53</v>
      </c>
      <c r="AM1570">
        <v>150.19</v>
      </c>
      <c r="AN1570">
        <v>1132.3</v>
      </c>
      <c r="AO1570">
        <v>15</v>
      </c>
    </row>
    <row r="1571" spans="1:41" x14ac:dyDescent="0.3">
      <c r="A1571" t="str">
        <f>"Trad IRN"</f>
        <v>Trad IRN</v>
      </c>
      <c r="B1571" t="str">
        <f>"Bldg IRN"</f>
        <v>Bldg IRN</v>
      </c>
      <c r="C1571" t="s">
        <v>41</v>
      </c>
      <c r="D1571" t="s">
        <v>3</v>
      </c>
      <c r="E1571" t="s">
        <v>80</v>
      </c>
      <c r="F1571" t="s">
        <v>81</v>
      </c>
      <c r="G1571" t="s">
        <v>82</v>
      </c>
      <c r="H1571" t="s">
        <v>83</v>
      </c>
      <c r="I1571" t="s">
        <v>8</v>
      </c>
      <c r="J1571" t="s">
        <v>43</v>
      </c>
      <c r="K1571" t="s">
        <v>44</v>
      </c>
      <c r="L1571" t="s">
        <v>45</v>
      </c>
      <c r="M1571" t="s">
        <v>46</v>
      </c>
      <c r="N1571" t="str">
        <f>"08/17/2022"</f>
        <v>08/17/2022</v>
      </c>
      <c r="O1571" t="str">
        <f>"12/31/2500"</f>
        <v>12/31/2500</v>
      </c>
      <c r="P1571">
        <v>1</v>
      </c>
      <c r="Q1571">
        <v>1</v>
      </c>
      <c r="R1571">
        <v>1</v>
      </c>
      <c r="S1571">
        <v>0</v>
      </c>
      <c r="T1571">
        <v>0.16666400000000001</v>
      </c>
      <c r="U1571">
        <v>0.83333599999999997</v>
      </c>
      <c r="V1571" t="str">
        <f>"Trad IRN"</f>
        <v>Trad IRN</v>
      </c>
      <c r="W1571">
        <v>100</v>
      </c>
      <c r="X1571" t="s">
        <v>47</v>
      </c>
      <c r="Z1571" t="s">
        <v>47</v>
      </c>
      <c r="AB1571" t="str">
        <f>"11"</f>
        <v>11</v>
      </c>
      <c r="AC1571" t="str">
        <f>"15"</f>
        <v>15</v>
      </c>
      <c r="AD1571" t="str">
        <f>"2"</f>
        <v>2</v>
      </c>
      <c r="AE1571" t="s">
        <v>50</v>
      </c>
      <c r="AF1571">
        <v>0</v>
      </c>
      <c r="AG1571" t="s">
        <v>51</v>
      </c>
      <c r="AH1571" t="s">
        <v>85</v>
      </c>
      <c r="AI1571" t="str">
        <f>"Bldg IRN"</f>
        <v>Bldg IRN</v>
      </c>
      <c r="AJ1571" t="s">
        <v>48</v>
      </c>
      <c r="AK1571" t="s">
        <v>48</v>
      </c>
      <c r="AL1571" t="s">
        <v>53</v>
      </c>
      <c r="AM1571">
        <v>1060</v>
      </c>
      <c r="AN1571">
        <v>1060</v>
      </c>
      <c r="AO1571">
        <v>15</v>
      </c>
    </row>
    <row r="1572" spans="1:41" x14ac:dyDescent="0.3">
      <c r="A1572" t="str">
        <f>"Trad IRN"</f>
        <v>Trad IRN</v>
      </c>
      <c r="B1572" t="str">
        <f>"Bldg IRN"</f>
        <v>Bldg IRN</v>
      </c>
      <c r="C1572" t="s">
        <v>41</v>
      </c>
      <c r="D1572" t="s">
        <v>3</v>
      </c>
      <c r="E1572" t="s">
        <v>80</v>
      </c>
      <c r="F1572" t="s">
        <v>81</v>
      </c>
      <c r="G1572" t="s">
        <v>82</v>
      </c>
      <c r="H1572" t="s">
        <v>83</v>
      </c>
      <c r="I1572" t="s">
        <v>8</v>
      </c>
      <c r="J1572" t="s">
        <v>43</v>
      </c>
      <c r="K1572" t="s">
        <v>44</v>
      </c>
      <c r="L1572" t="s">
        <v>45</v>
      </c>
      <c r="M1572" t="s">
        <v>46</v>
      </c>
      <c r="N1572" t="str">
        <f>"08/17/2022"</f>
        <v>08/17/2022</v>
      </c>
      <c r="O1572" t="str">
        <f>"12/31/2500"</f>
        <v>12/31/2500</v>
      </c>
      <c r="P1572">
        <v>0.5</v>
      </c>
      <c r="Q1572">
        <v>0.5</v>
      </c>
      <c r="S1572">
        <v>0</v>
      </c>
      <c r="T1572">
        <v>0</v>
      </c>
      <c r="U1572">
        <v>0.5</v>
      </c>
      <c r="V1572" t="str">
        <f>"Trad IRN"</f>
        <v>Trad IRN</v>
      </c>
      <c r="W1572">
        <v>50</v>
      </c>
      <c r="X1572" t="s">
        <v>47</v>
      </c>
      <c r="Z1572" t="s">
        <v>47</v>
      </c>
      <c r="AB1572" t="str">
        <f>"12"</f>
        <v>12</v>
      </c>
      <c r="AC1572" t="s">
        <v>48</v>
      </c>
      <c r="AD1572" t="s">
        <v>49</v>
      </c>
      <c r="AE1572" t="s">
        <v>50</v>
      </c>
      <c r="AF1572">
        <v>0</v>
      </c>
      <c r="AG1572" t="s">
        <v>51</v>
      </c>
      <c r="AH1572" t="s">
        <v>85</v>
      </c>
      <c r="AI1572" t="str">
        <f>"Bldg IRN"</f>
        <v>Bldg IRN</v>
      </c>
      <c r="AJ1572" t="str">
        <f>"12"</f>
        <v>12</v>
      </c>
      <c r="AK1572" t="s">
        <v>52</v>
      </c>
      <c r="AL1572" t="s">
        <v>53</v>
      </c>
      <c r="AM1572">
        <v>521</v>
      </c>
      <c r="AN1572">
        <v>1042</v>
      </c>
      <c r="AO1572">
        <v>15</v>
      </c>
    </row>
    <row r="1573" spans="1:41" x14ac:dyDescent="0.3">
      <c r="A1573" t="str">
        <f>"Trad IRN"</f>
        <v>Trad IRN</v>
      </c>
      <c r="B1573" t="str">
        <f>"Bldg IRN"</f>
        <v>Bldg IRN</v>
      </c>
      <c r="C1573" t="s">
        <v>41</v>
      </c>
      <c r="D1573" t="s">
        <v>3</v>
      </c>
      <c r="E1573" t="s">
        <v>80</v>
      </c>
      <c r="F1573" t="s">
        <v>81</v>
      </c>
      <c r="G1573" t="s">
        <v>82</v>
      </c>
      <c r="H1573" t="s">
        <v>83</v>
      </c>
      <c r="I1573" t="str">
        <f>"Trad IRN"</f>
        <v>Trad IRN</v>
      </c>
      <c r="J1573" t="s">
        <v>43</v>
      </c>
      <c r="K1573" t="s">
        <v>44</v>
      </c>
      <c r="L1573" t="s">
        <v>45</v>
      </c>
      <c r="M1573" t="s">
        <v>46</v>
      </c>
      <c r="N1573" t="str">
        <f>"08/18/2022"</f>
        <v>08/18/2022</v>
      </c>
      <c r="O1573" t="str">
        <f>"12/31/2500"</f>
        <v>12/31/2500</v>
      </c>
      <c r="P1573">
        <v>0.5</v>
      </c>
      <c r="Q1573">
        <v>0.5</v>
      </c>
      <c r="S1573">
        <v>0</v>
      </c>
      <c r="T1573">
        <v>0.5</v>
      </c>
      <c r="U1573">
        <v>0</v>
      </c>
      <c r="V1573" t="str">
        <f>"Trad IRN"</f>
        <v>Trad IRN</v>
      </c>
      <c r="W1573">
        <v>50</v>
      </c>
      <c r="X1573" t="s">
        <v>47</v>
      </c>
      <c r="Z1573" t="s">
        <v>47</v>
      </c>
      <c r="AB1573" t="str">
        <f>"12"</f>
        <v>12</v>
      </c>
      <c r="AC1573" t="s">
        <v>48</v>
      </c>
      <c r="AD1573" t="s">
        <v>49</v>
      </c>
      <c r="AE1573" t="s">
        <v>55</v>
      </c>
      <c r="AF1573">
        <v>0</v>
      </c>
      <c r="AG1573" t="s">
        <v>56</v>
      </c>
      <c r="AH1573" t="str">
        <f>"Trad IRN"</f>
        <v>Trad IRN</v>
      </c>
      <c r="AI1573" t="str">
        <f>"Bldg IRN"</f>
        <v>Bldg IRN</v>
      </c>
      <c r="AJ1573" t="str">
        <f>"12"</f>
        <v>12</v>
      </c>
      <c r="AK1573" t="s">
        <v>48</v>
      </c>
      <c r="AL1573" t="s">
        <v>53</v>
      </c>
      <c r="AM1573">
        <v>566.15</v>
      </c>
      <c r="AN1573">
        <v>1132.3</v>
      </c>
      <c r="AO1573">
        <v>15</v>
      </c>
    </row>
    <row r="1574" spans="1:41" x14ac:dyDescent="0.3">
      <c r="A1574" t="str">
        <f>"Trad IRN"</f>
        <v>Trad IRN</v>
      </c>
      <c r="B1574" t="str">
        <f>"Bldg IRN"</f>
        <v>Bldg IRN</v>
      </c>
      <c r="C1574" t="s">
        <v>41</v>
      </c>
      <c r="D1574" t="s">
        <v>3</v>
      </c>
      <c r="E1574" t="s">
        <v>80</v>
      </c>
      <c r="F1574" t="s">
        <v>81</v>
      </c>
      <c r="G1574" t="s">
        <v>82</v>
      </c>
      <c r="H1574" t="s">
        <v>83</v>
      </c>
      <c r="I1574" t="str">
        <f>"Trad IRN"</f>
        <v>Trad IRN</v>
      </c>
      <c r="J1574" t="s">
        <v>43</v>
      </c>
      <c r="K1574" t="s">
        <v>44</v>
      </c>
      <c r="L1574" t="s">
        <v>45</v>
      </c>
      <c r="M1574" t="s">
        <v>46</v>
      </c>
      <c r="N1574" t="str">
        <f>"12/13/2022"</f>
        <v>12/13/2022</v>
      </c>
      <c r="O1574" t="str">
        <f>"12/31/2500"</f>
        <v>12/31/2500</v>
      </c>
      <c r="P1574">
        <v>0.57093499999999997</v>
      </c>
      <c r="Q1574">
        <v>0.57093499999999997</v>
      </c>
      <c r="R1574">
        <v>0.57093499999999997</v>
      </c>
      <c r="S1574">
        <v>0</v>
      </c>
      <c r="T1574">
        <v>0.57093499999999997</v>
      </c>
      <c r="U1574">
        <v>0</v>
      </c>
      <c r="V1574" t="str">
        <f>"Trad IRN"</f>
        <v>Trad IRN</v>
      </c>
      <c r="W1574">
        <v>100</v>
      </c>
      <c r="X1574" t="s">
        <v>47</v>
      </c>
      <c r="Z1574" t="s">
        <v>47</v>
      </c>
      <c r="AB1574" t="str">
        <f>"11"</f>
        <v>11</v>
      </c>
      <c r="AC1574" t="str">
        <f>"08"</f>
        <v>08</v>
      </c>
      <c r="AD1574" t="str">
        <f>"3"</f>
        <v>3</v>
      </c>
      <c r="AE1574" t="s">
        <v>50</v>
      </c>
      <c r="AF1574">
        <v>0</v>
      </c>
      <c r="AG1574" t="s">
        <v>56</v>
      </c>
      <c r="AH1574" t="str">
        <f>"Trad IRN"</f>
        <v>Trad IRN</v>
      </c>
      <c r="AI1574" t="str">
        <f>"Bldg IRN"</f>
        <v>Bldg IRN</v>
      </c>
      <c r="AJ1574" t="s">
        <v>48</v>
      </c>
      <c r="AK1574" t="s">
        <v>48</v>
      </c>
      <c r="AL1574" t="s">
        <v>53</v>
      </c>
      <c r="AM1574">
        <v>646.47</v>
      </c>
      <c r="AN1574">
        <v>1132.3</v>
      </c>
      <c r="AO1574">
        <v>15</v>
      </c>
    </row>
    <row r="1575" spans="1:41" x14ac:dyDescent="0.3">
      <c r="A1575" t="str">
        <f>"Trad IRN"</f>
        <v>Trad IRN</v>
      </c>
      <c r="B1575" t="str">
        <f>"Bldg IRN"</f>
        <v>Bldg IRN</v>
      </c>
      <c r="C1575" t="s">
        <v>41</v>
      </c>
      <c r="D1575" t="s">
        <v>3</v>
      </c>
      <c r="E1575" t="s">
        <v>80</v>
      </c>
      <c r="F1575" t="s">
        <v>81</v>
      </c>
      <c r="G1575" t="s">
        <v>82</v>
      </c>
      <c r="H1575" t="s">
        <v>83</v>
      </c>
      <c r="I1575" t="str">
        <f>"Trad IRN"</f>
        <v>Trad IRN</v>
      </c>
      <c r="J1575" t="s">
        <v>43</v>
      </c>
      <c r="K1575" t="s">
        <v>44</v>
      </c>
      <c r="L1575" t="s">
        <v>45</v>
      </c>
      <c r="M1575" t="s">
        <v>46</v>
      </c>
      <c r="N1575" t="str">
        <f>"01/04/2023"</f>
        <v>01/04/2023</v>
      </c>
      <c r="O1575" t="str">
        <f>"01/09/2023"</f>
        <v>01/09/2023</v>
      </c>
      <c r="P1575">
        <v>1.7301E-2</v>
      </c>
      <c r="Q1575">
        <v>1.7301E-2</v>
      </c>
      <c r="S1575">
        <v>0</v>
      </c>
      <c r="T1575">
        <v>1.7301E-2</v>
      </c>
      <c r="U1575">
        <v>0</v>
      </c>
      <c r="V1575" t="str">
        <f>"Trad IRN"</f>
        <v>Trad IRN</v>
      </c>
      <c r="W1575">
        <v>75</v>
      </c>
      <c r="X1575" t="s">
        <v>47</v>
      </c>
      <c r="Z1575" t="s">
        <v>47</v>
      </c>
      <c r="AB1575" t="str">
        <f>"09"</f>
        <v>09</v>
      </c>
      <c r="AC1575" t="s">
        <v>48</v>
      </c>
      <c r="AD1575" t="s">
        <v>49</v>
      </c>
      <c r="AE1575" t="s">
        <v>50</v>
      </c>
      <c r="AF1575">
        <v>0</v>
      </c>
      <c r="AG1575" t="s">
        <v>56</v>
      </c>
      <c r="AH1575" t="str">
        <f>"Trad IRN"</f>
        <v>Trad IRN</v>
      </c>
      <c r="AI1575" t="str">
        <f>"Bldg IRN"</f>
        <v>Bldg IRN</v>
      </c>
      <c r="AJ1575" t="s">
        <v>48</v>
      </c>
      <c r="AK1575" t="s">
        <v>48</v>
      </c>
      <c r="AL1575" t="s">
        <v>53</v>
      </c>
      <c r="AM1575">
        <v>19.59</v>
      </c>
      <c r="AN1575">
        <v>1132.3</v>
      </c>
      <c r="AO1575">
        <v>15</v>
      </c>
    </row>
    <row r="1576" spans="1:41" x14ac:dyDescent="0.3">
      <c r="A1576" t="str">
        <f>"Trad IRN"</f>
        <v>Trad IRN</v>
      </c>
      <c r="B1576" t="str">
        <f>"Bldg IRN"</f>
        <v>Bldg IRN</v>
      </c>
      <c r="C1576" t="s">
        <v>41</v>
      </c>
      <c r="D1576" t="s">
        <v>3</v>
      </c>
      <c r="E1576" t="s">
        <v>80</v>
      </c>
      <c r="F1576" t="s">
        <v>81</v>
      </c>
      <c r="G1576" t="s">
        <v>82</v>
      </c>
      <c r="H1576" t="s">
        <v>83</v>
      </c>
      <c r="I1576" t="str">
        <f>"Trad IRN"</f>
        <v>Trad IRN</v>
      </c>
      <c r="J1576" t="s">
        <v>43</v>
      </c>
      <c r="K1576" t="s">
        <v>44</v>
      </c>
      <c r="L1576" t="s">
        <v>45</v>
      </c>
      <c r="M1576" t="s">
        <v>46</v>
      </c>
      <c r="N1576" t="str">
        <f>"01/10/2023"</f>
        <v>01/10/2023</v>
      </c>
      <c r="O1576" t="str">
        <f>"12/31/2500"</f>
        <v>12/31/2500</v>
      </c>
      <c r="P1576">
        <v>0.38062400000000002</v>
      </c>
      <c r="Q1576">
        <v>0.38062400000000002</v>
      </c>
      <c r="S1576">
        <v>0</v>
      </c>
      <c r="T1576">
        <v>0.38062400000000002</v>
      </c>
      <c r="U1576">
        <v>0</v>
      </c>
      <c r="V1576" t="str">
        <f>"Trad IRN"</f>
        <v>Trad IRN</v>
      </c>
      <c r="W1576">
        <v>75</v>
      </c>
      <c r="X1576" t="s">
        <v>47</v>
      </c>
      <c r="Z1576" t="s">
        <v>47</v>
      </c>
      <c r="AB1576" t="str">
        <f>"09"</f>
        <v>09</v>
      </c>
      <c r="AC1576" t="s">
        <v>48</v>
      </c>
      <c r="AD1576" t="s">
        <v>49</v>
      </c>
      <c r="AE1576" t="s">
        <v>55</v>
      </c>
      <c r="AF1576">
        <v>0</v>
      </c>
      <c r="AG1576" t="s">
        <v>56</v>
      </c>
      <c r="AH1576" t="str">
        <f>"Trad IRN"</f>
        <v>Trad IRN</v>
      </c>
      <c r="AI1576" t="str">
        <f>"Bldg IRN"</f>
        <v>Bldg IRN</v>
      </c>
      <c r="AJ1576" t="s">
        <v>48</v>
      </c>
      <c r="AK1576" t="s">
        <v>48</v>
      </c>
      <c r="AL1576" t="s">
        <v>53</v>
      </c>
      <c r="AM1576">
        <v>430.98</v>
      </c>
      <c r="AN1576">
        <v>1132.3</v>
      </c>
      <c r="AO1576">
        <v>15</v>
      </c>
    </row>
    <row r="1577" spans="1:41" x14ac:dyDescent="0.3">
      <c r="A1577" t="str">
        <f>"Trad IRN"</f>
        <v>Trad IRN</v>
      </c>
      <c r="B1577" t="str">
        <f>"Bldg IRN"</f>
        <v>Bldg IRN</v>
      </c>
      <c r="C1577" t="s">
        <v>41</v>
      </c>
      <c r="D1577" t="s">
        <v>3</v>
      </c>
      <c r="E1577" t="s">
        <v>80</v>
      </c>
      <c r="F1577" t="s">
        <v>81</v>
      </c>
      <c r="G1577" t="s">
        <v>82</v>
      </c>
      <c r="H1577" t="s">
        <v>83</v>
      </c>
      <c r="I1577" t="s">
        <v>8</v>
      </c>
      <c r="J1577" t="s">
        <v>43</v>
      </c>
      <c r="K1577" t="s">
        <v>44</v>
      </c>
      <c r="L1577" t="s">
        <v>45</v>
      </c>
      <c r="M1577" t="s">
        <v>46</v>
      </c>
      <c r="N1577" t="str">
        <f>"01/04/2023"</f>
        <v>01/04/2023</v>
      </c>
      <c r="O1577" t="str">
        <f>"12/31/2500"</f>
        <v>12/31/2500</v>
      </c>
      <c r="P1577">
        <v>0.13264200000000001</v>
      </c>
      <c r="Q1577">
        <v>0.13264200000000001</v>
      </c>
      <c r="S1577">
        <v>0</v>
      </c>
      <c r="T1577">
        <v>2.1530000000000001E-2</v>
      </c>
      <c r="U1577">
        <v>0.111112</v>
      </c>
      <c r="V1577" t="str">
        <f>"Trad IRN"</f>
        <v>Trad IRN</v>
      </c>
      <c r="W1577">
        <v>25</v>
      </c>
      <c r="X1577" t="s">
        <v>47</v>
      </c>
      <c r="Z1577" t="s">
        <v>47</v>
      </c>
      <c r="AB1577" t="str">
        <f>"09"</f>
        <v>09</v>
      </c>
      <c r="AC1577" t="s">
        <v>48</v>
      </c>
      <c r="AD1577" t="s">
        <v>49</v>
      </c>
      <c r="AE1577" t="s">
        <v>50</v>
      </c>
      <c r="AF1577">
        <v>0</v>
      </c>
      <c r="AG1577" t="s">
        <v>51</v>
      </c>
      <c r="AH1577" t="str">
        <f>"Trad IRN"</f>
        <v>Trad IRN</v>
      </c>
      <c r="AI1577" t="str">
        <f>"Bldg IRN"</f>
        <v>Bldg IRN</v>
      </c>
      <c r="AJ1577" t="s">
        <v>48</v>
      </c>
      <c r="AK1577" t="s">
        <v>48</v>
      </c>
      <c r="AL1577" t="s">
        <v>53</v>
      </c>
      <c r="AM1577">
        <v>150.19</v>
      </c>
      <c r="AN1577">
        <v>1132.3</v>
      </c>
      <c r="AO1577">
        <v>15</v>
      </c>
    </row>
    <row r="1578" spans="1:41" x14ac:dyDescent="0.3">
      <c r="A1578" t="str">
        <f>"Trad IRN"</f>
        <v>Trad IRN</v>
      </c>
      <c r="B1578" t="str">
        <f>"Bldg IRN"</f>
        <v>Bldg IRN</v>
      </c>
      <c r="C1578" t="s">
        <v>41</v>
      </c>
      <c r="D1578" t="s">
        <v>3</v>
      </c>
      <c r="E1578" t="s">
        <v>80</v>
      </c>
      <c r="F1578" t="s">
        <v>81</v>
      </c>
      <c r="G1578" t="s">
        <v>82</v>
      </c>
      <c r="H1578" t="s">
        <v>83</v>
      </c>
      <c r="I1578" t="str">
        <f>"Trad IRN"</f>
        <v>Trad IRN</v>
      </c>
      <c r="J1578" t="s">
        <v>43</v>
      </c>
      <c r="K1578" t="s">
        <v>44</v>
      </c>
      <c r="L1578" t="s">
        <v>45</v>
      </c>
      <c r="M1578" t="s">
        <v>46</v>
      </c>
      <c r="N1578" t="str">
        <f>"08/18/2022"</f>
        <v>08/18/2022</v>
      </c>
      <c r="O1578" t="str">
        <f>"12/31/2500"</f>
        <v>12/31/2500</v>
      </c>
      <c r="P1578">
        <v>1</v>
      </c>
      <c r="Q1578">
        <v>1</v>
      </c>
      <c r="S1578">
        <v>0</v>
      </c>
      <c r="T1578">
        <v>1</v>
      </c>
      <c r="U1578">
        <v>0</v>
      </c>
      <c r="V1578" t="str">
        <f>"Trad IRN"</f>
        <v>Trad IRN</v>
      </c>
      <c r="W1578">
        <v>100</v>
      </c>
      <c r="X1578" t="s">
        <v>47</v>
      </c>
      <c r="Z1578" t="s">
        <v>47</v>
      </c>
      <c r="AB1578" t="str">
        <f>"12"</f>
        <v>12</v>
      </c>
      <c r="AC1578" t="s">
        <v>48</v>
      </c>
      <c r="AD1578" t="s">
        <v>49</v>
      </c>
      <c r="AE1578" t="s">
        <v>55</v>
      </c>
      <c r="AF1578">
        <v>0</v>
      </c>
      <c r="AG1578" t="s">
        <v>56</v>
      </c>
      <c r="AH1578" t="str">
        <f>"Trad IRN"</f>
        <v>Trad IRN</v>
      </c>
      <c r="AI1578" t="str">
        <f>"Bldg IRN"</f>
        <v>Bldg IRN</v>
      </c>
      <c r="AJ1578" t="str">
        <f>"12"</f>
        <v>12</v>
      </c>
      <c r="AK1578" t="s">
        <v>48</v>
      </c>
      <c r="AL1578" t="s">
        <v>53</v>
      </c>
      <c r="AM1578">
        <v>1132.3</v>
      </c>
      <c r="AN1578">
        <v>1132.3</v>
      </c>
      <c r="AO1578">
        <v>15</v>
      </c>
    </row>
    <row r="1579" spans="1:41" x14ac:dyDescent="0.3">
      <c r="A1579" t="str">
        <f>"Trad IRN"</f>
        <v>Trad IRN</v>
      </c>
      <c r="B1579" t="str">
        <f>"Bldg IRN"</f>
        <v>Bldg IRN</v>
      </c>
      <c r="C1579" t="s">
        <v>41</v>
      </c>
      <c r="D1579" t="s">
        <v>3</v>
      </c>
      <c r="E1579" t="s">
        <v>80</v>
      </c>
      <c r="F1579" t="s">
        <v>81</v>
      </c>
      <c r="G1579" t="s">
        <v>82</v>
      </c>
      <c r="H1579" t="s">
        <v>83</v>
      </c>
      <c r="I1579" t="str">
        <f>"Trad IRN"</f>
        <v>Trad IRN</v>
      </c>
      <c r="J1579" t="s">
        <v>43</v>
      </c>
      <c r="K1579" t="s">
        <v>44</v>
      </c>
      <c r="L1579" t="s">
        <v>45</v>
      </c>
      <c r="M1579" t="s">
        <v>46</v>
      </c>
      <c r="N1579" t="str">
        <f>"08/18/2022"</f>
        <v>08/18/2022</v>
      </c>
      <c r="O1579" t="str">
        <f>"12/31/2500"</f>
        <v>12/31/2500</v>
      </c>
      <c r="P1579">
        <v>0.5</v>
      </c>
      <c r="Q1579">
        <v>0.5</v>
      </c>
      <c r="S1579">
        <v>0</v>
      </c>
      <c r="T1579">
        <v>0.5</v>
      </c>
      <c r="U1579">
        <v>0</v>
      </c>
      <c r="V1579" t="str">
        <f>"Trad IRN"</f>
        <v>Trad IRN</v>
      </c>
      <c r="W1579">
        <v>50</v>
      </c>
      <c r="X1579" t="s">
        <v>47</v>
      </c>
      <c r="Z1579" t="s">
        <v>47</v>
      </c>
      <c r="AB1579" t="str">
        <f>"11"</f>
        <v>11</v>
      </c>
      <c r="AC1579" t="s">
        <v>48</v>
      </c>
      <c r="AD1579" t="s">
        <v>49</v>
      </c>
      <c r="AE1579" t="s">
        <v>50</v>
      </c>
      <c r="AF1579">
        <v>0</v>
      </c>
      <c r="AG1579" t="s">
        <v>56</v>
      </c>
      <c r="AH1579" t="str">
        <f>"Trad IRN"</f>
        <v>Trad IRN</v>
      </c>
      <c r="AI1579" t="str">
        <f>"Bldg IRN"</f>
        <v>Bldg IRN</v>
      </c>
      <c r="AJ1579" t="s">
        <v>48</v>
      </c>
      <c r="AK1579" t="s">
        <v>48</v>
      </c>
      <c r="AL1579" t="s">
        <v>53</v>
      </c>
      <c r="AM1579">
        <v>566.15</v>
      </c>
      <c r="AN1579">
        <v>1132.3</v>
      </c>
      <c r="AO1579">
        <v>15</v>
      </c>
    </row>
    <row r="1580" spans="1:41" x14ac:dyDescent="0.3">
      <c r="A1580" t="str">
        <f>"Trad IRN"</f>
        <v>Trad IRN</v>
      </c>
      <c r="B1580" t="str">
        <f>"Bldg IRN"</f>
        <v>Bldg IRN</v>
      </c>
      <c r="C1580" t="s">
        <v>41</v>
      </c>
      <c r="D1580" t="s">
        <v>3</v>
      </c>
      <c r="E1580" t="s">
        <v>80</v>
      </c>
      <c r="F1580" t="s">
        <v>81</v>
      </c>
      <c r="G1580" t="s">
        <v>82</v>
      </c>
      <c r="H1580" t="s">
        <v>83</v>
      </c>
      <c r="I1580" t="s">
        <v>8</v>
      </c>
      <c r="J1580" t="s">
        <v>43</v>
      </c>
      <c r="K1580" t="s">
        <v>44</v>
      </c>
      <c r="L1580" t="s">
        <v>45</v>
      </c>
      <c r="M1580" t="s">
        <v>46</v>
      </c>
      <c r="N1580" t="str">
        <f>"08/17/2022"</f>
        <v>08/17/2022</v>
      </c>
      <c r="O1580" t="str">
        <f>"12/31/2500"</f>
        <v>12/31/2500</v>
      </c>
      <c r="P1580">
        <v>0.5</v>
      </c>
      <c r="Q1580">
        <v>0.5</v>
      </c>
      <c r="S1580">
        <v>0</v>
      </c>
      <c r="T1580">
        <v>0</v>
      </c>
      <c r="U1580">
        <v>0.5</v>
      </c>
      <c r="V1580" t="str">
        <f>"Trad IRN"</f>
        <v>Trad IRN</v>
      </c>
      <c r="W1580">
        <v>50</v>
      </c>
      <c r="X1580" t="s">
        <v>47</v>
      </c>
      <c r="Z1580" t="s">
        <v>47</v>
      </c>
      <c r="AB1580" t="str">
        <f>"11"</f>
        <v>11</v>
      </c>
      <c r="AC1580" t="s">
        <v>48</v>
      </c>
      <c r="AD1580" t="s">
        <v>49</v>
      </c>
      <c r="AE1580" t="s">
        <v>50</v>
      </c>
      <c r="AF1580">
        <v>0</v>
      </c>
      <c r="AG1580" t="s">
        <v>51</v>
      </c>
      <c r="AH1580" t="s">
        <v>85</v>
      </c>
      <c r="AI1580" t="str">
        <f>"Bldg IRN"</f>
        <v>Bldg IRN</v>
      </c>
      <c r="AJ1580" t="s">
        <v>48</v>
      </c>
      <c r="AK1580" t="s">
        <v>48</v>
      </c>
      <c r="AL1580" t="s">
        <v>53</v>
      </c>
      <c r="AM1580">
        <v>530</v>
      </c>
      <c r="AN1580">
        <v>1060</v>
      </c>
      <c r="AO1580">
        <v>15</v>
      </c>
    </row>
    <row r="1581" spans="1:41" x14ac:dyDescent="0.3">
      <c r="A1581" t="str">
        <f>"Trad IRN"</f>
        <v>Trad IRN</v>
      </c>
      <c r="B1581" t="str">
        <f>"Bldg IRN"</f>
        <v>Bldg IRN</v>
      </c>
      <c r="C1581" t="s">
        <v>41</v>
      </c>
      <c r="D1581" t="s">
        <v>3</v>
      </c>
      <c r="E1581" t="s">
        <v>80</v>
      </c>
      <c r="F1581" t="s">
        <v>81</v>
      </c>
      <c r="G1581" t="s">
        <v>82</v>
      </c>
      <c r="H1581" t="s">
        <v>83</v>
      </c>
      <c r="I1581" t="str">
        <f>"Trad IRN"</f>
        <v>Trad IRN</v>
      </c>
      <c r="J1581" t="s">
        <v>43</v>
      </c>
      <c r="K1581" t="s">
        <v>44</v>
      </c>
      <c r="L1581" t="s">
        <v>45</v>
      </c>
      <c r="M1581" t="s">
        <v>46</v>
      </c>
      <c r="N1581" t="str">
        <f>"08/18/2022"</f>
        <v>08/18/2022</v>
      </c>
      <c r="O1581" t="str">
        <f>"01/03/2023"</f>
        <v>01/03/2023</v>
      </c>
      <c r="P1581">
        <v>0.46943400000000002</v>
      </c>
      <c r="Q1581">
        <v>0.46943400000000002</v>
      </c>
      <c r="S1581">
        <v>0</v>
      </c>
      <c r="T1581">
        <v>0.46943400000000002</v>
      </c>
      <c r="U1581">
        <v>0</v>
      </c>
      <c r="V1581" t="str">
        <f>"Trad IRN"</f>
        <v>Trad IRN</v>
      </c>
      <c r="W1581">
        <v>85</v>
      </c>
      <c r="X1581" t="s">
        <v>54</v>
      </c>
      <c r="Y1581" t="str">
        <f>"15"</f>
        <v>15</v>
      </c>
      <c r="Z1581" t="s">
        <v>47</v>
      </c>
      <c r="AB1581" t="str">
        <f>"10"</f>
        <v>10</v>
      </c>
      <c r="AC1581" t="s">
        <v>48</v>
      </c>
      <c r="AD1581" t="s">
        <v>49</v>
      </c>
      <c r="AE1581" t="s">
        <v>50</v>
      </c>
      <c r="AF1581">
        <v>0</v>
      </c>
      <c r="AG1581" t="s">
        <v>56</v>
      </c>
      <c r="AH1581" t="str">
        <f>"Trad IRN"</f>
        <v>Trad IRN</v>
      </c>
      <c r="AI1581" t="str">
        <f>"Bldg IRN"</f>
        <v>Bldg IRN</v>
      </c>
      <c r="AJ1581" t="s">
        <v>48</v>
      </c>
      <c r="AK1581" t="s">
        <v>48</v>
      </c>
      <c r="AL1581" t="s">
        <v>53</v>
      </c>
      <c r="AM1581">
        <v>531.54</v>
      </c>
      <c r="AN1581">
        <v>1132.3</v>
      </c>
      <c r="AO1581">
        <v>15</v>
      </c>
    </row>
    <row r="1582" spans="1:41" x14ac:dyDescent="0.3">
      <c r="A1582" t="str">
        <f>"Trad IRN"</f>
        <v>Trad IRN</v>
      </c>
      <c r="B1582" t="str">
        <f>"Bldg IRN"</f>
        <v>Bldg IRN</v>
      </c>
      <c r="C1582" t="s">
        <v>41</v>
      </c>
      <c r="D1582" t="s">
        <v>3</v>
      </c>
      <c r="E1582" t="s">
        <v>80</v>
      </c>
      <c r="F1582" t="s">
        <v>81</v>
      </c>
      <c r="G1582" t="s">
        <v>82</v>
      </c>
      <c r="H1582" t="s">
        <v>83</v>
      </c>
      <c r="I1582" t="str">
        <f>"Trad IRN"</f>
        <v>Trad IRN</v>
      </c>
      <c r="J1582" t="s">
        <v>43</v>
      </c>
      <c r="K1582" t="s">
        <v>44</v>
      </c>
      <c r="L1582" t="s">
        <v>45</v>
      </c>
      <c r="M1582" t="s">
        <v>46</v>
      </c>
      <c r="N1582" t="str">
        <f>"01/04/2023"</f>
        <v>01/04/2023</v>
      </c>
      <c r="O1582" t="str">
        <f t="shared" ref="O1582:O1587" si="152">"12/31/2500"</f>
        <v>12/31/2500</v>
      </c>
      <c r="P1582">
        <v>0.45098100000000002</v>
      </c>
      <c r="Q1582">
        <v>0.45098100000000002</v>
      </c>
      <c r="S1582">
        <v>0</v>
      </c>
      <c r="T1582">
        <v>0.45098100000000002</v>
      </c>
      <c r="U1582">
        <v>0</v>
      </c>
      <c r="V1582" t="str">
        <f>"Trad IRN"</f>
        <v>Trad IRN</v>
      </c>
      <c r="W1582">
        <v>70</v>
      </c>
      <c r="X1582" t="s">
        <v>54</v>
      </c>
      <c r="Y1582" t="str">
        <f>"15"</f>
        <v>15</v>
      </c>
      <c r="Z1582" t="s">
        <v>47</v>
      </c>
      <c r="AB1582" t="str">
        <f>"10"</f>
        <v>10</v>
      </c>
      <c r="AC1582" t="s">
        <v>48</v>
      </c>
      <c r="AD1582" t="s">
        <v>49</v>
      </c>
      <c r="AE1582" t="s">
        <v>50</v>
      </c>
      <c r="AF1582">
        <v>0</v>
      </c>
      <c r="AG1582" t="s">
        <v>56</v>
      </c>
      <c r="AH1582" t="str">
        <f>"Trad IRN"</f>
        <v>Trad IRN</v>
      </c>
      <c r="AI1582" t="str">
        <f>"Bldg IRN"</f>
        <v>Bldg IRN</v>
      </c>
      <c r="AJ1582" t="s">
        <v>48</v>
      </c>
      <c r="AK1582" t="s">
        <v>48</v>
      </c>
      <c r="AL1582" t="s">
        <v>53</v>
      </c>
      <c r="AM1582">
        <v>510.65</v>
      </c>
      <c r="AN1582">
        <v>1132.3</v>
      </c>
      <c r="AO1582">
        <v>15</v>
      </c>
    </row>
    <row r="1583" spans="1:41" x14ac:dyDescent="0.3">
      <c r="A1583" t="str">
        <f>"Trad IRN"</f>
        <v>Trad IRN</v>
      </c>
      <c r="B1583" t="str">
        <f>"Bldg IRN"</f>
        <v>Bldg IRN</v>
      </c>
      <c r="C1583" t="s">
        <v>41</v>
      </c>
      <c r="D1583" t="s">
        <v>3</v>
      </c>
      <c r="E1583" t="s">
        <v>80</v>
      </c>
      <c r="F1583" t="s">
        <v>81</v>
      </c>
      <c r="G1583" t="s">
        <v>82</v>
      </c>
      <c r="H1583" t="s">
        <v>83</v>
      </c>
      <c r="I1583" t="s">
        <v>8</v>
      </c>
      <c r="J1583" t="s">
        <v>43</v>
      </c>
      <c r="K1583" t="s">
        <v>44</v>
      </c>
      <c r="L1583" t="s">
        <v>45</v>
      </c>
      <c r="M1583" t="s">
        <v>46</v>
      </c>
      <c r="N1583" t="str">
        <f>"01/04/2023"</f>
        <v>01/04/2023</v>
      </c>
      <c r="O1583" t="str">
        <f t="shared" si="152"/>
        <v>12/31/2500</v>
      </c>
      <c r="P1583">
        <v>7.9585000000000003E-2</v>
      </c>
      <c r="Q1583">
        <v>7.9585000000000003E-2</v>
      </c>
      <c r="S1583">
        <v>0</v>
      </c>
      <c r="T1583">
        <v>2.4028999999999998E-2</v>
      </c>
      <c r="U1583">
        <v>5.5556000000000001E-2</v>
      </c>
      <c r="V1583" t="str">
        <f>"Trad IRN"</f>
        <v>Trad IRN</v>
      </c>
      <c r="W1583">
        <v>15</v>
      </c>
      <c r="X1583" t="s">
        <v>47</v>
      </c>
      <c r="Z1583" t="s">
        <v>47</v>
      </c>
      <c r="AB1583" t="str">
        <f>"10"</f>
        <v>10</v>
      </c>
      <c r="AC1583" t="s">
        <v>48</v>
      </c>
      <c r="AD1583" t="s">
        <v>49</v>
      </c>
      <c r="AE1583" t="s">
        <v>50</v>
      </c>
      <c r="AF1583">
        <v>0</v>
      </c>
      <c r="AG1583" t="s">
        <v>51</v>
      </c>
      <c r="AH1583" t="str">
        <f>"Trad IRN"</f>
        <v>Trad IRN</v>
      </c>
      <c r="AI1583" t="str">
        <f>"Bldg IRN"</f>
        <v>Bldg IRN</v>
      </c>
      <c r="AJ1583" t="s">
        <v>48</v>
      </c>
      <c r="AK1583" t="s">
        <v>48</v>
      </c>
      <c r="AL1583" t="s">
        <v>53</v>
      </c>
      <c r="AM1583">
        <v>90.11</v>
      </c>
      <c r="AN1583">
        <v>1132.3</v>
      </c>
      <c r="AO1583">
        <v>15</v>
      </c>
    </row>
    <row r="1584" spans="1:41" x14ac:dyDescent="0.3">
      <c r="A1584" t="str">
        <f>"Trad IRN"</f>
        <v>Trad IRN</v>
      </c>
      <c r="B1584" t="str">
        <f>"Bldg IRN"</f>
        <v>Bldg IRN</v>
      </c>
      <c r="C1584" t="s">
        <v>41</v>
      </c>
      <c r="D1584" t="s">
        <v>3</v>
      </c>
      <c r="E1584" t="s">
        <v>80</v>
      </c>
      <c r="F1584" t="s">
        <v>81</v>
      </c>
      <c r="G1584" t="s">
        <v>82</v>
      </c>
      <c r="H1584" t="s">
        <v>83</v>
      </c>
      <c r="I1584" t="s">
        <v>8</v>
      </c>
      <c r="J1584" t="s">
        <v>43</v>
      </c>
      <c r="K1584" t="s">
        <v>44</v>
      </c>
      <c r="L1584" t="s">
        <v>45</v>
      </c>
      <c r="M1584" t="s">
        <v>46</v>
      </c>
      <c r="N1584" t="str">
        <f>"08/17/2022"</f>
        <v>08/17/2022</v>
      </c>
      <c r="O1584" t="str">
        <f t="shared" si="152"/>
        <v>12/31/2500</v>
      </c>
      <c r="P1584">
        <v>0.5</v>
      </c>
      <c r="Q1584">
        <v>0.5</v>
      </c>
      <c r="R1584">
        <v>0.49712099999999998</v>
      </c>
      <c r="S1584">
        <v>0</v>
      </c>
      <c r="T1584">
        <v>0.5</v>
      </c>
      <c r="U1584">
        <v>0</v>
      </c>
      <c r="V1584" t="str">
        <f>"Trad IRN"</f>
        <v>Trad IRN</v>
      </c>
      <c r="W1584">
        <v>50</v>
      </c>
      <c r="X1584" t="s">
        <v>47</v>
      </c>
      <c r="Z1584" t="s">
        <v>47</v>
      </c>
      <c r="AB1584" t="str">
        <f>"12"</f>
        <v>12</v>
      </c>
      <c r="AC1584" t="str">
        <f>"09"</f>
        <v>09</v>
      </c>
      <c r="AD1584" t="str">
        <f>"2"</f>
        <v>2</v>
      </c>
      <c r="AE1584" t="s">
        <v>50</v>
      </c>
      <c r="AF1584">
        <v>0</v>
      </c>
      <c r="AG1584" t="s">
        <v>51</v>
      </c>
      <c r="AH1584" t="s">
        <v>85</v>
      </c>
      <c r="AI1584" t="str">
        <f>"Bldg IRN"</f>
        <v>Bldg IRN</v>
      </c>
      <c r="AJ1584" t="str">
        <f>"12"</f>
        <v>12</v>
      </c>
      <c r="AK1584" t="s">
        <v>52</v>
      </c>
      <c r="AL1584" t="s">
        <v>53</v>
      </c>
      <c r="AM1584">
        <v>521</v>
      </c>
      <c r="AN1584">
        <v>1042</v>
      </c>
      <c r="AO1584">
        <v>15</v>
      </c>
    </row>
    <row r="1585" spans="1:41" x14ac:dyDescent="0.3">
      <c r="A1585" t="str">
        <f>"Trad IRN"</f>
        <v>Trad IRN</v>
      </c>
      <c r="B1585" t="str">
        <f>"Bldg IRN"</f>
        <v>Bldg IRN</v>
      </c>
      <c r="C1585" t="s">
        <v>41</v>
      </c>
      <c r="D1585" t="s">
        <v>3</v>
      </c>
      <c r="E1585" t="s">
        <v>80</v>
      </c>
      <c r="F1585" t="s">
        <v>81</v>
      </c>
      <c r="G1585" t="s">
        <v>82</v>
      </c>
      <c r="H1585" t="s">
        <v>83</v>
      </c>
      <c r="I1585" t="str">
        <f>"Trad IRN"</f>
        <v>Trad IRN</v>
      </c>
      <c r="J1585" t="s">
        <v>43</v>
      </c>
      <c r="K1585" t="s">
        <v>44</v>
      </c>
      <c r="L1585" t="s">
        <v>45</v>
      </c>
      <c r="M1585" t="s">
        <v>46</v>
      </c>
      <c r="N1585" t="str">
        <f>"08/18/2022"</f>
        <v>08/18/2022</v>
      </c>
      <c r="O1585" t="str">
        <f t="shared" si="152"/>
        <v>12/31/2500</v>
      </c>
      <c r="P1585">
        <v>0.5</v>
      </c>
      <c r="Q1585">
        <v>0.5</v>
      </c>
      <c r="R1585">
        <v>0.5</v>
      </c>
      <c r="S1585">
        <v>0</v>
      </c>
      <c r="T1585">
        <v>0.5</v>
      </c>
      <c r="U1585">
        <v>0</v>
      </c>
      <c r="V1585" t="str">
        <f>"Trad IRN"</f>
        <v>Trad IRN</v>
      </c>
      <c r="W1585">
        <v>50</v>
      </c>
      <c r="X1585" t="s">
        <v>47</v>
      </c>
      <c r="Z1585" t="s">
        <v>47</v>
      </c>
      <c r="AB1585" t="str">
        <f>"23"</f>
        <v>23</v>
      </c>
      <c r="AC1585" t="str">
        <f>"09"</f>
        <v>09</v>
      </c>
      <c r="AD1585" t="str">
        <f>"2"</f>
        <v>2</v>
      </c>
      <c r="AE1585" t="s">
        <v>50</v>
      </c>
      <c r="AF1585">
        <v>0</v>
      </c>
      <c r="AG1585" t="s">
        <v>56</v>
      </c>
      <c r="AH1585" t="str">
        <f>"Trad IRN"</f>
        <v>Trad IRN</v>
      </c>
      <c r="AI1585" t="str">
        <f>"Bldg IRN"</f>
        <v>Bldg IRN</v>
      </c>
      <c r="AJ1585" t="s">
        <v>48</v>
      </c>
      <c r="AK1585" t="s">
        <v>48</v>
      </c>
      <c r="AL1585" t="s">
        <v>53</v>
      </c>
      <c r="AM1585">
        <v>566.15</v>
      </c>
      <c r="AN1585">
        <v>1132.3</v>
      </c>
      <c r="AO1585">
        <v>15</v>
      </c>
    </row>
    <row r="1586" spans="1:41" x14ac:dyDescent="0.3">
      <c r="A1586" t="str">
        <f>"Trad IRN"</f>
        <v>Trad IRN</v>
      </c>
      <c r="B1586" t="str">
        <f>"Bldg IRN"</f>
        <v>Bldg IRN</v>
      </c>
      <c r="C1586" t="s">
        <v>41</v>
      </c>
      <c r="D1586" t="s">
        <v>3</v>
      </c>
      <c r="E1586" t="s">
        <v>80</v>
      </c>
      <c r="F1586" t="s">
        <v>81</v>
      </c>
      <c r="G1586" t="s">
        <v>82</v>
      </c>
      <c r="H1586" t="s">
        <v>83</v>
      </c>
      <c r="I1586" t="s">
        <v>8</v>
      </c>
      <c r="J1586" t="s">
        <v>43</v>
      </c>
      <c r="K1586" t="s">
        <v>44</v>
      </c>
      <c r="L1586" t="s">
        <v>45</v>
      </c>
      <c r="M1586" t="s">
        <v>46</v>
      </c>
      <c r="N1586" t="str">
        <f>"01/04/2023"</f>
        <v>01/04/2023</v>
      </c>
      <c r="O1586" t="str">
        <f t="shared" si="152"/>
        <v>12/31/2500</v>
      </c>
      <c r="P1586">
        <v>7.9585000000000003E-2</v>
      </c>
      <c r="Q1586">
        <v>7.9585000000000003E-2</v>
      </c>
      <c r="S1586">
        <v>0</v>
      </c>
      <c r="T1586">
        <v>2.4028999999999998E-2</v>
      </c>
      <c r="U1586">
        <v>5.5556000000000001E-2</v>
      </c>
      <c r="V1586" t="str">
        <f>"Trad IRN"</f>
        <v>Trad IRN</v>
      </c>
      <c r="W1586">
        <v>15</v>
      </c>
      <c r="X1586" t="s">
        <v>47</v>
      </c>
      <c r="Z1586" t="s">
        <v>47</v>
      </c>
      <c r="AB1586" t="str">
        <f>"10"</f>
        <v>10</v>
      </c>
      <c r="AC1586" t="s">
        <v>48</v>
      </c>
      <c r="AD1586" t="s">
        <v>49</v>
      </c>
      <c r="AE1586" t="s">
        <v>50</v>
      </c>
      <c r="AF1586">
        <v>0</v>
      </c>
      <c r="AG1586" t="s">
        <v>51</v>
      </c>
      <c r="AH1586" t="str">
        <f>"Trad IRN"</f>
        <v>Trad IRN</v>
      </c>
      <c r="AI1586" t="str">
        <f>"Bldg IRN"</f>
        <v>Bldg IRN</v>
      </c>
      <c r="AJ1586" t="s">
        <v>48</v>
      </c>
      <c r="AK1586" t="s">
        <v>48</v>
      </c>
      <c r="AL1586" t="s">
        <v>53</v>
      </c>
      <c r="AM1586">
        <v>90.11</v>
      </c>
      <c r="AN1586">
        <v>1132.3</v>
      </c>
      <c r="AO1586">
        <v>15</v>
      </c>
    </row>
    <row r="1587" spans="1:41" x14ac:dyDescent="0.3">
      <c r="A1587" t="str">
        <f>"Trad IRN"</f>
        <v>Trad IRN</v>
      </c>
      <c r="B1587" t="str">
        <f>"Bldg IRN"</f>
        <v>Bldg IRN</v>
      </c>
      <c r="C1587" t="s">
        <v>41</v>
      </c>
      <c r="D1587" t="s">
        <v>3</v>
      </c>
      <c r="E1587" t="s">
        <v>80</v>
      </c>
      <c r="F1587" t="s">
        <v>81</v>
      </c>
      <c r="G1587" t="s">
        <v>82</v>
      </c>
      <c r="H1587" t="s">
        <v>83</v>
      </c>
      <c r="I1587" t="str">
        <f>"Trad IRN"</f>
        <v>Trad IRN</v>
      </c>
      <c r="J1587" t="s">
        <v>43</v>
      </c>
      <c r="K1587" t="s">
        <v>44</v>
      </c>
      <c r="L1587" t="s">
        <v>45</v>
      </c>
      <c r="M1587" t="s">
        <v>46</v>
      </c>
      <c r="N1587" t="str">
        <f>"01/04/2023"</f>
        <v>01/04/2023</v>
      </c>
      <c r="O1587" t="str">
        <f t="shared" si="152"/>
        <v>12/31/2500</v>
      </c>
      <c r="P1587">
        <v>0.45098100000000002</v>
      </c>
      <c r="Q1587">
        <v>0.45098100000000002</v>
      </c>
      <c r="S1587">
        <v>0.45098100000000002</v>
      </c>
      <c r="T1587">
        <v>0.45098100000000002</v>
      </c>
      <c r="U1587">
        <v>0</v>
      </c>
      <c r="V1587" t="str">
        <f>"Trad IRN"</f>
        <v>Trad IRN</v>
      </c>
      <c r="W1587">
        <v>85</v>
      </c>
      <c r="X1587" t="s">
        <v>47</v>
      </c>
      <c r="Z1587" t="s">
        <v>47</v>
      </c>
      <c r="AB1587" t="str">
        <f>"10"</f>
        <v>10</v>
      </c>
      <c r="AC1587" t="s">
        <v>48</v>
      </c>
      <c r="AD1587" t="s">
        <v>49</v>
      </c>
      <c r="AE1587" t="s">
        <v>50</v>
      </c>
      <c r="AF1587">
        <v>0</v>
      </c>
      <c r="AG1587" t="s">
        <v>56</v>
      </c>
      <c r="AH1587" t="str">
        <f>"Trad IRN"</f>
        <v>Trad IRN</v>
      </c>
      <c r="AI1587" t="str">
        <f>"Bldg IRN"</f>
        <v>Bldg IRN</v>
      </c>
      <c r="AJ1587" t="s">
        <v>48</v>
      </c>
      <c r="AK1587" t="s">
        <v>48</v>
      </c>
      <c r="AL1587" t="s">
        <v>53</v>
      </c>
      <c r="AM1587">
        <v>510.65</v>
      </c>
      <c r="AN1587">
        <v>1132.3</v>
      </c>
      <c r="AO1587">
        <v>15</v>
      </c>
    </row>
    <row r="1588" spans="1:41" x14ac:dyDescent="0.3">
      <c r="A1588" t="str">
        <f>"Trad IRN"</f>
        <v>Trad IRN</v>
      </c>
      <c r="B1588" t="str">
        <f>"Bldg IRN"</f>
        <v>Bldg IRN</v>
      </c>
      <c r="C1588" t="s">
        <v>41</v>
      </c>
      <c r="D1588" t="s">
        <v>3</v>
      </c>
      <c r="E1588" t="s">
        <v>80</v>
      </c>
      <c r="F1588" t="s">
        <v>81</v>
      </c>
      <c r="G1588" t="s">
        <v>82</v>
      </c>
      <c r="H1588" t="s">
        <v>83</v>
      </c>
      <c r="I1588" t="str">
        <f>"Trad IRN"</f>
        <v>Trad IRN</v>
      </c>
      <c r="J1588" t="s">
        <v>43</v>
      </c>
      <c r="K1588" t="s">
        <v>44</v>
      </c>
      <c r="L1588" t="s">
        <v>45</v>
      </c>
      <c r="M1588" t="s">
        <v>46</v>
      </c>
      <c r="N1588" t="str">
        <f>"08/18/2022"</f>
        <v>08/18/2022</v>
      </c>
      <c r="O1588" t="str">
        <f>"01/03/2023"</f>
        <v>01/03/2023</v>
      </c>
      <c r="P1588">
        <v>0.46943400000000002</v>
      </c>
      <c r="Q1588">
        <v>0.46943400000000002</v>
      </c>
      <c r="S1588">
        <v>0.46943400000000002</v>
      </c>
      <c r="T1588">
        <v>0.46943400000000002</v>
      </c>
      <c r="U1588">
        <v>0</v>
      </c>
      <c r="V1588" t="str">
        <f>"Trad IRN"</f>
        <v>Trad IRN</v>
      </c>
      <c r="W1588">
        <v>100</v>
      </c>
      <c r="X1588" t="s">
        <v>47</v>
      </c>
      <c r="Z1588" t="s">
        <v>47</v>
      </c>
      <c r="AB1588" t="str">
        <f>"10"</f>
        <v>10</v>
      </c>
      <c r="AC1588" t="s">
        <v>48</v>
      </c>
      <c r="AD1588" t="s">
        <v>49</v>
      </c>
      <c r="AE1588" t="s">
        <v>50</v>
      </c>
      <c r="AF1588">
        <v>0</v>
      </c>
      <c r="AG1588" t="s">
        <v>56</v>
      </c>
      <c r="AH1588" t="str">
        <f>"Trad IRN"</f>
        <v>Trad IRN</v>
      </c>
      <c r="AI1588" t="str">
        <f>"Bldg IRN"</f>
        <v>Bldg IRN</v>
      </c>
      <c r="AJ1588" t="s">
        <v>48</v>
      </c>
      <c r="AK1588" t="s">
        <v>48</v>
      </c>
      <c r="AL1588" t="s">
        <v>53</v>
      </c>
      <c r="AM1588">
        <v>531.54</v>
      </c>
      <c r="AN1588">
        <v>1132.3</v>
      </c>
      <c r="AO1588">
        <v>15</v>
      </c>
    </row>
    <row r="1589" spans="1:41" x14ac:dyDescent="0.3">
      <c r="A1589" t="str">
        <f>"Trad IRN"</f>
        <v>Trad IRN</v>
      </c>
      <c r="B1589" t="str">
        <f>"Bldg IRN"</f>
        <v>Bldg IRN</v>
      </c>
      <c r="C1589" t="s">
        <v>41</v>
      </c>
      <c r="D1589" t="s">
        <v>3</v>
      </c>
      <c r="E1589" t="s">
        <v>80</v>
      </c>
      <c r="F1589" t="s">
        <v>81</v>
      </c>
      <c r="G1589" t="s">
        <v>82</v>
      </c>
      <c r="H1589" t="s">
        <v>83</v>
      </c>
      <c r="I1589" t="str">
        <f>"Trad IRN"</f>
        <v>Trad IRN</v>
      </c>
      <c r="J1589" t="s">
        <v>43</v>
      </c>
      <c r="K1589" t="s">
        <v>44</v>
      </c>
      <c r="L1589" t="s">
        <v>45</v>
      </c>
      <c r="M1589" t="s">
        <v>46</v>
      </c>
      <c r="N1589" t="str">
        <f>"10/27/2022"</f>
        <v>10/27/2022</v>
      </c>
      <c r="O1589" t="str">
        <f>"12/31/2500"</f>
        <v>12/31/2500</v>
      </c>
      <c r="P1589">
        <v>0.37024200000000002</v>
      </c>
      <c r="Q1589">
        <v>0.37024200000000002</v>
      </c>
      <c r="S1589">
        <v>0.37024200000000002</v>
      </c>
      <c r="T1589">
        <v>0.37024200000000002</v>
      </c>
      <c r="U1589">
        <v>0</v>
      </c>
      <c r="V1589" t="str">
        <f>"Trad IRN"</f>
        <v>Trad IRN</v>
      </c>
      <c r="W1589">
        <v>50</v>
      </c>
      <c r="X1589" t="s">
        <v>47</v>
      </c>
      <c r="Z1589" t="s">
        <v>47</v>
      </c>
      <c r="AB1589" t="str">
        <f>"12"</f>
        <v>12</v>
      </c>
      <c r="AC1589" t="s">
        <v>48</v>
      </c>
      <c r="AD1589" t="s">
        <v>49</v>
      </c>
      <c r="AE1589" t="s">
        <v>50</v>
      </c>
      <c r="AF1589">
        <v>0</v>
      </c>
      <c r="AG1589" t="s">
        <v>56</v>
      </c>
      <c r="AH1589" t="str">
        <f>"Trad IRN"</f>
        <v>Trad IRN</v>
      </c>
      <c r="AI1589" t="str">
        <f>"Bldg IRN"</f>
        <v>Bldg IRN</v>
      </c>
      <c r="AJ1589" t="str">
        <f>"12"</f>
        <v>12</v>
      </c>
      <c r="AK1589" t="s">
        <v>48</v>
      </c>
      <c r="AL1589" t="s">
        <v>53</v>
      </c>
      <c r="AM1589">
        <v>419.23</v>
      </c>
      <c r="AN1589">
        <v>1132.3</v>
      </c>
      <c r="AO1589">
        <v>15</v>
      </c>
    </row>
    <row r="1590" spans="1:41" x14ac:dyDescent="0.3">
      <c r="A1590" t="str">
        <f>"Trad IRN"</f>
        <v>Trad IRN</v>
      </c>
      <c r="B1590" t="str">
        <f>"Bldg IRN"</f>
        <v>Bldg IRN</v>
      </c>
      <c r="C1590" t="s">
        <v>41</v>
      </c>
      <c r="D1590" t="s">
        <v>3</v>
      </c>
      <c r="E1590" t="s">
        <v>80</v>
      </c>
      <c r="F1590" t="s">
        <v>81</v>
      </c>
      <c r="G1590" t="s">
        <v>82</v>
      </c>
      <c r="H1590" t="s">
        <v>83</v>
      </c>
      <c r="I1590" t="s">
        <v>8</v>
      </c>
      <c r="J1590" t="s">
        <v>43</v>
      </c>
      <c r="K1590" t="s">
        <v>44</v>
      </c>
      <c r="L1590" t="s">
        <v>45</v>
      </c>
      <c r="M1590" t="s">
        <v>46</v>
      </c>
      <c r="N1590" t="str">
        <f>"01/04/2023"</f>
        <v>01/04/2023</v>
      </c>
      <c r="O1590" t="str">
        <f>"12/31/2500"</f>
        <v>12/31/2500</v>
      </c>
      <c r="P1590">
        <v>0.25863700000000001</v>
      </c>
      <c r="Q1590">
        <v>0.25863700000000001</v>
      </c>
      <c r="S1590">
        <v>0</v>
      </c>
      <c r="T1590">
        <v>7.2923000000000002E-2</v>
      </c>
      <c r="U1590">
        <v>0.18571399999999999</v>
      </c>
      <c r="V1590" t="str">
        <f>"Trad IRN"</f>
        <v>Trad IRN</v>
      </c>
      <c r="W1590">
        <v>50</v>
      </c>
      <c r="X1590" t="s">
        <v>47</v>
      </c>
      <c r="Z1590" t="s">
        <v>47</v>
      </c>
      <c r="AB1590" t="str">
        <f>"12"</f>
        <v>12</v>
      </c>
      <c r="AC1590" t="s">
        <v>48</v>
      </c>
      <c r="AD1590" t="s">
        <v>49</v>
      </c>
      <c r="AE1590" t="s">
        <v>50</v>
      </c>
      <c r="AF1590">
        <v>0</v>
      </c>
      <c r="AG1590" t="s">
        <v>51</v>
      </c>
      <c r="AH1590" t="s">
        <v>85</v>
      </c>
      <c r="AI1590" t="str">
        <f>"Bldg IRN"</f>
        <v>Bldg IRN</v>
      </c>
      <c r="AJ1590" t="str">
        <f>"12"</f>
        <v>12</v>
      </c>
      <c r="AK1590" t="s">
        <v>52</v>
      </c>
      <c r="AL1590" t="s">
        <v>53</v>
      </c>
      <c r="AM1590">
        <v>269.5</v>
      </c>
      <c r="AN1590">
        <v>1042</v>
      </c>
      <c r="AO1590">
        <v>15</v>
      </c>
    </row>
    <row r="1591" spans="1:41" x14ac:dyDescent="0.3">
      <c r="A1591" t="str">
        <f>"Trad IRN"</f>
        <v>Trad IRN</v>
      </c>
      <c r="B1591" t="str">
        <f>"Bldg IRN"</f>
        <v>Bldg IRN</v>
      </c>
      <c r="C1591" t="s">
        <v>41</v>
      </c>
      <c r="D1591" t="s">
        <v>3</v>
      </c>
      <c r="E1591" t="s">
        <v>80</v>
      </c>
      <c r="F1591" t="s">
        <v>81</v>
      </c>
      <c r="G1591" t="s">
        <v>82</v>
      </c>
      <c r="H1591" t="s">
        <v>83</v>
      </c>
      <c r="I1591" t="s">
        <v>8</v>
      </c>
      <c r="J1591" t="s">
        <v>43</v>
      </c>
      <c r="K1591" t="s">
        <v>44</v>
      </c>
      <c r="L1591" t="s">
        <v>45</v>
      </c>
      <c r="M1591" t="s">
        <v>46</v>
      </c>
      <c r="N1591" t="str">
        <f>"08/17/2022"</f>
        <v>08/17/2022</v>
      </c>
      <c r="O1591" t="str">
        <f>"01/03/2023"</f>
        <v>01/03/2023</v>
      </c>
      <c r="P1591">
        <v>0.24136299999999999</v>
      </c>
      <c r="Q1591">
        <v>0.24136299999999999</v>
      </c>
      <c r="S1591">
        <v>0</v>
      </c>
      <c r="T1591">
        <v>6.5965999999999997E-2</v>
      </c>
      <c r="U1591">
        <v>0.175397</v>
      </c>
      <c r="V1591" t="str">
        <f>"Trad IRN"</f>
        <v>Trad IRN</v>
      </c>
      <c r="W1591">
        <v>37</v>
      </c>
      <c r="X1591" t="s">
        <v>54</v>
      </c>
      <c r="Y1591" t="str">
        <f>"13"</f>
        <v>13</v>
      </c>
      <c r="Z1591" t="s">
        <v>47</v>
      </c>
      <c r="AB1591" t="str">
        <f>"12"</f>
        <v>12</v>
      </c>
      <c r="AC1591" t="s">
        <v>48</v>
      </c>
      <c r="AD1591" t="s">
        <v>49</v>
      </c>
      <c r="AE1591" t="s">
        <v>50</v>
      </c>
      <c r="AF1591">
        <v>0</v>
      </c>
      <c r="AG1591" t="s">
        <v>51</v>
      </c>
      <c r="AH1591" t="s">
        <v>85</v>
      </c>
      <c r="AI1591" t="str">
        <f>"Bldg IRN"</f>
        <v>Bldg IRN</v>
      </c>
      <c r="AJ1591" t="str">
        <f>"12"</f>
        <v>12</v>
      </c>
      <c r="AK1591" t="s">
        <v>52</v>
      </c>
      <c r="AL1591" t="s">
        <v>53</v>
      </c>
      <c r="AM1591">
        <v>251.5</v>
      </c>
      <c r="AN1591">
        <v>1042</v>
      </c>
      <c r="AO1591">
        <v>15</v>
      </c>
    </row>
    <row r="1592" spans="1:41" x14ac:dyDescent="0.3">
      <c r="A1592" t="str">
        <f>"Trad IRN"</f>
        <v>Trad IRN</v>
      </c>
      <c r="B1592" t="str">
        <f>"Bldg IRN"</f>
        <v>Bldg IRN</v>
      </c>
      <c r="C1592" t="s">
        <v>41</v>
      </c>
      <c r="D1592" t="s">
        <v>3</v>
      </c>
      <c r="E1592" t="s">
        <v>80</v>
      </c>
      <c r="F1592" t="s">
        <v>81</v>
      </c>
      <c r="G1592" t="s">
        <v>82</v>
      </c>
      <c r="H1592" t="s">
        <v>83</v>
      </c>
      <c r="I1592" t="str">
        <f>"Trad IRN"</f>
        <v>Trad IRN</v>
      </c>
      <c r="J1592" t="s">
        <v>43</v>
      </c>
      <c r="K1592" t="s">
        <v>44</v>
      </c>
      <c r="L1592" t="s">
        <v>45</v>
      </c>
      <c r="M1592" t="s">
        <v>46</v>
      </c>
      <c r="N1592" t="str">
        <f>"08/18/2022"</f>
        <v>08/18/2022</v>
      </c>
      <c r="O1592" t="str">
        <f>"10/26/2022"</f>
        <v>10/26/2022</v>
      </c>
      <c r="P1592">
        <v>0.12975800000000001</v>
      </c>
      <c r="Q1592">
        <v>0.12975800000000001</v>
      </c>
      <c r="S1592">
        <v>0.12975800000000001</v>
      </c>
      <c r="T1592">
        <v>0.12975800000000001</v>
      </c>
      <c r="U1592">
        <v>0</v>
      </c>
      <c r="V1592" t="str">
        <f>"Trad IRN"</f>
        <v>Trad IRN</v>
      </c>
      <c r="W1592">
        <v>50</v>
      </c>
      <c r="X1592" t="s">
        <v>47</v>
      </c>
      <c r="Z1592" t="s">
        <v>47</v>
      </c>
      <c r="AB1592" t="str">
        <f>"12"</f>
        <v>12</v>
      </c>
      <c r="AC1592" t="s">
        <v>48</v>
      </c>
      <c r="AD1592" t="s">
        <v>49</v>
      </c>
      <c r="AE1592" t="s">
        <v>50</v>
      </c>
      <c r="AF1592">
        <v>0</v>
      </c>
      <c r="AG1592" t="s">
        <v>56</v>
      </c>
      <c r="AH1592" t="str">
        <f>"Trad IRN"</f>
        <v>Trad IRN</v>
      </c>
      <c r="AI1592" t="str">
        <f>"Bldg IRN"</f>
        <v>Bldg IRN</v>
      </c>
      <c r="AJ1592" t="str">
        <f>"12"</f>
        <v>12</v>
      </c>
      <c r="AK1592" t="s">
        <v>48</v>
      </c>
      <c r="AL1592" t="s">
        <v>53</v>
      </c>
      <c r="AM1592">
        <v>146.91999999999999</v>
      </c>
      <c r="AN1592">
        <v>1132.3</v>
      </c>
      <c r="AO1592">
        <v>15</v>
      </c>
    </row>
    <row r="1593" spans="1:41" x14ac:dyDescent="0.3">
      <c r="A1593" t="str">
        <f>"Trad IRN"</f>
        <v>Trad IRN</v>
      </c>
      <c r="B1593" t="str">
        <f>"Bldg IRN"</f>
        <v>Bldg IRN</v>
      </c>
      <c r="C1593" t="s">
        <v>41</v>
      </c>
      <c r="D1593" t="s">
        <v>3</v>
      </c>
      <c r="E1593" t="s">
        <v>80</v>
      </c>
      <c r="F1593" t="s">
        <v>81</v>
      </c>
      <c r="G1593" t="s">
        <v>82</v>
      </c>
      <c r="H1593" t="s">
        <v>83</v>
      </c>
      <c r="I1593" t="str">
        <f>"Trad IRN"</f>
        <v>Trad IRN</v>
      </c>
      <c r="J1593" t="s">
        <v>43</v>
      </c>
      <c r="K1593" t="s">
        <v>44</v>
      </c>
      <c r="L1593" t="s">
        <v>45</v>
      </c>
      <c r="M1593" t="s">
        <v>46</v>
      </c>
      <c r="N1593" t="str">
        <f>"08/18/2022"</f>
        <v>08/18/2022</v>
      </c>
      <c r="O1593" t="str">
        <f>"12/31/2500"</f>
        <v>12/31/2500</v>
      </c>
      <c r="P1593">
        <v>1</v>
      </c>
      <c r="Q1593">
        <v>1</v>
      </c>
      <c r="S1593">
        <v>0</v>
      </c>
      <c r="T1593">
        <v>1</v>
      </c>
      <c r="U1593">
        <v>0</v>
      </c>
      <c r="V1593" t="str">
        <f>"Trad IRN"</f>
        <v>Trad IRN</v>
      </c>
      <c r="W1593">
        <v>100</v>
      </c>
      <c r="X1593" t="s">
        <v>47</v>
      </c>
      <c r="Z1593" t="s">
        <v>47</v>
      </c>
      <c r="AB1593" t="str">
        <f>"09"</f>
        <v>09</v>
      </c>
      <c r="AC1593" t="s">
        <v>48</v>
      </c>
      <c r="AD1593" t="s">
        <v>49</v>
      </c>
      <c r="AE1593" t="s">
        <v>50</v>
      </c>
      <c r="AF1593">
        <v>0</v>
      </c>
      <c r="AG1593" t="s">
        <v>56</v>
      </c>
      <c r="AH1593" t="str">
        <f>"Trad IRN"</f>
        <v>Trad IRN</v>
      </c>
      <c r="AI1593" t="str">
        <f>"Bldg IRN"</f>
        <v>Bldg IRN</v>
      </c>
      <c r="AJ1593" t="s">
        <v>48</v>
      </c>
      <c r="AK1593" t="s">
        <v>48</v>
      </c>
      <c r="AL1593" t="s">
        <v>53</v>
      </c>
      <c r="AM1593">
        <v>1132.3</v>
      </c>
      <c r="AN1593">
        <v>1132.3</v>
      </c>
      <c r="AO1593">
        <v>15</v>
      </c>
    </row>
    <row r="1594" spans="1:41" x14ac:dyDescent="0.3">
      <c r="A1594" t="str">
        <f>"Trad IRN"</f>
        <v>Trad IRN</v>
      </c>
      <c r="B1594" t="str">
        <f>"Bldg IRN"</f>
        <v>Bldg IRN</v>
      </c>
      <c r="C1594" t="s">
        <v>41</v>
      </c>
      <c r="D1594" t="s">
        <v>3</v>
      </c>
      <c r="E1594" t="s">
        <v>80</v>
      </c>
      <c r="F1594" t="s">
        <v>81</v>
      </c>
      <c r="G1594" t="s">
        <v>82</v>
      </c>
      <c r="H1594" t="s">
        <v>83</v>
      </c>
      <c r="I1594" t="str">
        <f>"Trad IRN"</f>
        <v>Trad IRN</v>
      </c>
      <c r="J1594" t="s">
        <v>43</v>
      </c>
      <c r="K1594" t="s">
        <v>44</v>
      </c>
      <c r="L1594" t="s">
        <v>45</v>
      </c>
      <c r="M1594" t="s">
        <v>46</v>
      </c>
      <c r="N1594" t="str">
        <f>"08/18/2022"</f>
        <v>08/18/2022</v>
      </c>
      <c r="O1594" t="str">
        <f>"12/31/2500"</f>
        <v>12/31/2500</v>
      </c>
      <c r="P1594">
        <v>1</v>
      </c>
      <c r="Q1594">
        <v>1</v>
      </c>
      <c r="S1594">
        <v>0</v>
      </c>
      <c r="T1594">
        <v>1</v>
      </c>
      <c r="U1594">
        <v>0</v>
      </c>
      <c r="V1594" t="str">
        <f>"Trad IRN"</f>
        <v>Trad IRN</v>
      </c>
      <c r="W1594">
        <v>100</v>
      </c>
      <c r="X1594" t="s">
        <v>47</v>
      </c>
      <c r="Z1594" t="s">
        <v>47</v>
      </c>
      <c r="AB1594" t="str">
        <f>"10"</f>
        <v>10</v>
      </c>
      <c r="AC1594" t="s">
        <v>48</v>
      </c>
      <c r="AD1594" t="s">
        <v>49</v>
      </c>
      <c r="AE1594" t="s">
        <v>55</v>
      </c>
      <c r="AF1594">
        <v>0</v>
      </c>
      <c r="AG1594" t="s">
        <v>56</v>
      </c>
      <c r="AH1594" t="str">
        <f>"Trad IRN"</f>
        <v>Trad IRN</v>
      </c>
      <c r="AI1594" t="str">
        <f>"Bldg IRN"</f>
        <v>Bldg IRN</v>
      </c>
      <c r="AJ1594" t="s">
        <v>48</v>
      </c>
      <c r="AK1594" t="s">
        <v>48</v>
      </c>
      <c r="AL1594" t="s">
        <v>53</v>
      </c>
      <c r="AM1594">
        <v>1132.3</v>
      </c>
      <c r="AN1594">
        <v>1132.3</v>
      </c>
      <c r="AO1594">
        <v>15</v>
      </c>
    </row>
    <row r="1595" spans="1:41" x14ac:dyDescent="0.3">
      <c r="A1595" t="str">
        <f>"Trad IRN"</f>
        <v>Trad IRN</v>
      </c>
      <c r="B1595" t="str">
        <f>"Bldg IRN"</f>
        <v>Bldg IRN</v>
      </c>
      <c r="C1595" t="s">
        <v>41</v>
      </c>
      <c r="D1595" t="s">
        <v>3</v>
      </c>
      <c r="E1595" t="s">
        <v>80</v>
      </c>
      <c r="F1595" t="s">
        <v>81</v>
      </c>
      <c r="G1595" t="s">
        <v>82</v>
      </c>
      <c r="H1595" t="s">
        <v>83</v>
      </c>
      <c r="I1595" t="str">
        <f>"Trad IRN"</f>
        <v>Trad IRN</v>
      </c>
      <c r="J1595" t="s">
        <v>43</v>
      </c>
      <c r="K1595" t="s">
        <v>44</v>
      </c>
      <c r="L1595" t="s">
        <v>45</v>
      </c>
      <c r="M1595" t="s">
        <v>46</v>
      </c>
      <c r="N1595" t="str">
        <f>"08/18/2022"</f>
        <v>08/18/2022</v>
      </c>
      <c r="O1595" t="str">
        <f>"12/31/2500"</f>
        <v>12/31/2500</v>
      </c>
      <c r="P1595">
        <v>1</v>
      </c>
      <c r="Q1595">
        <v>1</v>
      </c>
      <c r="S1595">
        <v>1</v>
      </c>
      <c r="T1595">
        <v>1</v>
      </c>
      <c r="U1595">
        <v>0</v>
      </c>
      <c r="V1595" t="str">
        <f>"Trad IRN"</f>
        <v>Trad IRN</v>
      </c>
      <c r="W1595">
        <v>100</v>
      </c>
      <c r="X1595" t="s">
        <v>47</v>
      </c>
      <c r="Z1595" t="s">
        <v>47</v>
      </c>
      <c r="AB1595" t="str">
        <f>"10"</f>
        <v>10</v>
      </c>
      <c r="AC1595" t="s">
        <v>48</v>
      </c>
      <c r="AD1595" t="s">
        <v>49</v>
      </c>
      <c r="AE1595" t="s">
        <v>50</v>
      </c>
      <c r="AF1595">
        <v>0</v>
      </c>
      <c r="AG1595" t="s">
        <v>56</v>
      </c>
      <c r="AH1595" t="str">
        <f>"Trad IRN"</f>
        <v>Trad IRN</v>
      </c>
      <c r="AI1595" t="str">
        <f>"Bldg IRN"</f>
        <v>Bldg IRN</v>
      </c>
      <c r="AJ1595" t="s">
        <v>48</v>
      </c>
      <c r="AK1595" t="s">
        <v>48</v>
      </c>
      <c r="AL1595" t="s">
        <v>53</v>
      </c>
      <c r="AM1595">
        <v>1132.3</v>
      </c>
      <c r="AN1595">
        <v>1132.3</v>
      </c>
      <c r="AO1595">
        <v>15</v>
      </c>
    </row>
    <row r="1596" spans="1:41" x14ac:dyDescent="0.3">
      <c r="A1596" t="str">
        <f>"Trad IRN"</f>
        <v>Trad IRN</v>
      </c>
      <c r="B1596" t="str">
        <f>"Bldg IRN"</f>
        <v>Bldg IRN</v>
      </c>
      <c r="C1596" t="s">
        <v>41</v>
      </c>
      <c r="D1596" t="s">
        <v>3</v>
      </c>
      <c r="E1596" t="s">
        <v>80</v>
      </c>
      <c r="F1596" t="s">
        <v>81</v>
      </c>
      <c r="G1596" t="s">
        <v>82</v>
      </c>
      <c r="H1596" t="s">
        <v>83</v>
      </c>
      <c r="I1596" t="str">
        <f>"Trad IRN"</f>
        <v>Trad IRN</v>
      </c>
      <c r="J1596" t="s">
        <v>43</v>
      </c>
      <c r="K1596" t="s">
        <v>44</v>
      </c>
      <c r="L1596" t="s">
        <v>45</v>
      </c>
      <c r="M1596" t="s">
        <v>46</v>
      </c>
      <c r="N1596" t="str">
        <f>"01/04/2023"</f>
        <v>01/04/2023</v>
      </c>
      <c r="O1596" t="str">
        <f>"12/31/2500"</f>
        <v>12/31/2500</v>
      </c>
      <c r="P1596">
        <v>0.45098100000000002</v>
      </c>
      <c r="Q1596">
        <v>0.45098100000000002</v>
      </c>
      <c r="S1596">
        <v>0</v>
      </c>
      <c r="T1596">
        <v>0.45098100000000002</v>
      </c>
      <c r="U1596">
        <v>0</v>
      </c>
      <c r="V1596" t="str">
        <f>"Trad IRN"</f>
        <v>Trad IRN</v>
      </c>
      <c r="W1596">
        <v>85</v>
      </c>
      <c r="X1596" t="s">
        <v>47</v>
      </c>
      <c r="Z1596" t="s">
        <v>47</v>
      </c>
      <c r="AB1596" t="str">
        <f>"11"</f>
        <v>11</v>
      </c>
      <c r="AC1596" t="s">
        <v>48</v>
      </c>
      <c r="AD1596" t="s">
        <v>49</v>
      </c>
      <c r="AE1596" t="s">
        <v>55</v>
      </c>
      <c r="AF1596">
        <v>0</v>
      </c>
      <c r="AG1596" t="s">
        <v>56</v>
      </c>
      <c r="AH1596" t="str">
        <f>"Trad IRN"</f>
        <v>Trad IRN</v>
      </c>
      <c r="AI1596" t="str">
        <f>"Bldg IRN"</f>
        <v>Bldg IRN</v>
      </c>
      <c r="AJ1596" t="s">
        <v>48</v>
      </c>
      <c r="AK1596" t="s">
        <v>48</v>
      </c>
      <c r="AL1596" t="s">
        <v>53</v>
      </c>
      <c r="AM1596">
        <v>510.65</v>
      </c>
      <c r="AN1596">
        <v>1132.3</v>
      </c>
      <c r="AO1596">
        <v>15</v>
      </c>
    </row>
    <row r="1597" spans="1:41" x14ac:dyDescent="0.3">
      <c r="A1597" t="str">
        <f>"Trad IRN"</f>
        <v>Trad IRN</v>
      </c>
      <c r="B1597" t="str">
        <f>"Bldg IRN"</f>
        <v>Bldg IRN</v>
      </c>
      <c r="C1597" t="s">
        <v>41</v>
      </c>
      <c r="D1597" t="s">
        <v>3</v>
      </c>
      <c r="E1597" t="s">
        <v>80</v>
      </c>
      <c r="F1597" t="s">
        <v>81</v>
      </c>
      <c r="G1597" t="s">
        <v>82</v>
      </c>
      <c r="H1597" t="s">
        <v>83</v>
      </c>
      <c r="I1597" t="s">
        <v>8</v>
      </c>
      <c r="J1597" t="s">
        <v>43</v>
      </c>
      <c r="K1597" t="s">
        <v>44</v>
      </c>
      <c r="L1597" t="s">
        <v>45</v>
      </c>
      <c r="M1597" t="s">
        <v>46</v>
      </c>
      <c r="N1597" t="str">
        <f>"01/20/2023"</f>
        <v>01/20/2023</v>
      </c>
      <c r="O1597" t="str">
        <f>"12/31/2500"</f>
        <v>12/31/2500</v>
      </c>
      <c r="P1597">
        <v>7.0069000000000006E-2</v>
      </c>
      <c r="Q1597">
        <v>7.0069000000000006E-2</v>
      </c>
      <c r="S1597">
        <v>0</v>
      </c>
      <c r="T1597">
        <v>2.1156000000000001E-2</v>
      </c>
      <c r="U1597">
        <v>4.8912999999999998E-2</v>
      </c>
      <c r="V1597" t="str">
        <f>"Trad IRN"</f>
        <v>Trad IRN</v>
      </c>
      <c r="W1597">
        <v>15</v>
      </c>
      <c r="X1597" t="s">
        <v>47</v>
      </c>
      <c r="Z1597" t="s">
        <v>47</v>
      </c>
      <c r="AB1597" t="str">
        <f>"11"</f>
        <v>11</v>
      </c>
      <c r="AC1597" t="s">
        <v>48</v>
      </c>
      <c r="AD1597" t="s">
        <v>49</v>
      </c>
      <c r="AE1597" t="s">
        <v>55</v>
      </c>
      <c r="AF1597">
        <v>0</v>
      </c>
      <c r="AG1597" t="s">
        <v>51</v>
      </c>
      <c r="AH1597" t="str">
        <f>"Trad IRN"</f>
        <v>Trad IRN</v>
      </c>
      <c r="AI1597" t="str">
        <f>"Bldg IRN"</f>
        <v>Bldg IRN</v>
      </c>
      <c r="AJ1597" t="s">
        <v>48</v>
      </c>
      <c r="AK1597" t="s">
        <v>48</v>
      </c>
      <c r="AL1597" t="s">
        <v>53</v>
      </c>
      <c r="AM1597">
        <v>79.34</v>
      </c>
      <c r="AN1597">
        <v>1132.3</v>
      </c>
      <c r="AO1597">
        <v>15</v>
      </c>
    </row>
    <row r="1598" spans="1:41" x14ac:dyDescent="0.3">
      <c r="A1598" t="str">
        <f>"Trad IRN"</f>
        <v>Trad IRN</v>
      </c>
      <c r="B1598" t="str">
        <f>"Bldg IRN"</f>
        <v>Bldg IRN</v>
      </c>
      <c r="C1598" t="s">
        <v>41</v>
      </c>
      <c r="D1598" t="s">
        <v>3</v>
      </c>
      <c r="E1598" t="s">
        <v>80</v>
      </c>
      <c r="F1598" t="s">
        <v>81</v>
      </c>
      <c r="G1598" t="s">
        <v>82</v>
      </c>
      <c r="H1598" t="s">
        <v>83</v>
      </c>
      <c r="I1598" t="s">
        <v>8</v>
      </c>
      <c r="J1598" t="s">
        <v>43</v>
      </c>
      <c r="K1598" t="s">
        <v>44</v>
      </c>
      <c r="L1598" t="s">
        <v>45</v>
      </c>
      <c r="M1598" t="s">
        <v>46</v>
      </c>
      <c r="N1598" t="str">
        <f>"01/04/2023"</f>
        <v>01/04/2023</v>
      </c>
      <c r="O1598" t="str">
        <f>"01/19/2023"</f>
        <v>01/19/2023</v>
      </c>
      <c r="P1598">
        <v>9.5160000000000002E-3</v>
      </c>
      <c r="Q1598">
        <v>9.5160000000000002E-3</v>
      </c>
      <c r="S1598">
        <v>0</v>
      </c>
      <c r="T1598">
        <v>2.8730000000000001E-3</v>
      </c>
      <c r="U1598">
        <v>6.6429999999999996E-3</v>
      </c>
      <c r="V1598" t="str">
        <f>"Trad IRN"</f>
        <v>Trad IRN</v>
      </c>
      <c r="W1598">
        <v>15</v>
      </c>
      <c r="X1598" t="s">
        <v>47</v>
      </c>
      <c r="Z1598" t="s">
        <v>47</v>
      </c>
      <c r="AB1598" t="str">
        <f>"11"</f>
        <v>11</v>
      </c>
      <c r="AC1598" t="s">
        <v>48</v>
      </c>
      <c r="AD1598" t="s">
        <v>49</v>
      </c>
      <c r="AE1598" t="s">
        <v>50</v>
      </c>
      <c r="AF1598">
        <v>0</v>
      </c>
      <c r="AG1598" t="s">
        <v>51</v>
      </c>
      <c r="AH1598" t="str">
        <f>"Trad IRN"</f>
        <v>Trad IRN</v>
      </c>
      <c r="AI1598" t="str">
        <f>"Bldg IRN"</f>
        <v>Bldg IRN</v>
      </c>
      <c r="AJ1598" t="s">
        <v>48</v>
      </c>
      <c r="AK1598" t="s">
        <v>48</v>
      </c>
      <c r="AL1598" t="s">
        <v>53</v>
      </c>
      <c r="AM1598">
        <v>10.77</v>
      </c>
      <c r="AN1598">
        <v>1132.3</v>
      </c>
      <c r="AO1598">
        <v>15</v>
      </c>
    </row>
    <row r="1599" spans="1:41" x14ac:dyDescent="0.3">
      <c r="A1599" t="str">
        <f>"Trad IRN"</f>
        <v>Trad IRN</v>
      </c>
      <c r="B1599" t="str">
        <f>"Bldg IRN"</f>
        <v>Bldg IRN</v>
      </c>
      <c r="C1599" t="s">
        <v>41</v>
      </c>
      <c r="D1599" t="s">
        <v>3</v>
      </c>
      <c r="E1599" t="s">
        <v>80</v>
      </c>
      <c r="F1599" t="s">
        <v>81</v>
      </c>
      <c r="G1599" t="s">
        <v>82</v>
      </c>
      <c r="H1599" t="s">
        <v>83</v>
      </c>
      <c r="I1599" t="str">
        <f>"Trad IRN"</f>
        <v>Trad IRN</v>
      </c>
      <c r="J1599" t="s">
        <v>43</v>
      </c>
      <c r="K1599" t="s">
        <v>44</v>
      </c>
      <c r="L1599" t="s">
        <v>45</v>
      </c>
      <c r="M1599" t="s">
        <v>46</v>
      </c>
      <c r="N1599" t="str">
        <f t="shared" ref="N1599:N1608" si="153">"08/18/2022"</f>
        <v>08/18/2022</v>
      </c>
      <c r="O1599" t="str">
        <f>"01/03/2023"</f>
        <v>01/03/2023</v>
      </c>
      <c r="P1599">
        <v>0.46943400000000002</v>
      </c>
      <c r="Q1599">
        <v>0.46943400000000002</v>
      </c>
      <c r="S1599">
        <v>0</v>
      </c>
      <c r="T1599">
        <v>0.46943400000000002</v>
      </c>
      <c r="U1599">
        <v>0</v>
      </c>
      <c r="V1599" t="str">
        <f>"Trad IRN"</f>
        <v>Trad IRN</v>
      </c>
      <c r="W1599">
        <v>100</v>
      </c>
      <c r="X1599" t="s">
        <v>47</v>
      </c>
      <c r="Z1599" t="s">
        <v>47</v>
      </c>
      <c r="AB1599" t="str">
        <f>"11"</f>
        <v>11</v>
      </c>
      <c r="AC1599" t="s">
        <v>48</v>
      </c>
      <c r="AD1599" t="s">
        <v>49</v>
      </c>
      <c r="AE1599" t="s">
        <v>55</v>
      </c>
      <c r="AF1599">
        <v>0</v>
      </c>
      <c r="AG1599" t="s">
        <v>56</v>
      </c>
      <c r="AH1599" t="str">
        <f>"Trad IRN"</f>
        <v>Trad IRN</v>
      </c>
      <c r="AI1599" t="str">
        <f>"Bldg IRN"</f>
        <v>Bldg IRN</v>
      </c>
      <c r="AJ1599" t="s">
        <v>48</v>
      </c>
      <c r="AK1599" t="s">
        <v>48</v>
      </c>
      <c r="AL1599" t="s">
        <v>53</v>
      </c>
      <c r="AM1599">
        <v>531.54</v>
      </c>
      <c r="AN1599">
        <v>1132.3</v>
      </c>
      <c r="AO1599">
        <v>15</v>
      </c>
    </row>
    <row r="1600" spans="1:41" x14ac:dyDescent="0.3">
      <c r="A1600" t="str">
        <f>"Trad IRN"</f>
        <v>Trad IRN</v>
      </c>
      <c r="B1600" t="str">
        <f>"Bldg IRN"</f>
        <v>Bldg IRN</v>
      </c>
      <c r="C1600" t="s">
        <v>41</v>
      </c>
      <c r="D1600" t="s">
        <v>3</v>
      </c>
      <c r="E1600" t="s">
        <v>80</v>
      </c>
      <c r="F1600" t="s">
        <v>81</v>
      </c>
      <c r="G1600" t="s">
        <v>82</v>
      </c>
      <c r="H1600" t="s">
        <v>83</v>
      </c>
      <c r="I1600" t="str">
        <f>"Trad IRN"</f>
        <v>Trad IRN</v>
      </c>
      <c r="J1600" t="s">
        <v>43</v>
      </c>
      <c r="K1600" t="s">
        <v>44</v>
      </c>
      <c r="L1600" t="s">
        <v>45</v>
      </c>
      <c r="M1600" t="s">
        <v>46</v>
      </c>
      <c r="N1600" t="str">
        <f t="shared" si="153"/>
        <v>08/18/2022</v>
      </c>
      <c r="O1600" t="str">
        <f t="shared" ref="O1600:O1606" si="154">"12/31/2500"</f>
        <v>12/31/2500</v>
      </c>
      <c r="P1600">
        <v>1</v>
      </c>
      <c r="Q1600">
        <v>1</v>
      </c>
      <c r="S1600">
        <v>1</v>
      </c>
      <c r="T1600">
        <v>1</v>
      </c>
      <c r="U1600">
        <v>0</v>
      </c>
      <c r="V1600" t="str">
        <f>"Trad IRN"</f>
        <v>Trad IRN</v>
      </c>
      <c r="W1600">
        <v>100</v>
      </c>
      <c r="X1600" t="s">
        <v>47</v>
      </c>
      <c r="Z1600" t="s">
        <v>47</v>
      </c>
      <c r="AB1600" t="str">
        <f>"12"</f>
        <v>12</v>
      </c>
      <c r="AC1600" t="s">
        <v>48</v>
      </c>
      <c r="AD1600" t="s">
        <v>49</v>
      </c>
      <c r="AE1600" t="s">
        <v>55</v>
      </c>
      <c r="AF1600">
        <v>0</v>
      </c>
      <c r="AG1600" t="s">
        <v>56</v>
      </c>
      <c r="AH1600" t="str">
        <f>"Trad IRN"</f>
        <v>Trad IRN</v>
      </c>
      <c r="AI1600" t="str">
        <f>"Bldg IRN"</f>
        <v>Bldg IRN</v>
      </c>
      <c r="AJ1600" t="str">
        <f>"12"</f>
        <v>12</v>
      </c>
      <c r="AK1600" t="s">
        <v>48</v>
      </c>
      <c r="AL1600" t="s">
        <v>53</v>
      </c>
      <c r="AM1600">
        <v>1132.3</v>
      </c>
      <c r="AN1600">
        <v>1132.3</v>
      </c>
      <c r="AO1600">
        <v>15</v>
      </c>
    </row>
    <row r="1601" spans="1:41" x14ac:dyDescent="0.3">
      <c r="A1601" t="str">
        <f>"Trad IRN"</f>
        <v>Trad IRN</v>
      </c>
      <c r="B1601" t="str">
        <f>"Bldg IRN"</f>
        <v>Bldg IRN</v>
      </c>
      <c r="C1601" t="s">
        <v>41</v>
      </c>
      <c r="D1601" t="s">
        <v>3</v>
      </c>
      <c r="E1601" t="s">
        <v>80</v>
      </c>
      <c r="F1601" t="s">
        <v>81</v>
      </c>
      <c r="G1601" t="s">
        <v>82</v>
      </c>
      <c r="H1601" t="s">
        <v>83</v>
      </c>
      <c r="I1601" t="str">
        <f>"Trad IRN"</f>
        <v>Trad IRN</v>
      </c>
      <c r="J1601" t="s">
        <v>43</v>
      </c>
      <c r="K1601" t="s">
        <v>44</v>
      </c>
      <c r="L1601" t="s">
        <v>45</v>
      </c>
      <c r="M1601" t="s">
        <v>46</v>
      </c>
      <c r="N1601" t="str">
        <f t="shared" si="153"/>
        <v>08/18/2022</v>
      </c>
      <c r="O1601" t="str">
        <f t="shared" si="154"/>
        <v>12/31/2500</v>
      </c>
      <c r="P1601">
        <v>1</v>
      </c>
      <c r="Q1601">
        <v>1</v>
      </c>
      <c r="S1601">
        <v>0</v>
      </c>
      <c r="T1601">
        <v>1</v>
      </c>
      <c r="U1601">
        <v>0</v>
      </c>
      <c r="V1601" t="str">
        <f>"Trad IRN"</f>
        <v>Trad IRN</v>
      </c>
      <c r="W1601">
        <v>100</v>
      </c>
      <c r="X1601" t="s">
        <v>47</v>
      </c>
      <c r="Z1601" t="s">
        <v>47</v>
      </c>
      <c r="AB1601" t="str">
        <f>"09"</f>
        <v>09</v>
      </c>
      <c r="AC1601" t="s">
        <v>48</v>
      </c>
      <c r="AD1601" t="s">
        <v>49</v>
      </c>
      <c r="AE1601" t="s">
        <v>55</v>
      </c>
      <c r="AF1601">
        <v>0</v>
      </c>
      <c r="AG1601" t="s">
        <v>56</v>
      </c>
      <c r="AH1601" t="str">
        <f>"Trad IRN"</f>
        <v>Trad IRN</v>
      </c>
      <c r="AI1601" t="str">
        <f>"Bldg IRN"</f>
        <v>Bldg IRN</v>
      </c>
      <c r="AJ1601" t="s">
        <v>48</v>
      </c>
      <c r="AK1601" t="s">
        <v>48</v>
      </c>
      <c r="AL1601" t="s">
        <v>53</v>
      </c>
      <c r="AM1601">
        <v>1132.3</v>
      </c>
      <c r="AN1601">
        <v>1132.3</v>
      </c>
      <c r="AO1601">
        <v>15</v>
      </c>
    </row>
    <row r="1602" spans="1:41" x14ac:dyDescent="0.3">
      <c r="A1602" t="str">
        <f>"Trad IRN"</f>
        <v>Trad IRN</v>
      </c>
      <c r="B1602" t="str">
        <f>"Bldg IRN"</f>
        <v>Bldg IRN</v>
      </c>
      <c r="C1602" t="s">
        <v>41</v>
      </c>
      <c r="D1602" t="s">
        <v>3</v>
      </c>
      <c r="E1602" t="s">
        <v>80</v>
      </c>
      <c r="F1602" t="s">
        <v>81</v>
      </c>
      <c r="G1602" t="s">
        <v>82</v>
      </c>
      <c r="H1602" t="s">
        <v>83</v>
      </c>
      <c r="I1602" t="str">
        <f>"Trad IRN"</f>
        <v>Trad IRN</v>
      </c>
      <c r="J1602" t="s">
        <v>43</v>
      </c>
      <c r="K1602" t="s">
        <v>44</v>
      </c>
      <c r="L1602" t="s">
        <v>45</v>
      </c>
      <c r="M1602" t="s">
        <v>46</v>
      </c>
      <c r="N1602" t="str">
        <f t="shared" si="153"/>
        <v>08/18/2022</v>
      </c>
      <c r="O1602" t="str">
        <f t="shared" si="154"/>
        <v>12/31/2500</v>
      </c>
      <c r="P1602">
        <v>1</v>
      </c>
      <c r="Q1602">
        <v>1</v>
      </c>
      <c r="R1602">
        <v>1</v>
      </c>
      <c r="S1602">
        <v>0</v>
      </c>
      <c r="T1602">
        <v>1</v>
      </c>
      <c r="U1602">
        <v>0</v>
      </c>
      <c r="V1602" t="str">
        <f>"Trad IRN"</f>
        <v>Trad IRN</v>
      </c>
      <c r="W1602">
        <v>100</v>
      </c>
      <c r="X1602" t="s">
        <v>47</v>
      </c>
      <c r="Z1602" t="s">
        <v>47</v>
      </c>
      <c r="AB1602" t="str">
        <f>"09"</f>
        <v>09</v>
      </c>
      <c r="AC1602" t="str">
        <f>"15"</f>
        <v>15</v>
      </c>
      <c r="AD1602" t="str">
        <f>"2"</f>
        <v>2</v>
      </c>
      <c r="AE1602" t="s">
        <v>55</v>
      </c>
      <c r="AF1602">
        <v>0</v>
      </c>
      <c r="AG1602" t="s">
        <v>56</v>
      </c>
      <c r="AH1602" t="str">
        <f>"Trad IRN"</f>
        <v>Trad IRN</v>
      </c>
      <c r="AI1602" t="str">
        <f>"Bldg IRN"</f>
        <v>Bldg IRN</v>
      </c>
      <c r="AJ1602" t="s">
        <v>48</v>
      </c>
      <c r="AK1602" t="s">
        <v>48</v>
      </c>
      <c r="AL1602" t="s">
        <v>53</v>
      </c>
      <c r="AM1602">
        <v>1132.3</v>
      </c>
      <c r="AN1602">
        <v>1132.3</v>
      </c>
      <c r="AO1602">
        <v>15</v>
      </c>
    </row>
    <row r="1603" spans="1:41" x14ac:dyDescent="0.3">
      <c r="A1603" t="str">
        <f>"Trad IRN"</f>
        <v>Trad IRN</v>
      </c>
      <c r="B1603" t="str">
        <f>"Bldg IRN"</f>
        <v>Bldg IRN</v>
      </c>
      <c r="C1603" t="s">
        <v>41</v>
      </c>
      <c r="D1603" t="s">
        <v>3</v>
      </c>
      <c r="E1603" t="s">
        <v>80</v>
      </c>
      <c r="F1603" t="s">
        <v>81</v>
      </c>
      <c r="G1603" t="s">
        <v>82</v>
      </c>
      <c r="H1603" t="s">
        <v>83</v>
      </c>
      <c r="I1603" t="str">
        <f>"Trad IRN"</f>
        <v>Trad IRN</v>
      </c>
      <c r="J1603" t="s">
        <v>43</v>
      </c>
      <c r="K1603" t="s">
        <v>44</v>
      </c>
      <c r="L1603" t="s">
        <v>45</v>
      </c>
      <c r="M1603" t="s">
        <v>46</v>
      </c>
      <c r="N1603" t="str">
        <f t="shared" si="153"/>
        <v>08/18/2022</v>
      </c>
      <c r="O1603" t="str">
        <f t="shared" si="154"/>
        <v>12/31/2500</v>
      </c>
      <c r="P1603">
        <v>1</v>
      </c>
      <c r="Q1603">
        <v>1</v>
      </c>
      <c r="S1603">
        <v>0</v>
      </c>
      <c r="T1603">
        <v>1</v>
      </c>
      <c r="U1603">
        <v>0</v>
      </c>
      <c r="V1603" t="str">
        <f>"Trad IRN"</f>
        <v>Trad IRN</v>
      </c>
      <c r="W1603">
        <v>100</v>
      </c>
      <c r="X1603" t="s">
        <v>47</v>
      </c>
      <c r="Z1603" t="s">
        <v>47</v>
      </c>
      <c r="AB1603" t="str">
        <f>"10"</f>
        <v>10</v>
      </c>
      <c r="AC1603" t="s">
        <v>48</v>
      </c>
      <c r="AD1603" t="s">
        <v>49</v>
      </c>
      <c r="AE1603" t="s">
        <v>50</v>
      </c>
      <c r="AF1603">
        <v>0</v>
      </c>
      <c r="AG1603" t="s">
        <v>56</v>
      </c>
      <c r="AH1603" t="str">
        <f>"Trad IRN"</f>
        <v>Trad IRN</v>
      </c>
      <c r="AI1603" t="str">
        <f>"Bldg IRN"</f>
        <v>Bldg IRN</v>
      </c>
      <c r="AJ1603" t="s">
        <v>48</v>
      </c>
      <c r="AK1603" t="s">
        <v>48</v>
      </c>
      <c r="AL1603" t="s">
        <v>53</v>
      </c>
      <c r="AM1603">
        <v>1132.3</v>
      </c>
      <c r="AN1603">
        <v>1132.3</v>
      </c>
      <c r="AO1603">
        <v>15</v>
      </c>
    </row>
    <row r="1604" spans="1:41" x14ac:dyDescent="0.3">
      <c r="A1604" t="str">
        <f>"Trad IRN"</f>
        <v>Trad IRN</v>
      </c>
      <c r="B1604" t="str">
        <f>"Bldg IRN"</f>
        <v>Bldg IRN</v>
      </c>
      <c r="C1604" t="s">
        <v>41</v>
      </c>
      <c r="D1604" t="s">
        <v>3</v>
      </c>
      <c r="E1604" t="s">
        <v>80</v>
      </c>
      <c r="F1604" t="s">
        <v>81</v>
      </c>
      <c r="G1604" t="s">
        <v>82</v>
      </c>
      <c r="H1604" t="s">
        <v>83</v>
      </c>
      <c r="I1604" t="str">
        <f>"Trad IRN"</f>
        <v>Trad IRN</v>
      </c>
      <c r="J1604" t="s">
        <v>43</v>
      </c>
      <c r="K1604" t="s">
        <v>44</v>
      </c>
      <c r="L1604" t="s">
        <v>45</v>
      </c>
      <c r="M1604" t="s">
        <v>46</v>
      </c>
      <c r="N1604" t="str">
        <f t="shared" si="153"/>
        <v>08/18/2022</v>
      </c>
      <c r="O1604" t="str">
        <f t="shared" si="154"/>
        <v>12/31/2500</v>
      </c>
      <c r="P1604">
        <v>1</v>
      </c>
      <c r="Q1604">
        <v>1</v>
      </c>
      <c r="S1604">
        <v>1</v>
      </c>
      <c r="T1604">
        <v>1</v>
      </c>
      <c r="U1604">
        <v>0</v>
      </c>
      <c r="V1604" t="str">
        <f>"Trad IRN"</f>
        <v>Trad IRN</v>
      </c>
      <c r="W1604">
        <v>100</v>
      </c>
      <c r="X1604" t="s">
        <v>47</v>
      </c>
      <c r="Z1604" t="s">
        <v>47</v>
      </c>
      <c r="AB1604" t="str">
        <f>"11"</f>
        <v>11</v>
      </c>
      <c r="AC1604" t="s">
        <v>48</v>
      </c>
      <c r="AD1604" t="s">
        <v>49</v>
      </c>
      <c r="AE1604" t="s">
        <v>50</v>
      </c>
      <c r="AF1604">
        <v>0</v>
      </c>
      <c r="AG1604" t="s">
        <v>56</v>
      </c>
      <c r="AH1604" t="str">
        <f>"Trad IRN"</f>
        <v>Trad IRN</v>
      </c>
      <c r="AI1604" t="str">
        <f>"Bldg IRN"</f>
        <v>Bldg IRN</v>
      </c>
      <c r="AJ1604" t="s">
        <v>48</v>
      </c>
      <c r="AK1604" t="s">
        <v>48</v>
      </c>
      <c r="AL1604" t="s">
        <v>53</v>
      </c>
      <c r="AM1604">
        <v>1132.3</v>
      </c>
      <c r="AN1604">
        <v>1132.3</v>
      </c>
      <c r="AO1604">
        <v>15</v>
      </c>
    </row>
    <row r="1605" spans="1:41" x14ac:dyDescent="0.3">
      <c r="A1605" t="str">
        <f>"Trad IRN"</f>
        <v>Trad IRN</v>
      </c>
      <c r="B1605" t="str">
        <f>"Bldg IRN"</f>
        <v>Bldg IRN</v>
      </c>
      <c r="C1605" t="s">
        <v>41</v>
      </c>
      <c r="D1605" t="s">
        <v>3</v>
      </c>
      <c r="E1605" t="s">
        <v>80</v>
      </c>
      <c r="F1605" t="s">
        <v>81</v>
      </c>
      <c r="G1605" t="s">
        <v>82</v>
      </c>
      <c r="H1605" t="s">
        <v>83</v>
      </c>
      <c r="I1605" t="str">
        <f>"Trad IRN"</f>
        <v>Trad IRN</v>
      </c>
      <c r="J1605" t="s">
        <v>43</v>
      </c>
      <c r="K1605" t="s">
        <v>44</v>
      </c>
      <c r="L1605" t="s">
        <v>45</v>
      </c>
      <c r="M1605" t="s">
        <v>46</v>
      </c>
      <c r="N1605" t="str">
        <f t="shared" si="153"/>
        <v>08/18/2022</v>
      </c>
      <c r="O1605" t="str">
        <f t="shared" si="154"/>
        <v>12/31/2500</v>
      </c>
      <c r="P1605">
        <v>0.85</v>
      </c>
      <c r="Q1605">
        <v>0.85</v>
      </c>
      <c r="S1605">
        <v>0</v>
      </c>
      <c r="T1605">
        <v>0.85</v>
      </c>
      <c r="U1605">
        <v>0</v>
      </c>
      <c r="V1605" t="str">
        <f>"Trad IRN"</f>
        <v>Trad IRN</v>
      </c>
      <c r="W1605">
        <v>85</v>
      </c>
      <c r="X1605" t="s">
        <v>47</v>
      </c>
      <c r="Z1605" t="s">
        <v>47</v>
      </c>
      <c r="AB1605" t="str">
        <f>"10"</f>
        <v>10</v>
      </c>
      <c r="AC1605" t="s">
        <v>48</v>
      </c>
      <c r="AD1605" t="s">
        <v>49</v>
      </c>
      <c r="AE1605" t="s">
        <v>50</v>
      </c>
      <c r="AF1605">
        <v>0</v>
      </c>
      <c r="AG1605" t="s">
        <v>56</v>
      </c>
      <c r="AH1605" t="str">
        <f>"Trad IRN"</f>
        <v>Trad IRN</v>
      </c>
      <c r="AI1605" t="str">
        <f>"Bldg IRN"</f>
        <v>Bldg IRN</v>
      </c>
      <c r="AJ1605" t="s">
        <v>48</v>
      </c>
      <c r="AK1605" t="s">
        <v>48</v>
      </c>
      <c r="AL1605" t="s">
        <v>53</v>
      </c>
      <c r="AM1605">
        <v>962.46</v>
      </c>
      <c r="AN1605">
        <v>1132.3</v>
      </c>
      <c r="AO1605">
        <v>15</v>
      </c>
    </row>
    <row r="1606" spans="1:41" x14ac:dyDescent="0.3">
      <c r="A1606" t="str">
        <f>"Trad IRN"</f>
        <v>Trad IRN</v>
      </c>
      <c r="B1606" t="str">
        <f>"Bldg IRN"</f>
        <v>Bldg IRN</v>
      </c>
      <c r="C1606" t="s">
        <v>41</v>
      </c>
      <c r="D1606" t="s">
        <v>3</v>
      </c>
      <c r="E1606" t="s">
        <v>80</v>
      </c>
      <c r="F1606" t="s">
        <v>81</v>
      </c>
      <c r="G1606" t="s">
        <v>82</v>
      </c>
      <c r="H1606" t="s">
        <v>83</v>
      </c>
      <c r="I1606" t="s">
        <v>8</v>
      </c>
      <c r="J1606" t="s">
        <v>43</v>
      </c>
      <c r="K1606" t="s">
        <v>44</v>
      </c>
      <c r="L1606" t="s">
        <v>45</v>
      </c>
      <c r="M1606" t="s">
        <v>46</v>
      </c>
      <c r="N1606" t="str">
        <f t="shared" si="153"/>
        <v>08/18/2022</v>
      </c>
      <c r="O1606" t="str">
        <f t="shared" si="154"/>
        <v>12/31/2500</v>
      </c>
      <c r="P1606">
        <v>0.15</v>
      </c>
      <c r="Q1606">
        <v>0.15</v>
      </c>
      <c r="S1606">
        <v>0</v>
      </c>
      <c r="T1606">
        <v>3.8887999999999999E-2</v>
      </c>
      <c r="U1606">
        <v>0.111112</v>
      </c>
      <c r="V1606" t="str">
        <f>"Trad IRN"</f>
        <v>Trad IRN</v>
      </c>
      <c r="W1606">
        <v>15</v>
      </c>
      <c r="X1606" t="s">
        <v>47</v>
      </c>
      <c r="Z1606" t="s">
        <v>47</v>
      </c>
      <c r="AB1606" t="str">
        <f>"10"</f>
        <v>10</v>
      </c>
      <c r="AC1606" t="s">
        <v>48</v>
      </c>
      <c r="AD1606" t="s">
        <v>49</v>
      </c>
      <c r="AE1606" t="s">
        <v>50</v>
      </c>
      <c r="AF1606">
        <v>0</v>
      </c>
      <c r="AG1606" t="s">
        <v>51</v>
      </c>
      <c r="AH1606" t="str">
        <f>"Trad IRN"</f>
        <v>Trad IRN</v>
      </c>
      <c r="AI1606" t="str">
        <f>"Bldg IRN"</f>
        <v>Bldg IRN</v>
      </c>
      <c r="AJ1606" t="s">
        <v>48</v>
      </c>
      <c r="AK1606" t="s">
        <v>48</v>
      </c>
      <c r="AL1606" t="s">
        <v>53</v>
      </c>
      <c r="AM1606">
        <v>169.85</v>
      </c>
      <c r="AN1606">
        <v>1132.3</v>
      </c>
      <c r="AO1606">
        <v>15</v>
      </c>
    </row>
    <row r="1607" spans="1:41" x14ac:dyDescent="0.3">
      <c r="A1607" t="str">
        <f>"Trad IRN"</f>
        <v>Trad IRN</v>
      </c>
      <c r="B1607" t="str">
        <f>"Bldg IRN"</f>
        <v>Bldg IRN</v>
      </c>
      <c r="C1607" t="s">
        <v>41</v>
      </c>
      <c r="D1607" t="s">
        <v>3</v>
      </c>
      <c r="E1607" t="s">
        <v>80</v>
      </c>
      <c r="F1607" t="s">
        <v>81</v>
      </c>
      <c r="G1607" t="s">
        <v>82</v>
      </c>
      <c r="H1607" t="s">
        <v>83</v>
      </c>
      <c r="I1607" t="s">
        <v>8</v>
      </c>
      <c r="J1607" t="s">
        <v>43</v>
      </c>
      <c r="K1607" t="s">
        <v>44</v>
      </c>
      <c r="L1607" t="s">
        <v>45</v>
      </c>
      <c r="M1607" t="s">
        <v>46</v>
      </c>
      <c r="N1607" t="str">
        <f t="shared" si="153"/>
        <v>08/18/2022</v>
      </c>
      <c r="O1607" t="str">
        <f>"01/03/2023"</f>
        <v>01/03/2023</v>
      </c>
      <c r="P1607">
        <v>7.0415000000000005E-2</v>
      </c>
      <c r="Q1607">
        <v>7.0415000000000005E-2</v>
      </c>
      <c r="S1607">
        <v>0</v>
      </c>
      <c r="T1607">
        <v>1.8051999999999999E-2</v>
      </c>
      <c r="U1607">
        <v>5.2363E-2</v>
      </c>
      <c r="V1607" t="str">
        <f>"Trad IRN"</f>
        <v>Trad IRN</v>
      </c>
      <c r="W1607">
        <v>15</v>
      </c>
      <c r="X1607" t="s">
        <v>47</v>
      </c>
      <c r="Z1607" t="s">
        <v>47</v>
      </c>
      <c r="AB1607" t="str">
        <f>"10"</f>
        <v>10</v>
      </c>
      <c r="AC1607" t="s">
        <v>48</v>
      </c>
      <c r="AD1607" t="s">
        <v>49</v>
      </c>
      <c r="AE1607" t="s">
        <v>55</v>
      </c>
      <c r="AF1607">
        <v>0</v>
      </c>
      <c r="AG1607" t="s">
        <v>51</v>
      </c>
      <c r="AH1607" t="str">
        <f>"Trad IRN"</f>
        <v>Trad IRN</v>
      </c>
      <c r="AI1607" t="str">
        <f>"Bldg IRN"</f>
        <v>Bldg IRN</v>
      </c>
      <c r="AJ1607" t="s">
        <v>48</v>
      </c>
      <c r="AK1607" t="s">
        <v>48</v>
      </c>
      <c r="AL1607" t="s">
        <v>53</v>
      </c>
      <c r="AM1607">
        <v>79.73</v>
      </c>
      <c r="AN1607">
        <v>1132.3</v>
      </c>
      <c r="AO1607">
        <v>15</v>
      </c>
    </row>
    <row r="1608" spans="1:41" x14ac:dyDescent="0.3">
      <c r="A1608" t="str">
        <f>"Trad IRN"</f>
        <v>Trad IRN</v>
      </c>
      <c r="B1608" t="str">
        <f>"Bldg IRN"</f>
        <v>Bldg IRN</v>
      </c>
      <c r="C1608" t="s">
        <v>41</v>
      </c>
      <c r="D1608" t="s">
        <v>3</v>
      </c>
      <c r="E1608" t="s">
        <v>80</v>
      </c>
      <c r="F1608" t="s">
        <v>81</v>
      </c>
      <c r="G1608" t="s">
        <v>82</v>
      </c>
      <c r="H1608" t="s">
        <v>83</v>
      </c>
      <c r="I1608" t="str">
        <f>"Trad IRN"</f>
        <v>Trad IRN</v>
      </c>
      <c r="J1608" t="s">
        <v>43</v>
      </c>
      <c r="K1608" t="s">
        <v>44</v>
      </c>
      <c r="L1608" t="s">
        <v>45</v>
      </c>
      <c r="M1608" t="s">
        <v>46</v>
      </c>
      <c r="N1608" t="str">
        <f t="shared" si="153"/>
        <v>08/18/2022</v>
      </c>
      <c r="O1608" t="str">
        <f>"01/03/2023"</f>
        <v>01/03/2023</v>
      </c>
      <c r="P1608">
        <v>0.39901900000000001</v>
      </c>
      <c r="Q1608">
        <v>0.39901900000000001</v>
      </c>
      <c r="S1608">
        <v>0</v>
      </c>
      <c r="T1608">
        <v>0.39901900000000001</v>
      </c>
      <c r="U1608">
        <v>0</v>
      </c>
      <c r="V1608" t="str">
        <f>"Trad IRN"</f>
        <v>Trad IRN</v>
      </c>
      <c r="W1608">
        <v>85</v>
      </c>
      <c r="X1608" t="s">
        <v>47</v>
      </c>
      <c r="Z1608" t="s">
        <v>47</v>
      </c>
      <c r="AB1608" t="str">
        <f>"10"</f>
        <v>10</v>
      </c>
      <c r="AC1608" t="s">
        <v>48</v>
      </c>
      <c r="AD1608" t="s">
        <v>49</v>
      </c>
      <c r="AE1608" t="s">
        <v>55</v>
      </c>
      <c r="AF1608">
        <v>0</v>
      </c>
      <c r="AG1608" t="s">
        <v>56</v>
      </c>
      <c r="AH1608" t="str">
        <f>"Trad IRN"</f>
        <v>Trad IRN</v>
      </c>
      <c r="AI1608" t="str">
        <f>"Bldg IRN"</f>
        <v>Bldg IRN</v>
      </c>
      <c r="AJ1608" t="s">
        <v>48</v>
      </c>
      <c r="AK1608" t="s">
        <v>48</v>
      </c>
      <c r="AL1608" t="s">
        <v>53</v>
      </c>
      <c r="AM1608">
        <v>451.81</v>
      </c>
      <c r="AN1608">
        <v>1132.3</v>
      </c>
      <c r="AO1608">
        <v>15</v>
      </c>
    </row>
    <row r="1609" spans="1:41" x14ac:dyDescent="0.3">
      <c r="A1609" t="str">
        <f>"Trad IRN"</f>
        <v>Trad IRN</v>
      </c>
      <c r="B1609" t="str">
        <f>"Bldg IRN"</f>
        <v>Bldg IRN</v>
      </c>
      <c r="C1609" t="s">
        <v>41</v>
      </c>
      <c r="D1609" t="s">
        <v>3</v>
      </c>
      <c r="E1609" t="s">
        <v>80</v>
      </c>
      <c r="F1609" t="s">
        <v>81</v>
      </c>
      <c r="G1609" t="s">
        <v>82</v>
      </c>
      <c r="H1609" t="s">
        <v>83</v>
      </c>
      <c r="I1609" t="s">
        <v>8</v>
      </c>
      <c r="J1609" t="s">
        <v>43</v>
      </c>
      <c r="K1609" t="s">
        <v>44</v>
      </c>
      <c r="L1609" t="s">
        <v>45</v>
      </c>
      <c r="M1609" t="s">
        <v>46</v>
      </c>
      <c r="N1609" t="str">
        <f>"01/04/2023"</f>
        <v>01/04/2023</v>
      </c>
      <c r="O1609" t="str">
        <f t="shared" ref="O1609:O1617" si="155">"12/31/2500"</f>
        <v>12/31/2500</v>
      </c>
      <c r="P1609">
        <v>0.13264200000000001</v>
      </c>
      <c r="Q1609">
        <v>0.13264200000000001</v>
      </c>
      <c r="S1609">
        <v>0</v>
      </c>
      <c r="T1609">
        <v>2.1530000000000001E-2</v>
      </c>
      <c r="U1609">
        <v>0.111112</v>
      </c>
      <c r="V1609" t="str">
        <f>"Trad IRN"</f>
        <v>Trad IRN</v>
      </c>
      <c r="W1609">
        <v>12</v>
      </c>
      <c r="X1609" t="s">
        <v>54</v>
      </c>
      <c r="Y1609" t="str">
        <f>"13"</f>
        <v>13</v>
      </c>
      <c r="Z1609" t="s">
        <v>47</v>
      </c>
      <c r="AB1609" t="str">
        <f>"10"</f>
        <v>10</v>
      </c>
      <c r="AC1609" t="s">
        <v>48</v>
      </c>
      <c r="AD1609" t="s">
        <v>49</v>
      </c>
      <c r="AE1609" t="s">
        <v>55</v>
      </c>
      <c r="AF1609">
        <v>0</v>
      </c>
      <c r="AG1609" t="s">
        <v>51</v>
      </c>
      <c r="AH1609" t="str">
        <f>"Trad IRN"</f>
        <v>Trad IRN</v>
      </c>
      <c r="AI1609" t="str">
        <f>"Bldg IRN"</f>
        <v>Bldg IRN</v>
      </c>
      <c r="AJ1609" t="s">
        <v>48</v>
      </c>
      <c r="AK1609" t="s">
        <v>48</v>
      </c>
      <c r="AL1609" t="s">
        <v>53</v>
      </c>
      <c r="AM1609">
        <v>150.19</v>
      </c>
      <c r="AN1609">
        <v>1132.3</v>
      </c>
      <c r="AO1609">
        <v>15</v>
      </c>
    </row>
    <row r="1610" spans="1:41" x14ac:dyDescent="0.3">
      <c r="A1610" t="str">
        <f>"Trad IRN"</f>
        <v>Trad IRN</v>
      </c>
      <c r="B1610" t="str">
        <f>"Bldg IRN"</f>
        <v>Bldg IRN</v>
      </c>
      <c r="C1610" t="s">
        <v>41</v>
      </c>
      <c r="D1610" t="s">
        <v>3</v>
      </c>
      <c r="E1610" t="s">
        <v>80</v>
      </c>
      <c r="F1610" t="s">
        <v>81</v>
      </c>
      <c r="G1610" t="s">
        <v>82</v>
      </c>
      <c r="H1610" t="s">
        <v>83</v>
      </c>
      <c r="I1610" t="s">
        <v>8</v>
      </c>
      <c r="J1610" t="s">
        <v>43</v>
      </c>
      <c r="K1610" t="s">
        <v>44</v>
      </c>
      <c r="L1610" t="s">
        <v>45</v>
      </c>
      <c r="M1610" t="s">
        <v>46</v>
      </c>
      <c r="N1610" t="str">
        <f>"08/17/2022"</f>
        <v>08/17/2022</v>
      </c>
      <c r="O1610" t="str">
        <f t="shared" si="155"/>
        <v>12/31/2500</v>
      </c>
      <c r="P1610">
        <v>1</v>
      </c>
      <c r="Q1610">
        <v>1</v>
      </c>
      <c r="R1610">
        <v>1</v>
      </c>
      <c r="S1610">
        <v>0</v>
      </c>
      <c r="T1610">
        <v>0.5</v>
      </c>
      <c r="U1610">
        <v>0.5</v>
      </c>
      <c r="V1610" t="str">
        <f>"Trad IRN"</f>
        <v>Trad IRN</v>
      </c>
      <c r="W1610">
        <v>100</v>
      </c>
      <c r="X1610" t="s">
        <v>47</v>
      </c>
      <c r="Z1610" t="s">
        <v>47</v>
      </c>
      <c r="AB1610" t="str">
        <f>"23"</f>
        <v>23</v>
      </c>
      <c r="AC1610" t="str">
        <f>"15"</f>
        <v>15</v>
      </c>
      <c r="AD1610" t="str">
        <f>"2"</f>
        <v>2</v>
      </c>
      <c r="AE1610" t="s">
        <v>50</v>
      </c>
      <c r="AF1610">
        <v>0</v>
      </c>
      <c r="AG1610" t="s">
        <v>51</v>
      </c>
      <c r="AH1610" t="s">
        <v>85</v>
      </c>
      <c r="AI1610" t="str">
        <f>"Bldg IRN"</f>
        <v>Bldg IRN</v>
      </c>
      <c r="AJ1610" t="s">
        <v>48</v>
      </c>
      <c r="AK1610" t="s">
        <v>48</v>
      </c>
      <c r="AL1610" t="s">
        <v>53</v>
      </c>
      <c r="AM1610">
        <v>1060</v>
      </c>
      <c r="AN1610">
        <v>1060</v>
      </c>
      <c r="AO1610">
        <v>15</v>
      </c>
    </row>
    <row r="1611" spans="1:41" x14ac:dyDescent="0.3">
      <c r="A1611" t="str">
        <f>"Trad IRN"</f>
        <v>Trad IRN</v>
      </c>
      <c r="B1611" t="str">
        <f>"Bldg IRN"</f>
        <v>Bldg IRN</v>
      </c>
      <c r="C1611" t="s">
        <v>41</v>
      </c>
      <c r="D1611" t="s">
        <v>3</v>
      </c>
      <c r="E1611" t="s">
        <v>80</v>
      </c>
      <c r="F1611" t="s">
        <v>81</v>
      </c>
      <c r="G1611" t="s">
        <v>82</v>
      </c>
      <c r="H1611" t="s">
        <v>83</v>
      </c>
      <c r="I1611" t="s">
        <v>8</v>
      </c>
      <c r="J1611" t="s">
        <v>43</v>
      </c>
      <c r="K1611" t="s">
        <v>44</v>
      </c>
      <c r="L1611" t="s">
        <v>45</v>
      </c>
      <c r="M1611" t="s">
        <v>46</v>
      </c>
      <c r="N1611" t="str">
        <f>"08/17/2022"</f>
        <v>08/17/2022</v>
      </c>
      <c r="O1611" t="str">
        <f t="shared" si="155"/>
        <v>12/31/2500</v>
      </c>
      <c r="P1611">
        <v>0.5</v>
      </c>
      <c r="Q1611">
        <v>0.5</v>
      </c>
      <c r="S1611">
        <v>0</v>
      </c>
      <c r="T1611">
        <v>9.9999999999999995E-7</v>
      </c>
      <c r="U1611">
        <v>0.49999900000000003</v>
      </c>
      <c r="V1611" t="str">
        <f>"Trad IRN"</f>
        <v>Trad IRN</v>
      </c>
      <c r="W1611">
        <v>50</v>
      </c>
      <c r="X1611" t="s">
        <v>47</v>
      </c>
      <c r="Z1611" t="s">
        <v>47</v>
      </c>
      <c r="AB1611" t="str">
        <f>"12"</f>
        <v>12</v>
      </c>
      <c r="AC1611" t="s">
        <v>48</v>
      </c>
      <c r="AD1611" t="s">
        <v>49</v>
      </c>
      <c r="AE1611" t="s">
        <v>50</v>
      </c>
      <c r="AF1611">
        <v>0</v>
      </c>
      <c r="AG1611" t="s">
        <v>51</v>
      </c>
      <c r="AH1611" t="s">
        <v>85</v>
      </c>
      <c r="AI1611" t="str">
        <f>"Bldg IRN"</f>
        <v>Bldg IRN</v>
      </c>
      <c r="AJ1611" t="str">
        <f>"12"</f>
        <v>12</v>
      </c>
      <c r="AK1611" t="s">
        <v>52</v>
      </c>
      <c r="AL1611" t="s">
        <v>53</v>
      </c>
      <c r="AM1611">
        <v>521</v>
      </c>
      <c r="AN1611">
        <v>1042</v>
      </c>
      <c r="AO1611">
        <v>15</v>
      </c>
    </row>
    <row r="1612" spans="1:41" x14ac:dyDescent="0.3">
      <c r="A1612" t="str">
        <f>"Trad IRN"</f>
        <v>Trad IRN</v>
      </c>
      <c r="B1612" t="str">
        <f>"Bldg IRN"</f>
        <v>Bldg IRN</v>
      </c>
      <c r="C1612" t="s">
        <v>41</v>
      </c>
      <c r="D1612" t="s">
        <v>3</v>
      </c>
      <c r="E1612" t="s">
        <v>80</v>
      </c>
      <c r="F1612" t="s">
        <v>81</v>
      </c>
      <c r="G1612" t="s">
        <v>82</v>
      </c>
      <c r="H1612" t="s">
        <v>83</v>
      </c>
      <c r="I1612" t="str">
        <f>"Trad IRN"</f>
        <v>Trad IRN</v>
      </c>
      <c r="J1612" t="s">
        <v>43</v>
      </c>
      <c r="K1612" t="s">
        <v>44</v>
      </c>
      <c r="L1612" t="s">
        <v>45</v>
      </c>
      <c r="M1612" t="s">
        <v>46</v>
      </c>
      <c r="N1612" t="str">
        <f t="shared" ref="N1612:N1618" si="156">"08/18/2022"</f>
        <v>08/18/2022</v>
      </c>
      <c r="O1612" t="str">
        <f t="shared" si="155"/>
        <v>12/31/2500</v>
      </c>
      <c r="P1612">
        <v>0.5</v>
      </c>
      <c r="Q1612">
        <v>0.5</v>
      </c>
      <c r="S1612">
        <v>0.5</v>
      </c>
      <c r="T1612">
        <v>0.5</v>
      </c>
      <c r="U1612">
        <v>0</v>
      </c>
      <c r="V1612" t="str">
        <f>"Trad IRN"</f>
        <v>Trad IRN</v>
      </c>
      <c r="W1612">
        <v>50</v>
      </c>
      <c r="X1612" t="s">
        <v>47</v>
      </c>
      <c r="Z1612" t="s">
        <v>47</v>
      </c>
      <c r="AB1612" t="str">
        <f>"12"</f>
        <v>12</v>
      </c>
      <c r="AC1612" t="s">
        <v>48</v>
      </c>
      <c r="AD1612" t="s">
        <v>49</v>
      </c>
      <c r="AE1612" t="s">
        <v>50</v>
      </c>
      <c r="AF1612">
        <v>0</v>
      </c>
      <c r="AG1612" t="s">
        <v>56</v>
      </c>
      <c r="AH1612" t="str">
        <f>"Trad IRN"</f>
        <v>Trad IRN</v>
      </c>
      <c r="AI1612" t="str">
        <f>"Bldg IRN"</f>
        <v>Bldg IRN</v>
      </c>
      <c r="AJ1612" t="str">
        <f>"12"</f>
        <v>12</v>
      </c>
      <c r="AK1612" t="s">
        <v>48</v>
      </c>
      <c r="AL1612" t="s">
        <v>53</v>
      </c>
      <c r="AM1612">
        <v>566.15</v>
      </c>
      <c r="AN1612">
        <v>1132.3</v>
      </c>
      <c r="AO1612">
        <v>15</v>
      </c>
    </row>
    <row r="1613" spans="1:41" x14ac:dyDescent="0.3">
      <c r="A1613" t="str">
        <f>"Trad IRN"</f>
        <v>Trad IRN</v>
      </c>
      <c r="B1613" t="str">
        <f>"Bldg IRN"</f>
        <v>Bldg IRN</v>
      </c>
      <c r="C1613" t="s">
        <v>41</v>
      </c>
      <c r="D1613" t="s">
        <v>3</v>
      </c>
      <c r="E1613" t="s">
        <v>80</v>
      </c>
      <c r="F1613" t="s">
        <v>81</v>
      </c>
      <c r="G1613" t="s">
        <v>82</v>
      </c>
      <c r="H1613" t="s">
        <v>83</v>
      </c>
      <c r="I1613" t="str">
        <f>"Trad IRN"</f>
        <v>Trad IRN</v>
      </c>
      <c r="J1613" t="s">
        <v>43</v>
      </c>
      <c r="K1613" t="s">
        <v>44</v>
      </c>
      <c r="L1613" t="s">
        <v>45</v>
      </c>
      <c r="M1613" t="s">
        <v>59</v>
      </c>
      <c r="N1613" t="str">
        <f t="shared" si="156"/>
        <v>08/18/2022</v>
      </c>
      <c r="O1613" t="str">
        <f t="shared" si="155"/>
        <v>12/31/2500</v>
      </c>
      <c r="P1613">
        <v>1</v>
      </c>
      <c r="Q1613">
        <v>1</v>
      </c>
      <c r="S1613">
        <v>1</v>
      </c>
      <c r="T1613">
        <v>1</v>
      </c>
      <c r="U1613">
        <v>0</v>
      </c>
      <c r="V1613" t="s">
        <v>84</v>
      </c>
      <c r="W1613">
        <v>85</v>
      </c>
      <c r="X1613" t="s">
        <v>54</v>
      </c>
      <c r="Y1613" t="str">
        <f>"15"</f>
        <v>15</v>
      </c>
      <c r="Z1613" t="s">
        <v>47</v>
      </c>
      <c r="AB1613" t="str">
        <f>"12"</f>
        <v>12</v>
      </c>
      <c r="AC1613" t="s">
        <v>48</v>
      </c>
      <c r="AD1613" t="s">
        <v>49</v>
      </c>
      <c r="AE1613" t="s">
        <v>50</v>
      </c>
      <c r="AF1613">
        <v>0</v>
      </c>
      <c r="AG1613" t="s">
        <v>56</v>
      </c>
      <c r="AH1613" t="str">
        <f>"Trad IRN"</f>
        <v>Trad IRN</v>
      </c>
      <c r="AI1613" t="str">
        <f>"Bldg IRN"</f>
        <v>Bldg IRN</v>
      </c>
      <c r="AJ1613" t="str">
        <f>"12"</f>
        <v>12</v>
      </c>
      <c r="AK1613" t="s">
        <v>48</v>
      </c>
      <c r="AL1613" t="s">
        <v>53</v>
      </c>
      <c r="AM1613">
        <v>1132.3</v>
      </c>
      <c r="AN1613">
        <v>1132.3</v>
      </c>
      <c r="AO1613">
        <v>15</v>
      </c>
    </row>
    <row r="1614" spans="1:41" x14ac:dyDescent="0.3">
      <c r="A1614" t="str">
        <f>"Trad IRN"</f>
        <v>Trad IRN</v>
      </c>
      <c r="B1614" t="str">
        <f>"Bldg IRN"</f>
        <v>Bldg IRN</v>
      </c>
      <c r="C1614" t="s">
        <v>41</v>
      </c>
      <c r="D1614" t="s">
        <v>3</v>
      </c>
      <c r="E1614" t="s">
        <v>80</v>
      </c>
      <c r="F1614" t="s">
        <v>81</v>
      </c>
      <c r="G1614" t="s">
        <v>82</v>
      </c>
      <c r="H1614" t="s">
        <v>83</v>
      </c>
      <c r="I1614" t="str">
        <f>"Trad IRN"</f>
        <v>Trad IRN</v>
      </c>
      <c r="J1614" t="s">
        <v>43</v>
      </c>
      <c r="K1614" t="s">
        <v>44</v>
      </c>
      <c r="L1614" t="s">
        <v>45</v>
      </c>
      <c r="M1614" t="s">
        <v>46</v>
      </c>
      <c r="N1614" t="str">
        <f t="shared" si="156"/>
        <v>08/18/2022</v>
      </c>
      <c r="O1614" t="str">
        <f t="shared" si="155"/>
        <v>12/31/2500</v>
      </c>
      <c r="P1614">
        <v>1</v>
      </c>
      <c r="Q1614">
        <v>1</v>
      </c>
      <c r="S1614">
        <v>1</v>
      </c>
      <c r="T1614">
        <v>1</v>
      </c>
      <c r="U1614">
        <v>0</v>
      </c>
      <c r="V1614" t="str">
        <f>"Trad IRN"</f>
        <v>Trad IRN</v>
      </c>
      <c r="W1614">
        <v>70</v>
      </c>
      <c r="X1614" t="s">
        <v>54</v>
      </c>
      <c r="Y1614" t="str">
        <f>"30"</f>
        <v>30</v>
      </c>
      <c r="Z1614" t="s">
        <v>47</v>
      </c>
      <c r="AB1614" t="str">
        <f>"11"</f>
        <v>11</v>
      </c>
      <c r="AC1614" t="s">
        <v>48</v>
      </c>
      <c r="AD1614" t="s">
        <v>49</v>
      </c>
      <c r="AE1614" t="s">
        <v>50</v>
      </c>
      <c r="AF1614">
        <v>0</v>
      </c>
      <c r="AG1614" t="s">
        <v>56</v>
      </c>
      <c r="AH1614" t="str">
        <f>"Trad IRN"</f>
        <v>Trad IRN</v>
      </c>
      <c r="AI1614" t="str">
        <f>"Bldg IRN"</f>
        <v>Bldg IRN</v>
      </c>
      <c r="AJ1614" t="s">
        <v>48</v>
      </c>
      <c r="AK1614" t="s">
        <v>48</v>
      </c>
      <c r="AL1614" t="s">
        <v>53</v>
      </c>
      <c r="AM1614">
        <v>1132.3</v>
      </c>
      <c r="AN1614">
        <v>1132.3</v>
      </c>
      <c r="AO1614">
        <v>15</v>
      </c>
    </row>
    <row r="1615" spans="1:41" x14ac:dyDescent="0.3">
      <c r="A1615" t="str">
        <f>"Trad IRN"</f>
        <v>Trad IRN</v>
      </c>
      <c r="B1615" t="str">
        <f>"Bldg IRN"</f>
        <v>Bldg IRN</v>
      </c>
      <c r="C1615" t="s">
        <v>41</v>
      </c>
      <c r="D1615" t="s">
        <v>3</v>
      </c>
      <c r="E1615" t="s">
        <v>80</v>
      </c>
      <c r="F1615" t="s">
        <v>81</v>
      </c>
      <c r="G1615" t="s">
        <v>82</v>
      </c>
      <c r="H1615" t="s">
        <v>83</v>
      </c>
      <c r="I1615" t="str">
        <f>"Trad IRN"</f>
        <v>Trad IRN</v>
      </c>
      <c r="J1615" t="s">
        <v>43</v>
      </c>
      <c r="K1615" t="s">
        <v>44</v>
      </c>
      <c r="L1615" t="s">
        <v>45</v>
      </c>
      <c r="M1615" t="s">
        <v>46</v>
      </c>
      <c r="N1615" t="str">
        <f t="shared" si="156"/>
        <v>08/18/2022</v>
      </c>
      <c r="O1615" t="str">
        <f t="shared" si="155"/>
        <v>12/31/2500</v>
      </c>
      <c r="P1615">
        <v>1</v>
      </c>
      <c r="Q1615">
        <v>1</v>
      </c>
      <c r="S1615">
        <v>0</v>
      </c>
      <c r="T1615">
        <v>1</v>
      </c>
      <c r="U1615">
        <v>0</v>
      </c>
      <c r="V1615" t="str">
        <f>"Trad IRN"</f>
        <v>Trad IRN</v>
      </c>
      <c r="W1615">
        <v>100</v>
      </c>
      <c r="X1615" t="s">
        <v>47</v>
      </c>
      <c r="Z1615" t="s">
        <v>47</v>
      </c>
      <c r="AB1615" t="str">
        <f>"11"</f>
        <v>11</v>
      </c>
      <c r="AC1615" t="s">
        <v>48</v>
      </c>
      <c r="AD1615" t="s">
        <v>49</v>
      </c>
      <c r="AE1615" t="s">
        <v>50</v>
      </c>
      <c r="AF1615">
        <v>0</v>
      </c>
      <c r="AG1615" t="s">
        <v>56</v>
      </c>
      <c r="AH1615" t="str">
        <f>"Trad IRN"</f>
        <v>Trad IRN</v>
      </c>
      <c r="AI1615" t="str">
        <f>"Bldg IRN"</f>
        <v>Bldg IRN</v>
      </c>
      <c r="AJ1615" t="s">
        <v>48</v>
      </c>
      <c r="AK1615" t="s">
        <v>48</v>
      </c>
      <c r="AL1615" t="s">
        <v>53</v>
      </c>
      <c r="AM1615">
        <v>1132.3</v>
      </c>
      <c r="AN1615">
        <v>1132.3</v>
      </c>
      <c r="AO1615">
        <v>15</v>
      </c>
    </row>
    <row r="1616" spans="1:41" x14ac:dyDescent="0.3">
      <c r="A1616" t="str">
        <f>"Trad IRN"</f>
        <v>Trad IRN</v>
      </c>
      <c r="B1616" t="str">
        <f>"Bldg IRN"</f>
        <v>Bldg IRN</v>
      </c>
      <c r="C1616" t="s">
        <v>41</v>
      </c>
      <c r="D1616" t="s">
        <v>3</v>
      </c>
      <c r="E1616" t="s">
        <v>80</v>
      </c>
      <c r="F1616" t="s">
        <v>81</v>
      </c>
      <c r="G1616" t="s">
        <v>82</v>
      </c>
      <c r="H1616" t="s">
        <v>83</v>
      </c>
      <c r="I1616" t="str">
        <f>"Trad IRN"</f>
        <v>Trad IRN</v>
      </c>
      <c r="J1616" t="s">
        <v>43</v>
      </c>
      <c r="K1616" t="s">
        <v>44</v>
      </c>
      <c r="L1616" t="s">
        <v>45</v>
      </c>
      <c r="M1616" t="s">
        <v>46</v>
      </c>
      <c r="N1616" t="str">
        <f t="shared" si="156"/>
        <v>08/18/2022</v>
      </c>
      <c r="O1616" t="str">
        <f t="shared" si="155"/>
        <v>12/31/2500</v>
      </c>
      <c r="P1616">
        <v>1</v>
      </c>
      <c r="Q1616">
        <v>1</v>
      </c>
      <c r="S1616">
        <v>0</v>
      </c>
      <c r="T1616">
        <v>1</v>
      </c>
      <c r="U1616">
        <v>0</v>
      </c>
      <c r="V1616" t="str">
        <f>"Trad IRN"</f>
        <v>Trad IRN</v>
      </c>
      <c r="W1616">
        <v>100</v>
      </c>
      <c r="X1616" t="s">
        <v>47</v>
      </c>
      <c r="Z1616" t="s">
        <v>47</v>
      </c>
      <c r="AB1616" t="str">
        <f>"11"</f>
        <v>11</v>
      </c>
      <c r="AC1616" t="s">
        <v>48</v>
      </c>
      <c r="AD1616" t="s">
        <v>49</v>
      </c>
      <c r="AE1616" t="s">
        <v>50</v>
      </c>
      <c r="AF1616">
        <v>0</v>
      </c>
      <c r="AG1616" t="s">
        <v>56</v>
      </c>
      <c r="AH1616" t="str">
        <f>"Trad IRN"</f>
        <v>Trad IRN</v>
      </c>
      <c r="AI1616" t="str">
        <f>"Bldg IRN"</f>
        <v>Bldg IRN</v>
      </c>
      <c r="AJ1616" t="s">
        <v>48</v>
      </c>
      <c r="AK1616" t="s">
        <v>48</v>
      </c>
      <c r="AL1616" t="s">
        <v>53</v>
      </c>
      <c r="AM1616">
        <v>1132.3</v>
      </c>
      <c r="AN1616">
        <v>1132.3</v>
      </c>
      <c r="AO1616">
        <v>15</v>
      </c>
    </row>
    <row r="1617" spans="1:41" x14ac:dyDescent="0.3">
      <c r="A1617" t="str">
        <f>"Trad IRN"</f>
        <v>Trad IRN</v>
      </c>
      <c r="B1617" t="str">
        <f>"Bldg IRN"</f>
        <v>Bldg IRN</v>
      </c>
      <c r="C1617" t="s">
        <v>41</v>
      </c>
      <c r="D1617" t="s">
        <v>3</v>
      </c>
      <c r="E1617" t="s">
        <v>80</v>
      </c>
      <c r="F1617" t="s">
        <v>81</v>
      </c>
      <c r="G1617" t="s">
        <v>82</v>
      </c>
      <c r="H1617" t="s">
        <v>83</v>
      </c>
      <c r="I1617" t="str">
        <f>"Trad IRN"</f>
        <v>Trad IRN</v>
      </c>
      <c r="J1617" t="s">
        <v>43</v>
      </c>
      <c r="K1617" t="s">
        <v>44</v>
      </c>
      <c r="L1617" t="s">
        <v>45</v>
      </c>
      <c r="M1617" t="s">
        <v>46</v>
      </c>
      <c r="N1617" t="str">
        <f t="shared" si="156"/>
        <v>08/18/2022</v>
      </c>
      <c r="O1617" t="str">
        <f t="shared" si="155"/>
        <v>12/31/2500</v>
      </c>
      <c r="P1617">
        <v>1</v>
      </c>
      <c r="Q1617">
        <v>1</v>
      </c>
      <c r="S1617">
        <v>0</v>
      </c>
      <c r="T1617">
        <v>1</v>
      </c>
      <c r="U1617">
        <v>0</v>
      </c>
      <c r="V1617" t="str">
        <f>"Trad IRN"</f>
        <v>Trad IRN</v>
      </c>
      <c r="W1617">
        <v>100</v>
      </c>
      <c r="X1617" t="s">
        <v>47</v>
      </c>
      <c r="Z1617" t="s">
        <v>47</v>
      </c>
      <c r="AB1617" t="str">
        <f>"12"</f>
        <v>12</v>
      </c>
      <c r="AC1617" t="s">
        <v>48</v>
      </c>
      <c r="AD1617" t="s">
        <v>49</v>
      </c>
      <c r="AE1617" t="s">
        <v>50</v>
      </c>
      <c r="AF1617">
        <v>0</v>
      </c>
      <c r="AG1617" t="s">
        <v>56</v>
      </c>
      <c r="AH1617" t="str">
        <f>"Trad IRN"</f>
        <v>Trad IRN</v>
      </c>
      <c r="AI1617" t="str">
        <f>"Bldg IRN"</f>
        <v>Bldg IRN</v>
      </c>
      <c r="AJ1617" t="str">
        <f>"12"</f>
        <v>12</v>
      </c>
      <c r="AK1617" t="s">
        <v>48</v>
      </c>
      <c r="AL1617" t="s">
        <v>53</v>
      </c>
      <c r="AM1617">
        <v>1132.3</v>
      </c>
      <c r="AN1617">
        <v>1132.3</v>
      </c>
      <c r="AO1617">
        <v>15</v>
      </c>
    </row>
    <row r="1618" spans="1:41" x14ac:dyDescent="0.3">
      <c r="A1618" t="str">
        <f>"Trad IRN"</f>
        <v>Trad IRN</v>
      </c>
      <c r="B1618" t="str">
        <f>"Bldg IRN"</f>
        <v>Bldg IRN</v>
      </c>
      <c r="C1618" t="s">
        <v>41</v>
      </c>
      <c r="D1618" t="s">
        <v>3</v>
      </c>
      <c r="E1618" t="s">
        <v>80</v>
      </c>
      <c r="F1618" t="s">
        <v>81</v>
      </c>
      <c r="G1618" t="s">
        <v>82</v>
      </c>
      <c r="H1618" t="s">
        <v>83</v>
      </c>
      <c r="I1618" t="str">
        <f>"Trad IRN"</f>
        <v>Trad IRN</v>
      </c>
      <c r="J1618" t="s">
        <v>43</v>
      </c>
      <c r="K1618" t="s">
        <v>44</v>
      </c>
      <c r="L1618" t="s">
        <v>45</v>
      </c>
      <c r="M1618" t="s">
        <v>46</v>
      </c>
      <c r="N1618" t="str">
        <f t="shared" si="156"/>
        <v>08/18/2022</v>
      </c>
      <c r="O1618" t="str">
        <f>"01/03/2023"</f>
        <v>01/03/2023</v>
      </c>
      <c r="P1618">
        <v>0.46943400000000002</v>
      </c>
      <c r="Q1618">
        <v>0.46943400000000002</v>
      </c>
      <c r="S1618">
        <v>0.46943400000000002</v>
      </c>
      <c r="T1618">
        <v>0.46943400000000002</v>
      </c>
      <c r="U1618">
        <v>0</v>
      </c>
      <c r="V1618" t="str">
        <f>"Trad IRN"</f>
        <v>Trad IRN</v>
      </c>
      <c r="W1618">
        <v>100</v>
      </c>
      <c r="X1618" t="s">
        <v>47</v>
      </c>
      <c r="Z1618" t="s">
        <v>47</v>
      </c>
      <c r="AB1618" t="str">
        <f>"10"</f>
        <v>10</v>
      </c>
      <c r="AC1618" t="s">
        <v>48</v>
      </c>
      <c r="AD1618" t="s">
        <v>49</v>
      </c>
      <c r="AE1618" t="s">
        <v>50</v>
      </c>
      <c r="AF1618">
        <v>0</v>
      </c>
      <c r="AG1618" t="s">
        <v>56</v>
      </c>
      <c r="AH1618" t="str">
        <f>"Trad IRN"</f>
        <v>Trad IRN</v>
      </c>
      <c r="AI1618" t="str">
        <f>"Bldg IRN"</f>
        <v>Bldg IRN</v>
      </c>
      <c r="AJ1618" t="s">
        <v>48</v>
      </c>
      <c r="AK1618" t="s">
        <v>48</v>
      </c>
      <c r="AL1618" t="s">
        <v>53</v>
      </c>
      <c r="AM1618">
        <v>531.54</v>
      </c>
      <c r="AN1618">
        <v>1132.3</v>
      </c>
      <c r="AO1618">
        <v>15</v>
      </c>
    </row>
    <row r="1619" spans="1:41" x14ac:dyDescent="0.3">
      <c r="A1619" t="str">
        <f>"Trad IRN"</f>
        <v>Trad IRN</v>
      </c>
      <c r="B1619" t="str">
        <f>"Bldg IRN"</f>
        <v>Bldg IRN</v>
      </c>
      <c r="C1619" t="s">
        <v>41</v>
      </c>
      <c r="D1619" t="s">
        <v>3</v>
      </c>
      <c r="E1619" t="s">
        <v>80</v>
      </c>
      <c r="F1619" t="s">
        <v>81</v>
      </c>
      <c r="G1619" t="s">
        <v>82</v>
      </c>
      <c r="H1619" t="s">
        <v>83</v>
      </c>
      <c r="I1619" t="str">
        <f>"Trad IRN"</f>
        <v>Trad IRN</v>
      </c>
      <c r="J1619" t="s">
        <v>43</v>
      </c>
      <c r="K1619" t="s">
        <v>44</v>
      </c>
      <c r="L1619" t="s">
        <v>45</v>
      </c>
      <c r="M1619" t="s">
        <v>46</v>
      </c>
      <c r="N1619" t="str">
        <f>"01/04/2023"</f>
        <v>01/04/2023</v>
      </c>
      <c r="O1619" t="str">
        <f>"12/31/2500"</f>
        <v>12/31/2500</v>
      </c>
      <c r="P1619">
        <v>0.45098100000000002</v>
      </c>
      <c r="Q1619">
        <v>0.45098100000000002</v>
      </c>
      <c r="S1619">
        <v>0.45098100000000002</v>
      </c>
      <c r="T1619">
        <v>0.45098100000000002</v>
      </c>
      <c r="U1619">
        <v>0</v>
      </c>
      <c r="V1619" t="str">
        <f>"Trad IRN"</f>
        <v>Trad IRN</v>
      </c>
      <c r="W1619">
        <v>85</v>
      </c>
      <c r="X1619" t="s">
        <v>47</v>
      </c>
      <c r="Z1619" t="s">
        <v>47</v>
      </c>
      <c r="AB1619" t="str">
        <f>"10"</f>
        <v>10</v>
      </c>
      <c r="AC1619" t="s">
        <v>48</v>
      </c>
      <c r="AD1619" t="s">
        <v>49</v>
      </c>
      <c r="AE1619" t="s">
        <v>50</v>
      </c>
      <c r="AF1619">
        <v>0</v>
      </c>
      <c r="AG1619" t="s">
        <v>56</v>
      </c>
      <c r="AH1619" t="str">
        <f>"Trad IRN"</f>
        <v>Trad IRN</v>
      </c>
      <c r="AI1619" t="str">
        <f>"Bldg IRN"</f>
        <v>Bldg IRN</v>
      </c>
      <c r="AJ1619" t="s">
        <v>48</v>
      </c>
      <c r="AK1619" t="s">
        <v>48</v>
      </c>
      <c r="AL1619" t="s">
        <v>53</v>
      </c>
      <c r="AM1619">
        <v>510.65</v>
      </c>
      <c r="AN1619">
        <v>1132.3</v>
      </c>
      <c r="AO1619">
        <v>15</v>
      </c>
    </row>
    <row r="1620" spans="1:41" x14ac:dyDescent="0.3">
      <c r="A1620" t="str">
        <f>"Trad IRN"</f>
        <v>Trad IRN</v>
      </c>
      <c r="B1620" t="str">
        <f>"Bldg IRN"</f>
        <v>Bldg IRN</v>
      </c>
      <c r="C1620" t="s">
        <v>41</v>
      </c>
      <c r="D1620" t="s">
        <v>3</v>
      </c>
      <c r="E1620" t="s">
        <v>80</v>
      </c>
      <c r="F1620" t="s">
        <v>81</v>
      </c>
      <c r="G1620" t="s">
        <v>82</v>
      </c>
      <c r="H1620" t="s">
        <v>83</v>
      </c>
      <c r="I1620" t="s">
        <v>8</v>
      </c>
      <c r="J1620" t="s">
        <v>43</v>
      </c>
      <c r="K1620" t="s">
        <v>44</v>
      </c>
      <c r="L1620" t="s">
        <v>45</v>
      </c>
      <c r="M1620" t="s">
        <v>46</v>
      </c>
      <c r="N1620" t="str">
        <f>"01/04/2023"</f>
        <v>01/04/2023</v>
      </c>
      <c r="O1620" t="str">
        <f>"12/31/2500"</f>
        <v>12/31/2500</v>
      </c>
      <c r="P1620">
        <v>7.9585000000000003E-2</v>
      </c>
      <c r="Q1620">
        <v>7.9585000000000003E-2</v>
      </c>
      <c r="S1620">
        <v>0</v>
      </c>
      <c r="T1620">
        <v>2.4028999999999998E-2</v>
      </c>
      <c r="U1620">
        <v>5.5556000000000001E-2</v>
      </c>
      <c r="V1620" t="str">
        <f>"Trad IRN"</f>
        <v>Trad IRN</v>
      </c>
      <c r="W1620">
        <v>15</v>
      </c>
      <c r="X1620" t="s">
        <v>47</v>
      </c>
      <c r="Z1620" t="s">
        <v>47</v>
      </c>
      <c r="AB1620" t="str">
        <f>"10"</f>
        <v>10</v>
      </c>
      <c r="AC1620" t="s">
        <v>48</v>
      </c>
      <c r="AD1620" t="s">
        <v>49</v>
      </c>
      <c r="AE1620" t="s">
        <v>50</v>
      </c>
      <c r="AF1620">
        <v>0</v>
      </c>
      <c r="AG1620" t="s">
        <v>51</v>
      </c>
      <c r="AH1620" t="str">
        <f>"Trad IRN"</f>
        <v>Trad IRN</v>
      </c>
      <c r="AI1620" t="str">
        <f>"Bldg IRN"</f>
        <v>Bldg IRN</v>
      </c>
      <c r="AJ1620" t="s">
        <v>48</v>
      </c>
      <c r="AK1620" t="s">
        <v>48</v>
      </c>
      <c r="AL1620" t="s">
        <v>53</v>
      </c>
      <c r="AM1620">
        <v>90.11</v>
      </c>
      <c r="AN1620">
        <v>1132.3</v>
      </c>
      <c r="AO1620">
        <v>15</v>
      </c>
    </row>
    <row r="1621" spans="1:41" x14ac:dyDescent="0.3">
      <c r="A1621" t="str">
        <f>"Trad IRN"</f>
        <v>Trad IRN</v>
      </c>
      <c r="B1621" t="str">
        <f>"Bldg IRN"</f>
        <v>Bldg IRN</v>
      </c>
      <c r="C1621" t="s">
        <v>41</v>
      </c>
      <c r="D1621" t="s">
        <v>3</v>
      </c>
      <c r="E1621" t="s">
        <v>80</v>
      </c>
      <c r="F1621" t="s">
        <v>81</v>
      </c>
      <c r="G1621" t="s">
        <v>82</v>
      </c>
      <c r="H1621" t="s">
        <v>83</v>
      </c>
      <c r="I1621" t="str">
        <f>"Trad IRN"</f>
        <v>Trad IRN</v>
      </c>
      <c r="J1621" t="s">
        <v>43</v>
      </c>
      <c r="K1621" t="s">
        <v>44</v>
      </c>
      <c r="L1621" t="s">
        <v>45</v>
      </c>
      <c r="M1621" t="s">
        <v>46</v>
      </c>
      <c r="N1621" t="str">
        <f>"08/18/2022"</f>
        <v>08/18/2022</v>
      </c>
      <c r="O1621" t="str">
        <f>"12/31/2500"</f>
        <v>12/31/2500</v>
      </c>
      <c r="P1621">
        <v>1</v>
      </c>
      <c r="Q1621">
        <v>1</v>
      </c>
      <c r="S1621">
        <v>0</v>
      </c>
      <c r="T1621">
        <v>1</v>
      </c>
      <c r="U1621">
        <v>0</v>
      </c>
      <c r="V1621" t="str">
        <f>"Trad IRN"</f>
        <v>Trad IRN</v>
      </c>
      <c r="W1621">
        <v>100</v>
      </c>
      <c r="X1621" t="s">
        <v>47</v>
      </c>
      <c r="Z1621" t="s">
        <v>47</v>
      </c>
      <c r="AB1621" t="str">
        <f>"10"</f>
        <v>10</v>
      </c>
      <c r="AC1621" t="s">
        <v>48</v>
      </c>
      <c r="AD1621" t="s">
        <v>49</v>
      </c>
      <c r="AE1621" t="s">
        <v>50</v>
      </c>
      <c r="AF1621">
        <v>0</v>
      </c>
      <c r="AG1621" t="s">
        <v>56</v>
      </c>
      <c r="AH1621" t="str">
        <f>"Trad IRN"</f>
        <v>Trad IRN</v>
      </c>
      <c r="AI1621" t="str">
        <f>"Bldg IRN"</f>
        <v>Bldg IRN</v>
      </c>
      <c r="AJ1621" t="s">
        <v>48</v>
      </c>
      <c r="AK1621" t="s">
        <v>48</v>
      </c>
      <c r="AL1621" t="s">
        <v>53</v>
      </c>
      <c r="AM1621">
        <v>1132.3</v>
      </c>
      <c r="AN1621">
        <v>1132.3</v>
      </c>
      <c r="AO1621">
        <v>15</v>
      </c>
    </row>
    <row r="1622" spans="1:41" x14ac:dyDescent="0.3">
      <c r="A1622" t="str">
        <f>"Trad IRN"</f>
        <v>Trad IRN</v>
      </c>
      <c r="B1622" t="str">
        <f>"Bldg IRN"</f>
        <v>Bldg IRN</v>
      </c>
      <c r="C1622" t="s">
        <v>41</v>
      </c>
      <c r="D1622" t="s">
        <v>3</v>
      </c>
      <c r="E1622" t="s">
        <v>80</v>
      </c>
      <c r="F1622" t="s">
        <v>81</v>
      </c>
      <c r="G1622" t="s">
        <v>82</v>
      </c>
      <c r="H1622" t="s">
        <v>83</v>
      </c>
      <c r="I1622" t="str">
        <f>"Trad IRN"</f>
        <v>Trad IRN</v>
      </c>
      <c r="J1622" t="s">
        <v>43</v>
      </c>
      <c r="K1622" t="s">
        <v>44</v>
      </c>
      <c r="L1622" t="s">
        <v>45</v>
      </c>
      <c r="M1622" t="s">
        <v>46</v>
      </c>
      <c r="N1622" t="str">
        <f>"08/18/2022"</f>
        <v>08/18/2022</v>
      </c>
      <c r="O1622" t="str">
        <f>"12/31/2500"</f>
        <v>12/31/2500</v>
      </c>
      <c r="P1622">
        <v>1</v>
      </c>
      <c r="Q1622">
        <v>1</v>
      </c>
      <c r="S1622">
        <v>0</v>
      </c>
      <c r="T1622">
        <v>1</v>
      </c>
      <c r="U1622">
        <v>0</v>
      </c>
      <c r="V1622" t="str">
        <f>"Trad IRN"</f>
        <v>Trad IRN</v>
      </c>
      <c r="W1622">
        <v>100</v>
      </c>
      <c r="X1622" t="s">
        <v>47</v>
      </c>
      <c r="Z1622" t="s">
        <v>47</v>
      </c>
      <c r="AB1622" t="str">
        <f>"11"</f>
        <v>11</v>
      </c>
      <c r="AC1622" t="s">
        <v>48</v>
      </c>
      <c r="AD1622" t="s">
        <v>49</v>
      </c>
      <c r="AE1622" t="s">
        <v>50</v>
      </c>
      <c r="AF1622">
        <v>0</v>
      </c>
      <c r="AG1622" t="s">
        <v>56</v>
      </c>
      <c r="AH1622" t="str">
        <f>"Trad IRN"</f>
        <v>Trad IRN</v>
      </c>
      <c r="AI1622" t="str">
        <f>"Bldg IRN"</f>
        <v>Bldg IRN</v>
      </c>
      <c r="AJ1622" t="s">
        <v>48</v>
      </c>
      <c r="AK1622" t="s">
        <v>48</v>
      </c>
      <c r="AL1622" t="s">
        <v>53</v>
      </c>
      <c r="AM1622">
        <v>1132.3</v>
      </c>
      <c r="AN1622">
        <v>1132.3</v>
      </c>
      <c r="AO1622">
        <v>15</v>
      </c>
    </row>
    <row r="1623" spans="1:41" x14ac:dyDescent="0.3">
      <c r="A1623" t="str">
        <f>"Trad IRN"</f>
        <v>Trad IRN</v>
      </c>
      <c r="B1623" t="str">
        <f>"Bldg IRN"</f>
        <v>Bldg IRN</v>
      </c>
      <c r="C1623" t="s">
        <v>41</v>
      </c>
      <c r="D1623" t="s">
        <v>3</v>
      </c>
      <c r="E1623" t="s">
        <v>80</v>
      </c>
      <c r="F1623" t="s">
        <v>81</v>
      </c>
      <c r="G1623" t="s">
        <v>82</v>
      </c>
      <c r="H1623" t="s">
        <v>83</v>
      </c>
      <c r="I1623" t="str">
        <f>"Trad IRN"</f>
        <v>Trad IRN</v>
      </c>
      <c r="J1623" t="s">
        <v>43</v>
      </c>
      <c r="K1623" t="s">
        <v>44</v>
      </c>
      <c r="L1623" t="s">
        <v>45</v>
      </c>
      <c r="M1623" t="s">
        <v>46</v>
      </c>
      <c r="N1623" t="str">
        <f>"08/18/2022"</f>
        <v>08/18/2022</v>
      </c>
      <c r="O1623" t="str">
        <f>"12/14/2022"</f>
        <v>12/14/2022</v>
      </c>
      <c r="P1623">
        <v>0.44059900000000002</v>
      </c>
      <c r="Q1623">
        <v>0.44059900000000002</v>
      </c>
      <c r="S1623">
        <v>0</v>
      </c>
      <c r="T1623">
        <v>0.44059900000000002</v>
      </c>
      <c r="U1623">
        <v>0</v>
      </c>
      <c r="V1623" t="str">
        <f>"Trad IRN"</f>
        <v>Trad IRN</v>
      </c>
      <c r="W1623">
        <v>100</v>
      </c>
      <c r="X1623" t="s">
        <v>47</v>
      </c>
      <c r="Z1623" t="s">
        <v>47</v>
      </c>
      <c r="AB1623" t="str">
        <f>"11"</f>
        <v>11</v>
      </c>
      <c r="AC1623" t="s">
        <v>48</v>
      </c>
      <c r="AD1623" t="s">
        <v>49</v>
      </c>
      <c r="AE1623" t="s">
        <v>50</v>
      </c>
      <c r="AF1623">
        <v>0</v>
      </c>
      <c r="AG1623" t="s">
        <v>56</v>
      </c>
      <c r="AH1623" t="str">
        <f>"Trad IRN"</f>
        <v>Trad IRN</v>
      </c>
      <c r="AI1623" t="str">
        <f>"Bldg IRN"</f>
        <v>Bldg IRN</v>
      </c>
      <c r="AJ1623" t="s">
        <v>48</v>
      </c>
      <c r="AK1623" t="s">
        <v>48</v>
      </c>
      <c r="AL1623" t="s">
        <v>53</v>
      </c>
      <c r="AM1623">
        <v>498.89</v>
      </c>
      <c r="AN1623">
        <v>1132.3</v>
      </c>
      <c r="AO1623">
        <v>15</v>
      </c>
    </row>
    <row r="1624" spans="1:41" x14ac:dyDescent="0.3">
      <c r="A1624" t="str">
        <f>"Trad IRN"</f>
        <v>Trad IRN</v>
      </c>
      <c r="B1624" t="str">
        <f>"Bldg IRN"</f>
        <v>Bldg IRN</v>
      </c>
      <c r="C1624" t="s">
        <v>41</v>
      </c>
      <c r="D1624" t="s">
        <v>3</v>
      </c>
      <c r="E1624" t="s">
        <v>80</v>
      </c>
      <c r="F1624" t="s">
        <v>81</v>
      </c>
      <c r="G1624" t="s">
        <v>82</v>
      </c>
      <c r="H1624" t="s">
        <v>83</v>
      </c>
      <c r="I1624" t="str">
        <f>"Trad IRN"</f>
        <v>Trad IRN</v>
      </c>
      <c r="J1624" t="s">
        <v>43</v>
      </c>
      <c r="K1624" t="s">
        <v>44</v>
      </c>
      <c r="L1624" t="s">
        <v>45</v>
      </c>
      <c r="M1624" t="s">
        <v>46</v>
      </c>
      <c r="N1624" t="str">
        <f>"12/15/2022"</f>
        <v>12/15/2022</v>
      </c>
      <c r="O1624" t="str">
        <f>"12/31/2500"</f>
        <v>12/31/2500</v>
      </c>
      <c r="P1624">
        <v>0.55940100000000004</v>
      </c>
      <c r="Q1624">
        <v>0.55940100000000004</v>
      </c>
      <c r="S1624">
        <v>0</v>
      </c>
      <c r="T1624">
        <v>0.55940100000000004</v>
      </c>
      <c r="U1624">
        <v>0</v>
      </c>
      <c r="V1624" t="str">
        <f>"Trad IRN"</f>
        <v>Trad IRN</v>
      </c>
      <c r="W1624">
        <v>100</v>
      </c>
      <c r="X1624" t="s">
        <v>47</v>
      </c>
      <c r="Z1624" t="s">
        <v>47</v>
      </c>
      <c r="AB1624" t="str">
        <f>"11"</f>
        <v>11</v>
      </c>
      <c r="AC1624" t="s">
        <v>48</v>
      </c>
      <c r="AD1624" t="s">
        <v>49</v>
      </c>
      <c r="AE1624" t="s">
        <v>55</v>
      </c>
      <c r="AF1624">
        <v>0</v>
      </c>
      <c r="AG1624" t="s">
        <v>56</v>
      </c>
      <c r="AH1624" t="str">
        <f>"Trad IRN"</f>
        <v>Trad IRN</v>
      </c>
      <c r="AI1624" t="str">
        <f>"Bldg IRN"</f>
        <v>Bldg IRN</v>
      </c>
      <c r="AJ1624" t="s">
        <v>48</v>
      </c>
      <c r="AK1624" t="s">
        <v>48</v>
      </c>
      <c r="AL1624" t="s">
        <v>53</v>
      </c>
      <c r="AM1624">
        <v>633.41</v>
      </c>
      <c r="AN1624">
        <v>1132.3</v>
      </c>
      <c r="AO1624">
        <v>15</v>
      </c>
    </row>
    <row r="1625" spans="1:41" x14ac:dyDescent="0.3">
      <c r="A1625" t="str">
        <f>"Trad IRN"</f>
        <v>Trad IRN</v>
      </c>
      <c r="B1625" t="str">
        <f>"Bldg IRN"</f>
        <v>Bldg IRN</v>
      </c>
      <c r="C1625" t="s">
        <v>41</v>
      </c>
      <c r="D1625" t="s">
        <v>3</v>
      </c>
      <c r="E1625" t="s">
        <v>80</v>
      </c>
      <c r="F1625" t="s">
        <v>81</v>
      </c>
      <c r="G1625" t="s">
        <v>82</v>
      </c>
      <c r="H1625" t="s">
        <v>83</v>
      </c>
      <c r="I1625" t="str">
        <f>"Trad IRN"</f>
        <v>Trad IRN</v>
      </c>
      <c r="J1625" t="s">
        <v>43</v>
      </c>
      <c r="K1625" t="s">
        <v>44</v>
      </c>
      <c r="L1625" t="s">
        <v>45</v>
      </c>
      <c r="M1625" t="s">
        <v>46</v>
      </c>
      <c r="N1625" t="str">
        <f>"08/18/2022"</f>
        <v>08/18/2022</v>
      </c>
      <c r="O1625" t="str">
        <f>"12/31/2500"</f>
        <v>12/31/2500</v>
      </c>
      <c r="P1625">
        <v>1</v>
      </c>
      <c r="Q1625">
        <v>1</v>
      </c>
      <c r="S1625">
        <v>0</v>
      </c>
      <c r="T1625">
        <v>0.93055600000000005</v>
      </c>
      <c r="U1625">
        <v>6.9444000000000006E-2</v>
      </c>
      <c r="V1625" t="str">
        <f>"Trad IRN"</f>
        <v>Trad IRN</v>
      </c>
      <c r="W1625">
        <v>100</v>
      </c>
      <c r="X1625" t="s">
        <v>47</v>
      </c>
      <c r="Z1625" t="s">
        <v>47</v>
      </c>
      <c r="AB1625" t="str">
        <f>"12"</f>
        <v>12</v>
      </c>
      <c r="AC1625" t="s">
        <v>48</v>
      </c>
      <c r="AD1625" t="s">
        <v>49</v>
      </c>
      <c r="AE1625" t="s">
        <v>50</v>
      </c>
      <c r="AF1625">
        <v>0</v>
      </c>
      <c r="AG1625" t="s">
        <v>56</v>
      </c>
      <c r="AH1625" t="str">
        <f>"Trad IRN"</f>
        <v>Trad IRN</v>
      </c>
      <c r="AI1625" t="str">
        <f>"Bldg IRN"</f>
        <v>Bldg IRN</v>
      </c>
      <c r="AJ1625" t="str">
        <f>"12"</f>
        <v>12</v>
      </c>
      <c r="AK1625" t="s">
        <v>48</v>
      </c>
      <c r="AL1625" t="s">
        <v>53</v>
      </c>
      <c r="AM1625">
        <v>1132.3</v>
      </c>
      <c r="AN1625">
        <v>1132.3</v>
      </c>
      <c r="AO1625">
        <v>15</v>
      </c>
    </row>
    <row r="1626" spans="1:41" x14ac:dyDescent="0.3">
      <c r="A1626" t="str">
        <f>"Trad IRN"</f>
        <v>Trad IRN</v>
      </c>
      <c r="B1626" t="str">
        <f>"Bldg IRN"</f>
        <v>Bldg IRN</v>
      </c>
      <c r="C1626" t="s">
        <v>41</v>
      </c>
      <c r="D1626" t="s">
        <v>3</v>
      </c>
      <c r="E1626" t="s">
        <v>80</v>
      </c>
      <c r="F1626" t="s">
        <v>81</v>
      </c>
      <c r="G1626" t="s">
        <v>82</v>
      </c>
      <c r="H1626" t="s">
        <v>83</v>
      </c>
      <c r="I1626" t="str">
        <f>"Trad IRN"</f>
        <v>Trad IRN</v>
      </c>
      <c r="J1626" t="s">
        <v>43</v>
      </c>
      <c r="K1626" t="s">
        <v>44</v>
      </c>
      <c r="L1626" t="s">
        <v>45</v>
      </c>
      <c r="M1626" t="s">
        <v>46</v>
      </c>
      <c r="N1626" t="str">
        <f>"08/18/2022"</f>
        <v>08/18/2022</v>
      </c>
      <c r="O1626" t="str">
        <f>"12/31/2500"</f>
        <v>12/31/2500</v>
      </c>
      <c r="P1626">
        <v>1</v>
      </c>
      <c r="Q1626">
        <v>1</v>
      </c>
      <c r="R1626">
        <v>1</v>
      </c>
      <c r="S1626">
        <v>0</v>
      </c>
      <c r="T1626">
        <v>1</v>
      </c>
      <c r="U1626">
        <v>0</v>
      </c>
      <c r="V1626" t="str">
        <f>"Trad IRN"</f>
        <v>Trad IRN</v>
      </c>
      <c r="W1626">
        <v>100</v>
      </c>
      <c r="X1626" t="s">
        <v>47</v>
      </c>
      <c r="Z1626" t="s">
        <v>47</v>
      </c>
      <c r="AB1626" t="str">
        <f>"09"</f>
        <v>09</v>
      </c>
      <c r="AC1626" t="str">
        <f>"10"</f>
        <v>10</v>
      </c>
      <c r="AD1626" t="str">
        <f>"2"</f>
        <v>2</v>
      </c>
      <c r="AE1626" t="s">
        <v>55</v>
      </c>
      <c r="AF1626">
        <v>0</v>
      </c>
      <c r="AG1626" t="s">
        <v>56</v>
      </c>
      <c r="AH1626" t="str">
        <f>"Trad IRN"</f>
        <v>Trad IRN</v>
      </c>
      <c r="AI1626" t="str">
        <f>"Bldg IRN"</f>
        <v>Bldg IRN</v>
      </c>
      <c r="AJ1626" t="s">
        <v>48</v>
      </c>
      <c r="AK1626" t="s">
        <v>48</v>
      </c>
      <c r="AL1626" t="s">
        <v>53</v>
      </c>
      <c r="AM1626">
        <v>1132.3</v>
      </c>
      <c r="AN1626">
        <v>1132.3</v>
      </c>
      <c r="AO1626">
        <v>15</v>
      </c>
    </row>
    <row r="1627" spans="1:41" x14ac:dyDescent="0.3">
      <c r="A1627" t="str">
        <f>"Trad IRN"</f>
        <v>Trad IRN</v>
      </c>
      <c r="B1627" t="str">
        <f>"Bldg IRN"</f>
        <v>Bldg IRN</v>
      </c>
      <c r="C1627" t="s">
        <v>41</v>
      </c>
      <c r="D1627" t="s">
        <v>3</v>
      </c>
      <c r="E1627" t="s">
        <v>80</v>
      </c>
      <c r="F1627" t="s">
        <v>81</v>
      </c>
      <c r="G1627" t="s">
        <v>82</v>
      </c>
      <c r="H1627" t="s">
        <v>83</v>
      </c>
      <c r="I1627" t="str">
        <f>"Trad IRN"</f>
        <v>Trad IRN</v>
      </c>
      <c r="J1627" t="s">
        <v>43</v>
      </c>
      <c r="K1627" t="s">
        <v>44</v>
      </c>
      <c r="L1627" t="s">
        <v>45</v>
      </c>
      <c r="M1627" t="s">
        <v>46</v>
      </c>
      <c r="N1627" t="str">
        <f>"08/18/2022"</f>
        <v>08/18/2022</v>
      </c>
      <c r="O1627" t="str">
        <f>"12/31/2500"</f>
        <v>12/31/2500</v>
      </c>
      <c r="P1627">
        <v>1</v>
      </c>
      <c r="Q1627">
        <v>1</v>
      </c>
      <c r="S1627">
        <v>0</v>
      </c>
      <c r="T1627">
        <v>1</v>
      </c>
      <c r="U1627">
        <v>0</v>
      </c>
      <c r="V1627" t="str">
        <f>"Trad IRN"</f>
        <v>Trad IRN</v>
      </c>
      <c r="W1627">
        <v>100</v>
      </c>
      <c r="X1627" t="s">
        <v>47</v>
      </c>
      <c r="Z1627" t="s">
        <v>47</v>
      </c>
      <c r="AB1627" t="str">
        <f>"12"</f>
        <v>12</v>
      </c>
      <c r="AC1627" t="s">
        <v>48</v>
      </c>
      <c r="AD1627" t="s">
        <v>49</v>
      </c>
      <c r="AE1627" t="s">
        <v>50</v>
      </c>
      <c r="AF1627">
        <v>0</v>
      </c>
      <c r="AG1627" t="s">
        <v>56</v>
      </c>
      <c r="AH1627" t="str">
        <f>"Trad IRN"</f>
        <v>Trad IRN</v>
      </c>
      <c r="AI1627" t="str">
        <f>"Bldg IRN"</f>
        <v>Bldg IRN</v>
      </c>
      <c r="AJ1627" t="str">
        <f>"12"</f>
        <v>12</v>
      </c>
      <c r="AK1627" t="s">
        <v>48</v>
      </c>
      <c r="AL1627" t="s">
        <v>53</v>
      </c>
      <c r="AM1627">
        <v>1132.3</v>
      </c>
      <c r="AN1627">
        <v>1132.3</v>
      </c>
      <c r="AO1627">
        <v>15</v>
      </c>
    </row>
    <row r="1628" spans="1:41" x14ac:dyDescent="0.3">
      <c r="A1628" t="str">
        <f>"Trad IRN"</f>
        <v>Trad IRN</v>
      </c>
      <c r="B1628" t="str">
        <f>"Bldg IRN"</f>
        <v>Bldg IRN</v>
      </c>
      <c r="C1628" t="s">
        <v>41</v>
      </c>
      <c r="D1628" t="s">
        <v>3</v>
      </c>
      <c r="E1628" t="s">
        <v>80</v>
      </c>
      <c r="F1628" t="s">
        <v>81</v>
      </c>
      <c r="G1628" t="s">
        <v>82</v>
      </c>
      <c r="H1628" t="s">
        <v>83</v>
      </c>
      <c r="I1628" t="str">
        <f>"Trad IRN"</f>
        <v>Trad IRN</v>
      </c>
      <c r="J1628" t="s">
        <v>43</v>
      </c>
      <c r="K1628" t="s">
        <v>44</v>
      </c>
      <c r="L1628" t="s">
        <v>45</v>
      </c>
      <c r="M1628" t="s">
        <v>46</v>
      </c>
      <c r="N1628" t="str">
        <f>"08/18/2022"</f>
        <v>08/18/2022</v>
      </c>
      <c r="O1628" t="str">
        <f>"12/31/2500"</f>
        <v>12/31/2500</v>
      </c>
      <c r="P1628">
        <v>1</v>
      </c>
      <c r="Q1628">
        <v>1</v>
      </c>
      <c r="S1628">
        <v>0</v>
      </c>
      <c r="T1628">
        <v>1</v>
      </c>
      <c r="U1628">
        <v>0</v>
      </c>
      <c r="V1628" t="str">
        <f>"Trad IRN"</f>
        <v>Trad IRN</v>
      </c>
      <c r="W1628">
        <v>100</v>
      </c>
      <c r="X1628" t="s">
        <v>47</v>
      </c>
      <c r="Z1628" t="s">
        <v>47</v>
      </c>
      <c r="AB1628" t="str">
        <f>"09"</f>
        <v>09</v>
      </c>
      <c r="AC1628" t="s">
        <v>48</v>
      </c>
      <c r="AD1628" t="s">
        <v>49</v>
      </c>
      <c r="AE1628" t="s">
        <v>50</v>
      </c>
      <c r="AF1628">
        <v>0</v>
      </c>
      <c r="AG1628" t="s">
        <v>56</v>
      </c>
      <c r="AH1628" t="str">
        <f>"Trad IRN"</f>
        <v>Trad IRN</v>
      </c>
      <c r="AI1628" t="str">
        <f>"Bldg IRN"</f>
        <v>Bldg IRN</v>
      </c>
      <c r="AJ1628" t="s">
        <v>48</v>
      </c>
      <c r="AK1628" t="s">
        <v>48</v>
      </c>
      <c r="AL1628" t="s">
        <v>53</v>
      </c>
      <c r="AM1628">
        <v>1132.3</v>
      </c>
      <c r="AN1628">
        <v>1132.3</v>
      </c>
      <c r="AO1628">
        <v>15</v>
      </c>
    </row>
    <row r="1629" spans="1:41" x14ac:dyDescent="0.3">
      <c r="A1629" t="str">
        <f>"Trad IRN"</f>
        <v>Trad IRN</v>
      </c>
      <c r="B1629" t="str">
        <f>"Bldg IRN"</f>
        <v>Bldg IRN</v>
      </c>
      <c r="C1629" t="s">
        <v>41</v>
      </c>
      <c r="D1629" t="s">
        <v>3</v>
      </c>
      <c r="E1629" t="s">
        <v>80</v>
      </c>
      <c r="F1629" t="s">
        <v>81</v>
      </c>
      <c r="G1629" t="s">
        <v>82</v>
      </c>
      <c r="H1629" t="s">
        <v>83</v>
      </c>
      <c r="I1629" t="s">
        <v>8</v>
      </c>
      <c r="J1629" t="s">
        <v>43</v>
      </c>
      <c r="K1629" t="s">
        <v>44</v>
      </c>
      <c r="L1629" t="s">
        <v>45</v>
      </c>
      <c r="M1629" t="s">
        <v>46</v>
      </c>
      <c r="N1629" t="str">
        <f>"08/18/2022"</f>
        <v>08/18/2022</v>
      </c>
      <c r="O1629" t="str">
        <f>"12/20/2022"</f>
        <v>12/20/2022</v>
      </c>
      <c r="P1629">
        <v>6.9550000000000001E-2</v>
      </c>
      <c r="Q1629">
        <v>6.9550000000000001E-2</v>
      </c>
      <c r="S1629">
        <v>0</v>
      </c>
      <c r="T1629">
        <v>1.4671999999999999E-2</v>
      </c>
      <c r="U1629">
        <v>5.4878000000000003E-2</v>
      </c>
      <c r="V1629" t="str">
        <f>"Trad IRN"</f>
        <v>Trad IRN</v>
      </c>
      <c r="W1629">
        <v>15</v>
      </c>
      <c r="X1629" t="s">
        <v>47</v>
      </c>
      <c r="Z1629" t="s">
        <v>47</v>
      </c>
      <c r="AB1629" t="str">
        <f>"10"</f>
        <v>10</v>
      </c>
      <c r="AC1629" t="s">
        <v>48</v>
      </c>
      <c r="AD1629" t="s">
        <v>49</v>
      </c>
      <c r="AE1629" t="s">
        <v>50</v>
      </c>
      <c r="AF1629">
        <v>0</v>
      </c>
      <c r="AG1629" t="s">
        <v>51</v>
      </c>
      <c r="AH1629" t="str">
        <f>"Trad IRN"</f>
        <v>Trad IRN</v>
      </c>
      <c r="AI1629" t="str">
        <f>"Bldg IRN"</f>
        <v>Bldg IRN</v>
      </c>
      <c r="AJ1629" t="s">
        <v>48</v>
      </c>
      <c r="AK1629" t="s">
        <v>48</v>
      </c>
      <c r="AL1629" t="s">
        <v>53</v>
      </c>
      <c r="AM1629">
        <v>78.75</v>
      </c>
      <c r="AN1629">
        <v>1132.3</v>
      </c>
      <c r="AO1629">
        <v>15</v>
      </c>
    </row>
    <row r="1630" spans="1:41" x14ac:dyDescent="0.3">
      <c r="A1630" t="str">
        <f>"Trad IRN"</f>
        <v>Trad IRN</v>
      </c>
      <c r="B1630" t="str">
        <f>"Bldg IRN"</f>
        <v>Bldg IRN</v>
      </c>
      <c r="C1630" t="s">
        <v>41</v>
      </c>
      <c r="D1630" t="s">
        <v>3</v>
      </c>
      <c r="E1630" t="s">
        <v>80</v>
      </c>
      <c r="F1630" t="s">
        <v>81</v>
      </c>
      <c r="G1630" t="s">
        <v>82</v>
      </c>
      <c r="H1630" t="s">
        <v>83</v>
      </c>
      <c r="I1630" t="str">
        <f>"Trad IRN"</f>
        <v>Trad IRN</v>
      </c>
      <c r="J1630" t="s">
        <v>43</v>
      </c>
      <c r="K1630" t="s">
        <v>44</v>
      </c>
      <c r="L1630" t="s">
        <v>45</v>
      </c>
      <c r="M1630" t="s">
        <v>46</v>
      </c>
      <c r="N1630" t="str">
        <f>"08/25/2022"</f>
        <v>08/25/2022</v>
      </c>
      <c r="O1630" t="str">
        <f>"01/03/2023"</f>
        <v>01/03/2023</v>
      </c>
      <c r="P1630">
        <v>0.37450899999999998</v>
      </c>
      <c r="Q1630">
        <v>0.37450899999999998</v>
      </c>
      <c r="S1630">
        <v>0</v>
      </c>
      <c r="T1630">
        <v>0.37450899999999998</v>
      </c>
      <c r="U1630">
        <v>0</v>
      </c>
      <c r="V1630" t="str">
        <f>"Trad IRN"</f>
        <v>Trad IRN</v>
      </c>
      <c r="W1630">
        <v>85</v>
      </c>
      <c r="X1630" t="s">
        <v>47</v>
      </c>
      <c r="Z1630" t="s">
        <v>47</v>
      </c>
      <c r="AB1630" t="str">
        <f>"10"</f>
        <v>10</v>
      </c>
      <c r="AC1630" t="s">
        <v>48</v>
      </c>
      <c r="AD1630" t="s">
        <v>49</v>
      </c>
      <c r="AE1630" t="s">
        <v>50</v>
      </c>
      <c r="AF1630">
        <v>0</v>
      </c>
      <c r="AG1630" t="s">
        <v>56</v>
      </c>
      <c r="AH1630" t="str">
        <f>"Trad IRN"</f>
        <v>Trad IRN</v>
      </c>
      <c r="AI1630" t="str">
        <f>"Bldg IRN"</f>
        <v>Bldg IRN</v>
      </c>
      <c r="AJ1630" t="s">
        <v>48</v>
      </c>
      <c r="AK1630" t="s">
        <v>48</v>
      </c>
      <c r="AL1630" t="s">
        <v>53</v>
      </c>
      <c r="AM1630">
        <v>424.06</v>
      </c>
      <c r="AN1630">
        <v>1132.3</v>
      </c>
      <c r="AO1630">
        <v>15</v>
      </c>
    </row>
    <row r="1631" spans="1:41" x14ac:dyDescent="0.3">
      <c r="A1631" t="str">
        <f>"Trad IRN"</f>
        <v>Trad IRN</v>
      </c>
      <c r="B1631" t="str">
        <f>"Bldg IRN"</f>
        <v>Bldg IRN</v>
      </c>
      <c r="C1631" t="s">
        <v>41</v>
      </c>
      <c r="D1631" t="s">
        <v>3</v>
      </c>
      <c r="E1631" t="s">
        <v>80</v>
      </c>
      <c r="F1631" t="s">
        <v>81</v>
      </c>
      <c r="G1631" t="s">
        <v>82</v>
      </c>
      <c r="H1631" t="s">
        <v>83</v>
      </c>
      <c r="I1631" t="str">
        <f>"Trad IRN"</f>
        <v>Trad IRN</v>
      </c>
      <c r="J1631" t="s">
        <v>43</v>
      </c>
      <c r="K1631" t="s">
        <v>44</v>
      </c>
      <c r="L1631" t="s">
        <v>45</v>
      </c>
      <c r="M1631" t="s">
        <v>46</v>
      </c>
      <c r="N1631" t="str">
        <f>"01/04/2023"</f>
        <v>01/04/2023</v>
      </c>
      <c r="O1631" t="str">
        <f>"12/31/2500"</f>
        <v>12/31/2500</v>
      </c>
      <c r="P1631">
        <v>0.53056599999999998</v>
      </c>
      <c r="Q1631">
        <v>0.53056599999999998</v>
      </c>
      <c r="S1631">
        <v>0</v>
      </c>
      <c r="T1631">
        <v>0.53056599999999998</v>
      </c>
      <c r="U1631">
        <v>0</v>
      </c>
      <c r="V1631" t="str">
        <f>"Trad IRN"</f>
        <v>Trad IRN</v>
      </c>
      <c r="W1631">
        <v>100</v>
      </c>
      <c r="X1631" t="s">
        <v>47</v>
      </c>
      <c r="Z1631" t="s">
        <v>47</v>
      </c>
      <c r="AB1631" t="str">
        <f>"10"</f>
        <v>10</v>
      </c>
      <c r="AC1631" t="s">
        <v>48</v>
      </c>
      <c r="AD1631" t="s">
        <v>49</v>
      </c>
      <c r="AE1631" t="s">
        <v>50</v>
      </c>
      <c r="AF1631">
        <v>0</v>
      </c>
      <c r="AG1631" t="s">
        <v>56</v>
      </c>
      <c r="AH1631" t="str">
        <f>"Trad IRN"</f>
        <v>Trad IRN</v>
      </c>
      <c r="AI1631" t="str">
        <f>"Bldg IRN"</f>
        <v>Bldg IRN</v>
      </c>
      <c r="AJ1631" t="s">
        <v>48</v>
      </c>
      <c r="AK1631" t="s">
        <v>48</v>
      </c>
      <c r="AL1631" t="s">
        <v>53</v>
      </c>
      <c r="AM1631">
        <v>600.76</v>
      </c>
      <c r="AN1631">
        <v>1132.3</v>
      </c>
      <c r="AO1631">
        <v>15</v>
      </c>
    </row>
    <row r="1632" spans="1:41" x14ac:dyDescent="0.3">
      <c r="A1632" t="str">
        <f>"Trad IRN"</f>
        <v>Trad IRN</v>
      </c>
      <c r="B1632" t="str">
        <f>"Bldg IRN"</f>
        <v>Bldg IRN</v>
      </c>
      <c r="C1632" t="s">
        <v>41</v>
      </c>
      <c r="D1632" t="s">
        <v>3</v>
      </c>
      <c r="E1632" t="s">
        <v>80</v>
      </c>
      <c r="F1632" t="s">
        <v>81</v>
      </c>
      <c r="G1632" t="s">
        <v>82</v>
      </c>
      <c r="H1632" t="s">
        <v>83</v>
      </c>
      <c r="I1632" t="str">
        <f>"Trad IRN"</f>
        <v>Trad IRN</v>
      </c>
      <c r="J1632" t="s">
        <v>43</v>
      </c>
      <c r="K1632" t="s">
        <v>44</v>
      </c>
      <c r="L1632" t="s">
        <v>45</v>
      </c>
      <c r="M1632" t="s">
        <v>46</v>
      </c>
      <c r="N1632" t="str">
        <f>"08/18/2022"</f>
        <v>08/18/2022</v>
      </c>
      <c r="O1632" t="str">
        <f>"12/31/2500"</f>
        <v>12/31/2500</v>
      </c>
      <c r="P1632">
        <v>1</v>
      </c>
      <c r="Q1632">
        <v>1</v>
      </c>
      <c r="S1632">
        <v>0</v>
      </c>
      <c r="T1632">
        <v>1</v>
      </c>
      <c r="U1632">
        <v>0</v>
      </c>
      <c r="V1632" t="str">
        <f>"Trad IRN"</f>
        <v>Trad IRN</v>
      </c>
      <c r="W1632">
        <v>100</v>
      </c>
      <c r="X1632" t="s">
        <v>47</v>
      </c>
      <c r="Z1632" t="s">
        <v>47</v>
      </c>
      <c r="AB1632" t="str">
        <f>"10"</f>
        <v>10</v>
      </c>
      <c r="AC1632" t="s">
        <v>48</v>
      </c>
      <c r="AD1632" t="s">
        <v>49</v>
      </c>
      <c r="AE1632" t="s">
        <v>50</v>
      </c>
      <c r="AF1632">
        <v>0</v>
      </c>
      <c r="AG1632" t="s">
        <v>56</v>
      </c>
      <c r="AH1632" t="str">
        <f>"Trad IRN"</f>
        <v>Trad IRN</v>
      </c>
      <c r="AI1632" t="str">
        <f>"Bldg IRN"</f>
        <v>Bldg IRN</v>
      </c>
      <c r="AJ1632" t="s">
        <v>48</v>
      </c>
      <c r="AK1632" t="s">
        <v>48</v>
      </c>
      <c r="AL1632" t="s">
        <v>53</v>
      </c>
      <c r="AM1632">
        <v>1132.3</v>
      </c>
      <c r="AN1632">
        <v>1132.3</v>
      </c>
      <c r="AO1632">
        <v>15</v>
      </c>
    </row>
    <row r="1633" spans="1:41" x14ac:dyDescent="0.3">
      <c r="A1633" t="str">
        <f>"Trad IRN"</f>
        <v>Trad IRN</v>
      </c>
      <c r="B1633" t="str">
        <f>"Bldg IRN"</f>
        <v>Bldg IRN</v>
      </c>
      <c r="C1633" t="s">
        <v>41</v>
      </c>
      <c r="D1633" t="s">
        <v>3</v>
      </c>
      <c r="E1633" t="s">
        <v>80</v>
      </c>
      <c r="F1633" t="s">
        <v>81</v>
      </c>
      <c r="G1633" t="s">
        <v>82</v>
      </c>
      <c r="H1633" t="s">
        <v>83</v>
      </c>
      <c r="I1633" t="str">
        <f>"Trad IRN"</f>
        <v>Trad IRN</v>
      </c>
      <c r="J1633" t="s">
        <v>43</v>
      </c>
      <c r="K1633" t="s">
        <v>44</v>
      </c>
      <c r="L1633" t="s">
        <v>45</v>
      </c>
      <c r="M1633" t="s">
        <v>46</v>
      </c>
      <c r="N1633" t="str">
        <f>"08/18/2022"</f>
        <v>08/18/2022</v>
      </c>
      <c r="O1633" t="str">
        <f>"12/31/2500"</f>
        <v>12/31/2500</v>
      </c>
      <c r="P1633">
        <v>1</v>
      </c>
      <c r="Q1633">
        <v>1</v>
      </c>
      <c r="S1633">
        <v>0</v>
      </c>
      <c r="T1633">
        <v>1</v>
      </c>
      <c r="U1633">
        <v>0</v>
      </c>
      <c r="V1633" t="str">
        <f>"Trad IRN"</f>
        <v>Trad IRN</v>
      </c>
      <c r="W1633">
        <v>100</v>
      </c>
      <c r="X1633" t="s">
        <v>47</v>
      </c>
      <c r="Z1633" t="s">
        <v>47</v>
      </c>
      <c r="AB1633" t="str">
        <f>"12"</f>
        <v>12</v>
      </c>
      <c r="AC1633" t="s">
        <v>48</v>
      </c>
      <c r="AD1633" t="s">
        <v>49</v>
      </c>
      <c r="AE1633" t="s">
        <v>50</v>
      </c>
      <c r="AF1633">
        <v>0</v>
      </c>
      <c r="AG1633" t="s">
        <v>56</v>
      </c>
      <c r="AH1633" t="str">
        <f>"Trad IRN"</f>
        <v>Trad IRN</v>
      </c>
      <c r="AI1633" t="str">
        <f>"Bldg IRN"</f>
        <v>Bldg IRN</v>
      </c>
      <c r="AJ1633" t="str">
        <f>"12"</f>
        <v>12</v>
      </c>
      <c r="AK1633" t="s">
        <v>48</v>
      </c>
      <c r="AL1633" t="s">
        <v>53</v>
      </c>
      <c r="AM1633">
        <v>1132.3</v>
      </c>
      <c r="AN1633">
        <v>1132.3</v>
      </c>
      <c r="AO1633">
        <v>15</v>
      </c>
    </row>
    <row r="1634" spans="1:41" x14ac:dyDescent="0.3">
      <c r="A1634" t="str">
        <f>"Trad IRN"</f>
        <v>Trad IRN</v>
      </c>
      <c r="B1634" t="str">
        <f>"Bldg IRN"</f>
        <v>Bldg IRN</v>
      </c>
      <c r="C1634" t="s">
        <v>41</v>
      </c>
      <c r="D1634" t="s">
        <v>3</v>
      </c>
      <c r="E1634" t="s">
        <v>80</v>
      </c>
      <c r="F1634" t="s">
        <v>81</v>
      </c>
      <c r="G1634" t="s">
        <v>82</v>
      </c>
      <c r="H1634" t="s">
        <v>83</v>
      </c>
      <c r="I1634" t="s">
        <v>8</v>
      </c>
      <c r="J1634" t="s">
        <v>43</v>
      </c>
      <c r="K1634" t="s">
        <v>44</v>
      </c>
      <c r="L1634" t="s">
        <v>45</v>
      </c>
      <c r="M1634" t="s">
        <v>46</v>
      </c>
      <c r="N1634" t="str">
        <f>"08/17/2022"</f>
        <v>08/17/2022</v>
      </c>
      <c r="O1634" t="str">
        <f>"12/31/2500"</f>
        <v>12/31/2500</v>
      </c>
      <c r="P1634">
        <v>1</v>
      </c>
      <c r="Q1634">
        <v>1</v>
      </c>
      <c r="R1634">
        <v>1</v>
      </c>
      <c r="S1634">
        <v>0</v>
      </c>
      <c r="T1634">
        <v>0.16666400000000001</v>
      </c>
      <c r="U1634">
        <v>0.83333599999999997</v>
      </c>
      <c r="V1634" t="str">
        <f>"Trad IRN"</f>
        <v>Trad IRN</v>
      </c>
      <c r="W1634">
        <v>100</v>
      </c>
      <c r="X1634" t="s">
        <v>47</v>
      </c>
      <c r="Z1634" t="s">
        <v>47</v>
      </c>
      <c r="AB1634" t="str">
        <f>"11"</f>
        <v>11</v>
      </c>
      <c r="AC1634" t="str">
        <f>"10"</f>
        <v>10</v>
      </c>
      <c r="AD1634" t="str">
        <f>"2"</f>
        <v>2</v>
      </c>
      <c r="AE1634" t="s">
        <v>50</v>
      </c>
      <c r="AF1634">
        <v>0</v>
      </c>
      <c r="AG1634" t="s">
        <v>51</v>
      </c>
      <c r="AH1634" t="s">
        <v>85</v>
      </c>
      <c r="AI1634" t="str">
        <f>"Bldg IRN"</f>
        <v>Bldg IRN</v>
      </c>
      <c r="AJ1634" t="s">
        <v>48</v>
      </c>
      <c r="AK1634" t="s">
        <v>48</v>
      </c>
      <c r="AL1634" t="s">
        <v>53</v>
      </c>
      <c r="AM1634">
        <v>1060</v>
      </c>
      <c r="AN1634">
        <v>1060</v>
      </c>
      <c r="AO1634">
        <v>15</v>
      </c>
    </row>
    <row r="1635" spans="1:41" x14ac:dyDescent="0.3">
      <c r="A1635" t="str">
        <f>"Trad IRN"</f>
        <v>Trad IRN</v>
      </c>
      <c r="B1635" t="str">
        <f>"Bldg IRN"</f>
        <v>Bldg IRN</v>
      </c>
      <c r="C1635" t="s">
        <v>41</v>
      </c>
      <c r="D1635" t="s">
        <v>3</v>
      </c>
      <c r="E1635" t="s">
        <v>80</v>
      </c>
      <c r="F1635" t="s">
        <v>81</v>
      </c>
      <c r="G1635" t="s">
        <v>82</v>
      </c>
      <c r="H1635" t="s">
        <v>83</v>
      </c>
      <c r="I1635" t="str">
        <f>"Trad IRN"</f>
        <v>Trad IRN</v>
      </c>
      <c r="J1635" t="s">
        <v>43</v>
      </c>
      <c r="K1635" t="s">
        <v>44</v>
      </c>
      <c r="L1635" t="s">
        <v>45</v>
      </c>
      <c r="M1635" t="s">
        <v>46</v>
      </c>
      <c r="N1635" t="str">
        <f>"08/18/2022"</f>
        <v>08/18/2022</v>
      </c>
      <c r="O1635" t="str">
        <f>"01/03/2023"</f>
        <v>01/03/2023</v>
      </c>
      <c r="P1635">
        <v>0.39901900000000001</v>
      </c>
      <c r="Q1635">
        <v>0.39901900000000001</v>
      </c>
      <c r="S1635">
        <v>0.39901900000000001</v>
      </c>
      <c r="T1635">
        <v>0.39901900000000001</v>
      </c>
      <c r="U1635">
        <v>0</v>
      </c>
      <c r="V1635" t="str">
        <f>"Trad IRN"</f>
        <v>Trad IRN</v>
      </c>
      <c r="W1635">
        <v>85</v>
      </c>
      <c r="X1635" t="s">
        <v>47</v>
      </c>
      <c r="Z1635" t="s">
        <v>47</v>
      </c>
      <c r="AB1635" t="str">
        <f>"09"</f>
        <v>09</v>
      </c>
      <c r="AC1635" t="s">
        <v>48</v>
      </c>
      <c r="AD1635" t="s">
        <v>49</v>
      </c>
      <c r="AE1635" t="s">
        <v>50</v>
      </c>
      <c r="AF1635">
        <v>0</v>
      </c>
      <c r="AG1635" t="s">
        <v>56</v>
      </c>
      <c r="AH1635" t="str">
        <f>"Trad IRN"</f>
        <v>Trad IRN</v>
      </c>
      <c r="AI1635" t="str">
        <f>"Bldg IRN"</f>
        <v>Bldg IRN</v>
      </c>
      <c r="AJ1635" t="s">
        <v>48</v>
      </c>
      <c r="AK1635" t="s">
        <v>48</v>
      </c>
      <c r="AL1635" t="s">
        <v>53</v>
      </c>
      <c r="AM1635">
        <v>451.81</v>
      </c>
      <c r="AN1635">
        <v>1132.3</v>
      </c>
      <c r="AO1635">
        <v>15</v>
      </c>
    </row>
    <row r="1636" spans="1:41" x14ac:dyDescent="0.3">
      <c r="A1636" t="str">
        <f>"Trad IRN"</f>
        <v>Trad IRN</v>
      </c>
      <c r="B1636" t="str">
        <f>"Bldg IRN"</f>
        <v>Bldg IRN</v>
      </c>
      <c r="C1636" t="s">
        <v>41</v>
      </c>
      <c r="D1636" t="s">
        <v>3</v>
      </c>
      <c r="E1636" t="s">
        <v>80</v>
      </c>
      <c r="F1636" t="s">
        <v>81</v>
      </c>
      <c r="G1636" t="s">
        <v>82</v>
      </c>
      <c r="H1636" t="s">
        <v>83</v>
      </c>
      <c r="I1636" t="s">
        <v>8</v>
      </c>
      <c r="J1636" t="s">
        <v>43</v>
      </c>
      <c r="K1636" t="s">
        <v>44</v>
      </c>
      <c r="L1636" t="s">
        <v>45</v>
      </c>
      <c r="M1636" t="s">
        <v>46</v>
      </c>
      <c r="N1636" t="str">
        <f>"08/18/2022"</f>
        <v>08/18/2022</v>
      </c>
      <c r="O1636" t="str">
        <f>"12/20/2022"</f>
        <v>12/20/2022</v>
      </c>
      <c r="P1636">
        <v>6.9550000000000001E-2</v>
      </c>
      <c r="Q1636">
        <v>6.9550000000000001E-2</v>
      </c>
      <c r="S1636">
        <v>0</v>
      </c>
      <c r="T1636">
        <v>1.4671999999999999E-2</v>
      </c>
      <c r="U1636">
        <v>5.4878000000000003E-2</v>
      </c>
      <c r="V1636" t="str">
        <f>"Trad IRN"</f>
        <v>Trad IRN</v>
      </c>
      <c r="W1636">
        <v>15</v>
      </c>
      <c r="X1636" t="s">
        <v>47</v>
      </c>
      <c r="Z1636" t="s">
        <v>47</v>
      </c>
      <c r="AB1636" t="str">
        <f>"09"</f>
        <v>09</v>
      </c>
      <c r="AC1636" t="s">
        <v>48</v>
      </c>
      <c r="AD1636" t="s">
        <v>49</v>
      </c>
      <c r="AE1636" t="s">
        <v>50</v>
      </c>
      <c r="AF1636">
        <v>0</v>
      </c>
      <c r="AG1636" t="s">
        <v>51</v>
      </c>
      <c r="AH1636" t="str">
        <f>"Trad IRN"</f>
        <v>Trad IRN</v>
      </c>
      <c r="AI1636" t="str">
        <f>"Bldg IRN"</f>
        <v>Bldg IRN</v>
      </c>
      <c r="AJ1636" t="s">
        <v>48</v>
      </c>
      <c r="AK1636" t="s">
        <v>48</v>
      </c>
      <c r="AL1636" t="s">
        <v>53</v>
      </c>
      <c r="AM1636">
        <v>78.75</v>
      </c>
      <c r="AN1636">
        <v>1132.3</v>
      </c>
      <c r="AO1636">
        <v>15</v>
      </c>
    </row>
    <row r="1637" spans="1:41" x14ac:dyDescent="0.3">
      <c r="A1637" t="str">
        <f>"Trad IRN"</f>
        <v>Trad IRN</v>
      </c>
      <c r="B1637" t="str">
        <f>"Bldg IRN"</f>
        <v>Bldg IRN</v>
      </c>
      <c r="C1637" t="s">
        <v>41</v>
      </c>
      <c r="D1637" t="s">
        <v>3</v>
      </c>
      <c r="E1637" t="s">
        <v>80</v>
      </c>
      <c r="F1637" t="s">
        <v>81</v>
      </c>
      <c r="G1637" t="s">
        <v>82</v>
      </c>
      <c r="H1637" t="s">
        <v>83</v>
      </c>
      <c r="I1637" t="str">
        <f>"Trad IRN"</f>
        <v>Trad IRN</v>
      </c>
      <c r="J1637" t="s">
        <v>43</v>
      </c>
      <c r="K1637" t="s">
        <v>44</v>
      </c>
      <c r="L1637" t="s">
        <v>45</v>
      </c>
      <c r="M1637" t="s">
        <v>46</v>
      </c>
      <c r="N1637" t="str">
        <f>"01/04/2023"</f>
        <v>01/04/2023</v>
      </c>
      <c r="O1637" t="str">
        <f t="shared" ref="O1637:O1645" si="157">"12/31/2500"</f>
        <v>12/31/2500</v>
      </c>
      <c r="P1637">
        <v>0.53056599999999998</v>
      </c>
      <c r="Q1637">
        <v>0.53056599999999998</v>
      </c>
      <c r="S1637">
        <v>0.53056599999999998</v>
      </c>
      <c r="T1637">
        <v>0.53056599999999998</v>
      </c>
      <c r="U1637">
        <v>0</v>
      </c>
      <c r="V1637" t="str">
        <f>"Trad IRN"</f>
        <v>Trad IRN</v>
      </c>
      <c r="W1637">
        <v>100</v>
      </c>
      <c r="X1637" t="s">
        <v>47</v>
      </c>
      <c r="Z1637" t="s">
        <v>47</v>
      </c>
      <c r="AB1637" t="str">
        <f>"09"</f>
        <v>09</v>
      </c>
      <c r="AC1637" t="s">
        <v>48</v>
      </c>
      <c r="AD1637" t="s">
        <v>49</v>
      </c>
      <c r="AE1637" t="s">
        <v>50</v>
      </c>
      <c r="AF1637">
        <v>0</v>
      </c>
      <c r="AG1637" t="s">
        <v>56</v>
      </c>
      <c r="AH1637" t="str">
        <f>"Trad IRN"</f>
        <v>Trad IRN</v>
      </c>
      <c r="AI1637" t="str">
        <f>"Bldg IRN"</f>
        <v>Bldg IRN</v>
      </c>
      <c r="AJ1637" t="s">
        <v>48</v>
      </c>
      <c r="AK1637" t="s">
        <v>48</v>
      </c>
      <c r="AL1637" t="s">
        <v>53</v>
      </c>
      <c r="AM1637">
        <v>600.76</v>
      </c>
      <c r="AN1637">
        <v>1132.3</v>
      </c>
      <c r="AO1637">
        <v>15</v>
      </c>
    </row>
    <row r="1638" spans="1:41" x14ac:dyDescent="0.3">
      <c r="A1638" t="str">
        <f>"Trad IRN"</f>
        <v>Trad IRN</v>
      </c>
      <c r="B1638" t="str">
        <f>"Bldg IRN"</f>
        <v>Bldg IRN</v>
      </c>
      <c r="C1638" t="s">
        <v>41</v>
      </c>
      <c r="D1638" t="s">
        <v>3</v>
      </c>
      <c r="E1638" t="s">
        <v>80</v>
      </c>
      <c r="F1638" t="s">
        <v>81</v>
      </c>
      <c r="G1638" t="s">
        <v>82</v>
      </c>
      <c r="H1638" t="s">
        <v>83</v>
      </c>
      <c r="I1638" t="str">
        <f>"Trad IRN"</f>
        <v>Trad IRN</v>
      </c>
      <c r="J1638" t="s">
        <v>43</v>
      </c>
      <c r="K1638" t="s">
        <v>44</v>
      </c>
      <c r="L1638" t="s">
        <v>45</v>
      </c>
      <c r="M1638" t="s">
        <v>46</v>
      </c>
      <c r="N1638" t="str">
        <f t="shared" ref="N1638:N1646" si="158">"08/18/2022"</f>
        <v>08/18/2022</v>
      </c>
      <c r="O1638" t="str">
        <f t="shared" si="157"/>
        <v>12/31/2500</v>
      </c>
      <c r="P1638">
        <v>1</v>
      </c>
      <c r="Q1638">
        <v>1</v>
      </c>
      <c r="S1638">
        <v>1</v>
      </c>
      <c r="T1638">
        <v>1</v>
      </c>
      <c r="U1638">
        <v>0</v>
      </c>
      <c r="V1638" t="str">
        <f>"Trad IRN"</f>
        <v>Trad IRN</v>
      </c>
      <c r="W1638">
        <v>100</v>
      </c>
      <c r="X1638" t="s">
        <v>47</v>
      </c>
      <c r="Z1638" t="s">
        <v>47</v>
      </c>
      <c r="AB1638" t="str">
        <f>"11"</f>
        <v>11</v>
      </c>
      <c r="AC1638" t="s">
        <v>48</v>
      </c>
      <c r="AD1638" t="s">
        <v>49</v>
      </c>
      <c r="AE1638" t="s">
        <v>50</v>
      </c>
      <c r="AF1638">
        <v>0</v>
      </c>
      <c r="AG1638" t="s">
        <v>56</v>
      </c>
      <c r="AH1638" t="str">
        <f>"Trad IRN"</f>
        <v>Trad IRN</v>
      </c>
      <c r="AI1638" t="str">
        <f>"Bldg IRN"</f>
        <v>Bldg IRN</v>
      </c>
      <c r="AJ1638" t="s">
        <v>48</v>
      </c>
      <c r="AK1638" t="s">
        <v>48</v>
      </c>
      <c r="AL1638" t="s">
        <v>53</v>
      </c>
      <c r="AM1638">
        <v>1132.3</v>
      </c>
      <c r="AN1638">
        <v>1132.3</v>
      </c>
      <c r="AO1638">
        <v>15</v>
      </c>
    </row>
    <row r="1639" spans="1:41" x14ac:dyDescent="0.3">
      <c r="A1639" t="str">
        <f>"Trad IRN"</f>
        <v>Trad IRN</v>
      </c>
      <c r="B1639" t="str">
        <f>"Bldg IRN"</f>
        <v>Bldg IRN</v>
      </c>
      <c r="C1639" t="s">
        <v>41</v>
      </c>
      <c r="D1639" t="s">
        <v>3</v>
      </c>
      <c r="E1639" t="s">
        <v>80</v>
      </c>
      <c r="F1639" t="s">
        <v>81</v>
      </c>
      <c r="G1639" t="s">
        <v>82</v>
      </c>
      <c r="H1639" t="s">
        <v>83</v>
      </c>
      <c r="I1639" t="str">
        <f>"Trad IRN"</f>
        <v>Trad IRN</v>
      </c>
      <c r="J1639" t="s">
        <v>43</v>
      </c>
      <c r="K1639" t="s">
        <v>44</v>
      </c>
      <c r="L1639" t="s">
        <v>45</v>
      </c>
      <c r="M1639" t="s">
        <v>46</v>
      </c>
      <c r="N1639" t="str">
        <f t="shared" si="158"/>
        <v>08/18/2022</v>
      </c>
      <c r="O1639" t="str">
        <f t="shared" si="157"/>
        <v>12/31/2500</v>
      </c>
      <c r="P1639">
        <v>1</v>
      </c>
      <c r="Q1639">
        <v>1</v>
      </c>
      <c r="S1639">
        <v>0</v>
      </c>
      <c r="T1639">
        <v>1</v>
      </c>
      <c r="U1639">
        <v>0</v>
      </c>
      <c r="V1639" t="str">
        <f>"Trad IRN"</f>
        <v>Trad IRN</v>
      </c>
      <c r="W1639">
        <v>100</v>
      </c>
      <c r="X1639" t="s">
        <v>47</v>
      </c>
      <c r="Z1639" t="s">
        <v>47</v>
      </c>
      <c r="AB1639" t="str">
        <f>"12"</f>
        <v>12</v>
      </c>
      <c r="AC1639" t="s">
        <v>48</v>
      </c>
      <c r="AD1639" t="s">
        <v>49</v>
      </c>
      <c r="AE1639" t="s">
        <v>50</v>
      </c>
      <c r="AF1639">
        <v>0</v>
      </c>
      <c r="AG1639" t="s">
        <v>56</v>
      </c>
      <c r="AH1639" t="str">
        <f>"Trad IRN"</f>
        <v>Trad IRN</v>
      </c>
      <c r="AI1639" t="str">
        <f>"Bldg IRN"</f>
        <v>Bldg IRN</v>
      </c>
      <c r="AJ1639" t="str">
        <f>"12"</f>
        <v>12</v>
      </c>
      <c r="AK1639" t="s">
        <v>48</v>
      </c>
      <c r="AL1639" t="s">
        <v>53</v>
      </c>
      <c r="AM1639">
        <v>1132.3</v>
      </c>
      <c r="AN1639">
        <v>1132.3</v>
      </c>
      <c r="AO1639">
        <v>15</v>
      </c>
    </row>
    <row r="1640" spans="1:41" x14ac:dyDescent="0.3">
      <c r="A1640" t="str">
        <f>"Trad IRN"</f>
        <v>Trad IRN</v>
      </c>
      <c r="B1640" t="str">
        <f>"Bldg IRN"</f>
        <v>Bldg IRN</v>
      </c>
      <c r="C1640" t="s">
        <v>41</v>
      </c>
      <c r="D1640" t="s">
        <v>3</v>
      </c>
      <c r="E1640" t="s">
        <v>80</v>
      </c>
      <c r="F1640" t="s">
        <v>81</v>
      </c>
      <c r="G1640" t="s">
        <v>82</v>
      </c>
      <c r="H1640" t="s">
        <v>83</v>
      </c>
      <c r="I1640" t="str">
        <f>"Trad IRN"</f>
        <v>Trad IRN</v>
      </c>
      <c r="J1640" t="s">
        <v>43</v>
      </c>
      <c r="K1640" t="s">
        <v>44</v>
      </c>
      <c r="L1640" t="s">
        <v>45</v>
      </c>
      <c r="M1640" t="s">
        <v>46</v>
      </c>
      <c r="N1640" t="str">
        <f t="shared" si="158"/>
        <v>08/18/2022</v>
      </c>
      <c r="O1640" t="str">
        <f t="shared" si="157"/>
        <v>12/31/2500</v>
      </c>
      <c r="P1640">
        <v>1</v>
      </c>
      <c r="Q1640">
        <v>1</v>
      </c>
      <c r="S1640">
        <v>1</v>
      </c>
      <c r="T1640">
        <v>1</v>
      </c>
      <c r="U1640">
        <v>0</v>
      </c>
      <c r="V1640" t="str">
        <f>"Trad IRN"</f>
        <v>Trad IRN</v>
      </c>
      <c r="W1640">
        <v>100</v>
      </c>
      <c r="X1640" t="s">
        <v>47</v>
      </c>
      <c r="Z1640" t="s">
        <v>47</v>
      </c>
      <c r="AB1640" t="str">
        <f>"09"</f>
        <v>09</v>
      </c>
      <c r="AC1640" t="s">
        <v>48</v>
      </c>
      <c r="AD1640" t="s">
        <v>49</v>
      </c>
      <c r="AE1640" t="s">
        <v>50</v>
      </c>
      <c r="AF1640">
        <v>0</v>
      </c>
      <c r="AG1640" t="s">
        <v>56</v>
      </c>
      <c r="AH1640" t="str">
        <f>"Trad IRN"</f>
        <v>Trad IRN</v>
      </c>
      <c r="AI1640" t="str">
        <f>"Bldg IRN"</f>
        <v>Bldg IRN</v>
      </c>
      <c r="AJ1640" t="s">
        <v>48</v>
      </c>
      <c r="AK1640" t="s">
        <v>48</v>
      </c>
      <c r="AL1640" t="s">
        <v>53</v>
      </c>
      <c r="AM1640">
        <v>1132.3</v>
      </c>
      <c r="AN1640">
        <v>1132.3</v>
      </c>
      <c r="AO1640">
        <v>15</v>
      </c>
    </row>
    <row r="1641" spans="1:41" x14ac:dyDescent="0.3">
      <c r="A1641" t="str">
        <f>"Trad IRN"</f>
        <v>Trad IRN</v>
      </c>
      <c r="B1641" t="str">
        <f>"Bldg IRN"</f>
        <v>Bldg IRN</v>
      </c>
      <c r="C1641" t="s">
        <v>41</v>
      </c>
      <c r="D1641" t="s">
        <v>3</v>
      </c>
      <c r="E1641" t="s">
        <v>80</v>
      </c>
      <c r="F1641" t="s">
        <v>81</v>
      </c>
      <c r="G1641" t="s">
        <v>82</v>
      </c>
      <c r="H1641" t="s">
        <v>83</v>
      </c>
      <c r="I1641" t="str">
        <f>"Trad IRN"</f>
        <v>Trad IRN</v>
      </c>
      <c r="J1641" t="s">
        <v>43</v>
      </c>
      <c r="K1641" t="s">
        <v>44</v>
      </c>
      <c r="L1641" t="s">
        <v>45</v>
      </c>
      <c r="M1641" t="s">
        <v>46</v>
      </c>
      <c r="N1641" t="str">
        <f t="shared" si="158"/>
        <v>08/18/2022</v>
      </c>
      <c r="O1641" t="str">
        <f t="shared" si="157"/>
        <v>12/31/2500</v>
      </c>
      <c r="P1641">
        <v>1</v>
      </c>
      <c r="Q1641">
        <v>1</v>
      </c>
      <c r="S1641">
        <v>0</v>
      </c>
      <c r="T1641">
        <v>1</v>
      </c>
      <c r="U1641">
        <v>0</v>
      </c>
      <c r="V1641" t="str">
        <f>"Trad IRN"</f>
        <v>Trad IRN</v>
      </c>
      <c r="W1641">
        <v>100</v>
      </c>
      <c r="X1641" t="s">
        <v>47</v>
      </c>
      <c r="Z1641" t="s">
        <v>47</v>
      </c>
      <c r="AB1641" t="str">
        <f>"09"</f>
        <v>09</v>
      </c>
      <c r="AC1641" t="s">
        <v>48</v>
      </c>
      <c r="AD1641" t="s">
        <v>49</v>
      </c>
      <c r="AE1641" t="s">
        <v>50</v>
      </c>
      <c r="AF1641">
        <v>0</v>
      </c>
      <c r="AG1641" t="s">
        <v>56</v>
      </c>
      <c r="AH1641" t="str">
        <f>"Trad IRN"</f>
        <v>Trad IRN</v>
      </c>
      <c r="AI1641" t="str">
        <f>"Bldg IRN"</f>
        <v>Bldg IRN</v>
      </c>
      <c r="AJ1641" t="s">
        <v>48</v>
      </c>
      <c r="AK1641" t="s">
        <v>48</v>
      </c>
      <c r="AL1641" t="s">
        <v>53</v>
      </c>
      <c r="AM1641">
        <v>1132.3</v>
      </c>
      <c r="AN1641">
        <v>1132.3</v>
      </c>
      <c r="AO1641">
        <v>15</v>
      </c>
    </row>
    <row r="1642" spans="1:41" x14ac:dyDescent="0.3">
      <c r="A1642" t="str">
        <f>"Trad IRN"</f>
        <v>Trad IRN</v>
      </c>
      <c r="B1642" t="str">
        <f>"Bldg IRN"</f>
        <v>Bldg IRN</v>
      </c>
      <c r="C1642" t="s">
        <v>41</v>
      </c>
      <c r="D1642" t="s">
        <v>3</v>
      </c>
      <c r="E1642" t="s">
        <v>80</v>
      </c>
      <c r="F1642" t="s">
        <v>81</v>
      </c>
      <c r="G1642" t="s">
        <v>82</v>
      </c>
      <c r="H1642" t="s">
        <v>83</v>
      </c>
      <c r="I1642" t="str">
        <f>"Trad IRN"</f>
        <v>Trad IRN</v>
      </c>
      <c r="J1642" t="s">
        <v>43</v>
      </c>
      <c r="K1642" t="s">
        <v>44</v>
      </c>
      <c r="L1642" t="s">
        <v>45</v>
      </c>
      <c r="M1642" t="s">
        <v>46</v>
      </c>
      <c r="N1642" t="str">
        <f t="shared" si="158"/>
        <v>08/18/2022</v>
      </c>
      <c r="O1642" t="str">
        <f t="shared" si="157"/>
        <v>12/31/2500</v>
      </c>
      <c r="P1642">
        <v>1</v>
      </c>
      <c r="Q1642">
        <v>1</v>
      </c>
      <c r="S1642">
        <v>1</v>
      </c>
      <c r="T1642">
        <v>1</v>
      </c>
      <c r="U1642">
        <v>0</v>
      </c>
      <c r="V1642" t="str">
        <f>"Trad IRN"</f>
        <v>Trad IRN</v>
      </c>
      <c r="W1642">
        <v>70</v>
      </c>
      <c r="X1642" t="s">
        <v>54</v>
      </c>
      <c r="Y1642" t="str">
        <f>"30"</f>
        <v>30</v>
      </c>
      <c r="Z1642" t="s">
        <v>47</v>
      </c>
      <c r="AB1642" t="str">
        <f>"11"</f>
        <v>11</v>
      </c>
      <c r="AC1642" t="s">
        <v>48</v>
      </c>
      <c r="AD1642" t="s">
        <v>49</v>
      </c>
      <c r="AE1642" t="s">
        <v>50</v>
      </c>
      <c r="AF1642">
        <v>0</v>
      </c>
      <c r="AG1642" t="s">
        <v>56</v>
      </c>
      <c r="AH1642" t="str">
        <f>"Trad IRN"</f>
        <v>Trad IRN</v>
      </c>
      <c r="AI1642" t="str">
        <f>"Bldg IRN"</f>
        <v>Bldg IRN</v>
      </c>
      <c r="AJ1642" t="s">
        <v>48</v>
      </c>
      <c r="AK1642" t="s">
        <v>48</v>
      </c>
      <c r="AL1642" t="s">
        <v>53</v>
      </c>
      <c r="AM1642">
        <v>1132.3</v>
      </c>
      <c r="AN1642">
        <v>1132.3</v>
      </c>
      <c r="AO1642">
        <v>15</v>
      </c>
    </row>
    <row r="1643" spans="1:41" x14ac:dyDescent="0.3">
      <c r="A1643" t="str">
        <f>"Trad IRN"</f>
        <v>Trad IRN</v>
      </c>
      <c r="B1643" t="str">
        <f>"Bldg IRN"</f>
        <v>Bldg IRN</v>
      </c>
      <c r="C1643" t="s">
        <v>41</v>
      </c>
      <c r="D1643" t="s">
        <v>3</v>
      </c>
      <c r="E1643" t="s">
        <v>80</v>
      </c>
      <c r="F1643" t="s">
        <v>81</v>
      </c>
      <c r="G1643" t="s">
        <v>82</v>
      </c>
      <c r="H1643" t="s">
        <v>83</v>
      </c>
      <c r="I1643" t="str">
        <f>"Trad IRN"</f>
        <v>Trad IRN</v>
      </c>
      <c r="J1643" t="s">
        <v>43</v>
      </c>
      <c r="K1643" t="s">
        <v>44</v>
      </c>
      <c r="L1643" t="s">
        <v>45</v>
      </c>
      <c r="M1643" t="s">
        <v>46</v>
      </c>
      <c r="N1643" t="str">
        <f t="shared" si="158"/>
        <v>08/18/2022</v>
      </c>
      <c r="O1643" t="str">
        <f t="shared" si="157"/>
        <v>12/31/2500</v>
      </c>
      <c r="P1643">
        <v>1</v>
      </c>
      <c r="Q1643">
        <v>1</v>
      </c>
      <c r="R1643">
        <v>1</v>
      </c>
      <c r="S1643">
        <v>0</v>
      </c>
      <c r="T1643">
        <v>1</v>
      </c>
      <c r="U1643">
        <v>0</v>
      </c>
      <c r="V1643" t="str">
        <f>"Trad IRN"</f>
        <v>Trad IRN</v>
      </c>
      <c r="W1643">
        <v>100</v>
      </c>
      <c r="X1643" t="s">
        <v>47</v>
      </c>
      <c r="Z1643" t="s">
        <v>47</v>
      </c>
      <c r="AB1643" t="str">
        <f>"12"</f>
        <v>12</v>
      </c>
      <c r="AC1643" t="str">
        <f>"10"</f>
        <v>10</v>
      </c>
      <c r="AD1643" t="str">
        <f>"2"</f>
        <v>2</v>
      </c>
      <c r="AE1643" t="s">
        <v>50</v>
      </c>
      <c r="AF1643">
        <v>0</v>
      </c>
      <c r="AG1643" t="s">
        <v>56</v>
      </c>
      <c r="AH1643" t="str">
        <f>"Trad IRN"</f>
        <v>Trad IRN</v>
      </c>
      <c r="AI1643" t="str">
        <f>"Bldg IRN"</f>
        <v>Bldg IRN</v>
      </c>
      <c r="AJ1643" t="str">
        <f>"12"</f>
        <v>12</v>
      </c>
      <c r="AK1643" t="s">
        <v>48</v>
      </c>
      <c r="AL1643" t="s">
        <v>53</v>
      </c>
      <c r="AM1643">
        <v>1132.3</v>
      </c>
      <c r="AN1643">
        <v>1132.3</v>
      </c>
      <c r="AO1643">
        <v>15</v>
      </c>
    </row>
    <row r="1644" spans="1:41" x14ac:dyDescent="0.3">
      <c r="A1644" t="str">
        <f>"Trad IRN"</f>
        <v>Trad IRN</v>
      </c>
      <c r="B1644" t="str">
        <f>"Bldg IRN"</f>
        <v>Bldg IRN</v>
      </c>
      <c r="C1644" t="s">
        <v>41</v>
      </c>
      <c r="D1644" t="s">
        <v>3</v>
      </c>
      <c r="E1644" t="s">
        <v>80</v>
      </c>
      <c r="F1644" t="s">
        <v>81</v>
      </c>
      <c r="G1644" t="s">
        <v>82</v>
      </c>
      <c r="H1644" t="s">
        <v>83</v>
      </c>
      <c r="I1644" t="str">
        <f>"Trad IRN"</f>
        <v>Trad IRN</v>
      </c>
      <c r="J1644" t="s">
        <v>43</v>
      </c>
      <c r="K1644" t="s">
        <v>44</v>
      </c>
      <c r="L1644" t="s">
        <v>45</v>
      </c>
      <c r="M1644" t="s">
        <v>46</v>
      </c>
      <c r="N1644" t="str">
        <f t="shared" si="158"/>
        <v>08/18/2022</v>
      </c>
      <c r="O1644" t="str">
        <f t="shared" si="157"/>
        <v>12/31/2500</v>
      </c>
      <c r="P1644">
        <v>1</v>
      </c>
      <c r="Q1644">
        <v>1</v>
      </c>
      <c r="R1644">
        <v>1</v>
      </c>
      <c r="S1644">
        <v>0</v>
      </c>
      <c r="T1644">
        <v>1</v>
      </c>
      <c r="U1644">
        <v>0</v>
      </c>
      <c r="V1644" t="str">
        <f>"Trad IRN"</f>
        <v>Trad IRN</v>
      </c>
      <c r="W1644">
        <v>100</v>
      </c>
      <c r="X1644" t="s">
        <v>47</v>
      </c>
      <c r="Z1644" t="s">
        <v>47</v>
      </c>
      <c r="AB1644" t="str">
        <f>"12"</f>
        <v>12</v>
      </c>
      <c r="AC1644" t="str">
        <f>"10"</f>
        <v>10</v>
      </c>
      <c r="AD1644" t="str">
        <f>"2"</f>
        <v>2</v>
      </c>
      <c r="AE1644" t="s">
        <v>50</v>
      </c>
      <c r="AF1644">
        <v>0</v>
      </c>
      <c r="AG1644" t="s">
        <v>56</v>
      </c>
      <c r="AH1644" t="str">
        <f>"Trad IRN"</f>
        <v>Trad IRN</v>
      </c>
      <c r="AI1644" t="str">
        <f>"Bldg IRN"</f>
        <v>Bldg IRN</v>
      </c>
      <c r="AJ1644" t="str">
        <f>"12"</f>
        <v>12</v>
      </c>
      <c r="AK1644" t="s">
        <v>48</v>
      </c>
      <c r="AL1644" t="s">
        <v>53</v>
      </c>
      <c r="AM1644">
        <v>1132.3</v>
      </c>
      <c r="AN1644">
        <v>1132.3</v>
      </c>
      <c r="AO1644">
        <v>15</v>
      </c>
    </row>
    <row r="1645" spans="1:41" x14ac:dyDescent="0.3">
      <c r="A1645" t="str">
        <f>"Trad IRN"</f>
        <v>Trad IRN</v>
      </c>
      <c r="B1645" t="str">
        <f>"Bldg IRN"</f>
        <v>Bldg IRN</v>
      </c>
      <c r="C1645" t="s">
        <v>41</v>
      </c>
      <c r="D1645" t="s">
        <v>3</v>
      </c>
      <c r="E1645" t="s">
        <v>80</v>
      </c>
      <c r="F1645" t="s">
        <v>81</v>
      </c>
      <c r="G1645" t="s">
        <v>82</v>
      </c>
      <c r="H1645" t="s">
        <v>83</v>
      </c>
      <c r="I1645" t="str">
        <f>"Trad IRN"</f>
        <v>Trad IRN</v>
      </c>
      <c r="J1645" t="s">
        <v>43</v>
      </c>
      <c r="K1645" t="s">
        <v>44</v>
      </c>
      <c r="L1645" t="s">
        <v>45</v>
      </c>
      <c r="M1645" t="s">
        <v>46</v>
      </c>
      <c r="N1645" t="str">
        <f t="shared" si="158"/>
        <v>08/18/2022</v>
      </c>
      <c r="O1645" t="str">
        <f t="shared" si="157"/>
        <v>12/31/2500</v>
      </c>
      <c r="P1645">
        <v>1</v>
      </c>
      <c r="Q1645">
        <v>1</v>
      </c>
      <c r="S1645">
        <v>0</v>
      </c>
      <c r="T1645">
        <v>1</v>
      </c>
      <c r="U1645">
        <v>0</v>
      </c>
      <c r="V1645" t="str">
        <f>"Trad IRN"</f>
        <v>Trad IRN</v>
      </c>
      <c r="W1645">
        <v>100</v>
      </c>
      <c r="X1645" t="s">
        <v>47</v>
      </c>
      <c r="Z1645" t="s">
        <v>47</v>
      </c>
      <c r="AB1645" t="str">
        <f>"11"</f>
        <v>11</v>
      </c>
      <c r="AC1645" t="s">
        <v>48</v>
      </c>
      <c r="AD1645" t="s">
        <v>49</v>
      </c>
      <c r="AE1645" t="s">
        <v>50</v>
      </c>
      <c r="AF1645">
        <v>0</v>
      </c>
      <c r="AG1645" t="s">
        <v>56</v>
      </c>
      <c r="AH1645" t="str">
        <f>"Trad IRN"</f>
        <v>Trad IRN</v>
      </c>
      <c r="AI1645" t="str">
        <f>"Bldg IRN"</f>
        <v>Bldg IRN</v>
      </c>
      <c r="AJ1645" t="s">
        <v>48</v>
      </c>
      <c r="AK1645" t="s">
        <v>48</v>
      </c>
      <c r="AL1645" t="s">
        <v>53</v>
      </c>
      <c r="AM1645">
        <v>1132.3</v>
      </c>
      <c r="AN1645">
        <v>1132.3</v>
      </c>
      <c r="AO1645">
        <v>15</v>
      </c>
    </row>
    <row r="1646" spans="1:41" x14ac:dyDescent="0.3">
      <c r="A1646" t="str">
        <f>"Trad IRN"</f>
        <v>Trad IRN</v>
      </c>
      <c r="B1646" t="str">
        <f>"Bldg IRN"</f>
        <v>Bldg IRN</v>
      </c>
      <c r="C1646" t="s">
        <v>41</v>
      </c>
      <c r="D1646" t="s">
        <v>3</v>
      </c>
      <c r="E1646" t="s">
        <v>80</v>
      </c>
      <c r="F1646" t="s">
        <v>81</v>
      </c>
      <c r="G1646" t="s">
        <v>82</v>
      </c>
      <c r="H1646" t="s">
        <v>83</v>
      </c>
      <c r="I1646" t="str">
        <f>"Trad IRN"</f>
        <v>Trad IRN</v>
      </c>
      <c r="J1646" t="s">
        <v>43</v>
      </c>
      <c r="K1646" t="s">
        <v>44</v>
      </c>
      <c r="L1646" t="s">
        <v>45</v>
      </c>
      <c r="M1646" t="s">
        <v>46</v>
      </c>
      <c r="N1646" t="str">
        <f t="shared" si="158"/>
        <v>08/18/2022</v>
      </c>
      <c r="O1646" t="str">
        <f>"01/03/2023"</f>
        <v>01/03/2023</v>
      </c>
      <c r="P1646">
        <v>0.46943400000000002</v>
      </c>
      <c r="Q1646">
        <v>0.46943400000000002</v>
      </c>
      <c r="S1646">
        <v>0</v>
      </c>
      <c r="T1646">
        <v>0.46943400000000002</v>
      </c>
      <c r="U1646">
        <v>0</v>
      </c>
      <c r="V1646" t="str">
        <f>"Trad IRN"</f>
        <v>Trad IRN</v>
      </c>
      <c r="W1646">
        <v>100</v>
      </c>
      <c r="X1646" t="s">
        <v>47</v>
      </c>
      <c r="Z1646" t="s">
        <v>47</v>
      </c>
      <c r="AB1646" t="str">
        <f>"10"</f>
        <v>10</v>
      </c>
      <c r="AC1646" t="s">
        <v>48</v>
      </c>
      <c r="AD1646" t="s">
        <v>49</v>
      </c>
      <c r="AE1646" t="s">
        <v>50</v>
      </c>
      <c r="AF1646">
        <v>0</v>
      </c>
      <c r="AG1646" t="s">
        <v>56</v>
      </c>
      <c r="AH1646" t="str">
        <f>"Trad IRN"</f>
        <v>Trad IRN</v>
      </c>
      <c r="AI1646" t="str">
        <f>"Bldg IRN"</f>
        <v>Bldg IRN</v>
      </c>
      <c r="AJ1646" t="s">
        <v>48</v>
      </c>
      <c r="AK1646" t="s">
        <v>48</v>
      </c>
      <c r="AL1646" t="s">
        <v>53</v>
      </c>
      <c r="AM1646">
        <v>531.54</v>
      </c>
      <c r="AN1646">
        <v>1132.3</v>
      </c>
      <c r="AO1646">
        <v>15</v>
      </c>
    </row>
    <row r="1647" spans="1:41" x14ac:dyDescent="0.3">
      <c r="A1647" t="str">
        <f>"Trad IRN"</f>
        <v>Trad IRN</v>
      </c>
      <c r="B1647" t="str">
        <f>"Bldg IRN"</f>
        <v>Bldg IRN</v>
      </c>
      <c r="C1647" t="s">
        <v>41</v>
      </c>
      <c r="D1647" t="s">
        <v>3</v>
      </c>
      <c r="E1647" t="s">
        <v>80</v>
      </c>
      <c r="F1647" t="s">
        <v>81</v>
      </c>
      <c r="G1647" t="s">
        <v>82</v>
      </c>
      <c r="H1647" t="s">
        <v>83</v>
      </c>
      <c r="I1647" t="str">
        <f>"Trad IRN"</f>
        <v>Trad IRN</v>
      </c>
      <c r="J1647" t="s">
        <v>43</v>
      </c>
      <c r="K1647" t="s">
        <v>44</v>
      </c>
      <c r="L1647" t="s">
        <v>45</v>
      </c>
      <c r="M1647" t="s">
        <v>46</v>
      </c>
      <c r="N1647" t="str">
        <f>"01/04/2023"</f>
        <v>01/04/2023</v>
      </c>
      <c r="O1647" t="str">
        <f t="shared" ref="O1647:O1670" si="159">"12/31/2500"</f>
        <v>12/31/2500</v>
      </c>
      <c r="P1647">
        <v>0.45098100000000002</v>
      </c>
      <c r="Q1647">
        <v>0.45098100000000002</v>
      </c>
      <c r="S1647">
        <v>0</v>
      </c>
      <c r="T1647">
        <v>0.45098100000000002</v>
      </c>
      <c r="U1647">
        <v>0</v>
      </c>
      <c r="V1647" t="str">
        <f>"Trad IRN"</f>
        <v>Trad IRN</v>
      </c>
      <c r="W1647">
        <v>85</v>
      </c>
      <c r="X1647" t="s">
        <v>47</v>
      </c>
      <c r="Z1647" t="s">
        <v>47</v>
      </c>
      <c r="AB1647" t="str">
        <f>"10"</f>
        <v>10</v>
      </c>
      <c r="AC1647" t="s">
        <v>48</v>
      </c>
      <c r="AD1647" t="s">
        <v>49</v>
      </c>
      <c r="AE1647" t="s">
        <v>50</v>
      </c>
      <c r="AF1647">
        <v>0</v>
      </c>
      <c r="AG1647" t="s">
        <v>56</v>
      </c>
      <c r="AH1647" t="str">
        <f>"Trad IRN"</f>
        <v>Trad IRN</v>
      </c>
      <c r="AI1647" t="str">
        <f>"Bldg IRN"</f>
        <v>Bldg IRN</v>
      </c>
      <c r="AJ1647" t="s">
        <v>48</v>
      </c>
      <c r="AK1647" t="s">
        <v>48</v>
      </c>
      <c r="AL1647" t="s">
        <v>53</v>
      </c>
      <c r="AM1647">
        <v>510.65</v>
      </c>
      <c r="AN1647">
        <v>1132.3</v>
      </c>
      <c r="AO1647">
        <v>15</v>
      </c>
    </row>
    <row r="1648" spans="1:41" x14ac:dyDescent="0.3">
      <c r="A1648" t="str">
        <f>"Trad IRN"</f>
        <v>Trad IRN</v>
      </c>
      <c r="B1648" t="str">
        <f>"Bldg IRN"</f>
        <v>Bldg IRN</v>
      </c>
      <c r="C1648" t="s">
        <v>41</v>
      </c>
      <c r="D1648" t="s">
        <v>3</v>
      </c>
      <c r="E1648" t="s">
        <v>80</v>
      </c>
      <c r="F1648" t="s">
        <v>81</v>
      </c>
      <c r="G1648" t="s">
        <v>82</v>
      </c>
      <c r="H1648" t="s">
        <v>83</v>
      </c>
      <c r="I1648" t="s">
        <v>8</v>
      </c>
      <c r="J1648" t="s">
        <v>43</v>
      </c>
      <c r="K1648" t="s">
        <v>44</v>
      </c>
      <c r="L1648" t="s">
        <v>45</v>
      </c>
      <c r="M1648" t="s">
        <v>46</v>
      </c>
      <c r="N1648" t="str">
        <f>"01/04/2023"</f>
        <v>01/04/2023</v>
      </c>
      <c r="O1648" t="str">
        <f t="shared" si="159"/>
        <v>12/31/2500</v>
      </c>
      <c r="P1648">
        <v>7.9585000000000003E-2</v>
      </c>
      <c r="Q1648">
        <v>7.9585000000000003E-2</v>
      </c>
      <c r="S1648">
        <v>0</v>
      </c>
      <c r="T1648">
        <v>2.4028999999999998E-2</v>
      </c>
      <c r="U1648">
        <v>5.5556000000000001E-2</v>
      </c>
      <c r="V1648" t="str">
        <f>"Trad IRN"</f>
        <v>Trad IRN</v>
      </c>
      <c r="W1648">
        <v>15</v>
      </c>
      <c r="X1648" t="s">
        <v>47</v>
      </c>
      <c r="Z1648" t="s">
        <v>47</v>
      </c>
      <c r="AB1648" t="str">
        <f>"10"</f>
        <v>10</v>
      </c>
      <c r="AC1648" t="s">
        <v>48</v>
      </c>
      <c r="AD1648" t="s">
        <v>49</v>
      </c>
      <c r="AE1648" t="s">
        <v>50</v>
      </c>
      <c r="AF1648">
        <v>0</v>
      </c>
      <c r="AG1648" t="s">
        <v>51</v>
      </c>
      <c r="AH1648" t="str">
        <f>"Trad IRN"</f>
        <v>Trad IRN</v>
      </c>
      <c r="AI1648" t="str">
        <f>"Bldg IRN"</f>
        <v>Bldg IRN</v>
      </c>
      <c r="AJ1648" t="s">
        <v>48</v>
      </c>
      <c r="AK1648" t="s">
        <v>48</v>
      </c>
      <c r="AL1648" t="s">
        <v>53</v>
      </c>
      <c r="AM1648">
        <v>90.11</v>
      </c>
      <c r="AN1648">
        <v>1132.3</v>
      </c>
      <c r="AO1648">
        <v>15</v>
      </c>
    </row>
    <row r="1649" spans="1:41" x14ac:dyDescent="0.3">
      <c r="A1649" t="str">
        <f>"Trad IRN"</f>
        <v>Trad IRN</v>
      </c>
      <c r="B1649" t="str">
        <f>"Bldg IRN"</f>
        <v>Bldg IRN</v>
      </c>
      <c r="C1649" t="s">
        <v>41</v>
      </c>
      <c r="D1649" t="s">
        <v>3</v>
      </c>
      <c r="E1649" t="s">
        <v>80</v>
      </c>
      <c r="F1649" t="s">
        <v>81</v>
      </c>
      <c r="G1649" t="s">
        <v>82</v>
      </c>
      <c r="H1649" t="s">
        <v>83</v>
      </c>
      <c r="I1649" t="str">
        <f>"Trad IRN"</f>
        <v>Trad IRN</v>
      </c>
      <c r="J1649" t="s">
        <v>43</v>
      </c>
      <c r="K1649" t="s">
        <v>44</v>
      </c>
      <c r="L1649" t="s">
        <v>45</v>
      </c>
      <c r="M1649" t="s">
        <v>46</v>
      </c>
      <c r="N1649" t="str">
        <f>"08/18/2022"</f>
        <v>08/18/2022</v>
      </c>
      <c r="O1649" t="str">
        <f t="shared" si="159"/>
        <v>12/31/2500</v>
      </c>
      <c r="P1649">
        <v>1</v>
      </c>
      <c r="Q1649">
        <v>1</v>
      </c>
      <c r="S1649">
        <v>1</v>
      </c>
      <c r="T1649">
        <v>1</v>
      </c>
      <c r="U1649">
        <v>0</v>
      </c>
      <c r="V1649" t="str">
        <f>"Trad IRN"</f>
        <v>Trad IRN</v>
      </c>
      <c r="W1649">
        <v>100</v>
      </c>
      <c r="X1649" t="s">
        <v>47</v>
      </c>
      <c r="Z1649" t="s">
        <v>47</v>
      </c>
      <c r="AB1649" t="str">
        <f>"12"</f>
        <v>12</v>
      </c>
      <c r="AC1649" t="s">
        <v>48</v>
      </c>
      <c r="AD1649" t="s">
        <v>49</v>
      </c>
      <c r="AE1649" t="s">
        <v>50</v>
      </c>
      <c r="AF1649">
        <v>0</v>
      </c>
      <c r="AG1649" t="s">
        <v>56</v>
      </c>
      <c r="AH1649" t="str">
        <f>"Trad IRN"</f>
        <v>Trad IRN</v>
      </c>
      <c r="AI1649" t="str">
        <f>"Bldg IRN"</f>
        <v>Bldg IRN</v>
      </c>
      <c r="AJ1649" t="str">
        <f>"12"</f>
        <v>12</v>
      </c>
      <c r="AK1649" t="s">
        <v>48</v>
      </c>
      <c r="AL1649" t="s">
        <v>53</v>
      </c>
      <c r="AM1649">
        <v>1132.3</v>
      </c>
      <c r="AN1649">
        <v>1132.3</v>
      </c>
      <c r="AO1649">
        <v>15</v>
      </c>
    </row>
    <row r="1650" spans="1:41" x14ac:dyDescent="0.3">
      <c r="A1650" t="str">
        <f>"Trad IRN"</f>
        <v>Trad IRN</v>
      </c>
      <c r="B1650" t="str">
        <f>"Bldg IRN"</f>
        <v>Bldg IRN</v>
      </c>
      <c r="C1650" t="s">
        <v>41</v>
      </c>
      <c r="D1650" t="s">
        <v>3</v>
      </c>
      <c r="E1650" t="s">
        <v>80</v>
      </c>
      <c r="F1650" t="s">
        <v>81</v>
      </c>
      <c r="G1650" t="s">
        <v>82</v>
      </c>
      <c r="H1650" t="s">
        <v>83</v>
      </c>
      <c r="I1650" t="str">
        <f>"Trad IRN"</f>
        <v>Trad IRN</v>
      </c>
      <c r="J1650" t="s">
        <v>43</v>
      </c>
      <c r="K1650" t="s">
        <v>44</v>
      </c>
      <c r="L1650" t="s">
        <v>45</v>
      </c>
      <c r="M1650" t="s">
        <v>46</v>
      </c>
      <c r="N1650" t="str">
        <f>"08/18/2022"</f>
        <v>08/18/2022</v>
      </c>
      <c r="O1650" t="str">
        <f t="shared" si="159"/>
        <v>12/31/2500</v>
      </c>
      <c r="P1650">
        <v>1</v>
      </c>
      <c r="Q1650">
        <v>1</v>
      </c>
      <c r="R1650">
        <v>1</v>
      </c>
      <c r="S1650">
        <v>0</v>
      </c>
      <c r="T1650">
        <v>1</v>
      </c>
      <c r="U1650">
        <v>0</v>
      </c>
      <c r="V1650" t="str">
        <f>"Trad IRN"</f>
        <v>Trad IRN</v>
      </c>
      <c r="W1650">
        <v>100</v>
      </c>
      <c r="X1650" t="s">
        <v>47</v>
      </c>
      <c r="Z1650" t="s">
        <v>47</v>
      </c>
      <c r="AB1650" t="str">
        <f>"12"</f>
        <v>12</v>
      </c>
      <c r="AC1650" t="str">
        <f>"10"</f>
        <v>10</v>
      </c>
      <c r="AD1650" t="str">
        <f>"2"</f>
        <v>2</v>
      </c>
      <c r="AE1650" t="s">
        <v>55</v>
      </c>
      <c r="AF1650">
        <v>0</v>
      </c>
      <c r="AG1650" t="s">
        <v>56</v>
      </c>
      <c r="AH1650" t="str">
        <f>"Trad IRN"</f>
        <v>Trad IRN</v>
      </c>
      <c r="AI1650" t="str">
        <f>"Bldg IRN"</f>
        <v>Bldg IRN</v>
      </c>
      <c r="AJ1650" t="str">
        <f>"12"</f>
        <v>12</v>
      </c>
      <c r="AK1650" t="s">
        <v>48</v>
      </c>
      <c r="AL1650" t="s">
        <v>53</v>
      </c>
      <c r="AM1650">
        <v>1132.3</v>
      </c>
      <c r="AN1650">
        <v>1132.3</v>
      </c>
      <c r="AO1650">
        <v>15</v>
      </c>
    </row>
    <row r="1651" spans="1:41" x14ac:dyDescent="0.3">
      <c r="A1651" t="str">
        <f>"Trad IRN"</f>
        <v>Trad IRN</v>
      </c>
      <c r="B1651" t="str">
        <f>"Bldg IRN"</f>
        <v>Bldg IRN</v>
      </c>
      <c r="C1651" t="s">
        <v>41</v>
      </c>
      <c r="D1651" t="s">
        <v>3</v>
      </c>
      <c r="E1651" t="s">
        <v>80</v>
      </c>
      <c r="F1651" t="s">
        <v>81</v>
      </c>
      <c r="G1651" t="s">
        <v>82</v>
      </c>
      <c r="H1651" t="s">
        <v>83</v>
      </c>
      <c r="I1651" t="str">
        <f>"Trad IRN"</f>
        <v>Trad IRN</v>
      </c>
      <c r="J1651" t="s">
        <v>43</v>
      </c>
      <c r="K1651" t="s">
        <v>44</v>
      </c>
      <c r="L1651" t="s">
        <v>45</v>
      </c>
      <c r="M1651" t="s">
        <v>46</v>
      </c>
      <c r="N1651" t="str">
        <f>"08/18/2022"</f>
        <v>08/18/2022</v>
      </c>
      <c r="O1651" t="str">
        <f t="shared" si="159"/>
        <v>12/31/2500</v>
      </c>
      <c r="P1651">
        <v>1</v>
      </c>
      <c r="Q1651">
        <v>1</v>
      </c>
      <c r="S1651">
        <v>1</v>
      </c>
      <c r="T1651">
        <v>1</v>
      </c>
      <c r="U1651">
        <v>0</v>
      </c>
      <c r="V1651" t="str">
        <f>"Trad IRN"</f>
        <v>Trad IRN</v>
      </c>
      <c r="W1651">
        <v>100</v>
      </c>
      <c r="X1651" t="s">
        <v>47</v>
      </c>
      <c r="Z1651" t="s">
        <v>47</v>
      </c>
      <c r="AB1651" t="str">
        <f>"12"</f>
        <v>12</v>
      </c>
      <c r="AC1651" t="s">
        <v>48</v>
      </c>
      <c r="AD1651" t="s">
        <v>49</v>
      </c>
      <c r="AE1651" t="s">
        <v>50</v>
      </c>
      <c r="AF1651">
        <v>0</v>
      </c>
      <c r="AG1651" t="s">
        <v>56</v>
      </c>
      <c r="AH1651" t="str">
        <f>"Trad IRN"</f>
        <v>Trad IRN</v>
      </c>
      <c r="AI1651" t="str">
        <f>"Bldg IRN"</f>
        <v>Bldg IRN</v>
      </c>
      <c r="AJ1651" t="str">
        <f>"12"</f>
        <v>12</v>
      </c>
      <c r="AK1651" t="s">
        <v>48</v>
      </c>
      <c r="AL1651" t="s">
        <v>53</v>
      </c>
      <c r="AM1651">
        <v>1132.3</v>
      </c>
      <c r="AN1651">
        <v>1132.3</v>
      </c>
      <c r="AO1651">
        <v>15</v>
      </c>
    </row>
    <row r="1652" spans="1:41" x14ac:dyDescent="0.3">
      <c r="A1652" t="str">
        <f>"Trad IRN"</f>
        <v>Trad IRN</v>
      </c>
      <c r="B1652" t="str">
        <f>"Bldg IRN"</f>
        <v>Bldg IRN</v>
      </c>
      <c r="C1652" t="s">
        <v>41</v>
      </c>
      <c r="D1652" t="s">
        <v>3</v>
      </c>
      <c r="E1652" t="s">
        <v>80</v>
      </c>
      <c r="F1652" t="s">
        <v>81</v>
      </c>
      <c r="G1652" t="s">
        <v>82</v>
      </c>
      <c r="H1652" t="s">
        <v>83</v>
      </c>
      <c r="I1652" t="s">
        <v>8</v>
      </c>
      <c r="J1652" t="s">
        <v>43</v>
      </c>
      <c r="K1652" t="s">
        <v>44</v>
      </c>
      <c r="L1652" t="s">
        <v>45</v>
      </c>
      <c r="M1652" t="s">
        <v>46</v>
      </c>
      <c r="N1652" t="str">
        <f>"08/17/2022"</f>
        <v>08/17/2022</v>
      </c>
      <c r="O1652" t="str">
        <f t="shared" si="159"/>
        <v>12/31/2500</v>
      </c>
      <c r="P1652">
        <v>0.5</v>
      </c>
      <c r="Q1652">
        <v>0.5</v>
      </c>
      <c r="R1652">
        <v>0.5</v>
      </c>
      <c r="S1652">
        <v>0</v>
      </c>
      <c r="T1652">
        <v>0</v>
      </c>
      <c r="U1652">
        <v>0.5</v>
      </c>
      <c r="V1652" t="str">
        <f>"Trad IRN"</f>
        <v>Trad IRN</v>
      </c>
      <c r="W1652">
        <v>50</v>
      </c>
      <c r="X1652" t="s">
        <v>47</v>
      </c>
      <c r="Z1652" t="s">
        <v>47</v>
      </c>
      <c r="AB1652" t="str">
        <f>"11"</f>
        <v>11</v>
      </c>
      <c r="AC1652" t="str">
        <f>"09"</f>
        <v>09</v>
      </c>
      <c r="AD1652" t="str">
        <f>"2"</f>
        <v>2</v>
      </c>
      <c r="AE1652" t="s">
        <v>50</v>
      </c>
      <c r="AF1652">
        <v>0</v>
      </c>
      <c r="AG1652" t="s">
        <v>51</v>
      </c>
      <c r="AH1652" t="s">
        <v>85</v>
      </c>
      <c r="AI1652" t="str">
        <f>"Bldg IRN"</f>
        <v>Bldg IRN</v>
      </c>
      <c r="AJ1652" t="s">
        <v>48</v>
      </c>
      <c r="AK1652" t="s">
        <v>48</v>
      </c>
      <c r="AL1652" t="s">
        <v>53</v>
      </c>
      <c r="AM1652">
        <v>530</v>
      </c>
      <c r="AN1652">
        <v>1060</v>
      </c>
      <c r="AO1652">
        <v>15</v>
      </c>
    </row>
    <row r="1653" spans="1:41" x14ac:dyDescent="0.3">
      <c r="A1653" t="str">
        <f>"Trad IRN"</f>
        <v>Trad IRN</v>
      </c>
      <c r="B1653" t="str">
        <f>"Bldg IRN"</f>
        <v>Bldg IRN</v>
      </c>
      <c r="C1653" t="s">
        <v>41</v>
      </c>
      <c r="D1653" t="s">
        <v>3</v>
      </c>
      <c r="E1653" t="s">
        <v>80</v>
      </c>
      <c r="F1653" t="s">
        <v>81</v>
      </c>
      <c r="G1653" t="s">
        <v>82</v>
      </c>
      <c r="H1653" t="s">
        <v>83</v>
      </c>
      <c r="I1653" t="str">
        <f>"Trad IRN"</f>
        <v>Trad IRN</v>
      </c>
      <c r="J1653" t="s">
        <v>43</v>
      </c>
      <c r="K1653" t="s">
        <v>44</v>
      </c>
      <c r="L1653" t="s">
        <v>45</v>
      </c>
      <c r="M1653" t="s">
        <v>46</v>
      </c>
      <c r="N1653" t="str">
        <f>"08/18/2022"</f>
        <v>08/18/2022</v>
      </c>
      <c r="O1653" t="str">
        <f t="shared" si="159"/>
        <v>12/31/2500</v>
      </c>
      <c r="P1653">
        <v>0.5</v>
      </c>
      <c r="Q1653">
        <v>0.5</v>
      </c>
      <c r="R1653">
        <v>0.5</v>
      </c>
      <c r="S1653">
        <v>0</v>
      </c>
      <c r="T1653">
        <v>0.5</v>
      </c>
      <c r="U1653">
        <v>0</v>
      </c>
      <c r="V1653" t="str">
        <f>"Trad IRN"</f>
        <v>Trad IRN</v>
      </c>
      <c r="W1653">
        <v>50</v>
      </c>
      <c r="X1653" t="s">
        <v>47</v>
      </c>
      <c r="Z1653" t="s">
        <v>47</v>
      </c>
      <c r="AB1653" t="str">
        <f>"11"</f>
        <v>11</v>
      </c>
      <c r="AC1653" t="str">
        <f>"09"</f>
        <v>09</v>
      </c>
      <c r="AD1653" t="str">
        <f>"2"</f>
        <v>2</v>
      </c>
      <c r="AE1653" t="s">
        <v>50</v>
      </c>
      <c r="AF1653">
        <v>0</v>
      </c>
      <c r="AG1653" t="s">
        <v>56</v>
      </c>
      <c r="AH1653" t="str">
        <f>"Trad IRN"</f>
        <v>Trad IRN</v>
      </c>
      <c r="AI1653" t="str">
        <f>"Bldg IRN"</f>
        <v>Bldg IRN</v>
      </c>
      <c r="AJ1653" t="s">
        <v>48</v>
      </c>
      <c r="AK1653" t="s">
        <v>48</v>
      </c>
      <c r="AL1653" t="s">
        <v>53</v>
      </c>
      <c r="AM1653">
        <v>566.15</v>
      </c>
      <c r="AN1653">
        <v>1132.3</v>
      </c>
      <c r="AO1653">
        <v>15</v>
      </c>
    </row>
    <row r="1654" spans="1:41" x14ac:dyDescent="0.3">
      <c r="A1654" t="str">
        <f>"Trad IRN"</f>
        <v>Trad IRN</v>
      </c>
      <c r="B1654" t="str">
        <f>"Bldg IRN"</f>
        <v>Bldg IRN</v>
      </c>
      <c r="C1654" t="s">
        <v>41</v>
      </c>
      <c r="D1654" t="s">
        <v>3</v>
      </c>
      <c r="E1654" t="s">
        <v>80</v>
      </c>
      <c r="F1654" t="s">
        <v>81</v>
      </c>
      <c r="G1654" t="s">
        <v>82</v>
      </c>
      <c r="H1654" t="s">
        <v>83</v>
      </c>
      <c r="I1654" t="str">
        <f>"Trad IRN"</f>
        <v>Trad IRN</v>
      </c>
      <c r="J1654" t="s">
        <v>43</v>
      </c>
      <c r="K1654" t="s">
        <v>44</v>
      </c>
      <c r="L1654" t="s">
        <v>45</v>
      </c>
      <c r="M1654" t="s">
        <v>46</v>
      </c>
      <c r="N1654" t="str">
        <f>"08/18/2022"</f>
        <v>08/18/2022</v>
      </c>
      <c r="O1654" t="str">
        <f t="shared" si="159"/>
        <v>12/31/2500</v>
      </c>
      <c r="P1654">
        <v>1</v>
      </c>
      <c r="Q1654">
        <v>1</v>
      </c>
      <c r="S1654">
        <v>1</v>
      </c>
      <c r="T1654">
        <v>1</v>
      </c>
      <c r="U1654">
        <v>0</v>
      </c>
      <c r="V1654" t="str">
        <f>"Trad IRN"</f>
        <v>Trad IRN</v>
      </c>
      <c r="W1654">
        <v>85</v>
      </c>
      <c r="X1654" t="s">
        <v>54</v>
      </c>
      <c r="Y1654" t="str">
        <f>"15"</f>
        <v>15</v>
      </c>
      <c r="Z1654" t="s">
        <v>47</v>
      </c>
      <c r="AB1654" t="str">
        <f>"12"</f>
        <v>12</v>
      </c>
      <c r="AC1654" t="s">
        <v>48</v>
      </c>
      <c r="AD1654" t="s">
        <v>49</v>
      </c>
      <c r="AE1654" t="s">
        <v>50</v>
      </c>
      <c r="AF1654">
        <v>0</v>
      </c>
      <c r="AG1654" t="s">
        <v>56</v>
      </c>
      <c r="AH1654" t="str">
        <f>"Trad IRN"</f>
        <v>Trad IRN</v>
      </c>
      <c r="AI1654" t="str">
        <f>"Bldg IRN"</f>
        <v>Bldg IRN</v>
      </c>
      <c r="AJ1654" t="str">
        <f>"12"</f>
        <v>12</v>
      </c>
      <c r="AK1654" t="s">
        <v>48</v>
      </c>
      <c r="AL1654" t="s">
        <v>53</v>
      </c>
      <c r="AM1654">
        <v>1132.3</v>
      </c>
      <c r="AN1654">
        <v>1132.3</v>
      </c>
      <c r="AO1654">
        <v>15</v>
      </c>
    </row>
    <row r="1655" spans="1:41" x14ac:dyDescent="0.3">
      <c r="A1655" t="str">
        <f>"Trad IRN"</f>
        <v>Trad IRN</v>
      </c>
      <c r="B1655" t="str">
        <f>"Bldg IRN"</f>
        <v>Bldg IRN</v>
      </c>
      <c r="C1655" t="s">
        <v>41</v>
      </c>
      <c r="D1655" t="s">
        <v>3</v>
      </c>
      <c r="E1655" t="s">
        <v>80</v>
      </c>
      <c r="F1655" t="s">
        <v>81</v>
      </c>
      <c r="G1655" t="s">
        <v>82</v>
      </c>
      <c r="H1655" t="s">
        <v>83</v>
      </c>
      <c r="I1655" t="s">
        <v>8</v>
      </c>
      <c r="J1655" t="s">
        <v>43</v>
      </c>
      <c r="K1655" t="s">
        <v>44</v>
      </c>
      <c r="L1655" t="s">
        <v>45</v>
      </c>
      <c r="M1655" t="s">
        <v>46</v>
      </c>
      <c r="N1655" t="str">
        <f>"08/18/2022"</f>
        <v>08/18/2022</v>
      </c>
      <c r="O1655" t="str">
        <f t="shared" si="159"/>
        <v>12/31/2500</v>
      </c>
      <c r="P1655">
        <v>0.15</v>
      </c>
      <c r="Q1655">
        <v>0.15</v>
      </c>
      <c r="S1655">
        <v>0</v>
      </c>
      <c r="T1655">
        <v>3.9565999999999997E-2</v>
      </c>
      <c r="U1655">
        <v>0.110434</v>
      </c>
      <c r="V1655" t="str">
        <f>"Trad IRN"</f>
        <v>Trad IRN</v>
      </c>
      <c r="W1655">
        <v>15</v>
      </c>
      <c r="X1655" t="s">
        <v>47</v>
      </c>
      <c r="Z1655" t="s">
        <v>47</v>
      </c>
      <c r="AB1655" t="str">
        <f>"09"</f>
        <v>09</v>
      </c>
      <c r="AC1655" t="s">
        <v>48</v>
      </c>
      <c r="AD1655" t="s">
        <v>49</v>
      </c>
      <c r="AE1655" t="s">
        <v>50</v>
      </c>
      <c r="AF1655">
        <v>0</v>
      </c>
      <c r="AG1655" t="s">
        <v>51</v>
      </c>
      <c r="AH1655" t="str">
        <f>"Trad IRN"</f>
        <v>Trad IRN</v>
      </c>
      <c r="AI1655" t="str">
        <f>"Bldg IRN"</f>
        <v>Bldg IRN</v>
      </c>
      <c r="AJ1655" t="s">
        <v>48</v>
      </c>
      <c r="AK1655" t="s">
        <v>48</v>
      </c>
      <c r="AL1655" t="s">
        <v>53</v>
      </c>
      <c r="AM1655">
        <v>169.85</v>
      </c>
      <c r="AN1655">
        <v>1132.3</v>
      </c>
      <c r="AO1655">
        <v>15</v>
      </c>
    </row>
    <row r="1656" spans="1:41" x14ac:dyDescent="0.3">
      <c r="A1656" t="str">
        <f>"Trad IRN"</f>
        <v>Trad IRN</v>
      </c>
      <c r="B1656" t="str">
        <f>"Bldg IRN"</f>
        <v>Bldg IRN</v>
      </c>
      <c r="C1656" t="s">
        <v>41</v>
      </c>
      <c r="D1656" t="s">
        <v>3</v>
      </c>
      <c r="E1656" t="s">
        <v>80</v>
      </c>
      <c r="F1656" t="s">
        <v>81</v>
      </c>
      <c r="G1656" t="s">
        <v>82</v>
      </c>
      <c r="H1656" t="s">
        <v>83</v>
      </c>
      <c r="I1656" t="str">
        <f>"Trad IRN"</f>
        <v>Trad IRN</v>
      </c>
      <c r="J1656" t="s">
        <v>43</v>
      </c>
      <c r="K1656" t="s">
        <v>44</v>
      </c>
      <c r="L1656" t="s">
        <v>45</v>
      </c>
      <c r="M1656" t="s">
        <v>46</v>
      </c>
      <c r="N1656" t="str">
        <f>"08/18/2022"</f>
        <v>08/18/2022</v>
      </c>
      <c r="O1656" t="str">
        <f t="shared" si="159"/>
        <v>12/31/2500</v>
      </c>
      <c r="P1656">
        <v>0.85</v>
      </c>
      <c r="Q1656">
        <v>0.85</v>
      </c>
      <c r="S1656">
        <v>0.85</v>
      </c>
      <c r="T1656">
        <v>0.85</v>
      </c>
      <c r="U1656">
        <v>0</v>
      </c>
      <c r="V1656" t="str">
        <f>"Trad IRN"</f>
        <v>Trad IRN</v>
      </c>
      <c r="W1656">
        <v>85</v>
      </c>
      <c r="X1656" t="s">
        <v>47</v>
      </c>
      <c r="Z1656" t="s">
        <v>47</v>
      </c>
      <c r="AB1656" t="str">
        <f>"09"</f>
        <v>09</v>
      </c>
      <c r="AC1656" t="s">
        <v>48</v>
      </c>
      <c r="AD1656" t="s">
        <v>49</v>
      </c>
      <c r="AE1656" t="s">
        <v>50</v>
      </c>
      <c r="AF1656">
        <v>0</v>
      </c>
      <c r="AG1656" t="s">
        <v>56</v>
      </c>
      <c r="AH1656" t="str">
        <f>"Trad IRN"</f>
        <v>Trad IRN</v>
      </c>
      <c r="AI1656" t="str">
        <f>"Bldg IRN"</f>
        <v>Bldg IRN</v>
      </c>
      <c r="AJ1656" t="s">
        <v>48</v>
      </c>
      <c r="AK1656" t="s">
        <v>48</v>
      </c>
      <c r="AL1656" t="s">
        <v>53</v>
      </c>
      <c r="AM1656">
        <v>962.46</v>
      </c>
      <c r="AN1656">
        <v>1132.3</v>
      </c>
      <c r="AO1656">
        <v>15</v>
      </c>
    </row>
    <row r="1657" spans="1:41" x14ac:dyDescent="0.3">
      <c r="A1657" t="str">
        <f>"Trad IRN"</f>
        <v>Trad IRN</v>
      </c>
      <c r="B1657" t="str">
        <f>"Bldg IRN"</f>
        <v>Bldg IRN</v>
      </c>
      <c r="C1657" t="s">
        <v>41</v>
      </c>
      <c r="D1657" t="s">
        <v>3</v>
      </c>
      <c r="E1657" t="s">
        <v>80</v>
      </c>
      <c r="F1657" t="s">
        <v>81</v>
      </c>
      <c r="G1657" t="s">
        <v>82</v>
      </c>
      <c r="H1657" t="s">
        <v>83</v>
      </c>
      <c r="I1657" t="s">
        <v>8</v>
      </c>
      <c r="J1657" t="s">
        <v>43</v>
      </c>
      <c r="K1657" t="s">
        <v>44</v>
      </c>
      <c r="L1657" t="s">
        <v>45</v>
      </c>
      <c r="M1657" t="s">
        <v>46</v>
      </c>
      <c r="N1657" t="str">
        <f>"08/17/2022"</f>
        <v>08/17/2022</v>
      </c>
      <c r="O1657" t="str">
        <f t="shared" si="159"/>
        <v>12/31/2500</v>
      </c>
      <c r="P1657">
        <v>0.5</v>
      </c>
      <c r="Q1657">
        <v>0.5</v>
      </c>
      <c r="R1657">
        <v>0.5</v>
      </c>
      <c r="S1657">
        <v>0</v>
      </c>
      <c r="T1657">
        <v>0</v>
      </c>
      <c r="U1657">
        <v>0.5</v>
      </c>
      <c r="V1657" t="str">
        <f>"Trad IRN"</f>
        <v>Trad IRN</v>
      </c>
      <c r="W1657">
        <v>50</v>
      </c>
      <c r="X1657" t="s">
        <v>47</v>
      </c>
      <c r="Z1657" t="s">
        <v>47</v>
      </c>
      <c r="AB1657" t="str">
        <f>"12"</f>
        <v>12</v>
      </c>
      <c r="AC1657" t="str">
        <f>"10"</f>
        <v>10</v>
      </c>
      <c r="AD1657" t="str">
        <f>"2"</f>
        <v>2</v>
      </c>
      <c r="AE1657" t="s">
        <v>50</v>
      </c>
      <c r="AF1657">
        <v>0</v>
      </c>
      <c r="AG1657" t="s">
        <v>51</v>
      </c>
      <c r="AH1657" t="s">
        <v>85</v>
      </c>
      <c r="AI1657" t="str">
        <f>"Bldg IRN"</f>
        <v>Bldg IRN</v>
      </c>
      <c r="AJ1657" t="str">
        <f>"12"</f>
        <v>12</v>
      </c>
      <c r="AK1657" t="s">
        <v>52</v>
      </c>
      <c r="AL1657" t="s">
        <v>53</v>
      </c>
      <c r="AM1657">
        <v>521</v>
      </c>
      <c r="AN1657">
        <v>1042</v>
      </c>
      <c r="AO1657">
        <v>15</v>
      </c>
    </row>
    <row r="1658" spans="1:41" x14ac:dyDescent="0.3">
      <c r="A1658" t="str">
        <f>"Trad IRN"</f>
        <v>Trad IRN</v>
      </c>
      <c r="B1658" t="str">
        <f>"Bldg IRN"</f>
        <v>Bldg IRN</v>
      </c>
      <c r="C1658" t="s">
        <v>41</v>
      </c>
      <c r="D1658" t="s">
        <v>3</v>
      </c>
      <c r="E1658" t="s">
        <v>80</v>
      </c>
      <c r="F1658" t="s">
        <v>81</v>
      </c>
      <c r="G1658" t="s">
        <v>82</v>
      </c>
      <c r="H1658" t="s">
        <v>83</v>
      </c>
      <c r="I1658" t="str">
        <f>"Trad IRN"</f>
        <v>Trad IRN</v>
      </c>
      <c r="J1658" t="s">
        <v>43</v>
      </c>
      <c r="K1658" t="s">
        <v>44</v>
      </c>
      <c r="L1658" t="s">
        <v>45</v>
      </c>
      <c r="M1658" t="s">
        <v>46</v>
      </c>
      <c r="N1658" t="str">
        <f>"08/18/2022"</f>
        <v>08/18/2022</v>
      </c>
      <c r="O1658" t="str">
        <f t="shared" si="159"/>
        <v>12/31/2500</v>
      </c>
      <c r="P1658">
        <v>0.5</v>
      </c>
      <c r="Q1658">
        <v>0.5</v>
      </c>
      <c r="R1658">
        <v>0.5</v>
      </c>
      <c r="S1658">
        <v>0</v>
      </c>
      <c r="T1658">
        <v>0.5</v>
      </c>
      <c r="U1658">
        <v>0</v>
      </c>
      <c r="V1658" t="str">
        <f>"Trad IRN"</f>
        <v>Trad IRN</v>
      </c>
      <c r="W1658">
        <v>50</v>
      </c>
      <c r="X1658" t="s">
        <v>47</v>
      </c>
      <c r="Z1658" t="s">
        <v>47</v>
      </c>
      <c r="AB1658" t="str">
        <f>"12"</f>
        <v>12</v>
      </c>
      <c r="AC1658" t="str">
        <f>"10"</f>
        <v>10</v>
      </c>
      <c r="AD1658" t="str">
        <f>"2"</f>
        <v>2</v>
      </c>
      <c r="AE1658" t="s">
        <v>50</v>
      </c>
      <c r="AF1658">
        <v>0</v>
      </c>
      <c r="AG1658" t="s">
        <v>56</v>
      </c>
      <c r="AH1658" t="str">
        <f>"Trad IRN"</f>
        <v>Trad IRN</v>
      </c>
      <c r="AI1658" t="str">
        <f>"Bldg IRN"</f>
        <v>Bldg IRN</v>
      </c>
      <c r="AJ1658" t="str">
        <f>"12"</f>
        <v>12</v>
      </c>
      <c r="AK1658" t="s">
        <v>48</v>
      </c>
      <c r="AL1658" t="s">
        <v>53</v>
      </c>
      <c r="AM1658">
        <v>566.15</v>
      </c>
      <c r="AN1658">
        <v>1132.3</v>
      </c>
      <c r="AO1658">
        <v>15</v>
      </c>
    </row>
    <row r="1659" spans="1:41" x14ac:dyDescent="0.3">
      <c r="A1659" t="str">
        <f>"Trad IRN"</f>
        <v>Trad IRN</v>
      </c>
      <c r="B1659" t="str">
        <f>"Bldg IRN"</f>
        <v>Bldg IRN</v>
      </c>
      <c r="C1659" t="s">
        <v>41</v>
      </c>
      <c r="D1659" t="s">
        <v>3</v>
      </c>
      <c r="E1659" t="s">
        <v>80</v>
      </c>
      <c r="F1659" t="s">
        <v>81</v>
      </c>
      <c r="G1659" t="s">
        <v>82</v>
      </c>
      <c r="H1659" t="s">
        <v>83</v>
      </c>
      <c r="I1659" t="str">
        <f>"Trad IRN"</f>
        <v>Trad IRN</v>
      </c>
      <c r="J1659" t="s">
        <v>43</v>
      </c>
      <c r="K1659" t="s">
        <v>44</v>
      </c>
      <c r="L1659" t="s">
        <v>45</v>
      </c>
      <c r="M1659" t="s">
        <v>46</v>
      </c>
      <c r="N1659" t="str">
        <f>"08/18/2022"</f>
        <v>08/18/2022</v>
      </c>
      <c r="O1659" t="str">
        <f t="shared" si="159"/>
        <v>12/31/2500</v>
      </c>
      <c r="P1659">
        <v>1</v>
      </c>
      <c r="Q1659">
        <v>1</v>
      </c>
      <c r="R1659">
        <v>1</v>
      </c>
      <c r="S1659">
        <v>0</v>
      </c>
      <c r="T1659">
        <v>1</v>
      </c>
      <c r="U1659">
        <v>0</v>
      </c>
      <c r="V1659" t="str">
        <f>"Trad IRN"</f>
        <v>Trad IRN</v>
      </c>
      <c r="W1659">
        <v>100</v>
      </c>
      <c r="X1659" t="s">
        <v>47</v>
      </c>
      <c r="Z1659" t="s">
        <v>47</v>
      </c>
      <c r="AB1659" t="str">
        <f>"10"</f>
        <v>10</v>
      </c>
      <c r="AC1659" t="str">
        <f>"10"</f>
        <v>10</v>
      </c>
      <c r="AD1659" t="str">
        <f>"2"</f>
        <v>2</v>
      </c>
      <c r="AE1659" t="s">
        <v>50</v>
      </c>
      <c r="AF1659">
        <v>0</v>
      </c>
      <c r="AG1659" t="s">
        <v>56</v>
      </c>
      <c r="AH1659" t="str">
        <f>"Trad IRN"</f>
        <v>Trad IRN</v>
      </c>
      <c r="AI1659" t="str">
        <f>"Bldg IRN"</f>
        <v>Bldg IRN</v>
      </c>
      <c r="AJ1659" t="s">
        <v>48</v>
      </c>
      <c r="AK1659" t="s">
        <v>48</v>
      </c>
      <c r="AL1659" t="s">
        <v>53</v>
      </c>
      <c r="AM1659">
        <v>1132.3</v>
      </c>
      <c r="AN1659">
        <v>1132.3</v>
      </c>
      <c r="AO1659">
        <v>15</v>
      </c>
    </row>
    <row r="1660" spans="1:41" x14ac:dyDescent="0.3">
      <c r="A1660" t="str">
        <f>"Trad IRN"</f>
        <v>Trad IRN</v>
      </c>
      <c r="B1660" t="str">
        <f>"Bldg IRN"</f>
        <v>Bldg IRN</v>
      </c>
      <c r="C1660" t="s">
        <v>41</v>
      </c>
      <c r="D1660" t="s">
        <v>3</v>
      </c>
      <c r="E1660" t="s">
        <v>80</v>
      </c>
      <c r="F1660" t="s">
        <v>81</v>
      </c>
      <c r="G1660" t="s">
        <v>82</v>
      </c>
      <c r="H1660" t="s">
        <v>83</v>
      </c>
      <c r="I1660" t="str">
        <f>"Trad IRN"</f>
        <v>Trad IRN</v>
      </c>
      <c r="J1660" t="s">
        <v>43</v>
      </c>
      <c r="K1660" t="s">
        <v>44</v>
      </c>
      <c r="L1660" t="s">
        <v>45</v>
      </c>
      <c r="M1660" t="s">
        <v>46</v>
      </c>
      <c r="N1660" t="str">
        <f>"08/18/2022"</f>
        <v>08/18/2022</v>
      </c>
      <c r="O1660" t="str">
        <f t="shared" si="159"/>
        <v>12/31/2500</v>
      </c>
      <c r="P1660">
        <v>1</v>
      </c>
      <c r="Q1660">
        <v>1</v>
      </c>
      <c r="S1660">
        <v>0</v>
      </c>
      <c r="T1660">
        <v>1</v>
      </c>
      <c r="U1660">
        <v>0</v>
      </c>
      <c r="V1660" t="str">
        <f>"Trad IRN"</f>
        <v>Trad IRN</v>
      </c>
      <c r="W1660">
        <v>100</v>
      </c>
      <c r="X1660" t="s">
        <v>47</v>
      </c>
      <c r="Z1660" t="s">
        <v>47</v>
      </c>
      <c r="AB1660" t="str">
        <f>"11"</f>
        <v>11</v>
      </c>
      <c r="AC1660" t="s">
        <v>48</v>
      </c>
      <c r="AD1660" t="s">
        <v>49</v>
      </c>
      <c r="AE1660" t="s">
        <v>50</v>
      </c>
      <c r="AF1660">
        <v>0</v>
      </c>
      <c r="AG1660" t="s">
        <v>56</v>
      </c>
      <c r="AH1660" t="str">
        <f>"Trad IRN"</f>
        <v>Trad IRN</v>
      </c>
      <c r="AI1660" t="str">
        <f>"Bldg IRN"</f>
        <v>Bldg IRN</v>
      </c>
      <c r="AJ1660" t="s">
        <v>48</v>
      </c>
      <c r="AK1660" t="s">
        <v>48</v>
      </c>
      <c r="AL1660" t="s">
        <v>53</v>
      </c>
      <c r="AM1660">
        <v>1132.3</v>
      </c>
      <c r="AN1660">
        <v>1132.3</v>
      </c>
      <c r="AO1660">
        <v>15</v>
      </c>
    </row>
    <row r="1661" spans="1:41" x14ac:dyDescent="0.3">
      <c r="A1661" t="str">
        <f>"Trad IRN"</f>
        <v>Trad IRN</v>
      </c>
      <c r="B1661" t="str">
        <f>"Bldg IRN"</f>
        <v>Bldg IRN</v>
      </c>
      <c r="C1661" t="s">
        <v>41</v>
      </c>
      <c r="D1661" t="s">
        <v>3</v>
      </c>
      <c r="E1661" t="s">
        <v>80</v>
      </c>
      <c r="F1661" t="s">
        <v>81</v>
      </c>
      <c r="G1661" t="s">
        <v>82</v>
      </c>
      <c r="H1661" t="s">
        <v>83</v>
      </c>
      <c r="I1661" t="str">
        <f>"Trad IRN"</f>
        <v>Trad IRN</v>
      </c>
      <c r="J1661" t="s">
        <v>43</v>
      </c>
      <c r="K1661" t="s">
        <v>44</v>
      </c>
      <c r="L1661" t="s">
        <v>45</v>
      </c>
      <c r="M1661" t="s">
        <v>46</v>
      </c>
      <c r="N1661" t="str">
        <f>"08/18/2022"</f>
        <v>08/18/2022</v>
      </c>
      <c r="O1661" t="str">
        <f t="shared" si="159"/>
        <v>12/31/2500</v>
      </c>
      <c r="P1661">
        <v>0.5</v>
      </c>
      <c r="Q1661">
        <v>0.5</v>
      </c>
      <c r="S1661">
        <v>0</v>
      </c>
      <c r="T1661">
        <v>0.5</v>
      </c>
      <c r="U1661">
        <v>0</v>
      </c>
      <c r="V1661" t="str">
        <f>"Trad IRN"</f>
        <v>Trad IRN</v>
      </c>
      <c r="W1661">
        <v>50</v>
      </c>
      <c r="X1661" t="s">
        <v>47</v>
      </c>
      <c r="Z1661" t="s">
        <v>47</v>
      </c>
      <c r="AB1661" t="str">
        <f>"11"</f>
        <v>11</v>
      </c>
      <c r="AC1661" t="s">
        <v>48</v>
      </c>
      <c r="AD1661" t="s">
        <v>49</v>
      </c>
      <c r="AE1661" t="s">
        <v>50</v>
      </c>
      <c r="AF1661">
        <v>0</v>
      </c>
      <c r="AG1661" t="s">
        <v>56</v>
      </c>
      <c r="AH1661" t="str">
        <f>"Trad IRN"</f>
        <v>Trad IRN</v>
      </c>
      <c r="AI1661" t="str">
        <f>"Bldg IRN"</f>
        <v>Bldg IRN</v>
      </c>
      <c r="AJ1661" t="s">
        <v>48</v>
      </c>
      <c r="AK1661" t="s">
        <v>48</v>
      </c>
      <c r="AL1661" t="s">
        <v>53</v>
      </c>
      <c r="AM1661">
        <v>566.15</v>
      </c>
      <c r="AN1661">
        <v>1132.3</v>
      </c>
      <c r="AO1661">
        <v>15</v>
      </c>
    </row>
    <row r="1662" spans="1:41" x14ac:dyDescent="0.3">
      <c r="A1662" t="str">
        <f>"Trad IRN"</f>
        <v>Trad IRN</v>
      </c>
      <c r="B1662" t="str">
        <f>"Bldg IRN"</f>
        <v>Bldg IRN</v>
      </c>
      <c r="C1662" t="s">
        <v>41</v>
      </c>
      <c r="D1662" t="s">
        <v>3</v>
      </c>
      <c r="E1662" t="s">
        <v>80</v>
      </c>
      <c r="F1662" t="s">
        <v>81</v>
      </c>
      <c r="G1662" t="s">
        <v>82</v>
      </c>
      <c r="H1662" t="s">
        <v>83</v>
      </c>
      <c r="I1662" t="s">
        <v>8</v>
      </c>
      <c r="J1662" t="s">
        <v>43</v>
      </c>
      <c r="K1662" t="s">
        <v>44</v>
      </c>
      <c r="L1662" t="s">
        <v>45</v>
      </c>
      <c r="M1662" t="s">
        <v>46</v>
      </c>
      <c r="N1662" t="str">
        <f>"08/17/2022"</f>
        <v>08/17/2022</v>
      </c>
      <c r="O1662" t="str">
        <f t="shared" si="159"/>
        <v>12/31/2500</v>
      </c>
      <c r="P1662">
        <v>0.5</v>
      </c>
      <c r="Q1662">
        <v>0.5</v>
      </c>
      <c r="S1662">
        <v>0</v>
      </c>
      <c r="T1662">
        <v>0</v>
      </c>
      <c r="U1662">
        <v>0.5</v>
      </c>
      <c r="V1662" t="str">
        <f>"Trad IRN"</f>
        <v>Trad IRN</v>
      </c>
      <c r="W1662">
        <v>50</v>
      </c>
      <c r="X1662" t="s">
        <v>47</v>
      </c>
      <c r="Z1662" t="s">
        <v>47</v>
      </c>
      <c r="AB1662" t="str">
        <f>"11"</f>
        <v>11</v>
      </c>
      <c r="AC1662" t="s">
        <v>48</v>
      </c>
      <c r="AD1662" t="s">
        <v>49</v>
      </c>
      <c r="AE1662" t="s">
        <v>50</v>
      </c>
      <c r="AF1662">
        <v>0</v>
      </c>
      <c r="AG1662" t="s">
        <v>51</v>
      </c>
      <c r="AH1662" t="s">
        <v>85</v>
      </c>
      <c r="AI1662" t="str">
        <f>"Bldg IRN"</f>
        <v>Bldg IRN</v>
      </c>
      <c r="AJ1662" t="s">
        <v>48</v>
      </c>
      <c r="AK1662" t="s">
        <v>48</v>
      </c>
      <c r="AL1662" t="s">
        <v>53</v>
      </c>
      <c r="AM1662">
        <v>530</v>
      </c>
      <c r="AN1662">
        <v>1060</v>
      </c>
      <c r="AO1662">
        <v>15</v>
      </c>
    </row>
    <row r="1663" spans="1:41" x14ac:dyDescent="0.3">
      <c r="A1663" t="str">
        <f>"Trad IRN"</f>
        <v>Trad IRN</v>
      </c>
      <c r="B1663" t="str">
        <f>"Bldg IRN"</f>
        <v>Bldg IRN</v>
      </c>
      <c r="C1663" t="s">
        <v>41</v>
      </c>
      <c r="D1663" t="s">
        <v>3</v>
      </c>
      <c r="E1663" t="s">
        <v>80</v>
      </c>
      <c r="F1663" t="s">
        <v>81</v>
      </c>
      <c r="G1663" t="s">
        <v>82</v>
      </c>
      <c r="H1663" t="s">
        <v>83</v>
      </c>
      <c r="I1663" t="str">
        <f>"Trad IRN"</f>
        <v>Trad IRN</v>
      </c>
      <c r="J1663" t="s">
        <v>43</v>
      </c>
      <c r="K1663" t="s">
        <v>44</v>
      </c>
      <c r="L1663" t="s">
        <v>45</v>
      </c>
      <c r="M1663" t="s">
        <v>46</v>
      </c>
      <c r="N1663" t="str">
        <f>"08/18/2022"</f>
        <v>08/18/2022</v>
      </c>
      <c r="O1663" t="str">
        <f t="shared" si="159"/>
        <v>12/31/2500</v>
      </c>
      <c r="P1663">
        <v>0.85</v>
      </c>
      <c r="Q1663">
        <v>0.85</v>
      </c>
      <c r="R1663">
        <v>0.85</v>
      </c>
      <c r="S1663">
        <v>0</v>
      </c>
      <c r="T1663">
        <v>0.85</v>
      </c>
      <c r="U1663">
        <v>0</v>
      </c>
      <c r="V1663" t="str">
        <f>"Trad IRN"</f>
        <v>Trad IRN</v>
      </c>
      <c r="W1663">
        <v>85</v>
      </c>
      <c r="X1663" t="s">
        <v>47</v>
      </c>
      <c r="Z1663" t="s">
        <v>47</v>
      </c>
      <c r="AB1663" t="str">
        <f>"12"</f>
        <v>12</v>
      </c>
      <c r="AC1663" t="str">
        <f>"10"</f>
        <v>10</v>
      </c>
      <c r="AD1663" t="str">
        <f>"2"</f>
        <v>2</v>
      </c>
      <c r="AE1663" t="s">
        <v>55</v>
      </c>
      <c r="AF1663">
        <v>0</v>
      </c>
      <c r="AG1663" t="s">
        <v>56</v>
      </c>
      <c r="AH1663" t="str">
        <f>"Trad IRN"</f>
        <v>Trad IRN</v>
      </c>
      <c r="AI1663" t="str">
        <f>"Bldg IRN"</f>
        <v>Bldg IRN</v>
      </c>
      <c r="AJ1663" t="str">
        <f>"12"</f>
        <v>12</v>
      </c>
      <c r="AK1663" t="s">
        <v>48</v>
      </c>
      <c r="AL1663" t="s">
        <v>53</v>
      </c>
      <c r="AM1663">
        <v>962.46</v>
      </c>
      <c r="AN1663">
        <v>1132.3</v>
      </c>
      <c r="AO1663">
        <v>15</v>
      </c>
    </row>
    <row r="1664" spans="1:41" x14ac:dyDescent="0.3">
      <c r="A1664" t="str">
        <f>"Trad IRN"</f>
        <v>Trad IRN</v>
      </c>
      <c r="B1664" t="str">
        <f>"Bldg IRN"</f>
        <v>Bldg IRN</v>
      </c>
      <c r="C1664" t="s">
        <v>41</v>
      </c>
      <c r="D1664" t="s">
        <v>3</v>
      </c>
      <c r="E1664" t="s">
        <v>80</v>
      </c>
      <c r="F1664" t="s">
        <v>81</v>
      </c>
      <c r="G1664" t="s">
        <v>82</v>
      </c>
      <c r="H1664" t="s">
        <v>83</v>
      </c>
      <c r="I1664" t="s">
        <v>8</v>
      </c>
      <c r="J1664" t="s">
        <v>43</v>
      </c>
      <c r="K1664" t="s">
        <v>44</v>
      </c>
      <c r="L1664" t="s">
        <v>45</v>
      </c>
      <c r="M1664" t="s">
        <v>46</v>
      </c>
      <c r="N1664" t="str">
        <f>"08/18/2022"</f>
        <v>08/18/2022</v>
      </c>
      <c r="O1664" t="str">
        <f t="shared" si="159"/>
        <v>12/31/2500</v>
      </c>
      <c r="P1664">
        <v>0.14913599999999999</v>
      </c>
      <c r="Q1664">
        <v>0.14913599999999999</v>
      </c>
      <c r="R1664">
        <v>0.14913599999999999</v>
      </c>
      <c r="S1664">
        <v>0</v>
      </c>
      <c r="T1664">
        <v>3.8677999999999997E-2</v>
      </c>
      <c r="U1664">
        <v>0.110458</v>
      </c>
      <c r="V1664" t="str">
        <f>"Trad IRN"</f>
        <v>Trad IRN</v>
      </c>
      <c r="W1664">
        <v>15</v>
      </c>
      <c r="X1664" t="s">
        <v>47</v>
      </c>
      <c r="Z1664" t="s">
        <v>47</v>
      </c>
      <c r="AB1664" t="str">
        <f>"12"</f>
        <v>12</v>
      </c>
      <c r="AC1664" t="str">
        <f>"10"</f>
        <v>10</v>
      </c>
      <c r="AD1664" t="str">
        <f>"2"</f>
        <v>2</v>
      </c>
      <c r="AE1664" t="s">
        <v>50</v>
      </c>
      <c r="AF1664">
        <v>0</v>
      </c>
      <c r="AG1664" t="s">
        <v>51</v>
      </c>
      <c r="AH1664" t="s">
        <v>85</v>
      </c>
      <c r="AI1664" t="str">
        <f>"Bldg IRN"</f>
        <v>Bldg IRN</v>
      </c>
      <c r="AJ1664" t="str">
        <f>"12"</f>
        <v>12</v>
      </c>
      <c r="AK1664" t="s">
        <v>52</v>
      </c>
      <c r="AL1664" t="s">
        <v>53</v>
      </c>
      <c r="AM1664">
        <v>155.4</v>
      </c>
      <c r="AN1664">
        <v>1042</v>
      </c>
      <c r="AO1664">
        <v>15</v>
      </c>
    </row>
    <row r="1665" spans="1:41" x14ac:dyDescent="0.3">
      <c r="A1665" t="str">
        <f>"Trad IRN"</f>
        <v>Trad IRN</v>
      </c>
      <c r="B1665" t="str">
        <f>"Bldg IRN"</f>
        <v>Bldg IRN</v>
      </c>
      <c r="C1665" t="s">
        <v>41</v>
      </c>
      <c r="D1665" t="s">
        <v>3</v>
      </c>
      <c r="E1665" t="s">
        <v>80</v>
      </c>
      <c r="F1665" t="s">
        <v>81</v>
      </c>
      <c r="G1665" t="s">
        <v>82</v>
      </c>
      <c r="H1665" t="s">
        <v>83</v>
      </c>
      <c r="I1665" t="s">
        <v>8</v>
      </c>
      <c r="J1665" t="s">
        <v>43</v>
      </c>
      <c r="K1665" t="s">
        <v>44</v>
      </c>
      <c r="L1665" t="s">
        <v>45</v>
      </c>
      <c r="M1665" t="s">
        <v>46</v>
      </c>
      <c r="N1665" t="str">
        <f>"08/17/2022"</f>
        <v>08/17/2022</v>
      </c>
      <c r="O1665" t="str">
        <f t="shared" si="159"/>
        <v>12/31/2500</v>
      </c>
      <c r="P1665">
        <v>1</v>
      </c>
      <c r="Q1665">
        <v>1</v>
      </c>
      <c r="S1665">
        <v>0</v>
      </c>
      <c r="T1665">
        <v>0.111108</v>
      </c>
      <c r="U1665">
        <v>0.88889200000000002</v>
      </c>
      <c r="V1665" t="str">
        <f>"Trad IRN"</f>
        <v>Trad IRN</v>
      </c>
      <c r="W1665">
        <v>100</v>
      </c>
      <c r="X1665" t="s">
        <v>47</v>
      </c>
      <c r="Z1665" t="s">
        <v>47</v>
      </c>
      <c r="AB1665" t="str">
        <f>"12"</f>
        <v>12</v>
      </c>
      <c r="AC1665" t="s">
        <v>48</v>
      </c>
      <c r="AD1665" t="s">
        <v>49</v>
      </c>
      <c r="AE1665" t="s">
        <v>50</v>
      </c>
      <c r="AF1665">
        <v>0</v>
      </c>
      <c r="AG1665" t="s">
        <v>51</v>
      </c>
      <c r="AH1665" t="s">
        <v>85</v>
      </c>
      <c r="AI1665" t="str">
        <f>"Bldg IRN"</f>
        <v>Bldg IRN</v>
      </c>
      <c r="AJ1665" t="str">
        <f>"12"</f>
        <v>12</v>
      </c>
      <c r="AK1665" t="s">
        <v>52</v>
      </c>
      <c r="AL1665" t="s">
        <v>53</v>
      </c>
      <c r="AM1665">
        <v>1042</v>
      </c>
      <c r="AN1665">
        <v>1042</v>
      </c>
      <c r="AO1665">
        <v>15</v>
      </c>
    </row>
    <row r="1666" spans="1:41" x14ac:dyDescent="0.3">
      <c r="A1666" t="str">
        <f>"Trad IRN"</f>
        <v>Trad IRN</v>
      </c>
      <c r="B1666" t="str">
        <f>"Bldg IRN"</f>
        <v>Bldg IRN</v>
      </c>
      <c r="C1666" t="s">
        <v>41</v>
      </c>
      <c r="D1666" t="s">
        <v>3</v>
      </c>
      <c r="E1666" t="s">
        <v>80</v>
      </c>
      <c r="F1666" t="s">
        <v>81</v>
      </c>
      <c r="G1666" t="s">
        <v>82</v>
      </c>
      <c r="H1666" t="s">
        <v>83</v>
      </c>
      <c r="I1666" t="s">
        <v>8</v>
      </c>
      <c r="J1666" t="s">
        <v>43</v>
      </c>
      <c r="K1666" t="s">
        <v>44</v>
      </c>
      <c r="L1666" t="s">
        <v>45</v>
      </c>
      <c r="M1666" t="s">
        <v>46</v>
      </c>
      <c r="N1666" t="str">
        <f>"08/18/2022"</f>
        <v>08/18/2022</v>
      </c>
      <c r="O1666" t="str">
        <f t="shared" si="159"/>
        <v>12/31/2500</v>
      </c>
      <c r="P1666">
        <v>0.14913599999999999</v>
      </c>
      <c r="Q1666">
        <v>0.14913599999999999</v>
      </c>
      <c r="S1666">
        <v>0</v>
      </c>
      <c r="T1666">
        <v>3.866E-2</v>
      </c>
      <c r="U1666">
        <v>0.110476</v>
      </c>
      <c r="V1666" t="str">
        <f>"Trad IRN"</f>
        <v>Trad IRN</v>
      </c>
      <c r="W1666">
        <v>15</v>
      </c>
      <c r="X1666" t="s">
        <v>47</v>
      </c>
      <c r="Z1666" t="s">
        <v>47</v>
      </c>
      <c r="AB1666" t="str">
        <f>"12"</f>
        <v>12</v>
      </c>
      <c r="AC1666" t="s">
        <v>48</v>
      </c>
      <c r="AD1666" t="s">
        <v>49</v>
      </c>
      <c r="AE1666" t="s">
        <v>55</v>
      </c>
      <c r="AF1666">
        <v>0</v>
      </c>
      <c r="AG1666" t="s">
        <v>51</v>
      </c>
      <c r="AH1666" t="s">
        <v>85</v>
      </c>
      <c r="AI1666" t="str">
        <f>"Bldg IRN"</f>
        <v>Bldg IRN</v>
      </c>
      <c r="AJ1666" t="str">
        <f>"12"</f>
        <v>12</v>
      </c>
      <c r="AK1666" t="s">
        <v>52</v>
      </c>
      <c r="AL1666" t="s">
        <v>53</v>
      </c>
      <c r="AM1666">
        <v>155.4</v>
      </c>
      <c r="AN1666">
        <v>1042</v>
      </c>
      <c r="AO1666">
        <v>15</v>
      </c>
    </row>
    <row r="1667" spans="1:41" x14ac:dyDescent="0.3">
      <c r="A1667" t="str">
        <f>"Trad IRN"</f>
        <v>Trad IRN</v>
      </c>
      <c r="B1667" t="str">
        <f>"Bldg IRN"</f>
        <v>Bldg IRN</v>
      </c>
      <c r="C1667" t="s">
        <v>41</v>
      </c>
      <c r="D1667" t="s">
        <v>3</v>
      </c>
      <c r="E1667" t="s">
        <v>80</v>
      </c>
      <c r="F1667" t="s">
        <v>81</v>
      </c>
      <c r="G1667" t="s">
        <v>82</v>
      </c>
      <c r="H1667" t="s">
        <v>83</v>
      </c>
      <c r="I1667" t="str">
        <f>"Trad IRN"</f>
        <v>Trad IRN</v>
      </c>
      <c r="J1667" t="s">
        <v>43</v>
      </c>
      <c r="K1667" t="s">
        <v>44</v>
      </c>
      <c r="L1667" t="s">
        <v>45</v>
      </c>
      <c r="M1667" t="s">
        <v>46</v>
      </c>
      <c r="N1667" t="str">
        <f>"08/18/2022"</f>
        <v>08/18/2022</v>
      </c>
      <c r="O1667" t="str">
        <f t="shared" si="159"/>
        <v>12/31/2500</v>
      </c>
      <c r="P1667">
        <v>0.85</v>
      </c>
      <c r="Q1667">
        <v>0.85</v>
      </c>
      <c r="S1667">
        <v>0.85</v>
      </c>
      <c r="T1667">
        <v>0.85</v>
      </c>
      <c r="U1667">
        <v>0</v>
      </c>
      <c r="V1667" t="str">
        <f>"Trad IRN"</f>
        <v>Trad IRN</v>
      </c>
      <c r="W1667">
        <v>70</v>
      </c>
      <c r="X1667" t="s">
        <v>47</v>
      </c>
      <c r="Z1667" t="s">
        <v>54</v>
      </c>
      <c r="AA1667" t="str">
        <f>"15"</f>
        <v>15</v>
      </c>
      <c r="AB1667" t="str">
        <f>"12"</f>
        <v>12</v>
      </c>
      <c r="AC1667" t="s">
        <v>48</v>
      </c>
      <c r="AD1667" t="s">
        <v>49</v>
      </c>
      <c r="AE1667" t="s">
        <v>55</v>
      </c>
      <c r="AF1667">
        <v>0</v>
      </c>
      <c r="AG1667" t="s">
        <v>56</v>
      </c>
      <c r="AH1667" t="str">
        <f>"Trad IRN"</f>
        <v>Trad IRN</v>
      </c>
      <c r="AI1667" t="str">
        <f>"Bldg IRN"</f>
        <v>Bldg IRN</v>
      </c>
      <c r="AJ1667" t="str">
        <f>"12"</f>
        <v>12</v>
      </c>
      <c r="AK1667" t="s">
        <v>48</v>
      </c>
      <c r="AL1667" t="s">
        <v>53</v>
      </c>
      <c r="AM1667">
        <v>962.46</v>
      </c>
      <c r="AN1667">
        <v>1132.3</v>
      </c>
      <c r="AO1667">
        <v>15</v>
      </c>
    </row>
    <row r="1668" spans="1:41" x14ac:dyDescent="0.3">
      <c r="A1668" t="str">
        <f>"Trad IRN"</f>
        <v>Trad IRN</v>
      </c>
      <c r="B1668" t="str">
        <f>"Bldg IRN"</f>
        <v>Bldg IRN</v>
      </c>
      <c r="C1668" t="s">
        <v>41</v>
      </c>
      <c r="D1668" t="s">
        <v>3</v>
      </c>
      <c r="E1668" t="s">
        <v>80</v>
      </c>
      <c r="F1668" t="s">
        <v>81</v>
      </c>
      <c r="G1668" t="s">
        <v>82</v>
      </c>
      <c r="H1668" t="s">
        <v>83</v>
      </c>
      <c r="I1668" t="str">
        <f>"Trad IRN"</f>
        <v>Trad IRN</v>
      </c>
      <c r="J1668" t="s">
        <v>43</v>
      </c>
      <c r="K1668" t="s">
        <v>44</v>
      </c>
      <c r="L1668" t="s">
        <v>45</v>
      </c>
      <c r="M1668" t="s">
        <v>46</v>
      </c>
      <c r="N1668" t="str">
        <f>"08/18/2022"</f>
        <v>08/18/2022</v>
      </c>
      <c r="O1668" t="str">
        <f t="shared" si="159"/>
        <v>12/31/2500</v>
      </c>
      <c r="P1668">
        <v>1</v>
      </c>
      <c r="Q1668">
        <v>1</v>
      </c>
      <c r="S1668">
        <v>1</v>
      </c>
      <c r="T1668">
        <v>1</v>
      </c>
      <c r="U1668">
        <v>0</v>
      </c>
      <c r="V1668" t="str">
        <f>"Trad IRN"</f>
        <v>Trad IRN</v>
      </c>
      <c r="W1668">
        <v>100</v>
      </c>
      <c r="X1668" t="s">
        <v>47</v>
      </c>
      <c r="Z1668" t="s">
        <v>47</v>
      </c>
      <c r="AB1668" t="str">
        <f>"11"</f>
        <v>11</v>
      </c>
      <c r="AC1668" t="s">
        <v>48</v>
      </c>
      <c r="AD1668" t="s">
        <v>49</v>
      </c>
      <c r="AE1668" t="s">
        <v>50</v>
      </c>
      <c r="AF1668">
        <v>0</v>
      </c>
      <c r="AG1668" t="s">
        <v>56</v>
      </c>
      <c r="AH1668" t="str">
        <f>"Trad IRN"</f>
        <v>Trad IRN</v>
      </c>
      <c r="AI1668" t="str">
        <f>"Bldg IRN"</f>
        <v>Bldg IRN</v>
      </c>
      <c r="AJ1668" t="s">
        <v>48</v>
      </c>
      <c r="AK1668" t="s">
        <v>48</v>
      </c>
      <c r="AL1668" t="s">
        <v>53</v>
      </c>
      <c r="AM1668">
        <v>1132.3</v>
      </c>
      <c r="AN1668">
        <v>1132.3</v>
      </c>
      <c r="AO1668">
        <v>15</v>
      </c>
    </row>
    <row r="1669" spans="1:41" x14ac:dyDescent="0.3">
      <c r="A1669" t="str">
        <f>"Trad IRN"</f>
        <v>Trad IRN</v>
      </c>
      <c r="B1669" t="str">
        <f>"Bldg IRN"</f>
        <v>Bldg IRN</v>
      </c>
      <c r="C1669" t="s">
        <v>41</v>
      </c>
      <c r="D1669" t="s">
        <v>3</v>
      </c>
      <c r="E1669" t="s">
        <v>80</v>
      </c>
      <c r="F1669" t="s">
        <v>81</v>
      </c>
      <c r="G1669" t="s">
        <v>82</v>
      </c>
      <c r="H1669" t="s">
        <v>83</v>
      </c>
      <c r="I1669" t="str">
        <f>"Trad IRN"</f>
        <v>Trad IRN</v>
      </c>
      <c r="J1669" t="s">
        <v>43</v>
      </c>
      <c r="K1669" t="s">
        <v>44</v>
      </c>
      <c r="L1669" t="s">
        <v>45</v>
      </c>
      <c r="M1669" t="s">
        <v>46</v>
      </c>
      <c r="N1669" t="str">
        <f>"08/18/2022"</f>
        <v>08/18/2022</v>
      </c>
      <c r="O1669" t="str">
        <f t="shared" si="159"/>
        <v>12/31/2500</v>
      </c>
      <c r="P1669">
        <v>1</v>
      </c>
      <c r="Q1669">
        <v>1</v>
      </c>
      <c r="S1669">
        <v>1</v>
      </c>
      <c r="T1669">
        <v>1</v>
      </c>
      <c r="U1669">
        <v>0</v>
      </c>
      <c r="V1669" t="str">
        <f>"Trad IRN"</f>
        <v>Trad IRN</v>
      </c>
      <c r="W1669">
        <v>100</v>
      </c>
      <c r="X1669" t="s">
        <v>47</v>
      </c>
      <c r="Z1669" t="s">
        <v>47</v>
      </c>
      <c r="AB1669" t="str">
        <f>"09"</f>
        <v>09</v>
      </c>
      <c r="AC1669" t="s">
        <v>48</v>
      </c>
      <c r="AD1669" t="s">
        <v>49</v>
      </c>
      <c r="AE1669" t="s">
        <v>50</v>
      </c>
      <c r="AF1669">
        <v>0</v>
      </c>
      <c r="AG1669" t="s">
        <v>56</v>
      </c>
      <c r="AH1669" t="str">
        <f>"Trad IRN"</f>
        <v>Trad IRN</v>
      </c>
      <c r="AI1669" t="str">
        <f>"Bldg IRN"</f>
        <v>Bldg IRN</v>
      </c>
      <c r="AJ1669" t="s">
        <v>48</v>
      </c>
      <c r="AK1669" t="s">
        <v>48</v>
      </c>
      <c r="AL1669" t="s">
        <v>53</v>
      </c>
      <c r="AM1669">
        <v>1132.3</v>
      </c>
      <c r="AN1669">
        <v>1132.3</v>
      </c>
      <c r="AO1669">
        <v>15</v>
      </c>
    </row>
    <row r="1670" spans="1:41" x14ac:dyDescent="0.3">
      <c r="A1670" t="str">
        <f>"Trad IRN"</f>
        <v>Trad IRN</v>
      </c>
      <c r="B1670" t="str">
        <f>"Bldg IRN"</f>
        <v>Bldg IRN</v>
      </c>
      <c r="C1670" t="s">
        <v>41</v>
      </c>
      <c r="D1670" t="s">
        <v>3</v>
      </c>
      <c r="E1670" t="s">
        <v>80</v>
      </c>
      <c r="F1670" t="s">
        <v>81</v>
      </c>
      <c r="G1670" t="s">
        <v>82</v>
      </c>
      <c r="H1670" t="s">
        <v>83</v>
      </c>
      <c r="I1670" t="str">
        <f>"Trad IRN"</f>
        <v>Trad IRN</v>
      </c>
      <c r="J1670" t="s">
        <v>43</v>
      </c>
      <c r="K1670" t="s">
        <v>44</v>
      </c>
      <c r="L1670" t="s">
        <v>45</v>
      </c>
      <c r="M1670" t="s">
        <v>46</v>
      </c>
      <c r="N1670" t="str">
        <f>"08/18/2022"</f>
        <v>08/18/2022</v>
      </c>
      <c r="O1670" t="str">
        <f t="shared" si="159"/>
        <v>12/31/2500</v>
      </c>
      <c r="P1670">
        <v>0.5</v>
      </c>
      <c r="Q1670">
        <v>0.5</v>
      </c>
      <c r="S1670">
        <v>0</v>
      </c>
      <c r="T1670">
        <v>0.5</v>
      </c>
      <c r="U1670">
        <v>0</v>
      </c>
      <c r="V1670" t="str">
        <f>"Trad IRN"</f>
        <v>Trad IRN</v>
      </c>
      <c r="W1670">
        <v>50</v>
      </c>
      <c r="X1670" t="s">
        <v>47</v>
      </c>
      <c r="Z1670" t="s">
        <v>47</v>
      </c>
      <c r="AB1670" t="str">
        <f t="shared" ref="AB1670:AB1679" si="160">"11"</f>
        <v>11</v>
      </c>
      <c r="AC1670" t="s">
        <v>48</v>
      </c>
      <c r="AD1670" t="s">
        <v>49</v>
      </c>
      <c r="AE1670" t="s">
        <v>50</v>
      </c>
      <c r="AF1670">
        <v>0</v>
      </c>
      <c r="AG1670" t="s">
        <v>56</v>
      </c>
      <c r="AH1670" t="str">
        <f>"Trad IRN"</f>
        <v>Trad IRN</v>
      </c>
      <c r="AI1670" t="str">
        <f>"Bldg IRN"</f>
        <v>Bldg IRN</v>
      </c>
      <c r="AJ1670" t="s">
        <v>48</v>
      </c>
      <c r="AK1670" t="s">
        <v>48</v>
      </c>
      <c r="AL1670" t="s">
        <v>53</v>
      </c>
      <c r="AM1670">
        <v>566.15</v>
      </c>
      <c r="AN1670">
        <v>1132.3</v>
      </c>
      <c r="AO1670">
        <v>15</v>
      </c>
    </row>
    <row r="1671" spans="1:41" x14ac:dyDescent="0.3">
      <c r="A1671" t="str">
        <f>"Trad IRN"</f>
        <v>Trad IRN</v>
      </c>
      <c r="B1671" t="str">
        <f>"Bldg IRN"</f>
        <v>Bldg IRN</v>
      </c>
      <c r="C1671" t="s">
        <v>41</v>
      </c>
      <c r="D1671" t="s">
        <v>3</v>
      </c>
      <c r="E1671" t="s">
        <v>80</v>
      </c>
      <c r="F1671" t="s">
        <v>81</v>
      </c>
      <c r="G1671" t="s">
        <v>82</v>
      </c>
      <c r="H1671" t="s">
        <v>83</v>
      </c>
      <c r="I1671" t="s">
        <v>8</v>
      </c>
      <c r="J1671" t="s">
        <v>43</v>
      </c>
      <c r="K1671" t="s">
        <v>44</v>
      </c>
      <c r="L1671" t="s">
        <v>45</v>
      </c>
      <c r="M1671" t="s">
        <v>46</v>
      </c>
      <c r="N1671" t="str">
        <f>"08/17/2022"</f>
        <v>08/17/2022</v>
      </c>
      <c r="O1671" t="str">
        <f>"01/03/2023"</f>
        <v>01/03/2023</v>
      </c>
      <c r="P1671">
        <v>0.237264</v>
      </c>
      <c r="Q1671">
        <v>0.237264</v>
      </c>
      <c r="S1671">
        <v>0</v>
      </c>
      <c r="T1671">
        <v>9.2669999999999992E-3</v>
      </c>
      <c r="U1671">
        <v>0.22799700000000001</v>
      </c>
      <c r="V1671" t="str">
        <f>"Trad IRN"</f>
        <v>Trad IRN</v>
      </c>
      <c r="W1671">
        <v>50</v>
      </c>
      <c r="X1671" t="s">
        <v>47</v>
      </c>
      <c r="Z1671" t="s">
        <v>47</v>
      </c>
      <c r="AB1671" t="str">
        <f t="shared" si="160"/>
        <v>11</v>
      </c>
      <c r="AC1671" t="s">
        <v>48</v>
      </c>
      <c r="AD1671" t="s">
        <v>49</v>
      </c>
      <c r="AE1671" t="s">
        <v>50</v>
      </c>
      <c r="AF1671">
        <v>0</v>
      </c>
      <c r="AG1671" t="s">
        <v>51</v>
      </c>
      <c r="AH1671" t="s">
        <v>85</v>
      </c>
      <c r="AI1671" t="str">
        <f>"Bldg IRN"</f>
        <v>Bldg IRN</v>
      </c>
      <c r="AJ1671" t="s">
        <v>48</v>
      </c>
      <c r="AK1671" t="s">
        <v>48</v>
      </c>
      <c r="AL1671" t="s">
        <v>53</v>
      </c>
      <c r="AM1671">
        <v>251.5</v>
      </c>
      <c r="AN1671">
        <v>1060</v>
      </c>
      <c r="AO1671">
        <v>15</v>
      </c>
    </row>
    <row r="1672" spans="1:41" x14ac:dyDescent="0.3">
      <c r="A1672" t="str">
        <f>"Trad IRN"</f>
        <v>Trad IRN</v>
      </c>
      <c r="B1672" t="str">
        <f>"Bldg IRN"</f>
        <v>Bldg IRN</v>
      </c>
      <c r="C1672" t="s">
        <v>41</v>
      </c>
      <c r="D1672" t="s">
        <v>3</v>
      </c>
      <c r="E1672" t="s">
        <v>80</v>
      </c>
      <c r="F1672" t="s">
        <v>81</v>
      </c>
      <c r="G1672" t="s">
        <v>82</v>
      </c>
      <c r="H1672" t="s">
        <v>83</v>
      </c>
      <c r="I1672" t="s">
        <v>8</v>
      </c>
      <c r="J1672" t="s">
        <v>43</v>
      </c>
      <c r="K1672" t="s">
        <v>44</v>
      </c>
      <c r="L1672" t="s">
        <v>45</v>
      </c>
      <c r="M1672" t="s">
        <v>46</v>
      </c>
      <c r="N1672" t="str">
        <f>"01/04/2023"</f>
        <v>01/04/2023</v>
      </c>
      <c r="O1672" t="str">
        <f>"12/31/2500"</f>
        <v>12/31/2500</v>
      </c>
      <c r="P1672">
        <v>0.26273600000000003</v>
      </c>
      <c r="Q1672">
        <v>0.26273600000000003</v>
      </c>
      <c r="S1672">
        <v>0</v>
      </c>
      <c r="T1672">
        <v>7.4066000000000007E-2</v>
      </c>
      <c r="U1672">
        <v>0.18867</v>
      </c>
      <c r="V1672" t="str">
        <f>"Trad IRN"</f>
        <v>Trad IRN</v>
      </c>
      <c r="W1672">
        <v>37</v>
      </c>
      <c r="X1672" t="s">
        <v>54</v>
      </c>
      <c r="Y1672" t="str">
        <f>"13"</f>
        <v>13</v>
      </c>
      <c r="Z1672" t="s">
        <v>47</v>
      </c>
      <c r="AB1672" t="str">
        <f t="shared" si="160"/>
        <v>11</v>
      </c>
      <c r="AC1672" t="s">
        <v>48</v>
      </c>
      <c r="AD1672" t="s">
        <v>49</v>
      </c>
      <c r="AE1672" t="s">
        <v>50</v>
      </c>
      <c r="AF1672">
        <v>0</v>
      </c>
      <c r="AG1672" t="s">
        <v>51</v>
      </c>
      <c r="AH1672" t="s">
        <v>85</v>
      </c>
      <c r="AI1672" t="str">
        <f>"Bldg IRN"</f>
        <v>Bldg IRN</v>
      </c>
      <c r="AJ1672" t="s">
        <v>48</v>
      </c>
      <c r="AK1672" t="s">
        <v>48</v>
      </c>
      <c r="AL1672" t="s">
        <v>53</v>
      </c>
      <c r="AM1672">
        <v>278.5</v>
      </c>
      <c r="AN1672">
        <v>1060</v>
      </c>
      <c r="AO1672">
        <v>15</v>
      </c>
    </row>
    <row r="1673" spans="1:41" x14ac:dyDescent="0.3">
      <c r="A1673" t="str">
        <f>"Trad IRN"</f>
        <v>Trad IRN</v>
      </c>
      <c r="B1673" t="str">
        <f>"Bldg IRN"</f>
        <v>Bldg IRN</v>
      </c>
      <c r="C1673" t="s">
        <v>41</v>
      </c>
      <c r="D1673" t="s">
        <v>3</v>
      </c>
      <c r="E1673" t="s">
        <v>80</v>
      </c>
      <c r="F1673" t="s">
        <v>81</v>
      </c>
      <c r="G1673" t="s">
        <v>82</v>
      </c>
      <c r="H1673" t="s">
        <v>83</v>
      </c>
      <c r="I1673" t="s">
        <v>8</v>
      </c>
      <c r="J1673" t="s">
        <v>43</v>
      </c>
      <c r="K1673" t="s">
        <v>44</v>
      </c>
      <c r="L1673" t="s">
        <v>45</v>
      </c>
      <c r="M1673" t="s">
        <v>46</v>
      </c>
      <c r="N1673" t="str">
        <f>"01/04/2023"</f>
        <v>01/04/2023</v>
      </c>
      <c r="O1673" t="str">
        <f>"12/31/2500"</f>
        <v>12/31/2500</v>
      </c>
      <c r="P1673">
        <v>0.13264200000000001</v>
      </c>
      <c r="Q1673">
        <v>0.13264200000000001</v>
      </c>
      <c r="S1673">
        <v>0</v>
      </c>
      <c r="T1673">
        <v>1.8338E-2</v>
      </c>
      <c r="U1673">
        <v>0.114304</v>
      </c>
      <c r="V1673" t="str">
        <f>"Trad IRN"</f>
        <v>Trad IRN</v>
      </c>
      <c r="W1673">
        <v>25</v>
      </c>
      <c r="X1673" t="s">
        <v>47</v>
      </c>
      <c r="Z1673" t="s">
        <v>47</v>
      </c>
      <c r="AB1673" t="str">
        <f t="shared" si="160"/>
        <v>11</v>
      </c>
      <c r="AC1673" t="s">
        <v>48</v>
      </c>
      <c r="AD1673" t="s">
        <v>49</v>
      </c>
      <c r="AE1673" t="s">
        <v>50</v>
      </c>
      <c r="AF1673">
        <v>0</v>
      </c>
      <c r="AG1673" t="s">
        <v>51</v>
      </c>
      <c r="AH1673" t="str">
        <f>"Trad IRN"</f>
        <v>Trad IRN</v>
      </c>
      <c r="AI1673" t="str">
        <f>"Bldg IRN"</f>
        <v>Bldg IRN</v>
      </c>
      <c r="AJ1673" t="s">
        <v>48</v>
      </c>
      <c r="AK1673" t="s">
        <v>48</v>
      </c>
      <c r="AL1673" t="s">
        <v>53</v>
      </c>
      <c r="AM1673">
        <v>150.19</v>
      </c>
      <c r="AN1673">
        <v>1132.3</v>
      </c>
      <c r="AO1673">
        <v>15</v>
      </c>
    </row>
    <row r="1674" spans="1:41" x14ac:dyDescent="0.3">
      <c r="A1674" t="str">
        <f>"Trad IRN"</f>
        <v>Trad IRN</v>
      </c>
      <c r="B1674" t="str">
        <f>"Bldg IRN"</f>
        <v>Bldg IRN</v>
      </c>
      <c r="C1674" t="s">
        <v>41</v>
      </c>
      <c r="D1674" t="s">
        <v>3</v>
      </c>
      <c r="E1674" t="s">
        <v>80</v>
      </c>
      <c r="F1674" t="s">
        <v>81</v>
      </c>
      <c r="G1674" t="s">
        <v>82</v>
      </c>
      <c r="H1674" t="s">
        <v>83</v>
      </c>
      <c r="I1674" t="str">
        <f>"Trad IRN"</f>
        <v>Trad IRN</v>
      </c>
      <c r="J1674" t="s">
        <v>43</v>
      </c>
      <c r="K1674" t="s">
        <v>44</v>
      </c>
      <c r="L1674" t="s">
        <v>45</v>
      </c>
      <c r="M1674" t="s">
        <v>46</v>
      </c>
      <c r="N1674" t="str">
        <f>"08/18/2022"</f>
        <v>08/18/2022</v>
      </c>
      <c r="O1674" t="str">
        <f>"01/03/2023"</f>
        <v>01/03/2023</v>
      </c>
      <c r="P1674">
        <v>0.29574299999999998</v>
      </c>
      <c r="Q1674">
        <v>0.29574299999999998</v>
      </c>
      <c r="S1674">
        <v>0.29574299999999998</v>
      </c>
      <c r="T1674">
        <v>0.29574299999999998</v>
      </c>
      <c r="U1674">
        <v>0</v>
      </c>
      <c r="V1674" t="str">
        <f>"Trad IRN"</f>
        <v>Trad IRN</v>
      </c>
      <c r="W1674">
        <v>63</v>
      </c>
      <c r="X1674" t="s">
        <v>47</v>
      </c>
      <c r="Z1674" t="s">
        <v>47</v>
      </c>
      <c r="AB1674" t="str">
        <f t="shared" si="160"/>
        <v>11</v>
      </c>
      <c r="AC1674" t="s">
        <v>48</v>
      </c>
      <c r="AD1674" t="s">
        <v>49</v>
      </c>
      <c r="AE1674" t="s">
        <v>50</v>
      </c>
      <c r="AF1674">
        <v>0</v>
      </c>
      <c r="AG1674" t="s">
        <v>56</v>
      </c>
      <c r="AH1674" t="str">
        <f>"Trad IRN"</f>
        <v>Trad IRN</v>
      </c>
      <c r="AI1674" t="str">
        <f>"Bldg IRN"</f>
        <v>Bldg IRN</v>
      </c>
      <c r="AJ1674" t="s">
        <v>48</v>
      </c>
      <c r="AK1674" t="s">
        <v>48</v>
      </c>
      <c r="AL1674" t="s">
        <v>53</v>
      </c>
      <c r="AM1674">
        <v>334.87</v>
      </c>
      <c r="AN1674">
        <v>1132.3</v>
      </c>
      <c r="AO1674">
        <v>15</v>
      </c>
    </row>
    <row r="1675" spans="1:41" x14ac:dyDescent="0.3">
      <c r="A1675" t="str">
        <f>"Trad IRN"</f>
        <v>Trad IRN</v>
      </c>
      <c r="B1675" t="str">
        <f>"Bldg IRN"</f>
        <v>Bldg IRN</v>
      </c>
      <c r="C1675" t="s">
        <v>41</v>
      </c>
      <c r="D1675" t="s">
        <v>3</v>
      </c>
      <c r="E1675" t="s">
        <v>80</v>
      </c>
      <c r="F1675" t="s">
        <v>81</v>
      </c>
      <c r="G1675" t="s">
        <v>82</v>
      </c>
      <c r="H1675" t="s">
        <v>83</v>
      </c>
      <c r="I1675" t="s">
        <v>8</v>
      </c>
      <c r="J1675" t="s">
        <v>43</v>
      </c>
      <c r="K1675" t="s">
        <v>44</v>
      </c>
      <c r="L1675" t="s">
        <v>45</v>
      </c>
      <c r="M1675" t="s">
        <v>46</v>
      </c>
      <c r="N1675" t="str">
        <f>"08/18/2022"</f>
        <v>08/18/2022</v>
      </c>
      <c r="O1675" t="str">
        <f>"01/03/2023"</f>
        <v>01/03/2023</v>
      </c>
      <c r="P1675">
        <v>0.17369100000000001</v>
      </c>
      <c r="Q1675">
        <v>0.17369100000000001</v>
      </c>
      <c r="S1675">
        <v>0</v>
      </c>
      <c r="T1675">
        <v>1.0215999999999999E-2</v>
      </c>
      <c r="U1675">
        <v>0.16347500000000001</v>
      </c>
      <c r="V1675" t="str">
        <f>"Trad IRN"</f>
        <v>Trad IRN</v>
      </c>
      <c r="W1675">
        <v>37</v>
      </c>
      <c r="X1675" t="s">
        <v>47</v>
      </c>
      <c r="Z1675" t="s">
        <v>47</v>
      </c>
      <c r="AB1675" t="str">
        <f t="shared" si="160"/>
        <v>11</v>
      </c>
      <c r="AC1675" t="s">
        <v>48</v>
      </c>
      <c r="AD1675" t="s">
        <v>49</v>
      </c>
      <c r="AE1675" t="s">
        <v>50</v>
      </c>
      <c r="AF1675">
        <v>0</v>
      </c>
      <c r="AG1675" t="s">
        <v>51</v>
      </c>
      <c r="AH1675" t="str">
        <f>"Trad IRN"</f>
        <v>Trad IRN</v>
      </c>
      <c r="AI1675" t="str">
        <f>"Bldg IRN"</f>
        <v>Bldg IRN</v>
      </c>
      <c r="AJ1675" t="s">
        <v>48</v>
      </c>
      <c r="AK1675" t="s">
        <v>48</v>
      </c>
      <c r="AL1675" t="s">
        <v>53</v>
      </c>
      <c r="AM1675">
        <v>196.67</v>
      </c>
      <c r="AN1675">
        <v>1132.3</v>
      </c>
      <c r="AO1675">
        <v>15</v>
      </c>
    </row>
    <row r="1676" spans="1:41" x14ac:dyDescent="0.3">
      <c r="A1676" t="str">
        <f>"Trad IRN"</f>
        <v>Trad IRN</v>
      </c>
      <c r="B1676" t="str">
        <f>"Bldg IRN"</f>
        <v>Bldg IRN</v>
      </c>
      <c r="C1676" t="s">
        <v>41</v>
      </c>
      <c r="D1676" t="s">
        <v>3</v>
      </c>
      <c r="E1676" t="s">
        <v>80</v>
      </c>
      <c r="F1676" t="s">
        <v>81</v>
      </c>
      <c r="G1676" t="s">
        <v>82</v>
      </c>
      <c r="H1676" t="s">
        <v>83</v>
      </c>
      <c r="I1676" t="str">
        <f>"Trad IRN"</f>
        <v>Trad IRN</v>
      </c>
      <c r="J1676" t="s">
        <v>43</v>
      </c>
      <c r="K1676" t="s">
        <v>44</v>
      </c>
      <c r="L1676" t="s">
        <v>45</v>
      </c>
      <c r="M1676" t="s">
        <v>46</v>
      </c>
      <c r="N1676" t="str">
        <f>"08/18/2022"</f>
        <v>08/18/2022</v>
      </c>
      <c r="O1676" t="str">
        <f>"12/31/2500"</f>
        <v>12/31/2500</v>
      </c>
      <c r="P1676">
        <v>1</v>
      </c>
      <c r="Q1676">
        <v>1</v>
      </c>
      <c r="S1676">
        <v>0</v>
      </c>
      <c r="T1676">
        <v>1</v>
      </c>
      <c r="U1676">
        <v>0</v>
      </c>
      <c r="V1676" t="str">
        <f>"Trad IRN"</f>
        <v>Trad IRN</v>
      </c>
      <c r="W1676">
        <v>85</v>
      </c>
      <c r="X1676" t="s">
        <v>54</v>
      </c>
      <c r="Y1676" t="str">
        <f>"15"</f>
        <v>15</v>
      </c>
      <c r="Z1676" t="s">
        <v>47</v>
      </c>
      <c r="AB1676" t="str">
        <f t="shared" si="160"/>
        <v>11</v>
      </c>
      <c r="AC1676" t="s">
        <v>48</v>
      </c>
      <c r="AD1676" t="s">
        <v>49</v>
      </c>
      <c r="AE1676" t="s">
        <v>50</v>
      </c>
      <c r="AF1676">
        <v>0</v>
      </c>
      <c r="AG1676" t="s">
        <v>56</v>
      </c>
      <c r="AH1676" t="str">
        <f>"Trad IRN"</f>
        <v>Trad IRN</v>
      </c>
      <c r="AI1676" t="str">
        <f>"Bldg IRN"</f>
        <v>Bldg IRN</v>
      </c>
      <c r="AJ1676" t="s">
        <v>48</v>
      </c>
      <c r="AK1676" t="s">
        <v>48</v>
      </c>
      <c r="AL1676" t="s">
        <v>53</v>
      </c>
      <c r="AM1676">
        <v>1132.3</v>
      </c>
      <c r="AN1676">
        <v>1132.3</v>
      </c>
      <c r="AO1676">
        <v>15</v>
      </c>
    </row>
    <row r="1677" spans="1:41" x14ac:dyDescent="0.3">
      <c r="A1677" t="str">
        <f>"Trad IRN"</f>
        <v>Trad IRN</v>
      </c>
      <c r="B1677" t="str">
        <f>"Bldg IRN"</f>
        <v>Bldg IRN</v>
      </c>
      <c r="C1677" t="s">
        <v>41</v>
      </c>
      <c r="D1677" t="s">
        <v>3</v>
      </c>
      <c r="E1677" t="s">
        <v>80</v>
      </c>
      <c r="F1677" t="s">
        <v>81</v>
      </c>
      <c r="G1677" t="s">
        <v>82</v>
      </c>
      <c r="H1677" t="s">
        <v>83</v>
      </c>
      <c r="I1677" t="str">
        <f>"Trad IRN"</f>
        <v>Trad IRN</v>
      </c>
      <c r="J1677" t="s">
        <v>43</v>
      </c>
      <c r="K1677" t="s">
        <v>44</v>
      </c>
      <c r="L1677" t="s">
        <v>45</v>
      </c>
      <c r="M1677" t="s">
        <v>46</v>
      </c>
      <c r="N1677" t="str">
        <f>"08/18/2022"</f>
        <v>08/18/2022</v>
      </c>
      <c r="O1677" t="str">
        <f>"01/03/2023"</f>
        <v>01/03/2023</v>
      </c>
      <c r="P1677">
        <v>0.39901900000000001</v>
      </c>
      <c r="Q1677">
        <v>0.39901900000000001</v>
      </c>
      <c r="S1677">
        <v>0.39901900000000001</v>
      </c>
      <c r="T1677">
        <v>0.39901900000000001</v>
      </c>
      <c r="U1677">
        <v>0</v>
      </c>
      <c r="V1677" t="str">
        <f>"Trad IRN"</f>
        <v>Trad IRN</v>
      </c>
      <c r="W1677">
        <v>85</v>
      </c>
      <c r="X1677" t="s">
        <v>47</v>
      </c>
      <c r="Z1677" t="s">
        <v>47</v>
      </c>
      <c r="AB1677" t="str">
        <f t="shared" si="160"/>
        <v>11</v>
      </c>
      <c r="AC1677" t="s">
        <v>48</v>
      </c>
      <c r="AD1677" t="s">
        <v>49</v>
      </c>
      <c r="AE1677" t="s">
        <v>50</v>
      </c>
      <c r="AF1677">
        <v>0</v>
      </c>
      <c r="AG1677" t="s">
        <v>56</v>
      </c>
      <c r="AH1677" t="str">
        <f>"Trad IRN"</f>
        <v>Trad IRN</v>
      </c>
      <c r="AI1677" t="str">
        <f>"Bldg IRN"</f>
        <v>Bldg IRN</v>
      </c>
      <c r="AJ1677" t="s">
        <v>48</v>
      </c>
      <c r="AK1677" t="s">
        <v>48</v>
      </c>
      <c r="AL1677" t="s">
        <v>53</v>
      </c>
      <c r="AM1677">
        <v>451.81</v>
      </c>
      <c r="AN1677">
        <v>1132.3</v>
      </c>
      <c r="AO1677">
        <v>15</v>
      </c>
    </row>
    <row r="1678" spans="1:41" x14ac:dyDescent="0.3">
      <c r="A1678" t="str">
        <f>"Trad IRN"</f>
        <v>Trad IRN</v>
      </c>
      <c r="B1678" t="str">
        <f>"Bldg IRN"</f>
        <v>Bldg IRN</v>
      </c>
      <c r="C1678" t="s">
        <v>41</v>
      </c>
      <c r="D1678" t="s">
        <v>3</v>
      </c>
      <c r="E1678" t="s">
        <v>80</v>
      </c>
      <c r="F1678" t="s">
        <v>81</v>
      </c>
      <c r="G1678" t="s">
        <v>82</v>
      </c>
      <c r="H1678" t="s">
        <v>83</v>
      </c>
      <c r="I1678" t="s">
        <v>8</v>
      </c>
      <c r="J1678" t="s">
        <v>43</v>
      </c>
      <c r="K1678" t="s">
        <v>44</v>
      </c>
      <c r="L1678" t="s">
        <v>45</v>
      </c>
      <c r="M1678" t="s">
        <v>46</v>
      </c>
      <c r="N1678" t="str">
        <f>"08/18/2022"</f>
        <v>08/18/2022</v>
      </c>
      <c r="O1678" t="str">
        <f>"01/03/2023"</f>
        <v>01/03/2023</v>
      </c>
      <c r="P1678">
        <v>7.0415000000000005E-2</v>
      </c>
      <c r="Q1678">
        <v>7.0415000000000005E-2</v>
      </c>
      <c r="S1678">
        <v>0</v>
      </c>
      <c r="T1678">
        <v>1.8051999999999999E-2</v>
      </c>
      <c r="U1678">
        <v>5.2363E-2</v>
      </c>
      <c r="V1678" t="str">
        <f>"Trad IRN"</f>
        <v>Trad IRN</v>
      </c>
      <c r="W1678">
        <v>15</v>
      </c>
      <c r="X1678" t="s">
        <v>47</v>
      </c>
      <c r="Z1678" t="s">
        <v>47</v>
      </c>
      <c r="AB1678" t="str">
        <f t="shared" si="160"/>
        <v>11</v>
      </c>
      <c r="AC1678" t="s">
        <v>48</v>
      </c>
      <c r="AD1678" t="s">
        <v>49</v>
      </c>
      <c r="AE1678" t="s">
        <v>50</v>
      </c>
      <c r="AF1678">
        <v>0</v>
      </c>
      <c r="AG1678" t="s">
        <v>51</v>
      </c>
      <c r="AH1678" t="str">
        <f>"Trad IRN"</f>
        <v>Trad IRN</v>
      </c>
      <c r="AI1678" t="str">
        <f>"Bldg IRN"</f>
        <v>Bldg IRN</v>
      </c>
      <c r="AJ1678" t="s">
        <v>48</v>
      </c>
      <c r="AK1678" t="s">
        <v>48</v>
      </c>
      <c r="AL1678" t="s">
        <v>53</v>
      </c>
      <c r="AM1678">
        <v>79.73</v>
      </c>
      <c r="AN1678">
        <v>1132.3</v>
      </c>
      <c r="AO1678">
        <v>15</v>
      </c>
    </row>
    <row r="1679" spans="1:41" x14ac:dyDescent="0.3">
      <c r="A1679" t="str">
        <f>"Trad IRN"</f>
        <v>Trad IRN</v>
      </c>
      <c r="B1679" t="str">
        <f>"Bldg IRN"</f>
        <v>Bldg IRN</v>
      </c>
      <c r="C1679" t="s">
        <v>41</v>
      </c>
      <c r="D1679" t="s">
        <v>3</v>
      </c>
      <c r="E1679" t="s">
        <v>80</v>
      </c>
      <c r="F1679" t="s">
        <v>81</v>
      </c>
      <c r="G1679" t="s">
        <v>82</v>
      </c>
      <c r="H1679" t="s">
        <v>83</v>
      </c>
      <c r="I1679" t="s">
        <v>8</v>
      </c>
      <c r="J1679" t="s">
        <v>43</v>
      </c>
      <c r="K1679" t="s">
        <v>44</v>
      </c>
      <c r="L1679" t="s">
        <v>45</v>
      </c>
      <c r="M1679" t="s">
        <v>46</v>
      </c>
      <c r="N1679" t="str">
        <f>"01/04/2023"</f>
        <v>01/04/2023</v>
      </c>
      <c r="O1679" t="str">
        <f>"12/31/2500"</f>
        <v>12/31/2500</v>
      </c>
      <c r="P1679">
        <v>0.13264200000000001</v>
      </c>
      <c r="Q1679">
        <v>0.13264200000000001</v>
      </c>
      <c r="S1679">
        <v>0</v>
      </c>
      <c r="T1679">
        <v>2.1530000000000001E-2</v>
      </c>
      <c r="U1679">
        <v>0.111112</v>
      </c>
      <c r="V1679" t="str">
        <f>"Trad IRN"</f>
        <v>Trad IRN</v>
      </c>
      <c r="W1679">
        <v>12</v>
      </c>
      <c r="X1679" t="s">
        <v>54</v>
      </c>
      <c r="Y1679" t="str">
        <f>"13"</f>
        <v>13</v>
      </c>
      <c r="Z1679" t="s">
        <v>47</v>
      </c>
      <c r="AB1679" t="str">
        <f t="shared" si="160"/>
        <v>11</v>
      </c>
      <c r="AC1679" t="s">
        <v>48</v>
      </c>
      <c r="AD1679" t="s">
        <v>49</v>
      </c>
      <c r="AE1679" t="s">
        <v>50</v>
      </c>
      <c r="AF1679">
        <v>0</v>
      </c>
      <c r="AG1679" t="s">
        <v>51</v>
      </c>
      <c r="AH1679" t="str">
        <f>"Trad IRN"</f>
        <v>Trad IRN</v>
      </c>
      <c r="AI1679" t="str">
        <f>"Bldg IRN"</f>
        <v>Bldg IRN</v>
      </c>
      <c r="AJ1679" t="s">
        <v>48</v>
      </c>
      <c r="AK1679" t="s">
        <v>48</v>
      </c>
      <c r="AL1679" t="s">
        <v>53</v>
      </c>
      <c r="AM1679">
        <v>150.19</v>
      </c>
      <c r="AN1679">
        <v>1132.3</v>
      </c>
      <c r="AO1679">
        <v>15</v>
      </c>
    </row>
    <row r="1680" spans="1:41" x14ac:dyDescent="0.3">
      <c r="A1680" t="str">
        <f>"Trad IRN"</f>
        <v>Trad IRN</v>
      </c>
      <c r="B1680" t="str">
        <f>"Bldg IRN"</f>
        <v>Bldg IRN</v>
      </c>
      <c r="C1680" t="s">
        <v>41</v>
      </c>
      <c r="D1680" t="s">
        <v>3</v>
      </c>
      <c r="E1680" t="s">
        <v>80</v>
      </c>
      <c r="F1680" t="s">
        <v>81</v>
      </c>
      <c r="G1680" t="s">
        <v>82</v>
      </c>
      <c r="H1680" t="s">
        <v>83</v>
      </c>
      <c r="I1680" t="str">
        <f>"Trad IRN"</f>
        <v>Trad IRN</v>
      </c>
      <c r="J1680" t="s">
        <v>43</v>
      </c>
      <c r="K1680" t="s">
        <v>44</v>
      </c>
      <c r="L1680" t="s">
        <v>45</v>
      </c>
      <c r="M1680" t="s">
        <v>46</v>
      </c>
      <c r="N1680" t="str">
        <f>"08/18/2022"</f>
        <v>08/18/2022</v>
      </c>
      <c r="O1680" t="str">
        <f>"01/03/2023"</f>
        <v>01/03/2023</v>
      </c>
      <c r="P1680">
        <v>0.46943400000000002</v>
      </c>
      <c r="Q1680">
        <v>0.46943400000000002</v>
      </c>
      <c r="S1680">
        <v>0</v>
      </c>
      <c r="T1680">
        <v>0.46943400000000002</v>
      </c>
      <c r="U1680">
        <v>0</v>
      </c>
      <c r="V1680" t="str">
        <f>"Trad IRN"</f>
        <v>Trad IRN</v>
      </c>
      <c r="W1680">
        <v>100</v>
      </c>
      <c r="X1680" t="s">
        <v>47</v>
      </c>
      <c r="Z1680" t="s">
        <v>47</v>
      </c>
      <c r="AB1680" t="str">
        <f>"09"</f>
        <v>09</v>
      </c>
      <c r="AC1680" t="s">
        <v>48</v>
      </c>
      <c r="AD1680" t="s">
        <v>49</v>
      </c>
      <c r="AE1680" t="s">
        <v>50</v>
      </c>
      <c r="AF1680">
        <v>0</v>
      </c>
      <c r="AG1680" t="s">
        <v>56</v>
      </c>
      <c r="AH1680" t="str">
        <f>"Trad IRN"</f>
        <v>Trad IRN</v>
      </c>
      <c r="AI1680" t="str">
        <f>"Bldg IRN"</f>
        <v>Bldg IRN</v>
      </c>
      <c r="AJ1680" t="s">
        <v>48</v>
      </c>
      <c r="AK1680" t="s">
        <v>48</v>
      </c>
      <c r="AL1680" t="s">
        <v>53</v>
      </c>
      <c r="AM1680">
        <v>531.54</v>
      </c>
      <c r="AN1680">
        <v>1132.3</v>
      </c>
      <c r="AO1680">
        <v>15</v>
      </c>
    </row>
    <row r="1681" spans="1:41" x14ac:dyDescent="0.3">
      <c r="A1681" t="str">
        <f>"Trad IRN"</f>
        <v>Trad IRN</v>
      </c>
      <c r="B1681" t="str">
        <f>"Bldg IRN"</f>
        <v>Bldg IRN</v>
      </c>
      <c r="C1681" t="s">
        <v>41</v>
      </c>
      <c r="D1681" t="s">
        <v>3</v>
      </c>
      <c r="E1681" t="s">
        <v>80</v>
      </c>
      <c r="F1681" t="s">
        <v>81</v>
      </c>
      <c r="G1681" t="s">
        <v>82</v>
      </c>
      <c r="H1681" t="s">
        <v>83</v>
      </c>
      <c r="I1681" t="s">
        <v>8</v>
      </c>
      <c r="J1681" t="s">
        <v>43</v>
      </c>
      <c r="K1681" t="s">
        <v>44</v>
      </c>
      <c r="L1681" t="s">
        <v>45</v>
      </c>
      <c r="M1681" t="s">
        <v>46</v>
      </c>
      <c r="N1681" t="str">
        <f>"01/04/2023"</f>
        <v>01/04/2023</v>
      </c>
      <c r="O1681" t="str">
        <f>"12/31/2500"</f>
        <v>12/31/2500</v>
      </c>
      <c r="P1681">
        <v>7.9585000000000003E-2</v>
      </c>
      <c r="Q1681">
        <v>7.9585000000000003E-2</v>
      </c>
      <c r="S1681">
        <v>0</v>
      </c>
      <c r="T1681">
        <v>2.4028999999999998E-2</v>
      </c>
      <c r="U1681">
        <v>5.5556000000000001E-2</v>
      </c>
      <c r="V1681" t="str">
        <f>"Trad IRN"</f>
        <v>Trad IRN</v>
      </c>
      <c r="W1681">
        <v>15</v>
      </c>
      <c r="X1681" t="s">
        <v>47</v>
      </c>
      <c r="Z1681" t="s">
        <v>47</v>
      </c>
      <c r="AB1681" t="str">
        <f>"09"</f>
        <v>09</v>
      </c>
      <c r="AC1681" t="s">
        <v>48</v>
      </c>
      <c r="AD1681" t="s">
        <v>49</v>
      </c>
      <c r="AE1681" t="s">
        <v>50</v>
      </c>
      <c r="AF1681">
        <v>0</v>
      </c>
      <c r="AG1681" t="s">
        <v>51</v>
      </c>
      <c r="AH1681" t="str">
        <f>"Trad IRN"</f>
        <v>Trad IRN</v>
      </c>
      <c r="AI1681" t="str">
        <f>"Bldg IRN"</f>
        <v>Bldg IRN</v>
      </c>
      <c r="AJ1681" t="s">
        <v>48</v>
      </c>
      <c r="AK1681" t="s">
        <v>48</v>
      </c>
      <c r="AL1681" t="s">
        <v>53</v>
      </c>
      <c r="AM1681">
        <v>90.11</v>
      </c>
      <c r="AN1681">
        <v>1132.3</v>
      </c>
      <c r="AO1681">
        <v>15</v>
      </c>
    </row>
    <row r="1682" spans="1:41" x14ac:dyDescent="0.3">
      <c r="A1682" t="str">
        <f>"Trad IRN"</f>
        <v>Trad IRN</v>
      </c>
      <c r="B1682" t="str">
        <f>"Bldg IRN"</f>
        <v>Bldg IRN</v>
      </c>
      <c r="C1682" t="s">
        <v>41</v>
      </c>
      <c r="D1682" t="s">
        <v>3</v>
      </c>
      <c r="E1682" t="s">
        <v>80</v>
      </c>
      <c r="F1682" t="s">
        <v>81</v>
      </c>
      <c r="G1682" t="s">
        <v>82</v>
      </c>
      <c r="H1682" t="s">
        <v>83</v>
      </c>
      <c r="I1682" t="str">
        <f>"Trad IRN"</f>
        <v>Trad IRN</v>
      </c>
      <c r="J1682" t="s">
        <v>43</v>
      </c>
      <c r="K1682" t="s">
        <v>44</v>
      </c>
      <c r="L1682" t="s">
        <v>45</v>
      </c>
      <c r="M1682" t="s">
        <v>46</v>
      </c>
      <c r="N1682" t="str">
        <f>"01/04/2023"</f>
        <v>01/04/2023</v>
      </c>
      <c r="O1682" t="str">
        <f>"12/31/2500"</f>
        <v>12/31/2500</v>
      </c>
      <c r="P1682">
        <v>0.45098100000000002</v>
      </c>
      <c r="Q1682">
        <v>0.45098100000000002</v>
      </c>
      <c r="S1682">
        <v>0</v>
      </c>
      <c r="T1682">
        <v>0.45098100000000002</v>
      </c>
      <c r="U1682">
        <v>0</v>
      </c>
      <c r="V1682" t="str">
        <f>"Trad IRN"</f>
        <v>Trad IRN</v>
      </c>
      <c r="W1682">
        <v>85</v>
      </c>
      <c r="X1682" t="s">
        <v>47</v>
      </c>
      <c r="Z1682" t="s">
        <v>47</v>
      </c>
      <c r="AB1682" t="str">
        <f>"09"</f>
        <v>09</v>
      </c>
      <c r="AC1682" t="s">
        <v>48</v>
      </c>
      <c r="AD1682" t="s">
        <v>49</v>
      </c>
      <c r="AE1682" t="s">
        <v>50</v>
      </c>
      <c r="AF1682">
        <v>0</v>
      </c>
      <c r="AG1682" t="s">
        <v>56</v>
      </c>
      <c r="AH1682" t="str">
        <f>"Trad IRN"</f>
        <v>Trad IRN</v>
      </c>
      <c r="AI1682" t="str">
        <f>"Bldg IRN"</f>
        <v>Bldg IRN</v>
      </c>
      <c r="AJ1682" t="s">
        <v>48</v>
      </c>
      <c r="AK1682" t="s">
        <v>48</v>
      </c>
      <c r="AL1682" t="s">
        <v>53</v>
      </c>
      <c r="AM1682">
        <v>510.65</v>
      </c>
      <c r="AN1682">
        <v>1132.3</v>
      </c>
      <c r="AO1682">
        <v>15</v>
      </c>
    </row>
    <row r="1683" spans="1:41" x14ac:dyDescent="0.3">
      <c r="A1683" t="str">
        <f>"Trad IRN"</f>
        <v>Trad IRN</v>
      </c>
      <c r="B1683" t="str">
        <f>"Bldg IRN"</f>
        <v>Bldg IRN</v>
      </c>
      <c r="C1683" t="s">
        <v>41</v>
      </c>
      <c r="D1683" t="s">
        <v>3</v>
      </c>
      <c r="E1683" t="s">
        <v>80</v>
      </c>
      <c r="F1683" t="s">
        <v>81</v>
      </c>
      <c r="G1683" t="s">
        <v>82</v>
      </c>
      <c r="H1683" t="s">
        <v>83</v>
      </c>
      <c r="I1683" t="str">
        <f>"Trad IRN"</f>
        <v>Trad IRN</v>
      </c>
      <c r="J1683" t="s">
        <v>43</v>
      </c>
      <c r="K1683" t="s">
        <v>44</v>
      </c>
      <c r="L1683" t="s">
        <v>45</v>
      </c>
      <c r="M1683" t="s">
        <v>46</v>
      </c>
      <c r="N1683" t="str">
        <f>"08/18/2022"</f>
        <v>08/18/2022</v>
      </c>
      <c r="O1683" t="str">
        <f>"12/31/2500"</f>
        <v>12/31/2500</v>
      </c>
      <c r="P1683">
        <v>1</v>
      </c>
      <c r="Q1683">
        <v>1</v>
      </c>
      <c r="R1683">
        <v>1</v>
      </c>
      <c r="S1683">
        <v>0</v>
      </c>
      <c r="T1683">
        <v>1</v>
      </c>
      <c r="U1683">
        <v>0</v>
      </c>
      <c r="V1683" t="str">
        <f>"Trad IRN"</f>
        <v>Trad IRN</v>
      </c>
      <c r="W1683">
        <v>100</v>
      </c>
      <c r="X1683" t="s">
        <v>47</v>
      </c>
      <c r="Z1683" t="s">
        <v>47</v>
      </c>
      <c r="AB1683" t="str">
        <f>"09"</f>
        <v>09</v>
      </c>
      <c r="AC1683" t="str">
        <f>"01"</f>
        <v>01</v>
      </c>
      <c r="AD1683" t="str">
        <f>"5"</f>
        <v>5</v>
      </c>
      <c r="AE1683" t="s">
        <v>50</v>
      </c>
      <c r="AF1683">
        <v>0</v>
      </c>
      <c r="AG1683" t="s">
        <v>56</v>
      </c>
      <c r="AH1683" t="str">
        <f>"Trad IRN"</f>
        <v>Trad IRN</v>
      </c>
      <c r="AI1683" t="str">
        <f>"Bldg IRN"</f>
        <v>Bldg IRN</v>
      </c>
      <c r="AJ1683" t="s">
        <v>48</v>
      </c>
      <c r="AK1683" t="s">
        <v>48</v>
      </c>
      <c r="AL1683" t="s">
        <v>53</v>
      </c>
      <c r="AM1683">
        <v>1132.3</v>
      </c>
      <c r="AN1683">
        <v>1132.3</v>
      </c>
      <c r="AO1683">
        <v>15</v>
      </c>
    </row>
    <row r="1684" spans="1:41" x14ac:dyDescent="0.3">
      <c r="A1684" t="str">
        <f>"Trad IRN"</f>
        <v>Trad IRN</v>
      </c>
      <c r="B1684" t="str">
        <f>"Bldg IRN"</f>
        <v>Bldg IRN</v>
      </c>
      <c r="C1684" t="s">
        <v>41</v>
      </c>
      <c r="D1684" t="s">
        <v>3</v>
      </c>
      <c r="E1684" t="s">
        <v>80</v>
      </c>
      <c r="F1684" t="s">
        <v>81</v>
      </c>
      <c r="G1684" t="s">
        <v>82</v>
      </c>
      <c r="H1684" t="s">
        <v>83</v>
      </c>
      <c r="I1684" t="str">
        <f>"Trad IRN"</f>
        <v>Trad IRN</v>
      </c>
      <c r="J1684" t="s">
        <v>43</v>
      </c>
      <c r="K1684" t="s">
        <v>44</v>
      </c>
      <c r="L1684" t="s">
        <v>45</v>
      </c>
      <c r="M1684" t="s">
        <v>46</v>
      </c>
      <c r="N1684" t="str">
        <f>"08/18/2022"</f>
        <v>08/18/2022</v>
      </c>
      <c r="O1684" t="str">
        <f>"12/31/2500"</f>
        <v>12/31/2500</v>
      </c>
      <c r="P1684">
        <v>1</v>
      </c>
      <c r="Q1684">
        <v>1</v>
      </c>
      <c r="S1684">
        <v>1</v>
      </c>
      <c r="T1684">
        <v>1</v>
      </c>
      <c r="U1684">
        <v>0</v>
      </c>
      <c r="V1684" t="str">
        <f>"Trad IRN"</f>
        <v>Trad IRN</v>
      </c>
      <c r="W1684">
        <v>100</v>
      </c>
      <c r="X1684" t="s">
        <v>47</v>
      </c>
      <c r="Z1684" t="s">
        <v>47</v>
      </c>
      <c r="AB1684" t="str">
        <f>"09"</f>
        <v>09</v>
      </c>
      <c r="AC1684" t="s">
        <v>48</v>
      </c>
      <c r="AD1684" t="s">
        <v>49</v>
      </c>
      <c r="AE1684" t="s">
        <v>50</v>
      </c>
      <c r="AF1684">
        <v>0</v>
      </c>
      <c r="AG1684" t="s">
        <v>56</v>
      </c>
      <c r="AH1684" t="str">
        <f>"Trad IRN"</f>
        <v>Trad IRN</v>
      </c>
      <c r="AI1684" t="str">
        <f>"Bldg IRN"</f>
        <v>Bldg IRN</v>
      </c>
      <c r="AJ1684" t="s">
        <v>48</v>
      </c>
      <c r="AK1684" t="s">
        <v>48</v>
      </c>
      <c r="AL1684" t="s">
        <v>53</v>
      </c>
      <c r="AM1684">
        <v>1132.3</v>
      </c>
      <c r="AN1684">
        <v>1132.3</v>
      </c>
      <c r="AO1684">
        <v>15</v>
      </c>
    </row>
    <row r="1685" spans="1:41" x14ac:dyDescent="0.3">
      <c r="A1685" t="str">
        <f>"Trad IRN"</f>
        <v>Trad IRN</v>
      </c>
      <c r="B1685" t="str">
        <f>"Bldg IRN"</f>
        <v>Bldg IRN</v>
      </c>
      <c r="C1685" t="s">
        <v>41</v>
      </c>
      <c r="D1685" t="s">
        <v>3</v>
      </c>
      <c r="E1685" t="s">
        <v>80</v>
      </c>
      <c r="F1685" t="s">
        <v>81</v>
      </c>
      <c r="G1685" t="s">
        <v>82</v>
      </c>
      <c r="H1685" t="s">
        <v>83</v>
      </c>
      <c r="I1685" t="str">
        <f>"Trad IRN"</f>
        <v>Trad IRN</v>
      </c>
      <c r="J1685" t="s">
        <v>43</v>
      </c>
      <c r="K1685" t="s">
        <v>44</v>
      </c>
      <c r="L1685" t="s">
        <v>45</v>
      </c>
      <c r="M1685" t="s">
        <v>46</v>
      </c>
      <c r="N1685" t="str">
        <f>"08/18/2022"</f>
        <v>08/18/2022</v>
      </c>
      <c r="O1685" t="str">
        <f>"12/31/2500"</f>
        <v>12/31/2500</v>
      </c>
      <c r="P1685">
        <v>1</v>
      </c>
      <c r="Q1685">
        <v>1</v>
      </c>
      <c r="S1685">
        <v>0</v>
      </c>
      <c r="T1685">
        <v>1</v>
      </c>
      <c r="U1685">
        <v>0</v>
      </c>
      <c r="V1685" t="str">
        <f>"Trad IRN"</f>
        <v>Trad IRN</v>
      </c>
      <c r="W1685">
        <v>100</v>
      </c>
      <c r="X1685" t="s">
        <v>47</v>
      </c>
      <c r="Z1685" t="s">
        <v>47</v>
      </c>
      <c r="AB1685" t="str">
        <f>"11"</f>
        <v>11</v>
      </c>
      <c r="AC1685" t="s">
        <v>48</v>
      </c>
      <c r="AD1685" t="s">
        <v>49</v>
      </c>
      <c r="AE1685" t="s">
        <v>50</v>
      </c>
      <c r="AF1685">
        <v>0</v>
      </c>
      <c r="AG1685" t="s">
        <v>56</v>
      </c>
      <c r="AH1685" t="str">
        <f>"Trad IRN"</f>
        <v>Trad IRN</v>
      </c>
      <c r="AI1685" t="str">
        <f>"Bldg IRN"</f>
        <v>Bldg IRN</v>
      </c>
      <c r="AJ1685" t="s">
        <v>48</v>
      </c>
      <c r="AK1685" t="s">
        <v>48</v>
      </c>
      <c r="AL1685" t="s">
        <v>53</v>
      </c>
      <c r="AM1685">
        <v>1132.3</v>
      </c>
      <c r="AN1685">
        <v>1132.3</v>
      </c>
      <c r="AO1685">
        <v>15</v>
      </c>
    </row>
    <row r="1686" spans="1:41" x14ac:dyDescent="0.3">
      <c r="A1686" t="str">
        <f>"Trad IRN"</f>
        <v>Trad IRN</v>
      </c>
      <c r="B1686" t="str">
        <f>"Bldg IRN"</f>
        <v>Bldg IRN</v>
      </c>
      <c r="C1686" t="s">
        <v>41</v>
      </c>
      <c r="D1686" t="s">
        <v>3</v>
      </c>
      <c r="E1686" t="s">
        <v>80</v>
      </c>
      <c r="F1686" t="s">
        <v>81</v>
      </c>
      <c r="G1686" t="s">
        <v>82</v>
      </c>
      <c r="H1686" t="s">
        <v>83</v>
      </c>
      <c r="I1686" t="s">
        <v>8</v>
      </c>
      <c r="J1686" t="s">
        <v>43</v>
      </c>
      <c r="K1686" t="s">
        <v>44</v>
      </c>
      <c r="L1686" t="s">
        <v>45</v>
      </c>
      <c r="M1686" t="s">
        <v>46</v>
      </c>
      <c r="N1686" t="str">
        <f>"01/04/2023"</f>
        <v>01/04/2023</v>
      </c>
      <c r="O1686" t="str">
        <f>"01/19/2023"</f>
        <v>01/19/2023</v>
      </c>
      <c r="P1686">
        <v>9.5160000000000002E-3</v>
      </c>
      <c r="Q1686">
        <v>9.5160000000000002E-3</v>
      </c>
      <c r="R1686">
        <v>9.5160000000000002E-3</v>
      </c>
      <c r="S1686">
        <v>0</v>
      </c>
      <c r="T1686">
        <v>2.8730000000000001E-3</v>
      </c>
      <c r="U1686">
        <v>6.6429999999999996E-3</v>
      </c>
      <c r="V1686" t="str">
        <f>"Trad IRN"</f>
        <v>Trad IRN</v>
      </c>
      <c r="W1686">
        <v>15</v>
      </c>
      <c r="X1686" t="s">
        <v>47</v>
      </c>
      <c r="Z1686" t="s">
        <v>47</v>
      </c>
      <c r="AB1686" t="str">
        <f t="shared" ref="AB1686:AB1693" si="161">"10"</f>
        <v>10</v>
      </c>
      <c r="AC1686" t="str">
        <f>"15"</f>
        <v>15</v>
      </c>
      <c r="AD1686" t="str">
        <f>"2"</f>
        <v>2</v>
      </c>
      <c r="AE1686" t="s">
        <v>50</v>
      </c>
      <c r="AF1686">
        <v>0</v>
      </c>
      <c r="AG1686" t="s">
        <v>51</v>
      </c>
      <c r="AH1686" t="str">
        <f>"Trad IRN"</f>
        <v>Trad IRN</v>
      </c>
      <c r="AI1686" t="str">
        <f>"Bldg IRN"</f>
        <v>Bldg IRN</v>
      </c>
      <c r="AJ1686" t="s">
        <v>48</v>
      </c>
      <c r="AK1686" t="s">
        <v>48</v>
      </c>
      <c r="AL1686" t="s">
        <v>53</v>
      </c>
      <c r="AM1686">
        <v>10.77</v>
      </c>
      <c r="AN1686">
        <v>1132.3</v>
      </c>
      <c r="AO1686">
        <v>15</v>
      </c>
    </row>
    <row r="1687" spans="1:41" x14ac:dyDescent="0.3">
      <c r="A1687" t="str">
        <f>"Trad IRN"</f>
        <v>Trad IRN</v>
      </c>
      <c r="B1687" t="str">
        <f>"Bldg IRN"</f>
        <v>Bldg IRN</v>
      </c>
      <c r="C1687" t="s">
        <v>41</v>
      </c>
      <c r="D1687" t="s">
        <v>3</v>
      </c>
      <c r="E1687" t="s">
        <v>80</v>
      </c>
      <c r="F1687" t="s">
        <v>81</v>
      </c>
      <c r="G1687" t="s">
        <v>82</v>
      </c>
      <c r="H1687" t="s">
        <v>83</v>
      </c>
      <c r="I1687" t="s">
        <v>8</v>
      </c>
      <c r="J1687" t="s">
        <v>43</v>
      </c>
      <c r="K1687" t="s">
        <v>44</v>
      </c>
      <c r="L1687" t="s">
        <v>45</v>
      </c>
      <c r="M1687" t="s">
        <v>46</v>
      </c>
      <c r="N1687" t="str">
        <f>"01/20/2023"</f>
        <v>01/20/2023</v>
      </c>
      <c r="O1687" t="str">
        <f>"12/31/2500"</f>
        <v>12/31/2500</v>
      </c>
      <c r="P1687">
        <v>7.0069000000000006E-2</v>
      </c>
      <c r="Q1687">
        <v>7.0069000000000006E-2</v>
      </c>
      <c r="R1687">
        <v>7.0069000000000006E-2</v>
      </c>
      <c r="S1687">
        <v>0</v>
      </c>
      <c r="T1687">
        <v>2.1156000000000001E-2</v>
      </c>
      <c r="U1687">
        <v>4.8912999999999998E-2</v>
      </c>
      <c r="V1687" t="str">
        <f>"Trad IRN"</f>
        <v>Trad IRN</v>
      </c>
      <c r="W1687">
        <v>15</v>
      </c>
      <c r="X1687" t="s">
        <v>47</v>
      </c>
      <c r="Z1687" t="s">
        <v>47</v>
      </c>
      <c r="AB1687" t="str">
        <f t="shared" si="161"/>
        <v>10</v>
      </c>
      <c r="AC1687" t="str">
        <f>"15"</f>
        <v>15</v>
      </c>
      <c r="AD1687" t="str">
        <f>"2"</f>
        <v>2</v>
      </c>
      <c r="AE1687" t="s">
        <v>55</v>
      </c>
      <c r="AF1687">
        <v>0</v>
      </c>
      <c r="AG1687" t="s">
        <v>51</v>
      </c>
      <c r="AH1687" t="str">
        <f>"Trad IRN"</f>
        <v>Trad IRN</v>
      </c>
      <c r="AI1687" t="str">
        <f>"Bldg IRN"</f>
        <v>Bldg IRN</v>
      </c>
      <c r="AJ1687" t="s">
        <v>48</v>
      </c>
      <c r="AK1687" t="s">
        <v>48</v>
      </c>
      <c r="AL1687" t="s">
        <v>53</v>
      </c>
      <c r="AM1687">
        <v>79.34</v>
      </c>
      <c r="AN1687">
        <v>1132.3</v>
      </c>
      <c r="AO1687">
        <v>15</v>
      </c>
    </row>
    <row r="1688" spans="1:41" x14ac:dyDescent="0.3">
      <c r="A1688" t="str">
        <f>"Trad IRN"</f>
        <v>Trad IRN</v>
      </c>
      <c r="B1688" t="str">
        <f>"Bldg IRN"</f>
        <v>Bldg IRN</v>
      </c>
      <c r="C1688" t="s">
        <v>41</v>
      </c>
      <c r="D1688" t="s">
        <v>3</v>
      </c>
      <c r="E1688" t="s">
        <v>80</v>
      </c>
      <c r="F1688" t="s">
        <v>81</v>
      </c>
      <c r="G1688" t="s">
        <v>82</v>
      </c>
      <c r="H1688" t="s">
        <v>83</v>
      </c>
      <c r="I1688" t="str">
        <f>"Trad IRN"</f>
        <v>Trad IRN</v>
      </c>
      <c r="J1688" t="s">
        <v>43</v>
      </c>
      <c r="K1688" t="s">
        <v>44</v>
      </c>
      <c r="L1688" t="s">
        <v>45</v>
      </c>
      <c r="M1688" t="s">
        <v>46</v>
      </c>
      <c r="N1688" t="str">
        <f>"01/04/2023"</f>
        <v>01/04/2023</v>
      </c>
      <c r="O1688" t="str">
        <f>"12/31/2500"</f>
        <v>12/31/2500</v>
      </c>
      <c r="P1688">
        <v>0.45098100000000002</v>
      </c>
      <c r="Q1688">
        <v>0.45098100000000002</v>
      </c>
      <c r="R1688">
        <v>0.45098100000000002</v>
      </c>
      <c r="S1688">
        <v>0</v>
      </c>
      <c r="T1688">
        <v>0.45098100000000002</v>
      </c>
      <c r="U1688">
        <v>0</v>
      </c>
      <c r="V1688" t="str">
        <f>"Trad IRN"</f>
        <v>Trad IRN</v>
      </c>
      <c r="W1688">
        <v>85</v>
      </c>
      <c r="X1688" t="s">
        <v>47</v>
      </c>
      <c r="Z1688" t="s">
        <v>47</v>
      </c>
      <c r="AB1688" t="str">
        <f t="shared" si="161"/>
        <v>10</v>
      </c>
      <c r="AC1688" t="str">
        <f>"15"</f>
        <v>15</v>
      </c>
      <c r="AD1688" t="str">
        <f>"2"</f>
        <v>2</v>
      </c>
      <c r="AE1688" t="s">
        <v>55</v>
      </c>
      <c r="AF1688">
        <v>0</v>
      </c>
      <c r="AG1688" t="s">
        <v>56</v>
      </c>
      <c r="AH1688" t="str">
        <f>"Trad IRN"</f>
        <v>Trad IRN</v>
      </c>
      <c r="AI1688" t="str">
        <f>"Bldg IRN"</f>
        <v>Bldg IRN</v>
      </c>
      <c r="AJ1688" t="s">
        <v>48</v>
      </c>
      <c r="AK1688" t="s">
        <v>48</v>
      </c>
      <c r="AL1688" t="s">
        <v>53</v>
      </c>
      <c r="AM1688">
        <v>510.65</v>
      </c>
      <c r="AN1688">
        <v>1132.3</v>
      </c>
      <c r="AO1688">
        <v>15</v>
      </c>
    </row>
    <row r="1689" spans="1:41" x14ac:dyDescent="0.3">
      <c r="A1689" t="str">
        <f>"Trad IRN"</f>
        <v>Trad IRN</v>
      </c>
      <c r="B1689" t="str">
        <f>"Bldg IRN"</f>
        <v>Bldg IRN</v>
      </c>
      <c r="C1689" t="s">
        <v>41</v>
      </c>
      <c r="D1689" t="s">
        <v>3</v>
      </c>
      <c r="E1689" t="s">
        <v>80</v>
      </c>
      <c r="F1689" t="s">
        <v>81</v>
      </c>
      <c r="G1689" t="s">
        <v>82</v>
      </c>
      <c r="H1689" t="s">
        <v>83</v>
      </c>
      <c r="I1689" t="str">
        <f>"Trad IRN"</f>
        <v>Trad IRN</v>
      </c>
      <c r="J1689" t="s">
        <v>43</v>
      </c>
      <c r="K1689" t="s">
        <v>44</v>
      </c>
      <c r="L1689" t="s">
        <v>45</v>
      </c>
      <c r="M1689" t="s">
        <v>46</v>
      </c>
      <c r="N1689" t="str">
        <f>"08/18/2022"</f>
        <v>08/18/2022</v>
      </c>
      <c r="O1689" t="str">
        <f>"01/03/2023"</f>
        <v>01/03/2023</v>
      </c>
      <c r="P1689">
        <v>0.46943400000000002</v>
      </c>
      <c r="Q1689">
        <v>0.46943400000000002</v>
      </c>
      <c r="R1689">
        <v>0.46943400000000002</v>
      </c>
      <c r="S1689">
        <v>0</v>
      </c>
      <c r="T1689">
        <v>0.46943400000000002</v>
      </c>
      <c r="U1689">
        <v>0</v>
      </c>
      <c r="V1689" t="str">
        <f>"Trad IRN"</f>
        <v>Trad IRN</v>
      </c>
      <c r="W1689">
        <v>100</v>
      </c>
      <c r="X1689" t="s">
        <v>47</v>
      </c>
      <c r="Z1689" t="s">
        <v>47</v>
      </c>
      <c r="AB1689" t="str">
        <f t="shared" si="161"/>
        <v>10</v>
      </c>
      <c r="AC1689" t="str">
        <f>"15"</f>
        <v>15</v>
      </c>
      <c r="AD1689" t="str">
        <f>"2"</f>
        <v>2</v>
      </c>
      <c r="AE1689" t="s">
        <v>55</v>
      </c>
      <c r="AF1689">
        <v>0</v>
      </c>
      <c r="AG1689" t="s">
        <v>56</v>
      </c>
      <c r="AH1689" t="str">
        <f>"Trad IRN"</f>
        <v>Trad IRN</v>
      </c>
      <c r="AI1689" t="str">
        <f>"Bldg IRN"</f>
        <v>Bldg IRN</v>
      </c>
      <c r="AJ1689" t="s">
        <v>48</v>
      </c>
      <c r="AK1689" t="s">
        <v>48</v>
      </c>
      <c r="AL1689" t="s">
        <v>53</v>
      </c>
      <c r="AM1689">
        <v>531.54</v>
      </c>
      <c r="AN1689">
        <v>1132.3</v>
      </c>
      <c r="AO1689">
        <v>15</v>
      </c>
    </row>
    <row r="1690" spans="1:41" x14ac:dyDescent="0.3">
      <c r="A1690" t="str">
        <f>"Trad IRN"</f>
        <v>Trad IRN</v>
      </c>
      <c r="B1690" t="str">
        <f>"Bldg IRN"</f>
        <v>Bldg IRN</v>
      </c>
      <c r="C1690" t="s">
        <v>41</v>
      </c>
      <c r="D1690" t="s">
        <v>3</v>
      </c>
      <c r="E1690" t="s">
        <v>80</v>
      </c>
      <c r="F1690" t="s">
        <v>81</v>
      </c>
      <c r="G1690" t="s">
        <v>82</v>
      </c>
      <c r="H1690" t="s">
        <v>83</v>
      </c>
      <c r="I1690" t="str">
        <f>"Trad IRN"</f>
        <v>Trad IRN</v>
      </c>
      <c r="J1690" t="s">
        <v>43</v>
      </c>
      <c r="K1690" t="s">
        <v>44</v>
      </c>
      <c r="L1690" t="s">
        <v>45</v>
      </c>
      <c r="M1690" t="s">
        <v>46</v>
      </c>
      <c r="N1690" t="str">
        <f>"08/18/2022"</f>
        <v>08/18/2022</v>
      </c>
      <c r="O1690" t="str">
        <f>"12/31/2500"</f>
        <v>12/31/2500</v>
      </c>
      <c r="P1690">
        <v>1</v>
      </c>
      <c r="Q1690">
        <v>1</v>
      </c>
      <c r="S1690">
        <v>0</v>
      </c>
      <c r="T1690">
        <v>1</v>
      </c>
      <c r="U1690">
        <v>0</v>
      </c>
      <c r="V1690" t="str">
        <f>"Trad IRN"</f>
        <v>Trad IRN</v>
      </c>
      <c r="W1690">
        <v>100</v>
      </c>
      <c r="X1690" t="s">
        <v>47</v>
      </c>
      <c r="Z1690" t="s">
        <v>47</v>
      </c>
      <c r="AB1690" t="str">
        <f t="shared" si="161"/>
        <v>10</v>
      </c>
      <c r="AC1690" t="s">
        <v>48</v>
      </c>
      <c r="AD1690" t="s">
        <v>49</v>
      </c>
      <c r="AE1690" t="s">
        <v>55</v>
      </c>
      <c r="AF1690">
        <v>0</v>
      </c>
      <c r="AG1690" t="s">
        <v>56</v>
      </c>
      <c r="AH1690" t="str">
        <f>"Trad IRN"</f>
        <v>Trad IRN</v>
      </c>
      <c r="AI1690" t="str">
        <f>"Bldg IRN"</f>
        <v>Bldg IRN</v>
      </c>
      <c r="AJ1690" t="s">
        <v>48</v>
      </c>
      <c r="AK1690" t="s">
        <v>48</v>
      </c>
      <c r="AL1690" t="s">
        <v>53</v>
      </c>
      <c r="AM1690">
        <v>1132.3</v>
      </c>
      <c r="AN1690">
        <v>1132.3</v>
      </c>
      <c r="AO1690">
        <v>15</v>
      </c>
    </row>
    <row r="1691" spans="1:41" x14ac:dyDescent="0.3">
      <c r="A1691" t="str">
        <f>"Trad IRN"</f>
        <v>Trad IRN</v>
      </c>
      <c r="B1691" t="str">
        <f>"Bldg IRN"</f>
        <v>Bldg IRN</v>
      </c>
      <c r="C1691" t="s">
        <v>41</v>
      </c>
      <c r="D1691" t="s">
        <v>3</v>
      </c>
      <c r="E1691" t="s">
        <v>80</v>
      </c>
      <c r="F1691" t="s">
        <v>81</v>
      </c>
      <c r="G1691" t="s">
        <v>82</v>
      </c>
      <c r="H1691" t="s">
        <v>83</v>
      </c>
      <c r="I1691" t="s">
        <v>8</v>
      </c>
      <c r="J1691" t="s">
        <v>43</v>
      </c>
      <c r="K1691" t="s">
        <v>44</v>
      </c>
      <c r="L1691" t="s">
        <v>45</v>
      </c>
      <c r="M1691" t="s">
        <v>46</v>
      </c>
      <c r="N1691" t="str">
        <f>"08/18/2022"</f>
        <v>08/18/2022</v>
      </c>
      <c r="O1691" t="str">
        <f>"01/03/2023"</f>
        <v>01/03/2023</v>
      </c>
      <c r="P1691">
        <v>7.0415000000000005E-2</v>
      </c>
      <c r="Q1691">
        <v>7.0415000000000005E-2</v>
      </c>
      <c r="S1691">
        <v>0</v>
      </c>
      <c r="T1691">
        <v>1.8051999999999999E-2</v>
      </c>
      <c r="U1691">
        <v>5.2363E-2</v>
      </c>
      <c r="V1691" t="str">
        <f>"Trad IRN"</f>
        <v>Trad IRN</v>
      </c>
      <c r="W1691">
        <v>15</v>
      </c>
      <c r="X1691" t="s">
        <v>47</v>
      </c>
      <c r="Z1691" t="s">
        <v>47</v>
      </c>
      <c r="AB1691" t="str">
        <f t="shared" si="161"/>
        <v>10</v>
      </c>
      <c r="AC1691" t="s">
        <v>48</v>
      </c>
      <c r="AD1691" t="s">
        <v>49</v>
      </c>
      <c r="AE1691" t="s">
        <v>55</v>
      </c>
      <c r="AF1691">
        <v>0</v>
      </c>
      <c r="AG1691" t="s">
        <v>51</v>
      </c>
      <c r="AH1691" t="str">
        <f>"Trad IRN"</f>
        <v>Trad IRN</v>
      </c>
      <c r="AI1691" t="str">
        <f>"Bldg IRN"</f>
        <v>Bldg IRN</v>
      </c>
      <c r="AJ1691" t="s">
        <v>48</v>
      </c>
      <c r="AK1691" t="s">
        <v>48</v>
      </c>
      <c r="AL1691" t="s">
        <v>53</v>
      </c>
      <c r="AM1691">
        <v>79.73</v>
      </c>
      <c r="AN1691">
        <v>1132.3</v>
      </c>
      <c r="AO1691">
        <v>15</v>
      </c>
    </row>
    <row r="1692" spans="1:41" x14ac:dyDescent="0.3">
      <c r="A1692" t="str">
        <f>"Trad IRN"</f>
        <v>Trad IRN</v>
      </c>
      <c r="B1692" t="str">
        <f>"Bldg IRN"</f>
        <v>Bldg IRN</v>
      </c>
      <c r="C1692" t="s">
        <v>41</v>
      </c>
      <c r="D1692" t="s">
        <v>3</v>
      </c>
      <c r="E1692" t="s">
        <v>80</v>
      </c>
      <c r="F1692" t="s">
        <v>81</v>
      </c>
      <c r="G1692" t="s">
        <v>82</v>
      </c>
      <c r="H1692" t="s">
        <v>83</v>
      </c>
      <c r="I1692" t="s">
        <v>8</v>
      </c>
      <c r="J1692" t="s">
        <v>43</v>
      </c>
      <c r="K1692" t="s">
        <v>44</v>
      </c>
      <c r="L1692" t="s">
        <v>45</v>
      </c>
      <c r="M1692" t="s">
        <v>46</v>
      </c>
      <c r="N1692" t="str">
        <f>"01/04/2023"</f>
        <v>01/04/2023</v>
      </c>
      <c r="O1692" t="str">
        <f>"12/31/2500"</f>
        <v>12/31/2500</v>
      </c>
      <c r="P1692">
        <v>0.13264200000000001</v>
      </c>
      <c r="Q1692">
        <v>0.13264200000000001</v>
      </c>
      <c r="S1692">
        <v>0</v>
      </c>
      <c r="T1692">
        <v>1.8338E-2</v>
      </c>
      <c r="U1692">
        <v>0.114304</v>
      </c>
      <c r="V1692" t="str">
        <f>"Trad IRN"</f>
        <v>Trad IRN</v>
      </c>
      <c r="W1692">
        <v>25</v>
      </c>
      <c r="X1692" t="s">
        <v>47</v>
      </c>
      <c r="Z1692" t="s">
        <v>47</v>
      </c>
      <c r="AB1692" t="str">
        <f t="shared" si="161"/>
        <v>10</v>
      </c>
      <c r="AC1692" t="s">
        <v>48</v>
      </c>
      <c r="AD1692" t="s">
        <v>49</v>
      </c>
      <c r="AE1692" t="s">
        <v>55</v>
      </c>
      <c r="AF1692">
        <v>0</v>
      </c>
      <c r="AG1692" t="s">
        <v>51</v>
      </c>
      <c r="AH1692" t="str">
        <f>"Trad IRN"</f>
        <v>Trad IRN</v>
      </c>
      <c r="AI1692" t="str">
        <f>"Bldg IRN"</f>
        <v>Bldg IRN</v>
      </c>
      <c r="AJ1692" t="s">
        <v>48</v>
      </c>
      <c r="AK1692" t="s">
        <v>48</v>
      </c>
      <c r="AL1692" t="s">
        <v>53</v>
      </c>
      <c r="AM1692">
        <v>150.19</v>
      </c>
      <c r="AN1692">
        <v>1132.3</v>
      </c>
      <c r="AO1692">
        <v>15</v>
      </c>
    </row>
    <row r="1693" spans="1:41" x14ac:dyDescent="0.3">
      <c r="A1693" t="str">
        <f>"Trad IRN"</f>
        <v>Trad IRN</v>
      </c>
      <c r="B1693" t="str">
        <f>"Bldg IRN"</f>
        <v>Bldg IRN</v>
      </c>
      <c r="C1693" t="s">
        <v>41</v>
      </c>
      <c r="D1693" t="s">
        <v>3</v>
      </c>
      <c r="E1693" t="s">
        <v>80</v>
      </c>
      <c r="F1693" t="s">
        <v>81</v>
      </c>
      <c r="G1693" t="s">
        <v>82</v>
      </c>
      <c r="H1693" t="s">
        <v>83</v>
      </c>
      <c r="I1693" t="str">
        <f>"Trad IRN"</f>
        <v>Trad IRN</v>
      </c>
      <c r="J1693" t="s">
        <v>43</v>
      </c>
      <c r="K1693" t="s">
        <v>44</v>
      </c>
      <c r="L1693" t="s">
        <v>45</v>
      </c>
      <c r="M1693" t="s">
        <v>46</v>
      </c>
      <c r="N1693" t="str">
        <f>"08/18/2022"</f>
        <v>08/18/2022</v>
      </c>
      <c r="O1693" t="str">
        <f>"01/03/2023"</f>
        <v>01/03/2023</v>
      </c>
      <c r="P1693">
        <v>0.39901900000000001</v>
      </c>
      <c r="Q1693">
        <v>0.39901900000000001</v>
      </c>
      <c r="S1693">
        <v>0</v>
      </c>
      <c r="T1693">
        <v>0.39901900000000001</v>
      </c>
      <c r="U1693">
        <v>0</v>
      </c>
      <c r="V1693" t="str">
        <f>"Trad IRN"</f>
        <v>Trad IRN</v>
      </c>
      <c r="W1693">
        <v>85</v>
      </c>
      <c r="X1693" t="s">
        <v>47</v>
      </c>
      <c r="Z1693" t="s">
        <v>47</v>
      </c>
      <c r="AB1693" t="str">
        <f t="shared" si="161"/>
        <v>10</v>
      </c>
      <c r="AC1693" t="s">
        <v>48</v>
      </c>
      <c r="AD1693" t="s">
        <v>49</v>
      </c>
      <c r="AE1693" t="s">
        <v>55</v>
      </c>
      <c r="AF1693">
        <v>0</v>
      </c>
      <c r="AG1693" t="s">
        <v>56</v>
      </c>
      <c r="AH1693" t="str">
        <f>"Trad IRN"</f>
        <v>Trad IRN</v>
      </c>
      <c r="AI1693" t="str">
        <f>"Bldg IRN"</f>
        <v>Bldg IRN</v>
      </c>
      <c r="AJ1693" t="s">
        <v>48</v>
      </c>
      <c r="AK1693" t="s">
        <v>48</v>
      </c>
      <c r="AL1693" t="s">
        <v>53</v>
      </c>
      <c r="AM1693">
        <v>451.81</v>
      </c>
      <c r="AN1693">
        <v>1132.3</v>
      </c>
      <c r="AO1693">
        <v>15</v>
      </c>
    </row>
    <row r="1694" spans="1:41" x14ac:dyDescent="0.3">
      <c r="A1694" t="str">
        <f>"Trad IRN"</f>
        <v>Trad IRN</v>
      </c>
      <c r="B1694" t="str">
        <f>"Bldg IRN"</f>
        <v>Bldg IRN</v>
      </c>
      <c r="C1694" t="s">
        <v>41</v>
      </c>
      <c r="D1694" t="s">
        <v>3</v>
      </c>
      <c r="E1694" t="s">
        <v>80</v>
      </c>
      <c r="F1694" t="s">
        <v>81</v>
      </c>
      <c r="G1694" t="s">
        <v>82</v>
      </c>
      <c r="H1694" t="s">
        <v>83</v>
      </c>
      <c r="I1694" t="str">
        <f>"Trad IRN"</f>
        <v>Trad IRN</v>
      </c>
      <c r="J1694" t="s">
        <v>43</v>
      </c>
      <c r="K1694" t="s">
        <v>44</v>
      </c>
      <c r="L1694" t="s">
        <v>45</v>
      </c>
      <c r="M1694" t="s">
        <v>46</v>
      </c>
      <c r="N1694" t="str">
        <f>"08/18/2022"</f>
        <v>08/18/2022</v>
      </c>
      <c r="O1694" t="str">
        <f>"12/31/2500"</f>
        <v>12/31/2500</v>
      </c>
      <c r="P1694">
        <v>1</v>
      </c>
      <c r="Q1694">
        <v>1</v>
      </c>
      <c r="R1694">
        <v>1</v>
      </c>
      <c r="S1694">
        <v>0</v>
      </c>
      <c r="T1694">
        <v>1</v>
      </c>
      <c r="U1694">
        <v>0</v>
      </c>
      <c r="V1694" t="str">
        <f>"Trad IRN"</f>
        <v>Trad IRN</v>
      </c>
      <c r="W1694">
        <v>100</v>
      </c>
      <c r="X1694" t="s">
        <v>47</v>
      </c>
      <c r="Z1694" t="s">
        <v>47</v>
      </c>
      <c r="AB1694" t="str">
        <f>"12"</f>
        <v>12</v>
      </c>
      <c r="AC1694" t="str">
        <f>"10"</f>
        <v>10</v>
      </c>
      <c r="AD1694" t="str">
        <f>"2"</f>
        <v>2</v>
      </c>
      <c r="AE1694" t="s">
        <v>50</v>
      </c>
      <c r="AF1694">
        <v>0</v>
      </c>
      <c r="AG1694" t="s">
        <v>56</v>
      </c>
      <c r="AH1694" t="str">
        <f>"Trad IRN"</f>
        <v>Trad IRN</v>
      </c>
      <c r="AI1694" t="str">
        <f>"Bldg IRN"</f>
        <v>Bldg IRN</v>
      </c>
      <c r="AJ1694" t="str">
        <f>"12"</f>
        <v>12</v>
      </c>
      <c r="AK1694" t="s">
        <v>48</v>
      </c>
      <c r="AL1694" t="s">
        <v>53</v>
      </c>
      <c r="AM1694">
        <v>1132.3</v>
      </c>
      <c r="AN1694">
        <v>1132.3</v>
      </c>
      <c r="AO1694">
        <v>15</v>
      </c>
    </row>
    <row r="1695" spans="1:41" x14ac:dyDescent="0.3">
      <c r="A1695" t="str">
        <f>"Trad IRN"</f>
        <v>Trad IRN</v>
      </c>
      <c r="B1695" t="str">
        <f>"Bldg IRN"</f>
        <v>Bldg IRN</v>
      </c>
      <c r="C1695" t="s">
        <v>41</v>
      </c>
      <c r="D1695" t="s">
        <v>3</v>
      </c>
      <c r="E1695" t="s">
        <v>80</v>
      </c>
      <c r="F1695" t="s">
        <v>81</v>
      </c>
      <c r="G1695" t="s">
        <v>82</v>
      </c>
      <c r="H1695" t="s">
        <v>83</v>
      </c>
      <c r="I1695" t="str">
        <f>"Trad IRN"</f>
        <v>Trad IRN</v>
      </c>
      <c r="J1695" t="s">
        <v>43</v>
      </c>
      <c r="K1695" t="s">
        <v>44</v>
      </c>
      <c r="L1695" t="s">
        <v>45</v>
      </c>
      <c r="M1695" t="s">
        <v>46</v>
      </c>
      <c r="N1695" t="str">
        <f>"08/18/2022"</f>
        <v>08/18/2022</v>
      </c>
      <c r="O1695" t="str">
        <f>"12/31/2500"</f>
        <v>12/31/2500</v>
      </c>
      <c r="P1695">
        <v>1</v>
      </c>
      <c r="Q1695">
        <v>1</v>
      </c>
      <c r="S1695">
        <v>0</v>
      </c>
      <c r="T1695">
        <v>1</v>
      </c>
      <c r="U1695">
        <v>0</v>
      </c>
      <c r="V1695" t="str">
        <f>"Trad IRN"</f>
        <v>Trad IRN</v>
      </c>
      <c r="W1695">
        <v>100</v>
      </c>
      <c r="X1695" t="s">
        <v>47</v>
      </c>
      <c r="Z1695" t="s">
        <v>47</v>
      </c>
      <c r="AB1695" t="str">
        <f>"09"</f>
        <v>09</v>
      </c>
      <c r="AC1695" t="s">
        <v>48</v>
      </c>
      <c r="AD1695" t="s">
        <v>49</v>
      </c>
      <c r="AE1695" t="s">
        <v>50</v>
      </c>
      <c r="AF1695">
        <v>0</v>
      </c>
      <c r="AG1695" t="s">
        <v>56</v>
      </c>
      <c r="AH1695" t="str">
        <f>"Trad IRN"</f>
        <v>Trad IRN</v>
      </c>
      <c r="AI1695" t="str">
        <f>"Bldg IRN"</f>
        <v>Bldg IRN</v>
      </c>
      <c r="AJ1695" t="s">
        <v>48</v>
      </c>
      <c r="AK1695" t="s">
        <v>48</v>
      </c>
      <c r="AL1695" t="s">
        <v>53</v>
      </c>
      <c r="AM1695">
        <v>1132.3</v>
      </c>
      <c r="AN1695">
        <v>1132.3</v>
      </c>
      <c r="AO1695">
        <v>15</v>
      </c>
    </row>
    <row r="1696" spans="1:41" x14ac:dyDescent="0.3">
      <c r="A1696" t="str">
        <f>"Trad IRN"</f>
        <v>Trad IRN</v>
      </c>
      <c r="B1696" t="str">
        <f>"Bldg IRN"</f>
        <v>Bldg IRN</v>
      </c>
      <c r="C1696" t="s">
        <v>41</v>
      </c>
      <c r="D1696" t="s">
        <v>3</v>
      </c>
      <c r="E1696" t="s">
        <v>80</v>
      </c>
      <c r="F1696" t="s">
        <v>81</v>
      </c>
      <c r="G1696" t="s">
        <v>82</v>
      </c>
      <c r="H1696" t="s">
        <v>83</v>
      </c>
      <c r="I1696" t="str">
        <f>"Trad IRN"</f>
        <v>Trad IRN</v>
      </c>
      <c r="J1696" t="s">
        <v>43</v>
      </c>
      <c r="K1696" t="s">
        <v>44</v>
      </c>
      <c r="L1696" t="s">
        <v>45</v>
      </c>
      <c r="M1696" t="s">
        <v>46</v>
      </c>
      <c r="N1696" t="str">
        <f>"08/18/2022"</f>
        <v>08/18/2022</v>
      </c>
      <c r="O1696" t="str">
        <f>"01/03/2023"</f>
        <v>01/03/2023</v>
      </c>
      <c r="P1696">
        <v>0.29574299999999998</v>
      </c>
      <c r="Q1696">
        <v>0.29574299999999998</v>
      </c>
      <c r="S1696">
        <v>0</v>
      </c>
      <c r="T1696">
        <v>0.29574299999999998</v>
      </c>
      <c r="U1696">
        <v>0</v>
      </c>
      <c r="V1696" t="str">
        <f>"Trad IRN"</f>
        <v>Trad IRN</v>
      </c>
      <c r="W1696">
        <v>63</v>
      </c>
      <c r="X1696" t="s">
        <v>47</v>
      </c>
      <c r="Z1696" t="s">
        <v>47</v>
      </c>
      <c r="AB1696" t="str">
        <f>"12"</f>
        <v>12</v>
      </c>
      <c r="AC1696" t="s">
        <v>48</v>
      </c>
      <c r="AD1696" t="s">
        <v>49</v>
      </c>
      <c r="AE1696" t="s">
        <v>50</v>
      </c>
      <c r="AF1696">
        <v>0</v>
      </c>
      <c r="AG1696" t="s">
        <v>56</v>
      </c>
      <c r="AH1696" t="str">
        <f>"Trad IRN"</f>
        <v>Trad IRN</v>
      </c>
      <c r="AI1696" t="str">
        <f>"Bldg IRN"</f>
        <v>Bldg IRN</v>
      </c>
      <c r="AJ1696" t="str">
        <f>"12"</f>
        <v>12</v>
      </c>
      <c r="AK1696" t="s">
        <v>48</v>
      </c>
      <c r="AL1696" t="s">
        <v>53</v>
      </c>
      <c r="AM1696">
        <v>334.87</v>
      </c>
      <c r="AN1696">
        <v>1132.3</v>
      </c>
      <c r="AO1696">
        <v>15</v>
      </c>
    </row>
    <row r="1697" spans="1:41" x14ac:dyDescent="0.3">
      <c r="A1697" t="str">
        <f>"Trad IRN"</f>
        <v>Trad IRN</v>
      </c>
      <c r="B1697" t="str">
        <f>"Bldg IRN"</f>
        <v>Bldg IRN</v>
      </c>
      <c r="C1697" t="s">
        <v>41</v>
      </c>
      <c r="D1697" t="s">
        <v>3</v>
      </c>
      <c r="E1697" t="s">
        <v>80</v>
      </c>
      <c r="F1697" t="s">
        <v>81</v>
      </c>
      <c r="G1697" t="s">
        <v>82</v>
      </c>
      <c r="H1697" t="s">
        <v>83</v>
      </c>
      <c r="I1697" t="s">
        <v>8</v>
      </c>
      <c r="J1697" t="s">
        <v>43</v>
      </c>
      <c r="K1697" t="s">
        <v>44</v>
      </c>
      <c r="L1697" t="s">
        <v>45</v>
      </c>
      <c r="M1697" t="s">
        <v>46</v>
      </c>
      <c r="N1697" t="str">
        <f>"01/04/2023"</f>
        <v>01/04/2023</v>
      </c>
      <c r="O1697" t="str">
        <f>"12/31/2500"</f>
        <v>12/31/2500</v>
      </c>
      <c r="P1697">
        <v>0.12931899999999999</v>
      </c>
      <c r="Q1697">
        <v>0.12931899999999999</v>
      </c>
      <c r="S1697">
        <v>0</v>
      </c>
      <c r="T1697">
        <v>7.3762999999999995E-2</v>
      </c>
      <c r="U1697">
        <v>5.5556000000000001E-2</v>
      </c>
      <c r="V1697" t="str">
        <f>"Trad IRN"</f>
        <v>Trad IRN</v>
      </c>
      <c r="W1697">
        <v>12</v>
      </c>
      <c r="X1697" t="s">
        <v>54</v>
      </c>
      <c r="Y1697" t="str">
        <f>"13"</f>
        <v>13</v>
      </c>
      <c r="Z1697" t="s">
        <v>47</v>
      </c>
      <c r="AB1697" t="str">
        <f>"12"</f>
        <v>12</v>
      </c>
      <c r="AC1697" t="s">
        <v>48</v>
      </c>
      <c r="AD1697" t="s">
        <v>49</v>
      </c>
      <c r="AE1697" t="s">
        <v>50</v>
      </c>
      <c r="AF1697">
        <v>0</v>
      </c>
      <c r="AG1697" t="s">
        <v>51</v>
      </c>
      <c r="AH1697" t="s">
        <v>85</v>
      </c>
      <c r="AI1697" t="str">
        <f>"Bldg IRN"</f>
        <v>Bldg IRN</v>
      </c>
      <c r="AJ1697" t="str">
        <f>"12"</f>
        <v>12</v>
      </c>
      <c r="AK1697" t="s">
        <v>52</v>
      </c>
      <c r="AL1697" t="s">
        <v>53</v>
      </c>
      <c r="AM1697">
        <v>134.75</v>
      </c>
      <c r="AN1697">
        <v>1042</v>
      </c>
      <c r="AO1697">
        <v>15</v>
      </c>
    </row>
    <row r="1698" spans="1:41" x14ac:dyDescent="0.3">
      <c r="A1698" t="str">
        <f>"Trad IRN"</f>
        <v>Trad IRN</v>
      </c>
      <c r="B1698" t="str">
        <f>"Bldg IRN"</f>
        <v>Bldg IRN</v>
      </c>
      <c r="C1698" t="s">
        <v>41</v>
      </c>
      <c r="D1698" t="s">
        <v>3</v>
      </c>
      <c r="E1698" t="s">
        <v>80</v>
      </c>
      <c r="F1698" t="s">
        <v>81</v>
      </c>
      <c r="G1698" t="s">
        <v>82</v>
      </c>
      <c r="H1698" t="s">
        <v>83</v>
      </c>
      <c r="I1698" t="str">
        <f>"Trad IRN"</f>
        <v>Trad IRN</v>
      </c>
      <c r="J1698" t="s">
        <v>43</v>
      </c>
      <c r="K1698" t="s">
        <v>44</v>
      </c>
      <c r="L1698" t="s">
        <v>45</v>
      </c>
      <c r="M1698" t="s">
        <v>46</v>
      </c>
      <c r="N1698" t="str">
        <f>"01/04/2023"</f>
        <v>01/04/2023</v>
      </c>
      <c r="O1698" t="str">
        <f>"12/31/2500"</f>
        <v>12/31/2500</v>
      </c>
      <c r="P1698">
        <v>0.39792499999999997</v>
      </c>
      <c r="Q1698">
        <v>0.39792499999999997</v>
      </c>
      <c r="S1698">
        <v>0</v>
      </c>
      <c r="T1698">
        <v>0.39792499999999997</v>
      </c>
      <c r="U1698">
        <v>0</v>
      </c>
      <c r="V1698" t="str">
        <f>"Trad IRN"</f>
        <v>Trad IRN</v>
      </c>
      <c r="W1698">
        <v>75</v>
      </c>
      <c r="X1698" t="s">
        <v>47</v>
      </c>
      <c r="Z1698" t="s">
        <v>47</v>
      </c>
      <c r="AB1698" t="str">
        <f>"12"</f>
        <v>12</v>
      </c>
      <c r="AC1698" t="s">
        <v>48</v>
      </c>
      <c r="AD1698" t="s">
        <v>49</v>
      </c>
      <c r="AE1698" t="s">
        <v>50</v>
      </c>
      <c r="AF1698">
        <v>0</v>
      </c>
      <c r="AG1698" t="s">
        <v>56</v>
      </c>
      <c r="AH1698" t="str">
        <f>"Trad IRN"</f>
        <v>Trad IRN</v>
      </c>
      <c r="AI1698" t="str">
        <f>"Bldg IRN"</f>
        <v>Bldg IRN</v>
      </c>
      <c r="AJ1698" t="str">
        <f>"12"</f>
        <v>12</v>
      </c>
      <c r="AK1698" t="s">
        <v>48</v>
      </c>
      <c r="AL1698" t="s">
        <v>53</v>
      </c>
      <c r="AM1698">
        <v>450.57</v>
      </c>
      <c r="AN1698">
        <v>1132.3</v>
      </c>
      <c r="AO1698">
        <v>15</v>
      </c>
    </row>
    <row r="1699" spans="1:41" x14ac:dyDescent="0.3">
      <c r="A1699" t="str">
        <f>"Trad IRN"</f>
        <v>Trad IRN</v>
      </c>
      <c r="B1699" t="str">
        <f>"Bldg IRN"</f>
        <v>Bldg IRN</v>
      </c>
      <c r="C1699" t="s">
        <v>41</v>
      </c>
      <c r="D1699" t="s">
        <v>3</v>
      </c>
      <c r="E1699" t="s">
        <v>80</v>
      </c>
      <c r="F1699" t="s">
        <v>81</v>
      </c>
      <c r="G1699" t="s">
        <v>82</v>
      </c>
      <c r="H1699" t="s">
        <v>83</v>
      </c>
      <c r="I1699" t="s">
        <v>8</v>
      </c>
      <c r="J1699" t="s">
        <v>43</v>
      </c>
      <c r="K1699" t="s">
        <v>44</v>
      </c>
      <c r="L1699" t="s">
        <v>45</v>
      </c>
      <c r="M1699" t="s">
        <v>46</v>
      </c>
      <c r="N1699" t="str">
        <f t="shared" ref="N1699:N1704" si="162">"08/18/2022"</f>
        <v>08/18/2022</v>
      </c>
      <c r="O1699" t="str">
        <f>"01/03/2023"</f>
        <v>01/03/2023</v>
      </c>
      <c r="P1699">
        <v>0.176478</v>
      </c>
      <c r="Q1699">
        <v>0.176478</v>
      </c>
      <c r="S1699">
        <v>0</v>
      </c>
      <c r="T1699">
        <v>6.8242999999999998E-2</v>
      </c>
      <c r="U1699">
        <v>0.108235</v>
      </c>
      <c r="V1699" t="str">
        <f>"Trad IRN"</f>
        <v>Trad IRN</v>
      </c>
      <c r="W1699">
        <v>37</v>
      </c>
      <c r="X1699" t="s">
        <v>47</v>
      </c>
      <c r="Z1699" t="s">
        <v>47</v>
      </c>
      <c r="AB1699" t="str">
        <f>"12"</f>
        <v>12</v>
      </c>
      <c r="AC1699" t="s">
        <v>48</v>
      </c>
      <c r="AD1699" t="s">
        <v>49</v>
      </c>
      <c r="AE1699" t="s">
        <v>50</v>
      </c>
      <c r="AF1699">
        <v>0</v>
      </c>
      <c r="AG1699" t="s">
        <v>51</v>
      </c>
      <c r="AH1699" t="s">
        <v>85</v>
      </c>
      <c r="AI1699" t="str">
        <f>"Bldg IRN"</f>
        <v>Bldg IRN</v>
      </c>
      <c r="AJ1699" t="str">
        <f>"12"</f>
        <v>12</v>
      </c>
      <c r="AK1699" t="s">
        <v>52</v>
      </c>
      <c r="AL1699" t="s">
        <v>53</v>
      </c>
      <c r="AM1699">
        <v>183.89</v>
      </c>
      <c r="AN1699">
        <v>1042</v>
      </c>
      <c r="AO1699">
        <v>15</v>
      </c>
    </row>
    <row r="1700" spans="1:41" x14ac:dyDescent="0.3">
      <c r="A1700" t="str">
        <f>"Trad IRN"</f>
        <v>Trad IRN</v>
      </c>
      <c r="B1700" t="str">
        <f>"Bldg IRN"</f>
        <v>Bldg IRN</v>
      </c>
      <c r="C1700" t="s">
        <v>41</v>
      </c>
      <c r="D1700" t="s">
        <v>3</v>
      </c>
      <c r="E1700" t="s">
        <v>80</v>
      </c>
      <c r="F1700" t="s">
        <v>81</v>
      </c>
      <c r="G1700" t="s">
        <v>82</v>
      </c>
      <c r="H1700" t="s">
        <v>83</v>
      </c>
      <c r="I1700" t="str">
        <f>"Trad IRN"</f>
        <v>Trad IRN</v>
      </c>
      <c r="J1700" t="s">
        <v>43</v>
      </c>
      <c r="K1700" t="s">
        <v>44</v>
      </c>
      <c r="L1700" t="s">
        <v>45</v>
      </c>
      <c r="M1700" t="s">
        <v>46</v>
      </c>
      <c r="N1700" t="str">
        <f t="shared" si="162"/>
        <v>08/18/2022</v>
      </c>
      <c r="O1700" t="str">
        <f t="shared" ref="O1700:O1705" si="163">"12/31/2500"</f>
        <v>12/31/2500</v>
      </c>
      <c r="P1700">
        <v>1</v>
      </c>
      <c r="Q1700">
        <v>1</v>
      </c>
      <c r="S1700">
        <v>0</v>
      </c>
      <c r="T1700">
        <v>1</v>
      </c>
      <c r="U1700">
        <v>0</v>
      </c>
      <c r="V1700" t="str">
        <f>"Trad IRN"</f>
        <v>Trad IRN</v>
      </c>
      <c r="W1700">
        <v>100</v>
      </c>
      <c r="X1700" t="s">
        <v>47</v>
      </c>
      <c r="Z1700" t="s">
        <v>47</v>
      </c>
      <c r="AB1700" t="str">
        <f>"10"</f>
        <v>10</v>
      </c>
      <c r="AC1700" t="s">
        <v>48</v>
      </c>
      <c r="AD1700" t="s">
        <v>49</v>
      </c>
      <c r="AE1700" t="s">
        <v>50</v>
      </c>
      <c r="AF1700">
        <v>0</v>
      </c>
      <c r="AG1700" t="s">
        <v>56</v>
      </c>
      <c r="AH1700" t="str">
        <f>"Trad IRN"</f>
        <v>Trad IRN</v>
      </c>
      <c r="AI1700" t="str">
        <f>"Bldg IRN"</f>
        <v>Bldg IRN</v>
      </c>
      <c r="AJ1700" t="s">
        <v>48</v>
      </c>
      <c r="AK1700" t="s">
        <v>48</v>
      </c>
      <c r="AL1700" t="s">
        <v>53</v>
      </c>
      <c r="AM1700">
        <v>1132.3</v>
      </c>
      <c r="AN1700">
        <v>1132.3</v>
      </c>
      <c r="AO1700">
        <v>15</v>
      </c>
    </row>
    <row r="1701" spans="1:41" x14ac:dyDescent="0.3">
      <c r="A1701" t="str">
        <f>"Trad IRN"</f>
        <v>Trad IRN</v>
      </c>
      <c r="B1701" t="str">
        <f>"Bldg IRN"</f>
        <v>Bldg IRN</v>
      </c>
      <c r="C1701" t="s">
        <v>41</v>
      </c>
      <c r="D1701" t="s">
        <v>3</v>
      </c>
      <c r="E1701" t="s">
        <v>80</v>
      </c>
      <c r="F1701" t="s">
        <v>81</v>
      </c>
      <c r="G1701" t="s">
        <v>82</v>
      </c>
      <c r="H1701" t="s">
        <v>83</v>
      </c>
      <c r="I1701" t="s">
        <v>8</v>
      </c>
      <c r="J1701" t="s">
        <v>43</v>
      </c>
      <c r="K1701" t="s">
        <v>44</v>
      </c>
      <c r="L1701" t="s">
        <v>45</v>
      </c>
      <c r="M1701" t="s">
        <v>46</v>
      </c>
      <c r="N1701" t="str">
        <f t="shared" si="162"/>
        <v>08/18/2022</v>
      </c>
      <c r="O1701" t="str">
        <f t="shared" si="163"/>
        <v>12/31/2500</v>
      </c>
      <c r="P1701">
        <v>0.15</v>
      </c>
      <c r="Q1701">
        <v>0.15</v>
      </c>
      <c r="S1701">
        <v>0</v>
      </c>
      <c r="T1701">
        <v>3.9565999999999997E-2</v>
      </c>
      <c r="U1701">
        <v>0.110434</v>
      </c>
      <c r="V1701" t="str">
        <f>"Trad IRN"</f>
        <v>Trad IRN</v>
      </c>
      <c r="W1701">
        <v>15</v>
      </c>
      <c r="X1701" t="s">
        <v>47</v>
      </c>
      <c r="Z1701" t="s">
        <v>47</v>
      </c>
      <c r="AB1701" t="str">
        <f>"09"</f>
        <v>09</v>
      </c>
      <c r="AC1701" t="s">
        <v>48</v>
      </c>
      <c r="AD1701" t="s">
        <v>49</v>
      </c>
      <c r="AE1701" t="s">
        <v>50</v>
      </c>
      <c r="AF1701">
        <v>0</v>
      </c>
      <c r="AG1701" t="s">
        <v>51</v>
      </c>
      <c r="AH1701" t="str">
        <f>"Trad IRN"</f>
        <v>Trad IRN</v>
      </c>
      <c r="AI1701" t="str">
        <f>"Bldg IRN"</f>
        <v>Bldg IRN</v>
      </c>
      <c r="AJ1701" t="s">
        <v>48</v>
      </c>
      <c r="AK1701" t="s">
        <v>48</v>
      </c>
      <c r="AL1701" t="s">
        <v>53</v>
      </c>
      <c r="AM1701">
        <v>169.85</v>
      </c>
      <c r="AN1701">
        <v>1132.3</v>
      </c>
      <c r="AO1701">
        <v>15</v>
      </c>
    </row>
    <row r="1702" spans="1:41" x14ac:dyDescent="0.3">
      <c r="A1702" t="str">
        <f>"Trad IRN"</f>
        <v>Trad IRN</v>
      </c>
      <c r="B1702" t="str">
        <f>"Bldg IRN"</f>
        <v>Bldg IRN</v>
      </c>
      <c r="C1702" t="s">
        <v>41</v>
      </c>
      <c r="D1702" t="s">
        <v>3</v>
      </c>
      <c r="E1702" t="s">
        <v>80</v>
      </c>
      <c r="F1702" t="s">
        <v>81</v>
      </c>
      <c r="G1702" t="s">
        <v>82</v>
      </c>
      <c r="H1702" t="s">
        <v>83</v>
      </c>
      <c r="I1702" t="str">
        <f>"Trad IRN"</f>
        <v>Trad IRN</v>
      </c>
      <c r="J1702" t="s">
        <v>43</v>
      </c>
      <c r="K1702" t="s">
        <v>44</v>
      </c>
      <c r="L1702" t="s">
        <v>45</v>
      </c>
      <c r="M1702" t="s">
        <v>46</v>
      </c>
      <c r="N1702" t="str">
        <f t="shared" si="162"/>
        <v>08/18/2022</v>
      </c>
      <c r="O1702" t="str">
        <f t="shared" si="163"/>
        <v>12/31/2500</v>
      </c>
      <c r="P1702">
        <v>0.85</v>
      </c>
      <c r="Q1702">
        <v>0.85</v>
      </c>
      <c r="S1702">
        <v>0</v>
      </c>
      <c r="T1702">
        <v>0.85</v>
      </c>
      <c r="U1702">
        <v>0</v>
      </c>
      <c r="V1702" t="str">
        <f>"Trad IRN"</f>
        <v>Trad IRN</v>
      </c>
      <c r="W1702">
        <v>85</v>
      </c>
      <c r="X1702" t="s">
        <v>47</v>
      </c>
      <c r="Z1702" t="s">
        <v>47</v>
      </c>
      <c r="AB1702" t="str">
        <f>"09"</f>
        <v>09</v>
      </c>
      <c r="AC1702" t="s">
        <v>48</v>
      </c>
      <c r="AD1702" t="s">
        <v>49</v>
      </c>
      <c r="AE1702" t="s">
        <v>50</v>
      </c>
      <c r="AF1702">
        <v>0</v>
      </c>
      <c r="AG1702" t="s">
        <v>56</v>
      </c>
      <c r="AH1702" t="str">
        <f>"Trad IRN"</f>
        <v>Trad IRN</v>
      </c>
      <c r="AI1702" t="str">
        <f>"Bldg IRN"</f>
        <v>Bldg IRN</v>
      </c>
      <c r="AJ1702" t="s">
        <v>48</v>
      </c>
      <c r="AK1702" t="s">
        <v>48</v>
      </c>
      <c r="AL1702" t="s">
        <v>53</v>
      </c>
      <c r="AM1702">
        <v>962.46</v>
      </c>
      <c r="AN1702">
        <v>1132.3</v>
      </c>
      <c r="AO1702">
        <v>15</v>
      </c>
    </row>
    <row r="1703" spans="1:41" x14ac:dyDescent="0.3">
      <c r="A1703" t="str">
        <f>"Trad IRN"</f>
        <v>Trad IRN</v>
      </c>
      <c r="B1703" t="str">
        <f>"Bldg IRN"</f>
        <v>Bldg IRN</v>
      </c>
      <c r="C1703" t="s">
        <v>41</v>
      </c>
      <c r="D1703" t="s">
        <v>3</v>
      </c>
      <c r="E1703" t="s">
        <v>80</v>
      </c>
      <c r="F1703" t="s">
        <v>81</v>
      </c>
      <c r="G1703" t="s">
        <v>82</v>
      </c>
      <c r="H1703" t="s">
        <v>83</v>
      </c>
      <c r="I1703" t="str">
        <f>"Trad IRN"</f>
        <v>Trad IRN</v>
      </c>
      <c r="J1703" t="s">
        <v>43</v>
      </c>
      <c r="K1703" t="s">
        <v>44</v>
      </c>
      <c r="L1703" t="s">
        <v>45</v>
      </c>
      <c r="M1703" t="s">
        <v>46</v>
      </c>
      <c r="N1703" t="str">
        <f t="shared" si="162"/>
        <v>08/18/2022</v>
      </c>
      <c r="O1703" t="str">
        <f t="shared" si="163"/>
        <v>12/31/2500</v>
      </c>
      <c r="P1703">
        <v>1</v>
      </c>
      <c r="Q1703">
        <v>1</v>
      </c>
      <c r="S1703">
        <v>1</v>
      </c>
      <c r="T1703">
        <v>1</v>
      </c>
      <c r="U1703">
        <v>0</v>
      </c>
      <c r="V1703" t="str">
        <f>"Trad IRN"</f>
        <v>Trad IRN</v>
      </c>
      <c r="W1703">
        <v>100</v>
      </c>
      <c r="X1703" t="s">
        <v>47</v>
      </c>
      <c r="Z1703" t="s">
        <v>47</v>
      </c>
      <c r="AB1703" t="str">
        <f>"09"</f>
        <v>09</v>
      </c>
      <c r="AC1703" t="s">
        <v>48</v>
      </c>
      <c r="AD1703" t="s">
        <v>49</v>
      </c>
      <c r="AE1703" t="s">
        <v>50</v>
      </c>
      <c r="AF1703">
        <v>0</v>
      </c>
      <c r="AG1703" t="s">
        <v>56</v>
      </c>
      <c r="AH1703" t="str">
        <f>"Trad IRN"</f>
        <v>Trad IRN</v>
      </c>
      <c r="AI1703" t="str">
        <f>"Bldg IRN"</f>
        <v>Bldg IRN</v>
      </c>
      <c r="AJ1703" t="s">
        <v>48</v>
      </c>
      <c r="AK1703" t="s">
        <v>48</v>
      </c>
      <c r="AL1703" t="s">
        <v>53</v>
      </c>
      <c r="AM1703">
        <v>1132.3</v>
      </c>
      <c r="AN1703">
        <v>1132.3</v>
      </c>
      <c r="AO1703">
        <v>15</v>
      </c>
    </row>
    <row r="1704" spans="1:41" x14ac:dyDescent="0.3">
      <c r="A1704" t="str">
        <f>"Trad IRN"</f>
        <v>Trad IRN</v>
      </c>
      <c r="B1704" t="str">
        <f>"Bldg IRN"</f>
        <v>Bldg IRN</v>
      </c>
      <c r="C1704" t="s">
        <v>41</v>
      </c>
      <c r="D1704" t="s">
        <v>3</v>
      </c>
      <c r="E1704" t="s">
        <v>80</v>
      </c>
      <c r="F1704" t="s">
        <v>81</v>
      </c>
      <c r="G1704" t="s">
        <v>82</v>
      </c>
      <c r="H1704" t="s">
        <v>83</v>
      </c>
      <c r="I1704" t="str">
        <f>"Trad IRN"</f>
        <v>Trad IRN</v>
      </c>
      <c r="J1704" t="s">
        <v>43</v>
      </c>
      <c r="K1704" t="s">
        <v>44</v>
      </c>
      <c r="L1704" t="s">
        <v>45</v>
      </c>
      <c r="M1704" t="s">
        <v>46</v>
      </c>
      <c r="N1704" t="str">
        <f t="shared" si="162"/>
        <v>08/18/2022</v>
      </c>
      <c r="O1704" t="str">
        <f t="shared" si="163"/>
        <v>12/31/2500</v>
      </c>
      <c r="P1704">
        <v>1</v>
      </c>
      <c r="Q1704">
        <v>1</v>
      </c>
      <c r="S1704">
        <v>0</v>
      </c>
      <c r="T1704">
        <v>1</v>
      </c>
      <c r="U1704">
        <v>0</v>
      </c>
      <c r="V1704" t="str">
        <f>"Trad IRN"</f>
        <v>Trad IRN</v>
      </c>
      <c r="W1704">
        <v>100</v>
      </c>
      <c r="X1704" t="s">
        <v>47</v>
      </c>
      <c r="Z1704" t="s">
        <v>47</v>
      </c>
      <c r="AB1704" t="str">
        <f>"11"</f>
        <v>11</v>
      </c>
      <c r="AC1704" t="s">
        <v>48</v>
      </c>
      <c r="AD1704" t="s">
        <v>49</v>
      </c>
      <c r="AE1704" t="s">
        <v>55</v>
      </c>
      <c r="AF1704">
        <v>0</v>
      </c>
      <c r="AG1704" t="s">
        <v>56</v>
      </c>
      <c r="AH1704" t="str">
        <f>"Trad IRN"</f>
        <v>Trad IRN</v>
      </c>
      <c r="AI1704" t="str">
        <f>"Bldg IRN"</f>
        <v>Bldg IRN</v>
      </c>
      <c r="AJ1704" t="s">
        <v>48</v>
      </c>
      <c r="AK1704" t="s">
        <v>48</v>
      </c>
      <c r="AL1704" t="s">
        <v>53</v>
      </c>
      <c r="AM1704">
        <v>1132.3</v>
      </c>
      <c r="AN1704">
        <v>1132.3</v>
      </c>
      <c r="AO1704">
        <v>15</v>
      </c>
    </row>
    <row r="1705" spans="1:41" x14ac:dyDescent="0.3">
      <c r="A1705" t="str">
        <f>"Trad IRN"</f>
        <v>Trad IRN</v>
      </c>
      <c r="B1705" t="str">
        <f>"Bldg IRN"</f>
        <v>Bldg IRN</v>
      </c>
      <c r="C1705" t="s">
        <v>41</v>
      </c>
      <c r="D1705" t="s">
        <v>3</v>
      </c>
      <c r="E1705" t="s">
        <v>80</v>
      </c>
      <c r="F1705" t="s">
        <v>81</v>
      </c>
      <c r="G1705" t="s">
        <v>82</v>
      </c>
      <c r="H1705" t="s">
        <v>83</v>
      </c>
      <c r="I1705" t="s">
        <v>8</v>
      </c>
      <c r="J1705" t="s">
        <v>43</v>
      </c>
      <c r="K1705" t="s">
        <v>44</v>
      </c>
      <c r="L1705" t="s">
        <v>45</v>
      </c>
      <c r="M1705" t="s">
        <v>46</v>
      </c>
      <c r="N1705" t="str">
        <f>"01/04/2023"</f>
        <v>01/04/2023</v>
      </c>
      <c r="O1705" t="str">
        <f t="shared" si="163"/>
        <v>12/31/2500</v>
      </c>
      <c r="P1705">
        <v>0.25863700000000001</v>
      </c>
      <c r="Q1705">
        <v>0.25863700000000001</v>
      </c>
      <c r="S1705">
        <v>0</v>
      </c>
      <c r="T1705">
        <v>1.1136999999999999E-2</v>
      </c>
      <c r="U1705">
        <v>0.2475</v>
      </c>
      <c r="V1705" t="str">
        <f>"Trad IRN"</f>
        <v>Trad IRN</v>
      </c>
      <c r="W1705">
        <v>50</v>
      </c>
      <c r="X1705" t="s">
        <v>47</v>
      </c>
      <c r="Z1705" t="s">
        <v>47</v>
      </c>
      <c r="AB1705" t="str">
        <f>"12"</f>
        <v>12</v>
      </c>
      <c r="AC1705" t="s">
        <v>48</v>
      </c>
      <c r="AD1705" t="s">
        <v>49</v>
      </c>
      <c r="AE1705" t="s">
        <v>50</v>
      </c>
      <c r="AF1705">
        <v>0</v>
      </c>
      <c r="AG1705" t="s">
        <v>51</v>
      </c>
      <c r="AH1705" t="s">
        <v>85</v>
      </c>
      <c r="AI1705" t="str">
        <f>"Bldg IRN"</f>
        <v>Bldg IRN</v>
      </c>
      <c r="AJ1705" t="str">
        <f>"12"</f>
        <v>12</v>
      </c>
      <c r="AK1705" t="s">
        <v>52</v>
      </c>
      <c r="AL1705" t="s">
        <v>53</v>
      </c>
      <c r="AM1705">
        <v>269.5</v>
      </c>
      <c r="AN1705">
        <v>1042</v>
      </c>
      <c r="AO1705">
        <v>15</v>
      </c>
    </row>
    <row r="1706" spans="1:41" x14ac:dyDescent="0.3">
      <c r="A1706" t="str">
        <f>"Trad IRN"</f>
        <v>Trad IRN</v>
      </c>
      <c r="B1706" t="str">
        <f>"Bldg IRN"</f>
        <v>Bldg IRN</v>
      </c>
      <c r="C1706" t="s">
        <v>41</v>
      </c>
      <c r="D1706" t="s">
        <v>3</v>
      </c>
      <c r="E1706" t="s">
        <v>80</v>
      </c>
      <c r="F1706" t="s">
        <v>81</v>
      </c>
      <c r="G1706" t="s">
        <v>82</v>
      </c>
      <c r="H1706" t="s">
        <v>83</v>
      </c>
      <c r="I1706" t="s">
        <v>8</v>
      </c>
      <c r="J1706" t="s">
        <v>43</v>
      </c>
      <c r="K1706" t="s">
        <v>44</v>
      </c>
      <c r="L1706" t="s">
        <v>45</v>
      </c>
      <c r="M1706" t="s">
        <v>46</v>
      </c>
      <c r="N1706" t="str">
        <f>"08/17/2022"</f>
        <v>08/17/2022</v>
      </c>
      <c r="O1706" t="str">
        <f>"01/03/2023"</f>
        <v>01/03/2023</v>
      </c>
      <c r="P1706">
        <v>0.24136299999999999</v>
      </c>
      <c r="Q1706">
        <v>0.24136299999999999</v>
      </c>
      <c r="S1706">
        <v>0</v>
      </c>
      <c r="T1706">
        <v>0</v>
      </c>
      <c r="U1706">
        <v>0.24136299999999999</v>
      </c>
      <c r="V1706" t="str">
        <f>"Trad IRN"</f>
        <v>Trad IRN</v>
      </c>
      <c r="W1706">
        <v>37</v>
      </c>
      <c r="X1706" t="s">
        <v>54</v>
      </c>
      <c r="Y1706" t="str">
        <f>"13"</f>
        <v>13</v>
      </c>
      <c r="Z1706" t="s">
        <v>47</v>
      </c>
      <c r="AB1706" t="str">
        <f>"12"</f>
        <v>12</v>
      </c>
      <c r="AC1706" t="s">
        <v>48</v>
      </c>
      <c r="AD1706" t="s">
        <v>49</v>
      </c>
      <c r="AE1706" t="s">
        <v>50</v>
      </c>
      <c r="AF1706">
        <v>0</v>
      </c>
      <c r="AG1706" t="s">
        <v>51</v>
      </c>
      <c r="AH1706" t="s">
        <v>85</v>
      </c>
      <c r="AI1706" t="str">
        <f>"Bldg IRN"</f>
        <v>Bldg IRN</v>
      </c>
      <c r="AJ1706" t="str">
        <f>"12"</f>
        <v>12</v>
      </c>
      <c r="AK1706" t="s">
        <v>52</v>
      </c>
      <c r="AL1706" t="s">
        <v>53</v>
      </c>
      <c r="AM1706">
        <v>251.5</v>
      </c>
      <c r="AN1706">
        <v>1042</v>
      </c>
      <c r="AO1706">
        <v>15</v>
      </c>
    </row>
    <row r="1707" spans="1:41" x14ac:dyDescent="0.3">
      <c r="A1707" t="str">
        <f>"Trad IRN"</f>
        <v>Trad IRN</v>
      </c>
      <c r="B1707" t="str">
        <f>"Bldg IRN"</f>
        <v>Bldg IRN</v>
      </c>
      <c r="C1707" t="s">
        <v>41</v>
      </c>
      <c r="D1707" t="s">
        <v>3</v>
      </c>
      <c r="E1707" t="s">
        <v>80</v>
      </c>
      <c r="F1707" t="s">
        <v>81</v>
      </c>
      <c r="G1707" t="s">
        <v>82</v>
      </c>
      <c r="H1707" t="s">
        <v>83</v>
      </c>
      <c r="I1707" t="str">
        <f>"Trad IRN"</f>
        <v>Trad IRN</v>
      </c>
      <c r="J1707" t="s">
        <v>43</v>
      </c>
      <c r="K1707" t="s">
        <v>44</v>
      </c>
      <c r="L1707" t="s">
        <v>45</v>
      </c>
      <c r="M1707" t="s">
        <v>46</v>
      </c>
      <c r="N1707" t="str">
        <f>"08/18/2022"</f>
        <v>08/18/2022</v>
      </c>
      <c r="O1707" t="str">
        <f>"12/31/2500"</f>
        <v>12/31/2500</v>
      </c>
      <c r="P1707">
        <v>0.5</v>
      </c>
      <c r="Q1707">
        <v>0.5</v>
      </c>
      <c r="S1707">
        <v>0</v>
      </c>
      <c r="T1707">
        <v>0.5</v>
      </c>
      <c r="U1707">
        <v>0</v>
      </c>
      <c r="V1707" t="str">
        <f>"Trad IRN"</f>
        <v>Trad IRN</v>
      </c>
      <c r="W1707">
        <v>50</v>
      </c>
      <c r="X1707" t="s">
        <v>47</v>
      </c>
      <c r="Z1707" t="s">
        <v>47</v>
      </c>
      <c r="AB1707" t="str">
        <f>"12"</f>
        <v>12</v>
      </c>
      <c r="AC1707" t="s">
        <v>48</v>
      </c>
      <c r="AD1707" t="s">
        <v>49</v>
      </c>
      <c r="AE1707" t="s">
        <v>50</v>
      </c>
      <c r="AF1707">
        <v>0</v>
      </c>
      <c r="AG1707" t="s">
        <v>56</v>
      </c>
      <c r="AH1707" t="str">
        <f>"Trad IRN"</f>
        <v>Trad IRN</v>
      </c>
      <c r="AI1707" t="str">
        <f>"Bldg IRN"</f>
        <v>Bldg IRN</v>
      </c>
      <c r="AJ1707" t="str">
        <f>"12"</f>
        <v>12</v>
      </c>
      <c r="AK1707" t="s">
        <v>48</v>
      </c>
      <c r="AL1707" t="s">
        <v>53</v>
      </c>
      <c r="AM1707">
        <v>566.15</v>
      </c>
      <c r="AN1707">
        <v>1132.3</v>
      </c>
      <c r="AO1707">
        <v>15</v>
      </c>
    </row>
    <row r="1708" spans="1:41" x14ac:dyDescent="0.3">
      <c r="A1708" t="str">
        <f>"Trad IRN"</f>
        <v>Trad IRN</v>
      </c>
      <c r="B1708" t="str">
        <f>"Bldg IRN"</f>
        <v>Bldg IRN</v>
      </c>
      <c r="C1708" t="s">
        <v>41</v>
      </c>
      <c r="D1708" t="s">
        <v>3</v>
      </c>
      <c r="E1708" t="s">
        <v>80</v>
      </c>
      <c r="F1708" t="s">
        <v>81</v>
      </c>
      <c r="G1708" t="s">
        <v>82</v>
      </c>
      <c r="H1708" t="s">
        <v>83</v>
      </c>
      <c r="I1708" t="str">
        <f>"Trad IRN"</f>
        <v>Trad IRN</v>
      </c>
      <c r="J1708" t="s">
        <v>43</v>
      </c>
      <c r="K1708" t="s">
        <v>44</v>
      </c>
      <c r="L1708" t="s">
        <v>45</v>
      </c>
      <c r="M1708" t="s">
        <v>46</v>
      </c>
      <c r="N1708" t="str">
        <f>"08/18/2022"</f>
        <v>08/18/2022</v>
      </c>
      <c r="O1708" t="str">
        <f>"01/03/2023"</f>
        <v>01/03/2023</v>
      </c>
      <c r="P1708">
        <v>0.46943400000000002</v>
      </c>
      <c r="Q1708">
        <v>0.46943400000000002</v>
      </c>
      <c r="S1708">
        <v>0</v>
      </c>
      <c r="T1708">
        <v>0.46943400000000002</v>
      </c>
      <c r="U1708">
        <v>0</v>
      </c>
      <c r="V1708" t="str">
        <f>"Trad IRN"</f>
        <v>Trad IRN</v>
      </c>
      <c r="W1708">
        <v>100</v>
      </c>
      <c r="X1708" t="s">
        <v>47</v>
      </c>
      <c r="Z1708" t="s">
        <v>47</v>
      </c>
      <c r="AB1708" t="str">
        <f>"10"</f>
        <v>10</v>
      </c>
      <c r="AC1708" t="s">
        <v>48</v>
      </c>
      <c r="AD1708" t="s">
        <v>49</v>
      </c>
      <c r="AE1708" t="s">
        <v>50</v>
      </c>
      <c r="AF1708">
        <v>0</v>
      </c>
      <c r="AG1708" t="s">
        <v>56</v>
      </c>
      <c r="AH1708" t="str">
        <f>"Trad IRN"</f>
        <v>Trad IRN</v>
      </c>
      <c r="AI1708" t="str">
        <f>"Bldg IRN"</f>
        <v>Bldg IRN</v>
      </c>
      <c r="AJ1708" t="s">
        <v>48</v>
      </c>
      <c r="AK1708" t="s">
        <v>48</v>
      </c>
      <c r="AL1708" t="s">
        <v>53</v>
      </c>
      <c r="AM1708">
        <v>531.54</v>
      </c>
      <c r="AN1708">
        <v>1132.3</v>
      </c>
      <c r="AO1708">
        <v>15</v>
      </c>
    </row>
    <row r="1709" spans="1:41" x14ac:dyDescent="0.3">
      <c r="A1709" t="str">
        <f>"Trad IRN"</f>
        <v>Trad IRN</v>
      </c>
      <c r="B1709" t="str">
        <f>"Bldg IRN"</f>
        <v>Bldg IRN</v>
      </c>
      <c r="C1709" t="s">
        <v>41</v>
      </c>
      <c r="D1709" t="s">
        <v>3</v>
      </c>
      <c r="E1709" t="s">
        <v>80</v>
      </c>
      <c r="F1709" t="s">
        <v>81</v>
      </c>
      <c r="G1709" t="s">
        <v>82</v>
      </c>
      <c r="H1709" t="s">
        <v>83</v>
      </c>
      <c r="I1709" t="str">
        <f>"Trad IRN"</f>
        <v>Trad IRN</v>
      </c>
      <c r="J1709" t="s">
        <v>43</v>
      </c>
      <c r="K1709" t="s">
        <v>44</v>
      </c>
      <c r="L1709" t="s">
        <v>45</v>
      </c>
      <c r="M1709" t="s">
        <v>46</v>
      </c>
      <c r="N1709" t="str">
        <f>"01/04/2023"</f>
        <v>01/04/2023</v>
      </c>
      <c r="O1709" t="str">
        <f>"12/31/2500"</f>
        <v>12/31/2500</v>
      </c>
      <c r="P1709">
        <v>0.45098100000000002</v>
      </c>
      <c r="Q1709">
        <v>0.45098100000000002</v>
      </c>
      <c r="S1709">
        <v>0</v>
      </c>
      <c r="T1709">
        <v>0.45098100000000002</v>
      </c>
      <c r="U1709">
        <v>0</v>
      </c>
      <c r="V1709" t="str">
        <f>"Trad IRN"</f>
        <v>Trad IRN</v>
      </c>
      <c r="W1709">
        <v>85</v>
      </c>
      <c r="X1709" t="s">
        <v>47</v>
      </c>
      <c r="Z1709" t="s">
        <v>47</v>
      </c>
      <c r="AB1709" t="str">
        <f>"10"</f>
        <v>10</v>
      </c>
      <c r="AC1709" t="s">
        <v>48</v>
      </c>
      <c r="AD1709" t="s">
        <v>49</v>
      </c>
      <c r="AE1709" t="s">
        <v>50</v>
      </c>
      <c r="AF1709">
        <v>0</v>
      </c>
      <c r="AG1709" t="s">
        <v>56</v>
      </c>
      <c r="AH1709" t="str">
        <f>"Trad IRN"</f>
        <v>Trad IRN</v>
      </c>
      <c r="AI1709" t="str">
        <f>"Bldg IRN"</f>
        <v>Bldg IRN</v>
      </c>
      <c r="AJ1709" t="s">
        <v>48</v>
      </c>
      <c r="AK1709" t="s">
        <v>48</v>
      </c>
      <c r="AL1709" t="s">
        <v>53</v>
      </c>
      <c r="AM1709">
        <v>510.65</v>
      </c>
      <c r="AN1709">
        <v>1132.3</v>
      </c>
      <c r="AO1709">
        <v>15</v>
      </c>
    </row>
    <row r="1710" spans="1:41" x14ac:dyDescent="0.3">
      <c r="A1710" t="str">
        <f>"Trad IRN"</f>
        <v>Trad IRN</v>
      </c>
      <c r="B1710" t="str">
        <f>"Bldg IRN"</f>
        <v>Bldg IRN</v>
      </c>
      <c r="C1710" t="s">
        <v>41</v>
      </c>
      <c r="D1710" t="s">
        <v>3</v>
      </c>
      <c r="E1710" t="s">
        <v>80</v>
      </c>
      <c r="F1710" t="s">
        <v>81</v>
      </c>
      <c r="G1710" t="s">
        <v>82</v>
      </c>
      <c r="H1710" t="s">
        <v>83</v>
      </c>
      <c r="I1710" t="s">
        <v>8</v>
      </c>
      <c r="J1710" t="s">
        <v>43</v>
      </c>
      <c r="K1710" t="s">
        <v>44</v>
      </c>
      <c r="L1710" t="s">
        <v>45</v>
      </c>
      <c r="M1710" t="s">
        <v>46</v>
      </c>
      <c r="N1710" t="str">
        <f>"01/04/2023"</f>
        <v>01/04/2023</v>
      </c>
      <c r="O1710" t="str">
        <f>"12/31/2500"</f>
        <v>12/31/2500</v>
      </c>
      <c r="P1710">
        <v>7.9585000000000003E-2</v>
      </c>
      <c r="Q1710">
        <v>7.9585000000000003E-2</v>
      </c>
      <c r="S1710">
        <v>0</v>
      </c>
      <c r="T1710">
        <v>2.4028999999999998E-2</v>
      </c>
      <c r="U1710">
        <v>5.5556000000000001E-2</v>
      </c>
      <c r="V1710" t="str">
        <f>"Trad IRN"</f>
        <v>Trad IRN</v>
      </c>
      <c r="W1710">
        <v>15</v>
      </c>
      <c r="X1710" t="s">
        <v>47</v>
      </c>
      <c r="Z1710" t="s">
        <v>47</v>
      </c>
      <c r="AB1710" t="str">
        <f>"10"</f>
        <v>10</v>
      </c>
      <c r="AC1710" t="s">
        <v>48</v>
      </c>
      <c r="AD1710" t="s">
        <v>49</v>
      </c>
      <c r="AE1710" t="s">
        <v>50</v>
      </c>
      <c r="AF1710">
        <v>0</v>
      </c>
      <c r="AG1710" t="s">
        <v>51</v>
      </c>
      <c r="AH1710" t="str">
        <f>"Trad IRN"</f>
        <v>Trad IRN</v>
      </c>
      <c r="AI1710" t="str">
        <f>"Bldg IRN"</f>
        <v>Bldg IRN</v>
      </c>
      <c r="AJ1710" t="s">
        <v>48</v>
      </c>
      <c r="AK1710" t="s">
        <v>48</v>
      </c>
      <c r="AL1710" t="s">
        <v>53</v>
      </c>
      <c r="AM1710">
        <v>90.11</v>
      </c>
      <c r="AN1710">
        <v>1132.3</v>
      </c>
      <c r="AO1710">
        <v>15</v>
      </c>
    </row>
    <row r="1711" spans="1:41" x14ac:dyDescent="0.3">
      <c r="A1711" t="str">
        <f>"Trad IRN"</f>
        <v>Trad IRN</v>
      </c>
      <c r="B1711" t="str">
        <f>"Bldg IRN"</f>
        <v>Bldg IRN</v>
      </c>
      <c r="C1711" t="s">
        <v>41</v>
      </c>
      <c r="D1711" t="s">
        <v>3</v>
      </c>
      <c r="E1711" t="s">
        <v>80</v>
      </c>
      <c r="F1711" t="s">
        <v>81</v>
      </c>
      <c r="G1711" t="s">
        <v>82</v>
      </c>
      <c r="H1711" t="s">
        <v>83</v>
      </c>
      <c r="I1711" t="str">
        <f>"Trad IRN"</f>
        <v>Trad IRN</v>
      </c>
      <c r="J1711" t="s">
        <v>43</v>
      </c>
      <c r="K1711" t="s">
        <v>44</v>
      </c>
      <c r="L1711" t="s">
        <v>45</v>
      </c>
      <c r="M1711" t="s">
        <v>46</v>
      </c>
      <c r="N1711" t="str">
        <f>"08/18/2022"</f>
        <v>08/18/2022</v>
      </c>
      <c r="O1711" t="str">
        <f>"12/31/2500"</f>
        <v>12/31/2500</v>
      </c>
      <c r="P1711">
        <v>1</v>
      </c>
      <c r="Q1711">
        <v>1</v>
      </c>
      <c r="S1711">
        <v>0</v>
      </c>
      <c r="T1711">
        <v>1</v>
      </c>
      <c r="U1711">
        <v>0</v>
      </c>
      <c r="V1711" t="str">
        <f>"Trad IRN"</f>
        <v>Trad IRN</v>
      </c>
      <c r="W1711">
        <v>100</v>
      </c>
      <c r="X1711" t="s">
        <v>47</v>
      </c>
      <c r="Z1711" t="s">
        <v>47</v>
      </c>
      <c r="AB1711" t="str">
        <f>"10"</f>
        <v>10</v>
      </c>
      <c r="AC1711" t="s">
        <v>48</v>
      </c>
      <c r="AD1711" t="s">
        <v>49</v>
      </c>
      <c r="AE1711" t="s">
        <v>55</v>
      </c>
      <c r="AF1711">
        <v>0</v>
      </c>
      <c r="AG1711" t="s">
        <v>56</v>
      </c>
      <c r="AH1711" t="str">
        <f>"Trad IRN"</f>
        <v>Trad IRN</v>
      </c>
      <c r="AI1711" t="str">
        <f>"Bldg IRN"</f>
        <v>Bldg IRN</v>
      </c>
      <c r="AJ1711" t="s">
        <v>48</v>
      </c>
      <c r="AK1711" t="s">
        <v>48</v>
      </c>
      <c r="AL1711" t="s">
        <v>53</v>
      </c>
      <c r="AM1711">
        <v>1132.3</v>
      </c>
      <c r="AN1711">
        <v>1132.3</v>
      </c>
      <c r="AO1711">
        <v>15</v>
      </c>
    </row>
    <row r="1712" spans="1:41" x14ac:dyDescent="0.3">
      <c r="A1712" t="str">
        <f>"Trad IRN"</f>
        <v>Trad IRN</v>
      </c>
      <c r="B1712" t="str">
        <f>"Bldg IRN"</f>
        <v>Bldg IRN</v>
      </c>
      <c r="C1712" t="s">
        <v>41</v>
      </c>
      <c r="D1712" t="s">
        <v>3</v>
      </c>
      <c r="E1712" t="s">
        <v>80</v>
      </c>
      <c r="F1712" t="s">
        <v>81</v>
      </c>
      <c r="G1712" t="s">
        <v>82</v>
      </c>
      <c r="H1712" t="s">
        <v>83</v>
      </c>
      <c r="I1712" t="str">
        <f>"Trad IRN"</f>
        <v>Trad IRN</v>
      </c>
      <c r="J1712" t="s">
        <v>43</v>
      </c>
      <c r="K1712" t="s">
        <v>44</v>
      </c>
      <c r="L1712" t="s">
        <v>45</v>
      </c>
      <c r="M1712" t="s">
        <v>46</v>
      </c>
      <c r="N1712" t="str">
        <f>"08/18/2022"</f>
        <v>08/18/2022</v>
      </c>
      <c r="O1712" t="str">
        <f>"12/31/2500"</f>
        <v>12/31/2500</v>
      </c>
      <c r="P1712">
        <v>1</v>
      </c>
      <c r="Q1712">
        <v>1</v>
      </c>
      <c r="S1712">
        <v>0</v>
      </c>
      <c r="T1712">
        <v>1</v>
      </c>
      <c r="U1712">
        <v>0</v>
      </c>
      <c r="V1712" t="str">
        <f>"Trad IRN"</f>
        <v>Trad IRN</v>
      </c>
      <c r="W1712">
        <v>55</v>
      </c>
      <c r="X1712" t="s">
        <v>54</v>
      </c>
      <c r="Y1712" t="str">
        <f>"45"</f>
        <v>45</v>
      </c>
      <c r="Z1712" t="s">
        <v>47</v>
      </c>
      <c r="AB1712" t="str">
        <f>"12"</f>
        <v>12</v>
      </c>
      <c r="AC1712" t="s">
        <v>48</v>
      </c>
      <c r="AD1712" t="s">
        <v>49</v>
      </c>
      <c r="AE1712" t="s">
        <v>50</v>
      </c>
      <c r="AF1712">
        <v>0</v>
      </c>
      <c r="AG1712" t="s">
        <v>56</v>
      </c>
      <c r="AH1712" t="str">
        <f>"Trad IRN"</f>
        <v>Trad IRN</v>
      </c>
      <c r="AI1712" t="str">
        <f>"Bldg IRN"</f>
        <v>Bldg IRN</v>
      </c>
      <c r="AJ1712" t="str">
        <f>"12"</f>
        <v>12</v>
      </c>
      <c r="AK1712" t="s">
        <v>48</v>
      </c>
      <c r="AL1712" t="s">
        <v>53</v>
      </c>
      <c r="AM1712">
        <v>1132.3</v>
      </c>
      <c r="AN1712">
        <v>1132.3</v>
      </c>
      <c r="AO1712">
        <v>15</v>
      </c>
    </row>
    <row r="1713" spans="1:41" x14ac:dyDescent="0.3">
      <c r="A1713" t="str">
        <f>"Trad IRN"</f>
        <v>Trad IRN</v>
      </c>
      <c r="B1713" t="str">
        <f>"Bldg IRN"</f>
        <v>Bldg IRN</v>
      </c>
      <c r="C1713" t="s">
        <v>41</v>
      </c>
      <c r="D1713" t="s">
        <v>3</v>
      </c>
      <c r="E1713" t="s">
        <v>80</v>
      </c>
      <c r="F1713" t="s">
        <v>81</v>
      </c>
      <c r="G1713" t="s">
        <v>82</v>
      </c>
      <c r="H1713" t="s">
        <v>83</v>
      </c>
      <c r="I1713" t="str">
        <f>"Trad IRN"</f>
        <v>Trad IRN</v>
      </c>
      <c r="J1713" t="s">
        <v>43</v>
      </c>
      <c r="K1713" t="s">
        <v>44</v>
      </c>
      <c r="L1713" t="s">
        <v>45</v>
      </c>
      <c r="M1713" t="s">
        <v>46</v>
      </c>
      <c r="N1713" t="str">
        <f>"08/18/2022"</f>
        <v>08/18/2022</v>
      </c>
      <c r="O1713" t="str">
        <f>"12/31/2500"</f>
        <v>12/31/2500</v>
      </c>
      <c r="P1713">
        <v>1</v>
      </c>
      <c r="Q1713">
        <v>1</v>
      </c>
      <c r="S1713">
        <v>1</v>
      </c>
      <c r="T1713">
        <v>1</v>
      </c>
      <c r="U1713">
        <v>0</v>
      </c>
      <c r="V1713" t="str">
        <f>"Trad IRN"</f>
        <v>Trad IRN</v>
      </c>
      <c r="W1713">
        <v>85</v>
      </c>
      <c r="X1713" t="s">
        <v>54</v>
      </c>
      <c r="Y1713" t="str">
        <f>"15"</f>
        <v>15</v>
      </c>
      <c r="Z1713" t="s">
        <v>47</v>
      </c>
      <c r="AB1713" t="str">
        <f>"09"</f>
        <v>09</v>
      </c>
      <c r="AC1713" t="s">
        <v>48</v>
      </c>
      <c r="AD1713" t="s">
        <v>49</v>
      </c>
      <c r="AE1713" t="s">
        <v>50</v>
      </c>
      <c r="AF1713">
        <v>0</v>
      </c>
      <c r="AG1713" t="s">
        <v>56</v>
      </c>
      <c r="AH1713" t="str">
        <f>"Trad IRN"</f>
        <v>Trad IRN</v>
      </c>
      <c r="AI1713" t="str">
        <f>"Bldg IRN"</f>
        <v>Bldg IRN</v>
      </c>
      <c r="AJ1713" t="s">
        <v>48</v>
      </c>
      <c r="AK1713" t="s">
        <v>48</v>
      </c>
      <c r="AL1713" t="s">
        <v>53</v>
      </c>
      <c r="AM1713">
        <v>1132.3</v>
      </c>
      <c r="AN1713">
        <v>1132.3</v>
      </c>
      <c r="AO1713">
        <v>15</v>
      </c>
    </row>
    <row r="1714" spans="1:41" x14ac:dyDescent="0.3">
      <c r="A1714" t="str">
        <f>"Trad IRN"</f>
        <v>Trad IRN</v>
      </c>
      <c r="B1714" t="str">
        <f>"Bldg IRN"</f>
        <v>Bldg IRN</v>
      </c>
      <c r="C1714" t="s">
        <v>41</v>
      </c>
      <c r="D1714" t="s">
        <v>3</v>
      </c>
      <c r="E1714" t="s">
        <v>80</v>
      </c>
      <c r="F1714" t="s">
        <v>81</v>
      </c>
      <c r="G1714" t="s">
        <v>82</v>
      </c>
      <c r="H1714" t="s">
        <v>83</v>
      </c>
      <c r="I1714" t="s">
        <v>8</v>
      </c>
      <c r="J1714" t="s">
        <v>43</v>
      </c>
      <c r="K1714" t="s">
        <v>44</v>
      </c>
      <c r="L1714" t="s">
        <v>45</v>
      </c>
      <c r="M1714" t="s">
        <v>46</v>
      </c>
      <c r="N1714" t="str">
        <f>"08/18/2022"</f>
        <v>08/18/2022</v>
      </c>
      <c r="O1714" t="str">
        <f>"12/20/2022"</f>
        <v>12/20/2022</v>
      </c>
      <c r="P1714">
        <v>6.9550000000000001E-2</v>
      </c>
      <c r="Q1714">
        <v>6.9550000000000001E-2</v>
      </c>
      <c r="S1714">
        <v>0</v>
      </c>
      <c r="T1714">
        <v>2.2801999999999999E-2</v>
      </c>
      <c r="U1714">
        <v>4.6747999999999998E-2</v>
      </c>
      <c r="V1714" t="str">
        <f>"Trad IRN"</f>
        <v>Trad IRN</v>
      </c>
      <c r="W1714">
        <v>15</v>
      </c>
      <c r="X1714" t="s">
        <v>47</v>
      </c>
      <c r="Z1714" t="s">
        <v>47</v>
      </c>
      <c r="AB1714" t="str">
        <f t="shared" ref="AB1714:AB1719" si="164">"10"</f>
        <v>10</v>
      </c>
      <c r="AC1714" t="s">
        <v>48</v>
      </c>
      <c r="AD1714" t="s">
        <v>49</v>
      </c>
      <c r="AE1714" t="s">
        <v>50</v>
      </c>
      <c r="AF1714">
        <v>0</v>
      </c>
      <c r="AG1714" t="s">
        <v>51</v>
      </c>
      <c r="AH1714" t="str">
        <f>"Trad IRN"</f>
        <v>Trad IRN</v>
      </c>
      <c r="AI1714" t="str">
        <f>"Bldg IRN"</f>
        <v>Bldg IRN</v>
      </c>
      <c r="AJ1714" t="s">
        <v>48</v>
      </c>
      <c r="AK1714" t="s">
        <v>48</v>
      </c>
      <c r="AL1714" t="s">
        <v>53</v>
      </c>
      <c r="AM1714">
        <v>78.75</v>
      </c>
      <c r="AN1714">
        <v>1132.3</v>
      </c>
      <c r="AO1714">
        <v>15</v>
      </c>
    </row>
    <row r="1715" spans="1:41" x14ac:dyDescent="0.3">
      <c r="A1715" t="str">
        <f>"Trad IRN"</f>
        <v>Trad IRN</v>
      </c>
      <c r="B1715" t="str">
        <f>"Bldg IRN"</f>
        <v>Bldg IRN</v>
      </c>
      <c r="C1715" t="s">
        <v>41</v>
      </c>
      <c r="D1715" t="s">
        <v>3</v>
      </c>
      <c r="E1715" t="s">
        <v>80</v>
      </c>
      <c r="F1715" t="s">
        <v>81</v>
      </c>
      <c r="G1715" t="s">
        <v>82</v>
      </c>
      <c r="H1715" t="s">
        <v>83</v>
      </c>
      <c r="I1715" t="str">
        <f>"Trad IRN"</f>
        <v>Trad IRN</v>
      </c>
      <c r="J1715" t="s">
        <v>43</v>
      </c>
      <c r="K1715" t="s">
        <v>44</v>
      </c>
      <c r="L1715" t="s">
        <v>45</v>
      </c>
      <c r="M1715" t="s">
        <v>46</v>
      </c>
      <c r="N1715" t="str">
        <f>"01/04/2023"</f>
        <v>01/04/2023</v>
      </c>
      <c r="O1715" t="str">
        <f>"01/17/2023"</f>
        <v>01/17/2023</v>
      </c>
      <c r="P1715">
        <v>5.1902999999999998E-2</v>
      </c>
      <c r="Q1715">
        <v>5.1902999999999998E-2</v>
      </c>
      <c r="S1715">
        <v>0</v>
      </c>
      <c r="T1715">
        <v>5.1902999999999998E-2</v>
      </c>
      <c r="U1715">
        <v>0</v>
      </c>
      <c r="V1715" t="str">
        <f>"Trad IRN"</f>
        <v>Trad IRN</v>
      </c>
      <c r="W1715">
        <v>100</v>
      </c>
      <c r="X1715" t="s">
        <v>47</v>
      </c>
      <c r="Z1715" t="s">
        <v>47</v>
      </c>
      <c r="AB1715" t="str">
        <f t="shared" si="164"/>
        <v>10</v>
      </c>
      <c r="AC1715" t="s">
        <v>48</v>
      </c>
      <c r="AD1715" t="s">
        <v>49</v>
      </c>
      <c r="AE1715" t="s">
        <v>55</v>
      </c>
      <c r="AF1715">
        <v>0</v>
      </c>
      <c r="AG1715" t="s">
        <v>56</v>
      </c>
      <c r="AH1715" t="str">
        <f>"Trad IRN"</f>
        <v>Trad IRN</v>
      </c>
      <c r="AI1715" t="str">
        <f>"Bldg IRN"</f>
        <v>Bldg IRN</v>
      </c>
      <c r="AJ1715" t="s">
        <v>48</v>
      </c>
      <c r="AK1715" t="s">
        <v>48</v>
      </c>
      <c r="AL1715" t="s">
        <v>53</v>
      </c>
      <c r="AM1715">
        <v>58.77</v>
      </c>
      <c r="AN1715">
        <v>1132.3</v>
      </c>
      <c r="AO1715">
        <v>15</v>
      </c>
    </row>
    <row r="1716" spans="1:41" x14ac:dyDescent="0.3">
      <c r="A1716" t="str">
        <f>"Trad IRN"</f>
        <v>Trad IRN</v>
      </c>
      <c r="B1716" t="str">
        <f>"Bldg IRN"</f>
        <v>Bldg IRN</v>
      </c>
      <c r="C1716" t="s">
        <v>41</v>
      </c>
      <c r="D1716" t="s">
        <v>3</v>
      </c>
      <c r="E1716" t="s">
        <v>80</v>
      </c>
      <c r="F1716" t="s">
        <v>81</v>
      </c>
      <c r="G1716" t="s">
        <v>82</v>
      </c>
      <c r="H1716" t="s">
        <v>83</v>
      </c>
      <c r="I1716" t="str">
        <f>"Trad IRN"</f>
        <v>Trad IRN</v>
      </c>
      <c r="J1716" t="s">
        <v>43</v>
      </c>
      <c r="K1716" t="s">
        <v>44</v>
      </c>
      <c r="L1716" t="s">
        <v>45</v>
      </c>
      <c r="M1716" t="s">
        <v>46</v>
      </c>
      <c r="N1716" t="str">
        <f>"08/18/2022"</f>
        <v>08/18/2022</v>
      </c>
      <c r="O1716" t="str">
        <f>"01/03/2023"</f>
        <v>01/03/2023</v>
      </c>
      <c r="P1716">
        <v>0.39901900000000001</v>
      </c>
      <c r="Q1716">
        <v>0.39901900000000001</v>
      </c>
      <c r="S1716">
        <v>0</v>
      </c>
      <c r="T1716">
        <v>0.39901900000000001</v>
      </c>
      <c r="U1716">
        <v>0</v>
      </c>
      <c r="V1716" t="str">
        <f>"Trad IRN"</f>
        <v>Trad IRN</v>
      </c>
      <c r="W1716">
        <v>85</v>
      </c>
      <c r="X1716" t="s">
        <v>47</v>
      </c>
      <c r="Z1716" t="s">
        <v>47</v>
      </c>
      <c r="AB1716" t="str">
        <f t="shared" si="164"/>
        <v>10</v>
      </c>
      <c r="AC1716" t="s">
        <v>48</v>
      </c>
      <c r="AD1716" t="s">
        <v>49</v>
      </c>
      <c r="AE1716" t="s">
        <v>55</v>
      </c>
      <c r="AF1716">
        <v>0</v>
      </c>
      <c r="AG1716" t="s">
        <v>56</v>
      </c>
      <c r="AH1716" t="str">
        <f>"Trad IRN"</f>
        <v>Trad IRN</v>
      </c>
      <c r="AI1716" t="str">
        <f>"Bldg IRN"</f>
        <v>Bldg IRN</v>
      </c>
      <c r="AJ1716" t="s">
        <v>48</v>
      </c>
      <c r="AK1716" t="s">
        <v>48</v>
      </c>
      <c r="AL1716" t="s">
        <v>53</v>
      </c>
      <c r="AM1716">
        <v>451.81</v>
      </c>
      <c r="AN1716">
        <v>1132.3</v>
      </c>
      <c r="AO1716">
        <v>15</v>
      </c>
    </row>
    <row r="1717" spans="1:41" x14ac:dyDescent="0.3">
      <c r="A1717" t="str">
        <f>"Trad IRN"</f>
        <v>Trad IRN</v>
      </c>
      <c r="B1717" t="str">
        <f>"Bldg IRN"</f>
        <v>Bldg IRN</v>
      </c>
      <c r="C1717" t="s">
        <v>41</v>
      </c>
      <c r="D1717" t="s">
        <v>3</v>
      </c>
      <c r="E1717" t="s">
        <v>80</v>
      </c>
      <c r="F1717" t="s">
        <v>81</v>
      </c>
      <c r="G1717" t="s">
        <v>82</v>
      </c>
      <c r="H1717" t="s">
        <v>83</v>
      </c>
      <c r="I1717" t="str">
        <f>"Trad IRN"</f>
        <v>Trad IRN</v>
      </c>
      <c r="J1717" t="s">
        <v>43</v>
      </c>
      <c r="K1717" t="s">
        <v>44</v>
      </c>
      <c r="L1717" t="s">
        <v>45</v>
      </c>
      <c r="M1717" t="s">
        <v>46</v>
      </c>
      <c r="N1717" t="str">
        <f>"08/18/2022"</f>
        <v>08/18/2022</v>
      </c>
      <c r="O1717" t="str">
        <f t="shared" ref="O1717:O1724" si="165">"12/31/2500"</f>
        <v>12/31/2500</v>
      </c>
      <c r="P1717">
        <v>1</v>
      </c>
      <c r="Q1717">
        <v>1</v>
      </c>
      <c r="S1717">
        <v>1</v>
      </c>
      <c r="T1717">
        <v>1</v>
      </c>
      <c r="U1717">
        <v>0</v>
      </c>
      <c r="V1717" t="str">
        <f>"Trad IRN"</f>
        <v>Trad IRN</v>
      </c>
      <c r="W1717">
        <v>100</v>
      </c>
      <c r="X1717" t="s">
        <v>47</v>
      </c>
      <c r="Z1717" t="s">
        <v>47</v>
      </c>
      <c r="AB1717" t="str">
        <f t="shared" si="164"/>
        <v>10</v>
      </c>
      <c r="AC1717" t="s">
        <v>48</v>
      </c>
      <c r="AD1717" t="s">
        <v>49</v>
      </c>
      <c r="AE1717" t="s">
        <v>50</v>
      </c>
      <c r="AF1717">
        <v>0</v>
      </c>
      <c r="AG1717" t="s">
        <v>56</v>
      </c>
      <c r="AH1717" t="str">
        <f>"Trad IRN"</f>
        <v>Trad IRN</v>
      </c>
      <c r="AI1717" t="str">
        <f>"Bldg IRN"</f>
        <v>Bldg IRN</v>
      </c>
      <c r="AJ1717" t="s">
        <v>48</v>
      </c>
      <c r="AK1717" t="s">
        <v>48</v>
      </c>
      <c r="AL1717" t="s">
        <v>53</v>
      </c>
      <c r="AM1717">
        <v>1132.3</v>
      </c>
      <c r="AN1717">
        <v>1132.3</v>
      </c>
      <c r="AO1717">
        <v>15</v>
      </c>
    </row>
    <row r="1718" spans="1:41" x14ac:dyDescent="0.3">
      <c r="A1718" t="str">
        <f>"Trad IRN"</f>
        <v>Trad IRN</v>
      </c>
      <c r="B1718" t="str">
        <f>"Bldg IRN"</f>
        <v>Bldg IRN</v>
      </c>
      <c r="C1718" t="s">
        <v>41</v>
      </c>
      <c r="D1718" t="s">
        <v>3</v>
      </c>
      <c r="E1718" t="s">
        <v>80</v>
      </c>
      <c r="F1718" t="s">
        <v>81</v>
      </c>
      <c r="G1718" t="s">
        <v>82</v>
      </c>
      <c r="H1718" t="s">
        <v>83</v>
      </c>
      <c r="I1718" t="str">
        <f>"Trad IRN"</f>
        <v>Trad IRN</v>
      </c>
      <c r="J1718" t="s">
        <v>43</v>
      </c>
      <c r="K1718" t="s">
        <v>44</v>
      </c>
      <c r="L1718" t="s">
        <v>45</v>
      </c>
      <c r="M1718" t="s">
        <v>46</v>
      </c>
      <c r="N1718" t="str">
        <f>"08/18/2022"</f>
        <v>08/18/2022</v>
      </c>
      <c r="O1718" t="str">
        <f t="shared" si="165"/>
        <v>12/31/2500</v>
      </c>
      <c r="P1718">
        <v>0.5</v>
      </c>
      <c r="Q1718">
        <v>0.5</v>
      </c>
      <c r="S1718">
        <v>0</v>
      </c>
      <c r="T1718">
        <v>0.5</v>
      </c>
      <c r="U1718">
        <v>0</v>
      </c>
      <c r="V1718" t="str">
        <f>"Trad IRN"</f>
        <v>Trad IRN</v>
      </c>
      <c r="W1718">
        <v>50</v>
      </c>
      <c r="X1718" t="s">
        <v>47</v>
      </c>
      <c r="Z1718" t="s">
        <v>47</v>
      </c>
      <c r="AB1718" t="str">
        <f t="shared" si="164"/>
        <v>10</v>
      </c>
      <c r="AC1718" t="s">
        <v>48</v>
      </c>
      <c r="AD1718" t="s">
        <v>49</v>
      </c>
      <c r="AE1718" t="s">
        <v>55</v>
      </c>
      <c r="AF1718">
        <v>0</v>
      </c>
      <c r="AG1718" t="s">
        <v>56</v>
      </c>
      <c r="AH1718" t="str">
        <f>"Trad IRN"</f>
        <v>Trad IRN</v>
      </c>
      <c r="AI1718" t="str">
        <f>"Bldg IRN"</f>
        <v>Bldg IRN</v>
      </c>
      <c r="AJ1718" t="s">
        <v>48</v>
      </c>
      <c r="AK1718" t="s">
        <v>48</v>
      </c>
      <c r="AL1718" t="s">
        <v>53</v>
      </c>
      <c r="AM1718">
        <v>566.15</v>
      </c>
      <c r="AN1718">
        <v>1132.3</v>
      </c>
      <c r="AO1718">
        <v>15</v>
      </c>
    </row>
    <row r="1719" spans="1:41" x14ac:dyDescent="0.3">
      <c r="A1719" t="str">
        <f>"Trad IRN"</f>
        <v>Trad IRN</v>
      </c>
      <c r="B1719" t="str">
        <f>"Bldg IRN"</f>
        <v>Bldg IRN</v>
      </c>
      <c r="C1719" t="s">
        <v>41</v>
      </c>
      <c r="D1719" t="s">
        <v>3</v>
      </c>
      <c r="E1719" t="s">
        <v>80</v>
      </c>
      <c r="F1719" t="s">
        <v>81</v>
      </c>
      <c r="G1719" t="s">
        <v>82</v>
      </c>
      <c r="H1719" t="s">
        <v>83</v>
      </c>
      <c r="I1719" t="s">
        <v>8</v>
      </c>
      <c r="J1719" t="s">
        <v>43</v>
      </c>
      <c r="K1719" t="s">
        <v>44</v>
      </c>
      <c r="L1719" t="s">
        <v>45</v>
      </c>
      <c r="M1719" t="s">
        <v>46</v>
      </c>
      <c r="N1719" t="str">
        <f>"08/17/2022"</f>
        <v>08/17/2022</v>
      </c>
      <c r="O1719" t="str">
        <f t="shared" si="165"/>
        <v>12/31/2500</v>
      </c>
      <c r="P1719">
        <v>0.5</v>
      </c>
      <c r="Q1719">
        <v>0.5</v>
      </c>
      <c r="S1719">
        <v>0</v>
      </c>
      <c r="T1719">
        <v>0.16666700000000001</v>
      </c>
      <c r="U1719">
        <v>0.33333299999999999</v>
      </c>
      <c r="V1719" t="str">
        <f>"Trad IRN"</f>
        <v>Trad IRN</v>
      </c>
      <c r="W1719">
        <v>50</v>
      </c>
      <c r="X1719" t="s">
        <v>47</v>
      </c>
      <c r="Z1719" t="s">
        <v>47</v>
      </c>
      <c r="AB1719" t="str">
        <f t="shared" si="164"/>
        <v>10</v>
      </c>
      <c r="AC1719" t="s">
        <v>48</v>
      </c>
      <c r="AD1719" t="s">
        <v>49</v>
      </c>
      <c r="AE1719" t="s">
        <v>55</v>
      </c>
      <c r="AF1719">
        <v>0</v>
      </c>
      <c r="AG1719" t="s">
        <v>51</v>
      </c>
      <c r="AH1719" t="s">
        <v>85</v>
      </c>
      <c r="AI1719" t="str">
        <f>"Bldg IRN"</f>
        <v>Bldg IRN</v>
      </c>
      <c r="AJ1719" t="s">
        <v>48</v>
      </c>
      <c r="AK1719" t="s">
        <v>48</v>
      </c>
      <c r="AL1719" t="s">
        <v>53</v>
      </c>
      <c r="AM1719">
        <v>530</v>
      </c>
      <c r="AN1719">
        <v>1060</v>
      </c>
      <c r="AO1719">
        <v>15</v>
      </c>
    </row>
    <row r="1720" spans="1:41" x14ac:dyDescent="0.3">
      <c r="A1720" t="str">
        <f>"Trad IRN"</f>
        <v>Trad IRN</v>
      </c>
      <c r="B1720" t="str">
        <f>"Bldg IRN"</f>
        <v>Bldg IRN</v>
      </c>
      <c r="C1720" t="s">
        <v>41</v>
      </c>
      <c r="D1720" t="s">
        <v>3</v>
      </c>
      <c r="E1720" t="s">
        <v>80</v>
      </c>
      <c r="F1720" t="s">
        <v>81</v>
      </c>
      <c r="G1720" t="s">
        <v>82</v>
      </c>
      <c r="H1720" t="s">
        <v>83</v>
      </c>
      <c r="I1720" t="str">
        <f>"Trad IRN"</f>
        <v>Trad IRN</v>
      </c>
      <c r="J1720" t="s">
        <v>43</v>
      </c>
      <c r="K1720" t="s">
        <v>44</v>
      </c>
      <c r="L1720" t="s">
        <v>45</v>
      </c>
      <c r="M1720" t="s">
        <v>46</v>
      </c>
      <c r="N1720" t="str">
        <f>"08/18/2022"</f>
        <v>08/18/2022</v>
      </c>
      <c r="O1720" t="str">
        <f t="shared" si="165"/>
        <v>12/31/2500</v>
      </c>
      <c r="P1720">
        <v>1</v>
      </c>
      <c r="Q1720">
        <v>1</v>
      </c>
      <c r="S1720">
        <v>0</v>
      </c>
      <c r="T1720">
        <v>0.93055600000000005</v>
      </c>
      <c r="U1720">
        <v>6.9444000000000006E-2</v>
      </c>
      <c r="V1720" t="str">
        <f>"Trad IRN"</f>
        <v>Trad IRN</v>
      </c>
      <c r="W1720">
        <v>100</v>
      </c>
      <c r="X1720" t="s">
        <v>47</v>
      </c>
      <c r="Z1720" t="s">
        <v>47</v>
      </c>
      <c r="AB1720" t="str">
        <f>"12"</f>
        <v>12</v>
      </c>
      <c r="AC1720" t="s">
        <v>48</v>
      </c>
      <c r="AD1720" t="s">
        <v>49</v>
      </c>
      <c r="AE1720" t="s">
        <v>55</v>
      </c>
      <c r="AF1720">
        <v>0</v>
      </c>
      <c r="AG1720" t="s">
        <v>56</v>
      </c>
      <c r="AH1720" t="str">
        <f>"Trad IRN"</f>
        <v>Trad IRN</v>
      </c>
      <c r="AI1720" t="str">
        <f>"Bldg IRN"</f>
        <v>Bldg IRN</v>
      </c>
      <c r="AJ1720" t="str">
        <f>"12"</f>
        <v>12</v>
      </c>
      <c r="AK1720" t="s">
        <v>48</v>
      </c>
      <c r="AL1720" t="s">
        <v>53</v>
      </c>
      <c r="AM1720">
        <v>1132.3</v>
      </c>
      <c r="AN1720">
        <v>1132.3</v>
      </c>
      <c r="AO1720">
        <v>15</v>
      </c>
    </row>
    <row r="1721" spans="1:41" x14ac:dyDescent="0.3">
      <c r="A1721" t="str">
        <f>"Trad IRN"</f>
        <v>Trad IRN</v>
      </c>
      <c r="B1721" t="str">
        <f>"Bldg IRN"</f>
        <v>Bldg IRN</v>
      </c>
      <c r="C1721" t="s">
        <v>41</v>
      </c>
      <c r="D1721" t="s">
        <v>3</v>
      </c>
      <c r="E1721" t="s">
        <v>80</v>
      </c>
      <c r="F1721" t="s">
        <v>81</v>
      </c>
      <c r="G1721" t="s">
        <v>82</v>
      </c>
      <c r="H1721" t="s">
        <v>83</v>
      </c>
      <c r="I1721" t="str">
        <f>"Trad IRN"</f>
        <v>Trad IRN</v>
      </c>
      <c r="J1721" t="s">
        <v>43</v>
      </c>
      <c r="K1721" t="s">
        <v>44</v>
      </c>
      <c r="L1721" t="s">
        <v>45</v>
      </c>
      <c r="M1721" t="s">
        <v>46</v>
      </c>
      <c r="N1721" t="str">
        <f>"08/18/2022"</f>
        <v>08/18/2022</v>
      </c>
      <c r="O1721" t="str">
        <f t="shared" si="165"/>
        <v>12/31/2500</v>
      </c>
      <c r="P1721">
        <v>1</v>
      </c>
      <c r="Q1721">
        <v>1</v>
      </c>
      <c r="S1721">
        <v>1</v>
      </c>
      <c r="T1721">
        <v>1</v>
      </c>
      <c r="U1721">
        <v>0</v>
      </c>
      <c r="V1721" t="str">
        <f>"Trad IRN"</f>
        <v>Trad IRN</v>
      </c>
      <c r="W1721">
        <v>100</v>
      </c>
      <c r="X1721" t="s">
        <v>47</v>
      </c>
      <c r="Z1721" t="s">
        <v>47</v>
      </c>
      <c r="AB1721" t="str">
        <f>"09"</f>
        <v>09</v>
      </c>
      <c r="AC1721" t="s">
        <v>48</v>
      </c>
      <c r="AD1721" t="s">
        <v>49</v>
      </c>
      <c r="AE1721" t="s">
        <v>50</v>
      </c>
      <c r="AF1721">
        <v>0</v>
      </c>
      <c r="AG1721" t="s">
        <v>56</v>
      </c>
      <c r="AH1721" t="str">
        <f>"Trad IRN"</f>
        <v>Trad IRN</v>
      </c>
      <c r="AI1721" t="str">
        <f>"Bldg IRN"</f>
        <v>Bldg IRN</v>
      </c>
      <c r="AJ1721" t="s">
        <v>48</v>
      </c>
      <c r="AK1721" t="s">
        <v>48</v>
      </c>
      <c r="AL1721" t="s">
        <v>53</v>
      </c>
      <c r="AM1721">
        <v>1132.3</v>
      </c>
      <c r="AN1721">
        <v>1132.3</v>
      </c>
      <c r="AO1721">
        <v>15</v>
      </c>
    </row>
    <row r="1722" spans="1:41" x14ac:dyDescent="0.3">
      <c r="A1722" t="str">
        <f>"Trad IRN"</f>
        <v>Trad IRN</v>
      </c>
      <c r="B1722" t="str">
        <f>"Bldg IRN"</f>
        <v>Bldg IRN</v>
      </c>
      <c r="C1722" t="s">
        <v>41</v>
      </c>
      <c r="D1722" t="s">
        <v>3</v>
      </c>
      <c r="E1722" t="s">
        <v>80</v>
      </c>
      <c r="F1722" t="s">
        <v>81</v>
      </c>
      <c r="G1722" t="s">
        <v>82</v>
      </c>
      <c r="H1722" t="s">
        <v>83</v>
      </c>
      <c r="I1722" t="str">
        <f>"Trad IRN"</f>
        <v>Trad IRN</v>
      </c>
      <c r="J1722" t="s">
        <v>43</v>
      </c>
      <c r="K1722" t="s">
        <v>44</v>
      </c>
      <c r="L1722" t="s">
        <v>45</v>
      </c>
      <c r="M1722" t="s">
        <v>46</v>
      </c>
      <c r="N1722" t="str">
        <f>"08/18/2022"</f>
        <v>08/18/2022</v>
      </c>
      <c r="O1722" t="str">
        <f t="shared" si="165"/>
        <v>12/31/2500</v>
      </c>
      <c r="P1722">
        <v>1</v>
      </c>
      <c r="Q1722">
        <v>1</v>
      </c>
      <c r="S1722">
        <v>0</v>
      </c>
      <c r="T1722">
        <v>1</v>
      </c>
      <c r="U1722">
        <v>0</v>
      </c>
      <c r="V1722" t="str">
        <f>"Trad IRN"</f>
        <v>Trad IRN</v>
      </c>
      <c r="W1722">
        <v>100</v>
      </c>
      <c r="X1722" t="s">
        <v>47</v>
      </c>
      <c r="Z1722" t="s">
        <v>47</v>
      </c>
      <c r="AB1722" t="str">
        <f>"10"</f>
        <v>10</v>
      </c>
      <c r="AC1722" t="s">
        <v>48</v>
      </c>
      <c r="AD1722" t="s">
        <v>49</v>
      </c>
      <c r="AE1722" t="s">
        <v>55</v>
      </c>
      <c r="AF1722">
        <v>0</v>
      </c>
      <c r="AG1722" t="s">
        <v>56</v>
      </c>
      <c r="AH1722" t="str">
        <f>"Trad IRN"</f>
        <v>Trad IRN</v>
      </c>
      <c r="AI1722" t="str">
        <f>"Bldg IRN"</f>
        <v>Bldg IRN</v>
      </c>
      <c r="AJ1722" t="s">
        <v>48</v>
      </c>
      <c r="AK1722" t="s">
        <v>48</v>
      </c>
      <c r="AL1722" t="s">
        <v>53</v>
      </c>
      <c r="AM1722">
        <v>1132.3</v>
      </c>
      <c r="AN1722">
        <v>1132.3</v>
      </c>
      <c r="AO1722">
        <v>15</v>
      </c>
    </row>
    <row r="1723" spans="1:41" x14ac:dyDescent="0.3">
      <c r="A1723" t="str">
        <f>"Trad IRN"</f>
        <v>Trad IRN</v>
      </c>
      <c r="B1723" t="str">
        <f>"Bldg IRN"</f>
        <v>Bldg IRN</v>
      </c>
      <c r="C1723" t="s">
        <v>41</v>
      </c>
      <c r="D1723" t="s">
        <v>3</v>
      </c>
      <c r="E1723" t="s">
        <v>80</v>
      </c>
      <c r="F1723" t="s">
        <v>81</v>
      </c>
      <c r="G1723" t="s">
        <v>82</v>
      </c>
      <c r="H1723" t="s">
        <v>83</v>
      </c>
      <c r="I1723" t="s">
        <v>8</v>
      </c>
      <c r="J1723" t="s">
        <v>43</v>
      </c>
      <c r="K1723" t="s">
        <v>44</v>
      </c>
      <c r="L1723" t="s">
        <v>45</v>
      </c>
      <c r="M1723" t="s">
        <v>46</v>
      </c>
      <c r="N1723" t="str">
        <f>"01/04/2023"</f>
        <v>01/04/2023</v>
      </c>
      <c r="O1723" t="str">
        <f t="shared" si="165"/>
        <v>12/31/2500</v>
      </c>
      <c r="P1723">
        <v>7.9585000000000003E-2</v>
      </c>
      <c r="Q1723">
        <v>7.9585000000000003E-2</v>
      </c>
      <c r="S1723">
        <v>0</v>
      </c>
      <c r="T1723">
        <v>2.4028999999999998E-2</v>
      </c>
      <c r="U1723">
        <v>5.5556000000000001E-2</v>
      </c>
      <c r="V1723" t="str">
        <f>"Trad IRN"</f>
        <v>Trad IRN</v>
      </c>
      <c r="W1723">
        <v>15</v>
      </c>
      <c r="X1723" t="s">
        <v>47</v>
      </c>
      <c r="Z1723" t="s">
        <v>47</v>
      </c>
      <c r="AB1723" t="str">
        <f>"09"</f>
        <v>09</v>
      </c>
      <c r="AC1723" t="s">
        <v>48</v>
      </c>
      <c r="AD1723" t="s">
        <v>49</v>
      </c>
      <c r="AE1723" t="s">
        <v>50</v>
      </c>
      <c r="AF1723">
        <v>0</v>
      </c>
      <c r="AG1723" t="s">
        <v>51</v>
      </c>
      <c r="AH1723" t="str">
        <f>"Trad IRN"</f>
        <v>Trad IRN</v>
      </c>
      <c r="AI1723" t="str">
        <f>"Bldg IRN"</f>
        <v>Bldg IRN</v>
      </c>
      <c r="AJ1723" t="s">
        <v>48</v>
      </c>
      <c r="AK1723" t="s">
        <v>48</v>
      </c>
      <c r="AL1723" t="s">
        <v>53</v>
      </c>
      <c r="AM1723">
        <v>90.11</v>
      </c>
      <c r="AN1723">
        <v>1132.3</v>
      </c>
      <c r="AO1723">
        <v>15</v>
      </c>
    </row>
    <row r="1724" spans="1:41" x14ac:dyDescent="0.3">
      <c r="A1724" t="str">
        <f>"Trad IRN"</f>
        <v>Trad IRN</v>
      </c>
      <c r="B1724" t="str">
        <f>"Bldg IRN"</f>
        <v>Bldg IRN</v>
      </c>
      <c r="C1724" t="s">
        <v>41</v>
      </c>
      <c r="D1724" t="s">
        <v>3</v>
      </c>
      <c r="E1724" t="s">
        <v>80</v>
      </c>
      <c r="F1724" t="s">
        <v>81</v>
      </c>
      <c r="G1724" t="s">
        <v>82</v>
      </c>
      <c r="H1724" t="s">
        <v>83</v>
      </c>
      <c r="I1724" t="str">
        <f>"Trad IRN"</f>
        <v>Trad IRN</v>
      </c>
      <c r="J1724" t="s">
        <v>43</v>
      </c>
      <c r="K1724" t="s">
        <v>44</v>
      </c>
      <c r="L1724" t="s">
        <v>45</v>
      </c>
      <c r="M1724" t="s">
        <v>46</v>
      </c>
      <c r="N1724" t="str">
        <f>"01/04/2023"</f>
        <v>01/04/2023</v>
      </c>
      <c r="O1724" t="str">
        <f t="shared" si="165"/>
        <v>12/31/2500</v>
      </c>
      <c r="P1724">
        <v>0.45098100000000002</v>
      </c>
      <c r="Q1724">
        <v>0.45098100000000002</v>
      </c>
      <c r="S1724">
        <v>0</v>
      </c>
      <c r="T1724">
        <v>0.45098100000000002</v>
      </c>
      <c r="U1724">
        <v>0</v>
      </c>
      <c r="V1724" t="str">
        <f>"Trad IRN"</f>
        <v>Trad IRN</v>
      </c>
      <c r="W1724">
        <v>85</v>
      </c>
      <c r="X1724" t="s">
        <v>47</v>
      </c>
      <c r="Z1724" t="s">
        <v>47</v>
      </c>
      <c r="AB1724" t="str">
        <f>"09"</f>
        <v>09</v>
      </c>
      <c r="AC1724" t="s">
        <v>48</v>
      </c>
      <c r="AD1724" t="s">
        <v>49</v>
      </c>
      <c r="AE1724" t="s">
        <v>50</v>
      </c>
      <c r="AF1724">
        <v>0</v>
      </c>
      <c r="AG1724" t="s">
        <v>56</v>
      </c>
      <c r="AH1724" t="str">
        <f>"Trad IRN"</f>
        <v>Trad IRN</v>
      </c>
      <c r="AI1724" t="str">
        <f>"Bldg IRN"</f>
        <v>Bldg IRN</v>
      </c>
      <c r="AJ1724" t="s">
        <v>48</v>
      </c>
      <c r="AK1724" t="s">
        <v>48</v>
      </c>
      <c r="AL1724" t="s">
        <v>53</v>
      </c>
      <c r="AM1724">
        <v>510.65</v>
      </c>
      <c r="AN1724">
        <v>1132.3</v>
      </c>
      <c r="AO1724">
        <v>15</v>
      </c>
    </row>
    <row r="1725" spans="1:41" x14ac:dyDescent="0.3">
      <c r="A1725" t="str">
        <f>"Trad IRN"</f>
        <v>Trad IRN</v>
      </c>
      <c r="B1725" t="str">
        <f>"Bldg IRN"</f>
        <v>Bldg IRN</v>
      </c>
      <c r="C1725" t="s">
        <v>41</v>
      </c>
      <c r="D1725" t="s">
        <v>3</v>
      </c>
      <c r="E1725" t="s">
        <v>80</v>
      </c>
      <c r="F1725" t="s">
        <v>81</v>
      </c>
      <c r="G1725" t="s">
        <v>82</v>
      </c>
      <c r="H1725" t="s">
        <v>83</v>
      </c>
      <c r="I1725" t="str">
        <f>"Trad IRN"</f>
        <v>Trad IRN</v>
      </c>
      <c r="J1725" t="s">
        <v>43</v>
      </c>
      <c r="K1725" t="s">
        <v>44</v>
      </c>
      <c r="L1725" t="s">
        <v>45</v>
      </c>
      <c r="M1725" t="s">
        <v>46</v>
      </c>
      <c r="N1725" t="str">
        <f t="shared" ref="N1725:N1736" si="166">"08/18/2022"</f>
        <v>08/18/2022</v>
      </c>
      <c r="O1725" t="str">
        <f>"01/03/2023"</f>
        <v>01/03/2023</v>
      </c>
      <c r="P1725">
        <v>0.46943400000000002</v>
      </c>
      <c r="Q1725">
        <v>0.46943400000000002</v>
      </c>
      <c r="S1725">
        <v>0</v>
      </c>
      <c r="T1725">
        <v>0.46943400000000002</v>
      </c>
      <c r="U1725">
        <v>0</v>
      </c>
      <c r="V1725" t="str">
        <f>"Trad IRN"</f>
        <v>Trad IRN</v>
      </c>
      <c r="W1725">
        <v>100</v>
      </c>
      <c r="X1725" t="s">
        <v>47</v>
      </c>
      <c r="Z1725" t="s">
        <v>47</v>
      </c>
      <c r="AB1725" t="str">
        <f>"09"</f>
        <v>09</v>
      </c>
      <c r="AC1725" t="s">
        <v>48</v>
      </c>
      <c r="AD1725" t="s">
        <v>49</v>
      </c>
      <c r="AE1725" t="s">
        <v>50</v>
      </c>
      <c r="AF1725">
        <v>0</v>
      </c>
      <c r="AG1725" t="s">
        <v>56</v>
      </c>
      <c r="AH1725" t="str">
        <f>"Trad IRN"</f>
        <v>Trad IRN</v>
      </c>
      <c r="AI1725" t="str">
        <f>"Bldg IRN"</f>
        <v>Bldg IRN</v>
      </c>
      <c r="AJ1725" t="s">
        <v>48</v>
      </c>
      <c r="AK1725" t="s">
        <v>48</v>
      </c>
      <c r="AL1725" t="s">
        <v>53</v>
      </c>
      <c r="AM1725">
        <v>531.54</v>
      </c>
      <c r="AN1725">
        <v>1132.3</v>
      </c>
      <c r="AO1725">
        <v>15</v>
      </c>
    </row>
    <row r="1726" spans="1:41" x14ac:dyDescent="0.3">
      <c r="A1726" t="str">
        <f>"Trad IRN"</f>
        <v>Trad IRN</v>
      </c>
      <c r="B1726" t="str">
        <f>"Bldg IRN"</f>
        <v>Bldg IRN</v>
      </c>
      <c r="C1726" t="s">
        <v>41</v>
      </c>
      <c r="D1726" t="s">
        <v>3</v>
      </c>
      <c r="E1726" t="s">
        <v>80</v>
      </c>
      <c r="F1726" t="s">
        <v>81</v>
      </c>
      <c r="G1726" t="s">
        <v>82</v>
      </c>
      <c r="H1726" t="s">
        <v>83</v>
      </c>
      <c r="I1726" t="str">
        <f>"Trad IRN"</f>
        <v>Trad IRN</v>
      </c>
      <c r="J1726" t="s">
        <v>43</v>
      </c>
      <c r="K1726" t="s">
        <v>44</v>
      </c>
      <c r="L1726" t="s">
        <v>45</v>
      </c>
      <c r="M1726" t="s">
        <v>46</v>
      </c>
      <c r="N1726" t="str">
        <f t="shared" si="166"/>
        <v>08/18/2022</v>
      </c>
      <c r="O1726" t="str">
        <f t="shared" ref="O1726:O1732" si="167">"12/31/2500"</f>
        <v>12/31/2500</v>
      </c>
      <c r="P1726">
        <v>1</v>
      </c>
      <c r="Q1726">
        <v>1</v>
      </c>
      <c r="S1726">
        <v>0</v>
      </c>
      <c r="T1726">
        <v>1</v>
      </c>
      <c r="U1726">
        <v>0</v>
      </c>
      <c r="V1726" t="str">
        <f>"Trad IRN"</f>
        <v>Trad IRN</v>
      </c>
      <c r="W1726">
        <v>100</v>
      </c>
      <c r="X1726" t="s">
        <v>47</v>
      </c>
      <c r="Z1726" t="s">
        <v>47</v>
      </c>
      <c r="AB1726" t="str">
        <f>"10"</f>
        <v>10</v>
      </c>
      <c r="AC1726" t="s">
        <v>48</v>
      </c>
      <c r="AD1726" t="s">
        <v>49</v>
      </c>
      <c r="AE1726" t="s">
        <v>50</v>
      </c>
      <c r="AF1726">
        <v>0</v>
      </c>
      <c r="AG1726" t="s">
        <v>56</v>
      </c>
      <c r="AH1726" t="str">
        <f>"Trad IRN"</f>
        <v>Trad IRN</v>
      </c>
      <c r="AI1726" t="str">
        <f>"Bldg IRN"</f>
        <v>Bldg IRN</v>
      </c>
      <c r="AJ1726" t="s">
        <v>48</v>
      </c>
      <c r="AK1726" t="s">
        <v>48</v>
      </c>
      <c r="AL1726" t="s">
        <v>53</v>
      </c>
      <c r="AM1726">
        <v>1132.3</v>
      </c>
      <c r="AN1726">
        <v>1132.3</v>
      </c>
      <c r="AO1726">
        <v>15</v>
      </c>
    </row>
    <row r="1727" spans="1:41" x14ac:dyDescent="0.3">
      <c r="A1727" t="str">
        <f>"Trad IRN"</f>
        <v>Trad IRN</v>
      </c>
      <c r="B1727" t="str">
        <f>"Bldg IRN"</f>
        <v>Bldg IRN</v>
      </c>
      <c r="C1727" t="s">
        <v>41</v>
      </c>
      <c r="D1727" t="s">
        <v>3</v>
      </c>
      <c r="E1727" t="s">
        <v>80</v>
      </c>
      <c r="F1727" t="s">
        <v>81</v>
      </c>
      <c r="G1727" t="s">
        <v>82</v>
      </c>
      <c r="H1727" t="s">
        <v>83</v>
      </c>
      <c r="I1727" t="str">
        <f>"Trad IRN"</f>
        <v>Trad IRN</v>
      </c>
      <c r="J1727" t="s">
        <v>43</v>
      </c>
      <c r="K1727" t="s">
        <v>44</v>
      </c>
      <c r="L1727" t="s">
        <v>45</v>
      </c>
      <c r="M1727" t="s">
        <v>46</v>
      </c>
      <c r="N1727" t="str">
        <f t="shared" si="166"/>
        <v>08/18/2022</v>
      </c>
      <c r="O1727" t="str">
        <f t="shared" si="167"/>
        <v>12/31/2500</v>
      </c>
      <c r="P1727">
        <v>1</v>
      </c>
      <c r="Q1727">
        <v>1</v>
      </c>
      <c r="S1727">
        <v>0</v>
      </c>
      <c r="T1727">
        <v>1</v>
      </c>
      <c r="U1727">
        <v>0</v>
      </c>
      <c r="V1727" t="str">
        <f>"Trad IRN"</f>
        <v>Trad IRN</v>
      </c>
      <c r="W1727">
        <v>100</v>
      </c>
      <c r="X1727" t="s">
        <v>47</v>
      </c>
      <c r="Z1727" t="s">
        <v>47</v>
      </c>
      <c r="AB1727" t="str">
        <f>"09"</f>
        <v>09</v>
      </c>
      <c r="AC1727" t="s">
        <v>48</v>
      </c>
      <c r="AD1727" t="s">
        <v>49</v>
      </c>
      <c r="AE1727" t="s">
        <v>50</v>
      </c>
      <c r="AF1727">
        <v>0</v>
      </c>
      <c r="AG1727" t="s">
        <v>56</v>
      </c>
      <c r="AH1727" t="str">
        <f>"Trad IRN"</f>
        <v>Trad IRN</v>
      </c>
      <c r="AI1727" t="str">
        <f>"Bldg IRN"</f>
        <v>Bldg IRN</v>
      </c>
      <c r="AJ1727" t="s">
        <v>48</v>
      </c>
      <c r="AK1727" t="s">
        <v>48</v>
      </c>
      <c r="AL1727" t="s">
        <v>53</v>
      </c>
      <c r="AM1727">
        <v>1132.3</v>
      </c>
      <c r="AN1727">
        <v>1132.3</v>
      </c>
      <c r="AO1727">
        <v>15</v>
      </c>
    </row>
    <row r="1728" spans="1:41" x14ac:dyDescent="0.3">
      <c r="A1728" t="str">
        <f>"Trad IRN"</f>
        <v>Trad IRN</v>
      </c>
      <c r="B1728" t="str">
        <f>"Bldg IRN"</f>
        <v>Bldg IRN</v>
      </c>
      <c r="C1728" t="s">
        <v>41</v>
      </c>
      <c r="D1728" t="s">
        <v>3</v>
      </c>
      <c r="E1728" t="s">
        <v>80</v>
      </c>
      <c r="F1728" t="s">
        <v>81</v>
      </c>
      <c r="G1728" t="s">
        <v>82</v>
      </c>
      <c r="H1728" t="s">
        <v>83</v>
      </c>
      <c r="I1728" t="s">
        <v>8</v>
      </c>
      <c r="J1728" t="s">
        <v>43</v>
      </c>
      <c r="K1728" t="s">
        <v>44</v>
      </c>
      <c r="L1728" t="s">
        <v>45</v>
      </c>
      <c r="M1728" t="s">
        <v>46</v>
      </c>
      <c r="N1728" t="str">
        <f t="shared" si="166"/>
        <v>08/18/2022</v>
      </c>
      <c r="O1728" t="str">
        <f t="shared" si="167"/>
        <v>12/31/2500</v>
      </c>
      <c r="P1728">
        <v>0.15</v>
      </c>
      <c r="Q1728">
        <v>0.15</v>
      </c>
      <c r="S1728">
        <v>0</v>
      </c>
      <c r="T1728">
        <v>3.8889E-2</v>
      </c>
      <c r="U1728">
        <v>0.111111</v>
      </c>
      <c r="V1728" t="str">
        <f>"Trad IRN"</f>
        <v>Trad IRN</v>
      </c>
      <c r="W1728">
        <v>15</v>
      </c>
      <c r="X1728" t="s">
        <v>47</v>
      </c>
      <c r="Z1728" t="s">
        <v>47</v>
      </c>
      <c r="AB1728" t="str">
        <f>"09"</f>
        <v>09</v>
      </c>
      <c r="AC1728" t="s">
        <v>48</v>
      </c>
      <c r="AD1728" t="s">
        <v>49</v>
      </c>
      <c r="AE1728" t="s">
        <v>50</v>
      </c>
      <c r="AF1728">
        <v>0</v>
      </c>
      <c r="AG1728" t="s">
        <v>51</v>
      </c>
      <c r="AH1728" t="str">
        <f>"Trad IRN"</f>
        <v>Trad IRN</v>
      </c>
      <c r="AI1728" t="str">
        <f>"Bldg IRN"</f>
        <v>Bldg IRN</v>
      </c>
      <c r="AJ1728" t="s">
        <v>48</v>
      </c>
      <c r="AK1728" t="s">
        <v>48</v>
      </c>
      <c r="AL1728" t="s">
        <v>53</v>
      </c>
      <c r="AM1728">
        <v>169.85</v>
      </c>
      <c r="AN1728">
        <v>1132.3</v>
      </c>
      <c r="AO1728">
        <v>15</v>
      </c>
    </row>
    <row r="1729" spans="1:41" x14ac:dyDescent="0.3">
      <c r="A1729" t="str">
        <f>"Trad IRN"</f>
        <v>Trad IRN</v>
      </c>
      <c r="B1729" t="str">
        <f>"Bldg IRN"</f>
        <v>Bldg IRN</v>
      </c>
      <c r="C1729" t="s">
        <v>41</v>
      </c>
      <c r="D1729" t="s">
        <v>3</v>
      </c>
      <c r="E1729" t="s">
        <v>80</v>
      </c>
      <c r="F1729" t="s">
        <v>81</v>
      </c>
      <c r="G1729" t="s">
        <v>82</v>
      </c>
      <c r="H1729" t="s">
        <v>83</v>
      </c>
      <c r="I1729" t="str">
        <f>"Trad IRN"</f>
        <v>Trad IRN</v>
      </c>
      <c r="J1729" t="s">
        <v>43</v>
      </c>
      <c r="K1729" t="s">
        <v>44</v>
      </c>
      <c r="L1729" t="s">
        <v>45</v>
      </c>
      <c r="M1729" t="s">
        <v>46</v>
      </c>
      <c r="N1729" t="str">
        <f t="shared" si="166"/>
        <v>08/18/2022</v>
      </c>
      <c r="O1729" t="str">
        <f t="shared" si="167"/>
        <v>12/31/2500</v>
      </c>
      <c r="P1729">
        <v>0.85</v>
      </c>
      <c r="Q1729">
        <v>0.85</v>
      </c>
      <c r="S1729">
        <v>0</v>
      </c>
      <c r="T1729">
        <v>0.85</v>
      </c>
      <c r="U1729">
        <v>0</v>
      </c>
      <c r="V1729" t="str">
        <f>"Trad IRN"</f>
        <v>Trad IRN</v>
      </c>
      <c r="W1729">
        <v>85</v>
      </c>
      <c r="X1729" t="s">
        <v>47</v>
      </c>
      <c r="Z1729" t="s">
        <v>47</v>
      </c>
      <c r="AB1729" t="str">
        <f>"09"</f>
        <v>09</v>
      </c>
      <c r="AC1729" t="s">
        <v>48</v>
      </c>
      <c r="AD1729" t="s">
        <v>49</v>
      </c>
      <c r="AE1729" t="s">
        <v>50</v>
      </c>
      <c r="AF1729">
        <v>0</v>
      </c>
      <c r="AG1729" t="s">
        <v>56</v>
      </c>
      <c r="AH1729" t="str">
        <f>"Trad IRN"</f>
        <v>Trad IRN</v>
      </c>
      <c r="AI1729" t="str">
        <f>"Bldg IRN"</f>
        <v>Bldg IRN</v>
      </c>
      <c r="AJ1729" t="s">
        <v>48</v>
      </c>
      <c r="AK1729" t="s">
        <v>48</v>
      </c>
      <c r="AL1729" t="s">
        <v>53</v>
      </c>
      <c r="AM1729">
        <v>962.46</v>
      </c>
      <c r="AN1729">
        <v>1132.3</v>
      </c>
      <c r="AO1729">
        <v>15</v>
      </c>
    </row>
    <row r="1730" spans="1:41" x14ac:dyDescent="0.3">
      <c r="A1730" t="str">
        <f>"Trad IRN"</f>
        <v>Trad IRN</v>
      </c>
      <c r="B1730" t="str">
        <f>"Bldg IRN"</f>
        <v>Bldg IRN</v>
      </c>
      <c r="C1730" t="s">
        <v>41</v>
      </c>
      <c r="D1730" t="s">
        <v>3</v>
      </c>
      <c r="E1730" t="s">
        <v>80</v>
      </c>
      <c r="F1730" t="s">
        <v>81</v>
      </c>
      <c r="G1730" t="s">
        <v>82</v>
      </c>
      <c r="H1730" t="s">
        <v>83</v>
      </c>
      <c r="I1730" t="str">
        <f>"Trad IRN"</f>
        <v>Trad IRN</v>
      </c>
      <c r="J1730" t="s">
        <v>43</v>
      </c>
      <c r="K1730" t="s">
        <v>44</v>
      </c>
      <c r="L1730" t="s">
        <v>45</v>
      </c>
      <c r="M1730" t="s">
        <v>46</v>
      </c>
      <c r="N1730" t="str">
        <f t="shared" si="166"/>
        <v>08/18/2022</v>
      </c>
      <c r="O1730" t="str">
        <f t="shared" si="167"/>
        <v>12/31/2500</v>
      </c>
      <c r="P1730">
        <v>1</v>
      </c>
      <c r="Q1730">
        <v>1</v>
      </c>
      <c r="S1730">
        <v>0</v>
      </c>
      <c r="T1730">
        <v>1</v>
      </c>
      <c r="U1730">
        <v>0</v>
      </c>
      <c r="V1730" t="str">
        <f>"Trad IRN"</f>
        <v>Trad IRN</v>
      </c>
      <c r="W1730">
        <v>70</v>
      </c>
      <c r="X1730" t="s">
        <v>54</v>
      </c>
      <c r="Y1730" t="str">
        <f>"30"</f>
        <v>30</v>
      </c>
      <c r="Z1730" t="s">
        <v>47</v>
      </c>
      <c r="AB1730" t="str">
        <f>"11"</f>
        <v>11</v>
      </c>
      <c r="AC1730" t="s">
        <v>48</v>
      </c>
      <c r="AD1730" t="s">
        <v>49</v>
      </c>
      <c r="AE1730" t="s">
        <v>50</v>
      </c>
      <c r="AF1730">
        <v>0</v>
      </c>
      <c r="AG1730" t="s">
        <v>56</v>
      </c>
      <c r="AH1730" t="str">
        <f>"Trad IRN"</f>
        <v>Trad IRN</v>
      </c>
      <c r="AI1730" t="str">
        <f>"Bldg IRN"</f>
        <v>Bldg IRN</v>
      </c>
      <c r="AJ1730" t="s">
        <v>48</v>
      </c>
      <c r="AK1730" t="s">
        <v>48</v>
      </c>
      <c r="AL1730" t="s">
        <v>53</v>
      </c>
      <c r="AM1730">
        <v>1132.3</v>
      </c>
      <c r="AN1730">
        <v>1132.3</v>
      </c>
      <c r="AO1730">
        <v>15</v>
      </c>
    </row>
    <row r="1731" spans="1:41" x14ac:dyDescent="0.3">
      <c r="A1731" t="str">
        <f>"Trad IRN"</f>
        <v>Trad IRN</v>
      </c>
      <c r="B1731" t="str">
        <f>"Bldg IRN"</f>
        <v>Bldg IRN</v>
      </c>
      <c r="C1731" t="s">
        <v>41</v>
      </c>
      <c r="D1731" t="s">
        <v>3</v>
      </c>
      <c r="E1731" t="s">
        <v>80</v>
      </c>
      <c r="F1731" t="s">
        <v>81</v>
      </c>
      <c r="G1731" t="s">
        <v>82</v>
      </c>
      <c r="H1731" t="s">
        <v>83</v>
      </c>
      <c r="I1731" t="str">
        <f>"Trad IRN"</f>
        <v>Trad IRN</v>
      </c>
      <c r="J1731" t="s">
        <v>43</v>
      </c>
      <c r="K1731" t="s">
        <v>44</v>
      </c>
      <c r="L1731" t="s">
        <v>45</v>
      </c>
      <c r="M1731" t="s">
        <v>46</v>
      </c>
      <c r="N1731" t="str">
        <f t="shared" si="166"/>
        <v>08/18/2022</v>
      </c>
      <c r="O1731" t="str">
        <f t="shared" si="167"/>
        <v>12/31/2500</v>
      </c>
      <c r="P1731">
        <v>1</v>
      </c>
      <c r="Q1731">
        <v>1</v>
      </c>
      <c r="S1731">
        <v>1</v>
      </c>
      <c r="T1731">
        <v>0.94071800000000005</v>
      </c>
      <c r="U1731">
        <v>5.9282000000000001E-2</v>
      </c>
      <c r="V1731" t="str">
        <f>"Trad IRN"</f>
        <v>Trad IRN</v>
      </c>
      <c r="W1731">
        <v>100</v>
      </c>
      <c r="X1731" t="s">
        <v>47</v>
      </c>
      <c r="Z1731" t="s">
        <v>47</v>
      </c>
      <c r="AB1731" t="str">
        <f>"11"</f>
        <v>11</v>
      </c>
      <c r="AC1731" t="s">
        <v>48</v>
      </c>
      <c r="AD1731" t="s">
        <v>49</v>
      </c>
      <c r="AE1731" t="s">
        <v>50</v>
      </c>
      <c r="AF1731">
        <v>0</v>
      </c>
      <c r="AG1731" t="s">
        <v>56</v>
      </c>
      <c r="AH1731" t="str">
        <f>"Trad IRN"</f>
        <v>Trad IRN</v>
      </c>
      <c r="AI1731" t="str">
        <f>"Bldg IRN"</f>
        <v>Bldg IRN</v>
      </c>
      <c r="AJ1731" t="s">
        <v>48</v>
      </c>
      <c r="AK1731" t="s">
        <v>48</v>
      </c>
      <c r="AL1731" t="s">
        <v>53</v>
      </c>
      <c r="AM1731">
        <v>1132.3</v>
      </c>
      <c r="AN1731">
        <v>1132.3</v>
      </c>
      <c r="AO1731">
        <v>15</v>
      </c>
    </row>
    <row r="1732" spans="1:41" x14ac:dyDescent="0.3">
      <c r="A1732" t="str">
        <f>"Trad IRN"</f>
        <v>Trad IRN</v>
      </c>
      <c r="B1732" t="str">
        <f>"Bldg IRN"</f>
        <v>Bldg IRN</v>
      </c>
      <c r="C1732" t="s">
        <v>41</v>
      </c>
      <c r="D1732" t="s">
        <v>3</v>
      </c>
      <c r="E1732" t="s">
        <v>80</v>
      </c>
      <c r="F1732" t="s">
        <v>81</v>
      </c>
      <c r="G1732" t="s">
        <v>82</v>
      </c>
      <c r="H1732" t="s">
        <v>83</v>
      </c>
      <c r="I1732" t="str">
        <f>"Trad IRN"</f>
        <v>Trad IRN</v>
      </c>
      <c r="J1732" t="s">
        <v>43</v>
      </c>
      <c r="K1732" t="s">
        <v>44</v>
      </c>
      <c r="L1732" t="s">
        <v>45</v>
      </c>
      <c r="M1732" t="s">
        <v>46</v>
      </c>
      <c r="N1732" t="str">
        <f t="shared" si="166"/>
        <v>08/18/2022</v>
      </c>
      <c r="O1732" t="str">
        <f t="shared" si="167"/>
        <v>12/31/2500</v>
      </c>
      <c r="P1732">
        <v>1</v>
      </c>
      <c r="Q1732">
        <v>1</v>
      </c>
      <c r="S1732">
        <v>1</v>
      </c>
      <c r="T1732">
        <v>1</v>
      </c>
      <c r="U1732">
        <v>0</v>
      </c>
      <c r="V1732" t="str">
        <f>"Trad IRN"</f>
        <v>Trad IRN</v>
      </c>
      <c r="W1732">
        <v>40</v>
      </c>
      <c r="X1732" t="s">
        <v>54</v>
      </c>
      <c r="Y1732" t="str">
        <f>"60"</f>
        <v>60</v>
      </c>
      <c r="Z1732" t="s">
        <v>47</v>
      </c>
      <c r="AB1732" t="str">
        <f>"12"</f>
        <v>12</v>
      </c>
      <c r="AC1732" t="s">
        <v>48</v>
      </c>
      <c r="AD1732" t="s">
        <v>49</v>
      </c>
      <c r="AE1732" t="s">
        <v>50</v>
      </c>
      <c r="AF1732">
        <v>0</v>
      </c>
      <c r="AG1732" t="s">
        <v>56</v>
      </c>
      <c r="AH1732" t="str">
        <f>"Trad IRN"</f>
        <v>Trad IRN</v>
      </c>
      <c r="AI1732" t="str">
        <f>"Bldg IRN"</f>
        <v>Bldg IRN</v>
      </c>
      <c r="AJ1732" t="str">
        <f>"12"</f>
        <v>12</v>
      </c>
      <c r="AK1732" t="s">
        <v>48</v>
      </c>
      <c r="AL1732" t="s">
        <v>53</v>
      </c>
      <c r="AM1732">
        <v>1132.3</v>
      </c>
      <c r="AN1732">
        <v>1132.3</v>
      </c>
      <c r="AO1732">
        <v>15</v>
      </c>
    </row>
    <row r="1733" spans="1:41" x14ac:dyDescent="0.3">
      <c r="A1733" t="str">
        <f>"Trad IRN"</f>
        <v>Trad IRN</v>
      </c>
      <c r="B1733" t="str">
        <f>"Bldg IRN"</f>
        <v>Bldg IRN</v>
      </c>
      <c r="C1733" t="s">
        <v>41</v>
      </c>
      <c r="D1733" t="s">
        <v>3</v>
      </c>
      <c r="E1733" t="s">
        <v>80</v>
      </c>
      <c r="F1733" t="s">
        <v>81</v>
      </c>
      <c r="G1733" t="s">
        <v>82</v>
      </c>
      <c r="H1733" t="s">
        <v>83</v>
      </c>
      <c r="I1733" t="s">
        <v>8</v>
      </c>
      <c r="J1733" t="s">
        <v>43</v>
      </c>
      <c r="K1733" t="s">
        <v>44</v>
      </c>
      <c r="L1733" t="s">
        <v>45</v>
      </c>
      <c r="M1733" t="s">
        <v>46</v>
      </c>
      <c r="N1733" t="str">
        <f t="shared" si="166"/>
        <v>08/18/2022</v>
      </c>
      <c r="O1733" t="str">
        <f>"12/20/2022"</f>
        <v>12/20/2022</v>
      </c>
      <c r="P1733">
        <v>6.9550000000000001E-2</v>
      </c>
      <c r="Q1733">
        <v>6.9550000000000001E-2</v>
      </c>
      <c r="S1733">
        <v>0</v>
      </c>
      <c r="T1733">
        <v>1.4671999999999999E-2</v>
      </c>
      <c r="U1733">
        <v>5.4878000000000003E-2</v>
      </c>
      <c r="V1733" t="str">
        <f>"Trad IRN"</f>
        <v>Trad IRN</v>
      </c>
      <c r="W1733">
        <v>15</v>
      </c>
      <c r="X1733" t="s">
        <v>47</v>
      </c>
      <c r="Z1733" t="s">
        <v>47</v>
      </c>
      <c r="AB1733" t="str">
        <f>"10"</f>
        <v>10</v>
      </c>
      <c r="AC1733" t="s">
        <v>48</v>
      </c>
      <c r="AD1733" t="s">
        <v>49</v>
      </c>
      <c r="AE1733" t="s">
        <v>50</v>
      </c>
      <c r="AF1733">
        <v>0</v>
      </c>
      <c r="AG1733" t="s">
        <v>51</v>
      </c>
      <c r="AH1733" t="str">
        <f>"Trad IRN"</f>
        <v>Trad IRN</v>
      </c>
      <c r="AI1733" t="str">
        <f>"Bldg IRN"</f>
        <v>Bldg IRN</v>
      </c>
      <c r="AJ1733" t="s">
        <v>48</v>
      </c>
      <c r="AK1733" t="s">
        <v>48</v>
      </c>
      <c r="AL1733" t="s">
        <v>53</v>
      </c>
      <c r="AM1733">
        <v>78.75</v>
      </c>
      <c r="AN1733">
        <v>1132.3</v>
      </c>
      <c r="AO1733">
        <v>15</v>
      </c>
    </row>
    <row r="1734" spans="1:41" x14ac:dyDescent="0.3">
      <c r="A1734" t="str">
        <f>"Trad IRN"</f>
        <v>Trad IRN</v>
      </c>
      <c r="B1734" t="str">
        <f>"Bldg IRN"</f>
        <v>Bldg IRN</v>
      </c>
      <c r="C1734" t="s">
        <v>41</v>
      </c>
      <c r="D1734" t="s">
        <v>3</v>
      </c>
      <c r="E1734" t="s">
        <v>80</v>
      </c>
      <c r="F1734" t="s">
        <v>81</v>
      </c>
      <c r="G1734" t="s">
        <v>82</v>
      </c>
      <c r="H1734" t="s">
        <v>83</v>
      </c>
      <c r="I1734" t="str">
        <f>"Trad IRN"</f>
        <v>Trad IRN</v>
      </c>
      <c r="J1734" t="s">
        <v>43</v>
      </c>
      <c r="K1734" t="s">
        <v>44</v>
      </c>
      <c r="L1734" t="s">
        <v>45</v>
      </c>
      <c r="M1734" t="s">
        <v>46</v>
      </c>
      <c r="N1734" t="str">
        <f t="shared" si="166"/>
        <v>08/18/2022</v>
      </c>
      <c r="O1734" t="str">
        <f>"12/31/2500"</f>
        <v>12/31/2500</v>
      </c>
      <c r="P1734">
        <v>0.85</v>
      </c>
      <c r="Q1734">
        <v>0.85</v>
      </c>
      <c r="S1734">
        <v>0</v>
      </c>
      <c r="T1734">
        <v>0.85</v>
      </c>
      <c r="U1734">
        <v>0</v>
      </c>
      <c r="V1734" t="str">
        <f>"Trad IRN"</f>
        <v>Trad IRN</v>
      </c>
      <c r="W1734">
        <v>85</v>
      </c>
      <c r="X1734" t="s">
        <v>47</v>
      </c>
      <c r="Z1734" t="s">
        <v>47</v>
      </c>
      <c r="AB1734" t="str">
        <f>"10"</f>
        <v>10</v>
      </c>
      <c r="AC1734" t="s">
        <v>48</v>
      </c>
      <c r="AD1734" t="s">
        <v>49</v>
      </c>
      <c r="AE1734" t="s">
        <v>50</v>
      </c>
      <c r="AF1734">
        <v>0</v>
      </c>
      <c r="AG1734" t="s">
        <v>56</v>
      </c>
      <c r="AH1734" t="str">
        <f>"Trad IRN"</f>
        <v>Trad IRN</v>
      </c>
      <c r="AI1734" t="str">
        <f>"Bldg IRN"</f>
        <v>Bldg IRN</v>
      </c>
      <c r="AJ1734" t="s">
        <v>48</v>
      </c>
      <c r="AK1734" t="s">
        <v>48</v>
      </c>
      <c r="AL1734" t="s">
        <v>53</v>
      </c>
      <c r="AM1734">
        <v>962.46</v>
      </c>
      <c r="AN1734">
        <v>1132.3</v>
      </c>
      <c r="AO1734">
        <v>15</v>
      </c>
    </row>
    <row r="1735" spans="1:41" x14ac:dyDescent="0.3">
      <c r="A1735" t="str">
        <f>"Trad IRN"</f>
        <v>Trad IRN</v>
      </c>
      <c r="B1735" t="str">
        <f>"Bldg IRN"</f>
        <v>Bldg IRN</v>
      </c>
      <c r="C1735" t="s">
        <v>41</v>
      </c>
      <c r="D1735" t="s">
        <v>3</v>
      </c>
      <c r="E1735" t="s">
        <v>80</v>
      </c>
      <c r="F1735" t="s">
        <v>81</v>
      </c>
      <c r="G1735" t="s">
        <v>82</v>
      </c>
      <c r="H1735" t="s">
        <v>83</v>
      </c>
      <c r="I1735" t="str">
        <f>"Trad IRN"</f>
        <v>Trad IRN</v>
      </c>
      <c r="J1735" t="s">
        <v>43</v>
      </c>
      <c r="K1735" t="s">
        <v>44</v>
      </c>
      <c r="L1735" t="s">
        <v>45</v>
      </c>
      <c r="M1735" t="s">
        <v>46</v>
      </c>
      <c r="N1735" t="str">
        <f t="shared" si="166"/>
        <v>08/18/2022</v>
      </c>
      <c r="O1735" t="str">
        <f>"12/31/2500"</f>
        <v>12/31/2500</v>
      </c>
      <c r="P1735">
        <v>1</v>
      </c>
      <c r="Q1735">
        <v>1</v>
      </c>
      <c r="S1735">
        <v>1</v>
      </c>
      <c r="T1735">
        <v>1</v>
      </c>
      <c r="U1735">
        <v>0</v>
      </c>
      <c r="V1735" t="str">
        <f>"Trad IRN"</f>
        <v>Trad IRN</v>
      </c>
      <c r="W1735">
        <v>100</v>
      </c>
      <c r="X1735" t="s">
        <v>47</v>
      </c>
      <c r="Z1735" t="s">
        <v>47</v>
      </c>
      <c r="AB1735" t="str">
        <f>"11"</f>
        <v>11</v>
      </c>
      <c r="AC1735" t="s">
        <v>48</v>
      </c>
      <c r="AD1735" t="s">
        <v>49</v>
      </c>
      <c r="AE1735" t="s">
        <v>50</v>
      </c>
      <c r="AF1735">
        <v>0</v>
      </c>
      <c r="AG1735" t="s">
        <v>56</v>
      </c>
      <c r="AH1735" t="str">
        <f>"Trad IRN"</f>
        <v>Trad IRN</v>
      </c>
      <c r="AI1735" t="str">
        <f>"Bldg IRN"</f>
        <v>Bldg IRN</v>
      </c>
      <c r="AJ1735" t="s">
        <v>48</v>
      </c>
      <c r="AK1735" t="s">
        <v>48</v>
      </c>
      <c r="AL1735" t="s">
        <v>53</v>
      </c>
      <c r="AM1735">
        <v>1132.3</v>
      </c>
      <c r="AN1735">
        <v>1132.3</v>
      </c>
      <c r="AO1735">
        <v>15</v>
      </c>
    </row>
    <row r="1736" spans="1:41" x14ac:dyDescent="0.3">
      <c r="A1736" t="str">
        <f>"Trad IRN"</f>
        <v>Trad IRN</v>
      </c>
      <c r="B1736" t="str">
        <f>"Bldg IRN"</f>
        <v>Bldg IRN</v>
      </c>
      <c r="C1736" t="s">
        <v>41</v>
      </c>
      <c r="D1736" t="s">
        <v>3</v>
      </c>
      <c r="E1736" t="s">
        <v>80</v>
      </c>
      <c r="F1736" t="s">
        <v>81</v>
      </c>
      <c r="G1736" t="s">
        <v>82</v>
      </c>
      <c r="H1736" t="s">
        <v>83</v>
      </c>
      <c r="I1736" t="str">
        <f>"Trad IRN"</f>
        <v>Trad IRN</v>
      </c>
      <c r="J1736" t="s">
        <v>43</v>
      </c>
      <c r="K1736" t="s">
        <v>44</v>
      </c>
      <c r="L1736" t="s">
        <v>45</v>
      </c>
      <c r="M1736" t="s">
        <v>46</v>
      </c>
      <c r="N1736" t="str">
        <f t="shared" si="166"/>
        <v>08/18/2022</v>
      </c>
      <c r="O1736" t="str">
        <f>"09/29/2022"</f>
        <v>09/29/2022</v>
      </c>
      <c r="P1736">
        <v>0.15570999999999999</v>
      </c>
      <c r="Q1736">
        <v>0.15570999999999999</v>
      </c>
      <c r="S1736">
        <v>0.15570999999999999</v>
      </c>
      <c r="T1736">
        <v>0.15570999999999999</v>
      </c>
      <c r="U1736">
        <v>0</v>
      </c>
      <c r="V1736" t="str">
        <f>"Trad IRN"</f>
        <v>Trad IRN</v>
      </c>
      <c r="W1736">
        <v>100</v>
      </c>
      <c r="X1736" t="s">
        <v>47</v>
      </c>
      <c r="Z1736" t="s">
        <v>47</v>
      </c>
      <c r="AB1736" t="str">
        <f>"11"</f>
        <v>11</v>
      </c>
      <c r="AC1736" t="s">
        <v>48</v>
      </c>
      <c r="AD1736" t="s">
        <v>49</v>
      </c>
      <c r="AE1736" t="s">
        <v>50</v>
      </c>
      <c r="AF1736">
        <v>0</v>
      </c>
      <c r="AG1736" t="s">
        <v>56</v>
      </c>
      <c r="AH1736" t="str">
        <f>"Trad IRN"</f>
        <v>Trad IRN</v>
      </c>
      <c r="AI1736" t="str">
        <f>"Bldg IRN"</f>
        <v>Bldg IRN</v>
      </c>
      <c r="AJ1736" t="s">
        <v>48</v>
      </c>
      <c r="AK1736" t="s">
        <v>48</v>
      </c>
      <c r="AL1736" t="s">
        <v>53</v>
      </c>
      <c r="AM1736">
        <v>176.31</v>
      </c>
      <c r="AN1736">
        <v>1132.3</v>
      </c>
      <c r="AO1736">
        <v>15</v>
      </c>
    </row>
    <row r="1737" spans="1:41" x14ac:dyDescent="0.3">
      <c r="A1737" t="str">
        <f>"Trad IRN"</f>
        <v>Trad IRN</v>
      </c>
      <c r="B1737" t="str">
        <f>"Bldg IRN"</f>
        <v>Bldg IRN</v>
      </c>
      <c r="C1737" t="s">
        <v>41</v>
      </c>
      <c r="D1737" t="s">
        <v>3</v>
      </c>
      <c r="E1737" t="s">
        <v>80</v>
      </c>
      <c r="F1737" t="s">
        <v>81</v>
      </c>
      <c r="G1737" t="s">
        <v>82</v>
      </c>
      <c r="H1737" t="s">
        <v>83</v>
      </c>
      <c r="I1737" t="str">
        <f>"Trad IRN"</f>
        <v>Trad IRN</v>
      </c>
      <c r="J1737" t="s">
        <v>43</v>
      </c>
      <c r="K1737" t="s">
        <v>44</v>
      </c>
      <c r="L1737" t="s">
        <v>45</v>
      </c>
      <c r="M1737" t="s">
        <v>46</v>
      </c>
      <c r="N1737" t="str">
        <f>"09/30/2022"</f>
        <v>09/30/2022</v>
      </c>
      <c r="O1737" t="str">
        <f>"12/31/2500"</f>
        <v>12/31/2500</v>
      </c>
      <c r="P1737">
        <v>0.84428999999999998</v>
      </c>
      <c r="Q1737">
        <v>0.84428999999999998</v>
      </c>
      <c r="S1737">
        <v>0.84428999999999998</v>
      </c>
      <c r="T1737">
        <v>0.84428999999999998</v>
      </c>
      <c r="U1737">
        <v>0</v>
      </c>
      <c r="V1737" t="str">
        <f>"Trad IRN"</f>
        <v>Trad IRN</v>
      </c>
      <c r="W1737">
        <v>100</v>
      </c>
      <c r="X1737" t="s">
        <v>47</v>
      </c>
      <c r="Z1737" t="s">
        <v>47</v>
      </c>
      <c r="AB1737" t="str">
        <f>"11"</f>
        <v>11</v>
      </c>
      <c r="AC1737" t="s">
        <v>48</v>
      </c>
      <c r="AD1737" t="s">
        <v>49</v>
      </c>
      <c r="AE1737" t="s">
        <v>50</v>
      </c>
      <c r="AF1737">
        <v>0</v>
      </c>
      <c r="AG1737" t="s">
        <v>56</v>
      </c>
      <c r="AH1737" t="str">
        <f>"Trad IRN"</f>
        <v>Trad IRN</v>
      </c>
      <c r="AI1737" t="str">
        <f>"Bldg IRN"</f>
        <v>Bldg IRN</v>
      </c>
      <c r="AJ1737" t="s">
        <v>48</v>
      </c>
      <c r="AK1737" t="s">
        <v>48</v>
      </c>
      <c r="AL1737" t="s">
        <v>53</v>
      </c>
      <c r="AM1737">
        <v>955.99</v>
      </c>
      <c r="AN1737">
        <v>1132.3</v>
      </c>
      <c r="AO1737">
        <v>15</v>
      </c>
    </row>
    <row r="1738" spans="1:41" x14ac:dyDescent="0.3">
      <c r="A1738" t="str">
        <f>"Trad IRN"</f>
        <v>Trad IRN</v>
      </c>
      <c r="B1738" t="str">
        <f>"Bldg IRN"</f>
        <v>Bldg IRN</v>
      </c>
      <c r="C1738" t="s">
        <v>41</v>
      </c>
      <c r="D1738" t="s">
        <v>3</v>
      </c>
      <c r="E1738" t="s">
        <v>80</v>
      </c>
      <c r="F1738" t="s">
        <v>81</v>
      </c>
      <c r="G1738" t="s">
        <v>82</v>
      </c>
      <c r="H1738" t="s">
        <v>83</v>
      </c>
      <c r="I1738" t="str">
        <f>"Trad IRN"</f>
        <v>Trad IRN</v>
      </c>
      <c r="J1738" t="s">
        <v>43</v>
      </c>
      <c r="K1738" t="s">
        <v>44</v>
      </c>
      <c r="L1738" t="s">
        <v>45</v>
      </c>
      <c r="M1738" t="s">
        <v>46</v>
      </c>
      <c r="N1738" t="str">
        <f>"08/18/2022"</f>
        <v>08/18/2022</v>
      </c>
      <c r="O1738" t="str">
        <f>"01/03/2023"</f>
        <v>01/03/2023</v>
      </c>
      <c r="P1738">
        <v>0.46943400000000002</v>
      </c>
      <c r="Q1738">
        <v>0.46943400000000002</v>
      </c>
      <c r="S1738">
        <v>0.46943400000000002</v>
      </c>
      <c r="T1738">
        <v>0.46943400000000002</v>
      </c>
      <c r="U1738">
        <v>0</v>
      </c>
      <c r="V1738" t="str">
        <f>"Trad IRN"</f>
        <v>Trad IRN</v>
      </c>
      <c r="W1738">
        <v>100</v>
      </c>
      <c r="X1738" t="s">
        <v>47</v>
      </c>
      <c r="Z1738" t="s">
        <v>47</v>
      </c>
      <c r="AB1738" t="str">
        <f>"09"</f>
        <v>09</v>
      </c>
      <c r="AC1738" t="s">
        <v>48</v>
      </c>
      <c r="AD1738" t="s">
        <v>49</v>
      </c>
      <c r="AE1738" t="s">
        <v>50</v>
      </c>
      <c r="AF1738">
        <v>0</v>
      </c>
      <c r="AG1738" t="s">
        <v>56</v>
      </c>
      <c r="AH1738" t="str">
        <f>"Trad IRN"</f>
        <v>Trad IRN</v>
      </c>
      <c r="AI1738" t="str">
        <f>"Bldg IRN"</f>
        <v>Bldg IRN</v>
      </c>
      <c r="AJ1738" t="s">
        <v>48</v>
      </c>
      <c r="AK1738" t="s">
        <v>48</v>
      </c>
      <c r="AL1738" t="s">
        <v>53</v>
      </c>
      <c r="AM1738">
        <v>531.54</v>
      </c>
      <c r="AN1738">
        <v>1132.3</v>
      </c>
      <c r="AO1738">
        <v>15</v>
      </c>
    </row>
    <row r="1739" spans="1:41" x14ac:dyDescent="0.3">
      <c r="A1739" t="str">
        <f>"Trad IRN"</f>
        <v>Trad IRN</v>
      </c>
      <c r="B1739" t="str">
        <f>"Bldg IRN"</f>
        <v>Bldg IRN</v>
      </c>
      <c r="C1739" t="s">
        <v>41</v>
      </c>
      <c r="D1739" t="s">
        <v>3</v>
      </c>
      <c r="E1739" t="s">
        <v>80</v>
      </c>
      <c r="F1739" t="s">
        <v>81</v>
      </c>
      <c r="G1739" t="s">
        <v>82</v>
      </c>
      <c r="H1739" t="s">
        <v>83</v>
      </c>
      <c r="I1739" t="s">
        <v>8</v>
      </c>
      <c r="J1739" t="s">
        <v>43</v>
      </c>
      <c r="K1739" t="s">
        <v>44</v>
      </c>
      <c r="L1739" t="s">
        <v>45</v>
      </c>
      <c r="M1739" t="s">
        <v>46</v>
      </c>
      <c r="N1739" t="str">
        <f>"01/04/2023"</f>
        <v>01/04/2023</v>
      </c>
      <c r="O1739" t="str">
        <f>"12/31/2500"</f>
        <v>12/31/2500</v>
      </c>
      <c r="P1739">
        <v>7.9585000000000003E-2</v>
      </c>
      <c r="Q1739">
        <v>7.9585000000000003E-2</v>
      </c>
      <c r="S1739">
        <v>0</v>
      </c>
      <c r="T1739">
        <v>2.4028999999999998E-2</v>
      </c>
      <c r="U1739">
        <v>5.5556000000000001E-2</v>
      </c>
      <c r="V1739" t="str">
        <f>"Trad IRN"</f>
        <v>Trad IRN</v>
      </c>
      <c r="W1739">
        <v>15</v>
      </c>
      <c r="X1739" t="s">
        <v>47</v>
      </c>
      <c r="Z1739" t="s">
        <v>47</v>
      </c>
      <c r="AB1739" t="str">
        <f>"09"</f>
        <v>09</v>
      </c>
      <c r="AC1739" t="s">
        <v>48</v>
      </c>
      <c r="AD1739" t="s">
        <v>49</v>
      </c>
      <c r="AE1739" t="s">
        <v>50</v>
      </c>
      <c r="AF1739">
        <v>0</v>
      </c>
      <c r="AG1739" t="s">
        <v>51</v>
      </c>
      <c r="AH1739" t="str">
        <f>"Trad IRN"</f>
        <v>Trad IRN</v>
      </c>
      <c r="AI1739" t="str">
        <f>"Bldg IRN"</f>
        <v>Bldg IRN</v>
      </c>
      <c r="AJ1739" t="s">
        <v>48</v>
      </c>
      <c r="AK1739" t="s">
        <v>48</v>
      </c>
      <c r="AL1739" t="s">
        <v>53</v>
      </c>
      <c r="AM1739">
        <v>90.11</v>
      </c>
      <c r="AN1739">
        <v>1132.3</v>
      </c>
      <c r="AO1739">
        <v>15</v>
      </c>
    </row>
    <row r="1740" spans="1:41" x14ac:dyDescent="0.3">
      <c r="A1740" t="str">
        <f>"Trad IRN"</f>
        <v>Trad IRN</v>
      </c>
      <c r="B1740" t="str">
        <f>"Bldg IRN"</f>
        <v>Bldg IRN</v>
      </c>
      <c r="C1740" t="s">
        <v>41</v>
      </c>
      <c r="D1740" t="s">
        <v>3</v>
      </c>
      <c r="E1740" t="s">
        <v>80</v>
      </c>
      <c r="F1740" t="s">
        <v>81</v>
      </c>
      <c r="G1740" t="s">
        <v>82</v>
      </c>
      <c r="H1740" t="s">
        <v>83</v>
      </c>
      <c r="I1740" t="str">
        <f>"Trad IRN"</f>
        <v>Trad IRN</v>
      </c>
      <c r="J1740" t="s">
        <v>43</v>
      </c>
      <c r="K1740" t="s">
        <v>44</v>
      </c>
      <c r="L1740" t="s">
        <v>45</v>
      </c>
      <c r="M1740" t="s">
        <v>46</v>
      </c>
      <c r="N1740" t="str">
        <f>"01/04/2023"</f>
        <v>01/04/2023</v>
      </c>
      <c r="O1740" t="str">
        <f>"12/31/2500"</f>
        <v>12/31/2500</v>
      </c>
      <c r="P1740">
        <v>0.45098100000000002</v>
      </c>
      <c r="Q1740">
        <v>0.45098100000000002</v>
      </c>
      <c r="S1740">
        <v>0.45098100000000002</v>
      </c>
      <c r="T1740">
        <v>0.45098100000000002</v>
      </c>
      <c r="U1740">
        <v>0</v>
      </c>
      <c r="V1740" t="str">
        <f>"Trad IRN"</f>
        <v>Trad IRN</v>
      </c>
      <c r="W1740">
        <v>85</v>
      </c>
      <c r="X1740" t="s">
        <v>47</v>
      </c>
      <c r="Z1740" t="s">
        <v>47</v>
      </c>
      <c r="AB1740" t="str">
        <f>"09"</f>
        <v>09</v>
      </c>
      <c r="AC1740" t="s">
        <v>48</v>
      </c>
      <c r="AD1740" t="s">
        <v>49</v>
      </c>
      <c r="AE1740" t="s">
        <v>50</v>
      </c>
      <c r="AF1740">
        <v>0</v>
      </c>
      <c r="AG1740" t="s">
        <v>56</v>
      </c>
      <c r="AH1740" t="str">
        <f>"Trad IRN"</f>
        <v>Trad IRN</v>
      </c>
      <c r="AI1740" t="str">
        <f>"Bldg IRN"</f>
        <v>Bldg IRN</v>
      </c>
      <c r="AJ1740" t="s">
        <v>48</v>
      </c>
      <c r="AK1740" t="s">
        <v>48</v>
      </c>
      <c r="AL1740" t="s">
        <v>53</v>
      </c>
      <c r="AM1740">
        <v>510.65</v>
      </c>
      <c r="AN1740">
        <v>1132.3</v>
      </c>
      <c r="AO1740">
        <v>15</v>
      </c>
    </row>
    <row r="1741" spans="1:41" x14ac:dyDescent="0.3">
      <c r="A1741" t="str">
        <f>"Trad IRN"</f>
        <v>Trad IRN</v>
      </c>
      <c r="B1741" t="str">
        <f>"Bldg IRN"</f>
        <v>Bldg IRN</v>
      </c>
      <c r="C1741" t="s">
        <v>41</v>
      </c>
      <c r="D1741" t="s">
        <v>3</v>
      </c>
      <c r="E1741" t="s">
        <v>80</v>
      </c>
      <c r="F1741" t="s">
        <v>81</v>
      </c>
      <c r="G1741" t="s">
        <v>82</v>
      </c>
      <c r="H1741" t="s">
        <v>83</v>
      </c>
      <c r="I1741" t="str">
        <f>"Trad IRN"</f>
        <v>Trad IRN</v>
      </c>
      <c r="J1741" t="s">
        <v>43</v>
      </c>
      <c r="K1741" t="s">
        <v>44</v>
      </c>
      <c r="L1741" t="s">
        <v>45</v>
      </c>
      <c r="M1741" t="s">
        <v>46</v>
      </c>
      <c r="N1741" t="str">
        <f>"08/18/2022"</f>
        <v>08/18/2022</v>
      </c>
      <c r="O1741" t="str">
        <f>"12/31/2500"</f>
        <v>12/31/2500</v>
      </c>
      <c r="P1741">
        <v>1</v>
      </c>
      <c r="Q1741">
        <v>1</v>
      </c>
      <c r="S1741">
        <v>1</v>
      </c>
      <c r="T1741">
        <v>1</v>
      </c>
      <c r="U1741">
        <v>0</v>
      </c>
      <c r="V1741" t="str">
        <f>"Trad IRN"</f>
        <v>Trad IRN</v>
      </c>
      <c r="W1741">
        <v>100</v>
      </c>
      <c r="X1741" t="s">
        <v>47</v>
      </c>
      <c r="Z1741" t="s">
        <v>47</v>
      </c>
      <c r="AB1741" t="str">
        <f>"11"</f>
        <v>11</v>
      </c>
      <c r="AC1741" t="s">
        <v>48</v>
      </c>
      <c r="AD1741" t="s">
        <v>49</v>
      </c>
      <c r="AE1741" t="s">
        <v>50</v>
      </c>
      <c r="AF1741">
        <v>0</v>
      </c>
      <c r="AG1741" t="s">
        <v>56</v>
      </c>
      <c r="AH1741" t="str">
        <f>"Trad IRN"</f>
        <v>Trad IRN</v>
      </c>
      <c r="AI1741" t="str">
        <f>"Bldg IRN"</f>
        <v>Bldg IRN</v>
      </c>
      <c r="AJ1741" t="s">
        <v>48</v>
      </c>
      <c r="AK1741" t="s">
        <v>48</v>
      </c>
      <c r="AL1741" t="s">
        <v>53</v>
      </c>
      <c r="AM1741">
        <v>1132.3</v>
      </c>
      <c r="AN1741">
        <v>1132.3</v>
      </c>
      <c r="AO1741">
        <v>15</v>
      </c>
    </row>
    <row r="1742" spans="1:41" x14ac:dyDescent="0.3">
      <c r="A1742" t="str">
        <f>"Trad IRN"</f>
        <v>Trad IRN</v>
      </c>
      <c r="B1742" t="str">
        <f>"Bldg IRN"</f>
        <v>Bldg IRN</v>
      </c>
      <c r="C1742" t="s">
        <v>41</v>
      </c>
      <c r="D1742" t="s">
        <v>3</v>
      </c>
      <c r="E1742" t="s">
        <v>80</v>
      </c>
      <c r="F1742" t="s">
        <v>81</v>
      </c>
      <c r="G1742" t="s">
        <v>82</v>
      </c>
      <c r="H1742" t="s">
        <v>83</v>
      </c>
      <c r="I1742" t="str">
        <f>"Trad IRN"</f>
        <v>Trad IRN</v>
      </c>
      <c r="J1742" t="s">
        <v>43</v>
      </c>
      <c r="K1742" t="s">
        <v>44</v>
      </c>
      <c r="L1742" t="s">
        <v>45</v>
      </c>
      <c r="M1742" t="s">
        <v>46</v>
      </c>
      <c r="N1742" t="str">
        <f>"08/18/2022"</f>
        <v>08/18/2022</v>
      </c>
      <c r="O1742" t="str">
        <f>"12/31/2500"</f>
        <v>12/31/2500</v>
      </c>
      <c r="P1742">
        <v>1</v>
      </c>
      <c r="Q1742">
        <v>1</v>
      </c>
      <c r="S1742">
        <v>1</v>
      </c>
      <c r="T1742">
        <v>1</v>
      </c>
      <c r="U1742">
        <v>0</v>
      </c>
      <c r="V1742" t="str">
        <f>"Trad IRN"</f>
        <v>Trad IRN</v>
      </c>
      <c r="W1742">
        <v>100</v>
      </c>
      <c r="X1742" t="s">
        <v>47</v>
      </c>
      <c r="Z1742" t="s">
        <v>47</v>
      </c>
      <c r="AB1742" t="str">
        <f>"09"</f>
        <v>09</v>
      </c>
      <c r="AC1742" t="s">
        <v>48</v>
      </c>
      <c r="AD1742" t="s">
        <v>49</v>
      </c>
      <c r="AE1742" t="s">
        <v>50</v>
      </c>
      <c r="AF1742">
        <v>0</v>
      </c>
      <c r="AG1742" t="s">
        <v>56</v>
      </c>
      <c r="AH1742" t="str">
        <f>"Trad IRN"</f>
        <v>Trad IRN</v>
      </c>
      <c r="AI1742" t="str">
        <f>"Bldg IRN"</f>
        <v>Bldg IRN</v>
      </c>
      <c r="AJ1742" t="s">
        <v>48</v>
      </c>
      <c r="AK1742" t="s">
        <v>48</v>
      </c>
      <c r="AL1742" t="s">
        <v>53</v>
      </c>
      <c r="AM1742">
        <v>1132.3</v>
      </c>
      <c r="AN1742">
        <v>1132.3</v>
      </c>
      <c r="AO1742">
        <v>15</v>
      </c>
    </row>
    <row r="1743" spans="1:41" x14ac:dyDescent="0.3">
      <c r="A1743" t="str">
        <f>"Trad IRN"</f>
        <v>Trad IRN</v>
      </c>
      <c r="B1743" t="str">
        <f>"Bldg IRN"</f>
        <v>Bldg IRN</v>
      </c>
      <c r="C1743" t="s">
        <v>41</v>
      </c>
      <c r="D1743" t="s">
        <v>3</v>
      </c>
      <c r="E1743" t="s">
        <v>80</v>
      </c>
      <c r="F1743" t="s">
        <v>81</v>
      </c>
      <c r="G1743" t="s">
        <v>82</v>
      </c>
      <c r="H1743" t="s">
        <v>83</v>
      </c>
      <c r="I1743" t="str">
        <f>"Trad IRN"</f>
        <v>Trad IRN</v>
      </c>
      <c r="J1743" t="s">
        <v>43</v>
      </c>
      <c r="K1743" t="s">
        <v>44</v>
      </c>
      <c r="L1743" t="s">
        <v>45</v>
      </c>
      <c r="M1743" t="s">
        <v>46</v>
      </c>
      <c r="N1743" t="str">
        <f>"08/18/2022"</f>
        <v>08/18/2022</v>
      </c>
      <c r="O1743" t="str">
        <f>"01/03/2023"</f>
        <v>01/03/2023</v>
      </c>
      <c r="P1743">
        <v>0.39901900000000001</v>
      </c>
      <c r="Q1743">
        <v>0.39901900000000001</v>
      </c>
      <c r="S1743">
        <v>0</v>
      </c>
      <c r="T1743">
        <v>0.39901900000000001</v>
      </c>
      <c r="U1743">
        <v>0</v>
      </c>
      <c r="V1743" t="str">
        <f>"Trad IRN"</f>
        <v>Trad IRN</v>
      </c>
      <c r="W1743">
        <v>85</v>
      </c>
      <c r="X1743" t="s">
        <v>47</v>
      </c>
      <c r="Z1743" t="s">
        <v>47</v>
      </c>
      <c r="AB1743" t="str">
        <f>"09"</f>
        <v>09</v>
      </c>
      <c r="AC1743" t="s">
        <v>48</v>
      </c>
      <c r="AD1743" t="s">
        <v>49</v>
      </c>
      <c r="AE1743" t="s">
        <v>50</v>
      </c>
      <c r="AF1743">
        <v>0</v>
      </c>
      <c r="AG1743" t="s">
        <v>56</v>
      </c>
      <c r="AH1743" t="str">
        <f>"Trad IRN"</f>
        <v>Trad IRN</v>
      </c>
      <c r="AI1743" t="str">
        <f>"Bldg IRN"</f>
        <v>Bldg IRN</v>
      </c>
      <c r="AJ1743" t="s">
        <v>48</v>
      </c>
      <c r="AK1743" t="s">
        <v>48</v>
      </c>
      <c r="AL1743" t="s">
        <v>53</v>
      </c>
      <c r="AM1743">
        <v>451.81</v>
      </c>
      <c r="AN1743">
        <v>1132.3</v>
      </c>
      <c r="AO1743">
        <v>15</v>
      </c>
    </row>
    <row r="1744" spans="1:41" x14ac:dyDescent="0.3">
      <c r="A1744" t="str">
        <f>"Trad IRN"</f>
        <v>Trad IRN</v>
      </c>
      <c r="B1744" t="str">
        <f>"Bldg IRN"</f>
        <v>Bldg IRN</v>
      </c>
      <c r="C1744" t="s">
        <v>41</v>
      </c>
      <c r="D1744" t="s">
        <v>3</v>
      </c>
      <c r="E1744" t="s">
        <v>80</v>
      </c>
      <c r="F1744" t="s">
        <v>81</v>
      </c>
      <c r="G1744" t="s">
        <v>82</v>
      </c>
      <c r="H1744" t="s">
        <v>83</v>
      </c>
      <c r="I1744" t="s">
        <v>8</v>
      </c>
      <c r="J1744" t="s">
        <v>43</v>
      </c>
      <c r="K1744" t="s">
        <v>44</v>
      </c>
      <c r="L1744" t="s">
        <v>45</v>
      </c>
      <c r="M1744" t="s">
        <v>46</v>
      </c>
      <c r="N1744" t="str">
        <f>"08/18/2022"</f>
        <v>08/18/2022</v>
      </c>
      <c r="O1744" t="str">
        <f>"12/20/2022"</f>
        <v>12/20/2022</v>
      </c>
      <c r="P1744">
        <v>6.9550000000000001E-2</v>
      </c>
      <c r="Q1744">
        <v>6.9550000000000001E-2</v>
      </c>
      <c r="S1744">
        <v>0</v>
      </c>
      <c r="T1744">
        <v>1.4671999999999999E-2</v>
      </c>
      <c r="U1744">
        <v>5.4878000000000003E-2</v>
      </c>
      <c r="V1744" t="str">
        <f>"Trad IRN"</f>
        <v>Trad IRN</v>
      </c>
      <c r="W1744">
        <v>15</v>
      </c>
      <c r="X1744" t="s">
        <v>47</v>
      </c>
      <c r="Z1744" t="s">
        <v>47</v>
      </c>
      <c r="AB1744" t="str">
        <f>"09"</f>
        <v>09</v>
      </c>
      <c r="AC1744" t="s">
        <v>48</v>
      </c>
      <c r="AD1744" t="s">
        <v>49</v>
      </c>
      <c r="AE1744" t="s">
        <v>50</v>
      </c>
      <c r="AF1744">
        <v>0</v>
      </c>
      <c r="AG1744" t="s">
        <v>51</v>
      </c>
      <c r="AH1744" t="str">
        <f>"Trad IRN"</f>
        <v>Trad IRN</v>
      </c>
      <c r="AI1744" t="str">
        <f>"Bldg IRN"</f>
        <v>Bldg IRN</v>
      </c>
      <c r="AJ1744" t="s">
        <v>48</v>
      </c>
      <c r="AK1744" t="s">
        <v>48</v>
      </c>
      <c r="AL1744" t="s">
        <v>53</v>
      </c>
      <c r="AM1744">
        <v>78.75</v>
      </c>
      <c r="AN1744">
        <v>1132.3</v>
      </c>
      <c r="AO1744">
        <v>15</v>
      </c>
    </row>
    <row r="1745" spans="1:41" x14ac:dyDescent="0.3">
      <c r="A1745" t="str">
        <f>"Trad IRN"</f>
        <v>Trad IRN</v>
      </c>
      <c r="B1745" t="str">
        <f>"Bldg IRN"</f>
        <v>Bldg IRN</v>
      </c>
      <c r="C1745" t="s">
        <v>41</v>
      </c>
      <c r="D1745" t="s">
        <v>3</v>
      </c>
      <c r="E1745" t="s">
        <v>80</v>
      </c>
      <c r="F1745" t="s">
        <v>81</v>
      </c>
      <c r="G1745" t="s">
        <v>82</v>
      </c>
      <c r="H1745" t="s">
        <v>83</v>
      </c>
      <c r="I1745" t="str">
        <f>"Trad IRN"</f>
        <v>Trad IRN</v>
      </c>
      <c r="J1745" t="s">
        <v>43</v>
      </c>
      <c r="K1745" t="s">
        <v>44</v>
      </c>
      <c r="L1745" t="s">
        <v>45</v>
      </c>
      <c r="M1745" t="s">
        <v>46</v>
      </c>
      <c r="N1745" t="str">
        <f>"01/04/2023"</f>
        <v>01/04/2023</v>
      </c>
      <c r="O1745" t="str">
        <f t="shared" ref="O1745:O1750" si="168">"12/31/2500"</f>
        <v>12/31/2500</v>
      </c>
      <c r="P1745">
        <v>0.53056599999999998</v>
      </c>
      <c r="Q1745">
        <v>0.53056599999999998</v>
      </c>
      <c r="S1745">
        <v>0</v>
      </c>
      <c r="T1745">
        <v>0.53056599999999998</v>
      </c>
      <c r="U1745">
        <v>0</v>
      </c>
      <c r="V1745" t="str">
        <f>"Trad IRN"</f>
        <v>Trad IRN</v>
      </c>
      <c r="W1745">
        <v>100</v>
      </c>
      <c r="X1745" t="s">
        <v>47</v>
      </c>
      <c r="Z1745" t="s">
        <v>47</v>
      </c>
      <c r="AB1745" t="str">
        <f>"09"</f>
        <v>09</v>
      </c>
      <c r="AC1745" t="s">
        <v>48</v>
      </c>
      <c r="AD1745" t="s">
        <v>49</v>
      </c>
      <c r="AE1745" t="s">
        <v>50</v>
      </c>
      <c r="AF1745">
        <v>0</v>
      </c>
      <c r="AG1745" t="s">
        <v>56</v>
      </c>
      <c r="AH1745" t="str">
        <f>"Trad IRN"</f>
        <v>Trad IRN</v>
      </c>
      <c r="AI1745" t="str">
        <f>"Bldg IRN"</f>
        <v>Bldg IRN</v>
      </c>
      <c r="AJ1745" t="s">
        <v>48</v>
      </c>
      <c r="AK1745" t="s">
        <v>48</v>
      </c>
      <c r="AL1745" t="s">
        <v>53</v>
      </c>
      <c r="AM1745">
        <v>600.76</v>
      </c>
      <c r="AN1745">
        <v>1132.3</v>
      </c>
      <c r="AO1745">
        <v>15</v>
      </c>
    </row>
    <row r="1746" spans="1:41" x14ac:dyDescent="0.3">
      <c r="A1746" t="str">
        <f>"Trad IRN"</f>
        <v>Trad IRN</v>
      </c>
      <c r="B1746" t="str">
        <f>"Bldg IRN"</f>
        <v>Bldg IRN</v>
      </c>
      <c r="C1746" t="s">
        <v>41</v>
      </c>
      <c r="D1746" t="s">
        <v>3</v>
      </c>
      <c r="E1746" t="s">
        <v>80</v>
      </c>
      <c r="F1746" t="s">
        <v>81</v>
      </c>
      <c r="G1746" t="s">
        <v>82</v>
      </c>
      <c r="H1746" t="s">
        <v>83</v>
      </c>
      <c r="I1746" t="str">
        <f>"Trad IRN"</f>
        <v>Trad IRN</v>
      </c>
      <c r="J1746" t="s">
        <v>43</v>
      </c>
      <c r="K1746" t="s">
        <v>44</v>
      </c>
      <c r="L1746" t="s">
        <v>45</v>
      </c>
      <c r="M1746" t="s">
        <v>46</v>
      </c>
      <c r="N1746" t="str">
        <f>"08/18/2022"</f>
        <v>08/18/2022</v>
      </c>
      <c r="O1746" t="str">
        <f t="shared" si="168"/>
        <v>12/31/2500</v>
      </c>
      <c r="P1746">
        <v>1</v>
      </c>
      <c r="Q1746">
        <v>1</v>
      </c>
      <c r="S1746">
        <v>0</v>
      </c>
      <c r="T1746">
        <v>1</v>
      </c>
      <c r="U1746">
        <v>0</v>
      </c>
      <c r="V1746" t="str">
        <f>"Trad IRN"</f>
        <v>Trad IRN</v>
      </c>
      <c r="W1746">
        <v>100</v>
      </c>
      <c r="X1746" t="s">
        <v>47</v>
      </c>
      <c r="Z1746" t="s">
        <v>47</v>
      </c>
      <c r="AB1746" t="str">
        <f>"11"</f>
        <v>11</v>
      </c>
      <c r="AC1746" t="s">
        <v>48</v>
      </c>
      <c r="AD1746" t="s">
        <v>49</v>
      </c>
      <c r="AE1746" t="s">
        <v>50</v>
      </c>
      <c r="AF1746">
        <v>0</v>
      </c>
      <c r="AG1746" t="s">
        <v>56</v>
      </c>
      <c r="AH1746" t="str">
        <f>"Trad IRN"</f>
        <v>Trad IRN</v>
      </c>
      <c r="AI1746" t="str">
        <f>"Bldg IRN"</f>
        <v>Bldg IRN</v>
      </c>
      <c r="AJ1746" t="s">
        <v>48</v>
      </c>
      <c r="AK1746" t="s">
        <v>48</v>
      </c>
      <c r="AL1746" t="s">
        <v>53</v>
      </c>
      <c r="AM1746">
        <v>1132.3</v>
      </c>
      <c r="AN1746">
        <v>1132.3</v>
      </c>
      <c r="AO1746">
        <v>15</v>
      </c>
    </row>
    <row r="1747" spans="1:41" x14ac:dyDescent="0.3">
      <c r="A1747" t="str">
        <f>"Trad IRN"</f>
        <v>Trad IRN</v>
      </c>
      <c r="B1747" t="str">
        <f>"Bldg IRN"</f>
        <v>Bldg IRN</v>
      </c>
      <c r="C1747" t="s">
        <v>41</v>
      </c>
      <c r="D1747" t="s">
        <v>3</v>
      </c>
      <c r="E1747" t="s">
        <v>80</v>
      </c>
      <c r="F1747" t="s">
        <v>81</v>
      </c>
      <c r="G1747" t="s">
        <v>82</v>
      </c>
      <c r="H1747" t="s">
        <v>83</v>
      </c>
      <c r="I1747" t="str">
        <f>"Trad IRN"</f>
        <v>Trad IRN</v>
      </c>
      <c r="J1747" t="s">
        <v>43</v>
      </c>
      <c r="K1747" t="s">
        <v>44</v>
      </c>
      <c r="L1747" t="s">
        <v>45</v>
      </c>
      <c r="M1747" t="s">
        <v>46</v>
      </c>
      <c r="N1747" t="str">
        <f>"08/18/2022"</f>
        <v>08/18/2022</v>
      </c>
      <c r="O1747" t="str">
        <f t="shared" si="168"/>
        <v>12/31/2500</v>
      </c>
      <c r="P1747">
        <v>1</v>
      </c>
      <c r="Q1747">
        <v>1</v>
      </c>
      <c r="S1747">
        <v>1</v>
      </c>
      <c r="T1747">
        <v>1</v>
      </c>
      <c r="U1747">
        <v>0</v>
      </c>
      <c r="V1747" t="str">
        <f>"Trad IRN"</f>
        <v>Trad IRN</v>
      </c>
      <c r="W1747">
        <v>100</v>
      </c>
      <c r="X1747" t="s">
        <v>47</v>
      </c>
      <c r="Z1747" t="s">
        <v>47</v>
      </c>
      <c r="AB1747" t="str">
        <f>"10"</f>
        <v>10</v>
      </c>
      <c r="AC1747" t="s">
        <v>48</v>
      </c>
      <c r="AD1747" t="s">
        <v>49</v>
      </c>
      <c r="AE1747" t="s">
        <v>50</v>
      </c>
      <c r="AF1747">
        <v>0</v>
      </c>
      <c r="AG1747" t="s">
        <v>56</v>
      </c>
      <c r="AH1747" t="str">
        <f>"Trad IRN"</f>
        <v>Trad IRN</v>
      </c>
      <c r="AI1747" t="str">
        <f>"Bldg IRN"</f>
        <v>Bldg IRN</v>
      </c>
      <c r="AJ1747" t="s">
        <v>48</v>
      </c>
      <c r="AK1747" t="s">
        <v>48</v>
      </c>
      <c r="AL1747" t="s">
        <v>53</v>
      </c>
      <c r="AM1747">
        <v>1132.3</v>
      </c>
      <c r="AN1747">
        <v>1132.3</v>
      </c>
      <c r="AO1747">
        <v>15</v>
      </c>
    </row>
    <row r="1748" spans="1:41" x14ac:dyDescent="0.3">
      <c r="A1748" t="str">
        <f>"Trad IRN"</f>
        <v>Trad IRN</v>
      </c>
      <c r="B1748" t="str">
        <f>"Bldg IRN"</f>
        <v>Bldg IRN</v>
      </c>
      <c r="C1748" t="s">
        <v>41</v>
      </c>
      <c r="D1748" t="s">
        <v>3</v>
      </c>
      <c r="E1748" t="s">
        <v>80</v>
      </c>
      <c r="F1748" t="s">
        <v>81</v>
      </c>
      <c r="G1748" t="s">
        <v>82</v>
      </c>
      <c r="H1748" t="s">
        <v>83</v>
      </c>
      <c r="I1748" t="str">
        <f>"Trad IRN"</f>
        <v>Trad IRN</v>
      </c>
      <c r="J1748" t="s">
        <v>43</v>
      </c>
      <c r="K1748" t="s">
        <v>44</v>
      </c>
      <c r="L1748" t="s">
        <v>45</v>
      </c>
      <c r="M1748" t="s">
        <v>46</v>
      </c>
      <c r="N1748" t="str">
        <f>"08/18/2022"</f>
        <v>08/18/2022</v>
      </c>
      <c r="O1748" t="str">
        <f t="shared" si="168"/>
        <v>12/31/2500</v>
      </c>
      <c r="P1748">
        <v>1</v>
      </c>
      <c r="Q1748">
        <v>1</v>
      </c>
      <c r="S1748">
        <v>0</v>
      </c>
      <c r="T1748">
        <v>1</v>
      </c>
      <c r="U1748">
        <v>0</v>
      </c>
      <c r="V1748" t="str">
        <f>"Trad IRN"</f>
        <v>Trad IRN</v>
      </c>
      <c r="W1748">
        <v>100</v>
      </c>
      <c r="X1748" t="s">
        <v>47</v>
      </c>
      <c r="Z1748" t="s">
        <v>47</v>
      </c>
      <c r="AB1748" t="str">
        <f>"09"</f>
        <v>09</v>
      </c>
      <c r="AC1748" t="s">
        <v>48</v>
      </c>
      <c r="AD1748" t="s">
        <v>49</v>
      </c>
      <c r="AE1748" t="s">
        <v>50</v>
      </c>
      <c r="AF1748">
        <v>0</v>
      </c>
      <c r="AG1748" t="s">
        <v>56</v>
      </c>
      <c r="AH1748" t="str">
        <f>"Trad IRN"</f>
        <v>Trad IRN</v>
      </c>
      <c r="AI1748" t="str">
        <f>"Bldg IRN"</f>
        <v>Bldg IRN</v>
      </c>
      <c r="AJ1748" t="s">
        <v>48</v>
      </c>
      <c r="AK1748" t="s">
        <v>48</v>
      </c>
      <c r="AL1748" t="s">
        <v>53</v>
      </c>
      <c r="AM1748">
        <v>1132.3</v>
      </c>
      <c r="AN1748">
        <v>1132.3</v>
      </c>
      <c r="AO1748">
        <v>15</v>
      </c>
    </row>
    <row r="1749" spans="1:41" x14ac:dyDescent="0.3">
      <c r="A1749" t="str">
        <f>"Trad IRN"</f>
        <v>Trad IRN</v>
      </c>
      <c r="B1749" t="str">
        <f>"Bldg IRN"</f>
        <v>Bldg IRN</v>
      </c>
      <c r="C1749" t="s">
        <v>41</v>
      </c>
      <c r="D1749" t="s">
        <v>3</v>
      </c>
      <c r="E1749" t="s">
        <v>80</v>
      </c>
      <c r="F1749" t="s">
        <v>81</v>
      </c>
      <c r="G1749" t="s">
        <v>82</v>
      </c>
      <c r="H1749" t="s">
        <v>83</v>
      </c>
      <c r="I1749" t="s">
        <v>8</v>
      </c>
      <c r="J1749" t="s">
        <v>43</v>
      </c>
      <c r="K1749" t="s">
        <v>44</v>
      </c>
      <c r="L1749" t="s">
        <v>45</v>
      </c>
      <c r="M1749" t="s">
        <v>46</v>
      </c>
      <c r="N1749" t="str">
        <f>"12/09/2022"</f>
        <v>12/09/2022</v>
      </c>
      <c r="O1749" t="str">
        <f t="shared" si="168"/>
        <v>12/31/2500</v>
      </c>
      <c r="P1749">
        <v>8.7370000000000003E-2</v>
      </c>
      <c r="Q1749">
        <v>8.7370000000000003E-2</v>
      </c>
      <c r="S1749">
        <v>0</v>
      </c>
      <c r="T1749">
        <v>2.2875E-2</v>
      </c>
      <c r="U1749">
        <v>6.4494999999999997E-2</v>
      </c>
      <c r="V1749" t="str">
        <f>"Trad IRN"</f>
        <v>Trad IRN</v>
      </c>
      <c r="W1749">
        <v>15</v>
      </c>
      <c r="X1749" t="s">
        <v>47</v>
      </c>
      <c r="Z1749" t="s">
        <v>47</v>
      </c>
      <c r="AB1749" t="str">
        <f>"11"</f>
        <v>11</v>
      </c>
      <c r="AC1749" t="s">
        <v>48</v>
      </c>
      <c r="AD1749" t="s">
        <v>49</v>
      </c>
      <c r="AE1749" t="s">
        <v>55</v>
      </c>
      <c r="AF1749">
        <v>0</v>
      </c>
      <c r="AG1749" t="s">
        <v>51</v>
      </c>
      <c r="AH1749" t="str">
        <f>"Trad IRN"</f>
        <v>Trad IRN</v>
      </c>
      <c r="AI1749" t="str">
        <f>"Bldg IRN"</f>
        <v>Bldg IRN</v>
      </c>
      <c r="AJ1749" t="s">
        <v>48</v>
      </c>
      <c r="AK1749" t="s">
        <v>48</v>
      </c>
      <c r="AL1749" t="s">
        <v>53</v>
      </c>
      <c r="AM1749">
        <v>98.93</v>
      </c>
      <c r="AN1749">
        <v>1132.3</v>
      </c>
      <c r="AO1749">
        <v>15</v>
      </c>
    </row>
    <row r="1750" spans="1:41" x14ac:dyDescent="0.3">
      <c r="A1750" t="str">
        <f>"Trad IRN"</f>
        <v>Trad IRN</v>
      </c>
      <c r="B1750" t="str">
        <f>"Bldg IRN"</f>
        <v>Bldg IRN</v>
      </c>
      <c r="C1750" t="s">
        <v>41</v>
      </c>
      <c r="D1750" t="s">
        <v>3</v>
      </c>
      <c r="E1750" t="s">
        <v>80</v>
      </c>
      <c r="F1750" t="s">
        <v>81</v>
      </c>
      <c r="G1750" t="s">
        <v>82</v>
      </c>
      <c r="H1750" t="s">
        <v>83</v>
      </c>
      <c r="I1750" t="str">
        <f>"Trad IRN"</f>
        <v>Trad IRN</v>
      </c>
      <c r="J1750" t="s">
        <v>43</v>
      </c>
      <c r="K1750" t="s">
        <v>44</v>
      </c>
      <c r="L1750" t="s">
        <v>45</v>
      </c>
      <c r="M1750" t="s">
        <v>59</v>
      </c>
      <c r="N1750" t="str">
        <f>"11/16/2022"</f>
        <v>11/16/2022</v>
      </c>
      <c r="O1750" t="str">
        <f t="shared" si="168"/>
        <v>12/31/2500</v>
      </c>
      <c r="P1750">
        <v>0.56372599999999995</v>
      </c>
      <c r="Q1750">
        <v>0.56372599999999995</v>
      </c>
      <c r="S1750">
        <v>0</v>
      </c>
      <c r="T1750">
        <v>0.56372599999999995</v>
      </c>
      <c r="U1750">
        <v>0</v>
      </c>
      <c r="V1750" t="s">
        <v>84</v>
      </c>
      <c r="W1750">
        <v>85</v>
      </c>
      <c r="X1750" t="s">
        <v>47</v>
      </c>
      <c r="Z1750" t="s">
        <v>47</v>
      </c>
      <c r="AB1750" t="str">
        <f>"11"</f>
        <v>11</v>
      </c>
      <c r="AC1750" t="s">
        <v>48</v>
      </c>
      <c r="AD1750" t="s">
        <v>49</v>
      </c>
      <c r="AE1750" t="s">
        <v>55</v>
      </c>
      <c r="AF1750">
        <v>0</v>
      </c>
      <c r="AG1750" t="s">
        <v>56</v>
      </c>
      <c r="AH1750" t="str">
        <f>"Trad IRN"</f>
        <v>Trad IRN</v>
      </c>
      <c r="AI1750" t="str">
        <f>"Bldg IRN"</f>
        <v>Bldg IRN</v>
      </c>
      <c r="AJ1750" t="s">
        <v>48</v>
      </c>
      <c r="AK1750" t="s">
        <v>48</v>
      </c>
      <c r="AL1750" t="s">
        <v>53</v>
      </c>
      <c r="AM1750">
        <v>638.30999999999995</v>
      </c>
      <c r="AN1750">
        <v>1132.3</v>
      </c>
      <c r="AO1750">
        <v>15</v>
      </c>
    </row>
    <row r="1751" spans="1:41" x14ac:dyDescent="0.3">
      <c r="A1751" t="str">
        <f>"Trad IRN"</f>
        <v>Trad IRN</v>
      </c>
      <c r="B1751" t="str">
        <f>"Bldg IRN"</f>
        <v>Bldg IRN</v>
      </c>
      <c r="C1751" t="s">
        <v>41</v>
      </c>
      <c r="D1751" t="s">
        <v>3</v>
      </c>
      <c r="E1751" t="s">
        <v>80</v>
      </c>
      <c r="F1751" t="s">
        <v>81</v>
      </c>
      <c r="G1751" t="s">
        <v>82</v>
      </c>
      <c r="H1751" t="s">
        <v>83</v>
      </c>
      <c r="I1751" t="s">
        <v>8</v>
      </c>
      <c r="J1751" t="s">
        <v>43</v>
      </c>
      <c r="K1751" t="s">
        <v>44</v>
      </c>
      <c r="L1751" t="s">
        <v>45</v>
      </c>
      <c r="M1751" t="s">
        <v>46</v>
      </c>
      <c r="N1751" t="str">
        <f>"08/18/2022"</f>
        <v>08/18/2022</v>
      </c>
      <c r="O1751" t="str">
        <f>"12/08/2022"</f>
        <v>12/08/2022</v>
      </c>
      <c r="P1751">
        <v>6.2630000000000005E-2</v>
      </c>
      <c r="Q1751">
        <v>6.2630000000000005E-2</v>
      </c>
      <c r="S1751">
        <v>0</v>
      </c>
      <c r="T1751">
        <v>1.6014E-2</v>
      </c>
      <c r="U1751">
        <v>4.6615999999999998E-2</v>
      </c>
      <c r="V1751" t="str">
        <f>"Trad IRN"</f>
        <v>Trad IRN</v>
      </c>
      <c r="W1751">
        <v>15</v>
      </c>
      <c r="X1751" t="s">
        <v>47</v>
      </c>
      <c r="Z1751" t="s">
        <v>47</v>
      </c>
      <c r="AB1751" t="str">
        <f>"11"</f>
        <v>11</v>
      </c>
      <c r="AC1751" t="s">
        <v>48</v>
      </c>
      <c r="AD1751" t="s">
        <v>49</v>
      </c>
      <c r="AE1751" t="s">
        <v>50</v>
      </c>
      <c r="AF1751">
        <v>0</v>
      </c>
      <c r="AG1751" t="s">
        <v>51</v>
      </c>
      <c r="AH1751" t="str">
        <f>"Trad IRN"</f>
        <v>Trad IRN</v>
      </c>
      <c r="AI1751" t="str">
        <f>"Bldg IRN"</f>
        <v>Bldg IRN</v>
      </c>
      <c r="AJ1751" t="s">
        <v>48</v>
      </c>
      <c r="AK1751" t="s">
        <v>48</v>
      </c>
      <c r="AL1751" t="s">
        <v>53</v>
      </c>
      <c r="AM1751">
        <v>70.92</v>
      </c>
      <c r="AN1751">
        <v>1132.3</v>
      </c>
      <c r="AO1751">
        <v>15</v>
      </c>
    </row>
    <row r="1752" spans="1:41" x14ac:dyDescent="0.3">
      <c r="A1752" t="str">
        <f>"Trad IRN"</f>
        <v>Trad IRN</v>
      </c>
      <c r="B1752" t="str">
        <f>"Bldg IRN"</f>
        <v>Bldg IRN</v>
      </c>
      <c r="C1752" t="s">
        <v>41</v>
      </c>
      <c r="D1752" t="s">
        <v>3</v>
      </c>
      <c r="E1752" t="s">
        <v>80</v>
      </c>
      <c r="F1752" t="s">
        <v>81</v>
      </c>
      <c r="G1752" t="s">
        <v>82</v>
      </c>
      <c r="H1752" t="s">
        <v>83</v>
      </c>
      <c r="I1752" t="str">
        <f>"Trad IRN"</f>
        <v>Trad IRN</v>
      </c>
      <c r="J1752" t="s">
        <v>43</v>
      </c>
      <c r="K1752" t="s">
        <v>44</v>
      </c>
      <c r="L1752" t="s">
        <v>45</v>
      </c>
      <c r="M1752" t="s">
        <v>59</v>
      </c>
      <c r="N1752" t="str">
        <f>"08/18/2022"</f>
        <v>08/18/2022</v>
      </c>
      <c r="O1752" t="str">
        <f>"11/15/2022"</f>
        <v>11/15/2022</v>
      </c>
      <c r="P1752">
        <v>0.28627399999999997</v>
      </c>
      <c r="Q1752">
        <v>0.28627399999999997</v>
      </c>
      <c r="S1752">
        <v>0</v>
      </c>
      <c r="T1752">
        <v>0.28627399999999997</v>
      </c>
      <c r="U1752">
        <v>0</v>
      </c>
      <c r="V1752" t="s">
        <v>84</v>
      </c>
      <c r="W1752">
        <v>85</v>
      </c>
      <c r="X1752" t="s">
        <v>47</v>
      </c>
      <c r="Z1752" t="s">
        <v>47</v>
      </c>
      <c r="AB1752" t="str">
        <f>"11"</f>
        <v>11</v>
      </c>
      <c r="AC1752" t="s">
        <v>48</v>
      </c>
      <c r="AD1752" t="s">
        <v>49</v>
      </c>
      <c r="AE1752" t="s">
        <v>50</v>
      </c>
      <c r="AF1752">
        <v>0</v>
      </c>
      <c r="AG1752" t="s">
        <v>56</v>
      </c>
      <c r="AH1752" t="str">
        <f>"Trad IRN"</f>
        <v>Trad IRN</v>
      </c>
      <c r="AI1752" t="str">
        <f>"Bldg IRN"</f>
        <v>Bldg IRN</v>
      </c>
      <c r="AJ1752" t="s">
        <v>48</v>
      </c>
      <c r="AK1752" t="s">
        <v>48</v>
      </c>
      <c r="AL1752" t="s">
        <v>53</v>
      </c>
      <c r="AM1752">
        <v>324.14999999999998</v>
      </c>
      <c r="AN1752">
        <v>1132.3</v>
      </c>
      <c r="AO1752">
        <v>15</v>
      </c>
    </row>
    <row r="1753" spans="1:41" x14ac:dyDescent="0.3">
      <c r="A1753" t="str">
        <f>"Trad IRN"</f>
        <v>Trad IRN</v>
      </c>
      <c r="B1753" t="str">
        <f>"Bldg IRN"</f>
        <v>Bldg IRN</v>
      </c>
      <c r="C1753" t="s">
        <v>41</v>
      </c>
      <c r="D1753" t="s">
        <v>3</v>
      </c>
      <c r="E1753" t="s">
        <v>80</v>
      </c>
      <c r="F1753" t="s">
        <v>81</v>
      </c>
      <c r="G1753" t="s">
        <v>82</v>
      </c>
      <c r="H1753" t="s">
        <v>83</v>
      </c>
      <c r="I1753" t="str">
        <f>"Trad IRN"</f>
        <v>Trad IRN</v>
      </c>
      <c r="J1753" t="s">
        <v>43</v>
      </c>
      <c r="K1753" t="s">
        <v>44</v>
      </c>
      <c r="L1753" t="s">
        <v>45</v>
      </c>
      <c r="M1753" t="s">
        <v>46</v>
      </c>
      <c r="N1753" t="str">
        <f>"08/18/2022"</f>
        <v>08/18/2022</v>
      </c>
      <c r="O1753" t="str">
        <f t="shared" ref="O1753:O1762" si="169">"12/31/2500"</f>
        <v>12/31/2500</v>
      </c>
      <c r="P1753">
        <v>1</v>
      </c>
      <c r="Q1753">
        <v>1</v>
      </c>
      <c r="S1753">
        <v>1</v>
      </c>
      <c r="T1753">
        <v>1</v>
      </c>
      <c r="U1753">
        <v>0</v>
      </c>
      <c r="V1753" t="str">
        <f>"Trad IRN"</f>
        <v>Trad IRN</v>
      </c>
      <c r="W1753">
        <v>100</v>
      </c>
      <c r="X1753" t="s">
        <v>47</v>
      </c>
      <c r="Z1753" t="s">
        <v>47</v>
      </c>
      <c r="AB1753" t="str">
        <f>"09"</f>
        <v>09</v>
      </c>
      <c r="AC1753" t="s">
        <v>48</v>
      </c>
      <c r="AD1753" t="s">
        <v>49</v>
      </c>
      <c r="AE1753" t="s">
        <v>50</v>
      </c>
      <c r="AF1753">
        <v>0</v>
      </c>
      <c r="AG1753" t="s">
        <v>56</v>
      </c>
      <c r="AH1753" t="str">
        <f>"Trad IRN"</f>
        <v>Trad IRN</v>
      </c>
      <c r="AI1753" t="str">
        <f>"Bldg IRN"</f>
        <v>Bldg IRN</v>
      </c>
      <c r="AJ1753" t="s">
        <v>48</v>
      </c>
      <c r="AK1753" t="s">
        <v>48</v>
      </c>
      <c r="AL1753" t="s">
        <v>53</v>
      </c>
      <c r="AM1753">
        <v>1132.3</v>
      </c>
      <c r="AN1753">
        <v>1132.3</v>
      </c>
      <c r="AO1753">
        <v>15</v>
      </c>
    </row>
    <row r="1754" spans="1:41" x14ac:dyDescent="0.3">
      <c r="A1754" t="str">
        <f>"Trad IRN"</f>
        <v>Trad IRN</v>
      </c>
      <c r="B1754" t="str">
        <f>"Bldg IRN"</f>
        <v>Bldg IRN</v>
      </c>
      <c r="C1754" t="s">
        <v>41</v>
      </c>
      <c r="D1754" t="s">
        <v>3</v>
      </c>
      <c r="E1754" t="s">
        <v>80</v>
      </c>
      <c r="F1754" t="s">
        <v>81</v>
      </c>
      <c r="G1754" t="s">
        <v>82</v>
      </c>
      <c r="H1754" t="s">
        <v>83</v>
      </c>
      <c r="I1754" t="str">
        <f>"Trad IRN"</f>
        <v>Trad IRN</v>
      </c>
      <c r="J1754" t="s">
        <v>43</v>
      </c>
      <c r="K1754" t="s">
        <v>44</v>
      </c>
      <c r="L1754" t="s">
        <v>45</v>
      </c>
      <c r="M1754" t="s">
        <v>46</v>
      </c>
      <c r="N1754" t="str">
        <f>"08/18/2022"</f>
        <v>08/18/2022</v>
      </c>
      <c r="O1754" t="str">
        <f t="shared" si="169"/>
        <v>12/31/2500</v>
      </c>
      <c r="P1754">
        <v>0.85</v>
      </c>
      <c r="Q1754">
        <v>0.85</v>
      </c>
      <c r="S1754">
        <v>0.85</v>
      </c>
      <c r="T1754">
        <v>0.85</v>
      </c>
      <c r="U1754">
        <v>0</v>
      </c>
      <c r="V1754" t="str">
        <f>"Trad IRN"</f>
        <v>Trad IRN</v>
      </c>
      <c r="W1754">
        <v>85</v>
      </c>
      <c r="X1754" t="s">
        <v>47</v>
      </c>
      <c r="Z1754" t="s">
        <v>47</v>
      </c>
      <c r="AB1754" t="str">
        <f>"11"</f>
        <v>11</v>
      </c>
      <c r="AC1754" t="s">
        <v>48</v>
      </c>
      <c r="AD1754" t="s">
        <v>49</v>
      </c>
      <c r="AE1754" t="s">
        <v>50</v>
      </c>
      <c r="AF1754">
        <v>0</v>
      </c>
      <c r="AG1754" t="s">
        <v>56</v>
      </c>
      <c r="AH1754" t="str">
        <f>"Trad IRN"</f>
        <v>Trad IRN</v>
      </c>
      <c r="AI1754" t="str">
        <f>"Bldg IRN"</f>
        <v>Bldg IRN</v>
      </c>
      <c r="AJ1754" t="s">
        <v>48</v>
      </c>
      <c r="AK1754" t="s">
        <v>48</v>
      </c>
      <c r="AL1754" t="s">
        <v>53</v>
      </c>
      <c r="AM1754">
        <v>962.46</v>
      </c>
      <c r="AN1754">
        <v>1132.3</v>
      </c>
      <c r="AO1754">
        <v>15</v>
      </c>
    </row>
    <row r="1755" spans="1:41" x14ac:dyDescent="0.3">
      <c r="A1755" t="str">
        <f>"Trad IRN"</f>
        <v>Trad IRN</v>
      </c>
      <c r="B1755" t="str">
        <f>"Bldg IRN"</f>
        <v>Bldg IRN</v>
      </c>
      <c r="C1755" t="s">
        <v>41</v>
      </c>
      <c r="D1755" t="s">
        <v>3</v>
      </c>
      <c r="E1755" t="s">
        <v>80</v>
      </c>
      <c r="F1755" t="s">
        <v>81</v>
      </c>
      <c r="G1755" t="s">
        <v>82</v>
      </c>
      <c r="H1755" t="s">
        <v>83</v>
      </c>
      <c r="I1755" t="s">
        <v>8</v>
      </c>
      <c r="J1755" t="s">
        <v>43</v>
      </c>
      <c r="K1755" t="s">
        <v>44</v>
      </c>
      <c r="L1755" t="s">
        <v>45</v>
      </c>
      <c r="M1755" t="s">
        <v>46</v>
      </c>
      <c r="N1755" t="str">
        <f>"08/18/2022"</f>
        <v>08/18/2022</v>
      </c>
      <c r="O1755" t="str">
        <f t="shared" si="169"/>
        <v>12/31/2500</v>
      </c>
      <c r="P1755">
        <v>0.15</v>
      </c>
      <c r="Q1755">
        <v>0.15</v>
      </c>
      <c r="S1755">
        <v>0</v>
      </c>
      <c r="T1755">
        <v>3.8889E-2</v>
      </c>
      <c r="U1755">
        <v>0.111111</v>
      </c>
      <c r="V1755" t="str">
        <f>"Trad IRN"</f>
        <v>Trad IRN</v>
      </c>
      <c r="W1755">
        <v>15</v>
      </c>
      <c r="X1755" t="s">
        <v>47</v>
      </c>
      <c r="Z1755" t="s">
        <v>47</v>
      </c>
      <c r="AB1755" t="str">
        <f>"11"</f>
        <v>11</v>
      </c>
      <c r="AC1755" t="s">
        <v>48</v>
      </c>
      <c r="AD1755" t="s">
        <v>49</v>
      </c>
      <c r="AE1755" t="s">
        <v>50</v>
      </c>
      <c r="AF1755">
        <v>0</v>
      </c>
      <c r="AG1755" t="s">
        <v>51</v>
      </c>
      <c r="AH1755" t="str">
        <f>"Trad IRN"</f>
        <v>Trad IRN</v>
      </c>
      <c r="AI1755" t="str">
        <f>"Bldg IRN"</f>
        <v>Bldg IRN</v>
      </c>
      <c r="AJ1755" t="s">
        <v>48</v>
      </c>
      <c r="AK1755" t="s">
        <v>48</v>
      </c>
      <c r="AL1755" t="s">
        <v>53</v>
      </c>
      <c r="AM1755">
        <v>169.85</v>
      </c>
      <c r="AN1755">
        <v>1132.3</v>
      </c>
      <c r="AO1755">
        <v>15</v>
      </c>
    </row>
    <row r="1756" spans="1:41" x14ac:dyDescent="0.3">
      <c r="A1756" t="str">
        <f>"Trad IRN"</f>
        <v>Trad IRN</v>
      </c>
      <c r="B1756" t="str">
        <f>"Bldg IRN"</f>
        <v>Bldg IRN</v>
      </c>
      <c r="C1756" t="s">
        <v>41</v>
      </c>
      <c r="D1756" t="s">
        <v>3</v>
      </c>
      <c r="E1756" t="s">
        <v>80</v>
      </c>
      <c r="F1756" t="s">
        <v>81</v>
      </c>
      <c r="G1756" t="s">
        <v>82</v>
      </c>
      <c r="H1756" t="s">
        <v>83</v>
      </c>
      <c r="I1756" t="s">
        <v>8</v>
      </c>
      <c r="J1756" t="s">
        <v>43</v>
      </c>
      <c r="K1756" t="s">
        <v>44</v>
      </c>
      <c r="L1756" t="s">
        <v>45</v>
      </c>
      <c r="M1756" t="s">
        <v>46</v>
      </c>
      <c r="N1756" t="str">
        <f>"08/17/2022"</f>
        <v>08/17/2022</v>
      </c>
      <c r="O1756" t="str">
        <f t="shared" si="169"/>
        <v>12/31/2500</v>
      </c>
      <c r="P1756">
        <v>1</v>
      </c>
      <c r="Q1756">
        <v>1</v>
      </c>
      <c r="S1756">
        <v>0</v>
      </c>
      <c r="T1756">
        <v>0.249997</v>
      </c>
      <c r="U1756">
        <v>0.75000299999999998</v>
      </c>
      <c r="V1756" t="str">
        <f>"Trad IRN"</f>
        <v>Trad IRN</v>
      </c>
      <c r="W1756">
        <v>100</v>
      </c>
      <c r="X1756" t="s">
        <v>47</v>
      </c>
      <c r="Z1756" t="s">
        <v>47</v>
      </c>
      <c r="AB1756" t="str">
        <f>"12"</f>
        <v>12</v>
      </c>
      <c r="AC1756" t="s">
        <v>48</v>
      </c>
      <c r="AD1756" t="s">
        <v>49</v>
      </c>
      <c r="AE1756" t="s">
        <v>50</v>
      </c>
      <c r="AF1756">
        <v>0</v>
      </c>
      <c r="AG1756" t="s">
        <v>51</v>
      </c>
      <c r="AH1756" t="s">
        <v>85</v>
      </c>
      <c r="AI1756" t="str">
        <f>"Bldg IRN"</f>
        <v>Bldg IRN</v>
      </c>
      <c r="AJ1756" t="str">
        <f>"12"</f>
        <v>12</v>
      </c>
      <c r="AK1756" t="s">
        <v>52</v>
      </c>
      <c r="AL1756" t="s">
        <v>53</v>
      </c>
      <c r="AM1756">
        <v>1042</v>
      </c>
      <c r="AN1756">
        <v>1042</v>
      </c>
      <c r="AO1756">
        <v>15</v>
      </c>
    </row>
    <row r="1757" spans="1:41" x14ac:dyDescent="0.3">
      <c r="A1757" t="str">
        <f>"Trad IRN"</f>
        <v>Trad IRN</v>
      </c>
      <c r="B1757" t="str">
        <f>"Bldg IRN"</f>
        <v>Bldg IRN</v>
      </c>
      <c r="C1757" t="s">
        <v>41</v>
      </c>
      <c r="D1757" t="s">
        <v>3</v>
      </c>
      <c r="E1757" t="s">
        <v>80</v>
      </c>
      <c r="F1757" t="s">
        <v>81</v>
      </c>
      <c r="G1757" t="s">
        <v>82</v>
      </c>
      <c r="H1757" t="s">
        <v>83</v>
      </c>
      <c r="I1757" t="str">
        <f>"Trad IRN"</f>
        <v>Trad IRN</v>
      </c>
      <c r="J1757" t="s">
        <v>43</v>
      </c>
      <c r="K1757" t="s">
        <v>44</v>
      </c>
      <c r="L1757" t="s">
        <v>45</v>
      </c>
      <c r="M1757" t="s">
        <v>46</v>
      </c>
      <c r="N1757" t="str">
        <f t="shared" ref="N1757:N1763" si="170">"08/18/2022"</f>
        <v>08/18/2022</v>
      </c>
      <c r="O1757" t="str">
        <f t="shared" si="169"/>
        <v>12/31/2500</v>
      </c>
      <c r="P1757">
        <v>1</v>
      </c>
      <c r="Q1757">
        <v>1</v>
      </c>
      <c r="S1757">
        <v>1</v>
      </c>
      <c r="T1757">
        <v>1</v>
      </c>
      <c r="U1757">
        <v>0</v>
      </c>
      <c r="V1757" t="str">
        <f>"Trad IRN"</f>
        <v>Trad IRN</v>
      </c>
      <c r="W1757">
        <v>100</v>
      </c>
      <c r="X1757" t="s">
        <v>47</v>
      </c>
      <c r="Z1757" t="s">
        <v>47</v>
      </c>
      <c r="AB1757" t="str">
        <f>"09"</f>
        <v>09</v>
      </c>
      <c r="AC1757" t="s">
        <v>48</v>
      </c>
      <c r="AD1757" t="s">
        <v>49</v>
      </c>
      <c r="AE1757" t="s">
        <v>50</v>
      </c>
      <c r="AF1757">
        <v>0</v>
      </c>
      <c r="AG1757" t="s">
        <v>56</v>
      </c>
      <c r="AH1757" t="str">
        <f>"Trad IRN"</f>
        <v>Trad IRN</v>
      </c>
      <c r="AI1757" t="str">
        <f>"Bldg IRN"</f>
        <v>Bldg IRN</v>
      </c>
      <c r="AJ1757" t="s">
        <v>48</v>
      </c>
      <c r="AK1757" t="s">
        <v>48</v>
      </c>
      <c r="AL1757" t="s">
        <v>53</v>
      </c>
      <c r="AM1757">
        <v>1132.3</v>
      </c>
      <c r="AN1757">
        <v>1132.3</v>
      </c>
      <c r="AO1757">
        <v>15</v>
      </c>
    </row>
    <row r="1758" spans="1:41" x14ac:dyDescent="0.3">
      <c r="A1758" t="str">
        <f>"Trad IRN"</f>
        <v>Trad IRN</v>
      </c>
      <c r="B1758" t="str">
        <f>"Bldg IRN"</f>
        <v>Bldg IRN</v>
      </c>
      <c r="C1758" t="s">
        <v>41</v>
      </c>
      <c r="D1758" t="s">
        <v>3</v>
      </c>
      <c r="E1758" t="s">
        <v>80</v>
      </c>
      <c r="F1758" t="s">
        <v>81</v>
      </c>
      <c r="G1758" t="s">
        <v>82</v>
      </c>
      <c r="H1758" t="s">
        <v>83</v>
      </c>
      <c r="I1758" t="str">
        <f>"Trad IRN"</f>
        <v>Trad IRN</v>
      </c>
      <c r="J1758" t="s">
        <v>43</v>
      </c>
      <c r="K1758" t="s">
        <v>44</v>
      </c>
      <c r="L1758" t="s">
        <v>45</v>
      </c>
      <c r="M1758" t="s">
        <v>46</v>
      </c>
      <c r="N1758" t="str">
        <f t="shared" si="170"/>
        <v>08/18/2022</v>
      </c>
      <c r="O1758" t="str">
        <f t="shared" si="169"/>
        <v>12/31/2500</v>
      </c>
      <c r="P1758">
        <v>1</v>
      </c>
      <c r="Q1758">
        <v>1</v>
      </c>
      <c r="S1758">
        <v>0</v>
      </c>
      <c r="T1758">
        <v>1</v>
      </c>
      <c r="U1758">
        <v>0</v>
      </c>
      <c r="V1758" t="str">
        <f>"Trad IRN"</f>
        <v>Trad IRN</v>
      </c>
      <c r="W1758">
        <v>100</v>
      </c>
      <c r="X1758" t="s">
        <v>47</v>
      </c>
      <c r="Z1758" t="s">
        <v>47</v>
      </c>
      <c r="AB1758" t="str">
        <f>"12"</f>
        <v>12</v>
      </c>
      <c r="AC1758" t="s">
        <v>48</v>
      </c>
      <c r="AD1758" t="s">
        <v>49</v>
      </c>
      <c r="AE1758" t="s">
        <v>50</v>
      </c>
      <c r="AF1758">
        <v>0</v>
      </c>
      <c r="AG1758" t="s">
        <v>56</v>
      </c>
      <c r="AH1758" t="str">
        <f>"Trad IRN"</f>
        <v>Trad IRN</v>
      </c>
      <c r="AI1758" t="str">
        <f>"Bldg IRN"</f>
        <v>Bldg IRN</v>
      </c>
      <c r="AJ1758" t="str">
        <f>"12"</f>
        <v>12</v>
      </c>
      <c r="AK1758" t="s">
        <v>48</v>
      </c>
      <c r="AL1758" t="s">
        <v>53</v>
      </c>
      <c r="AM1758">
        <v>1132.3</v>
      </c>
      <c r="AN1758">
        <v>1132.3</v>
      </c>
      <c r="AO1758">
        <v>15</v>
      </c>
    </row>
    <row r="1759" spans="1:41" x14ac:dyDescent="0.3">
      <c r="A1759" t="str">
        <f>"Trad IRN"</f>
        <v>Trad IRN</v>
      </c>
      <c r="B1759" t="str">
        <f>"Bldg IRN"</f>
        <v>Bldg IRN</v>
      </c>
      <c r="C1759" t="s">
        <v>41</v>
      </c>
      <c r="D1759" t="s">
        <v>3</v>
      </c>
      <c r="E1759" t="s">
        <v>80</v>
      </c>
      <c r="F1759" t="s">
        <v>81</v>
      </c>
      <c r="G1759" t="s">
        <v>82</v>
      </c>
      <c r="H1759" t="s">
        <v>83</v>
      </c>
      <c r="I1759" t="str">
        <f>"Trad IRN"</f>
        <v>Trad IRN</v>
      </c>
      <c r="J1759" t="s">
        <v>43</v>
      </c>
      <c r="K1759" t="s">
        <v>44</v>
      </c>
      <c r="L1759" t="s">
        <v>45</v>
      </c>
      <c r="M1759" t="s">
        <v>46</v>
      </c>
      <c r="N1759" t="str">
        <f t="shared" si="170"/>
        <v>08/18/2022</v>
      </c>
      <c r="O1759" t="str">
        <f t="shared" si="169"/>
        <v>12/31/2500</v>
      </c>
      <c r="P1759">
        <v>1</v>
      </c>
      <c r="Q1759">
        <v>1</v>
      </c>
      <c r="S1759">
        <v>1</v>
      </c>
      <c r="T1759">
        <v>1</v>
      </c>
      <c r="U1759">
        <v>0</v>
      </c>
      <c r="V1759" t="str">
        <f>"Trad IRN"</f>
        <v>Trad IRN</v>
      </c>
      <c r="W1759">
        <v>100</v>
      </c>
      <c r="X1759" t="s">
        <v>47</v>
      </c>
      <c r="Z1759" t="s">
        <v>47</v>
      </c>
      <c r="AB1759" t="str">
        <f>"09"</f>
        <v>09</v>
      </c>
      <c r="AC1759" t="s">
        <v>48</v>
      </c>
      <c r="AD1759" t="s">
        <v>49</v>
      </c>
      <c r="AE1759" t="s">
        <v>50</v>
      </c>
      <c r="AF1759">
        <v>0</v>
      </c>
      <c r="AG1759" t="s">
        <v>56</v>
      </c>
      <c r="AH1759" t="str">
        <f>"Trad IRN"</f>
        <v>Trad IRN</v>
      </c>
      <c r="AI1759" t="str">
        <f>"Bldg IRN"</f>
        <v>Bldg IRN</v>
      </c>
      <c r="AJ1759" t="s">
        <v>48</v>
      </c>
      <c r="AK1759" t="s">
        <v>48</v>
      </c>
      <c r="AL1759" t="s">
        <v>53</v>
      </c>
      <c r="AM1759">
        <v>1132.3</v>
      </c>
      <c r="AN1759">
        <v>1132.3</v>
      </c>
      <c r="AO1759">
        <v>15</v>
      </c>
    </row>
    <row r="1760" spans="1:41" x14ac:dyDescent="0.3">
      <c r="A1760" t="str">
        <f>"Trad IRN"</f>
        <v>Trad IRN</v>
      </c>
      <c r="B1760" t="str">
        <f>"Bldg IRN"</f>
        <v>Bldg IRN</v>
      </c>
      <c r="C1760" t="s">
        <v>41</v>
      </c>
      <c r="D1760" t="s">
        <v>3</v>
      </c>
      <c r="E1760" t="s">
        <v>80</v>
      </c>
      <c r="F1760" t="s">
        <v>81</v>
      </c>
      <c r="G1760" t="s">
        <v>82</v>
      </c>
      <c r="H1760" t="s">
        <v>83</v>
      </c>
      <c r="I1760" t="str">
        <f>"Trad IRN"</f>
        <v>Trad IRN</v>
      </c>
      <c r="J1760" t="s">
        <v>43</v>
      </c>
      <c r="K1760" t="s">
        <v>44</v>
      </c>
      <c r="L1760" t="s">
        <v>45</v>
      </c>
      <c r="M1760" t="s">
        <v>46</v>
      </c>
      <c r="N1760" t="str">
        <f t="shared" si="170"/>
        <v>08/18/2022</v>
      </c>
      <c r="O1760" t="str">
        <f t="shared" si="169"/>
        <v>12/31/2500</v>
      </c>
      <c r="P1760">
        <v>1</v>
      </c>
      <c r="Q1760">
        <v>1</v>
      </c>
      <c r="S1760">
        <v>0</v>
      </c>
      <c r="T1760">
        <v>1</v>
      </c>
      <c r="U1760">
        <v>0</v>
      </c>
      <c r="V1760" t="str">
        <f>"Trad IRN"</f>
        <v>Trad IRN</v>
      </c>
      <c r="W1760">
        <v>100</v>
      </c>
      <c r="X1760" t="s">
        <v>47</v>
      </c>
      <c r="Z1760" t="s">
        <v>47</v>
      </c>
      <c r="AB1760" t="str">
        <f>"09"</f>
        <v>09</v>
      </c>
      <c r="AC1760" t="s">
        <v>48</v>
      </c>
      <c r="AD1760" t="s">
        <v>49</v>
      </c>
      <c r="AE1760" t="s">
        <v>55</v>
      </c>
      <c r="AF1760">
        <v>0</v>
      </c>
      <c r="AG1760" t="s">
        <v>56</v>
      </c>
      <c r="AH1760" t="str">
        <f>"Trad IRN"</f>
        <v>Trad IRN</v>
      </c>
      <c r="AI1760" t="str">
        <f>"Bldg IRN"</f>
        <v>Bldg IRN</v>
      </c>
      <c r="AJ1760" t="s">
        <v>48</v>
      </c>
      <c r="AK1760" t="s">
        <v>48</v>
      </c>
      <c r="AL1760" t="s">
        <v>53</v>
      </c>
      <c r="AM1760">
        <v>1132.3</v>
      </c>
      <c r="AN1760">
        <v>1132.3</v>
      </c>
      <c r="AO1760">
        <v>15</v>
      </c>
    </row>
    <row r="1761" spans="1:41" x14ac:dyDescent="0.3">
      <c r="A1761" t="str">
        <f>"Trad IRN"</f>
        <v>Trad IRN</v>
      </c>
      <c r="B1761" t="str">
        <f>"Bldg IRN"</f>
        <v>Bldg IRN</v>
      </c>
      <c r="C1761" t="s">
        <v>41</v>
      </c>
      <c r="D1761" t="s">
        <v>3</v>
      </c>
      <c r="E1761" t="s">
        <v>80</v>
      </c>
      <c r="F1761" t="s">
        <v>81</v>
      </c>
      <c r="G1761" t="s">
        <v>82</v>
      </c>
      <c r="H1761" t="s">
        <v>83</v>
      </c>
      <c r="I1761" t="str">
        <f>"Trad IRN"</f>
        <v>Trad IRN</v>
      </c>
      <c r="J1761" t="s">
        <v>43</v>
      </c>
      <c r="K1761" t="s">
        <v>44</v>
      </c>
      <c r="L1761" t="s">
        <v>45</v>
      </c>
      <c r="M1761" t="s">
        <v>46</v>
      </c>
      <c r="N1761" t="str">
        <f t="shared" si="170"/>
        <v>08/18/2022</v>
      </c>
      <c r="O1761" t="str">
        <f t="shared" si="169"/>
        <v>12/31/2500</v>
      </c>
      <c r="P1761">
        <v>1</v>
      </c>
      <c r="Q1761">
        <v>1</v>
      </c>
      <c r="S1761">
        <v>0</v>
      </c>
      <c r="T1761">
        <v>1</v>
      </c>
      <c r="U1761">
        <v>0</v>
      </c>
      <c r="V1761" t="str">
        <f>"Trad IRN"</f>
        <v>Trad IRN</v>
      </c>
      <c r="W1761">
        <v>100</v>
      </c>
      <c r="X1761" t="s">
        <v>47</v>
      </c>
      <c r="Z1761" t="s">
        <v>47</v>
      </c>
      <c r="AB1761" t="str">
        <f>"09"</f>
        <v>09</v>
      </c>
      <c r="AC1761" t="s">
        <v>48</v>
      </c>
      <c r="AD1761" t="s">
        <v>49</v>
      </c>
      <c r="AE1761" t="s">
        <v>50</v>
      </c>
      <c r="AF1761">
        <v>0</v>
      </c>
      <c r="AG1761" t="s">
        <v>56</v>
      </c>
      <c r="AH1761" t="str">
        <f>"Trad IRN"</f>
        <v>Trad IRN</v>
      </c>
      <c r="AI1761" t="str">
        <f>"Bldg IRN"</f>
        <v>Bldg IRN</v>
      </c>
      <c r="AJ1761" t="s">
        <v>48</v>
      </c>
      <c r="AK1761" t="s">
        <v>48</v>
      </c>
      <c r="AL1761" t="s">
        <v>53</v>
      </c>
      <c r="AM1761">
        <v>1132.3</v>
      </c>
      <c r="AN1761">
        <v>1132.3</v>
      </c>
      <c r="AO1761">
        <v>15</v>
      </c>
    </row>
    <row r="1762" spans="1:41" x14ac:dyDescent="0.3">
      <c r="A1762" t="str">
        <f>"Trad IRN"</f>
        <v>Trad IRN</v>
      </c>
      <c r="B1762" t="str">
        <f>"Bldg IRN"</f>
        <v>Bldg IRN</v>
      </c>
      <c r="C1762" t="s">
        <v>41</v>
      </c>
      <c r="D1762" t="s">
        <v>3</v>
      </c>
      <c r="E1762" t="s">
        <v>80</v>
      </c>
      <c r="F1762" t="s">
        <v>81</v>
      </c>
      <c r="G1762" t="s">
        <v>82</v>
      </c>
      <c r="H1762" t="s">
        <v>83</v>
      </c>
      <c r="I1762" t="str">
        <f>"Trad IRN"</f>
        <v>Trad IRN</v>
      </c>
      <c r="J1762" t="s">
        <v>43</v>
      </c>
      <c r="K1762" t="s">
        <v>44</v>
      </c>
      <c r="L1762" t="s">
        <v>45</v>
      </c>
      <c r="M1762" t="s">
        <v>46</v>
      </c>
      <c r="N1762" t="str">
        <f t="shared" si="170"/>
        <v>08/18/2022</v>
      </c>
      <c r="O1762" t="str">
        <f t="shared" si="169"/>
        <v>12/31/2500</v>
      </c>
      <c r="P1762">
        <v>1</v>
      </c>
      <c r="Q1762">
        <v>1</v>
      </c>
      <c r="S1762">
        <v>0</v>
      </c>
      <c r="T1762">
        <v>1</v>
      </c>
      <c r="U1762">
        <v>0</v>
      </c>
      <c r="V1762" t="str">
        <f>"Trad IRN"</f>
        <v>Trad IRN</v>
      </c>
      <c r="W1762">
        <v>100</v>
      </c>
      <c r="X1762" t="s">
        <v>47</v>
      </c>
      <c r="Z1762" t="s">
        <v>47</v>
      </c>
      <c r="AB1762" t="str">
        <f>"10"</f>
        <v>10</v>
      </c>
      <c r="AC1762" t="s">
        <v>48</v>
      </c>
      <c r="AD1762" t="s">
        <v>49</v>
      </c>
      <c r="AE1762" t="s">
        <v>50</v>
      </c>
      <c r="AF1762">
        <v>0</v>
      </c>
      <c r="AG1762" t="s">
        <v>56</v>
      </c>
      <c r="AH1762" t="str">
        <f>"Trad IRN"</f>
        <v>Trad IRN</v>
      </c>
      <c r="AI1762" t="str">
        <f>"Bldg IRN"</f>
        <v>Bldg IRN</v>
      </c>
      <c r="AJ1762" t="s">
        <v>48</v>
      </c>
      <c r="AK1762" t="s">
        <v>48</v>
      </c>
      <c r="AL1762" t="s">
        <v>53</v>
      </c>
      <c r="AM1762">
        <v>1132.3</v>
      </c>
      <c r="AN1762">
        <v>1132.3</v>
      </c>
      <c r="AO1762">
        <v>15</v>
      </c>
    </row>
    <row r="1763" spans="1:41" x14ac:dyDescent="0.3">
      <c r="A1763" t="str">
        <f>"Trad IRN"</f>
        <v>Trad IRN</v>
      </c>
      <c r="B1763" t="str">
        <f>"Bldg IRN"</f>
        <v>Bldg IRN</v>
      </c>
      <c r="C1763" t="s">
        <v>41</v>
      </c>
      <c r="D1763" t="s">
        <v>3</v>
      </c>
      <c r="E1763" t="s">
        <v>80</v>
      </c>
      <c r="F1763" t="s">
        <v>81</v>
      </c>
      <c r="G1763" t="s">
        <v>82</v>
      </c>
      <c r="H1763" t="s">
        <v>83</v>
      </c>
      <c r="I1763" t="s">
        <v>8</v>
      </c>
      <c r="J1763" t="s">
        <v>43</v>
      </c>
      <c r="K1763" t="s">
        <v>44</v>
      </c>
      <c r="L1763" t="s">
        <v>45</v>
      </c>
      <c r="M1763" t="s">
        <v>46</v>
      </c>
      <c r="N1763" t="str">
        <f t="shared" si="170"/>
        <v>08/18/2022</v>
      </c>
      <c r="O1763" t="str">
        <f>"12/20/2022"</f>
        <v>12/20/2022</v>
      </c>
      <c r="P1763">
        <v>6.9550000000000001E-2</v>
      </c>
      <c r="Q1763">
        <v>6.9550000000000001E-2</v>
      </c>
      <c r="S1763">
        <v>0</v>
      </c>
      <c r="T1763">
        <v>1.4671999999999999E-2</v>
      </c>
      <c r="U1763">
        <v>5.4878000000000003E-2</v>
      </c>
      <c r="V1763" t="str">
        <f>"Trad IRN"</f>
        <v>Trad IRN</v>
      </c>
      <c r="W1763">
        <v>15</v>
      </c>
      <c r="X1763" t="s">
        <v>47</v>
      </c>
      <c r="Z1763" t="s">
        <v>47</v>
      </c>
      <c r="AB1763" t="str">
        <f>"09"</f>
        <v>09</v>
      </c>
      <c r="AC1763" t="s">
        <v>48</v>
      </c>
      <c r="AD1763" t="s">
        <v>49</v>
      </c>
      <c r="AE1763" t="s">
        <v>50</v>
      </c>
      <c r="AF1763">
        <v>0</v>
      </c>
      <c r="AG1763" t="s">
        <v>51</v>
      </c>
      <c r="AH1763" t="str">
        <f>"Trad IRN"</f>
        <v>Trad IRN</v>
      </c>
      <c r="AI1763" t="str">
        <f>"Bldg IRN"</f>
        <v>Bldg IRN</v>
      </c>
      <c r="AJ1763" t="s">
        <v>48</v>
      </c>
      <c r="AK1763" t="s">
        <v>48</v>
      </c>
      <c r="AL1763" t="s">
        <v>53</v>
      </c>
      <c r="AM1763">
        <v>78.75</v>
      </c>
      <c r="AN1763">
        <v>1132.3</v>
      </c>
      <c r="AO1763">
        <v>15</v>
      </c>
    </row>
    <row r="1764" spans="1:41" x14ac:dyDescent="0.3">
      <c r="A1764" t="str">
        <f>"Trad IRN"</f>
        <v>Trad IRN</v>
      </c>
      <c r="B1764" t="str">
        <f>"Bldg IRN"</f>
        <v>Bldg IRN</v>
      </c>
      <c r="C1764" t="s">
        <v>41</v>
      </c>
      <c r="D1764" t="s">
        <v>3</v>
      </c>
      <c r="E1764" t="s">
        <v>80</v>
      </c>
      <c r="F1764" t="s">
        <v>81</v>
      </c>
      <c r="G1764" t="s">
        <v>82</v>
      </c>
      <c r="H1764" t="s">
        <v>83</v>
      </c>
      <c r="I1764" t="str">
        <f>"Trad IRN"</f>
        <v>Trad IRN</v>
      </c>
      <c r="J1764" t="s">
        <v>43</v>
      </c>
      <c r="K1764" t="s">
        <v>44</v>
      </c>
      <c r="L1764" t="s">
        <v>45</v>
      </c>
      <c r="M1764" t="s">
        <v>46</v>
      </c>
      <c r="N1764" t="str">
        <f>"01/04/2023"</f>
        <v>01/04/2023</v>
      </c>
      <c r="O1764" t="str">
        <f>"12/31/2500"</f>
        <v>12/31/2500</v>
      </c>
      <c r="P1764">
        <v>0.53056599999999998</v>
      </c>
      <c r="Q1764">
        <v>0.53056599999999998</v>
      </c>
      <c r="S1764">
        <v>0</v>
      </c>
      <c r="T1764">
        <v>0.53056599999999998</v>
      </c>
      <c r="U1764">
        <v>0</v>
      </c>
      <c r="V1764" t="str">
        <f>"Trad IRN"</f>
        <v>Trad IRN</v>
      </c>
      <c r="W1764">
        <v>100</v>
      </c>
      <c r="X1764" t="s">
        <v>47</v>
      </c>
      <c r="Z1764" t="s">
        <v>47</v>
      </c>
      <c r="AB1764" t="str">
        <f>"09"</f>
        <v>09</v>
      </c>
      <c r="AC1764" t="s">
        <v>48</v>
      </c>
      <c r="AD1764" t="s">
        <v>49</v>
      </c>
      <c r="AE1764" t="s">
        <v>50</v>
      </c>
      <c r="AF1764">
        <v>0</v>
      </c>
      <c r="AG1764" t="s">
        <v>56</v>
      </c>
      <c r="AH1764" t="str">
        <f>"Trad IRN"</f>
        <v>Trad IRN</v>
      </c>
      <c r="AI1764" t="str">
        <f>"Bldg IRN"</f>
        <v>Bldg IRN</v>
      </c>
      <c r="AJ1764" t="s">
        <v>48</v>
      </c>
      <c r="AK1764" t="s">
        <v>48</v>
      </c>
      <c r="AL1764" t="s">
        <v>53</v>
      </c>
      <c r="AM1764">
        <v>600.76</v>
      </c>
      <c r="AN1764">
        <v>1132.3</v>
      </c>
      <c r="AO1764">
        <v>15</v>
      </c>
    </row>
    <row r="1765" spans="1:41" x14ac:dyDescent="0.3">
      <c r="A1765" t="str">
        <f>"Trad IRN"</f>
        <v>Trad IRN</v>
      </c>
      <c r="B1765" t="str">
        <f>"Bldg IRN"</f>
        <v>Bldg IRN</v>
      </c>
      <c r="C1765" t="s">
        <v>41</v>
      </c>
      <c r="D1765" t="s">
        <v>3</v>
      </c>
      <c r="E1765" t="s">
        <v>80</v>
      </c>
      <c r="F1765" t="s">
        <v>81</v>
      </c>
      <c r="G1765" t="s">
        <v>82</v>
      </c>
      <c r="H1765" t="s">
        <v>83</v>
      </c>
      <c r="I1765" t="str">
        <f>"Trad IRN"</f>
        <v>Trad IRN</v>
      </c>
      <c r="J1765" t="s">
        <v>43</v>
      </c>
      <c r="K1765" t="s">
        <v>44</v>
      </c>
      <c r="L1765" t="s">
        <v>45</v>
      </c>
      <c r="M1765" t="s">
        <v>46</v>
      </c>
      <c r="N1765" t="str">
        <f>"08/18/2022"</f>
        <v>08/18/2022</v>
      </c>
      <c r="O1765" t="str">
        <f>"01/03/2023"</f>
        <v>01/03/2023</v>
      </c>
      <c r="P1765">
        <v>0.39901900000000001</v>
      </c>
      <c r="Q1765">
        <v>0.39901900000000001</v>
      </c>
      <c r="S1765">
        <v>0</v>
      </c>
      <c r="T1765">
        <v>0.39901900000000001</v>
      </c>
      <c r="U1765">
        <v>0</v>
      </c>
      <c r="V1765" t="str">
        <f>"Trad IRN"</f>
        <v>Trad IRN</v>
      </c>
      <c r="W1765">
        <v>85</v>
      </c>
      <c r="X1765" t="s">
        <v>47</v>
      </c>
      <c r="Z1765" t="s">
        <v>47</v>
      </c>
      <c r="AB1765" t="str">
        <f>"09"</f>
        <v>09</v>
      </c>
      <c r="AC1765" t="s">
        <v>48</v>
      </c>
      <c r="AD1765" t="s">
        <v>49</v>
      </c>
      <c r="AE1765" t="s">
        <v>50</v>
      </c>
      <c r="AF1765">
        <v>0</v>
      </c>
      <c r="AG1765" t="s">
        <v>56</v>
      </c>
      <c r="AH1765" t="str">
        <f>"Trad IRN"</f>
        <v>Trad IRN</v>
      </c>
      <c r="AI1765" t="str">
        <f>"Bldg IRN"</f>
        <v>Bldg IRN</v>
      </c>
      <c r="AJ1765" t="s">
        <v>48</v>
      </c>
      <c r="AK1765" t="s">
        <v>48</v>
      </c>
      <c r="AL1765" t="s">
        <v>53</v>
      </c>
      <c r="AM1765">
        <v>451.81</v>
      </c>
      <c r="AN1765">
        <v>1132.3</v>
      </c>
      <c r="AO1765">
        <v>15</v>
      </c>
    </row>
    <row r="1766" spans="1:41" x14ac:dyDescent="0.3">
      <c r="A1766" t="str">
        <f>"Trad IRN"</f>
        <v>Trad IRN</v>
      </c>
      <c r="B1766" t="str">
        <f>"Bldg IRN"</f>
        <v>Bldg IRN</v>
      </c>
      <c r="C1766" t="s">
        <v>41</v>
      </c>
      <c r="D1766" t="s">
        <v>3</v>
      </c>
      <c r="E1766" t="s">
        <v>80</v>
      </c>
      <c r="F1766" t="s">
        <v>81</v>
      </c>
      <c r="G1766" t="s">
        <v>82</v>
      </c>
      <c r="H1766" t="s">
        <v>83</v>
      </c>
      <c r="I1766" t="s">
        <v>8</v>
      </c>
      <c r="J1766" t="s">
        <v>43</v>
      </c>
      <c r="K1766" t="s">
        <v>44</v>
      </c>
      <c r="L1766" t="s">
        <v>45</v>
      </c>
      <c r="M1766" t="s">
        <v>46</v>
      </c>
      <c r="N1766" t="str">
        <f>"08/18/2022"</f>
        <v>08/18/2022</v>
      </c>
      <c r="O1766" t="str">
        <f>"12/31/2500"</f>
        <v>12/31/2500</v>
      </c>
      <c r="P1766">
        <v>0.15</v>
      </c>
      <c r="Q1766">
        <v>0.15</v>
      </c>
      <c r="S1766">
        <v>0</v>
      </c>
      <c r="T1766">
        <v>3.8889E-2</v>
      </c>
      <c r="U1766">
        <v>0.111111</v>
      </c>
      <c r="V1766" t="str">
        <f>"Trad IRN"</f>
        <v>Trad IRN</v>
      </c>
      <c r="W1766">
        <v>15</v>
      </c>
      <c r="X1766" t="s">
        <v>47</v>
      </c>
      <c r="Z1766" t="s">
        <v>47</v>
      </c>
      <c r="AB1766" t="str">
        <f>"11"</f>
        <v>11</v>
      </c>
      <c r="AC1766" t="s">
        <v>48</v>
      </c>
      <c r="AD1766" t="s">
        <v>49</v>
      </c>
      <c r="AE1766" t="s">
        <v>50</v>
      </c>
      <c r="AF1766">
        <v>0</v>
      </c>
      <c r="AG1766" t="s">
        <v>51</v>
      </c>
      <c r="AH1766" t="str">
        <f>"Trad IRN"</f>
        <v>Trad IRN</v>
      </c>
      <c r="AI1766" t="str">
        <f>"Bldg IRN"</f>
        <v>Bldg IRN</v>
      </c>
      <c r="AJ1766" t="s">
        <v>48</v>
      </c>
      <c r="AK1766" t="s">
        <v>48</v>
      </c>
      <c r="AL1766" t="s">
        <v>53</v>
      </c>
      <c r="AM1766">
        <v>169.85</v>
      </c>
      <c r="AN1766">
        <v>1132.3</v>
      </c>
      <c r="AO1766">
        <v>15</v>
      </c>
    </row>
    <row r="1767" spans="1:41" x14ac:dyDescent="0.3">
      <c r="A1767" t="str">
        <f>"Trad IRN"</f>
        <v>Trad IRN</v>
      </c>
      <c r="B1767" t="str">
        <f>"Bldg IRN"</f>
        <v>Bldg IRN</v>
      </c>
      <c r="C1767" t="s">
        <v>41</v>
      </c>
      <c r="D1767" t="s">
        <v>3</v>
      </c>
      <c r="E1767" t="s">
        <v>80</v>
      </c>
      <c r="F1767" t="s">
        <v>81</v>
      </c>
      <c r="G1767" t="s">
        <v>82</v>
      </c>
      <c r="H1767" t="s">
        <v>83</v>
      </c>
      <c r="I1767" t="str">
        <f>"Trad IRN"</f>
        <v>Trad IRN</v>
      </c>
      <c r="J1767" t="s">
        <v>43</v>
      </c>
      <c r="K1767" t="s">
        <v>44</v>
      </c>
      <c r="L1767" t="s">
        <v>45</v>
      </c>
      <c r="M1767" t="s">
        <v>46</v>
      </c>
      <c r="N1767" t="str">
        <f>"08/18/2022"</f>
        <v>08/18/2022</v>
      </c>
      <c r="O1767" t="str">
        <f>"12/31/2500"</f>
        <v>12/31/2500</v>
      </c>
      <c r="P1767">
        <v>0.85</v>
      </c>
      <c r="Q1767">
        <v>0.85</v>
      </c>
      <c r="R1767">
        <v>0.85</v>
      </c>
      <c r="S1767">
        <v>0</v>
      </c>
      <c r="T1767">
        <v>0.85</v>
      </c>
      <c r="U1767">
        <v>0</v>
      </c>
      <c r="V1767" t="str">
        <f>"Trad IRN"</f>
        <v>Trad IRN</v>
      </c>
      <c r="W1767">
        <v>85</v>
      </c>
      <c r="X1767" t="s">
        <v>47</v>
      </c>
      <c r="Z1767" t="s">
        <v>47</v>
      </c>
      <c r="AB1767" t="str">
        <f>"11"</f>
        <v>11</v>
      </c>
      <c r="AC1767" t="str">
        <f>"12"</f>
        <v>12</v>
      </c>
      <c r="AD1767" t="str">
        <f>"6"</f>
        <v>6</v>
      </c>
      <c r="AE1767" t="s">
        <v>50</v>
      </c>
      <c r="AF1767">
        <v>0</v>
      </c>
      <c r="AG1767" t="s">
        <v>56</v>
      </c>
      <c r="AH1767" t="str">
        <f>"Trad IRN"</f>
        <v>Trad IRN</v>
      </c>
      <c r="AI1767" t="str">
        <f>"Bldg IRN"</f>
        <v>Bldg IRN</v>
      </c>
      <c r="AJ1767" t="s">
        <v>48</v>
      </c>
      <c r="AK1767" t="s">
        <v>48</v>
      </c>
      <c r="AL1767" t="s">
        <v>53</v>
      </c>
      <c r="AM1767">
        <v>962.46</v>
      </c>
      <c r="AN1767">
        <v>1132.3</v>
      </c>
      <c r="AO1767">
        <v>15</v>
      </c>
    </row>
    <row r="1768" spans="1:41" x14ac:dyDescent="0.3">
      <c r="A1768" t="str">
        <f>"Trad IRN"</f>
        <v>Trad IRN</v>
      </c>
      <c r="B1768" t="str">
        <f>"Bldg IRN"</f>
        <v>Bldg IRN</v>
      </c>
      <c r="C1768" t="s">
        <v>41</v>
      </c>
      <c r="D1768" t="s">
        <v>3</v>
      </c>
      <c r="E1768" t="s">
        <v>80</v>
      </c>
      <c r="F1768" t="s">
        <v>81</v>
      </c>
      <c r="G1768" t="s">
        <v>82</v>
      </c>
      <c r="H1768" t="s">
        <v>83</v>
      </c>
      <c r="I1768" t="str">
        <f>"Trad IRN"</f>
        <v>Trad IRN</v>
      </c>
      <c r="J1768" t="s">
        <v>43</v>
      </c>
      <c r="K1768" t="s">
        <v>44</v>
      </c>
      <c r="L1768" t="s">
        <v>45</v>
      </c>
      <c r="M1768" t="s">
        <v>46</v>
      </c>
      <c r="N1768" t="str">
        <f>"01/04/2023"</f>
        <v>01/04/2023</v>
      </c>
      <c r="O1768" t="str">
        <f>"12/31/2500"</f>
        <v>12/31/2500</v>
      </c>
      <c r="P1768">
        <v>0.53056599999999998</v>
      </c>
      <c r="Q1768">
        <v>0.53056599999999998</v>
      </c>
      <c r="S1768">
        <v>0</v>
      </c>
      <c r="T1768">
        <v>0.53056599999999998</v>
      </c>
      <c r="U1768">
        <v>0</v>
      </c>
      <c r="V1768" t="str">
        <f>"Trad IRN"</f>
        <v>Trad IRN</v>
      </c>
      <c r="W1768">
        <v>100</v>
      </c>
      <c r="X1768" t="s">
        <v>47</v>
      </c>
      <c r="Z1768" t="s">
        <v>47</v>
      </c>
      <c r="AB1768" t="str">
        <f>"09"</f>
        <v>09</v>
      </c>
      <c r="AC1768" t="s">
        <v>48</v>
      </c>
      <c r="AD1768" t="s">
        <v>49</v>
      </c>
      <c r="AE1768" t="s">
        <v>55</v>
      </c>
      <c r="AF1768">
        <v>0</v>
      </c>
      <c r="AG1768" t="s">
        <v>56</v>
      </c>
      <c r="AH1768" t="str">
        <f>"Trad IRN"</f>
        <v>Trad IRN</v>
      </c>
      <c r="AI1768" t="str">
        <f>"Bldg IRN"</f>
        <v>Bldg IRN</v>
      </c>
      <c r="AJ1768" t="s">
        <v>48</v>
      </c>
      <c r="AK1768" t="s">
        <v>48</v>
      </c>
      <c r="AL1768" t="s">
        <v>53</v>
      </c>
      <c r="AM1768">
        <v>600.76</v>
      </c>
      <c r="AN1768">
        <v>1132.3</v>
      </c>
      <c r="AO1768">
        <v>15</v>
      </c>
    </row>
    <row r="1769" spans="1:41" x14ac:dyDescent="0.3">
      <c r="A1769" t="str">
        <f>"Trad IRN"</f>
        <v>Trad IRN</v>
      </c>
      <c r="B1769" t="str">
        <f>"Bldg IRN"</f>
        <v>Bldg IRN</v>
      </c>
      <c r="C1769" t="s">
        <v>41</v>
      </c>
      <c r="D1769" t="s">
        <v>3</v>
      </c>
      <c r="E1769" t="s">
        <v>80</v>
      </c>
      <c r="F1769" t="s">
        <v>81</v>
      </c>
      <c r="G1769" t="s">
        <v>82</v>
      </c>
      <c r="H1769" t="s">
        <v>83</v>
      </c>
      <c r="I1769" t="s">
        <v>8</v>
      </c>
      <c r="J1769" t="s">
        <v>43</v>
      </c>
      <c r="K1769" t="s">
        <v>44</v>
      </c>
      <c r="L1769" t="s">
        <v>45</v>
      </c>
      <c r="M1769" t="s">
        <v>46</v>
      </c>
      <c r="N1769" t="str">
        <f>"08/18/2022"</f>
        <v>08/18/2022</v>
      </c>
      <c r="O1769" t="str">
        <f>"12/20/2022"</f>
        <v>12/20/2022</v>
      </c>
      <c r="P1769">
        <v>6.9550000000000001E-2</v>
      </c>
      <c r="Q1769">
        <v>6.9550000000000001E-2</v>
      </c>
      <c r="S1769">
        <v>0</v>
      </c>
      <c r="T1769">
        <v>1.4671999999999999E-2</v>
      </c>
      <c r="U1769">
        <v>5.4878000000000003E-2</v>
      </c>
      <c r="V1769" t="str">
        <f>"Trad IRN"</f>
        <v>Trad IRN</v>
      </c>
      <c r="W1769">
        <v>15</v>
      </c>
      <c r="X1769" t="s">
        <v>47</v>
      </c>
      <c r="Z1769" t="s">
        <v>47</v>
      </c>
      <c r="AB1769" t="str">
        <f>"09"</f>
        <v>09</v>
      </c>
      <c r="AC1769" t="s">
        <v>48</v>
      </c>
      <c r="AD1769" t="s">
        <v>49</v>
      </c>
      <c r="AE1769" t="s">
        <v>55</v>
      </c>
      <c r="AF1769">
        <v>0</v>
      </c>
      <c r="AG1769" t="s">
        <v>51</v>
      </c>
      <c r="AH1769" t="str">
        <f>"Trad IRN"</f>
        <v>Trad IRN</v>
      </c>
      <c r="AI1769" t="str">
        <f>"Bldg IRN"</f>
        <v>Bldg IRN</v>
      </c>
      <c r="AJ1769" t="s">
        <v>48</v>
      </c>
      <c r="AK1769" t="s">
        <v>48</v>
      </c>
      <c r="AL1769" t="s">
        <v>53</v>
      </c>
      <c r="AM1769">
        <v>78.75</v>
      </c>
      <c r="AN1769">
        <v>1132.3</v>
      </c>
      <c r="AO1769">
        <v>15</v>
      </c>
    </row>
    <row r="1770" spans="1:41" x14ac:dyDescent="0.3">
      <c r="A1770" t="str">
        <f>"Trad IRN"</f>
        <v>Trad IRN</v>
      </c>
      <c r="B1770" t="str">
        <f>"Bldg IRN"</f>
        <v>Bldg IRN</v>
      </c>
      <c r="C1770" t="s">
        <v>41</v>
      </c>
      <c r="D1770" t="s">
        <v>3</v>
      </c>
      <c r="E1770" t="s">
        <v>80</v>
      </c>
      <c r="F1770" t="s">
        <v>81</v>
      </c>
      <c r="G1770" t="s">
        <v>82</v>
      </c>
      <c r="H1770" t="s">
        <v>83</v>
      </c>
      <c r="I1770" t="str">
        <f>"Trad IRN"</f>
        <v>Trad IRN</v>
      </c>
      <c r="J1770" t="s">
        <v>43</v>
      </c>
      <c r="K1770" t="s">
        <v>44</v>
      </c>
      <c r="L1770" t="s">
        <v>45</v>
      </c>
      <c r="M1770" t="s">
        <v>46</v>
      </c>
      <c r="N1770" t="str">
        <f>"08/18/2022"</f>
        <v>08/18/2022</v>
      </c>
      <c r="O1770" t="str">
        <f>"01/03/2023"</f>
        <v>01/03/2023</v>
      </c>
      <c r="P1770">
        <v>0.39901900000000001</v>
      </c>
      <c r="Q1770">
        <v>0.39901900000000001</v>
      </c>
      <c r="S1770">
        <v>0</v>
      </c>
      <c r="T1770">
        <v>0.39901900000000001</v>
      </c>
      <c r="U1770">
        <v>0</v>
      </c>
      <c r="V1770" t="str">
        <f>"Trad IRN"</f>
        <v>Trad IRN</v>
      </c>
      <c r="W1770">
        <v>85</v>
      </c>
      <c r="X1770" t="s">
        <v>47</v>
      </c>
      <c r="Z1770" t="s">
        <v>47</v>
      </c>
      <c r="AB1770" t="str">
        <f>"09"</f>
        <v>09</v>
      </c>
      <c r="AC1770" t="s">
        <v>48</v>
      </c>
      <c r="AD1770" t="s">
        <v>49</v>
      </c>
      <c r="AE1770" t="s">
        <v>55</v>
      </c>
      <c r="AF1770">
        <v>0</v>
      </c>
      <c r="AG1770" t="s">
        <v>56</v>
      </c>
      <c r="AH1770" t="str">
        <f>"Trad IRN"</f>
        <v>Trad IRN</v>
      </c>
      <c r="AI1770" t="str">
        <f>"Bldg IRN"</f>
        <v>Bldg IRN</v>
      </c>
      <c r="AJ1770" t="s">
        <v>48</v>
      </c>
      <c r="AK1770" t="s">
        <v>48</v>
      </c>
      <c r="AL1770" t="s">
        <v>53</v>
      </c>
      <c r="AM1770">
        <v>451.81</v>
      </c>
      <c r="AN1770">
        <v>1132.3</v>
      </c>
      <c r="AO1770">
        <v>15</v>
      </c>
    </row>
    <row r="1771" spans="1:41" x14ac:dyDescent="0.3">
      <c r="A1771" t="str">
        <f>"Trad IRN"</f>
        <v>Trad IRN</v>
      </c>
      <c r="B1771" t="str">
        <f>"Bldg IRN"</f>
        <v>Bldg IRN</v>
      </c>
      <c r="C1771" t="s">
        <v>41</v>
      </c>
      <c r="D1771" t="s">
        <v>3</v>
      </c>
      <c r="E1771" t="s">
        <v>80</v>
      </c>
      <c r="F1771" t="s">
        <v>81</v>
      </c>
      <c r="G1771" t="s">
        <v>82</v>
      </c>
      <c r="H1771" t="s">
        <v>83</v>
      </c>
      <c r="I1771" t="str">
        <f>"Trad IRN"</f>
        <v>Trad IRN</v>
      </c>
      <c r="J1771" t="s">
        <v>43</v>
      </c>
      <c r="K1771" t="s">
        <v>44</v>
      </c>
      <c r="L1771" t="s">
        <v>45</v>
      </c>
      <c r="M1771" t="s">
        <v>46</v>
      </c>
      <c r="N1771" t="str">
        <f>"08/18/2022"</f>
        <v>08/18/2022</v>
      </c>
      <c r="O1771" t="str">
        <f t="shared" ref="O1771:O1777" si="171">"12/31/2500"</f>
        <v>12/31/2500</v>
      </c>
      <c r="P1771">
        <v>1</v>
      </c>
      <c r="Q1771">
        <v>1</v>
      </c>
      <c r="S1771">
        <v>0</v>
      </c>
      <c r="T1771">
        <v>1</v>
      </c>
      <c r="U1771">
        <v>0</v>
      </c>
      <c r="V1771" t="str">
        <f>"Trad IRN"</f>
        <v>Trad IRN</v>
      </c>
      <c r="W1771">
        <v>100</v>
      </c>
      <c r="X1771" t="s">
        <v>47</v>
      </c>
      <c r="Z1771" t="s">
        <v>47</v>
      </c>
      <c r="AB1771" t="str">
        <f>"11"</f>
        <v>11</v>
      </c>
      <c r="AC1771" t="s">
        <v>48</v>
      </c>
      <c r="AD1771" t="s">
        <v>49</v>
      </c>
      <c r="AE1771" t="s">
        <v>50</v>
      </c>
      <c r="AF1771">
        <v>0</v>
      </c>
      <c r="AG1771" t="s">
        <v>56</v>
      </c>
      <c r="AH1771" t="str">
        <f>"Trad IRN"</f>
        <v>Trad IRN</v>
      </c>
      <c r="AI1771" t="str">
        <f>"Bldg IRN"</f>
        <v>Bldg IRN</v>
      </c>
      <c r="AJ1771" t="s">
        <v>48</v>
      </c>
      <c r="AK1771" t="s">
        <v>48</v>
      </c>
      <c r="AL1771" t="s">
        <v>53</v>
      </c>
      <c r="AM1771">
        <v>1132.3</v>
      </c>
      <c r="AN1771">
        <v>1132.3</v>
      </c>
      <c r="AO1771">
        <v>15</v>
      </c>
    </row>
    <row r="1772" spans="1:41" x14ac:dyDescent="0.3">
      <c r="A1772" t="str">
        <f>"Trad IRN"</f>
        <v>Trad IRN</v>
      </c>
      <c r="B1772" t="str">
        <f>"Bldg IRN"</f>
        <v>Bldg IRN</v>
      </c>
      <c r="C1772" t="s">
        <v>41</v>
      </c>
      <c r="D1772" t="s">
        <v>3</v>
      </c>
      <c r="E1772" t="s">
        <v>80</v>
      </c>
      <c r="F1772" t="s">
        <v>81</v>
      </c>
      <c r="G1772" t="s">
        <v>82</v>
      </c>
      <c r="H1772" t="s">
        <v>83</v>
      </c>
      <c r="I1772" t="str">
        <f>"Trad IRN"</f>
        <v>Trad IRN</v>
      </c>
      <c r="J1772" t="s">
        <v>43</v>
      </c>
      <c r="K1772" t="s">
        <v>44</v>
      </c>
      <c r="L1772" t="s">
        <v>45</v>
      </c>
      <c r="M1772" t="s">
        <v>46</v>
      </c>
      <c r="N1772" t="str">
        <f>"08/18/2022"</f>
        <v>08/18/2022</v>
      </c>
      <c r="O1772" t="str">
        <f t="shared" si="171"/>
        <v>12/31/2500</v>
      </c>
      <c r="P1772">
        <v>1</v>
      </c>
      <c r="Q1772">
        <v>1</v>
      </c>
      <c r="S1772">
        <v>0</v>
      </c>
      <c r="T1772">
        <v>1</v>
      </c>
      <c r="U1772">
        <v>0</v>
      </c>
      <c r="V1772" t="str">
        <f>"Trad IRN"</f>
        <v>Trad IRN</v>
      </c>
      <c r="W1772">
        <v>100</v>
      </c>
      <c r="X1772" t="s">
        <v>47</v>
      </c>
      <c r="Z1772" t="s">
        <v>47</v>
      </c>
      <c r="AB1772" t="str">
        <f t="shared" ref="AB1772:AB1777" si="172">"09"</f>
        <v>09</v>
      </c>
      <c r="AC1772" t="s">
        <v>48</v>
      </c>
      <c r="AD1772" t="s">
        <v>49</v>
      </c>
      <c r="AE1772" t="s">
        <v>55</v>
      </c>
      <c r="AF1772">
        <v>0</v>
      </c>
      <c r="AG1772" t="s">
        <v>56</v>
      </c>
      <c r="AH1772" t="str">
        <f>"Trad IRN"</f>
        <v>Trad IRN</v>
      </c>
      <c r="AI1772" t="str">
        <f>"Bldg IRN"</f>
        <v>Bldg IRN</v>
      </c>
      <c r="AJ1772" t="s">
        <v>48</v>
      </c>
      <c r="AK1772" t="s">
        <v>48</v>
      </c>
      <c r="AL1772" t="s">
        <v>53</v>
      </c>
      <c r="AM1772">
        <v>1132.3</v>
      </c>
      <c r="AN1772">
        <v>1132.3</v>
      </c>
      <c r="AO1772">
        <v>15</v>
      </c>
    </row>
    <row r="1773" spans="1:41" x14ac:dyDescent="0.3">
      <c r="A1773" t="str">
        <f>"Trad IRN"</f>
        <v>Trad IRN</v>
      </c>
      <c r="B1773" t="str">
        <f>"Bldg IRN"</f>
        <v>Bldg IRN</v>
      </c>
      <c r="C1773" t="s">
        <v>41</v>
      </c>
      <c r="D1773" t="s">
        <v>3</v>
      </c>
      <c r="E1773" t="s">
        <v>80</v>
      </c>
      <c r="F1773" t="s">
        <v>81</v>
      </c>
      <c r="G1773" t="s">
        <v>82</v>
      </c>
      <c r="H1773" t="s">
        <v>83</v>
      </c>
      <c r="I1773" t="str">
        <f>"Trad IRN"</f>
        <v>Trad IRN</v>
      </c>
      <c r="J1773" t="s">
        <v>43</v>
      </c>
      <c r="K1773" t="s">
        <v>44</v>
      </c>
      <c r="L1773" t="s">
        <v>45</v>
      </c>
      <c r="M1773" t="s">
        <v>46</v>
      </c>
      <c r="N1773" t="str">
        <f>"08/18/2022"</f>
        <v>08/18/2022</v>
      </c>
      <c r="O1773" t="str">
        <f t="shared" si="171"/>
        <v>12/31/2500</v>
      </c>
      <c r="P1773">
        <v>1</v>
      </c>
      <c r="Q1773">
        <v>1</v>
      </c>
      <c r="R1773">
        <v>1</v>
      </c>
      <c r="S1773">
        <v>0</v>
      </c>
      <c r="T1773">
        <v>1</v>
      </c>
      <c r="U1773">
        <v>0</v>
      </c>
      <c r="V1773" t="str">
        <f>"Trad IRN"</f>
        <v>Trad IRN</v>
      </c>
      <c r="W1773">
        <v>100</v>
      </c>
      <c r="X1773" t="s">
        <v>47</v>
      </c>
      <c r="Z1773" t="s">
        <v>47</v>
      </c>
      <c r="AB1773" t="str">
        <f t="shared" si="172"/>
        <v>09</v>
      </c>
      <c r="AC1773" t="str">
        <f>"12"</f>
        <v>12</v>
      </c>
      <c r="AD1773" t="str">
        <f>"6"</f>
        <v>6</v>
      </c>
      <c r="AE1773" t="s">
        <v>55</v>
      </c>
      <c r="AF1773">
        <v>0</v>
      </c>
      <c r="AG1773" t="s">
        <v>56</v>
      </c>
      <c r="AH1773" t="str">
        <f>"Trad IRN"</f>
        <v>Trad IRN</v>
      </c>
      <c r="AI1773" t="str">
        <f>"Bldg IRN"</f>
        <v>Bldg IRN</v>
      </c>
      <c r="AJ1773" t="s">
        <v>48</v>
      </c>
      <c r="AK1773" t="s">
        <v>48</v>
      </c>
      <c r="AL1773" t="s">
        <v>53</v>
      </c>
      <c r="AM1773">
        <v>1132.3</v>
      </c>
      <c r="AN1773">
        <v>1132.3</v>
      </c>
      <c r="AO1773">
        <v>15</v>
      </c>
    </row>
    <row r="1774" spans="1:41" x14ac:dyDescent="0.3">
      <c r="A1774" t="str">
        <f>"Trad IRN"</f>
        <v>Trad IRN</v>
      </c>
      <c r="B1774" t="str">
        <f>"Bldg IRN"</f>
        <v>Bldg IRN</v>
      </c>
      <c r="C1774" t="s">
        <v>41</v>
      </c>
      <c r="D1774" t="s">
        <v>3</v>
      </c>
      <c r="E1774" t="s">
        <v>80</v>
      </c>
      <c r="F1774" t="s">
        <v>81</v>
      </c>
      <c r="G1774" t="s">
        <v>82</v>
      </c>
      <c r="H1774" t="s">
        <v>83</v>
      </c>
      <c r="I1774" t="s">
        <v>8</v>
      </c>
      <c r="J1774" t="s">
        <v>43</v>
      </c>
      <c r="K1774" t="s">
        <v>44</v>
      </c>
      <c r="L1774" t="s">
        <v>45</v>
      </c>
      <c r="M1774" t="s">
        <v>46</v>
      </c>
      <c r="N1774" t="str">
        <f>"08/17/2022"</f>
        <v>08/17/2022</v>
      </c>
      <c r="O1774" t="str">
        <f t="shared" si="171"/>
        <v>12/31/2500</v>
      </c>
      <c r="P1774">
        <v>0.5</v>
      </c>
      <c r="Q1774">
        <v>0.5</v>
      </c>
      <c r="R1774">
        <v>0.5</v>
      </c>
      <c r="S1774">
        <v>0</v>
      </c>
      <c r="T1774">
        <v>0.27777800000000002</v>
      </c>
      <c r="U1774">
        <v>0.222222</v>
      </c>
      <c r="V1774" t="str">
        <f>"Trad IRN"</f>
        <v>Trad IRN</v>
      </c>
      <c r="W1774">
        <v>50</v>
      </c>
      <c r="X1774" t="s">
        <v>47</v>
      </c>
      <c r="Z1774" t="s">
        <v>47</v>
      </c>
      <c r="AB1774" t="str">
        <f t="shared" si="172"/>
        <v>09</v>
      </c>
      <c r="AC1774" t="str">
        <f>"15"</f>
        <v>15</v>
      </c>
      <c r="AD1774" t="str">
        <f>"2"</f>
        <v>2</v>
      </c>
      <c r="AE1774" t="s">
        <v>55</v>
      </c>
      <c r="AF1774">
        <v>0</v>
      </c>
      <c r="AG1774" t="s">
        <v>51</v>
      </c>
      <c r="AH1774" t="s">
        <v>85</v>
      </c>
      <c r="AI1774" t="str">
        <f>"Bldg IRN"</f>
        <v>Bldg IRN</v>
      </c>
      <c r="AJ1774" t="s">
        <v>48</v>
      </c>
      <c r="AK1774" t="s">
        <v>48</v>
      </c>
      <c r="AL1774" t="s">
        <v>53</v>
      </c>
      <c r="AM1774">
        <v>530</v>
      </c>
      <c r="AN1774">
        <v>1060</v>
      </c>
      <c r="AO1774">
        <v>15</v>
      </c>
    </row>
    <row r="1775" spans="1:41" x14ac:dyDescent="0.3">
      <c r="A1775" t="str">
        <f>"Trad IRN"</f>
        <v>Trad IRN</v>
      </c>
      <c r="B1775" t="str">
        <f>"Bldg IRN"</f>
        <v>Bldg IRN</v>
      </c>
      <c r="C1775" t="s">
        <v>41</v>
      </c>
      <c r="D1775" t="s">
        <v>3</v>
      </c>
      <c r="E1775" t="s">
        <v>80</v>
      </c>
      <c r="F1775" t="s">
        <v>81</v>
      </c>
      <c r="G1775" t="s">
        <v>82</v>
      </c>
      <c r="H1775" t="s">
        <v>83</v>
      </c>
      <c r="I1775" t="str">
        <f>"Trad IRN"</f>
        <v>Trad IRN</v>
      </c>
      <c r="J1775" t="s">
        <v>43</v>
      </c>
      <c r="K1775" t="s">
        <v>44</v>
      </c>
      <c r="L1775" t="s">
        <v>45</v>
      </c>
      <c r="M1775" t="s">
        <v>46</v>
      </c>
      <c r="N1775" t="str">
        <f>"08/18/2022"</f>
        <v>08/18/2022</v>
      </c>
      <c r="O1775" t="str">
        <f t="shared" si="171"/>
        <v>12/31/2500</v>
      </c>
      <c r="P1775">
        <v>0.5</v>
      </c>
      <c r="Q1775">
        <v>0.5</v>
      </c>
      <c r="R1775">
        <v>0.5</v>
      </c>
      <c r="S1775">
        <v>0</v>
      </c>
      <c r="T1775">
        <v>0.5</v>
      </c>
      <c r="U1775">
        <v>0</v>
      </c>
      <c r="V1775" t="str">
        <f>"Trad IRN"</f>
        <v>Trad IRN</v>
      </c>
      <c r="W1775">
        <v>50</v>
      </c>
      <c r="X1775" t="s">
        <v>47</v>
      </c>
      <c r="Z1775" t="s">
        <v>47</v>
      </c>
      <c r="AB1775" t="str">
        <f t="shared" si="172"/>
        <v>09</v>
      </c>
      <c r="AC1775" t="str">
        <f>"15"</f>
        <v>15</v>
      </c>
      <c r="AD1775" t="str">
        <f>"2"</f>
        <v>2</v>
      </c>
      <c r="AE1775" t="s">
        <v>55</v>
      </c>
      <c r="AF1775">
        <v>0</v>
      </c>
      <c r="AG1775" t="s">
        <v>56</v>
      </c>
      <c r="AH1775" t="str">
        <f>"Trad IRN"</f>
        <v>Trad IRN</v>
      </c>
      <c r="AI1775" t="str">
        <f>"Bldg IRN"</f>
        <v>Bldg IRN</v>
      </c>
      <c r="AJ1775" t="s">
        <v>48</v>
      </c>
      <c r="AK1775" t="s">
        <v>48</v>
      </c>
      <c r="AL1775" t="s">
        <v>53</v>
      </c>
      <c r="AM1775">
        <v>566.15</v>
      </c>
      <c r="AN1775">
        <v>1132.3</v>
      </c>
      <c r="AO1775">
        <v>15</v>
      </c>
    </row>
    <row r="1776" spans="1:41" x14ac:dyDescent="0.3">
      <c r="A1776" t="str">
        <f>"Trad IRN"</f>
        <v>Trad IRN</v>
      </c>
      <c r="B1776" t="str">
        <f>"Bldg IRN"</f>
        <v>Bldg IRN</v>
      </c>
      <c r="C1776" t="s">
        <v>41</v>
      </c>
      <c r="D1776" t="s">
        <v>3</v>
      </c>
      <c r="E1776" t="s">
        <v>80</v>
      </c>
      <c r="F1776" t="s">
        <v>81</v>
      </c>
      <c r="G1776" t="s">
        <v>82</v>
      </c>
      <c r="H1776" t="s">
        <v>83</v>
      </c>
      <c r="I1776" t="s">
        <v>8</v>
      </c>
      <c r="J1776" t="s">
        <v>43</v>
      </c>
      <c r="K1776" t="s">
        <v>44</v>
      </c>
      <c r="L1776" t="s">
        <v>45</v>
      </c>
      <c r="M1776" t="s">
        <v>46</v>
      </c>
      <c r="N1776" t="str">
        <f>"08/17/2022"</f>
        <v>08/17/2022</v>
      </c>
      <c r="O1776" t="str">
        <f t="shared" si="171"/>
        <v>12/31/2500</v>
      </c>
      <c r="P1776">
        <v>0.5</v>
      </c>
      <c r="Q1776">
        <v>0.5</v>
      </c>
      <c r="R1776">
        <v>0.5</v>
      </c>
      <c r="S1776">
        <v>0</v>
      </c>
      <c r="T1776">
        <v>0.27777800000000002</v>
      </c>
      <c r="U1776">
        <v>0.222222</v>
      </c>
      <c r="V1776" t="str">
        <f>"Trad IRN"</f>
        <v>Trad IRN</v>
      </c>
      <c r="W1776">
        <v>50</v>
      </c>
      <c r="X1776" t="s">
        <v>47</v>
      </c>
      <c r="Z1776" t="s">
        <v>47</v>
      </c>
      <c r="AB1776" t="str">
        <f t="shared" si="172"/>
        <v>09</v>
      </c>
      <c r="AC1776" t="str">
        <f>"10"</f>
        <v>10</v>
      </c>
      <c r="AD1776" t="str">
        <f>"2"</f>
        <v>2</v>
      </c>
      <c r="AE1776" t="s">
        <v>50</v>
      </c>
      <c r="AF1776">
        <v>0</v>
      </c>
      <c r="AG1776" t="s">
        <v>51</v>
      </c>
      <c r="AH1776" t="s">
        <v>85</v>
      </c>
      <c r="AI1776" t="str">
        <f>"Bldg IRN"</f>
        <v>Bldg IRN</v>
      </c>
      <c r="AJ1776" t="s">
        <v>48</v>
      </c>
      <c r="AK1776" t="s">
        <v>48</v>
      </c>
      <c r="AL1776" t="s">
        <v>53</v>
      </c>
      <c r="AM1776">
        <v>530</v>
      </c>
      <c r="AN1776">
        <v>1060</v>
      </c>
      <c r="AO1776">
        <v>15</v>
      </c>
    </row>
    <row r="1777" spans="1:41" x14ac:dyDescent="0.3">
      <c r="A1777" t="str">
        <f>"Trad IRN"</f>
        <v>Trad IRN</v>
      </c>
      <c r="B1777" t="str">
        <f>"Bldg IRN"</f>
        <v>Bldg IRN</v>
      </c>
      <c r="C1777" t="s">
        <v>41</v>
      </c>
      <c r="D1777" t="s">
        <v>3</v>
      </c>
      <c r="E1777" t="s">
        <v>80</v>
      </c>
      <c r="F1777" t="s">
        <v>81</v>
      </c>
      <c r="G1777" t="s">
        <v>82</v>
      </c>
      <c r="H1777" t="s">
        <v>83</v>
      </c>
      <c r="I1777" t="str">
        <f>"Trad IRN"</f>
        <v>Trad IRN</v>
      </c>
      <c r="J1777" t="s">
        <v>43</v>
      </c>
      <c r="K1777" t="s">
        <v>44</v>
      </c>
      <c r="L1777" t="s">
        <v>45</v>
      </c>
      <c r="M1777" t="s">
        <v>46</v>
      </c>
      <c r="N1777" t="str">
        <f>"08/18/2022"</f>
        <v>08/18/2022</v>
      </c>
      <c r="O1777" t="str">
        <f t="shared" si="171"/>
        <v>12/31/2500</v>
      </c>
      <c r="P1777">
        <v>0.5</v>
      </c>
      <c r="Q1777">
        <v>0.5</v>
      </c>
      <c r="R1777">
        <v>0.5</v>
      </c>
      <c r="S1777">
        <v>0</v>
      </c>
      <c r="T1777">
        <v>0.5</v>
      </c>
      <c r="U1777">
        <v>0</v>
      </c>
      <c r="V1777" t="str">
        <f>"Trad IRN"</f>
        <v>Trad IRN</v>
      </c>
      <c r="W1777">
        <v>50</v>
      </c>
      <c r="X1777" t="s">
        <v>47</v>
      </c>
      <c r="Z1777" t="s">
        <v>47</v>
      </c>
      <c r="AB1777" t="str">
        <f t="shared" si="172"/>
        <v>09</v>
      </c>
      <c r="AC1777" t="str">
        <f>"10"</f>
        <v>10</v>
      </c>
      <c r="AD1777" t="str">
        <f>"2"</f>
        <v>2</v>
      </c>
      <c r="AE1777" t="s">
        <v>55</v>
      </c>
      <c r="AF1777">
        <v>0</v>
      </c>
      <c r="AG1777" t="s">
        <v>56</v>
      </c>
      <c r="AH1777" t="str">
        <f>"Trad IRN"</f>
        <v>Trad IRN</v>
      </c>
      <c r="AI1777" t="str">
        <f>"Bldg IRN"</f>
        <v>Bldg IRN</v>
      </c>
      <c r="AJ1777" t="s">
        <v>48</v>
      </c>
      <c r="AK1777" t="s">
        <v>48</v>
      </c>
      <c r="AL1777" t="s">
        <v>53</v>
      </c>
      <c r="AM1777">
        <v>566.15</v>
      </c>
      <c r="AN1777">
        <v>1132.3</v>
      </c>
      <c r="AO1777">
        <v>15</v>
      </c>
    </row>
    <row r="1778" spans="1:41" x14ac:dyDescent="0.3">
      <c r="A1778" t="str">
        <f>"Trad IRN"</f>
        <v>Trad IRN</v>
      </c>
      <c r="B1778" t="str">
        <f>"Bldg IRN"</f>
        <v>Bldg IRN</v>
      </c>
      <c r="C1778" t="s">
        <v>41</v>
      </c>
      <c r="D1778" t="s">
        <v>3</v>
      </c>
      <c r="E1778" t="s">
        <v>80</v>
      </c>
      <c r="F1778" t="s">
        <v>81</v>
      </c>
      <c r="G1778" t="s">
        <v>82</v>
      </c>
      <c r="H1778" t="s">
        <v>83</v>
      </c>
      <c r="I1778" t="str">
        <f>"Trad IRN"</f>
        <v>Trad IRN</v>
      </c>
      <c r="J1778" t="s">
        <v>43</v>
      </c>
      <c r="K1778" t="s">
        <v>44</v>
      </c>
      <c r="L1778" t="s">
        <v>45</v>
      </c>
      <c r="M1778" t="s">
        <v>46</v>
      </c>
      <c r="N1778" t="str">
        <f>"08/18/2022"</f>
        <v>08/18/2022</v>
      </c>
      <c r="O1778" t="str">
        <f>"11/05/2022"</f>
        <v>11/05/2022</v>
      </c>
      <c r="P1778">
        <v>0.29642299999999999</v>
      </c>
      <c r="Q1778">
        <v>0.29642299999999999</v>
      </c>
      <c r="S1778">
        <v>0</v>
      </c>
      <c r="T1778">
        <v>0.29642299999999999</v>
      </c>
      <c r="U1778">
        <v>0</v>
      </c>
      <c r="V1778" t="str">
        <f>"Trad IRN"</f>
        <v>Trad IRN</v>
      </c>
      <c r="W1778">
        <v>100</v>
      </c>
      <c r="X1778" t="s">
        <v>47</v>
      </c>
      <c r="Z1778" t="s">
        <v>47</v>
      </c>
      <c r="AB1778" t="str">
        <f>"10"</f>
        <v>10</v>
      </c>
      <c r="AC1778" t="s">
        <v>48</v>
      </c>
      <c r="AD1778" t="s">
        <v>49</v>
      </c>
      <c r="AE1778" t="s">
        <v>50</v>
      </c>
      <c r="AF1778">
        <v>0</v>
      </c>
      <c r="AG1778" t="s">
        <v>56</v>
      </c>
      <c r="AH1778" t="str">
        <f>"Trad IRN"</f>
        <v>Trad IRN</v>
      </c>
      <c r="AI1778" t="str">
        <f>"Bldg IRN"</f>
        <v>Bldg IRN</v>
      </c>
      <c r="AJ1778" t="s">
        <v>48</v>
      </c>
      <c r="AK1778" t="s">
        <v>48</v>
      </c>
      <c r="AL1778" t="s">
        <v>53</v>
      </c>
      <c r="AM1778">
        <v>335.64</v>
      </c>
      <c r="AN1778">
        <v>1132.3</v>
      </c>
      <c r="AO1778">
        <v>15</v>
      </c>
    </row>
    <row r="1779" spans="1:41" x14ac:dyDescent="0.3">
      <c r="A1779" t="str">
        <f>"Trad IRN"</f>
        <v>Trad IRN</v>
      </c>
      <c r="B1779" t="str">
        <f>"Bldg IRN"</f>
        <v>Bldg IRN</v>
      </c>
      <c r="C1779" t="s">
        <v>41</v>
      </c>
      <c r="D1779" t="s">
        <v>3</v>
      </c>
      <c r="E1779" t="s">
        <v>80</v>
      </c>
      <c r="F1779" t="s">
        <v>81</v>
      </c>
      <c r="G1779" t="s">
        <v>82</v>
      </c>
      <c r="H1779" t="s">
        <v>83</v>
      </c>
      <c r="I1779" t="str">
        <f>"Trad IRN"</f>
        <v>Trad IRN</v>
      </c>
      <c r="J1779" t="s">
        <v>43</v>
      </c>
      <c r="K1779" t="s">
        <v>44</v>
      </c>
      <c r="L1779" t="s">
        <v>45</v>
      </c>
      <c r="M1779" t="s">
        <v>46</v>
      </c>
      <c r="N1779" t="str">
        <f>"08/18/2022"</f>
        <v>08/18/2022</v>
      </c>
      <c r="O1779" t="str">
        <f>"12/31/2500"</f>
        <v>12/31/2500</v>
      </c>
      <c r="P1779">
        <v>1</v>
      </c>
      <c r="Q1779">
        <v>1</v>
      </c>
      <c r="S1779">
        <v>1</v>
      </c>
      <c r="T1779">
        <v>1</v>
      </c>
      <c r="U1779">
        <v>0</v>
      </c>
      <c r="V1779" t="str">
        <f>"Trad IRN"</f>
        <v>Trad IRN</v>
      </c>
      <c r="W1779">
        <v>100</v>
      </c>
      <c r="X1779" t="s">
        <v>47</v>
      </c>
      <c r="Z1779" t="s">
        <v>47</v>
      </c>
      <c r="AB1779" t="str">
        <f>"10"</f>
        <v>10</v>
      </c>
      <c r="AC1779" t="s">
        <v>48</v>
      </c>
      <c r="AD1779" t="s">
        <v>49</v>
      </c>
      <c r="AE1779" t="s">
        <v>50</v>
      </c>
      <c r="AF1779">
        <v>0</v>
      </c>
      <c r="AG1779" t="s">
        <v>56</v>
      </c>
      <c r="AH1779" t="str">
        <f>"Trad IRN"</f>
        <v>Trad IRN</v>
      </c>
      <c r="AI1779" t="str">
        <f>"Bldg IRN"</f>
        <v>Bldg IRN</v>
      </c>
      <c r="AJ1779" t="s">
        <v>48</v>
      </c>
      <c r="AK1779" t="s">
        <v>48</v>
      </c>
      <c r="AL1779" t="s">
        <v>53</v>
      </c>
      <c r="AM1779">
        <v>1132.3</v>
      </c>
      <c r="AN1779">
        <v>1132.3</v>
      </c>
      <c r="AO1779">
        <v>15</v>
      </c>
    </row>
    <row r="1780" spans="1:41" x14ac:dyDescent="0.3">
      <c r="A1780" t="str">
        <f>"Trad IRN"</f>
        <v>Trad IRN</v>
      </c>
      <c r="B1780" t="str">
        <f>"Bldg IRN"</f>
        <v>Bldg IRN</v>
      </c>
      <c r="C1780" t="s">
        <v>41</v>
      </c>
      <c r="D1780" t="s">
        <v>3</v>
      </c>
      <c r="E1780" t="s">
        <v>80</v>
      </c>
      <c r="F1780" t="s">
        <v>81</v>
      </c>
      <c r="G1780" t="s">
        <v>82</v>
      </c>
      <c r="H1780" t="s">
        <v>83</v>
      </c>
      <c r="I1780" t="str">
        <f>"Trad IRN"</f>
        <v>Trad IRN</v>
      </c>
      <c r="J1780" t="s">
        <v>43</v>
      </c>
      <c r="K1780" t="s">
        <v>44</v>
      </c>
      <c r="L1780" t="s">
        <v>45</v>
      </c>
      <c r="M1780" t="s">
        <v>46</v>
      </c>
      <c r="N1780" t="str">
        <f>"08/18/2022"</f>
        <v>08/18/2022</v>
      </c>
      <c r="O1780" t="str">
        <f>"01/03/2023"</f>
        <v>01/03/2023</v>
      </c>
      <c r="P1780">
        <v>0.46943400000000002</v>
      </c>
      <c r="Q1780">
        <v>0.46943400000000002</v>
      </c>
      <c r="S1780">
        <v>0.46943400000000002</v>
      </c>
      <c r="T1780">
        <v>0.46943400000000002</v>
      </c>
      <c r="U1780">
        <v>0</v>
      </c>
      <c r="V1780" t="str">
        <f>"Trad IRN"</f>
        <v>Trad IRN</v>
      </c>
      <c r="W1780">
        <v>100</v>
      </c>
      <c r="X1780" t="s">
        <v>47</v>
      </c>
      <c r="Z1780" t="s">
        <v>47</v>
      </c>
      <c r="AB1780" t="str">
        <f>"10"</f>
        <v>10</v>
      </c>
      <c r="AC1780" t="s">
        <v>48</v>
      </c>
      <c r="AD1780" t="s">
        <v>49</v>
      </c>
      <c r="AE1780" t="s">
        <v>50</v>
      </c>
      <c r="AF1780">
        <v>0</v>
      </c>
      <c r="AG1780" t="s">
        <v>56</v>
      </c>
      <c r="AH1780" t="str">
        <f>"Trad IRN"</f>
        <v>Trad IRN</v>
      </c>
      <c r="AI1780" t="str">
        <f>"Bldg IRN"</f>
        <v>Bldg IRN</v>
      </c>
      <c r="AJ1780" t="s">
        <v>48</v>
      </c>
      <c r="AK1780" t="s">
        <v>48</v>
      </c>
      <c r="AL1780" t="s">
        <v>53</v>
      </c>
      <c r="AM1780">
        <v>531.54</v>
      </c>
      <c r="AN1780">
        <v>1132.3</v>
      </c>
      <c r="AO1780">
        <v>15</v>
      </c>
    </row>
    <row r="1781" spans="1:41" x14ac:dyDescent="0.3">
      <c r="A1781" t="str">
        <f>"Trad IRN"</f>
        <v>Trad IRN</v>
      </c>
      <c r="B1781" t="str">
        <f>"Bldg IRN"</f>
        <v>Bldg IRN</v>
      </c>
      <c r="C1781" t="s">
        <v>41</v>
      </c>
      <c r="D1781" t="s">
        <v>3</v>
      </c>
      <c r="E1781" t="s">
        <v>80</v>
      </c>
      <c r="F1781" t="s">
        <v>81</v>
      </c>
      <c r="G1781" t="s">
        <v>82</v>
      </c>
      <c r="H1781" t="s">
        <v>83</v>
      </c>
      <c r="I1781" t="str">
        <f>"Trad IRN"</f>
        <v>Trad IRN</v>
      </c>
      <c r="J1781" t="s">
        <v>43</v>
      </c>
      <c r="K1781" t="s">
        <v>44</v>
      </c>
      <c r="L1781" t="s">
        <v>45</v>
      </c>
      <c r="M1781" t="s">
        <v>46</v>
      </c>
      <c r="N1781" t="str">
        <f>"01/04/2023"</f>
        <v>01/04/2023</v>
      </c>
      <c r="O1781" t="str">
        <f>"12/31/2500"</f>
        <v>12/31/2500</v>
      </c>
      <c r="P1781">
        <v>0.45098100000000002</v>
      </c>
      <c r="Q1781">
        <v>0.45098100000000002</v>
      </c>
      <c r="S1781">
        <v>0.45098100000000002</v>
      </c>
      <c r="T1781">
        <v>0.45098100000000002</v>
      </c>
      <c r="U1781">
        <v>0</v>
      </c>
      <c r="V1781" t="str">
        <f>"Trad IRN"</f>
        <v>Trad IRN</v>
      </c>
      <c r="W1781">
        <v>85</v>
      </c>
      <c r="X1781" t="s">
        <v>47</v>
      </c>
      <c r="Z1781" t="s">
        <v>47</v>
      </c>
      <c r="AB1781" t="str">
        <f>"10"</f>
        <v>10</v>
      </c>
      <c r="AC1781" t="s">
        <v>48</v>
      </c>
      <c r="AD1781" t="s">
        <v>49</v>
      </c>
      <c r="AE1781" t="s">
        <v>50</v>
      </c>
      <c r="AF1781">
        <v>0</v>
      </c>
      <c r="AG1781" t="s">
        <v>56</v>
      </c>
      <c r="AH1781" t="str">
        <f>"Trad IRN"</f>
        <v>Trad IRN</v>
      </c>
      <c r="AI1781" t="str">
        <f>"Bldg IRN"</f>
        <v>Bldg IRN</v>
      </c>
      <c r="AJ1781" t="s">
        <v>48</v>
      </c>
      <c r="AK1781" t="s">
        <v>48</v>
      </c>
      <c r="AL1781" t="s">
        <v>53</v>
      </c>
      <c r="AM1781">
        <v>510.65</v>
      </c>
      <c r="AN1781">
        <v>1132.3</v>
      </c>
      <c r="AO1781">
        <v>15</v>
      </c>
    </row>
    <row r="1782" spans="1:41" x14ac:dyDescent="0.3">
      <c r="A1782" t="str">
        <f>"Trad IRN"</f>
        <v>Trad IRN</v>
      </c>
      <c r="B1782" t="str">
        <f>"Bldg IRN"</f>
        <v>Bldg IRN</v>
      </c>
      <c r="C1782" t="s">
        <v>41</v>
      </c>
      <c r="D1782" t="s">
        <v>3</v>
      </c>
      <c r="E1782" t="s">
        <v>80</v>
      </c>
      <c r="F1782" t="s">
        <v>81</v>
      </c>
      <c r="G1782" t="s">
        <v>82</v>
      </c>
      <c r="H1782" t="s">
        <v>83</v>
      </c>
      <c r="I1782" t="s">
        <v>8</v>
      </c>
      <c r="J1782" t="s">
        <v>43</v>
      </c>
      <c r="K1782" t="s">
        <v>44</v>
      </c>
      <c r="L1782" t="s">
        <v>45</v>
      </c>
      <c r="M1782" t="s">
        <v>46</v>
      </c>
      <c r="N1782" t="str">
        <f>"01/04/2023"</f>
        <v>01/04/2023</v>
      </c>
      <c r="O1782" t="str">
        <f>"12/31/2500"</f>
        <v>12/31/2500</v>
      </c>
      <c r="P1782">
        <v>7.9585000000000003E-2</v>
      </c>
      <c r="Q1782">
        <v>7.9585000000000003E-2</v>
      </c>
      <c r="S1782">
        <v>0</v>
      </c>
      <c r="T1782">
        <v>2.4028999999999998E-2</v>
      </c>
      <c r="U1782">
        <v>5.5556000000000001E-2</v>
      </c>
      <c r="V1782" t="str">
        <f>"Trad IRN"</f>
        <v>Trad IRN</v>
      </c>
      <c r="W1782">
        <v>15</v>
      </c>
      <c r="X1782" t="s">
        <v>47</v>
      </c>
      <c r="Z1782" t="s">
        <v>47</v>
      </c>
      <c r="AB1782" t="str">
        <f>"10"</f>
        <v>10</v>
      </c>
      <c r="AC1782" t="s">
        <v>48</v>
      </c>
      <c r="AD1782" t="s">
        <v>49</v>
      </c>
      <c r="AE1782" t="s">
        <v>50</v>
      </c>
      <c r="AF1782">
        <v>0</v>
      </c>
      <c r="AG1782" t="s">
        <v>51</v>
      </c>
      <c r="AH1782" t="str">
        <f>"Trad IRN"</f>
        <v>Trad IRN</v>
      </c>
      <c r="AI1782" t="str">
        <f>"Bldg IRN"</f>
        <v>Bldg IRN</v>
      </c>
      <c r="AJ1782" t="s">
        <v>48</v>
      </c>
      <c r="AK1782" t="s">
        <v>48</v>
      </c>
      <c r="AL1782" t="s">
        <v>53</v>
      </c>
      <c r="AM1782">
        <v>90.11</v>
      </c>
      <c r="AN1782">
        <v>1132.3</v>
      </c>
      <c r="AO1782">
        <v>15</v>
      </c>
    </row>
    <row r="1783" spans="1:41" x14ac:dyDescent="0.3">
      <c r="A1783" t="str">
        <f>"Trad IRN"</f>
        <v>Trad IRN</v>
      </c>
      <c r="B1783" t="str">
        <f>"Bldg IRN"</f>
        <v>Bldg IRN</v>
      </c>
      <c r="C1783" t="s">
        <v>41</v>
      </c>
      <c r="D1783" t="s">
        <v>3</v>
      </c>
      <c r="E1783" t="s">
        <v>80</v>
      </c>
      <c r="F1783" t="s">
        <v>81</v>
      </c>
      <c r="G1783" t="s">
        <v>82</v>
      </c>
      <c r="H1783" t="s">
        <v>83</v>
      </c>
      <c r="I1783" t="str">
        <f>"Trad IRN"</f>
        <v>Trad IRN</v>
      </c>
      <c r="J1783" t="s">
        <v>43</v>
      </c>
      <c r="K1783" t="s">
        <v>44</v>
      </c>
      <c r="L1783" t="s">
        <v>45</v>
      </c>
      <c r="M1783" t="s">
        <v>46</v>
      </c>
      <c r="N1783" t="str">
        <f>"08/18/2022"</f>
        <v>08/18/2022</v>
      </c>
      <c r="O1783" t="str">
        <f>"10/03/2022"</f>
        <v>10/03/2022</v>
      </c>
      <c r="P1783">
        <v>0.167244</v>
      </c>
      <c r="Q1783">
        <v>0.167244</v>
      </c>
      <c r="S1783">
        <v>0</v>
      </c>
      <c r="T1783">
        <v>0.167244</v>
      </c>
      <c r="U1783">
        <v>0</v>
      </c>
      <c r="V1783" t="str">
        <f>"Trad IRN"</f>
        <v>Trad IRN</v>
      </c>
      <c r="W1783">
        <v>100</v>
      </c>
      <c r="X1783" t="s">
        <v>47</v>
      </c>
      <c r="Z1783" t="s">
        <v>47</v>
      </c>
      <c r="AB1783" t="str">
        <f>"11"</f>
        <v>11</v>
      </c>
      <c r="AC1783" t="s">
        <v>48</v>
      </c>
      <c r="AD1783" t="s">
        <v>49</v>
      </c>
      <c r="AE1783" t="s">
        <v>50</v>
      </c>
      <c r="AF1783">
        <v>0</v>
      </c>
      <c r="AG1783" t="s">
        <v>56</v>
      </c>
      <c r="AH1783" t="str">
        <f>"Trad IRN"</f>
        <v>Trad IRN</v>
      </c>
      <c r="AI1783" t="str">
        <f>"Bldg IRN"</f>
        <v>Bldg IRN</v>
      </c>
      <c r="AJ1783" t="s">
        <v>48</v>
      </c>
      <c r="AK1783" t="s">
        <v>48</v>
      </c>
      <c r="AL1783" t="s">
        <v>53</v>
      </c>
      <c r="AM1783">
        <v>189.37</v>
      </c>
      <c r="AN1783">
        <v>1132.3</v>
      </c>
      <c r="AO1783">
        <v>15</v>
      </c>
    </row>
    <row r="1784" spans="1:41" x14ac:dyDescent="0.3">
      <c r="A1784" t="str">
        <f>"Trad IRN"</f>
        <v>Trad IRN</v>
      </c>
      <c r="B1784" t="str">
        <f>"Bldg IRN"</f>
        <v>Bldg IRN</v>
      </c>
      <c r="C1784" t="s">
        <v>41</v>
      </c>
      <c r="D1784" t="s">
        <v>3</v>
      </c>
      <c r="E1784" t="s">
        <v>80</v>
      </c>
      <c r="F1784" t="s">
        <v>81</v>
      </c>
      <c r="G1784" t="s">
        <v>82</v>
      </c>
      <c r="H1784" t="s">
        <v>83</v>
      </c>
      <c r="I1784" t="str">
        <f>"Trad IRN"</f>
        <v>Trad IRN</v>
      </c>
      <c r="J1784" t="s">
        <v>43</v>
      </c>
      <c r="K1784" t="s">
        <v>44</v>
      </c>
      <c r="L1784" t="s">
        <v>45</v>
      </c>
      <c r="M1784" t="s">
        <v>46</v>
      </c>
      <c r="N1784" t="str">
        <f>"10/04/2022"</f>
        <v>10/04/2022</v>
      </c>
      <c r="O1784" t="str">
        <f t="shared" ref="O1784:O1789" si="173">"12/31/2500"</f>
        <v>12/31/2500</v>
      </c>
      <c r="P1784">
        <v>0.83275600000000005</v>
      </c>
      <c r="Q1784">
        <v>0.83275600000000005</v>
      </c>
      <c r="S1784">
        <v>0</v>
      </c>
      <c r="T1784">
        <v>0.83275600000000005</v>
      </c>
      <c r="U1784">
        <v>0</v>
      </c>
      <c r="V1784" t="str">
        <f>"Trad IRN"</f>
        <v>Trad IRN</v>
      </c>
      <c r="W1784">
        <v>100</v>
      </c>
      <c r="X1784" t="s">
        <v>47</v>
      </c>
      <c r="Z1784" t="s">
        <v>47</v>
      </c>
      <c r="AB1784" t="str">
        <f>"11"</f>
        <v>11</v>
      </c>
      <c r="AC1784" t="s">
        <v>48</v>
      </c>
      <c r="AD1784" t="s">
        <v>49</v>
      </c>
      <c r="AE1784" t="s">
        <v>55</v>
      </c>
      <c r="AF1784">
        <v>0</v>
      </c>
      <c r="AG1784" t="s">
        <v>56</v>
      </c>
      <c r="AH1784" t="str">
        <f>"Trad IRN"</f>
        <v>Trad IRN</v>
      </c>
      <c r="AI1784" t="str">
        <f>"Bldg IRN"</f>
        <v>Bldg IRN</v>
      </c>
      <c r="AJ1784" t="s">
        <v>48</v>
      </c>
      <c r="AK1784" t="s">
        <v>48</v>
      </c>
      <c r="AL1784" t="s">
        <v>53</v>
      </c>
      <c r="AM1784">
        <v>942.93</v>
      </c>
      <c r="AN1784">
        <v>1132.3</v>
      </c>
      <c r="AO1784">
        <v>15</v>
      </c>
    </row>
    <row r="1785" spans="1:41" x14ac:dyDescent="0.3">
      <c r="A1785" t="str">
        <f>"Trad IRN"</f>
        <v>Trad IRN</v>
      </c>
      <c r="B1785" t="str">
        <f>"Bldg IRN"</f>
        <v>Bldg IRN</v>
      </c>
      <c r="C1785" t="s">
        <v>41</v>
      </c>
      <c r="D1785" t="s">
        <v>3</v>
      </c>
      <c r="E1785" t="s">
        <v>80</v>
      </c>
      <c r="F1785" t="s">
        <v>81</v>
      </c>
      <c r="G1785" t="s">
        <v>82</v>
      </c>
      <c r="H1785" t="s">
        <v>83</v>
      </c>
      <c r="I1785" t="str">
        <f>"Trad IRN"</f>
        <v>Trad IRN</v>
      </c>
      <c r="J1785" t="s">
        <v>43</v>
      </c>
      <c r="K1785" t="s">
        <v>44</v>
      </c>
      <c r="L1785" t="s">
        <v>45</v>
      </c>
      <c r="M1785" t="s">
        <v>46</v>
      </c>
      <c r="N1785" t="str">
        <f>"08/18/2022"</f>
        <v>08/18/2022</v>
      </c>
      <c r="O1785" t="str">
        <f t="shared" si="173"/>
        <v>12/31/2500</v>
      </c>
      <c r="P1785">
        <v>0.5</v>
      </c>
      <c r="Q1785">
        <v>0.5</v>
      </c>
      <c r="S1785">
        <v>0</v>
      </c>
      <c r="T1785">
        <v>0.5</v>
      </c>
      <c r="U1785">
        <v>0</v>
      </c>
      <c r="V1785" t="str">
        <f>"Trad IRN"</f>
        <v>Trad IRN</v>
      </c>
      <c r="W1785">
        <v>50</v>
      </c>
      <c r="X1785" t="s">
        <v>47</v>
      </c>
      <c r="Z1785" t="s">
        <v>47</v>
      </c>
      <c r="AB1785" t="str">
        <f>"11"</f>
        <v>11</v>
      </c>
      <c r="AC1785" t="s">
        <v>48</v>
      </c>
      <c r="AD1785" t="s">
        <v>49</v>
      </c>
      <c r="AE1785" t="s">
        <v>55</v>
      </c>
      <c r="AF1785">
        <v>0</v>
      </c>
      <c r="AG1785" t="s">
        <v>56</v>
      </c>
      <c r="AH1785" t="str">
        <f>"Trad IRN"</f>
        <v>Trad IRN</v>
      </c>
      <c r="AI1785" t="str">
        <f>"Bldg IRN"</f>
        <v>Bldg IRN</v>
      </c>
      <c r="AJ1785" t="s">
        <v>48</v>
      </c>
      <c r="AK1785" t="s">
        <v>48</v>
      </c>
      <c r="AL1785" t="s">
        <v>53</v>
      </c>
      <c r="AM1785">
        <v>566.15</v>
      </c>
      <c r="AN1785">
        <v>1132.3</v>
      </c>
      <c r="AO1785">
        <v>15</v>
      </c>
    </row>
    <row r="1786" spans="1:41" x14ac:dyDescent="0.3">
      <c r="A1786" t="str">
        <f>"Trad IRN"</f>
        <v>Trad IRN</v>
      </c>
      <c r="B1786" t="str">
        <f>"Bldg IRN"</f>
        <v>Bldg IRN</v>
      </c>
      <c r="C1786" t="s">
        <v>41</v>
      </c>
      <c r="D1786" t="s">
        <v>3</v>
      </c>
      <c r="E1786" t="s">
        <v>80</v>
      </c>
      <c r="F1786" t="s">
        <v>81</v>
      </c>
      <c r="G1786" t="s">
        <v>82</v>
      </c>
      <c r="H1786" t="s">
        <v>83</v>
      </c>
      <c r="I1786" t="s">
        <v>8</v>
      </c>
      <c r="J1786" t="s">
        <v>43</v>
      </c>
      <c r="K1786" t="s">
        <v>44</v>
      </c>
      <c r="L1786" t="s">
        <v>45</v>
      </c>
      <c r="M1786" t="s">
        <v>46</v>
      </c>
      <c r="N1786" t="str">
        <f>"08/19/2022"</f>
        <v>08/19/2022</v>
      </c>
      <c r="O1786" t="str">
        <f t="shared" si="173"/>
        <v>12/31/2500</v>
      </c>
      <c r="P1786">
        <v>0.49434</v>
      </c>
      <c r="Q1786">
        <v>0.49434</v>
      </c>
      <c r="S1786">
        <v>0</v>
      </c>
      <c r="T1786">
        <v>2.22E-4</v>
      </c>
      <c r="U1786">
        <v>0.494118</v>
      </c>
      <c r="V1786" t="str">
        <f>"Trad IRN"</f>
        <v>Trad IRN</v>
      </c>
      <c r="W1786">
        <v>50</v>
      </c>
      <c r="X1786" t="s">
        <v>47</v>
      </c>
      <c r="Z1786" t="s">
        <v>47</v>
      </c>
      <c r="AB1786" t="str">
        <f>"11"</f>
        <v>11</v>
      </c>
      <c r="AC1786" t="s">
        <v>48</v>
      </c>
      <c r="AD1786" t="s">
        <v>49</v>
      </c>
      <c r="AE1786" t="s">
        <v>55</v>
      </c>
      <c r="AF1786">
        <v>0</v>
      </c>
      <c r="AG1786" t="s">
        <v>51</v>
      </c>
      <c r="AH1786" t="s">
        <v>85</v>
      </c>
      <c r="AI1786" t="str">
        <f>"Bldg IRN"</f>
        <v>Bldg IRN</v>
      </c>
      <c r="AJ1786" t="s">
        <v>48</v>
      </c>
      <c r="AK1786" t="s">
        <v>48</v>
      </c>
      <c r="AL1786" t="s">
        <v>53</v>
      </c>
      <c r="AM1786">
        <v>524</v>
      </c>
      <c r="AN1786">
        <v>1060</v>
      </c>
      <c r="AO1786">
        <v>15</v>
      </c>
    </row>
    <row r="1787" spans="1:41" x14ac:dyDescent="0.3">
      <c r="A1787" t="str">
        <f>"Trad IRN"</f>
        <v>Trad IRN</v>
      </c>
      <c r="B1787" t="str">
        <f>"Bldg IRN"</f>
        <v>Bldg IRN</v>
      </c>
      <c r="C1787" t="s">
        <v>41</v>
      </c>
      <c r="D1787" t="s">
        <v>3</v>
      </c>
      <c r="E1787" t="s">
        <v>80</v>
      </c>
      <c r="F1787" t="s">
        <v>81</v>
      </c>
      <c r="G1787" t="s">
        <v>82</v>
      </c>
      <c r="H1787" t="s">
        <v>83</v>
      </c>
      <c r="I1787" t="str">
        <f>"Trad IRN"</f>
        <v>Trad IRN</v>
      </c>
      <c r="J1787" t="s">
        <v>43</v>
      </c>
      <c r="K1787" t="s">
        <v>44</v>
      </c>
      <c r="L1787" t="s">
        <v>45</v>
      </c>
      <c r="M1787" t="s">
        <v>46</v>
      </c>
      <c r="N1787" t="str">
        <f>"08/18/2022"</f>
        <v>08/18/2022</v>
      </c>
      <c r="O1787" t="str">
        <f t="shared" si="173"/>
        <v>12/31/2500</v>
      </c>
      <c r="P1787">
        <v>1</v>
      </c>
      <c r="Q1787">
        <v>1</v>
      </c>
      <c r="S1787">
        <v>0</v>
      </c>
      <c r="T1787">
        <v>1</v>
      </c>
      <c r="U1787">
        <v>0</v>
      </c>
      <c r="V1787" t="str">
        <f>"Trad IRN"</f>
        <v>Trad IRN</v>
      </c>
      <c r="W1787">
        <v>100</v>
      </c>
      <c r="X1787" t="s">
        <v>47</v>
      </c>
      <c r="Z1787" t="s">
        <v>47</v>
      </c>
      <c r="AB1787" t="str">
        <f>"11"</f>
        <v>11</v>
      </c>
      <c r="AC1787" t="s">
        <v>48</v>
      </c>
      <c r="AD1787" t="s">
        <v>49</v>
      </c>
      <c r="AE1787" t="s">
        <v>50</v>
      </c>
      <c r="AF1787">
        <v>0</v>
      </c>
      <c r="AG1787" t="s">
        <v>56</v>
      </c>
      <c r="AH1787" t="str">
        <f>"Trad IRN"</f>
        <v>Trad IRN</v>
      </c>
      <c r="AI1787" t="str">
        <f>"Bldg IRN"</f>
        <v>Bldg IRN</v>
      </c>
      <c r="AJ1787" t="s">
        <v>48</v>
      </c>
      <c r="AK1787" t="s">
        <v>48</v>
      </c>
      <c r="AL1787" t="s">
        <v>53</v>
      </c>
      <c r="AM1787">
        <v>1132.3</v>
      </c>
      <c r="AN1787">
        <v>1132.3</v>
      </c>
      <c r="AO1787">
        <v>15</v>
      </c>
    </row>
    <row r="1788" spans="1:41" x14ac:dyDescent="0.3">
      <c r="A1788" t="str">
        <f>"Trad IRN"</f>
        <v>Trad IRN</v>
      </c>
      <c r="B1788" t="str">
        <f>"Bldg IRN"</f>
        <v>Bldg IRN</v>
      </c>
      <c r="C1788" t="s">
        <v>41</v>
      </c>
      <c r="D1788" t="s">
        <v>3</v>
      </c>
      <c r="E1788" t="s">
        <v>80</v>
      </c>
      <c r="F1788" t="s">
        <v>81</v>
      </c>
      <c r="G1788" t="s">
        <v>82</v>
      </c>
      <c r="H1788" t="s">
        <v>83</v>
      </c>
      <c r="I1788" t="str">
        <f>"Trad IRN"</f>
        <v>Trad IRN</v>
      </c>
      <c r="J1788" t="s">
        <v>43</v>
      </c>
      <c r="K1788" t="s">
        <v>44</v>
      </c>
      <c r="L1788" t="s">
        <v>45</v>
      </c>
      <c r="M1788" t="s">
        <v>59</v>
      </c>
      <c r="N1788" t="str">
        <f>"08/18/2022"</f>
        <v>08/18/2022</v>
      </c>
      <c r="O1788" t="str">
        <f t="shared" si="173"/>
        <v>12/31/2500</v>
      </c>
      <c r="P1788">
        <v>1</v>
      </c>
      <c r="Q1788">
        <v>1</v>
      </c>
      <c r="S1788">
        <v>0</v>
      </c>
      <c r="T1788">
        <v>1</v>
      </c>
      <c r="U1788">
        <v>0</v>
      </c>
      <c r="V1788" t="s">
        <v>84</v>
      </c>
      <c r="W1788">
        <v>100</v>
      </c>
      <c r="X1788" t="s">
        <v>47</v>
      </c>
      <c r="Z1788" t="s">
        <v>47</v>
      </c>
      <c r="AB1788" t="str">
        <f>"09"</f>
        <v>09</v>
      </c>
      <c r="AC1788" t="s">
        <v>48</v>
      </c>
      <c r="AD1788" t="s">
        <v>49</v>
      </c>
      <c r="AE1788" t="s">
        <v>55</v>
      </c>
      <c r="AF1788">
        <v>0</v>
      </c>
      <c r="AG1788" t="s">
        <v>56</v>
      </c>
      <c r="AH1788" t="str">
        <f>"Trad IRN"</f>
        <v>Trad IRN</v>
      </c>
      <c r="AI1788" t="str">
        <f>"Bldg IRN"</f>
        <v>Bldg IRN</v>
      </c>
      <c r="AJ1788" t="s">
        <v>48</v>
      </c>
      <c r="AK1788" t="s">
        <v>48</v>
      </c>
      <c r="AL1788" t="s">
        <v>53</v>
      </c>
      <c r="AM1788">
        <v>1132.3</v>
      </c>
      <c r="AN1788">
        <v>1132.3</v>
      </c>
      <c r="AO1788">
        <v>15</v>
      </c>
    </row>
    <row r="1789" spans="1:41" x14ac:dyDescent="0.3">
      <c r="A1789" t="str">
        <f>"Trad IRN"</f>
        <v>Trad IRN</v>
      </c>
      <c r="B1789" t="str">
        <f>"Bldg IRN"</f>
        <v>Bldg IRN</v>
      </c>
      <c r="C1789" t="s">
        <v>41</v>
      </c>
      <c r="D1789" t="s">
        <v>3</v>
      </c>
      <c r="E1789" t="s">
        <v>80</v>
      </c>
      <c r="F1789" t="s">
        <v>81</v>
      </c>
      <c r="G1789" t="s">
        <v>82</v>
      </c>
      <c r="H1789" t="s">
        <v>83</v>
      </c>
      <c r="I1789" t="str">
        <f>"Trad IRN"</f>
        <v>Trad IRN</v>
      </c>
      <c r="J1789" t="s">
        <v>43</v>
      </c>
      <c r="K1789" t="s">
        <v>44</v>
      </c>
      <c r="L1789" t="s">
        <v>45</v>
      </c>
      <c r="M1789" t="s">
        <v>46</v>
      </c>
      <c r="N1789" t="str">
        <f>"08/18/2022"</f>
        <v>08/18/2022</v>
      </c>
      <c r="O1789" t="str">
        <f t="shared" si="173"/>
        <v>12/31/2500</v>
      </c>
      <c r="P1789">
        <v>1</v>
      </c>
      <c r="Q1789">
        <v>1</v>
      </c>
      <c r="S1789">
        <v>1</v>
      </c>
      <c r="T1789">
        <v>1</v>
      </c>
      <c r="U1789">
        <v>0</v>
      </c>
      <c r="V1789" t="str">
        <f>"Trad IRN"</f>
        <v>Trad IRN</v>
      </c>
      <c r="W1789">
        <v>100</v>
      </c>
      <c r="X1789" t="s">
        <v>47</v>
      </c>
      <c r="Z1789" t="s">
        <v>47</v>
      </c>
      <c r="AB1789" t="str">
        <f>"09"</f>
        <v>09</v>
      </c>
      <c r="AC1789" t="s">
        <v>48</v>
      </c>
      <c r="AD1789" t="s">
        <v>49</v>
      </c>
      <c r="AE1789" t="s">
        <v>50</v>
      </c>
      <c r="AF1789">
        <v>0</v>
      </c>
      <c r="AG1789" t="s">
        <v>56</v>
      </c>
      <c r="AH1789" t="str">
        <f>"Trad IRN"</f>
        <v>Trad IRN</v>
      </c>
      <c r="AI1789" t="str">
        <f>"Bldg IRN"</f>
        <v>Bldg IRN</v>
      </c>
      <c r="AJ1789" t="s">
        <v>48</v>
      </c>
      <c r="AK1789" t="s">
        <v>48</v>
      </c>
      <c r="AL1789" t="s">
        <v>53</v>
      </c>
      <c r="AM1789">
        <v>1132.3</v>
      </c>
      <c r="AN1789">
        <v>1132.3</v>
      </c>
      <c r="AO1789">
        <v>15</v>
      </c>
    </row>
    <row r="1790" spans="1:41" x14ac:dyDescent="0.3">
      <c r="A1790" t="str">
        <f>"Trad IRN"</f>
        <v>Trad IRN</v>
      </c>
      <c r="B1790" t="str">
        <f>"Bldg IRN"</f>
        <v>Bldg IRN</v>
      </c>
      <c r="C1790" t="s">
        <v>41</v>
      </c>
      <c r="D1790" t="s">
        <v>3</v>
      </c>
      <c r="E1790" t="s">
        <v>80</v>
      </c>
      <c r="F1790" t="s">
        <v>81</v>
      </c>
      <c r="G1790" t="s">
        <v>82</v>
      </c>
      <c r="H1790" t="s">
        <v>83</v>
      </c>
      <c r="I1790" t="str">
        <f>"Trad IRN"</f>
        <v>Trad IRN</v>
      </c>
      <c r="J1790" t="s">
        <v>43</v>
      </c>
      <c r="K1790" t="s">
        <v>44</v>
      </c>
      <c r="L1790" t="s">
        <v>45</v>
      </c>
      <c r="M1790" t="s">
        <v>46</v>
      </c>
      <c r="N1790" t="str">
        <f>"08/18/2022"</f>
        <v>08/18/2022</v>
      </c>
      <c r="O1790" t="str">
        <f>"01/03/2023"</f>
        <v>01/03/2023</v>
      </c>
      <c r="P1790">
        <v>0.39901900000000001</v>
      </c>
      <c r="Q1790">
        <v>0.39901900000000001</v>
      </c>
      <c r="S1790">
        <v>0.39901900000000001</v>
      </c>
      <c r="T1790">
        <v>0.39901900000000001</v>
      </c>
      <c r="U1790">
        <v>0</v>
      </c>
      <c r="V1790" t="str">
        <f>"Trad IRN"</f>
        <v>Trad IRN</v>
      </c>
      <c r="W1790">
        <v>85</v>
      </c>
      <c r="X1790" t="s">
        <v>47</v>
      </c>
      <c r="Z1790" t="s">
        <v>47</v>
      </c>
      <c r="AB1790" t="str">
        <f>"09"</f>
        <v>09</v>
      </c>
      <c r="AC1790" t="s">
        <v>48</v>
      </c>
      <c r="AD1790" t="s">
        <v>49</v>
      </c>
      <c r="AE1790" t="s">
        <v>50</v>
      </c>
      <c r="AF1790">
        <v>0</v>
      </c>
      <c r="AG1790" t="s">
        <v>56</v>
      </c>
      <c r="AH1790" t="str">
        <f>"Trad IRN"</f>
        <v>Trad IRN</v>
      </c>
      <c r="AI1790" t="str">
        <f>"Bldg IRN"</f>
        <v>Bldg IRN</v>
      </c>
      <c r="AJ1790" t="s">
        <v>48</v>
      </c>
      <c r="AK1790" t="s">
        <v>48</v>
      </c>
      <c r="AL1790" t="s">
        <v>53</v>
      </c>
      <c r="AM1790">
        <v>451.81</v>
      </c>
      <c r="AN1790">
        <v>1132.3</v>
      </c>
      <c r="AO1790">
        <v>15</v>
      </c>
    </row>
    <row r="1791" spans="1:41" x14ac:dyDescent="0.3">
      <c r="A1791" t="str">
        <f>"Trad IRN"</f>
        <v>Trad IRN</v>
      </c>
      <c r="B1791" t="str">
        <f>"Bldg IRN"</f>
        <v>Bldg IRN</v>
      </c>
      <c r="C1791" t="s">
        <v>41</v>
      </c>
      <c r="D1791" t="s">
        <v>3</v>
      </c>
      <c r="E1791" t="s">
        <v>80</v>
      </c>
      <c r="F1791" t="s">
        <v>81</v>
      </c>
      <c r="G1791" t="s">
        <v>82</v>
      </c>
      <c r="H1791" t="s">
        <v>83</v>
      </c>
      <c r="I1791" t="s">
        <v>8</v>
      </c>
      <c r="J1791" t="s">
        <v>43</v>
      </c>
      <c r="K1791" t="s">
        <v>44</v>
      </c>
      <c r="L1791" t="s">
        <v>45</v>
      </c>
      <c r="M1791" t="s">
        <v>46</v>
      </c>
      <c r="N1791" t="str">
        <f>"08/18/2022"</f>
        <v>08/18/2022</v>
      </c>
      <c r="O1791" t="str">
        <f>"12/20/2022"</f>
        <v>12/20/2022</v>
      </c>
      <c r="P1791">
        <v>6.9550000000000001E-2</v>
      </c>
      <c r="Q1791">
        <v>6.9550000000000001E-2</v>
      </c>
      <c r="S1791">
        <v>0</v>
      </c>
      <c r="T1791">
        <v>1.4671999999999999E-2</v>
      </c>
      <c r="U1791">
        <v>5.4878000000000003E-2</v>
      </c>
      <c r="V1791" t="str">
        <f>"Trad IRN"</f>
        <v>Trad IRN</v>
      </c>
      <c r="W1791">
        <v>15</v>
      </c>
      <c r="X1791" t="s">
        <v>47</v>
      </c>
      <c r="Z1791" t="s">
        <v>47</v>
      </c>
      <c r="AB1791" t="str">
        <f>"09"</f>
        <v>09</v>
      </c>
      <c r="AC1791" t="s">
        <v>48</v>
      </c>
      <c r="AD1791" t="s">
        <v>49</v>
      </c>
      <c r="AE1791" t="s">
        <v>50</v>
      </c>
      <c r="AF1791">
        <v>0</v>
      </c>
      <c r="AG1791" t="s">
        <v>51</v>
      </c>
      <c r="AH1791" t="str">
        <f>"Trad IRN"</f>
        <v>Trad IRN</v>
      </c>
      <c r="AI1791" t="str">
        <f>"Bldg IRN"</f>
        <v>Bldg IRN</v>
      </c>
      <c r="AJ1791" t="s">
        <v>48</v>
      </c>
      <c r="AK1791" t="s">
        <v>48</v>
      </c>
      <c r="AL1791" t="s">
        <v>53</v>
      </c>
      <c r="AM1791">
        <v>78.75</v>
      </c>
      <c r="AN1791">
        <v>1132.3</v>
      </c>
      <c r="AO1791">
        <v>15</v>
      </c>
    </row>
    <row r="1792" spans="1:41" x14ac:dyDescent="0.3">
      <c r="A1792" t="str">
        <f>"Trad IRN"</f>
        <v>Trad IRN</v>
      </c>
      <c r="B1792" t="str">
        <f>"Bldg IRN"</f>
        <v>Bldg IRN</v>
      </c>
      <c r="C1792" t="s">
        <v>41</v>
      </c>
      <c r="D1792" t="s">
        <v>3</v>
      </c>
      <c r="E1792" t="s">
        <v>80</v>
      </c>
      <c r="F1792" t="s">
        <v>81</v>
      </c>
      <c r="G1792" t="s">
        <v>82</v>
      </c>
      <c r="H1792" t="s">
        <v>83</v>
      </c>
      <c r="I1792" t="str">
        <f>"Trad IRN"</f>
        <v>Trad IRN</v>
      </c>
      <c r="J1792" t="s">
        <v>43</v>
      </c>
      <c r="K1792" t="s">
        <v>44</v>
      </c>
      <c r="L1792" t="s">
        <v>45</v>
      </c>
      <c r="M1792" t="s">
        <v>46</v>
      </c>
      <c r="N1792" t="str">
        <f>"01/04/2023"</f>
        <v>01/04/2023</v>
      </c>
      <c r="O1792" t="str">
        <f t="shared" ref="O1792:O1799" si="174">"12/31/2500"</f>
        <v>12/31/2500</v>
      </c>
      <c r="P1792">
        <v>0.53056599999999998</v>
      </c>
      <c r="Q1792">
        <v>0.53056599999999998</v>
      </c>
      <c r="S1792">
        <v>0.53056599999999998</v>
      </c>
      <c r="T1792">
        <v>0.53056599999999998</v>
      </c>
      <c r="U1792">
        <v>0</v>
      </c>
      <c r="V1792" t="str">
        <f>"Trad IRN"</f>
        <v>Trad IRN</v>
      </c>
      <c r="W1792">
        <v>100</v>
      </c>
      <c r="X1792" t="s">
        <v>47</v>
      </c>
      <c r="Z1792" t="s">
        <v>47</v>
      </c>
      <c r="AB1792" t="str">
        <f>"09"</f>
        <v>09</v>
      </c>
      <c r="AC1792" t="s">
        <v>48</v>
      </c>
      <c r="AD1792" t="s">
        <v>49</v>
      </c>
      <c r="AE1792" t="s">
        <v>50</v>
      </c>
      <c r="AF1792">
        <v>0</v>
      </c>
      <c r="AG1792" t="s">
        <v>56</v>
      </c>
      <c r="AH1792" t="str">
        <f>"Trad IRN"</f>
        <v>Trad IRN</v>
      </c>
      <c r="AI1792" t="str">
        <f>"Bldg IRN"</f>
        <v>Bldg IRN</v>
      </c>
      <c r="AJ1792" t="s">
        <v>48</v>
      </c>
      <c r="AK1792" t="s">
        <v>48</v>
      </c>
      <c r="AL1792" t="s">
        <v>53</v>
      </c>
      <c r="AM1792">
        <v>600.76</v>
      </c>
      <c r="AN1792">
        <v>1132.3</v>
      </c>
      <c r="AO1792">
        <v>15</v>
      </c>
    </row>
    <row r="1793" spans="1:41" x14ac:dyDescent="0.3">
      <c r="A1793" t="str">
        <f>"Trad IRN"</f>
        <v>Trad IRN</v>
      </c>
      <c r="B1793" t="str">
        <f>"Bldg IRN"</f>
        <v>Bldg IRN</v>
      </c>
      <c r="C1793" t="s">
        <v>41</v>
      </c>
      <c r="D1793" t="s">
        <v>3</v>
      </c>
      <c r="E1793" t="s">
        <v>80</v>
      </c>
      <c r="F1793" t="s">
        <v>81</v>
      </c>
      <c r="G1793" t="s">
        <v>82</v>
      </c>
      <c r="H1793" t="s">
        <v>83</v>
      </c>
      <c r="I1793" t="str">
        <f>"Trad IRN"</f>
        <v>Trad IRN</v>
      </c>
      <c r="J1793" t="s">
        <v>43</v>
      </c>
      <c r="K1793" t="s">
        <v>44</v>
      </c>
      <c r="L1793" t="s">
        <v>45</v>
      </c>
      <c r="M1793" t="s">
        <v>46</v>
      </c>
      <c r="N1793" t="str">
        <f>"08/18/2022"</f>
        <v>08/18/2022</v>
      </c>
      <c r="O1793" t="str">
        <f t="shared" si="174"/>
        <v>12/31/2500</v>
      </c>
      <c r="P1793">
        <v>1</v>
      </c>
      <c r="Q1793">
        <v>1</v>
      </c>
      <c r="S1793">
        <v>1</v>
      </c>
      <c r="T1793">
        <v>1</v>
      </c>
      <c r="U1793">
        <v>0</v>
      </c>
      <c r="V1793" t="str">
        <f>"Trad IRN"</f>
        <v>Trad IRN</v>
      </c>
      <c r="W1793">
        <v>100</v>
      </c>
      <c r="X1793" t="s">
        <v>47</v>
      </c>
      <c r="Z1793" t="s">
        <v>47</v>
      </c>
      <c r="AB1793" t="str">
        <f>"10"</f>
        <v>10</v>
      </c>
      <c r="AC1793" t="s">
        <v>48</v>
      </c>
      <c r="AD1793" t="s">
        <v>49</v>
      </c>
      <c r="AE1793" t="s">
        <v>50</v>
      </c>
      <c r="AF1793">
        <v>0</v>
      </c>
      <c r="AG1793" t="s">
        <v>56</v>
      </c>
      <c r="AH1793" t="str">
        <f>"Trad IRN"</f>
        <v>Trad IRN</v>
      </c>
      <c r="AI1793" t="str">
        <f>"Bldg IRN"</f>
        <v>Bldg IRN</v>
      </c>
      <c r="AJ1793" t="s">
        <v>48</v>
      </c>
      <c r="AK1793" t="s">
        <v>48</v>
      </c>
      <c r="AL1793" t="s">
        <v>53</v>
      </c>
      <c r="AM1793">
        <v>1132.3</v>
      </c>
      <c r="AN1793">
        <v>1132.3</v>
      </c>
      <c r="AO1793">
        <v>15</v>
      </c>
    </row>
    <row r="1794" spans="1:41" x14ac:dyDescent="0.3">
      <c r="A1794" t="str">
        <f>"Trad IRN"</f>
        <v>Trad IRN</v>
      </c>
      <c r="B1794" t="str">
        <f>"Bldg IRN"</f>
        <v>Bldg IRN</v>
      </c>
      <c r="C1794" t="s">
        <v>41</v>
      </c>
      <c r="D1794" t="s">
        <v>3</v>
      </c>
      <c r="E1794" t="s">
        <v>80</v>
      </c>
      <c r="F1794" t="s">
        <v>81</v>
      </c>
      <c r="G1794" t="s">
        <v>82</v>
      </c>
      <c r="H1794" t="s">
        <v>83</v>
      </c>
      <c r="I1794" t="str">
        <f>"Trad IRN"</f>
        <v>Trad IRN</v>
      </c>
      <c r="J1794" t="s">
        <v>43</v>
      </c>
      <c r="K1794" t="s">
        <v>44</v>
      </c>
      <c r="L1794" t="s">
        <v>45</v>
      </c>
      <c r="M1794" t="s">
        <v>59</v>
      </c>
      <c r="N1794" t="str">
        <f>"08/18/2022"</f>
        <v>08/18/2022</v>
      </c>
      <c r="O1794" t="str">
        <f t="shared" si="174"/>
        <v>12/31/2500</v>
      </c>
      <c r="P1794">
        <v>1</v>
      </c>
      <c r="Q1794">
        <v>1</v>
      </c>
      <c r="R1794">
        <v>1</v>
      </c>
      <c r="S1794">
        <v>0</v>
      </c>
      <c r="T1794">
        <v>1</v>
      </c>
      <c r="U1794">
        <v>0</v>
      </c>
      <c r="V1794" t="s">
        <v>84</v>
      </c>
      <c r="W1794">
        <v>100</v>
      </c>
      <c r="X1794" t="s">
        <v>47</v>
      </c>
      <c r="Z1794" t="s">
        <v>47</v>
      </c>
      <c r="AB1794" t="str">
        <f>"10"</f>
        <v>10</v>
      </c>
      <c r="AC1794" t="str">
        <f>"10"</f>
        <v>10</v>
      </c>
      <c r="AD1794" t="str">
        <f>"2"</f>
        <v>2</v>
      </c>
      <c r="AE1794" t="s">
        <v>55</v>
      </c>
      <c r="AF1794">
        <v>0</v>
      </c>
      <c r="AG1794" t="s">
        <v>56</v>
      </c>
      <c r="AH1794" t="str">
        <f>"Trad IRN"</f>
        <v>Trad IRN</v>
      </c>
      <c r="AI1794" t="str">
        <f>"Bldg IRN"</f>
        <v>Bldg IRN</v>
      </c>
      <c r="AJ1794" t="s">
        <v>48</v>
      </c>
      <c r="AK1794" t="s">
        <v>48</v>
      </c>
      <c r="AL1794" t="s">
        <v>53</v>
      </c>
      <c r="AM1794">
        <v>1132.3</v>
      </c>
      <c r="AN1794">
        <v>1132.3</v>
      </c>
      <c r="AO1794">
        <v>15</v>
      </c>
    </row>
    <row r="1795" spans="1:41" x14ac:dyDescent="0.3">
      <c r="A1795" t="str">
        <f>"Trad IRN"</f>
        <v>Trad IRN</v>
      </c>
      <c r="B1795" t="str">
        <f>"Bldg IRN"</f>
        <v>Bldg IRN</v>
      </c>
      <c r="C1795" t="s">
        <v>41</v>
      </c>
      <c r="D1795" t="s">
        <v>3</v>
      </c>
      <c r="E1795" t="s">
        <v>80</v>
      </c>
      <c r="F1795" t="s">
        <v>81</v>
      </c>
      <c r="G1795" t="s">
        <v>82</v>
      </c>
      <c r="H1795" t="s">
        <v>83</v>
      </c>
      <c r="I1795" t="str">
        <f>"Trad IRN"</f>
        <v>Trad IRN</v>
      </c>
      <c r="J1795" t="s">
        <v>43</v>
      </c>
      <c r="K1795" t="s">
        <v>44</v>
      </c>
      <c r="L1795" t="s">
        <v>45</v>
      </c>
      <c r="M1795" t="s">
        <v>46</v>
      </c>
      <c r="N1795" t="str">
        <f>"08/18/2022"</f>
        <v>08/18/2022</v>
      </c>
      <c r="O1795" t="str">
        <f t="shared" si="174"/>
        <v>12/31/2500</v>
      </c>
      <c r="P1795">
        <v>0.5</v>
      </c>
      <c r="Q1795">
        <v>0.5</v>
      </c>
      <c r="R1795">
        <v>0.5</v>
      </c>
      <c r="S1795">
        <v>0.5</v>
      </c>
      <c r="T1795">
        <v>0.5</v>
      </c>
      <c r="U1795">
        <v>0</v>
      </c>
      <c r="V1795" t="str">
        <f>"Trad IRN"</f>
        <v>Trad IRN</v>
      </c>
      <c r="W1795">
        <v>50</v>
      </c>
      <c r="X1795" t="s">
        <v>47</v>
      </c>
      <c r="Z1795" t="s">
        <v>47</v>
      </c>
      <c r="AB1795" t="str">
        <f>"11"</f>
        <v>11</v>
      </c>
      <c r="AC1795" t="str">
        <f>"12"</f>
        <v>12</v>
      </c>
      <c r="AD1795" t="str">
        <f>"6"</f>
        <v>6</v>
      </c>
      <c r="AE1795" t="s">
        <v>50</v>
      </c>
      <c r="AF1795">
        <v>0</v>
      </c>
      <c r="AG1795" t="s">
        <v>56</v>
      </c>
      <c r="AH1795" t="str">
        <f>"Trad IRN"</f>
        <v>Trad IRN</v>
      </c>
      <c r="AI1795" t="str">
        <f>"Bldg IRN"</f>
        <v>Bldg IRN</v>
      </c>
      <c r="AJ1795" t="s">
        <v>48</v>
      </c>
      <c r="AK1795" t="s">
        <v>48</v>
      </c>
      <c r="AL1795" t="s">
        <v>53</v>
      </c>
      <c r="AM1795">
        <v>566.15</v>
      </c>
      <c r="AN1795">
        <v>1132.3</v>
      </c>
      <c r="AO1795">
        <v>15</v>
      </c>
    </row>
    <row r="1796" spans="1:41" x14ac:dyDescent="0.3">
      <c r="A1796" t="str">
        <f>"Trad IRN"</f>
        <v>Trad IRN</v>
      </c>
      <c r="B1796" t="str">
        <f>"Bldg IRN"</f>
        <v>Bldg IRN</v>
      </c>
      <c r="C1796" t="s">
        <v>41</v>
      </c>
      <c r="D1796" t="s">
        <v>3</v>
      </c>
      <c r="E1796" t="s">
        <v>80</v>
      </c>
      <c r="F1796" t="s">
        <v>81</v>
      </c>
      <c r="G1796" t="s">
        <v>82</v>
      </c>
      <c r="H1796" t="s">
        <v>83</v>
      </c>
      <c r="I1796" t="s">
        <v>8</v>
      </c>
      <c r="J1796" t="s">
        <v>43</v>
      </c>
      <c r="K1796" t="s">
        <v>44</v>
      </c>
      <c r="L1796" t="s">
        <v>45</v>
      </c>
      <c r="M1796" t="s">
        <v>46</v>
      </c>
      <c r="N1796" t="str">
        <f>"08/17/2022"</f>
        <v>08/17/2022</v>
      </c>
      <c r="O1796" t="str">
        <f t="shared" si="174"/>
        <v>12/31/2500</v>
      </c>
      <c r="P1796">
        <v>0.5</v>
      </c>
      <c r="Q1796">
        <v>0.5</v>
      </c>
      <c r="R1796">
        <v>0.5</v>
      </c>
      <c r="S1796">
        <v>0</v>
      </c>
      <c r="T1796">
        <v>0</v>
      </c>
      <c r="U1796">
        <v>0.5</v>
      </c>
      <c r="V1796" t="str">
        <f>"Trad IRN"</f>
        <v>Trad IRN</v>
      </c>
      <c r="W1796">
        <v>50</v>
      </c>
      <c r="X1796" t="s">
        <v>47</v>
      </c>
      <c r="Z1796" t="s">
        <v>47</v>
      </c>
      <c r="AB1796" t="str">
        <f>"11"</f>
        <v>11</v>
      </c>
      <c r="AC1796" t="str">
        <f>"12"</f>
        <v>12</v>
      </c>
      <c r="AD1796" t="str">
        <f>"6"</f>
        <v>6</v>
      </c>
      <c r="AE1796" t="s">
        <v>50</v>
      </c>
      <c r="AF1796">
        <v>0</v>
      </c>
      <c r="AG1796" t="s">
        <v>51</v>
      </c>
      <c r="AH1796" t="s">
        <v>85</v>
      </c>
      <c r="AI1796" t="str">
        <f>"Bldg IRN"</f>
        <v>Bldg IRN</v>
      </c>
      <c r="AJ1796" t="s">
        <v>48</v>
      </c>
      <c r="AK1796" t="s">
        <v>48</v>
      </c>
      <c r="AL1796" t="s">
        <v>53</v>
      </c>
      <c r="AM1796">
        <v>530</v>
      </c>
      <c r="AN1796">
        <v>1060</v>
      </c>
      <c r="AO1796">
        <v>15</v>
      </c>
    </row>
    <row r="1797" spans="1:41" x14ac:dyDescent="0.3">
      <c r="A1797" t="str">
        <f>"Trad IRN"</f>
        <v>Trad IRN</v>
      </c>
      <c r="B1797" t="str">
        <f>"Bldg IRN"</f>
        <v>Bldg IRN</v>
      </c>
      <c r="C1797" t="s">
        <v>41</v>
      </c>
      <c r="D1797" t="s">
        <v>3</v>
      </c>
      <c r="E1797" t="s">
        <v>80</v>
      </c>
      <c r="F1797" t="s">
        <v>81</v>
      </c>
      <c r="G1797" t="s">
        <v>82</v>
      </c>
      <c r="H1797" t="s">
        <v>83</v>
      </c>
      <c r="I1797" t="str">
        <f>"Trad IRN"</f>
        <v>Trad IRN</v>
      </c>
      <c r="J1797" t="s">
        <v>43</v>
      </c>
      <c r="K1797" t="s">
        <v>44</v>
      </c>
      <c r="L1797" t="s">
        <v>45</v>
      </c>
      <c r="M1797" t="s">
        <v>46</v>
      </c>
      <c r="N1797" t="str">
        <f t="shared" ref="N1797:N1806" si="175">"08/18/2022"</f>
        <v>08/18/2022</v>
      </c>
      <c r="O1797" t="str">
        <f t="shared" si="174"/>
        <v>12/31/2500</v>
      </c>
      <c r="P1797">
        <v>1</v>
      </c>
      <c r="Q1797">
        <v>1</v>
      </c>
      <c r="S1797">
        <v>0</v>
      </c>
      <c r="T1797">
        <v>1</v>
      </c>
      <c r="U1797">
        <v>0</v>
      </c>
      <c r="V1797" t="str">
        <f>"Trad IRN"</f>
        <v>Trad IRN</v>
      </c>
      <c r="W1797">
        <v>100</v>
      </c>
      <c r="X1797" t="s">
        <v>47</v>
      </c>
      <c r="Z1797" t="s">
        <v>47</v>
      </c>
      <c r="AB1797" t="str">
        <f>"12"</f>
        <v>12</v>
      </c>
      <c r="AC1797" t="s">
        <v>48</v>
      </c>
      <c r="AD1797" t="s">
        <v>49</v>
      </c>
      <c r="AE1797" t="s">
        <v>55</v>
      </c>
      <c r="AF1797">
        <v>0</v>
      </c>
      <c r="AG1797" t="s">
        <v>56</v>
      </c>
      <c r="AH1797" t="str">
        <f>"Trad IRN"</f>
        <v>Trad IRN</v>
      </c>
      <c r="AI1797" t="str">
        <f>"Bldg IRN"</f>
        <v>Bldg IRN</v>
      </c>
      <c r="AJ1797" t="str">
        <f>"12"</f>
        <v>12</v>
      </c>
      <c r="AK1797" t="s">
        <v>48</v>
      </c>
      <c r="AL1797" t="s">
        <v>53</v>
      </c>
      <c r="AM1797">
        <v>1132.3</v>
      </c>
      <c r="AN1797">
        <v>1132.3</v>
      </c>
      <c r="AO1797">
        <v>15</v>
      </c>
    </row>
    <row r="1798" spans="1:41" x14ac:dyDescent="0.3">
      <c r="A1798" t="str">
        <f>"Trad IRN"</f>
        <v>Trad IRN</v>
      </c>
      <c r="B1798" t="str">
        <f>"Bldg IRN"</f>
        <v>Bldg IRN</v>
      </c>
      <c r="C1798" t="s">
        <v>41</v>
      </c>
      <c r="D1798" t="s">
        <v>3</v>
      </c>
      <c r="E1798" t="s">
        <v>80</v>
      </c>
      <c r="F1798" t="s">
        <v>81</v>
      </c>
      <c r="G1798" t="s">
        <v>82</v>
      </c>
      <c r="H1798" t="s">
        <v>83</v>
      </c>
      <c r="I1798" t="str">
        <f>"Trad IRN"</f>
        <v>Trad IRN</v>
      </c>
      <c r="J1798" t="s">
        <v>43</v>
      </c>
      <c r="K1798" t="s">
        <v>44</v>
      </c>
      <c r="L1798" t="s">
        <v>45</v>
      </c>
      <c r="M1798" t="s">
        <v>46</v>
      </c>
      <c r="N1798" t="str">
        <f t="shared" si="175"/>
        <v>08/18/2022</v>
      </c>
      <c r="O1798" t="str">
        <f t="shared" si="174"/>
        <v>12/31/2500</v>
      </c>
      <c r="P1798">
        <v>1</v>
      </c>
      <c r="Q1798">
        <v>1</v>
      </c>
      <c r="S1798">
        <v>1</v>
      </c>
      <c r="T1798">
        <v>1</v>
      </c>
      <c r="U1798">
        <v>0</v>
      </c>
      <c r="V1798" t="str">
        <f>"Trad IRN"</f>
        <v>Trad IRN</v>
      </c>
      <c r="W1798">
        <v>100</v>
      </c>
      <c r="X1798" t="s">
        <v>47</v>
      </c>
      <c r="Z1798" t="s">
        <v>47</v>
      </c>
      <c r="AB1798" t="str">
        <f>"09"</f>
        <v>09</v>
      </c>
      <c r="AC1798" t="s">
        <v>48</v>
      </c>
      <c r="AD1798" t="s">
        <v>49</v>
      </c>
      <c r="AE1798" t="s">
        <v>50</v>
      </c>
      <c r="AF1798">
        <v>0</v>
      </c>
      <c r="AG1798" t="s">
        <v>56</v>
      </c>
      <c r="AH1798" t="str">
        <f>"Trad IRN"</f>
        <v>Trad IRN</v>
      </c>
      <c r="AI1798" t="str">
        <f>"Bldg IRN"</f>
        <v>Bldg IRN</v>
      </c>
      <c r="AJ1798" t="s">
        <v>48</v>
      </c>
      <c r="AK1798" t="s">
        <v>48</v>
      </c>
      <c r="AL1798" t="s">
        <v>53</v>
      </c>
      <c r="AM1798">
        <v>1132.3</v>
      </c>
      <c r="AN1798">
        <v>1132.3</v>
      </c>
      <c r="AO1798">
        <v>15</v>
      </c>
    </row>
    <row r="1799" spans="1:41" x14ac:dyDescent="0.3">
      <c r="A1799" t="str">
        <f>"Trad IRN"</f>
        <v>Trad IRN</v>
      </c>
      <c r="B1799" t="str">
        <f>"Bldg IRN"</f>
        <v>Bldg IRN</v>
      </c>
      <c r="C1799" t="s">
        <v>41</v>
      </c>
      <c r="D1799" t="s">
        <v>3</v>
      </c>
      <c r="E1799" t="s">
        <v>80</v>
      </c>
      <c r="F1799" t="s">
        <v>81</v>
      </c>
      <c r="G1799" t="s">
        <v>82</v>
      </c>
      <c r="H1799" t="s">
        <v>83</v>
      </c>
      <c r="I1799" t="str">
        <f>"Trad IRN"</f>
        <v>Trad IRN</v>
      </c>
      <c r="J1799" t="s">
        <v>43</v>
      </c>
      <c r="K1799" t="s">
        <v>44</v>
      </c>
      <c r="L1799" t="s">
        <v>45</v>
      </c>
      <c r="M1799" t="s">
        <v>59</v>
      </c>
      <c r="N1799" t="str">
        <f t="shared" si="175"/>
        <v>08/18/2022</v>
      </c>
      <c r="O1799" t="str">
        <f t="shared" si="174"/>
        <v>12/31/2500</v>
      </c>
      <c r="P1799">
        <v>1</v>
      </c>
      <c r="Q1799">
        <v>1</v>
      </c>
      <c r="S1799">
        <v>1</v>
      </c>
      <c r="T1799">
        <v>1</v>
      </c>
      <c r="U1799">
        <v>0</v>
      </c>
      <c r="V1799" t="s">
        <v>84</v>
      </c>
      <c r="W1799">
        <v>100</v>
      </c>
      <c r="X1799" t="s">
        <v>47</v>
      </c>
      <c r="Z1799" t="s">
        <v>47</v>
      </c>
      <c r="AB1799" t="str">
        <f>"10"</f>
        <v>10</v>
      </c>
      <c r="AC1799" t="s">
        <v>48</v>
      </c>
      <c r="AD1799" t="s">
        <v>49</v>
      </c>
      <c r="AE1799" t="s">
        <v>55</v>
      </c>
      <c r="AF1799">
        <v>0</v>
      </c>
      <c r="AG1799" t="s">
        <v>56</v>
      </c>
      <c r="AH1799" t="str">
        <f>"Trad IRN"</f>
        <v>Trad IRN</v>
      </c>
      <c r="AI1799" t="str">
        <f>"Bldg IRN"</f>
        <v>Bldg IRN</v>
      </c>
      <c r="AJ1799" t="s">
        <v>48</v>
      </c>
      <c r="AK1799" t="s">
        <v>48</v>
      </c>
      <c r="AL1799" t="s">
        <v>53</v>
      </c>
      <c r="AM1799">
        <v>1132.3</v>
      </c>
      <c r="AN1799">
        <v>1132.3</v>
      </c>
      <c r="AO1799">
        <v>15</v>
      </c>
    </row>
    <row r="1800" spans="1:41" x14ac:dyDescent="0.3">
      <c r="A1800" t="str">
        <f>"Trad IRN"</f>
        <v>Trad IRN</v>
      </c>
      <c r="B1800" t="str">
        <f>"Bldg IRN"</f>
        <v>Bldg IRN</v>
      </c>
      <c r="C1800" t="s">
        <v>41</v>
      </c>
      <c r="D1800" t="s">
        <v>3</v>
      </c>
      <c r="E1800" t="s">
        <v>80</v>
      </c>
      <c r="F1800" t="s">
        <v>81</v>
      </c>
      <c r="G1800" t="s">
        <v>82</v>
      </c>
      <c r="H1800" t="s">
        <v>83</v>
      </c>
      <c r="I1800" t="str">
        <f>"Trad IRN"</f>
        <v>Trad IRN</v>
      </c>
      <c r="J1800" t="s">
        <v>43</v>
      </c>
      <c r="K1800" t="s">
        <v>44</v>
      </c>
      <c r="L1800" t="s">
        <v>45</v>
      </c>
      <c r="M1800" t="s">
        <v>46</v>
      </c>
      <c r="N1800" t="str">
        <f t="shared" si="175"/>
        <v>08/18/2022</v>
      </c>
      <c r="O1800" t="str">
        <f>"08/23/2022"</f>
        <v>08/23/2022</v>
      </c>
      <c r="P1800">
        <v>2.3068000000000002E-2</v>
      </c>
      <c r="Q1800">
        <v>2.3068000000000002E-2</v>
      </c>
      <c r="S1800">
        <v>0</v>
      </c>
      <c r="T1800">
        <v>2.3068000000000002E-2</v>
      </c>
      <c r="U1800">
        <v>0</v>
      </c>
      <c r="V1800" t="str">
        <f>"Trad IRN"</f>
        <v>Trad IRN</v>
      </c>
      <c r="W1800">
        <v>100</v>
      </c>
      <c r="X1800" t="s">
        <v>47</v>
      </c>
      <c r="Z1800" t="s">
        <v>47</v>
      </c>
      <c r="AB1800" t="str">
        <f>"11"</f>
        <v>11</v>
      </c>
      <c r="AC1800" t="s">
        <v>48</v>
      </c>
      <c r="AD1800" t="s">
        <v>49</v>
      </c>
      <c r="AE1800" t="s">
        <v>50</v>
      </c>
      <c r="AF1800">
        <v>0</v>
      </c>
      <c r="AG1800" t="s">
        <v>56</v>
      </c>
      <c r="AH1800" t="str">
        <f>"Trad IRN"</f>
        <v>Trad IRN</v>
      </c>
      <c r="AI1800" t="str">
        <f>"Bldg IRN"</f>
        <v>Bldg IRN</v>
      </c>
      <c r="AJ1800" t="s">
        <v>48</v>
      </c>
      <c r="AK1800" t="s">
        <v>48</v>
      </c>
      <c r="AL1800" t="s">
        <v>53</v>
      </c>
      <c r="AM1800">
        <v>26.12</v>
      </c>
      <c r="AN1800">
        <v>1132.3</v>
      </c>
      <c r="AO1800">
        <v>15</v>
      </c>
    </row>
    <row r="1801" spans="1:41" x14ac:dyDescent="0.3">
      <c r="A1801" t="str">
        <f>"Trad IRN"</f>
        <v>Trad IRN</v>
      </c>
      <c r="B1801" t="str">
        <f>"Bldg IRN"</f>
        <v>Bldg IRN</v>
      </c>
      <c r="C1801" t="s">
        <v>41</v>
      </c>
      <c r="D1801" t="s">
        <v>3</v>
      </c>
      <c r="E1801" t="s">
        <v>80</v>
      </c>
      <c r="F1801" t="s">
        <v>81</v>
      </c>
      <c r="G1801" t="s">
        <v>82</v>
      </c>
      <c r="H1801" t="s">
        <v>83</v>
      </c>
      <c r="I1801" t="str">
        <f>"Trad IRN"</f>
        <v>Trad IRN</v>
      </c>
      <c r="J1801" t="s">
        <v>43</v>
      </c>
      <c r="K1801" t="s">
        <v>44</v>
      </c>
      <c r="L1801" t="s">
        <v>45</v>
      </c>
      <c r="M1801" t="s">
        <v>46</v>
      </c>
      <c r="N1801" t="str">
        <f t="shared" si="175"/>
        <v>08/18/2022</v>
      </c>
      <c r="O1801" t="str">
        <f t="shared" ref="O1801:O1810" si="176">"12/31/2500"</f>
        <v>12/31/2500</v>
      </c>
      <c r="P1801">
        <v>1</v>
      </c>
      <c r="Q1801">
        <v>1</v>
      </c>
      <c r="S1801">
        <v>0</v>
      </c>
      <c r="T1801">
        <v>1</v>
      </c>
      <c r="U1801">
        <v>0</v>
      </c>
      <c r="V1801" t="str">
        <f>"Trad IRN"</f>
        <v>Trad IRN</v>
      </c>
      <c r="W1801">
        <v>100</v>
      </c>
      <c r="X1801" t="s">
        <v>47</v>
      </c>
      <c r="Z1801" t="s">
        <v>47</v>
      </c>
      <c r="AB1801" t="str">
        <f>"10"</f>
        <v>10</v>
      </c>
      <c r="AC1801" t="s">
        <v>48</v>
      </c>
      <c r="AD1801" t="s">
        <v>49</v>
      </c>
      <c r="AE1801" t="s">
        <v>50</v>
      </c>
      <c r="AF1801">
        <v>0</v>
      </c>
      <c r="AG1801" t="s">
        <v>56</v>
      </c>
      <c r="AH1801" t="str">
        <f>"Trad IRN"</f>
        <v>Trad IRN</v>
      </c>
      <c r="AI1801" t="str">
        <f>"Bldg IRN"</f>
        <v>Bldg IRN</v>
      </c>
      <c r="AJ1801" t="s">
        <v>48</v>
      </c>
      <c r="AK1801" t="s">
        <v>48</v>
      </c>
      <c r="AL1801" t="s">
        <v>53</v>
      </c>
      <c r="AM1801">
        <v>1132.3</v>
      </c>
      <c r="AN1801">
        <v>1132.3</v>
      </c>
      <c r="AO1801">
        <v>15</v>
      </c>
    </row>
    <row r="1802" spans="1:41" x14ac:dyDescent="0.3">
      <c r="A1802" t="str">
        <f>"Trad IRN"</f>
        <v>Trad IRN</v>
      </c>
      <c r="B1802" t="str">
        <f>"Bldg IRN"</f>
        <v>Bldg IRN</v>
      </c>
      <c r="C1802" t="s">
        <v>41</v>
      </c>
      <c r="D1802" t="s">
        <v>3</v>
      </c>
      <c r="E1802" t="s">
        <v>80</v>
      </c>
      <c r="F1802" t="s">
        <v>81</v>
      </c>
      <c r="G1802" t="s">
        <v>82</v>
      </c>
      <c r="H1802" t="s">
        <v>83</v>
      </c>
      <c r="I1802" t="str">
        <f>"Trad IRN"</f>
        <v>Trad IRN</v>
      </c>
      <c r="J1802" t="s">
        <v>43</v>
      </c>
      <c r="K1802" t="s">
        <v>44</v>
      </c>
      <c r="L1802" t="s">
        <v>45</v>
      </c>
      <c r="M1802" t="s">
        <v>46</v>
      </c>
      <c r="N1802" t="str">
        <f t="shared" si="175"/>
        <v>08/18/2022</v>
      </c>
      <c r="O1802" t="str">
        <f t="shared" si="176"/>
        <v>12/31/2500</v>
      </c>
      <c r="P1802">
        <v>1</v>
      </c>
      <c r="Q1802">
        <v>1</v>
      </c>
      <c r="S1802">
        <v>0</v>
      </c>
      <c r="T1802">
        <v>1</v>
      </c>
      <c r="U1802">
        <v>0</v>
      </c>
      <c r="V1802" t="str">
        <f>"Trad IRN"</f>
        <v>Trad IRN</v>
      </c>
      <c r="W1802">
        <v>100</v>
      </c>
      <c r="X1802" t="s">
        <v>47</v>
      </c>
      <c r="Z1802" t="s">
        <v>47</v>
      </c>
      <c r="AB1802" t="str">
        <f>"09"</f>
        <v>09</v>
      </c>
      <c r="AC1802" t="s">
        <v>48</v>
      </c>
      <c r="AD1802" t="s">
        <v>49</v>
      </c>
      <c r="AE1802" t="s">
        <v>55</v>
      </c>
      <c r="AF1802">
        <v>0</v>
      </c>
      <c r="AG1802" t="s">
        <v>56</v>
      </c>
      <c r="AH1802" t="str">
        <f>"Trad IRN"</f>
        <v>Trad IRN</v>
      </c>
      <c r="AI1802" t="str">
        <f>"Bldg IRN"</f>
        <v>Bldg IRN</v>
      </c>
      <c r="AJ1802" t="s">
        <v>48</v>
      </c>
      <c r="AK1802" t="s">
        <v>48</v>
      </c>
      <c r="AL1802" t="s">
        <v>53</v>
      </c>
      <c r="AM1802">
        <v>1132.3</v>
      </c>
      <c r="AN1802">
        <v>1132.3</v>
      </c>
      <c r="AO1802">
        <v>15</v>
      </c>
    </row>
    <row r="1803" spans="1:41" x14ac:dyDescent="0.3">
      <c r="A1803" t="str">
        <f>"Trad IRN"</f>
        <v>Trad IRN</v>
      </c>
      <c r="B1803" t="str">
        <f>"Bldg IRN"</f>
        <v>Bldg IRN</v>
      </c>
      <c r="C1803" t="s">
        <v>41</v>
      </c>
      <c r="D1803" t="s">
        <v>3</v>
      </c>
      <c r="E1803" t="s">
        <v>80</v>
      </c>
      <c r="F1803" t="s">
        <v>81</v>
      </c>
      <c r="G1803" t="s">
        <v>82</v>
      </c>
      <c r="H1803" t="s">
        <v>83</v>
      </c>
      <c r="I1803" t="str">
        <f>"Trad IRN"</f>
        <v>Trad IRN</v>
      </c>
      <c r="J1803" t="s">
        <v>43</v>
      </c>
      <c r="K1803" t="s">
        <v>44</v>
      </c>
      <c r="L1803" t="s">
        <v>45</v>
      </c>
      <c r="M1803" t="s">
        <v>46</v>
      </c>
      <c r="N1803" t="str">
        <f t="shared" si="175"/>
        <v>08/18/2022</v>
      </c>
      <c r="O1803" t="str">
        <f t="shared" si="176"/>
        <v>12/31/2500</v>
      </c>
      <c r="P1803">
        <v>1</v>
      </c>
      <c r="Q1803">
        <v>1</v>
      </c>
      <c r="S1803">
        <v>0</v>
      </c>
      <c r="T1803">
        <v>1</v>
      </c>
      <c r="U1803">
        <v>0</v>
      </c>
      <c r="V1803" t="str">
        <f>"Trad IRN"</f>
        <v>Trad IRN</v>
      </c>
      <c r="W1803">
        <v>100</v>
      </c>
      <c r="X1803" t="s">
        <v>47</v>
      </c>
      <c r="Z1803" t="s">
        <v>47</v>
      </c>
      <c r="AB1803" t="str">
        <f>"11"</f>
        <v>11</v>
      </c>
      <c r="AC1803" t="s">
        <v>48</v>
      </c>
      <c r="AD1803" t="s">
        <v>49</v>
      </c>
      <c r="AE1803" t="s">
        <v>50</v>
      </c>
      <c r="AF1803">
        <v>0</v>
      </c>
      <c r="AG1803" t="s">
        <v>56</v>
      </c>
      <c r="AH1803" t="str">
        <f>"Trad IRN"</f>
        <v>Trad IRN</v>
      </c>
      <c r="AI1803" t="str">
        <f>"Bldg IRN"</f>
        <v>Bldg IRN</v>
      </c>
      <c r="AJ1803" t="s">
        <v>48</v>
      </c>
      <c r="AK1803" t="s">
        <v>48</v>
      </c>
      <c r="AL1803" t="s">
        <v>53</v>
      </c>
      <c r="AM1803">
        <v>1132.3</v>
      </c>
      <c r="AN1803">
        <v>1132.3</v>
      </c>
      <c r="AO1803">
        <v>15</v>
      </c>
    </row>
    <row r="1804" spans="1:41" x14ac:dyDescent="0.3">
      <c r="A1804" t="str">
        <f>"Trad IRN"</f>
        <v>Trad IRN</v>
      </c>
      <c r="B1804" t="str">
        <f>"Bldg IRN"</f>
        <v>Bldg IRN</v>
      </c>
      <c r="C1804" t="s">
        <v>41</v>
      </c>
      <c r="D1804" t="s">
        <v>3</v>
      </c>
      <c r="E1804" t="s">
        <v>80</v>
      </c>
      <c r="F1804" t="s">
        <v>81</v>
      </c>
      <c r="G1804" t="s">
        <v>82</v>
      </c>
      <c r="H1804" t="s">
        <v>83</v>
      </c>
      <c r="I1804" t="str">
        <f>"Trad IRN"</f>
        <v>Trad IRN</v>
      </c>
      <c r="J1804" t="s">
        <v>43</v>
      </c>
      <c r="K1804" t="s">
        <v>44</v>
      </c>
      <c r="L1804" t="s">
        <v>45</v>
      </c>
      <c r="M1804" t="s">
        <v>46</v>
      </c>
      <c r="N1804" t="str">
        <f t="shared" si="175"/>
        <v>08/18/2022</v>
      </c>
      <c r="O1804" t="str">
        <f t="shared" si="176"/>
        <v>12/31/2500</v>
      </c>
      <c r="P1804">
        <v>1</v>
      </c>
      <c r="Q1804">
        <v>1</v>
      </c>
      <c r="S1804">
        <v>0</v>
      </c>
      <c r="T1804">
        <v>1</v>
      </c>
      <c r="U1804">
        <v>0</v>
      </c>
      <c r="V1804" t="str">
        <f>"Trad IRN"</f>
        <v>Trad IRN</v>
      </c>
      <c r="W1804">
        <v>100</v>
      </c>
      <c r="X1804" t="s">
        <v>47</v>
      </c>
      <c r="Z1804" t="s">
        <v>47</v>
      </c>
      <c r="AB1804" t="str">
        <f>"11"</f>
        <v>11</v>
      </c>
      <c r="AC1804" t="s">
        <v>48</v>
      </c>
      <c r="AD1804" t="s">
        <v>49</v>
      </c>
      <c r="AE1804" t="s">
        <v>55</v>
      </c>
      <c r="AF1804">
        <v>0</v>
      </c>
      <c r="AG1804" t="s">
        <v>56</v>
      </c>
      <c r="AH1804" t="str">
        <f>"Trad IRN"</f>
        <v>Trad IRN</v>
      </c>
      <c r="AI1804" t="str">
        <f>"Bldg IRN"</f>
        <v>Bldg IRN</v>
      </c>
      <c r="AJ1804" t="s">
        <v>48</v>
      </c>
      <c r="AK1804" t="s">
        <v>48</v>
      </c>
      <c r="AL1804" t="s">
        <v>53</v>
      </c>
      <c r="AM1804">
        <v>1132.3</v>
      </c>
      <c r="AN1804">
        <v>1132.3</v>
      </c>
      <c r="AO1804">
        <v>15</v>
      </c>
    </row>
    <row r="1805" spans="1:41" x14ac:dyDescent="0.3">
      <c r="A1805" t="str">
        <f>"Trad IRN"</f>
        <v>Trad IRN</v>
      </c>
      <c r="B1805" t="str">
        <f>"Bldg IRN"</f>
        <v>Bldg IRN</v>
      </c>
      <c r="C1805" t="s">
        <v>41</v>
      </c>
      <c r="D1805" t="s">
        <v>3</v>
      </c>
      <c r="E1805" t="s">
        <v>80</v>
      </c>
      <c r="F1805" t="s">
        <v>81</v>
      </c>
      <c r="G1805" t="s">
        <v>82</v>
      </c>
      <c r="H1805" t="s">
        <v>83</v>
      </c>
      <c r="I1805" t="str">
        <f>"Trad IRN"</f>
        <v>Trad IRN</v>
      </c>
      <c r="J1805" t="s">
        <v>43</v>
      </c>
      <c r="K1805" t="s">
        <v>44</v>
      </c>
      <c r="L1805" t="s">
        <v>45</v>
      </c>
      <c r="M1805" t="s">
        <v>46</v>
      </c>
      <c r="N1805" t="str">
        <f t="shared" si="175"/>
        <v>08/18/2022</v>
      </c>
      <c r="O1805" t="str">
        <f t="shared" si="176"/>
        <v>12/31/2500</v>
      </c>
      <c r="P1805">
        <v>1</v>
      </c>
      <c r="Q1805">
        <v>1</v>
      </c>
      <c r="S1805">
        <v>0</v>
      </c>
      <c r="T1805">
        <v>1</v>
      </c>
      <c r="U1805">
        <v>0</v>
      </c>
      <c r="V1805" t="str">
        <f>"Trad IRN"</f>
        <v>Trad IRN</v>
      </c>
      <c r="W1805">
        <v>100</v>
      </c>
      <c r="X1805" t="s">
        <v>47</v>
      </c>
      <c r="Z1805" t="s">
        <v>47</v>
      </c>
      <c r="AB1805" t="str">
        <f>"09"</f>
        <v>09</v>
      </c>
      <c r="AC1805" t="s">
        <v>48</v>
      </c>
      <c r="AD1805" t="s">
        <v>49</v>
      </c>
      <c r="AE1805" t="s">
        <v>50</v>
      </c>
      <c r="AF1805">
        <v>0</v>
      </c>
      <c r="AG1805" t="s">
        <v>56</v>
      </c>
      <c r="AH1805" t="str">
        <f>"Trad IRN"</f>
        <v>Trad IRN</v>
      </c>
      <c r="AI1805" t="str">
        <f>"Bldg IRN"</f>
        <v>Bldg IRN</v>
      </c>
      <c r="AJ1805" t="s">
        <v>48</v>
      </c>
      <c r="AK1805" t="s">
        <v>48</v>
      </c>
      <c r="AL1805" t="s">
        <v>53</v>
      </c>
      <c r="AM1805">
        <v>1132.3</v>
      </c>
      <c r="AN1805">
        <v>1132.3</v>
      </c>
      <c r="AO1805">
        <v>15</v>
      </c>
    </row>
    <row r="1806" spans="1:41" x14ac:dyDescent="0.3">
      <c r="A1806" t="str">
        <f>"Trad IRN"</f>
        <v>Trad IRN</v>
      </c>
      <c r="B1806" t="str">
        <f>"Bldg IRN"</f>
        <v>Bldg IRN</v>
      </c>
      <c r="C1806" t="s">
        <v>41</v>
      </c>
      <c r="D1806" t="s">
        <v>3</v>
      </c>
      <c r="E1806" t="s">
        <v>80</v>
      </c>
      <c r="F1806" t="s">
        <v>81</v>
      </c>
      <c r="G1806" t="s">
        <v>82</v>
      </c>
      <c r="H1806" t="s">
        <v>83</v>
      </c>
      <c r="I1806" t="str">
        <f>"Trad IRN"</f>
        <v>Trad IRN</v>
      </c>
      <c r="J1806" t="s">
        <v>43</v>
      </c>
      <c r="K1806" t="s">
        <v>44</v>
      </c>
      <c r="L1806" t="s">
        <v>45</v>
      </c>
      <c r="M1806" t="s">
        <v>46</v>
      </c>
      <c r="N1806" t="str">
        <f t="shared" si="175"/>
        <v>08/18/2022</v>
      </c>
      <c r="O1806" t="str">
        <f t="shared" si="176"/>
        <v>12/31/2500</v>
      </c>
      <c r="P1806">
        <v>0.5</v>
      </c>
      <c r="Q1806">
        <v>0.5</v>
      </c>
      <c r="S1806">
        <v>0</v>
      </c>
      <c r="T1806">
        <v>0.5</v>
      </c>
      <c r="U1806">
        <v>0</v>
      </c>
      <c r="V1806" t="str">
        <f>"Trad IRN"</f>
        <v>Trad IRN</v>
      </c>
      <c r="W1806">
        <v>50</v>
      </c>
      <c r="X1806" t="s">
        <v>47</v>
      </c>
      <c r="Z1806" t="s">
        <v>47</v>
      </c>
      <c r="AB1806" t="str">
        <f>"11"</f>
        <v>11</v>
      </c>
      <c r="AC1806" t="s">
        <v>48</v>
      </c>
      <c r="AD1806" t="s">
        <v>49</v>
      </c>
      <c r="AE1806" t="s">
        <v>50</v>
      </c>
      <c r="AF1806">
        <v>0</v>
      </c>
      <c r="AG1806" t="s">
        <v>56</v>
      </c>
      <c r="AH1806" t="str">
        <f>"Trad IRN"</f>
        <v>Trad IRN</v>
      </c>
      <c r="AI1806" t="str">
        <f>"Bldg IRN"</f>
        <v>Bldg IRN</v>
      </c>
      <c r="AJ1806" t="s">
        <v>48</v>
      </c>
      <c r="AK1806" t="s">
        <v>48</v>
      </c>
      <c r="AL1806" t="s">
        <v>53</v>
      </c>
      <c r="AM1806">
        <v>566.15</v>
      </c>
      <c r="AN1806">
        <v>1132.3</v>
      </c>
      <c r="AO1806">
        <v>15</v>
      </c>
    </row>
    <row r="1807" spans="1:41" x14ac:dyDescent="0.3">
      <c r="A1807" t="str">
        <f>"Trad IRN"</f>
        <v>Trad IRN</v>
      </c>
      <c r="B1807" t="str">
        <f>"Bldg IRN"</f>
        <v>Bldg IRN</v>
      </c>
      <c r="C1807" t="s">
        <v>41</v>
      </c>
      <c r="D1807" t="s">
        <v>3</v>
      </c>
      <c r="E1807" t="s">
        <v>80</v>
      </c>
      <c r="F1807" t="s">
        <v>81</v>
      </c>
      <c r="G1807" t="s">
        <v>82</v>
      </c>
      <c r="H1807" t="s">
        <v>83</v>
      </c>
      <c r="I1807" t="s">
        <v>8</v>
      </c>
      <c r="J1807" t="s">
        <v>43</v>
      </c>
      <c r="K1807" t="s">
        <v>44</v>
      </c>
      <c r="L1807" t="s">
        <v>45</v>
      </c>
      <c r="M1807" t="s">
        <v>46</v>
      </c>
      <c r="N1807" t="str">
        <f>"08/17/2022"</f>
        <v>08/17/2022</v>
      </c>
      <c r="O1807" t="str">
        <f t="shared" si="176"/>
        <v>12/31/2500</v>
      </c>
      <c r="P1807">
        <v>0.5</v>
      </c>
      <c r="Q1807">
        <v>0.5</v>
      </c>
      <c r="S1807">
        <v>0</v>
      </c>
      <c r="T1807">
        <v>0</v>
      </c>
      <c r="U1807">
        <v>0.5</v>
      </c>
      <c r="V1807" t="str">
        <f>"Trad IRN"</f>
        <v>Trad IRN</v>
      </c>
      <c r="W1807">
        <v>50</v>
      </c>
      <c r="X1807" t="s">
        <v>47</v>
      </c>
      <c r="Z1807" t="s">
        <v>47</v>
      </c>
      <c r="AB1807" t="str">
        <f>"11"</f>
        <v>11</v>
      </c>
      <c r="AC1807" t="s">
        <v>48</v>
      </c>
      <c r="AD1807" t="s">
        <v>49</v>
      </c>
      <c r="AE1807" t="s">
        <v>50</v>
      </c>
      <c r="AF1807">
        <v>0</v>
      </c>
      <c r="AG1807" t="s">
        <v>51</v>
      </c>
      <c r="AH1807" t="s">
        <v>85</v>
      </c>
      <c r="AI1807" t="str">
        <f>"Bldg IRN"</f>
        <v>Bldg IRN</v>
      </c>
      <c r="AJ1807" t="s">
        <v>48</v>
      </c>
      <c r="AK1807" t="s">
        <v>48</v>
      </c>
      <c r="AL1807" t="s">
        <v>53</v>
      </c>
      <c r="AM1807">
        <v>530</v>
      </c>
      <c r="AN1807">
        <v>1060</v>
      </c>
      <c r="AO1807">
        <v>15</v>
      </c>
    </row>
    <row r="1808" spans="1:41" x14ac:dyDescent="0.3">
      <c r="A1808" t="str">
        <f>"Trad IRN"</f>
        <v>Trad IRN</v>
      </c>
      <c r="B1808" t="str">
        <f>"Bldg IRN"</f>
        <v>Bldg IRN</v>
      </c>
      <c r="C1808" t="s">
        <v>41</v>
      </c>
      <c r="D1808" t="s">
        <v>3</v>
      </c>
      <c r="E1808" t="s">
        <v>80</v>
      </c>
      <c r="F1808" t="s">
        <v>81</v>
      </c>
      <c r="G1808" t="s">
        <v>82</v>
      </c>
      <c r="H1808" t="s">
        <v>83</v>
      </c>
      <c r="I1808" t="str">
        <f>"Trad IRN"</f>
        <v>Trad IRN</v>
      </c>
      <c r="J1808" t="s">
        <v>43</v>
      </c>
      <c r="K1808" t="s">
        <v>44</v>
      </c>
      <c r="L1808" t="s">
        <v>45</v>
      </c>
      <c r="M1808" t="s">
        <v>46</v>
      </c>
      <c r="N1808" t="str">
        <f>"08/18/2022"</f>
        <v>08/18/2022</v>
      </c>
      <c r="O1808" t="str">
        <f t="shared" si="176"/>
        <v>12/31/2500</v>
      </c>
      <c r="P1808">
        <v>1</v>
      </c>
      <c r="Q1808">
        <v>1</v>
      </c>
      <c r="S1808">
        <v>0</v>
      </c>
      <c r="T1808">
        <v>1</v>
      </c>
      <c r="U1808">
        <v>0</v>
      </c>
      <c r="V1808" t="str">
        <f>"Trad IRN"</f>
        <v>Trad IRN</v>
      </c>
      <c r="W1808">
        <v>100</v>
      </c>
      <c r="X1808" t="s">
        <v>47</v>
      </c>
      <c r="Z1808" t="s">
        <v>47</v>
      </c>
      <c r="AB1808" t="str">
        <f>"12"</f>
        <v>12</v>
      </c>
      <c r="AC1808" t="s">
        <v>48</v>
      </c>
      <c r="AD1808" t="s">
        <v>49</v>
      </c>
      <c r="AE1808" t="s">
        <v>50</v>
      </c>
      <c r="AF1808">
        <v>0</v>
      </c>
      <c r="AG1808" t="s">
        <v>56</v>
      </c>
      <c r="AH1808" t="str">
        <f>"Trad IRN"</f>
        <v>Trad IRN</v>
      </c>
      <c r="AI1808" t="str">
        <f>"Bldg IRN"</f>
        <v>Bldg IRN</v>
      </c>
      <c r="AJ1808" t="str">
        <f>"12"</f>
        <v>12</v>
      </c>
      <c r="AK1808" t="s">
        <v>48</v>
      </c>
      <c r="AL1808" t="s">
        <v>53</v>
      </c>
      <c r="AM1808">
        <v>1132.3</v>
      </c>
      <c r="AN1808">
        <v>1132.3</v>
      </c>
      <c r="AO1808">
        <v>15</v>
      </c>
    </row>
    <row r="1809" spans="1:41" x14ac:dyDescent="0.3">
      <c r="A1809" t="str">
        <f>"Trad IRN"</f>
        <v>Trad IRN</v>
      </c>
      <c r="B1809" t="str">
        <f>"Bldg IRN"</f>
        <v>Bldg IRN</v>
      </c>
      <c r="C1809" t="s">
        <v>41</v>
      </c>
      <c r="D1809" t="s">
        <v>3</v>
      </c>
      <c r="E1809" t="s">
        <v>80</v>
      </c>
      <c r="F1809" t="s">
        <v>81</v>
      </c>
      <c r="G1809" t="s">
        <v>82</v>
      </c>
      <c r="H1809" t="s">
        <v>83</v>
      </c>
      <c r="I1809" t="str">
        <f>"Trad IRN"</f>
        <v>Trad IRN</v>
      </c>
      <c r="J1809" t="s">
        <v>43</v>
      </c>
      <c r="K1809" t="s">
        <v>44</v>
      </c>
      <c r="L1809" t="s">
        <v>45</v>
      </c>
      <c r="M1809" t="s">
        <v>46</v>
      </c>
      <c r="N1809" t="str">
        <f>"08/18/2022"</f>
        <v>08/18/2022</v>
      </c>
      <c r="O1809" t="str">
        <f t="shared" si="176"/>
        <v>12/31/2500</v>
      </c>
      <c r="P1809">
        <v>1</v>
      </c>
      <c r="Q1809">
        <v>1</v>
      </c>
      <c r="S1809">
        <v>0</v>
      </c>
      <c r="T1809">
        <v>1</v>
      </c>
      <c r="U1809">
        <v>0</v>
      </c>
      <c r="V1809" t="str">
        <f>"Trad IRN"</f>
        <v>Trad IRN</v>
      </c>
      <c r="W1809">
        <v>100</v>
      </c>
      <c r="X1809" t="s">
        <v>47</v>
      </c>
      <c r="Z1809" t="s">
        <v>47</v>
      </c>
      <c r="AB1809" t="str">
        <f>"09"</f>
        <v>09</v>
      </c>
      <c r="AC1809" t="s">
        <v>48</v>
      </c>
      <c r="AD1809" t="s">
        <v>49</v>
      </c>
      <c r="AE1809" t="s">
        <v>50</v>
      </c>
      <c r="AF1809">
        <v>0</v>
      </c>
      <c r="AG1809" t="s">
        <v>56</v>
      </c>
      <c r="AH1809" t="str">
        <f>"Trad IRN"</f>
        <v>Trad IRN</v>
      </c>
      <c r="AI1809" t="str">
        <f>"Bldg IRN"</f>
        <v>Bldg IRN</v>
      </c>
      <c r="AJ1809" t="s">
        <v>48</v>
      </c>
      <c r="AK1809" t="s">
        <v>48</v>
      </c>
      <c r="AL1809" t="s">
        <v>53</v>
      </c>
      <c r="AM1809">
        <v>1132.3</v>
      </c>
      <c r="AN1809">
        <v>1132.3</v>
      </c>
      <c r="AO1809">
        <v>15</v>
      </c>
    </row>
    <row r="1810" spans="1:41" x14ac:dyDescent="0.3">
      <c r="A1810" t="str">
        <f>"Trad IRN"</f>
        <v>Trad IRN</v>
      </c>
      <c r="B1810" t="str">
        <f>"Bldg IRN"</f>
        <v>Bldg IRN</v>
      </c>
      <c r="C1810" t="s">
        <v>41</v>
      </c>
      <c r="D1810" t="s">
        <v>3</v>
      </c>
      <c r="E1810" t="s">
        <v>80</v>
      </c>
      <c r="F1810" t="s">
        <v>81</v>
      </c>
      <c r="G1810" t="s">
        <v>82</v>
      </c>
      <c r="H1810" t="s">
        <v>83</v>
      </c>
      <c r="I1810" t="str">
        <f>"Trad IRN"</f>
        <v>Trad IRN</v>
      </c>
      <c r="J1810" t="s">
        <v>43</v>
      </c>
      <c r="K1810" t="s">
        <v>44</v>
      </c>
      <c r="L1810" t="s">
        <v>45</v>
      </c>
      <c r="M1810" t="s">
        <v>46</v>
      </c>
      <c r="N1810" t="str">
        <f>"08/18/2022"</f>
        <v>08/18/2022</v>
      </c>
      <c r="O1810" t="str">
        <f t="shared" si="176"/>
        <v>12/31/2500</v>
      </c>
      <c r="P1810">
        <v>1</v>
      </c>
      <c r="Q1810">
        <v>1</v>
      </c>
      <c r="S1810">
        <v>0</v>
      </c>
      <c r="T1810">
        <v>1</v>
      </c>
      <c r="U1810">
        <v>0</v>
      </c>
      <c r="V1810" t="str">
        <f>"Trad IRN"</f>
        <v>Trad IRN</v>
      </c>
      <c r="W1810">
        <v>100</v>
      </c>
      <c r="X1810" t="s">
        <v>47</v>
      </c>
      <c r="Z1810" t="s">
        <v>47</v>
      </c>
      <c r="AB1810" t="str">
        <f>"10"</f>
        <v>10</v>
      </c>
      <c r="AC1810" t="s">
        <v>48</v>
      </c>
      <c r="AD1810" t="s">
        <v>49</v>
      </c>
      <c r="AE1810" t="s">
        <v>50</v>
      </c>
      <c r="AF1810">
        <v>0</v>
      </c>
      <c r="AG1810" t="s">
        <v>56</v>
      </c>
      <c r="AH1810" t="str">
        <f>"Trad IRN"</f>
        <v>Trad IRN</v>
      </c>
      <c r="AI1810" t="str">
        <f>"Bldg IRN"</f>
        <v>Bldg IRN</v>
      </c>
      <c r="AJ1810" t="s">
        <v>48</v>
      </c>
      <c r="AK1810" t="s">
        <v>48</v>
      </c>
      <c r="AL1810" t="s">
        <v>53</v>
      </c>
      <c r="AM1810">
        <v>1132.3</v>
      </c>
      <c r="AN1810">
        <v>1132.3</v>
      </c>
      <c r="AO1810">
        <v>15</v>
      </c>
    </row>
    <row r="1811" spans="1:41" x14ac:dyDescent="0.3">
      <c r="A1811" t="str">
        <f>"Trad IRN"</f>
        <v>Trad IRN</v>
      </c>
      <c r="B1811" t="str">
        <f>"Bldg IRN"</f>
        <v>Bldg IRN</v>
      </c>
      <c r="C1811" t="s">
        <v>41</v>
      </c>
      <c r="D1811" t="s">
        <v>3</v>
      </c>
      <c r="E1811" t="s">
        <v>80</v>
      </c>
      <c r="F1811" t="s">
        <v>81</v>
      </c>
      <c r="G1811" t="s">
        <v>82</v>
      </c>
      <c r="H1811" t="s">
        <v>83</v>
      </c>
      <c r="I1811" t="s">
        <v>8</v>
      </c>
      <c r="J1811" t="s">
        <v>43</v>
      </c>
      <c r="K1811" t="s">
        <v>44</v>
      </c>
      <c r="L1811" t="s">
        <v>45</v>
      </c>
      <c r="M1811" t="s">
        <v>46</v>
      </c>
      <c r="N1811" t="str">
        <f>"01/04/2023"</f>
        <v>01/04/2023</v>
      </c>
      <c r="O1811" t="str">
        <f>"01/19/2023"</f>
        <v>01/19/2023</v>
      </c>
      <c r="P1811">
        <v>9.5160000000000002E-3</v>
      </c>
      <c r="Q1811">
        <v>9.5160000000000002E-3</v>
      </c>
      <c r="R1811">
        <v>9.5160000000000002E-3</v>
      </c>
      <c r="S1811">
        <v>0</v>
      </c>
      <c r="T1811">
        <v>2.8730000000000001E-3</v>
      </c>
      <c r="U1811">
        <v>6.6429999999999996E-3</v>
      </c>
      <c r="V1811" t="str">
        <f>"Trad IRN"</f>
        <v>Trad IRN</v>
      </c>
      <c r="W1811">
        <v>15</v>
      </c>
      <c r="X1811" t="s">
        <v>47</v>
      </c>
      <c r="Z1811" t="s">
        <v>47</v>
      </c>
      <c r="AB1811" t="str">
        <f>"11"</f>
        <v>11</v>
      </c>
      <c r="AC1811" t="str">
        <f>"15"</f>
        <v>15</v>
      </c>
      <c r="AD1811" t="str">
        <f>"2"</f>
        <v>2</v>
      </c>
      <c r="AE1811" t="s">
        <v>50</v>
      </c>
      <c r="AF1811">
        <v>0</v>
      </c>
      <c r="AG1811" t="s">
        <v>51</v>
      </c>
      <c r="AH1811" t="str">
        <f>"Trad IRN"</f>
        <v>Trad IRN</v>
      </c>
      <c r="AI1811" t="str">
        <f>"Bldg IRN"</f>
        <v>Bldg IRN</v>
      </c>
      <c r="AJ1811" t="s">
        <v>48</v>
      </c>
      <c r="AK1811" t="s">
        <v>48</v>
      </c>
      <c r="AL1811" t="s">
        <v>53</v>
      </c>
      <c r="AM1811">
        <v>10.77</v>
      </c>
      <c r="AN1811">
        <v>1132.3</v>
      </c>
      <c r="AO1811">
        <v>15</v>
      </c>
    </row>
    <row r="1812" spans="1:41" x14ac:dyDescent="0.3">
      <c r="A1812" t="str">
        <f>"Trad IRN"</f>
        <v>Trad IRN</v>
      </c>
      <c r="B1812" t="str">
        <f>"Bldg IRN"</f>
        <v>Bldg IRN</v>
      </c>
      <c r="C1812" t="s">
        <v>41</v>
      </c>
      <c r="D1812" t="s">
        <v>3</v>
      </c>
      <c r="E1812" t="s">
        <v>80</v>
      </c>
      <c r="F1812" t="s">
        <v>81</v>
      </c>
      <c r="G1812" t="s">
        <v>82</v>
      </c>
      <c r="H1812" t="s">
        <v>83</v>
      </c>
      <c r="I1812" t="s">
        <v>8</v>
      </c>
      <c r="J1812" t="s">
        <v>43</v>
      </c>
      <c r="K1812" t="s">
        <v>44</v>
      </c>
      <c r="L1812" t="s">
        <v>45</v>
      </c>
      <c r="M1812" t="s">
        <v>46</v>
      </c>
      <c r="N1812" t="str">
        <f>"01/20/2023"</f>
        <v>01/20/2023</v>
      </c>
      <c r="O1812" t="str">
        <f>"12/31/2500"</f>
        <v>12/31/2500</v>
      </c>
      <c r="P1812">
        <v>7.0069000000000006E-2</v>
      </c>
      <c r="Q1812">
        <v>7.0069000000000006E-2</v>
      </c>
      <c r="R1812">
        <v>7.0069000000000006E-2</v>
      </c>
      <c r="S1812">
        <v>0</v>
      </c>
      <c r="T1812">
        <v>2.1156000000000001E-2</v>
      </c>
      <c r="U1812">
        <v>4.8912999999999998E-2</v>
      </c>
      <c r="V1812" t="str">
        <f>"Trad IRN"</f>
        <v>Trad IRN</v>
      </c>
      <c r="W1812">
        <v>15</v>
      </c>
      <c r="X1812" t="s">
        <v>47</v>
      </c>
      <c r="Z1812" t="s">
        <v>47</v>
      </c>
      <c r="AB1812" t="str">
        <f>"11"</f>
        <v>11</v>
      </c>
      <c r="AC1812" t="str">
        <f>"15"</f>
        <v>15</v>
      </c>
      <c r="AD1812" t="str">
        <f>"2"</f>
        <v>2</v>
      </c>
      <c r="AE1812" t="s">
        <v>55</v>
      </c>
      <c r="AF1812">
        <v>0</v>
      </c>
      <c r="AG1812" t="s">
        <v>51</v>
      </c>
      <c r="AH1812" t="str">
        <f>"Trad IRN"</f>
        <v>Trad IRN</v>
      </c>
      <c r="AI1812" t="str">
        <f>"Bldg IRN"</f>
        <v>Bldg IRN</v>
      </c>
      <c r="AJ1812" t="s">
        <v>48</v>
      </c>
      <c r="AK1812" t="s">
        <v>48</v>
      </c>
      <c r="AL1812" t="s">
        <v>53</v>
      </c>
      <c r="AM1812">
        <v>79.34</v>
      </c>
      <c r="AN1812">
        <v>1132.3</v>
      </c>
      <c r="AO1812">
        <v>15</v>
      </c>
    </row>
    <row r="1813" spans="1:41" x14ac:dyDescent="0.3">
      <c r="A1813" t="str">
        <f>"Trad IRN"</f>
        <v>Trad IRN</v>
      </c>
      <c r="B1813" t="str">
        <f>"Bldg IRN"</f>
        <v>Bldg IRN</v>
      </c>
      <c r="C1813" t="s">
        <v>41</v>
      </c>
      <c r="D1813" t="s">
        <v>3</v>
      </c>
      <c r="E1813" t="s">
        <v>80</v>
      </c>
      <c r="F1813" t="s">
        <v>81</v>
      </c>
      <c r="G1813" t="s">
        <v>82</v>
      </c>
      <c r="H1813" t="s">
        <v>83</v>
      </c>
      <c r="I1813" t="str">
        <f>"Trad IRN"</f>
        <v>Trad IRN</v>
      </c>
      <c r="J1813" t="s">
        <v>43</v>
      </c>
      <c r="K1813" t="s">
        <v>44</v>
      </c>
      <c r="L1813" t="s">
        <v>45</v>
      </c>
      <c r="M1813" t="s">
        <v>46</v>
      </c>
      <c r="N1813" t="str">
        <f>"08/18/2022"</f>
        <v>08/18/2022</v>
      </c>
      <c r="O1813" t="str">
        <f>"01/03/2023"</f>
        <v>01/03/2023</v>
      </c>
      <c r="P1813">
        <v>0.46943400000000002</v>
      </c>
      <c r="Q1813">
        <v>0.46943400000000002</v>
      </c>
      <c r="R1813">
        <v>0.46943400000000002</v>
      </c>
      <c r="S1813">
        <v>0</v>
      </c>
      <c r="T1813">
        <v>0.40422400000000003</v>
      </c>
      <c r="U1813">
        <v>6.5210000000000004E-2</v>
      </c>
      <c r="V1813" t="str">
        <f>"Trad IRN"</f>
        <v>Trad IRN</v>
      </c>
      <c r="W1813">
        <v>100</v>
      </c>
      <c r="X1813" t="s">
        <v>47</v>
      </c>
      <c r="Z1813" t="s">
        <v>47</v>
      </c>
      <c r="AB1813" t="str">
        <f>"11"</f>
        <v>11</v>
      </c>
      <c r="AC1813" t="str">
        <f>"15"</f>
        <v>15</v>
      </c>
      <c r="AD1813" t="str">
        <f>"2"</f>
        <v>2</v>
      </c>
      <c r="AE1813" t="s">
        <v>55</v>
      </c>
      <c r="AF1813">
        <v>0</v>
      </c>
      <c r="AG1813" t="s">
        <v>56</v>
      </c>
      <c r="AH1813" t="str">
        <f>"Trad IRN"</f>
        <v>Trad IRN</v>
      </c>
      <c r="AI1813" t="str">
        <f>"Bldg IRN"</f>
        <v>Bldg IRN</v>
      </c>
      <c r="AJ1813" t="s">
        <v>48</v>
      </c>
      <c r="AK1813" t="s">
        <v>48</v>
      </c>
      <c r="AL1813" t="s">
        <v>53</v>
      </c>
      <c r="AM1813">
        <v>531.54</v>
      </c>
      <c r="AN1813">
        <v>1132.3</v>
      </c>
      <c r="AO1813">
        <v>15</v>
      </c>
    </row>
    <row r="1814" spans="1:41" x14ac:dyDescent="0.3">
      <c r="A1814" t="str">
        <f>"Trad IRN"</f>
        <v>Trad IRN</v>
      </c>
      <c r="B1814" t="str">
        <f>"Bldg IRN"</f>
        <v>Bldg IRN</v>
      </c>
      <c r="C1814" t="s">
        <v>41</v>
      </c>
      <c r="D1814" t="s">
        <v>3</v>
      </c>
      <c r="E1814" t="s">
        <v>80</v>
      </c>
      <c r="F1814" t="s">
        <v>81</v>
      </c>
      <c r="G1814" t="s">
        <v>82</v>
      </c>
      <c r="H1814" t="s">
        <v>83</v>
      </c>
      <c r="I1814" t="str">
        <f>"Trad IRN"</f>
        <v>Trad IRN</v>
      </c>
      <c r="J1814" t="s">
        <v>43</v>
      </c>
      <c r="K1814" t="s">
        <v>44</v>
      </c>
      <c r="L1814" t="s">
        <v>45</v>
      </c>
      <c r="M1814" t="s">
        <v>46</v>
      </c>
      <c r="N1814" t="str">
        <f>"01/04/2023"</f>
        <v>01/04/2023</v>
      </c>
      <c r="O1814" t="str">
        <f>"12/31/2500"</f>
        <v>12/31/2500</v>
      </c>
      <c r="P1814">
        <v>0.45098100000000002</v>
      </c>
      <c r="Q1814">
        <v>0.45098100000000002</v>
      </c>
      <c r="R1814">
        <v>0.45098100000000002</v>
      </c>
      <c r="S1814">
        <v>0</v>
      </c>
      <c r="T1814">
        <v>0.45098100000000002</v>
      </c>
      <c r="U1814">
        <v>0</v>
      </c>
      <c r="V1814" t="str">
        <f>"Trad IRN"</f>
        <v>Trad IRN</v>
      </c>
      <c r="W1814">
        <v>85</v>
      </c>
      <c r="X1814" t="s">
        <v>47</v>
      </c>
      <c r="Z1814" t="s">
        <v>47</v>
      </c>
      <c r="AB1814" t="str">
        <f>"11"</f>
        <v>11</v>
      </c>
      <c r="AC1814" t="str">
        <f>"15"</f>
        <v>15</v>
      </c>
      <c r="AD1814" t="str">
        <f>"2"</f>
        <v>2</v>
      </c>
      <c r="AE1814" t="s">
        <v>55</v>
      </c>
      <c r="AF1814">
        <v>0</v>
      </c>
      <c r="AG1814" t="s">
        <v>56</v>
      </c>
      <c r="AH1814" t="str">
        <f>"Trad IRN"</f>
        <v>Trad IRN</v>
      </c>
      <c r="AI1814" t="str">
        <f>"Bldg IRN"</f>
        <v>Bldg IRN</v>
      </c>
      <c r="AJ1814" t="s">
        <v>48</v>
      </c>
      <c r="AK1814" t="s">
        <v>48</v>
      </c>
      <c r="AL1814" t="s">
        <v>53</v>
      </c>
      <c r="AM1814">
        <v>510.65</v>
      </c>
      <c r="AN1814">
        <v>1132.3</v>
      </c>
      <c r="AO1814">
        <v>15</v>
      </c>
    </row>
    <row r="1815" spans="1:41" x14ac:dyDescent="0.3">
      <c r="A1815" t="str">
        <f>"Trad IRN"</f>
        <v>Trad IRN</v>
      </c>
      <c r="B1815" t="str">
        <f>"Bldg IRN"</f>
        <v>Bldg IRN</v>
      </c>
      <c r="C1815" t="s">
        <v>41</v>
      </c>
      <c r="D1815" t="s">
        <v>3</v>
      </c>
      <c r="E1815" t="s">
        <v>80</v>
      </c>
      <c r="F1815" t="s">
        <v>81</v>
      </c>
      <c r="G1815" t="s">
        <v>82</v>
      </c>
      <c r="H1815" t="s">
        <v>83</v>
      </c>
      <c r="I1815" t="str">
        <f>"Trad IRN"</f>
        <v>Trad IRN</v>
      </c>
      <c r="J1815" t="s">
        <v>43</v>
      </c>
      <c r="K1815" t="s">
        <v>44</v>
      </c>
      <c r="L1815" t="s">
        <v>45</v>
      </c>
      <c r="M1815" t="s">
        <v>59</v>
      </c>
      <c r="N1815" t="str">
        <f t="shared" ref="N1815:N1820" si="177">"08/18/2022"</f>
        <v>08/18/2022</v>
      </c>
      <c r="O1815" t="str">
        <f>"12/31/2500"</f>
        <v>12/31/2500</v>
      </c>
      <c r="P1815">
        <v>1</v>
      </c>
      <c r="Q1815">
        <v>1</v>
      </c>
      <c r="S1815">
        <v>1</v>
      </c>
      <c r="T1815">
        <v>1</v>
      </c>
      <c r="U1815">
        <v>0</v>
      </c>
      <c r="V1815" t="s">
        <v>84</v>
      </c>
      <c r="W1815">
        <v>100</v>
      </c>
      <c r="X1815" t="s">
        <v>47</v>
      </c>
      <c r="Z1815" t="s">
        <v>47</v>
      </c>
      <c r="AB1815" t="str">
        <f>"10"</f>
        <v>10</v>
      </c>
      <c r="AC1815" t="s">
        <v>48</v>
      </c>
      <c r="AD1815" t="s">
        <v>49</v>
      </c>
      <c r="AE1815" t="s">
        <v>50</v>
      </c>
      <c r="AF1815">
        <v>0</v>
      </c>
      <c r="AG1815" t="s">
        <v>56</v>
      </c>
      <c r="AH1815" t="str">
        <f>"Trad IRN"</f>
        <v>Trad IRN</v>
      </c>
      <c r="AI1815" t="str">
        <f>"Bldg IRN"</f>
        <v>Bldg IRN</v>
      </c>
      <c r="AJ1815" t="s">
        <v>48</v>
      </c>
      <c r="AK1815" t="s">
        <v>48</v>
      </c>
      <c r="AL1815" t="s">
        <v>53</v>
      </c>
      <c r="AM1815">
        <v>1132.3</v>
      </c>
      <c r="AN1815">
        <v>1132.3</v>
      </c>
      <c r="AO1815">
        <v>15</v>
      </c>
    </row>
    <row r="1816" spans="1:41" x14ac:dyDescent="0.3">
      <c r="A1816" t="str">
        <f>"Trad IRN"</f>
        <v>Trad IRN</v>
      </c>
      <c r="B1816" t="str">
        <f>"Bldg IRN"</f>
        <v>Bldg IRN</v>
      </c>
      <c r="C1816" t="s">
        <v>41</v>
      </c>
      <c r="D1816" t="s">
        <v>3</v>
      </c>
      <c r="E1816" t="s">
        <v>80</v>
      </c>
      <c r="F1816" t="s">
        <v>81</v>
      </c>
      <c r="G1816" t="s">
        <v>82</v>
      </c>
      <c r="H1816" t="s">
        <v>83</v>
      </c>
      <c r="I1816" t="str">
        <f>"Trad IRN"</f>
        <v>Trad IRN</v>
      </c>
      <c r="J1816" t="s">
        <v>43</v>
      </c>
      <c r="K1816" t="s">
        <v>44</v>
      </c>
      <c r="L1816" t="s">
        <v>45</v>
      </c>
      <c r="M1816" t="s">
        <v>59</v>
      </c>
      <c r="N1816" t="str">
        <f t="shared" si="177"/>
        <v>08/18/2022</v>
      </c>
      <c r="O1816" t="str">
        <f>"12/31/2500"</f>
        <v>12/31/2500</v>
      </c>
      <c r="P1816">
        <v>0.85</v>
      </c>
      <c r="Q1816">
        <v>0.85</v>
      </c>
      <c r="S1816">
        <v>0</v>
      </c>
      <c r="T1816">
        <v>0.85</v>
      </c>
      <c r="U1816">
        <v>0</v>
      </c>
      <c r="V1816" t="s">
        <v>84</v>
      </c>
      <c r="W1816">
        <v>55</v>
      </c>
      <c r="X1816" t="s">
        <v>47</v>
      </c>
      <c r="Z1816" t="s">
        <v>54</v>
      </c>
      <c r="AA1816" t="str">
        <f>"30"</f>
        <v>30</v>
      </c>
      <c r="AB1816" t="str">
        <f>"11"</f>
        <v>11</v>
      </c>
      <c r="AC1816" t="s">
        <v>48</v>
      </c>
      <c r="AD1816" t="s">
        <v>49</v>
      </c>
      <c r="AE1816" t="s">
        <v>50</v>
      </c>
      <c r="AF1816">
        <v>0</v>
      </c>
      <c r="AG1816" t="s">
        <v>56</v>
      </c>
      <c r="AH1816" t="str">
        <f>"Trad IRN"</f>
        <v>Trad IRN</v>
      </c>
      <c r="AI1816" t="str">
        <f>"Bldg IRN"</f>
        <v>Bldg IRN</v>
      </c>
      <c r="AJ1816" t="s">
        <v>48</v>
      </c>
      <c r="AK1816" t="s">
        <v>48</v>
      </c>
      <c r="AL1816" t="s">
        <v>53</v>
      </c>
      <c r="AM1816">
        <v>962.46</v>
      </c>
      <c r="AN1816">
        <v>1132.3</v>
      </c>
      <c r="AO1816">
        <v>15</v>
      </c>
    </row>
    <row r="1817" spans="1:41" x14ac:dyDescent="0.3">
      <c r="A1817" t="str">
        <f>"Trad IRN"</f>
        <v>Trad IRN</v>
      </c>
      <c r="B1817" t="str">
        <f>"Bldg IRN"</f>
        <v>Bldg IRN</v>
      </c>
      <c r="C1817" t="s">
        <v>41</v>
      </c>
      <c r="D1817" t="s">
        <v>3</v>
      </c>
      <c r="E1817" t="s">
        <v>80</v>
      </c>
      <c r="F1817" t="s">
        <v>81</v>
      </c>
      <c r="G1817" t="s">
        <v>82</v>
      </c>
      <c r="H1817" t="s">
        <v>83</v>
      </c>
      <c r="I1817" t="s">
        <v>8</v>
      </c>
      <c r="J1817" t="s">
        <v>43</v>
      </c>
      <c r="K1817" t="s">
        <v>44</v>
      </c>
      <c r="L1817" t="s">
        <v>45</v>
      </c>
      <c r="M1817" t="s">
        <v>63</v>
      </c>
      <c r="N1817" t="str">
        <f t="shared" si="177"/>
        <v>08/18/2022</v>
      </c>
      <c r="O1817" t="str">
        <f>"12/20/2022"</f>
        <v>12/20/2022</v>
      </c>
      <c r="P1817">
        <v>6.9550000000000001E-2</v>
      </c>
      <c r="Q1817">
        <v>6.9550000000000001E-2</v>
      </c>
      <c r="S1817">
        <v>0</v>
      </c>
      <c r="T1817">
        <v>1.4671999999999999E-2</v>
      </c>
      <c r="U1817">
        <v>5.4878000000000003E-2</v>
      </c>
      <c r="V1817" t="s">
        <v>84</v>
      </c>
      <c r="W1817">
        <v>15</v>
      </c>
      <c r="X1817" t="s">
        <v>47</v>
      </c>
      <c r="Z1817" t="s">
        <v>47</v>
      </c>
      <c r="AB1817" t="str">
        <f>"11"</f>
        <v>11</v>
      </c>
      <c r="AC1817" t="s">
        <v>48</v>
      </c>
      <c r="AD1817" t="s">
        <v>49</v>
      </c>
      <c r="AE1817" t="s">
        <v>50</v>
      </c>
      <c r="AF1817">
        <v>0</v>
      </c>
      <c r="AG1817" t="s">
        <v>51</v>
      </c>
      <c r="AH1817" t="str">
        <f>"Trad IRN"</f>
        <v>Trad IRN</v>
      </c>
      <c r="AI1817" t="str">
        <f>"Bldg IRN"</f>
        <v>Bldg IRN</v>
      </c>
      <c r="AJ1817" t="s">
        <v>48</v>
      </c>
      <c r="AK1817" t="s">
        <v>48</v>
      </c>
      <c r="AL1817" t="s">
        <v>53</v>
      </c>
      <c r="AM1817">
        <v>78.75</v>
      </c>
      <c r="AN1817">
        <v>1132.3</v>
      </c>
      <c r="AO1817">
        <v>15</v>
      </c>
    </row>
    <row r="1818" spans="1:41" x14ac:dyDescent="0.3">
      <c r="A1818" t="str">
        <f>"Trad IRN"</f>
        <v>Trad IRN</v>
      </c>
      <c r="B1818" t="str">
        <f>"Bldg IRN"</f>
        <v>Bldg IRN</v>
      </c>
      <c r="C1818" t="s">
        <v>41</v>
      </c>
      <c r="D1818" t="s">
        <v>3</v>
      </c>
      <c r="E1818" t="s">
        <v>80</v>
      </c>
      <c r="F1818" t="s">
        <v>81</v>
      </c>
      <c r="G1818" t="s">
        <v>82</v>
      </c>
      <c r="H1818" t="s">
        <v>83</v>
      </c>
      <c r="I1818" t="str">
        <f>"Trad IRN"</f>
        <v>Trad IRN</v>
      </c>
      <c r="J1818" t="s">
        <v>43</v>
      </c>
      <c r="K1818" t="s">
        <v>44</v>
      </c>
      <c r="L1818" t="s">
        <v>45</v>
      </c>
      <c r="M1818" t="s">
        <v>46</v>
      </c>
      <c r="N1818" t="str">
        <f t="shared" si="177"/>
        <v>08/18/2022</v>
      </c>
      <c r="O1818" t="str">
        <f t="shared" ref="O1818:O1825" si="178">"12/31/2500"</f>
        <v>12/31/2500</v>
      </c>
      <c r="P1818">
        <v>1</v>
      </c>
      <c r="Q1818">
        <v>1</v>
      </c>
      <c r="S1818">
        <v>0</v>
      </c>
      <c r="T1818">
        <v>1</v>
      </c>
      <c r="U1818">
        <v>0</v>
      </c>
      <c r="V1818" t="str">
        <f>"Trad IRN"</f>
        <v>Trad IRN</v>
      </c>
      <c r="W1818">
        <v>100</v>
      </c>
      <c r="X1818" t="s">
        <v>47</v>
      </c>
      <c r="Z1818" t="s">
        <v>47</v>
      </c>
      <c r="AB1818" t="str">
        <f>"12"</f>
        <v>12</v>
      </c>
      <c r="AC1818" t="s">
        <v>48</v>
      </c>
      <c r="AD1818" t="s">
        <v>49</v>
      </c>
      <c r="AE1818" t="s">
        <v>50</v>
      </c>
      <c r="AF1818">
        <v>0</v>
      </c>
      <c r="AG1818" t="s">
        <v>56</v>
      </c>
      <c r="AH1818" t="str">
        <f>"Trad IRN"</f>
        <v>Trad IRN</v>
      </c>
      <c r="AI1818" t="str">
        <f>"Bldg IRN"</f>
        <v>Bldg IRN</v>
      </c>
      <c r="AJ1818" t="str">
        <f>"12"</f>
        <v>12</v>
      </c>
      <c r="AK1818" t="s">
        <v>48</v>
      </c>
      <c r="AL1818" t="s">
        <v>53</v>
      </c>
      <c r="AM1818">
        <v>1132.3</v>
      </c>
      <c r="AN1818">
        <v>1132.3</v>
      </c>
      <c r="AO1818">
        <v>15</v>
      </c>
    </row>
    <row r="1819" spans="1:41" x14ac:dyDescent="0.3">
      <c r="A1819" t="str">
        <f>"Trad IRN"</f>
        <v>Trad IRN</v>
      </c>
      <c r="B1819" t="str">
        <f>"Bldg IRN"</f>
        <v>Bldg IRN</v>
      </c>
      <c r="C1819" t="s">
        <v>41</v>
      </c>
      <c r="D1819" t="s">
        <v>3</v>
      </c>
      <c r="E1819" t="s">
        <v>80</v>
      </c>
      <c r="F1819" t="s">
        <v>81</v>
      </c>
      <c r="G1819" t="s">
        <v>82</v>
      </c>
      <c r="H1819" t="s">
        <v>83</v>
      </c>
      <c r="I1819" t="str">
        <f>"Trad IRN"</f>
        <v>Trad IRN</v>
      </c>
      <c r="J1819" t="s">
        <v>43</v>
      </c>
      <c r="K1819" t="s">
        <v>44</v>
      </c>
      <c r="L1819" t="s">
        <v>45</v>
      </c>
      <c r="M1819" t="s">
        <v>46</v>
      </c>
      <c r="N1819" t="str">
        <f t="shared" si="177"/>
        <v>08/18/2022</v>
      </c>
      <c r="O1819" t="str">
        <f t="shared" si="178"/>
        <v>12/31/2500</v>
      </c>
      <c r="P1819">
        <v>1</v>
      </c>
      <c r="Q1819">
        <v>1</v>
      </c>
      <c r="S1819">
        <v>1</v>
      </c>
      <c r="T1819">
        <v>1</v>
      </c>
      <c r="U1819">
        <v>0</v>
      </c>
      <c r="V1819" t="str">
        <f>"Trad IRN"</f>
        <v>Trad IRN</v>
      </c>
      <c r="W1819">
        <v>100</v>
      </c>
      <c r="X1819" t="s">
        <v>47</v>
      </c>
      <c r="Z1819" t="s">
        <v>47</v>
      </c>
      <c r="AB1819" t="str">
        <f>"10"</f>
        <v>10</v>
      </c>
      <c r="AC1819" t="s">
        <v>48</v>
      </c>
      <c r="AD1819" t="s">
        <v>49</v>
      </c>
      <c r="AE1819" t="s">
        <v>50</v>
      </c>
      <c r="AF1819">
        <v>0</v>
      </c>
      <c r="AG1819" t="s">
        <v>56</v>
      </c>
      <c r="AH1819" t="str">
        <f>"Trad IRN"</f>
        <v>Trad IRN</v>
      </c>
      <c r="AI1819" t="str">
        <f>"Bldg IRN"</f>
        <v>Bldg IRN</v>
      </c>
      <c r="AJ1819" t="s">
        <v>48</v>
      </c>
      <c r="AK1819" t="s">
        <v>48</v>
      </c>
      <c r="AL1819" t="s">
        <v>53</v>
      </c>
      <c r="AM1819">
        <v>1132.3</v>
      </c>
      <c r="AN1819">
        <v>1132.3</v>
      </c>
      <c r="AO1819">
        <v>15</v>
      </c>
    </row>
    <row r="1820" spans="1:41" x14ac:dyDescent="0.3">
      <c r="A1820" t="str">
        <f>"Trad IRN"</f>
        <v>Trad IRN</v>
      </c>
      <c r="B1820" t="str">
        <f>"Bldg IRN"</f>
        <v>Bldg IRN</v>
      </c>
      <c r="C1820" t="s">
        <v>41</v>
      </c>
      <c r="D1820" t="s">
        <v>3</v>
      </c>
      <c r="E1820" t="s">
        <v>80</v>
      </c>
      <c r="F1820" t="s">
        <v>81</v>
      </c>
      <c r="G1820" t="s">
        <v>82</v>
      </c>
      <c r="H1820" t="s">
        <v>83</v>
      </c>
      <c r="I1820" t="str">
        <f>"Trad IRN"</f>
        <v>Trad IRN</v>
      </c>
      <c r="J1820" t="s">
        <v>43</v>
      </c>
      <c r="K1820" t="s">
        <v>44</v>
      </c>
      <c r="L1820" t="s">
        <v>45</v>
      </c>
      <c r="M1820" t="s">
        <v>46</v>
      </c>
      <c r="N1820" t="str">
        <f t="shared" si="177"/>
        <v>08/18/2022</v>
      </c>
      <c r="O1820" t="str">
        <f t="shared" si="178"/>
        <v>12/31/2500</v>
      </c>
      <c r="P1820">
        <v>0.5</v>
      </c>
      <c r="Q1820">
        <v>0.5</v>
      </c>
      <c r="S1820">
        <v>0.5</v>
      </c>
      <c r="T1820">
        <v>0.5</v>
      </c>
      <c r="U1820">
        <v>0</v>
      </c>
      <c r="V1820" t="str">
        <f>"Trad IRN"</f>
        <v>Trad IRN</v>
      </c>
      <c r="W1820">
        <v>50</v>
      </c>
      <c r="X1820" t="s">
        <v>47</v>
      </c>
      <c r="Z1820" t="s">
        <v>47</v>
      </c>
      <c r="AB1820" t="str">
        <f>"11"</f>
        <v>11</v>
      </c>
      <c r="AC1820" t="s">
        <v>48</v>
      </c>
      <c r="AD1820" t="s">
        <v>49</v>
      </c>
      <c r="AE1820" t="s">
        <v>50</v>
      </c>
      <c r="AF1820">
        <v>0</v>
      </c>
      <c r="AG1820" t="s">
        <v>56</v>
      </c>
      <c r="AH1820" t="str">
        <f>"Trad IRN"</f>
        <v>Trad IRN</v>
      </c>
      <c r="AI1820" t="str">
        <f>"Bldg IRN"</f>
        <v>Bldg IRN</v>
      </c>
      <c r="AJ1820" t="s">
        <v>48</v>
      </c>
      <c r="AK1820" t="s">
        <v>48</v>
      </c>
      <c r="AL1820" t="s">
        <v>53</v>
      </c>
      <c r="AM1820">
        <v>566.15</v>
      </c>
      <c r="AN1820">
        <v>1132.3</v>
      </c>
      <c r="AO1820">
        <v>15</v>
      </c>
    </row>
    <row r="1821" spans="1:41" x14ac:dyDescent="0.3">
      <c r="A1821" t="str">
        <f>"Trad IRN"</f>
        <v>Trad IRN</v>
      </c>
      <c r="B1821" t="str">
        <f>"Bldg IRN"</f>
        <v>Bldg IRN</v>
      </c>
      <c r="C1821" t="s">
        <v>41</v>
      </c>
      <c r="D1821" t="s">
        <v>3</v>
      </c>
      <c r="E1821" t="s">
        <v>80</v>
      </c>
      <c r="F1821" t="s">
        <v>81</v>
      </c>
      <c r="G1821" t="s">
        <v>82</v>
      </c>
      <c r="H1821" t="s">
        <v>83</v>
      </c>
      <c r="I1821" t="s">
        <v>8</v>
      </c>
      <c r="J1821" t="s">
        <v>43</v>
      </c>
      <c r="K1821" t="s">
        <v>44</v>
      </c>
      <c r="L1821" t="s">
        <v>45</v>
      </c>
      <c r="M1821" t="s">
        <v>46</v>
      </c>
      <c r="N1821" t="str">
        <f>"08/17/2022"</f>
        <v>08/17/2022</v>
      </c>
      <c r="O1821" t="str">
        <f t="shared" si="178"/>
        <v>12/31/2500</v>
      </c>
      <c r="P1821">
        <v>0.5</v>
      </c>
      <c r="Q1821">
        <v>0.5</v>
      </c>
      <c r="S1821">
        <v>0</v>
      </c>
      <c r="T1821">
        <v>0</v>
      </c>
      <c r="U1821">
        <v>0.5</v>
      </c>
      <c r="V1821" t="str">
        <f>"Trad IRN"</f>
        <v>Trad IRN</v>
      </c>
      <c r="W1821">
        <v>50</v>
      </c>
      <c r="X1821" t="s">
        <v>47</v>
      </c>
      <c r="Z1821" t="s">
        <v>47</v>
      </c>
      <c r="AB1821" t="str">
        <f>"11"</f>
        <v>11</v>
      </c>
      <c r="AC1821" t="s">
        <v>48</v>
      </c>
      <c r="AD1821" t="s">
        <v>49</v>
      </c>
      <c r="AE1821" t="s">
        <v>50</v>
      </c>
      <c r="AF1821">
        <v>0</v>
      </c>
      <c r="AG1821" t="s">
        <v>51</v>
      </c>
      <c r="AH1821" t="s">
        <v>85</v>
      </c>
      <c r="AI1821" t="str">
        <f>"Bldg IRN"</f>
        <v>Bldg IRN</v>
      </c>
      <c r="AJ1821" t="s">
        <v>48</v>
      </c>
      <c r="AK1821" t="s">
        <v>48</v>
      </c>
      <c r="AL1821" t="s">
        <v>53</v>
      </c>
      <c r="AM1821">
        <v>530</v>
      </c>
      <c r="AN1821">
        <v>1060</v>
      </c>
      <c r="AO1821">
        <v>15</v>
      </c>
    </row>
    <row r="1822" spans="1:41" x14ac:dyDescent="0.3">
      <c r="A1822" t="str">
        <f>"Trad IRN"</f>
        <v>Trad IRN</v>
      </c>
      <c r="B1822" t="str">
        <f>"Bldg IRN"</f>
        <v>Bldg IRN</v>
      </c>
      <c r="C1822" t="s">
        <v>41</v>
      </c>
      <c r="D1822" t="s">
        <v>3</v>
      </c>
      <c r="E1822" t="s">
        <v>80</v>
      </c>
      <c r="F1822" t="s">
        <v>81</v>
      </c>
      <c r="G1822" t="s">
        <v>82</v>
      </c>
      <c r="H1822" t="s">
        <v>83</v>
      </c>
      <c r="I1822" t="str">
        <f>"Trad IRN"</f>
        <v>Trad IRN</v>
      </c>
      <c r="J1822" t="s">
        <v>43</v>
      </c>
      <c r="K1822" t="s">
        <v>44</v>
      </c>
      <c r="L1822" t="s">
        <v>45</v>
      </c>
      <c r="M1822" t="s">
        <v>46</v>
      </c>
      <c r="N1822" t="str">
        <f>"08/18/2022"</f>
        <v>08/18/2022</v>
      </c>
      <c r="O1822" t="str">
        <f t="shared" si="178"/>
        <v>12/31/2500</v>
      </c>
      <c r="P1822">
        <v>0.85</v>
      </c>
      <c r="Q1822">
        <v>0.85</v>
      </c>
      <c r="S1822">
        <v>0</v>
      </c>
      <c r="T1822">
        <v>0.85</v>
      </c>
      <c r="U1822">
        <v>0</v>
      </c>
      <c r="V1822" t="str">
        <f>"Trad IRN"</f>
        <v>Trad IRN</v>
      </c>
      <c r="W1822">
        <v>85</v>
      </c>
      <c r="X1822" t="s">
        <v>47</v>
      </c>
      <c r="Z1822" t="s">
        <v>47</v>
      </c>
      <c r="AB1822" t="str">
        <f>"10"</f>
        <v>10</v>
      </c>
      <c r="AC1822" t="s">
        <v>48</v>
      </c>
      <c r="AD1822" t="s">
        <v>49</v>
      </c>
      <c r="AE1822" t="s">
        <v>50</v>
      </c>
      <c r="AF1822">
        <v>0</v>
      </c>
      <c r="AG1822" t="s">
        <v>56</v>
      </c>
      <c r="AH1822" t="str">
        <f>"Trad IRN"</f>
        <v>Trad IRN</v>
      </c>
      <c r="AI1822" t="str">
        <f>"Bldg IRN"</f>
        <v>Bldg IRN</v>
      </c>
      <c r="AJ1822" t="s">
        <v>48</v>
      </c>
      <c r="AK1822" t="s">
        <v>48</v>
      </c>
      <c r="AL1822" t="s">
        <v>53</v>
      </c>
      <c r="AM1822">
        <v>962.46</v>
      </c>
      <c r="AN1822">
        <v>1132.3</v>
      </c>
      <c r="AO1822">
        <v>15</v>
      </c>
    </row>
    <row r="1823" spans="1:41" x14ac:dyDescent="0.3">
      <c r="A1823" t="str">
        <f>"Trad IRN"</f>
        <v>Trad IRN</v>
      </c>
      <c r="B1823" t="str">
        <f>"Bldg IRN"</f>
        <v>Bldg IRN</v>
      </c>
      <c r="C1823" t="s">
        <v>41</v>
      </c>
      <c r="D1823" t="s">
        <v>3</v>
      </c>
      <c r="E1823" t="s">
        <v>80</v>
      </c>
      <c r="F1823" t="s">
        <v>81</v>
      </c>
      <c r="G1823" t="s">
        <v>82</v>
      </c>
      <c r="H1823" t="s">
        <v>83</v>
      </c>
      <c r="I1823" t="s">
        <v>8</v>
      </c>
      <c r="J1823" t="s">
        <v>43</v>
      </c>
      <c r="K1823" t="s">
        <v>44</v>
      </c>
      <c r="L1823" t="s">
        <v>45</v>
      </c>
      <c r="M1823" t="s">
        <v>46</v>
      </c>
      <c r="N1823" t="str">
        <f>"08/18/2022"</f>
        <v>08/18/2022</v>
      </c>
      <c r="O1823" t="str">
        <f t="shared" si="178"/>
        <v>12/31/2500</v>
      </c>
      <c r="P1823">
        <v>0.15</v>
      </c>
      <c r="Q1823">
        <v>0.15</v>
      </c>
      <c r="S1823">
        <v>0</v>
      </c>
      <c r="T1823">
        <v>0.12828899999999999</v>
      </c>
      <c r="U1823">
        <v>2.1711000000000001E-2</v>
      </c>
      <c r="V1823" t="str">
        <f>"Trad IRN"</f>
        <v>Trad IRN</v>
      </c>
      <c r="W1823">
        <v>15</v>
      </c>
      <c r="X1823" t="s">
        <v>47</v>
      </c>
      <c r="Z1823" t="s">
        <v>47</v>
      </c>
      <c r="AB1823" t="str">
        <f>"10"</f>
        <v>10</v>
      </c>
      <c r="AC1823" t="s">
        <v>48</v>
      </c>
      <c r="AD1823" t="s">
        <v>49</v>
      </c>
      <c r="AE1823" t="s">
        <v>50</v>
      </c>
      <c r="AF1823">
        <v>0</v>
      </c>
      <c r="AG1823" t="s">
        <v>51</v>
      </c>
      <c r="AH1823" t="str">
        <f>"Trad IRN"</f>
        <v>Trad IRN</v>
      </c>
      <c r="AI1823" t="str">
        <f>"Bldg IRN"</f>
        <v>Bldg IRN</v>
      </c>
      <c r="AJ1823" t="s">
        <v>48</v>
      </c>
      <c r="AK1823" t="s">
        <v>48</v>
      </c>
      <c r="AL1823" t="s">
        <v>53</v>
      </c>
      <c r="AM1823">
        <v>169.85</v>
      </c>
      <c r="AN1823">
        <v>1132.3</v>
      </c>
      <c r="AO1823">
        <v>15</v>
      </c>
    </row>
    <row r="1824" spans="1:41" x14ac:dyDescent="0.3">
      <c r="A1824" t="str">
        <f>"Trad IRN"</f>
        <v>Trad IRN</v>
      </c>
      <c r="B1824" t="str">
        <f>"Bldg IRN"</f>
        <v>Bldg IRN</v>
      </c>
      <c r="C1824" t="s">
        <v>41</v>
      </c>
      <c r="D1824" t="s">
        <v>3</v>
      </c>
      <c r="E1824" t="s">
        <v>80</v>
      </c>
      <c r="F1824" t="s">
        <v>81</v>
      </c>
      <c r="G1824" t="s">
        <v>82</v>
      </c>
      <c r="H1824" t="s">
        <v>83</v>
      </c>
      <c r="I1824" t="str">
        <f>"Trad IRN"</f>
        <v>Trad IRN</v>
      </c>
      <c r="J1824" t="s">
        <v>43</v>
      </c>
      <c r="K1824" t="s">
        <v>44</v>
      </c>
      <c r="L1824" t="s">
        <v>45</v>
      </c>
      <c r="M1824" t="s">
        <v>46</v>
      </c>
      <c r="N1824" t="str">
        <f>"08/18/2022"</f>
        <v>08/18/2022</v>
      </c>
      <c r="O1824" t="str">
        <f t="shared" si="178"/>
        <v>12/31/2500</v>
      </c>
      <c r="P1824">
        <v>1</v>
      </c>
      <c r="Q1824">
        <v>1</v>
      </c>
      <c r="S1824">
        <v>1</v>
      </c>
      <c r="T1824">
        <v>1</v>
      </c>
      <c r="U1824">
        <v>0</v>
      </c>
      <c r="V1824" t="str">
        <f>"Trad IRN"</f>
        <v>Trad IRN</v>
      </c>
      <c r="W1824">
        <v>100</v>
      </c>
      <c r="X1824" t="s">
        <v>47</v>
      </c>
      <c r="Z1824" t="s">
        <v>47</v>
      </c>
      <c r="AB1824" t="str">
        <f>"09"</f>
        <v>09</v>
      </c>
      <c r="AC1824" t="s">
        <v>48</v>
      </c>
      <c r="AD1824" t="s">
        <v>49</v>
      </c>
      <c r="AE1824" t="s">
        <v>50</v>
      </c>
      <c r="AF1824">
        <v>0</v>
      </c>
      <c r="AG1824" t="s">
        <v>56</v>
      </c>
      <c r="AH1824" t="str">
        <f>"Trad IRN"</f>
        <v>Trad IRN</v>
      </c>
      <c r="AI1824" t="str">
        <f>"Bldg IRN"</f>
        <v>Bldg IRN</v>
      </c>
      <c r="AJ1824" t="s">
        <v>48</v>
      </c>
      <c r="AK1824" t="s">
        <v>48</v>
      </c>
      <c r="AL1824" t="s">
        <v>53</v>
      </c>
      <c r="AM1824">
        <v>1132.3</v>
      </c>
      <c r="AN1824">
        <v>1132.3</v>
      </c>
      <c r="AO1824">
        <v>15</v>
      </c>
    </row>
    <row r="1825" spans="1:41" x14ac:dyDescent="0.3">
      <c r="A1825" t="str">
        <f>"Trad IRN"</f>
        <v>Trad IRN</v>
      </c>
      <c r="B1825" t="str">
        <f>"Bldg IRN"</f>
        <v>Bldg IRN</v>
      </c>
      <c r="C1825" t="s">
        <v>41</v>
      </c>
      <c r="D1825" t="s">
        <v>3</v>
      </c>
      <c r="E1825" t="s">
        <v>80</v>
      </c>
      <c r="F1825" t="s">
        <v>81</v>
      </c>
      <c r="G1825" t="s">
        <v>82</v>
      </c>
      <c r="H1825" t="s">
        <v>83</v>
      </c>
      <c r="I1825" t="s">
        <v>8</v>
      </c>
      <c r="J1825" t="s">
        <v>43</v>
      </c>
      <c r="K1825" t="s">
        <v>44</v>
      </c>
      <c r="L1825" t="s">
        <v>45</v>
      </c>
      <c r="M1825" t="s">
        <v>46</v>
      </c>
      <c r="N1825" t="str">
        <f>"08/17/2022"</f>
        <v>08/17/2022</v>
      </c>
      <c r="O1825" t="str">
        <f t="shared" si="178"/>
        <v>12/31/2500</v>
      </c>
      <c r="P1825">
        <v>0.5</v>
      </c>
      <c r="Q1825">
        <v>0.5</v>
      </c>
      <c r="R1825">
        <v>0.5</v>
      </c>
      <c r="S1825">
        <v>0</v>
      </c>
      <c r="T1825">
        <v>0.16666700000000001</v>
      </c>
      <c r="U1825">
        <v>0.33333299999999999</v>
      </c>
      <c r="V1825" t="str">
        <f>"Trad IRN"</f>
        <v>Trad IRN</v>
      </c>
      <c r="W1825">
        <v>50</v>
      </c>
      <c r="X1825" t="s">
        <v>47</v>
      </c>
      <c r="Z1825" t="s">
        <v>47</v>
      </c>
      <c r="AB1825" t="str">
        <f t="shared" ref="AB1825:AC1827" si="179">"10"</f>
        <v>10</v>
      </c>
      <c r="AC1825" t="str">
        <f t="shared" si="179"/>
        <v>10</v>
      </c>
      <c r="AD1825" t="str">
        <f>"2"</f>
        <v>2</v>
      </c>
      <c r="AE1825" t="s">
        <v>50</v>
      </c>
      <c r="AF1825">
        <v>0</v>
      </c>
      <c r="AG1825" t="s">
        <v>51</v>
      </c>
      <c r="AH1825" t="s">
        <v>85</v>
      </c>
      <c r="AI1825" t="str">
        <f>"Bldg IRN"</f>
        <v>Bldg IRN</v>
      </c>
      <c r="AJ1825" t="s">
        <v>48</v>
      </c>
      <c r="AK1825" t="s">
        <v>48</v>
      </c>
      <c r="AL1825" t="s">
        <v>53</v>
      </c>
      <c r="AM1825">
        <v>530</v>
      </c>
      <c r="AN1825">
        <v>1060</v>
      </c>
      <c r="AO1825">
        <v>15</v>
      </c>
    </row>
    <row r="1826" spans="1:41" x14ac:dyDescent="0.3">
      <c r="A1826" t="str">
        <f>"Trad IRN"</f>
        <v>Trad IRN</v>
      </c>
      <c r="B1826" t="str">
        <f>"Bldg IRN"</f>
        <v>Bldg IRN</v>
      </c>
      <c r="C1826" t="s">
        <v>41</v>
      </c>
      <c r="D1826" t="s">
        <v>3</v>
      </c>
      <c r="E1826" t="s">
        <v>80</v>
      </c>
      <c r="F1826" t="s">
        <v>81</v>
      </c>
      <c r="G1826" t="s">
        <v>82</v>
      </c>
      <c r="H1826" t="s">
        <v>83</v>
      </c>
      <c r="I1826" t="str">
        <f>"Trad IRN"</f>
        <v>Trad IRN</v>
      </c>
      <c r="J1826" t="s">
        <v>43</v>
      </c>
      <c r="K1826" t="s">
        <v>44</v>
      </c>
      <c r="L1826" t="s">
        <v>45</v>
      </c>
      <c r="M1826" t="s">
        <v>46</v>
      </c>
      <c r="N1826" t="str">
        <f>"08/18/2022"</f>
        <v>08/18/2022</v>
      </c>
      <c r="O1826" t="str">
        <f>"10/27/2022"</f>
        <v>10/27/2022</v>
      </c>
      <c r="P1826">
        <v>0.13264200000000001</v>
      </c>
      <c r="Q1826">
        <v>0.13264200000000001</v>
      </c>
      <c r="R1826">
        <v>0.13264200000000001</v>
      </c>
      <c r="S1826">
        <v>0</v>
      </c>
      <c r="T1826">
        <v>0.13264200000000001</v>
      </c>
      <c r="U1826">
        <v>0</v>
      </c>
      <c r="V1826" t="str">
        <f>"Trad IRN"</f>
        <v>Trad IRN</v>
      </c>
      <c r="W1826">
        <v>50</v>
      </c>
      <c r="X1826" t="s">
        <v>47</v>
      </c>
      <c r="Z1826" t="s">
        <v>47</v>
      </c>
      <c r="AB1826" t="str">
        <f t="shared" si="179"/>
        <v>10</v>
      </c>
      <c r="AC1826" t="str">
        <f t="shared" si="179"/>
        <v>10</v>
      </c>
      <c r="AD1826" t="str">
        <f>"2"</f>
        <v>2</v>
      </c>
      <c r="AE1826" t="s">
        <v>50</v>
      </c>
      <c r="AF1826">
        <v>0</v>
      </c>
      <c r="AG1826" t="s">
        <v>56</v>
      </c>
      <c r="AH1826" t="str">
        <f>"Trad IRN"</f>
        <v>Trad IRN</v>
      </c>
      <c r="AI1826" t="str">
        <f>"Bldg IRN"</f>
        <v>Bldg IRN</v>
      </c>
      <c r="AJ1826" t="s">
        <v>48</v>
      </c>
      <c r="AK1826" t="s">
        <v>48</v>
      </c>
      <c r="AL1826" t="s">
        <v>53</v>
      </c>
      <c r="AM1826">
        <v>150.19</v>
      </c>
      <c r="AN1826">
        <v>1132.3</v>
      </c>
      <c r="AO1826">
        <v>15</v>
      </c>
    </row>
    <row r="1827" spans="1:41" x14ac:dyDescent="0.3">
      <c r="A1827" t="str">
        <f>"Trad IRN"</f>
        <v>Trad IRN</v>
      </c>
      <c r="B1827" t="str">
        <f>"Bldg IRN"</f>
        <v>Bldg IRN</v>
      </c>
      <c r="C1827" t="s">
        <v>41</v>
      </c>
      <c r="D1827" t="s">
        <v>3</v>
      </c>
      <c r="E1827" t="s">
        <v>80</v>
      </c>
      <c r="F1827" t="s">
        <v>81</v>
      </c>
      <c r="G1827" t="s">
        <v>82</v>
      </c>
      <c r="H1827" t="s">
        <v>83</v>
      </c>
      <c r="I1827" t="str">
        <f>"Trad IRN"</f>
        <v>Trad IRN</v>
      </c>
      <c r="J1827" t="s">
        <v>43</v>
      </c>
      <c r="K1827" t="s">
        <v>44</v>
      </c>
      <c r="L1827" t="s">
        <v>45</v>
      </c>
      <c r="M1827" t="s">
        <v>46</v>
      </c>
      <c r="N1827" t="str">
        <f>"10/28/2022"</f>
        <v>10/28/2022</v>
      </c>
      <c r="O1827" t="str">
        <f t="shared" ref="O1827:O1833" si="180">"12/31/2500"</f>
        <v>12/31/2500</v>
      </c>
      <c r="P1827">
        <v>0.36735800000000002</v>
      </c>
      <c r="Q1827">
        <v>0.36735800000000002</v>
      </c>
      <c r="R1827">
        <v>0.36735800000000002</v>
      </c>
      <c r="S1827">
        <v>0</v>
      </c>
      <c r="T1827">
        <v>0.36735800000000002</v>
      </c>
      <c r="U1827">
        <v>0</v>
      </c>
      <c r="V1827" t="str">
        <f>"Trad IRN"</f>
        <v>Trad IRN</v>
      </c>
      <c r="W1827">
        <v>50</v>
      </c>
      <c r="X1827" t="s">
        <v>47</v>
      </c>
      <c r="Z1827" t="s">
        <v>47</v>
      </c>
      <c r="AB1827" t="str">
        <f t="shared" si="179"/>
        <v>10</v>
      </c>
      <c r="AC1827" t="str">
        <f t="shared" si="179"/>
        <v>10</v>
      </c>
      <c r="AD1827" t="str">
        <f>"2"</f>
        <v>2</v>
      </c>
      <c r="AE1827" t="s">
        <v>55</v>
      </c>
      <c r="AF1827">
        <v>0</v>
      </c>
      <c r="AG1827" t="s">
        <v>56</v>
      </c>
      <c r="AH1827" t="str">
        <f>"Trad IRN"</f>
        <v>Trad IRN</v>
      </c>
      <c r="AI1827" t="str">
        <f>"Bldg IRN"</f>
        <v>Bldg IRN</v>
      </c>
      <c r="AJ1827" t="s">
        <v>48</v>
      </c>
      <c r="AK1827" t="s">
        <v>48</v>
      </c>
      <c r="AL1827" t="s">
        <v>53</v>
      </c>
      <c r="AM1827">
        <v>415.96</v>
      </c>
      <c r="AN1827">
        <v>1132.3</v>
      </c>
      <c r="AO1827">
        <v>15</v>
      </c>
    </row>
    <row r="1828" spans="1:41" x14ac:dyDescent="0.3">
      <c r="A1828" t="str">
        <f>"Trad IRN"</f>
        <v>Trad IRN</v>
      </c>
      <c r="B1828" t="str">
        <f>"Bldg IRN"</f>
        <v>Bldg IRN</v>
      </c>
      <c r="C1828" t="s">
        <v>41</v>
      </c>
      <c r="D1828" t="s">
        <v>3</v>
      </c>
      <c r="E1828" t="s">
        <v>80</v>
      </c>
      <c r="F1828" t="s">
        <v>81</v>
      </c>
      <c r="G1828" t="s">
        <v>82</v>
      </c>
      <c r="H1828" t="s">
        <v>83</v>
      </c>
      <c r="I1828" t="str">
        <f>"Trad IRN"</f>
        <v>Trad IRN</v>
      </c>
      <c r="J1828" t="s">
        <v>43</v>
      </c>
      <c r="K1828" t="s">
        <v>44</v>
      </c>
      <c r="L1828" t="s">
        <v>45</v>
      </c>
      <c r="M1828" t="s">
        <v>46</v>
      </c>
      <c r="N1828" t="str">
        <f>"08/18/2022"</f>
        <v>08/18/2022</v>
      </c>
      <c r="O1828" t="str">
        <f t="shared" si="180"/>
        <v>12/31/2500</v>
      </c>
      <c r="P1828">
        <v>1</v>
      </c>
      <c r="Q1828">
        <v>1</v>
      </c>
      <c r="S1828">
        <v>1</v>
      </c>
      <c r="T1828">
        <v>1</v>
      </c>
      <c r="U1828">
        <v>0</v>
      </c>
      <c r="V1828" t="str">
        <f>"Trad IRN"</f>
        <v>Trad IRN</v>
      </c>
      <c r="W1828">
        <v>100</v>
      </c>
      <c r="X1828" t="s">
        <v>47</v>
      </c>
      <c r="Z1828" t="s">
        <v>47</v>
      </c>
      <c r="AB1828" t="str">
        <f>"11"</f>
        <v>11</v>
      </c>
      <c r="AC1828" t="s">
        <v>48</v>
      </c>
      <c r="AD1828" t="s">
        <v>49</v>
      </c>
      <c r="AE1828" t="s">
        <v>50</v>
      </c>
      <c r="AF1828">
        <v>0</v>
      </c>
      <c r="AG1828" t="s">
        <v>56</v>
      </c>
      <c r="AH1828" t="str">
        <f>"Trad IRN"</f>
        <v>Trad IRN</v>
      </c>
      <c r="AI1828" t="str">
        <f>"Bldg IRN"</f>
        <v>Bldg IRN</v>
      </c>
      <c r="AJ1828" t="s">
        <v>48</v>
      </c>
      <c r="AK1828" t="s">
        <v>48</v>
      </c>
      <c r="AL1828" t="s">
        <v>53</v>
      </c>
      <c r="AM1828">
        <v>1132.3</v>
      </c>
      <c r="AN1828">
        <v>1132.3</v>
      </c>
      <c r="AO1828">
        <v>15</v>
      </c>
    </row>
    <row r="1829" spans="1:41" x14ac:dyDescent="0.3">
      <c r="A1829" t="str">
        <f>"Trad IRN"</f>
        <v>Trad IRN</v>
      </c>
      <c r="B1829" t="str">
        <f>"Bldg IRN"</f>
        <v>Bldg IRN</v>
      </c>
      <c r="C1829" t="s">
        <v>41</v>
      </c>
      <c r="D1829" t="s">
        <v>3</v>
      </c>
      <c r="E1829" t="s">
        <v>80</v>
      </c>
      <c r="F1829" t="s">
        <v>81</v>
      </c>
      <c r="G1829" t="s">
        <v>82</v>
      </c>
      <c r="H1829" t="s">
        <v>83</v>
      </c>
      <c r="I1829" t="str">
        <f>"Trad IRN"</f>
        <v>Trad IRN</v>
      </c>
      <c r="J1829" t="s">
        <v>43</v>
      </c>
      <c r="K1829" t="s">
        <v>44</v>
      </c>
      <c r="L1829" t="s">
        <v>45</v>
      </c>
      <c r="M1829" t="s">
        <v>46</v>
      </c>
      <c r="N1829" t="str">
        <f>"08/18/2022"</f>
        <v>08/18/2022</v>
      </c>
      <c r="O1829" t="str">
        <f t="shared" si="180"/>
        <v>12/31/2500</v>
      </c>
      <c r="P1829">
        <v>1</v>
      </c>
      <c r="Q1829">
        <v>1</v>
      </c>
      <c r="R1829">
        <v>1</v>
      </c>
      <c r="S1829">
        <v>0</v>
      </c>
      <c r="T1829">
        <v>1</v>
      </c>
      <c r="U1829">
        <v>0</v>
      </c>
      <c r="V1829" t="str">
        <f>"Trad IRN"</f>
        <v>Trad IRN</v>
      </c>
      <c r="W1829">
        <v>100</v>
      </c>
      <c r="X1829" t="s">
        <v>47</v>
      </c>
      <c r="Z1829" t="s">
        <v>47</v>
      </c>
      <c r="AB1829" t="str">
        <f>"11"</f>
        <v>11</v>
      </c>
      <c r="AC1829" t="str">
        <f>"10"</f>
        <v>10</v>
      </c>
      <c r="AD1829" t="str">
        <f>"2"</f>
        <v>2</v>
      </c>
      <c r="AE1829" t="s">
        <v>55</v>
      </c>
      <c r="AF1829">
        <v>0</v>
      </c>
      <c r="AG1829" t="s">
        <v>56</v>
      </c>
      <c r="AH1829" t="str">
        <f>"Trad IRN"</f>
        <v>Trad IRN</v>
      </c>
      <c r="AI1829" t="str">
        <f>"Bldg IRN"</f>
        <v>Bldg IRN</v>
      </c>
      <c r="AJ1829" t="s">
        <v>48</v>
      </c>
      <c r="AK1829" t="s">
        <v>48</v>
      </c>
      <c r="AL1829" t="s">
        <v>53</v>
      </c>
      <c r="AM1829">
        <v>1132.3</v>
      </c>
      <c r="AN1829">
        <v>1132.3</v>
      </c>
      <c r="AO1829">
        <v>15</v>
      </c>
    </row>
    <row r="1830" spans="1:41" x14ac:dyDescent="0.3">
      <c r="A1830" t="str">
        <f>"Trad IRN"</f>
        <v>Trad IRN</v>
      </c>
      <c r="B1830" t="str">
        <f>"Bldg IRN"</f>
        <v>Bldg IRN</v>
      </c>
      <c r="C1830" t="s">
        <v>41</v>
      </c>
      <c r="D1830" t="s">
        <v>3</v>
      </c>
      <c r="E1830" t="s">
        <v>80</v>
      </c>
      <c r="F1830" t="s">
        <v>81</v>
      </c>
      <c r="G1830" t="s">
        <v>82</v>
      </c>
      <c r="H1830" t="s">
        <v>83</v>
      </c>
      <c r="I1830" t="s">
        <v>8</v>
      </c>
      <c r="J1830" t="s">
        <v>43</v>
      </c>
      <c r="K1830" t="s">
        <v>44</v>
      </c>
      <c r="L1830" t="s">
        <v>45</v>
      </c>
      <c r="M1830" t="s">
        <v>64</v>
      </c>
      <c r="N1830" t="str">
        <f>"08/16/2022"</f>
        <v>08/16/2022</v>
      </c>
      <c r="O1830" t="str">
        <f t="shared" si="180"/>
        <v>12/31/2500</v>
      </c>
      <c r="P1830">
        <v>1</v>
      </c>
      <c r="Q1830">
        <v>1</v>
      </c>
      <c r="S1830">
        <v>0</v>
      </c>
      <c r="T1830">
        <v>0.249999</v>
      </c>
      <c r="U1830">
        <v>0.75000100000000003</v>
      </c>
      <c r="V1830" t="str">
        <f>"Trad IRN"</f>
        <v>Trad IRN</v>
      </c>
      <c r="W1830">
        <v>100</v>
      </c>
      <c r="X1830" t="s">
        <v>47</v>
      </c>
      <c r="Z1830" t="s">
        <v>47</v>
      </c>
      <c r="AB1830" t="str">
        <f>"12"</f>
        <v>12</v>
      </c>
      <c r="AC1830" t="s">
        <v>48</v>
      </c>
      <c r="AD1830" t="s">
        <v>49</v>
      </c>
      <c r="AE1830" t="s">
        <v>50</v>
      </c>
      <c r="AF1830">
        <v>0</v>
      </c>
      <c r="AG1830" t="s">
        <v>51</v>
      </c>
      <c r="AH1830" t="s">
        <v>85</v>
      </c>
      <c r="AI1830" t="str">
        <f>"Bldg IRN"</f>
        <v>Bldg IRN</v>
      </c>
      <c r="AJ1830" t="str">
        <f>"12"</f>
        <v>12</v>
      </c>
      <c r="AK1830" t="s">
        <v>48</v>
      </c>
      <c r="AL1830" t="s">
        <v>53</v>
      </c>
      <c r="AM1830">
        <v>1050.7</v>
      </c>
      <c r="AN1830">
        <v>1050.7</v>
      </c>
      <c r="AO1830">
        <v>15</v>
      </c>
    </row>
    <row r="1831" spans="1:41" x14ac:dyDescent="0.3">
      <c r="A1831" t="str">
        <f>"Trad IRN"</f>
        <v>Trad IRN</v>
      </c>
      <c r="B1831" t="str">
        <f>"Bldg IRN"</f>
        <v>Bldg IRN</v>
      </c>
      <c r="C1831" t="s">
        <v>41</v>
      </c>
      <c r="D1831" t="s">
        <v>3</v>
      </c>
      <c r="E1831" t="s">
        <v>80</v>
      </c>
      <c r="F1831" t="s">
        <v>81</v>
      </c>
      <c r="G1831" t="s">
        <v>82</v>
      </c>
      <c r="H1831" t="s">
        <v>83</v>
      </c>
      <c r="I1831" t="str">
        <f>"Trad IRN"</f>
        <v>Trad IRN</v>
      </c>
      <c r="J1831" t="s">
        <v>43</v>
      </c>
      <c r="K1831" t="s">
        <v>44</v>
      </c>
      <c r="L1831" t="s">
        <v>45</v>
      </c>
      <c r="M1831" t="s">
        <v>46</v>
      </c>
      <c r="N1831" t="str">
        <f>"08/18/2022"</f>
        <v>08/18/2022</v>
      </c>
      <c r="O1831" t="str">
        <f t="shared" si="180"/>
        <v>12/31/2500</v>
      </c>
      <c r="P1831">
        <v>1</v>
      </c>
      <c r="Q1831">
        <v>1</v>
      </c>
      <c r="S1831">
        <v>1</v>
      </c>
      <c r="T1831">
        <v>1</v>
      </c>
      <c r="U1831">
        <v>0</v>
      </c>
      <c r="V1831" t="str">
        <f>"Trad IRN"</f>
        <v>Trad IRN</v>
      </c>
      <c r="W1831">
        <v>100</v>
      </c>
      <c r="X1831" t="s">
        <v>47</v>
      </c>
      <c r="Z1831" t="s">
        <v>47</v>
      </c>
      <c r="AB1831" t="str">
        <f>"10"</f>
        <v>10</v>
      </c>
      <c r="AC1831" t="s">
        <v>48</v>
      </c>
      <c r="AD1831" t="s">
        <v>49</v>
      </c>
      <c r="AE1831" t="s">
        <v>50</v>
      </c>
      <c r="AF1831">
        <v>0</v>
      </c>
      <c r="AG1831" t="s">
        <v>56</v>
      </c>
      <c r="AH1831" t="str">
        <f>"Trad IRN"</f>
        <v>Trad IRN</v>
      </c>
      <c r="AI1831" t="str">
        <f>"Bldg IRN"</f>
        <v>Bldg IRN</v>
      </c>
      <c r="AJ1831" t="s">
        <v>48</v>
      </c>
      <c r="AK1831" t="s">
        <v>48</v>
      </c>
      <c r="AL1831" t="s">
        <v>53</v>
      </c>
      <c r="AM1831">
        <v>1132.3</v>
      </c>
      <c r="AN1831">
        <v>1132.3</v>
      </c>
      <c r="AO1831">
        <v>15</v>
      </c>
    </row>
    <row r="1832" spans="1:41" x14ac:dyDescent="0.3">
      <c r="A1832" t="str">
        <f>"Trad IRN"</f>
        <v>Trad IRN</v>
      </c>
      <c r="B1832" t="str">
        <f>"Bldg IRN"</f>
        <v>Bldg IRN</v>
      </c>
      <c r="C1832" t="s">
        <v>41</v>
      </c>
      <c r="D1832" t="s">
        <v>3</v>
      </c>
      <c r="E1832" t="s">
        <v>80</v>
      </c>
      <c r="F1832" t="s">
        <v>81</v>
      </c>
      <c r="G1832" t="s">
        <v>82</v>
      </c>
      <c r="H1832" t="s">
        <v>83</v>
      </c>
      <c r="I1832" t="str">
        <f>"Trad IRN"</f>
        <v>Trad IRN</v>
      </c>
      <c r="J1832" t="s">
        <v>43</v>
      </c>
      <c r="K1832" t="s">
        <v>44</v>
      </c>
      <c r="L1832" t="s">
        <v>45</v>
      </c>
      <c r="M1832" t="s">
        <v>46</v>
      </c>
      <c r="N1832" t="str">
        <f>"08/18/2022"</f>
        <v>08/18/2022</v>
      </c>
      <c r="O1832" t="str">
        <f t="shared" si="180"/>
        <v>12/31/2500</v>
      </c>
      <c r="P1832">
        <v>1</v>
      </c>
      <c r="Q1832">
        <v>1</v>
      </c>
      <c r="S1832">
        <v>0</v>
      </c>
      <c r="T1832">
        <v>1</v>
      </c>
      <c r="U1832">
        <v>0</v>
      </c>
      <c r="V1832" t="str">
        <f>"Trad IRN"</f>
        <v>Trad IRN</v>
      </c>
      <c r="W1832">
        <v>100</v>
      </c>
      <c r="X1832" t="s">
        <v>47</v>
      </c>
      <c r="Z1832" t="s">
        <v>47</v>
      </c>
      <c r="AB1832" t="str">
        <f>"10"</f>
        <v>10</v>
      </c>
      <c r="AC1832" t="s">
        <v>48</v>
      </c>
      <c r="AD1832" t="s">
        <v>49</v>
      </c>
      <c r="AE1832" t="s">
        <v>50</v>
      </c>
      <c r="AF1832">
        <v>0</v>
      </c>
      <c r="AG1832" t="s">
        <v>56</v>
      </c>
      <c r="AH1832" t="str">
        <f>"Trad IRN"</f>
        <v>Trad IRN</v>
      </c>
      <c r="AI1832" t="str">
        <f>"Bldg IRN"</f>
        <v>Bldg IRN</v>
      </c>
      <c r="AJ1832" t="s">
        <v>48</v>
      </c>
      <c r="AK1832" t="s">
        <v>48</v>
      </c>
      <c r="AL1832" t="s">
        <v>53</v>
      </c>
      <c r="AM1832">
        <v>1132.3</v>
      </c>
      <c r="AN1832">
        <v>1132.3</v>
      </c>
      <c r="AO1832">
        <v>15</v>
      </c>
    </row>
    <row r="1833" spans="1:41" x14ac:dyDescent="0.3">
      <c r="A1833" t="str">
        <f>"Trad IRN"</f>
        <v>Trad IRN</v>
      </c>
      <c r="B1833" t="str">
        <f>"Bldg IRN"</f>
        <v>Bldg IRN</v>
      </c>
      <c r="C1833" t="s">
        <v>41</v>
      </c>
      <c r="D1833" t="s">
        <v>3</v>
      </c>
      <c r="E1833" t="s">
        <v>80</v>
      </c>
      <c r="F1833" t="s">
        <v>81</v>
      </c>
      <c r="G1833" t="s">
        <v>82</v>
      </c>
      <c r="H1833" t="s">
        <v>83</v>
      </c>
      <c r="I1833" t="str">
        <f>"Trad IRN"</f>
        <v>Trad IRN</v>
      </c>
      <c r="J1833" t="s">
        <v>43</v>
      </c>
      <c r="K1833" t="s">
        <v>44</v>
      </c>
      <c r="L1833" t="s">
        <v>45</v>
      </c>
      <c r="M1833" t="s">
        <v>46</v>
      </c>
      <c r="N1833" t="str">
        <f>"08/18/2022"</f>
        <v>08/18/2022</v>
      </c>
      <c r="O1833" t="str">
        <f t="shared" si="180"/>
        <v>12/31/2500</v>
      </c>
      <c r="P1833">
        <v>1</v>
      </c>
      <c r="Q1833">
        <v>1</v>
      </c>
      <c r="S1833">
        <v>0</v>
      </c>
      <c r="T1833">
        <v>1</v>
      </c>
      <c r="U1833">
        <v>0</v>
      </c>
      <c r="V1833" t="str">
        <f>"Trad IRN"</f>
        <v>Trad IRN</v>
      </c>
      <c r="W1833">
        <v>100</v>
      </c>
      <c r="X1833" t="s">
        <v>47</v>
      </c>
      <c r="Z1833" t="s">
        <v>47</v>
      </c>
      <c r="AB1833" t="str">
        <f>"09"</f>
        <v>09</v>
      </c>
      <c r="AC1833" t="s">
        <v>48</v>
      </c>
      <c r="AD1833" t="s">
        <v>49</v>
      </c>
      <c r="AE1833" t="s">
        <v>55</v>
      </c>
      <c r="AF1833">
        <v>0</v>
      </c>
      <c r="AG1833" t="s">
        <v>56</v>
      </c>
      <c r="AH1833" t="str">
        <f>"Trad IRN"</f>
        <v>Trad IRN</v>
      </c>
      <c r="AI1833" t="str">
        <f>"Bldg IRN"</f>
        <v>Bldg IRN</v>
      </c>
      <c r="AJ1833" t="s">
        <v>48</v>
      </c>
      <c r="AK1833" t="s">
        <v>48</v>
      </c>
      <c r="AL1833" t="s">
        <v>53</v>
      </c>
      <c r="AM1833">
        <v>1132.3</v>
      </c>
      <c r="AN1833">
        <v>1132.3</v>
      </c>
      <c r="AO1833">
        <v>15</v>
      </c>
    </row>
    <row r="1834" spans="1:41" x14ac:dyDescent="0.3">
      <c r="A1834" t="str">
        <f>"Trad IRN"</f>
        <v>Trad IRN</v>
      </c>
      <c r="B1834" t="str">
        <f>"Bldg IRN"</f>
        <v>Bldg IRN</v>
      </c>
      <c r="C1834" t="s">
        <v>41</v>
      </c>
      <c r="D1834" t="s">
        <v>3</v>
      </c>
      <c r="E1834" t="s">
        <v>80</v>
      </c>
      <c r="F1834" t="s">
        <v>81</v>
      </c>
      <c r="G1834" t="s">
        <v>82</v>
      </c>
      <c r="H1834" t="s">
        <v>83</v>
      </c>
      <c r="I1834" t="s">
        <v>8</v>
      </c>
      <c r="J1834" t="s">
        <v>43</v>
      </c>
      <c r="K1834" t="s">
        <v>44</v>
      </c>
      <c r="L1834" t="s">
        <v>45</v>
      </c>
      <c r="M1834" t="s">
        <v>46</v>
      </c>
      <c r="N1834" t="str">
        <f>"08/18/2022"</f>
        <v>08/18/2022</v>
      </c>
      <c r="O1834" t="str">
        <f>"12/20/2022"</f>
        <v>12/20/2022</v>
      </c>
      <c r="P1834">
        <v>6.9550000000000001E-2</v>
      </c>
      <c r="Q1834">
        <v>6.9550000000000001E-2</v>
      </c>
      <c r="S1834">
        <v>0</v>
      </c>
      <c r="T1834">
        <v>1.4671999999999999E-2</v>
      </c>
      <c r="U1834">
        <v>5.4878000000000003E-2</v>
      </c>
      <c r="V1834" t="str">
        <f>"Trad IRN"</f>
        <v>Trad IRN</v>
      </c>
      <c r="W1834">
        <v>15</v>
      </c>
      <c r="X1834" t="s">
        <v>47</v>
      </c>
      <c r="Z1834" t="s">
        <v>47</v>
      </c>
      <c r="AB1834" t="str">
        <f>"10"</f>
        <v>10</v>
      </c>
      <c r="AC1834" t="s">
        <v>48</v>
      </c>
      <c r="AD1834" t="s">
        <v>49</v>
      </c>
      <c r="AE1834" t="s">
        <v>50</v>
      </c>
      <c r="AF1834">
        <v>0</v>
      </c>
      <c r="AG1834" t="s">
        <v>51</v>
      </c>
      <c r="AH1834" t="str">
        <f>"Trad IRN"</f>
        <v>Trad IRN</v>
      </c>
      <c r="AI1834" t="str">
        <f>"Bldg IRN"</f>
        <v>Bldg IRN</v>
      </c>
      <c r="AJ1834" t="s">
        <v>48</v>
      </c>
      <c r="AK1834" t="s">
        <v>48</v>
      </c>
      <c r="AL1834" t="s">
        <v>53</v>
      </c>
      <c r="AM1834">
        <v>78.75</v>
      </c>
      <c r="AN1834">
        <v>1132.3</v>
      </c>
      <c r="AO1834">
        <v>15</v>
      </c>
    </row>
    <row r="1835" spans="1:41" x14ac:dyDescent="0.3">
      <c r="A1835" t="str">
        <f>"Trad IRN"</f>
        <v>Trad IRN</v>
      </c>
      <c r="B1835" t="str">
        <f>"Bldg IRN"</f>
        <v>Bldg IRN</v>
      </c>
      <c r="C1835" t="s">
        <v>41</v>
      </c>
      <c r="D1835" t="s">
        <v>3</v>
      </c>
      <c r="E1835" t="s">
        <v>80</v>
      </c>
      <c r="F1835" t="s">
        <v>81</v>
      </c>
      <c r="G1835" t="s">
        <v>82</v>
      </c>
      <c r="H1835" t="s">
        <v>83</v>
      </c>
      <c r="I1835" t="str">
        <f>"Trad IRN"</f>
        <v>Trad IRN</v>
      </c>
      <c r="J1835" t="s">
        <v>43</v>
      </c>
      <c r="K1835" t="s">
        <v>44</v>
      </c>
      <c r="L1835" t="s">
        <v>45</v>
      </c>
      <c r="M1835" t="s">
        <v>46</v>
      </c>
      <c r="N1835" t="str">
        <f>"01/04/2023"</f>
        <v>01/04/2023</v>
      </c>
      <c r="O1835" t="str">
        <f>"12/31/2500"</f>
        <v>12/31/2500</v>
      </c>
      <c r="P1835">
        <v>0.53056599999999998</v>
      </c>
      <c r="Q1835">
        <v>0.53056599999999998</v>
      </c>
      <c r="S1835">
        <v>0</v>
      </c>
      <c r="T1835">
        <v>0.53056599999999998</v>
      </c>
      <c r="U1835">
        <v>0</v>
      </c>
      <c r="V1835" t="str">
        <f>"Trad IRN"</f>
        <v>Trad IRN</v>
      </c>
      <c r="W1835">
        <v>100</v>
      </c>
      <c r="X1835" t="s">
        <v>47</v>
      </c>
      <c r="Z1835" t="s">
        <v>47</v>
      </c>
      <c r="AB1835" t="str">
        <f>"10"</f>
        <v>10</v>
      </c>
      <c r="AC1835" t="s">
        <v>48</v>
      </c>
      <c r="AD1835" t="s">
        <v>49</v>
      </c>
      <c r="AE1835" t="s">
        <v>55</v>
      </c>
      <c r="AF1835">
        <v>0</v>
      </c>
      <c r="AG1835" t="s">
        <v>56</v>
      </c>
      <c r="AH1835" t="str">
        <f>"Trad IRN"</f>
        <v>Trad IRN</v>
      </c>
      <c r="AI1835" t="str">
        <f>"Bldg IRN"</f>
        <v>Bldg IRN</v>
      </c>
      <c r="AJ1835" t="s">
        <v>48</v>
      </c>
      <c r="AK1835" t="s">
        <v>48</v>
      </c>
      <c r="AL1835" t="s">
        <v>53</v>
      </c>
      <c r="AM1835">
        <v>600.76</v>
      </c>
      <c r="AN1835">
        <v>1132.3</v>
      </c>
      <c r="AO1835">
        <v>15</v>
      </c>
    </row>
    <row r="1836" spans="1:41" x14ac:dyDescent="0.3">
      <c r="A1836" t="str">
        <f>"Trad IRN"</f>
        <v>Trad IRN</v>
      </c>
      <c r="B1836" t="str">
        <f>"Bldg IRN"</f>
        <v>Bldg IRN</v>
      </c>
      <c r="C1836" t="s">
        <v>41</v>
      </c>
      <c r="D1836" t="s">
        <v>3</v>
      </c>
      <c r="E1836" t="s">
        <v>80</v>
      </c>
      <c r="F1836" t="s">
        <v>81</v>
      </c>
      <c r="G1836" t="s">
        <v>82</v>
      </c>
      <c r="H1836" t="s">
        <v>83</v>
      </c>
      <c r="I1836" t="str">
        <f>"Trad IRN"</f>
        <v>Trad IRN</v>
      </c>
      <c r="J1836" t="s">
        <v>43</v>
      </c>
      <c r="K1836" t="s">
        <v>44</v>
      </c>
      <c r="L1836" t="s">
        <v>45</v>
      </c>
      <c r="M1836" t="s">
        <v>46</v>
      </c>
      <c r="N1836" t="str">
        <f>"08/18/2022"</f>
        <v>08/18/2022</v>
      </c>
      <c r="O1836" t="str">
        <f>"01/03/2023"</f>
        <v>01/03/2023</v>
      </c>
      <c r="P1836">
        <v>0.39901900000000001</v>
      </c>
      <c r="Q1836">
        <v>0.39901900000000001</v>
      </c>
      <c r="S1836">
        <v>0</v>
      </c>
      <c r="T1836">
        <v>0.39901900000000001</v>
      </c>
      <c r="U1836">
        <v>0</v>
      </c>
      <c r="V1836" t="str">
        <f>"Trad IRN"</f>
        <v>Trad IRN</v>
      </c>
      <c r="W1836">
        <v>85</v>
      </c>
      <c r="X1836" t="s">
        <v>47</v>
      </c>
      <c r="Z1836" t="s">
        <v>47</v>
      </c>
      <c r="AB1836" t="str">
        <f>"10"</f>
        <v>10</v>
      </c>
      <c r="AC1836" t="s">
        <v>48</v>
      </c>
      <c r="AD1836" t="s">
        <v>49</v>
      </c>
      <c r="AE1836" t="s">
        <v>55</v>
      </c>
      <c r="AF1836">
        <v>0</v>
      </c>
      <c r="AG1836" t="s">
        <v>56</v>
      </c>
      <c r="AH1836" t="str">
        <f>"Trad IRN"</f>
        <v>Trad IRN</v>
      </c>
      <c r="AI1836" t="str">
        <f>"Bldg IRN"</f>
        <v>Bldg IRN</v>
      </c>
      <c r="AJ1836" t="s">
        <v>48</v>
      </c>
      <c r="AK1836" t="s">
        <v>48</v>
      </c>
      <c r="AL1836" t="s">
        <v>53</v>
      </c>
      <c r="AM1836">
        <v>451.81</v>
      </c>
      <c r="AN1836">
        <v>1132.3</v>
      </c>
      <c r="AO1836">
        <v>15</v>
      </c>
    </row>
    <row r="1837" spans="1:41" x14ac:dyDescent="0.3">
      <c r="A1837" t="str">
        <f>"Trad IRN"</f>
        <v>Trad IRN</v>
      </c>
      <c r="B1837" t="str">
        <f>"Bldg IRN"</f>
        <v>Bldg IRN</v>
      </c>
      <c r="C1837" t="s">
        <v>41</v>
      </c>
      <c r="D1837" t="s">
        <v>3</v>
      </c>
      <c r="E1837" t="s">
        <v>80</v>
      </c>
      <c r="F1837" t="s">
        <v>81</v>
      </c>
      <c r="G1837" t="s">
        <v>82</v>
      </c>
      <c r="H1837" t="s">
        <v>83</v>
      </c>
      <c r="I1837" t="str">
        <f>"Trad IRN"</f>
        <v>Trad IRN</v>
      </c>
      <c r="J1837" t="s">
        <v>43</v>
      </c>
      <c r="K1837" t="s">
        <v>44</v>
      </c>
      <c r="L1837" t="s">
        <v>45</v>
      </c>
      <c r="M1837" t="s">
        <v>46</v>
      </c>
      <c r="N1837" t="str">
        <f>"08/18/2022"</f>
        <v>08/18/2022</v>
      </c>
      <c r="O1837" t="str">
        <f>"12/31/2500"</f>
        <v>12/31/2500</v>
      </c>
      <c r="P1837">
        <v>1</v>
      </c>
      <c r="Q1837">
        <v>1</v>
      </c>
      <c r="S1837">
        <v>1</v>
      </c>
      <c r="T1837">
        <v>1</v>
      </c>
      <c r="U1837">
        <v>0</v>
      </c>
      <c r="V1837" t="str">
        <f>"Trad IRN"</f>
        <v>Trad IRN</v>
      </c>
      <c r="W1837">
        <v>100</v>
      </c>
      <c r="X1837" t="s">
        <v>47</v>
      </c>
      <c r="Z1837" t="s">
        <v>47</v>
      </c>
      <c r="AB1837" t="str">
        <f>"09"</f>
        <v>09</v>
      </c>
      <c r="AC1837" t="s">
        <v>48</v>
      </c>
      <c r="AD1837" t="s">
        <v>49</v>
      </c>
      <c r="AE1837" t="s">
        <v>50</v>
      </c>
      <c r="AF1837">
        <v>0</v>
      </c>
      <c r="AG1837" t="s">
        <v>56</v>
      </c>
      <c r="AH1837" t="str">
        <f>"Trad IRN"</f>
        <v>Trad IRN</v>
      </c>
      <c r="AI1837" t="str">
        <f>"Bldg IRN"</f>
        <v>Bldg IRN</v>
      </c>
      <c r="AJ1837" t="s">
        <v>48</v>
      </c>
      <c r="AK1837" t="s">
        <v>48</v>
      </c>
      <c r="AL1837" t="s">
        <v>53</v>
      </c>
      <c r="AM1837">
        <v>1132.3</v>
      </c>
      <c r="AN1837">
        <v>1132.3</v>
      </c>
      <c r="AO1837">
        <v>15</v>
      </c>
    </row>
    <row r="1838" spans="1:41" x14ac:dyDescent="0.3">
      <c r="A1838" t="str">
        <f>"Trad IRN"</f>
        <v>Trad IRN</v>
      </c>
      <c r="B1838" t="str">
        <f>"Bldg IRN"</f>
        <v>Bldg IRN</v>
      </c>
      <c r="C1838" t="s">
        <v>41</v>
      </c>
      <c r="D1838" t="s">
        <v>3</v>
      </c>
      <c r="E1838" t="s">
        <v>80</v>
      </c>
      <c r="F1838" t="s">
        <v>81</v>
      </c>
      <c r="G1838" t="s">
        <v>82</v>
      </c>
      <c r="H1838" t="s">
        <v>83</v>
      </c>
      <c r="I1838" t="str">
        <f>"Trad IRN"</f>
        <v>Trad IRN</v>
      </c>
      <c r="J1838" t="s">
        <v>43</v>
      </c>
      <c r="K1838" t="s">
        <v>44</v>
      </c>
      <c r="L1838" t="s">
        <v>45</v>
      </c>
      <c r="M1838" t="s">
        <v>46</v>
      </c>
      <c r="N1838" t="str">
        <f>"08/18/2022"</f>
        <v>08/18/2022</v>
      </c>
      <c r="O1838" t="str">
        <f>"12/31/2500"</f>
        <v>12/31/2500</v>
      </c>
      <c r="P1838">
        <v>1</v>
      </c>
      <c r="Q1838">
        <v>1</v>
      </c>
      <c r="S1838">
        <v>1</v>
      </c>
      <c r="T1838">
        <v>1</v>
      </c>
      <c r="U1838">
        <v>0</v>
      </c>
      <c r="V1838" t="str">
        <f>"Trad IRN"</f>
        <v>Trad IRN</v>
      </c>
      <c r="W1838">
        <v>100</v>
      </c>
      <c r="X1838" t="s">
        <v>47</v>
      </c>
      <c r="Z1838" t="s">
        <v>47</v>
      </c>
      <c r="AB1838" t="str">
        <f>"11"</f>
        <v>11</v>
      </c>
      <c r="AC1838" t="s">
        <v>48</v>
      </c>
      <c r="AD1838" t="s">
        <v>49</v>
      </c>
      <c r="AE1838" t="s">
        <v>50</v>
      </c>
      <c r="AF1838">
        <v>0</v>
      </c>
      <c r="AG1838" t="s">
        <v>56</v>
      </c>
      <c r="AH1838" t="str">
        <f>"Trad IRN"</f>
        <v>Trad IRN</v>
      </c>
      <c r="AI1838" t="str">
        <f>"Bldg IRN"</f>
        <v>Bldg IRN</v>
      </c>
      <c r="AJ1838" t="s">
        <v>48</v>
      </c>
      <c r="AK1838" t="s">
        <v>48</v>
      </c>
      <c r="AL1838" t="s">
        <v>53</v>
      </c>
      <c r="AM1838">
        <v>1132.3</v>
      </c>
      <c r="AN1838">
        <v>1132.3</v>
      </c>
      <c r="AO1838">
        <v>15</v>
      </c>
    </row>
    <row r="1839" spans="1:41" x14ac:dyDescent="0.3">
      <c r="A1839" t="str">
        <f>"Trad IRN"</f>
        <v>Trad IRN</v>
      </c>
      <c r="B1839" t="str">
        <f>"Bldg IRN"</f>
        <v>Bldg IRN</v>
      </c>
      <c r="C1839" t="s">
        <v>41</v>
      </c>
      <c r="D1839" t="s">
        <v>3</v>
      </c>
      <c r="E1839" t="s">
        <v>80</v>
      </c>
      <c r="F1839" t="s">
        <v>81</v>
      </c>
      <c r="G1839" t="s">
        <v>82</v>
      </c>
      <c r="H1839" t="s">
        <v>83</v>
      </c>
      <c r="I1839" t="str">
        <f>"Trad IRN"</f>
        <v>Trad IRN</v>
      </c>
      <c r="J1839" t="s">
        <v>43</v>
      </c>
      <c r="K1839" t="s">
        <v>44</v>
      </c>
      <c r="L1839" t="s">
        <v>45</v>
      </c>
      <c r="M1839" t="s">
        <v>46</v>
      </c>
      <c r="N1839" t="str">
        <f>"08/18/2022"</f>
        <v>08/18/2022</v>
      </c>
      <c r="O1839" t="str">
        <f>"12/31/2500"</f>
        <v>12/31/2500</v>
      </c>
      <c r="P1839">
        <v>1</v>
      </c>
      <c r="Q1839">
        <v>1</v>
      </c>
      <c r="S1839">
        <v>1</v>
      </c>
      <c r="T1839">
        <v>1</v>
      </c>
      <c r="U1839">
        <v>0</v>
      </c>
      <c r="V1839" t="str">
        <f>"Trad IRN"</f>
        <v>Trad IRN</v>
      </c>
      <c r="W1839">
        <v>100</v>
      </c>
      <c r="X1839" t="s">
        <v>47</v>
      </c>
      <c r="Z1839" t="s">
        <v>47</v>
      </c>
      <c r="AB1839" t="str">
        <f>"10"</f>
        <v>10</v>
      </c>
      <c r="AC1839" t="s">
        <v>48</v>
      </c>
      <c r="AD1839" t="s">
        <v>49</v>
      </c>
      <c r="AE1839" t="s">
        <v>50</v>
      </c>
      <c r="AF1839">
        <v>0</v>
      </c>
      <c r="AG1839" t="s">
        <v>56</v>
      </c>
      <c r="AH1839" t="str">
        <f>"Trad IRN"</f>
        <v>Trad IRN</v>
      </c>
      <c r="AI1839" t="str">
        <f>"Bldg IRN"</f>
        <v>Bldg IRN</v>
      </c>
      <c r="AJ1839" t="s">
        <v>48</v>
      </c>
      <c r="AK1839" t="s">
        <v>48</v>
      </c>
      <c r="AL1839" t="s">
        <v>53</v>
      </c>
      <c r="AM1839">
        <v>1132.3</v>
      </c>
      <c r="AN1839">
        <v>1132.3</v>
      </c>
      <c r="AO1839">
        <v>15</v>
      </c>
    </row>
    <row r="1840" spans="1:41" x14ac:dyDescent="0.3">
      <c r="A1840" t="str">
        <f>"Trad IRN"</f>
        <v>Trad IRN</v>
      </c>
      <c r="B1840" t="str">
        <f>"Bldg IRN"</f>
        <v>Bldg IRN</v>
      </c>
      <c r="C1840" t="s">
        <v>41</v>
      </c>
      <c r="D1840" t="s">
        <v>3</v>
      </c>
      <c r="E1840" t="s">
        <v>80</v>
      </c>
      <c r="F1840" t="s">
        <v>81</v>
      </c>
      <c r="G1840" t="s">
        <v>82</v>
      </c>
      <c r="H1840" t="s">
        <v>83</v>
      </c>
      <c r="I1840" t="s">
        <v>8</v>
      </c>
      <c r="J1840" t="s">
        <v>43</v>
      </c>
      <c r="K1840" t="s">
        <v>44</v>
      </c>
      <c r="L1840" t="s">
        <v>45</v>
      </c>
      <c r="M1840" t="s">
        <v>46</v>
      </c>
      <c r="N1840" t="str">
        <f>"01/04/2023"</f>
        <v>01/04/2023</v>
      </c>
      <c r="O1840" t="str">
        <f>"12/31/2500"</f>
        <v>12/31/2500</v>
      </c>
      <c r="P1840">
        <v>7.7590999999999993E-2</v>
      </c>
      <c r="Q1840">
        <v>7.7590999999999993E-2</v>
      </c>
      <c r="S1840">
        <v>0</v>
      </c>
      <c r="T1840">
        <v>2.2034999999999999E-2</v>
      </c>
      <c r="U1840">
        <v>5.5556000000000001E-2</v>
      </c>
      <c r="V1840" t="str">
        <f>"Trad IRN"</f>
        <v>Trad IRN</v>
      </c>
      <c r="W1840">
        <v>2</v>
      </c>
      <c r="X1840" t="s">
        <v>54</v>
      </c>
      <c r="Y1840" t="str">
        <f>"13"</f>
        <v>13</v>
      </c>
      <c r="Z1840" t="s">
        <v>47</v>
      </c>
      <c r="AB1840" t="str">
        <f>"12"</f>
        <v>12</v>
      </c>
      <c r="AC1840" t="s">
        <v>48</v>
      </c>
      <c r="AD1840" t="s">
        <v>49</v>
      </c>
      <c r="AE1840" t="s">
        <v>50</v>
      </c>
      <c r="AF1840">
        <v>0</v>
      </c>
      <c r="AG1840" t="s">
        <v>51</v>
      </c>
      <c r="AH1840" t="s">
        <v>85</v>
      </c>
      <c r="AI1840" t="str">
        <f>"Bldg IRN"</f>
        <v>Bldg IRN</v>
      </c>
      <c r="AJ1840" t="str">
        <f>"12"</f>
        <v>12</v>
      </c>
      <c r="AK1840" t="s">
        <v>52</v>
      </c>
      <c r="AL1840" t="s">
        <v>53</v>
      </c>
      <c r="AM1840">
        <v>80.849999999999994</v>
      </c>
      <c r="AN1840">
        <v>1042</v>
      </c>
      <c r="AO1840">
        <v>15</v>
      </c>
    </row>
    <row r="1841" spans="1:41" x14ac:dyDescent="0.3">
      <c r="A1841" t="str">
        <f>"Trad IRN"</f>
        <v>Trad IRN</v>
      </c>
      <c r="B1841" t="str">
        <f>"Bldg IRN"</f>
        <v>Bldg IRN</v>
      </c>
      <c r="C1841" t="s">
        <v>41</v>
      </c>
      <c r="D1841" t="s">
        <v>3</v>
      </c>
      <c r="E1841" t="s">
        <v>80</v>
      </c>
      <c r="F1841" t="s">
        <v>81</v>
      </c>
      <c r="G1841" t="s">
        <v>82</v>
      </c>
      <c r="H1841" t="s">
        <v>83</v>
      </c>
      <c r="I1841" t="s">
        <v>8</v>
      </c>
      <c r="J1841" t="s">
        <v>43</v>
      </c>
      <c r="K1841" t="s">
        <v>44</v>
      </c>
      <c r="L1841" t="s">
        <v>45</v>
      </c>
      <c r="M1841" t="s">
        <v>46</v>
      </c>
      <c r="N1841" t="str">
        <f>"08/18/2022"</f>
        <v>08/18/2022</v>
      </c>
      <c r="O1841" t="str">
        <f>"01/03/2023"</f>
        <v>01/03/2023</v>
      </c>
      <c r="P1841">
        <v>7.1544999999999997E-2</v>
      </c>
      <c r="Q1841">
        <v>7.1544999999999997E-2</v>
      </c>
      <c r="S1841">
        <v>0</v>
      </c>
      <c r="T1841">
        <v>1.8211999999999999E-2</v>
      </c>
      <c r="U1841">
        <v>5.3332999999999998E-2</v>
      </c>
      <c r="V1841" t="str">
        <f>"Trad IRN"</f>
        <v>Trad IRN</v>
      </c>
      <c r="W1841">
        <v>15</v>
      </c>
      <c r="X1841" t="s">
        <v>47</v>
      </c>
      <c r="Z1841" t="s">
        <v>47</v>
      </c>
      <c r="AB1841" t="str">
        <f>"12"</f>
        <v>12</v>
      </c>
      <c r="AC1841" t="s">
        <v>48</v>
      </c>
      <c r="AD1841" t="s">
        <v>49</v>
      </c>
      <c r="AE1841" t="s">
        <v>50</v>
      </c>
      <c r="AF1841">
        <v>0</v>
      </c>
      <c r="AG1841" t="s">
        <v>51</v>
      </c>
      <c r="AH1841" t="s">
        <v>85</v>
      </c>
      <c r="AI1841" t="str">
        <f>"Bldg IRN"</f>
        <v>Bldg IRN</v>
      </c>
      <c r="AJ1841" t="str">
        <f>"12"</f>
        <v>12</v>
      </c>
      <c r="AK1841" t="s">
        <v>52</v>
      </c>
      <c r="AL1841" t="s">
        <v>53</v>
      </c>
      <c r="AM1841">
        <v>74.55</v>
      </c>
      <c r="AN1841">
        <v>1042</v>
      </c>
      <c r="AO1841">
        <v>15</v>
      </c>
    </row>
    <row r="1842" spans="1:41" x14ac:dyDescent="0.3">
      <c r="A1842" t="str">
        <f>"Trad IRN"</f>
        <v>Trad IRN</v>
      </c>
      <c r="B1842" t="str">
        <f>"Bldg IRN"</f>
        <v>Bldg IRN</v>
      </c>
      <c r="C1842" t="s">
        <v>41</v>
      </c>
      <c r="D1842" t="s">
        <v>3</v>
      </c>
      <c r="E1842" t="s">
        <v>80</v>
      </c>
      <c r="F1842" t="s">
        <v>81</v>
      </c>
      <c r="G1842" t="s">
        <v>82</v>
      </c>
      <c r="H1842" t="s">
        <v>83</v>
      </c>
      <c r="I1842" t="str">
        <f>"Trad IRN"</f>
        <v>Trad IRN</v>
      </c>
      <c r="J1842" t="s">
        <v>43</v>
      </c>
      <c r="K1842" t="s">
        <v>44</v>
      </c>
      <c r="L1842" t="s">
        <v>45</v>
      </c>
      <c r="M1842" t="s">
        <v>46</v>
      </c>
      <c r="N1842" t="str">
        <f>"08/18/2022"</f>
        <v>08/18/2022</v>
      </c>
      <c r="O1842" t="str">
        <f t="shared" ref="O1842:O1848" si="181">"12/31/2500"</f>
        <v>12/31/2500</v>
      </c>
      <c r="P1842">
        <v>0.85</v>
      </c>
      <c r="Q1842">
        <v>0.85</v>
      </c>
      <c r="S1842">
        <v>0.85</v>
      </c>
      <c r="T1842">
        <v>0.85</v>
      </c>
      <c r="U1842">
        <v>0</v>
      </c>
      <c r="V1842" t="str">
        <f>"Trad IRN"</f>
        <v>Trad IRN</v>
      </c>
      <c r="W1842">
        <v>85</v>
      </c>
      <c r="X1842" t="s">
        <v>47</v>
      </c>
      <c r="Z1842" t="s">
        <v>47</v>
      </c>
      <c r="AB1842" t="str">
        <f>"12"</f>
        <v>12</v>
      </c>
      <c r="AC1842" t="s">
        <v>48</v>
      </c>
      <c r="AD1842" t="s">
        <v>49</v>
      </c>
      <c r="AE1842" t="s">
        <v>50</v>
      </c>
      <c r="AF1842">
        <v>0</v>
      </c>
      <c r="AG1842" t="s">
        <v>56</v>
      </c>
      <c r="AH1842" t="str">
        <f>"Trad IRN"</f>
        <v>Trad IRN</v>
      </c>
      <c r="AI1842" t="str">
        <f>"Bldg IRN"</f>
        <v>Bldg IRN</v>
      </c>
      <c r="AJ1842" t="str">
        <f>"12"</f>
        <v>12</v>
      </c>
      <c r="AK1842" t="s">
        <v>48</v>
      </c>
      <c r="AL1842" t="s">
        <v>53</v>
      </c>
      <c r="AM1842">
        <v>962.46</v>
      </c>
      <c r="AN1842">
        <v>1132.3</v>
      </c>
      <c r="AO1842">
        <v>15</v>
      </c>
    </row>
    <row r="1843" spans="1:41" x14ac:dyDescent="0.3">
      <c r="A1843" t="str">
        <f>"Trad IRN"</f>
        <v>Trad IRN</v>
      </c>
      <c r="B1843" t="str">
        <f>"Bldg IRN"</f>
        <v>Bldg IRN</v>
      </c>
      <c r="C1843" t="s">
        <v>41</v>
      </c>
      <c r="D1843" t="s">
        <v>3</v>
      </c>
      <c r="E1843" t="s">
        <v>80</v>
      </c>
      <c r="F1843" t="s">
        <v>81</v>
      </c>
      <c r="G1843" t="s">
        <v>82</v>
      </c>
      <c r="H1843" t="s">
        <v>83</v>
      </c>
      <c r="I1843" t="str">
        <f>"Trad IRN"</f>
        <v>Trad IRN</v>
      </c>
      <c r="J1843" t="s">
        <v>43</v>
      </c>
      <c r="K1843" t="s">
        <v>44</v>
      </c>
      <c r="L1843" t="s">
        <v>45</v>
      </c>
      <c r="M1843" t="s">
        <v>46</v>
      </c>
      <c r="N1843" t="str">
        <f>"08/18/2022"</f>
        <v>08/18/2022</v>
      </c>
      <c r="O1843" t="str">
        <f t="shared" si="181"/>
        <v>12/31/2500</v>
      </c>
      <c r="P1843">
        <v>0.5</v>
      </c>
      <c r="Q1843">
        <v>0.5</v>
      </c>
      <c r="S1843">
        <v>0</v>
      </c>
      <c r="T1843">
        <v>0.5</v>
      </c>
      <c r="U1843">
        <v>0</v>
      </c>
      <c r="V1843" t="str">
        <f>"Trad IRN"</f>
        <v>Trad IRN</v>
      </c>
      <c r="W1843">
        <v>50</v>
      </c>
      <c r="X1843" t="s">
        <v>47</v>
      </c>
      <c r="Z1843" t="s">
        <v>47</v>
      </c>
      <c r="AB1843" t="str">
        <f>"09"</f>
        <v>09</v>
      </c>
      <c r="AC1843" t="s">
        <v>48</v>
      </c>
      <c r="AD1843" t="s">
        <v>49</v>
      </c>
      <c r="AE1843" t="s">
        <v>55</v>
      </c>
      <c r="AF1843">
        <v>0</v>
      </c>
      <c r="AG1843" t="s">
        <v>56</v>
      </c>
      <c r="AH1843" t="str">
        <f>"Trad IRN"</f>
        <v>Trad IRN</v>
      </c>
      <c r="AI1843" t="str">
        <f>"Bldg IRN"</f>
        <v>Bldg IRN</v>
      </c>
      <c r="AJ1843" t="s">
        <v>48</v>
      </c>
      <c r="AK1843" t="s">
        <v>48</v>
      </c>
      <c r="AL1843" t="s">
        <v>53</v>
      </c>
      <c r="AM1843">
        <v>566.15</v>
      </c>
      <c r="AN1843">
        <v>1132.3</v>
      </c>
      <c r="AO1843">
        <v>15</v>
      </c>
    </row>
    <row r="1844" spans="1:41" x14ac:dyDescent="0.3">
      <c r="A1844" t="str">
        <f>"Trad IRN"</f>
        <v>Trad IRN</v>
      </c>
      <c r="B1844" t="str">
        <f>"Bldg IRN"</f>
        <v>Bldg IRN</v>
      </c>
      <c r="C1844" t="s">
        <v>41</v>
      </c>
      <c r="D1844" t="s">
        <v>3</v>
      </c>
      <c r="E1844" t="s">
        <v>80</v>
      </c>
      <c r="F1844" t="s">
        <v>81</v>
      </c>
      <c r="G1844" t="s">
        <v>82</v>
      </c>
      <c r="H1844" t="s">
        <v>83</v>
      </c>
      <c r="I1844" t="s">
        <v>8</v>
      </c>
      <c r="J1844" t="s">
        <v>43</v>
      </c>
      <c r="K1844" t="s">
        <v>44</v>
      </c>
      <c r="L1844" t="s">
        <v>45</v>
      </c>
      <c r="M1844" t="s">
        <v>46</v>
      </c>
      <c r="N1844" t="str">
        <f>"08/17/2022"</f>
        <v>08/17/2022</v>
      </c>
      <c r="O1844" t="str">
        <f t="shared" si="181"/>
        <v>12/31/2500</v>
      </c>
      <c r="P1844">
        <v>0.5</v>
      </c>
      <c r="Q1844">
        <v>0.5</v>
      </c>
      <c r="S1844">
        <v>0</v>
      </c>
      <c r="T1844">
        <v>0.27777800000000002</v>
      </c>
      <c r="U1844">
        <v>0.222222</v>
      </c>
      <c r="V1844" t="str">
        <f>"Trad IRN"</f>
        <v>Trad IRN</v>
      </c>
      <c r="W1844">
        <v>50</v>
      </c>
      <c r="X1844" t="s">
        <v>47</v>
      </c>
      <c r="Z1844" t="s">
        <v>47</v>
      </c>
      <c r="AB1844" t="str">
        <f>"09"</f>
        <v>09</v>
      </c>
      <c r="AC1844" t="s">
        <v>48</v>
      </c>
      <c r="AD1844" t="s">
        <v>49</v>
      </c>
      <c r="AE1844" t="s">
        <v>55</v>
      </c>
      <c r="AF1844">
        <v>0</v>
      </c>
      <c r="AG1844" t="s">
        <v>51</v>
      </c>
      <c r="AH1844" t="s">
        <v>85</v>
      </c>
      <c r="AI1844" t="str">
        <f>"Bldg IRN"</f>
        <v>Bldg IRN</v>
      </c>
      <c r="AJ1844" t="s">
        <v>48</v>
      </c>
      <c r="AK1844" t="s">
        <v>48</v>
      </c>
      <c r="AL1844" t="s">
        <v>53</v>
      </c>
      <c r="AM1844">
        <v>530</v>
      </c>
      <c r="AN1844">
        <v>1060</v>
      </c>
      <c r="AO1844">
        <v>15</v>
      </c>
    </row>
    <row r="1845" spans="1:41" x14ac:dyDescent="0.3">
      <c r="A1845" t="str">
        <f>"Trad IRN"</f>
        <v>Trad IRN</v>
      </c>
      <c r="B1845" t="str">
        <f>"Bldg IRN"</f>
        <v>Bldg IRN</v>
      </c>
      <c r="C1845" t="s">
        <v>41</v>
      </c>
      <c r="D1845" t="s">
        <v>3</v>
      </c>
      <c r="E1845" t="s">
        <v>80</v>
      </c>
      <c r="F1845" t="s">
        <v>81</v>
      </c>
      <c r="G1845" t="s">
        <v>82</v>
      </c>
      <c r="H1845" t="s">
        <v>83</v>
      </c>
      <c r="I1845" t="str">
        <f>"Trad IRN"</f>
        <v>Trad IRN</v>
      </c>
      <c r="J1845" t="s">
        <v>43</v>
      </c>
      <c r="K1845" t="s">
        <v>44</v>
      </c>
      <c r="L1845" t="s">
        <v>45</v>
      </c>
      <c r="M1845" t="s">
        <v>46</v>
      </c>
      <c r="N1845" t="str">
        <f>"08/18/2022"</f>
        <v>08/18/2022</v>
      </c>
      <c r="O1845" t="str">
        <f t="shared" si="181"/>
        <v>12/31/2500</v>
      </c>
      <c r="P1845">
        <v>0.85</v>
      </c>
      <c r="Q1845">
        <v>0.85</v>
      </c>
      <c r="R1845">
        <v>0.85</v>
      </c>
      <c r="S1845">
        <v>0</v>
      </c>
      <c r="T1845">
        <v>0.85</v>
      </c>
      <c r="U1845">
        <v>0</v>
      </c>
      <c r="V1845" t="str">
        <f>"Trad IRN"</f>
        <v>Trad IRN</v>
      </c>
      <c r="W1845">
        <v>85</v>
      </c>
      <c r="X1845" t="s">
        <v>47</v>
      </c>
      <c r="Z1845" t="s">
        <v>47</v>
      </c>
      <c r="AB1845" t="str">
        <f>"10"</f>
        <v>10</v>
      </c>
      <c r="AC1845" t="str">
        <f>"10"</f>
        <v>10</v>
      </c>
      <c r="AD1845" t="str">
        <f>"2"</f>
        <v>2</v>
      </c>
      <c r="AE1845" t="s">
        <v>50</v>
      </c>
      <c r="AF1845">
        <v>0</v>
      </c>
      <c r="AG1845" t="s">
        <v>56</v>
      </c>
      <c r="AH1845" t="str">
        <f>"Trad IRN"</f>
        <v>Trad IRN</v>
      </c>
      <c r="AI1845" t="str">
        <f>"Bldg IRN"</f>
        <v>Bldg IRN</v>
      </c>
      <c r="AJ1845" t="s">
        <v>48</v>
      </c>
      <c r="AK1845" t="s">
        <v>48</v>
      </c>
      <c r="AL1845" t="s">
        <v>53</v>
      </c>
      <c r="AM1845">
        <v>962.46</v>
      </c>
      <c r="AN1845">
        <v>1132.3</v>
      </c>
      <c r="AO1845">
        <v>15</v>
      </c>
    </row>
    <row r="1846" spans="1:41" x14ac:dyDescent="0.3">
      <c r="A1846" t="str">
        <f>"Trad IRN"</f>
        <v>Trad IRN</v>
      </c>
      <c r="B1846" t="str">
        <f>"Bldg IRN"</f>
        <v>Bldg IRN</v>
      </c>
      <c r="C1846" t="s">
        <v>41</v>
      </c>
      <c r="D1846" t="s">
        <v>3</v>
      </c>
      <c r="E1846" t="s">
        <v>80</v>
      </c>
      <c r="F1846" t="s">
        <v>81</v>
      </c>
      <c r="G1846" t="s">
        <v>82</v>
      </c>
      <c r="H1846" t="s">
        <v>83</v>
      </c>
      <c r="I1846" t="s">
        <v>8</v>
      </c>
      <c r="J1846" t="s">
        <v>43</v>
      </c>
      <c r="K1846" t="s">
        <v>44</v>
      </c>
      <c r="L1846" t="s">
        <v>45</v>
      </c>
      <c r="M1846" t="s">
        <v>46</v>
      </c>
      <c r="N1846" t="str">
        <f>"08/18/2022"</f>
        <v>08/18/2022</v>
      </c>
      <c r="O1846" t="str">
        <f t="shared" si="181"/>
        <v>12/31/2500</v>
      </c>
      <c r="P1846">
        <v>0.15</v>
      </c>
      <c r="Q1846">
        <v>0.15</v>
      </c>
      <c r="R1846">
        <v>0.15</v>
      </c>
      <c r="S1846">
        <v>0</v>
      </c>
      <c r="T1846">
        <v>3.8889E-2</v>
      </c>
      <c r="U1846">
        <v>0.111111</v>
      </c>
      <c r="V1846" t="str">
        <f>"Trad IRN"</f>
        <v>Trad IRN</v>
      </c>
      <c r="W1846">
        <v>15</v>
      </c>
      <c r="X1846" t="s">
        <v>47</v>
      </c>
      <c r="Z1846" t="s">
        <v>47</v>
      </c>
      <c r="AB1846" t="str">
        <f>"10"</f>
        <v>10</v>
      </c>
      <c r="AC1846" t="str">
        <f>"10"</f>
        <v>10</v>
      </c>
      <c r="AD1846" t="str">
        <f>"2"</f>
        <v>2</v>
      </c>
      <c r="AE1846" t="s">
        <v>50</v>
      </c>
      <c r="AF1846">
        <v>0</v>
      </c>
      <c r="AG1846" t="s">
        <v>51</v>
      </c>
      <c r="AH1846" t="str">
        <f>"Trad IRN"</f>
        <v>Trad IRN</v>
      </c>
      <c r="AI1846" t="str">
        <f>"Bldg IRN"</f>
        <v>Bldg IRN</v>
      </c>
      <c r="AJ1846" t="s">
        <v>48</v>
      </c>
      <c r="AK1846" t="s">
        <v>48</v>
      </c>
      <c r="AL1846" t="s">
        <v>53</v>
      </c>
      <c r="AM1846">
        <v>169.85</v>
      </c>
      <c r="AN1846">
        <v>1132.3</v>
      </c>
      <c r="AO1846">
        <v>15</v>
      </c>
    </row>
    <row r="1847" spans="1:41" x14ac:dyDescent="0.3">
      <c r="A1847" t="str">
        <f>"Trad IRN"</f>
        <v>Trad IRN</v>
      </c>
      <c r="B1847" t="str">
        <f>"Bldg IRN"</f>
        <v>Bldg IRN</v>
      </c>
      <c r="C1847" t="s">
        <v>41</v>
      </c>
      <c r="D1847" t="s">
        <v>3</v>
      </c>
      <c r="E1847" t="s">
        <v>80</v>
      </c>
      <c r="F1847" t="s">
        <v>81</v>
      </c>
      <c r="G1847" t="s">
        <v>82</v>
      </c>
      <c r="H1847" t="s">
        <v>83</v>
      </c>
      <c r="I1847" t="str">
        <f>"Trad IRN"</f>
        <v>Trad IRN</v>
      </c>
      <c r="J1847" t="s">
        <v>43</v>
      </c>
      <c r="K1847" t="s">
        <v>44</v>
      </c>
      <c r="L1847" t="s">
        <v>45</v>
      </c>
      <c r="M1847" t="s">
        <v>46</v>
      </c>
      <c r="N1847" t="str">
        <f>"08/18/2022"</f>
        <v>08/18/2022</v>
      </c>
      <c r="O1847" t="str">
        <f t="shared" si="181"/>
        <v>12/31/2500</v>
      </c>
      <c r="P1847">
        <v>1</v>
      </c>
      <c r="Q1847">
        <v>1</v>
      </c>
      <c r="S1847">
        <v>1</v>
      </c>
      <c r="T1847">
        <v>1</v>
      </c>
      <c r="U1847">
        <v>0</v>
      </c>
      <c r="V1847" t="str">
        <f>"Trad IRN"</f>
        <v>Trad IRN</v>
      </c>
      <c r="W1847">
        <v>100</v>
      </c>
      <c r="X1847" t="s">
        <v>47</v>
      </c>
      <c r="Z1847" t="s">
        <v>47</v>
      </c>
      <c r="AB1847" t="str">
        <f>"09"</f>
        <v>09</v>
      </c>
      <c r="AC1847" t="s">
        <v>48</v>
      </c>
      <c r="AD1847" t="s">
        <v>49</v>
      </c>
      <c r="AE1847" t="s">
        <v>50</v>
      </c>
      <c r="AF1847">
        <v>0</v>
      </c>
      <c r="AG1847" t="s">
        <v>56</v>
      </c>
      <c r="AH1847" t="str">
        <f>"Trad IRN"</f>
        <v>Trad IRN</v>
      </c>
      <c r="AI1847" t="str">
        <f>"Bldg IRN"</f>
        <v>Bldg IRN</v>
      </c>
      <c r="AJ1847" t="s">
        <v>48</v>
      </c>
      <c r="AK1847" t="s">
        <v>48</v>
      </c>
      <c r="AL1847" t="s">
        <v>53</v>
      </c>
      <c r="AM1847">
        <v>1132.3</v>
      </c>
      <c r="AN1847">
        <v>1132.3</v>
      </c>
      <c r="AO1847">
        <v>15</v>
      </c>
    </row>
    <row r="1848" spans="1:41" x14ac:dyDescent="0.3">
      <c r="A1848" t="str">
        <f>"Trad IRN"</f>
        <v>Trad IRN</v>
      </c>
      <c r="B1848" t="str">
        <f>"Bldg IRN"</f>
        <v>Bldg IRN</v>
      </c>
      <c r="C1848" t="s">
        <v>41</v>
      </c>
      <c r="D1848" t="s">
        <v>3</v>
      </c>
      <c r="E1848" t="s">
        <v>80</v>
      </c>
      <c r="F1848" t="s">
        <v>81</v>
      </c>
      <c r="G1848" t="s">
        <v>82</v>
      </c>
      <c r="H1848" t="s">
        <v>83</v>
      </c>
      <c r="I1848" t="str">
        <f>"Trad IRN"</f>
        <v>Trad IRN</v>
      </c>
      <c r="J1848" t="s">
        <v>43</v>
      </c>
      <c r="K1848" t="s">
        <v>44</v>
      </c>
      <c r="L1848" t="s">
        <v>45</v>
      </c>
      <c r="M1848" t="s">
        <v>46</v>
      </c>
      <c r="N1848" t="str">
        <f>"08/18/2022"</f>
        <v>08/18/2022</v>
      </c>
      <c r="O1848" t="str">
        <f t="shared" si="181"/>
        <v>12/31/2500</v>
      </c>
      <c r="P1848">
        <v>1</v>
      </c>
      <c r="Q1848">
        <v>1</v>
      </c>
      <c r="R1848">
        <v>1</v>
      </c>
      <c r="S1848">
        <v>1</v>
      </c>
      <c r="T1848">
        <v>1</v>
      </c>
      <c r="U1848">
        <v>0</v>
      </c>
      <c r="V1848" t="str">
        <f>"Trad IRN"</f>
        <v>Trad IRN</v>
      </c>
      <c r="W1848">
        <v>100</v>
      </c>
      <c r="X1848" t="s">
        <v>47</v>
      </c>
      <c r="Z1848" t="s">
        <v>47</v>
      </c>
      <c r="AB1848" t="str">
        <f>"09"</f>
        <v>09</v>
      </c>
      <c r="AC1848" t="str">
        <f>"15"</f>
        <v>15</v>
      </c>
      <c r="AD1848" t="str">
        <f>"2"</f>
        <v>2</v>
      </c>
      <c r="AE1848" t="s">
        <v>50</v>
      </c>
      <c r="AF1848">
        <v>0</v>
      </c>
      <c r="AG1848" t="s">
        <v>56</v>
      </c>
      <c r="AH1848" t="str">
        <f>"Trad IRN"</f>
        <v>Trad IRN</v>
      </c>
      <c r="AI1848" t="str">
        <f>"Bldg IRN"</f>
        <v>Bldg IRN</v>
      </c>
      <c r="AJ1848" t="s">
        <v>48</v>
      </c>
      <c r="AK1848" t="s">
        <v>48</v>
      </c>
      <c r="AL1848" t="s">
        <v>53</v>
      </c>
      <c r="AM1848">
        <v>1132.3</v>
      </c>
      <c r="AN1848">
        <v>1132.3</v>
      </c>
      <c r="AO1848">
        <v>15</v>
      </c>
    </row>
    <row r="1849" spans="1:41" x14ac:dyDescent="0.3">
      <c r="A1849" t="str">
        <f>"Trad IRN"</f>
        <v>Trad IRN</v>
      </c>
      <c r="B1849" t="str">
        <f>"Bldg IRN"</f>
        <v>Bldg IRN</v>
      </c>
      <c r="C1849" t="s">
        <v>41</v>
      </c>
      <c r="D1849" t="s">
        <v>3</v>
      </c>
      <c r="E1849" t="s">
        <v>80</v>
      </c>
      <c r="F1849" t="s">
        <v>81</v>
      </c>
      <c r="G1849" t="s">
        <v>82</v>
      </c>
      <c r="H1849" t="s">
        <v>83</v>
      </c>
      <c r="I1849" t="s">
        <v>8</v>
      </c>
      <c r="J1849" t="s">
        <v>43</v>
      </c>
      <c r="K1849" t="s">
        <v>44</v>
      </c>
      <c r="L1849" t="s">
        <v>45</v>
      </c>
      <c r="M1849" t="s">
        <v>46</v>
      </c>
      <c r="N1849" t="str">
        <f>"08/18/2022"</f>
        <v>08/18/2022</v>
      </c>
      <c r="O1849" t="str">
        <f>"01/03/2023"</f>
        <v>01/03/2023</v>
      </c>
      <c r="P1849">
        <v>7.0415000000000005E-2</v>
      </c>
      <c r="Q1849">
        <v>7.0415000000000005E-2</v>
      </c>
      <c r="S1849">
        <v>0</v>
      </c>
      <c r="T1849">
        <v>1.8051999999999999E-2</v>
      </c>
      <c r="U1849">
        <v>5.2363E-2</v>
      </c>
      <c r="V1849" t="str">
        <f>"Trad IRN"</f>
        <v>Trad IRN</v>
      </c>
      <c r="W1849">
        <v>15</v>
      </c>
      <c r="X1849" t="s">
        <v>47</v>
      </c>
      <c r="Z1849" t="s">
        <v>47</v>
      </c>
      <c r="AB1849" t="str">
        <f>"09"</f>
        <v>09</v>
      </c>
      <c r="AC1849" t="s">
        <v>48</v>
      </c>
      <c r="AD1849" t="s">
        <v>49</v>
      </c>
      <c r="AE1849" t="s">
        <v>50</v>
      </c>
      <c r="AF1849">
        <v>0</v>
      </c>
      <c r="AG1849" t="s">
        <v>51</v>
      </c>
      <c r="AH1849" t="str">
        <f>"Trad IRN"</f>
        <v>Trad IRN</v>
      </c>
      <c r="AI1849" t="str">
        <f>"Bldg IRN"</f>
        <v>Bldg IRN</v>
      </c>
      <c r="AJ1849" t="s">
        <v>48</v>
      </c>
      <c r="AK1849" t="s">
        <v>48</v>
      </c>
      <c r="AL1849" t="s">
        <v>53</v>
      </c>
      <c r="AM1849">
        <v>79.73</v>
      </c>
      <c r="AN1849">
        <v>1132.3</v>
      </c>
      <c r="AO1849">
        <v>15</v>
      </c>
    </row>
    <row r="1850" spans="1:41" x14ac:dyDescent="0.3">
      <c r="A1850" t="str">
        <f>"Trad IRN"</f>
        <v>Trad IRN</v>
      </c>
      <c r="B1850" t="str">
        <f>"Bldg IRN"</f>
        <v>Bldg IRN</v>
      </c>
      <c r="C1850" t="s">
        <v>41</v>
      </c>
      <c r="D1850" t="s">
        <v>3</v>
      </c>
      <c r="E1850" t="s">
        <v>80</v>
      </c>
      <c r="F1850" t="s">
        <v>81</v>
      </c>
      <c r="G1850" t="s">
        <v>82</v>
      </c>
      <c r="H1850" t="s">
        <v>83</v>
      </c>
      <c r="I1850" t="s">
        <v>8</v>
      </c>
      <c r="J1850" t="s">
        <v>43</v>
      </c>
      <c r="K1850" t="s">
        <v>44</v>
      </c>
      <c r="L1850" t="s">
        <v>45</v>
      </c>
      <c r="M1850" t="s">
        <v>46</v>
      </c>
      <c r="N1850" t="str">
        <f>"01/04/2023"</f>
        <v>01/04/2023</v>
      </c>
      <c r="O1850" t="str">
        <f>"12/31/2500"</f>
        <v>12/31/2500</v>
      </c>
      <c r="P1850">
        <v>7.9585000000000003E-2</v>
      </c>
      <c r="Q1850">
        <v>7.9585000000000003E-2</v>
      </c>
      <c r="S1850">
        <v>0</v>
      </c>
      <c r="T1850">
        <v>2.4028999999999998E-2</v>
      </c>
      <c r="U1850">
        <v>5.5556000000000001E-2</v>
      </c>
      <c r="V1850" t="str">
        <f>"Trad IRN"</f>
        <v>Trad IRN</v>
      </c>
      <c r="W1850">
        <v>2</v>
      </c>
      <c r="X1850" t="s">
        <v>54</v>
      </c>
      <c r="Y1850" t="str">
        <f>"13"</f>
        <v>13</v>
      </c>
      <c r="Z1850" t="s">
        <v>47</v>
      </c>
      <c r="AB1850" t="str">
        <f>"09"</f>
        <v>09</v>
      </c>
      <c r="AC1850" t="s">
        <v>48</v>
      </c>
      <c r="AD1850" t="s">
        <v>49</v>
      </c>
      <c r="AE1850" t="s">
        <v>50</v>
      </c>
      <c r="AF1850">
        <v>0</v>
      </c>
      <c r="AG1850" t="s">
        <v>51</v>
      </c>
      <c r="AH1850" t="str">
        <f>"Trad IRN"</f>
        <v>Trad IRN</v>
      </c>
      <c r="AI1850" t="str">
        <f>"Bldg IRN"</f>
        <v>Bldg IRN</v>
      </c>
      <c r="AJ1850" t="s">
        <v>48</v>
      </c>
      <c r="AK1850" t="s">
        <v>48</v>
      </c>
      <c r="AL1850" t="s">
        <v>53</v>
      </c>
      <c r="AM1850">
        <v>90.11</v>
      </c>
      <c r="AN1850">
        <v>1132.3</v>
      </c>
      <c r="AO1850">
        <v>15</v>
      </c>
    </row>
    <row r="1851" spans="1:41" x14ac:dyDescent="0.3">
      <c r="A1851" t="str">
        <f>"Trad IRN"</f>
        <v>Trad IRN</v>
      </c>
      <c r="B1851" t="str">
        <f>"Bldg IRN"</f>
        <v>Bldg IRN</v>
      </c>
      <c r="C1851" t="s">
        <v>41</v>
      </c>
      <c r="D1851" t="s">
        <v>3</v>
      </c>
      <c r="E1851" t="s">
        <v>80</v>
      </c>
      <c r="F1851" t="s">
        <v>81</v>
      </c>
      <c r="G1851" t="s">
        <v>82</v>
      </c>
      <c r="H1851" t="s">
        <v>83</v>
      </c>
      <c r="I1851" t="str">
        <f>"Trad IRN"</f>
        <v>Trad IRN</v>
      </c>
      <c r="J1851" t="s">
        <v>43</v>
      </c>
      <c r="K1851" t="s">
        <v>44</v>
      </c>
      <c r="L1851" t="s">
        <v>45</v>
      </c>
      <c r="M1851" t="s">
        <v>46</v>
      </c>
      <c r="N1851" t="str">
        <f>"08/18/2022"</f>
        <v>08/18/2022</v>
      </c>
      <c r="O1851" t="str">
        <f>"12/31/2500"</f>
        <v>12/31/2500</v>
      </c>
      <c r="P1851">
        <v>0.85</v>
      </c>
      <c r="Q1851">
        <v>0.85</v>
      </c>
      <c r="S1851">
        <v>0</v>
      </c>
      <c r="T1851">
        <v>0.85</v>
      </c>
      <c r="U1851">
        <v>0</v>
      </c>
      <c r="V1851" t="str">
        <f>"Trad IRN"</f>
        <v>Trad IRN</v>
      </c>
      <c r="W1851">
        <v>85</v>
      </c>
      <c r="X1851" t="s">
        <v>47</v>
      </c>
      <c r="Z1851" t="s">
        <v>47</v>
      </c>
      <c r="AB1851" t="str">
        <f>"09"</f>
        <v>09</v>
      </c>
      <c r="AC1851" t="s">
        <v>48</v>
      </c>
      <c r="AD1851" t="s">
        <v>49</v>
      </c>
      <c r="AE1851" t="s">
        <v>50</v>
      </c>
      <c r="AF1851">
        <v>0</v>
      </c>
      <c r="AG1851" t="s">
        <v>56</v>
      </c>
      <c r="AH1851" t="str">
        <f>"Trad IRN"</f>
        <v>Trad IRN</v>
      </c>
      <c r="AI1851" t="str">
        <f>"Bldg IRN"</f>
        <v>Bldg IRN</v>
      </c>
      <c r="AJ1851" t="s">
        <v>48</v>
      </c>
      <c r="AK1851" t="s">
        <v>48</v>
      </c>
      <c r="AL1851" t="s">
        <v>53</v>
      </c>
      <c r="AM1851">
        <v>962.46</v>
      </c>
      <c r="AN1851">
        <v>1132.3</v>
      </c>
      <c r="AO1851">
        <v>15</v>
      </c>
    </row>
    <row r="1852" spans="1:41" x14ac:dyDescent="0.3">
      <c r="A1852" t="str">
        <f>"Trad IRN"</f>
        <v>Trad IRN</v>
      </c>
      <c r="B1852" t="str">
        <f>"Bldg IRN"</f>
        <v>Bldg IRN</v>
      </c>
      <c r="C1852" t="s">
        <v>41</v>
      </c>
      <c r="D1852" t="s">
        <v>3</v>
      </c>
      <c r="E1852" t="s">
        <v>80</v>
      </c>
      <c r="F1852" t="s">
        <v>81</v>
      </c>
      <c r="G1852" t="s">
        <v>82</v>
      </c>
      <c r="H1852" t="s">
        <v>83</v>
      </c>
      <c r="I1852" t="str">
        <f>"Trad IRN"</f>
        <v>Trad IRN</v>
      </c>
      <c r="J1852" t="s">
        <v>43</v>
      </c>
      <c r="K1852" t="s">
        <v>44</v>
      </c>
      <c r="L1852" t="s">
        <v>45</v>
      </c>
      <c r="M1852" t="s">
        <v>46</v>
      </c>
      <c r="N1852" t="str">
        <f>"08/18/2022"</f>
        <v>08/18/2022</v>
      </c>
      <c r="O1852" t="str">
        <f>"12/31/2500"</f>
        <v>12/31/2500</v>
      </c>
      <c r="P1852">
        <v>1</v>
      </c>
      <c r="Q1852">
        <v>1</v>
      </c>
      <c r="S1852">
        <v>1</v>
      </c>
      <c r="T1852">
        <v>1</v>
      </c>
      <c r="U1852">
        <v>0</v>
      </c>
      <c r="V1852" t="str">
        <f>"Trad IRN"</f>
        <v>Trad IRN</v>
      </c>
      <c r="W1852">
        <v>100</v>
      </c>
      <c r="X1852" t="s">
        <v>47</v>
      </c>
      <c r="Z1852" t="s">
        <v>47</v>
      </c>
      <c r="AB1852" t="str">
        <f>"11"</f>
        <v>11</v>
      </c>
      <c r="AC1852" t="s">
        <v>48</v>
      </c>
      <c r="AD1852" t="s">
        <v>49</v>
      </c>
      <c r="AE1852" t="s">
        <v>50</v>
      </c>
      <c r="AF1852">
        <v>0</v>
      </c>
      <c r="AG1852" t="s">
        <v>56</v>
      </c>
      <c r="AH1852" t="str">
        <f>"Trad IRN"</f>
        <v>Trad IRN</v>
      </c>
      <c r="AI1852" t="str">
        <f>"Bldg IRN"</f>
        <v>Bldg IRN</v>
      </c>
      <c r="AJ1852" t="s">
        <v>48</v>
      </c>
      <c r="AK1852" t="s">
        <v>48</v>
      </c>
      <c r="AL1852" t="s">
        <v>53</v>
      </c>
      <c r="AM1852">
        <v>1132.3</v>
      </c>
      <c r="AN1852">
        <v>1132.3</v>
      </c>
      <c r="AO1852">
        <v>15</v>
      </c>
    </row>
    <row r="1853" spans="1:41" x14ac:dyDescent="0.3">
      <c r="A1853" t="str">
        <f>"Trad IRN"</f>
        <v>Trad IRN</v>
      </c>
      <c r="B1853" t="str">
        <f>"Bldg IRN"</f>
        <v>Bldg IRN</v>
      </c>
      <c r="C1853" t="s">
        <v>41</v>
      </c>
      <c r="D1853" t="s">
        <v>3</v>
      </c>
      <c r="E1853" t="s">
        <v>80</v>
      </c>
      <c r="F1853" t="s">
        <v>81</v>
      </c>
      <c r="G1853" t="s">
        <v>82</v>
      </c>
      <c r="H1853" t="s">
        <v>83</v>
      </c>
      <c r="I1853" t="str">
        <f>"Trad IRN"</f>
        <v>Trad IRN</v>
      </c>
      <c r="J1853" t="s">
        <v>43</v>
      </c>
      <c r="K1853" t="s">
        <v>44</v>
      </c>
      <c r="L1853" t="s">
        <v>45</v>
      </c>
      <c r="M1853" t="s">
        <v>46</v>
      </c>
      <c r="N1853" t="str">
        <f>"08/18/2022"</f>
        <v>08/18/2022</v>
      </c>
      <c r="O1853" t="str">
        <f>"01/03/2023"</f>
        <v>01/03/2023</v>
      </c>
      <c r="P1853">
        <v>0.46943400000000002</v>
      </c>
      <c r="Q1853">
        <v>0.46943400000000002</v>
      </c>
      <c r="R1853">
        <v>0.46943400000000002</v>
      </c>
      <c r="S1853">
        <v>0</v>
      </c>
      <c r="T1853">
        <v>0.46943400000000002</v>
      </c>
      <c r="U1853">
        <v>0</v>
      </c>
      <c r="V1853" t="str">
        <f>"Trad IRN"</f>
        <v>Trad IRN</v>
      </c>
      <c r="W1853">
        <v>100</v>
      </c>
      <c r="X1853" t="s">
        <v>47</v>
      </c>
      <c r="Z1853" t="s">
        <v>47</v>
      </c>
      <c r="AB1853" t="str">
        <f t="shared" ref="AB1853:AC1855" si="182">"10"</f>
        <v>10</v>
      </c>
      <c r="AC1853" t="str">
        <f t="shared" si="182"/>
        <v>10</v>
      </c>
      <c r="AD1853" t="str">
        <f>"2"</f>
        <v>2</v>
      </c>
      <c r="AE1853" t="s">
        <v>50</v>
      </c>
      <c r="AF1853">
        <v>0</v>
      </c>
      <c r="AG1853" t="s">
        <v>56</v>
      </c>
      <c r="AH1853" t="str">
        <f>"Trad IRN"</f>
        <v>Trad IRN</v>
      </c>
      <c r="AI1853" t="str">
        <f>"Bldg IRN"</f>
        <v>Bldg IRN</v>
      </c>
      <c r="AJ1853" t="s">
        <v>48</v>
      </c>
      <c r="AK1853" t="s">
        <v>48</v>
      </c>
      <c r="AL1853" t="s">
        <v>53</v>
      </c>
      <c r="AM1853">
        <v>531.54</v>
      </c>
      <c r="AN1853">
        <v>1132.3</v>
      </c>
      <c r="AO1853">
        <v>15</v>
      </c>
    </row>
    <row r="1854" spans="1:41" x14ac:dyDescent="0.3">
      <c r="A1854" t="str">
        <f>"Trad IRN"</f>
        <v>Trad IRN</v>
      </c>
      <c r="B1854" t="str">
        <f>"Bldg IRN"</f>
        <v>Bldg IRN</v>
      </c>
      <c r="C1854" t="s">
        <v>41</v>
      </c>
      <c r="D1854" t="s">
        <v>3</v>
      </c>
      <c r="E1854" t="s">
        <v>80</v>
      </c>
      <c r="F1854" t="s">
        <v>81</v>
      </c>
      <c r="G1854" t="s">
        <v>82</v>
      </c>
      <c r="H1854" t="s">
        <v>83</v>
      </c>
      <c r="I1854" t="str">
        <f>"Trad IRN"</f>
        <v>Trad IRN</v>
      </c>
      <c r="J1854" t="s">
        <v>43</v>
      </c>
      <c r="K1854" t="s">
        <v>44</v>
      </c>
      <c r="L1854" t="s">
        <v>45</v>
      </c>
      <c r="M1854" t="s">
        <v>46</v>
      </c>
      <c r="N1854" t="str">
        <f>"01/04/2023"</f>
        <v>01/04/2023</v>
      </c>
      <c r="O1854" t="str">
        <f>"01/22/2023"</f>
        <v>01/22/2023</v>
      </c>
      <c r="P1854">
        <v>5.8824000000000001E-2</v>
      </c>
      <c r="Q1854">
        <v>5.8824000000000001E-2</v>
      </c>
      <c r="R1854">
        <v>5.8824000000000001E-2</v>
      </c>
      <c r="S1854">
        <v>0</v>
      </c>
      <c r="T1854">
        <v>5.8824000000000001E-2</v>
      </c>
      <c r="U1854">
        <v>0</v>
      </c>
      <c r="V1854" t="str">
        <f>"Trad IRN"</f>
        <v>Trad IRN</v>
      </c>
      <c r="W1854">
        <v>85</v>
      </c>
      <c r="X1854" t="s">
        <v>47</v>
      </c>
      <c r="Z1854" t="s">
        <v>47</v>
      </c>
      <c r="AB1854" t="str">
        <f t="shared" si="182"/>
        <v>10</v>
      </c>
      <c r="AC1854" t="str">
        <f t="shared" si="182"/>
        <v>10</v>
      </c>
      <c r="AD1854" t="str">
        <f>"2"</f>
        <v>2</v>
      </c>
      <c r="AE1854" t="s">
        <v>50</v>
      </c>
      <c r="AF1854">
        <v>0</v>
      </c>
      <c r="AG1854" t="s">
        <v>56</v>
      </c>
      <c r="AH1854" t="str">
        <f>"Trad IRN"</f>
        <v>Trad IRN</v>
      </c>
      <c r="AI1854" t="str">
        <f>"Bldg IRN"</f>
        <v>Bldg IRN</v>
      </c>
      <c r="AJ1854" t="s">
        <v>48</v>
      </c>
      <c r="AK1854" t="s">
        <v>48</v>
      </c>
      <c r="AL1854" t="s">
        <v>53</v>
      </c>
      <c r="AM1854">
        <v>66.61</v>
      </c>
      <c r="AN1854">
        <v>1132.3</v>
      </c>
      <c r="AO1854">
        <v>15</v>
      </c>
    </row>
    <row r="1855" spans="1:41" x14ac:dyDescent="0.3">
      <c r="A1855" t="str">
        <f>"Trad IRN"</f>
        <v>Trad IRN</v>
      </c>
      <c r="B1855" t="str">
        <f>"Bldg IRN"</f>
        <v>Bldg IRN</v>
      </c>
      <c r="C1855" t="s">
        <v>41</v>
      </c>
      <c r="D1855" t="s">
        <v>3</v>
      </c>
      <c r="E1855" t="s">
        <v>80</v>
      </c>
      <c r="F1855" t="s">
        <v>81</v>
      </c>
      <c r="G1855" t="s">
        <v>82</v>
      </c>
      <c r="H1855" t="s">
        <v>83</v>
      </c>
      <c r="I1855" t="s">
        <v>8</v>
      </c>
      <c r="J1855" t="s">
        <v>43</v>
      </c>
      <c r="K1855" t="s">
        <v>44</v>
      </c>
      <c r="L1855" t="s">
        <v>45</v>
      </c>
      <c r="M1855" t="s">
        <v>46</v>
      </c>
      <c r="N1855" t="str">
        <f>"01/04/2023"</f>
        <v>01/04/2023</v>
      </c>
      <c r="O1855" t="str">
        <f t="shared" ref="O1855:O1860" si="183">"12/31/2500"</f>
        <v>12/31/2500</v>
      </c>
      <c r="P1855">
        <v>7.9585000000000003E-2</v>
      </c>
      <c r="Q1855">
        <v>7.9585000000000003E-2</v>
      </c>
      <c r="R1855">
        <v>7.9585000000000003E-2</v>
      </c>
      <c r="S1855">
        <v>0</v>
      </c>
      <c r="T1855">
        <v>2.4028999999999998E-2</v>
      </c>
      <c r="U1855">
        <v>5.5556000000000001E-2</v>
      </c>
      <c r="V1855" t="str">
        <f>"Trad IRN"</f>
        <v>Trad IRN</v>
      </c>
      <c r="W1855">
        <v>15</v>
      </c>
      <c r="X1855" t="s">
        <v>47</v>
      </c>
      <c r="Z1855" t="s">
        <v>47</v>
      </c>
      <c r="AB1855" t="str">
        <f t="shared" si="182"/>
        <v>10</v>
      </c>
      <c r="AC1855" t="str">
        <f t="shared" si="182"/>
        <v>10</v>
      </c>
      <c r="AD1855" t="str">
        <f>"2"</f>
        <v>2</v>
      </c>
      <c r="AE1855" t="s">
        <v>50</v>
      </c>
      <c r="AF1855">
        <v>0</v>
      </c>
      <c r="AG1855" t="s">
        <v>51</v>
      </c>
      <c r="AH1855" t="str">
        <f>"Trad IRN"</f>
        <v>Trad IRN</v>
      </c>
      <c r="AI1855" t="str">
        <f>"Bldg IRN"</f>
        <v>Bldg IRN</v>
      </c>
      <c r="AJ1855" t="s">
        <v>48</v>
      </c>
      <c r="AK1855" t="s">
        <v>48</v>
      </c>
      <c r="AL1855" t="s">
        <v>53</v>
      </c>
      <c r="AM1855">
        <v>90.11</v>
      </c>
      <c r="AN1855">
        <v>1132.3</v>
      </c>
      <c r="AO1855">
        <v>15</v>
      </c>
    </row>
    <row r="1856" spans="1:41" x14ac:dyDescent="0.3">
      <c r="A1856" t="str">
        <f>"Trad IRN"</f>
        <v>Trad IRN</v>
      </c>
      <c r="B1856" t="str">
        <f>"Bldg IRN"</f>
        <v>Bldg IRN</v>
      </c>
      <c r="C1856" t="s">
        <v>41</v>
      </c>
      <c r="D1856" t="s">
        <v>3</v>
      </c>
      <c r="E1856" t="s">
        <v>80</v>
      </c>
      <c r="F1856" t="s">
        <v>81</v>
      </c>
      <c r="G1856" t="s">
        <v>82</v>
      </c>
      <c r="H1856" t="s">
        <v>83</v>
      </c>
      <c r="I1856" t="str">
        <f>"Trad IRN"</f>
        <v>Trad IRN</v>
      </c>
      <c r="J1856" t="s">
        <v>43</v>
      </c>
      <c r="K1856" t="s">
        <v>44</v>
      </c>
      <c r="L1856" t="s">
        <v>45</v>
      </c>
      <c r="M1856" t="s">
        <v>46</v>
      </c>
      <c r="N1856" t="str">
        <f>"08/18/2022"</f>
        <v>08/18/2022</v>
      </c>
      <c r="O1856" t="str">
        <f t="shared" si="183"/>
        <v>12/31/2500</v>
      </c>
      <c r="P1856">
        <v>1</v>
      </c>
      <c r="Q1856">
        <v>1</v>
      </c>
      <c r="S1856">
        <v>1</v>
      </c>
      <c r="T1856">
        <v>1</v>
      </c>
      <c r="U1856">
        <v>0</v>
      </c>
      <c r="V1856" t="str">
        <f>"Trad IRN"</f>
        <v>Trad IRN</v>
      </c>
      <c r="W1856">
        <v>100</v>
      </c>
      <c r="X1856" t="s">
        <v>47</v>
      </c>
      <c r="Z1856" t="s">
        <v>47</v>
      </c>
      <c r="AB1856" t="str">
        <f>"10"</f>
        <v>10</v>
      </c>
      <c r="AC1856" t="s">
        <v>48</v>
      </c>
      <c r="AD1856" t="s">
        <v>49</v>
      </c>
      <c r="AE1856" t="s">
        <v>50</v>
      </c>
      <c r="AF1856">
        <v>0</v>
      </c>
      <c r="AG1856" t="s">
        <v>56</v>
      </c>
      <c r="AH1856" t="str">
        <f>"Trad IRN"</f>
        <v>Trad IRN</v>
      </c>
      <c r="AI1856" t="str">
        <f>"Bldg IRN"</f>
        <v>Bldg IRN</v>
      </c>
      <c r="AJ1856" t="s">
        <v>48</v>
      </c>
      <c r="AK1856" t="s">
        <v>48</v>
      </c>
      <c r="AL1856" t="s">
        <v>53</v>
      </c>
      <c r="AM1856">
        <v>1132.3</v>
      </c>
      <c r="AN1856">
        <v>1132.3</v>
      </c>
      <c r="AO1856">
        <v>15</v>
      </c>
    </row>
    <row r="1857" spans="1:41" x14ac:dyDescent="0.3">
      <c r="A1857" t="str">
        <f>"Trad IRN"</f>
        <v>Trad IRN</v>
      </c>
      <c r="B1857" t="str">
        <f>"Bldg IRN"</f>
        <v>Bldg IRN</v>
      </c>
      <c r="C1857" t="s">
        <v>41</v>
      </c>
      <c r="D1857" t="s">
        <v>3</v>
      </c>
      <c r="E1857" t="s">
        <v>80</v>
      </c>
      <c r="F1857" t="s">
        <v>81</v>
      </c>
      <c r="G1857" t="s">
        <v>82</v>
      </c>
      <c r="H1857" t="s">
        <v>83</v>
      </c>
      <c r="I1857" t="str">
        <f>"Trad IRN"</f>
        <v>Trad IRN</v>
      </c>
      <c r="J1857" t="s">
        <v>43</v>
      </c>
      <c r="K1857" t="s">
        <v>44</v>
      </c>
      <c r="L1857" t="s">
        <v>45</v>
      </c>
      <c r="M1857" t="s">
        <v>46</v>
      </c>
      <c r="N1857" t="str">
        <f>"08/18/2022"</f>
        <v>08/18/2022</v>
      </c>
      <c r="O1857" t="str">
        <f t="shared" si="183"/>
        <v>12/31/2500</v>
      </c>
      <c r="P1857">
        <v>1</v>
      </c>
      <c r="Q1857">
        <v>1</v>
      </c>
      <c r="S1857">
        <v>0</v>
      </c>
      <c r="T1857">
        <v>1</v>
      </c>
      <c r="U1857">
        <v>0</v>
      </c>
      <c r="V1857" t="str">
        <f>"Trad IRN"</f>
        <v>Trad IRN</v>
      </c>
      <c r="W1857">
        <v>100</v>
      </c>
      <c r="X1857" t="s">
        <v>47</v>
      </c>
      <c r="Z1857" t="s">
        <v>47</v>
      </c>
      <c r="AB1857" t="str">
        <f>"09"</f>
        <v>09</v>
      </c>
      <c r="AC1857" t="s">
        <v>48</v>
      </c>
      <c r="AD1857" t="s">
        <v>49</v>
      </c>
      <c r="AE1857" t="s">
        <v>50</v>
      </c>
      <c r="AF1857">
        <v>0</v>
      </c>
      <c r="AG1857" t="s">
        <v>56</v>
      </c>
      <c r="AH1857" t="str">
        <f>"Trad IRN"</f>
        <v>Trad IRN</v>
      </c>
      <c r="AI1857" t="str">
        <f>"Bldg IRN"</f>
        <v>Bldg IRN</v>
      </c>
      <c r="AJ1857" t="s">
        <v>48</v>
      </c>
      <c r="AK1857" t="s">
        <v>48</v>
      </c>
      <c r="AL1857" t="s">
        <v>53</v>
      </c>
      <c r="AM1857">
        <v>1132.3</v>
      </c>
      <c r="AN1857">
        <v>1132.3</v>
      </c>
      <c r="AO1857">
        <v>15</v>
      </c>
    </row>
    <row r="1858" spans="1:41" x14ac:dyDescent="0.3">
      <c r="A1858" t="str">
        <f>"Trad IRN"</f>
        <v>Trad IRN</v>
      </c>
      <c r="B1858" t="str">
        <f>"Bldg IRN"</f>
        <v>Bldg IRN</v>
      </c>
      <c r="C1858" t="s">
        <v>41</v>
      </c>
      <c r="D1858" t="s">
        <v>3</v>
      </c>
      <c r="E1858" t="s">
        <v>80</v>
      </c>
      <c r="F1858" t="s">
        <v>81</v>
      </c>
      <c r="G1858" t="s">
        <v>82</v>
      </c>
      <c r="H1858" t="s">
        <v>83</v>
      </c>
      <c r="I1858" t="str">
        <f>"Trad IRN"</f>
        <v>Trad IRN</v>
      </c>
      <c r="J1858" t="s">
        <v>43</v>
      </c>
      <c r="K1858" t="s">
        <v>44</v>
      </c>
      <c r="L1858" t="s">
        <v>45</v>
      </c>
      <c r="M1858" t="s">
        <v>46</v>
      </c>
      <c r="N1858" t="str">
        <f>"08/18/2022"</f>
        <v>08/18/2022</v>
      </c>
      <c r="O1858" t="str">
        <f t="shared" si="183"/>
        <v>12/31/2500</v>
      </c>
      <c r="P1858">
        <v>1</v>
      </c>
      <c r="Q1858">
        <v>1</v>
      </c>
      <c r="S1858">
        <v>1</v>
      </c>
      <c r="T1858">
        <v>1</v>
      </c>
      <c r="U1858">
        <v>0</v>
      </c>
      <c r="V1858" t="str">
        <f>"Trad IRN"</f>
        <v>Trad IRN</v>
      </c>
      <c r="W1858">
        <v>100</v>
      </c>
      <c r="X1858" t="s">
        <v>47</v>
      </c>
      <c r="Z1858" t="s">
        <v>47</v>
      </c>
      <c r="AB1858" t="str">
        <f>"10"</f>
        <v>10</v>
      </c>
      <c r="AC1858" t="s">
        <v>48</v>
      </c>
      <c r="AD1858" t="s">
        <v>49</v>
      </c>
      <c r="AE1858" t="s">
        <v>50</v>
      </c>
      <c r="AF1858">
        <v>0</v>
      </c>
      <c r="AG1858" t="s">
        <v>56</v>
      </c>
      <c r="AH1858" t="str">
        <f>"Trad IRN"</f>
        <v>Trad IRN</v>
      </c>
      <c r="AI1858" t="str">
        <f>"Bldg IRN"</f>
        <v>Bldg IRN</v>
      </c>
      <c r="AJ1858" t="s">
        <v>48</v>
      </c>
      <c r="AK1858" t="s">
        <v>48</v>
      </c>
      <c r="AL1858" t="s">
        <v>53</v>
      </c>
      <c r="AM1858">
        <v>1132.3</v>
      </c>
      <c r="AN1858">
        <v>1132.3</v>
      </c>
      <c r="AO1858">
        <v>15</v>
      </c>
    </row>
    <row r="1859" spans="1:41" x14ac:dyDescent="0.3">
      <c r="A1859" t="str">
        <f>"Trad IRN"</f>
        <v>Trad IRN</v>
      </c>
      <c r="B1859" t="str">
        <f>"Bldg IRN"</f>
        <v>Bldg IRN</v>
      </c>
      <c r="C1859" t="s">
        <v>41</v>
      </c>
      <c r="D1859" t="s">
        <v>3</v>
      </c>
      <c r="E1859" t="s">
        <v>80</v>
      </c>
      <c r="F1859" t="s">
        <v>81</v>
      </c>
      <c r="G1859" t="s">
        <v>82</v>
      </c>
      <c r="H1859" t="s">
        <v>83</v>
      </c>
      <c r="I1859" t="str">
        <f>"Trad IRN"</f>
        <v>Trad IRN</v>
      </c>
      <c r="J1859" t="s">
        <v>43</v>
      </c>
      <c r="K1859" t="s">
        <v>44</v>
      </c>
      <c r="L1859" t="s">
        <v>45</v>
      </c>
      <c r="M1859" t="s">
        <v>46</v>
      </c>
      <c r="N1859" t="str">
        <f>"08/18/2022"</f>
        <v>08/18/2022</v>
      </c>
      <c r="O1859" t="str">
        <f t="shared" si="183"/>
        <v>12/31/2500</v>
      </c>
      <c r="P1859">
        <v>0.5</v>
      </c>
      <c r="Q1859">
        <v>0.5</v>
      </c>
      <c r="S1859">
        <v>0.5</v>
      </c>
      <c r="T1859">
        <v>0.5</v>
      </c>
      <c r="U1859">
        <v>0</v>
      </c>
      <c r="V1859" t="str">
        <f>"Trad IRN"</f>
        <v>Trad IRN</v>
      </c>
      <c r="W1859">
        <v>50</v>
      </c>
      <c r="X1859" t="s">
        <v>47</v>
      </c>
      <c r="Z1859" t="s">
        <v>47</v>
      </c>
      <c r="AB1859" t="str">
        <f>"11"</f>
        <v>11</v>
      </c>
      <c r="AC1859" t="s">
        <v>48</v>
      </c>
      <c r="AD1859" t="s">
        <v>49</v>
      </c>
      <c r="AE1859" t="s">
        <v>50</v>
      </c>
      <c r="AF1859">
        <v>0</v>
      </c>
      <c r="AG1859" t="s">
        <v>56</v>
      </c>
      <c r="AH1859" t="str">
        <f>"Trad IRN"</f>
        <v>Trad IRN</v>
      </c>
      <c r="AI1859" t="str">
        <f>"Bldg IRN"</f>
        <v>Bldg IRN</v>
      </c>
      <c r="AJ1859" t="s">
        <v>48</v>
      </c>
      <c r="AK1859" t="s">
        <v>48</v>
      </c>
      <c r="AL1859" t="s">
        <v>53</v>
      </c>
      <c r="AM1859">
        <v>566.15</v>
      </c>
      <c r="AN1859">
        <v>1132.3</v>
      </c>
      <c r="AO1859">
        <v>15</v>
      </c>
    </row>
    <row r="1860" spans="1:41" x14ac:dyDescent="0.3">
      <c r="A1860" t="str">
        <f>"Trad IRN"</f>
        <v>Trad IRN</v>
      </c>
      <c r="B1860" t="str">
        <f>"Bldg IRN"</f>
        <v>Bldg IRN</v>
      </c>
      <c r="C1860" t="s">
        <v>41</v>
      </c>
      <c r="D1860" t="s">
        <v>3</v>
      </c>
      <c r="E1860" t="s">
        <v>80</v>
      </c>
      <c r="F1860" t="s">
        <v>81</v>
      </c>
      <c r="G1860" t="s">
        <v>82</v>
      </c>
      <c r="H1860" t="s">
        <v>83</v>
      </c>
      <c r="I1860" t="s">
        <v>8</v>
      </c>
      <c r="J1860" t="s">
        <v>43</v>
      </c>
      <c r="K1860" t="s">
        <v>44</v>
      </c>
      <c r="L1860" t="s">
        <v>45</v>
      </c>
      <c r="M1860" t="s">
        <v>46</v>
      </c>
      <c r="N1860" t="str">
        <f>"08/17/2022"</f>
        <v>08/17/2022</v>
      </c>
      <c r="O1860" t="str">
        <f t="shared" si="183"/>
        <v>12/31/2500</v>
      </c>
      <c r="P1860">
        <v>0.5</v>
      </c>
      <c r="Q1860">
        <v>0.5</v>
      </c>
      <c r="S1860">
        <v>0</v>
      </c>
      <c r="T1860">
        <v>0</v>
      </c>
      <c r="U1860">
        <v>0.5</v>
      </c>
      <c r="V1860" t="str">
        <f>"Trad IRN"</f>
        <v>Trad IRN</v>
      </c>
      <c r="W1860">
        <v>50</v>
      </c>
      <c r="X1860" t="s">
        <v>47</v>
      </c>
      <c r="Z1860" t="s">
        <v>47</v>
      </c>
      <c r="AB1860" t="str">
        <f>"11"</f>
        <v>11</v>
      </c>
      <c r="AC1860" t="s">
        <v>48</v>
      </c>
      <c r="AD1860" t="s">
        <v>49</v>
      </c>
      <c r="AE1860" t="s">
        <v>50</v>
      </c>
      <c r="AF1860">
        <v>0</v>
      </c>
      <c r="AG1860" t="s">
        <v>51</v>
      </c>
      <c r="AH1860" t="s">
        <v>85</v>
      </c>
      <c r="AI1860" t="str">
        <f>"Bldg IRN"</f>
        <v>Bldg IRN</v>
      </c>
      <c r="AJ1860" t="s">
        <v>48</v>
      </c>
      <c r="AK1860" t="s">
        <v>48</v>
      </c>
      <c r="AL1860" t="s">
        <v>53</v>
      </c>
      <c r="AM1860">
        <v>530</v>
      </c>
      <c r="AN1860">
        <v>1060</v>
      </c>
      <c r="AO1860">
        <v>15</v>
      </c>
    </row>
    <row r="1861" spans="1:41" x14ac:dyDescent="0.3">
      <c r="A1861" t="str">
        <f>"Trad IRN"</f>
        <v>Trad IRN</v>
      </c>
      <c r="B1861" t="str">
        <f>"Bldg IRN"</f>
        <v>Bldg IRN</v>
      </c>
      <c r="C1861" t="s">
        <v>41</v>
      </c>
      <c r="D1861" t="s">
        <v>3</v>
      </c>
      <c r="E1861" t="s">
        <v>80</v>
      </c>
      <c r="F1861" t="s">
        <v>81</v>
      </c>
      <c r="G1861" t="s">
        <v>82</v>
      </c>
      <c r="H1861" t="s">
        <v>83</v>
      </c>
      <c r="I1861" t="str">
        <f>"Trad IRN"</f>
        <v>Trad IRN</v>
      </c>
      <c r="J1861" t="s">
        <v>43</v>
      </c>
      <c r="K1861" t="s">
        <v>44</v>
      </c>
      <c r="L1861" t="s">
        <v>45</v>
      </c>
      <c r="M1861" t="s">
        <v>46</v>
      </c>
      <c r="N1861" t="str">
        <f>"08/18/2022"</f>
        <v>08/18/2022</v>
      </c>
      <c r="O1861" t="str">
        <f>"01/03/2023"</f>
        <v>01/03/2023</v>
      </c>
      <c r="P1861">
        <v>0.23471700000000001</v>
      </c>
      <c r="Q1861">
        <v>0.23471700000000001</v>
      </c>
      <c r="S1861">
        <v>0</v>
      </c>
      <c r="T1861">
        <v>0.23471700000000001</v>
      </c>
      <c r="U1861">
        <v>0</v>
      </c>
      <c r="V1861" t="str">
        <f>"Trad IRN"</f>
        <v>Trad IRN</v>
      </c>
      <c r="W1861">
        <v>50</v>
      </c>
      <c r="X1861" t="s">
        <v>47</v>
      </c>
      <c r="Z1861" t="s">
        <v>47</v>
      </c>
      <c r="AB1861" t="str">
        <f>"11"</f>
        <v>11</v>
      </c>
      <c r="AC1861" t="s">
        <v>48</v>
      </c>
      <c r="AD1861" t="s">
        <v>49</v>
      </c>
      <c r="AE1861" t="s">
        <v>50</v>
      </c>
      <c r="AF1861">
        <v>0</v>
      </c>
      <c r="AG1861" t="s">
        <v>56</v>
      </c>
      <c r="AH1861" t="str">
        <f>"Trad IRN"</f>
        <v>Trad IRN</v>
      </c>
      <c r="AI1861" t="str">
        <f>"Bldg IRN"</f>
        <v>Bldg IRN</v>
      </c>
      <c r="AJ1861" t="s">
        <v>48</v>
      </c>
      <c r="AK1861" t="s">
        <v>48</v>
      </c>
      <c r="AL1861" t="s">
        <v>53</v>
      </c>
      <c r="AM1861">
        <v>265.77</v>
      </c>
      <c r="AN1861">
        <v>1132.3</v>
      </c>
      <c r="AO1861">
        <v>15</v>
      </c>
    </row>
    <row r="1862" spans="1:41" x14ac:dyDescent="0.3">
      <c r="A1862" t="str">
        <f>"Trad IRN"</f>
        <v>Trad IRN</v>
      </c>
      <c r="B1862" t="str">
        <f>"Bldg IRN"</f>
        <v>Bldg IRN</v>
      </c>
      <c r="C1862" t="s">
        <v>41</v>
      </c>
      <c r="D1862" t="s">
        <v>3</v>
      </c>
      <c r="E1862" t="s">
        <v>80</v>
      </c>
      <c r="F1862" t="s">
        <v>81</v>
      </c>
      <c r="G1862" t="s">
        <v>82</v>
      </c>
      <c r="H1862" t="s">
        <v>83</v>
      </c>
      <c r="I1862" t="s">
        <v>8</v>
      </c>
      <c r="J1862" t="s">
        <v>43</v>
      </c>
      <c r="K1862" t="s">
        <v>44</v>
      </c>
      <c r="L1862" t="s">
        <v>45</v>
      </c>
      <c r="M1862" t="s">
        <v>46</v>
      </c>
      <c r="N1862" t="str">
        <f>"08/17/2022"</f>
        <v>08/17/2022</v>
      </c>
      <c r="O1862" t="str">
        <f>"12/20/2022"</f>
        <v>12/20/2022</v>
      </c>
      <c r="P1862">
        <v>0.237264</v>
      </c>
      <c r="Q1862">
        <v>0.237264</v>
      </c>
      <c r="S1862">
        <v>0</v>
      </c>
      <c r="T1862">
        <v>0</v>
      </c>
      <c r="U1862">
        <v>0.237264</v>
      </c>
      <c r="V1862" t="str">
        <f>"Trad IRN"</f>
        <v>Trad IRN</v>
      </c>
      <c r="W1862">
        <v>50</v>
      </c>
      <c r="X1862" t="s">
        <v>47</v>
      </c>
      <c r="Z1862" t="s">
        <v>47</v>
      </c>
      <c r="AB1862" t="str">
        <f>"11"</f>
        <v>11</v>
      </c>
      <c r="AC1862" t="s">
        <v>48</v>
      </c>
      <c r="AD1862" t="s">
        <v>49</v>
      </c>
      <c r="AE1862" t="s">
        <v>50</v>
      </c>
      <c r="AF1862">
        <v>0</v>
      </c>
      <c r="AG1862" t="s">
        <v>51</v>
      </c>
      <c r="AH1862" t="s">
        <v>85</v>
      </c>
      <c r="AI1862" t="str">
        <f>"Bldg IRN"</f>
        <v>Bldg IRN</v>
      </c>
      <c r="AJ1862" t="s">
        <v>48</v>
      </c>
      <c r="AK1862" t="s">
        <v>48</v>
      </c>
      <c r="AL1862" t="s">
        <v>53</v>
      </c>
      <c r="AM1862">
        <v>251.5</v>
      </c>
      <c r="AN1862">
        <v>1060</v>
      </c>
      <c r="AO1862">
        <v>15</v>
      </c>
    </row>
    <row r="1863" spans="1:41" x14ac:dyDescent="0.3">
      <c r="A1863" t="str">
        <f>"Trad IRN"</f>
        <v>Trad IRN</v>
      </c>
      <c r="B1863" t="str">
        <f>"Bldg IRN"</f>
        <v>Bldg IRN</v>
      </c>
      <c r="C1863" t="s">
        <v>41</v>
      </c>
      <c r="D1863" t="s">
        <v>3</v>
      </c>
      <c r="E1863" t="s">
        <v>80</v>
      </c>
      <c r="F1863" t="s">
        <v>81</v>
      </c>
      <c r="G1863" t="s">
        <v>82</v>
      </c>
      <c r="H1863" t="s">
        <v>83</v>
      </c>
      <c r="I1863" t="str">
        <f>"Trad IRN"</f>
        <v>Trad IRN</v>
      </c>
      <c r="J1863" t="s">
        <v>43</v>
      </c>
      <c r="K1863" t="s">
        <v>44</v>
      </c>
      <c r="L1863" t="s">
        <v>45</v>
      </c>
      <c r="M1863" t="s">
        <v>46</v>
      </c>
      <c r="N1863" t="str">
        <f>"08/18/2022"</f>
        <v>08/18/2022</v>
      </c>
      <c r="O1863" t="str">
        <f t="shared" ref="O1863:O1875" si="184">"12/31/2500"</f>
        <v>12/31/2500</v>
      </c>
      <c r="P1863">
        <v>1</v>
      </c>
      <c r="Q1863">
        <v>1</v>
      </c>
      <c r="S1863">
        <v>0</v>
      </c>
      <c r="T1863">
        <v>1</v>
      </c>
      <c r="U1863">
        <v>0</v>
      </c>
      <c r="V1863" t="str">
        <f>"Trad IRN"</f>
        <v>Trad IRN</v>
      </c>
      <c r="W1863">
        <v>100</v>
      </c>
      <c r="X1863" t="s">
        <v>47</v>
      </c>
      <c r="Z1863" t="s">
        <v>47</v>
      </c>
      <c r="AB1863" t="str">
        <f>"11"</f>
        <v>11</v>
      </c>
      <c r="AC1863" t="s">
        <v>48</v>
      </c>
      <c r="AD1863" t="s">
        <v>49</v>
      </c>
      <c r="AE1863" t="s">
        <v>55</v>
      </c>
      <c r="AF1863">
        <v>0</v>
      </c>
      <c r="AG1863" t="s">
        <v>56</v>
      </c>
      <c r="AH1863" t="str">
        <f>"Trad IRN"</f>
        <v>Trad IRN</v>
      </c>
      <c r="AI1863" t="str">
        <f>"Bldg IRN"</f>
        <v>Bldg IRN</v>
      </c>
      <c r="AJ1863" t="s">
        <v>48</v>
      </c>
      <c r="AK1863" t="s">
        <v>48</v>
      </c>
      <c r="AL1863" t="s">
        <v>53</v>
      </c>
      <c r="AM1863">
        <v>1132.3</v>
      </c>
      <c r="AN1863">
        <v>1132.3</v>
      </c>
      <c r="AO1863">
        <v>15</v>
      </c>
    </row>
    <row r="1864" spans="1:41" x14ac:dyDescent="0.3">
      <c r="A1864" t="str">
        <f>"Trad IRN"</f>
        <v>Trad IRN</v>
      </c>
      <c r="B1864" t="str">
        <f>"Bldg IRN"</f>
        <v>Bldg IRN</v>
      </c>
      <c r="C1864" t="s">
        <v>41</v>
      </c>
      <c r="D1864" t="s">
        <v>3</v>
      </c>
      <c r="E1864" t="s">
        <v>80</v>
      </c>
      <c r="F1864" t="s">
        <v>81</v>
      </c>
      <c r="G1864" t="s">
        <v>82</v>
      </c>
      <c r="H1864" t="s">
        <v>83</v>
      </c>
      <c r="I1864" t="str">
        <f>"Trad IRN"</f>
        <v>Trad IRN</v>
      </c>
      <c r="J1864" t="s">
        <v>43</v>
      </c>
      <c r="K1864" t="s">
        <v>44</v>
      </c>
      <c r="L1864" t="s">
        <v>45</v>
      </c>
      <c r="M1864" t="s">
        <v>46</v>
      </c>
      <c r="N1864" t="str">
        <f>"08/18/2022"</f>
        <v>08/18/2022</v>
      </c>
      <c r="O1864" t="str">
        <f t="shared" si="184"/>
        <v>12/31/2500</v>
      </c>
      <c r="P1864">
        <v>1</v>
      </c>
      <c r="Q1864">
        <v>1</v>
      </c>
      <c r="S1864">
        <v>1</v>
      </c>
      <c r="T1864">
        <v>1</v>
      </c>
      <c r="U1864">
        <v>0</v>
      </c>
      <c r="V1864" t="str">
        <f>"Trad IRN"</f>
        <v>Trad IRN</v>
      </c>
      <c r="W1864">
        <v>100</v>
      </c>
      <c r="X1864" t="s">
        <v>47</v>
      </c>
      <c r="Z1864" t="s">
        <v>47</v>
      </c>
      <c r="AB1864" t="str">
        <f>"09"</f>
        <v>09</v>
      </c>
      <c r="AC1864" t="s">
        <v>48</v>
      </c>
      <c r="AD1864" t="s">
        <v>49</v>
      </c>
      <c r="AE1864" t="s">
        <v>50</v>
      </c>
      <c r="AF1864">
        <v>0</v>
      </c>
      <c r="AG1864" t="s">
        <v>56</v>
      </c>
      <c r="AH1864" t="str">
        <f>"Trad IRN"</f>
        <v>Trad IRN</v>
      </c>
      <c r="AI1864" t="str">
        <f>"Bldg IRN"</f>
        <v>Bldg IRN</v>
      </c>
      <c r="AJ1864" t="s">
        <v>48</v>
      </c>
      <c r="AK1864" t="s">
        <v>48</v>
      </c>
      <c r="AL1864" t="s">
        <v>53</v>
      </c>
      <c r="AM1864">
        <v>1132.3</v>
      </c>
      <c r="AN1864">
        <v>1132.3</v>
      </c>
      <c r="AO1864">
        <v>15</v>
      </c>
    </row>
    <row r="1865" spans="1:41" x14ac:dyDescent="0.3">
      <c r="A1865" t="str">
        <f>"Trad IRN"</f>
        <v>Trad IRN</v>
      </c>
      <c r="B1865" t="str">
        <f>"Bldg IRN"</f>
        <v>Bldg IRN</v>
      </c>
      <c r="C1865" t="s">
        <v>41</v>
      </c>
      <c r="D1865" t="s">
        <v>3</v>
      </c>
      <c r="E1865" t="s">
        <v>80</v>
      </c>
      <c r="F1865" t="s">
        <v>81</v>
      </c>
      <c r="G1865" t="s">
        <v>82</v>
      </c>
      <c r="H1865" t="s">
        <v>83</v>
      </c>
      <c r="I1865" t="str">
        <f>"Trad IRN"</f>
        <v>Trad IRN</v>
      </c>
      <c r="J1865" t="s">
        <v>43</v>
      </c>
      <c r="K1865" t="s">
        <v>44</v>
      </c>
      <c r="L1865" t="s">
        <v>45</v>
      </c>
      <c r="M1865" t="s">
        <v>46</v>
      </c>
      <c r="N1865" t="str">
        <f>"08/18/2022"</f>
        <v>08/18/2022</v>
      </c>
      <c r="O1865" t="str">
        <f t="shared" si="184"/>
        <v>12/31/2500</v>
      </c>
      <c r="P1865">
        <v>1</v>
      </c>
      <c r="Q1865">
        <v>1</v>
      </c>
      <c r="S1865">
        <v>0</v>
      </c>
      <c r="T1865">
        <v>1</v>
      </c>
      <c r="U1865">
        <v>0</v>
      </c>
      <c r="V1865" t="str">
        <f>"Trad IRN"</f>
        <v>Trad IRN</v>
      </c>
      <c r="W1865">
        <v>85</v>
      </c>
      <c r="X1865" t="s">
        <v>54</v>
      </c>
      <c r="Y1865" t="str">
        <f>"15"</f>
        <v>15</v>
      </c>
      <c r="Z1865" t="s">
        <v>47</v>
      </c>
      <c r="AB1865" t="str">
        <f>"12"</f>
        <v>12</v>
      </c>
      <c r="AC1865" t="s">
        <v>48</v>
      </c>
      <c r="AD1865" t="s">
        <v>49</v>
      </c>
      <c r="AE1865" t="s">
        <v>50</v>
      </c>
      <c r="AF1865">
        <v>0</v>
      </c>
      <c r="AG1865" t="s">
        <v>56</v>
      </c>
      <c r="AH1865" t="str">
        <f>"Trad IRN"</f>
        <v>Trad IRN</v>
      </c>
      <c r="AI1865" t="str">
        <f>"Bldg IRN"</f>
        <v>Bldg IRN</v>
      </c>
      <c r="AJ1865" t="str">
        <f>"12"</f>
        <v>12</v>
      </c>
      <c r="AK1865" t="s">
        <v>48</v>
      </c>
      <c r="AL1865" t="s">
        <v>53</v>
      </c>
      <c r="AM1865">
        <v>1132.3</v>
      </c>
      <c r="AN1865">
        <v>1132.3</v>
      </c>
      <c r="AO1865">
        <v>15</v>
      </c>
    </row>
    <row r="1866" spans="1:41" x14ac:dyDescent="0.3">
      <c r="A1866" t="str">
        <f>"Trad IRN"</f>
        <v>Trad IRN</v>
      </c>
      <c r="B1866" t="str">
        <f>"Bldg IRN"</f>
        <v>Bldg IRN</v>
      </c>
      <c r="C1866" t="s">
        <v>41</v>
      </c>
      <c r="D1866" t="s">
        <v>3</v>
      </c>
      <c r="E1866" t="s">
        <v>80</v>
      </c>
      <c r="F1866" t="s">
        <v>81</v>
      </c>
      <c r="G1866" t="s">
        <v>82</v>
      </c>
      <c r="H1866" t="s">
        <v>83</v>
      </c>
      <c r="I1866" t="str">
        <f>"Trad IRN"</f>
        <v>Trad IRN</v>
      </c>
      <c r="J1866" t="s">
        <v>43</v>
      </c>
      <c r="K1866" t="s">
        <v>44</v>
      </c>
      <c r="L1866" t="s">
        <v>45</v>
      </c>
      <c r="M1866" t="s">
        <v>46</v>
      </c>
      <c r="N1866" t="str">
        <f>"08/18/2022"</f>
        <v>08/18/2022</v>
      </c>
      <c r="O1866" t="str">
        <f t="shared" si="184"/>
        <v>12/31/2500</v>
      </c>
      <c r="P1866">
        <v>1</v>
      </c>
      <c r="Q1866">
        <v>1</v>
      </c>
      <c r="S1866">
        <v>0</v>
      </c>
      <c r="T1866">
        <v>1</v>
      </c>
      <c r="U1866">
        <v>0</v>
      </c>
      <c r="V1866" t="str">
        <f>"Trad IRN"</f>
        <v>Trad IRN</v>
      </c>
      <c r="W1866">
        <v>100</v>
      </c>
      <c r="X1866" t="s">
        <v>47</v>
      </c>
      <c r="Z1866" t="s">
        <v>47</v>
      </c>
      <c r="AB1866" t="str">
        <f>"09"</f>
        <v>09</v>
      </c>
      <c r="AC1866" t="s">
        <v>48</v>
      </c>
      <c r="AD1866" t="s">
        <v>49</v>
      </c>
      <c r="AE1866" t="s">
        <v>55</v>
      </c>
      <c r="AF1866">
        <v>0</v>
      </c>
      <c r="AG1866" t="s">
        <v>56</v>
      </c>
      <c r="AH1866" t="str">
        <f>"Trad IRN"</f>
        <v>Trad IRN</v>
      </c>
      <c r="AI1866" t="str">
        <f>"Bldg IRN"</f>
        <v>Bldg IRN</v>
      </c>
      <c r="AJ1866" t="s">
        <v>48</v>
      </c>
      <c r="AK1866" t="s">
        <v>48</v>
      </c>
      <c r="AL1866" t="s">
        <v>53</v>
      </c>
      <c r="AM1866">
        <v>1132.3</v>
      </c>
      <c r="AN1866">
        <v>1132.3</v>
      </c>
      <c r="AO1866">
        <v>15</v>
      </c>
    </row>
    <row r="1867" spans="1:41" x14ac:dyDescent="0.3">
      <c r="A1867" t="str">
        <f>"Trad IRN"</f>
        <v>Trad IRN</v>
      </c>
      <c r="B1867" t="str">
        <f>"Bldg IRN"</f>
        <v>Bldg IRN</v>
      </c>
      <c r="C1867" t="s">
        <v>41</v>
      </c>
      <c r="D1867" t="s">
        <v>3</v>
      </c>
      <c r="E1867" t="s">
        <v>80</v>
      </c>
      <c r="F1867" t="s">
        <v>81</v>
      </c>
      <c r="G1867" t="s">
        <v>82</v>
      </c>
      <c r="H1867" t="s">
        <v>83</v>
      </c>
      <c r="I1867" t="s">
        <v>8</v>
      </c>
      <c r="J1867" t="s">
        <v>43</v>
      </c>
      <c r="K1867" t="s">
        <v>44</v>
      </c>
      <c r="L1867" t="s">
        <v>45</v>
      </c>
      <c r="M1867" t="s">
        <v>46</v>
      </c>
      <c r="N1867" t="str">
        <f>"08/17/2022"</f>
        <v>08/17/2022</v>
      </c>
      <c r="O1867" t="str">
        <f t="shared" si="184"/>
        <v>12/31/2500</v>
      </c>
      <c r="P1867">
        <v>0.5</v>
      </c>
      <c r="Q1867">
        <v>0.5</v>
      </c>
      <c r="R1867">
        <v>0.5</v>
      </c>
      <c r="S1867">
        <v>0</v>
      </c>
      <c r="T1867">
        <v>0</v>
      </c>
      <c r="U1867">
        <v>0.5</v>
      </c>
      <c r="V1867" t="str">
        <f>"Trad IRN"</f>
        <v>Trad IRN</v>
      </c>
      <c r="W1867">
        <v>50</v>
      </c>
      <c r="X1867" t="s">
        <v>47</v>
      </c>
      <c r="Z1867" t="s">
        <v>47</v>
      </c>
      <c r="AB1867" t="str">
        <f>"23"</f>
        <v>23</v>
      </c>
      <c r="AC1867" t="str">
        <f>"10"</f>
        <v>10</v>
      </c>
      <c r="AD1867" t="str">
        <f>"2"</f>
        <v>2</v>
      </c>
      <c r="AE1867" t="s">
        <v>50</v>
      </c>
      <c r="AF1867">
        <v>0</v>
      </c>
      <c r="AG1867" t="s">
        <v>51</v>
      </c>
      <c r="AH1867" t="s">
        <v>85</v>
      </c>
      <c r="AI1867" t="str">
        <f>"Bldg IRN"</f>
        <v>Bldg IRN</v>
      </c>
      <c r="AJ1867" t="s">
        <v>48</v>
      </c>
      <c r="AK1867" t="s">
        <v>48</v>
      </c>
      <c r="AL1867" t="s">
        <v>53</v>
      </c>
      <c r="AM1867">
        <v>530</v>
      </c>
      <c r="AN1867">
        <v>1060</v>
      </c>
      <c r="AO1867">
        <v>15</v>
      </c>
    </row>
    <row r="1868" spans="1:41" x14ac:dyDescent="0.3">
      <c r="A1868" t="str">
        <f>"Trad IRN"</f>
        <v>Trad IRN</v>
      </c>
      <c r="B1868" t="str">
        <f>"Bldg IRN"</f>
        <v>Bldg IRN</v>
      </c>
      <c r="C1868" t="s">
        <v>41</v>
      </c>
      <c r="D1868" t="s">
        <v>3</v>
      </c>
      <c r="E1868" t="s">
        <v>80</v>
      </c>
      <c r="F1868" t="s">
        <v>81</v>
      </c>
      <c r="G1868" t="s">
        <v>82</v>
      </c>
      <c r="H1868" t="s">
        <v>83</v>
      </c>
      <c r="I1868" t="str">
        <f>"Trad IRN"</f>
        <v>Trad IRN</v>
      </c>
      <c r="J1868" t="s">
        <v>43</v>
      </c>
      <c r="K1868" t="s">
        <v>44</v>
      </c>
      <c r="L1868" t="s">
        <v>45</v>
      </c>
      <c r="M1868" t="s">
        <v>46</v>
      </c>
      <c r="N1868" t="str">
        <f>"08/18/2022"</f>
        <v>08/18/2022</v>
      </c>
      <c r="O1868" t="str">
        <f t="shared" si="184"/>
        <v>12/31/2500</v>
      </c>
      <c r="P1868">
        <v>1</v>
      </c>
      <c r="Q1868">
        <v>1</v>
      </c>
      <c r="S1868">
        <v>0</v>
      </c>
      <c r="T1868">
        <v>1</v>
      </c>
      <c r="U1868">
        <v>0</v>
      </c>
      <c r="V1868" t="str">
        <f>"Trad IRN"</f>
        <v>Trad IRN</v>
      </c>
      <c r="W1868">
        <v>100</v>
      </c>
      <c r="X1868" t="s">
        <v>47</v>
      </c>
      <c r="Z1868" t="s">
        <v>47</v>
      </c>
      <c r="AB1868" t="str">
        <f>"10"</f>
        <v>10</v>
      </c>
      <c r="AC1868" t="s">
        <v>48</v>
      </c>
      <c r="AD1868" t="s">
        <v>49</v>
      </c>
      <c r="AE1868" t="s">
        <v>55</v>
      </c>
      <c r="AF1868">
        <v>0</v>
      </c>
      <c r="AG1868" t="s">
        <v>56</v>
      </c>
      <c r="AH1868" t="str">
        <f>"Trad IRN"</f>
        <v>Trad IRN</v>
      </c>
      <c r="AI1868" t="str">
        <f>"Bldg IRN"</f>
        <v>Bldg IRN</v>
      </c>
      <c r="AJ1868" t="s">
        <v>48</v>
      </c>
      <c r="AK1868" t="s">
        <v>48</v>
      </c>
      <c r="AL1868" t="s">
        <v>53</v>
      </c>
      <c r="AM1868">
        <v>1132.3</v>
      </c>
      <c r="AN1868">
        <v>1132.3</v>
      </c>
      <c r="AO1868">
        <v>15</v>
      </c>
    </row>
    <row r="1869" spans="1:41" x14ac:dyDescent="0.3">
      <c r="A1869" t="str">
        <f>"Trad IRN"</f>
        <v>Trad IRN</v>
      </c>
      <c r="B1869" t="str">
        <f>"Bldg IRN"</f>
        <v>Bldg IRN</v>
      </c>
      <c r="C1869" t="s">
        <v>41</v>
      </c>
      <c r="D1869" t="s">
        <v>3</v>
      </c>
      <c r="E1869" t="s">
        <v>80</v>
      </c>
      <c r="F1869" t="s">
        <v>81</v>
      </c>
      <c r="G1869" t="s">
        <v>82</v>
      </c>
      <c r="H1869" t="s">
        <v>83</v>
      </c>
      <c r="I1869" t="str">
        <f>"Trad IRN"</f>
        <v>Trad IRN</v>
      </c>
      <c r="J1869" t="s">
        <v>43</v>
      </c>
      <c r="K1869" t="s">
        <v>44</v>
      </c>
      <c r="L1869" t="s">
        <v>45</v>
      </c>
      <c r="M1869" t="s">
        <v>46</v>
      </c>
      <c r="N1869" t="str">
        <f>"08/18/2022"</f>
        <v>08/18/2022</v>
      </c>
      <c r="O1869" t="str">
        <f t="shared" si="184"/>
        <v>12/31/2500</v>
      </c>
      <c r="P1869">
        <v>0.5</v>
      </c>
      <c r="Q1869">
        <v>0.5</v>
      </c>
      <c r="S1869">
        <v>0</v>
      </c>
      <c r="T1869">
        <v>0.5</v>
      </c>
      <c r="U1869">
        <v>0</v>
      </c>
      <c r="V1869" t="str">
        <f>"Trad IRN"</f>
        <v>Trad IRN</v>
      </c>
      <c r="W1869">
        <v>50</v>
      </c>
      <c r="X1869" t="s">
        <v>47</v>
      </c>
      <c r="Z1869" t="s">
        <v>47</v>
      </c>
      <c r="AB1869" t="str">
        <f>"09"</f>
        <v>09</v>
      </c>
      <c r="AC1869" t="s">
        <v>48</v>
      </c>
      <c r="AD1869" t="s">
        <v>49</v>
      </c>
      <c r="AE1869" t="s">
        <v>50</v>
      </c>
      <c r="AF1869">
        <v>0</v>
      </c>
      <c r="AG1869" t="s">
        <v>56</v>
      </c>
      <c r="AH1869" t="str">
        <f>"Trad IRN"</f>
        <v>Trad IRN</v>
      </c>
      <c r="AI1869" t="str">
        <f>"Bldg IRN"</f>
        <v>Bldg IRN</v>
      </c>
      <c r="AJ1869" t="s">
        <v>48</v>
      </c>
      <c r="AK1869" t="s">
        <v>48</v>
      </c>
      <c r="AL1869" t="s">
        <v>53</v>
      </c>
      <c r="AM1869">
        <v>566.15</v>
      </c>
      <c r="AN1869">
        <v>1132.3</v>
      </c>
      <c r="AO1869">
        <v>15</v>
      </c>
    </row>
    <row r="1870" spans="1:41" x14ac:dyDescent="0.3">
      <c r="A1870" t="str">
        <f>"Trad IRN"</f>
        <v>Trad IRN</v>
      </c>
      <c r="B1870" t="str">
        <f>"Bldg IRN"</f>
        <v>Bldg IRN</v>
      </c>
      <c r="C1870" t="s">
        <v>41</v>
      </c>
      <c r="D1870" t="s">
        <v>3</v>
      </c>
      <c r="E1870" t="s">
        <v>80</v>
      </c>
      <c r="F1870" t="s">
        <v>81</v>
      </c>
      <c r="G1870" t="s">
        <v>82</v>
      </c>
      <c r="H1870" t="s">
        <v>83</v>
      </c>
      <c r="I1870" t="s">
        <v>8</v>
      </c>
      <c r="J1870" t="s">
        <v>43</v>
      </c>
      <c r="K1870" t="s">
        <v>44</v>
      </c>
      <c r="L1870" t="s">
        <v>45</v>
      </c>
      <c r="M1870" t="s">
        <v>46</v>
      </c>
      <c r="N1870" t="str">
        <f>"08/17/2022"</f>
        <v>08/17/2022</v>
      </c>
      <c r="O1870" t="str">
        <f t="shared" si="184"/>
        <v>12/31/2500</v>
      </c>
      <c r="P1870">
        <v>0.5</v>
      </c>
      <c r="Q1870">
        <v>0.5</v>
      </c>
      <c r="S1870">
        <v>0</v>
      </c>
      <c r="T1870">
        <v>0.27777800000000002</v>
      </c>
      <c r="U1870">
        <v>0.222222</v>
      </c>
      <c r="V1870" t="str">
        <f>"Trad IRN"</f>
        <v>Trad IRN</v>
      </c>
      <c r="W1870">
        <v>50</v>
      </c>
      <c r="X1870" t="s">
        <v>47</v>
      </c>
      <c r="Z1870" t="s">
        <v>47</v>
      </c>
      <c r="AB1870" t="str">
        <f>"09"</f>
        <v>09</v>
      </c>
      <c r="AC1870" t="s">
        <v>48</v>
      </c>
      <c r="AD1870" t="s">
        <v>49</v>
      </c>
      <c r="AE1870" t="s">
        <v>50</v>
      </c>
      <c r="AF1870">
        <v>0</v>
      </c>
      <c r="AG1870" t="s">
        <v>51</v>
      </c>
      <c r="AH1870" t="s">
        <v>85</v>
      </c>
      <c r="AI1870" t="str">
        <f>"Bldg IRN"</f>
        <v>Bldg IRN</v>
      </c>
      <c r="AJ1870" t="s">
        <v>48</v>
      </c>
      <c r="AK1870" t="s">
        <v>48</v>
      </c>
      <c r="AL1870" t="s">
        <v>53</v>
      </c>
      <c r="AM1870">
        <v>530</v>
      </c>
      <c r="AN1870">
        <v>1060</v>
      </c>
      <c r="AO1870">
        <v>15</v>
      </c>
    </row>
    <row r="1871" spans="1:41" x14ac:dyDescent="0.3">
      <c r="A1871" t="str">
        <f>"Trad IRN"</f>
        <v>Trad IRN</v>
      </c>
      <c r="B1871" t="str">
        <f>"Bldg IRN"</f>
        <v>Bldg IRN</v>
      </c>
      <c r="C1871" t="s">
        <v>41</v>
      </c>
      <c r="D1871" t="s">
        <v>3</v>
      </c>
      <c r="E1871" t="s">
        <v>80</v>
      </c>
      <c r="F1871" t="s">
        <v>81</v>
      </c>
      <c r="G1871" t="s">
        <v>82</v>
      </c>
      <c r="H1871" t="s">
        <v>83</v>
      </c>
      <c r="I1871" t="str">
        <f>"Trad IRN"</f>
        <v>Trad IRN</v>
      </c>
      <c r="J1871" t="s">
        <v>43</v>
      </c>
      <c r="K1871" t="s">
        <v>44</v>
      </c>
      <c r="L1871" t="s">
        <v>45</v>
      </c>
      <c r="M1871" t="s">
        <v>46</v>
      </c>
      <c r="N1871" t="str">
        <f t="shared" ref="N1871:N1876" si="185">"08/18/2022"</f>
        <v>08/18/2022</v>
      </c>
      <c r="O1871" t="str">
        <f t="shared" si="184"/>
        <v>12/31/2500</v>
      </c>
      <c r="P1871">
        <v>1</v>
      </c>
      <c r="Q1871">
        <v>1</v>
      </c>
      <c r="S1871">
        <v>0</v>
      </c>
      <c r="T1871">
        <v>1</v>
      </c>
      <c r="U1871">
        <v>0</v>
      </c>
      <c r="V1871" t="str">
        <f>"Trad IRN"</f>
        <v>Trad IRN</v>
      </c>
      <c r="W1871">
        <v>100</v>
      </c>
      <c r="X1871" t="s">
        <v>47</v>
      </c>
      <c r="Z1871" t="s">
        <v>47</v>
      </c>
      <c r="AB1871" t="str">
        <f>"12"</f>
        <v>12</v>
      </c>
      <c r="AC1871" t="s">
        <v>48</v>
      </c>
      <c r="AD1871" t="s">
        <v>49</v>
      </c>
      <c r="AE1871" t="s">
        <v>50</v>
      </c>
      <c r="AF1871">
        <v>0</v>
      </c>
      <c r="AG1871" t="s">
        <v>56</v>
      </c>
      <c r="AH1871" t="str">
        <f>"Trad IRN"</f>
        <v>Trad IRN</v>
      </c>
      <c r="AI1871" t="str">
        <f>"Bldg IRN"</f>
        <v>Bldg IRN</v>
      </c>
      <c r="AJ1871" t="str">
        <f>"12"</f>
        <v>12</v>
      </c>
      <c r="AK1871" t="s">
        <v>48</v>
      </c>
      <c r="AL1871" t="s">
        <v>53</v>
      </c>
      <c r="AM1871">
        <v>1132.3</v>
      </c>
      <c r="AN1871">
        <v>1132.3</v>
      </c>
      <c r="AO1871">
        <v>15</v>
      </c>
    </row>
    <row r="1872" spans="1:41" x14ac:dyDescent="0.3">
      <c r="A1872" t="str">
        <f>"Trad IRN"</f>
        <v>Trad IRN</v>
      </c>
      <c r="B1872" t="str">
        <f>"Bldg IRN"</f>
        <v>Bldg IRN</v>
      </c>
      <c r="C1872" t="s">
        <v>41</v>
      </c>
      <c r="D1872" t="s">
        <v>3</v>
      </c>
      <c r="E1872" t="s">
        <v>80</v>
      </c>
      <c r="F1872" t="s">
        <v>81</v>
      </c>
      <c r="G1872" t="s">
        <v>82</v>
      </c>
      <c r="H1872" t="s">
        <v>83</v>
      </c>
      <c r="I1872" t="str">
        <f>"Trad IRN"</f>
        <v>Trad IRN</v>
      </c>
      <c r="J1872" t="s">
        <v>43</v>
      </c>
      <c r="K1872" t="s">
        <v>44</v>
      </c>
      <c r="L1872" t="s">
        <v>45</v>
      </c>
      <c r="M1872" t="s">
        <v>46</v>
      </c>
      <c r="N1872" t="str">
        <f t="shared" si="185"/>
        <v>08/18/2022</v>
      </c>
      <c r="O1872" t="str">
        <f t="shared" si="184"/>
        <v>12/31/2500</v>
      </c>
      <c r="P1872">
        <v>1</v>
      </c>
      <c r="Q1872">
        <v>1</v>
      </c>
      <c r="S1872">
        <v>1</v>
      </c>
      <c r="T1872">
        <v>1</v>
      </c>
      <c r="U1872">
        <v>0</v>
      </c>
      <c r="V1872" t="str">
        <f>"Trad IRN"</f>
        <v>Trad IRN</v>
      </c>
      <c r="W1872">
        <v>100</v>
      </c>
      <c r="X1872" t="s">
        <v>47</v>
      </c>
      <c r="Z1872" t="s">
        <v>47</v>
      </c>
      <c r="AB1872" t="str">
        <f>"12"</f>
        <v>12</v>
      </c>
      <c r="AC1872" t="s">
        <v>48</v>
      </c>
      <c r="AD1872" t="s">
        <v>49</v>
      </c>
      <c r="AE1872" t="s">
        <v>50</v>
      </c>
      <c r="AF1872">
        <v>0</v>
      </c>
      <c r="AG1872" t="s">
        <v>56</v>
      </c>
      <c r="AH1872" t="str">
        <f>"Trad IRN"</f>
        <v>Trad IRN</v>
      </c>
      <c r="AI1872" t="str">
        <f>"Bldg IRN"</f>
        <v>Bldg IRN</v>
      </c>
      <c r="AJ1872" t="str">
        <f>"12"</f>
        <v>12</v>
      </c>
      <c r="AK1872" t="s">
        <v>48</v>
      </c>
      <c r="AL1872" t="s">
        <v>53</v>
      </c>
      <c r="AM1872">
        <v>1132.3</v>
      </c>
      <c r="AN1872">
        <v>1132.3</v>
      </c>
      <c r="AO1872">
        <v>15</v>
      </c>
    </row>
    <row r="1873" spans="1:41" x14ac:dyDescent="0.3">
      <c r="A1873" t="str">
        <f>"Trad IRN"</f>
        <v>Trad IRN</v>
      </c>
      <c r="B1873" t="str">
        <f>"Bldg IRN"</f>
        <v>Bldg IRN</v>
      </c>
      <c r="C1873" t="s">
        <v>41</v>
      </c>
      <c r="D1873" t="s">
        <v>3</v>
      </c>
      <c r="E1873" t="s">
        <v>80</v>
      </c>
      <c r="F1873" t="s">
        <v>81</v>
      </c>
      <c r="G1873" t="s">
        <v>82</v>
      </c>
      <c r="H1873" t="s">
        <v>83</v>
      </c>
      <c r="I1873" t="str">
        <f>"Trad IRN"</f>
        <v>Trad IRN</v>
      </c>
      <c r="J1873" t="s">
        <v>43</v>
      </c>
      <c r="K1873" t="s">
        <v>44</v>
      </c>
      <c r="L1873" t="s">
        <v>45</v>
      </c>
      <c r="M1873" t="s">
        <v>46</v>
      </c>
      <c r="N1873" t="str">
        <f t="shared" si="185"/>
        <v>08/18/2022</v>
      </c>
      <c r="O1873" t="str">
        <f t="shared" si="184"/>
        <v>12/31/2500</v>
      </c>
      <c r="P1873">
        <v>1</v>
      </c>
      <c r="Q1873">
        <v>1</v>
      </c>
      <c r="S1873">
        <v>1</v>
      </c>
      <c r="T1873">
        <v>1</v>
      </c>
      <c r="U1873">
        <v>0</v>
      </c>
      <c r="V1873" t="str">
        <f>"Trad IRN"</f>
        <v>Trad IRN</v>
      </c>
      <c r="W1873">
        <v>100</v>
      </c>
      <c r="X1873" t="s">
        <v>47</v>
      </c>
      <c r="Z1873" t="s">
        <v>47</v>
      </c>
      <c r="AB1873" t="str">
        <f>"09"</f>
        <v>09</v>
      </c>
      <c r="AC1873" t="s">
        <v>48</v>
      </c>
      <c r="AD1873" t="s">
        <v>49</v>
      </c>
      <c r="AE1873" t="s">
        <v>50</v>
      </c>
      <c r="AF1873">
        <v>0</v>
      </c>
      <c r="AG1873" t="s">
        <v>56</v>
      </c>
      <c r="AH1873" t="str">
        <f>"Trad IRN"</f>
        <v>Trad IRN</v>
      </c>
      <c r="AI1873" t="str">
        <f>"Bldg IRN"</f>
        <v>Bldg IRN</v>
      </c>
      <c r="AJ1873" t="s">
        <v>48</v>
      </c>
      <c r="AK1873" t="s">
        <v>48</v>
      </c>
      <c r="AL1873" t="s">
        <v>53</v>
      </c>
      <c r="AM1873">
        <v>1132.3</v>
      </c>
      <c r="AN1873">
        <v>1132.3</v>
      </c>
      <c r="AO1873">
        <v>15</v>
      </c>
    </row>
    <row r="1874" spans="1:41" x14ac:dyDescent="0.3">
      <c r="A1874" t="str">
        <f>"Trad IRN"</f>
        <v>Trad IRN</v>
      </c>
      <c r="B1874" t="str">
        <f>"Bldg IRN"</f>
        <v>Bldg IRN</v>
      </c>
      <c r="C1874" t="s">
        <v>41</v>
      </c>
      <c r="D1874" t="s">
        <v>3</v>
      </c>
      <c r="E1874" t="s">
        <v>80</v>
      </c>
      <c r="F1874" t="s">
        <v>81</v>
      </c>
      <c r="G1874" t="s">
        <v>82</v>
      </c>
      <c r="H1874" t="s">
        <v>83</v>
      </c>
      <c r="I1874" t="s">
        <v>8</v>
      </c>
      <c r="J1874" t="s">
        <v>43</v>
      </c>
      <c r="K1874" t="s">
        <v>44</v>
      </c>
      <c r="L1874" t="s">
        <v>45</v>
      </c>
      <c r="M1874" t="s">
        <v>46</v>
      </c>
      <c r="N1874" t="str">
        <f t="shared" si="185"/>
        <v>08/18/2022</v>
      </c>
      <c r="O1874" t="str">
        <f t="shared" si="184"/>
        <v>12/31/2500</v>
      </c>
      <c r="P1874">
        <v>0.14913599999999999</v>
      </c>
      <c r="Q1874">
        <v>0.14913599999999999</v>
      </c>
      <c r="S1874">
        <v>0</v>
      </c>
      <c r="T1874">
        <v>3.866E-2</v>
      </c>
      <c r="U1874">
        <v>0.110476</v>
      </c>
      <c r="V1874" t="str">
        <f>"Trad IRN"</f>
        <v>Trad IRN</v>
      </c>
      <c r="W1874">
        <v>15</v>
      </c>
      <c r="X1874" t="s">
        <v>47</v>
      </c>
      <c r="Z1874" t="s">
        <v>47</v>
      </c>
      <c r="AB1874" t="str">
        <f>"12"</f>
        <v>12</v>
      </c>
      <c r="AC1874" t="s">
        <v>48</v>
      </c>
      <c r="AD1874" t="s">
        <v>49</v>
      </c>
      <c r="AE1874" t="s">
        <v>50</v>
      </c>
      <c r="AF1874">
        <v>0</v>
      </c>
      <c r="AG1874" t="s">
        <v>51</v>
      </c>
      <c r="AH1874" t="s">
        <v>85</v>
      </c>
      <c r="AI1874" t="str">
        <f>"Bldg IRN"</f>
        <v>Bldg IRN</v>
      </c>
      <c r="AJ1874" t="str">
        <f>"12"</f>
        <v>12</v>
      </c>
      <c r="AK1874" t="s">
        <v>52</v>
      </c>
      <c r="AL1874" t="s">
        <v>53</v>
      </c>
      <c r="AM1874">
        <v>155.4</v>
      </c>
      <c r="AN1874">
        <v>1042</v>
      </c>
      <c r="AO1874">
        <v>15</v>
      </c>
    </row>
    <row r="1875" spans="1:41" x14ac:dyDescent="0.3">
      <c r="A1875" t="str">
        <f>"Trad IRN"</f>
        <v>Trad IRN</v>
      </c>
      <c r="B1875" t="str">
        <f>"Bldg IRN"</f>
        <v>Bldg IRN</v>
      </c>
      <c r="C1875" t="s">
        <v>41</v>
      </c>
      <c r="D1875" t="s">
        <v>3</v>
      </c>
      <c r="E1875" t="s">
        <v>80</v>
      </c>
      <c r="F1875" t="s">
        <v>81</v>
      </c>
      <c r="G1875" t="s">
        <v>82</v>
      </c>
      <c r="H1875" t="s">
        <v>83</v>
      </c>
      <c r="I1875" t="str">
        <f>"Trad IRN"</f>
        <v>Trad IRN</v>
      </c>
      <c r="J1875" t="s">
        <v>43</v>
      </c>
      <c r="K1875" t="s">
        <v>44</v>
      </c>
      <c r="L1875" t="s">
        <v>45</v>
      </c>
      <c r="M1875" t="s">
        <v>46</v>
      </c>
      <c r="N1875" t="str">
        <f t="shared" si="185"/>
        <v>08/18/2022</v>
      </c>
      <c r="O1875" t="str">
        <f t="shared" si="184"/>
        <v>12/31/2500</v>
      </c>
      <c r="P1875">
        <v>0.85</v>
      </c>
      <c r="Q1875">
        <v>0.85</v>
      </c>
      <c r="S1875">
        <v>0</v>
      </c>
      <c r="T1875">
        <v>0.78055600000000003</v>
      </c>
      <c r="U1875">
        <v>6.9444000000000006E-2</v>
      </c>
      <c r="V1875" t="str">
        <f>"Trad IRN"</f>
        <v>Trad IRN</v>
      </c>
      <c r="W1875">
        <v>85</v>
      </c>
      <c r="X1875" t="s">
        <v>47</v>
      </c>
      <c r="Z1875" t="s">
        <v>47</v>
      </c>
      <c r="AB1875" t="str">
        <f>"12"</f>
        <v>12</v>
      </c>
      <c r="AC1875" t="s">
        <v>48</v>
      </c>
      <c r="AD1875" t="s">
        <v>49</v>
      </c>
      <c r="AE1875" t="s">
        <v>50</v>
      </c>
      <c r="AF1875">
        <v>0</v>
      </c>
      <c r="AG1875" t="s">
        <v>56</v>
      </c>
      <c r="AH1875" t="str">
        <f>"Trad IRN"</f>
        <v>Trad IRN</v>
      </c>
      <c r="AI1875" t="str">
        <f>"Bldg IRN"</f>
        <v>Bldg IRN</v>
      </c>
      <c r="AJ1875" t="str">
        <f>"12"</f>
        <v>12</v>
      </c>
      <c r="AK1875" t="s">
        <v>48</v>
      </c>
      <c r="AL1875" t="s">
        <v>53</v>
      </c>
      <c r="AM1875">
        <v>962.46</v>
      </c>
      <c r="AN1875">
        <v>1132.3</v>
      </c>
      <c r="AO1875">
        <v>15</v>
      </c>
    </row>
    <row r="1876" spans="1:41" x14ac:dyDescent="0.3">
      <c r="A1876" t="str">
        <f>"Trad IRN"</f>
        <v>Trad IRN</v>
      </c>
      <c r="B1876" t="str">
        <f>"Bldg IRN"</f>
        <v>Bldg IRN</v>
      </c>
      <c r="C1876" t="s">
        <v>41</v>
      </c>
      <c r="D1876" t="s">
        <v>3</v>
      </c>
      <c r="E1876" t="s">
        <v>80</v>
      </c>
      <c r="F1876" t="s">
        <v>81</v>
      </c>
      <c r="G1876" t="s">
        <v>82</v>
      </c>
      <c r="H1876" t="s">
        <v>83</v>
      </c>
      <c r="I1876" t="str">
        <f>"Trad IRN"</f>
        <v>Trad IRN</v>
      </c>
      <c r="J1876" t="s">
        <v>43</v>
      </c>
      <c r="K1876" t="s">
        <v>44</v>
      </c>
      <c r="L1876" t="s">
        <v>45</v>
      </c>
      <c r="M1876" t="s">
        <v>46</v>
      </c>
      <c r="N1876" t="str">
        <f t="shared" si="185"/>
        <v>08/18/2022</v>
      </c>
      <c r="O1876" t="str">
        <f>"01/03/2023"</f>
        <v>01/03/2023</v>
      </c>
      <c r="P1876">
        <v>0.46943400000000002</v>
      </c>
      <c r="Q1876">
        <v>0.46943400000000002</v>
      </c>
      <c r="S1876">
        <v>0</v>
      </c>
      <c r="T1876">
        <v>0.46943400000000002</v>
      </c>
      <c r="U1876">
        <v>0</v>
      </c>
      <c r="V1876" t="str">
        <f>"Trad IRN"</f>
        <v>Trad IRN</v>
      </c>
      <c r="W1876">
        <v>100</v>
      </c>
      <c r="X1876" t="s">
        <v>47</v>
      </c>
      <c r="Z1876" t="s">
        <v>47</v>
      </c>
      <c r="AB1876" t="str">
        <f>"10"</f>
        <v>10</v>
      </c>
      <c r="AC1876" t="s">
        <v>48</v>
      </c>
      <c r="AD1876" t="s">
        <v>49</v>
      </c>
      <c r="AE1876" t="s">
        <v>50</v>
      </c>
      <c r="AF1876">
        <v>0</v>
      </c>
      <c r="AG1876" t="s">
        <v>56</v>
      </c>
      <c r="AH1876" t="str">
        <f>"Trad IRN"</f>
        <v>Trad IRN</v>
      </c>
      <c r="AI1876" t="str">
        <f>"Bldg IRN"</f>
        <v>Bldg IRN</v>
      </c>
      <c r="AJ1876" t="s">
        <v>48</v>
      </c>
      <c r="AK1876" t="s">
        <v>48</v>
      </c>
      <c r="AL1876" t="s">
        <v>53</v>
      </c>
      <c r="AM1876">
        <v>531.54</v>
      </c>
      <c r="AN1876">
        <v>1132.3</v>
      </c>
      <c r="AO1876">
        <v>15</v>
      </c>
    </row>
    <row r="1877" spans="1:41" x14ac:dyDescent="0.3">
      <c r="A1877" t="str">
        <f>"Trad IRN"</f>
        <v>Trad IRN</v>
      </c>
      <c r="B1877" t="str">
        <f>"Bldg IRN"</f>
        <v>Bldg IRN</v>
      </c>
      <c r="C1877" t="s">
        <v>41</v>
      </c>
      <c r="D1877" t="s">
        <v>3</v>
      </c>
      <c r="E1877" t="s">
        <v>80</v>
      </c>
      <c r="F1877" t="s">
        <v>81</v>
      </c>
      <c r="G1877" t="s">
        <v>82</v>
      </c>
      <c r="H1877" t="s">
        <v>83</v>
      </c>
      <c r="I1877" t="str">
        <f>"Trad IRN"</f>
        <v>Trad IRN</v>
      </c>
      <c r="J1877" t="s">
        <v>43</v>
      </c>
      <c r="K1877" t="s">
        <v>44</v>
      </c>
      <c r="L1877" t="s">
        <v>45</v>
      </c>
      <c r="M1877" t="s">
        <v>46</v>
      </c>
      <c r="N1877" t="str">
        <f>"01/04/2023"</f>
        <v>01/04/2023</v>
      </c>
      <c r="O1877" t="str">
        <f>"12/31/2500"</f>
        <v>12/31/2500</v>
      </c>
      <c r="P1877">
        <v>0.45098100000000002</v>
      </c>
      <c r="Q1877">
        <v>0.45098100000000002</v>
      </c>
      <c r="S1877">
        <v>0</v>
      </c>
      <c r="T1877">
        <v>0.45098100000000002</v>
      </c>
      <c r="U1877">
        <v>0</v>
      </c>
      <c r="V1877" t="str">
        <f>"Trad IRN"</f>
        <v>Trad IRN</v>
      </c>
      <c r="W1877">
        <v>85</v>
      </c>
      <c r="X1877" t="s">
        <v>47</v>
      </c>
      <c r="Z1877" t="s">
        <v>47</v>
      </c>
      <c r="AB1877" t="str">
        <f>"10"</f>
        <v>10</v>
      </c>
      <c r="AC1877" t="s">
        <v>48</v>
      </c>
      <c r="AD1877" t="s">
        <v>49</v>
      </c>
      <c r="AE1877" t="s">
        <v>50</v>
      </c>
      <c r="AF1877">
        <v>0</v>
      </c>
      <c r="AG1877" t="s">
        <v>56</v>
      </c>
      <c r="AH1877" t="str">
        <f>"Trad IRN"</f>
        <v>Trad IRN</v>
      </c>
      <c r="AI1877" t="str">
        <f>"Bldg IRN"</f>
        <v>Bldg IRN</v>
      </c>
      <c r="AJ1877" t="s">
        <v>48</v>
      </c>
      <c r="AK1877" t="s">
        <v>48</v>
      </c>
      <c r="AL1877" t="s">
        <v>53</v>
      </c>
      <c r="AM1877">
        <v>510.65</v>
      </c>
      <c r="AN1877">
        <v>1132.3</v>
      </c>
      <c r="AO1877">
        <v>15</v>
      </c>
    </row>
    <row r="1878" spans="1:41" x14ac:dyDescent="0.3">
      <c r="A1878" t="str">
        <f>"Trad IRN"</f>
        <v>Trad IRN</v>
      </c>
      <c r="B1878" t="str">
        <f>"Bldg IRN"</f>
        <v>Bldg IRN</v>
      </c>
      <c r="C1878" t="s">
        <v>41</v>
      </c>
      <c r="D1878" t="s">
        <v>3</v>
      </c>
      <c r="E1878" t="s">
        <v>80</v>
      </c>
      <c r="F1878" t="s">
        <v>81</v>
      </c>
      <c r="G1878" t="s">
        <v>82</v>
      </c>
      <c r="H1878" t="s">
        <v>83</v>
      </c>
      <c r="I1878" t="s">
        <v>8</v>
      </c>
      <c r="J1878" t="s">
        <v>43</v>
      </c>
      <c r="K1878" t="s">
        <v>44</v>
      </c>
      <c r="L1878" t="s">
        <v>45</v>
      </c>
      <c r="M1878" t="s">
        <v>46</v>
      </c>
      <c r="N1878" t="str">
        <f>"01/12/2023"</f>
        <v>01/12/2023</v>
      </c>
      <c r="O1878" t="str">
        <f>"12/31/2500"</f>
        <v>12/31/2500</v>
      </c>
      <c r="P1878">
        <v>7.4395000000000003E-2</v>
      </c>
      <c r="Q1878">
        <v>7.4395000000000003E-2</v>
      </c>
      <c r="S1878">
        <v>0</v>
      </c>
      <c r="T1878">
        <v>2.367E-2</v>
      </c>
      <c r="U1878">
        <v>5.0724999999999999E-2</v>
      </c>
      <c r="V1878" t="str">
        <f>"Trad IRN"</f>
        <v>Trad IRN</v>
      </c>
      <c r="W1878">
        <v>15</v>
      </c>
      <c r="X1878" t="s">
        <v>47</v>
      </c>
      <c r="Z1878" t="s">
        <v>47</v>
      </c>
      <c r="AB1878" t="str">
        <f>"10"</f>
        <v>10</v>
      </c>
      <c r="AC1878" t="s">
        <v>48</v>
      </c>
      <c r="AD1878" t="s">
        <v>49</v>
      </c>
      <c r="AE1878" t="s">
        <v>50</v>
      </c>
      <c r="AF1878">
        <v>0</v>
      </c>
      <c r="AG1878" t="s">
        <v>51</v>
      </c>
      <c r="AH1878" t="str">
        <f>"Trad IRN"</f>
        <v>Trad IRN</v>
      </c>
      <c r="AI1878" t="str">
        <f>"Bldg IRN"</f>
        <v>Bldg IRN</v>
      </c>
      <c r="AJ1878" t="s">
        <v>48</v>
      </c>
      <c r="AK1878" t="s">
        <v>48</v>
      </c>
      <c r="AL1878" t="s">
        <v>53</v>
      </c>
      <c r="AM1878">
        <v>84.24</v>
      </c>
      <c r="AN1878">
        <v>1132.3</v>
      </c>
      <c r="AO1878">
        <v>15</v>
      </c>
    </row>
    <row r="1879" spans="1:41" x14ac:dyDescent="0.3">
      <c r="A1879" t="str">
        <f>"Trad IRN"</f>
        <v>Trad IRN</v>
      </c>
      <c r="B1879" t="str">
        <f>"Bldg IRN"</f>
        <v>Bldg IRN</v>
      </c>
      <c r="C1879" t="s">
        <v>41</v>
      </c>
      <c r="D1879" t="s">
        <v>3</v>
      </c>
      <c r="E1879" t="s">
        <v>80</v>
      </c>
      <c r="F1879" t="s">
        <v>81</v>
      </c>
      <c r="G1879" t="s">
        <v>82</v>
      </c>
      <c r="H1879" t="s">
        <v>83</v>
      </c>
      <c r="I1879" t="str">
        <f>"Trad IRN"</f>
        <v>Trad IRN</v>
      </c>
      <c r="J1879" t="s">
        <v>43</v>
      </c>
      <c r="K1879" t="s">
        <v>44</v>
      </c>
      <c r="L1879" t="s">
        <v>45</v>
      </c>
      <c r="M1879" t="s">
        <v>46</v>
      </c>
      <c r="N1879" t="str">
        <f>"08/18/2022"</f>
        <v>08/18/2022</v>
      </c>
      <c r="O1879" t="str">
        <f>"11/07/2022"</f>
        <v>11/07/2022</v>
      </c>
      <c r="P1879">
        <v>0.30219000000000001</v>
      </c>
      <c r="Q1879">
        <v>0.30219000000000001</v>
      </c>
      <c r="R1879">
        <v>0.30219000000000001</v>
      </c>
      <c r="S1879">
        <v>0</v>
      </c>
      <c r="T1879">
        <v>0.30219000000000001</v>
      </c>
      <c r="U1879">
        <v>0</v>
      </c>
      <c r="V1879" t="str">
        <f>"Trad IRN"</f>
        <v>Trad IRN</v>
      </c>
      <c r="W1879">
        <v>100</v>
      </c>
      <c r="X1879" t="s">
        <v>47</v>
      </c>
      <c r="Z1879" t="s">
        <v>47</v>
      </c>
      <c r="AB1879" t="str">
        <f>"11"</f>
        <v>11</v>
      </c>
      <c r="AC1879" t="str">
        <f>"10"</f>
        <v>10</v>
      </c>
      <c r="AD1879" t="str">
        <f>"2"</f>
        <v>2</v>
      </c>
      <c r="AE1879" t="s">
        <v>50</v>
      </c>
      <c r="AF1879">
        <v>2</v>
      </c>
      <c r="AG1879" t="s">
        <v>56</v>
      </c>
      <c r="AH1879" t="str">
        <f>"Trad IRN"</f>
        <v>Trad IRN</v>
      </c>
      <c r="AI1879" t="str">
        <f>"Bldg IRN"</f>
        <v>Bldg IRN</v>
      </c>
      <c r="AJ1879" t="s">
        <v>48</v>
      </c>
      <c r="AK1879" t="s">
        <v>48</v>
      </c>
      <c r="AL1879" t="s">
        <v>53</v>
      </c>
      <c r="AM1879">
        <v>342.17</v>
      </c>
      <c r="AN1879">
        <v>1132.3</v>
      </c>
      <c r="AO1879">
        <v>15</v>
      </c>
    </row>
    <row r="1880" spans="1:41" x14ac:dyDescent="0.3">
      <c r="A1880" t="str">
        <f>"Trad IRN"</f>
        <v>Trad IRN</v>
      </c>
      <c r="B1880" t="str">
        <f>"Bldg IRN"</f>
        <v>Bldg IRN</v>
      </c>
      <c r="C1880" t="s">
        <v>41</v>
      </c>
      <c r="D1880" t="s">
        <v>3</v>
      </c>
      <c r="E1880" t="s">
        <v>80</v>
      </c>
      <c r="F1880" t="s">
        <v>81</v>
      </c>
      <c r="G1880" t="s">
        <v>82</v>
      </c>
      <c r="H1880" t="s">
        <v>83</v>
      </c>
      <c r="I1880" t="str">
        <f>"Trad IRN"</f>
        <v>Trad IRN</v>
      </c>
      <c r="J1880" t="s">
        <v>43</v>
      </c>
      <c r="K1880" t="s">
        <v>44</v>
      </c>
      <c r="L1880" t="s">
        <v>45</v>
      </c>
      <c r="M1880" t="s">
        <v>46</v>
      </c>
      <c r="N1880" t="str">
        <f>"11/08/2022"</f>
        <v>11/08/2022</v>
      </c>
      <c r="O1880" t="str">
        <f>"12/31/2500"</f>
        <v>12/31/2500</v>
      </c>
      <c r="P1880">
        <v>0.69781000000000004</v>
      </c>
      <c r="Q1880">
        <v>0.69781000000000004</v>
      </c>
      <c r="R1880">
        <v>0.69781000000000004</v>
      </c>
      <c r="S1880">
        <v>0</v>
      </c>
      <c r="T1880">
        <v>0.69781000000000004</v>
      </c>
      <c r="U1880">
        <v>0</v>
      </c>
      <c r="V1880" t="str">
        <f>"Trad IRN"</f>
        <v>Trad IRN</v>
      </c>
      <c r="W1880">
        <v>100</v>
      </c>
      <c r="X1880" t="s">
        <v>47</v>
      </c>
      <c r="Z1880" t="s">
        <v>47</v>
      </c>
      <c r="AB1880" t="str">
        <f>"11"</f>
        <v>11</v>
      </c>
      <c r="AC1880" t="str">
        <f>"10"</f>
        <v>10</v>
      </c>
      <c r="AD1880" t="str">
        <f>"2"</f>
        <v>2</v>
      </c>
      <c r="AE1880" t="s">
        <v>55</v>
      </c>
      <c r="AF1880">
        <v>2</v>
      </c>
      <c r="AG1880" t="s">
        <v>56</v>
      </c>
      <c r="AH1880" t="str">
        <f>"Trad IRN"</f>
        <v>Trad IRN</v>
      </c>
      <c r="AI1880" t="str">
        <f>"Bldg IRN"</f>
        <v>Bldg IRN</v>
      </c>
      <c r="AJ1880" t="s">
        <v>48</v>
      </c>
      <c r="AK1880" t="s">
        <v>48</v>
      </c>
      <c r="AL1880" t="s">
        <v>53</v>
      </c>
      <c r="AM1880">
        <v>790.13</v>
      </c>
      <c r="AN1880">
        <v>1132.3</v>
      </c>
      <c r="AO1880">
        <v>15</v>
      </c>
    </row>
    <row r="1881" spans="1:41" x14ac:dyDescent="0.3">
      <c r="A1881" t="str">
        <f>"Trad IRN"</f>
        <v>Trad IRN</v>
      </c>
      <c r="B1881" t="str">
        <f>"Bldg IRN"</f>
        <v>Bldg IRN</v>
      </c>
      <c r="C1881" t="s">
        <v>41</v>
      </c>
      <c r="D1881" t="s">
        <v>3</v>
      </c>
      <c r="E1881" t="s">
        <v>80</v>
      </c>
      <c r="F1881" t="s">
        <v>81</v>
      </c>
      <c r="G1881" t="s">
        <v>82</v>
      </c>
      <c r="H1881" t="s">
        <v>83</v>
      </c>
      <c r="I1881" t="str">
        <f>"Trad IRN"</f>
        <v>Trad IRN</v>
      </c>
      <c r="J1881" t="s">
        <v>43</v>
      </c>
      <c r="K1881" t="s">
        <v>44</v>
      </c>
      <c r="L1881" t="s">
        <v>45</v>
      </c>
      <c r="M1881" t="s">
        <v>46</v>
      </c>
      <c r="N1881" t="str">
        <f>"08/18/2022"</f>
        <v>08/18/2022</v>
      </c>
      <c r="O1881" t="str">
        <f>"09/12/2022"</f>
        <v>09/12/2022</v>
      </c>
      <c r="P1881">
        <v>9.8039000000000001E-2</v>
      </c>
      <c r="Q1881">
        <v>9.8039000000000001E-2</v>
      </c>
      <c r="S1881">
        <v>0</v>
      </c>
      <c r="T1881">
        <v>9.8039000000000001E-2</v>
      </c>
      <c r="U1881">
        <v>0</v>
      </c>
      <c r="V1881" t="str">
        <f>"Trad IRN"</f>
        <v>Trad IRN</v>
      </c>
      <c r="W1881">
        <v>100</v>
      </c>
      <c r="X1881" t="s">
        <v>47</v>
      </c>
      <c r="Z1881" t="s">
        <v>47</v>
      </c>
      <c r="AB1881" t="str">
        <f>"13"</f>
        <v>13</v>
      </c>
      <c r="AC1881" t="s">
        <v>48</v>
      </c>
      <c r="AD1881" t="s">
        <v>49</v>
      </c>
      <c r="AE1881" t="s">
        <v>50</v>
      </c>
      <c r="AF1881">
        <v>0</v>
      </c>
      <c r="AG1881" t="s">
        <v>56</v>
      </c>
      <c r="AH1881" t="str">
        <f>"Trad IRN"</f>
        <v>Trad IRN</v>
      </c>
      <c r="AI1881" t="str">
        <f>"Bldg IRN"</f>
        <v>Bldg IRN</v>
      </c>
      <c r="AJ1881" t="s">
        <v>48</v>
      </c>
      <c r="AK1881" t="s">
        <v>48</v>
      </c>
      <c r="AL1881" t="s">
        <v>53</v>
      </c>
      <c r="AM1881">
        <v>111.01</v>
      </c>
      <c r="AN1881">
        <v>1132.3</v>
      </c>
      <c r="AO1881">
        <v>15</v>
      </c>
    </row>
    <row r="1882" spans="1:41" x14ac:dyDescent="0.3">
      <c r="A1882" t="str">
        <f>"Trad IRN"</f>
        <v>Trad IRN</v>
      </c>
      <c r="B1882" t="str">
        <f>"Bldg IRN"</f>
        <v>Bldg IRN</v>
      </c>
      <c r="C1882" t="s">
        <v>41</v>
      </c>
      <c r="D1882" t="s">
        <v>3</v>
      </c>
      <c r="E1882" t="s">
        <v>80</v>
      </c>
      <c r="F1882" t="s">
        <v>81</v>
      </c>
      <c r="G1882" t="s">
        <v>82</v>
      </c>
      <c r="H1882" t="s">
        <v>83</v>
      </c>
      <c r="I1882" t="str">
        <f>"Trad IRN"</f>
        <v>Trad IRN</v>
      </c>
      <c r="J1882" t="s">
        <v>43</v>
      </c>
      <c r="K1882" t="s">
        <v>44</v>
      </c>
      <c r="L1882" t="s">
        <v>45</v>
      </c>
      <c r="M1882" t="s">
        <v>46</v>
      </c>
      <c r="N1882" t="str">
        <f>"08/18/2022"</f>
        <v>08/18/2022</v>
      </c>
      <c r="O1882" t="str">
        <f>"12/31/2500"</f>
        <v>12/31/2500</v>
      </c>
      <c r="P1882">
        <v>1</v>
      </c>
      <c r="Q1882">
        <v>1</v>
      </c>
      <c r="S1882">
        <v>0</v>
      </c>
      <c r="T1882">
        <v>1</v>
      </c>
      <c r="U1882">
        <v>0</v>
      </c>
      <c r="V1882" t="str">
        <f>"Trad IRN"</f>
        <v>Trad IRN</v>
      </c>
      <c r="W1882">
        <v>100</v>
      </c>
      <c r="X1882" t="s">
        <v>47</v>
      </c>
      <c r="Z1882" t="s">
        <v>47</v>
      </c>
      <c r="AB1882" t="str">
        <f>"10"</f>
        <v>10</v>
      </c>
      <c r="AC1882" t="s">
        <v>48</v>
      </c>
      <c r="AD1882" t="s">
        <v>49</v>
      </c>
      <c r="AE1882" t="s">
        <v>50</v>
      </c>
      <c r="AF1882">
        <v>0</v>
      </c>
      <c r="AG1882" t="s">
        <v>56</v>
      </c>
      <c r="AH1882" t="str">
        <f>"Trad IRN"</f>
        <v>Trad IRN</v>
      </c>
      <c r="AI1882" t="str">
        <f>"Bldg IRN"</f>
        <v>Bldg IRN</v>
      </c>
      <c r="AJ1882" t="s">
        <v>48</v>
      </c>
      <c r="AK1882" t="s">
        <v>48</v>
      </c>
      <c r="AL1882" t="s">
        <v>53</v>
      </c>
      <c r="AM1882">
        <v>1132.3</v>
      </c>
      <c r="AN1882">
        <v>1132.3</v>
      </c>
      <c r="AO1882">
        <v>15</v>
      </c>
    </row>
    <row r="1883" spans="1:41" x14ac:dyDescent="0.3">
      <c r="A1883" t="str">
        <f>"Trad IRN"</f>
        <v>Trad IRN</v>
      </c>
      <c r="B1883" t="str">
        <f>"Bldg IRN"</f>
        <v>Bldg IRN</v>
      </c>
      <c r="C1883" t="s">
        <v>41</v>
      </c>
      <c r="D1883" t="s">
        <v>3</v>
      </c>
      <c r="E1883" t="s">
        <v>80</v>
      </c>
      <c r="F1883" t="s">
        <v>81</v>
      </c>
      <c r="G1883" t="s">
        <v>82</v>
      </c>
      <c r="H1883" t="s">
        <v>83</v>
      </c>
      <c r="I1883" t="str">
        <f>"Trad IRN"</f>
        <v>Trad IRN</v>
      </c>
      <c r="J1883" t="s">
        <v>43</v>
      </c>
      <c r="K1883" t="s">
        <v>44</v>
      </c>
      <c r="L1883" t="s">
        <v>45</v>
      </c>
      <c r="M1883" t="s">
        <v>46</v>
      </c>
      <c r="N1883" t="str">
        <f>"08/18/2022"</f>
        <v>08/18/2022</v>
      </c>
      <c r="O1883" t="str">
        <f>"01/03/2023"</f>
        <v>01/03/2023</v>
      </c>
      <c r="P1883">
        <v>0.46943400000000002</v>
      </c>
      <c r="Q1883">
        <v>0.46943400000000002</v>
      </c>
      <c r="S1883">
        <v>0</v>
      </c>
      <c r="T1883">
        <v>0.46943400000000002</v>
      </c>
      <c r="U1883">
        <v>0</v>
      </c>
      <c r="V1883" t="str">
        <f>"Trad IRN"</f>
        <v>Trad IRN</v>
      </c>
      <c r="W1883">
        <v>100</v>
      </c>
      <c r="X1883" t="s">
        <v>47</v>
      </c>
      <c r="Z1883" t="s">
        <v>47</v>
      </c>
      <c r="AB1883" t="str">
        <f>"10"</f>
        <v>10</v>
      </c>
      <c r="AC1883" t="s">
        <v>48</v>
      </c>
      <c r="AD1883" t="s">
        <v>49</v>
      </c>
      <c r="AE1883" t="s">
        <v>50</v>
      </c>
      <c r="AF1883">
        <v>0</v>
      </c>
      <c r="AG1883" t="s">
        <v>56</v>
      </c>
      <c r="AH1883" t="str">
        <f>"Trad IRN"</f>
        <v>Trad IRN</v>
      </c>
      <c r="AI1883" t="str">
        <f>"Bldg IRN"</f>
        <v>Bldg IRN</v>
      </c>
      <c r="AJ1883" t="s">
        <v>48</v>
      </c>
      <c r="AK1883" t="s">
        <v>48</v>
      </c>
      <c r="AL1883" t="s">
        <v>53</v>
      </c>
      <c r="AM1883">
        <v>531.54</v>
      </c>
      <c r="AN1883">
        <v>1132.3</v>
      </c>
      <c r="AO1883">
        <v>15</v>
      </c>
    </row>
    <row r="1884" spans="1:41" x14ac:dyDescent="0.3">
      <c r="A1884" t="str">
        <f>"Trad IRN"</f>
        <v>Trad IRN</v>
      </c>
      <c r="B1884" t="str">
        <f>"Bldg IRN"</f>
        <v>Bldg IRN</v>
      </c>
      <c r="C1884" t="s">
        <v>41</v>
      </c>
      <c r="D1884" t="s">
        <v>3</v>
      </c>
      <c r="E1884" t="s">
        <v>80</v>
      </c>
      <c r="F1884" t="s">
        <v>81</v>
      </c>
      <c r="G1884" t="s">
        <v>82</v>
      </c>
      <c r="H1884" t="s">
        <v>83</v>
      </c>
      <c r="I1884" t="str">
        <f>"Trad IRN"</f>
        <v>Trad IRN</v>
      </c>
      <c r="J1884" t="s">
        <v>43</v>
      </c>
      <c r="K1884" t="s">
        <v>44</v>
      </c>
      <c r="L1884" t="s">
        <v>45</v>
      </c>
      <c r="M1884" t="s">
        <v>46</v>
      </c>
      <c r="N1884" t="str">
        <f>"01/04/2023"</f>
        <v>01/04/2023</v>
      </c>
      <c r="O1884" t="str">
        <f t="shared" ref="O1884:O1889" si="186">"12/31/2500"</f>
        <v>12/31/2500</v>
      </c>
      <c r="P1884">
        <v>0.45098100000000002</v>
      </c>
      <c r="Q1884">
        <v>0.45098100000000002</v>
      </c>
      <c r="S1884">
        <v>0</v>
      </c>
      <c r="T1884">
        <v>0.45098100000000002</v>
      </c>
      <c r="U1884">
        <v>0</v>
      </c>
      <c r="V1884" t="str">
        <f>"Trad IRN"</f>
        <v>Trad IRN</v>
      </c>
      <c r="W1884">
        <v>85</v>
      </c>
      <c r="X1884" t="s">
        <v>47</v>
      </c>
      <c r="Z1884" t="s">
        <v>47</v>
      </c>
      <c r="AB1884" t="str">
        <f>"10"</f>
        <v>10</v>
      </c>
      <c r="AC1884" t="s">
        <v>48</v>
      </c>
      <c r="AD1884" t="s">
        <v>49</v>
      </c>
      <c r="AE1884" t="s">
        <v>50</v>
      </c>
      <c r="AF1884">
        <v>0</v>
      </c>
      <c r="AG1884" t="s">
        <v>56</v>
      </c>
      <c r="AH1884" t="str">
        <f>"Trad IRN"</f>
        <v>Trad IRN</v>
      </c>
      <c r="AI1884" t="str">
        <f>"Bldg IRN"</f>
        <v>Bldg IRN</v>
      </c>
      <c r="AJ1884" t="s">
        <v>48</v>
      </c>
      <c r="AK1884" t="s">
        <v>48</v>
      </c>
      <c r="AL1884" t="s">
        <v>53</v>
      </c>
      <c r="AM1884">
        <v>510.65</v>
      </c>
      <c r="AN1884">
        <v>1132.3</v>
      </c>
      <c r="AO1884">
        <v>15</v>
      </c>
    </row>
    <row r="1885" spans="1:41" x14ac:dyDescent="0.3">
      <c r="A1885" t="str">
        <f>"Trad IRN"</f>
        <v>Trad IRN</v>
      </c>
      <c r="B1885" t="str">
        <f>"Bldg IRN"</f>
        <v>Bldg IRN</v>
      </c>
      <c r="C1885" t="s">
        <v>41</v>
      </c>
      <c r="D1885" t="s">
        <v>3</v>
      </c>
      <c r="E1885" t="s">
        <v>80</v>
      </c>
      <c r="F1885" t="s">
        <v>81</v>
      </c>
      <c r="G1885" t="s">
        <v>82</v>
      </c>
      <c r="H1885" t="s">
        <v>83</v>
      </c>
      <c r="I1885" t="s">
        <v>8</v>
      </c>
      <c r="J1885" t="s">
        <v>43</v>
      </c>
      <c r="K1885" t="s">
        <v>44</v>
      </c>
      <c r="L1885" t="s">
        <v>45</v>
      </c>
      <c r="M1885" t="s">
        <v>46</v>
      </c>
      <c r="N1885" t="str">
        <f>"01/04/2023"</f>
        <v>01/04/2023</v>
      </c>
      <c r="O1885" t="str">
        <f t="shared" si="186"/>
        <v>12/31/2500</v>
      </c>
      <c r="P1885">
        <v>7.9585000000000003E-2</v>
      </c>
      <c r="Q1885">
        <v>7.9585000000000003E-2</v>
      </c>
      <c r="S1885">
        <v>0</v>
      </c>
      <c r="T1885">
        <v>2.4028999999999998E-2</v>
      </c>
      <c r="U1885">
        <v>5.5556000000000001E-2</v>
      </c>
      <c r="V1885" t="str">
        <f>"Trad IRN"</f>
        <v>Trad IRN</v>
      </c>
      <c r="W1885">
        <v>15</v>
      </c>
      <c r="X1885" t="s">
        <v>47</v>
      </c>
      <c r="Z1885" t="s">
        <v>47</v>
      </c>
      <c r="AB1885" t="str">
        <f>"10"</f>
        <v>10</v>
      </c>
      <c r="AC1885" t="s">
        <v>48</v>
      </c>
      <c r="AD1885" t="s">
        <v>49</v>
      </c>
      <c r="AE1885" t="s">
        <v>50</v>
      </c>
      <c r="AF1885">
        <v>0</v>
      </c>
      <c r="AG1885" t="s">
        <v>51</v>
      </c>
      <c r="AH1885" t="str">
        <f>"Trad IRN"</f>
        <v>Trad IRN</v>
      </c>
      <c r="AI1885" t="str">
        <f>"Bldg IRN"</f>
        <v>Bldg IRN</v>
      </c>
      <c r="AJ1885" t="s">
        <v>48</v>
      </c>
      <c r="AK1885" t="s">
        <v>48</v>
      </c>
      <c r="AL1885" t="s">
        <v>53</v>
      </c>
      <c r="AM1885">
        <v>90.11</v>
      </c>
      <c r="AN1885">
        <v>1132.3</v>
      </c>
      <c r="AO1885">
        <v>15</v>
      </c>
    </row>
    <row r="1886" spans="1:41" x14ac:dyDescent="0.3">
      <c r="A1886" t="str">
        <f>"Trad IRN"</f>
        <v>Trad IRN</v>
      </c>
      <c r="B1886" t="str">
        <f>"Bldg IRN"</f>
        <v>Bldg IRN</v>
      </c>
      <c r="C1886" t="s">
        <v>41</v>
      </c>
      <c r="D1886" t="s">
        <v>3</v>
      </c>
      <c r="E1886" t="s">
        <v>80</v>
      </c>
      <c r="F1886" t="s">
        <v>81</v>
      </c>
      <c r="G1886" t="s">
        <v>82</v>
      </c>
      <c r="H1886" t="s">
        <v>83</v>
      </c>
      <c r="I1886" t="str">
        <f>"Trad IRN"</f>
        <v>Trad IRN</v>
      </c>
      <c r="J1886" t="s">
        <v>43</v>
      </c>
      <c r="K1886" t="s">
        <v>44</v>
      </c>
      <c r="L1886" t="s">
        <v>45</v>
      </c>
      <c r="M1886" t="s">
        <v>46</v>
      </c>
      <c r="N1886" t="str">
        <f t="shared" ref="N1886:N1891" si="187">"08/18/2022"</f>
        <v>08/18/2022</v>
      </c>
      <c r="O1886" t="str">
        <f t="shared" si="186"/>
        <v>12/31/2500</v>
      </c>
      <c r="P1886">
        <v>1</v>
      </c>
      <c r="Q1886">
        <v>1</v>
      </c>
      <c r="R1886">
        <v>1</v>
      </c>
      <c r="S1886">
        <v>0</v>
      </c>
      <c r="T1886">
        <v>1</v>
      </c>
      <c r="U1886">
        <v>0</v>
      </c>
      <c r="V1886" t="str">
        <f>"Trad IRN"</f>
        <v>Trad IRN</v>
      </c>
      <c r="W1886">
        <v>100</v>
      </c>
      <c r="X1886" t="s">
        <v>47</v>
      </c>
      <c r="Z1886" t="s">
        <v>47</v>
      </c>
      <c r="AB1886" t="str">
        <f>"11"</f>
        <v>11</v>
      </c>
      <c r="AC1886" t="str">
        <f>"10"</f>
        <v>10</v>
      </c>
      <c r="AD1886" t="str">
        <f>"2"</f>
        <v>2</v>
      </c>
      <c r="AE1886" t="s">
        <v>50</v>
      </c>
      <c r="AF1886">
        <v>0</v>
      </c>
      <c r="AG1886" t="s">
        <v>56</v>
      </c>
      <c r="AH1886" t="str">
        <f>"Trad IRN"</f>
        <v>Trad IRN</v>
      </c>
      <c r="AI1886" t="str">
        <f>"Bldg IRN"</f>
        <v>Bldg IRN</v>
      </c>
      <c r="AJ1886" t="s">
        <v>48</v>
      </c>
      <c r="AK1886" t="s">
        <v>48</v>
      </c>
      <c r="AL1886" t="s">
        <v>53</v>
      </c>
      <c r="AM1886">
        <v>1132.3</v>
      </c>
      <c r="AN1886">
        <v>1132.3</v>
      </c>
      <c r="AO1886">
        <v>15</v>
      </c>
    </row>
    <row r="1887" spans="1:41" x14ac:dyDescent="0.3">
      <c r="A1887" t="str">
        <f>"Trad IRN"</f>
        <v>Trad IRN</v>
      </c>
      <c r="B1887" t="str">
        <f>"Bldg IRN"</f>
        <v>Bldg IRN</v>
      </c>
      <c r="C1887" t="s">
        <v>41</v>
      </c>
      <c r="D1887" t="s">
        <v>3</v>
      </c>
      <c r="E1887" t="s">
        <v>80</v>
      </c>
      <c r="F1887" t="s">
        <v>81</v>
      </c>
      <c r="G1887" t="s">
        <v>82</v>
      </c>
      <c r="H1887" t="s">
        <v>83</v>
      </c>
      <c r="I1887" t="str">
        <f>"Trad IRN"</f>
        <v>Trad IRN</v>
      </c>
      <c r="J1887" t="s">
        <v>43</v>
      </c>
      <c r="K1887" t="s">
        <v>44</v>
      </c>
      <c r="L1887" t="s">
        <v>45</v>
      </c>
      <c r="M1887" t="s">
        <v>46</v>
      </c>
      <c r="N1887" t="str">
        <f t="shared" si="187"/>
        <v>08/18/2022</v>
      </c>
      <c r="O1887" t="str">
        <f t="shared" si="186"/>
        <v>12/31/2500</v>
      </c>
      <c r="P1887">
        <v>1</v>
      </c>
      <c r="Q1887">
        <v>1</v>
      </c>
      <c r="S1887">
        <v>1</v>
      </c>
      <c r="T1887">
        <v>1</v>
      </c>
      <c r="U1887">
        <v>0</v>
      </c>
      <c r="V1887" t="str">
        <f>"Trad IRN"</f>
        <v>Trad IRN</v>
      </c>
      <c r="W1887">
        <v>100</v>
      </c>
      <c r="X1887" t="s">
        <v>47</v>
      </c>
      <c r="Z1887" t="s">
        <v>47</v>
      </c>
      <c r="AB1887" t="str">
        <f>"09"</f>
        <v>09</v>
      </c>
      <c r="AC1887" t="s">
        <v>48</v>
      </c>
      <c r="AD1887" t="s">
        <v>49</v>
      </c>
      <c r="AE1887" t="s">
        <v>50</v>
      </c>
      <c r="AF1887">
        <v>0</v>
      </c>
      <c r="AG1887" t="s">
        <v>56</v>
      </c>
      <c r="AH1887" t="str">
        <f>"Trad IRN"</f>
        <v>Trad IRN</v>
      </c>
      <c r="AI1887" t="str">
        <f>"Bldg IRN"</f>
        <v>Bldg IRN</v>
      </c>
      <c r="AJ1887" t="s">
        <v>48</v>
      </c>
      <c r="AK1887" t="s">
        <v>48</v>
      </c>
      <c r="AL1887" t="s">
        <v>53</v>
      </c>
      <c r="AM1887">
        <v>1132.3</v>
      </c>
      <c r="AN1887">
        <v>1132.3</v>
      </c>
      <c r="AO1887">
        <v>15</v>
      </c>
    </row>
    <row r="1888" spans="1:41" x14ac:dyDescent="0.3">
      <c r="A1888" t="str">
        <f>"Trad IRN"</f>
        <v>Trad IRN</v>
      </c>
      <c r="B1888" t="str">
        <f>"Bldg IRN"</f>
        <v>Bldg IRN</v>
      </c>
      <c r="C1888" t="s">
        <v>41</v>
      </c>
      <c r="D1888" t="s">
        <v>3</v>
      </c>
      <c r="E1888" t="s">
        <v>80</v>
      </c>
      <c r="F1888" t="s">
        <v>81</v>
      </c>
      <c r="G1888" t="s">
        <v>82</v>
      </c>
      <c r="H1888" t="s">
        <v>83</v>
      </c>
      <c r="I1888" t="str">
        <f>"Trad IRN"</f>
        <v>Trad IRN</v>
      </c>
      <c r="J1888" t="s">
        <v>43</v>
      </c>
      <c r="K1888" t="s">
        <v>44</v>
      </c>
      <c r="L1888" t="s">
        <v>45</v>
      </c>
      <c r="M1888" t="s">
        <v>46</v>
      </c>
      <c r="N1888" t="str">
        <f t="shared" si="187"/>
        <v>08/18/2022</v>
      </c>
      <c r="O1888" t="str">
        <f t="shared" si="186"/>
        <v>12/31/2500</v>
      </c>
      <c r="P1888">
        <v>1</v>
      </c>
      <c r="Q1888">
        <v>1</v>
      </c>
      <c r="S1888">
        <v>1</v>
      </c>
      <c r="T1888">
        <v>1</v>
      </c>
      <c r="U1888">
        <v>0</v>
      </c>
      <c r="V1888" t="str">
        <f>"Trad IRN"</f>
        <v>Trad IRN</v>
      </c>
      <c r="W1888">
        <v>100</v>
      </c>
      <c r="X1888" t="s">
        <v>47</v>
      </c>
      <c r="Z1888" t="s">
        <v>47</v>
      </c>
      <c r="AB1888" t="str">
        <f>"12"</f>
        <v>12</v>
      </c>
      <c r="AC1888" t="s">
        <v>48</v>
      </c>
      <c r="AD1888" t="s">
        <v>49</v>
      </c>
      <c r="AE1888" t="s">
        <v>50</v>
      </c>
      <c r="AF1888">
        <v>0</v>
      </c>
      <c r="AG1888" t="s">
        <v>56</v>
      </c>
      <c r="AH1888" t="str">
        <f>"Trad IRN"</f>
        <v>Trad IRN</v>
      </c>
      <c r="AI1888" t="str">
        <f>"Bldg IRN"</f>
        <v>Bldg IRN</v>
      </c>
      <c r="AJ1888" t="str">
        <f>"12"</f>
        <v>12</v>
      </c>
      <c r="AK1888" t="s">
        <v>48</v>
      </c>
      <c r="AL1888" t="s">
        <v>53</v>
      </c>
      <c r="AM1888">
        <v>1132.3</v>
      </c>
      <c r="AN1888">
        <v>1132.3</v>
      </c>
      <c r="AO1888">
        <v>15</v>
      </c>
    </row>
    <row r="1889" spans="1:41" x14ac:dyDescent="0.3">
      <c r="A1889" t="str">
        <f>"Trad IRN"</f>
        <v>Trad IRN</v>
      </c>
      <c r="B1889" t="str">
        <f>"Bldg IRN"</f>
        <v>Bldg IRN</v>
      </c>
      <c r="C1889" t="s">
        <v>41</v>
      </c>
      <c r="D1889" t="s">
        <v>3</v>
      </c>
      <c r="E1889" t="s">
        <v>80</v>
      </c>
      <c r="F1889" t="s">
        <v>81</v>
      </c>
      <c r="G1889" t="s">
        <v>82</v>
      </c>
      <c r="H1889" t="s">
        <v>83</v>
      </c>
      <c r="I1889" t="str">
        <f>"Trad IRN"</f>
        <v>Trad IRN</v>
      </c>
      <c r="J1889" t="s">
        <v>43</v>
      </c>
      <c r="K1889" t="s">
        <v>44</v>
      </c>
      <c r="L1889" t="s">
        <v>45</v>
      </c>
      <c r="M1889" t="s">
        <v>46</v>
      </c>
      <c r="N1889" t="str">
        <f t="shared" si="187"/>
        <v>08/18/2022</v>
      </c>
      <c r="O1889" t="str">
        <f t="shared" si="186"/>
        <v>12/31/2500</v>
      </c>
      <c r="P1889">
        <v>1</v>
      </c>
      <c r="Q1889">
        <v>1</v>
      </c>
      <c r="S1889">
        <v>0</v>
      </c>
      <c r="T1889">
        <v>0.93055600000000005</v>
      </c>
      <c r="U1889">
        <v>6.9444000000000006E-2</v>
      </c>
      <c r="V1889" t="str">
        <f>"Trad IRN"</f>
        <v>Trad IRN</v>
      </c>
      <c r="W1889">
        <v>100</v>
      </c>
      <c r="X1889" t="s">
        <v>47</v>
      </c>
      <c r="Z1889" t="s">
        <v>47</v>
      </c>
      <c r="AB1889" t="str">
        <f>"12"</f>
        <v>12</v>
      </c>
      <c r="AC1889" t="s">
        <v>48</v>
      </c>
      <c r="AD1889" t="s">
        <v>49</v>
      </c>
      <c r="AE1889" t="s">
        <v>50</v>
      </c>
      <c r="AF1889">
        <v>0</v>
      </c>
      <c r="AG1889" t="s">
        <v>56</v>
      </c>
      <c r="AH1889" t="str">
        <f>"Trad IRN"</f>
        <v>Trad IRN</v>
      </c>
      <c r="AI1889" t="str">
        <f>"Bldg IRN"</f>
        <v>Bldg IRN</v>
      </c>
      <c r="AJ1889" t="str">
        <f>"12"</f>
        <v>12</v>
      </c>
      <c r="AK1889" t="s">
        <v>48</v>
      </c>
      <c r="AL1889" t="s">
        <v>53</v>
      </c>
      <c r="AM1889">
        <v>1132.3</v>
      </c>
      <c r="AN1889">
        <v>1132.3</v>
      </c>
      <c r="AO1889">
        <v>15</v>
      </c>
    </row>
    <row r="1890" spans="1:41" x14ac:dyDescent="0.3">
      <c r="A1890" t="str">
        <f>"Trad IRN"</f>
        <v>Trad IRN</v>
      </c>
      <c r="B1890" t="str">
        <f>"Bldg IRN"</f>
        <v>Bldg IRN</v>
      </c>
      <c r="C1890" t="s">
        <v>41</v>
      </c>
      <c r="D1890" t="s">
        <v>3</v>
      </c>
      <c r="E1890" t="s">
        <v>80</v>
      </c>
      <c r="F1890" t="s">
        <v>81</v>
      </c>
      <c r="G1890" t="s">
        <v>82</v>
      </c>
      <c r="H1890" t="s">
        <v>83</v>
      </c>
      <c r="I1890" t="str">
        <f>"Trad IRN"</f>
        <v>Trad IRN</v>
      </c>
      <c r="J1890" t="s">
        <v>43</v>
      </c>
      <c r="K1890" t="s">
        <v>44</v>
      </c>
      <c r="L1890" t="s">
        <v>45</v>
      </c>
      <c r="M1890" t="s">
        <v>46</v>
      </c>
      <c r="N1890" t="str">
        <f t="shared" si="187"/>
        <v>08/18/2022</v>
      </c>
      <c r="O1890" t="str">
        <f>"01/03/2023"</f>
        <v>01/03/2023</v>
      </c>
      <c r="P1890">
        <v>0.39901900000000001</v>
      </c>
      <c r="Q1890">
        <v>0.39901900000000001</v>
      </c>
      <c r="S1890">
        <v>0</v>
      </c>
      <c r="T1890">
        <v>0.39901900000000001</v>
      </c>
      <c r="U1890">
        <v>0</v>
      </c>
      <c r="V1890" t="str">
        <f>"Trad IRN"</f>
        <v>Trad IRN</v>
      </c>
      <c r="W1890">
        <v>85</v>
      </c>
      <c r="X1890" t="s">
        <v>47</v>
      </c>
      <c r="Z1890" t="s">
        <v>47</v>
      </c>
      <c r="AB1890" t="str">
        <f>"09"</f>
        <v>09</v>
      </c>
      <c r="AC1890" t="s">
        <v>48</v>
      </c>
      <c r="AD1890" t="s">
        <v>49</v>
      </c>
      <c r="AE1890" t="s">
        <v>50</v>
      </c>
      <c r="AF1890">
        <v>0</v>
      </c>
      <c r="AG1890" t="s">
        <v>56</v>
      </c>
      <c r="AH1890" t="str">
        <f>"Trad IRN"</f>
        <v>Trad IRN</v>
      </c>
      <c r="AI1890" t="str">
        <f>"Bldg IRN"</f>
        <v>Bldg IRN</v>
      </c>
      <c r="AJ1890" t="s">
        <v>48</v>
      </c>
      <c r="AK1890" t="s">
        <v>48</v>
      </c>
      <c r="AL1890" t="s">
        <v>53</v>
      </c>
      <c r="AM1890">
        <v>451.81</v>
      </c>
      <c r="AN1890">
        <v>1132.3</v>
      </c>
      <c r="AO1890">
        <v>15</v>
      </c>
    </row>
    <row r="1891" spans="1:41" x14ac:dyDescent="0.3">
      <c r="A1891" t="str">
        <f>"Trad IRN"</f>
        <v>Trad IRN</v>
      </c>
      <c r="B1891" t="str">
        <f>"Bldg IRN"</f>
        <v>Bldg IRN</v>
      </c>
      <c r="C1891" t="s">
        <v>41</v>
      </c>
      <c r="D1891" t="s">
        <v>3</v>
      </c>
      <c r="E1891" t="s">
        <v>80</v>
      </c>
      <c r="F1891" t="s">
        <v>81</v>
      </c>
      <c r="G1891" t="s">
        <v>82</v>
      </c>
      <c r="H1891" t="s">
        <v>83</v>
      </c>
      <c r="I1891" t="s">
        <v>8</v>
      </c>
      <c r="J1891" t="s">
        <v>43</v>
      </c>
      <c r="K1891" t="s">
        <v>44</v>
      </c>
      <c r="L1891" t="s">
        <v>45</v>
      </c>
      <c r="M1891" t="s">
        <v>46</v>
      </c>
      <c r="N1891" t="str">
        <f t="shared" si="187"/>
        <v>08/18/2022</v>
      </c>
      <c r="O1891" t="str">
        <f>"12/20/2022"</f>
        <v>12/20/2022</v>
      </c>
      <c r="P1891">
        <v>6.9550000000000001E-2</v>
      </c>
      <c r="Q1891">
        <v>6.9550000000000001E-2</v>
      </c>
      <c r="S1891">
        <v>0</v>
      </c>
      <c r="T1891">
        <v>1.4671999999999999E-2</v>
      </c>
      <c r="U1891">
        <v>5.4878000000000003E-2</v>
      </c>
      <c r="V1891" t="str">
        <f>"Trad IRN"</f>
        <v>Trad IRN</v>
      </c>
      <c r="W1891">
        <v>15</v>
      </c>
      <c r="X1891" t="s">
        <v>47</v>
      </c>
      <c r="Z1891" t="s">
        <v>47</v>
      </c>
      <c r="AB1891" t="str">
        <f>"09"</f>
        <v>09</v>
      </c>
      <c r="AC1891" t="s">
        <v>48</v>
      </c>
      <c r="AD1891" t="s">
        <v>49</v>
      </c>
      <c r="AE1891" t="s">
        <v>50</v>
      </c>
      <c r="AF1891">
        <v>0</v>
      </c>
      <c r="AG1891" t="s">
        <v>51</v>
      </c>
      <c r="AH1891" t="str">
        <f>"Trad IRN"</f>
        <v>Trad IRN</v>
      </c>
      <c r="AI1891" t="str">
        <f>"Bldg IRN"</f>
        <v>Bldg IRN</v>
      </c>
      <c r="AJ1891" t="s">
        <v>48</v>
      </c>
      <c r="AK1891" t="s">
        <v>48</v>
      </c>
      <c r="AL1891" t="s">
        <v>53</v>
      </c>
      <c r="AM1891">
        <v>78.75</v>
      </c>
      <c r="AN1891">
        <v>1132.3</v>
      </c>
      <c r="AO1891">
        <v>15</v>
      </c>
    </row>
    <row r="1892" spans="1:41" x14ac:dyDescent="0.3">
      <c r="A1892" t="str">
        <f>"Trad IRN"</f>
        <v>Trad IRN</v>
      </c>
      <c r="B1892" t="str">
        <f>"Bldg IRN"</f>
        <v>Bldg IRN</v>
      </c>
      <c r="C1892" t="s">
        <v>41</v>
      </c>
      <c r="D1892" t="s">
        <v>3</v>
      </c>
      <c r="E1892" t="s">
        <v>80</v>
      </c>
      <c r="F1892" t="s">
        <v>81</v>
      </c>
      <c r="G1892" t="s">
        <v>82</v>
      </c>
      <c r="H1892" t="s">
        <v>83</v>
      </c>
      <c r="I1892" t="str">
        <f>"Trad IRN"</f>
        <v>Trad IRN</v>
      </c>
      <c r="J1892" t="s">
        <v>43</v>
      </c>
      <c r="K1892" t="s">
        <v>44</v>
      </c>
      <c r="L1892" t="s">
        <v>45</v>
      </c>
      <c r="M1892" t="s">
        <v>46</v>
      </c>
      <c r="N1892" t="str">
        <f>"01/04/2023"</f>
        <v>01/04/2023</v>
      </c>
      <c r="O1892" t="str">
        <f t="shared" ref="O1892:O1897" si="188">"12/31/2500"</f>
        <v>12/31/2500</v>
      </c>
      <c r="P1892">
        <v>0.53056599999999998</v>
      </c>
      <c r="Q1892">
        <v>0.53056599999999998</v>
      </c>
      <c r="S1892">
        <v>0</v>
      </c>
      <c r="T1892">
        <v>0.53056599999999998</v>
      </c>
      <c r="U1892">
        <v>0</v>
      </c>
      <c r="V1892" t="str">
        <f>"Trad IRN"</f>
        <v>Trad IRN</v>
      </c>
      <c r="W1892">
        <v>100</v>
      </c>
      <c r="X1892" t="s">
        <v>47</v>
      </c>
      <c r="Z1892" t="s">
        <v>47</v>
      </c>
      <c r="AB1892" t="str">
        <f>"09"</f>
        <v>09</v>
      </c>
      <c r="AC1892" t="s">
        <v>48</v>
      </c>
      <c r="AD1892" t="s">
        <v>49</v>
      </c>
      <c r="AE1892" t="s">
        <v>50</v>
      </c>
      <c r="AF1892">
        <v>0</v>
      </c>
      <c r="AG1892" t="s">
        <v>56</v>
      </c>
      <c r="AH1892" t="str">
        <f>"Trad IRN"</f>
        <v>Trad IRN</v>
      </c>
      <c r="AI1892" t="str">
        <f>"Bldg IRN"</f>
        <v>Bldg IRN</v>
      </c>
      <c r="AJ1892" t="s">
        <v>48</v>
      </c>
      <c r="AK1892" t="s">
        <v>48</v>
      </c>
      <c r="AL1892" t="s">
        <v>53</v>
      </c>
      <c r="AM1892">
        <v>600.76</v>
      </c>
      <c r="AN1892">
        <v>1132.3</v>
      </c>
      <c r="AO1892">
        <v>15</v>
      </c>
    </row>
    <row r="1893" spans="1:41" x14ac:dyDescent="0.3">
      <c r="A1893" t="str">
        <f>"Trad IRN"</f>
        <v>Trad IRN</v>
      </c>
      <c r="B1893" t="str">
        <f>"Bldg IRN"</f>
        <v>Bldg IRN</v>
      </c>
      <c r="C1893" t="s">
        <v>41</v>
      </c>
      <c r="D1893" t="s">
        <v>3</v>
      </c>
      <c r="E1893" t="s">
        <v>80</v>
      </c>
      <c r="F1893" t="s">
        <v>81</v>
      </c>
      <c r="G1893" t="s">
        <v>82</v>
      </c>
      <c r="H1893" t="s">
        <v>83</v>
      </c>
      <c r="I1893" t="str">
        <f>"Trad IRN"</f>
        <v>Trad IRN</v>
      </c>
      <c r="J1893" t="s">
        <v>43</v>
      </c>
      <c r="K1893" t="s">
        <v>44</v>
      </c>
      <c r="L1893" t="s">
        <v>45</v>
      </c>
      <c r="M1893" t="s">
        <v>46</v>
      </c>
      <c r="N1893" t="str">
        <f t="shared" ref="N1893:N1902" si="189">"08/18/2022"</f>
        <v>08/18/2022</v>
      </c>
      <c r="O1893" t="str">
        <f t="shared" si="188"/>
        <v>12/31/2500</v>
      </c>
      <c r="P1893">
        <v>1</v>
      </c>
      <c r="Q1893">
        <v>1</v>
      </c>
      <c r="S1893">
        <v>1</v>
      </c>
      <c r="T1893">
        <v>1</v>
      </c>
      <c r="U1893">
        <v>0</v>
      </c>
      <c r="V1893" t="str">
        <f>"Trad IRN"</f>
        <v>Trad IRN</v>
      </c>
      <c r="W1893">
        <v>100</v>
      </c>
      <c r="X1893" t="s">
        <v>47</v>
      </c>
      <c r="Z1893" t="s">
        <v>47</v>
      </c>
      <c r="AB1893" t="str">
        <f>"09"</f>
        <v>09</v>
      </c>
      <c r="AC1893" t="s">
        <v>48</v>
      </c>
      <c r="AD1893" t="s">
        <v>49</v>
      </c>
      <c r="AE1893" t="s">
        <v>50</v>
      </c>
      <c r="AF1893">
        <v>0</v>
      </c>
      <c r="AG1893" t="s">
        <v>56</v>
      </c>
      <c r="AH1893" t="str">
        <f>"Trad IRN"</f>
        <v>Trad IRN</v>
      </c>
      <c r="AI1893" t="str">
        <f>"Bldg IRN"</f>
        <v>Bldg IRN</v>
      </c>
      <c r="AJ1893" t="s">
        <v>48</v>
      </c>
      <c r="AK1893" t="s">
        <v>48</v>
      </c>
      <c r="AL1893" t="s">
        <v>53</v>
      </c>
      <c r="AM1893">
        <v>1132.3</v>
      </c>
      <c r="AN1893">
        <v>1132.3</v>
      </c>
      <c r="AO1893">
        <v>15</v>
      </c>
    </row>
    <row r="1894" spans="1:41" x14ac:dyDescent="0.3">
      <c r="A1894" t="str">
        <f>"Trad IRN"</f>
        <v>Trad IRN</v>
      </c>
      <c r="B1894" t="str">
        <f>"Bldg IRN"</f>
        <v>Bldg IRN</v>
      </c>
      <c r="C1894" t="s">
        <v>41</v>
      </c>
      <c r="D1894" t="s">
        <v>3</v>
      </c>
      <c r="E1894" t="s">
        <v>80</v>
      </c>
      <c r="F1894" t="s">
        <v>81</v>
      </c>
      <c r="G1894" t="s">
        <v>82</v>
      </c>
      <c r="H1894" t="s">
        <v>83</v>
      </c>
      <c r="I1894" t="str">
        <f>"Trad IRN"</f>
        <v>Trad IRN</v>
      </c>
      <c r="J1894" t="s">
        <v>43</v>
      </c>
      <c r="K1894" t="s">
        <v>44</v>
      </c>
      <c r="L1894" t="s">
        <v>45</v>
      </c>
      <c r="M1894" t="s">
        <v>46</v>
      </c>
      <c r="N1894" t="str">
        <f t="shared" si="189"/>
        <v>08/18/2022</v>
      </c>
      <c r="O1894" t="str">
        <f t="shared" si="188"/>
        <v>12/31/2500</v>
      </c>
      <c r="P1894">
        <v>1</v>
      </c>
      <c r="Q1894">
        <v>1</v>
      </c>
      <c r="S1894">
        <v>0</v>
      </c>
      <c r="T1894">
        <v>1</v>
      </c>
      <c r="U1894">
        <v>0</v>
      </c>
      <c r="V1894" t="str">
        <f>"Trad IRN"</f>
        <v>Trad IRN</v>
      </c>
      <c r="W1894">
        <v>100</v>
      </c>
      <c r="X1894" t="s">
        <v>47</v>
      </c>
      <c r="Z1894" t="s">
        <v>47</v>
      </c>
      <c r="AB1894" t="str">
        <f>"10"</f>
        <v>10</v>
      </c>
      <c r="AC1894" t="s">
        <v>48</v>
      </c>
      <c r="AD1894" t="s">
        <v>49</v>
      </c>
      <c r="AE1894" t="s">
        <v>50</v>
      </c>
      <c r="AF1894">
        <v>0</v>
      </c>
      <c r="AG1894" t="s">
        <v>56</v>
      </c>
      <c r="AH1894" t="str">
        <f>"Trad IRN"</f>
        <v>Trad IRN</v>
      </c>
      <c r="AI1894" t="str">
        <f>"Bldg IRN"</f>
        <v>Bldg IRN</v>
      </c>
      <c r="AJ1894" t="s">
        <v>48</v>
      </c>
      <c r="AK1894" t="s">
        <v>48</v>
      </c>
      <c r="AL1894" t="s">
        <v>53</v>
      </c>
      <c r="AM1894">
        <v>1132.3</v>
      </c>
      <c r="AN1894">
        <v>1132.3</v>
      </c>
      <c r="AO1894">
        <v>15</v>
      </c>
    </row>
    <row r="1895" spans="1:41" x14ac:dyDescent="0.3">
      <c r="A1895" t="str">
        <f>"Trad IRN"</f>
        <v>Trad IRN</v>
      </c>
      <c r="B1895" t="str">
        <f>"Bldg IRN"</f>
        <v>Bldg IRN</v>
      </c>
      <c r="C1895" t="s">
        <v>41</v>
      </c>
      <c r="D1895" t="s">
        <v>3</v>
      </c>
      <c r="E1895" t="s">
        <v>80</v>
      </c>
      <c r="F1895" t="s">
        <v>81</v>
      </c>
      <c r="G1895" t="s">
        <v>82</v>
      </c>
      <c r="H1895" t="s">
        <v>83</v>
      </c>
      <c r="I1895" t="str">
        <f>"Trad IRN"</f>
        <v>Trad IRN</v>
      </c>
      <c r="J1895" t="s">
        <v>43</v>
      </c>
      <c r="K1895" t="s">
        <v>44</v>
      </c>
      <c r="L1895" t="s">
        <v>45</v>
      </c>
      <c r="M1895" t="s">
        <v>46</v>
      </c>
      <c r="N1895" t="str">
        <f t="shared" si="189"/>
        <v>08/18/2022</v>
      </c>
      <c r="O1895" t="str">
        <f t="shared" si="188"/>
        <v>12/31/2500</v>
      </c>
      <c r="P1895">
        <v>1</v>
      </c>
      <c r="Q1895">
        <v>1</v>
      </c>
      <c r="S1895">
        <v>0</v>
      </c>
      <c r="T1895">
        <v>1</v>
      </c>
      <c r="U1895">
        <v>0</v>
      </c>
      <c r="V1895" t="str">
        <f>"Trad IRN"</f>
        <v>Trad IRN</v>
      </c>
      <c r="W1895">
        <v>100</v>
      </c>
      <c r="X1895" t="s">
        <v>47</v>
      </c>
      <c r="Z1895" t="s">
        <v>47</v>
      </c>
      <c r="AB1895" t="str">
        <f>"10"</f>
        <v>10</v>
      </c>
      <c r="AC1895" t="s">
        <v>48</v>
      </c>
      <c r="AD1895" t="s">
        <v>49</v>
      </c>
      <c r="AE1895" t="s">
        <v>50</v>
      </c>
      <c r="AF1895">
        <v>0</v>
      </c>
      <c r="AG1895" t="s">
        <v>56</v>
      </c>
      <c r="AH1895" t="str">
        <f>"Trad IRN"</f>
        <v>Trad IRN</v>
      </c>
      <c r="AI1895" t="str">
        <f>"Bldg IRN"</f>
        <v>Bldg IRN</v>
      </c>
      <c r="AJ1895" t="s">
        <v>48</v>
      </c>
      <c r="AK1895" t="s">
        <v>48</v>
      </c>
      <c r="AL1895" t="s">
        <v>53</v>
      </c>
      <c r="AM1895">
        <v>1132.3</v>
      </c>
      <c r="AN1895">
        <v>1132.3</v>
      </c>
      <c r="AO1895">
        <v>15</v>
      </c>
    </row>
    <row r="1896" spans="1:41" x14ac:dyDescent="0.3">
      <c r="A1896" t="str">
        <f>"Trad IRN"</f>
        <v>Trad IRN</v>
      </c>
      <c r="B1896" t="str">
        <f>"Bldg IRN"</f>
        <v>Bldg IRN</v>
      </c>
      <c r="C1896" t="s">
        <v>41</v>
      </c>
      <c r="D1896" t="s">
        <v>3</v>
      </c>
      <c r="E1896" t="s">
        <v>80</v>
      </c>
      <c r="F1896" t="s">
        <v>81</v>
      </c>
      <c r="G1896" t="s">
        <v>82</v>
      </c>
      <c r="H1896" t="s">
        <v>83</v>
      </c>
      <c r="I1896" t="str">
        <f>"Trad IRN"</f>
        <v>Trad IRN</v>
      </c>
      <c r="J1896" t="s">
        <v>43</v>
      </c>
      <c r="K1896" t="s">
        <v>44</v>
      </c>
      <c r="L1896" t="s">
        <v>45</v>
      </c>
      <c r="M1896" t="s">
        <v>46</v>
      </c>
      <c r="N1896" t="str">
        <f t="shared" si="189"/>
        <v>08/18/2022</v>
      </c>
      <c r="O1896" t="str">
        <f t="shared" si="188"/>
        <v>12/31/2500</v>
      </c>
      <c r="P1896">
        <v>1</v>
      </c>
      <c r="Q1896">
        <v>1</v>
      </c>
      <c r="S1896">
        <v>0</v>
      </c>
      <c r="T1896">
        <v>1</v>
      </c>
      <c r="U1896">
        <v>0</v>
      </c>
      <c r="V1896" t="str">
        <f>"Trad IRN"</f>
        <v>Trad IRN</v>
      </c>
      <c r="W1896">
        <v>100</v>
      </c>
      <c r="X1896" t="s">
        <v>47</v>
      </c>
      <c r="Z1896" t="s">
        <v>47</v>
      </c>
      <c r="AB1896" t="str">
        <f>"11"</f>
        <v>11</v>
      </c>
      <c r="AC1896" t="s">
        <v>48</v>
      </c>
      <c r="AD1896" t="s">
        <v>49</v>
      </c>
      <c r="AE1896" t="s">
        <v>55</v>
      </c>
      <c r="AF1896">
        <v>0</v>
      </c>
      <c r="AG1896" t="s">
        <v>56</v>
      </c>
      <c r="AH1896" t="str">
        <f>"Trad IRN"</f>
        <v>Trad IRN</v>
      </c>
      <c r="AI1896" t="str">
        <f>"Bldg IRN"</f>
        <v>Bldg IRN</v>
      </c>
      <c r="AJ1896" t="s">
        <v>48</v>
      </c>
      <c r="AK1896" t="s">
        <v>48</v>
      </c>
      <c r="AL1896" t="s">
        <v>53</v>
      </c>
      <c r="AM1896">
        <v>1132.3</v>
      </c>
      <c r="AN1896">
        <v>1132.3</v>
      </c>
      <c r="AO1896">
        <v>15</v>
      </c>
    </row>
    <row r="1897" spans="1:41" x14ac:dyDescent="0.3">
      <c r="A1897" t="str">
        <f>"Trad IRN"</f>
        <v>Trad IRN</v>
      </c>
      <c r="B1897" t="str">
        <f>"Bldg IRN"</f>
        <v>Bldg IRN</v>
      </c>
      <c r="C1897" t="s">
        <v>41</v>
      </c>
      <c r="D1897" t="s">
        <v>3</v>
      </c>
      <c r="E1897" t="s">
        <v>80</v>
      </c>
      <c r="F1897" t="s">
        <v>81</v>
      </c>
      <c r="G1897" t="s">
        <v>82</v>
      </c>
      <c r="H1897" t="s">
        <v>83</v>
      </c>
      <c r="I1897" t="str">
        <f>"Trad IRN"</f>
        <v>Trad IRN</v>
      </c>
      <c r="J1897" t="s">
        <v>43</v>
      </c>
      <c r="K1897" t="s">
        <v>44</v>
      </c>
      <c r="L1897" t="s">
        <v>45</v>
      </c>
      <c r="M1897" t="s">
        <v>46</v>
      </c>
      <c r="N1897" t="str">
        <f t="shared" si="189"/>
        <v>08/18/2022</v>
      </c>
      <c r="O1897" t="str">
        <f t="shared" si="188"/>
        <v>12/31/2500</v>
      </c>
      <c r="P1897">
        <v>1</v>
      </c>
      <c r="Q1897">
        <v>1</v>
      </c>
      <c r="S1897">
        <v>0</v>
      </c>
      <c r="T1897">
        <v>1</v>
      </c>
      <c r="U1897">
        <v>0</v>
      </c>
      <c r="V1897" t="str">
        <f>"Trad IRN"</f>
        <v>Trad IRN</v>
      </c>
      <c r="W1897">
        <v>70</v>
      </c>
      <c r="X1897" t="s">
        <v>54</v>
      </c>
      <c r="Y1897" t="str">
        <f>"30"</f>
        <v>30</v>
      </c>
      <c r="Z1897" t="s">
        <v>47</v>
      </c>
      <c r="AB1897" t="str">
        <f>"12"</f>
        <v>12</v>
      </c>
      <c r="AC1897" t="s">
        <v>48</v>
      </c>
      <c r="AD1897" t="s">
        <v>49</v>
      </c>
      <c r="AE1897" t="s">
        <v>50</v>
      </c>
      <c r="AF1897">
        <v>0</v>
      </c>
      <c r="AG1897" t="s">
        <v>56</v>
      </c>
      <c r="AH1897" t="str">
        <f>"Trad IRN"</f>
        <v>Trad IRN</v>
      </c>
      <c r="AI1897" t="str">
        <f>"Bldg IRN"</f>
        <v>Bldg IRN</v>
      </c>
      <c r="AJ1897" t="str">
        <f>"12"</f>
        <v>12</v>
      </c>
      <c r="AK1897" t="s">
        <v>48</v>
      </c>
      <c r="AL1897" t="s">
        <v>53</v>
      </c>
      <c r="AM1897">
        <v>1132.3</v>
      </c>
      <c r="AN1897">
        <v>1132.3</v>
      </c>
      <c r="AO1897">
        <v>15</v>
      </c>
    </row>
    <row r="1898" spans="1:41" x14ac:dyDescent="0.3">
      <c r="A1898" t="str">
        <f>"Trad IRN"</f>
        <v>Trad IRN</v>
      </c>
      <c r="B1898" t="str">
        <f>"Bldg IRN"</f>
        <v>Bldg IRN</v>
      </c>
      <c r="C1898" t="s">
        <v>41</v>
      </c>
      <c r="D1898" t="s">
        <v>3</v>
      </c>
      <c r="E1898" t="s">
        <v>80</v>
      </c>
      <c r="F1898" t="s">
        <v>81</v>
      </c>
      <c r="G1898" t="s">
        <v>82</v>
      </c>
      <c r="H1898" t="s">
        <v>83</v>
      </c>
      <c r="I1898" t="str">
        <f>"Trad IRN"</f>
        <v>Trad IRN</v>
      </c>
      <c r="J1898" t="s">
        <v>43</v>
      </c>
      <c r="K1898" t="s">
        <v>44</v>
      </c>
      <c r="L1898" t="s">
        <v>45</v>
      </c>
      <c r="M1898" t="s">
        <v>46</v>
      </c>
      <c r="N1898" t="str">
        <f t="shared" si="189"/>
        <v>08/18/2022</v>
      </c>
      <c r="O1898" t="str">
        <f>"09/07/2022"</f>
        <v>09/07/2022</v>
      </c>
      <c r="P1898">
        <v>8.0738000000000004E-2</v>
      </c>
      <c r="Q1898">
        <v>8.0738000000000004E-2</v>
      </c>
      <c r="S1898">
        <v>0</v>
      </c>
      <c r="T1898">
        <v>8.0738000000000004E-2</v>
      </c>
      <c r="U1898">
        <v>0</v>
      </c>
      <c r="V1898" t="str">
        <f>"Trad IRN"</f>
        <v>Trad IRN</v>
      </c>
      <c r="W1898">
        <v>100</v>
      </c>
      <c r="X1898" t="s">
        <v>47</v>
      </c>
      <c r="Z1898" t="s">
        <v>47</v>
      </c>
      <c r="AB1898" t="str">
        <f>"09"</f>
        <v>09</v>
      </c>
      <c r="AC1898" t="s">
        <v>48</v>
      </c>
      <c r="AD1898" t="s">
        <v>49</v>
      </c>
      <c r="AE1898" t="s">
        <v>50</v>
      </c>
      <c r="AF1898">
        <v>0</v>
      </c>
      <c r="AG1898" t="s">
        <v>56</v>
      </c>
      <c r="AH1898" t="str">
        <f>"Trad IRN"</f>
        <v>Trad IRN</v>
      </c>
      <c r="AI1898" t="str">
        <f>"Bldg IRN"</f>
        <v>Bldg IRN</v>
      </c>
      <c r="AJ1898" t="s">
        <v>48</v>
      </c>
      <c r="AK1898" t="s">
        <v>48</v>
      </c>
      <c r="AL1898" t="s">
        <v>53</v>
      </c>
      <c r="AM1898">
        <v>91.42</v>
      </c>
      <c r="AN1898">
        <v>1132.3</v>
      </c>
      <c r="AO1898">
        <v>15</v>
      </c>
    </row>
    <row r="1899" spans="1:41" x14ac:dyDescent="0.3">
      <c r="A1899" t="str">
        <f>"Trad IRN"</f>
        <v>Trad IRN</v>
      </c>
      <c r="B1899" t="str">
        <f>"Bldg IRN"</f>
        <v>Bldg IRN</v>
      </c>
      <c r="C1899" t="s">
        <v>41</v>
      </c>
      <c r="D1899" t="s">
        <v>3</v>
      </c>
      <c r="E1899" t="s">
        <v>80</v>
      </c>
      <c r="F1899" t="s">
        <v>81</v>
      </c>
      <c r="G1899" t="s">
        <v>82</v>
      </c>
      <c r="H1899" t="s">
        <v>83</v>
      </c>
      <c r="I1899" t="str">
        <f>"Trad IRN"</f>
        <v>Trad IRN</v>
      </c>
      <c r="J1899" t="s">
        <v>43</v>
      </c>
      <c r="K1899" t="s">
        <v>44</v>
      </c>
      <c r="L1899" t="s">
        <v>45</v>
      </c>
      <c r="M1899" t="s">
        <v>46</v>
      </c>
      <c r="N1899" t="str">
        <f t="shared" si="189"/>
        <v>08/18/2022</v>
      </c>
      <c r="O1899" t="str">
        <f>"12/31/2500"</f>
        <v>12/31/2500</v>
      </c>
      <c r="P1899">
        <v>1</v>
      </c>
      <c r="Q1899">
        <v>1</v>
      </c>
      <c r="R1899">
        <v>1</v>
      </c>
      <c r="S1899">
        <v>0</v>
      </c>
      <c r="T1899">
        <v>1</v>
      </c>
      <c r="U1899">
        <v>0</v>
      </c>
      <c r="V1899" t="str">
        <f>"Trad IRN"</f>
        <v>Trad IRN</v>
      </c>
      <c r="W1899">
        <v>100</v>
      </c>
      <c r="X1899" t="s">
        <v>47</v>
      </c>
      <c r="Z1899" t="s">
        <v>47</v>
      </c>
      <c r="AB1899" t="str">
        <f>"09"</f>
        <v>09</v>
      </c>
      <c r="AC1899" t="str">
        <f>"09"</f>
        <v>09</v>
      </c>
      <c r="AD1899" t="str">
        <f>"2"</f>
        <v>2</v>
      </c>
      <c r="AE1899" t="s">
        <v>55</v>
      </c>
      <c r="AF1899">
        <v>0</v>
      </c>
      <c r="AG1899" t="s">
        <v>56</v>
      </c>
      <c r="AH1899" t="str">
        <f>"Trad IRN"</f>
        <v>Trad IRN</v>
      </c>
      <c r="AI1899" t="str">
        <f>"Bldg IRN"</f>
        <v>Bldg IRN</v>
      </c>
      <c r="AJ1899" t="s">
        <v>48</v>
      </c>
      <c r="AK1899" t="s">
        <v>48</v>
      </c>
      <c r="AL1899" t="s">
        <v>53</v>
      </c>
      <c r="AM1899">
        <v>1132.3</v>
      </c>
      <c r="AN1899">
        <v>1132.3</v>
      </c>
      <c r="AO1899">
        <v>15</v>
      </c>
    </row>
    <row r="1900" spans="1:41" x14ac:dyDescent="0.3">
      <c r="A1900" t="str">
        <f>"Trad IRN"</f>
        <v>Trad IRN</v>
      </c>
      <c r="B1900" t="str">
        <f>"Bldg IRN"</f>
        <v>Bldg IRN</v>
      </c>
      <c r="C1900" t="s">
        <v>41</v>
      </c>
      <c r="D1900" t="s">
        <v>3</v>
      </c>
      <c r="E1900" t="s">
        <v>80</v>
      </c>
      <c r="F1900" t="s">
        <v>81</v>
      </c>
      <c r="G1900" t="s">
        <v>82</v>
      </c>
      <c r="H1900" t="s">
        <v>83</v>
      </c>
      <c r="I1900" t="str">
        <f>"Trad IRN"</f>
        <v>Trad IRN</v>
      </c>
      <c r="J1900" t="s">
        <v>43</v>
      </c>
      <c r="K1900" t="s">
        <v>44</v>
      </c>
      <c r="L1900" t="s">
        <v>45</v>
      </c>
      <c r="M1900" t="s">
        <v>46</v>
      </c>
      <c r="N1900" t="str">
        <f t="shared" si="189"/>
        <v>08/18/2022</v>
      </c>
      <c r="O1900" t="str">
        <f>"12/31/2500"</f>
        <v>12/31/2500</v>
      </c>
      <c r="P1900">
        <v>1</v>
      </c>
      <c r="Q1900">
        <v>1</v>
      </c>
      <c r="R1900">
        <v>1</v>
      </c>
      <c r="S1900">
        <v>1</v>
      </c>
      <c r="T1900">
        <v>1</v>
      </c>
      <c r="U1900">
        <v>0</v>
      </c>
      <c r="V1900" t="str">
        <f>"Trad IRN"</f>
        <v>Trad IRN</v>
      </c>
      <c r="W1900">
        <v>100</v>
      </c>
      <c r="X1900" t="s">
        <v>47</v>
      </c>
      <c r="Z1900" t="s">
        <v>47</v>
      </c>
      <c r="AB1900" t="str">
        <f>"11"</f>
        <v>11</v>
      </c>
      <c r="AC1900" t="str">
        <f>"04"</f>
        <v>04</v>
      </c>
      <c r="AD1900" t="str">
        <f>"4"</f>
        <v>4</v>
      </c>
      <c r="AE1900" t="s">
        <v>50</v>
      </c>
      <c r="AF1900">
        <v>0</v>
      </c>
      <c r="AG1900" t="s">
        <v>56</v>
      </c>
      <c r="AH1900" t="str">
        <f>"Trad IRN"</f>
        <v>Trad IRN</v>
      </c>
      <c r="AI1900" t="str">
        <f>"Bldg IRN"</f>
        <v>Bldg IRN</v>
      </c>
      <c r="AJ1900" t="s">
        <v>48</v>
      </c>
      <c r="AK1900" t="s">
        <v>48</v>
      </c>
      <c r="AL1900" t="s">
        <v>53</v>
      </c>
      <c r="AM1900">
        <v>1132.3</v>
      </c>
      <c r="AN1900">
        <v>1132.3</v>
      </c>
      <c r="AO1900">
        <v>15</v>
      </c>
    </row>
    <row r="1901" spans="1:41" x14ac:dyDescent="0.3">
      <c r="A1901" t="str">
        <f>"Trad IRN"</f>
        <v>Trad IRN</v>
      </c>
      <c r="B1901" t="str">
        <f>"Bldg IRN"</f>
        <v>Bldg IRN</v>
      </c>
      <c r="C1901" t="s">
        <v>41</v>
      </c>
      <c r="D1901" t="s">
        <v>3</v>
      </c>
      <c r="E1901" t="s">
        <v>80</v>
      </c>
      <c r="F1901" t="s">
        <v>81</v>
      </c>
      <c r="G1901" t="s">
        <v>82</v>
      </c>
      <c r="H1901" t="s">
        <v>83</v>
      </c>
      <c r="I1901" t="str">
        <f>"Trad IRN"</f>
        <v>Trad IRN</v>
      </c>
      <c r="J1901" t="s">
        <v>43</v>
      </c>
      <c r="K1901" t="s">
        <v>44</v>
      </c>
      <c r="L1901" t="s">
        <v>45</v>
      </c>
      <c r="M1901" t="s">
        <v>46</v>
      </c>
      <c r="N1901" t="str">
        <f t="shared" si="189"/>
        <v>08/18/2022</v>
      </c>
      <c r="O1901" t="str">
        <f>"09/19/2022"</f>
        <v>09/19/2022</v>
      </c>
      <c r="P1901">
        <v>0.12687499999999999</v>
      </c>
      <c r="Q1901">
        <v>0.12687499999999999</v>
      </c>
      <c r="S1901">
        <v>0</v>
      </c>
      <c r="T1901">
        <v>0.12687499999999999</v>
      </c>
      <c r="U1901">
        <v>0</v>
      </c>
      <c r="V1901" t="str">
        <f>"Trad IRN"</f>
        <v>Trad IRN</v>
      </c>
      <c r="W1901">
        <v>100</v>
      </c>
      <c r="X1901" t="s">
        <v>47</v>
      </c>
      <c r="Z1901" t="s">
        <v>47</v>
      </c>
      <c r="AB1901" t="str">
        <f>"11"</f>
        <v>11</v>
      </c>
      <c r="AC1901" t="s">
        <v>48</v>
      </c>
      <c r="AD1901" t="s">
        <v>49</v>
      </c>
      <c r="AE1901" t="s">
        <v>50</v>
      </c>
      <c r="AF1901">
        <v>0</v>
      </c>
      <c r="AG1901" t="s">
        <v>56</v>
      </c>
      <c r="AH1901" t="str">
        <f>"Trad IRN"</f>
        <v>Trad IRN</v>
      </c>
      <c r="AI1901" t="str">
        <f>"Bldg IRN"</f>
        <v>Bldg IRN</v>
      </c>
      <c r="AJ1901" t="s">
        <v>48</v>
      </c>
      <c r="AK1901" t="s">
        <v>48</v>
      </c>
      <c r="AL1901" t="s">
        <v>53</v>
      </c>
      <c r="AM1901">
        <v>143.66</v>
      </c>
      <c r="AN1901">
        <v>1132.3</v>
      </c>
      <c r="AO1901">
        <v>15</v>
      </c>
    </row>
    <row r="1902" spans="1:41" x14ac:dyDescent="0.3">
      <c r="A1902" t="str">
        <f>"Trad IRN"</f>
        <v>Trad IRN</v>
      </c>
      <c r="B1902" t="str">
        <f>"Bldg IRN"</f>
        <v>Bldg IRN</v>
      </c>
      <c r="C1902" t="s">
        <v>41</v>
      </c>
      <c r="D1902" t="s">
        <v>3</v>
      </c>
      <c r="E1902" t="s">
        <v>80</v>
      </c>
      <c r="F1902" t="s">
        <v>81</v>
      </c>
      <c r="G1902" t="s">
        <v>82</v>
      </c>
      <c r="H1902" t="s">
        <v>83</v>
      </c>
      <c r="I1902" t="str">
        <f>"Trad IRN"</f>
        <v>Trad IRN</v>
      </c>
      <c r="J1902" t="s">
        <v>43</v>
      </c>
      <c r="K1902" t="s">
        <v>44</v>
      </c>
      <c r="L1902" t="s">
        <v>45</v>
      </c>
      <c r="M1902" t="s">
        <v>46</v>
      </c>
      <c r="N1902" t="str">
        <f t="shared" si="189"/>
        <v>08/18/2022</v>
      </c>
      <c r="O1902" t="str">
        <f>"01/03/2023"</f>
        <v>01/03/2023</v>
      </c>
      <c r="P1902">
        <v>0.46943400000000002</v>
      </c>
      <c r="Q1902">
        <v>0.46943400000000002</v>
      </c>
      <c r="R1902">
        <v>0.46943400000000002</v>
      </c>
      <c r="S1902">
        <v>0</v>
      </c>
      <c r="T1902">
        <v>0.46943400000000002</v>
      </c>
      <c r="U1902">
        <v>0</v>
      </c>
      <c r="V1902" t="str">
        <f>"Trad IRN"</f>
        <v>Trad IRN</v>
      </c>
      <c r="W1902">
        <v>100</v>
      </c>
      <c r="X1902" t="s">
        <v>47</v>
      </c>
      <c r="Z1902" t="s">
        <v>47</v>
      </c>
      <c r="AB1902" t="str">
        <f t="shared" ref="AB1902:AC1904" si="190">"10"</f>
        <v>10</v>
      </c>
      <c r="AC1902" t="str">
        <f t="shared" si="190"/>
        <v>10</v>
      </c>
      <c r="AD1902" t="str">
        <f>"2"</f>
        <v>2</v>
      </c>
      <c r="AE1902" t="s">
        <v>50</v>
      </c>
      <c r="AF1902">
        <v>0</v>
      </c>
      <c r="AG1902" t="s">
        <v>56</v>
      </c>
      <c r="AH1902" t="str">
        <f>"Trad IRN"</f>
        <v>Trad IRN</v>
      </c>
      <c r="AI1902" t="str">
        <f>"Bldg IRN"</f>
        <v>Bldg IRN</v>
      </c>
      <c r="AJ1902" t="s">
        <v>48</v>
      </c>
      <c r="AK1902" t="s">
        <v>48</v>
      </c>
      <c r="AL1902" t="s">
        <v>53</v>
      </c>
      <c r="AM1902">
        <v>531.54</v>
      </c>
      <c r="AN1902">
        <v>1132.3</v>
      </c>
      <c r="AO1902">
        <v>15</v>
      </c>
    </row>
    <row r="1903" spans="1:41" x14ac:dyDescent="0.3">
      <c r="A1903" t="str">
        <f>"Trad IRN"</f>
        <v>Trad IRN</v>
      </c>
      <c r="B1903" t="str">
        <f>"Bldg IRN"</f>
        <v>Bldg IRN</v>
      </c>
      <c r="C1903" t="s">
        <v>41</v>
      </c>
      <c r="D1903" t="s">
        <v>3</v>
      </c>
      <c r="E1903" t="s">
        <v>80</v>
      </c>
      <c r="F1903" t="s">
        <v>81</v>
      </c>
      <c r="G1903" t="s">
        <v>82</v>
      </c>
      <c r="H1903" t="s">
        <v>83</v>
      </c>
      <c r="I1903" t="str">
        <f>"Trad IRN"</f>
        <v>Trad IRN</v>
      </c>
      <c r="J1903" t="s">
        <v>43</v>
      </c>
      <c r="K1903" t="s">
        <v>44</v>
      </c>
      <c r="L1903" t="s">
        <v>45</v>
      </c>
      <c r="M1903" t="s">
        <v>46</v>
      </c>
      <c r="N1903" t="str">
        <f>"01/04/2023"</f>
        <v>01/04/2023</v>
      </c>
      <c r="O1903" t="str">
        <f>"12/31/2500"</f>
        <v>12/31/2500</v>
      </c>
      <c r="P1903">
        <v>0.45098100000000002</v>
      </c>
      <c r="Q1903">
        <v>0.45098100000000002</v>
      </c>
      <c r="R1903">
        <v>0.45098100000000002</v>
      </c>
      <c r="S1903">
        <v>0</v>
      </c>
      <c r="T1903">
        <v>0.45098100000000002</v>
      </c>
      <c r="U1903">
        <v>0</v>
      </c>
      <c r="V1903" t="str">
        <f>"Trad IRN"</f>
        <v>Trad IRN</v>
      </c>
      <c r="W1903">
        <v>85</v>
      </c>
      <c r="X1903" t="s">
        <v>47</v>
      </c>
      <c r="Z1903" t="s">
        <v>47</v>
      </c>
      <c r="AB1903" t="str">
        <f t="shared" si="190"/>
        <v>10</v>
      </c>
      <c r="AC1903" t="str">
        <f t="shared" si="190"/>
        <v>10</v>
      </c>
      <c r="AD1903" t="str">
        <f>"2"</f>
        <v>2</v>
      </c>
      <c r="AE1903" t="s">
        <v>50</v>
      </c>
      <c r="AF1903">
        <v>0</v>
      </c>
      <c r="AG1903" t="s">
        <v>56</v>
      </c>
      <c r="AH1903" t="str">
        <f>"Trad IRN"</f>
        <v>Trad IRN</v>
      </c>
      <c r="AI1903" t="str">
        <f>"Bldg IRN"</f>
        <v>Bldg IRN</v>
      </c>
      <c r="AJ1903" t="s">
        <v>48</v>
      </c>
      <c r="AK1903" t="s">
        <v>48</v>
      </c>
      <c r="AL1903" t="s">
        <v>53</v>
      </c>
      <c r="AM1903">
        <v>510.65</v>
      </c>
      <c r="AN1903">
        <v>1132.3</v>
      </c>
      <c r="AO1903">
        <v>15</v>
      </c>
    </row>
    <row r="1904" spans="1:41" x14ac:dyDescent="0.3">
      <c r="A1904" t="str">
        <f>"Trad IRN"</f>
        <v>Trad IRN</v>
      </c>
      <c r="B1904" t="str">
        <f>"Bldg IRN"</f>
        <v>Bldg IRN</v>
      </c>
      <c r="C1904" t="s">
        <v>41</v>
      </c>
      <c r="D1904" t="s">
        <v>3</v>
      </c>
      <c r="E1904" t="s">
        <v>80</v>
      </c>
      <c r="F1904" t="s">
        <v>81</v>
      </c>
      <c r="G1904" t="s">
        <v>82</v>
      </c>
      <c r="H1904" t="s">
        <v>83</v>
      </c>
      <c r="I1904" t="s">
        <v>8</v>
      </c>
      <c r="J1904" t="s">
        <v>43</v>
      </c>
      <c r="K1904" t="s">
        <v>44</v>
      </c>
      <c r="L1904" t="s">
        <v>45</v>
      </c>
      <c r="M1904" t="s">
        <v>46</v>
      </c>
      <c r="N1904" t="str">
        <f>"01/04/2023"</f>
        <v>01/04/2023</v>
      </c>
      <c r="O1904" t="str">
        <f>"12/31/2500"</f>
        <v>12/31/2500</v>
      </c>
      <c r="P1904">
        <v>7.9585000000000003E-2</v>
      </c>
      <c r="Q1904">
        <v>7.9585000000000003E-2</v>
      </c>
      <c r="R1904">
        <v>7.9585000000000003E-2</v>
      </c>
      <c r="S1904">
        <v>0</v>
      </c>
      <c r="T1904">
        <v>2.4028999999999998E-2</v>
      </c>
      <c r="U1904">
        <v>5.5556000000000001E-2</v>
      </c>
      <c r="V1904" t="str">
        <f>"Trad IRN"</f>
        <v>Trad IRN</v>
      </c>
      <c r="W1904">
        <v>15</v>
      </c>
      <c r="X1904" t="s">
        <v>47</v>
      </c>
      <c r="Z1904" t="s">
        <v>47</v>
      </c>
      <c r="AB1904" t="str">
        <f t="shared" si="190"/>
        <v>10</v>
      </c>
      <c r="AC1904" t="str">
        <f t="shared" si="190"/>
        <v>10</v>
      </c>
      <c r="AD1904" t="str">
        <f>"2"</f>
        <v>2</v>
      </c>
      <c r="AE1904" t="s">
        <v>50</v>
      </c>
      <c r="AF1904">
        <v>0</v>
      </c>
      <c r="AG1904" t="s">
        <v>51</v>
      </c>
      <c r="AH1904" t="str">
        <f>"Trad IRN"</f>
        <v>Trad IRN</v>
      </c>
      <c r="AI1904" t="str">
        <f>"Bldg IRN"</f>
        <v>Bldg IRN</v>
      </c>
      <c r="AJ1904" t="s">
        <v>48</v>
      </c>
      <c r="AK1904" t="s">
        <v>48</v>
      </c>
      <c r="AL1904" t="s">
        <v>53</v>
      </c>
      <c r="AM1904">
        <v>90.11</v>
      </c>
      <c r="AN1904">
        <v>1132.3</v>
      </c>
      <c r="AO1904">
        <v>15</v>
      </c>
    </row>
    <row r="1905" spans="1:41" x14ac:dyDescent="0.3">
      <c r="A1905" t="str">
        <f>"Trad IRN"</f>
        <v>Trad IRN</v>
      </c>
      <c r="B1905" t="str">
        <f>"Bldg IRN"</f>
        <v>Bldg IRN</v>
      </c>
      <c r="C1905" t="s">
        <v>41</v>
      </c>
      <c r="D1905" t="s">
        <v>3</v>
      </c>
      <c r="E1905" t="s">
        <v>80</v>
      </c>
      <c r="F1905" t="s">
        <v>81</v>
      </c>
      <c r="G1905" t="s">
        <v>82</v>
      </c>
      <c r="H1905" t="s">
        <v>83</v>
      </c>
      <c r="I1905" t="str">
        <f>"Trad IRN"</f>
        <v>Trad IRN</v>
      </c>
      <c r="J1905" t="s">
        <v>43</v>
      </c>
      <c r="K1905" t="s">
        <v>44</v>
      </c>
      <c r="L1905" t="s">
        <v>45</v>
      </c>
      <c r="M1905" t="s">
        <v>46</v>
      </c>
      <c r="N1905" t="str">
        <f>"12/12/2022"</f>
        <v>12/12/2022</v>
      </c>
      <c r="O1905" t="str">
        <f>"12/31/2500"</f>
        <v>12/31/2500</v>
      </c>
      <c r="P1905">
        <v>0.49019699999999999</v>
      </c>
      <c r="Q1905">
        <v>0.49019699999999999</v>
      </c>
      <c r="R1905">
        <v>0.49019699999999999</v>
      </c>
      <c r="S1905">
        <v>0</v>
      </c>
      <c r="T1905">
        <v>0.49019699999999999</v>
      </c>
      <c r="U1905">
        <v>0</v>
      </c>
      <c r="V1905" t="str">
        <f>"Trad IRN"</f>
        <v>Trad IRN</v>
      </c>
      <c r="W1905">
        <v>85</v>
      </c>
      <c r="X1905" t="s">
        <v>47</v>
      </c>
      <c r="Z1905" t="s">
        <v>47</v>
      </c>
      <c r="AB1905" t="str">
        <f>"09"</f>
        <v>09</v>
      </c>
      <c r="AC1905" t="str">
        <f>"15"</f>
        <v>15</v>
      </c>
      <c r="AD1905" t="str">
        <f>"2"</f>
        <v>2</v>
      </c>
      <c r="AE1905" t="s">
        <v>55</v>
      </c>
      <c r="AF1905">
        <v>1</v>
      </c>
      <c r="AG1905" t="s">
        <v>56</v>
      </c>
      <c r="AH1905" t="str">
        <f>"Trad IRN"</f>
        <v>Trad IRN</v>
      </c>
      <c r="AI1905" t="str">
        <f>"Bldg IRN"</f>
        <v>Bldg IRN</v>
      </c>
      <c r="AJ1905" t="s">
        <v>48</v>
      </c>
      <c r="AK1905" t="s">
        <v>48</v>
      </c>
      <c r="AL1905" t="s">
        <v>53</v>
      </c>
      <c r="AM1905">
        <v>555.04999999999995</v>
      </c>
      <c r="AN1905">
        <v>1132.3</v>
      </c>
      <c r="AO1905">
        <v>15</v>
      </c>
    </row>
    <row r="1906" spans="1:41" x14ac:dyDescent="0.3">
      <c r="A1906" t="str">
        <f>"Trad IRN"</f>
        <v>Trad IRN</v>
      </c>
      <c r="B1906" t="str">
        <f>"Bldg IRN"</f>
        <v>Bldg IRN</v>
      </c>
      <c r="C1906" t="s">
        <v>41</v>
      </c>
      <c r="D1906" t="s">
        <v>3</v>
      </c>
      <c r="E1906" t="s">
        <v>80</v>
      </c>
      <c r="F1906" t="s">
        <v>81</v>
      </c>
      <c r="G1906" t="s">
        <v>82</v>
      </c>
      <c r="H1906" t="s">
        <v>83</v>
      </c>
      <c r="I1906" t="s">
        <v>8</v>
      </c>
      <c r="J1906" t="s">
        <v>43</v>
      </c>
      <c r="K1906" t="s">
        <v>44</v>
      </c>
      <c r="L1906" t="s">
        <v>45</v>
      </c>
      <c r="M1906" t="s">
        <v>46</v>
      </c>
      <c r="N1906" t="str">
        <f>"10/04/2022"</f>
        <v>10/04/2022</v>
      </c>
      <c r="O1906" t="str">
        <f>"12/31/2500"</f>
        <v>12/31/2500</v>
      </c>
      <c r="P1906">
        <v>0.124913</v>
      </c>
      <c r="Q1906">
        <v>0.124913</v>
      </c>
      <c r="S1906">
        <v>0</v>
      </c>
      <c r="T1906">
        <v>3.3449E-2</v>
      </c>
      <c r="U1906">
        <v>9.1464000000000004E-2</v>
      </c>
      <c r="V1906" t="str">
        <f>"Trad IRN"</f>
        <v>Trad IRN</v>
      </c>
      <c r="W1906">
        <v>15</v>
      </c>
      <c r="X1906" t="s">
        <v>47</v>
      </c>
      <c r="Z1906" t="s">
        <v>47</v>
      </c>
      <c r="AB1906" t="str">
        <f>"09"</f>
        <v>09</v>
      </c>
      <c r="AC1906" t="s">
        <v>48</v>
      </c>
      <c r="AD1906" t="s">
        <v>49</v>
      </c>
      <c r="AE1906" t="s">
        <v>50</v>
      </c>
      <c r="AF1906">
        <v>0</v>
      </c>
      <c r="AG1906" t="s">
        <v>51</v>
      </c>
      <c r="AH1906" t="str">
        <f>"Trad IRN"</f>
        <v>Trad IRN</v>
      </c>
      <c r="AI1906" t="str">
        <f>"Bldg IRN"</f>
        <v>Bldg IRN</v>
      </c>
      <c r="AJ1906" t="s">
        <v>48</v>
      </c>
      <c r="AK1906" t="s">
        <v>48</v>
      </c>
      <c r="AL1906" t="s">
        <v>53</v>
      </c>
      <c r="AM1906">
        <v>141.44</v>
      </c>
      <c r="AN1906">
        <v>1132.3</v>
      </c>
      <c r="AO1906">
        <v>15</v>
      </c>
    </row>
    <row r="1907" spans="1:41" x14ac:dyDescent="0.3">
      <c r="A1907" t="str">
        <f>"Trad IRN"</f>
        <v>Trad IRN</v>
      </c>
      <c r="B1907" t="str">
        <f>"Bldg IRN"</f>
        <v>Bldg IRN</v>
      </c>
      <c r="C1907" t="s">
        <v>41</v>
      </c>
      <c r="D1907" t="s">
        <v>3</v>
      </c>
      <c r="E1907" t="s">
        <v>80</v>
      </c>
      <c r="F1907" t="s">
        <v>81</v>
      </c>
      <c r="G1907" t="s">
        <v>82</v>
      </c>
      <c r="H1907" t="s">
        <v>83</v>
      </c>
      <c r="I1907" t="str">
        <f>"Trad IRN"</f>
        <v>Trad IRN</v>
      </c>
      <c r="J1907" t="s">
        <v>43</v>
      </c>
      <c r="K1907" t="s">
        <v>44</v>
      </c>
      <c r="L1907" t="s">
        <v>45</v>
      </c>
      <c r="M1907" t="s">
        <v>46</v>
      </c>
      <c r="N1907" t="str">
        <f>"10/04/2022"</f>
        <v>10/04/2022</v>
      </c>
      <c r="O1907" t="str">
        <f>"12/11/2022"</f>
        <v>12/11/2022</v>
      </c>
      <c r="P1907">
        <v>0.21764600000000001</v>
      </c>
      <c r="Q1907">
        <v>0.21764600000000001</v>
      </c>
      <c r="S1907">
        <v>0</v>
      </c>
      <c r="T1907">
        <v>0.21764600000000001</v>
      </c>
      <c r="U1907">
        <v>0</v>
      </c>
      <c r="V1907" t="str">
        <f>"Trad IRN"</f>
        <v>Trad IRN</v>
      </c>
      <c r="W1907">
        <v>85</v>
      </c>
      <c r="X1907" t="s">
        <v>47</v>
      </c>
      <c r="Z1907" t="s">
        <v>47</v>
      </c>
      <c r="AB1907" t="str">
        <f>"09"</f>
        <v>09</v>
      </c>
      <c r="AC1907" t="s">
        <v>48</v>
      </c>
      <c r="AD1907" t="s">
        <v>49</v>
      </c>
      <c r="AE1907" t="s">
        <v>50</v>
      </c>
      <c r="AF1907">
        <v>1</v>
      </c>
      <c r="AG1907" t="s">
        <v>56</v>
      </c>
      <c r="AH1907" t="str">
        <f>"Trad IRN"</f>
        <v>Trad IRN</v>
      </c>
      <c r="AI1907" t="str">
        <f>"Bldg IRN"</f>
        <v>Bldg IRN</v>
      </c>
      <c r="AJ1907" t="s">
        <v>48</v>
      </c>
      <c r="AK1907" t="s">
        <v>48</v>
      </c>
      <c r="AL1907" t="s">
        <v>53</v>
      </c>
      <c r="AM1907">
        <v>246.44</v>
      </c>
      <c r="AN1907">
        <v>1132.3</v>
      </c>
      <c r="AO1907">
        <v>15</v>
      </c>
    </row>
    <row r="1908" spans="1:41" x14ac:dyDescent="0.3">
      <c r="A1908" t="str">
        <f>"Trad IRN"</f>
        <v>Trad IRN</v>
      </c>
      <c r="B1908" t="str">
        <f>"Bldg IRN"</f>
        <v>Bldg IRN</v>
      </c>
      <c r="C1908" t="s">
        <v>41</v>
      </c>
      <c r="D1908" t="s">
        <v>3</v>
      </c>
      <c r="E1908" t="s">
        <v>80</v>
      </c>
      <c r="F1908" t="s">
        <v>81</v>
      </c>
      <c r="G1908" t="s">
        <v>82</v>
      </c>
      <c r="H1908" t="s">
        <v>83</v>
      </c>
      <c r="I1908" t="str">
        <f>"Trad IRN"</f>
        <v>Trad IRN</v>
      </c>
      <c r="J1908" t="s">
        <v>43</v>
      </c>
      <c r="K1908" t="s">
        <v>44</v>
      </c>
      <c r="L1908" t="s">
        <v>45</v>
      </c>
      <c r="M1908" t="s">
        <v>46</v>
      </c>
      <c r="N1908" t="str">
        <f t="shared" ref="N1908:N1913" si="191">"08/18/2022"</f>
        <v>08/18/2022</v>
      </c>
      <c r="O1908" t="str">
        <f>"09/20/2022"</f>
        <v>09/20/2022</v>
      </c>
      <c r="P1908">
        <v>0.13264200000000001</v>
      </c>
      <c r="Q1908">
        <v>0.13264200000000001</v>
      </c>
      <c r="R1908">
        <v>0.13264200000000001</v>
      </c>
      <c r="S1908">
        <v>0</v>
      </c>
      <c r="T1908">
        <v>0.13264200000000001</v>
      </c>
      <c r="U1908">
        <v>0</v>
      </c>
      <c r="V1908" t="str">
        <f>"Trad IRN"</f>
        <v>Trad IRN</v>
      </c>
      <c r="W1908">
        <v>0</v>
      </c>
      <c r="X1908" t="s">
        <v>47</v>
      </c>
      <c r="Z1908" t="s">
        <v>47</v>
      </c>
      <c r="AB1908" t="str">
        <f>"11"</f>
        <v>11</v>
      </c>
      <c r="AC1908" t="str">
        <f>"08"</f>
        <v>08</v>
      </c>
      <c r="AD1908" t="str">
        <f>"3"</f>
        <v>3</v>
      </c>
      <c r="AE1908" t="s">
        <v>50</v>
      </c>
      <c r="AF1908">
        <v>0</v>
      </c>
      <c r="AG1908" t="s">
        <v>56</v>
      </c>
      <c r="AH1908" t="str">
        <f>"Trad IRN"</f>
        <v>Trad IRN</v>
      </c>
      <c r="AI1908" t="str">
        <f>"Bldg IRN"</f>
        <v>Bldg IRN</v>
      </c>
      <c r="AJ1908" t="s">
        <v>48</v>
      </c>
      <c r="AK1908" t="s">
        <v>48</v>
      </c>
      <c r="AL1908" t="s">
        <v>53</v>
      </c>
      <c r="AM1908">
        <v>150.19</v>
      </c>
      <c r="AN1908">
        <v>1132.3</v>
      </c>
      <c r="AO1908">
        <v>15</v>
      </c>
    </row>
    <row r="1909" spans="1:41" x14ac:dyDescent="0.3">
      <c r="A1909" t="str">
        <f>"Trad IRN"</f>
        <v>Trad IRN</v>
      </c>
      <c r="B1909" t="str">
        <f>"Bldg IRN"</f>
        <v>Bldg IRN</v>
      </c>
      <c r="C1909" t="s">
        <v>41</v>
      </c>
      <c r="D1909" t="s">
        <v>3</v>
      </c>
      <c r="E1909" t="s">
        <v>80</v>
      </c>
      <c r="F1909" t="s">
        <v>81</v>
      </c>
      <c r="G1909" t="s">
        <v>82</v>
      </c>
      <c r="H1909" t="s">
        <v>83</v>
      </c>
      <c r="I1909" t="str">
        <f>"Trad IRN"</f>
        <v>Trad IRN</v>
      </c>
      <c r="J1909" t="s">
        <v>43</v>
      </c>
      <c r="K1909" t="s">
        <v>44</v>
      </c>
      <c r="L1909" t="s">
        <v>45</v>
      </c>
      <c r="M1909" t="s">
        <v>46</v>
      </c>
      <c r="N1909" t="str">
        <f t="shared" si="191"/>
        <v>08/18/2022</v>
      </c>
      <c r="O1909" t="str">
        <f t="shared" ref="O1909:O1914" si="192">"12/31/2500"</f>
        <v>12/31/2500</v>
      </c>
      <c r="P1909">
        <v>1</v>
      </c>
      <c r="Q1909">
        <v>1</v>
      </c>
      <c r="S1909">
        <v>1</v>
      </c>
      <c r="T1909">
        <v>1</v>
      </c>
      <c r="U1909">
        <v>0</v>
      </c>
      <c r="V1909" t="str">
        <f>"Trad IRN"</f>
        <v>Trad IRN</v>
      </c>
      <c r="W1909">
        <v>70</v>
      </c>
      <c r="X1909" t="s">
        <v>54</v>
      </c>
      <c r="Y1909" t="str">
        <f>"30"</f>
        <v>30</v>
      </c>
      <c r="Z1909" t="s">
        <v>47</v>
      </c>
      <c r="AB1909" t="str">
        <f>"12"</f>
        <v>12</v>
      </c>
      <c r="AC1909" t="s">
        <v>48</v>
      </c>
      <c r="AD1909" t="s">
        <v>49</v>
      </c>
      <c r="AE1909" t="s">
        <v>50</v>
      </c>
      <c r="AF1909">
        <v>0</v>
      </c>
      <c r="AG1909" t="s">
        <v>56</v>
      </c>
      <c r="AH1909" t="str">
        <f>"Trad IRN"</f>
        <v>Trad IRN</v>
      </c>
      <c r="AI1909" t="str">
        <f>"Bldg IRN"</f>
        <v>Bldg IRN</v>
      </c>
      <c r="AJ1909" t="str">
        <f>"12"</f>
        <v>12</v>
      </c>
      <c r="AK1909" t="s">
        <v>48</v>
      </c>
      <c r="AL1909" t="s">
        <v>53</v>
      </c>
      <c r="AM1909">
        <v>1132.3</v>
      </c>
      <c r="AN1909">
        <v>1132.3</v>
      </c>
      <c r="AO1909">
        <v>15</v>
      </c>
    </row>
    <row r="1910" spans="1:41" x14ac:dyDescent="0.3">
      <c r="A1910" t="str">
        <f>"Trad IRN"</f>
        <v>Trad IRN</v>
      </c>
      <c r="B1910" t="str">
        <f>"Bldg IRN"</f>
        <v>Bldg IRN</v>
      </c>
      <c r="C1910" t="s">
        <v>41</v>
      </c>
      <c r="D1910" t="s">
        <v>3</v>
      </c>
      <c r="E1910" t="s">
        <v>80</v>
      </c>
      <c r="F1910" t="s">
        <v>81</v>
      </c>
      <c r="G1910" t="s">
        <v>82</v>
      </c>
      <c r="H1910" t="s">
        <v>83</v>
      </c>
      <c r="I1910" t="str">
        <f>"Trad IRN"</f>
        <v>Trad IRN</v>
      </c>
      <c r="J1910" t="s">
        <v>43</v>
      </c>
      <c r="K1910" t="s">
        <v>44</v>
      </c>
      <c r="L1910" t="s">
        <v>45</v>
      </c>
      <c r="M1910" t="s">
        <v>46</v>
      </c>
      <c r="N1910" t="str">
        <f t="shared" si="191"/>
        <v>08/18/2022</v>
      </c>
      <c r="O1910" t="str">
        <f t="shared" si="192"/>
        <v>12/31/2500</v>
      </c>
      <c r="P1910">
        <v>1</v>
      </c>
      <c r="Q1910">
        <v>1</v>
      </c>
      <c r="S1910">
        <v>0</v>
      </c>
      <c r="T1910">
        <v>1</v>
      </c>
      <c r="U1910">
        <v>0</v>
      </c>
      <c r="V1910" t="str">
        <f>"Trad IRN"</f>
        <v>Trad IRN</v>
      </c>
      <c r="W1910">
        <v>100</v>
      </c>
      <c r="X1910" t="s">
        <v>47</v>
      </c>
      <c r="Z1910" t="s">
        <v>47</v>
      </c>
      <c r="AB1910" t="str">
        <f>"09"</f>
        <v>09</v>
      </c>
      <c r="AC1910" t="s">
        <v>48</v>
      </c>
      <c r="AD1910" t="s">
        <v>49</v>
      </c>
      <c r="AE1910" t="s">
        <v>50</v>
      </c>
      <c r="AF1910">
        <v>0</v>
      </c>
      <c r="AG1910" t="s">
        <v>56</v>
      </c>
      <c r="AH1910" t="str">
        <f>"Trad IRN"</f>
        <v>Trad IRN</v>
      </c>
      <c r="AI1910" t="str">
        <f>"Bldg IRN"</f>
        <v>Bldg IRN</v>
      </c>
      <c r="AJ1910" t="s">
        <v>48</v>
      </c>
      <c r="AK1910" t="s">
        <v>48</v>
      </c>
      <c r="AL1910" t="s">
        <v>53</v>
      </c>
      <c r="AM1910">
        <v>1132.3</v>
      </c>
      <c r="AN1910">
        <v>1132.3</v>
      </c>
      <c r="AO1910">
        <v>15</v>
      </c>
    </row>
    <row r="1911" spans="1:41" x14ac:dyDescent="0.3">
      <c r="A1911" t="str">
        <f>"Trad IRN"</f>
        <v>Trad IRN</v>
      </c>
      <c r="B1911" t="str">
        <f>"Bldg IRN"</f>
        <v>Bldg IRN</v>
      </c>
      <c r="C1911" t="s">
        <v>41</v>
      </c>
      <c r="D1911" t="s">
        <v>3</v>
      </c>
      <c r="E1911" t="s">
        <v>80</v>
      </c>
      <c r="F1911" t="s">
        <v>81</v>
      </c>
      <c r="G1911" t="s">
        <v>82</v>
      </c>
      <c r="H1911" t="s">
        <v>83</v>
      </c>
      <c r="I1911" t="str">
        <f>"Trad IRN"</f>
        <v>Trad IRN</v>
      </c>
      <c r="J1911" t="s">
        <v>43</v>
      </c>
      <c r="K1911" t="s">
        <v>44</v>
      </c>
      <c r="L1911" t="s">
        <v>45</v>
      </c>
      <c r="M1911" t="s">
        <v>46</v>
      </c>
      <c r="N1911" t="str">
        <f t="shared" si="191"/>
        <v>08/18/2022</v>
      </c>
      <c r="O1911" t="str">
        <f t="shared" si="192"/>
        <v>12/31/2500</v>
      </c>
      <c r="P1911">
        <v>1</v>
      </c>
      <c r="Q1911">
        <v>1</v>
      </c>
      <c r="R1911">
        <v>1</v>
      </c>
      <c r="S1911">
        <v>0</v>
      </c>
      <c r="T1911">
        <v>1</v>
      </c>
      <c r="U1911">
        <v>0</v>
      </c>
      <c r="V1911" t="str">
        <f>"Trad IRN"</f>
        <v>Trad IRN</v>
      </c>
      <c r="W1911">
        <v>100</v>
      </c>
      <c r="X1911" t="s">
        <v>47</v>
      </c>
      <c r="Z1911" t="s">
        <v>47</v>
      </c>
      <c r="AB1911" t="str">
        <f>"11"</f>
        <v>11</v>
      </c>
      <c r="AC1911" t="str">
        <f>"10"</f>
        <v>10</v>
      </c>
      <c r="AD1911" t="str">
        <f>"2"</f>
        <v>2</v>
      </c>
      <c r="AE1911" t="s">
        <v>55</v>
      </c>
      <c r="AF1911">
        <v>2</v>
      </c>
      <c r="AG1911" t="s">
        <v>56</v>
      </c>
      <c r="AH1911" t="str">
        <f>"Trad IRN"</f>
        <v>Trad IRN</v>
      </c>
      <c r="AI1911" t="str">
        <f>"Bldg IRN"</f>
        <v>Bldg IRN</v>
      </c>
      <c r="AJ1911" t="s">
        <v>48</v>
      </c>
      <c r="AK1911" t="s">
        <v>48</v>
      </c>
      <c r="AL1911" t="s">
        <v>53</v>
      </c>
      <c r="AM1911">
        <v>1132.3</v>
      </c>
      <c r="AN1911">
        <v>1132.3</v>
      </c>
      <c r="AO1911">
        <v>15</v>
      </c>
    </row>
    <row r="1912" spans="1:41" x14ac:dyDescent="0.3">
      <c r="A1912" t="str">
        <f>"Trad IRN"</f>
        <v>Trad IRN</v>
      </c>
      <c r="B1912" t="str">
        <f>"Bldg IRN"</f>
        <v>Bldg IRN</v>
      </c>
      <c r="C1912" t="s">
        <v>41</v>
      </c>
      <c r="D1912" t="s">
        <v>3</v>
      </c>
      <c r="E1912" t="s">
        <v>80</v>
      </c>
      <c r="F1912" t="s">
        <v>81</v>
      </c>
      <c r="G1912" t="s">
        <v>82</v>
      </c>
      <c r="H1912" t="s">
        <v>83</v>
      </c>
      <c r="I1912" t="str">
        <f>"Trad IRN"</f>
        <v>Trad IRN</v>
      </c>
      <c r="J1912" t="s">
        <v>43</v>
      </c>
      <c r="K1912" t="s">
        <v>44</v>
      </c>
      <c r="L1912" t="s">
        <v>45</v>
      </c>
      <c r="M1912" t="s">
        <v>46</v>
      </c>
      <c r="N1912" t="str">
        <f t="shared" si="191"/>
        <v>08/18/2022</v>
      </c>
      <c r="O1912" t="str">
        <f t="shared" si="192"/>
        <v>12/31/2500</v>
      </c>
      <c r="P1912">
        <v>1</v>
      </c>
      <c r="Q1912">
        <v>1</v>
      </c>
      <c r="R1912">
        <v>1</v>
      </c>
      <c r="S1912">
        <v>0</v>
      </c>
      <c r="T1912">
        <v>1</v>
      </c>
      <c r="U1912">
        <v>0</v>
      </c>
      <c r="V1912" t="str">
        <f>"Trad IRN"</f>
        <v>Trad IRN</v>
      </c>
      <c r="W1912">
        <v>100</v>
      </c>
      <c r="X1912" t="s">
        <v>47</v>
      </c>
      <c r="Z1912" t="s">
        <v>47</v>
      </c>
      <c r="AB1912" t="str">
        <f>"09"</f>
        <v>09</v>
      </c>
      <c r="AC1912" t="str">
        <f>"10"</f>
        <v>10</v>
      </c>
      <c r="AD1912" t="str">
        <f>"2"</f>
        <v>2</v>
      </c>
      <c r="AE1912" t="s">
        <v>50</v>
      </c>
      <c r="AF1912">
        <v>0</v>
      </c>
      <c r="AG1912" t="s">
        <v>56</v>
      </c>
      <c r="AH1912" t="str">
        <f>"Trad IRN"</f>
        <v>Trad IRN</v>
      </c>
      <c r="AI1912" t="str">
        <f>"Bldg IRN"</f>
        <v>Bldg IRN</v>
      </c>
      <c r="AJ1912" t="s">
        <v>48</v>
      </c>
      <c r="AK1912" t="s">
        <v>48</v>
      </c>
      <c r="AL1912" t="s">
        <v>53</v>
      </c>
      <c r="AM1912">
        <v>1132.3</v>
      </c>
      <c r="AN1912">
        <v>1132.3</v>
      </c>
      <c r="AO1912">
        <v>15</v>
      </c>
    </row>
    <row r="1913" spans="1:41" x14ac:dyDescent="0.3">
      <c r="A1913" t="str">
        <f>"Trad IRN"</f>
        <v>Trad IRN</v>
      </c>
      <c r="B1913" t="str">
        <f>"Bldg IRN"</f>
        <v>Bldg IRN</v>
      </c>
      <c r="C1913" t="s">
        <v>41</v>
      </c>
      <c r="D1913" t="s">
        <v>3</v>
      </c>
      <c r="E1913" t="s">
        <v>80</v>
      </c>
      <c r="F1913" t="s">
        <v>81</v>
      </c>
      <c r="G1913" t="s">
        <v>82</v>
      </c>
      <c r="H1913" t="s">
        <v>83</v>
      </c>
      <c r="I1913" t="str">
        <f>"Trad IRN"</f>
        <v>Trad IRN</v>
      </c>
      <c r="J1913" t="s">
        <v>43</v>
      </c>
      <c r="K1913" t="s">
        <v>44</v>
      </c>
      <c r="L1913" t="s">
        <v>45</v>
      </c>
      <c r="M1913" t="s">
        <v>46</v>
      </c>
      <c r="N1913" t="str">
        <f t="shared" si="191"/>
        <v>08/18/2022</v>
      </c>
      <c r="O1913" t="str">
        <f t="shared" si="192"/>
        <v>12/31/2500</v>
      </c>
      <c r="P1913">
        <v>1</v>
      </c>
      <c r="Q1913">
        <v>1</v>
      </c>
      <c r="S1913">
        <v>0</v>
      </c>
      <c r="T1913">
        <v>1</v>
      </c>
      <c r="U1913">
        <v>0</v>
      </c>
      <c r="V1913" t="str">
        <f>"Trad IRN"</f>
        <v>Trad IRN</v>
      </c>
      <c r="W1913">
        <v>100</v>
      </c>
      <c r="X1913" t="s">
        <v>47</v>
      </c>
      <c r="Z1913" t="s">
        <v>47</v>
      </c>
      <c r="AB1913" t="str">
        <f>"12"</f>
        <v>12</v>
      </c>
      <c r="AC1913" t="s">
        <v>48</v>
      </c>
      <c r="AD1913" t="s">
        <v>49</v>
      </c>
      <c r="AE1913" t="s">
        <v>50</v>
      </c>
      <c r="AF1913">
        <v>0</v>
      </c>
      <c r="AG1913" t="s">
        <v>56</v>
      </c>
      <c r="AH1913" t="str">
        <f>"Trad IRN"</f>
        <v>Trad IRN</v>
      </c>
      <c r="AI1913" t="str">
        <f>"Bldg IRN"</f>
        <v>Bldg IRN</v>
      </c>
      <c r="AJ1913" t="str">
        <f>"12"</f>
        <v>12</v>
      </c>
      <c r="AK1913" t="s">
        <v>48</v>
      </c>
      <c r="AL1913" t="s">
        <v>53</v>
      </c>
      <c r="AM1913">
        <v>1132.3</v>
      </c>
      <c r="AN1913">
        <v>1132.3</v>
      </c>
      <c r="AO1913">
        <v>15</v>
      </c>
    </row>
    <row r="1914" spans="1:41" x14ac:dyDescent="0.3">
      <c r="A1914" t="str">
        <f>"Trad IRN"</f>
        <v>Trad IRN</v>
      </c>
      <c r="B1914" t="str">
        <f>"Bldg IRN"</f>
        <v>Bldg IRN</v>
      </c>
      <c r="C1914" t="s">
        <v>41</v>
      </c>
      <c r="D1914" t="s">
        <v>3</v>
      </c>
      <c r="E1914" t="s">
        <v>80</v>
      </c>
      <c r="F1914" t="s">
        <v>81</v>
      </c>
      <c r="G1914" t="s">
        <v>82</v>
      </c>
      <c r="H1914" t="s">
        <v>83</v>
      </c>
      <c r="I1914" t="str">
        <f>"Trad IRN"</f>
        <v>Trad IRN</v>
      </c>
      <c r="J1914" t="s">
        <v>43</v>
      </c>
      <c r="K1914" t="s">
        <v>44</v>
      </c>
      <c r="L1914" t="s">
        <v>45</v>
      </c>
      <c r="M1914" t="s">
        <v>46</v>
      </c>
      <c r="N1914" t="str">
        <f>"10/03/2022"</f>
        <v>10/03/2022</v>
      </c>
      <c r="O1914" t="str">
        <f t="shared" si="192"/>
        <v>12/31/2500</v>
      </c>
      <c r="P1914">
        <v>0.83852300000000002</v>
      </c>
      <c r="Q1914">
        <v>0.83852300000000002</v>
      </c>
      <c r="S1914">
        <v>0.83852300000000002</v>
      </c>
      <c r="T1914">
        <v>0.83852300000000002</v>
      </c>
      <c r="U1914">
        <v>0</v>
      </c>
      <c r="V1914" t="str">
        <f>"Trad IRN"</f>
        <v>Trad IRN</v>
      </c>
      <c r="W1914">
        <v>85</v>
      </c>
      <c r="X1914" t="s">
        <v>54</v>
      </c>
      <c r="Y1914" t="str">
        <f>"15"</f>
        <v>15</v>
      </c>
      <c r="Z1914" t="s">
        <v>47</v>
      </c>
      <c r="AB1914" t="str">
        <f>"12"</f>
        <v>12</v>
      </c>
      <c r="AC1914" t="s">
        <v>48</v>
      </c>
      <c r="AD1914" t="s">
        <v>49</v>
      </c>
      <c r="AE1914" t="s">
        <v>55</v>
      </c>
      <c r="AF1914">
        <v>0</v>
      </c>
      <c r="AG1914" t="s">
        <v>56</v>
      </c>
      <c r="AH1914" t="str">
        <f>"Trad IRN"</f>
        <v>Trad IRN</v>
      </c>
      <c r="AI1914" t="str">
        <f>"Bldg IRN"</f>
        <v>Bldg IRN</v>
      </c>
      <c r="AJ1914" t="str">
        <f>"12"</f>
        <v>12</v>
      </c>
      <c r="AK1914" t="s">
        <v>48</v>
      </c>
      <c r="AL1914" t="s">
        <v>53</v>
      </c>
      <c r="AM1914">
        <v>949.46</v>
      </c>
      <c r="AN1914">
        <v>1132.3</v>
      </c>
      <c r="AO1914">
        <v>15</v>
      </c>
    </row>
    <row r="1915" spans="1:41" x14ac:dyDescent="0.3">
      <c r="A1915" t="str">
        <f>"Trad IRN"</f>
        <v>Trad IRN</v>
      </c>
      <c r="B1915" t="str">
        <f>"Bldg IRN"</f>
        <v>Bldg IRN</v>
      </c>
      <c r="C1915" t="s">
        <v>41</v>
      </c>
      <c r="D1915" t="s">
        <v>3</v>
      </c>
      <c r="E1915" t="s">
        <v>80</v>
      </c>
      <c r="F1915" t="s">
        <v>81</v>
      </c>
      <c r="G1915" t="s">
        <v>82</v>
      </c>
      <c r="H1915" t="s">
        <v>83</v>
      </c>
      <c r="I1915" t="str">
        <f>"Trad IRN"</f>
        <v>Trad IRN</v>
      </c>
      <c r="J1915" t="s">
        <v>43</v>
      </c>
      <c r="K1915" t="s">
        <v>44</v>
      </c>
      <c r="L1915" t="s">
        <v>45</v>
      </c>
      <c r="M1915" t="s">
        <v>46</v>
      </c>
      <c r="N1915" t="str">
        <f>"08/18/2022"</f>
        <v>08/18/2022</v>
      </c>
      <c r="O1915" t="str">
        <f>"10/02/2022"</f>
        <v>10/02/2022</v>
      </c>
      <c r="P1915">
        <v>0.16147700000000001</v>
      </c>
      <c r="Q1915">
        <v>0.16147700000000001</v>
      </c>
      <c r="S1915">
        <v>0.16147700000000001</v>
      </c>
      <c r="T1915">
        <v>0.16147700000000001</v>
      </c>
      <c r="U1915">
        <v>0</v>
      </c>
      <c r="V1915" t="str">
        <f>"Trad IRN"</f>
        <v>Trad IRN</v>
      </c>
      <c r="W1915">
        <v>85</v>
      </c>
      <c r="X1915" t="s">
        <v>54</v>
      </c>
      <c r="Y1915" t="str">
        <f>"15"</f>
        <v>15</v>
      </c>
      <c r="Z1915" t="s">
        <v>47</v>
      </c>
      <c r="AB1915" t="str">
        <f>"12"</f>
        <v>12</v>
      </c>
      <c r="AC1915" t="s">
        <v>48</v>
      </c>
      <c r="AD1915" t="s">
        <v>49</v>
      </c>
      <c r="AE1915" t="s">
        <v>50</v>
      </c>
      <c r="AF1915">
        <v>0</v>
      </c>
      <c r="AG1915" t="s">
        <v>56</v>
      </c>
      <c r="AH1915" t="str">
        <f>"Trad IRN"</f>
        <v>Trad IRN</v>
      </c>
      <c r="AI1915" t="str">
        <f>"Bldg IRN"</f>
        <v>Bldg IRN</v>
      </c>
      <c r="AJ1915" t="str">
        <f>"12"</f>
        <v>12</v>
      </c>
      <c r="AK1915" t="s">
        <v>48</v>
      </c>
      <c r="AL1915" t="s">
        <v>53</v>
      </c>
      <c r="AM1915">
        <v>182.84</v>
      </c>
      <c r="AN1915">
        <v>1132.3</v>
      </c>
      <c r="AO1915">
        <v>15</v>
      </c>
    </row>
    <row r="1916" spans="1:41" x14ac:dyDescent="0.3">
      <c r="A1916" t="str">
        <f>"Trad IRN"</f>
        <v>Trad IRN</v>
      </c>
      <c r="B1916" t="str">
        <f>"Bldg IRN"</f>
        <v>Bldg IRN</v>
      </c>
      <c r="C1916" t="s">
        <v>41</v>
      </c>
      <c r="D1916" t="s">
        <v>3</v>
      </c>
      <c r="E1916" t="s">
        <v>80</v>
      </c>
      <c r="F1916" t="s">
        <v>81</v>
      </c>
      <c r="G1916" t="s">
        <v>82</v>
      </c>
      <c r="H1916" t="s">
        <v>83</v>
      </c>
      <c r="I1916" t="str">
        <f>"Trad IRN"</f>
        <v>Trad IRN</v>
      </c>
      <c r="J1916" t="s">
        <v>43</v>
      </c>
      <c r="K1916" t="s">
        <v>44</v>
      </c>
      <c r="L1916" t="s">
        <v>45</v>
      </c>
      <c r="M1916" t="s">
        <v>46</v>
      </c>
      <c r="N1916" t="str">
        <f>"08/18/2022"</f>
        <v>08/18/2022</v>
      </c>
      <c r="O1916" t="str">
        <f>"10/02/2022"</f>
        <v>10/02/2022</v>
      </c>
      <c r="P1916">
        <v>0.16147700000000001</v>
      </c>
      <c r="Q1916">
        <v>0.16147700000000001</v>
      </c>
      <c r="S1916">
        <v>0</v>
      </c>
      <c r="T1916">
        <v>0.16147700000000001</v>
      </c>
      <c r="U1916">
        <v>0</v>
      </c>
      <c r="V1916" t="str">
        <f>"Trad IRN"</f>
        <v>Trad IRN</v>
      </c>
      <c r="W1916">
        <v>100</v>
      </c>
      <c r="X1916" t="s">
        <v>47</v>
      </c>
      <c r="Z1916" t="s">
        <v>47</v>
      </c>
      <c r="AB1916" t="str">
        <f>"10"</f>
        <v>10</v>
      </c>
      <c r="AC1916" t="s">
        <v>48</v>
      </c>
      <c r="AD1916" t="s">
        <v>49</v>
      </c>
      <c r="AE1916" t="s">
        <v>50</v>
      </c>
      <c r="AF1916">
        <v>0</v>
      </c>
      <c r="AG1916" t="s">
        <v>56</v>
      </c>
      <c r="AH1916" t="str">
        <f>"Trad IRN"</f>
        <v>Trad IRN</v>
      </c>
      <c r="AI1916" t="str">
        <f>"Bldg IRN"</f>
        <v>Bldg IRN</v>
      </c>
      <c r="AJ1916" t="s">
        <v>48</v>
      </c>
      <c r="AK1916" t="s">
        <v>48</v>
      </c>
      <c r="AL1916" t="s">
        <v>53</v>
      </c>
      <c r="AM1916">
        <v>182.84</v>
      </c>
      <c r="AN1916">
        <v>1132.3</v>
      </c>
      <c r="AO1916">
        <v>15</v>
      </c>
    </row>
    <row r="1917" spans="1:41" x14ac:dyDescent="0.3">
      <c r="A1917" t="str">
        <f>"Trad IRN"</f>
        <v>Trad IRN</v>
      </c>
      <c r="B1917" t="str">
        <f>"Bldg IRN"</f>
        <v>Bldg IRN</v>
      </c>
      <c r="C1917" t="s">
        <v>41</v>
      </c>
      <c r="D1917" t="s">
        <v>3</v>
      </c>
      <c r="E1917" t="s">
        <v>80</v>
      </c>
      <c r="F1917" t="s">
        <v>81</v>
      </c>
      <c r="G1917" t="s">
        <v>82</v>
      </c>
      <c r="H1917" t="s">
        <v>83</v>
      </c>
      <c r="I1917" t="str">
        <f>"Trad IRN"</f>
        <v>Trad IRN</v>
      </c>
      <c r="J1917" t="s">
        <v>43</v>
      </c>
      <c r="K1917" t="s">
        <v>44</v>
      </c>
      <c r="L1917" t="s">
        <v>45</v>
      </c>
      <c r="M1917" t="s">
        <v>46</v>
      </c>
      <c r="N1917" t="str">
        <f>"10/03/2022"</f>
        <v>10/03/2022</v>
      </c>
      <c r="O1917" t="str">
        <f>"12/31/2500"</f>
        <v>12/31/2500</v>
      </c>
      <c r="P1917">
        <v>0.83852300000000002</v>
      </c>
      <c r="Q1917">
        <v>0.83852300000000002</v>
      </c>
      <c r="S1917">
        <v>0</v>
      </c>
      <c r="T1917">
        <v>0.83852300000000002</v>
      </c>
      <c r="U1917">
        <v>0</v>
      </c>
      <c r="V1917" t="str">
        <f>"Trad IRN"</f>
        <v>Trad IRN</v>
      </c>
      <c r="W1917">
        <v>100</v>
      </c>
      <c r="X1917" t="s">
        <v>47</v>
      </c>
      <c r="Z1917" t="s">
        <v>47</v>
      </c>
      <c r="AB1917" t="str">
        <f>"10"</f>
        <v>10</v>
      </c>
      <c r="AC1917" t="s">
        <v>48</v>
      </c>
      <c r="AD1917" t="s">
        <v>49</v>
      </c>
      <c r="AE1917" t="s">
        <v>55</v>
      </c>
      <c r="AF1917">
        <v>0</v>
      </c>
      <c r="AG1917" t="s">
        <v>56</v>
      </c>
      <c r="AH1917" t="str">
        <f>"Trad IRN"</f>
        <v>Trad IRN</v>
      </c>
      <c r="AI1917" t="str">
        <f>"Bldg IRN"</f>
        <v>Bldg IRN</v>
      </c>
      <c r="AJ1917" t="s">
        <v>48</v>
      </c>
      <c r="AK1917" t="s">
        <v>48</v>
      </c>
      <c r="AL1917" t="s">
        <v>53</v>
      </c>
      <c r="AM1917">
        <v>949.46</v>
      </c>
      <c r="AN1917">
        <v>1132.3</v>
      </c>
      <c r="AO1917">
        <v>15</v>
      </c>
    </row>
    <row r="1918" spans="1:41" x14ac:dyDescent="0.3">
      <c r="A1918" t="str">
        <f>"Trad IRN"</f>
        <v>Trad IRN</v>
      </c>
      <c r="B1918" t="str">
        <f>"Bldg IRN"</f>
        <v>Bldg IRN</v>
      </c>
      <c r="C1918" t="s">
        <v>41</v>
      </c>
      <c r="D1918" t="s">
        <v>3</v>
      </c>
      <c r="E1918" t="s">
        <v>80</v>
      </c>
      <c r="F1918" t="s">
        <v>81</v>
      </c>
      <c r="G1918" t="s">
        <v>82</v>
      </c>
      <c r="H1918" t="s">
        <v>83</v>
      </c>
      <c r="I1918" t="str">
        <f>"Trad IRN"</f>
        <v>Trad IRN</v>
      </c>
      <c r="J1918" t="s">
        <v>43</v>
      </c>
      <c r="K1918" t="s">
        <v>44</v>
      </c>
      <c r="L1918" t="s">
        <v>45</v>
      </c>
      <c r="M1918" t="s">
        <v>46</v>
      </c>
      <c r="N1918" t="str">
        <f>"08/18/2022"</f>
        <v>08/18/2022</v>
      </c>
      <c r="O1918" t="str">
        <f>"12/31/2500"</f>
        <v>12/31/2500</v>
      </c>
      <c r="P1918">
        <v>1</v>
      </c>
      <c r="Q1918">
        <v>1</v>
      </c>
      <c r="S1918">
        <v>0</v>
      </c>
      <c r="T1918">
        <v>1</v>
      </c>
      <c r="U1918">
        <v>0</v>
      </c>
      <c r="V1918" t="str">
        <f>"Trad IRN"</f>
        <v>Trad IRN</v>
      </c>
      <c r="W1918">
        <v>100</v>
      </c>
      <c r="X1918" t="s">
        <v>47</v>
      </c>
      <c r="Z1918" t="s">
        <v>47</v>
      </c>
      <c r="AB1918" t="str">
        <f>"12"</f>
        <v>12</v>
      </c>
      <c r="AC1918" t="s">
        <v>48</v>
      </c>
      <c r="AD1918" t="s">
        <v>49</v>
      </c>
      <c r="AE1918" t="s">
        <v>50</v>
      </c>
      <c r="AF1918">
        <v>0</v>
      </c>
      <c r="AG1918" t="s">
        <v>56</v>
      </c>
      <c r="AH1918" t="str">
        <f>"Trad IRN"</f>
        <v>Trad IRN</v>
      </c>
      <c r="AI1918" t="str">
        <f>"Bldg IRN"</f>
        <v>Bldg IRN</v>
      </c>
      <c r="AJ1918" t="str">
        <f>"12"</f>
        <v>12</v>
      </c>
      <c r="AK1918" t="s">
        <v>48</v>
      </c>
      <c r="AL1918" t="s">
        <v>53</v>
      </c>
      <c r="AM1918">
        <v>1132.3</v>
      </c>
      <c r="AN1918">
        <v>1132.3</v>
      </c>
      <c r="AO1918">
        <v>15</v>
      </c>
    </row>
    <row r="1919" spans="1:41" x14ac:dyDescent="0.3">
      <c r="A1919" t="str">
        <f>"Trad IRN"</f>
        <v>Trad IRN</v>
      </c>
      <c r="B1919" t="str">
        <f>"Bldg IRN"</f>
        <v>Bldg IRN</v>
      </c>
      <c r="C1919" t="s">
        <v>41</v>
      </c>
      <c r="D1919" t="s">
        <v>3</v>
      </c>
      <c r="E1919" t="s">
        <v>80</v>
      </c>
      <c r="F1919" t="s">
        <v>81</v>
      </c>
      <c r="G1919" t="s">
        <v>82</v>
      </c>
      <c r="H1919" t="s">
        <v>83</v>
      </c>
      <c r="I1919" t="str">
        <f>"Trad IRN"</f>
        <v>Trad IRN</v>
      </c>
      <c r="J1919" t="s">
        <v>43</v>
      </c>
      <c r="K1919" t="s">
        <v>44</v>
      </c>
      <c r="L1919" t="s">
        <v>45</v>
      </c>
      <c r="M1919" t="s">
        <v>46</v>
      </c>
      <c r="N1919" t="str">
        <f>"08/18/2022"</f>
        <v>08/18/2022</v>
      </c>
      <c r="O1919" t="str">
        <f>"01/03/2023"</f>
        <v>01/03/2023</v>
      </c>
      <c r="P1919">
        <v>0.39901900000000001</v>
      </c>
      <c r="Q1919">
        <v>0.39901900000000001</v>
      </c>
      <c r="S1919">
        <v>0</v>
      </c>
      <c r="T1919">
        <v>0.39901900000000001</v>
      </c>
      <c r="U1919">
        <v>0</v>
      </c>
      <c r="V1919" t="str">
        <f>"Trad IRN"</f>
        <v>Trad IRN</v>
      </c>
      <c r="W1919">
        <v>85</v>
      </c>
      <c r="X1919" t="s">
        <v>47</v>
      </c>
      <c r="Z1919" t="s">
        <v>47</v>
      </c>
      <c r="AB1919" t="str">
        <f>"09"</f>
        <v>09</v>
      </c>
      <c r="AC1919" t="s">
        <v>48</v>
      </c>
      <c r="AD1919" t="s">
        <v>49</v>
      </c>
      <c r="AE1919" t="s">
        <v>50</v>
      </c>
      <c r="AF1919">
        <v>0</v>
      </c>
      <c r="AG1919" t="s">
        <v>56</v>
      </c>
      <c r="AH1919" t="str">
        <f>"Trad IRN"</f>
        <v>Trad IRN</v>
      </c>
      <c r="AI1919" t="str">
        <f>"Bldg IRN"</f>
        <v>Bldg IRN</v>
      </c>
      <c r="AJ1919" t="s">
        <v>48</v>
      </c>
      <c r="AK1919" t="s">
        <v>48</v>
      </c>
      <c r="AL1919" t="s">
        <v>53</v>
      </c>
      <c r="AM1919">
        <v>451.81</v>
      </c>
      <c r="AN1919">
        <v>1132.3</v>
      </c>
      <c r="AO1919">
        <v>15</v>
      </c>
    </row>
    <row r="1920" spans="1:41" x14ac:dyDescent="0.3">
      <c r="A1920" t="str">
        <f>"Trad IRN"</f>
        <v>Trad IRN</v>
      </c>
      <c r="B1920" t="str">
        <f>"Bldg IRN"</f>
        <v>Bldg IRN</v>
      </c>
      <c r="C1920" t="s">
        <v>41</v>
      </c>
      <c r="D1920" t="s">
        <v>3</v>
      </c>
      <c r="E1920" t="s">
        <v>80</v>
      </c>
      <c r="F1920" t="s">
        <v>81</v>
      </c>
      <c r="G1920" t="s">
        <v>82</v>
      </c>
      <c r="H1920" t="s">
        <v>83</v>
      </c>
      <c r="I1920" t="str">
        <f>"Trad IRN"</f>
        <v>Trad IRN</v>
      </c>
      <c r="J1920" t="s">
        <v>43</v>
      </c>
      <c r="K1920" t="s">
        <v>44</v>
      </c>
      <c r="L1920" t="s">
        <v>45</v>
      </c>
      <c r="M1920" t="s">
        <v>46</v>
      </c>
      <c r="N1920" t="str">
        <f>"01/04/2023"</f>
        <v>01/04/2023</v>
      </c>
      <c r="O1920" t="str">
        <f>"12/31/2500"</f>
        <v>12/31/2500</v>
      </c>
      <c r="P1920">
        <v>0.53056599999999998</v>
      </c>
      <c r="Q1920">
        <v>0.53056599999999998</v>
      </c>
      <c r="S1920">
        <v>0</v>
      </c>
      <c r="T1920">
        <v>0.53056599999999998</v>
      </c>
      <c r="U1920">
        <v>0</v>
      </c>
      <c r="V1920" t="str">
        <f>"Trad IRN"</f>
        <v>Trad IRN</v>
      </c>
      <c r="W1920">
        <v>100</v>
      </c>
      <c r="X1920" t="s">
        <v>47</v>
      </c>
      <c r="Z1920" t="s">
        <v>47</v>
      </c>
      <c r="AB1920" t="str">
        <f>"09"</f>
        <v>09</v>
      </c>
      <c r="AC1920" t="s">
        <v>48</v>
      </c>
      <c r="AD1920" t="s">
        <v>49</v>
      </c>
      <c r="AE1920" t="s">
        <v>50</v>
      </c>
      <c r="AF1920">
        <v>0</v>
      </c>
      <c r="AG1920" t="s">
        <v>56</v>
      </c>
      <c r="AH1920" t="str">
        <f>"Trad IRN"</f>
        <v>Trad IRN</v>
      </c>
      <c r="AI1920" t="str">
        <f>"Bldg IRN"</f>
        <v>Bldg IRN</v>
      </c>
      <c r="AJ1920" t="s">
        <v>48</v>
      </c>
      <c r="AK1920" t="s">
        <v>48</v>
      </c>
      <c r="AL1920" t="s">
        <v>53</v>
      </c>
      <c r="AM1920">
        <v>600.76</v>
      </c>
      <c r="AN1920">
        <v>1132.3</v>
      </c>
      <c r="AO1920">
        <v>15</v>
      </c>
    </row>
    <row r="1921" spans="1:41" x14ac:dyDescent="0.3">
      <c r="A1921" t="str">
        <f>"Trad IRN"</f>
        <v>Trad IRN</v>
      </c>
      <c r="B1921" t="str">
        <f>"Bldg IRN"</f>
        <v>Bldg IRN</v>
      </c>
      <c r="C1921" t="s">
        <v>41</v>
      </c>
      <c r="D1921" t="s">
        <v>3</v>
      </c>
      <c r="E1921" t="s">
        <v>80</v>
      </c>
      <c r="F1921" t="s">
        <v>81</v>
      </c>
      <c r="G1921" t="s">
        <v>82</v>
      </c>
      <c r="H1921" t="s">
        <v>83</v>
      </c>
      <c r="I1921" t="s">
        <v>8</v>
      </c>
      <c r="J1921" t="s">
        <v>43</v>
      </c>
      <c r="K1921" t="s">
        <v>44</v>
      </c>
      <c r="L1921" t="s">
        <v>45</v>
      </c>
      <c r="M1921" t="s">
        <v>46</v>
      </c>
      <c r="N1921" t="str">
        <f>"08/18/2022"</f>
        <v>08/18/2022</v>
      </c>
      <c r="O1921" t="str">
        <f>"12/20/2022"</f>
        <v>12/20/2022</v>
      </c>
      <c r="P1921">
        <v>6.9550000000000001E-2</v>
      </c>
      <c r="Q1921">
        <v>6.9550000000000001E-2</v>
      </c>
      <c r="S1921">
        <v>0</v>
      </c>
      <c r="T1921">
        <v>1.4671999999999999E-2</v>
      </c>
      <c r="U1921">
        <v>5.4878000000000003E-2</v>
      </c>
      <c r="V1921" t="str">
        <f>"Trad IRN"</f>
        <v>Trad IRN</v>
      </c>
      <c r="W1921">
        <v>15</v>
      </c>
      <c r="X1921" t="s">
        <v>47</v>
      </c>
      <c r="Z1921" t="s">
        <v>47</v>
      </c>
      <c r="AB1921" t="str">
        <f>"09"</f>
        <v>09</v>
      </c>
      <c r="AC1921" t="s">
        <v>48</v>
      </c>
      <c r="AD1921" t="s">
        <v>49</v>
      </c>
      <c r="AE1921" t="s">
        <v>50</v>
      </c>
      <c r="AF1921">
        <v>0</v>
      </c>
      <c r="AG1921" t="s">
        <v>51</v>
      </c>
      <c r="AH1921" t="str">
        <f>"Trad IRN"</f>
        <v>Trad IRN</v>
      </c>
      <c r="AI1921" t="str">
        <f>"Bldg IRN"</f>
        <v>Bldg IRN</v>
      </c>
      <c r="AJ1921" t="s">
        <v>48</v>
      </c>
      <c r="AK1921" t="s">
        <v>48</v>
      </c>
      <c r="AL1921" t="s">
        <v>53</v>
      </c>
      <c r="AM1921">
        <v>78.75</v>
      </c>
      <c r="AN1921">
        <v>1132.3</v>
      </c>
      <c r="AO1921">
        <v>15</v>
      </c>
    </row>
    <row r="1922" spans="1:41" x14ac:dyDescent="0.3">
      <c r="A1922" t="str">
        <f>"Trad IRN"</f>
        <v>Trad IRN</v>
      </c>
      <c r="B1922" t="str">
        <f>"Bldg IRN"</f>
        <v>Bldg IRN</v>
      </c>
      <c r="C1922" t="s">
        <v>41</v>
      </c>
      <c r="D1922" t="s">
        <v>3</v>
      </c>
      <c r="E1922" t="s">
        <v>80</v>
      </c>
      <c r="F1922" t="s">
        <v>81</v>
      </c>
      <c r="G1922" t="s">
        <v>82</v>
      </c>
      <c r="H1922" t="s">
        <v>83</v>
      </c>
      <c r="I1922" t="str">
        <f>"Trad IRN"</f>
        <v>Trad IRN</v>
      </c>
      <c r="J1922" t="s">
        <v>43</v>
      </c>
      <c r="K1922" t="s">
        <v>44</v>
      </c>
      <c r="L1922" t="s">
        <v>45</v>
      </c>
      <c r="M1922" t="s">
        <v>46</v>
      </c>
      <c r="N1922" t="str">
        <f>"08/18/2022"</f>
        <v>08/18/2022</v>
      </c>
      <c r="O1922" t="str">
        <f>"12/31/2500"</f>
        <v>12/31/2500</v>
      </c>
      <c r="P1922">
        <v>1</v>
      </c>
      <c r="Q1922">
        <v>1</v>
      </c>
      <c r="S1922">
        <v>0</v>
      </c>
      <c r="T1922">
        <v>1</v>
      </c>
      <c r="U1922">
        <v>0</v>
      </c>
      <c r="V1922" t="str">
        <f>"Trad IRN"</f>
        <v>Trad IRN</v>
      </c>
      <c r="W1922">
        <v>100</v>
      </c>
      <c r="X1922" t="s">
        <v>47</v>
      </c>
      <c r="Z1922" t="s">
        <v>47</v>
      </c>
      <c r="AB1922" t="str">
        <f>"10"</f>
        <v>10</v>
      </c>
      <c r="AC1922" t="s">
        <v>48</v>
      </c>
      <c r="AD1922" t="s">
        <v>49</v>
      </c>
      <c r="AE1922" t="s">
        <v>55</v>
      </c>
      <c r="AF1922">
        <v>0</v>
      </c>
      <c r="AG1922" t="s">
        <v>56</v>
      </c>
      <c r="AH1922" t="str">
        <f>"Trad IRN"</f>
        <v>Trad IRN</v>
      </c>
      <c r="AI1922" t="str">
        <f>"Bldg IRN"</f>
        <v>Bldg IRN</v>
      </c>
      <c r="AJ1922" t="s">
        <v>48</v>
      </c>
      <c r="AK1922" t="s">
        <v>48</v>
      </c>
      <c r="AL1922" t="s">
        <v>53</v>
      </c>
      <c r="AM1922">
        <v>1132.3</v>
      </c>
      <c r="AN1922">
        <v>1132.3</v>
      </c>
      <c r="AO1922">
        <v>15</v>
      </c>
    </row>
    <row r="1923" spans="1:41" x14ac:dyDescent="0.3">
      <c r="A1923" t="str">
        <f>"Trad IRN"</f>
        <v>Trad IRN</v>
      </c>
      <c r="B1923" t="str">
        <f>"Bldg IRN"</f>
        <v>Bldg IRN</v>
      </c>
      <c r="C1923" t="s">
        <v>41</v>
      </c>
      <c r="D1923" t="s">
        <v>3</v>
      </c>
      <c r="E1923" t="s">
        <v>80</v>
      </c>
      <c r="F1923" t="s">
        <v>81</v>
      </c>
      <c r="G1923" t="s">
        <v>82</v>
      </c>
      <c r="H1923" t="s">
        <v>83</v>
      </c>
      <c r="I1923" t="str">
        <f>"Trad IRN"</f>
        <v>Trad IRN</v>
      </c>
      <c r="J1923" t="s">
        <v>43</v>
      </c>
      <c r="K1923" t="s">
        <v>44</v>
      </c>
      <c r="L1923" t="s">
        <v>45</v>
      </c>
      <c r="M1923" t="s">
        <v>46</v>
      </c>
      <c r="N1923" t="str">
        <f>"08/18/2022"</f>
        <v>08/18/2022</v>
      </c>
      <c r="O1923" t="str">
        <f>"12/31/2500"</f>
        <v>12/31/2500</v>
      </c>
      <c r="P1923">
        <v>1</v>
      </c>
      <c r="Q1923">
        <v>1</v>
      </c>
      <c r="S1923">
        <v>1</v>
      </c>
      <c r="T1923">
        <v>1</v>
      </c>
      <c r="U1923">
        <v>0</v>
      </c>
      <c r="V1923" t="str">
        <f>"Trad IRN"</f>
        <v>Trad IRN</v>
      </c>
      <c r="W1923">
        <v>100</v>
      </c>
      <c r="X1923" t="s">
        <v>47</v>
      </c>
      <c r="Z1923" t="s">
        <v>47</v>
      </c>
      <c r="AB1923" t="str">
        <f>"10"</f>
        <v>10</v>
      </c>
      <c r="AC1923" t="s">
        <v>48</v>
      </c>
      <c r="AD1923" t="s">
        <v>49</v>
      </c>
      <c r="AE1923" t="s">
        <v>55</v>
      </c>
      <c r="AF1923">
        <v>0</v>
      </c>
      <c r="AG1923" t="s">
        <v>56</v>
      </c>
      <c r="AH1923" t="str">
        <f>"Trad IRN"</f>
        <v>Trad IRN</v>
      </c>
      <c r="AI1923" t="str">
        <f>"Bldg IRN"</f>
        <v>Bldg IRN</v>
      </c>
      <c r="AJ1923" t="s">
        <v>48</v>
      </c>
      <c r="AK1923" t="s">
        <v>48</v>
      </c>
      <c r="AL1923" t="s">
        <v>53</v>
      </c>
      <c r="AM1923">
        <v>1132.3</v>
      </c>
      <c r="AN1923">
        <v>1132.3</v>
      </c>
      <c r="AO1923">
        <v>15</v>
      </c>
    </row>
    <row r="1924" spans="1:41" x14ac:dyDescent="0.3">
      <c r="A1924" t="str">
        <f>"Trad IRN"</f>
        <v>Trad IRN</v>
      </c>
      <c r="B1924" t="str">
        <f>"Bldg IRN"</f>
        <v>Bldg IRN</v>
      </c>
      <c r="C1924" t="s">
        <v>41</v>
      </c>
      <c r="D1924" t="s">
        <v>3</v>
      </c>
      <c r="E1924" t="s">
        <v>80</v>
      </c>
      <c r="F1924" t="s">
        <v>81</v>
      </c>
      <c r="G1924" t="s">
        <v>82</v>
      </c>
      <c r="H1924" t="s">
        <v>83</v>
      </c>
      <c r="I1924" t="str">
        <f>"Trad IRN"</f>
        <v>Trad IRN</v>
      </c>
      <c r="J1924" t="s">
        <v>43</v>
      </c>
      <c r="K1924" t="s">
        <v>44</v>
      </c>
      <c r="L1924" t="s">
        <v>45</v>
      </c>
      <c r="M1924" t="s">
        <v>46</v>
      </c>
      <c r="N1924" t="str">
        <f>"08/18/2022"</f>
        <v>08/18/2022</v>
      </c>
      <c r="O1924" t="str">
        <f>"08/28/2022"</f>
        <v>08/28/2022</v>
      </c>
      <c r="P1924">
        <v>4.0369000000000002E-2</v>
      </c>
      <c r="Q1924">
        <v>4.0369000000000002E-2</v>
      </c>
      <c r="S1924">
        <v>0</v>
      </c>
      <c r="T1924">
        <v>4.0369000000000002E-2</v>
      </c>
      <c r="U1924">
        <v>0</v>
      </c>
      <c r="V1924" t="str">
        <f>"Trad IRN"</f>
        <v>Trad IRN</v>
      </c>
      <c r="W1924">
        <v>100</v>
      </c>
      <c r="X1924" t="s">
        <v>47</v>
      </c>
      <c r="Z1924" t="s">
        <v>47</v>
      </c>
      <c r="AB1924" t="str">
        <f>"10"</f>
        <v>10</v>
      </c>
      <c r="AC1924" t="s">
        <v>48</v>
      </c>
      <c r="AD1924" t="s">
        <v>49</v>
      </c>
      <c r="AE1924" t="s">
        <v>50</v>
      </c>
      <c r="AF1924">
        <v>0</v>
      </c>
      <c r="AG1924" t="s">
        <v>56</v>
      </c>
      <c r="AH1924" t="str">
        <f>"Trad IRN"</f>
        <v>Trad IRN</v>
      </c>
      <c r="AI1924" t="str">
        <f>"Bldg IRN"</f>
        <v>Bldg IRN</v>
      </c>
      <c r="AJ1924" t="s">
        <v>48</v>
      </c>
      <c r="AK1924" t="s">
        <v>48</v>
      </c>
      <c r="AL1924" t="s">
        <v>53</v>
      </c>
      <c r="AM1924">
        <v>45.71</v>
      </c>
      <c r="AN1924">
        <v>1132.3</v>
      </c>
      <c r="AO1924">
        <v>15</v>
      </c>
    </row>
    <row r="1925" spans="1:41" x14ac:dyDescent="0.3">
      <c r="A1925" t="str">
        <f>"Trad IRN"</f>
        <v>Trad IRN</v>
      </c>
      <c r="B1925" t="str">
        <f>"Bldg IRN"</f>
        <v>Bldg IRN</v>
      </c>
      <c r="C1925" t="s">
        <v>41</v>
      </c>
      <c r="D1925" t="s">
        <v>3</v>
      </c>
      <c r="E1925" t="s">
        <v>80</v>
      </c>
      <c r="F1925" t="s">
        <v>81</v>
      </c>
      <c r="G1925" t="s">
        <v>82</v>
      </c>
      <c r="H1925" t="s">
        <v>83</v>
      </c>
      <c r="I1925" t="str">
        <f>"Trad IRN"</f>
        <v>Trad IRN</v>
      </c>
      <c r="J1925" t="s">
        <v>43</v>
      </c>
      <c r="K1925" t="s">
        <v>44</v>
      </c>
      <c r="L1925" t="s">
        <v>45</v>
      </c>
      <c r="M1925" t="s">
        <v>46</v>
      </c>
      <c r="N1925" t="str">
        <f>"08/29/2022"</f>
        <v>08/29/2022</v>
      </c>
      <c r="O1925" t="str">
        <f t="shared" ref="O1925:O1930" si="193">"12/31/2500"</f>
        <v>12/31/2500</v>
      </c>
      <c r="P1925">
        <v>0.95963100000000001</v>
      </c>
      <c r="Q1925">
        <v>0.95963100000000001</v>
      </c>
      <c r="S1925">
        <v>0</v>
      </c>
      <c r="T1925">
        <v>0.95963100000000001</v>
      </c>
      <c r="U1925">
        <v>0</v>
      </c>
      <c r="V1925" t="str">
        <f>"Trad IRN"</f>
        <v>Trad IRN</v>
      </c>
      <c r="W1925">
        <v>100</v>
      </c>
      <c r="X1925" t="s">
        <v>47</v>
      </c>
      <c r="Z1925" t="s">
        <v>47</v>
      </c>
      <c r="AB1925" t="str">
        <f>"10"</f>
        <v>10</v>
      </c>
      <c r="AC1925" t="s">
        <v>48</v>
      </c>
      <c r="AD1925" t="s">
        <v>49</v>
      </c>
      <c r="AE1925" t="s">
        <v>55</v>
      </c>
      <c r="AF1925">
        <v>0</v>
      </c>
      <c r="AG1925" t="s">
        <v>56</v>
      </c>
      <c r="AH1925" t="str">
        <f>"Trad IRN"</f>
        <v>Trad IRN</v>
      </c>
      <c r="AI1925" t="str">
        <f>"Bldg IRN"</f>
        <v>Bldg IRN</v>
      </c>
      <c r="AJ1925" t="s">
        <v>48</v>
      </c>
      <c r="AK1925" t="s">
        <v>48</v>
      </c>
      <c r="AL1925" t="s">
        <v>53</v>
      </c>
      <c r="AM1925">
        <v>1086.5899999999999</v>
      </c>
      <c r="AN1925">
        <v>1132.3</v>
      </c>
      <c r="AO1925">
        <v>15</v>
      </c>
    </row>
    <row r="1926" spans="1:41" x14ac:dyDescent="0.3">
      <c r="A1926" t="str">
        <f>"Trad IRN"</f>
        <v>Trad IRN</v>
      </c>
      <c r="B1926" t="str">
        <f>"Bldg IRN"</f>
        <v>Bldg IRN</v>
      </c>
      <c r="C1926" t="s">
        <v>41</v>
      </c>
      <c r="D1926" t="s">
        <v>3</v>
      </c>
      <c r="E1926" t="s">
        <v>80</v>
      </c>
      <c r="F1926" t="s">
        <v>81</v>
      </c>
      <c r="G1926" t="s">
        <v>82</v>
      </c>
      <c r="H1926" t="s">
        <v>83</v>
      </c>
      <c r="I1926" t="str">
        <f>"Trad IRN"</f>
        <v>Trad IRN</v>
      </c>
      <c r="J1926" t="s">
        <v>43</v>
      </c>
      <c r="K1926" t="s">
        <v>44</v>
      </c>
      <c r="L1926" t="s">
        <v>45</v>
      </c>
      <c r="M1926" t="s">
        <v>46</v>
      </c>
      <c r="N1926" t="str">
        <f>"08/18/2022"</f>
        <v>08/18/2022</v>
      </c>
      <c r="O1926" t="str">
        <f t="shared" si="193"/>
        <v>12/31/2500</v>
      </c>
      <c r="P1926">
        <v>1</v>
      </c>
      <c r="Q1926">
        <v>1</v>
      </c>
      <c r="S1926">
        <v>0</v>
      </c>
      <c r="T1926">
        <v>1</v>
      </c>
      <c r="U1926">
        <v>0</v>
      </c>
      <c r="V1926" t="str">
        <f>"Trad IRN"</f>
        <v>Trad IRN</v>
      </c>
      <c r="W1926">
        <v>100</v>
      </c>
      <c r="X1926" t="s">
        <v>47</v>
      </c>
      <c r="Z1926" t="s">
        <v>47</v>
      </c>
      <c r="AB1926" t="str">
        <f>"10"</f>
        <v>10</v>
      </c>
      <c r="AC1926" t="s">
        <v>48</v>
      </c>
      <c r="AD1926" t="s">
        <v>49</v>
      </c>
      <c r="AE1926" t="s">
        <v>50</v>
      </c>
      <c r="AF1926">
        <v>2</v>
      </c>
      <c r="AG1926" t="s">
        <v>56</v>
      </c>
      <c r="AH1926" t="str">
        <f>"Trad IRN"</f>
        <v>Trad IRN</v>
      </c>
      <c r="AI1926" t="str">
        <f>"Bldg IRN"</f>
        <v>Bldg IRN</v>
      </c>
      <c r="AJ1926" t="s">
        <v>48</v>
      </c>
      <c r="AK1926" t="s">
        <v>48</v>
      </c>
      <c r="AL1926" t="s">
        <v>53</v>
      </c>
      <c r="AM1926">
        <v>1132.3</v>
      </c>
      <c r="AN1926">
        <v>1132.3</v>
      </c>
      <c r="AO1926">
        <v>15</v>
      </c>
    </row>
    <row r="1927" spans="1:41" x14ac:dyDescent="0.3">
      <c r="A1927" t="str">
        <f>"Trad IRN"</f>
        <v>Trad IRN</v>
      </c>
      <c r="B1927" t="str">
        <f>"Bldg IRN"</f>
        <v>Bldg IRN</v>
      </c>
      <c r="C1927" t="s">
        <v>41</v>
      </c>
      <c r="D1927" t="s">
        <v>3</v>
      </c>
      <c r="E1927" t="s">
        <v>80</v>
      </c>
      <c r="F1927" t="s">
        <v>81</v>
      </c>
      <c r="G1927" t="s">
        <v>82</v>
      </c>
      <c r="H1927" t="s">
        <v>83</v>
      </c>
      <c r="I1927" t="str">
        <f>"Trad IRN"</f>
        <v>Trad IRN</v>
      </c>
      <c r="J1927" t="s">
        <v>43</v>
      </c>
      <c r="K1927" t="s">
        <v>44</v>
      </c>
      <c r="L1927" t="s">
        <v>45</v>
      </c>
      <c r="M1927" t="s">
        <v>46</v>
      </c>
      <c r="N1927" t="str">
        <f>"08/18/2022"</f>
        <v>08/18/2022</v>
      </c>
      <c r="O1927" t="str">
        <f t="shared" si="193"/>
        <v>12/31/2500</v>
      </c>
      <c r="P1927">
        <v>1</v>
      </c>
      <c r="Q1927">
        <v>1</v>
      </c>
      <c r="S1927">
        <v>0</v>
      </c>
      <c r="T1927">
        <v>1</v>
      </c>
      <c r="U1927">
        <v>0</v>
      </c>
      <c r="V1927" t="str">
        <f>"Trad IRN"</f>
        <v>Trad IRN</v>
      </c>
      <c r="W1927">
        <v>100</v>
      </c>
      <c r="X1927" t="s">
        <v>47</v>
      </c>
      <c r="Z1927" t="s">
        <v>47</v>
      </c>
      <c r="AB1927" t="str">
        <f>"11"</f>
        <v>11</v>
      </c>
      <c r="AC1927" t="s">
        <v>48</v>
      </c>
      <c r="AD1927" t="s">
        <v>49</v>
      </c>
      <c r="AE1927" t="s">
        <v>50</v>
      </c>
      <c r="AF1927">
        <v>0</v>
      </c>
      <c r="AG1927" t="s">
        <v>56</v>
      </c>
      <c r="AH1927" t="str">
        <f>"Trad IRN"</f>
        <v>Trad IRN</v>
      </c>
      <c r="AI1927" t="str">
        <f>"Bldg IRN"</f>
        <v>Bldg IRN</v>
      </c>
      <c r="AJ1927" t="s">
        <v>48</v>
      </c>
      <c r="AK1927" t="s">
        <v>48</v>
      </c>
      <c r="AL1927" t="s">
        <v>53</v>
      </c>
      <c r="AM1927">
        <v>1132.3</v>
      </c>
      <c r="AN1927">
        <v>1132.3</v>
      </c>
      <c r="AO1927">
        <v>15</v>
      </c>
    </row>
    <row r="1928" spans="1:41" x14ac:dyDescent="0.3">
      <c r="A1928" t="str">
        <f>"Trad IRN"</f>
        <v>Trad IRN</v>
      </c>
      <c r="B1928" t="str">
        <f>"Bldg IRN"</f>
        <v>Bldg IRN</v>
      </c>
      <c r="C1928" t="s">
        <v>41</v>
      </c>
      <c r="D1928" t="s">
        <v>3</v>
      </c>
      <c r="E1928" t="s">
        <v>80</v>
      </c>
      <c r="F1928" t="s">
        <v>81</v>
      </c>
      <c r="G1928" t="s">
        <v>82</v>
      </c>
      <c r="H1928" t="s">
        <v>83</v>
      </c>
      <c r="I1928" t="s">
        <v>8</v>
      </c>
      <c r="J1928" t="s">
        <v>43</v>
      </c>
      <c r="K1928" t="s">
        <v>44</v>
      </c>
      <c r="L1928" t="s">
        <v>45</v>
      </c>
      <c r="M1928" t="s">
        <v>46</v>
      </c>
      <c r="N1928" t="str">
        <f>"08/17/2022"</f>
        <v>08/17/2022</v>
      </c>
      <c r="O1928" t="str">
        <f t="shared" si="193"/>
        <v>12/31/2500</v>
      </c>
      <c r="P1928">
        <v>1</v>
      </c>
      <c r="Q1928">
        <v>1</v>
      </c>
      <c r="S1928">
        <v>0</v>
      </c>
      <c r="T1928">
        <v>0.16666400000000001</v>
      </c>
      <c r="U1928">
        <v>0.83333599999999997</v>
      </c>
      <c r="V1928" t="str">
        <f>"Trad IRN"</f>
        <v>Trad IRN</v>
      </c>
      <c r="W1928">
        <v>100</v>
      </c>
      <c r="X1928" t="s">
        <v>47</v>
      </c>
      <c r="Z1928" t="s">
        <v>47</v>
      </c>
      <c r="AB1928" t="str">
        <f>"12"</f>
        <v>12</v>
      </c>
      <c r="AC1928" t="s">
        <v>48</v>
      </c>
      <c r="AD1928" t="s">
        <v>49</v>
      </c>
      <c r="AE1928" t="s">
        <v>50</v>
      </c>
      <c r="AF1928">
        <v>0</v>
      </c>
      <c r="AG1928" t="s">
        <v>51</v>
      </c>
      <c r="AH1928" t="s">
        <v>85</v>
      </c>
      <c r="AI1928" t="str">
        <f>"Bldg IRN"</f>
        <v>Bldg IRN</v>
      </c>
      <c r="AJ1928" t="str">
        <f>"12"</f>
        <v>12</v>
      </c>
      <c r="AK1928" t="s">
        <v>52</v>
      </c>
      <c r="AL1928" t="s">
        <v>53</v>
      </c>
      <c r="AM1928">
        <v>1042</v>
      </c>
      <c r="AN1928">
        <v>1042</v>
      </c>
      <c r="AO1928">
        <v>15</v>
      </c>
    </row>
    <row r="1929" spans="1:41" x14ac:dyDescent="0.3">
      <c r="A1929" t="str">
        <f>"Trad IRN"</f>
        <v>Trad IRN</v>
      </c>
      <c r="B1929" t="str">
        <f>"Bldg IRN"</f>
        <v>Bldg IRN</v>
      </c>
      <c r="C1929" t="s">
        <v>41</v>
      </c>
      <c r="D1929" t="s">
        <v>3</v>
      </c>
      <c r="E1929" t="s">
        <v>80</v>
      </c>
      <c r="F1929" t="s">
        <v>81</v>
      </c>
      <c r="G1929" t="s">
        <v>82</v>
      </c>
      <c r="H1929" t="s">
        <v>83</v>
      </c>
      <c r="I1929" t="s">
        <v>8</v>
      </c>
      <c r="J1929" t="s">
        <v>43</v>
      </c>
      <c r="K1929" t="s">
        <v>44</v>
      </c>
      <c r="L1929" t="s">
        <v>45</v>
      </c>
      <c r="M1929" t="s">
        <v>46</v>
      </c>
      <c r="N1929" t="str">
        <f>"08/17/2022"</f>
        <v>08/17/2022</v>
      </c>
      <c r="O1929" t="str">
        <f t="shared" si="193"/>
        <v>12/31/2500</v>
      </c>
      <c r="P1929">
        <v>1</v>
      </c>
      <c r="Q1929">
        <v>1</v>
      </c>
      <c r="S1929">
        <v>0</v>
      </c>
      <c r="T1929">
        <v>0.38888800000000001</v>
      </c>
      <c r="U1929">
        <v>0.61111199999999999</v>
      </c>
      <c r="V1929" t="str">
        <f>"Trad IRN"</f>
        <v>Trad IRN</v>
      </c>
      <c r="W1929">
        <v>74</v>
      </c>
      <c r="X1929" t="s">
        <v>54</v>
      </c>
      <c r="Y1929" t="str">
        <f>"13"</f>
        <v>13</v>
      </c>
      <c r="Z1929" t="s">
        <v>54</v>
      </c>
      <c r="AA1929" t="str">
        <f>"13"</f>
        <v>13</v>
      </c>
      <c r="AB1929" t="str">
        <f>"11"</f>
        <v>11</v>
      </c>
      <c r="AC1929" t="s">
        <v>48</v>
      </c>
      <c r="AD1929" t="s">
        <v>49</v>
      </c>
      <c r="AE1929" t="s">
        <v>50</v>
      </c>
      <c r="AF1929">
        <v>0</v>
      </c>
      <c r="AG1929" t="s">
        <v>51</v>
      </c>
      <c r="AH1929" t="s">
        <v>85</v>
      </c>
      <c r="AI1929" t="str">
        <f>"Bldg IRN"</f>
        <v>Bldg IRN</v>
      </c>
      <c r="AJ1929" t="s">
        <v>48</v>
      </c>
      <c r="AK1929" t="s">
        <v>48</v>
      </c>
      <c r="AL1929" t="s">
        <v>53</v>
      </c>
      <c r="AM1929">
        <v>1060</v>
      </c>
      <c r="AN1929">
        <v>1060</v>
      </c>
      <c r="AO1929">
        <v>15</v>
      </c>
    </row>
    <row r="1930" spans="1:41" x14ac:dyDescent="0.3">
      <c r="A1930" t="str">
        <f>"Trad IRN"</f>
        <v>Trad IRN</v>
      </c>
      <c r="B1930" t="str">
        <f>"Bldg IRN"</f>
        <v>Bldg IRN</v>
      </c>
      <c r="C1930" t="s">
        <v>41</v>
      </c>
      <c r="D1930" t="s">
        <v>3</v>
      </c>
      <c r="E1930" t="s">
        <v>80</v>
      </c>
      <c r="F1930" t="s">
        <v>81</v>
      </c>
      <c r="G1930" t="s">
        <v>82</v>
      </c>
      <c r="H1930" t="s">
        <v>83</v>
      </c>
      <c r="I1930" t="str">
        <f>"Trad IRN"</f>
        <v>Trad IRN</v>
      </c>
      <c r="J1930" t="s">
        <v>43</v>
      </c>
      <c r="K1930" t="s">
        <v>44</v>
      </c>
      <c r="L1930" t="s">
        <v>45</v>
      </c>
      <c r="M1930" t="s">
        <v>46</v>
      </c>
      <c r="N1930" t="str">
        <f>"08/18/2022"</f>
        <v>08/18/2022</v>
      </c>
      <c r="O1930" t="str">
        <f t="shared" si="193"/>
        <v>12/31/2500</v>
      </c>
      <c r="P1930">
        <v>0.85</v>
      </c>
      <c r="Q1930">
        <v>0.85</v>
      </c>
      <c r="S1930">
        <v>0.85</v>
      </c>
      <c r="T1930">
        <v>0.85</v>
      </c>
      <c r="U1930">
        <v>0</v>
      </c>
      <c r="V1930" t="str">
        <f>"Trad IRN"</f>
        <v>Trad IRN</v>
      </c>
      <c r="W1930">
        <v>85</v>
      </c>
      <c r="X1930" t="s">
        <v>47</v>
      </c>
      <c r="Z1930" t="s">
        <v>47</v>
      </c>
      <c r="AB1930" t="str">
        <f>"11"</f>
        <v>11</v>
      </c>
      <c r="AC1930" t="s">
        <v>48</v>
      </c>
      <c r="AD1930" t="s">
        <v>49</v>
      </c>
      <c r="AE1930" t="s">
        <v>50</v>
      </c>
      <c r="AF1930">
        <v>0</v>
      </c>
      <c r="AG1930" t="s">
        <v>56</v>
      </c>
      <c r="AH1930" t="str">
        <f>"Trad IRN"</f>
        <v>Trad IRN</v>
      </c>
      <c r="AI1930" t="str">
        <f>"Bldg IRN"</f>
        <v>Bldg IRN</v>
      </c>
      <c r="AJ1930" t="s">
        <v>48</v>
      </c>
      <c r="AK1930" t="s">
        <v>48</v>
      </c>
      <c r="AL1930" t="s">
        <v>53</v>
      </c>
      <c r="AM1930">
        <v>962.46</v>
      </c>
      <c r="AN1930">
        <v>1132.3</v>
      </c>
      <c r="AO1930">
        <v>15</v>
      </c>
    </row>
    <row r="1931" spans="1:41" x14ac:dyDescent="0.3">
      <c r="A1931" t="str">
        <f>"Trad IRN"</f>
        <v>Trad IRN</v>
      </c>
      <c r="B1931" t="str">
        <f>"Bldg IRN"</f>
        <v>Bldg IRN</v>
      </c>
      <c r="C1931" t="s">
        <v>41</v>
      </c>
      <c r="D1931" t="s">
        <v>3</v>
      </c>
      <c r="E1931" t="s">
        <v>80</v>
      </c>
      <c r="F1931" t="s">
        <v>81</v>
      </c>
      <c r="G1931" t="s">
        <v>82</v>
      </c>
      <c r="H1931" t="s">
        <v>83</v>
      </c>
      <c r="I1931" t="s">
        <v>8</v>
      </c>
      <c r="J1931" t="s">
        <v>43</v>
      </c>
      <c r="K1931" t="s">
        <v>44</v>
      </c>
      <c r="L1931" t="s">
        <v>45</v>
      </c>
      <c r="M1931" t="s">
        <v>46</v>
      </c>
      <c r="N1931" t="str">
        <f>"08/18/2022"</f>
        <v>08/18/2022</v>
      </c>
      <c r="O1931" t="str">
        <f>"09/07/2022"</f>
        <v>09/07/2022</v>
      </c>
      <c r="P1931">
        <v>1.2111E-2</v>
      </c>
      <c r="Q1931">
        <v>1.2111E-2</v>
      </c>
      <c r="S1931">
        <v>0</v>
      </c>
      <c r="T1931">
        <v>2.6259999999999999E-3</v>
      </c>
      <c r="U1931">
        <v>9.4850000000000004E-3</v>
      </c>
      <c r="V1931" t="str">
        <f>"Trad IRN"</f>
        <v>Trad IRN</v>
      </c>
      <c r="W1931">
        <v>15</v>
      </c>
      <c r="X1931" t="s">
        <v>47</v>
      </c>
      <c r="Z1931" t="s">
        <v>47</v>
      </c>
      <c r="AB1931" t="str">
        <f>"11"</f>
        <v>11</v>
      </c>
      <c r="AC1931" t="s">
        <v>48</v>
      </c>
      <c r="AD1931" t="s">
        <v>49</v>
      </c>
      <c r="AE1931" t="s">
        <v>50</v>
      </c>
      <c r="AF1931">
        <v>0</v>
      </c>
      <c r="AG1931" t="s">
        <v>51</v>
      </c>
      <c r="AH1931" t="str">
        <f>"Trad IRN"</f>
        <v>Trad IRN</v>
      </c>
      <c r="AI1931" t="str">
        <f>"Bldg IRN"</f>
        <v>Bldg IRN</v>
      </c>
      <c r="AJ1931" t="s">
        <v>48</v>
      </c>
      <c r="AK1931" t="s">
        <v>48</v>
      </c>
      <c r="AL1931" t="s">
        <v>53</v>
      </c>
      <c r="AM1931">
        <v>13.71</v>
      </c>
      <c r="AN1931">
        <v>1132.3</v>
      </c>
      <c r="AO1931">
        <v>15</v>
      </c>
    </row>
    <row r="1932" spans="1:41" x14ac:dyDescent="0.3">
      <c r="A1932" t="str">
        <f>"Trad IRN"</f>
        <v>Trad IRN</v>
      </c>
      <c r="B1932" t="str">
        <f>"Bldg IRN"</f>
        <v>Bldg IRN</v>
      </c>
      <c r="C1932" t="s">
        <v>41</v>
      </c>
      <c r="D1932" t="s">
        <v>3</v>
      </c>
      <c r="E1932" t="s">
        <v>80</v>
      </c>
      <c r="F1932" t="s">
        <v>81</v>
      </c>
      <c r="G1932" t="s">
        <v>82</v>
      </c>
      <c r="H1932" t="s">
        <v>83</v>
      </c>
      <c r="I1932" t="str">
        <f>"Trad IRN"</f>
        <v>Trad IRN</v>
      </c>
      <c r="J1932" t="s">
        <v>43</v>
      </c>
      <c r="K1932" t="s">
        <v>44</v>
      </c>
      <c r="L1932" t="s">
        <v>45</v>
      </c>
      <c r="M1932" t="s">
        <v>46</v>
      </c>
      <c r="N1932" t="str">
        <f>"08/18/2022"</f>
        <v>08/18/2022</v>
      </c>
      <c r="O1932" t="str">
        <f>"01/03/2023"</f>
        <v>01/03/2023</v>
      </c>
      <c r="P1932">
        <v>0.46943400000000002</v>
      </c>
      <c r="Q1932">
        <v>0.46943400000000002</v>
      </c>
      <c r="S1932">
        <v>0.46943400000000002</v>
      </c>
      <c r="T1932">
        <v>0.46943400000000002</v>
      </c>
      <c r="U1932">
        <v>0</v>
      </c>
      <c r="V1932" t="str">
        <f>"Trad IRN"</f>
        <v>Trad IRN</v>
      </c>
      <c r="W1932">
        <v>100</v>
      </c>
      <c r="X1932" t="s">
        <v>47</v>
      </c>
      <c r="Z1932" t="s">
        <v>47</v>
      </c>
      <c r="AB1932" t="str">
        <f>"10"</f>
        <v>10</v>
      </c>
      <c r="AC1932" t="s">
        <v>48</v>
      </c>
      <c r="AD1932" t="s">
        <v>49</v>
      </c>
      <c r="AE1932" t="s">
        <v>50</v>
      </c>
      <c r="AF1932">
        <v>0</v>
      </c>
      <c r="AG1932" t="s">
        <v>56</v>
      </c>
      <c r="AH1932" t="str">
        <f>"Trad IRN"</f>
        <v>Trad IRN</v>
      </c>
      <c r="AI1932" t="str">
        <f>"Bldg IRN"</f>
        <v>Bldg IRN</v>
      </c>
      <c r="AJ1932" t="s">
        <v>48</v>
      </c>
      <c r="AK1932" t="s">
        <v>48</v>
      </c>
      <c r="AL1932" t="s">
        <v>53</v>
      </c>
      <c r="AM1932">
        <v>531.54</v>
      </c>
      <c r="AN1932">
        <v>1132.3</v>
      </c>
      <c r="AO1932">
        <v>15</v>
      </c>
    </row>
    <row r="1933" spans="1:41" x14ac:dyDescent="0.3">
      <c r="A1933" t="str">
        <f>"Trad IRN"</f>
        <v>Trad IRN</v>
      </c>
      <c r="B1933" t="str">
        <f>"Bldg IRN"</f>
        <v>Bldg IRN</v>
      </c>
      <c r="C1933" t="s">
        <v>41</v>
      </c>
      <c r="D1933" t="s">
        <v>3</v>
      </c>
      <c r="E1933" t="s">
        <v>80</v>
      </c>
      <c r="F1933" t="s">
        <v>81</v>
      </c>
      <c r="G1933" t="s">
        <v>82</v>
      </c>
      <c r="H1933" t="s">
        <v>83</v>
      </c>
      <c r="I1933" t="str">
        <f>"Trad IRN"</f>
        <v>Trad IRN</v>
      </c>
      <c r="J1933" t="s">
        <v>43</v>
      </c>
      <c r="K1933" t="s">
        <v>44</v>
      </c>
      <c r="L1933" t="s">
        <v>45</v>
      </c>
      <c r="M1933" t="s">
        <v>46</v>
      </c>
      <c r="N1933" t="str">
        <f>"01/04/2023"</f>
        <v>01/04/2023</v>
      </c>
      <c r="O1933" t="str">
        <f t="shared" ref="O1933:O1940" si="194">"12/31/2500"</f>
        <v>12/31/2500</v>
      </c>
      <c r="P1933">
        <v>0.45098100000000002</v>
      </c>
      <c r="Q1933">
        <v>0.45098100000000002</v>
      </c>
      <c r="S1933">
        <v>0.45098100000000002</v>
      </c>
      <c r="T1933">
        <v>0.45098100000000002</v>
      </c>
      <c r="U1933">
        <v>0</v>
      </c>
      <c r="V1933" t="str">
        <f>"Trad IRN"</f>
        <v>Trad IRN</v>
      </c>
      <c r="W1933">
        <v>85</v>
      </c>
      <c r="X1933" t="s">
        <v>47</v>
      </c>
      <c r="Z1933" t="s">
        <v>47</v>
      </c>
      <c r="AB1933" t="str">
        <f>"10"</f>
        <v>10</v>
      </c>
      <c r="AC1933" t="s">
        <v>48</v>
      </c>
      <c r="AD1933" t="s">
        <v>49</v>
      </c>
      <c r="AE1933" t="s">
        <v>50</v>
      </c>
      <c r="AF1933">
        <v>0</v>
      </c>
      <c r="AG1933" t="s">
        <v>56</v>
      </c>
      <c r="AH1933" t="str">
        <f>"Trad IRN"</f>
        <v>Trad IRN</v>
      </c>
      <c r="AI1933" t="str">
        <f>"Bldg IRN"</f>
        <v>Bldg IRN</v>
      </c>
      <c r="AJ1933" t="s">
        <v>48</v>
      </c>
      <c r="AK1933" t="s">
        <v>48</v>
      </c>
      <c r="AL1933" t="s">
        <v>53</v>
      </c>
      <c r="AM1933">
        <v>510.65</v>
      </c>
      <c r="AN1933">
        <v>1132.3</v>
      </c>
      <c r="AO1933">
        <v>15</v>
      </c>
    </row>
    <row r="1934" spans="1:41" x14ac:dyDescent="0.3">
      <c r="A1934" t="str">
        <f>"Trad IRN"</f>
        <v>Trad IRN</v>
      </c>
      <c r="B1934" t="str">
        <f>"Bldg IRN"</f>
        <v>Bldg IRN</v>
      </c>
      <c r="C1934" t="s">
        <v>41</v>
      </c>
      <c r="D1934" t="s">
        <v>3</v>
      </c>
      <c r="E1934" t="s">
        <v>80</v>
      </c>
      <c r="F1934" t="s">
        <v>81</v>
      </c>
      <c r="G1934" t="s">
        <v>82</v>
      </c>
      <c r="H1934" t="s">
        <v>83</v>
      </c>
      <c r="I1934" t="s">
        <v>8</v>
      </c>
      <c r="J1934" t="s">
        <v>43</v>
      </c>
      <c r="K1934" t="s">
        <v>44</v>
      </c>
      <c r="L1934" t="s">
        <v>45</v>
      </c>
      <c r="M1934" t="s">
        <v>46</v>
      </c>
      <c r="N1934" t="str">
        <f>"01/04/2023"</f>
        <v>01/04/2023</v>
      </c>
      <c r="O1934" t="str">
        <f t="shared" si="194"/>
        <v>12/31/2500</v>
      </c>
      <c r="P1934">
        <v>7.9585000000000003E-2</v>
      </c>
      <c r="Q1934">
        <v>7.9585000000000003E-2</v>
      </c>
      <c r="S1934">
        <v>0</v>
      </c>
      <c r="T1934">
        <v>2.4028999999999998E-2</v>
      </c>
      <c r="U1934">
        <v>5.5556000000000001E-2</v>
      </c>
      <c r="V1934" t="str">
        <f>"Trad IRN"</f>
        <v>Trad IRN</v>
      </c>
      <c r="W1934">
        <v>15</v>
      </c>
      <c r="X1934" t="s">
        <v>47</v>
      </c>
      <c r="Z1934" t="s">
        <v>47</v>
      </c>
      <c r="AB1934" t="str">
        <f>"10"</f>
        <v>10</v>
      </c>
      <c r="AC1934" t="s">
        <v>48</v>
      </c>
      <c r="AD1934" t="s">
        <v>49</v>
      </c>
      <c r="AE1934" t="s">
        <v>50</v>
      </c>
      <c r="AF1934">
        <v>0</v>
      </c>
      <c r="AG1934" t="s">
        <v>51</v>
      </c>
      <c r="AH1934" t="str">
        <f>"Trad IRN"</f>
        <v>Trad IRN</v>
      </c>
      <c r="AI1934" t="str">
        <f>"Bldg IRN"</f>
        <v>Bldg IRN</v>
      </c>
      <c r="AJ1934" t="s">
        <v>48</v>
      </c>
      <c r="AK1934" t="s">
        <v>48</v>
      </c>
      <c r="AL1934" t="s">
        <v>53</v>
      </c>
      <c r="AM1934">
        <v>90.11</v>
      </c>
      <c r="AN1934">
        <v>1132.3</v>
      </c>
      <c r="AO1934">
        <v>15</v>
      </c>
    </row>
    <row r="1935" spans="1:41" x14ac:dyDescent="0.3">
      <c r="A1935" t="str">
        <f>"Trad IRN"</f>
        <v>Trad IRN</v>
      </c>
      <c r="B1935" t="str">
        <f>"Bldg IRN"</f>
        <v>Bldg IRN</v>
      </c>
      <c r="C1935" t="s">
        <v>41</v>
      </c>
      <c r="D1935" t="s">
        <v>3</v>
      </c>
      <c r="E1935" t="s">
        <v>80</v>
      </c>
      <c r="F1935" t="s">
        <v>81</v>
      </c>
      <c r="G1935" t="s">
        <v>82</v>
      </c>
      <c r="H1935" t="s">
        <v>83</v>
      </c>
      <c r="I1935" t="str">
        <f>"Trad IRN"</f>
        <v>Trad IRN</v>
      </c>
      <c r="J1935" t="s">
        <v>43</v>
      </c>
      <c r="K1935" t="s">
        <v>44</v>
      </c>
      <c r="L1935" t="s">
        <v>45</v>
      </c>
      <c r="M1935" t="s">
        <v>46</v>
      </c>
      <c r="N1935" t="str">
        <f>"08/18/2022"</f>
        <v>08/18/2022</v>
      </c>
      <c r="O1935" t="str">
        <f t="shared" si="194"/>
        <v>12/31/2500</v>
      </c>
      <c r="P1935">
        <v>1</v>
      </c>
      <c r="Q1935">
        <v>1</v>
      </c>
      <c r="S1935">
        <v>0</v>
      </c>
      <c r="T1935">
        <v>1</v>
      </c>
      <c r="U1935">
        <v>0</v>
      </c>
      <c r="V1935" t="str">
        <f>"Trad IRN"</f>
        <v>Trad IRN</v>
      </c>
      <c r="W1935">
        <v>100</v>
      </c>
      <c r="X1935" t="s">
        <v>47</v>
      </c>
      <c r="Z1935" t="s">
        <v>47</v>
      </c>
      <c r="AB1935" t="str">
        <f>"09"</f>
        <v>09</v>
      </c>
      <c r="AC1935" t="s">
        <v>48</v>
      </c>
      <c r="AD1935" t="s">
        <v>49</v>
      </c>
      <c r="AE1935" t="s">
        <v>55</v>
      </c>
      <c r="AF1935">
        <v>0</v>
      </c>
      <c r="AG1935" t="s">
        <v>56</v>
      </c>
      <c r="AH1935" t="str">
        <f>"Trad IRN"</f>
        <v>Trad IRN</v>
      </c>
      <c r="AI1935" t="str">
        <f>"Bldg IRN"</f>
        <v>Bldg IRN</v>
      </c>
      <c r="AJ1935" t="s">
        <v>48</v>
      </c>
      <c r="AK1935" t="s">
        <v>48</v>
      </c>
      <c r="AL1935" t="s">
        <v>53</v>
      </c>
      <c r="AM1935">
        <v>1132.3</v>
      </c>
      <c r="AN1935">
        <v>1132.3</v>
      </c>
      <c r="AO1935">
        <v>15</v>
      </c>
    </row>
    <row r="1936" spans="1:41" x14ac:dyDescent="0.3">
      <c r="A1936" t="str">
        <f>"Trad IRN"</f>
        <v>Trad IRN</v>
      </c>
      <c r="B1936" t="str">
        <f>"Bldg IRN"</f>
        <v>Bldg IRN</v>
      </c>
      <c r="C1936" t="s">
        <v>41</v>
      </c>
      <c r="D1936" t="s">
        <v>3</v>
      </c>
      <c r="E1936" t="s">
        <v>80</v>
      </c>
      <c r="F1936" t="s">
        <v>81</v>
      </c>
      <c r="G1936" t="s">
        <v>82</v>
      </c>
      <c r="H1936" t="s">
        <v>83</v>
      </c>
      <c r="I1936" t="s">
        <v>8</v>
      </c>
      <c r="J1936" t="s">
        <v>43</v>
      </c>
      <c r="K1936" t="s">
        <v>44</v>
      </c>
      <c r="L1936" t="s">
        <v>45</v>
      </c>
      <c r="M1936" t="s">
        <v>46</v>
      </c>
      <c r="N1936" t="str">
        <f>"08/18/2022"</f>
        <v>08/18/2022</v>
      </c>
      <c r="O1936" t="str">
        <f t="shared" si="194"/>
        <v>12/31/2500</v>
      </c>
      <c r="P1936">
        <v>0.15</v>
      </c>
      <c r="Q1936">
        <v>0.15</v>
      </c>
      <c r="S1936">
        <v>0</v>
      </c>
      <c r="T1936">
        <v>3.8889E-2</v>
      </c>
      <c r="U1936">
        <v>0.111111</v>
      </c>
      <c r="V1936" t="str">
        <f>"Trad IRN"</f>
        <v>Trad IRN</v>
      </c>
      <c r="W1936">
        <v>15</v>
      </c>
      <c r="X1936" t="s">
        <v>47</v>
      </c>
      <c r="Z1936" t="s">
        <v>47</v>
      </c>
      <c r="AB1936" t="str">
        <f>"10"</f>
        <v>10</v>
      </c>
      <c r="AC1936" t="s">
        <v>48</v>
      </c>
      <c r="AD1936" t="s">
        <v>49</v>
      </c>
      <c r="AE1936" t="s">
        <v>50</v>
      </c>
      <c r="AF1936">
        <v>0</v>
      </c>
      <c r="AG1936" t="s">
        <v>51</v>
      </c>
      <c r="AH1936" t="str">
        <f>"Trad IRN"</f>
        <v>Trad IRN</v>
      </c>
      <c r="AI1936" t="str">
        <f>"Bldg IRN"</f>
        <v>Bldg IRN</v>
      </c>
      <c r="AJ1936" t="s">
        <v>48</v>
      </c>
      <c r="AK1936" t="s">
        <v>48</v>
      </c>
      <c r="AL1936" t="s">
        <v>53</v>
      </c>
      <c r="AM1936">
        <v>169.85</v>
      </c>
      <c r="AN1936">
        <v>1132.3</v>
      </c>
      <c r="AO1936">
        <v>15</v>
      </c>
    </row>
    <row r="1937" spans="1:41" x14ac:dyDescent="0.3">
      <c r="A1937" t="str">
        <f>"Trad IRN"</f>
        <v>Trad IRN</v>
      </c>
      <c r="B1937" t="str">
        <f>"Bldg IRN"</f>
        <v>Bldg IRN</v>
      </c>
      <c r="C1937" t="s">
        <v>41</v>
      </c>
      <c r="D1937" t="s">
        <v>3</v>
      </c>
      <c r="E1937" t="s">
        <v>80</v>
      </c>
      <c r="F1937" t="s">
        <v>81</v>
      </c>
      <c r="G1937" t="s">
        <v>82</v>
      </c>
      <c r="H1937" t="s">
        <v>83</v>
      </c>
      <c r="I1937" t="str">
        <f>"Trad IRN"</f>
        <v>Trad IRN</v>
      </c>
      <c r="J1937" t="s">
        <v>43</v>
      </c>
      <c r="K1937" t="s">
        <v>44</v>
      </c>
      <c r="L1937" t="s">
        <v>45</v>
      </c>
      <c r="M1937" t="s">
        <v>46</v>
      </c>
      <c r="N1937" t="str">
        <f>"08/18/2022"</f>
        <v>08/18/2022</v>
      </c>
      <c r="O1937" t="str">
        <f t="shared" si="194"/>
        <v>12/31/2500</v>
      </c>
      <c r="P1937">
        <v>0.85</v>
      </c>
      <c r="Q1937">
        <v>0.85</v>
      </c>
      <c r="S1937">
        <v>0</v>
      </c>
      <c r="T1937">
        <v>0.85</v>
      </c>
      <c r="U1937">
        <v>0</v>
      </c>
      <c r="V1937" t="str">
        <f>"Trad IRN"</f>
        <v>Trad IRN</v>
      </c>
      <c r="W1937">
        <v>85</v>
      </c>
      <c r="X1937" t="s">
        <v>47</v>
      </c>
      <c r="Z1937" t="s">
        <v>47</v>
      </c>
      <c r="AB1937" t="str">
        <f>"10"</f>
        <v>10</v>
      </c>
      <c r="AC1937" t="s">
        <v>48</v>
      </c>
      <c r="AD1937" t="s">
        <v>49</v>
      </c>
      <c r="AE1937" t="s">
        <v>50</v>
      </c>
      <c r="AF1937">
        <v>0</v>
      </c>
      <c r="AG1937" t="s">
        <v>56</v>
      </c>
      <c r="AH1937" t="str">
        <f>"Trad IRN"</f>
        <v>Trad IRN</v>
      </c>
      <c r="AI1937" t="str">
        <f>"Bldg IRN"</f>
        <v>Bldg IRN</v>
      </c>
      <c r="AJ1937" t="s">
        <v>48</v>
      </c>
      <c r="AK1937" t="s">
        <v>48</v>
      </c>
      <c r="AL1937" t="s">
        <v>53</v>
      </c>
      <c r="AM1937">
        <v>962.46</v>
      </c>
      <c r="AN1937">
        <v>1132.3</v>
      </c>
      <c r="AO1937">
        <v>15</v>
      </c>
    </row>
    <row r="1938" spans="1:41" x14ac:dyDescent="0.3">
      <c r="A1938" t="str">
        <f>"Trad IRN"</f>
        <v>Trad IRN</v>
      </c>
      <c r="B1938" t="str">
        <f>"Bldg IRN"</f>
        <v>Bldg IRN</v>
      </c>
      <c r="C1938" t="s">
        <v>41</v>
      </c>
      <c r="D1938" t="s">
        <v>3</v>
      </c>
      <c r="E1938" t="s">
        <v>80</v>
      </c>
      <c r="F1938" t="s">
        <v>81</v>
      </c>
      <c r="G1938" t="s">
        <v>82</v>
      </c>
      <c r="H1938" t="s">
        <v>83</v>
      </c>
      <c r="I1938" t="str">
        <f>"Trad IRN"</f>
        <v>Trad IRN</v>
      </c>
      <c r="J1938" t="s">
        <v>43</v>
      </c>
      <c r="K1938" t="s">
        <v>44</v>
      </c>
      <c r="L1938" t="s">
        <v>45</v>
      </c>
      <c r="M1938" t="s">
        <v>46</v>
      </c>
      <c r="N1938" t="str">
        <f>"08/18/2022"</f>
        <v>08/18/2022</v>
      </c>
      <c r="O1938" t="str">
        <f t="shared" si="194"/>
        <v>12/31/2500</v>
      </c>
      <c r="P1938">
        <v>1</v>
      </c>
      <c r="Q1938">
        <v>1</v>
      </c>
      <c r="S1938">
        <v>1</v>
      </c>
      <c r="T1938">
        <v>1</v>
      </c>
      <c r="U1938">
        <v>0</v>
      </c>
      <c r="V1938" t="str">
        <f>"Trad IRN"</f>
        <v>Trad IRN</v>
      </c>
      <c r="W1938">
        <v>100</v>
      </c>
      <c r="X1938" t="s">
        <v>47</v>
      </c>
      <c r="Z1938" t="s">
        <v>47</v>
      </c>
      <c r="AB1938" t="str">
        <f>"12"</f>
        <v>12</v>
      </c>
      <c r="AC1938" t="s">
        <v>48</v>
      </c>
      <c r="AD1938" t="s">
        <v>49</v>
      </c>
      <c r="AE1938" t="s">
        <v>55</v>
      </c>
      <c r="AF1938">
        <v>0</v>
      </c>
      <c r="AG1938" t="s">
        <v>56</v>
      </c>
      <c r="AH1938" t="str">
        <f>"Trad IRN"</f>
        <v>Trad IRN</v>
      </c>
      <c r="AI1938" t="str">
        <f>"Bldg IRN"</f>
        <v>Bldg IRN</v>
      </c>
      <c r="AJ1938" t="str">
        <f>"12"</f>
        <v>12</v>
      </c>
      <c r="AK1938" t="s">
        <v>48</v>
      </c>
      <c r="AL1938" t="s">
        <v>53</v>
      </c>
      <c r="AM1938">
        <v>1132.3</v>
      </c>
      <c r="AN1938">
        <v>1132.3</v>
      </c>
      <c r="AO1938">
        <v>15</v>
      </c>
    </row>
    <row r="1939" spans="1:41" x14ac:dyDescent="0.3">
      <c r="A1939" t="str">
        <f>"Trad IRN"</f>
        <v>Trad IRN</v>
      </c>
      <c r="B1939" t="str">
        <f>"Bldg IRN"</f>
        <v>Bldg IRN</v>
      </c>
      <c r="C1939" t="s">
        <v>41</v>
      </c>
      <c r="D1939" t="s">
        <v>3</v>
      </c>
      <c r="E1939" t="s">
        <v>80</v>
      </c>
      <c r="F1939" t="s">
        <v>81</v>
      </c>
      <c r="G1939" t="s">
        <v>82</v>
      </c>
      <c r="H1939" t="s">
        <v>83</v>
      </c>
      <c r="I1939" t="s">
        <v>8</v>
      </c>
      <c r="J1939" t="s">
        <v>43</v>
      </c>
      <c r="K1939" t="s">
        <v>44</v>
      </c>
      <c r="L1939" t="s">
        <v>45</v>
      </c>
      <c r="M1939" t="s">
        <v>46</v>
      </c>
      <c r="N1939" t="str">
        <f>"08/17/2022"</f>
        <v>08/17/2022</v>
      </c>
      <c r="O1939" t="str">
        <f t="shared" si="194"/>
        <v>12/31/2500</v>
      </c>
      <c r="P1939">
        <v>0.5</v>
      </c>
      <c r="Q1939">
        <v>0.5</v>
      </c>
      <c r="S1939">
        <v>0</v>
      </c>
      <c r="T1939">
        <v>0.16666700000000001</v>
      </c>
      <c r="U1939">
        <v>0.33333299999999999</v>
      </c>
      <c r="V1939" t="str">
        <f>"Trad IRN"</f>
        <v>Trad IRN</v>
      </c>
      <c r="W1939">
        <v>50</v>
      </c>
      <c r="X1939" t="s">
        <v>47</v>
      </c>
      <c r="Z1939" t="s">
        <v>47</v>
      </c>
      <c r="AB1939" t="str">
        <f>"10"</f>
        <v>10</v>
      </c>
      <c r="AC1939" t="s">
        <v>48</v>
      </c>
      <c r="AD1939" t="s">
        <v>49</v>
      </c>
      <c r="AE1939" t="s">
        <v>50</v>
      </c>
      <c r="AF1939">
        <v>0</v>
      </c>
      <c r="AG1939" t="s">
        <v>51</v>
      </c>
      <c r="AH1939" t="s">
        <v>85</v>
      </c>
      <c r="AI1939" t="str">
        <f>"Bldg IRN"</f>
        <v>Bldg IRN</v>
      </c>
      <c r="AJ1939" t="s">
        <v>48</v>
      </c>
      <c r="AK1939" t="s">
        <v>48</v>
      </c>
      <c r="AL1939" t="s">
        <v>53</v>
      </c>
      <c r="AM1939">
        <v>530</v>
      </c>
      <c r="AN1939">
        <v>1060</v>
      </c>
      <c r="AO1939">
        <v>15</v>
      </c>
    </row>
    <row r="1940" spans="1:41" x14ac:dyDescent="0.3">
      <c r="A1940" t="str">
        <f>"Trad IRN"</f>
        <v>Trad IRN</v>
      </c>
      <c r="B1940" t="str">
        <f>"Bldg IRN"</f>
        <v>Bldg IRN</v>
      </c>
      <c r="C1940" t="s">
        <v>41</v>
      </c>
      <c r="D1940" t="s">
        <v>3</v>
      </c>
      <c r="E1940" t="s">
        <v>80</v>
      </c>
      <c r="F1940" t="s">
        <v>81</v>
      </c>
      <c r="G1940" t="s">
        <v>82</v>
      </c>
      <c r="H1940" t="s">
        <v>83</v>
      </c>
      <c r="I1940" t="str">
        <f>"Trad IRN"</f>
        <v>Trad IRN</v>
      </c>
      <c r="J1940" t="s">
        <v>43</v>
      </c>
      <c r="K1940" t="s">
        <v>44</v>
      </c>
      <c r="L1940" t="s">
        <v>45</v>
      </c>
      <c r="M1940" t="s">
        <v>46</v>
      </c>
      <c r="N1940" t="str">
        <f>"11/16/2022"</f>
        <v>11/16/2022</v>
      </c>
      <c r="O1940" t="str">
        <f t="shared" si="194"/>
        <v>12/31/2500</v>
      </c>
      <c r="P1940">
        <v>0.33160400000000001</v>
      </c>
      <c r="Q1940">
        <v>0.33160400000000001</v>
      </c>
      <c r="S1940">
        <v>0</v>
      </c>
      <c r="T1940">
        <v>0.33160400000000001</v>
      </c>
      <c r="U1940">
        <v>0</v>
      </c>
      <c r="V1940" t="str">
        <f>"Trad IRN"</f>
        <v>Trad IRN</v>
      </c>
      <c r="W1940">
        <v>50</v>
      </c>
      <c r="X1940" t="s">
        <v>47</v>
      </c>
      <c r="Z1940" t="s">
        <v>47</v>
      </c>
      <c r="AB1940" t="str">
        <f>"10"</f>
        <v>10</v>
      </c>
      <c r="AC1940" t="s">
        <v>48</v>
      </c>
      <c r="AD1940" t="s">
        <v>49</v>
      </c>
      <c r="AE1940" t="s">
        <v>55</v>
      </c>
      <c r="AF1940">
        <v>0</v>
      </c>
      <c r="AG1940" t="s">
        <v>56</v>
      </c>
      <c r="AH1940" t="str">
        <f>"Trad IRN"</f>
        <v>Trad IRN</v>
      </c>
      <c r="AI1940" t="str">
        <f>"Bldg IRN"</f>
        <v>Bldg IRN</v>
      </c>
      <c r="AJ1940" t="s">
        <v>48</v>
      </c>
      <c r="AK1940" t="s">
        <v>48</v>
      </c>
      <c r="AL1940" t="s">
        <v>53</v>
      </c>
      <c r="AM1940">
        <v>375.48</v>
      </c>
      <c r="AN1940">
        <v>1132.3</v>
      </c>
      <c r="AO1940">
        <v>15</v>
      </c>
    </row>
    <row r="1941" spans="1:41" x14ac:dyDescent="0.3">
      <c r="A1941" t="str">
        <f>"Trad IRN"</f>
        <v>Trad IRN</v>
      </c>
      <c r="B1941" t="str">
        <f>"Bldg IRN"</f>
        <v>Bldg IRN</v>
      </c>
      <c r="C1941" t="s">
        <v>41</v>
      </c>
      <c r="D1941" t="s">
        <v>3</v>
      </c>
      <c r="E1941" t="s">
        <v>80</v>
      </c>
      <c r="F1941" t="s">
        <v>81</v>
      </c>
      <c r="G1941" t="s">
        <v>82</v>
      </c>
      <c r="H1941" t="s">
        <v>83</v>
      </c>
      <c r="I1941" t="str">
        <f>"Trad IRN"</f>
        <v>Trad IRN</v>
      </c>
      <c r="J1941" t="s">
        <v>43</v>
      </c>
      <c r="K1941" t="s">
        <v>44</v>
      </c>
      <c r="L1941" t="s">
        <v>45</v>
      </c>
      <c r="M1941" t="s">
        <v>46</v>
      </c>
      <c r="N1941" t="str">
        <f>"08/18/2022"</f>
        <v>08/18/2022</v>
      </c>
      <c r="O1941" t="str">
        <f>"11/15/2022"</f>
        <v>11/15/2022</v>
      </c>
      <c r="P1941">
        <v>0.16839599999999999</v>
      </c>
      <c r="Q1941">
        <v>0.16839599999999999</v>
      </c>
      <c r="S1941">
        <v>0</v>
      </c>
      <c r="T1941">
        <v>0.16839599999999999</v>
      </c>
      <c r="U1941">
        <v>0</v>
      </c>
      <c r="V1941" t="str">
        <f>"Trad IRN"</f>
        <v>Trad IRN</v>
      </c>
      <c r="W1941">
        <v>50</v>
      </c>
      <c r="X1941" t="s">
        <v>47</v>
      </c>
      <c r="Z1941" t="s">
        <v>47</v>
      </c>
      <c r="AB1941" t="str">
        <f>"10"</f>
        <v>10</v>
      </c>
      <c r="AC1941" t="s">
        <v>48</v>
      </c>
      <c r="AD1941" t="s">
        <v>49</v>
      </c>
      <c r="AE1941" t="s">
        <v>55</v>
      </c>
      <c r="AF1941">
        <v>0</v>
      </c>
      <c r="AG1941" t="s">
        <v>56</v>
      </c>
      <c r="AH1941" t="str">
        <f>"Trad IRN"</f>
        <v>Trad IRN</v>
      </c>
      <c r="AI1941" t="str">
        <f>"Bldg IRN"</f>
        <v>Bldg IRN</v>
      </c>
      <c r="AJ1941" t="s">
        <v>48</v>
      </c>
      <c r="AK1941" t="s">
        <v>48</v>
      </c>
      <c r="AL1941" t="s">
        <v>53</v>
      </c>
      <c r="AM1941">
        <v>190.67</v>
      </c>
      <c r="AN1941">
        <v>1132.3</v>
      </c>
      <c r="AO1941">
        <v>15</v>
      </c>
    </row>
    <row r="1942" spans="1:41" x14ac:dyDescent="0.3">
      <c r="A1942" t="str">
        <f>"Trad IRN"</f>
        <v>Trad IRN</v>
      </c>
      <c r="B1942" t="str">
        <f>"Bldg IRN"</f>
        <v>Bldg IRN</v>
      </c>
      <c r="C1942" t="s">
        <v>41</v>
      </c>
      <c r="D1942" t="s">
        <v>3</v>
      </c>
      <c r="E1942" t="s">
        <v>80</v>
      </c>
      <c r="F1942" t="s">
        <v>81</v>
      </c>
      <c r="G1942" t="s">
        <v>82</v>
      </c>
      <c r="H1942" t="s">
        <v>83</v>
      </c>
      <c r="I1942" t="str">
        <f>"Trad IRN"</f>
        <v>Trad IRN</v>
      </c>
      <c r="J1942" t="s">
        <v>43</v>
      </c>
      <c r="K1942" t="s">
        <v>44</v>
      </c>
      <c r="L1942" t="s">
        <v>45</v>
      </c>
      <c r="M1942" t="s">
        <v>46</v>
      </c>
      <c r="N1942" t="str">
        <f>"08/18/2022"</f>
        <v>08/18/2022</v>
      </c>
      <c r="O1942" t="str">
        <f>"09/15/2022"</f>
        <v>09/15/2022</v>
      </c>
      <c r="P1942">
        <v>9.8039000000000001E-2</v>
      </c>
      <c r="Q1942">
        <v>9.8039000000000001E-2</v>
      </c>
      <c r="R1942">
        <v>9.8039000000000001E-2</v>
      </c>
      <c r="S1942">
        <v>0</v>
      </c>
      <c r="T1942">
        <v>9.8039000000000001E-2</v>
      </c>
      <c r="U1942">
        <v>0</v>
      </c>
      <c r="V1942" t="str">
        <f>"Trad IRN"</f>
        <v>Trad IRN</v>
      </c>
      <c r="W1942">
        <v>85</v>
      </c>
      <c r="X1942" t="s">
        <v>47</v>
      </c>
      <c r="Z1942" t="s">
        <v>47</v>
      </c>
      <c r="AB1942" t="str">
        <f>"09"</f>
        <v>09</v>
      </c>
      <c r="AC1942" t="str">
        <f>"15"</f>
        <v>15</v>
      </c>
      <c r="AD1942" t="str">
        <f>"2"</f>
        <v>2</v>
      </c>
      <c r="AE1942" t="s">
        <v>50</v>
      </c>
      <c r="AF1942">
        <v>0</v>
      </c>
      <c r="AG1942" t="s">
        <v>56</v>
      </c>
      <c r="AH1942" t="str">
        <f>"Trad IRN"</f>
        <v>Trad IRN</v>
      </c>
      <c r="AI1942" t="str">
        <f>"Bldg IRN"</f>
        <v>Bldg IRN</v>
      </c>
      <c r="AJ1942" t="s">
        <v>48</v>
      </c>
      <c r="AK1942" t="s">
        <v>48</v>
      </c>
      <c r="AL1942" t="s">
        <v>53</v>
      </c>
      <c r="AM1942">
        <v>111.01</v>
      </c>
      <c r="AN1942">
        <v>1132.3</v>
      </c>
      <c r="AO1942">
        <v>15</v>
      </c>
    </row>
    <row r="1943" spans="1:41" x14ac:dyDescent="0.3">
      <c r="A1943" t="str">
        <f>"Trad IRN"</f>
        <v>Trad IRN</v>
      </c>
      <c r="B1943" t="str">
        <f>"Bldg IRN"</f>
        <v>Bldg IRN</v>
      </c>
      <c r="C1943" t="s">
        <v>41</v>
      </c>
      <c r="D1943" t="s">
        <v>3</v>
      </c>
      <c r="E1943" t="s">
        <v>80</v>
      </c>
      <c r="F1943" t="s">
        <v>81</v>
      </c>
      <c r="G1943" t="s">
        <v>82</v>
      </c>
      <c r="H1943" t="s">
        <v>83</v>
      </c>
      <c r="I1943" t="s">
        <v>8</v>
      </c>
      <c r="J1943" t="s">
        <v>43</v>
      </c>
      <c r="K1943" t="s">
        <v>44</v>
      </c>
      <c r="L1943" t="s">
        <v>45</v>
      </c>
      <c r="M1943" t="s">
        <v>46</v>
      </c>
      <c r="N1943" t="str">
        <f>"08/18/2022"</f>
        <v>08/18/2022</v>
      </c>
      <c r="O1943" t="str">
        <f>"12/20/2022"</f>
        <v>12/20/2022</v>
      </c>
      <c r="P1943">
        <v>6.9550000000000001E-2</v>
      </c>
      <c r="Q1943">
        <v>6.9550000000000001E-2</v>
      </c>
      <c r="R1943">
        <v>2.0761000000000002E-2</v>
      </c>
      <c r="S1943">
        <v>0</v>
      </c>
      <c r="T1943">
        <v>1.4671999999999999E-2</v>
      </c>
      <c r="U1943">
        <v>5.4878000000000003E-2</v>
      </c>
      <c r="V1943" t="str">
        <f>"Trad IRN"</f>
        <v>Trad IRN</v>
      </c>
      <c r="W1943">
        <v>15</v>
      </c>
      <c r="X1943" t="s">
        <v>47</v>
      </c>
      <c r="Z1943" t="s">
        <v>47</v>
      </c>
      <c r="AB1943" t="str">
        <f>"09"</f>
        <v>09</v>
      </c>
      <c r="AC1943" t="str">
        <f>"15"</f>
        <v>15</v>
      </c>
      <c r="AD1943" t="str">
        <f>"2"</f>
        <v>2</v>
      </c>
      <c r="AE1943" t="s">
        <v>50</v>
      </c>
      <c r="AF1943">
        <v>0</v>
      </c>
      <c r="AG1943" t="s">
        <v>51</v>
      </c>
      <c r="AH1943" t="str">
        <f>"Trad IRN"</f>
        <v>Trad IRN</v>
      </c>
      <c r="AI1943" t="str">
        <f>"Bldg IRN"</f>
        <v>Bldg IRN</v>
      </c>
      <c r="AJ1943" t="s">
        <v>48</v>
      </c>
      <c r="AK1943" t="s">
        <v>48</v>
      </c>
      <c r="AL1943" t="s">
        <v>53</v>
      </c>
      <c r="AM1943">
        <v>78.75</v>
      </c>
      <c r="AN1943">
        <v>1132.3</v>
      </c>
      <c r="AO1943">
        <v>15</v>
      </c>
    </row>
    <row r="1944" spans="1:41" x14ac:dyDescent="0.3">
      <c r="A1944" t="str">
        <f>"Trad IRN"</f>
        <v>Trad IRN</v>
      </c>
      <c r="B1944" t="str">
        <f>"Bldg IRN"</f>
        <v>Bldg IRN</v>
      </c>
      <c r="C1944" t="s">
        <v>41</v>
      </c>
      <c r="D1944" t="s">
        <v>3</v>
      </c>
      <c r="E1944" t="s">
        <v>80</v>
      </c>
      <c r="F1944" t="s">
        <v>81</v>
      </c>
      <c r="G1944" t="s">
        <v>82</v>
      </c>
      <c r="H1944" t="s">
        <v>83</v>
      </c>
      <c r="I1944" t="str">
        <f>"Trad IRN"</f>
        <v>Trad IRN</v>
      </c>
      <c r="J1944" t="s">
        <v>43</v>
      </c>
      <c r="K1944" t="s">
        <v>44</v>
      </c>
      <c r="L1944" t="s">
        <v>45</v>
      </c>
      <c r="M1944" t="s">
        <v>46</v>
      </c>
      <c r="N1944" t="str">
        <f>"10/06/2022"</f>
        <v>10/06/2022</v>
      </c>
      <c r="O1944" t="str">
        <f>"01/03/2023"</f>
        <v>01/03/2023</v>
      </c>
      <c r="P1944">
        <v>0.247058</v>
      </c>
      <c r="Q1944">
        <v>0.247058</v>
      </c>
      <c r="S1944">
        <v>0</v>
      </c>
      <c r="T1944">
        <v>0.247058</v>
      </c>
      <c r="U1944">
        <v>0</v>
      </c>
      <c r="V1944" t="str">
        <f>"Trad IRN"</f>
        <v>Trad IRN</v>
      </c>
      <c r="W1944">
        <v>85</v>
      </c>
      <c r="X1944" t="s">
        <v>47</v>
      </c>
      <c r="Z1944" t="s">
        <v>47</v>
      </c>
      <c r="AB1944" t="str">
        <f>"09"</f>
        <v>09</v>
      </c>
      <c r="AC1944" t="s">
        <v>48</v>
      </c>
      <c r="AD1944" t="s">
        <v>49</v>
      </c>
      <c r="AE1944" t="s">
        <v>50</v>
      </c>
      <c r="AF1944">
        <v>0</v>
      </c>
      <c r="AG1944" t="s">
        <v>56</v>
      </c>
      <c r="AH1944" t="str">
        <f>"Trad IRN"</f>
        <v>Trad IRN</v>
      </c>
      <c r="AI1944" t="str">
        <f>"Bldg IRN"</f>
        <v>Bldg IRN</v>
      </c>
      <c r="AJ1944" t="s">
        <v>48</v>
      </c>
      <c r="AK1944" t="s">
        <v>48</v>
      </c>
      <c r="AL1944" t="s">
        <v>53</v>
      </c>
      <c r="AM1944">
        <v>279.74</v>
      </c>
      <c r="AN1944">
        <v>1132.3</v>
      </c>
      <c r="AO1944">
        <v>15</v>
      </c>
    </row>
    <row r="1945" spans="1:41" x14ac:dyDescent="0.3">
      <c r="A1945" t="str">
        <f>"Trad IRN"</f>
        <v>Trad IRN</v>
      </c>
      <c r="B1945" t="str">
        <f>"Bldg IRN"</f>
        <v>Bldg IRN</v>
      </c>
      <c r="C1945" t="s">
        <v>41</v>
      </c>
      <c r="D1945" t="s">
        <v>3</v>
      </c>
      <c r="E1945" t="s">
        <v>80</v>
      </c>
      <c r="F1945" t="s">
        <v>81</v>
      </c>
      <c r="G1945" t="s">
        <v>82</v>
      </c>
      <c r="H1945" t="s">
        <v>83</v>
      </c>
      <c r="I1945" t="str">
        <f>"Trad IRN"</f>
        <v>Trad IRN</v>
      </c>
      <c r="J1945" t="s">
        <v>43</v>
      </c>
      <c r="K1945" t="s">
        <v>44</v>
      </c>
      <c r="L1945" t="s">
        <v>45</v>
      </c>
      <c r="M1945" t="s">
        <v>46</v>
      </c>
      <c r="N1945" t="str">
        <f>"09/16/2022"</f>
        <v>09/16/2022</v>
      </c>
      <c r="O1945" t="str">
        <f>"10/05/2022"</f>
        <v>10/05/2022</v>
      </c>
      <c r="P1945">
        <v>5.3921999999999998E-2</v>
      </c>
      <c r="Q1945">
        <v>5.3921999999999998E-2</v>
      </c>
      <c r="S1945">
        <v>0</v>
      </c>
      <c r="T1945">
        <v>5.3921999999999998E-2</v>
      </c>
      <c r="U1945">
        <v>0</v>
      </c>
      <c r="V1945" t="str">
        <f>"Trad IRN"</f>
        <v>Trad IRN</v>
      </c>
      <c r="W1945">
        <v>85</v>
      </c>
      <c r="X1945" t="s">
        <v>47</v>
      </c>
      <c r="Z1945" t="s">
        <v>47</v>
      </c>
      <c r="AB1945" t="str">
        <f>"09"</f>
        <v>09</v>
      </c>
      <c r="AC1945" t="s">
        <v>48</v>
      </c>
      <c r="AD1945" t="s">
        <v>49</v>
      </c>
      <c r="AE1945" t="s">
        <v>50</v>
      </c>
      <c r="AF1945">
        <v>0</v>
      </c>
      <c r="AG1945" t="s">
        <v>56</v>
      </c>
      <c r="AH1945" t="str">
        <f>"Trad IRN"</f>
        <v>Trad IRN</v>
      </c>
      <c r="AI1945" t="str">
        <f>"Bldg IRN"</f>
        <v>Bldg IRN</v>
      </c>
      <c r="AJ1945" t="s">
        <v>48</v>
      </c>
      <c r="AK1945" t="s">
        <v>48</v>
      </c>
      <c r="AL1945" t="s">
        <v>53</v>
      </c>
      <c r="AM1945">
        <v>61.06</v>
      </c>
      <c r="AN1945">
        <v>1132.3</v>
      </c>
      <c r="AO1945">
        <v>15</v>
      </c>
    </row>
    <row r="1946" spans="1:41" x14ac:dyDescent="0.3">
      <c r="A1946" t="str">
        <f>"Trad IRN"</f>
        <v>Trad IRN</v>
      </c>
      <c r="B1946" t="str">
        <f>"Bldg IRN"</f>
        <v>Bldg IRN</v>
      </c>
      <c r="C1946" t="s">
        <v>41</v>
      </c>
      <c r="D1946" t="s">
        <v>3</v>
      </c>
      <c r="E1946" t="s">
        <v>80</v>
      </c>
      <c r="F1946" t="s">
        <v>81</v>
      </c>
      <c r="G1946" t="s">
        <v>82</v>
      </c>
      <c r="H1946" t="s">
        <v>83</v>
      </c>
      <c r="I1946" t="str">
        <f>"Trad IRN"</f>
        <v>Trad IRN</v>
      </c>
      <c r="J1946" t="s">
        <v>43</v>
      </c>
      <c r="K1946" t="s">
        <v>44</v>
      </c>
      <c r="L1946" t="s">
        <v>45</v>
      </c>
      <c r="M1946" t="s">
        <v>46</v>
      </c>
      <c r="N1946" t="str">
        <f>"01/04/2023"</f>
        <v>01/04/2023</v>
      </c>
      <c r="O1946" t="str">
        <f>"12/31/2500"</f>
        <v>12/31/2500</v>
      </c>
      <c r="P1946">
        <v>0.53056599999999998</v>
      </c>
      <c r="Q1946">
        <v>0.53056599999999998</v>
      </c>
      <c r="S1946">
        <v>0</v>
      </c>
      <c r="T1946">
        <v>0.53056599999999998</v>
      </c>
      <c r="U1946">
        <v>0</v>
      </c>
      <c r="V1946" t="str">
        <f>"Trad IRN"</f>
        <v>Trad IRN</v>
      </c>
      <c r="W1946">
        <v>100</v>
      </c>
      <c r="X1946" t="s">
        <v>47</v>
      </c>
      <c r="Z1946" t="s">
        <v>47</v>
      </c>
      <c r="AB1946" t="str">
        <f>"09"</f>
        <v>09</v>
      </c>
      <c r="AC1946" t="s">
        <v>48</v>
      </c>
      <c r="AD1946" t="s">
        <v>49</v>
      </c>
      <c r="AE1946" t="s">
        <v>50</v>
      </c>
      <c r="AF1946">
        <v>0</v>
      </c>
      <c r="AG1946" t="s">
        <v>56</v>
      </c>
      <c r="AH1946" t="str">
        <f>"Trad IRN"</f>
        <v>Trad IRN</v>
      </c>
      <c r="AI1946" t="str">
        <f>"Bldg IRN"</f>
        <v>Bldg IRN</v>
      </c>
      <c r="AJ1946" t="s">
        <v>48</v>
      </c>
      <c r="AK1946" t="s">
        <v>48</v>
      </c>
      <c r="AL1946" t="s">
        <v>53</v>
      </c>
      <c r="AM1946">
        <v>600.76</v>
      </c>
      <c r="AN1946">
        <v>1132.3</v>
      </c>
      <c r="AO1946">
        <v>15</v>
      </c>
    </row>
    <row r="1947" spans="1:41" x14ac:dyDescent="0.3">
      <c r="A1947" t="str">
        <f>"Trad IRN"</f>
        <v>Trad IRN</v>
      </c>
      <c r="B1947" t="str">
        <f>"Bldg IRN"</f>
        <v>Bldg IRN</v>
      </c>
      <c r="C1947" t="s">
        <v>41</v>
      </c>
      <c r="D1947" t="s">
        <v>3</v>
      </c>
      <c r="E1947" t="s">
        <v>80</v>
      </c>
      <c r="F1947" t="s">
        <v>81</v>
      </c>
      <c r="G1947" t="s">
        <v>82</v>
      </c>
      <c r="H1947" t="s">
        <v>83</v>
      </c>
      <c r="I1947" t="str">
        <f>"Trad IRN"</f>
        <v>Trad IRN</v>
      </c>
      <c r="J1947" t="s">
        <v>43</v>
      </c>
      <c r="K1947" t="s">
        <v>44</v>
      </c>
      <c r="L1947" t="s">
        <v>45</v>
      </c>
      <c r="M1947" t="s">
        <v>46</v>
      </c>
      <c r="N1947" t="str">
        <f>"08/18/2022"</f>
        <v>08/18/2022</v>
      </c>
      <c r="O1947" t="str">
        <f>"12/31/2500"</f>
        <v>12/31/2500</v>
      </c>
      <c r="P1947">
        <v>1</v>
      </c>
      <c r="Q1947">
        <v>1</v>
      </c>
      <c r="R1947">
        <v>1</v>
      </c>
      <c r="S1947">
        <v>0</v>
      </c>
      <c r="T1947">
        <v>1</v>
      </c>
      <c r="U1947">
        <v>0</v>
      </c>
      <c r="V1947" t="str">
        <f>"Trad IRN"</f>
        <v>Trad IRN</v>
      </c>
      <c r="W1947">
        <v>100</v>
      </c>
      <c r="X1947" t="s">
        <v>47</v>
      </c>
      <c r="Z1947" t="s">
        <v>47</v>
      </c>
      <c r="AB1947" t="str">
        <f>"10"</f>
        <v>10</v>
      </c>
      <c r="AC1947" t="str">
        <f>"15"</f>
        <v>15</v>
      </c>
      <c r="AD1947" t="str">
        <f>"2"</f>
        <v>2</v>
      </c>
      <c r="AE1947" t="s">
        <v>50</v>
      </c>
      <c r="AF1947">
        <v>0</v>
      </c>
      <c r="AG1947" t="s">
        <v>56</v>
      </c>
      <c r="AH1947" t="str">
        <f>"Trad IRN"</f>
        <v>Trad IRN</v>
      </c>
      <c r="AI1947" t="str">
        <f>"Bldg IRN"</f>
        <v>Bldg IRN</v>
      </c>
      <c r="AJ1947" t="s">
        <v>48</v>
      </c>
      <c r="AK1947" t="s">
        <v>48</v>
      </c>
      <c r="AL1947" t="s">
        <v>53</v>
      </c>
      <c r="AM1947">
        <v>1132.3</v>
      </c>
      <c r="AN1947">
        <v>1132.3</v>
      </c>
      <c r="AO1947">
        <v>15</v>
      </c>
    </row>
    <row r="1948" spans="1:41" x14ac:dyDescent="0.3">
      <c r="A1948" t="str">
        <f>"Trad IRN"</f>
        <v>Trad IRN</v>
      </c>
      <c r="B1948" t="str">
        <f>"Bldg IRN"</f>
        <v>Bldg IRN</v>
      </c>
      <c r="C1948" t="s">
        <v>41</v>
      </c>
      <c r="D1948" t="s">
        <v>3</v>
      </c>
      <c r="E1948" t="s">
        <v>80</v>
      </c>
      <c r="F1948" t="s">
        <v>81</v>
      </c>
      <c r="G1948" t="s">
        <v>82</v>
      </c>
      <c r="H1948" t="s">
        <v>83</v>
      </c>
      <c r="I1948" t="str">
        <f>"Trad IRN"</f>
        <v>Trad IRN</v>
      </c>
      <c r="J1948" t="s">
        <v>43</v>
      </c>
      <c r="K1948" t="s">
        <v>44</v>
      </c>
      <c r="L1948" t="s">
        <v>45</v>
      </c>
      <c r="M1948" t="s">
        <v>46</v>
      </c>
      <c r="N1948" t="str">
        <f>"08/18/2022"</f>
        <v>08/18/2022</v>
      </c>
      <c r="O1948" t="str">
        <f>"12/31/2500"</f>
        <v>12/31/2500</v>
      </c>
      <c r="P1948">
        <v>1</v>
      </c>
      <c r="Q1948">
        <v>1</v>
      </c>
      <c r="R1948">
        <v>1</v>
      </c>
      <c r="S1948">
        <v>0</v>
      </c>
      <c r="T1948">
        <v>1</v>
      </c>
      <c r="U1948">
        <v>0</v>
      </c>
      <c r="V1948" t="str">
        <f>"Trad IRN"</f>
        <v>Trad IRN</v>
      </c>
      <c r="W1948">
        <v>100</v>
      </c>
      <c r="X1948" t="s">
        <v>47</v>
      </c>
      <c r="Z1948" t="s">
        <v>47</v>
      </c>
      <c r="AB1948" t="str">
        <f>"12"</f>
        <v>12</v>
      </c>
      <c r="AC1948" t="str">
        <f>"10"</f>
        <v>10</v>
      </c>
      <c r="AD1948" t="str">
        <f>"2"</f>
        <v>2</v>
      </c>
      <c r="AE1948" t="s">
        <v>50</v>
      </c>
      <c r="AF1948">
        <v>2</v>
      </c>
      <c r="AG1948" t="s">
        <v>56</v>
      </c>
      <c r="AH1948" t="str">
        <f>"Trad IRN"</f>
        <v>Trad IRN</v>
      </c>
      <c r="AI1948" t="str">
        <f>"Bldg IRN"</f>
        <v>Bldg IRN</v>
      </c>
      <c r="AJ1948" t="str">
        <f>"12"</f>
        <v>12</v>
      </c>
      <c r="AK1948" t="s">
        <v>48</v>
      </c>
      <c r="AL1948" t="s">
        <v>53</v>
      </c>
      <c r="AM1948">
        <v>1132.3</v>
      </c>
      <c r="AN1948">
        <v>1132.3</v>
      </c>
      <c r="AO1948">
        <v>15</v>
      </c>
    </row>
    <row r="1949" spans="1:41" x14ac:dyDescent="0.3">
      <c r="A1949" t="str">
        <f>"Trad IRN"</f>
        <v>Trad IRN</v>
      </c>
      <c r="B1949" t="str">
        <f>"Bldg IRN"</f>
        <v>Bldg IRN</v>
      </c>
      <c r="C1949" t="s">
        <v>41</v>
      </c>
      <c r="D1949" t="s">
        <v>3</v>
      </c>
      <c r="E1949" t="s">
        <v>80</v>
      </c>
      <c r="F1949" t="s">
        <v>81</v>
      </c>
      <c r="G1949" t="s">
        <v>82</v>
      </c>
      <c r="H1949" t="s">
        <v>83</v>
      </c>
      <c r="I1949" t="str">
        <f>"Trad IRN"</f>
        <v>Trad IRN</v>
      </c>
      <c r="J1949" t="s">
        <v>43</v>
      </c>
      <c r="K1949" t="s">
        <v>44</v>
      </c>
      <c r="L1949" t="s">
        <v>45</v>
      </c>
      <c r="M1949" t="s">
        <v>46</v>
      </c>
      <c r="N1949" t="str">
        <f>"08/18/2022"</f>
        <v>08/18/2022</v>
      </c>
      <c r="O1949" t="str">
        <f>"12/31/2500"</f>
        <v>12/31/2500</v>
      </c>
      <c r="P1949">
        <v>1</v>
      </c>
      <c r="Q1949">
        <v>1</v>
      </c>
      <c r="S1949">
        <v>0</v>
      </c>
      <c r="T1949">
        <v>1</v>
      </c>
      <c r="U1949">
        <v>0</v>
      </c>
      <c r="V1949" t="str">
        <f>"Trad IRN"</f>
        <v>Trad IRN</v>
      </c>
      <c r="W1949">
        <v>100</v>
      </c>
      <c r="X1949" t="s">
        <v>47</v>
      </c>
      <c r="Z1949" t="s">
        <v>47</v>
      </c>
      <c r="AB1949" t="str">
        <f>"10"</f>
        <v>10</v>
      </c>
      <c r="AC1949" t="s">
        <v>48</v>
      </c>
      <c r="AD1949" t="s">
        <v>49</v>
      </c>
      <c r="AE1949" t="s">
        <v>55</v>
      </c>
      <c r="AF1949">
        <v>0</v>
      </c>
      <c r="AG1949" t="s">
        <v>56</v>
      </c>
      <c r="AH1949" t="str">
        <f>"Trad IRN"</f>
        <v>Trad IRN</v>
      </c>
      <c r="AI1949" t="str">
        <f>"Bldg IRN"</f>
        <v>Bldg IRN</v>
      </c>
      <c r="AJ1949" t="s">
        <v>48</v>
      </c>
      <c r="AK1949" t="s">
        <v>48</v>
      </c>
      <c r="AL1949" t="s">
        <v>53</v>
      </c>
      <c r="AM1949">
        <v>1132.3</v>
      </c>
      <c r="AN1949">
        <v>1132.3</v>
      </c>
      <c r="AO1949">
        <v>15</v>
      </c>
    </row>
    <row r="1950" spans="1:41" x14ac:dyDescent="0.3">
      <c r="A1950" t="str">
        <f>"Trad IRN"</f>
        <v>Trad IRN</v>
      </c>
      <c r="B1950" t="str">
        <f>"Bldg IRN"</f>
        <v>Bldg IRN</v>
      </c>
      <c r="C1950" t="s">
        <v>41</v>
      </c>
      <c r="D1950" t="s">
        <v>3</v>
      </c>
      <c r="E1950" t="s">
        <v>80</v>
      </c>
      <c r="F1950" t="s">
        <v>81</v>
      </c>
      <c r="G1950" t="s">
        <v>82</v>
      </c>
      <c r="H1950" t="s">
        <v>83</v>
      </c>
      <c r="I1950" t="s">
        <v>8</v>
      </c>
      <c r="J1950" t="s">
        <v>43</v>
      </c>
      <c r="K1950" t="s">
        <v>44</v>
      </c>
      <c r="L1950" t="s">
        <v>45</v>
      </c>
      <c r="M1950" t="s">
        <v>46</v>
      </c>
      <c r="N1950" t="str">
        <f>"08/18/2022"</f>
        <v>08/18/2022</v>
      </c>
      <c r="O1950" t="str">
        <f>"12/21/2022"</f>
        <v>12/21/2022</v>
      </c>
      <c r="P1950">
        <v>0.119242</v>
      </c>
      <c r="Q1950">
        <v>0.119242</v>
      </c>
      <c r="R1950">
        <v>0.119242</v>
      </c>
      <c r="S1950">
        <v>0</v>
      </c>
      <c r="T1950">
        <v>1.1006999999999999E-2</v>
      </c>
      <c r="U1950">
        <v>0.108235</v>
      </c>
      <c r="V1950" t="str">
        <f>"Trad IRN"</f>
        <v>Trad IRN</v>
      </c>
      <c r="W1950">
        <v>25</v>
      </c>
      <c r="X1950" t="s">
        <v>47</v>
      </c>
      <c r="Z1950" t="s">
        <v>47</v>
      </c>
      <c r="AB1950" t="str">
        <f>"12"</f>
        <v>12</v>
      </c>
      <c r="AC1950" t="str">
        <f>"10"</f>
        <v>10</v>
      </c>
      <c r="AD1950" t="str">
        <f>"2"</f>
        <v>2</v>
      </c>
      <c r="AE1950" t="s">
        <v>50</v>
      </c>
      <c r="AF1950">
        <v>0</v>
      </c>
      <c r="AG1950" t="s">
        <v>51</v>
      </c>
      <c r="AH1950" t="s">
        <v>85</v>
      </c>
      <c r="AI1950" t="str">
        <f>"Bldg IRN"</f>
        <v>Bldg IRN</v>
      </c>
      <c r="AJ1950" t="str">
        <f>"12"</f>
        <v>12</v>
      </c>
      <c r="AK1950" t="s">
        <v>52</v>
      </c>
      <c r="AL1950" t="s">
        <v>53</v>
      </c>
      <c r="AM1950">
        <v>124.25</v>
      </c>
      <c r="AN1950">
        <v>1042</v>
      </c>
      <c r="AO1950">
        <v>15</v>
      </c>
    </row>
    <row r="1951" spans="1:41" x14ac:dyDescent="0.3">
      <c r="A1951" t="str">
        <f>"Trad IRN"</f>
        <v>Trad IRN</v>
      </c>
      <c r="B1951" t="str">
        <f>"Bldg IRN"</f>
        <v>Bldg IRN</v>
      </c>
      <c r="C1951" t="s">
        <v>41</v>
      </c>
      <c r="D1951" t="s">
        <v>3</v>
      </c>
      <c r="E1951" t="s">
        <v>80</v>
      </c>
      <c r="F1951" t="s">
        <v>81</v>
      </c>
      <c r="G1951" t="s">
        <v>82</v>
      </c>
      <c r="H1951" t="s">
        <v>83</v>
      </c>
      <c r="I1951" t="str">
        <f>"Trad IRN"</f>
        <v>Trad IRN</v>
      </c>
      <c r="J1951" t="s">
        <v>43</v>
      </c>
      <c r="K1951" t="s">
        <v>44</v>
      </c>
      <c r="L1951" t="s">
        <v>45</v>
      </c>
      <c r="M1951" t="s">
        <v>46</v>
      </c>
      <c r="N1951" t="str">
        <f>"01/04/2023"</f>
        <v>01/04/2023</v>
      </c>
      <c r="O1951" t="str">
        <f>"12/31/2500"</f>
        <v>12/31/2500</v>
      </c>
      <c r="P1951">
        <v>0.45098100000000002</v>
      </c>
      <c r="Q1951">
        <v>0.45098100000000002</v>
      </c>
      <c r="R1951">
        <v>0.45098100000000002</v>
      </c>
      <c r="S1951">
        <v>0</v>
      </c>
      <c r="T1951">
        <v>0.45098100000000002</v>
      </c>
      <c r="U1951">
        <v>0</v>
      </c>
      <c r="V1951" t="str">
        <f>"Trad IRN"</f>
        <v>Trad IRN</v>
      </c>
      <c r="W1951">
        <v>85</v>
      </c>
      <c r="X1951" t="s">
        <v>47</v>
      </c>
      <c r="Z1951" t="s">
        <v>47</v>
      </c>
      <c r="AB1951" t="str">
        <f>"12"</f>
        <v>12</v>
      </c>
      <c r="AC1951" t="str">
        <f>"10"</f>
        <v>10</v>
      </c>
      <c r="AD1951" t="str">
        <f>"2"</f>
        <v>2</v>
      </c>
      <c r="AE1951" t="s">
        <v>50</v>
      </c>
      <c r="AF1951">
        <v>0</v>
      </c>
      <c r="AG1951" t="s">
        <v>56</v>
      </c>
      <c r="AH1951" t="str">
        <f>"Trad IRN"</f>
        <v>Trad IRN</v>
      </c>
      <c r="AI1951" t="str">
        <f>"Bldg IRN"</f>
        <v>Bldg IRN</v>
      </c>
      <c r="AJ1951" t="str">
        <f>"12"</f>
        <v>12</v>
      </c>
      <c r="AK1951" t="s">
        <v>48</v>
      </c>
      <c r="AL1951" t="s">
        <v>53</v>
      </c>
      <c r="AM1951">
        <v>510.65</v>
      </c>
      <c r="AN1951">
        <v>1132.3</v>
      </c>
      <c r="AO1951">
        <v>15</v>
      </c>
    </row>
    <row r="1952" spans="1:41" x14ac:dyDescent="0.3">
      <c r="A1952" t="str">
        <f>"Trad IRN"</f>
        <v>Trad IRN</v>
      </c>
      <c r="B1952" t="str">
        <f>"Bldg IRN"</f>
        <v>Bldg IRN</v>
      </c>
      <c r="C1952" t="s">
        <v>41</v>
      </c>
      <c r="D1952" t="s">
        <v>3</v>
      </c>
      <c r="E1952" t="s">
        <v>80</v>
      </c>
      <c r="F1952" t="s">
        <v>81</v>
      </c>
      <c r="G1952" t="s">
        <v>82</v>
      </c>
      <c r="H1952" t="s">
        <v>83</v>
      </c>
      <c r="I1952" t="s">
        <v>8</v>
      </c>
      <c r="J1952" t="s">
        <v>43</v>
      </c>
      <c r="K1952" t="s">
        <v>44</v>
      </c>
      <c r="L1952" t="s">
        <v>45</v>
      </c>
      <c r="M1952" t="s">
        <v>46</v>
      </c>
      <c r="N1952" t="str">
        <f>"12/22/2022"</f>
        <v>12/22/2022</v>
      </c>
      <c r="O1952" t="str">
        <f>"12/31/2500"</f>
        <v>12/31/2500</v>
      </c>
      <c r="P1952">
        <v>7.7590999999999993E-2</v>
      </c>
      <c r="Q1952">
        <v>7.7590999999999993E-2</v>
      </c>
      <c r="R1952">
        <v>7.7590999999999993E-2</v>
      </c>
      <c r="S1952">
        <v>0</v>
      </c>
      <c r="T1952">
        <v>2.0448000000000001E-2</v>
      </c>
      <c r="U1952">
        <v>5.7142999999999999E-2</v>
      </c>
      <c r="V1952" t="str">
        <f>"Trad IRN"</f>
        <v>Trad IRN</v>
      </c>
      <c r="W1952">
        <v>15</v>
      </c>
      <c r="X1952" t="s">
        <v>47</v>
      </c>
      <c r="Z1952" t="s">
        <v>47</v>
      </c>
      <c r="AB1952" t="str">
        <f>"12"</f>
        <v>12</v>
      </c>
      <c r="AC1952" t="str">
        <f>"10"</f>
        <v>10</v>
      </c>
      <c r="AD1952" t="str">
        <f>"2"</f>
        <v>2</v>
      </c>
      <c r="AE1952" t="s">
        <v>50</v>
      </c>
      <c r="AF1952">
        <v>0</v>
      </c>
      <c r="AG1952" t="s">
        <v>51</v>
      </c>
      <c r="AH1952" t="s">
        <v>85</v>
      </c>
      <c r="AI1952" t="str">
        <f>"Bldg IRN"</f>
        <v>Bldg IRN</v>
      </c>
      <c r="AJ1952" t="str">
        <f>"12"</f>
        <v>12</v>
      </c>
      <c r="AK1952" t="s">
        <v>52</v>
      </c>
      <c r="AL1952" t="s">
        <v>53</v>
      </c>
      <c r="AM1952">
        <v>80.849999999999994</v>
      </c>
      <c r="AN1952">
        <v>1042</v>
      </c>
      <c r="AO1952">
        <v>15</v>
      </c>
    </row>
    <row r="1953" spans="1:41" x14ac:dyDescent="0.3">
      <c r="A1953" t="str">
        <f>"Trad IRN"</f>
        <v>Trad IRN</v>
      </c>
      <c r="B1953" t="str">
        <f>"Bldg IRN"</f>
        <v>Bldg IRN</v>
      </c>
      <c r="C1953" t="s">
        <v>41</v>
      </c>
      <c r="D1953" t="s">
        <v>3</v>
      </c>
      <c r="E1953" t="s">
        <v>80</v>
      </c>
      <c r="F1953" t="s">
        <v>81</v>
      </c>
      <c r="G1953" t="s">
        <v>82</v>
      </c>
      <c r="H1953" t="s">
        <v>83</v>
      </c>
      <c r="I1953" t="str">
        <f>"Trad IRN"</f>
        <v>Trad IRN</v>
      </c>
      <c r="J1953" t="s">
        <v>43</v>
      </c>
      <c r="K1953" t="s">
        <v>44</v>
      </c>
      <c r="L1953" t="s">
        <v>45</v>
      </c>
      <c r="M1953" t="s">
        <v>46</v>
      </c>
      <c r="N1953" t="str">
        <f t="shared" ref="N1953:N1961" si="195">"08/18/2022"</f>
        <v>08/18/2022</v>
      </c>
      <c r="O1953" t="str">
        <f>"01/03/2023"</f>
        <v>01/03/2023</v>
      </c>
      <c r="P1953">
        <v>0.35207500000000003</v>
      </c>
      <c r="Q1953">
        <v>0.35207500000000003</v>
      </c>
      <c r="R1953">
        <v>0.35207500000000003</v>
      </c>
      <c r="S1953">
        <v>0</v>
      </c>
      <c r="T1953">
        <v>0.35207500000000003</v>
      </c>
      <c r="U1953">
        <v>0</v>
      </c>
      <c r="V1953" t="str">
        <f>"Trad IRN"</f>
        <v>Trad IRN</v>
      </c>
      <c r="W1953">
        <v>75</v>
      </c>
      <c r="X1953" t="s">
        <v>47</v>
      </c>
      <c r="Z1953" t="s">
        <v>47</v>
      </c>
      <c r="AB1953" t="str">
        <f>"12"</f>
        <v>12</v>
      </c>
      <c r="AC1953" t="str">
        <f>"10"</f>
        <v>10</v>
      </c>
      <c r="AD1953" t="str">
        <f>"2"</f>
        <v>2</v>
      </c>
      <c r="AE1953" t="s">
        <v>50</v>
      </c>
      <c r="AF1953">
        <v>0</v>
      </c>
      <c r="AG1953" t="s">
        <v>56</v>
      </c>
      <c r="AH1953" t="str">
        <f>"Trad IRN"</f>
        <v>Trad IRN</v>
      </c>
      <c r="AI1953" t="str">
        <f>"Bldg IRN"</f>
        <v>Bldg IRN</v>
      </c>
      <c r="AJ1953" t="str">
        <f>"12"</f>
        <v>12</v>
      </c>
      <c r="AK1953" t="s">
        <v>48</v>
      </c>
      <c r="AL1953" t="s">
        <v>53</v>
      </c>
      <c r="AM1953">
        <v>398.65</v>
      </c>
      <c r="AN1953">
        <v>1132.3</v>
      </c>
      <c r="AO1953">
        <v>15</v>
      </c>
    </row>
    <row r="1954" spans="1:41" x14ac:dyDescent="0.3">
      <c r="A1954" t="str">
        <f>"Trad IRN"</f>
        <v>Trad IRN</v>
      </c>
      <c r="B1954" t="str">
        <f>"Bldg IRN"</f>
        <v>Bldg IRN</v>
      </c>
      <c r="C1954" t="s">
        <v>41</v>
      </c>
      <c r="D1954" t="s">
        <v>3</v>
      </c>
      <c r="E1954" t="s">
        <v>80</v>
      </c>
      <c r="F1954" t="s">
        <v>81</v>
      </c>
      <c r="G1954" t="s">
        <v>82</v>
      </c>
      <c r="H1954" t="s">
        <v>83</v>
      </c>
      <c r="I1954" t="str">
        <f>"Trad IRN"</f>
        <v>Trad IRN</v>
      </c>
      <c r="J1954" t="s">
        <v>43</v>
      </c>
      <c r="K1954" t="s">
        <v>44</v>
      </c>
      <c r="L1954" t="s">
        <v>45</v>
      </c>
      <c r="M1954" t="s">
        <v>46</v>
      </c>
      <c r="N1954" t="str">
        <f t="shared" si="195"/>
        <v>08/18/2022</v>
      </c>
      <c r="O1954" t="str">
        <f t="shared" ref="O1954:O1964" si="196">"12/31/2500"</f>
        <v>12/31/2500</v>
      </c>
      <c r="P1954">
        <v>1</v>
      </c>
      <c r="Q1954">
        <v>1</v>
      </c>
      <c r="S1954">
        <v>1</v>
      </c>
      <c r="T1954">
        <v>1</v>
      </c>
      <c r="U1954">
        <v>0</v>
      </c>
      <c r="V1954" t="str">
        <f>"Trad IRN"</f>
        <v>Trad IRN</v>
      </c>
      <c r="W1954">
        <v>100</v>
      </c>
      <c r="X1954" t="s">
        <v>47</v>
      </c>
      <c r="Z1954" t="s">
        <v>47</v>
      </c>
      <c r="AB1954" t="str">
        <f>"09"</f>
        <v>09</v>
      </c>
      <c r="AC1954" t="s">
        <v>48</v>
      </c>
      <c r="AD1954" t="s">
        <v>49</v>
      </c>
      <c r="AE1954" t="s">
        <v>55</v>
      </c>
      <c r="AF1954">
        <v>0</v>
      </c>
      <c r="AG1954" t="s">
        <v>56</v>
      </c>
      <c r="AH1954" t="str">
        <f>"Trad IRN"</f>
        <v>Trad IRN</v>
      </c>
      <c r="AI1954" t="str">
        <f>"Bldg IRN"</f>
        <v>Bldg IRN</v>
      </c>
      <c r="AJ1954" t="s">
        <v>48</v>
      </c>
      <c r="AK1954" t="s">
        <v>48</v>
      </c>
      <c r="AL1954" t="s">
        <v>53</v>
      </c>
      <c r="AM1954">
        <v>1132.3</v>
      </c>
      <c r="AN1954">
        <v>1132.3</v>
      </c>
      <c r="AO1954">
        <v>15</v>
      </c>
    </row>
    <row r="1955" spans="1:41" x14ac:dyDescent="0.3">
      <c r="A1955" t="str">
        <f>"Trad IRN"</f>
        <v>Trad IRN</v>
      </c>
      <c r="B1955" t="str">
        <f>"Bldg IRN"</f>
        <v>Bldg IRN</v>
      </c>
      <c r="C1955" t="s">
        <v>41</v>
      </c>
      <c r="D1955" t="s">
        <v>3</v>
      </c>
      <c r="E1955" t="s">
        <v>80</v>
      </c>
      <c r="F1955" t="s">
        <v>81</v>
      </c>
      <c r="G1955" t="s">
        <v>82</v>
      </c>
      <c r="H1955" t="s">
        <v>83</v>
      </c>
      <c r="I1955" t="str">
        <f>"Trad IRN"</f>
        <v>Trad IRN</v>
      </c>
      <c r="J1955" t="s">
        <v>43</v>
      </c>
      <c r="K1955" t="s">
        <v>44</v>
      </c>
      <c r="L1955" t="s">
        <v>45</v>
      </c>
      <c r="M1955" t="s">
        <v>46</v>
      </c>
      <c r="N1955" t="str">
        <f t="shared" si="195"/>
        <v>08/18/2022</v>
      </c>
      <c r="O1955" t="str">
        <f t="shared" si="196"/>
        <v>12/31/2500</v>
      </c>
      <c r="P1955">
        <v>1</v>
      </c>
      <c r="Q1955">
        <v>1</v>
      </c>
      <c r="S1955">
        <v>0</v>
      </c>
      <c r="T1955">
        <v>1</v>
      </c>
      <c r="U1955">
        <v>0</v>
      </c>
      <c r="V1955" t="str">
        <f>"Trad IRN"</f>
        <v>Trad IRN</v>
      </c>
      <c r="W1955">
        <v>100</v>
      </c>
      <c r="X1955" t="s">
        <v>47</v>
      </c>
      <c r="Z1955" t="s">
        <v>47</v>
      </c>
      <c r="AB1955" t="str">
        <f>"09"</f>
        <v>09</v>
      </c>
      <c r="AC1955" t="s">
        <v>48</v>
      </c>
      <c r="AD1955" t="s">
        <v>49</v>
      </c>
      <c r="AE1955" t="s">
        <v>50</v>
      </c>
      <c r="AF1955">
        <v>0</v>
      </c>
      <c r="AG1955" t="s">
        <v>56</v>
      </c>
      <c r="AH1955" t="str">
        <f>"Trad IRN"</f>
        <v>Trad IRN</v>
      </c>
      <c r="AI1955" t="str">
        <f>"Bldg IRN"</f>
        <v>Bldg IRN</v>
      </c>
      <c r="AJ1955" t="s">
        <v>48</v>
      </c>
      <c r="AK1955" t="s">
        <v>48</v>
      </c>
      <c r="AL1955" t="s">
        <v>53</v>
      </c>
      <c r="AM1955">
        <v>1132.3</v>
      </c>
      <c r="AN1955">
        <v>1132.3</v>
      </c>
      <c r="AO1955">
        <v>15</v>
      </c>
    </row>
    <row r="1956" spans="1:41" x14ac:dyDescent="0.3">
      <c r="A1956" t="str">
        <f>"Trad IRN"</f>
        <v>Trad IRN</v>
      </c>
      <c r="B1956" t="str">
        <f>"Bldg IRN"</f>
        <v>Bldg IRN</v>
      </c>
      <c r="C1956" t="s">
        <v>41</v>
      </c>
      <c r="D1956" t="s">
        <v>3</v>
      </c>
      <c r="E1956" t="s">
        <v>80</v>
      </c>
      <c r="F1956" t="s">
        <v>81</v>
      </c>
      <c r="G1956" t="s">
        <v>82</v>
      </c>
      <c r="H1956" t="s">
        <v>83</v>
      </c>
      <c r="I1956" t="str">
        <f>"Trad IRN"</f>
        <v>Trad IRN</v>
      </c>
      <c r="J1956" t="s">
        <v>43</v>
      </c>
      <c r="K1956" t="s">
        <v>44</v>
      </c>
      <c r="L1956" t="s">
        <v>45</v>
      </c>
      <c r="M1956" t="s">
        <v>46</v>
      </c>
      <c r="N1956" t="str">
        <f t="shared" si="195"/>
        <v>08/18/2022</v>
      </c>
      <c r="O1956" t="str">
        <f t="shared" si="196"/>
        <v>12/31/2500</v>
      </c>
      <c r="P1956">
        <v>1</v>
      </c>
      <c r="Q1956">
        <v>1</v>
      </c>
      <c r="S1956">
        <v>0</v>
      </c>
      <c r="T1956">
        <v>1</v>
      </c>
      <c r="U1956">
        <v>0</v>
      </c>
      <c r="V1956" t="str">
        <f>"Trad IRN"</f>
        <v>Trad IRN</v>
      </c>
      <c r="W1956">
        <v>100</v>
      </c>
      <c r="X1956" t="s">
        <v>47</v>
      </c>
      <c r="Z1956" t="s">
        <v>47</v>
      </c>
      <c r="AB1956" t="str">
        <f>"11"</f>
        <v>11</v>
      </c>
      <c r="AC1956" t="s">
        <v>48</v>
      </c>
      <c r="AD1956" t="s">
        <v>49</v>
      </c>
      <c r="AE1956" t="s">
        <v>50</v>
      </c>
      <c r="AF1956">
        <v>0</v>
      </c>
      <c r="AG1956" t="s">
        <v>56</v>
      </c>
      <c r="AH1956" t="str">
        <f>"Trad IRN"</f>
        <v>Trad IRN</v>
      </c>
      <c r="AI1956" t="str">
        <f>"Bldg IRN"</f>
        <v>Bldg IRN</v>
      </c>
      <c r="AJ1956" t="s">
        <v>48</v>
      </c>
      <c r="AK1956" t="s">
        <v>48</v>
      </c>
      <c r="AL1956" t="s">
        <v>53</v>
      </c>
      <c r="AM1956">
        <v>1132.3</v>
      </c>
      <c r="AN1956">
        <v>1132.3</v>
      </c>
      <c r="AO1956">
        <v>15</v>
      </c>
    </row>
    <row r="1957" spans="1:41" x14ac:dyDescent="0.3">
      <c r="A1957" t="str">
        <f>"Trad IRN"</f>
        <v>Trad IRN</v>
      </c>
      <c r="B1957" t="str">
        <f>"Bldg IRN"</f>
        <v>Bldg IRN</v>
      </c>
      <c r="C1957" t="s">
        <v>41</v>
      </c>
      <c r="D1957" t="s">
        <v>3</v>
      </c>
      <c r="E1957" t="s">
        <v>80</v>
      </c>
      <c r="F1957" t="s">
        <v>81</v>
      </c>
      <c r="G1957" t="s">
        <v>82</v>
      </c>
      <c r="H1957" t="s">
        <v>83</v>
      </c>
      <c r="I1957" t="str">
        <f>"Trad IRN"</f>
        <v>Trad IRN</v>
      </c>
      <c r="J1957" t="s">
        <v>43</v>
      </c>
      <c r="K1957" t="s">
        <v>44</v>
      </c>
      <c r="L1957" t="s">
        <v>45</v>
      </c>
      <c r="M1957" t="s">
        <v>46</v>
      </c>
      <c r="N1957" t="str">
        <f t="shared" si="195"/>
        <v>08/18/2022</v>
      </c>
      <c r="O1957" t="str">
        <f t="shared" si="196"/>
        <v>12/31/2500</v>
      </c>
      <c r="P1957">
        <v>1</v>
      </c>
      <c r="Q1957">
        <v>1</v>
      </c>
      <c r="S1957">
        <v>1</v>
      </c>
      <c r="T1957">
        <v>1</v>
      </c>
      <c r="U1957">
        <v>0</v>
      </c>
      <c r="V1957" t="str">
        <f>"Trad IRN"</f>
        <v>Trad IRN</v>
      </c>
      <c r="W1957">
        <v>100</v>
      </c>
      <c r="X1957" t="s">
        <v>47</v>
      </c>
      <c r="Z1957" t="s">
        <v>47</v>
      </c>
      <c r="AB1957" t="str">
        <f>"12"</f>
        <v>12</v>
      </c>
      <c r="AC1957" t="s">
        <v>48</v>
      </c>
      <c r="AD1957" t="s">
        <v>49</v>
      </c>
      <c r="AE1957" t="s">
        <v>50</v>
      </c>
      <c r="AF1957">
        <v>0</v>
      </c>
      <c r="AG1957" t="s">
        <v>56</v>
      </c>
      <c r="AH1957" t="str">
        <f>"Trad IRN"</f>
        <v>Trad IRN</v>
      </c>
      <c r="AI1957" t="str">
        <f>"Bldg IRN"</f>
        <v>Bldg IRN</v>
      </c>
      <c r="AJ1957" t="str">
        <f>"12"</f>
        <v>12</v>
      </c>
      <c r="AK1957" t="s">
        <v>48</v>
      </c>
      <c r="AL1957" t="s">
        <v>53</v>
      </c>
      <c r="AM1957">
        <v>1132.3</v>
      </c>
      <c r="AN1957">
        <v>1132.3</v>
      </c>
      <c r="AO1957">
        <v>15</v>
      </c>
    </row>
    <row r="1958" spans="1:41" x14ac:dyDescent="0.3">
      <c r="A1958" t="str">
        <f>"Trad IRN"</f>
        <v>Trad IRN</v>
      </c>
      <c r="B1958" t="str">
        <f>"Bldg IRN"</f>
        <v>Bldg IRN</v>
      </c>
      <c r="C1958" t="s">
        <v>41</v>
      </c>
      <c r="D1958" t="s">
        <v>3</v>
      </c>
      <c r="E1958" t="s">
        <v>80</v>
      </c>
      <c r="F1958" t="s">
        <v>81</v>
      </c>
      <c r="G1958" t="s">
        <v>82</v>
      </c>
      <c r="H1958" t="s">
        <v>83</v>
      </c>
      <c r="I1958" t="str">
        <f>"Trad IRN"</f>
        <v>Trad IRN</v>
      </c>
      <c r="J1958" t="s">
        <v>43</v>
      </c>
      <c r="K1958" t="s">
        <v>44</v>
      </c>
      <c r="L1958" t="s">
        <v>45</v>
      </c>
      <c r="M1958" t="s">
        <v>46</v>
      </c>
      <c r="N1958" t="str">
        <f t="shared" si="195"/>
        <v>08/18/2022</v>
      </c>
      <c r="O1958" t="str">
        <f t="shared" si="196"/>
        <v>12/31/2500</v>
      </c>
      <c r="P1958">
        <v>1</v>
      </c>
      <c r="Q1958">
        <v>1</v>
      </c>
      <c r="R1958">
        <v>1</v>
      </c>
      <c r="S1958">
        <v>0</v>
      </c>
      <c r="T1958">
        <v>1</v>
      </c>
      <c r="U1958">
        <v>0</v>
      </c>
      <c r="V1958" t="str">
        <f>"Trad IRN"</f>
        <v>Trad IRN</v>
      </c>
      <c r="W1958">
        <v>100</v>
      </c>
      <c r="X1958" t="s">
        <v>47</v>
      </c>
      <c r="Z1958" t="s">
        <v>47</v>
      </c>
      <c r="AB1958" t="str">
        <f>"10"</f>
        <v>10</v>
      </c>
      <c r="AC1958" t="str">
        <f>"09"</f>
        <v>09</v>
      </c>
      <c r="AD1958" t="str">
        <f>"2"</f>
        <v>2</v>
      </c>
      <c r="AE1958" t="s">
        <v>55</v>
      </c>
      <c r="AF1958">
        <v>0</v>
      </c>
      <c r="AG1958" t="s">
        <v>56</v>
      </c>
      <c r="AH1958" t="str">
        <f>"Trad IRN"</f>
        <v>Trad IRN</v>
      </c>
      <c r="AI1958" t="str">
        <f>"Bldg IRN"</f>
        <v>Bldg IRN</v>
      </c>
      <c r="AJ1958" t="s">
        <v>48</v>
      </c>
      <c r="AK1958" t="s">
        <v>48</v>
      </c>
      <c r="AL1958" t="s">
        <v>53</v>
      </c>
      <c r="AM1958">
        <v>1132.3</v>
      </c>
      <c r="AN1958">
        <v>1132.3</v>
      </c>
      <c r="AO1958">
        <v>15</v>
      </c>
    </row>
    <row r="1959" spans="1:41" x14ac:dyDescent="0.3">
      <c r="A1959" t="str">
        <f>"Trad IRN"</f>
        <v>Trad IRN</v>
      </c>
      <c r="B1959" t="str">
        <f>"Bldg IRN"</f>
        <v>Bldg IRN</v>
      </c>
      <c r="C1959" t="s">
        <v>41</v>
      </c>
      <c r="D1959" t="s">
        <v>3</v>
      </c>
      <c r="E1959" t="s">
        <v>80</v>
      </c>
      <c r="F1959" t="s">
        <v>81</v>
      </c>
      <c r="G1959" t="s">
        <v>82</v>
      </c>
      <c r="H1959" t="s">
        <v>83</v>
      </c>
      <c r="I1959" t="str">
        <f>"Trad IRN"</f>
        <v>Trad IRN</v>
      </c>
      <c r="J1959" t="s">
        <v>43</v>
      </c>
      <c r="K1959" t="s">
        <v>44</v>
      </c>
      <c r="L1959" t="s">
        <v>45</v>
      </c>
      <c r="M1959" t="s">
        <v>46</v>
      </c>
      <c r="N1959" t="str">
        <f t="shared" si="195"/>
        <v>08/18/2022</v>
      </c>
      <c r="O1959" t="str">
        <f t="shared" si="196"/>
        <v>12/31/2500</v>
      </c>
      <c r="P1959">
        <v>1</v>
      </c>
      <c r="Q1959">
        <v>1</v>
      </c>
      <c r="S1959">
        <v>0</v>
      </c>
      <c r="T1959">
        <v>1</v>
      </c>
      <c r="U1959">
        <v>0</v>
      </c>
      <c r="V1959" t="str">
        <f>"Trad IRN"</f>
        <v>Trad IRN</v>
      </c>
      <c r="W1959">
        <v>100</v>
      </c>
      <c r="X1959" t="s">
        <v>47</v>
      </c>
      <c r="Z1959" t="s">
        <v>47</v>
      </c>
      <c r="AB1959" t="str">
        <f>"12"</f>
        <v>12</v>
      </c>
      <c r="AC1959" t="s">
        <v>48</v>
      </c>
      <c r="AD1959" t="s">
        <v>49</v>
      </c>
      <c r="AE1959" t="s">
        <v>50</v>
      </c>
      <c r="AF1959">
        <v>0</v>
      </c>
      <c r="AG1959" t="s">
        <v>56</v>
      </c>
      <c r="AH1959" t="str">
        <f>"Trad IRN"</f>
        <v>Trad IRN</v>
      </c>
      <c r="AI1959" t="str">
        <f>"Bldg IRN"</f>
        <v>Bldg IRN</v>
      </c>
      <c r="AJ1959" t="str">
        <f>"12"</f>
        <v>12</v>
      </c>
      <c r="AK1959" t="s">
        <v>48</v>
      </c>
      <c r="AL1959" t="s">
        <v>53</v>
      </c>
      <c r="AM1959">
        <v>1132.3</v>
      </c>
      <c r="AN1959">
        <v>1132.3</v>
      </c>
      <c r="AO1959">
        <v>15</v>
      </c>
    </row>
    <row r="1960" spans="1:41" x14ac:dyDescent="0.3">
      <c r="A1960" t="str">
        <f>"Trad IRN"</f>
        <v>Trad IRN</v>
      </c>
      <c r="B1960" t="str">
        <f>"Bldg IRN"</f>
        <v>Bldg IRN</v>
      </c>
      <c r="C1960" t="s">
        <v>41</v>
      </c>
      <c r="D1960" t="s">
        <v>3</v>
      </c>
      <c r="E1960" t="s">
        <v>80</v>
      </c>
      <c r="F1960" t="s">
        <v>81</v>
      </c>
      <c r="G1960" t="s">
        <v>82</v>
      </c>
      <c r="H1960" t="s">
        <v>83</v>
      </c>
      <c r="I1960" t="str">
        <f>"Trad IRN"</f>
        <v>Trad IRN</v>
      </c>
      <c r="J1960" t="s">
        <v>43</v>
      </c>
      <c r="K1960" t="s">
        <v>44</v>
      </c>
      <c r="L1960" t="s">
        <v>45</v>
      </c>
      <c r="M1960" t="s">
        <v>46</v>
      </c>
      <c r="N1960" t="str">
        <f t="shared" si="195"/>
        <v>08/18/2022</v>
      </c>
      <c r="O1960" t="str">
        <f t="shared" si="196"/>
        <v>12/31/2500</v>
      </c>
      <c r="P1960">
        <v>1</v>
      </c>
      <c r="Q1960">
        <v>1</v>
      </c>
      <c r="S1960">
        <v>0</v>
      </c>
      <c r="T1960">
        <v>1</v>
      </c>
      <c r="U1960">
        <v>0</v>
      </c>
      <c r="V1960" t="str">
        <f>"Trad IRN"</f>
        <v>Trad IRN</v>
      </c>
      <c r="W1960">
        <v>100</v>
      </c>
      <c r="X1960" t="s">
        <v>47</v>
      </c>
      <c r="Z1960" t="s">
        <v>47</v>
      </c>
      <c r="AB1960" t="str">
        <f>"10"</f>
        <v>10</v>
      </c>
      <c r="AC1960" t="s">
        <v>48</v>
      </c>
      <c r="AD1960" t="s">
        <v>49</v>
      </c>
      <c r="AE1960" t="s">
        <v>55</v>
      </c>
      <c r="AF1960">
        <v>0</v>
      </c>
      <c r="AG1960" t="s">
        <v>56</v>
      </c>
      <c r="AH1960" t="str">
        <f>"Trad IRN"</f>
        <v>Trad IRN</v>
      </c>
      <c r="AI1960" t="str">
        <f>"Bldg IRN"</f>
        <v>Bldg IRN</v>
      </c>
      <c r="AJ1960" t="s">
        <v>48</v>
      </c>
      <c r="AK1960" t="s">
        <v>48</v>
      </c>
      <c r="AL1960" t="s">
        <v>53</v>
      </c>
      <c r="AM1960">
        <v>1132.3</v>
      </c>
      <c r="AN1960">
        <v>1132.3</v>
      </c>
      <c r="AO1960">
        <v>15</v>
      </c>
    </row>
    <row r="1961" spans="1:41" x14ac:dyDescent="0.3">
      <c r="A1961" t="str">
        <f>"Trad IRN"</f>
        <v>Trad IRN</v>
      </c>
      <c r="B1961" t="str">
        <f>"Bldg IRN"</f>
        <v>Bldg IRN</v>
      </c>
      <c r="C1961" t="s">
        <v>41</v>
      </c>
      <c r="D1961" t="s">
        <v>3</v>
      </c>
      <c r="E1961" t="s">
        <v>80</v>
      </c>
      <c r="F1961" t="s">
        <v>81</v>
      </c>
      <c r="G1961" t="s">
        <v>82</v>
      </c>
      <c r="H1961" t="s">
        <v>83</v>
      </c>
      <c r="I1961" t="str">
        <f>"Trad IRN"</f>
        <v>Trad IRN</v>
      </c>
      <c r="J1961" t="s">
        <v>43</v>
      </c>
      <c r="K1961" t="s">
        <v>44</v>
      </c>
      <c r="L1961" t="s">
        <v>45</v>
      </c>
      <c r="M1961" t="s">
        <v>46</v>
      </c>
      <c r="N1961" t="str">
        <f t="shared" si="195"/>
        <v>08/18/2022</v>
      </c>
      <c r="O1961" t="str">
        <f t="shared" si="196"/>
        <v>12/31/2500</v>
      </c>
      <c r="P1961">
        <v>0.5</v>
      </c>
      <c r="Q1961">
        <v>0.5</v>
      </c>
      <c r="R1961">
        <v>0.5</v>
      </c>
      <c r="S1961">
        <v>0</v>
      </c>
      <c r="T1961">
        <v>0.5</v>
      </c>
      <c r="U1961">
        <v>0</v>
      </c>
      <c r="V1961" t="str">
        <f>"Trad IRN"</f>
        <v>Trad IRN</v>
      </c>
      <c r="W1961">
        <v>50</v>
      </c>
      <c r="X1961" t="s">
        <v>47</v>
      </c>
      <c r="Z1961" t="s">
        <v>47</v>
      </c>
      <c r="AB1961" t="str">
        <f>"12"</f>
        <v>12</v>
      </c>
      <c r="AC1961" t="str">
        <f>"15"</f>
        <v>15</v>
      </c>
      <c r="AD1961" t="str">
        <f>"2"</f>
        <v>2</v>
      </c>
      <c r="AE1961" t="s">
        <v>50</v>
      </c>
      <c r="AF1961">
        <v>0</v>
      </c>
      <c r="AG1961" t="s">
        <v>56</v>
      </c>
      <c r="AH1961" t="str">
        <f>"Trad IRN"</f>
        <v>Trad IRN</v>
      </c>
      <c r="AI1961" t="str">
        <f>"Bldg IRN"</f>
        <v>Bldg IRN</v>
      </c>
      <c r="AJ1961" t="str">
        <f>"12"</f>
        <v>12</v>
      </c>
      <c r="AK1961" t="s">
        <v>48</v>
      </c>
      <c r="AL1961" t="s">
        <v>53</v>
      </c>
      <c r="AM1961">
        <v>566.15</v>
      </c>
      <c r="AN1961">
        <v>1132.3</v>
      </c>
      <c r="AO1961">
        <v>15</v>
      </c>
    </row>
    <row r="1962" spans="1:41" x14ac:dyDescent="0.3">
      <c r="A1962" t="str">
        <f>"Trad IRN"</f>
        <v>Trad IRN</v>
      </c>
      <c r="B1962" t="str">
        <f>"Bldg IRN"</f>
        <v>Bldg IRN</v>
      </c>
      <c r="C1962" t="s">
        <v>41</v>
      </c>
      <c r="D1962" t="s">
        <v>3</v>
      </c>
      <c r="E1962" t="s">
        <v>80</v>
      </c>
      <c r="F1962" t="s">
        <v>81</v>
      </c>
      <c r="G1962" t="s">
        <v>82</v>
      </c>
      <c r="H1962" t="s">
        <v>83</v>
      </c>
      <c r="I1962" t="s">
        <v>8</v>
      </c>
      <c r="J1962" t="s">
        <v>43</v>
      </c>
      <c r="K1962" t="s">
        <v>44</v>
      </c>
      <c r="L1962" t="s">
        <v>45</v>
      </c>
      <c r="M1962" t="s">
        <v>46</v>
      </c>
      <c r="N1962" t="str">
        <f>"08/17/2022"</f>
        <v>08/17/2022</v>
      </c>
      <c r="O1962" t="str">
        <f t="shared" si="196"/>
        <v>12/31/2500</v>
      </c>
      <c r="P1962">
        <v>0.5</v>
      </c>
      <c r="Q1962">
        <v>0.5</v>
      </c>
      <c r="R1962">
        <v>0.5</v>
      </c>
      <c r="S1962">
        <v>0</v>
      </c>
      <c r="T1962">
        <v>0.5</v>
      </c>
      <c r="U1962">
        <v>0</v>
      </c>
      <c r="V1962" t="str">
        <f>"Trad IRN"</f>
        <v>Trad IRN</v>
      </c>
      <c r="W1962">
        <v>50</v>
      </c>
      <c r="X1962" t="s">
        <v>47</v>
      </c>
      <c r="Z1962" t="s">
        <v>47</v>
      </c>
      <c r="AB1962" t="str">
        <f>"12"</f>
        <v>12</v>
      </c>
      <c r="AC1962" t="str">
        <f>"15"</f>
        <v>15</v>
      </c>
      <c r="AD1962" t="str">
        <f>"2"</f>
        <v>2</v>
      </c>
      <c r="AE1962" t="s">
        <v>50</v>
      </c>
      <c r="AF1962">
        <v>0</v>
      </c>
      <c r="AG1962" t="s">
        <v>51</v>
      </c>
      <c r="AH1962" t="s">
        <v>85</v>
      </c>
      <c r="AI1962" t="str">
        <f>"Bldg IRN"</f>
        <v>Bldg IRN</v>
      </c>
      <c r="AJ1962" t="str">
        <f>"12"</f>
        <v>12</v>
      </c>
      <c r="AK1962" t="s">
        <v>52</v>
      </c>
      <c r="AL1962" t="s">
        <v>53</v>
      </c>
      <c r="AM1962">
        <v>521</v>
      </c>
      <c r="AN1962">
        <v>1042</v>
      </c>
      <c r="AO1962">
        <v>15</v>
      </c>
    </row>
    <row r="1963" spans="1:41" x14ac:dyDescent="0.3">
      <c r="A1963" t="str">
        <f>"Trad IRN"</f>
        <v>Trad IRN</v>
      </c>
      <c r="B1963" t="str">
        <f>"Bldg IRN"</f>
        <v>Bldg IRN</v>
      </c>
      <c r="C1963" t="s">
        <v>41</v>
      </c>
      <c r="D1963" t="s">
        <v>3</v>
      </c>
      <c r="E1963" t="s">
        <v>80</v>
      </c>
      <c r="F1963" t="s">
        <v>81</v>
      </c>
      <c r="G1963" t="s">
        <v>82</v>
      </c>
      <c r="H1963" t="s">
        <v>83</v>
      </c>
      <c r="I1963" t="str">
        <f>"Trad IRN"</f>
        <v>Trad IRN</v>
      </c>
      <c r="J1963" t="s">
        <v>43</v>
      </c>
      <c r="K1963" t="s">
        <v>44</v>
      </c>
      <c r="L1963" t="s">
        <v>45</v>
      </c>
      <c r="M1963" t="s">
        <v>46</v>
      </c>
      <c r="N1963" t="str">
        <f>"08/18/2022"</f>
        <v>08/18/2022</v>
      </c>
      <c r="O1963" t="str">
        <f t="shared" si="196"/>
        <v>12/31/2500</v>
      </c>
      <c r="P1963">
        <v>1</v>
      </c>
      <c r="Q1963">
        <v>1</v>
      </c>
      <c r="S1963">
        <v>0</v>
      </c>
      <c r="T1963">
        <v>1</v>
      </c>
      <c r="U1963">
        <v>0</v>
      </c>
      <c r="V1963" t="str">
        <f>"Trad IRN"</f>
        <v>Trad IRN</v>
      </c>
      <c r="W1963">
        <v>100</v>
      </c>
      <c r="X1963" t="s">
        <v>47</v>
      </c>
      <c r="Z1963" t="s">
        <v>47</v>
      </c>
      <c r="AB1963" t="str">
        <f>"10"</f>
        <v>10</v>
      </c>
      <c r="AC1963" t="s">
        <v>48</v>
      </c>
      <c r="AD1963" t="s">
        <v>49</v>
      </c>
      <c r="AE1963" t="s">
        <v>50</v>
      </c>
      <c r="AF1963">
        <v>0</v>
      </c>
      <c r="AG1963" t="s">
        <v>56</v>
      </c>
      <c r="AH1963" t="str">
        <f>"Trad IRN"</f>
        <v>Trad IRN</v>
      </c>
      <c r="AI1963" t="str">
        <f>"Bldg IRN"</f>
        <v>Bldg IRN</v>
      </c>
      <c r="AJ1963" t="s">
        <v>48</v>
      </c>
      <c r="AK1963" t="s">
        <v>48</v>
      </c>
      <c r="AL1963" t="s">
        <v>53</v>
      </c>
      <c r="AM1963">
        <v>1132.3</v>
      </c>
      <c r="AN1963">
        <v>1132.3</v>
      </c>
      <c r="AO1963">
        <v>15</v>
      </c>
    </row>
    <row r="1964" spans="1:41" x14ac:dyDescent="0.3">
      <c r="A1964" t="str">
        <f>"Trad IRN"</f>
        <v>Trad IRN</v>
      </c>
      <c r="B1964" t="str">
        <f>"Bldg IRN"</f>
        <v>Bldg IRN</v>
      </c>
      <c r="C1964" t="s">
        <v>41</v>
      </c>
      <c r="D1964" t="s">
        <v>3</v>
      </c>
      <c r="E1964" t="s">
        <v>80</v>
      </c>
      <c r="F1964" t="s">
        <v>81</v>
      </c>
      <c r="G1964" t="s">
        <v>82</v>
      </c>
      <c r="H1964" t="s">
        <v>83</v>
      </c>
      <c r="I1964" t="str">
        <f>"Trad IRN"</f>
        <v>Trad IRN</v>
      </c>
      <c r="J1964" t="s">
        <v>43</v>
      </c>
      <c r="K1964" t="s">
        <v>44</v>
      </c>
      <c r="L1964" t="s">
        <v>45</v>
      </c>
      <c r="M1964" t="s">
        <v>46</v>
      </c>
      <c r="N1964" t="str">
        <f>"01/04/2023"</f>
        <v>01/04/2023</v>
      </c>
      <c r="O1964" t="str">
        <f t="shared" si="196"/>
        <v>12/31/2500</v>
      </c>
      <c r="P1964">
        <v>0.45098100000000002</v>
      </c>
      <c r="Q1964">
        <v>0.45098100000000002</v>
      </c>
      <c r="S1964">
        <v>0</v>
      </c>
      <c r="T1964">
        <v>0.45098100000000002</v>
      </c>
      <c r="U1964">
        <v>0</v>
      </c>
      <c r="V1964" t="str">
        <f>"Trad IRN"</f>
        <v>Trad IRN</v>
      </c>
      <c r="W1964">
        <v>85</v>
      </c>
      <c r="X1964" t="s">
        <v>47</v>
      </c>
      <c r="Z1964" t="s">
        <v>47</v>
      </c>
      <c r="AB1964" t="str">
        <f>"09"</f>
        <v>09</v>
      </c>
      <c r="AC1964" t="s">
        <v>48</v>
      </c>
      <c r="AD1964" t="s">
        <v>49</v>
      </c>
      <c r="AE1964" t="s">
        <v>50</v>
      </c>
      <c r="AF1964">
        <v>0</v>
      </c>
      <c r="AG1964" t="s">
        <v>56</v>
      </c>
      <c r="AH1964" t="str">
        <f>"Trad IRN"</f>
        <v>Trad IRN</v>
      </c>
      <c r="AI1964" t="str">
        <f>"Bldg IRN"</f>
        <v>Bldg IRN</v>
      </c>
      <c r="AJ1964" t="s">
        <v>48</v>
      </c>
      <c r="AK1964" t="s">
        <v>48</v>
      </c>
      <c r="AL1964" t="s">
        <v>53</v>
      </c>
      <c r="AM1964">
        <v>510.65</v>
      </c>
      <c r="AN1964">
        <v>1132.3</v>
      </c>
      <c r="AO1964">
        <v>15</v>
      </c>
    </row>
    <row r="1965" spans="1:41" x14ac:dyDescent="0.3">
      <c r="A1965" t="str">
        <f>"Trad IRN"</f>
        <v>Trad IRN</v>
      </c>
      <c r="B1965" t="str">
        <f>"Bldg IRN"</f>
        <v>Bldg IRN</v>
      </c>
      <c r="C1965" t="s">
        <v>41</v>
      </c>
      <c r="D1965" t="s">
        <v>3</v>
      </c>
      <c r="E1965" t="s">
        <v>80</v>
      </c>
      <c r="F1965" t="s">
        <v>81</v>
      </c>
      <c r="G1965" t="s">
        <v>82</v>
      </c>
      <c r="H1965" t="s">
        <v>83</v>
      </c>
      <c r="I1965" t="str">
        <f>"Trad IRN"</f>
        <v>Trad IRN</v>
      </c>
      <c r="J1965" t="s">
        <v>43</v>
      </c>
      <c r="K1965" t="s">
        <v>44</v>
      </c>
      <c r="L1965" t="s">
        <v>45</v>
      </c>
      <c r="M1965" t="s">
        <v>46</v>
      </c>
      <c r="N1965" t="str">
        <f>"08/18/2022"</f>
        <v>08/18/2022</v>
      </c>
      <c r="O1965" t="str">
        <f>"01/03/2023"</f>
        <v>01/03/2023</v>
      </c>
      <c r="P1965">
        <v>0.46943400000000002</v>
      </c>
      <c r="Q1965">
        <v>0.46943400000000002</v>
      </c>
      <c r="S1965">
        <v>0</v>
      </c>
      <c r="T1965">
        <v>0.46943400000000002</v>
      </c>
      <c r="U1965">
        <v>0</v>
      </c>
      <c r="V1965" t="str">
        <f>"Trad IRN"</f>
        <v>Trad IRN</v>
      </c>
      <c r="W1965">
        <v>100</v>
      </c>
      <c r="X1965" t="s">
        <v>47</v>
      </c>
      <c r="Z1965" t="s">
        <v>47</v>
      </c>
      <c r="AB1965" t="str">
        <f>"09"</f>
        <v>09</v>
      </c>
      <c r="AC1965" t="s">
        <v>48</v>
      </c>
      <c r="AD1965" t="s">
        <v>49</v>
      </c>
      <c r="AE1965" t="s">
        <v>50</v>
      </c>
      <c r="AF1965">
        <v>0</v>
      </c>
      <c r="AG1965" t="s">
        <v>56</v>
      </c>
      <c r="AH1965" t="str">
        <f>"Trad IRN"</f>
        <v>Trad IRN</v>
      </c>
      <c r="AI1965" t="str">
        <f>"Bldg IRN"</f>
        <v>Bldg IRN</v>
      </c>
      <c r="AJ1965" t="s">
        <v>48</v>
      </c>
      <c r="AK1965" t="s">
        <v>48</v>
      </c>
      <c r="AL1965" t="s">
        <v>53</v>
      </c>
      <c r="AM1965">
        <v>531.54</v>
      </c>
      <c r="AN1965">
        <v>1132.3</v>
      </c>
      <c r="AO1965">
        <v>15</v>
      </c>
    </row>
    <row r="1966" spans="1:41" x14ac:dyDescent="0.3">
      <c r="A1966" t="str">
        <f>"Trad IRN"</f>
        <v>Trad IRN</v>
      </c>
      <c r="B1966" t="str">
        <f>"Bldg IRN"</f>
        <v>Bldg IRN</v>
      </c>
      <c r="C1966" t="s">
        <v>41</v>
      </c>
      <c r="D1966" t="s">
        <v>3</v>
      </c>
      <c r="E1966" t="s">
        <v>80</v>
      </c>
      <c r="F1966" t="s">
        <v>81</v>
      </c>
      <c r="G1966" t="s">
        <v>82</v>
      </c>
      <c r="H1966" t="s">
        <v>83</v>
      </c>
      <c r="I1966" t="s">
        <v>8</v>
      </c>
      <c r="J1966" t="s">
        <v>43</v>
      </c>
      <c r="K1966" t="s">
        <v>44</v>
      </c>
      <c r="L1966" t="s">
        <v>45</v>
      </c>
      <c r="M1966" t="s">
        <v>46</v>
      </c>
      <c r="N1966" t="str">
        <f>"01/04/2023"</f>
        <v>01/04/2023</v>
      </c>
      <c r="O1966" t="str">
        <f>"12/31/2500"</f>
        <v>12/31/2500</v>
      </c>
      <c r="P1966">
        <v>7.9585000000000003E-2</v>
      </c>
      <c r="Q1966">
        <v>7.9585000000000003E-2</v>
      </c>
      <c r="S1966">
        <v>0</v>
      </c>
      <c r="T1966">
        <v>2.4028999999999998E-2</v>
      </c>
      <c r="U1966">
        <v>5.5556000000000001E-2</v>
      </c>
      <c r="V1966" t="str">
        <f>"Trad IRN"</f>
        <v>Trad IRN</v>
      </c>
      <c r="W1966">
        <v>15</v>
      </c>
      <c r="X1966" t="s">
        <v>47</v>
      </c>
      <c r="Z1966" t="s">
        <v>47</v>
      </c>
      <c r="AB1966" t="str">
        <f>"09"</f>
        <v>09</v>
      </c>
      <c r="AC1966" t="s">
        <v>48</v>
      </c>
      <c r="AD1966" t="s">
        <v>49</v>
      </c>
      <c r="AE1966" t="s">
        <v>50</v>
      </c>
      <c r="AF1966">
        <v>0</v>
      </c>
      <c r="AG1966" t="s">
        <v>51</v>
      </c>
      <c r="AH1966" t="str">
        <f>"Trad IRN"</f>
        <v>Trad IRN</v>
      </c>
      <c r="AI1966" t="str">
        <f>"Bldg IRN"</f>
        <v>Bldg IRN</v>
      </c>
      <c r="AJ1966" t="s">
        <v>48</v>
      </c>
      <c r="AK1966" t="s">
        <v>48</v>
      </c>
      <c r="AL1966" t="s">
        <v>53</v>
      </c>
      <c r="AM1966">
        <v>90.11</v>
      </c>
      <c r="AN1966">
        <v>1132.3</v>
      </c>
      <c r="AO1966">
        <v>15</v>
      </c>
    </row>
    <row r="1967" spans="1:41" x14ac:dyDescent="0.3">
      <c r="A1967" t="str">
        <f>"Trad IRN"</f>
        <v>Trad IRN</v>
      </c>
      <c r="B1967" t="str">
        <f>"Bldg IRN"</f>
        <v>Bldg IRN</v>
      </c>
      <c r="C1967" t="s">
        <v>41</v>
      </c>
      <c r="D1967" t="s">
        <v>3</v>
      </c>
      <c r="E1967" t="s">
        <v>80</v>
      </c>
      <c r="F1967" t="s">
        <v>81</v>
      </c>
      <c r="G1967" t="s">
        <v>82</v>
      </c>
      <c r="H1967" t="s">
        <v>83</v>
      </c>
      <c r="I1967" t="s">
        <v>8</v>
      </c>
      <c r="J1967" t="s">
        <v>43</v>
      </c>
      <c r="K1967" t="s">
        <v>44</v>
      </c>
      <c r="L1967" t="s">
        <v>45</v>
      </c>
      <c r="M1967" t="s">
        <v>46</v>
      </c>
      <c r="N1967" t="str">
        <f>"08/17/2022"</f>
        <v>08/17/2022</v>
      </c>
      <c r="O1967" t="str">
        <f>"12/31/2500"</f>
        <v>12/31/2500</v>
      </c>
      <c r="P1967">
        <v>0.5</v>
      </c>
      <c r="Q1967">
        <v>0.5</v>
      </c>
      <c r="S1967">
        <v>0</v>
      </c>
      <c r="T1967">
        <v>0.27777800000000002</v>
      </c>
      <c r="U1967">
        <v>0.222222</v>
      </c>
      <c r="V1967" t="str">
        <f>"Trad IRN"</f>
        <v>Trad IRN</v>
      </c>
      <c r="W1967">
        <v>50</v>
      </c>
      <c r="X1967" t="s">
        <v>47</v>
      </c>
      <c r="Z1967" t="s">
        <v>47</v>
      </c>
      <c r="AB1967" t="str">
        <f>"09"</f>
        <v>09</v>
      </c>
      <c r="AC1967" t="s">
        <v>48</v>
      </c>
      <c r="AD1967" t="s">
        <v>49</v>
      </c>
      <c r="AE1967" t="s">
        <v>50</v>
      </c>
      <c r="AF1967">
        <v>0</v>
      </c>
      <c r="AG1967" t="s">
        <v>51</v>
      </c>
      <c r="AH1967" t="s">
        <v>85</v>
      </c>
      <c r="AI1967" t="str">
        <f>"Bldg IRN"</f>
        <v>Bldg IRN</v>
      </c>
      <c r="AJ1967" t="s">
        <v>48</v>
      </c>
      <c r="AK1967" t="s">
        <v>48</v>
      </c>
      <c r="AL1967" t="s">
        <v>53</v>
      </c>
      <c r="AM1967">
        <v>530</v>
      </c>
      <c r="AN1967">
        <v>1060</v>
      </c>
      <c r="AO1967">
        <v>15</v>
      </c>
    </row>
    <row r="1968" spans="1:41" x14ac:dyDescent="0.3">
      <c r="A1968" t="str">
        <f>"Trad IRN"</f>
        <v>Trad IRN</v>
      </c>
      <c r="B1968" t="str">
        <f>"Bldg IRN"</f>
        <v>Bldg IRN</v>
      </c>
      <c r="C1968" t="s">
        <v>41</v>
      </c>
      <c r="D1968" t="s">
        <v>3</v>
      </c>
      <c r="E1968" t="s">
        <v>80</v>
      </c>
      <c r="F1968" t="s">
        <v>81</v>
      </c>
      <c r="G1968" t="s">
        <v>82</v>
      </c>
      <c r="H1968" t="s">
        <v>83</v>
      </c>
      <c r="I1968" t="str">
        <f>"Trad IRN"</f>
        <v>Trad IRN</v>
      </c>
      <c r="J1968" t="s">
        <v>43</v>
      </c>
      <c r="K1968" t="s">
        <v>44</v>
      </c>
      <c r="L1968" t="s">
        <v>45</v>
      </c>
      <c r="M1968" t="s">
        <v>46</v>
      </c>
      <c r="N1968" t="str">
        <f>"08/18/2022"</f>
        <v>08/18/2022</v>
      </c>
      <c r="O1968" t="str">
        <f>"12/31/2500"</f>
        <v>12/31/2500</v>
      </c>
      <c r="P1968">
        <v>0.5</v>
      </c>
      <c r="Q1968">
        <v>0.5</v>
      </c>
      <c r="S1968">
        <v>0</v>
      </c>
      <c r="T1968">
        <v>0.5</v>
      </c>
      <c r="U1968">
        <v>0</v>
      </c>
      <c r="V1968" t="str">
        <f>"Trad IRN"</f>
        <v>Trad IRN</v>
      </c>
      <c r="W1968">
        <v>50</v>
      </c>
      <c r="X1968" t="s">
        <v>47</v>
      </c>
      <c r="Z1968" t="s">
        <v>47</v>
      </c>
      <c r="AB1968" t="str">
        <f>"09"</f>
        <v>09</v>
      </c>
      <c r="AC1968" t="s">
        <v>48</v>
      </c>
      <c r="AD1968" t="s">
        <v>49</v>
      </c>
      <c r="AE1968" t="s">
        <v>50</v>
      </c>
      <c r="AF1968">
        <v>0</v>
      </c>
      <c r="AG1968" t="s">
        <v>56</v>
      </c>
      <c r="AH1968" t="str">
        <f>"Trad IRN"</f>
        <v>Trad IRN</v>
      </c>
      <c r="AI1968" t="str">
        <f>"Bldg IRN"</f>
        <v>Bldg IRN</v>
      </c>
      <c r="AJ1968" t="s">
        <v>48</v>
      </c>
      <c r="AK1968" t="s">
        <v>48</v>
      </c>
      <c r="AL1968" t="s">
        <v>53</v>
      </c>
      <c r="AM1968">
        <v>566.15</v>
      </c>
      <c r="AN1968">
        <v>1132.3</v>
      </c>
      <c r="AO1968">
        <v>15</v>
      </c>
    </row>
    <row r="1969" spans="1:41" x14ac:dyDescent="0.3">
      <c r="A1969" t="str">
        <f>"Trad IRN"</f>
        <v>Trad IRN</v>
      </c>
      <c r="B1969" t="str">
        <f>"Bldg IRN"</f>
        <v>Bldg IRN</v>
      </c>
      <c r="C1969" t="s">
        <v>41</v>
      </c>
      <c r="D1969" t="s">
        <v>3</v>
      </c>
      <c r="E1969" t="s">
        <v>80</v>
      </c>
      <c r="F1969" t="s">
        <v>81</v>
      </c>
      <c r="G1969" t="s">
        <v>82</v>
      </c>
      <c r="H1969" t="s">
        <v>83</v>
      </c>
      <c r="I1969" t="str">
        <f>"Trad IRN"</f>
        <v>Trad IRN</v>
      </c>
      <c r="J1969" t="s">
        <v>43</v>
      </c>
      <c r="K1969" t="s">
        <v>44</v>
      </c>
      <c r="L1969" t="s">
        <v>45</v>
      </c>
      <c r="M1969" t="s">
        <v>46</v>
      </c>
      <c r="N1969" t="str">
        <f>"08/18/2022"</f>
        <v>08/18/2022</v>
      </c>
      <c r="O1969" t="str">
        <f>"12/31/2500"</f>
        <v>12/31/2500</v>
      </c>
      <c r="P1969">
        <v>1</v>
      </c>
      <c r="Q1969">
        <v>1</v>
      </c>
      <c r="S1969">
        <v>0</v>
      </c>
      <c r="T1969">
        <v>1</v>
      </c>
      <c r="U1969">
        <v>0</v>
      </c>
      <c r="V1969" t="str">
        <f>"Trad IRN"</f>
        <v>Trad IRN</v>
      </c>
      <c r="W1969">
        <v>100</v>
      </c>
      <c r="X1969" t="s">
        <v>47</v>
      </c>
      <c r="Z1969" t="s">
        <v>47</v>
      </c>
      <c r="AB1969" t="str">
        <f>"11"</f>
        <v>11</v>
      </c>
      <c r="AC1969" t="s">
        <v>48</v>
      </c>
      <c r="AD1969" t="s">
        <v>49</v>
      </c>
      <c r="AE1969" t="s">
        <v>50</v>
      </c>
      <c r="AF1969">
        <v>0</v>
      </c>
      <c r="AG1969" t="s">
        <v>56</v>
      </c>
      <c r="AH1969" t="str">
        <f>"Trad IRN"</f>
        <v>Trad IRN</v>
      </c>
      <c r="AI1969" t="str">
        <f>"Bldg IRN"</f>
        <v>Bldg IRN</v>
      </c>
      <c r="AJ1969" t="s">
        <v>48</v>
      </c>
      <c r="AK1969" t="s">
        <v>48</v>
      </c>
      <c r="AL1969" t="s">
        <v>53</v>
      </c>
      <c r="AM1969">
        <v>1132.3</v>
      </c>
      <c r="AN1969">
        <v>1132.3</v>
      </c>
      <c r="AO1969">
        <v>15</v>
      </c>
    </row>
    <row r="1970" spans="1:41" x14ac:dyDescent="0.3">
      <c r="A1970" t="str">
        <f>"Trad IRN"</f>
        <v>Trad IRN</v>
      </c>
      <c r="B1970" t="str">
        <f>"Bldg IRN"</f>
        <v>Bldg IRN</v>
      </c>
      <c r="C1970" t="s">
        <v>41</v>
      </c>
      <c r="D1970" t="s">
        <v>3</v>
      </c>
      <c r="E1970" t="s">
        <v>80</v>
      </c>
      <c r="F1970" t="s">
        <v>81</v>
      </c>
      <c r="G1970" t="s">
        <v>82</v>
      </c>
      <c r="H1970" t="s">
        <v>83</v>
      </c>
      <c r="I1970" t="str">
        <f>"Trad IRN"</f>
        <v>Trad IRN</v>
      </c>
      <c r="J1970" t="s">
        <v>43</v>
      </c>
      <c r="K1970" t="s">
        <v>44</v>
      </c>
      <c r="L1970" t="s">
        <v>45</v>
      </c>
      <c r="M1970" t="s">
        <v>46</v>
      </c>
      <c r="N1970" t="str">
        <f>"08/18/2022"</f>
        <v>08/18/2022</v>
      </c>
      <c r="O1970" t="str">
        <f>"01/03/2023"</f>
        <v>01/03/2023</v>
      </c>
      <c r="P1970">
        <v>0.39901900000000001</v>
      </c>
      <c r="Q1970">
        <v>0.39901900000000001</v>
      </c>
      <c r="S1970">
        <v>0.39901900000000001</v>
      </c>
      <c r="T1970">
        <v>0.39901900000000001</v>
      </c>
      <c r="U1970">
        <v>0</v>
      </c>
      <c r="V1970" t="str">
        <f>"Trad IRN"</f>
        <v>Trad IRN</v>
      </c>
      <c r="W1970">
        <v>85</v>
      </c>
      <c r="X1970" t="s">
        <v>47</v>
      </c>
      <c r="Z1970" t="s">
        <v>47</v>
      </c>
      <c r="AB1970" t="str">
        <f>"09"</f>
        <v>09</v>
      </c>
      <c r="AC1970" t="s">
        <v>48</v>
      </c>
      <c r="AD1970" t="s">
        <v>49</v>
      </c>
      <c r="AE1970" t="s">
        <v>50</v>
      </c>
      <c r="AF1970">
        <v>0</v>
      </c>
      <c r="AG1970" t="s">
        <v>56</v>
      </c>
      <c r="AH1970" t="str">
        <f>"Trad IRN"</f>
        <v>Trad IRN</v>
      </c>
      <c r="AI1970" t="str">
        <f>"Bldg IRN"</f>
        <v>Bldg IRN</v>
      </c>
      <c r="AJ1970" t="s">
        <v>48</v>
      </c>
      <c r="AK1970" t="s">
        <v>48</v>
      </c>
      <c r="AL1970" t="s">
        <v>53</v>
      </c>
      <c r="AM1970">
        <v>451.81</v>
      </c>
      <c r="AN1970">
        <v>1132.3</v>
      </c>
      <c r="AO1970">
        <v>15</v>
      </c>
    </row>
    <row r="1971" spans="1:41" x14ac:dyDescent="0.3">
      <c r="A1971" t="str">
        <f>"Trad IRN"</f>
        <v>Trad IRN</v>
      </c>
      <c r="B1971" t="str">
        <f>"Bldg IRN"</f>
        <v>Bldg IRN</v>
      </c>
      <c r="C1971" t="s">
        <v>41</v>
      </c>
      <c r="D1971" t="s">
        <v>3</v>
      </c>
      <c r="E1971" t="s">
        <v>80</v>
      </c>
      <c r="F1971" t="s">
        <v>81</v>
      </c>
      <c r="G1971" t="s">
        <v>82</v>
      </c>
      <c r="H1971" t="s">
        <v>83</v>
      </c>
      <c r="I1971" t="s">
        <v>8</v>
      </c>
      <c r="J1971" t="s">
        <v>43</v>
      </c>
      <c r="K1971" t="s">
        <v>44</v>
      </c>
      <c r="L1971" t="s">
        <v>45</v>
      </c>
      <c r="M1971" t="s">
        <v>46</v>
      </c>
      <c r="N1971" t="str">
        <f>"08/18/2022"</f>
        <v>08/18/2022</v>
      </c>
      <c r="O1971" t="str">
        <f>"12/20/2022"</f>
        <v>12/20/2022</v>
      </c>
      <c r="P1971">
        <v>6.9550000000000001E-2</v>
      </c>
      <c r="Q1971">
        <v>6.9550000000000001E-2</v>
      </c>
      <c r="S1971">
        <v>0</v>
      </c>
      <c r="T1971">
        <v>1.4671999999999999E-2</v>
      </c>
      <c r="U1971">
        <v>5.4878000000000003E-2</v>
      </c>
      <c r="V1971" t="str">
        <f>"Trad IRN"</f>
        <v>Trad IRN</v>
      </c>
      <c r="W1971">
        <v>15</v>
      </c>
      <c r="X1971" t="s">
        <v>47</v>
      </c>
      <c r="Z1971" t="s">
        <v>47</v>
      </c>
      <c r="AB1971" t="str">
        <f>"09"</f>
        <v>09</v>
      </c>
      <c r="AC1971" t="s">
        <v>48</v>
      </c>
      <c r="AD1971" t="s">
        <v>49</v>
      </c>
      <c r="AE1971" t="s">
        <v>50</v>
      </c>
      <c r="AF1971">
        <v>0</v>
      </c>
      <c r="AG1971" t="s">
        <v>51</v>
      </c>
      <c r="AH1971" t="str">
        <f>"Trad IRN"</f>
        <v>Trad IRN</v>
      </c>
      <c r="AI1971" t="str">
        <f>"Bldg IRN"</f>
        <v>Bldg IRN</v>
      </c>
      <c r="AJ1971" t="s">
        <v>48</v>
      </c>
      <c r="AK1971" t="s">
        <v>48</v>
      </c>
      <c r="AL1971" t="s">
        <v>53</v>
      </c>
      <c r="AM1971">
        <v>78.75</v>
      </c>
      <c r="AN1971">
        <v>1132.3</v>
      </c>
      <c r="AO1971">
        <v>15</v>
      </c>
    </row>
    <row r="1972" spans="1:41" x14ac:dyDescent="0.3">
      <c r="A1972" t="str">
        <f>"Trad IRN"</f>
        <v>Trad IRN</v>
      </c>
      <c r="B1972" t="str">
        <f>"Bldg IRN"</f>
        <v>Bldg IRN</v>
      </c>
      <c r="C1972" t="s">
        <v>41</v>
      </c>
      <c r="D1972" t="s">
        <v>3</v>
      </c>
      <c r="E1972" t="s">
        <v>80</v>
      </c>
      <c r="F1972" t="s">
        <v>81</v>
      </c>
      <c r="G1972" t="s">
        <v>82</v>
      </c>
      <c r="H1972" t="s">
        <v>83</v>
      </c>
      <c r="I1972" t="str">
        <f>"Trad IRN"</f>
        <v>Trad IRN</v>
      </c>
      <c r="J1972" t="s">
        <v>43</v>
      </c>
      <c r="K1972" t="s">
        <v>44</v>
      </c>
      <c r="L1972" t="s">
        <v>45</v>
      </c>
      <c r="M1972" t="s">
        <v>46</v>
      </c>
      <c r="N1972" t="str">
        <f>"01/04/2023"</f>
        <v>01/04/2023</v>
      </c>
      <c r="O1972" t="str">
        <f>"12/31/2500"</f>
        <v>12/31/2500</v>
      </c>
      <c r="P1972">
        <v>0.53056599999999998</v>
      </c>
      <c r="Q1972">
        <v>0.53056599999999998</v>
      </c>
      <c r="S1972">
        <v>0.53056599999999998</v>
      </c>
      <c r="T1972">
        <v>0.53056599999999998</v>
      </c>
      <c r="U1972">
        <v>0</v>
      </c>
      <c r="V1972" t="str">
        <f>"Trad IRN"</f>
        <v>Trad IRN</v>
      </c>
      <c r="W1972">
        <v>100</v>
      </c>
      <c r="X1972" t="s">
        <v>47</v>
      </c>
      <c r="Z1972" t="s">
        <v>47</v>
      </c>
      <c r="AB1972" t="str">
        <f>"09"</f>
        <v>09</v>
      </c>
      <c r="AC1972" t="s">
        <v>48</v>
      </c>
      <c r="AD1972" t="s">
        <v>49</v>
      </c>
      <c r="AE1972" t="s">
        <v>50</v>
      </c>
      <c r="AF1972">
        <v>0</v>
      </c>
      <c r="AG1972" t="s">
        <v>56</v>
      </c>
      <c r="AH1972" t="str">
        <f>"Trad IRN"</f>
        <v>Trad IRN</v>
      </c>
      <c r="AI1972" t="str">
        <f>"Bldg IRN"</f>
        <v>Bldg IRN</v>
      </c>
      <c r="AJ1972" t="s">
        <v>48</v>
      </c>
      <c r="AK1972" t="s">
        <v>48</v>
      </c>
      <c r="AL1972" t="s">
        <v>53</v>
      </c>
      <c r="AM1972">
        <v>600.76</v>
      </c>
      <c r="AN1972">
        <v>1132.3</v>
      </c>
      <c r="AO1972">
        <v>15</v>
      </c>
    </row>
    <row r="1973" spans="1:41" x14ac:dyDescent="0.3">
      <c r="A1973" t="str">
        <f>"Trad IRN"</f>
        <v>Trad IRN</v>
      </c>
      <c r="B1973" t="str">
        <f>"Bldg IRN"</f>
        <v>Bldg IRN</v>
      </c>
      <c r="C1973" t="s">
        <v>41</v>
      </c>
      <c r="D1973" t="s">
        <v>3</v>
      </c>
      <c r="E1973" t="s">
        <v>80</v>
      </c>
      <c r="F1973" t="s">
        <v>81</v>
      </c>
      <c r="G1973" t="s">
        <v>82</v>
      </c>
      <c r="H1973" t="s">
        <v>83</v>
      </c>
      <c r="I1973" t="str">
        <f>"Trad IRN"</f>
        <v>Trad IRN</v>
      </c>
      <c r="J1973" t="s">
        <v>43</v>
      </c>
      <c r="K1973" t="s">
        <v>44</v>
      </c>
      <c r="L1973" t="s">
        <v>45</v>
      </c>
      <c r="M1973" t="s">
        <v>46</v>
      </c>
      <c r="N1973" t="str">
        <f>"08/18/2022"</f>
        <v>08/18/2022</v>
      </c>
      <c r="O1973" t="str">
        <f>"12/31/2500"</f>
        <v>12/31/2500</v>
      </c>
      <c r="P1973">
        <v>1</v>
      </c>
      <c r="Q1973">
        <v>1</v>
      </c>
      <c r="S1973">
        <v>0</v>
      </c>
      <c r="T1973">
        <v>1</v>
      </c>
      <c r="U1973">
        <v>0</v>
      </c>
      <c r="V1973" t="str">
        <f>"Trad IRN"</f>
        <v>Trad IRN</v>
      </c>
      <c r="W1973">
        <v>100</v>
      </c>
      <c r="X1973" t="s">
        <v>47</v>
      </c>
      <c r="Z1973" t="s">
        <v>47</v>
      </c>
      <c r="AB1973" t="str">
        <f>"10"</f>
        <v>10</v>
      </c>
      <c r="AC1973" t="s">
        <v>48</v>
      </c>
      <c r="AD1973" t="s">
        <v>49</v>
      </c>
      <c r="AE1973" t="s">
        <v>55</v>
      </c>
      <c r="AF1973">
        <v>0</v>
      </c>
      <c r="AG1973" t="s">
        <v>56</v>
      </c>
      <c r="AH1973" t="str">
        <f>"Trad IRN"</f>
        <v>Trad IRN</v>
      </c>
      <c r="AI1973" t="str">
        <f>"Bldg IRN"</f>
        <v>Bldg IRN</v>
      </c>
      <c r="AJ1973" t="s">
        <v>48</v>
      </c>
      <c r="AK1973" t="s">
        <v>48</v>
      </c>
      <c r="AL1973" t="s">
        <v>53</v>
      </c>
      <c r="AM1973">
        <v>1132.3</v>
      </c>
      <c r="AN1973">
        <v>1132.3</v>
      </c>
      <c r="AO1973">
        <v>15</v>
      </c>
    </row>
    <row r="1974" spans="1:41" x14ac:dyDescent="0.3">
      <c r="A1974" t="str">
        <f>"Trad IRN"</f>
        <v>Trad IRN</v>
      </c>
      <c r="B1974" t="str">
        <f>"Bldg IRN"</f>
        <v>Bldg IRN</v>
      </c>
      <c r="C1974" t="s">
        <v>41</v>
      </c>
      <c r="D1974" t="s">
        <v>3</v>
      </c>
      <c r="E1974" t="s">
        <v>80</v>
      </c>
      <c r="F1974" t="s">
        <v>81</v>
      </c>
      <c r="G1974" t="s">
        <v>82</v>
      </c>
      <c r="H1974" t="s">
        <v>83</v>
      </c>
      <c r="I1974" t="str">
        <f>"Trad IRN"</f>
        <v>Trad IRN</v>
      </c>
      <c r="J1974" t="s">
        <v>43</v>
      </c>
      <c r="K1974" t="s">
        <v>44</v>
      </c>
      <c r="L1974" t="s">
        <v>45</v>
      </c>
      <c r="M1974" t="s">
        <v>46</v>
      </c>
      <c r="N1974" t="str">
        <f>"08/18/2022"</f>
        <v>08/18/2022</v>
      </c>
      <c r="O1974" t="str">
        <f>"12/31/2500"</f>
        <v>12/31/2500</v>
      </c>
      <c r="P1974">
        <v>1</v>
      </c>
      <c r="Q1974">
        <v>1</v>
      </c>
      <c r="S1974">
        <v>0</v>
      </c>
      <c r="T1974">
        <v>1</v>
      </c>
      <c r="U1974">
        <v>0</v>
      </c>
      <c r="V1974" t="str">
        <f>"Trad IRN"</f>
        <v>Trad IRN</v>
      </c>
      <c r="W1974">
        <v>100</v>
      </c>
      <c r="X1974" t="s">
        <v>47</v>
      </c>
      <c r="Z1974" t="s">
        <v>47</v>
      </c>
      <c r="AB1974" t="str">
        <f>"10"</f>
        <v>10</v>
      </c>
      <c r="AC1974" t="s">
        <v>48</v>
      </c>
      <c r="AD1974" t="s">
        <v>49</v>
      </c>
      <c r="AE1974" t="s">
        <v>50</v>
      </c>
      <c r="AF1974">
        <v>0</v>
      </c>
      <c r="AG1974" t="s">
        <v>56</v>
      </c>
      <c r="AH1974" t="str">
        <f>"Trad IRN"</f>
        <v>Trad IRN</v>
      </c>
      <c r="AI1974" t="str">
        <f>"Bldg IRN"</f>
        <v>Bldg IRN</v>
      </c>
      <c r="AJ1974" t="s">
        <v>48</v>
      </c>
      <c r="AK1974" t="s">
        <v>48</v>
      </c>
      <c r="AL1974" t="s">
        <v>53</v>
      </c>
      <c r="AM1974">
        <v>1132.3</v>
      </c>
      <c r="AN1974">
        <v>1132.3</v>
      </c>
      <c r="AO1974">
        <v>15</v>
      </c>
    </row>
    <row r="1975" spans="1:41" x14ac:dyDescent="0.3">
      <c r="A1975" t="str">
        <f>"Trad IRN"</f>
        <v>Trad IRN</v>
      </c>
      <c r="B1975" t="str">
        <f>"Bldg IRN"</f>
        <v>Bldg IRN</v>
      </c>
      <c r="C1975" t="s">
        <v>41</v>
      </c>
      <c r="D1975" t="s">
        <v>3</v>
      </c>
      <c r="E1975" t="s">
        <v>80</v>
      </c>
      <c r="F1975" t="s">
        <v>81</v>
      </c>
      <c r="G1975" t="s">
        <v>82</v>
      </c>
      <c r="H1975" t="s">
        <v>83</v>
      </c>
      <c r="I1975" t="str">
        <f>"Trad IRN"</f>
        <v>Trad IRN</v>
      </c>
      <c r="J1975" t="s">
        <v>43</v>
      </c>
      <c r="K1975" t="s">
        <v>44</v>
      </c>
      <c r="L1975" t="s">
        <v>45</v>
      </c>
      <c r="M1975" t="s">
        <v>46</v>
      </c>
      <c r="N1975" t="str">
        <f>"08/18/2022"</f>
        <v>08/18/2022</v>
      </c>
      <c r="O1975" t="str">
        <f>"12/31/2500"</f>
        <v>12/31/2500</v>
      </c>
      <c r="P1975">
        <v>1</v>
      </c>
      <c r="Q1975">
        <v>1</v>
      </c>
      <c r="S1975">
        <v>0</v>
      </c>
      <c r="T1975">
        <v>1</v>
      </c>
      <c r="U1975">
        <v>0</v>
      </c>
      <c r="V1975" t="str">
        <f>"Trad IRN"</f>
        <v>Trad IRN</v>
      </c>
      <c r="W1975">
        <v>55</v>
      </c>
      <c r="X1975" t="s">
        <v>54</v>
      </c>
      <c r="Y1975" t="str">
        <f>"45"</f>
        <v>45</v>
      </c>
      <c r="Z1975" t="s">
        <v>47</v>
      </c>
      <c r="AB1975" t="str">
        <f>"12"</f>
        <v>12</v>
      </c>
      <c r="AC1975" t="s">
        <v>48</v>
      </c>
      <c r="AD1975" t="s">
        <v>49</v>
      </c>
      <c r="AE1975" t="s">
        <v>50</v>
      </c>
      <c r="AF1975">
        <v>0</v>
      </c>
      <c r="AG1975" t="s">
        <v>56</v>
      </c>
      <c r="AH1975" t="str">
        <f>"Trad IRN"</f>
        <v>Trad IRN</v>
      </c>
      <c r="AI1975" t="str">
        <f>"Bldg IRN"</f>
        <v>Bldg IRN</v>
      </c>
      <c r="AJ1975" t="str">
        <f>"12"</f>
        <v>12</v>
      </c>
      <c r="AK1975" t="s">
        <v>48</v>
      </c>
      <c r="AL1975" t="s">
        <v>53</v>
      </c>
      <c r="AM1975">
        <v>1132.3</v>
      </c>
      <c r="AN1975">
        <v>1132.3</v>
      </c>
      <c r="AO1975">
        <v>15</v>
      </c>
    </row>
    <row r="1976" spans="1:41" x14ac:dyDescent="0.3">
      <c r="A1976" t="str">
        <f>"Trad IRN"</f>
        <v>Trad IRN</v>
      </c>
      <c r="B1976" t="str">
        <f>"Bldg IRN"</f>
        <v>Bldg IRN</v>
      </c>
      <c r="C1976" t="s">
        <v>41</v>
      </c>
      <c r="D1976" t="s">
        <v>3</v>
      </c>
      <c r="E1976" t="s">
        <v>80</v>
      </c>
      <c r="F1976" t="s">
        <v>81</v>
      </c>
      <c r="G1976" t="s">
        <v>82</v>
      </c>
      <c r="H1976" t="s">
        <v>83</v>
      </c>
      <c r="I1976" t="str">
        <f>"Trad IRN"</f>
        <v>Trad IRN</v>
      </c>
      <c r="J1976" t="s">
        <v>43</v>
      </c>
      <c r="K1976" t="s">
        <v>44</v>
      </c>
      <c r="L1976" t="s">
        <v>45</v>
      </c>
      <c r="M1976" t="s">
        <v>46</v>
      </c>
      <c r="N1976" t="str">
        <f>"08/18/2022"</f>
        <v>08/18/2022</v>
      </c>
      <c r="O1976" t="str">
        <f>"12/31/2500"</f>
        <v>12/31/2500</v>
      </c>
      <c r="P1976">
        <v>0.85</v>
      </c>
      <c r="Q1976">
        <v>0.85</v>
      </c>
      <c r="S1976">
        <v>0</v>
      </c>
      <c r="T1976">
        <v>0.85</v>
      </c>
      <c r="U1976">
        <v>0</v>
      </c>
      <c r="V1976" t="str">
        <f>"Trad IRN"</f>
        <v>Trad IRN</v>
      </c>
      <c r="W1976">
        <v>85</v>
      </c>
      <c r="X1976" t="s">
        <v>47</v>
      </c>
      <c r="Z1976" t="s">
        <v>47</v>
      </c>
      <c r="AB1976" t="str">
        <f>"09"</f>
        <v>09</v>
      </c>
      <c r="AC1976" t="s">
        <v>48</v>
      </c>
      <c r="AD1976" t="s">
        <v>49</v>
      </c>
      <c r="AE1976" t="s">
        <v>50</v>
      </c>
      <c r="AF1976">
        <v>0</v>
      </c>
      <c r="AG1976" t="s">
        <v>56</v>
      </c>
      <c r="AH1976" t="str">
        <f>"Trad IRN"</f>
        <v>Trad IRN</v>
      </c>
      <c r="AI1976" t="str">
        <f>"Bldg IRN"</f>
        <v>Bldg IRN</v>
      </c>
      <c r="AJ1976" t="s">
        <v>48</v>
      </c>
      <c r="AK1976" t="s">
        <v>48</v>
      </c>
      <c r="AL1976" t="s">
        <v>53</v>
      </c>
      <c r="AM1976">
        <v>962.46</v>
      </c>
      <c r="AN1976">
        <v>1132.3</v>
      </c>
      <c r="AO1976">
        <v>15</v>
      </c>
    </row>
    <row r="1977" spans="1:41" x14ac:dyDescent="0.3">
      <c r="A1977" t="str">
        <f>"Trad IRN"</f>
        <v>Trad IRN</v>
      </c>
      <c r="B1977" t="str">
        <f>"Bldg IRN"</f>
        <v>Bldg IRN</v>
      </c>
      <c r="C1977" t="s">
        <v>41</v>
      </c>
      <c r="D1977" t="s">
        <v>3</v>
      </c>
      <c r="E1977" t="s">
        <v>80</v>
      </c>
      <c r="F1977" t="s">
        <v>81</v>
      </c>
      <c r="G1977" t="s">
        <v>82</v>
      </c>
      <c r="H1977" t="s">
        <v>83</v>
      </c>
      <c r="I1977" t="s">
        <v>8</v>
      </c>
      <c r="J1977" t="s">
        <v>43</v>
      </c>
      <c r="K1977" t="s">
        <v>44</v>
      </c>
      <c r="L1977" t="s">
        <v>45</v>
      </c>
      <c r="M1977" t="s">
        <v>46</v>
      </c>
      <c r="N1977" t="str">
        <f>"08/18/2022"</f>
        <v>08/18/2022</v>
      </c>
      <c r="O1977" t="str">
        <f>"12/20/2022"</f>
        <v>12/20/2022</v>
      </c>
      <c r="P1977">
        <v>6.9550000000000001E-2</v>
      </c>
      <c r="Q1977">
        <v>6.9550000000000001E-2</v>
      </c>
      <c r="S1977">
        <v>0</v>
      </c>
      <c r="T1977">
        <v>1.4671999999999999E-2</v>
      </c>
      <c r="U1977">
        <v>5.4878000000000003E-2</v>
      </c>
      <c r="V1977" t="str">
        <f>"Trad IRN"</f>
        <v>Trad IRN</v>
      </c>
      <c r="W1977">
        <v>15</v>
      </c>
      <c r="X1977" t="s">
        <v>47</v>
      </c>
      <c r="Z1977" t="s">
        <v>47</v>
      </c>
      <c r="AB1977" t="str">
        <f>"09"</f>
        <v>09</v>
      </c>
      <c r="AC1977" t="s">
        <v>48</v>
      </c>
      <c r="AD1977" t="s">
        <v>49</v>
      </c>
      <c r="AE1977" t="s">
        <v>50</v>
      </c>
      <c r="AF1977">
        <v>0</v>
      </c>
      <c r="AG1977" t="s">
        <v>51</v>
      </c>
      <c r="AH1977" t="str">
        <f>"Trad IRN"</f>
        <v>Trad IRN</v>
      </c>
      <c r="AI1977" t="str">
        <f>"Bldg IRN"</f>
        <v>Bldg IRN</v>
      </c>
      <c r="AJ1977" t="s">
        <v>48</v>
      </c>
      <c r="AK1977" t="s">
        <v>48</v>
      </c>
      <c r="AL1977" t="s">
        <v>53</v>
      </c>
      <c r="AM1977">
        <v>78.75</v>
      </c>
      <c r="AN1977">
        <v>1132.3</v>
      </c>
      <c r="AO1977">
        <v>15</v>
      </c>
    </row>
    <row r="1978" spans="1:41" x14ac:dyDescent="0.3">
      <c r="A1978" t="str">
        <f>"Trad IRN"</f>
        <v>Trad IRN</v>
      </c>
      <c r="B1978" t="str">
        <f>"Bldg IRN"</f>
        <v>Bldg IRN</v>
      </c>
      <c r="C1978" t="s">
        <v>41</v>
      </c>
      <c r="D1978" t="s">
        <v>3</v>
      </c>
      <c r="E1978" t="s">
        <v>80</v>
      </c>
      <c r="F1978" t="s">
        <v>81</v>
      </c>
      <c r="G1978" t="s">
        <v>82</v>
      </c>
      <c r="H1978" t="s">
        <v>83</v>
      </c>
      <c r="I1978" t="s">
        <v>8</v>
      </c>
      <c r="J1978" t="s">
        <v>43</v>
      </c>
      <c r="K1978" t="s">
        <v>44</v>
      </c>
      <c r="L1978" t="s">
        <v>45</v>
      </c>
      <c r="M1978" t="s">
        <v>46</v>
      </c>
      <c r="N1978" t="str">
        <f>"08/17/2022"</f>
        <v>08/17/2022</v>
      </c>
      <c r="O1978" t="str">
        <f>"12/31/2500"</f>
        <v>12/31/2500</v>
      </c>
      <c r="P1978">
        <v>0.5</v>
      </c>
      <c r="Q1978">
        <v>0.5</v>
      </c>
      <c r="S1978">
        <v>0</v>
      </c>
      <c r="T1978">
        <v>0</v>
      </c>
      <c r="U1978">
        <v>0.5</v>
      </c>
      <c r="V1978" t="str">
        <f>"Trad IRN"</f>
        <v>Trad IRN</v>
      </c>
      <c r="W1978">
        <v>50</v>
      </c>
      <c r="X1978" t="s">
        <v>47</v>
      </c>
      <c r="Z1978" t="s">
        <v>47</v>
      </c>
      <c r="AB1978" t="str">
        <f>"12"</f>
        <v>12</v>
      </c>
      <c r="AC1978" t="s">
        <v>48</v>
      </c>
      <c r="AD1978" t="s">
        <v>49</v>
      </c>
      <c r="AE1978" t="s">
        <v>50</v>
      </c>
      <c r="AF1978">
        <v>0</v>
      </c>
      <c r="AG1978" t="s">
        <v>51</v>
      </c>
      <c r="AH1978" t="s">
        <v>85</v>
      </c>
      <c r="AI1978" t="str">
        <f>"Bldg IRN"</f>
        <v>Bldg IRN</v>
      </c>
      <c r="AJ1978" t="str">
        <f>"12"</f>
        <v>12</v>
      </c>
      <c r="AK1978" t="s">
        <v>52</v>
      </c>
      <c r="AL1978" t="s">
        <v>53</v>
      </c>
      <c r="AM1978">
        <v>521</v>
      </c>
      <c r="AN1978">
        <v>1042</v>
      </c>
      <c r="AO1978">
        <v>15</v>
      </c>
    </row>
    <row r="1979" spans="1:41" x14ac:dyDescent="0.3">
      <c r="A1979" t="str">
        <f>"Trad IRN"</f>
        <v>Trad IRN</v>
      </c>
      <c r="B1979" t="str">
        <f>"Bldg IRN"</f>
        <v>Bldg IRN</v>
      </c>
      <c r="C1979" t="s">
        <v>41</v>
      </c>
      <c r="D1979" t="s">
        <v>3</v>
      </c>
      <c r="E1979" t="s">
        <v>80</v>
      </c>
      <c r="F1979" t="s">
        <v>81</v>
      </c>
      <c r="G1979" t="s">
        <v>82</v>
      </c>
      <c r="H1979" t="s">
        <v>83</v>
      </c>
      <c r="I1979" t="str">
        <f>"Trad IRN"</f>
        <v>Trad IRN</v>
      </c>
      <c r="J1979" t="s">
        <v>43</v>
      </c>
      <c r="K1979" t="s">
        <v>44</v>
      </c>
      <c r="L1979" t="s">
        <v>45</v>
      </c>
      <c r="M1979" t="s">
        <v>46</v>
      </c>
      <c r="N1979" t="str">
        <f>"08/18/2022"</f>
        <v>08/18/2022</v>
      </c>
      <c r="O1979" t="str">
        <f>"12/31/2500"</f>
        <v>12/31/2500</v>
      </c>
      <c r="P1979">
        <v>0.5</v>
      </c>
      <c r="Q1979">
        <v>0.5</v>
      </c>
      <c r="S1979">
        <v>0.5</v>
      </c>
      <c r="T1979">
        <v>0.5</v>
      </c>
      <c r="U1979">
        <v>0</v>
      </c>
      <c r="V1979" t="str">
        <f>"Trad IRN"</f>
        <v>Trad IRN</v>
      </c>
      <c r="W1979">
        <v>50</v>
      </c>
      <c r="X1979" t="s">
        <v>47</v>
      </c>
      <c r="Z1979" t="s">
        <v>47</v>
      </c>
      <c r="AB1979" t="str">
        <f>"12"</f>
        <v>12</v>
      </c>
      <c r="AC1979" t="s">
        <v>48</v>
      </c>
      <c r="AD1979" t="s">
        <v>49</v>
      </c>
      <c r="AE1979" t="s">
        <v>50</v>
      </c>
      <c r="AF1979">
        <v>0</v>
      </c>
      <c r="AG1979" t="s">
        <v>56</v>
      </c>
      <c r="AH1979" t="str">
        <f>"Trad IRN"</f>
        <v>Trad IRN</v>
      </c>
      <c r="AI1979" t="str">
        <f>"Bldg IRN"</f>
        <v>Bldg IRN</v>
      </c>
      <c r="AJ1979" t="str">
        <f>"12"</f>
        <v>12</v>
      </c>
      <c r="AK1979" t="s">
        <v>48</v>
      </c>
      <c r="AL1979" t="s">
        <v>53</v>
      </c>
      <c r="AM1979">
        <v>566.15</v>
      </c>
      <c r="AN1979">
        <v>1132.3</v>
      </c>
      <c r="AO1979">
        <v>15</v>
      </c>
    </row>
    <row r="1980" spans="1:41" x14ac:dyDescent="0.3">
      <c r="A1980" t="str">
        <f>"Trad IRN"</f>
        <v>Trad IRN</v>
      </c>
      <c r="B1980" t="str">
        <f>"Bldg IRN"</f>
        <v>Bldg IRN</v>
      </c>
      <c r="C1980" t="s">
        <v>41</v>
      </c>
      <c r="D1980" t="s">
        <v>3</v>
      </c>
      <c r="E1980" t="s">
        <v>80</v>
      </c>
      <c r="F1980" t="s">
        <v>81</v>
      </c>
      <c r="G1980" t="s">
        <v>82</v>
      </c>
      <c r="H1980" t="s">
        <v>83</v>
      </c>
      <c r="I1980" t="str">
        <f>"Trad IRN"</f>
        <v>Trad IRN</v>
      </c>
      <c r="J1980" t="s">
        <v>43</v>
      </c>
      <c r="K1980" t="s">
        <v>44</v>
      </c>
      <c r="L1980" t="s">
        <v>45</v>
      </c>
      <c r="M1980" t="s">
        <v>46</v>
      </c>
      <c r="N1980" t="str">
        <f>"08/18/2022"</f>
        <v>08/18/2022</v>
      </c>
      <c r="O1980" t="str">
        <f>"01/25/2023"</f>
        <v>01/25/2023</v>
      </c>
      <c r="P1980">
        <v>0.55017199999999999</v>
      </c>
      <c r="Q1980">
        <v>0.55017199999999999</v>
      </c>
      <c r="S1980">
        <v>0.55017199999999999</v>
      </c>
      <c r="T1980">
        <v>0.55017199999999999</v>
      </c>
      <c r="U1980">
        <v>0</v>
      </c>
      <c r="V1980" t="str">
        <f>"Trad IRN"</f>
        <v>Trad IRN</v>
      </c>
      <c r="W1980">
        <v>100</v>
      </c>
      <c r="X1980" t="s">
        <v>47</v>
      </c>
      <c r="Z1980" t="s">
        <v>47</v>
      </c>
      <c r="AB1980" t="str">
        <f t="shared" ref="AB1980:AB1985" si="197">"11"</f>
        <v>11</v>
      </c>
      <c r="AC1980" t="s">
        <v>48</v>
      </c>
      <c r="AD1980" t="s">
        <v>49</v>
      </c>
      <c r="AE1980" t="s">
        <v>50</v>
      </c>
      <c r="AF1980">
        <v>0</v>
      </c>
      <c r="AG1980" t="s">
        <v>56</v>
      </c>
      <c r="AH1980" t="str">
        <f>"Trad IRN"</f>
        <v>Trad IRN</v>
      </c>
      <c r="AI1980" t="str">
        <f>"Bldg IRN"</f>
        <v>Bldg IRN</v>
      </c>
      <c r="AJ1980" t="s">
        <v>48</v>
      </c>
      <c r="AK1980" t="s">
        <v>48</v>
      </c>
      <c r="AL1980" t="s">
        <v>53</v>
      </c>
      <c r="AM1980">
        <v>622.96</v>
      </c>
      <c r="AN1980">
        <v>1132.3</v>
      </c>
      <c r="AO1980">
        <v>15</v>
      </c>
    </row>
    <row r="1981" spans="1:41" x14ac:dyDescent="0.3">
      <c r="A1981" t="str">
        <f>"Trad IRN"</f>
        <v>Trad IRN</v>
      </c>
      <c r="B1981" t="str">
        <f>"Bldg IRN"</f>
        <v>Bldg IRN</v>
      </c>
      <c r="C1981" t="s">
        <v>41</v>
      </c>
      <c r="D1981" t="s">
        <v>3</v>
      </c>
      <c r="E1981" t="s">
        <v>80</v>
      </c>
      <c r="F1981" t="s">
        <v>81</v>
      </c>
      <c r="G1981" t="s">
        <v>82</v>
      </c>
      <c r="H1981" t="s">
        <v>83</v>
      </c>
      <c r="I1981" t="str">
        <f>"Trad IRN"</f>
        <v>Trad IRN</v>
      </c>
      <c r="J1981" t="s">
        <v>43</v>
      </c>
      <c r="K1981" t="s">
        <v>44</v>
      </c>
      <c r="L1981" t="s">
        <v>45</v>
      </c>
      <c r="M1981" t="s">
        <v>59</v>
      </c>
      <c r="N1981" t="str">
        <f>"01/26/2023"</f>
        <v>01/26/2023</v>
      </c>
      <c r="O1981" t="str">
        <f>"12/31/2500"</f>
        <v>12/31/2500</v>
      </c>
      <c r="P1981">
        <v>0.44982800000000001</v>
      </c>
      <c r="Q1981">
        <v>0.44982800000000001</v>
      </c>
      <c r="S1981">
        <v>0.44982800000000001</v>
      </c>
      <c r="T1981">
        <v>0.44982800000000001</v>
      </c>
      <c r="U1981">
        <v>0</v>
      </c>
      <c r="V1981" t="s">
        <v>84</v>
      </c>
      <c r="W1981">
        <v>100</v>
      </c>
      <c r="X1981" t="s">
        <v>47</v>
      </c>
      <c r="Z1981" t="s">
        <v>47</v>
      </c>
      <c r="AB1981" t="str">
        <f t="shared" si="197"/>
        <v>11</v>
      </c>
      <c r="AC1981" t="s">
        <v>48</v>
      </c>
      <c r="AD1981" t="s">
        <v>49</v>
      </c>
      <c r="AE1981" t="s">
        <v>50</v>
      </c>
      <c r="AF1981">
        <v>0</v>
      </c>
      <c r="AG1981" t="s">
        <v>56</v>
      </c>
      <c r="AH1981" t="str">
        <f>"Trad IRN"</f>
        <v>Trad IRN</v>
      </c>
      <c r="AI1981" t="str">
        <f>"Bldg IRN"</f>
        <v>Bldg IRN</v>
      </c>
      <c r="AJ1981" t="s">
        <v>48</v>
      </c>
      <c r="AK1981" t="s">
        <v>48</v>
      </c>
      <c r="AL1981" t="s">
        <v>53</v>
      </c>
      <c r="AM1981">
        <v>509.34</v>
      </c>
      <c r="AN1981">
        <v>1132.3</v>
      </c>
      <c r="AO1981">
        <v>15</v>
      </c>
    </row>
    <row r="1982" spans="1:41" x14ac:dyDescent="0.3">
      <c r="A1982" t="str">
        <f>"Trad IRN"</f>
        <v>Trad IRN</v>
      </c>
      <c r="B1982" t="str">
        <f>"Bldg IRN"</f>
        <v>Bldg IRN</v>
      </c>
      <c r="C1982" t="s">
        <v>41</v>
      </c>
      <c r="D1982" t="s">
        <v>3</v>
      </c>
      <c r="E1982" t="s">
        <v>80</v>
      </c>
      <c r="F1982" t="s">
        <v>81</v>
      </c>
      <c r="G1982" t="s">
        <v>82</v>
      </c>
      <c r="H1982" t="s">
        <v>83</v>
      </c>
      <c r="I1982" t="str">
        <f>"Trad IRN"</f>
        <v>Trad IRN</v>
      </c>
      <c r="J1982" t="s">
        <v>43</v>
      </c>
      <c r="K1982" t="s">
        <v>44</v>
      </c>
      <c r="L1982" t="s">
        <v>45</v>
      </c>
      <c r="M1982" t="s">
        <v>46</v>
      </c>
      <c r="N1982" t="str">
        <f>"08/18/2022"</f>
        <v>08/18/2022</v>
      </c>
      <c r="O1982" t="str">
        <f>"12/31/2500"</f>
        <v>12/31/2500</v>
      </c>
      <c r="P1982">
        <v>1</v>
      </c>
      <c r="Q1982">
        <v>1</v>
      </c>
      <c r="S1982">
        <v>0</v>
      </c>
      <c r="T1982">
        <v>1</v>
      </c>
      <c r="U1982">
        <v>0</v>
      </c>
      <c r="V1982" t="str">
        <f>"Trad IRN"</f>
        <v>Trad IRN</v>
      </c>
      <c r="W1982">
        <v>100</v>
      </c>
      <c r="X1982" t="s">
        <v>47</v>
      </c>
      <c r="Z1982" t="s">
        <v>47</v>
      </c>
      <c r="AB1982" t="str">
        <f t="shared" si="197"/>
        <v>11</v>
      </c>
      <c r="AC1982" t="s">
        <v>48</v>
      </c>
      <c r="AD1982" t="s">
        <v>49</v>
      </c>
      <c r="AE1982" t="s">
        <v>50</v>
      </c>
      <c r="AF1982">
        <v>0</v>
      </c>
      <c r="AG1982" t="s">
        <v>56</v>
      </c>
      <c r="AH1982" t="str">
        <f>"Trad IRN"</f>
        <v>Trad IRN</v>
      </c>
      <c r="AI1982" t="str">
        <f>"Bldg IRN"</f>
        <v>Bldg IRN</v>
      </c>
      <c r="AJ1982" t="s">
        <v>48</v>
      </c>
      <c r="AK1982" t="s">
        <v>48</v>
      </c>
      <c r="AL1982" t="s">
        <v>53</v>
      </c>
      <c r="AM1982">
        <v>1132.3</v>
      </c>
      <c r="AN1982">
        <v>1132.3</v>
      </c>
      <c r="AO1982">
        <v>15</v>
      </c>
    </row>
    <row r="1983" spans="1:41" x14ac:dyDescent="0.3">
      <c r="A1983" t="str">
        <f>"Trad IRN"</f>
        <v>Trad IRN</v>
      </c>
      <c r="B1983" t="str">
        <f>"Bldg IRN"</f>
        <v>Bldg IRN</v>
      </c>
      <c r="C1983" t="s">
        <v>41</v>
      </c>
      <c r="D1983" t="s">
        <v>3</v>
      </c>
      <c r="E1983" t="s">
        <v>80</v>
      </c>
      <c r="F1983" t="s">
        <v>81</v>
      </c>
      <c r="G1983" t="s">
        <v>82</v>
      </c>
      <c r="H1983" t="s">
        <v>83</v>
      </c>
      <c r="I1983" t="str">
        <f>"Trad IRN"</f>
        <v>Trad IRN</v>
      </c>
      <c r="J1983" t="s">
        <v>43</v>
      </c>
      <c r="K1983" t="s">
        <v>44</v>
      </c>
      <c r="L1983" t="s">
        <v>45</v>
      </c>
      <c r="M1983" t="s">
        <v>46</v>
      </c>
      <c r="N1983" t="str">
        <f>"08/18/2022"</f>
        <v>08/18/2022</v>
      </c>
      <c r="O1983" t="str">
        <f>"12/31/2500"</f>
        <v>12/31/2500</v>
      </c>
      <c r="P1983">
        <v>0.85</v>
      </c>
      <c r="Q1983">
        <v>0.85</v>
      </c>
      <c r="S1983">
        <v>0.85</v>
      </c>
      <c r="T1983">
        <v>0.78055600000000003</v>
      </c>
      <c r="U1983">
        <v>6.9444000000000006E-2</v>
      </c>
      <c r="V1983" t="str">
        <f>"Trad IRN"</f>
        <v>Trad IRN</v>
      </c>
      <c r="W1983">
        <v>85</v>
      </c>
      <c r="X1983" t="s">
        <v>47</v>
      </c>
      <c r="Z1983" t="s">
        <v>47</v>
      </c>
      <c r="AB1983" t="str">
        <f t="shared" si="197"/>
        <v>11</v>
      </c>
      <c r="AC1983" t="s">
        <v>48</v>
      </c>
      <c r="AD1983" t="s">
        <v>49</v>
      </c>
      <c r="AE1983" t="s">
        <v>50</v>
      </c>
      <c r="AF1983">
        <v>0</v>
      </c>
      <c r="AG1983" t="s">
        <v>56</v>
      </c>
      <c r="AH1983" t="str">
        <f>"Trad IRN"</f>
        <v>Trad IRN</v>
      </c>
      <c r="AI1983" t="str">
        <f>"Bldg IRN"</f>
        <v>Bldg IRN</v>
      </c>
      <c r="AJ1983" t="s">
        <v>48</v>
      </c>
      <c r="AK1983" t="s">
        <v>48</v>
      </c>
      <c r="AL1983" t="s">
        <v>53</v>
      </c>
      <c r="AM1983">
        <v>962.46</v>
      </c>
      <c r="AN1983">
        <v>1132.3</v>
      </c>
      <c r="AO1983">
        <v>15</v>
      </c>
    </row>
    <row r="1984" spans="1:41" x14ac:dyDescent="0.3">
      <c r="A1984" t="str">
        <f>"Trad IRN"</f>
        <v>Trad IRN</v>
      </c>
      <c r="B1984" t="str">
        <f>"Bldg IRN"</f>
        <v>Bldg IRN</v>
      </c>
      <c r="C1984" t="s">
        <v>41</v>
      </c>
      <c r="D1984" t="s">
        <v>3</v>
      </c>
      <c r="E1984" t="s">
        <v>80</v>
      </c>
      <c r="F1984" t="s">
        <v>81</v>
      </c>
      <c r="G1984" t="s">
        <v>82</v>
      </c>
      <c r="H1984" t="s">
        <v>83</v>
      </c>
      <c r="I1984" t="s">
        <v>8</v>
      </c>
      <c r="J1984" t="s">
        <v>43</v>
      </c>
      <c r="K1984" t="s">
        <v>44</v>
      </c>
      <c r="L1984" t="s">
        <v>45</v>
      </c>
      <c r="M1984" t="s">
        <v>46</v>
      </c>
      <c r="N1984" t="str">
        <f>"08/18/2022"</f>
        <v>08/18/2022</v>
      </c>
      <c r="O1984" t="str">
        <f>"01/03/2023"</f>
        <v>01/03/2023</v>
      </c>
      <c r="P1984">
        <v>7.0415000000000005E-2</v>
      </c>
      <c r="Q1984">
        <v>7.0415000000000005E-2</v>
      </c>
      <c r="S1984">
        <v>0</v>
      </c>
      <c r="T1984">
        <v>1.8051999999999999E-2</v>
      </c>
      <c r="U1984">
        <v>5.2363E-2</v>
      </c>
      <c r="V1984" t="str">
        <f>"Trad IRN"</f>
        <v>Trad IRN</v>
      </c>
      <c r="W1984">
        <v>15</v>
      </c>
      <c r="X1984" t="s">
        <v>47</v>
      </c>
      <c r="Z1984" t="s">
        <v>47</v>
      </c>
      <c r="AB1984" t="str">
        <f t="shared" si="197"/>
        <v>11</v>
      </c>
      <c r="AC1984" t="s">
        <v>48</v>
      </c>
      <c r="AD1984" t="s">
        <v>49</v>
      </c>
      <c r="AE1984" t="s">
        <v>50</v>
      </c>
      <c r="AF1984">
        <v>0</v>
      </c>
      <c r="AG1984" t="s">
        <v>51</v>
      </c>
      <c r="AH1984" t="str">
        <f>"Trad IRN"</f>
        <v>Trad IRN</v>
      </c>
      <c r="AI1984" t="str">
        <f>"Bldg IRN"</f>
        <v>Bldg IRN</v>
      </c>
      <c r="AJ1984" t="s">
        <v>48</v>
      </c>
      <c r="AK1984" t="s">
        <v>48</v>
      </c>
      <c r="AL1984" t="s">
        <v>53</v>
      </c>
      <c r="AM1984">
        <v>79.73</v>
      </c>
      <c r="AN1984">
        <v>1132.3</v>
      </c>
      <c r="AO1984">
        <v>15</v>
      </c>
    </row>
    <row r="1985" spans="1:41" x14ac:dyDescent="0.3">
      <c r="A1985" t="str">
        <f>"Trad IRN"</f>
        <v>Trad IRN</v>
      </c>
      <c r="B1985" t="str">
        <f>"Bldg IRN"</f>
        <v>Bldg IRN</v>
      </c>
      <c r="C1985" t="s">
        <v>41</v>
      </c>
      <c r="D1985" t="s">
        <v>3</v>
      </c>
      <c r="E1985" t="s">
        <v>80</v>
      </c>
      <c r="F1985" t="s">
        <v>81</v>
      </c>
      <c r="G1985" t="s">
        <v>82</v>
      </c>
      <c r="H1985" t="s">
        <v>83</v>
      </c>
      <c r="I1985" t="s">
        <v>8</v>
      </c>
      <c r="J1985" t="s">
        <v>43</v>
      </c>
      <c r="K1985" t="s">
        <v>44</v>
      </c>
      <c r="L1985" t="s">
        <v>45</v>
      </c>
      <c r="M1985" t="s">
        <v>46</v>
      </c>
      <c r="N1985" t="str">
        <f>"01/04/2023"</f>
        <v>01/04/2023</v>
      </c>
      <c r="O1985" t="str">
        <f>"12/31/2500"</f>
        <v>12/31/2500</v>
      </c>
      <c r="P1985">
        <v>7.9585000000000003E-2</v>
      </c>
      <c r="Q1985">
        <v>7.9585000000000003E-2</v>
      </c>
      <c r="S1985">
        <v>0</v>
      </c>
      <c r="T1985">
        <v>2.4028999999999998E-2</v>
      </c>
      <c r="U1985">
        <v>5.5556000000000001E-2</v>
      </c>
      <c r="V1985" t="str">
        <f>"Trad IRN"</f>
        <v>Trad IRN</v>
      </c>
      <c r="W1985">
        <v>2</v>
      </c>
      <c r="X1985" t="s">
        <v>54</v>
      </c>
      <c r="Y1985" t="str">
        <f>"13"</f>
        <v>13</v>
      </c>
      <c r="Z1985" t="s">
        <v>47</v>
      </c>
      <c r="AB1985" t="str">
        <f t="shared" si="197"/>
        <v>11</v>
      </c>
      <c r="AC1985" t="s">
        <v>48</v>
      </c>
      <c r="AD1985" t="s">
        <v>49</v>
      </c>
      <c r="AE1985" t="s">
        <v>50</v>
      </c>
      <c r="AF1985">
        <v>0</v>
      </c>
      <c r="AG1985" t="s">
        <v>51</v>
      </c>
      <c r="AH1985" t="str">
        <f>"Trad IRN"</f>
        <v>Trad IRN</v>
      </c>
      <c r="AI1985" t="str">
        <f>"Bldg IRN"</f>
        <v>Bldg IRN</v>
      </c>
      <c r="AJ1985" t="s">
        <v>48</v>
      </c>
      <c r="AK1985" t="s">
        <v>48</v>
      </c>
      <c r="AL1985" t="s">
        <v>53</v>
      </c>
      <c r="AM1985">
        <v>90.11</v>
      </c>
      <c r="AN1985">
        <v>1132.3</v>
      </c>
      <c r="AO1985">
        <v>15</v>
      </c>
    </row>
    <row r="1986" spans="1:41" x14ac:dyDescent="0.3">
      <c r="A1986" t="str">
        <f>"Trad IRN"</f>
        <v>Trad IRN</v>
      </c>
      <c r="B1986" t="str">
        <f>"Bldg IRN"</f>
        <v>Bldg IRN</v>
      </c>
      <c r="C1986" t="s">
        <v>41</v>
      </c>
      <c r="D1986" t="s">
        <v>3</v>
      </c>
      <c r="E1986" t="s">
        <v>80</v>
      </c>
      <c r="F1986" t="s">
        <v>81</v>
      </c>
      <c r="G1986" t="s">
        <v>82</v>
      </c>
      <c r="H1986" t="s">
        <v>83</v>
      </c>
      <c r="I1986" t="str">
        <f>"Trad IRN"</f>
        <v>Trad IRN</v>
      </c>
      <c r="J1986" t="s">
        <v>43</v>
      </c>
      <c r="K1986" t="s">
        <v>44</v>
      </c>
      <c r="L1986" t="s">
        <v>45</v>
      </c>
      <c r="M1986" t="s">
        <v>46</v>
      </c>
      <c r="N1986" t="str">
        <f>"08/18/2022"</f>
        <v>08/18/2022</v>
      </c>
      <c r="O1986" t="str">
        <f>"01/25/2023"</f>
        <v>01/25/2023</v>
      </c>
      <c r="P1986">
        <v>0.55017199999999999</v>
      </c>
      <c r="Q1986">
        <v>0.55017199999999999</v>
      </c>
      <c r="S1986">
        <v>0</v>
      </c>
      <c r="T1986">
        <v>0.55017199999999999</v>
      </c>
      <c r="U1986">
        <v>0</v>
      </c>
      <c r="V1986" t="str">
        <f>"Trad IRN"</f>
        <v>Trad IRN</v>
      </c>
      <c r="W1986">
        <v>100</v>
      </c>
      <c r="X1986" t="s">
        <v>47</v>
      </c>
      <c r="Z1986" t="s">
        <v>47</v>
      </c>
      <c r="AB1986" t="str">
        <f>"10"</f>
        <v>10</v>
      </c>
      <c r="AC1986" t="s">
        <v>48</v>
      </c>
      <c r="AD1986" t="s">
        <v>49</v>
      </c>
      <c r="AE1986" t="s">
        <v>50</v>
      </c>
      <c r="AF1986">
        <v>0</v>
      </c>
      <c r="AG1986" t="s">
        <v>56</v>
      </c>
      <c r="AH1986" t="str">
        <f>"Trad IRN"</f>
        <v>Trad IRN</v>
      </c>
      <c r="AI1986" t="str">
        <f>"Bldg IRN"</f>
        <v>Bldg IRN</v>
      </c>
      <c r="AJ1986" t="s">
        <v>48</v>
      </c>
      <c r="AK1986" t="s">
        <v>48</v>
      </c>
      <c r="AL1986" t="s">
        <v>53</v>
      </c>
      <c r="AM1986">
        <v>622.96</v>
      </c>
      <c r="AN1986">
        <v>1132.3</v>
      </c>
      <c r="AO1986">
        <v>15</v>
      </c>
    </row>
    <row r="1987" spans="1:41" x14ac:dyDescent="0.3">
      <c r="A1987" t="str">
        <f>"Trad IRN"</f>
        <v>Trad IRN</v>
      </c>
      <c r="B1987" t="str">
        <f>"Bldg IRN"</f>
        <v>Bldg IRN</v>
      </c>
      <c r="C1987" t="s">
        <v>41</v>
      </c>
      <c r="D1987" t="s">
        <v>3</v>
      </c>
      <c r="E1987" t="s">
        <v>80</v>
      </c>
      <c r="F1987" t="s">
        <v>81</v>
      </c>
      <c r="G1987" t="s">
        <v>82</v>
      </c>
      <c r="H1987" t="s">
        <v>83</v>
      </c>
      <c r="I1987" t="str">
        <f>"Trad IRN"</f>
        <v>Trad IRN</v>
      </c>
      <c r="J1987" t="s">
        <v>43</v>
      </c>
      <c r="K1987" t="s">
        <v>44</v>
      </c>
      <c r="L1987" t="s">
        <v>45</v>
      </c>
      <c r="M1987" t="s">
        <v>59</v>
      </c>
      <c r="N1987" t="str">
        <f>"01/26/2023"</f>
        <v>01/26/2023</v>
      </c>
      <c r="O1987" t="str">
        <f>"12/31/2500"</f>
        <v>12/31/2500</v>
      </c>
      <c r="P1987">
        <v>0.44982800000000001</v>
      </c>
      <c r="Q1987">
        <v>0.44982800000000001</v>
      </c>
      <c r="S1987">
        <v>0</v>
      </c>
      <c r="T1987">
        <v>0.44982800000000001</v>
      </c>
      <c r="U1987">
        <v>0</v>
      </c>
      <c r="V1987" t="s">
        <v>84</v>
      </c>
      <c r="W1987">
        <v>100</v>
      </c>
      <c r="X1987" t="s">
        <v>47</v>
      </c>
      <c r="Z1987" t="s">
        <v>47</v>
      </c>
      <c r="AB1987" t="str">
        <f>"10"</f>
        <v>10</v>
      </c>
      <c r="AC1987" t="s">
        <v>48</v>
      </c>
      <c r="AD1987" t="s">
        <v>49</v>
      </c>
      <c r="AE1987" t="s">
        <v>50</v>
      </c>
      <c r="AF1987">
        <v>0</v>
      </c>
      <c r="AG1987" t="s">
        <v>56</v>
      </c>
      <c r="AH1987" t="str">
        <f>"Trad IRN"</f>
        <v>Trad IRN</v>
      </c>
      <c r="AI1987" t="str">
        <f>"Bldg IRN"</f>
        <v>Bldg IRN</v>
      </c>
      <c r="AJ1987" t="s">
        <v>48</v>
      </c>
      <c r="AK1987" t="s">
        <v>48</v>
      </c>
      <c r="AL1987" t="s">
        <v>53</v>
      </c>
      <c r="AM1987">
        <v>509.34</v>
      </c>
      <c r="AN1987">
        <v>1132.3</v>
      </c>
      <c r="AO1987">
        <v>15</v>
      </c>
    </row>
    <row r="1988" spans="1:41" x14ac:dyDescent="0.3">
      <c r="A1988" t="str">
        <f>"Trad IRN"</f>
        <v>Trad IRN</v>
      </c>
      <c r="B1988" t="str">
        <f>"Bldg IRN"</f>
        <v>Bldg IRN</v>
      </c>
      <c r="C1988" t="s">
        <v>41</v>
      </c>
      <c r="D1988" t="s">
        <v>3</v>
      </c>
      <c r="E1988" t="s">
        <v>80</v>
      </c>
      <c r="F1988" t="s">
        <v>81</v>
      </c>
      <c r="G1988" t="s">
        <v>82</v>
      </c>
      <c r="H1988" t="s">
        <v>83</v>
      </c>
      <c r="I1988" t="str">
        <f>"Trad IRN"</f>
        <v>Trad IRN</v>
      </c>
      <c r="J1988" t="s">
        <v>43</v>
      </c>
      <c r="K1988" t="s">
        <v>44</v>
      </c>
      <c r="L1988" t="s">
        <v>45</v>
      </c>
      <c r="M1988" t="s">
        <v>46</v>
      </c>
      <c r="N1988" t="str">
        <f>"08/18/2022"</f>
        <v>08/18/2022</v>
      </c>
      <c r="O1988" t="str">
        <f>"01/12/2023"</f>
        <v>01/12/2023</v>
      </c>
      <c r="P1988">
        <v>0.50980300000000001</v>
      </c>
      <c r="Q1988">
        <v>0.50980300000000001</v>
      </c>
      <c r="S1988">
        <v>0</v>
      </c>
      <c r="T1988">
        <v>0.50980300000000001</v>
      </c>
      <c r="U1988">
        <v>0</v>
      </c>
      <c r="V1988" t="str">
        <f>"Trad IRN"</f>
        <v>Trad IRN</v>
      </c>
      <c r="W1988">
        <v>100</v>
      </c>
      <c r="X1988" t="s">
        <v>47</v>
      </c>
      <c r="Z1988" t="s">
        <v>47</v>
      </c>
      <c r="AB1988" t="str">
        <f>"13"</f>
        <v>13</v>
      </c>
      <c r="AC1988" t="s">
        <v>48</v>
      </c>
      <c r="AD1988" t="s">
        <v>49</v>
      </c>
      <c r="AE1988" t="s">
        <v>55</v>
      </c>
      <c r="AF1988">
        <v>2</v>
      </c>
      <c r="AG1988" t="s">
        <v>56</v>
      </c>
      <c r="AH1988" t="str">
        <f>"Trad IRN"</f>
        <v>Trad IRN</v>
      </c>
      <c r="AI1988" t="str">
        <f>"Bldg IRN"</f>
        <v>Bldg IRN</v>
      </c>
      <c r="AJ1988" t="s">
        <v>48</v>
      </c>
      <c r="AK1988" t="s">
        <v>48</v>
      </c>
      <c r="AL1988" t="s">
        <v>53</v>
      </c>
      <c r="AM1988">
        <v>577.25</v>
      </c>
      <c r="AN1988">
        <v>1132.3</v>
      </c>
      <c r="AO1988">
        <v>15</v>
      </c>
    </row>
    <row r="1989" spans="1:41" x14ac:dyDescent="0.3">
      <c r="A1989" t="str">
        <f>"Trad IRN"</f>
        <v>Trad IRN</v>
      </c>
      <c r="B1989" t="str">
        <f>"Bldg IRN"</f>
        <v>Bldg IRN</v>
      </c>
      <c r="C1989" t="s">
        <v>41</v>
      </c>
      <c r="D1989" t="s">
        <v>3</v>
      </c>
      <c r="E1989" t="s">
        <v>80</v>
      </c>
      <c r="F1989" t="s">
        <v>81</v>
      </c>
      <c r="G1989" t="s">
        <v>82</v>
      </c>
      <c r="H1989" t="s">
        <v>83</v>
      </c>
      <c r="I1989" t="str">
        <f>"Trad IRN"</f>
        <v>Trad IRN</v>
      </c>
      <c r="J1989" t="s">
        <v>43</v>
      </c>
      <c r="K1989" t="s">
        <v>44</v>
      </c>
      <c r="L1989" t="s">
        <v>45</v>
      </c>
      <c r="M1989" t="s">
        <v>46</v>
      </c>
      <c r="N1989" t="str">
        <f>"08/18/2022"</f>
        <v>08/18/2022</v>
      </c>
      <c r="O1989" t="str">
        <f>"10/02/2022"</f>
        <v>10/02/2022</v>
      </c>
      <c r="P1989">
        <v>0.16147700000000001</v>
      </c>
      <c r="Q1989">
        <v>0.16147700000000001</v>
      </c>
      <c r="S1989">
        <v>0</v>
      </c>
      <c r="T1989">
        <v>0.16147700000000001</v>
      </c>
      <c r="U1989">
        <v>0</v>
      </c>
      <c r="V1989" t="str">
        <f>"Trad IRN"</f>
        <v>Trad IRN</v>
      </c>
      <c r="W1989">
        <v>100</v>
      </c>
      <c r="X1989" t="s">
        <v>47</v>
      </c>
      <c r="Z1989" t="s">
        <v>47</v>
      </c>
      <c r="AB1989" t="str">
        <f>"11"</f>
        <v>11</v>
      </c>
      <c r="AC1989" t="s">
        <v>48</v>
      </c>
      <c r="AD1989" t="s">
        <v>49</v>
      </c>
      <c r="AE1989" t="s">
        <v>50</v>
      </c>
      <c r="AF1989">
        <v>2</v>
      </c>
      <c r="AG1989" t="s">
        <v>56</v>
      </c>
      <c r="AH1989" t="str">
        <f>"Trad IRN"</f>
        <v>Trad IRN</v>
      </c>
      <c r="AI1989" t="str">
        <f>"Bldg IRN"</f>
        <v>Bldg IRN</v>
      </c>
      <c r="AJ1989" t="s">
        <v>48</v>
      </c>
      <c r="AK1989" t="s">
        <v>48</v>
      </c>
      <c r="AL1989" t="s">
        <v>53</v>
      </c>
      <c r="AM1989">
        <v>182.84</v>
      </c>
      <c r="AN1989">
        <v>1132.3</v>
      </c>
      <c r="AO1989">
        <v>15</v>
      </c>
    </row>
    <row r="1990" spans="1:41" x14ac:dyDescent="0.3">
      <c r="A1990" t="str">
        <f>"Trad IRN"</f>
        <v>Trad IRN</v>
      </c>
      <c r="B1990" t="str">
        <f>"Bldg IRN"</f>
        <v>Bldg IRN</v>
      </c>
      <c r="C1990" t="s">
        <v>41</v>
      </c>
      <c r="D1990" t="s">
        <v>3</v>
      </c>
      <c r="E1990" t="s">
        <v>80</v>
      </c>
      <c r="F1990" t="s">
        <v>81</v>
      </c>
      <c r="G1990" t="s">
        <v>82</v>
      </c>
      <c r="H1990" t="s">
        <v>83</v>
      </c>
      <c r="I1990" t="str">
        <f>"Trad IRN"</f>
        <v>Trad IRN</v>
      </c>
      <c r="J1990" t="s">
        <v>43</v>
      </c>
      <c r="K1990" t="s">
        <v>44</v>
      </c>
      <c r="L1990" t="s">
        <v>45</v>
      </c>
      <c r="M1990" t="s">
        <v>46</v>
      </c>
      <c r="N1990" t="str">
        <f>"01/13/2023"</f>
        <v>01/13/2023</v>
      </c>
      <c r="O1990" t="str">
        <f>"12/31/2500"</f>
        <v>12/31/2500</v>
      </c>
      <c r="P1990">
        <v>0.49019699999999999</v>
      </c>
      <c r="Q1990">
        <v>0.49019699999999999</v>
      </c>
      <c r="S1990">
        <v>0</v>
      </c>
      <c r="T1990">
        <v>0.49019699999999999</v>
      </c>
      <c r="U1990">
        <v>0</v>
      </c>
      <c r="V1990" t="str">
        <f>"Trad IRN"</f>
        <v>Trad IRN</v>
      </c>
      <c r="W1990">
        <v>100</v>
      </c>
      <c r="X1990" t="s">
        <v>47</v>
      </c>
      <c r="Z1990" t="s">
        <v>47</v>
      </c>
      <c r="AB1990" t="str">
        <f>"09"</f>
        <v>09</v>
      </c>
      <c r="AC1990" t="s">
        <v>48</v>
      </c>
      <c r="AD1990" t="s">
        <v>49</v>
      </c>
      <c r="AE1990" t="s">
        <v>55</v>
      </c>
      <c r="AF1990">
        <v>2</v>
      </c>
      <c r="AG1990" t="s">
        <v>56</v>
      </c>
      <c r="AH1990" t="str">
        <f>"Trad IRN"</f>
        <v>Trad IRN</v>
      </c>
      <c r="AI1990" t="str">
        <f>"Bldg IRN"</f>
        <v>Bldg IRN</v>
      </c>
      <c r="AJ1990" t="s">
        <v>48</v>
      </c>
      <c r="AK1990" t="s">
        <v>48</v>
      </c>
      <c r="AL1990" t="s">
        <v>53</v>
      </c>
      <c r="AM1990">
        <v>555.04999999999995</v>
      </c>
      <c r="AN1990">
        <v>1132.3</v>
      </c>
      <c r="AO1990">
        <v>15</v>
      </c>
    </row>
    <row r="1991" spans="1:41" x14ac:dyDescent="0.3">
      <c r="A1991" t="str">
        <f>"Trad IRN"</f>
        <v>Trad IRN</v>
      </c>
      <c r="B1991" t="str">
        <f>"Bldg IRN"</f>
        <v>Bldg IRN</v>
      </c>
      <c r="C1991" t="s">
        <v>41</v>
      </c>
      <c r="D1991" t="s">
        <v>3</v>
      </c>
      <c r="E1991" t="s">
        <v>80</v>
      </c>
      <c r="F1991" t="s">
        <v>81</v>
      </c>
      <c r="G1991" t="s">
        <v>82</v>
      </c>
      <c r="H1991" t="s">
        <v>83</v>
      </c>
      <c r="I1991" t="str">
        <f>"Trad IRN"</f>
        <v>Trad IRN</v>
      </c>
      <c r="J1991" t="s">
        <v>43</v>
      </c>
      <c r="K1991" t="s">
        <v>44</v>
      </c>
      <c r="L1991" t="s">
        <v>45</v>
      </c>
      <c r="M1991" t="s">
        <v>46</v>
      </c>
      <c r="N1991" t="str">
        <f>"08/18/2022"</f>
        <v>08/18/2022</v>
      </c>
      <c r="O1991" t="str">
        <f>"01/12/2023"</f>
        <v>01/12/2023</v>
      </c>
      <c r="P1991">
        <v>0.50980300000000001</v>
      </c>
      <c r="Q1991">
        <v>0.50980300000000001</v>
      </c>
      <c r="S1991">
        <v>0</v>
      </c>
      <c r="T1991">
        <v>0.50980300000000001</v>
      </c>
      <c r="U1991">
        <v>0</v>
      </c>
      <c r="V1991" t="str">
        <f>"Trad IRN"</f>
        <v>Trad IRN</v>
      </c>
      <c r="W1991">
        <v>100</v>
      </c>
      <c r="X1991" t="s">
        <v>47</v>
      </c>
      <c r="Z1991" t="s">
        <v>47</v>
      </c>
      <c r="AB1991" t="str">
        <f>"09"</f>
        <v>09</v>
      </c>
      <c r="AC1991" t="s">
        <v>48</v>
      </c>
      <c r="AD1991" t="s">
        <v>49</v>
      </c>
      <c r="AE1991" t="s">
        <v>50</v>
      </c>
      <c r="AF1991">
        <v>2</v>
      </c>
      <c r="AG1991" t="s">
        <v>56</v>
      </c>
      <c r="AH1991" t="str">
        <f>"Trad IRN"</f>
        <v>Trad IRN</v>
      </c>
      <c r="AI1991" t="str">
        <f>"Bldg IRN"</f>
        <v>Bldg IRN</v>
      </c>
      <c r="AJ1991" t="s">
        <v>48</v>
      </c>
      <c r="AK1991" t="s">
        <v>48</v>
      </c>
      <c r="AL1991" t="s">
        <v>53</v>
      </c>
      <c r="AM1991">
        <v>577.25</v>
      </c>
      <c r="AN1991">
        <v>1132.3</v>
      </c>
      <c r="AO1991">
        <v>15</v>
      </c>
    </row>
    <row r="1992" spans="1:41" x14ac:dyDescent="0.3">
      <c r="A1992" t="str">
        <f>"Trad IRN"</f>
        <v>Trad IRN</v>
      </c>
      <c r="B1992" t="str">
        <f>"Bldg IRN"</f>
        <v>Bldg IRN</v>
      </c>
      <c r="C1992" t="s">
        <v>41</v>
      </c>
      <c r="D1992" t="s">
        <v>3</v>
      </c>
      <c r="E1992" t="s">
        <v>80</v>
      </c>
      <c r="F1992" t="s">
        <v>81</v>
      </c>
      <c r="G1992" t="s">
        <v>82</v>
      </c>
      <c r="H1992" t="s">
        <v>83</v>
      </c>
      <c r="I1992" t="str">
        <f>"Trad IRN"</f>
        <v>Trad IRN</v>
      </c>
      <c r="J1992" t="s">
        <v>43</v>
      </c>
      <c r="K1992" t="s">
        <v>44</v>
      </c>
      <c r="L1992" t="s">
        <v>45</v>
      </c>
      <c r="M1992" t="s">
        <v>46</v>
      </c>
      <c r="N1992" t="str">
        <f>"08/18/2022"</f>
        <v>08/18/2022</v>
      </c>
      <c r="O1992" t="str">
        <f>"12/31/2500"</f>
        <v>12/31/2500</v>
      </c>
      <c r="P1992">
        <v>1</v>
      </c>
      <c r="Q1992">
        <v>1</v>
      </c>
      <c r="S1992">
        <v>1</v>
      </c>
      <c r="T1992">
        <v>1</v>
      </c>
      <c r="U1992">
        <v>0</v>
      </c>
      <c r="V1992" t="str">
        <f>"Trad IRN"</f>
        <v>Trad IRN</v>
      </c>
      <c r="W1992">
        <v>100</v>
      </c>
      <c r="X1992" t="s">
        <v>47</v>
      </c>
      <c r="Z1992" t="s">
        <v>47</v>
      </c>
      <c r="AB1992" t="str">
        <f>"11"</f>
        <v>11</v>
      </c>
      <c r="AC1992" t="s">
        <v>48</v>
      </c>
      <c r="AD1992" t="s">
        <v>49</v>
      </c>
      <c r="AE1992" t="s">
        <v>50</v>
      </c>
      <c r="AF1992">
        <v>0</v>
      </c>
      <c r="AG1992" t="s">
        <v>56</v>
      </c>
      <c r="AH1992" t="str">
        <f>"Trad IRN"</f>
        <v>Trad IRN</v>
      </c>
      <c r="AI1992" t="str">
        <f>"Bldg IRN"</f>
        <v>Bldg IRN</v>
      </c>
      <c r="AJ1992" t="s">
        <v>48</v>
      </c>
      <c r="AK1992" t="s">
        <v>48</v>
      </c>
      <c r="AL1992" t="s">
        <v>53</v>
      </c>
      <c r="AM1992">
        <v>1132.3</v>
      </c>
      <c r="AN1992">
        <v>1132.3</v>
      </c>
      <c r="AO1992">
        <v>15</v>
      </c>
    </row>
    <row r="1993" spans="1:41" x14ac:dyDescent="0.3">
      <c r="A1993" t="str">
        <f>"Trad IRN"</f>
        <v>Trad IRN</v>
      </c>
      <c r="B1993" t="str">
        <f>"Bldg IRN"</f>
        <v>Bldg IRN</v>
      </c>
      <c r="C1993" t="s">
        <v>41</v>
      </c>
      <c r="D1993" t="s">
        <v>3</v>
      </c>
      <c r="E1993" t="s">
        <v>80</v>
      </c>
      <c r="F1993" t="s">
        <v>81</v>
      </c>
      <c r="G1993" t="s">
        <v>82</v>
      </c>
      <c r="H1993" t="s">
        <v>83</v>
      </c>
      <c r="I1993" t="str">
        <f>"Trad IRN"</f>
        <v>Trad IRN</v>
      </c>
      <c r="J1993" t="s">
        <v>43</v>
      </c>
      <c r="K1993" t="s">
        <v>44</v>
      </c>
      <c r="L1993" t="s">
        <v>45</v>
      </c>
      <c r="M1993" t="s">
        <v>46</v>
      </c>
      <c r="N1993" t="str">
        <f>"08/18/2022"</f>
        <v>08/18/2022</v>
      </c>
      <c r="O1993" t="str">
        <f>"10/10/2022"</f>
        <v>10/10/2022</v>
      </c>
      <c r="P1993">
        <v>0.196079</v>
      </c>
      <c r="Q1993">
        <v>0.196079</v>
      </c>
      <c r="S1993">
        <v>0</v>
      </c>
      <c r="T1993">
        <v>0.196079</v>
      </c>
      <c r="U1993">
        <v>0</v>
      </c>
      <c r="V1993" t="str">
        <f>"Trad IRN"</f>
        <v>Trad IRN</v>
      </c>
      <c r="W1993">
        <v>100</v>
      </c>
      <c r="X1993" t="s">
        <v>47</v>
      </c>
      <c r="Z1993" t="s">
        <v>47</v>
      </c>
      <c r="AB1993" t="str">
        <f>"09"</f>
        <v>09</v>
      </c>
      <c r="AC1993" t="s">
        <v>48</v>
      </c>
      <c r="AD1993" t="s">
        <v>49</v>
      </c>
      <c r="AE1993" t="s">
        <v>50</v>
      </c>
      <c r="AF1993">
        <v>0</v>
      </c>
      <c r="AG1993" t="s">
        <v>56</v>
      </c>
      <c r="AH1993" t="str">
        <f>"Trad IRN"</f>
        <v>Trad IRN</v>
      </c>
      <c r="AI1993" t="str">
        <f>"Bldg IRN"</f>
        <v>Bldg IRN</v>
      </c>
      <c r="AJ1993" t="s">
        <v>48</v>
      </c>
      <c r="AK1993" t="s">
        <v>48</v>
      </c>
      <c r="AL1993" t="s">
        <v>53</v>
      </c>
      <c r="AM1993">
        <v>222.02</v>
      </c>
      <c r="AN1993">
        <v>1132.3</v>
      </c>
      <c r="AO1993">
        <v>15</v>
      </c>
    </row>
    <row r="1994" spans="1:41" x14ac:dyDescent="0.3">
      <c r="A1994" t="str">
        <f>"Trad IRN"</f>
        <v>Trad IRN</v>
      </c>
      <c r="B1994" t="str">
        <f>"Bldg IRN"</f>
        <v>Bldg IRN</v>
      </c>
      <c r="C1994" t="s">
        <v>41</v>
      </c>
      <c r="D1994" t="s">
        <v>3</v>
      </c>
      <c r="E1994" t="s">
        <v>80</v>
      </c>
      <c r="F1994" t="s">
        <v>81</v>
      </c>
      <c r="G1994" t="s">
        <v>82</v>
      </c>
      <c r="H1994" t="s">
        <v>83</v>
      </c>
      <c r="I1994" t="str">
        <f>"Trad IRN"</f>
        <v>Trad IRN</v>
      </c>
      <c r="J1994" t="s">
        <v>43</v>
      </c>
      <c r="K1994" t="s">
        <v>44</v>
      </c>
      <c r="L1994" t="s">
        <v>45</v>
      </c>
      <c r="M1994" t="s">
        <v>46</v>
      </c>
      <c r="N1994" t="str">
        <f>"10/11/2022"</f>
        <v>10/11/2022</v>
      </c>
      <c r="O1994" t="str">
        <f>"12/31/2500"</f>
        <v>12/31/2500</v>
      </c>
      <c r="P1994">
        <v>0.803921</v>
      </c>
      <c r="Q1994">
        <v>0.803921</v>
      </c>
      <c r="S1994">
        <v>0</v>
      </c>
      <c r="T1994">
        <v>0.803921</v>
      </c>
      <c r="U1994">
        <v>0</v>
      </c>
      <c r="V1994" t="str">
        <f>"Trad IRN"</f>
        <v>Trad IRN</v>
      </c>
      <c r="W1994">
        <v>100</v>
      </c>
      <c r="X1994" t="s">
        <v>47</v>
      </c>
      <c r="Z1994" t="s">
        <v>47</v>
      </c>
      <c r="AB1994" t="str">
        <f>"09"</f>
        <v>09</v>
      </c>
      <c r="AC1994" t="s">
        <v>48</v>
      </c>
      <c r="AD1994" t="s">
        <v>49</v>
      </c>
      <c r="AE1994" t="s">
        <v>55</v>
      </c>
      <c r="AF1994">
        <v>0</v>
      </c>
      <c r="AG1994" t="s">
        <v>56</v>
      </c>
      <c r="AH1994" t="str">
        <f>"Trad IRN"</f>
        <v>Trad IRN</v>
      </c>
      <c r="AI1994" t="str">
        <f>"Bldg IRN"</f>
        <v>Bldg IRN</v>
      </c>
      <c r="AJ1994" t="s">
        <v>48</v>
      </c>
      <c r="AK1994" t="s">
        <v>48</v>
      </c>
      <c r="AL1994" t="s">
        <v>53</v>
      </c>
      <c r="AM1994">
        <v>910.28</v>
      </c>
      <c r="AN1994">
        <v>1132.3</v>
      </c>
      <c r="AO1994">
        <v>15</v>
      </c>
    </row>
    <row r="1995" spans="1:41" x14ac:dyDescent="0.3">
      <c r="A1995" t="str">
        <f>"Trad IRN"</f>
        <v>Trad IRN</v>
      </c>
      <c r="B1995" t="str">
        <f>"Bldg IRN"</f>
        <v>Bldg IRN</v>
      </c>
      <c r="C1995" t="s">
        <v>41</v>
      </c>
      <c r="D1995" t="s">
        <v>3</v>
      </c>
      <c r="E1995" t="s">
        <v>80</v>
      </c>
      <c r="F1995" t="s">
        <v>81</v>
      </c>
      <c r="G1995" t="s">
        <v>82</v>
      </c>
      <c r="H1995" t="s">
        <v>83</v>
      </c>
      <c r="I1995" t="s">
        <v>8</v>
      </c>
      <c r="J1995" t="s">
        <v>43</v>
      </c>
      <c r="K1995" t="s">
        <v>44</v>
      </c>
      <c r="L1995" t="s">
        <v>45</v>
      </c>
      <c r="M1995" t="s">
        <v>46</v>
      </c>
      <c r="N1995" t="str">
        <f>"08/18/2022"</f>
        <v>08/18/2022</v>
      </c>
      <c r="O1995" t="str">
        <f>"12/20/2022"</f>
        <v>12/20/2022</v>
      </c>
      <c r="P1995">
        <v>6.9550000000000001E-2</v>
      </c>
      <c r="Q1995">
        <v>6.9550000000000001E-2</v>
      </c>
      <c r="R1995">
        <v>6.9550000000000001E-2</v>
      </c>
      <c r="S1995">
        <v>0</v>
      </c>
      <c r="T1995">
        <v>1.4671999999999999E-2</v>
      </c>
      <c r="U1995">
        <v>5.4878000000000003E-2</v>
      </c>
      <c r="V1995" t="str">
        <f>"Trad IRN"</f>
        <v>Trad IRN</v>
      </c>
      <c r="W1995">
        <v>15</v>
      </c>
      <c r="X1995" t="s">
        <v>47</v>
      </c>
      <c r="Z1995" t="s">
        <v>47</v>
      </c>
      <c r="AB1995" t="str">
        <f t="shared" ref="AB1995:AC1998" si="198">"10"</f>
        <v>10</v>
      </c>
      <c r="AC1995" t="str">
        <f t="shared" si="198"/>
        <v>10</v>
      </c>
      <c r="AD1995" t="str">
        <f>"2"</f>
        <v>2</v>
      </c>
      <c r="AE1995" t="s">
        <v>50</v>
      </c>
      <c r="AF1995">
        <v>0</v>
      </c>
      <c r="AG1995" t="s">
        <v>51</v>
      </c>
      <c r="AH1995" t="str">
        <f>"Trad IRN"</f>
        <v>Trad IRN</v>
      </c>
      <c r="AI1995" t="str">
        <f>"Bldg IRN"</f>
        <v>Bldg IRN</v>
      </c>
      <c r="AJ1995" t="s">
        <v>48</v>
      </c>
      <c r="AK1995" t="s">
        <v>48</v>
      </c>
      <c r="AL1995" t="s">
        <v>53</v>
      </c>
      <c r="AM1995">
        <v>78.75</v>
      </c>
      <c r="AN1995">
        <v>1132.3</v>
      </c>
      <c r="AO1995">
        <v>15</v>
      </c>
    </row>
    <row r="1996" spans="1:41" x14ac:dyDescent="0.3">
      <c r="A1996" t="str">
        <f>"Trad IRN"</f>
        <v>Trad IRN</v>
      </c>
      <c r="B1996" t="str">
        <f>"Bldg IRN"</f>
        <v>Bldg IRN</v>
      </c>
      <c r="C1996" t="s">
        <v>41</v>
      </c>
      <c r="D1996" t="s">
        <v>3</v>
      </c>
      <c r="E1996" t="s">
        <v>80</v>
      </c>
      <c r="F1996" t="s">
        <v>81</v>
      </c>
      <c r="G1996" t="s">
        <v>82</v>
      </c>
      <c r="H1996" t="s">
        <v>83</v>
      </c>
      <c r="I1996" t="str">
        <f>"Trad IRN"</f>
        <v>Trad IRN</v>
      </c>
      <c r="J1996" t="s">
        <v>43</v>
      </c>
      <c r="K1996" t="s">
        <v>44</v>
      </c>
      <c r="L1996" t="s">
        <v>45</v>
      </c>
      <c r="M1996" t="s">
        <v>46</v>
      </c>
      <c r="N1996" t="str">
        <f>"10/11/2022"</f>
        <v>10/11/2022</v>
      </c>
      <c r="O1996" t="str">
        <f>"01/03/2023"</f>
        <v>01/03/2023</v>
      </c>
      <c r="P1996">
        <v>0.232352</v>
      </c>
      <c r="Q1996">
        <v>0.232352</v>
      </c>
      <c r="R1996">
        <v>0.232352</v>
      </c>
      <c r="S1996">
        <v>0</v>
      </c>
      <c r="T1996">
        <v>0.232352</v>
      </c>
      <c r="U1996">
        <v>0</v>
      </c>
      <c r="V1996" t="str">
        <f>"Trad IRN"</f>
        <v>Trad IRN</v>
      </c>
      <c r="W1996">
        <v>85</v>
      </c>
      <c r="X1996" t="s">
        <v>47</v>
      </c>
      <c r="Z1996" t="s">
        <v>47</v>
      </c>
      <c r="AB1996" t="str">
        <f t="shared" si="198"/>
        <v>10</v>
      </c>
      <c r="AC1996" t="str">
        <f t="shared" si="198"/>
        <v>10</v>
      </c>
      <c r="AD1996" t="str">
        <f>"2"</f>
        <v>2</v>
      </c>
      <c r="AE1996" t="s">
        <v>55</v>
      </c>
      <c r="AF1996">
        <v>0</v>
      </c>
      <c r="AG1996" t="s">
        <v>56</v>
      </c>
      <c r="AH1996" t="str">
        <f>"Trad IRN"</f>
        <v>Trad IRN</v>
      </c>
      <c r="AI1996" t="str">
        <f>"Bldg IRN"</f>
        <v>Bldg IRN</v>
      </c>
      <c r="AJ1996" t="s">
        <v>48</v>
      </c>
      <c r="AK1996" t="s">
        <v>48</v>
      </c>
      <c r="AL1996" t="s">
        <v>53</v>
      </c>
      <c r="AM1996">
        <v>263.08999999999997</v>
      </c>
      <c r="AN1996">
        <v>1132.3</v>
      </c>
      <c r="AO1996">
        <v>15</v>
      </c>
    </row>
    <row r="1997" spans="1:41" x14ac:dyDescent="0.3">
      <c r="A1997" t="str">
        <f>"Trad IRN"</f>
        <v>Trad IRN</v>
      </c>
      <c r="B1997" t="str">
        <f>"Bldg IRN"</f>
        <v>Bldg IRN</v>
      </c>
      <c r="C1997" t="s">
        <v>41</v>
      </c>
      <c r="D1997" t="s">
        <v>3</v>
      </c>
      <c r="E1997" t="s">
        <v>80</v>
      </c>
      <c r="F1997" t="s">
        <v>81</v>
      </c>
      <c r="G1997" t="s">
        <v>82</v>
      </c>
      <c r="H1997" t="s">
        <v>83</v>
      </c>
      <c r="I1997" t="str">
        <f>"Trad IRN"</f>
        <v>Trad IRN</v>
      </c>
      <c r="J1997" t="s">
        <v>43</v>
      </c>
      <c r="K1997" t="s">
        <v>44</v>
      </c>
      <c r="L1997" t="s">
        <v>45</v>
      </c>
      <c r="M1997" t="s">
        <v>46</v>
      </c>
      <c r="N1997" t="str">
        <f>"01/04/2023"</f>
        <v>01/04/2023</v>
      </c>
      <c r="O1997" t="str">
        <f>"12/31/2500"</f>
        <v>12/31/2500</v>
      </c>
      <c r="P1997">
        <v>0.53056599999999998</v>
      </c>
      <c r="Q1997">
        <v>0.53056599999999998</v>
      </c>
      <c r="R1997">
        <v>0.53056599999999998</v>
      </c>
      <c r="S1997">
        <v>0</v>
      </c>
      <c r="T1997">
        <v>0.53056599999999998</v>
      </c>
      <c r="U1997">
        <v>0</v>
      </c>
      <c r="V1997" t="str">
        <f>"Trad IRN"</f>
        <v>Trad IRN</v>
      </c>
      <c r="W1997">
        <v>100</v>
      </c>
      <c r="X1997" t="s">
        <v>47</v>
      </c>
      <c r="Z1997" t="s">
        <v>47</v>
      </c>
      <c r="AB1997" t="str">
        <f t="shared" si="198"/>
        <v>10</v>
      </c>
      <c r="AC1997" t="str">
        <f t="shared" si="198"/>
        <v>10</v>
      </c>
      <c r="AD1997" t="str">
        <f>"2"</f>
        <v>2</v>
      </c>
      <c r="AE1997" t="s">
        <v>55</v>
      </c>
      <c r="AF1997">
        <v>0</v>
      </c>
      <c r="AG1997" t="s">
        <v>56</v>
      </c>
      <c r="AH1997" t="str">
        <f>"Trad IRN"</f>
        <v>Trad IRN</v>
      </c>
      <c r="AI1997" t="str">
        <f>"Bldg IRN"</f>
        <v>Bldg IRN</v>
      </c>
      <c r="AJ1997" t="s">
        <v>48</v>
      </c>
      <c r="AK1997" t="s">
        <v>48</v>
      </c>
      <c r="AL1997" t="s">
        <v>53</v>
      </c>
      <c r="AM1997">
        <v>600.76</v>
      </c>
      <c r="AN1997">
        <v>1132.3</v>
      </c>
      <c r="AO1997">
        <v>15</v>
      </c>
    </row>
    <row r="1998" spans="1:41" x14ac:dyDescent="0.3">
      <c r="A1998" t="str">
        <f>"Trad IRN"</f>
        <v>Trad IRN</v>
      </c>
      <c r="B1998" t="str">
        <f>"Bldg IRN"</f>
        <v>Bldg IRN</v>
      </c>
      <c r="C1998" t="s">
        <v>41</v>
      </c>
      <c r="D1998" t="s">
        <v>3</v>
      </c>
      <c r="E1998" t="s">
        <v>80</v>
      </c>
      <c r="F1998" t="s">
        <v>81</v>
      </c>
      <c r="G1998" t="s">
        <v>82</v>
      </c>
      <c r="H1998" t="s">
        <v>83</v>
      </c>
      <c r="I1998" t="str">
        <f>"Trad IRN"</f>
        <v>Trad IRN</v>
      </c>
      <c r="J1998" t="s">
        <v>43</v>
      </c>
      <c r="K1998" t="s">
        <v>44</v>
      </c>
      <c r="L1998" t="s">
        <v>45</v>
      </c>
      <c r="M1998" t="s">
        <v>46</v>
      </c>
      <c r="N1998" t="str">
        <f t="shared" ref="N1998:N2008" si="199">"08/18/2022"</f>
        <v>08/18/2022</v>
      </c>
      <c r="O1998" t="str">
        <f>"10/10/2022"</f>
        <v>10/10/2022</v>
      </c>
      <c r="P1998">
        <v>0.16666700000000001</v>
      </c>
      <c r="Q1998">
        <v>0.16666700000000001</v>
      </c>
      <c r="R1998">
        <v>0.16666700000000001</v>
      </c>
      <c r="S1998">
        <v>0</v>
      </c>
      <c r="T1998">
        <v>0.16666700000000001</v>
      </c>
      <c r="U1998">
        <v>0</v>
      </c>
      <c r="V1998" t="str">
        <f>"Trad IRN"</f>
        <v>Trad IRN</v>
      </c>
      <c r="W1998">
        <v>85</v>
      </c>
      <c r="X1998" t="s">
        <v>47</v>
      </c>
      <c r="Z1998" t="s">
        <v>47</v>
      </c>
      <c r="AB1998" t="str">
        <f t="shared" si="198"/>
        <v>10</v>
      </c>
      <c r="AC1998" t="str">
        <f t="shared" si="198"/>
        <v>10</v>
      </c>
      <c r="AD1998" t="str">
        <f>"2"</f>
        <v>2</v>
      </c>
      <c r="AE1998" t="s">
        <v>50</v>
      </c>
      <c r="AF1998">
        <v>0</v>
      </c>
      <c r="AG1998" t="s">
        <v>56</v>
      </c>
      <c r="AH1998" t="str">
        <f>"Trad IRN"</f>
        <v>Trad IRN</v>
      </c>
      <c r="AI1998" t="str">
        <f>"Bldg IRN"</f>
        <v>Bldg IRN</v>
      </c>
      <c r="AJ1998" t="s">
        <v>48</v>
      </c>
      <c r="AK1998" t="s">
        <v>48</v>
      </c>
      <c r="AL1998" t="s">
        <v>53</v>
      </c>
      <c r="AM1998">
        <v>188.72</v>
      </c>
      <c r="AN1998">
        <v>1132.3</v>
      </c>
      <c r="AO1998">
        <v>15</v>
      </c>
    </row>
    <row r="1999" spans="1:41" x14ac:dyDescent="0.3">
      <c r="A1999" t="str">
        <f>"Trad IRN"</f>
        <v>Trad IRN</v>
      </c>
      <c r="B1999" t="str">
        <f>"Bldg IRN"</f>
        <v>Bldg IRN</v>
      </c>
      <c r="C1999" t="s">
        <v>41</v>
      </c>
      <c r="D1999" t="s">
        <v>3</v>
      </c>
      <c r="E1999" t="s">
        <v>80</v>
      </c>
      <c r="F1999" t="s">
        <v>81</v>
      </c>
      <c r="G1999" t="s">
        <v>82</v>
      </c>
      <c r="H1999" t="s">
        <v>83</v>
      </c>
      <c r="I1999" t="str">
        <f>"Trad IRN"</f>
        <v>Trad IRN</v>
      </c>
      <c r="J1999" t="s">
        <v>43</v>
      </c>
      <c r="K1999" t="s">
        <v>44</v>
      </c>
      <c r="L1999" t="s">
        <v>45</v>
      </c>
      <c r="M1999" t="s">
        <v>46</v>
      </c>
      <c r="N1999" t="str">
        <f t="shared" si="199"/>
        <v>08/18/2022</v>
      </c>
      <c r="O1999" t="str">
        <f t="shared" ref="O1999:O2005" si="200">"12/31/2500"</f>
        <v>12/31/2500</v>
      </c>
      <c r="P1999">
        <v>1</v>
      </c>
      <c r="Q1999">
        <v>1</v>
      </c>
      <c r="S1999">
        <v>0</v>
      </c>
      <c r="T1999">
        <v>1</v>
      </c>
      <c r="U1999">
        <v>0</v>
      </c>
      <c r="V1999" t="str">
        <f>"Trad IRN"</f>
        <v>Trad IRN</v>
      </c>
      <c r="W1999">
        <v>100</v>
      </c>
      <c r="X1999" t="s">
        <v>47</v>
      </c>
      <c r="Z1999" t="s">
        <v>47</v>
      </c>
      <c r="AB1999" t="str">
        <f>"10"</f>
        <v>10</v>
      </c>
      <c r="AC1999" t="s">
        <v>48</v>
      </c>
      <c r="AD1999" t="s">
        <v>49</v>
      </c>
      <c r="AE1999" t="s">
        <v>50</v>
      </c>
      <c r="AF1999">
        <v>0</v>
      </c>
      <c r="AG1999" t="s">
        <v>56</v>
      </c>
      <c r="AH1999" t="str">
        <f>"Trad IRN"</f>
        <v>Trad IRN</v>
      </c>
      <c r="AI1999" t="str">
        <f>"Bldg IRN"</f>
        <v>Bldg IRN</v>
      </c>
      <c r="AJ1999" t="s">
        <v>48</v>
      </c>
      <c r="AK1999" t="s">
        <v>48</v>
      </c>
      <c r="AL1999" t="s">
        <v>53</v>
      </c>
      <c r="AM1999">
        <v>1132.3</v>
      </c>
      <c r="AN1999">
        <v>1132.3</v>
      </c>
      <c r="AO1999">
        <v>15</v>
      </c>
    </row>
    <row r="2000" spans="1:41" x14ac:dyDescent="0.3">
      <c r="A2000" t="str">
        <f>"Trad IRN"</f>
        <v>Trad IRN</v>
      </c>
      <c r="B2000" t="str">
        <f>"Bldg IRN"</f>
        <v>Bldg IRN</v>
      </c>
      <c r="C2000" t="s">
        <v>41</v>
      </c>
      <c r="D2000" t="s">
        <v>3</v>
      </c>
      <c r="E2000" t="s">
        <v>80</v>
      </c>
      <c r="F2000" t="s">
        <v>81</v>
      </c>
      <c r="G2000" t="s">
        <v>82</v>
      </c>
      <c r="H2000" t="s">
        <v>83</v>
      </c>
      <c r="I2000" t="str">
        <f>"Trad IRN"</f>
        <v>Trad IRN</v>
      </c>
      <c r="J2000" t="s">
        <v>43</v>
      </c>
      <c r="K2000" t="s">
        <v>44</v>
      </c>
      <c r="L2000" t="s">
        <v>45</v>
      </c>
      <c r="M2000" t="s">
        <v>46</v>
      </c>
      <c r="N2000" t="str">
        <f t="shared" si="199"/>
        <v>08/18/2022</v>
      </c>
      <c r="O2000" t="str">
        <f t="shared" si="200"/>
        <v>12/31/2500</v>
      </c>
      <c r="P2000">
        <v>1</v>
      </c>
      <c r="Q2000">
        <v>1</v>
      </c>
      <c r="S2000">
        <v>0</v>
      </c>
      <c r="T2000">
        <v>1</v>
      </c>
      <c r="U2000">
        <v>0</v>
      </c>
      <c r="V2000" t="str">
        <f>"Trad IRN"</f>
        <v>Trad IRN</v>
      </c>
      <c r="W2000">
        <v>100</v>
      </c>
      <c r="X2000" t="s">
        <v>47</v>
      </c>
      <c r="Z2000" t="s">
        <v>47</v>
      </c>
      <c r="AB2000" t="str">
        <f>"09"</f>
        <v>09</v>
      </c>
      <c r="AC2000" t="s">
        <v>48</v>
      </c>
      <c r="AD2000" t="s">
        <v>49</v>
      </c>
      <c r="AE2000" t="s">
        <v>50</v>
      </c>
      <c r="AF2000">
        <v>0</v>
      </c>
      <c r="AG2000" t="s">
        <v>56</v>
      </c>
      <c r="AH2000" t="str">
        <f>"Trad IRN"</f>
        <v>Trad IRN</v>
      </c>
      <c r="AI2000" t="str">
        <f>"Bldg IRN"</f>
        <v>Bldg IRN</v>
      </c>
      <c r="AJ2000" t="s">
        <v>48</v>
      </c>
      <c r="AK2000" t="s">
        <v>48</v>
      </c>
      <c r="AL2000" t="s">
        <v>53</v>
      </c>
      <c r="AM2000">
        <v>1132.3</v>
      </c>
      <c r="AN2000">
        <v>1132.3</v>
      </c>
      <c r="AO2000">
        <v>15</v>
      </c>
    </row>
    <row r="2001" spans="1:41" x14ac:dyDescent="0.3">
      <c r="A2001" t="str">
        <f>"Trad IRN"</f>
        <v>Trad IRN</v>
      </c>
      <c r="B2001" t="str">
        <f>"Bldg IRN"</f>
        <v>Bldg IRN</v>
      </c>
      <c r="C2001" t="s">
        <v>41</v>
      </c>
      <c r="D2001" t="s">
        <v>3</v>
      </c>
      <c r="E2001" t="s">
        <v>80</v>
      </c>
      <c r="F2001" t="s">
        <v>81</v>
      </c>
      <c r="G2001" t="s">
        <v>82</v>
      </c>
      <c r="H2001" t="s">
        <v>83</v>
      </c>
      <c r="I2001" t="str">
        <f>"Trad IRN"</f>
        <v>Trad IRN</v>
      </c>
      <c r="J2001" t="s">
        <v>43</v>
      </c>
      <c r="K2001" t="s">
        <v>44</v>
      </c>
      <c r="L2001" t="s">
        <v>45</v>
      </c>
      <c r="M2001" t="s">
        <v>46</v>
      </c>
      <c r="N2001" t="str">
        <f t="shared" si="199"/>
        <v>08/18/2022</v>
      </c>
      <c r="O2001" t="str">
        <f t="shared" si="200"/>
        <v>12/31/2500</v>
      </c>
      <c r="P2001">
        <v>1</v>
      </c>
      <c r="Q2001">
        <v>1</v>
      </c>
      <c r="S2001">
        <v>0</v>
      </c>
      <c r="T2001">
        <v>1</v>
      </c>
      <c r="U2001">
        <v>0</v>
      </c>
      <c r="V2001" t="str">
        <f>"Trad IRN"</f>
        <v>Trad IRN</v>
      </c>
      <c r="W2001">
        <v>85</v>
      </c>
      <c r="X2001" t="s">
        <v>54</v>
      </c>
      <c r="Y2001" t="str">
        <f>"15"</f>
        <v>15</v>
      </c>
      <c r="Z2001" t="s">
        <v>47</v>
      </c>
      <c r="AB2001" t="str">
        <f>"12"</f>
        <v>12</v>
      </c>
      <c r="AC2001" t="s">
        <v>48</v>
      </c>
      <c r="AD2001" t="s">
        <v>49</v>
      </c>
      <c r="AE2001" t="s">
        <v>50</v>
      </c>
      <c r="AF2001">
        <v>0</v>
      </c>
      <c r="AG2001" t="s">
        <v>56</v>
      </c>
      <c r="AH2001" t="str">
        <f>"Trad IRN"</f>
        <v>Trad IRN</v>
      </c>
      <c r="AI2001" t="str">
        <f>"Bldg IRN"</f>
        <v>Bldg IRN</v>
      </c>
      <c r="AJ2001" t="str">
        <f>"12"</f>
        <v>12</v>
      </c>
      <c r="AK2001" t="s">
        <v>48</v>
      </c>
      <c r="AL2001" t="s">
        <v>53</v>
      </c>
      <c r="AM2001">
        <v>1132.3</v>
      </c>
      <c r="AN2001">
        <v>1132.3</v>
      </c>
      <c r="AO2001">
        <v>15</v>
      </c>
    </row>
    <row r="2002" spans="1:41" x14ac:dyDescent="0.3">
      <c r="A2002" t="str">
        <f>"Trad IRN"</f>
        <v>Trad IRN</v>
      </c>
      <c r="B2002" t="str">
        <f>"Bldg IRN"</f>
        <v>Bldg IRN</v>
      </c>
      <c r="C2002" t="s">
        <v>41</v>
      </c>
      <c r="D2002" t="s">
        <v>3</v>
      </c>
      <c r="E2002" t="s">
        <v>80</v>
      </c>
      <c r="F2002" t="s">
        <v>81</v>
      </c>
      <c r="G2002" t="s">
        <v>82</v>
      </c>
      <c r="H2002" t="s">
        <v>83</v>
      </c>
      <c r="I2002" t="str">
        <f>"Trad IRN"</f>
        <v>Trad IRN</v>
      </c>
      <c r="J2002" t="s">
        <v>43</v>
      </c>
      <c r="K2002" t="s">
        <v>44</v>
      </c>
      <c r="L2002" t="s">
        <v>45</v>
      </c>
      <c r="M2002" t="s">
        <v>46</v>
      </c>
      <c r="N2002" t="str">
        <f t="shared" si="199"/>
        <v>08/18/2022</v>
      </c>
      <c r="O2002" t="str">
        <f t="shared" si="200"/>
        <v>12/31/2500</v>
      </c>
      <c r="P2002">
        <v>1</v>
      </c>
      <c r="Q2002">
        <v>1</v>
      </c>
      <c r="S2002">
        <v>0</v>
      </c>
      <c r="T2002">
        <v>1</v>
      </c>
      <c r="U2002">
        <v>0</v>
      </c>
      <c r="V2002" t="str">
        <f>"Trad IRN"</f>
        <v>Trad IRN</v>
      </c>
      <c r="W2002">
        <v>100</v>
      </c>
      <c r="X2002" t="s">
        <v>47</v>
      </c>
      <c r="Z2002" t="s">
        <v>47</v>
      </c>
      <c r="AB2002" t="str">
        <f>"09"</f>
        <v>09</v>
      </c>
      <c r="AC2002" t="s">
        <v>48</v>
      </c>
      <c r="AD2002" t="s">
        <v>49</v>
      </c>
      <c r="AE2002" t="s">
        <v>50</v>
      </c>
      <c r="AF2002">
        <v>0</v>
      </c>
      <c r="AG2002" t="s">
        <v>56</v>
      </c>
      <c r="AH2002" t="str">
        <f>"Trad IRN"</f>
        <v>Trad IRN</v>
      </c>
      <c r="AI2002" t="str">
        <f>"Bldg IRN"</f>
        <v>Bldg IRN</v>
      </c>
      <c r="AJ2002" t="s">
        <v>48</v>
      </c>
      <c r="AK2002" t="s">
        <v>48</v>
      </c>
      <c r="AL2002" t="s">
        <v>53</v>
      </c>
      <c r="AM2002">
        <v>1132.3</v>
      </c>
      <c r="AN2002">
        <v>1132.3</v>
      </c>
      <c r="AO2002">
        <v>15</v>
      </c>
    </row>
    <row r="2003" spans="1:41" x14ac:dyDescent="0.3">
      <c r="A2003" t="str">
        <f>"Trad IRN"</f>
        <v>Trad IRN</v>
      </c>
      <c r="B2003" t="str">
        <f>"Bldg IRN"</f>
        <v>Bldg IRN</v>
      </c>
      <c r="C2003" t="s">
        <v>41</v>
      </c>
      <c r="D2003" t="s">
        <v>3</v>
      </c>
      <c r="E2003" t="s">
        <v>80</v>
      </c>
      <c r="F2003" t="s">
        <v>81</v>
      </c>
      <c r="G2003" t="s">
        <v>82</v>
      </c>
      <c r="H2003" t="s">
        <v>83</v>
      </c>
      <c r="I2003" t="str">
        <f>"Trad IRN"</f>
        <v>Trad IRN</v>
      </c>
      <c r="J2003" t="s">
        <v>43</v>
      </c>
      <c r="K2003" t="s">
        <v>44</v>
      </c>
      <c r="L2003" t="s">
        <v>45</v>
      </c>
      <c r="M2003" t="s">
        <v>46</v>
      </c>
      <c r="N2003" t="str">
        <f t="shared" si="199"/>
        <v>08/18/2022</v>
      </c>
      <c r="O2003" t="str">
        <f t="shared" si="200"/>
        <v>12/31/2500</v>
      </c>
      <c r="P2003">
        <v>1</v>
      </c>
      <c r="Q2003">
        <v>1</v>
      </c>
      <c r="S2003">
        <v>0</v>
      </c>
      <c r="T2003">
        <v>1</v>
      </c>
      <c r="U2003">
        <v>0</v>
      </c>
      <c r="V2003" t="str">
        <f>"Trad IRN"</f>
        <v>Trad IRN</v>
      </c>
      <c r="W2003">
        <v>85</v>
      </c>
      <c r="X2003" t="s">
        <v>54</v>
      </c>
      <c r="Y2003" t="str">
        <f>"15"</f>
        <v>15</v>
      </c>
      <c r="Z2003" t="s">
        <v>47</v>
      </c>
      <c r="AB2003" t="str">
        <f>"12"</f>
        <v>12</v>
      </c>
      <c r="AC2003" t="s">
        <v>48</v>
      </c>
      <c r="AD2003" t="s">
        <v>49</v>
      </c>
      <c r="AE2003" t="s">
        <v>50</v>
      </c>
      <c r="AF2003">
        <v>0</v>
      </c>
      <c r="AG2003" t="s">
        <v>56</v>
      </c>
      <c r="AH2003" t="str">
        <f>"Trad IRN"</f>
        <v>Trad IRN</v>
      </c>
      <c r="AI2003" t="str">
        <f>"Bldg IRN"</f>
        <v>Bldg IRN</v>
      </c>
      <c r="AJ2003" t="str">
        <f>"12"</f>
        <v>12</v>
      </c>
      <c r="AK2003" t="s">
        <v>48</v>
      </c>
      <c r="AL2003" t="s">
        <v>53</v>
      </c>
      <c r="AM2003">
        <v>1132.3</v>
      </c>
      <c r="AN2003">
        <v>1132.3</v>
      </c>
      <c r="AO2003">
        <v>15</v>
      </c>
    </row>
    <row r="2004" spans="1:41" x14ac:dyDescent="0.3">
      <c r="A2004" t="str">
        <f>"Trad IRN"</f>
        <v>Trad IRN</v>
      </c>
      <c r="B2004" t="str">
        <f>"Bldg IRN"</f>
        <v>Bldg IRN</v>
      </c>
      <c r="C2004" t="s">
        <v>41</v>
      </c>
      <c r="D2004" t="s">
        <v>3</v>
      </c>
      <c r="E2004" t="s">
        <v>80</v>
      </c>
      <c r="F2004" t="s">
        <v>81</v>
      </c>
      <c r="G2004" t="s">
        <v>82</v>
      </c>
      <c r="H2004" t="s">
        <v>83</v>
      </c>
      <c r="I2004" t="str">
        <f>"Trad IRN"</f>
        <v>Trad IRN</v>
      </c>
      <c r="J2004" t="s">
        <v>43</v>
      </c>
      <c r="K2004" t="s">
        <v>44</v>
      </c>
      <c r="L2004" t="s">
        <v>45</v>
      </c>
      <c r="M2004" t="s">
        <v>46</v>
      </c>
      <c r="N2004" t="str">
        <f t="shared" si="199"/>
        <v>08/18/2022</v>
      </c>
      <c r="O2004" t="str">
        <f t="shared" si="200"/>
        <v>12/31/2500</v>
      </c>
      <c r="P2004">
        <v>1</v>
      </c>
      <c r="Q2004">
        <v>1</v>
      </c>
      <c r="S2004">
        <v>0</v>
      </c>
      <c r="T2004">
        <v>1</v>
      </c>
      <c r="U2004">
        <v>0</v>
      </c>
      <c r="V2004" t="str">
        <f>"Trad IRN"</f>
        <v>Trad IRN</v>
      </c>
      <c r="W2004">
        <v>70</v>
      </c>
      <c r="X2004" t="s">
        <v>54</v>
      </c>
      <c r="Y2004" t="str">
        <f>"30"</f>
        <v>30</v>
      </c>
      <c r="Z2004" t="s">
        <v>47</v>
      </c>
      <c r="AB2004" t="str">
        <f>"12"</f>
        <v>12</v>
      </c>
      <c r="AC2004" t="s">
        <v>48</v>
      </c>
      <c r="AD2004" t="s">
        <v>49</v>
      </c>
      <c r="AE2004" t="s">
        <v>50</v>
      </c>
      <c r="AF2004">
        <v>0</v>
      </c>
      <c r="AG2004" t="s">
        <v>56</v>
      </c>
      <c r="AH2004" t="str">
        <f>"Trad IRN"</f>
        <v>Trad IRN</v>
      </c>
      <c r="AI2004" t="str">
        <f>"Bldg IRN"</f>
        <v>Bldg IRN</v>
      </c>
      <c r="AJ2004" t="str">
        <f>"12"</f>
        <v>12</v>
      </c>
      <c r="AK2004" t="s">
        <v>48</v>
      </c>
      <c r="AL2004" t="s">
        <v>53</v>
      </c>
      <c r="AM2004">
        <v>1132.3</v>
      </c>
      <c r="AN2004">
        <v>1132.3</v>
      </c>
      <c r="AO2004">
        <v>15</v>
      </c>
    </row>
    <row r="2005" spans="1:41" x14ac:dyDescent="0.3">
      <c r="A2005" t="str">
        <f>"Trad IRN"</f>
        <v>Trad IRN</v>
      </c>
      <c r="B2005" t="str">
        <f>"Bldg IRN"</f>
        <v>Bldg IRN</v>
      </c>
      <c r="C2005" t="s">
        <v>41</v>
      </c>
      <c r="D2005" t="s">
        <v>3</v>
      </c>
      <c r="E2005" t="s">
        <v>80</v>
      </c>
      <c r="F2005" t="s">
        <v>81</v>
      </c>
      <c r="G2005" t="s">
        <v>82</v>
      </c>
      <c r="H2005" t="s">
        <v>83</v>
      </c>
      <c r="I2005" t="str">
        <f>"Trad IRN"</f>
        <v>Trad IRN</v>
      </c>
      <c r="J2005" t="s">
        <v>43</v>
      </c>
      <c r="K2005" t="s">
        <v>44</v>
      </c>
      <c r="L2005" t="s">
        <v>45</v>
      </c>
      <c r="M2005" t="s">
        <v>46</v>
      </c>
      <c r="N2005" t="str">
        <f t="shared" si="199"/>
        <v>08/18/2022</v>
      </c>
      <c r="O2005" t="str">
        <f t="shared" si="200"/>
        <v>12/31/2500</v>
      </c>
      <c r="P2005">
        <v>1</v>
      </c>
      <c r="Q2005">
        <v>1</v>
      </c>
      <c r="S2005">
        <v>1</v>
      </c>
      <c r="T2005">
        <v>1</v>
      </c>
      <c r="U2005">
        <v>0</v>
      </c>
      <c r="V2005" t="str">
        <f>"Trad IRN"</f>
        <v>Trad IRN</v>
      </c>
      <c r="W2005">
        <v>40</v>
      </c>
      <c r="X2005" t="s">
        <v>54</v>
      </c>
      <c r="Y2005" t="str">
        <f>"60"</f>
        <v>60</v>
      </c>
      <c r="Z2005" t="s">
        <v>47</v>
      </c>
      <c r="AB2005" t="str">
        <f>"11"</f>
        <v>11</v>
      </c>
      <c r="AC2005" t="s">
        <v>48</v>
      </c>
      <c r="AD2005" t="s">
        <v>49</v>
      </c>
      <c r="AE2005" t="s">
        <v>50</v>
      </c>
      <c r="AF2005">
        <v>0</v>
      </c>
      <c r="AG2005" t="s">
        <v>56</v>
      </c>
      <c r="AH2005" t="str">
        <f>"Trad IRN"</f>
        <v>Trad IRN</v>
      </c>
      <c r="AI2005" t="str">
        <f>"Bldg IRN"</f>
        <v>Bldg IRN</v>
      </c>
      <c r="AJ2005" t="s">
        <v>48</v>
      </c>
      <c r="AK2005" t="s">
        <v>48</v>
      </c>
      <c r="AL2005" t="s">
        <v>53</v>
      </c>
      <c r="AM2005">
        <v>1132.3</v>
      </c>
      <c r="AN2005">
        <v>1132.3</v>
      </c>
      <c r="AO2005">
        <v>15</v>
      </c>
    </row>
    <row r="2006" spans="1:41" x14ac:dyDescent="0.3">
      <c r="A2006" t="str">
        <f>"Trad IRN"</f>
        <v>Trad IRN</v>
      </c>
      <c r="B2006" t="str">
        <f>"Bldg IRN"</f>
        <v>Bldg IRN</v>
      </c>
      <c r="C2006" t="s">
        <v>41</v>
      </c>
      <c r="D2006" t="s">
        <v>3</v>
      </c>
      <c r="E2006" t="s">
        <v>80</v>
      </c>
      <c r="F2006" t="s">
        <v>81</v>
      </c>
      <c r="G2006" t="s">
        <v>82</v>
      </c>
      <c r="H2006" t="s">
        <v>83</v>
      </c>
      <c r="I2006" t="str">
        <f>"Trad IRN"</f>
        <v>Trad IRN</v>
      </c>
      <c r="J2006" t="s">
        <v>43</v>
      </c>
      <c r="K2006" t="s">
        <v>44</v>
      </c>
      <c r="L2006" t="s">
        <v>45</v>
      </c>
      <c r="M2006" t="s">
        <v>46</v>
      </c>
      <c r="N2006" t="str">
        <f t="shared" si="199"/>
        <v>08/18/2022</v>
      </c>
      <c r="O2006" t="str">
        <f>"01/19/2023"</f>
        <v>01/19/2023</v>
      </c>
      <c r="P2006">
        <v>0.53287099999999998</v>
      </c>
      <c r="Q2006">
        <v>0.53287099999999998</v>
      </c>
      <c r="S2006">
        <v>0</v>
      </c>
      <c r="T2006">
        <v>0.53287099999999998</v>
      </c>
      <c r="U2006">
        <v>0</v>
      </c>
      <c r="V2006" t="str">
        <f>"Trad IRN"</f>
        <v>Trad IRN</v>
      </c>
      <c r="W2006">
        <v>100</v>
      </c>
      <c r="X2006" t="s">
        <v>47</v>
      </c>
      <c r="Z2006" t="s">
        <v>47</v>
      </c>
      <c r="AB2006" t="str">
        <f>"09"</f>
        <v>09</v>
      </c>
      <c r="AC2006" t="s">
        <v>48</v>
      </c>
      <c r="AD2006" t="s">
        <v>49</v>
      </c>
      <c r="AE2006" t="s">
        <v>50</v>
      </c>
      <c r="AF2006">
        <v>0</v>
      </c>
      <c r="AG2006" t="s">
        <v>56</v>
      </c>
      <c r="AH2006" t="str">
        <f>"Trad IRN"</f>
        <v>Trad IRN</v>
      </c>
      <c r="AI2006" t="str">
        <f>"Bldg IRN"</f>
        <v>Bldg IRN</v>
      </c>
      <c r="AJ2006" t="s">
        <v>48</v>
      </c>
      <c r="AK2006" t="s">
        <v>48</v>
      </c>
      <c r="AL2006" t="s">
        <v>53</v>
      </c>
      <c r="AM2006">
        <v>603.37</v>
      </c>
      <c r="AN2006">
        <v>1132.3</v>
      </c>
      <c r="AO2006">
        <v>15</v>
      </c>
    </row>
    <row r="2007" spans="1:41" x14ac:dyDescent="0.3">
      <c r="A2007" t="str">
        <f>"Trad IRN"</f>
        <v>Trad IRN</v>
      </c>
      <c r="B2007" t="str">
        <f>"Bldg IRN"</f>
        <v>Bldg IRN</v>
      </c>
      <c r="C2007" t="s">
        <v>41</v>
      </c>
      <c r="D2007" t="s">
        <v>3</v>
      </c>
      <c r="E2007" t="s">
        <v>80</v>
      </c>
      <c r="F2007" t="s">
        <v>81</v>
      </c>
      <c r="G2007" t="s">
        <v>82</v>
      </c>
      <c r="H2007" t="s">
        <v>83</v>
      </c>
      <c r="I2007" t="str">
        <f>"Trad IRN"</f>
        <v>Trad IRN</v>
      </c>
      <c r="J2007" t="s">
        <v>43</v>
      </c>
      <c r="K2007" t="s">
        <v>44</v>
      </c>
      <c r="L2007" t="s">
        <v>45</v>
      </c>
      <c r="M2007" t="s">
        <v>46</v>
      </c>
      <c r="N2007" t="str">
        <f t="shared" si="199"/>
        <v>08/18/2022</v>
      </c>
      <c r="O2007" t="str">
        <f t="shared" ref="O2007:O2020" si="201">"12/31/2500"</f>
        <v>12/31/2500</v>
      </c>
      <c r="P2007">
        <v>1</v>
      </c>
      <c r="Q2007">
        <v>1</v>
      </c>
      <c r="R2007">
        <v>1</v>
      </c>
      <c r="S2007">
        <v>0</v>
      </c>
      <c r="T2007">
        <v>1</v>
      </c>
      <c r="U2007">
        <v>0</v>
      </c>
      <c r="V2007" t="str">
        <f>"Trad IRN"</f>
        <v>Trad IRN</v>
      </c>
      <c r="W2007">
        <v>100</v>
      </c>
      <c r="X2007" t="s">
        <v>47</v>
      </c>
      <c r="Z2007" t="s">
        <v>47</v>
      </c>
      <c r="AB2007" t="str">
        <f>"10"</f>
        <v>10</v>
      </c>
      <c r="AC2007" t="str">
        <f>"09"</f>
        <v>09</v>
      </c>
      <c r="AD2007" t="str">
        <f>"2"</f>
        <v>2</v>
      </c>
      <c r="AE2007" t="s">
        <v>55</v>
      </c>
      <c r="AF2007">
        <v>0</v>
      </c>
      <c r="AG2007" t="s">
        <v>56</v>
      </c>
      <c r="AH2007" t="str">
        <f>"Trad IRN"</f>
        <v>Trad IRN</v>
      </c>
      <c r="AI2007" t="str">
        <f>"Bldg IRN"</f>
        <v>Bldg IRN</v>
      </c>
      <c r="AJ2007" t="s">
        <v>48</v>
      </c>
      <c r="AK2007" t="s">
        <v>48</v>
      </c>
      <c r="AL2007" t="s">
        <v>53</v>
      </c>
      <c r="AM2007">
        <v>1132.3</v>
      </c>
      <c r="AN2007">
        <v>1132.3</v>
      </c>
      <c r="AO2007">
        <v>15</v>
      </c>
    </row>
    <row r="2008" spans="1:41" x14ac:dyDescent="0.3">
      <c r="A2008" t="str">
        <f>"Trad IRN"</f>
        <v>Trad IRN</v>
      </c>
      <c r="B2008" t="str">
        <f>"Bldg IRN"</f>
        <v>Bldg IRN</v>
      </c>
      <c r="C2008" t="s">
        <v>41</v>
      </c>
      <c r="D2008" t="s">
        <v>3</v>
      </c>
      <c r="E2008" t="s">
        <v>80</v>
      </c>
      <c r="F2008" t="s">
        <v>81</v>
      </c>
      <c r="G2008" t="s">
        <v>82</v>
      </c>
      <c r="H2008" t="s">
        <v>83</v>
      </c>
      <c r="I2008" t="str">
        <f>"Trad IRN"</f>
        <v>Trad IRN</v>
      </c>
      <c r="J2008" t="s">
        <v>43</v>
      </c>
      <c r="K2008" t="s">
        <v>44</v>
      </c>
      <c r="L2008" t="s">
        <v>45</v>
      </c>
      <c r="M2008" t="s">
        <v>46</v>
      </c>
      <c r="N2008" t="str">
        <f t="shared" si="199"/>
        <v>08/18/2022</v>
      </c>
      <c r="O2008" t="str">
        <f t="shared" si="201"/>
        <v>12/31/2500</v>
      </c>
      <c r="P2008">
        <v>0.5</v>
      </c>
      <c r="Q2008">
        <v>0.5</v>
      </c>
      <c r="S2008">
        <v>0</v>
      </c>
      <c r="T2008">
        <v>0.5</v>
      </c>
      <c r="U2008">
        <v>0</v>
      </c>
      <c r="V2008" t="str">
        <f>"Trad IRN"</f>
        <v>Trad IRN</v>
      </c>
      <c r="W2008">
        <v>50</v>
      </c>
      <c r="X2008" t="s">
        <v>47</v>
      </c>
      <c r="Z2008" t="s">
        <v>47</v>
      </c>
      <c r="AB2008" t="str">
        <f>"11"</f>
        <v>11</v>
      </c>
      <c r="AC2008" t="s">
        <v>48</v>
      </c>
      <c r="AD2008" t="s">
        <v>49</v>
      </c>
      <c r="AE2008" t="s">
        <v>50</v>
      </c>
      <c r="AF2008">
        <v>0</v>
      </c>
      <c r="AG2008" t="s">
        <v>56</v>
      </c>
      <c r="AH2008" t="str">
        <f>"Trad IRN"</f>
        <v>Trad IRN</v>
      </c>
      <c r="AI2008" t="str">
        <f>"Bldg IRN"</f>
        <v>Bldg IRN</v>
      </c>
      <c r="AJ2008" t="s">
        <v>48</v>
      </c>
      <c r="AK2008" t="s">
        <v>48</v>
      </c>
      <c r="AL2008" t="s">
        <v>53</v>
      </c>
      <c r="AM2008">
        <v>566.15</v>
      </c>
      <c r="AN2008">
        <v>1132.3</v>
      </c>
      <c r="AO2008">
        <v>15</v>
      </c>
    </row>
    <row r="2009" spans="1:41" x14ac:dyDescent="0.3">
      <c r="A2009" t="str">
        <f>"Trad IRN"</f>
        <v>Trad IRN</v>
      </c>
      <c r="B2009" t="str">
        <f>"Bldg IRN"</f>
        <v>Bldg IRN</v>
      </c>
      <c r="C2009" t="s">
        <v>41</v>
      </c>
      <c r="D2009" t="s">
        <v>3</v>
      </c>
      <c r="E2009" t="s">
        <v>80</v>
      </c>
      <c r="F2009" t="s">
        <v>81</v>
      </c>
      <c r="G2009" t="s">
        <v>82</v>
      </c>
      <c r="H2009" t="s">
        <v>83</v>
      </c>
      <c r="I2009" t="s">
        <v>8</v>
      </c>
      <c r="J2009" t="s">
        <v>43</v>
      </c>
      <c r="K2009" t="s">
        <v>44</v>
      </c>
      <c r="L2009" t="s">
        <v>45</v>
      </c>
      <c r="M2009" t="s">
        <v>46</v>
      </c>
      <c r="N2009" t="str">
        <f>"08/17/2022"</f>
        <v>08/17/2022</v>
      </c>
      <c r="O2009" t="str">
        <f t="shared" si="201"/>
        <v>12/31/2500</v>
      </c>
      <c r="P2009">
        <v>0.5</v>
      </c>
      <c r="Q2009">
        <v>0.5</v>
      </c>
      <c r="S2009">
        <v>0</v>
      </c>
      <c r="T2009">
        <v>0</v>
      </c>
      <c r="U2009">
        <v>0.5</v>
      </c>
      <c r="V2009" t="str">
        <f>"Trad IRN"</f>
        <v>Trad IRN</v>
      </c>
      <c r="W2009">
        <v>50</v>
      </c>
      <c r="X2009" t="s">
        <v>47</v>
      </c>
      <c r="Z2009" t="s">
        <v>47</v>
      </c>
      <c r="AB2009" t="str">
        <f>"11"</f>
        <v>11</v>
      </c>
      <c r="AC2009" t="s">
        <v>48</v>
      </c>
      <c r="AD2009" t="s">
        <v>49</v>
      </c>
      <c r="AE2009" t="s">
        <v>50</v>
      </c>
      <c r="AF2009">
        <v>0</v>
      </c>
      <c r="AG2009" t="s">
        <v>51</v>
      </c>
      <c r="AH2009" t="s">
        <v>85</v>
      </c>
      <c r="AI2009" t="str">
        <f>"Bldg IRN"</f>
        <v>Bldg IRN</v>
      </c>
      <c r="AJ2009" t="s">
        <v>48</v>
      </c>
      <c r="AK2009" t="s">
        <v>48</v>
      </c>
      <c r="AL2009" t="s">
        <v>53</v>
      </c>
      <c r="AM2009">
        <v>530</v>
      </c>
      <c r="AN2009">
        <v>1060</v>
      </c>
      <c r="AO2009">
        <v>15</v>
      </c>
    </row>
    <row r="2010" spans="1:41" x14ac:dyDescent="0.3">
      <c r="A2010" t="str">
        <f>"Trad IRN"</f>
        <v>Trad IRN</v>
      </c>
      <c r="B2010" t="str">
        <f>"Bldg IRN"</f>
        <v>Bldg IRN</v>
      </c>
      <c r="C2010" t="s">
        <v>41</v>
      </c>
      <c r="D2010" t="s">
        <v>3</v>
      </c>
      <c r="E2010" t="s">
        <v>80</v>
      </c>
      <c r="F2010" t="s">
        <v>81</v>
      </c>
      <c r="G2010" t="s">
        <v>82</v>
      </c>
      <c r="H2010" t="s">
        <v>83</v>
      </c>
      <c r="I2010" t="str">
        <f>"Trad IRN"</f>
        <v>Trad IRN</v>
      </c>
      <c r="J2010" t="s">
        <v>43</v>
      </c>
      <c r="K2010" t="s">
        <v>44</v>
      </c>
      <c r="L2010" t="s">
        <v>45</v>
      </c>
      <c r="M2010" t="s">
        <v>46</v>
      </c>
      <c r="N2010" t="str">
        <f>"08/18/2022"</f>
        <v>08/18/2022</v>
      </c>
      <c r="O2010" t="str">
        <f t="shared" si="201"/>
        <v>12/31/2500</v>
      </c>
      <c r="P2010">
        <v>0.5</v>
      </c>
      <c r="Q2010">
        <v>0.5</v>
      </c>
      <c r="S2010">
        <v>0.5</v>
      </c>
      <c r="T2010">
        <v>0.5</v>
      </c>
      <c r="U2010">
        <v>0</v>
      </c>
      <c r="V2010" t="str">
        <f>"Trad IRN"</f>
        <v>Trad IRN</v>
      </c>
      <c r="W2010">
        <v>50</v>
      </c>
      <c r="X2010" t="s">
        <v>47</v>
      </c>
      <c r="Z2010" t="s">
        <v>47</v>
      </c>
      <c r="AB2010" t="str">
        <f>"11"</f>
        <v>11</v>
      </c>
      <c r="AC2010" t="s">
        <v>48</v>
      </c>
      <c r="AD2010" t="s">
        <v>49</v>
      </c>
      <c r="AE2010" t="s">
        <v>50</v>
      </c>
      <c r="AF2010">
        <v>0</v>
      </c>
      <c r="AG2010" t="s">
        <v>56</v>
      </c>
      <c r="AH2010" t="str">
        <f>"Trad IRN"</f>
        <v>Trad IRN</v>
      </c>
      <c r="AI2010" t="str">
        <f>"Bldg IRN"</f>
        <v>Bldg IRN</v>
      </c>
      <c r="AJ2010" t="s">
        <v>48</v>
      </c>
      <c r="AK2010" t="s">
        <v>48</v>
      </c>
      <c r="AL2010" t="s">
        <v>53</v>
      </c>
      <c r="AM2010">
        <v>566.15</v>
      </c>
      <c r="AN2010">
        <v>1132.3</v>
      </c>
      <c r="AO2010">
        <v>15</v>
      </c>
    </row>
    <row r="2011" spans="1:41" x14ac:dyDescent="0.3">
      <c r="A2011" t="str">
        <f>"Trad IRN"</f>
        <v>Trad IRN</v>
      </c>
      <c r="B2011" t="str">
        <f>"Bldg IRN"</f>
        <v>Bldg IRN</v>
      </c>
      <c r="C2011" t="s">
        <v>41</v>
      </c>
      <c r="D2011" t="s">
        <v>3</v>
      </c>
      <c r="E2011" t="s">
        <v>80</v>
      </c>
      <c r="F2011" t="s">
        <v>81</v>
      </c>
      <c r="G2011" t="s">
        <v>82</v>
      </c>
      <c r="H2011" t="s">
        <v>83</v>
      </c>
      <c r="I2011" t="s">
        <v>8</v>
      </c>
      <c r="J2011" t="s">
        <v>43</v>
      </c>
      <c r="K2011" t="s">
        <v>44</v>
      </c>
      <c r="L2011" t="s">
        <v>45</v>
      </c>
      <c r="M2011" t="s">
        <v>46</v>
      </c>
      <c r="N2011" t="str">
        <f>"08/17/2022"</f>
        <v>08/17/2022</v>
      </c>
      <c r="O2011" t="str">
        <f t="shared" si="201"/>
        <v>12/31/2500</v>
      </c>
      <c r="P2011">
        <v>0.5</v>
      </c>
      <c r="Q2011">
        <v>0.5</v>
      </c>
      <c r="S2011">
        <v>0</v>
      </c>
      <c r="T2011">
        <v>5.5555E-2</v>
      </c>
      <c r="U2011">
        <v>0.44444499999999998</v>
      </c>
      <c r="V2011" t="str">
        <f>"Trad IRN"</f>
        <v>Trad IRN</v>
      </c>
      <c r="W2011">
        <v>50</v>
      </c>
      <c r="X2011" t="s">
        <v>47</v>
      </c>
      <c r="Z2011" t="s">
        <v>47</v>
      </c>
      <c r="AB2011" t="str">
        <f>"11"</f>
        <v>11</v>
      </c>
      <c r="AC2011" t="s">
        <v>48</v>
      </c>
      <c r="AD2011" t="s">
        <v>49</v>
      </c>
      <c r="AE2011" t="s">
        <v>50</v>
      </c>
      <c r="AF2011">
        <v>0</v>
      </c>
      <c r="AG2011" t="s">
        <v>51</v>
      </c>
      <c r="AH2011" t="s">
        <v>85</v>
      </c>
      <c r="AI2011" t="str">
        <f>"Bldg IRN"</f>
        <v>Bldg IRN</v>
      </c>
      <c r="AJ2011" t="s">
        <v>48</v>
      </c>
      <c r="AK2011" t="s">
        <v>48</v>
      </c>
      <c r="AL2011" t="s">
        <v>53</v>
      </c>
      <c r="AM2011">
        <v>530</v>
      </c>
      <c r="AN2011">
        <v>1060</v>
      </c>
      <c r="AO2011">
        <v>15</v>
      </c>
    </row>
    <row r="2012" spans="1:41" x14ac:dyDescent="0.3">
      <c r="A2012" t="str">
        <f>"Trad IRN"</f>
        <v>Trad IRN</v>
      </c>
      <c r="B2012" t="str">
        <f>"Bldg IRN"</f>
        <v>Bldg IRN</v>
      </c>
      <c r="C2012" t="s">
        <v>41</v>
      </c>
      <c r="D2012" t="s">
        <v>3</v>
      </c>
      <c r="E2012" t="s">
        <v>80</v>
      </c>
      <c r="F2012" t="s">
        <v>81</v>
      </c>
      <c r="G2012" t="s">
        <v>82</v>
      </c>
      <c r="H2012" t="s">
        <v>83</v>
      </c>
      <c r="I2012" t="str">
        <f>"Trad IRN"</f>
        <v>Trad IRN</v>
      </c>
      <c r="J2012" t="s">
        <v>43</v>
      </c>
      <c r="K2012" t="s">
        <v>44</v>
      </c>
      <c r="L2012" t="s">
        <v>45</v>
      </c>
      <c r="M2012" t="s">
        <v>46</v>
      </c>
      <c r="N2012" t="str">
        <f>"08/18/2022"</f>
        <v>08/18/2022</v>
      </c>
      <c r="O2012" t="str">
        <f t="shared" si="201"/>
        <v>12/31/2500</v>
      </c>
      <c r="P2012">
        <v>1</v>
      </c>
      <c r="Q2012">
        <v>1</v>
      </c>
      <c r="S2012">
        <v>0</v>
      </c>
      <c r="T2012">
        <v>1</v>
      </c>
      <c r="U2012">
        <v>0</v>
      </c>
      <c r="V2012" t="str">
        <f>"Trad IRN"</f>
        <v>Trad IRN</v>
      </c>
      <c r="W2012">
        <v>100</v>
      </c>
      <c r="X2012" t="s">
        <v>47</v>
      </c>
      <c r="Z2012" t="s">
        <v>47</v>
      </c>
      <c r="AB2012" t="str">
        <f>"09"</f>
        <v>09</v>
      </c>
      <c r="AC2012" t="s">
        <v>48</v>
      </c>
      <c r="AD2012" t="s">
        <v>49</v>
      </c>
      <c r="AE2012" t="s">
        <v>50</v>
      </c>
      <c r="AF2012">
        <v>0</v>
      </c>
      <c r="AG2012" t="s">
        <v>56</v>
      </c>
      <c r="AH2012" t="str">
        <f>"Trad IRN"</f>
        <v>Trad IRN</v>
      </c>
      <c r="AI2012" t="str">
        <f>"Bldg IRN"</f>
        <v>Bldg IRN</v>
      </c>
      <c r="AJ2012" t="s">
        <v>48</v>
      </c>
      <c r="AK2012" t="s">
        <v>48</v>
      </c>
      <c r="AL2012" t="s">
        <v>53</v>
      </c>
      <c r="AM2012">
        <v>1132.3</v>
      </c>
      <c r="AN2012">
        <v>1132.3</v>
      </c>
      <c r="AO2012">
        <v>15</v>
      </c>
    </row>
    <row r="2013" spans="1:41" x14ac:dyDescent="0.3">
      <c r="A2013" t="str">
        <f>"Trad IRN"</f>
        <v>Trad IRN</v>
      </c>
      <c r="B2013" t="str">
        <f>"Bldg IRN"</f>
        <v>Bldg IRN</v>
      </c>
      <c r="C2013" t="s">
        <v>41</v>
      </c>
      <c r="D2013" t="s">
        <v>3</v>
      </c>
      <c r="E2013" t="s">
        <v>80</v>
      </c>
      <c r="F2013" t="s">
        <v>81</v>
      </c>
      <c r="G2013" t="s">
        <v>82</v>
      </c>
      <c r="H2013" t="s">
        <v>83</v>
      </c>
      <c r="I2013" t="str">
        <f>"Trad IRN"</f>
        <v>Trad IRN</v>
      </c>
      <c r="J2013" t="s">
        <v>43</v>
      </c>
      <c r="K2013" t="s">
        <v>44</v>
      </c>
      <c r="L2013" t="s">
        <v>45</v>
      </c>
      <c r="M2013" t="s">
        <v>46</v>
      </c>
      <c r="N2013" t="str">
        <f>"08/18/2022"</f>
        <v>08/18/2022</v>
      </c>
      <c r="O2013" t="str">
        <f t="shared" si="201"/>
        <v>12/31/2500</v>
      </c>
      <c r="P2013">
        <v>1</v>
      </c>
      <c r="Q2013">
        <v>1</v>
      </c>
      <c r="S2013">
        <v>0</v>
      </c>
      <c r="T2013">
        <v>1</v>
      </c>
      <c r="U2013">
        <v>0</v>
      </c>
      <c r="V2013" t="str">
        <f>"Trad IRN"</f>
        <v>Trad IRN</v>
      </c>
      <c r="W2013">
        <v>100</v>
      </c>
      <c r="X2013" t="s">
        <v>47</v>
      </c>
      <c r="Z2013" t="s">
        <v>47</v>
      </c>
      <c r="AB2013" t="str">
        <f>"09"</f>
        <v>09</v>
      </c>
      <c r="AC2013" t="s">
        <v>48</v>
      </c>
      <c r="AD2013" t="s">
        <v>49</v>
      </c>
      <c r="AE2013" t="s">
        <v>55</v>
      </c>
      <c r="AF2013">
        <v>0</v>
      </c>
      <c r="AG2013" t="s">
        <v>56</v>
      </c>
      <c r="AH2013" t="str">
        <f>"Trad IRN"</f>
        <v>Trad IRN</v>
      </c>
      <c r="AI2013" t="str">
        <f>"Bldg IRN"</f>
        <v>Bldg IRN</v>
      </c>
      <c r="AJ2013" t="s">
        <v>48</v>
      </c>
      <c r="AK2013" t="s">
        <v>48</v>
      </c>
      <c r="AL2013" t="s">
        <v>53</v>
      </c>
      <c r="AM2013">
        <v>1132.3</v>
      </c>
      <c r="AN2013">
        <v>1132.3</v>
      </c>
      <c r="AO2013">
        <v>15</v>
      </c>
    </row>
    <row r="2014" spans="1:41" x14ac:dyDescent="0.3">
      <c r="A2014" t="str">
        <f>"Trad IRN"</f>
        <v>Trad IRN</v>
      </c>
      <c r="B2014" t="str">
        <f>"Bldg IRN"</f>
        <v>Bldg IRN</v>
      </c>
      <c r="C2014" t="s">
        <v>41</v>
      </c>
      <c r="D2014" t="s">
        <v>3</v>
      </c>
      <c r="E2014" t="s">
        <v>80</v>
      </c>
      <c r="F2014" t="s">
        <v>81</v>
      </c>
      <c r="G2014" t="s">
        <v>82</v>
      </c>
      <c r="H2014" t="s">
        <v>83</v>
      </c>
      <c r="I2014" t="str">
        <f>"Trad IRN"</f>
        <v>Trad IRN</v>
      </c>
      <c r="J2014" t="s">
        <v>43</v>
      </c>
      <c r="K2014" t="s">
        <v>44</v>
      </c>
      <c r="L2014" t="s">
        <v>45</v>
      </c>
      <c r="M2014" t="s">
        <v>46</v>
      </c>
      <c r="N2014" t="str">
        <f>"08/18/2022"</f>
        <v>08/18/2022</v>
      </c>
      <c r="O2014" t="str">
        <f t="shared" si="201"/>
        <v>12/31/2500</v>
      </c>
      <c r="P2014">
        <v>1</v>
      </c>
      <c r="Q2014">
        <v>1</v>
      </c>
      <c r="S2014">
        <v>1</v>
      </c>
      <c r="T2014">
        <v>1</v>
      </c>
      <c r="U2014">
        <v>0</v>
      </c>
      <c r="V2014" t="str">
        <f>"Trad IRN"</f>
        <v>Trad IRN</v>
      </c>
      <c r="W2014">
        <v>100</v>
      </c>
      <c r="X2014" t="s">
        <v>47</v>
      </c>
      <c r="Z2014" t="s">
        <v>47</v>
      </c>
      <c r="AB2014" t="str">
        <f>"11"</f>
        <v>11</v>
      </c>
      <c r="AC2014" t="s">
        <v>48</v>
      </c>
      <c r="AD2014" t="s">
        <v>49</v>
      </c>
      <c r="AE2014" t="s">
        <v>50</v>
      </c>
      <c r="AF2014">
        <v>0</v>
      </c>
      <c r="AG2014" t="s">
        <v>56</v>
      </c>
      <c r="AH2014" t="str">
        <f>"Trad IRN"</f>
        <v>Trad IRN</v>
      </c>
      <c r="AI2014" t="str">
        <f>"Bldg IRN"</f>
        <v>Bldg IRN</v>
      </c>
      <c r="AJ2014" t="s">
        <v>48</v>
      </c>
      <c r="AK2014" t="s">
        <v>48</v>
      </c>
      <c r="AL2014" t="s">
        <v>53</v>
      </c>
      <c r="AM2014">
        <v>1132.3</v>
      </c>
      <c r="AN2014">
        <v>1132.3</v>
      </c>
      <c r="AO2014">
        <v>15</v>
      </c>
    </row>
    <row r="2015" spans="1:41" x14ac:dyDescent="0.3">
      <c r="A2015" t="str">
        <f>"Trad IRN"</f>
        <v>Trad IRN</v>
      </c>
      <c r="B2015" t="str">
        <f>"Bldg IRN"</f>
        <v>Bldg IRN</v>
      </c>
      <c r="C2015" t="s">
        <v>41</v>
      </c>
      <c r="D2015" t="s">
        <v>3</v>
      </c>
      <c r="E2015" t="s">
        <v>80</v>
      </c>
      <c r="F2015" t="s">
        <v>81</v>
      </c>
      <c r="G2015" t="s">
        <v>82</v>
      </c>
      <c r="H2015" t="s">
        <v>83</v>
      </c>
      <c r="I2015" t="str">
        <f>"Trad IRN"</f>
        <v>Trad IRN</v>
      </c>
      <c r="J2015" t="s">
        <v>43</v>
      </c>
      <c r="K2015" t="s">
        <v>44</v>
      </c>
      <c r="L2015" t="s">
        <v>45</v>
      </c>
      <c r="M2015" t="s">
        <v>46</v>
      </c>
      <c r="N2015" t="str">
        <f>"08/18/2022"</f>
        <v>08/18/2022</v>
      </c>
      <c r="O2015" t="str">
        <f t="shared" si="201"/>
        <v>12/31/2500</v>
      </c>
      <c r="P2015">
        <v>0.5</v>
      </c>
      <c r="Q2015">
        <v>0.5</v>
      </c>
      <c r="R2015">
        <v>0.5</v>
      </c>
      <c r="S2015">
        <v>0</v>
      </c>
      <c r="T2015">
        <v>0.5</v>
      </c>
      <c r="U2015">
        <v>0</v>
      </c>
      <c r="V2015" t="str">
        <f>"Trad IRN"</f>
        <v>Trad IRN</v>
      </c>
      <c r="W2015">
        <v>50</v>
      </c>
      <c r="X2015" t="s">
        <v>47</v>
      </c>
      <c r="Z2015" t="s">
        <v>47</v>
      </c>
      <c r="AB2015" t="str">
        <f>"11"</f>
        <v>11</v>
      </c>
      <c r="AC2015" t="str">
        <f>"10"</f>
        <v>10</v>
      </c>
      <c r="AD2015" t="str">
        <f>"2"</f>
        <v>2</v>
      </c>
      <c r="AE2015" t="s">
        <v>50</v>
      </c>
      <c r="AF2015">
        <v>0</v>
      </c>
      <c r="AG2015" t="s">
        <v>56</v>
      </c>
      <c r="AH2015" t="str">
        <f>"Trad IRN"</f>
        <v>Trad IRN</v>
      </c>
      <c r="AI2015" t="str">
        <f>"Bldg IRN"</f>
        <v>Bldg IRN</v>
      </c>
      <c r="AJ2015" t="s">
        <v>48</v>
      </c>
      <c r="AK2015" t="s">
        <v>48</v>
      </c>
      <c r="AL2015" t="s">
        <v>53</v>
      </c>
      <c r="AM2015">
        <v>566.15</v>
      </c>
      <c r="AN2015">
        <v>1132.3</v>
      </c>
      <c r="AO2015">
        <v>15</v>
      </c>
    </row>
    <row r="2016" spans="1:41" x14ac:dyDescent="0.3">
      <c r="A2016" t="str">
        <f>"Trad IRN"</f>
        <v>Trad IRN</v>
      </c>
      <c r="B2016" t="str">
        <f>"Bldg IRN"</f>
        <v>Bldg IRN</v>
      </c>
      <c r="C2016" t="s">
        <v>41</v>
      </c>
      <c r="D2016" t="s">
        <v>3</v>
      </c>
      <c r="E2016" t="s">
        <v>80</v>
      </c>
      <c r="F2016" t="s">
        <v>81</v>
      </c>
      <c r="G2016" t="s">
        <v>82</v>
      </c>
      <c r="H2016" t="s">
        <v>83</v>
      </c>
      <c r="I2016" t="s">
        <v>8</v>
      </c>
      <c r="J2016" t="s">
        <v>43</v>
      </c>
      <c r="K2016" t="s">
        <v>44</v>
      </c>
      <c r="L2016" t="s">
        <v>45</v>
      </c>
      <c r="M2016" t="s">
        <v>46</v>
      </c>
      <c r="N2016" t="str">
        <f>"08/17/2022"</f>
        <v>08/17/2022</v>
      </c>
      <c r="O2016" t="str">
        <f t="shared" si="201"/>
        <v>12/31/2500</v>
      </c>
      <c r="P2016">
        <v>0.5</v>
      </c>
      <c r="Q2016">
        <v>0.5</v>
      </c>
      <c r="R2016">
        <v>0.5</v>
      </c>
      <c r="S2016">
        <v>0</v>
      </c>
      <c r="T2016">
        <v>0</v>
      </c>
      <c r="U2016">
        <v>0.5</v>
      </c>
      <c r="V2016" t="str">
        <f>"Trad IRN"</f>
        <v>Trad IRN</v>
      </c>
      <c r="W2016">
        <v>50</v>
      </c>
      <c r="X2016" t="s">
        <v>47</v>
      </c>
      <c r="Z2016" t="s">
        <v>47</v>
      </c>
      <c r="AB2016" t="str">
        <f>"11"</f>
        <v>11</v>
      </c>
      <c r="AC2016" t="str">
        <f>"10"</f>
        <v>10</v>
      </c>
      <c r="AD2016" t="str">
        <f>"2"</f>
        <v>2</v>
      </c>
      <c r="AE2016" t="s">
        <v>50</v>
      </c>
      <c r="AF2016">
        <v>0</v>
      </c>
      <c r="AG2016" t="s">
        <v>51</v>
      </c>
      <c r="AH2016" t="s">
        <v>85</v>
      </c>
      <c r="AI2016" t="str">
        <f>"Bldg IRN"</f>
        <v>Bldg IRN</v>
      </c>
      <c r="AJ2016" t="s">
        <v>48</v>
      </c>
      <c r="AK2016" t="s">
        <v>48</v>
      </c>
      <c r="AL2016" t="s">
        <v>53</v>
      </c>
      <c r="AM2016">
        <v>530</v>
      </c>
      <c r="AN2016">
        <v>1060</v>
      </c>
      <c r="AO2016">
        <v>15</v>
      </c>
    </row>
    <row r="2017" spans="1:41" x14ac:dyDescent="0.3">
      <c r="A2017" t="str">
        <f>"Trad IRN"</f>
        <v>Trad IRN</v>
      </c>
      <c r="B2017" t="str">
        <f>"Bldg IRN"</f>
        <v>Bldg IRN</v>
      </c>
      <c r="C2017" t="s">
        <v>41</v>
      </c>
      <c r="D2017" t="s">
        <v>3</v>
      </c>
      <c r="E2017" t="s">
        <v>80</v>
      </c>
      <c r="F2017" t="s">
        <v>81</v>
      </c>
      <c r="G2017" t="s">
        <v>82</v>
      </c>
      <c r="H2017" t="s">
        <v>83</v>
      </c>
      <c r="I2017" t="s">
        <v>8</v>
      </c>
      <c r="J2017" t="s">
        <v>43</v>
      </c>
      <c r="K2017" t="s">
        <v>44</v>
      </c>
      <c r="L2017" t="s">
        <v>45</v>
      </c>
      <c r="M2017" t="s">
        <v>46</v>
      </c>
      <c r="N2017" t="str">
        <f>"08/18/2022"</f>
        <v>08/18/2022</v>
      </c>
      <c r="O2017" t="str">
        <f t="shared" si="201"/>
        <v>12/31/2500</v>
      </c>
      <c r="P2017">
        <v>0.15</v>
      </c>
      <c r="Q2017">
        <v>0.15</v>
      </c>
      <c r="S2017">
        <v>0</v>
      </c>
      <c r="T2017">
        <v>3.8889E-2</v>
      </c>
      <c r="U2017">
        <v>0.111111</v>
      </c>
      <c r="V2017" t="str">
        <f>"Trad IRN"</f>
        <v>Trad IRN</v>
      </c>
      <c r="W2017">
        <v>15</v>
      </c>
      <c r="X2017" t="s">
        <v>47</v>
      </c>
      <c r="Z2017" t="s">
        <v>47</v>
      </c>
      <c r="AB2017" t="str">
        <f>"11"</f>
        <v>11</v>
      </c>
      <c r="AC2017" t="s">
        <v>48</v>
      </c>
      <c r="AD2017" t="s">
        <v>49</v>
      </c>
      <c r="AE2017" t="s">
        <v>50</v>
      </c>
      <c r="AF2017">
        <v>0</v>
      </c>
      <c r="AG2017" t="s">
        <v>51</v>
      </c>
      <c r="AH2017" t="str">
        <f>"Trad IRN"</f>
        <v>Trad IRN</v>
      </c>
      <c r="AI2017" t="str">
        <f>"Bldg IRN"</f>
        <v>Bldg IRN</v>
      </c>
      <c r="AJ2017" t="s">
        <v>48</v>
      </c>
      <c r="AK2017" t="s">
        <v>48</v>
      </c>
      <c r="AL2017" t="s">
        <v>53</v>
      </c>
      <c r="AM2017">
        <v>169.85</v>
      </c>
      <c r="AN2017">
        <v>1132.3</v>
      </c>
      <c r="AO2017">
        <v>15</v>
      </c>
    </row>
    <row r="2018" spans="1:41" x14ac:dyDescent="0.3">
      <c r="A2018" t="str">
        <f>"Trad IRN"</f>
        <v>Trad IRN</v>
      </c>
      <c r="B2018" t="str">
        <f>"Bldg IRN"</f>
        <v>Bldg IRN</v>
      </c>
      <c r="C2018" t="s">
        <v>41</v>
      </c>
      <c r="D2018" t="s">
        <v>3</v>
      </c>
      <c r="E2018" t="s">
        <v>80</v>
      </c>
      <c r="F2018" t="s">
        <v>81</v>
      </c>
      <c r="G2018" t="s">
        <v>82</v>
      </c>
      <c r="H2018" t="s">
        <v>83</v>
      </c>
      <c r="I2018" t="str">
        <f>"Trad IRN"</f>
        <v>Trad IRN</v>
      </c>
      <c r="J2018" t="s">
        <v>43</v>
      </c>
      <c r="K2018" t="s">
        <v>44</v>
      </c>
      <c r="L2018" t="s">
        <v>45</v>
      </c>
      <c r="M2018" t="s">
        <v>46</v>
      </c>
      <c r="N2018" t="str">
        <f>"08/18/2022"</f>
        <v>08/18/2022</v>
      </c>
      <c r="O2018" t="str">
        <f t="shared" si="201"/>
        <v>12/31/2500</v>
      </c>
      <c r="P2018">
        <v>0.85</v>
      </c>
      <c r="Q2018">
        <v>0.85</v>
      </c>
      <c r="S2018">
        <v>0</v>
      </c>
      <c r="T2018">
        <v>0.85</v>
      </c>
      <c r="U2018">
        <v>0</v>
      </c>
      <c r="V2018" t="str">
        <f>"Trad IRN"</f>
        <v>Trad IRN</v>
      </c>
      <c r="W2018">
        <v>85</v>
      </c>
      <c r="X2018" t="s">
        <v>47</v>
      </c>
      <c r="Z2018" t="s">
        <v>47</v>
      </c>
      <c r="AB2018" t="str">
        <f>"11"</f>
        <v>11</v>
      </c>
      <c r="AC2018" t="s">
        <v>48</v>
      </c>
      <c r="AD2018" t="s">
        <v>49</v>
      </c>
      <c r="AE2018" t="s">
        <v>50</v>
      </c>
      <c r="AF2018">
        <v>0</v>
      </c>
      <c r="AG2018" t="s">
        <v>56</v>
      </c>
      <c r="AH2018" t="str">
        <f>"Trad IRN"</f>
        <v>Trad IRN</v>
      </c>
      <c r="AI2018" t="str">
        <f>"Bldg IRN"</f>
        <v>Bldg IRN</v>
      </c>
      <c r="AJ2018" t="s">
        <v>48</v>
      </c>
      <c r="AK2018" t="s">
        <v>48</v>
      </c>
      <c r="AL2018" t="s">
        <v>53</v>
      </c>
      <c r="AM2018">
        <v>962.46</v>
      </c>
      <c r="AN2018">
        <v>1132.3</v>
      </c>
      <c r="AO2018">
        <v>15</v>
      </c>
    </row>
    <row r="2019" spans="1:41" x14ac:dyDescent="0.3">
      <c r="A2019" t="str">
        <f>"Trad IRN"</f>
        <v>Trad IRN</v>
      </c>
      <c r="B2019" t="str">
        <f>"Bldg IRN"</f>
        <v>Bldg IRN</v>
      </c>
      <c r="C2019" t="s">
        <v>41</v>
      </c>
      <c r="D2019" t="s">
        <v>3</v>
      </c>
      <c r="E2019" t="s">
        <v>80</v>
      </c>
      <c r="F2019" t="s">
        <v>81</v>
      </c>
      <c r="G2019" t="s">
        <v>82</v>
      </c>
      <c r="H2019" t="s">
        <v>83</v>
      </c>
      <c r="I2019" t="str">
        <f>"Trad IRN"</f>
        <v>Trad IRN</v>
      </c>
      <c r="J2019" t="s">
        <v>43</v>
      </c>
      <c r="K2019" t="s">
        <v>44</v>
      </c>
      <c r="L2019" t="s">
        <v>45</v>
      </c>
      <c r="M2019" t="s">
        <v>46</v>
      </c>
      <c r="N2019" t="str">
        <f>"08/18/2022"</f>
        <v>08/18/2022</v>
      </c>
      <c r="O2019" t="str">
        <f t="shared" si="201"/>
        <v>12/31/2500</v>
      </c>
      <c r="P2019">
        <v>1</v>
      </c>
      <c r="Q2019">
        <v>1</v>
      </c>
      <c r="S2019">
        <v>1</v>
      </c>
      <c r="T2019">
        <v>1</v>
      </c>
      <c r="U2019">
        <v>0</v>
      </c>
      <c r="V2019" t="str">
        <f>"Trad IRN"</f>
        <v>Trad IRN</v>
      </c>
      <c r="W2019">
        <v>100</v>
      </c>
      <c r="X2019" t="s">
        <v>47</v>
      </c>
      <c r="Z2019" t="s">
        <v>47</v>
      </c>
      <c r="AB2019" t="str">
        <f>"12"</f>
        <v>12</v>
      </c>
      <c r="AC2019" t="s">
        <v>48</v>
      </c>
      <c r="AD2019" t="s">
        <v>49</v>
      </c>
      <c r="AE2019" t="s">
        <v>55</v>
      </c>
      <c r="AF2019">
        <v>0</v>
      </c>
      <c r="AG2019" t="s">
        <v>56</v>
      </c>
      <c r="AH2019" t="str">
        <f>"Trad IRN"</f>
        <v>Trad IRN</v>
      </c>
      <c r="AI2019" t="str">
        <f>"Bldg IRN"</f>
        <v>Bldg IRN</v>
      </c>
      <c r="AJ2019" t="str">
        <f>"12"</f>
        <v>12</v>
      </c>
      <c r="AK2019" t="s">
        <v>48</v>
      </c>
      <c r="AL2019" t="s">
        <v>53</v>
      </c>
      <c r="AM2019">
        <v>1132.3</v>
      </c>
      <c r="AN2019">
        <v>1132.3</v>
      </c>
      <c r="AO2019">
        <v>15</v>
      </c>
    </row>
    <row r="2020" spans="1:41" x14ac:dyDescent="0.3">
      <c r="A2020" t="str">
        <f>"Trad IRN"</f>
        <v>Trad IRN</v>
      </c>
      <c r="B2020" t="str">
        <f>"Bldg IRN"</f>
        <v>Bldg IRN</v>
      </c>
      <c r="C2020" t="s">
        <v>41</v>
      </c>
      <c r="D2020" t="s">
        <v>3</v>
      </c>
      <c r="E2020" t="s">
        <v>80</v>
      </c>
      <c r="F2020" t="s">
        <v>81</v>
      </c>
      <c r="G2020" t="s">
        <v>82</v>
      </c>
      <c r="H2020" t="s">
        <v>83</v>
      </c>
      <c r="I2020" t="str">
        <f>"Trad IRN"</f>
        <v>Trad IRN</v>
      </c>
      <c r="J2020" t="s">
        <v>43</v>
      </c>
      <c r="K2020" t="s">
        <v>44</v>
      </c>
      <c r="L2020" t="s">
        <v>45</v>
      </c>
      <c r="M2020" t="s">
        <v>59</v>
      </c>
      <c r="N2020" t="str">
        <f>"09/06/2022"</f>
        <v>09/06/2022</v>
      </c>
      <c r="O2020" t="str">
        <f t="shared" si="201"/>
        <v>12/31/2500</v>
      </c>
      <c r="P2020">
        <v>0.93079599999999996</v>
      </c>
      <c r="Q2020">
        <v>0.93079599999999996</v>
      </c>
      <c r="S2020">
        <v>0</v>
      </c>
      <c r="T2020">
        <v>0.87151400000000001</v>
      </c>
      <c r="U2020">
        <v>5.9282000000000001E-2</v>
      </c>
      <c r="V2020" t="s">
        <v>84</v>
      </c>
      <c r="W2020">
        <v>100</v>
      </c>
      <c r="X2020" t="s">
        <v>47</v>
      </c>
      <c r="Z2020" t="s">
        <v>47</v>
      </c>
      <c r="AB2020" t="str">
        <f>"12"</f>
        <v>12</v>
      </c>
      <c r="AC2020" t="s">
        <v>48</v>
      </c>
      <c r="AD2020" t="s">
        <v>49</v>
      </c>
      <c r="AE2020" t="s">
        <v>50</v>
      </c>
      <c r="AF2020">
        <v>0</v>
      </c>
      <c r="AG2020" t="s">
        <v>56</v>
      </c>
      <c r="AH2020" t="str">
        <f>"Trad IRN"</f>
        <v>Trad IRN</v>
      </c>
      <c r="AI2020" t="str">
        <f>"Bldg IRN"</f>
        <v>Bldg IRN</v>
      </c>
      <c r="AJ2020" t="str">
        <f>"12"</f>
        <v>12</v>
      </c>
      <c r="AK2020" t="s">
        <v>48</v>
      </c>
      <c r="AL2020" t="s">
        <v>53</v>
      </c>
      <c r="AM2020">
        <v>1053.94</v>
      </c>
      <c r="AN2020">
        <v>1132.3</v>
      </c>
      <c r="AO2020">
        <v>15</v>
      </c>
    </row>
    <row r="2021" spans="1:41" x14ac:dyDescent="0.3">
      <c r="A2021" t="str">
        <f>"Trad IRN"</f>
        <v>Trad IRN</v>
      </c>
      <c r="B2021" t="str">
        <f>"Bldg IRN"</f>
        <v>Bldg IRN</v>
      </c>
      <c r="C2021" t="s">
        <v>41</v>
      </c>
      <c r="D2021" t="s">
        <v>3</v>
      </c>
      <c r="E2021" t="s">
        <v>80</v>
      </c>
      <c r="F2021" t="s">
        <v>81</v>
      </c>
      <c r="G2021" t="s">
        <v>82</v>
      </c>
      <c r="H2021" t="s">
        <v>83</v>
      </c>
      <c r="I2021" t="str">
        <f>"Trad IRN"</f>
        <v>Trad IRN</v>
      </c>
      <c r="J2021" t="s">
        <v>43</v>
      </c>
      <c r="K2021" t="s">
        <v>44</v>
      </c>
      <c r="L2021" t="s">
        <v>45</v>
      </c>
      <c r="M2021" t="s">
        <v>46</v>
      </c>
      <c r="N2021" t="str">
        <f>"08/18/2022"</f>
        <v>08/18/2022</v>
      </c>
      <c r="O2021" t="str">
        <f>"09/05/2022"</f>
        <v>09/05/2022</v>
      </c>
      <c r="P2021">
        <v>6.9204000000000002E-2</v>
      </c>
      <c r="Q2021">
        <v>6.9204000000000002E-2</v>
      </c>
      <c r="S2021">
        <v>0</v>
      </c>
      <c r="T2021">
        <v>5.9041000000000003E-2</v>
      </c>
      <c r="U2021">
        <v>1.0163E-2</v>
      </c>
      <c r="V2021" t="str">
        <f>"Trad IRN"</f>
        <v>Trad IRN</v>
      </c>
      <c r="W2021">
        <v>100</v>
      </c>
      <c r="X2021" t="s">
        <v>47</v>
      </c>
      <c r="Z2021" t="s">
        <v>47</v>
      </c>
      <c r="AB2021" t="str">
        <f>"12"</f>
        <v>12</v>
      </c>
      <c r="AC2021" t="s">
        <v>48</v>
      </c>
      <c r="AD2021" t="s">
        <v>49</v>
      </c>
      <c r="AE2021" t="s">
        <v>50</v>
      </c>
      <c r="AF2021">
        <v>0</v>
      </c>
      <c r="AG2021" t="s">
        <v>56</v>
      </c>
      <c r="AH2021" t="str">
        <f>"Trad IRN"</f>
        <v>Trad IRN</v>
      </c>
      <c r="AI2021" t="str">
        <f>"Bldg IRN"</f>
        <v>Bldg IRN</v>
      </c>
      <c r="AJ2021" t="str">
        <f>"12"</f>
        <v>12</v>
      </c>
      <c r="AK2021" t="s">
        <v>48</v>
      </c>
      <c r="AL2021" t="s">
        <v>53</v>
      </c>
      <c r="AM2021">
        <v>78.36</v>
      </c>
      <c r="AN2021">
        <v>1132.3</v>
      </c>
      <c r="AO2021">
        <v>15</v>
      </c>
    </row>
    <row r="2022" spans="1:41" x14ac:dyDescent="0.3">
      <c r="A2022" t="str">
        <f>"Trad IRN"</f>
        <v>Trad IRN</v>
      </c>
      <c r="B2022" t="str">
        <f>"Bldg IRN"</f>
        <v>Bldg IRN</v>
      </c>
      <c r="C2022" t="s">
        <v>41</v>
      </c>
      <c r="D2022" t="s">
        <v>3</v>
      </c>
      <c r="E2022" t="s">
        <v>80</v>
      </c>
      <c r="F2022" t="s">
        <v>81</v>
      </c>
      <c r="G2022" t="s">
        <v>82</v>
      </c>
      <c r="H2022" t="s">
        <v>83</v>
      </c>
      <c r="I2022" t="str">
        <f>"Trad IRN"</f>
        <v>Trad IRN</v>
      </c>
      <c r="J2022" t="s">
        <v>43</v>
      </c>
      <c r="K2022" t="s">
        <v>44</v>
      </c>
      <c r="L2022" t="s">
        <v>45</v>
      </c>
      <c r="M2022" t="s">
        <v>46</v>
      </c>
      <c r="N2022" t="str">
        <f>"08/18/2022"</f>
        <v>08/18/2022</v>
      </c>
      <c r="O2022" t="str">
        <f t="shared" ref="O2022:O2027" si="202">"12/31/2500"</f>
        <v>12/31/2500</v>
      </c>
      <c r="P2022">
        <v>0.1</v>
      </c>
      <c r="Q2022">
        <v>0.1</v>
      </c>
      <c r="S2022">
        <v>0</v>
      </c>
      <c r="T2022">
        <v>0.1</v>
      </c>
      <c r="U2022">
        <v>0</v>
      </c>
      <c r="V2022" t="str">
        <f>"Trad IRN"</f>
        <v>Trad IRN</v>
      </c>
      <c r="W2022">
        <v>10</v>
      </c>
      <c r="X2022" t="s">
        <v>47</v>
      </c>
      <c r="Z2022" t="s">
        <v>47</v>
      </c>
      <c r="AB2022" t="str">
        <f>"11"</f>
        <v>11</v>
      </c>
      <c r="AC2022" t="s">
        <v>48</v>
      </c>
      <c r="AD2022" t="s">
        <v>49</v>
      </c>
      <c r="AE2022" t="s">
        <v>50</v>
      </c>
      <c r="AF2022">
        <v>0</v>
      </c>
      <c r="AG2022" t="s">
        <v>56</v>
      </c>
      <c r="AH2022" t="str">
        <f>"Trad IRN"</f>
        <v>Trad IRN</v>
      </c>
      <c r="AI2022" t="str">
        <f>"Bldg IRN"</f>
        <v>Bldg IRN</v>
      </c>
      <c r="AJ2022" t="s">
        <v>48</v>
      </c>
      <c r="AK2022" t="s">
        <v>48</v>
      </c>
      <c r="AL2022" t="s">
        <v>53</v>
      </c>
      <c r="AM2022">
        <v>113.23</v>
      </c>
      <c r="AN2022">
        <v>1132.3</v>
      </c>
      <c r="AO2022">
        <v>15</v>
      </c>
    </row>
    <row r="2023" spans="1:41" x14ac:dyDescent="0.3">
      <c r="A2023" t="str">
        <f>"Trad IRN"</f>
        <v>Trad IRN</v>
      </c>
      <c r="B2023" t="str">
        <f>"Bldg IRN"</f>
        <v>Bldg IRN</v>
      </c>
      <c r="C2023" t="s">
        <v>41</v>
      </c>
      <c r="D2023" t="s">
        <v>3</v>
      </c>
      <c r="E2023" t="s">
        <v>80</v>
      </c>
      <c r="F2023" t="s">
        <v>81</v>
      </c>
      <c r="G2023" t="s">
        <v>82</v>
      </c>
      <c r="H2023" t="s">
        <v>83</v>
      </c>
      <c r="I2023" t="str">
        <f>"Trad IRN"</f>
        <v>Trad IRN</v>
      </c>
      <c r="J2023" t="s">
        <v>43</v>
      </c>
      <c r="K2023" t="s">
        <v>44</v>
      </c>
      <c r="L2023" t="s">
        <v>45</v>
      </c>
      <c r="M2023" t="s">
        <v>46</v>
      </c>
      <c r="N2023" t="str">
        <f>"10/31/2022"</f>
        <v>10/31/2022</v>
      </c>
      <c r="O2023" t="str">
        <f t="shared" si="202"/>
        <v>12/31/2500</v>
      </c>
      <c r="P2023">
        <v>0.72894999999999999</v>
      </c>
      <c r="Q2023">
        <v>0.72894999999999999</v>
      </c>
      <c r="S2023">
        <v>0</v>
      </c>
      <c r="T2023">
        <v>0.72894999999999999</v>
      </c>
      <c r="U2023">
        <v>0</v>
      </c>
      <c r="V2023" t="str">
        <f>"Trad IRN"</f>
        <v>Trad IRN</v>
      </c>
      <c r="W2023">
        <v>100</v>
      </c>
      <c r="X2023" t="s">
        <v>47</v>
      </c>
      <c r="Z2023" t="s">
        <v>47</v>
      </c>
      <c r="AB2023" t="str">
        <f>"11"</f>
        <v>11</v>
      </c>
      <c r="AC2023" t="s">
        <v>48</v>
      </c>
      <c r="AD2023" t="s">
        <v>49</v>
      </c>
      <c r="AE2023" t="s">
        <v>55</v>
      </c>
      <c r="AF2023">
        <v>0</v>
      </c>
      <c r="AG2023" t="s">
        <v>56</v>
      </c>
      <c r="AH2023" t="str">
        <f>"Trad IRN"</f>
        <v>Trad IRN</v>
      </c>
      <c r="AI2023" t="str">
        <f>"Bldg IRN"</f>
        <v>Bldg IRN</v>
      </c>
      <c r="AJ2023" t="s">
        <v>48</v>
      </c>
      <c r="AK2023" t="s">
        <v>48</v>
      </c>
      <c r="AL2023" t="s">
        <v>53</v>
      </c>
      <c r="AM2023">
        <v>825.39</v>
      </c>
      <c r="AN2023">
        <v>1132.3</v>
      </c>
      <c r="AO2023">
        <v>15</v>
      </c>
    </row>
    <row r="2024" spans="1:41" x14ac:dyDescent="0.3">
      <c r="A2024" t="str">
        <f>"Trad IRN"</f>
        <v>Trad IRN</v>
      </c>
      <c r="B2024" t="str">
        <f>"Bldg IRN"</f>
        <v>Bldg IRN</v>
      </c>
      <c r="C2024" t="s">
        <v>41</v>
      </c>
      <c r="D2024" t="s">
        <v>3</v>
      </c>
      <c r="E2024" t="s">
        <v>80</v>
      </c>
      <c r="F2024" t="s">
        <v>81</v>
      </c>
      <c r="G2024" t="s">
        <v>82</v>
      </c>
      <c r="H2024" t="s">
        <v>83</v>
      </c>
      <c r="I2024" t="str">
        <f>"Trad IRN"</f>
        <v>Trad IRN</v>
      </c>
      <c r="J2024" t="s">
        <v>43</v>
      </c>
      <c r="K2024" t="s">
        <v>44</v>
      </c>
      <c r="L2024" t="s">
        <v>45</v>
      </c>
      <c r="M2024" t="s">
        <v>46</v>
      </c>
      <c r="N2024" t="str">
        <f>"08/18/2022"</f>
        <v>08/18/2022</v>
      </c>
      <c r="O2024" t="str">
        <f t="shared" si="202"/>
        <v>12/31/2500</v>
      </c>
      <c r="P2024">
        <v>1</v>
      </c>
      <c r="Q2024">
        <v>1</v>
      </c>
      <c r="S2024">
        <v>0</v>
      </c>
      <c r="T2024">
        <v>1</v>
      </c>
      <c r="U2024">
        <v>0</v>
      </c>
      <c r="V2024" t="str">
        <f>"Trad IRN"</f>
        <v>Trad IRN</v>
      </c>
      <c r="W2024">
        <v>100</v>
      </c>
      <c r="X2024" t="s">
        <v>47</v>
      </c>
      <c r="Z2024" t="s">
        <v>47</v>
      </c>
      <c r="AB2024" t="str">
        <f>"12"</f>
        <v>12</v>
      </c>
      <c r="AC2024" t="s">
        <v>48</v>
      </c>
      <c r="AD2024" t="s">
        <v>49</v>
      </c>
      <c r="AE2024" t="s">
        <v>50</v>
      </c>
      <c r="AF2024">
        <v>0</v>
      </c>
      <c r="AG2024" t="s">
        <v>56</v>
      </c>
      <c r="AH2024" t="str">
        <f>"Trad IRN"</f>
        <v>Trad IRN</v>
      </c>
      <c r="AI2024" t="str">
        <f>"Bldg IRN"</f>
        <v>Bldg IRN</v>
      </c>
      <c r="AJ2024" t="str">
        <f>"12"</f>
        <v>12</v>
      </c>
      <c r="AK2024" t="s">
        <v>48</v>
      </c>
      <c r="AL2024" t="s">
        <v>53</v>
      </c>
      <c r="AM2024">
        <v>1132.3</v>
      </c>
      <c r="AN2024">
        <v>1132.3</v>
      </c>
      <c r="AO2024">
        <v>15</v>
      </c>
    </row>
    <row r="2025" spans="1:41" x14ac:dyDescent="0.3">
      <c r="A2025" t="str">
        <f>"Trad IRN"</f>
        <v>Trad IRN</v>
      </c>
      <c r="B2025" t="str">
        <f>"Bldg IRN"</f>
        <v>Bldg IRN</v>
      </c>
      <c r="C2025" t="s">
        <v>41</v>
      </c>
      <c r="D2025" t="s">
        <v>3</v>
      </c>
      <c r="E2025" t="s">
        <v>80</v>
      </c>
      <c r="F2025" t="s">
        <v>81</v>
      </c>
      <c r="G2025" t="s">
        <v>82</v>
      </c>
      <c r="H2025" t="s">
        <v>83</v>
      </c>
      <c r="I2025" t="str">
        <f>"Trad IRN"</f>
        <v>Trad IRN</v>
      </c>
      <c r="J2025" t="s">
        <v>43</v>
      </c>
      <c r="K2025" t="s">
        <v>44</v>
      </c>
      <c r="L2025" t="s">
        <v>45</v>
      </c>
      <c r="M2025" t="s">
        <v>46</v>
      </c>
      <c r="N2025" t="str">
        <f>"08/18/2022"</f>
        <v>08/18/2022</v>
      </c>
      <c r="O2025" t="str">
        <f t="shared" si="202"/>
        <v>12/31/2500</v>
      </c>
      <c r="P2025">
        <v>1</v>
      </c>
      <c r="Q2025">
        <v>1</v>
      </c>
      <c r="S2025">
        <v>0</v>
      </c>
      <c r="T2025">
        <v>1</v>
      </c>
      <c r="U2025">
        <v>0</v>
      </c>
      <c r="V2025" t="str">
        <f>"Trad IRN"</f>
        <v>Trad IRN</v>
      </c>
      <c r="W2025">
        <v>100</v>
      </c>
      <c r="X2025" t="s">
        <v>47</v>
      </c>
      <c r="Z2025" t="s">
        <v>47</v>
      </c>
      <c r="AB2025" t="str">
        <f>"11"</f>
        <v>11</v>
      </c>
      <c r="AC2025" t="s">
        <v>48</v>
      </c>
      <c r="AD2025" t="s">
        <v>49</v>
      </c>
      <c r="AE2025" t="s">
        <v>50</v>
      </c>
      <c r="AF2025">
        <v>0</v>
      </c>
      <c r="AG2025" t="s">
        <v>56</v>
      </c>
      <c r="AH2025" t="str">
        <f>"Trad IRN"</f>
        <v>Trad IRN</v>
      </c>
      <c r="AI2025" t="str">
        <f>"Bldg IRN"</f>
        <v>Bldg IRN</v>
      </c>
      <c r="AJ2025" t="s">
        <v>48</v>
      </c>
      <c r="AK2025" t="s">
        <v>48</v>
      </c>
      <c r="AL2025" t="s">
        <v>53</v>
      </c>
      <c r="AM2025">
        <v>1132.3</v>
      </c>
      <c r="AN2025">
        <v>1132.3</v>
      </c>
      <c r="AO2025">
        <v>15</v>
      </c>
    </row>
    <row r="2026" spans="1:41" x14ac:dyDescent="0.3">
      <c r="A2026" t="str">
        <f>"Trad IRN"</f>
        <v>Trad IRN</v>
      </c>
      <c r="B2026" t="str">
        <f>"Bldg IRN"</f>
        <v>Bldg IRN</v>
      </c>
      <c r="C2026" t="s">
        <v>41</v>
      </c>
      <c r="D2026" t="s">
        <v>3</v>
      </c>
      <c r="E2026" t="s">
        <v>80</v>
      </c>
      <c r="F2026" t="s">
        <v>81</v>
      </c>
      <c r="G2026" t="s">
        <v>82</v>
      </c>
      <c r="H2026" t="s">
        <v>83</v>
      </c>
      <c r="I2026" t="str">
        <f>"Trad IRN"</f>
        <v>Trad IRN</v>
      </c>
      <c r="J2026" t="s">
        <v>43</v>
      </c>
      <c r="K2026" t="s">
        <v>44</v>
      </c>
      <c r="L2026" t="s">
        <v>45</v>
      </c>
      <c r="M2026" t="s">
        <v>46</v>
      </c>
      <c r="N2026" t="str">
        <f>"08/18/2022"</f>
        <v>08/18/2022</v>
      </c>
      <c r="O2026" t="str">
        <f t="shared" si="202"/>
        <v>12/31/2500</v>
      </c>
      <c r="P2026">
        <v>1</v>
      </c>
      <c r="Q2026">
        <v>1</v>
      </c>
      <c r="S2026">
        <v>1</v>
      </c>
      <c r="T2026">
        <v>1</v>
      </c>
      <c r="U2026">
        <v>0</v>
      </c>
      <c r="V2026" t="str">
        <f>"Trad IRN"</f>
        <v>Trad IRN</v>
      </c>
      <c r="W2026">
        <v>100</v>
      </c>
      <c r="X2026" t="s">
        <v>47</v>
      </c>
      <c r="Z2026" t="s">
        <v>47</v>
      </c>
      <c r="AB2026" t="str">
        <f>"10"</f>
        <v>10</v>
      </c>
      <c r="AC2026" t="s">
        <v>48</v>
      </c>
      <c r="AD2026" t="s">
        <v>49</v>
      </c>
      <c r="AE2026" t="s">
        <v>50</v>
      </c>
      <c r="AF2026">
        <v>0</v>
      </c>
      <c r="AG2026" t="s">
        <v>56</v>
      </c>
      <c r="AH2026" t="str">
        <f>"Trad IRN"</f>
        <v>Trad IRN</v>
      </c>
      <c r="AI2026" t="str">
        <f>"Bldg IRN"</f>
        <v>Bldg IRN</v>
      </c>
      <c r="AJ2026" t="s">
        <v>48</v>
      </c>
      <c r="AK2026" t="s">
        <v>48</v>
      </c>
      <c r="AL2026" t="s">
        <v>53</v>
      </c>
      <c r="AM2026">
        <v>1132.3</v>
      </c>
      <c r="AN2026">
        <v>1132.3</v>
      </c>
      <c r="AO2026">
        <v>15</v>
      </c>
    </row>
    <row r="2027" spans="1:41" x14ac:dyDescent="0.3">
      <c r="A2027" t="str">
        <f>"Trad IRN"</f>
        <v>Trad IRN</v>
      </c>
      <c r="B2027" t="str">
        <f>"Bldg IRN"</f>
        <v>Bldg IRN</v>
      </c>
      <c r="C2027" t="s">
        <v>41</v>
      </c>
      <c r="D2027" t="s">
        <v>3</v>
      </c>
      <c r="E2027" t="s">
        <v>80</v>
      </c>
      <c r="F2027" t="s">
        <v>81</v>
      </c>
      <c r="G2027" t="s">
        <v>82</v>
      </c>
      <c r="H2027" t="s">
        <v>83</v>
      </c>
      <c r="I2027" t="str">
        <f>"Trad IRN"</f>
        <v>Trad IRN</v>
      </c>
      <c r="J2027" t="s">
        <v>43</v>
      </c>
      <c r="K2027" t="s">
        <v>44</v>
      </c>
      <c r="L2027" t="s">
        <v>45</v>
      </c>
      <c r="M2027" t="s">
        <v>46</v>
      </c>
      <c r="N2027" t="str">
        <f>"08/18/2022"</f>
        <v>08/18/2022</v>
      </c>
      <c r="O2027" t="str">
        <f t="shared" si="202"/>
        <v>12/31/2500</v>
      </c>
      <c r="P2027">
        <v>1</v>
      </c>
      <c r="Q2027">
        <v>1</v>
      </c>
      <c r="S2027">
        <v>1</v>
      </c>
      <c r="T2027">
        <v>1</v>
      </c>
      <c r="U2027">
        <v>0</v>
      </c>
      <c r="V2027" t="str">
        <f>"Trad IRN"</f>
        <v>Trad IRN</v>
      </c>
      <c r="W2027">
        <v>100</v>
      </c>
      <c r="X2027" t="s">
        <v>47</v>
      </c>
      <c r="Z2027" t="s">
        <v>47</v>
      </c>
      <c r="AB2027" t="str">
        <f>"09"</f>
        <v>09</v>
      </c>
      <c r="AC2027" t="s">
        <v>48</v>
      </c>
      <c r="AD2027" t="s">
        <v>49</v>
      </c>
      <c r="AE2027" t="s">
        <v>50</v>
      </c>
      <c r="AF2027">
        <v>0</v>
      </c>
      <c r="AG2027" t="s">
        <v>56</v>
      </c>
      <c r="AH2027" t="str">
        <f>"Trad IRN"</f>
        <v>Trad IRN</v>
      </c>
      <c r="AI2027" t="str">
        <f>"Bldg IRN"</f>
        <v>Bldg IRN</v>
      </c>
      <c r="AJ2027" t="s">
        <v>48</v>
      </c>
      <c r="AK2027" t="s">
        <v>48</v>
      </c>
      <c r="AL2027" t="s">
        <v>53</v>
      </c>
      <c r="AM2027">
        <v>1132.3</v>
      </c>
      <c r="AN2027">
        <v>1132.3</v>
      </c>
      <c r="AO2027">
        <v>15</v>
      </c>
    </row>
    <row r="2028" spans="1:41" x14ac:dyDescent="0.3">
      <c r="A2028" t="str">
        <f>"Trad IRN"</f>
        <v>Trad IRN</v>
      </c>
      <c r="B2028" t="str">
        <f>"Bldg IRN"</f>
        <v>Bldg IRN</v>
      </c>
      <c r="C2028" t="s">
        <v>41</v>
      </c>
      <c r="D2028" t="s">
        <v>3</v>
      </c>
      <c r="E2028" t="s">
        <v>80</v>
      </c>
      <c r="F2028" t="s">
        <v>81</v>
      </c>
      <c r="G2028" t="s">
        <v>82</v>
      </c>
      <c r="H2028" t="s">
        <v>83</v>
      </c>
      <c r="I2028" t="str">
        <f>"Trad IRN"</f>
        <v>Trad IRN</v>
      </c>
      <c r="J2028" t="s">
        <v>43</v>
      </c>
      <c r="K2028" t="s">
        <v>44</v>
      </c>
      <c r="L2028" t="s">
        <v>45</v>
      </c>
      <c r="M2028" t="s">
        <v>46</v>
      </c>
      <c r="N2028" t="str">
        <f>"08/18/2022"</f>
        <v>08/18/2022</v>
      </c>
      <c r="O2028" t="str">
        <f>"11/15/2022"</f>
        <v>11/15/2022</v>
      </c>
      <c r="P2028">
        <v>0.33679199999999998</v>
      </c>
      <c r="Q2028">
        <v>0.33679199999999998</v>
      </c>
      <c r="S2028">
        <v>0</v>
      </c>
      <c r="T2028">
        <v>0.28682600000000003</v>
      </c>
      <c r="U2028">
        <v>4.9966000000000003E-2</v>
      </c>
      <c r="V2028" t="str">
        <f>"Trad IRN"</f>
        <v>Trad IRN</v>
      </c>
      <c r="W2028">
        <v>100</v>
      </c>
      <c r="X2028" t="s">
        <v>47</v>
      </c>
      <c r="Z2028" t="s">
        <v>47</v>
      </c>
      <c r="AB2028" t="str">
        <f>"12"</f>
        <v>12</v>
      </c>
      <c r="AC2028" t="s">
        <v>48</v>
      </c>
      <c r="AD2028" t="s">
        <v>49</v>
      </c>
      <c r="AE2028" t="s">
        <v>50</v>
      </c>
      <c r="AF2028">
        <v>0</v>
      </c>
      <c r="AG2028" t="s">
        <v>56</v>
      </c>
      <c r="AH2028" t="str">
        <f>"Trad IRN"</f>
        <v>Trad IRN</v>
      </c>
      <c r="AI2028" t="str">
        <f>"Bldg IRN"</f>
        <v>Bldg IRN</v>
      </c>
      <c r="AJ2028" t="str">
        <f>"12"</f>
        <v>12</v>
      </c>
      <c r="AK2028" t="s">
        <v>48</v>
      </c>
      <c r="AL2028" t="s">
        <v>53</v>
      </c>
      <c r="AM2028">
        <v>381.35</v>
      </c>
      <c r="AN2028">
        <v>1132.3</v>
      </c>
      <c r="AO2028">
        <v>15</v>
      </c>
    </row>
    <row r="2029" spans="1:41" x14ac:dyDescent="0.3">
      <c r="A2029" t="str">
        <f>"Trad IRN"</f>
        <v>Trad IRN</v>
      </c>
      <c r="B2029" t="str">
        <f>"Bldg IRN"</f>
        <v>Bldg IRN</v>
      </c>
      <c r="C2029" t="s">
        <v>41</v>
      </c>
      <c r="D2029" t="s">
        <v>3</v>
      </c>
      <c r="E2029" t="s">
        <v>80</v>
      </c>
      <c r="F2029" t="s">
        <v>81</v>
      </c>
      <c r="G2029" t="s">
        <v>82</v>
      </c>
      <c r="H2029" t="s">
        <v>83</v>
      </c>
      <c r="I2029" t="str">
        <f>"Trad IRN"</f>
        <v>Trad IRN</v>
      </c>
      <c r="J2029" t="s">
        <v>43</v>
      </c>
      <c r="K2029" t="s">
        <v>44</v>
      </c>
      <c r="L2029" t="s">
        <v>45</v>
      </c>
      <c r="M2029" t="s">
        <v>46</v>
      </c>
      <c r="N2029" t="str">
        <f>"11/16/2022"</f>
        <v>11/16/2022</v>
      </c>
      <c r="O2029" t="str">
        <f>"12/31/2500"</f>
        <v>12/31/2500</v>
      </c>
      <c r="P2029">
        <v>0.66320800000000002</v>
      </c>
      <c r="Q2029">
        <v>0.66320800000000002</v>
      </c>
      <c r="S2029">
        <v>0</v>
      </c>
      <c r="T2029">
        <v>0.64373000000000002</v>
      </c>
      <c r="U2029">
        <v>1.9477999999999999E-2</v>
      </c>
      <c r="V2029" t="str">
        <f>"Trad IRN"</f>
        <v>Trad IRN</v>
      </c>
      <c r="W2029">
        <v>100</v>
      </c>
      <c r="X2029" t="s">
        <v>47</v>
      </c>
      <c r="Z2029" t="s">
        <v>47</v>
      </c>
      <c r="AB2029" t="str">
        <f>"12"</f>
        <v>12</v>
      </c>
      <c r="AC2029" t="s">
        <v>48</v>
      </c>
      <c r="AD2029" t="s">
        <v>49</v>
      </c>
      <c r="AE2029" t="s">
        <v>50</v>
      </c>
      <c r="AF2029">
        <v>0</v>
      </c>
      <c r="AG2029" t="s">
        <v>56</v>
      </c>
      <c r="AH2029" t="str">
        <f>"Trad IRN"</f>
        <v>Trad IRN</v>
      </c>
      <c r="AI2029" t="str">
        <f>"Bldg IRN"</f>
        <v>Bldg IRN</v>
      </c>
      <c r="AJ2029" t="str">
        <f>"12"</f>
        <v>12</v>
      </c>
      <c r="AK2029" t="s">
        <v>48</v>
      </c>
      <c r="AL2029" t="s">
        <v>53</v>
      </c>
      <c r="AM2029">
        <v>750.95</v>
      </c>
      <c r="AN2029">
        <v>1132.3</v>
      </c>
      <c r="AO2029">
        <v>15</v>
      </c>
    </row>
    <row r="2030" spans="1:41" x14ac:dyDescent="0.3">
      <c r="A2030" t="str">
        <f>"Trad IRN"</f>
        <v>Trad IRN</v>
      </c>
      <c r="B2030" t="str">
        <f>"Bldg IRN"</f>
        <v>Bldg IRN</v>
      </c>
      <c r="C2030" t="s">
        <v>41</v>
      </c>
      <c r="D2030" t="s">
        <v>3</v>
      </c>
      <c r="E2030" t="s">
        <v>80</v>
      </c>
      <c r="F2030" t="s">
        <v>81</v>
      </c>
      <c r="G2030" t="s">
        <v>82</v>
      </c>
      <c r="H2030" t="s">
        <v>83</v>
      </c>
      <c r="I2030" t="str">
        <f>"Trad IRN"</f>
        <v>Trad IRN</v>
      </c>
      <c r="J2030" t="s">
        <v>43</v>
      </c>
      <c r="K2030" t="s">
        <v>44</v>
      </c>
      <c r="L2030" t="s">
        <v>45</v>
      </c>
      <c r="M2030" t="s">
        <v>46</v>
      </c>
      <c r="N2030" t="str">
        <f>"08/18/2022"</f>
        <v>08/18/2022</v>
      </c>
      <c r="O2030" t="str">
        <f>"02/01/2023"</f>
        <v>02/01/2023</v>
      </c>
      <c r="P2030">
        <v>0.57900700000000005</v>
      </c>
      <c r="Q2030">
        <v>0.57900700000000005</v>
      </c>
      <c r="S2030">
        <v>0.57900700000000005</v>
      </c>
      <c r="T2030">
        <v>0.57900700000000005</v>
      </c>
      <c r="U2030">
        <v>0</v>
      </c>
      <c r="V2030" t="str">
        <f>"Trad IRN"</f>
        <v>Trad IRN</v>
      </c>
      <c r="W2030">
        <v>70</v>
      </c>
      <c r="X2030" t="s">
        <v>54</v>
      </c>
      <c r="Y2030" t="str">
        <f>"30"</f>
        <v>30</v>
      </c>
      <c r="Z2030" t="s">
        <v>47</v>
      </c>
      <c r="AB2030" t="str">
        <f>"12"</f>
        <v>12</v>
      </c>
      <c r="AC2030" t="s">
        <v>48</v>
      </c>
      <c r="AD2030" t="s">
        <v>49</v>
      </c>
      <c r="AE2030" t="s">
        <v>50</v>
      </c>
      <c r="AF2030">
        <v>0</v>
      </c>
      <c r="AG2030" t="s">
        <v>56</v>
      </c>
      <c r="AH2030" t="str">
        <f>"Trad IRN"</f>
        <v>Trad IRN</v>
      </c>
      <c r="AI2030" t="str">
        <f>"Bldg IRN"</f>
        <v>Bldg IRN</v>
      </c>
      <c r="AJ2030" t="str">
        <f>"12"</f>
        <v>12</v>
      </c>
      <c r="AK2030" t="s">
        <v>48</v>
      </c>
      <c r="AL2030" t="s">
        <v>53</v>
      </c>
      <c r="AM2030">
        <v>655.61</v>
      </c>
      <c r="AN2030">
        <v>1132.3</v>
      </c>
      <c r="AO2030">
        <v>15</v>
      </c>
    </row>
    <row r="2031" spans="1:41" x14ac:dyDescent="0.3">
      <c r="A2031" t="str">
        <f>"Trad IRN"</f>
        <v>Trad IRN</v>
      </c>
      <c r="B2031" t="str">
        <f>"Bldg IRN"</f>
        <v>Bldg IRN</v>
      </c>
      <c r="C2031" t="s">
        <v>41</v>
      </c>
      <c r="D2031" t="s">
        <v>3</v>
      </c>
      <c r="E2031" t="s">
        <v>80</v>
      </c>
      <c r="F2031" t="s">
        <v>81</v>
      </c>
      <c r="G2031" t="s">
        <v>82</v>
      </c>
      <c r="H2031" t="s">
        <v>83</v>
      </c>
      <c r="I2031" t="s">
        <v>8</v>
      </c>
      <c r="J2031" t="s">
        <v>43</v>
      </c>
      <c r="K2031" t="s">
        <v>44</v>
      </c>
      <c r="L2031" t="s">
        <v>45</v>
      </c>
      <c r="M2031" t="s">
        <v>46</v>
      </c>
      <c r="N2031" t="str">
        <f>"01/04/2023"</f>
        <v>01/04/2023</v>
      </c>
      <c r="O2031" t="str">
        <f>"12/31/2500"</f>
        <v>12/31/2500</v>
      </c>
      <c r="P2031">
        <v>7.9585000000000003E-2</v>
      </c>
      <c r="Q2031">
        <v>7.9585000000000003E-2</v>
      </c>
      <c r="S2031">
        <v>0</v>
      </c>
      <c r="T2031">
        <v>2.4028999999999998E-2</v>
      </c>
      <c r="U2031">
        <v>5.5556000000000001E-2</v>
      </c>
      <c r="V2031" t="str">
        <f>"Trad IRN"</f>
        <v>Trad IRN</v>
      </c>
      <c r="W2031">
        <v>15</v>
      </c>
      <c r="X2031" t="s">
        <v>47</v>
      </c>
      <c r="Z2031" t="s">
        <v>47</v>
      </c>
      <c r="AB2031" t="str">
        <f t="shared" ref="AB2031:AB2037" si="203">"09"</f>
        <v>09</v>
      </c>
      <c r="AC2031" t="s">
        <v>48</v>
      </c>
      <c r="AD2031" t="s">
        <v>49</v>
      </c>
      <c r="AE2031" t="s">
        <v>50</v>
      </c>
      <c r="AF2031">
        <v>0</v>
      </c>
      <c r="AG2031" t="s">
        <v>51</v>
      </c>
      <c r="AH2031" t="str">
        <f>"Trad IRN"</f>
        <v>Trad IRN</v>
      </c>
      <c r="AI2031" t="str">
        <f>"Bldg IRN"</f>
        <v>Bldg IRN</v>
      </c>
      <c r="AJ2031" t="s">
        <v>48</v>
      </c>
      <c r="AK2031" t="s">
        <v>48</v>
      </c>
      <c r="AL2031" t="s">
        <v>53</v>
      </c>
      <c r="AM2031">
        <v>90.11</v>
      </c>
      <c r="AN2031">
        <v>1132.3</v>
      </c>
      <c r="AO2031">
        <v>15</v>
      </c>
    </row>
    <row r="2032" spans="1:41" x14ac:dyDescent="0.3">
      <c r="A2032" t="str">
        <f>"Trad IRN"</f>
        <v>Trad IRN</v>
      </c>
      <c r="B2032" t="str">
        <f>"Bldg IRN"</f>
        <v>Bldg IRN</v>
      </c>
      <c r="C2032" t="s">
        <v>41</v>
      </c>
      <c r="D2032" t="s">
        <v>3</v>
      </c>
      <c r="E2032" t="s">
        <v>80</v>
      </c>
      <c r="F2032" t="s">
        <v>81</v>
      </c>
      <c r="G2032" t="s">
        <v>82</v>
      </c>
      <c r="H2032" t="s">
        <v>83</v>
      </c>
      <c r="I2032" t="str">
        <f>"Trad IRN"</f>
        <v>Trad IRN</v>
      </c>
      <c r="J2032" t="s">
        <v>43</v>
      </c>
      <c r="K2032" t="s">
        <v>44</v>
      </c>
      <c r="L2032" t="s">
        <v>45</v>
      </c>
      <c r="M2032" t="s">
        <v>46</v>
      </c>
      <c r="N2032" t="str">
        <f>"01/04/2023"</f>
        <v>01/04/2023</v>
      </c>
      <c r="O2032" t="str">
        <f>"12/31/2500"</f>
        <v>12/31/2500</v>
      </c>
      <c r="P2032">
        <v>0.45098100000000002</v>
      </c>
      <c r="Q2032">
        <v>0.45098100000000002</v>
      </c>
      <c r="S2032">
        <v>0.45098100000000002</v>
      </c>
      <c r="T2032">
        <v>0.45098100000000002</v>
      </c>
      <c r="U2032">
        <v>0</v>
      </c>
      <c r="V2032" t="str">
        <f>"Trad IRN"</f>
        <v>Trad IRN</v>
      </c>
      <c r="W2032">
        <v>85</v>
      </c>
      <c r="X2032" t="s">
        <v>47</v>
      </c>
      <c r="Z2032" t="s">
        <v>47</v>
      </c>
      <c r="AB2032" t="str">
        <f t="shared" si="203"/>
        <v>09</v>
      </c>
      <c r="AC2032" t="s">
        <v>48</v>
      </c>
      <c r="AD2032" t="s">
        <v>49</v>
      </c>
      <c r="AE2032" t="s">
        <v>50</v>
      </c>
      <c r="AF2032">
        <v>0</v>
      </c>
      <c r="AG2032" t="s">
        <v>56</v>
      </c>
      <c r="AH2032" t="str">
        <f>"Trad IRN"</f>
        <v>Trad IRN</v>
      </c>
      <c r="AI2032" t="str">
        <f>"Bldg IRN"</f>
        <v>Bldg IRN</v>
      </c>
      <c r="AJ2032" t="s">
        <v>48</v>
      </c>
      <c r="AK2032" t="s">
        <v>48</v>
      </c>
      <c r="AL2032" t="s">
        <v>53</v>
      </c>
      <c r="AM2032">
        <v>510.65</v>
      </c>
      <c r="AN2032">
        <v>1132.3</v>
      </c>
      <c r="AO2032">
        <v>15</v>
      </c>
    </row>
    <row r="2033" spans="1:41" x14ac:dyDescent="0.3">
      <c r="A2033" t="str">
        <f>"Trad IRN"</f>
        <v>Trad IRN</v>
      </c>
      <c r="B2033" t="str">
        <f>"Bldg IRN"</f>
        <v>Bldg IRN</v>
      </c>
      <c r="C2033" t="s">
        <v>41</v>
      </c>
      <c r="D2033" t="s">
        <v>3</v>
      </c>
      <c r="E2033" t="s">
        <v>80</v>
      </c>
      <c r="F2033" t="s">
        <v>81</v>
      </c>
      <c r="G2033" t="s">
        <v>82</v>
      </c>
      <c r="H2033" t="s">
        <v>83</v>
      </c>
      <c r="I2033" t="str">
        <f>"Trad IRN"</f>
        <v>Trad IRN</v>
      </c>
      <c r="J2033" t="s">
        <v>43</v>
      </c>
      <c r="K2033" t="s">
        <v>44</v>
      </c>
      <c r="L2033" t="s">
        <v>45</v>
      </c>
      <c r="M2033" t="s">
        <v>46</v>
      </c>
      <c r="N2033" t="str">
        <f>"08/18/2022"</f>
        <v>08/18/2022</v>
      </c>
      <c r="O2033" t="str">
        <f>"01/03/2023"</f>
        <v>01/03/2023</v>
      </c>
      <c r="P2033">
        <v>0.46943400000000002</v>
      </c>
      <c r="Q2033">
        <v>0.46943400000000002</v>
      </c>
      <c r="S2033">
        <v>0.46943400000000002</v>
      </c>
      <c r="T2033">
        <v>0.46943400000000002</v>
      </c>
      <c r="U2033">
        <v>0</v>
      </c>
      <c r="V2033" t="str">
        <f>"Trad IRN"</f>
        <v>Trad IRN</v>
      </c>
      <c r="W2033">
        <v>100</v>
      </c>
      <c r="X2033" t="s">
        <v>47</v>
      </c>
      <c r="Z2033" t="s">
        <v>47</v>
      </c>
      <c r="AB2033" t="str">
        <f t="shared" si="203"/>
        <v>09</v>
      </c>
      <c r="AC2033" t="s">
        <v>48</v>
      </c>
      <c r="AD2033" t="s">
        <v>49</v>
      </c>
      <c r="AE2033" t="s">
        <v>50</v>
      </c>
      <c r="AF2033">
        <v>0</v>
      </c>
      <c r="AG2033" t="s">
        <v>56</v>
      </c>
      <c r="AH2033" t="str">
        <f>"Trad IRN"</f>
        <v>Trad IRN</v>
      </c>
      <c r="AI2033" t="str">
        <f>"Bldg IRN"</f>
        <v>Bldg IRN</v>
      </c>
      <c r="AJ2033" t="s">
        <v>48</v>
      </c>
      <c r="AK2033" t="s">
        <v>48</v>
      </c>
      <c r="AL2033" t="s">
        <v>53</v>
      </c>
      <c r="AM2033">
        <v>531.54</v>
      </c>
      <c r="AN2033">
        <v>1132.3</v>
      </c>
      <c r="AO2033">
        <v>15</v>
      </c>
    </row>
    <row r="2034" spans="1:41" x14ac:dyDescent="0.3">
      <c r="A2034" t="str">
        <f>"Trad IRN"</f>
        <v>Trad IRN</v>
      </c>
      <c r="B2034" t="str">
        <f>"Bldg IRN"</f>
        <v>Bldg IRN</v>
      </c>
      <c r="C2034" t="s">
        <v>41</v>
      </c>
      <c r="D2034" t="s">
        <v>3</v>
      </c>
      <c r="E2034" t="s">
        <v>80</v>
      </c>
      <c r="F2034" t="s">
        <v>81</v>
      </c>
      <c r="G2034" t="s">
        <v>82</v>
      </c>
      <c r="H2034" t="s">
        <v>83</v>
      </c>
      <c r="I2034" t="str">
        <f>"Trad IRN"</f>
        <v>Trad IRN</v>
      </c>
      <c r="J2034" t="s">
        <v>43</v>
      </c>
      <c r="K2034" t="s">
        <v>44</v>
      </c>
      <c r="L2034" t="s">
        <v>45</v>
      </c>
      <c r="M2034" t="s">
        <v>46</v>
      </c>
      <c r="N2034" t="str">
        <f>"08/18/2022"</f>
        <v>08/18/2022</v>
      </c>
      <c r="O2034" t="str">
        <f>"12/31/2500"</f>
        <v>12/31/2500</v>
      </c>
      <c r="P2034">
        <v>1</v>
      </c>
      <c r="Q2034">
        <v>1</v>
      </c>
      <c r="S2034">
        <v>0</v>
      </c>
      <c r="T2034">
        <v>1</v>
      </c>
      <c r="U2034">
        <v>0</v>
      </c>
      <c r="V2034" t="str">
        <f>"Trad IRN"</f>
        <v>Trad IRN</v>
      </c>
      <c r="W2034">
        <v>100</v>
      </c>
      <c r="X2034" t="s">
        <v>47</v>
      </c>
      <c r="Z2034" t="s">
        <v>47</v>
      </c>
      <c r="AB2034" t="str">
        <f t="shared" si="203"/>
        <v>09</v>
      </c>
      <c r="AC2034" t="s">
        <v>48</v>
      </c>
      <c r="AD2034" t="s">
        <v>49</v>
      </c>
      <c r="AE2034" t="s">
        <v>50</v>
      </c>
      <c r="AF2034">
        <v>0</v>
      </c>
      <c r="AG2034" t="s">
        <v>56</v>
      </c>
      <c r="AH2034" t="str">
        <f>"Trad IRN"</f>
        <v>Trad IRN</v>
      </c>
      <c r="AI2034" t="str">
        <f>"Bldg IRN"</f>
        <v>Bldg IRN</v>
      </c>
      <c r="AJ2034" t="s">
        <v>48</v>
      </c>
      <c r="AK2034" t="s">
        <v>48</v>
      </c>
      <c r="AL2034" t="s">
        <v>53</v>
      </c>
      <c r="AM2034">
        <v>1132.3</v>
      </c>
      <c r="AN2034">
        <v>1132.3</v>
      </c>
      <c r="AO2034">
        <v>15</v>
      </c>
    </row>
    <row r="2035" spans="1:41" x14ac:dyDescent="0.3">
      <c r="A2035" t="str">
        <f>"Trad IRN"</f>
        <v>Trad IRN</v>
      </c>
      <c r="B2035" t="str">
        <f>"Bldg IRN"</f>
        <v>Bldg IRN</v>
      </c>
      <c r="C2035" t="s">
        <v>41</v>
      </c>
      <c r="D2035" t="s">
        <v>3</v>
      </c>
      <c r="E2035" t="s">
        <v>80</v>
      </c>
      <c r="F2035" t="s">
        <v>81</v>
      </c>
      <c r="G2035" t="s">
        <v>82</v>
      </c>
      <c r="H2035" t="s">
        <v>83</v>
      </c>
      <c r="I2035" t="s">
        <v>8</v>
      </c>
      <c r="J2035" t="s">
        <v>43</v>
      </c>
      <c r="K2035" t="s">
        <v>44</v>
      </c>
      <c r="L2035" t="s">
        <v>45</v>
      </c>
      <c r="M2035" t="s">
        <v>46</v>
      </c>
      <c r="N2035" t="str">
        <f>"01/04/2023"</f>
        <v>01/04/2023</v>
      </c>
      <c r="O2035" t="str">
        <f>"12/31/2500"</f>
        <v>12/31/2500</v>
      </c>
      <c r="P2035">
        <v>7.9585000000000003E-2</v>
      </c>
      <c r="Q2035">
        <v>7.9585000000000003E-2</v>
      </c>
      <c r="S2035">
        <v>0</v>
      </c>
      <c r="T2035">
        <v>2.4028999999999998E-2</v>
      </c>
      <c r="U2035">
        <v>5.5556000000000001E-2</v>
      </c>
      <c r="V2035" t="str">
        <f>"Trad IRN"</f>
        <v>Trad IRN</v>
      </c>
      <c r="W2035">
        <v>2</v>
      </c>
      <c r="X2035" t="s">
        <v>54</v>
      </c>
      <c r="Y2035" t="str">
        <f>"13"</f>
        <v>13</v>
      </c>
      <c r="Z2035" t="s">
        <v>47</v>
      </c>
      <c r="AB2035" t="str">
        <f t="shared" si="203"/>
        <v>09</v>
      </c>
      <c r="AC2035" t="s">
        <v>48</v>
      </c>
      <c r="AD2035" t="s">
        <v>49</v>
      </c>
      <c r="AE2035" t="s">
        <v>50</v>
      </c>
      <c r="AF2035">
        <v>0</v>
      </c>
      <c r="AG2035" t="s">
        <v>51</v>
      </c>
      <c r="AH2035" t="str">
        <f>"Trad IRN"</f>
        <v>Trad IRN</v>
      </c>
      <c r="AI2035" t="str">
        <f>"Bldg IRN"</f>
        <v>Bldg IRN</v>
      </c>
      <c r="AJ2035" t="s">
        <v>48</v>
      </c>
      <c r="AK2035" t="s">
        <v>48</v>
      </c>
      <c r="AL2035" t="s">
        <v>53</v>
      </c>
      <c r="AM2035">
        <v>90.11</v>
      </c>
      <c r="AN2035">
        <v>1132.3</v>
      </c>
      <c r="AO2035">
        <v>15</v>
      </c>
    </row>
    <row r="2036" spans="1:41" x14ac:dyDescent="0.3">
      <c r="A2036" t="str">
        <f>"Trad IRN"</f>
        <v>Trad IRN</v>
      </c>
      <c r="B2036" t="str">
        <f>"Bldg IRN"</f>
        <v>Bldg IRN</v>
      </c>
      <c r="C2036" t="s">
        <v>41</v>
      </c>
      <c r="D2036" t="s">
        <v>3</v>
      </c>
      <c r="E2036" t="s">
        <v>80</v>
      </c>
      <c r="F2036" t="s">
        <v>81</v>
      </c>
      <c r="G2036" t="s">
        <v>82</v>
      </c>
      <c r="H2036" t="s">
        <v>83</v>
      </c>
      <c r="I2036" t="s">
        <v>8</v>
      </c>
      <c r="J2036" t="s">
        <v>43</v>
      </c>
      <c r="K2036" t="s">
        <v>44</v>
      </c>
      <c r="L2036" t="s">
        <v>45</v>
      </c>
      <c r="M2036" t="s">
        <v>46</v>
      </c>
      <c r="N2036" t="str">
        <f t="shared" ref="N2036:N2044" si="204">"08/18/2022"</f>
        <v>08/18/2022</v>
      </c>
      <c r="O2036" t="str">
        <f>"01/03/2023"</f>
        <v>01/03/2023</v>
      </c>
      <c r="P2036">
        <v>7.0415000000000005E-2</v>
      </c>
      <c r="Q2036">
        <v>7.0415000000000005E-2</v>
      </c>
      <c r="S2036">
        <v>0</v>
      </c>
      <c r="T2036">
        <v>1.8051999999999999E-2</v>
      </c>
      <c r="U2036">
        <v>5.2363E-2</v>
      </c>
      <c r="V2036" t="str">
        <f>"Trad IRN"</f>
        <v>Trad IRN</v>
      </c>
      <c r="W2036">
        <v>15</v>
      </c>
      <c r="X2036" t="s">
        <v>47</v>
      </c>
      <c r="Z2036" t="s">
        <v>47</v>
      </c>
      <c r="AB2036" t="str">
        <f t="shared" si="203"/>
        <v>09</v>
      </c>
      <c r="AC2036" t="s">
        <v>48</v>
      </c>
      <c r="AD2036" t="s">
        <v>49</v>
      </c>
      <c r="AE2036" t="s">
        <v>50</v>
      </c>
      <c r="AF2036">
        <v>0</v>
      </c>
      <c r="AG2036" t="s">
        <v>51</v>
      </c>
      <c r="AH2036" t="str">
        <f>"Trad IRN"</f>
        <v>Trad IRN</v>
      </c>
      <c r="AI2036" t="str">
        <f>"Bldg IRN"</f>
        <v>Bldg IRN</v>
      </c>
      <c r="AJ2036" t="s">
        <v>48</v>
      </c>
      <c r="AK2036" t="s">
        <v>48</v>
      </c>
      <c r="AL2036" t="s">
        <v>53</v>
      </c>
      <c r="AM2036">
        <v>79.73</v>
      </c>
      <c r="AN2036">
        <v>1132.3</v>
      </c>
      <c r="AO2036">
        <v>15</v>
      </c>
    </row>
    <row r="2037" spans="1:41" x14ac:dyDescent="0.3">
      <c r="A2037" t="str">
        <f>"Trad IRN"</f>
        <v>Trad IRN</v>
      </c>
      <c r="B2037" t="str">
        <f>"Bldg IRN"</f>
        <v>Bldg IRN</v>
      </c>
      <c r="C2037" t="s">
        <v>41</v>
      </c>
      <c r="D2037" t="s">
        <v>3</v>
      </c>
      <c r="E2037" t="s">
        <v>80</v>
      </c>
      <c r="F2037" t="s">
        <v>81</v>
      </c>
      <c r="G2037" t="s">
        <v>82</v>
      </c>
      <c r="H2037" t="s">
        <v>83</v>
      </c>
      <c r="I2037" t="str">
        <f>"Trad IRN"</f>
        <v>Trad IRN</v>
      </c>
      <c r="J2037" t="s">
        <v>43</v>
      </c>
      <c r="K2037" t="s">
        <v>44</v>
      </c>
      <c r="L2037" t="s">
        <v>45</v>
      </c>
      <c r="M2037" t="s">
        <v>46</v>
      </c>
      <c r="N2037" t="str">
        <f t="shared" si="204"/>
        <v>08/18/2022</v>
      </c>
      <c r="O2037" t="str">
        <f t="shared" ref="O2037:O2042" si="205">"12/31/2500"</f>
        <v>12/31/2500</v>
      </c>
      <c r="P2037">
        <v>0.85</v>
      </c>
      <c r="Q2037">
        <v>0.85</v>
      </c>
      <c r="S2037">
        <v>0</v>
      </c>
      <c r="T2037">
        <v>0.85</v>
      </c>
      <c r="U2037">
        <v>0</v>
      </c>
      <c r="V2037" t="str">
        <f>"Trad IRN"</f>
        <v>Trad IRN</v>
      </c>
      <c r="W2037">
        <v>85</v>
      </c>
      <c r="X2037" t="s">
        <v>47</v>
      </c>
      <c r="Z2037" t="s">
        <v>47</v>
      </c>
      <c r="AB2037" t="str">
        <f t="shared" si="203"/>
        <v>09</v>
      </c>
      <c r="AC2037" t="s">
        <v>48</v>
      </c>
      <c r="AD2037" t="s">
        <v>49</v>
      </c>
      <c r="AE2037" t="s">
        <v>50</v>
      </c>
      <c r="AF2037">
        <v>0</v>
      </c>
      <c r="AG2037" t="s">
        <v>56</v>
      </c>
      <c r="AH2037" t="str">
        <f>"Trad IRN"</f>
        <v>Trad IRN</v>
      </c>
      <c r="AI2037" t="str">
        <f>"Bldg IRN"</f>
        <v>Bldg IRN</v>
      </c>
      <c r="AJ2037" t="s">
        <v>48</v>
      </c>
      <c r="AK2037" t="s">
        <v>48</v>
      </c>
      <c r="AL2037" t="s">
        <v>53</v>
      </c>
      <c r="AM2037">
        <v>962.46</v>
      </c>
      <c r="AN2037">
        <v>1132.3</v>
      </c>
      <c r="AO2037">
        <v>15</v>
      </c>
    </row>
    <row r="2038" spans="1:41" x14ac:dyDescent="0.3">
      <c r="A2038" t="str">
        <f>"Trad IRN"</f>
        <v>Trad IRN</v>
      </c>
      <c r="B2038" t="str">
        <f>"Bldg IRN"</f>
        <v>Bldg IRN</v>
      </c>
      <c r="C2038" t="s">
        <v>41</v>
      </c>
      <c r="D2038" t="s">
        <v>3</v>
      </c>
      <c r="E2038" t="s">
        <v>80</v>
      </c>
      <c r="F2038" t="s">
        <v>81</v>
      </c>
      <c r="G2038" t="s">
        <v>82</v>
      </c>
      <c r="H2038" t="s">
        <v>83</v>
      </c>
      <c r="I2038" t="str">
        <f>"Trad IRN"</f>
        <v>Trad IRN</v>
      </c>
      <c r="J2038" t="s">
        <v>43</v>
      </c>
      <c r="K2038" t="s">
        <v>44</v>
      </c>
      <c r="L2038" t="s">
        <v>45</v>
      </c>
      <c r="M2038" t="s">
        <v>46</v>
      </c>
      <c r="N2038" t="str">
        <f t="shared" si="204"/>
        <v>08/18/2022</v>
      </c>
      <c r="O2038" t="str">
        <f t="shared" si="205"/>
        <v>12/31/2500</v>
      </c>
      <c r="P2038">
        <v>1</v>
      </c>
      <c r="Q2038">
        <v>1</v>
      </c>
      <c r="R2038">
        <v>1</v>
      </c>
      <c r="S2038">
        <v>0</v>
      </c>
      <c r="T2038">
        <v>1</v>
      </c>
      <c r="U2038">
        <v>0</v>
      </c>
      <c r="V2038" t="str">
        <f>"Trad IRN"</f>
        <v>Trad IRN</v>
      </c>
      <c r="W2038">
        <v>100</v>
      </c>
      <c r="X2038" t="s">
        <v>47</v>
      </c>
      <c r="Z2038" t="s">
        <v>47</v>
      </c>
      <c r="AB2038" t="str">
        <f>"10"</f>
        <v>10</v>
      </c>
      <c r="AC2038" t="str">
        <f>"10"</f>
        <v>10</v>
      </c>
      <c r="AD2038" t="str">
        <f>"2"</f>
        <v>2</v>
      </c>
      <c r="AE2038" t="s">
        <v>50</v>
      </c>
      <c r="AF2038">
        <v>0</v>
      </c>
      <c r="AG2038" t="s">
        <v>56</v>
      </c>
      <c r="AH2038" t="str">
        <f>"Trad IRN"</f>
        <v>Trad IRN</v>
      </c>
      <c r="AI2038" t="str">
        <f>"Bldg IRN"</f>
        <v>Bldg IRN</v>
      </c>
      <c r="AJ2038" t="s">
        <v>48</v>
      </c>
      <c r="AK2038" t="s">
        <v>48</v>
      </c>
      <c r="AL2038" t="s">
        <v>53</v>
      </c>
      <c r="AM2038">
        <v>1132.3</v>
      </c>
      <c r="AN2038">
        <v>1132.3</v>
      </c>
      <c r="AO2038">
        <v>15</v>
      </c>
    </row>
    <row r="2039" spans="1:41" x14ac:dyDescent="0.3">
      <c r="A2039" t="str">
        <f>"Trad IRN"</f>
        <v>Trad IRN</v>
      </c>
      <c r="B2039" t="str">
        <f>"Bldg IRN"</f>
        <v>Bldg IRN</v>
      </c>
      <c r="C2039" t="s">
        <v>41</v>
      </c>
      <c r="D2039" t="s">
        <v>3</v>
      </c>
      <c r="E2039" t="s">
        <v>80</v>
      </c>
      <c r="F2039" t="s">
        <v>81</v>
      </c>
      <c r="G2039" t="s">
        <v>82</v>
      </c>
      <c r="H2039" t="s">
        <v>83</v>
      </c>
      <c r="I2039" t="str">
        <f>"Trad IRN"</f>
        <v>Trad IRN</v>
      </c>
      <c r="J2039" t="s">
        <v>43</v>
      </c>
      <c r="K2039" t="s">
        <v>44</v>
      </c>
      <c r="L2039" t="s">
        <v>45</v>
      </c>
      <c r="M2039" t="s">
        <v>46</v>
      </c>
      <c r="N2039" t="str">
        <f t="shared" si="204"/>
        <v>08/18/2022</v>
      </c>
      <c r="O2039" t="str">
        <f t="shared" si="205"/>
        <v>12/31/2500</v>
      </c>
      <c r="P2039">
        <v>1</v>
      </c>
      <c r="Q2039">
        <v>1</v>
      </c>
      <c r="S2039">
        <v>1</v>
      </c>
      <c r="T2039">
        <v>1</v>
      </c>
      <c r="U2039">
        <v>0</v>
      </c>
      <c r="V2039" t="str">
        <f>"Trad IRN"</f>
        <v>Trad IRN</v>
      </c>
      <c r="W2039">
        <v>85</v>
      </c>
      <c r="X2039" t="s">
        <v>54</v>
      </c>
      <c r="Y2039" t="str">
        <f>"15"</f>
        <v>15</v>
      </c>
      <c r="Z2039" t="s">
        <v>47</v>
      </c>
      <c r="AB2039" t="str">
        <f>"10"</f>
        <v>10</v>
      </c>
      <c r="AC2039" t="s">
        <v>48</v>
      </c>
      <c r="AD2039" t="s">
        <v>49</v>
      </c>
      <c r="AE2039" t="s">
        <v>50</v>
      </c>
      <c r="AF2039">
        <v>0</v>
      </c>
      <c r="AG2039" t="s">
        <v>56</v>
      </c>
      <c r="AH2039" t="str">
        <f>"Trad IRN"</f>
        <v>Trad IRN</v>
      </c>
      <c r="AI2039" t="str">
        <f>"Bldg IRN"</f>
        <v>Bldg IRN</v>
      </c>
      <c r="AJ2039" t="s">
        <v>48</v>
      </c>
      <c r="AK2039" t="s">
        <v>48</v>
      </c>
      <c r="AL2039" t="s">
        <v>53</v>
      </c>
      <c r="AM2039">
        <v>1132.3</v>
      </c>
      <c r="AN2039">
        <v>1132.3</v>
      </c>
      <c r="AO2039">
        <v>15</v>
      </c>
    </row>
    <row r="2040" spans="1:41" x14ac:dyDescent="0.3">
      <c r="A2040" t="str">
        <f>"Trad IRN"</f>
        <v>Trad IRN</v>
      </c>
      <c r="B2040" t="str">
        <f>"Bldg IRN"</f>
        <v>Bldg IRN</v>
      </c>
      <c r="C2040" t="s">
        <v>41</v>
      </c>
      <c r="D2040" t="s">
        <v>3</v>
      </c>
      <c r="E2040" t="s">
        <v>80</v>
      </c>
      <c r="F2040" t="s">
        <v>81</v>
      </c>
      <c r="G2040" t="s">
        <v>82</v>
      </c>
      <c r="H2040" t="s">
        <v>83</v>
      </c>
      <c r="I2040" t="str">
        <f>"Trad IRN"</f>
        <v>Trad IRN</v>
      </c>
      <c r="J2040" t="s">
        <v>43</v>
      </c>
      <c r="K2040" t="s">
        <v>44</v>
      </c>
      <c r="L2040" t="s">
        <v>45</v>
      </c>
      <c r="M2040" t="s">
        <v>46</v>
      </c>
      <c r="N2040" t="str">
        <f t="shared" si="204"/>
        <v>08/18/2022</v>
      </c>
      <c r="O2040" t="str">
        <f t="shared" si="205"/>
        <v>12/31/2500</v>
      </c>
      <c r="P2040">
        <v>1</v>
      </c>
      <c r="Q2040">
        <v>1</v>
      </c>
      <c r="S2040">
        <v>0</v>
      </c>
      <c r="T2040">
        <v>1</v>
      </c>
      <c r="U2040">
        <v>0</v>
      </c>
      <c r="V2040" t="str">
        <f>"Trad IRN"</f>
        <v>Trad IRN</v>
      </c>
      <c r="W2040">
        <v>100</v>
      </c>
      <c r="X2040" t="s">
        <v>47</v>
      </c>
      <c r="Z2040" t="s">
        <v>47</v>
      </c>
      <c r="AB2040" t="str">
        <f>"12"</f>
        <v>12</v>
      </c>
      <c r="AC2040" t="s">
        <v>48</v>
      </c>
      <c r="AD2040" t="s">
        <v>49</v>
      </c>
      <c r="AE2040" t="s">
        <v>50</v>
      </c>
      <c r="AF2040">
        <v>0</v>
      </c>
      <c r="AG2040" t="s">
        <v>56</v>
      </c>
      <c r="AH2040" t="str">
        <f>"Trad IRN"</f>
        <v>Trad IRN</v>
      </c>
      <c r="AI2040" t="str">
        <f>"Bldg IRN"</f>
        <v>Bldg IRN</v>
      </c>
      <c r="AJ2040" t="str">
        <f>"12"</f>
        <v>12</v>
      </c>
      <c r="AK2040" t="s">
        <v>48</v>
      </c>
      <c r="AL2040" t="s">
        <v>53</v>
      </c>
      <c r="AM2040">
        <v>1132.3</v>
      </c>
      <c r="AN2040">
        <v>1132.3</v>
      </c>
      <c r="AO2040">
        <v>15</v>
      </c>
    </row>
    <row r="2041" spans="1:41" x14ac:dyDescent="0.3">
      <c r="A2041" t="str">
        <f>"Trad IRN"</f>
        <v>Trad IRN</v>
      </c>
      <c r="B2041" t="str">
        <f>"Bldg IRN"</f>
        <v>Bldg IRN</v>
      </c>
      <c r="C2041" t="s">
        <v>41</v>
      </c>
      <c r="D2041" t="s">
        <v>3</v>
      </c>
      <c r="E2041" t="s">
        <v>80</v>
      </c>
      <c r="F2041" t="s">
        <v>81</v>
      </c>
      <c r="G2041" t="s">
        <v>82</v>
      </c>
      <c r="H2041" t="s">
        <v>83</v>
      </c>
      <c r="I2041" t="str">
        <f>"Trad IRN"</f>
        <v>Trad IRN</v>
      </c>
      <c r="J2041" t="s">
        <v>43</v>
      </c>
      <c r="K2041" t="s">
        <v>44</v>
      </c>
      <c r="L2041" t="s">
        <v>45</v>
      </c>
      <c r="M2041" t="s">
        <v>46</v>
      </c>
      <c r="N2041" t="str">
        <f t="shared" si="204"/>
        <v>08/18/2022</v>
      </c>
      <c r="O2041" t="str">
        <f t="shared" si="205"/>
        <v>12/31/2500</v>
      </c>
      <c r="P2041">
        <v>1</v>
      </c>
      <c r="Q2041">
        <v>1</v>
      </c>
      <c r="S2041">
        <v>1</v>
      </c>
      <c r="T2041">
        <v>1</v>
      </c>
      <c r="U2041">
        <v>0</v>
      </c>
      <c r="V2041" t="str">
        <f>"Trad IRN"</f>
        <v>Trad IRN</v>
      </c>
      <c r="W2041">
        <v>100</v>
      </c>
      <c r="X2041" t="s">
        <v>47</v>
      </c>
      <c r="Z2041" t="s">
        <v>47</v>
      </c>
      <c r="AB2041" t="str">
        <f>"11"</f>
        <v>11</v>
      </c>
      <c r="AC2041" t="s">
        <v>48</v>
      </c>
      <c r="AD2041" t="s">
        <v>49</v>
      </c>
      <c r="AE2041" t="s">
        <v>55</v>
      </c>
      <c r="AF2041">
        <v>0</v>
      </c>
      <c r="AG2041" t="s">
        <v>56</v>
      </c>
      <c r="AH2041" t="str">
        <f>"Trad IRN"</f>
        <v>Trad IRN</v>
      </c>
      <c r="AI2041" t="str">
        <f>"Bldg IRN"</f>
        <v>Bldg IRN</v>
      </c>
      <c r="AJ2041" t="s">
        <v>48</v>
      </c>
      <c r="AK2041" t="s">
        <v>48</v>
      </c>
      <c r="AL2041" t="s">
        <v>53</v>
      </c>
      <c r="AM2041">
        <v>1132.3</v>
      </c>
      <c r="AN2041">
        <v>1132.3</v>
      </c>
      <c r="AO2041">
        <v>15</v>
      </c>
    </row>
    <row r="2042" spans="1:41" x14ac:dyDescent="0.3">
      <c r="A2042" t="str">
        <f>"Trad IRN"</f>
        <v>Trad IRN</v>
      </c>
      <c r="B2042" t="str">
        <f>"Bldg IRN"</f>
        <v>Bldg IRN</v>
      </c>
      <c r="C2042" t="s">
        <v>41</v>
      </c>
      <c r="D2042" t="s">
        <v>3</v>
      </c>
      <c r="E2042" t="s">
        <v>80</v>
      </c>
      <c r="F2042" t="s">
        <v>81</v>
      </c>
      <c r="G2042" t="s">
        <v>82</v>
      </c>
      <c r="H2042" t="s">
        <v>83</v>
      </c>
      <c r="I2042" t="str">
        <f>"Trad IRN"</f>
        <v>Trad IRN</v>
      </c>
      <c r="J2042" t="s">
        <v>43</v>
      </c>
      <c r="K2042" t="s">
        <v>44</v>
      </c>
      <c r="L2042" t="s">
        <v>45</v>
      </c>
      <c r="M2042" t="s">
        <v>46</v>
      </c>
      <c r="N2042" t="str">
        <f t="shared" si="204"/>
        <v>08/18/2022</v>
      </c>
      <c r="O2042" t="str">
        <f t="shared" si="205"/>
        <v>12/31/2500</v>
      </c>
      <c r="P2042">
        <v>1</v>
      </c>
      <c r="Q2042">
        <v>1</v>
      </c>
      <c r="S2042">
        <v>1</v>
      </c>
      <c r="T2042">
        <v>1</v>
      </c>
      <c r="U2042">
        <v>0</v>
      </c>
      <c r="V2042" t="str">
        <f>"Trad IRN"</f>
        <v>Trad IRN</v>
      </c>
      <c r="W2042">
        <v>100</v>
      </c>
      <c r="X2042" t="s">
        <v>47</v>
      </c>
      <c r="Z2042" t="s">
        <v>47</v>
      </c>
      <c r="AB2042" t="str">
        <f>"10"</f>
        <v>10</v>
      </c>
      <c r="AC2042" t="s">
        <v>48</v>
      </c>
      <c r="AD2042" t="s">
        <v>49</v>
      </c>
      <c r="AE2042" t="s">
        <v>50</v>
      </c>
      <c r="AF2042">
        <v>0</v>
      </c>
      <c r="AG2042" t="s">
        <v>56</v>
      </c>
      <c r="AH2042" t="str">
        <f>"Trad IRN"</f>
        <v>Trad IRN</v>
      </c>
      <c r="AI2042" t="str">
        <f>"Bldg IRN"</f>
        <v>Bldg IRN</v>
      </c>
      <c r="AJ2042" t="s">
        <v>48</v>
      </c>
      <c r="AK2042" t="s">
        <v>48</v>
      </c>
      <c r="AL2042" t="s">
        <v>53</v>
      </c>
      <c r="AM2042">
        <v>1132.3</v>
      </c>
      <c r="AN2042">
        <v>1132.3</v>
      </c>
      <c r="AO2042">
        <v>15</v>
      </c>
    </row>
    <row r="2043" spans="1:41" x14ac:dyDescent="0.3">
      <c r="A2043" t="str">
        <f>"Trad IRN"</f>
        <v>Trad IRN</v>
      </c>
      <c r="B2043" t="str">
        <f>"Bldg IRN"</f>
        <v>Bldg IRN</v>
      </c>
      <c r="C2043" t="s">
        <v>41</v>
      </c>
      <c r="D2043" t="s">
        <v>3</v>
      </c>
      <c r="E2043" t="s">
        <v>80</v>
      </c>
      <c r="F2043" t="s">
        <v>81</v>
      </c>
      <c r="G2043" t="s">
        <v>82</v>
      </c>
      <c r="H2043" t="s">
        <v>83</v>
      </c>
      <c r="I2043" t="str">
        <f>"Trad IRN"</f>
        <v>Trad IRN</v>
      </c>
      <c r="J2043" t="s">
        <v>43</v>
      </c>
      <c r="K2043" t="s">
        <v>44</v>
      </c>
      <c r="L2043" t="s">
        <v>45</v>
      </c>
      <c r="M2043" t="s">
        <v>46</v>
      </c>
      <c r="N2043" t="str">
        <f t="shared" si="204"/>
        <v>08/18/2022</v>
      </c>
      <c r="O2043" t="str">
        <f>"01/03/2023"</f>
        <v>01/03/2023</v>
      </c>
      <c r="P2043">
        <v>0.39901900000000001</v>
      </c>
      <c r="Q2043">
        <v>0.39901900000000001</v>
      </c>
      <c r="S2043">
        <v>0</v>
      </c>
      <c r="T2043">
        <v>0.39901900000000001</v>
      </c>
      <c r="U2043">
        <v>0</v>
      </c>
      <c r="V2043" t="str">
        <f>"Trad IRN"</f>
        <v>Trad IRN</v>
      </c>
      <c r="W2043">
        <v>85</v>
      </c>
      <c r="X2043" t="s">
        <v>47</v>
      </c>
      <c r="Z2043" t="s">
        <v>47</v>
      </c>
      <c r="AB2043" t="str">
        <f>"10"</f>
        <v>10</v>
      </c>
      <c r="AC2043" t="s">
        <v>48</v>
      </c>
      <c r="AD2043" t="s">
        <v>49</v>
      </c>
      <c r="AE2043" t="s">
        <v>55</v>
      </c>
      <c r="AF2043">
        <v>0</v>
      </c>
      <c r="AG2043" t="s">
        <v>56</v>
      </c>
      <c r="AH2043" t="str">
        <f>"Trad IRN"</f>
        <v>Trad IRN</v>
      </c>
      <c r="AI2043" t="str">
        <f>"Bldg IRN"</f>
        <v>Bldg IRN</v>
      </c>
      <c r="AJ2043" t="s">
        <v>48</v>
      </c>
      <c r="AK2043" t="s">
        <v>48</v>
      </c>
      <c r="AL2043" t="s">
        <v>53</v>
      </c>
      <c r="AM2043">
        <v>451.81</v>
      </c>
      <c r="AN2043">
        <v>1132.3</v>
      </c>
      <c r="AO2043">
        <v>15</v>
      </c>
    </row>
    <row r="2044" spans="1:41" x14ac:dyDescent="0.3">
      <c r="A2044" t="str">
        <f>"Trad IRN"</f>
        <v>Trad IRN</v>
      </c>
      <c r="B2044" t="str">
        <f>"Bldg IRN"</f>
        <v>Bldg IRN</v>
      </c>
      <c r="C2044" t="s">
        <v>41</v>
      </c>
      <c r="D2044" t="s">
        <v>3</v>
      </c>
      <c r="E2044" t="s">
        <v>80</v>
      </c>
      <c r="F2044" t="s">
        <v>81</v>
      </c>
      <c r="G2044" t="s">
        <v>82</v>
      </c>
      <c r="H2044" t="s">
        <v>83</v>
      </c>
      <c r="I2044" t="s">
        <v>8</v>
      </c>
      <c r="J2044" t="s">
        <v>43</v>
      </c>
      <c r="K2044" t="s">
        <v>44</v>
      </c>
      <c r="L2044" t="s">
        <v>45</v>
      </c>
      <c r="M2044" t="s">
        <v>46</v>
      </c>
      <c r="N2044" t="str">
        <f t="shared" si="204"/>
        <v>08/18/2022</v>
      </c>
      <c r="O2044" t="str">
        <f>"12/20/2022"</f>
        <v>12/20/2022</v>
      </c>
      <c r="P2044">
        <v>6.9550000000000001E-2</v>
      </c>
      <c r="Q2044">
        <v>6.9550000000000001E-2</v>
      </c>
      <c r="S2044">
        <v>0</v>
      </c>
      <c r="T2044">
        <v>1.4671999999999999E-2</v>
      </c>
      <c r="U2044">
        <v>5.4878000000000003E-2</v>
      </c>
      <c r="V2044" t="str">
        <f>"Trad IRN"</f>
        <v>Trad IRN</v>
      </c>
      <c r="W2044">
        <v>15</v>
      </c>
      <c r="X2044" t="s">
        <v>47</v>
      </c>
      <c r="Z2044" t="s">
        <v>47</v>
      </c>
      <c r="AB2044" t="str">
        <f>"10"</f>
        <v>10</v>
      </c>
      <c r="AC2044" t="s">
        <v>48</v>
      </c>
      <c r="AD2044" t="s">
        <v>49</v>
      </c>
      <c r="AE2044" t="s">
        <v>50</v>
      </c>
      <c r="AF2044">
        <v>0</v>
      </c>
      <c r="AG2044" t="s">
        <v>51</v>
      </c>
      <c r="AH2044" t="str">
        <f>"Trad IRN"</f>
        <v>Trad IRN</v>
      </c>
      <c r="AI2044" t="str">
        <f>"Bldg IRN"</f>
        <v>Bldg IRN</v>
      </c>
      <c r="AJ2044" t="s">
        <v>48</v>
      </c>
      <c r="AK2044" t="s">
        <v>48</v>
      </c>
      <c r="AL2044" t="s">
        <v>53</v>
      </c>
      <c r="AM2044">
        <v>78.75</v>
      </c>
      <c r="AN2044">
        <v>1132.3</v>
      </c>
      <c r="AO2044">
        <v>15</v>
      </c>
    </row>
    <row r="2045" spans="1:41" x14ac:dyDescent="0.3">
      <c r="A2045" t="str">
        <f>"Trad IRN"</f>
        <v>Trad IRN</v>
      </c>
      <c r="B2045" t="str">
        <f>"Bldg IRN"</f>
        <v>Bldg IRN</v>
      </c>
      <c r="C2045" t="s">
        <v>41</v>
      </c>
      <c r="D2045" t="s">
        <v>3</v>
      </c>
      <c r="E2045" t="s">
        <v>80</v>
      </c>
      <c r="F2045" t="s">
        <v>81</v>
      </c>
      <c r="G2045" t="s">
        <v>82</v>
      </c>
      <c r="H2045" t="s">
        <v>83</v>
      </c>
      <c r="I2045" t="str">
        <f>"Trad IRN"</f>
        <v>Trad IRN</v>
      </c>
      <c r="J2045" t="s">
        <v>43</v>
      </c>
      <c r="K2045" t="s">
        <v>44</v>
      </c>
      <c r="L2045" t="s">
        <v>45</v>
      </c>
      <c r="M2045" t="s">
        <v>46</v>
      </c>
      <c r="N2045" t="str">
        <f>"01/04/2023"</f>
        <v>01/04/2023</v>
      </c>
      <c r="O2045" t="str">
        <f>"12/31/2500"</f>
        <v>12/31/2500</v>
      </c>
      <c r="P2045">
        <v>0.53056599999999998</v>
      </c>
      <c r="Q2045">
        <v>0.53056599999999998</v>
      </c>
      <c r="S2045">
        <v>0</v>
      </c>
      <c r="T2045">
        <v>0.53056599999999998</v>
      </c>
      <c r="U2045">
        <v>0</v>
      </c>
      <c r="V2045" t="str">
        <f>"Trad IRN"</f>
        <v>Trad IRN</v>
      </c>
      <c r="W2045">
        <v>100</v>
      </c>
      <c r="X2045" t="s">
        <v>47</v>
      </c>
      <c r="Z2045" t="s">
        <v>47</v>
      </c>
      <c r="AB2045" t="str">
        <f>"10"</f>
        <v>10</v>
      </c>
      <c r="AC2045" t="s">
        <v>48</v>
      </c>
      <c r="AD2045" t="s">
        <v>49</v>
      </c>
      <c r="AE2045" t="s">
        <v>55</v>
      </c>
      <c r="AF2045">
        <v>0</v>
      </c>
      <c r="AG2045" t="s">
        <v>56</v>
      </c>
      <c r="AH2045" t="str">
        <f>"Trad IRN"</f>
        <v>Trad IRN</v>
      </c>
      <c r="AI2045" t="str">
        <f>"Bldg IRN"</f>
        <v>Bldg IRN</v>
      </c>
      <c r="AJ2045" t="s">
        <v>48</v>
      </c>
      <c r="AK2045" t="s">
        <v>48</v>
      </c>
      <c r="AL2045" t="s">
        <v>53</v>
      </c>
      <c r="AM2045">
        <v>600.76</v>
      </c>
      <c r="AN2045">
        <v>1132.3</v>
      </c>
      <c r="AO2045">
        <v>15</v>
      </c>
    </row>
    <row r="2046" spans="1:41" x14ac:dyDescent="0.3">
      <c r="A2046" t="str">
        <f>"Trad IRN"</f>
        <v>Trad IRN</v>
      </c>
      <c r="B2046" t="str">
        <f>"Bldg IRN"</f>
        <v>Bldg IRN</v>
      </c>
      <c r="C2046" t="s">
        <v>41</v>
      </c>
      <c r="D2046" t="s">
        <v>3</v>
      </c>
      <c r="E2046" t="s">
        <v>80</v>
      </c>
      <c r="F2046" t="s">
        <v>81</v>
      </c>
      <c r="G2046" t="s">
        <v>82</v>
      </c>
      <c r="H2046" t="s">
        <v>83</v>
      </c>
      <c r="I2046" t="s">
        <v>8</v>
      </c>
      <c r="J2046" t="s">
        <v>43</v>
      </c>
      <c r="K2046" t="s">
        <v>44</v>
      </c>
      <c r="L2046" t="s">
        <v>45</v>
      </c>
      <c r="M2046" t="s">
        <v>46</v>
      </c>
      <c r="N2046" t="str">
        <f>"08/17/2022"</f>
        <v>08/17/2022</v>
      </c>
      <c r="O2046" t="str">
        <f>"12/31/2500"</f>
        <v>12/31/2500</v>
      </c>
      <c r="P2046">
        <v>1</v>
      </c>
      <c r="Q2046">
        <v>1</v>
      </c>
      <c r="R2046">
        <v>1</v>
      </c>
      <c r="S2046">
        <v>0</v>
      </c>
      <c r="T2046">
        <v>0.16666400000000001</v>
      </c>
      <c r="U2046">
        <v>0.83333599999999997</v>
      </c>
      <c r="V2046" t="str">
        <f>"Trad IRN"</f>
        <v>Trad IRN</v>
      </c>
      <c r="W2046">
        <v>100</v>
      </c>
      <c r="X2046" t="s">
        <v>47</v>
      </c>
      <c r="Z2046" t="s">
        <v>47</v>
      </c>
      <c r="AB2046" t="str">
        <f>"11"</f>
        <v>11</v>
      </c>
      <c r="AC2046" t="str">
        <f>"10"</f>
        <v>10</v>
      </c>
      <c r="AD2046" t="str">
        <f>"2"</f>
        <v>2</v>
      </c>
      <c r="AE2046" t="s">
        <v>50</v>
      </c>
      <c r="AF2046">
        <v>0</v>
      </c>
      <c r="AG2046" t="s">
        <v>51</v>
      </c>
      <c r="AH2046" t="s">
        <v>85</v>
      </c>
      <c r="AI2046" t="str">
        <f>"Bldg IRN"</f>
        <v>Bldg IRN</v>
      </c>
      <c r="AJ2046" t="s">
        <v>48</v>
      </c>
      <c r="AK2046" t="s">
        <v>48</v>
      </c>
      <c r="AL2046" t="s">
        <v>53</v>
      </c>
      <c r="AM2046">
        <v>1060</v>
      </c>
      <c r="AN2046">
        <v>1060</v>
      </c>
      <c r="AO2046">
        <v>15</v>
      </c>
    </row>
    <row r="2047" spans="1:41" x14ac:dyDescent="0.3">
      <c r="A2047" t="str">
        <f>"Trad IRN"</f>
        <v>Trad IRN</v>
      </c>
      <c r="B2047" t="str">
        <f>"Bldg IRN"</f>
        <v>Bldg IRN</v>
      </c>
      <c r="C2047" t="s">
        <v>41</v>
      </c>
      <c r="D2047" t="s">
        <v>3</v>
      </c>
      <c r="E2047" t="s">
        <v>80</v>
      </c>
      <c r="F2047" t="s">
        <v>81</v>
      </c>
      <c r="G2047" t="s">
        <v>82</v>
      </c>
      <c r="H2047" t="s">
        <v>83</v>
      </c>
      <c r="I2047" t="str">
        <f>"Trad IRN"</f>
        <v>Trad IRN</v>
      </c>
      <c r="J2047" t="s">
        <v>43</v>
      </c>
      <c r="K2047" t="s">
        <v>44</v>
      </c>
      <c r="L2047" t="s">
        <v>45</v>
      </c>
      <c r="M2047" t="s">
        <v>46</v>
      </c>
      <c r="N2047" t="str">
        <f>"08/18/2022"</f>
        <v>08/18/2022</v>
      </c>
      <c r="O2047" t="str">
        <f>"12/31/2500"</f>
        <v>12/31/2500</v>
      </c>
      <c r="P2047">
        <v>1</v>
      </c>
      <c r="Q2047">
        <v>1</v>
      </c>
      <c r="S2047">
        <v>1</v>
      </c>
      <c r="T2047">
        <v>1</v>
      </c>
      <c r="U2047">
        <v>0</v>
      </c>
      <c r="V2047" t="str">
        <f>"Trad IRN"</f>
        <v>Trad IRN</v>
      </c>
      <c r="W2047">
        <v>70</v>
      </c>
      <c r="X2047" t="s">
        <v>54</v>
      </c>
      <c r="Y2047" t="str">
        <f>"30"</f>
        <v>30</v>
      </c>
      <c r="Z2047" t="s">
        <v>47</v>
      </c>
      <c r="AB2047" t="str">
        <f>"11"</f>
        <v>11</v>
      </c>
      <c r="AC2047" t="s">
        <v>48</v>
      </c>
      <c r="AD2047" t="s">
        <v>49</v>
      </c>
      <c r="AE2047" t="s">
        <v>55</v>
      </c>
      <c r="AF2047">
        <v>0</v>
      </c>
      <c r="AG2047" t="s">
        <v>56</v>
      </c>
      <c r="AH2047" t="str">
        <f>"Trad IRN"</f>
        <v>Trad IRN</v>
      </c>
      <c r="AI2047" t="str">
        <f>"Bldg IRN"</f>
        <v>Bldg IRN</v>
      </c>
      <c r="AJ2047" t="s">
        <v>48</v>
      </c>
      <c r="AK2047" t="s">
        <v>48</v>
      </c>
      <c r="AL2047" t="s">
        <v>53</v>
      </c>
      <c r="AM2047">
        <v>1132.3</v>
      </c>
      <c r="AN2047">
        <v>1132.3</v>
      </c>
      <c r="AO2047">
        <v>15</v>
      </c>
    </row>
    <row r="2048" spans="1:41" x14ac:dyDescent="0.3">
      <c r="A2048" t="str">
        <f>"Trad IRN"</f>
        <v>Trad IRN</v>
      </c>
      <c r="B2048" t="str">
        <f>"Bldg IRN"</f>
        <v>Bldg IRN</v>
      </c>
      <c r="C2048" t="s">
        <v>41</v>
      </c>
      <c r="D2048" t="s">
        <v>3</v>
      </c>
      <c r="E2048" t="s">
        <v>80</v>
      </c>
      <c r="F2048" t="s">
        <v>81</v>
      </c>
      <c r="G2048" t="s">
        <v>82</v>
      </c>
      <c r="H2048" t="s">
        <v>83</v>
      </c>
      <c r="I2048" t="str">
        <f>"Trad IRN"</f>
        <v>Trad IRN</v>
      </c>
      <c r="J2048" t="s">
        <v>43</v>
      </c>
      <c r="K2048" t="s">
        <v>44</v>
      </c>
      <c r="L2048" t="s">
        <v>45</v>
      </c>
      <c r="M2048" t="s">
        <v>46</v>
      </c>
      <c r="N2048" t="str">
        <f>"08/18/2022"</f>
        <v>08/18/2022</v>
      </c>
      <c r="O2048" t="str">
        <f>"10/10/2022"</f>
        <v>10/10/2022</v>
      </c>
      <c r="P2048">
        <v>0.196079</v>
      </c>
      <c r="Q2048">
        <v>0.196079</v>
      </c>
      <c r="S2048">
        <v>0.196079</v>
      </c>
      <c r="T2048">
        <v>0.196079</v>
      </c>
      <c r="U2048">
        <v>0</v>
      </c>
      <c r="V2048" t="str">
        <f>"Trad IRN"</f>
        <v>Trad IRN</v>
      </c>
      <c r="W2048">
        <v>100</v>
      </c>
      <c r="X2048" t="s">
        <v>47</v>
      </c>
      <c r="Z2048" t="s">
        <v>47</v>
      </c>
      <c r="AB2048" t="str">
        <f>"09"</f>
        <v>09</v>
      </c>
      <c r="AC2048" t="s">
        <v>48</v>
      </c>
      <c r="AD2048" t="s">
        <v>49</v>
      </c>
      <c r="AE2048" t="s">
        <v>50</v>
      </c>
      <c r="AF2048">
        <v>0</v>
      </c>
      <c r="AG2048" t="s">
        <v>56</v>
      </c>
      <c r="AH2048" t="str">
        <f>"Trad IRN"</f>
        <v>Trad IRN</v>
      </c>
      <c r="AI2048" t="str">
        <f>"Bldg IRN"</f>
        <v>Bldg IRN</v>
      </c>
      <c r="AJ2048" t="s">
        <v>48</v>
      </c>
      <c r="AK2048" t="s">
        <v>48</v>
      </c>
      <c r="AL2048" t="s">
        <v>53</v>
      </c>
      <c r="AM2048">
        <v>222.02</v>
      </c>
      <c r="AN2048">
        <v>1132.3</v>
      </c>
      <c r="AO2048">
        <v>15</v>
      </c>
    </row>
    <row r="2049" spans="1:41" x14ac:dyDescent="0.3">
      <c r="A2049" t="str">
        <f>"Trad IRN"</f>
        <v>Trad IRN</v>
      </c>
      <c r="B2049" t="str">
        <f>"Bldg IRN"</f>
        <v>Bldg IRN</v>
      </c>
      <c r="C2049" t="s">
        <v>41</v>
      </c>
      <c r="D2049" t="s">
        <v>3</v>
      </c>
      <c r="E2049" t="s">
        <v>80</v>
      </c>
      <c r="F2049" t="s">
        <v>81</v>
      </c>
      <c r="G2049" t="s">
        <v>82</v>
      </c>
      <c r="H2049" t="s">
        <v>83</v>
      </c>
      <c r="I2049" t="str">
        <f>"Trad IRN"</f>
        <v>Trad IRN</v>
      </c>
      <c r="J2049" t="s">
        <v>43</v>
      </c>
      <c r="K2049" t="s">
        <v>44</v>
      </c>
      <c r="L2049" t="s">
        <v>45</v>
      </c>
      <c r="M2049" t="s">
        <v>46</v>
      </c>
      <c r="N2049" t="str">
        <f>"08/18/2022"</f>
        <v>08/18/2022</v>
      </c>
      <c r="O2049" t="str">
        <f>"12/31/2500"</f>
        <v>12/31/2500</v>
      </c>
      <c r="P2049">
        <v>1</v>
      </c>
      <c r="Q2049">
        <v>1</v>
      </c>
      <c r="S2049">
        <v>1</v>
      </c>
      <c r="T2049">
        <v>1</v>
      </c>
      <c r="U2049">
        <v>0</v>
      </c>
      <c r="V2049" t="str">
        <f>"Trad IRN"</f>
        <v>Trad IRN</v>
      </c>
      <c r="W2049">
        <v>100</v>
      </c>
      <c r="X2049" t="s">
        <v>47</v>
      </c>
      <c r="Z2049" t="s">
        <v>47</v>
      </c>
      <c r="AB2049" t="str">
        <f>"12"</f>
        <v>12</v>
      </c>
      <c r="AC2049" t="s">
        <v>48</v>
      </c>
      <c r="AD2049" t="s">
        <v>49</v>
      </c>
      <c r="AE2049" t="s">
        <v>50</v>
      </c>
      <c r="AF2049">
        <v>0</v>
      </c>
      <c r="AG2049" t="s">
        <v>56</v>
      </c>
      <c r="AH2049" t="str">
        <f>"Trad IRN"</f>
        <v>Trad IRN</v>
      </c>
      <c r="AI2049" t="str">
        <f>"Bldg IRN"</f>
        <v>Bldg IRN</v>
      </c>
      <c r="AJ2049" t="str">
        <f>"12"</f>
        <v>12</v>
      </c>
      <c r="AK2049" t="s">
        <v>48</v>
      </c>
      <c r="AL2049" t="s">
        <v>53</v>
      </c>
      <c r="AM2049">
        <v>1132.3</v>
      </c>
      <c r="AN2049">
        <v>1132.3</v>
      </c>
      <c r="AO2049">
        <v>15</v>
      </c>
    </row>
    <row r="2050" spans="1:41" x14ac:dyDescent="0.3">
      <c r="A2050" t="str">
        <f>"Trad IRN"</f>
        <v>Trad IRN</v>
      </c>
      <c r="B2050" t="str">
        <f>"Bldg IRN"</f>
        <v>Bldg IRN</v>
      </c>
      <c r="C2050" t="s">
        <v>41</v>
      </c>
      <c r="D2050" t="s">
        <v>3</v>
      </c>
      <c r="E2050" t="s">
        <v>80</v>
      </c>
      <c r="F2050" t="s">
        <v>81</v>
      </c>
      <c r="G2050" t="s">
        <v>82</v>
      </c>
      <c r="H2050" t="s">
        <v>83</v>
      </c>
      <c r="I2050" t="str">
        <f>"Trad IRN"</f>
        <v>Trad IRN</v>
      </c>
      <c r="J2050" t="s">
        <v>43</v>
      </c>
      <c r="K2050" t="s">
        <v>44</v>
      </c>
      <c r="L2050" t="s">
        <v>45</v>
      </c>
      <c r="M2050" t="s">
        <v>46</v>
      </c>
      <c r="N2050" t="str">
        <f>"08/18/2022"</f>
        <v>08/18/2022</v>
      </c>
      <c r="O2050" t="str">
        <f>"12/31/2500"</f>
        <v>12/31/2500</v>
      </c>
      <c r="P2050">
        <v>1</v>
      </c>
      <c r="Q2050">
        <v>1</v>
      </c>
      <c r="S2050">
        <v>0</v>
      </c>
      <c r="T2050">
        <v>1</v>
      </c>
      <c r="U2050">
        <v>0</v>
      </c>
      <c r="V2050" t="str">
        <f>"Trad IRN"</f>
        <v>Trad IRN</v>
      </c>
      <c r="W2050">
        <v>100</v>
      </c>
      <c r="X2050" t="s">
        <v>47</v>
      </c>
      <c r="Z2050" t="s">
        <v>47</v>
      </c>
      <c r="AB2050" t="str">
        <f>"10"</f>
        <v>10</v>
      </c>
      <c r="AC2050" t="s">
        <v>48</v>
      </c>
      <c r="AD2050" t="s">
        <v>49</v>
      </c>
      <c r="AE2050" t="s">
        <v>50</v>
      </c>
      <c r="AF2050">
        <v>0</v>
      </c>
      <c r="AG2050" t="s">
        <v>56</v>
      </c>
      <c r="AH2050" t="str">
        <f>"Trad IRN"</f>
        <v>Trad IRN</v>
      </c>
      <c r="AI2050" t="str">
        <f>"Bldg IRN"</f>
        <v>Bldg IRN</v>
      </c>
      <c r="AJ2050" t="s">
        <v>48</v>
      </c>
      <c r="AK2050" t="s">
        <v>48</v>
      </c>
      <c r="AL2050" t="s">
        <v>53</v>
      </c>
      <c r="AM2050">
        <v>1132.3</v>
      </c>
      <c r="AN2050">
        <v>1132.3</v>
      </c>
      <c r="AO2050">
        <v>15</v>
      </c>
    </row>
    <row r="2051" spans="1:41" x14ac:dyDescent="0.3">
      <c r="A2051" t="str">
        <f>"Trad IRN"</f>
        <v>Trad IRN</v>
      </c>
      <c r="B2051" t="str">
        <f>"Bldg IRN"</f>
        <v>Bldg IRN</v>
      </c>
      <c r="C2051" t="s">
        <v>41</v>
      </c>
      <c r="D2051" t="s">
        <v>3</v>
      </c>
      <c r="E2051" t="s">
        <v>80</v>
      </c>
      <c r="F2051" t="s">
        <v>81</v>
      </c>
      <c r="G2051" t="s">
        <v>82</v>
      </c>
      <c r="H2051" t="s">
        <v>83</v>
      </c>
      <c r="I2051" t="str">
        <f>"Trad IRN"</f>
        <v>Trad IRN</v>
      </c>
      <c r="J2051" t="s">
        <v>43</v>
      </c>
      <c r="K2051" t="s">
        <v>44</v>
      </c>
      <c r="L2051" t="s">
        <v>45</v>
      </c>
      <c r="M2051" t="s">
        <v>46</v>
      </c>
      <c r="N2051" t="str">
        <f>"12/16/2022"</f>
        <v>12/16/2022</v>
      </c>
      <c r="O2051" t="str">
        <f>"12/31/2500"</f>
        <v>12/31/2500</v>
      </c>
      <c r="P2051">
        <v>0.55363399999999996</v>
      </c>
      <c r="Q2051">
        <v>0.55363399999999996</v>
      </c>
      <c r="S2051">
        <v>0</v>
      </c>
      <c r="T2051">
        <v>0.55363399999999996</v>
      </c>
      <c r="U2051">
        <v>0</v>
      </c>
      <c r="V2051" t="str">
        <f>"Trad IRN"</f>
        <v>Trad IRN</v>
      </c>
      <c r="W2051">
        <v>100</v>
      </c>
      <c r="X2051" t="s">
        <v>47</v>
      </c>
      <c r="Z2051" t="s">
        <v>47</v>
      </c>
      <c r="AB2051" t="str">
        <f>"11"</f>
        <v>11</v>
      </c>
      <c r="AC2051" t="s">
        <v>48</v>
      </c>
      <c r="AD2051" t="s">
        <v>49</v>
      </c>
      <c r="AE2051" t="s">
        <v>55</v>
      </c>
      <c r="AF2051">
        <v>0</v>
      </c>
      <c r="AG2051" t="s">
        <v>56</v>
      </c>
      <c r="AH2051" t="str">
        <f>"Trad IRN"</f>
        <v>Trad IRN</v>
      </c>
      <c r="AI2051" t="str">
        <f>"Bldg IRN"</f>
        <v>Bldg IRN</v>
      </c>
      <c r="AJ2051" t="s">
        <v>48</v>
      </c>
      <c r="AK2051" t="s">
        <v>48</v>
      </c>
      <c r="AL2051" t="s">
        <v>53</v>
      </c>
      <c r="AM2051">
        <v>626.88</v>
      </c>
      <c r="AN2051">
        <v>1132.3</v>
      </c>
      <c r="AO2051">
        <v>15</v>
      </c>
    </row>
    <row r="2052" spans="1:41" x14ac:dyDescent="0.3">
      <c r="A2052" t="str">
        <f>"Trad IRN"</f>
        <v>Trad IRN</v>
      </c>
      <c r="B2052" t="str">
        <f>"Bldg IRN"</f>
        <v>Bldg IRN</v>
      </c>
      <c r="C2052" t="s">
        <v>41</v>
      </c>
      <c r="D2052" t="s">
        <v>3</v>
      </c>
      <c r="E2052" t="s">
        <v>80</v>
      </c>
      <c r="F2052" t="s">
        <v>81</v>
      </c>
      <c r="G2052" t="s">
        <v>82</v>
      </c>
      <c r="H2052" t="s">
        <v>83</v>
      </c>
      <c r="I2052" t="str">
        <f>"Trad IRN"</f>
        <v>Trad IRN</v>
      </c>
      <c r="J2052" t="s">
        <v>43</v>
      </c>
      <c r="K2052" t="s">
        <v>44</v>
      </c>
      <c r="L2052" t="s">
        <v>45</v>
      </c>
      <c r="M2052" t="s">
        <v>46</v>
      </c>
      <c r="N2052" t="str">
        <f>"12/13/2022"</f>
        <v>12/13/2022</v>
      </c>
      <c r="O2052" t="str">
        <f>"12/15/2022"</f>
        <v>12/15/2022</v>
      </c>
      <c r="P2052">
        <v>1.7301E-2</v>
      </c>
      <c r="Q2052">
        <v>1.7301E-2</v>
      </c>
      <c r="S2052">
        <v>0</v>
      </c>
      <c r="T2052">
        <v>1.7301E-2</v>
      </c>
      <c r="U2052">
        <v>0</v>
      </c>
      <c r="V2052" t="str">
        <f>"Trad IRN"</f>
        <v>Trad IRN</v>
      </c>
      <c r="W2052">
        <v>100</v>
      </c>
      <c r="X2052" t="s">
        <v>47</v>
      </c>
      <c r="Z2052" t="s">
        <v>47</v>
      </c>
      <c r="AB2052" t="str">
        <f>"11"</f>
        <v>11</v>
      </c>
      <c r="AC2052" t="s">
        <v>48</v>
      </c>
      <c r="AD2052" t="s">
        <v>49</v>
      </c>
      <c r="AE2052" t="s">
        <v>50</v>
      </c>
      <c r="AF2052">
        <v>0</v>
      </c>
      <c r="AG2052" t="s">
        <v>56</v>
      </c>
      <c r="AH2052" t="str">
        <f>"Trad IRN"</f>
        <v>Trad IRN</v>
      </c>
      <c r="AI2052" t="str">
        <f>"Bldg IRN"</f>
        <v>Bldg IRN</v>
      </c>
      <c r="AJ2052" t="s">
        <v>48</v>
      </c>
      <c r="AK2052" t="s">
        <v>48</v>
      </c>
      <c r="AL2052" t="s">
        <v>53</v>
      </c>
      <c r="AM2052">
        <v>19.59</v>
      </c>
      <c r="AN2052">
        <v>1132.3</v>
      </c>
      <c r="AO2052">
        <v>15</v>
      </c>
    </row>
    <row r="2053" spans="1:41" x14ac:dyDescent="0.3">
      <c r="A2053" t="str">
        <f>"Trad IRN"</f>
        <v>Trad IRN</v>
      </c>
      <c r="B2053" t="str">
        <f>"Bldg IRN"</f>
        <v>Bldg IRN</v>
      </c>
      <c r="C2053" t="s">
        <v>41</v>
      </c>
      <c r="D2053" t="s">
        <v>3</v>
      </c>
      <c r="E2053" t="s">
        <v>80</v>
      </c>
      <c r="F2053" t="s">
        <v>81</v>
      </c>
      <c r="G2053" t="s">
        <v>82</v>
      </c>
      <c r="H2053" t="s">
        <v>83</v>
      </c>
      <c r="I2053" t="str">
        <f>"Trad IRN"</f>
        <v>Trad IRN</v>
      </c>
      <c r="J2053" t="s">
        <v>43</v>
      </c>
      <c r="K2053" t="s">
        <v>44</v>
      </c>
      <c r="L2053" t="s">
        <v>45</v>
      </c>
      <c r="M2053" t="s">
        <v>46</v>
      </c>
      <c r="N2053" t="str">
        <f>"08/18/2022"</f>
        <v>08/18/2022</v>
      </c>
      <c r="O2053" t="str">
        <f>"12/31/2500"</f>
        <v>12/31/2500</v>
      </c>
      <c r="P2053">
        <v>1</v>
      </c>
      <c r="Q2053">
        <v>1</v>
      </c>
      <c r="S2053">
        <v>0</v>
      </c>
      <c r="T2053">
        <v>1</v>
      </c>
      <c r="U2053">
        <v>0</v>
      </c>
      <c r="V2053" t="str">
        <f>"Trad IRN"</f>
        <v>Trad IRN</v>
      </c>
      <c r="W2053">
        <v>100</v>
      </c>
      <c r="X2053" t="s">
        <v>47</v>
      </c>
      <c r="Z2053" t="s">
        <v>47</v>
      </c>
      <c r="AB2053" t="str">
        <f>"09"</f>
        <v>09</v>
      </c>
      <c r="AC2053" t="s">
        <v>48</v>
      </c>
      <c r="AD2053" t="s">
        <v>49</v>
      </c>
      <c r="AE2053" t="s">
        <v>55</v>
      </c>
      <c r="AF2053">
        <v>0</v>
      </c>
      <c r="AG2053" t="s">
        <v>56</v>
      </c>
      <c r="AH2053" t="str">
        <f>"Trad IRN"</f>
        <v>Trad IRN</v>
      </c>
      <c r="AI2053" t="str">
        <f>"Bldg IRN"</f>
        <v>Bldg IRN</v>
      </c>
      <c r="AJ2053" t="s">
        <v>48</v>
      </c>
      <c r="AK2053" t="s">
        <v>48</v>
      </c>
      <c r="AL2053" t="s">
        <v>53</v>
      </c>
      <c r="AM2053">
        <v>1132.3</v>
      </c>
      <c r="AN2053">
        <v>1132.3</v>
      </c>
      <c r="AO2053">
        <v>15</v>
      </c>
    </row>
    <row r="2054" spans="1:41" x14ac:dyDescent="0.3">
      <c r="A2054" t="str">
        <f>"Trad IRN"</f>
        <v>Trad IRN</v>
      </c>
      <c r="B2054" t="str">
        <f>"Bldg IRN"</f>
        <v>Bldg IRN</v>
      </c>
      <c r="C2054" t="s">
        <v>41</v>
      </c>
      <c r="D2054" t="s">
        <v>3</v>
      </c>
      <c r="E2054" t="s">
        <v>80</v>
      </c>
      <c r="F2054" t="s">
        <v>81</v>
      </c>
      <c r="G2054" t="s">
        <v>82</v>
      </c>
      <c r="H2054" t="s">
        <v>83</v>
      </c>
      <c r="I2054" t="str">
        <f>"Trad IRN"</f>
        <v>Trad IRN</v>
      </c>
      <c r="J2054" t="s">
        <v>43</v>
      </c>
      <c r="K2054" t="s">
        <v>44</v>
      </c>
      <c r="L2054" t="s">
        <v>45</v>
      </c>
      <c r="M2054" t="s">
        <v>46</v>
      </c>
      <c r="N2054" t="str">
        <f>"08/18/2022"</f>
        <v>08/18/2022</v>
      </c>
      <c r="O2054" t="str">
        <f>"12/31/2500"</f>
        <v>12/31/2500</v>
      </c>
      <c r="P2054">
        <v>1</v>
      </c>
      <c r="Q2054">
        <v>1</v>
      </c>
      <c r="S2054">
        <v>0</v>
      </c>
      <c r="T2054">
        <v>0.93055600000000005</v>
      </c>
      <c r="U2054">
        <v>6.9444000000000006E-2</v>
      </c>
      <c r="V2054" t="str">
        <f>"Trad IRN"</f>
        <v>Trad IRN</v>
      </c>
      <c r="W2054">
        <v>100</v>
      </c>
      <c r="X2054" t="s">
        <v>47</v>
      </c>
      <c r="Z2054" t="s">
        <v>47</v>
      </c>
      <c r="AB2054" t="str">
        <f>"12"</f>
        <v>12</v>
      </c>
      <c r="AC2054" t="s">
        <v>48</v>
      </c>
      <c r="AD2054" t="s">
        <v>49</v>
      </c>
      <c r="AE2054" t="s">
        <v>55</v>
      </c>
      <c r="AF2054">
        <v>0</v>
      </c>
      <c r="AG2054" t="s">
        <v>56</v>
      </c>
      <c r="AH2054" t="str">
        <f>"Trad IRN"</f>
        <v>Trad IRN</v>
      </c>
      <c r="AI2054" t="str">
        <f>"Bldg IRN"</f>
        <v>Bldg IRN</v>
      </c>
      <c r="AJ2054" t="str">
        <f>"12"</f>
        <v>12</v>
      </c>
      <c r="AK2054" t="s">
        <v>48</v>
      </c>
      <c r="AL2054" t="s">
        <v>53</v>
      </c>
      <c r="AM2054">
        <v>1132.3</v>
      </c>
      <c r="AN2054">
        <v>1132.3</v>
      </c>
      <c r="AO2054">
        <v>15</v>
      </c>
    </row>
    <row r="2055" spans="1:41" x14ac:dyDescent="0.3">
      <c r="A2055" t="str">
        <f>"Trad IRN"</f>
        <v>Trad IRN</v>
      </c>
      <c r="B2055" t="str">
        <f>"Bldg IRN"</f>
        <v>Bldg IRN</v>
      </c>
      <c r="C2055" t="s">
        <v>41</v>
      </c>
      <c r="D2055" t="s">
        <v>3</v>
      </c>
      <c r="E2055" t="s">
        <v>80</v>
      </c>
      <c r="F2055" t="s">
        <v>81</v>
      </c>
      <c r="G2055" t="s">
        <v>82</v>
      </c>
      <c r="H2055" t="s">
        <v>83</v>
      </c>
      <c r="I2055" t="str">
        <f>"Trad IRN"</f>
        <v>Trad IRN</v>
      </c>
      <c r="J2055" t="s">
        <v>43</v>
      </c>
      <c r="K2055" t="s">
        <v>44</v>
      </c>
      <c r="L2055" t="s">
        <v>45</v>
      </c>
      <c r="M2055" t="s">
        <v>46</v>
      </c>
      <c r="N2055" t="str">
        <f>"08/18/2022"</f>
        <v>08/18/2022</v>
      </c>
      <c r="O2055" t="str">
        <f>"12/31/2500"</f>
        <v>12/31/2500</v>
      </c>
      <c r="P2055">
        <v>0.5</v>
      </c>
      <c r="Q2055">
        <v>0.5</v>
      </c>
      <c r="R2055">
        <v>0.5</v>
      </c>
      <c r="S2055">
        <v>0</v>
      </c>
      <c r="T2055">
        <v>0.5</v>
      </c>
      <c r="U2055">
        <v>0</v>
      </c>
      <c r="V2055" t="str">
        <f>"Trad IRN"</f>
        <v>Trad IRN</v>
      </c>
      <c r="W2055">
        <v>50</v>
      </c>
      <c r="X2055" t="s">
        <v>47</v>
      </c>
      <c r="Z2055" t="s">
        <v>47</v>
      </c>
      <c r="AB2055" t="str">
        <f>"12"</f>
        <v>12</v>
      </c>
      <c r="AC2055" t="str">
        <f>"10"</f>
        <v>10</v>
      </c>
      <c r="AD2055" t="str">
        <f>"2"</f>
        <v>2</v>
      </c>
      <c r="AE2055" t="s">
        <v>50</v>
      </c>
      <c r="AF2055">
        <v>0</v>
      </c>
      <c r="AG2055" t="s">
        <v>56</v>
      </c>
      <c r="AH2055" t="str">
        <f>"Trad IRN"</f>
        <v>Trad IRN</v>
      </c>
      <c r="AI2055" t="str">
        <f>"Bldg IRN"</f>
        <v>Bldg IRN</v>
      </c>
      <c r="AJ2055" t="str">
        <f>"12"</f>
        <v>12</v>
      </c>
      <c r="AK2055" t="s">
        <v>48</v>
      </c>
      <c r="AL2055" t="s">
        <v>53</v>
      </c>
      <c r="AM2055">
        <v>566.15</v>
      </c>
      <c r="AN2055">
        <v>1132.3</v>
      </c>
      <c r="AO2055">
        <v>15</v>
      </c>
    </row>
    <row r="2056" spans="1:41" x14ac:dyDescent="0.3">
      <c r="A2056" t="str">
        <f>"Trad IRN"</f>
        <v>Trad IRN</v>
      </c>
      <c r="B2056" t="str">
        <f>"Bldg IRN"</f>
        <v>Bldg IRN</v>
      </c>
      <c r="C2056" t="s">
        <v>41</v>
      </c>
      <c r="D2056" t="s">
        <v>3</v>
      </c>
      <c r="E2056" t="s">
        <v>80</v>
      </c>
      <c r="F2056" t="s">
        <v>81</v>
      </c>
      <c r="G2056" t="s">
        <v>82</v>
      </c>
      <c r="H2056" t="s">
        <v>83</v>
      </c>
      <c r="I2056" t="s">
        <v>8</v>
      </c>
      <c r="J2056" t="s">
        <v>43</v>
      </c>
      <c r="K2056" t="s">
        <v>44</v>
      </c>
      <c r="L2056" t="s">
        <v>45</v>
      </c>
      <c r="M2056" t="s">
        <v>46</v>
      </c>
      <c r="N2056" t="str">
        <f>"11/01/2022"</f>
        <v>11/01/2022</v>
      </c>
      <c r="O2056" t="str">
        <f>"12/31/2500"</f>
        <v>12/31/2500</v>
      </c>
      <c r="P2056">
        <v>0.35028799999999999</v>
      </c>
      <c r="Q2056">
        <v>0.35028799999999999</v>
      </c>
      <c r="R2056">
        <v>0.35028799999999999</v>
      </c>
      <c r="S2056">
        <v>0</v>
      </c>
      <c r="T2056">
        <v>0.35028799999999999</v>
      </c>
      <c r="U2056">
        <v>0</v>
      </c>
      <c r="V2056" t="str">
        <f>"Trad IRN"</f>
        <v>Trad IRN</v>
      </c>
      <c r="W2056">
        <v>50</v>
      </c>
      <c r="X2056" t="s">
        <v>47</v>
      </c>
      <c r="Z2056" t="s">
        <v>47</v>
      </c>
      <c r="AB2056" t="str">
        <f>"12"</f>
        <v>12</v>
      </c>
      <c r="AC2056" t="str">
        <f>"10"</f>
        <v>10</v>
      </c>
      <c r="AD2056" t="str">
        <f>"2"</f>
        <v>2</v>
      </c>
      <c r="AE2056" t="s">
        <v>55</v>
      </c>
      <c r="AF2056">
        <v>0</v>
      </c>
      <c r="AG2056" t="s">
        <v>51</v>
      </c>
      <c r="AH2056" t="s">
        <v>85</v>
      </c>
      <c r="AI2056" t="str">
        <f>"Bldg IRN"</f>
        <v>Bldg IRN</v>
      </c>
      <c r="AJ2056" t="str">
        <f>"12"</f>
        <v>12</v>
      </c>
      <c r="AK2056" t="s">
        <v>52</v>
      </c>
      <c r="AL2056" t="s">
        <v>53</v>
      </c>
      <c r="AM2056">
        <v>365</v>
      </c>
      <c r="AN2056">
        <v>1042</v>
      </c>
      <c r="AO2056">
        <v>15</v>
      </c>
    </row>
    <row r="2057" spans="1:41" x14ac:dyDescent="0.3">
      <c r="A2057" t="str">
        <f>"Trad IRN"</f>
        <v>Trad IRN</v>
      </c>
      <c r="B2057" t="str">
        <f>"Bldg IRN"</f>
        <v>Bldg IRN</v>
      </c>
      <c r="C2057" t="s">
        <v>41</v>
      </c>
      <c r="D2057" t="s">
        <v>3</v>
      </c>
      <c r="E2057" t="s">
        <v>80</v>
      </c>
      <c r="F2057" t="s">
        <v>81</v>
      </c>
      <c r="G2057" t="s">
        <v>82</v>
      </c>
      <c r="H2057" t="s">
        <v>83</v>
      </c>
      <c r="I2057" t="s">
        <v>8</v>
      </c>
      <c r="J2057" t="s">
        <v>43</v>
      </c>
      <c r="K2057" t="s">
        <v>44</v>
      </c>
      <c r="L2057" t="s">
        <v>45</v>
      </c>
      <c r="M2057" t="s">
        <v>46</v>
      </c>
      <c r="N2057" t="str">
        <f>"08/17/2022"</f>
        <v>08/17/2022</v>
      </c>
      <c r="O2057" t="str">
        <f>"10/31/2022"</f>
        <v>10/31/2022</v>
      </c>
      <c r="P2057">
        <v>0.14971200000000001</v>
      </c>
      <c r="Q2057">
        <v>0.14971200000000001</v>
      </c>
      <c r="R2057">
        <v>0.14971200000000001</v>
      </c>
      <c r="S2057">
        <v>0</v>
      </c>
      <c r="T2057">
        <v>0.14971200000000001</v>
      </c>
      <c r="U2057">
        <v>0</v>
      </c>
      <c r="V2057" t="str">
        <f>"Trad IRN"</f>
        <v>Trad IRN</v>
      </c>
      <c r="W2057">
        <v>50</v>
      </c>
      <c r="X2057" t="s">
        <v>47</v>
      </c>
      <c r="Z2057" t="s">
        <v>47</v>
      </c>
      <c r="AB2057" t="str">
        <f>"12"</f>
        <v>12</v>
      </c>
      <c r="AC2057" t="str">
        <f>"10"</f>
        <v>10</v>
      </c>
      <c r="AD2057" t="str">
        <f>"2"</f>
        <v>2</v>
      </c>
      <c r="AE2057" t="s">
        <v>50</v>
      </c>
      <c r="AF2057">
        <v>0</v>
      </c>
      <c r="AG2057" t="s">
        <v>51</v>
      </c>
      <c r="AH2057" t="s">
        <v>85</v>
      </c>
      <c r="AI2057" t="str">
        <f>"Bldg IRN"</f>
        <v>Bldg IRN</v>
      </c>
      <c r="AJ2057" t="str">
        <f>"12"</f>
        <v>12</v>
      </c>
      <c r="AK2057" t="s">
        <v>52</v>
      </c>
      <c r="AL2057" t="s">
        <v>53</v>
      </c>
      <c r="AM2057">
        <v>156</v>
      </c>
      <c r="AN2057">
        <v>1042</v>
      </c>
      <c r="AO2057">
        <v>15</v>
      </c>
    </row>
    <row r="2058" spans="1:41" x14ac:dyDescent="0.3">
      <c r="A2058" t="str">
        <f>"Trad IRN"</f>
        <v>Trad IRN</v>
      </c>
      <c r="B2058" t="str">
        <f>"Bldg IRN"</f>
        <v>Bldg IRN</v>
      </c>
      <c r="C2058" t="s">
        <v>41</v>
      </c>
      <c r="D2058" t="s">
        <v>3</v>
      </c>
      <c r="E2058" t="s">
        <v>80</v>
      </c>
      <c r="F2058" t="s">
        <v>81</v>
      </c>
      <c r="G2058" t="s">
        <v>82</v>
      </c>
      <c r="H2058" t="s">
        <v>83</v>
      </c>
      <c r="I2058" t="str">
        <f>"Trad IRN"</f>
        <v>Trad IRN</v>
      </c>
      <c r="J2058" t="s">
        <v>43</v>
      </c>
      <c r="K2058" t="s">
        <v>44</v>
      </c>
      <c r="L2058" t="s">
        <v>45</v>
      </c>
      <c r="M2058" t="s">
        <v>46</v>
      </c>
      <c r="N2058" t="str">
        <f>"08/18/2022"</f>
        <v>08/18/2022</v>
      </c>
      <c r="O2058" t="str">
        <f>"12/31/2500"</f>
        <v>12/31/2500</v>
      </c>
      <c r="P2058">
        <v>1</v>
      </c>
      <c r="Q2058">
        <v>1</v>
      </c>
      <c r="S2058">
        <v>1</v>
      </c>
      <c r="T2058">
        <v>1</v>
      </c>
      <c r="U2058">
        <v>0</v>
      </c>
      <c r="V2058" t="str">
        <f>"Trad IRN"</f>
        <v>Trad IRN</v>
      </c>
      <c r="W2058">
        <v>100</v>
      </c>
      <c r="X2058" t="s">
        <v>47</v>
      </c>
      <c r="Z2058" t="s">
        <v>47</v>
      </c>
      <c r="AB2058" t="str">
        <f>"09"</f>
        <v>09</v>
      </c>
      <c r="AC2058" t="s">
        <v>48</v>
      </c>
      <c r="AD2058" t="s">
        <v>49</v>
      </c>
      <c r="AE2058" t="s">
        <v>50</v>
      </c>
      <c r="AF2058">
        <v>0</v>
      </c>
      <c r="AG2058" t="s">
        <v>56</v>
      </c>
      <c r="AH2058" t="str">
        <f>"Trad IRN"</f>
        <v>Trad IRN</v>
      </c>
      <c r="AI2058" t="str">
        <f>"Bldg IRN"</f>
        <v>Bldg IRN</v>
      </c>
      <c r="AJ2058" t="s">
        <v>48</v>
      </c>
      <c r="AK2058" t="s">
        <v>48</v>
      </c>
      <c r="AL2058" t="s">
        <v>53</v>
      </c>
      <c r="AM2058">
        <v>1132.3</v>
      </c>
      <c r="AN2058">
        <v>1132.3</v>
      </c>
      <c r="AO2058">
        <v>15</v>
      </c>
    </row>
    <row r="2059" spans="1:41" x14ac:dyDescent="0.3">
      <c r="A2059" t="str">
        <f>"Trad IRN"</f>
        <v>Trad IRN</v>
      </c>
      <c r="B2059" t="str">
        <f>"Bldg IRN"</f>
        <v>Bldg IRN</v>
      </c>
      <c r="C2059" t="s">
        <v>41</v>
      </c>
      <c r="D2059" t="s">
        <v>3</v>
      </c>
      <c r="E2059" t="s">
        <v>80</v>
      </c>
      <c r="F2059" t="s">
        <v>81</v>
      </c>
      <c r="G2059" t="s">
        <v>82</v>
      </c>
      <c r="H2059" t="s">
        <v>83</v>
      </c>
      <c r="I2059" t="str">
        <f>"Trad IRN"</f>
        <v>Trad IRN</v>
      </c>
      <c r="J2059" t="s">
        <v>43</v>
      </c>
      <c r="K2059" t="s">
        <v>44</v>
      </c>
      <c r="L2059" t="s">
        <v>45</v>
      </c>
      <c r="M2059" t="s">
        <v>46</v>
      </c>
      <c r="N2059" t="str">
        <f>"08/18/2022"</f>
        <v>08/18/2022</v>
      </c>
      <c r="O2059" t="str">
        <f>"12/31/2500"</f>
        <v>12/31/2500</v>
      </c>
      <c r="P2059">
        <v>1</v>
      </c>
      <c r="Q2059">
        <v>1</v>
      </c>
      <c r="S2059">
        <v>0</v>
      </c>
      <c r="T2059">
        <v>1</v>
      </c>
      <c r="U2059">
        <v>0</v>
      </c>
      <c r="V2059" t="str">
        <f>"Trad IRN"</f>
        <v>Trad IRN</v>
      </c>
      <c r="W2059">
        <v>100</v>
      </c>
      <c r="X2059" t="s">
        <v>47</v>
      </c>
      <c r="Z2059" t="s">
        <v>47</v>
      </c>
      <c r="AB2059" t="str">
        <f>"09"</f>
        <v>09</v>
      </c>
      <c r="AC2059" t="s">
        <v>48</v>
      </c>
      <c r="AD2059" t="s">
        <v>49</v>
      </c>
      <c r="AE2059" t="s">
        <v>55</v>
      </c>
      <c r="AF2059">
        <v>0</v>
      </c>
      <c r="AG2059" t="s">
        <v>56</v>
      </c>
      <c r="AH2059" t="str">
        <f>"Trad IRN"</f>
        <v>Trad IRN</v>
      </c>
      <c r="AI2059" t="str">
        <f>"Bldg IRN"</f>
        <v>Bldg IRN</v>
      </c>
      <c r="AJ2059" t="s">
        <v>48</v>
      </c>
      <c r="AK2059" t="s">
        <v>48</v>
      </c>
      <c r="AL2059" t="s">
        <v>53</v>
      </c>
      <c r="AM2059">
        <v>1132.3</v>
      </c>
      <c r="AN2059">
        <v>1132.3</v>
      </c>
      <c r="AO2059">
        <v>15</v>
      </c>
    </row>
    <row r="2060" spans="1:41" x14ac:dyDescent="0.3">
      <c r="A2060" t="str">
        <f>"Trad IRN"</f>
        <v>Trad IRN</v>
      </c>
      <c r="B2060" t="str">
        <f>"Bldg IRN"</f>
        <v>Bldg IRN</v>
      </c>
      <c r="C2060" t="s">
        <v>41</v>
      </c>
      <c r="D2060" t="s">
        <v>3</v>
      </c>
      <c r="E2060" t="s">
        <v>80</v>
      </c>
      <c r="F2060" t="s">
        <v>81</v>
      </c>
      <c r="G2060" t="s">
        <v>82</v>
      </c>
      <c r="H2060" t="s">
        <v>83</v>
      </c>
      <c r="I2060" t="str">
        <f>"Trad IRN"</f>
        <v>Trad IRN</v>
      </c>
      <c r="J2060" t="s">
        <v>43</v>
      </c>
      <c r="K2060" t="s">
        <v>44</v>
      </c>
      <c r="L2060" t="s">
        <v>45</v>
      </c>
      <c r="M2060" t="s">
        <v>46</v>
      </c>
      <c r="N2060" t="str">
        <f>"01/06/2023"</f>
        <v>01/06/2023</v>
      </c>
      <c r="O2060" t="str">
        <f>"12/31/2500"</f>
        <v>12/31/2500</v>
      </c>
      <c r="P2060">
        <v>0.51903200000000005</v>
      </c>
      <c r="Q2060">
        <v>0.51903200000000005</v>
      </c>
      <c r="R2060">
        <v>0.51903200000000005</v>
      </c>
      <c r="S2060">
        <v>0</v>
      </c>
      <c r="T2060">
        <v>0.51903200000000005</v>
      </c>
      <c r="U2060">
        <v>0</v>
      </c>
      <c r="V2060" t="str">
        <f>"Trad IRN"</f>
        <v>Trad IRN</v>
      </c>
      <c r="W2060">
        <v>100</v>
      </c>
      <c r="X2060" t="s">
        <v>47</v>
      </c>
      <c r="Z2060" t="s">
        <v>47</v>
      </c>
      <c r="AB2060" t="str">
        <f>"10"</f>
        <v>10</v>
      </c>
      <c r="AC2060" t="str">
        <f>"15"</f>
        <v>15</v>
      </c>
      <c r="AD2060" t="str">
        <f>"2"</f>
        <v>2</v>
      </c>
      <c r="AE2060" t="s">
        <v>50</v>
      </c>
      <c r="AF2060">
        <v>0</v>
      </c>
      <c r="AG2060" t="s">
        <v>56</v>
      </c>
      <c r="AH2060" t="str">
        <f>"Trad IRN"</f>
        <v>Trad IRN</v>
      </c>
      <c r="AI2060" t="str">
        <f>"Bldg IRN"</f>
        <v>Bldg IRN</v>
      </c>
      <c r="AJ2060" t="s">
        <v>48</v>
      </c>
      <c r="AK2060" t="s">
        <v>48</v>
      </c>
      <c r="AL2060" t="s">
        <v>53</v>
      </c>
      <c r="AM2060">
        <v>587.70000000000005</v>
      </c>
      <c r="AN2060">
        <v>1132.3</v>
      </c>
      <c r="AO2060">
        <v>15</v>
      </c>
    </row>
    <row r="2061" spans="1:41" x14ac:dyDescent="0.3">
      <c r="A2061" t="str">
        <f>"Trad IRN"</f>
        <v>Trad IRN</v>
      </c>
      <c r="B2061" t="str">
        <f>"Bldg IRN"</f>
        <v>Bldg IRN</v>
      </c>
      <c r="C2061" t="s">
        <v>41</v>
      </c>
      <c r="D2061" t="s">
        <v>3</v>
      </c>
      <c r="E2061" t="s">
        <v>80</v>
      </c>
      <c r="F2061" t="s">
        <v>81</v>
      </c>
      <c r="G2061" t="s">
        <v>82</v>
      </c>
      <c r="H2061" t="s">
        <v>83</v>
      </c>
      <c r="I2061" t="s">
        <v>8</v>
      </c>
      <c r="J2061" t="s">
        <v>43</v>
      </c>
      <c r="K2061" t="s">
        <v>44</v>
      </c>
      <c r="L2061" t="s">
        <v>45</v>
      </c>
      <c r="M2061" t="s">
        <v>63</v>
      </c>
      <c r="N2061" t="str">
        <f>"08/18/2022"</f>
        <v>08/18/2022</v>
      </c>
      <c r="O2061" t="str">
        <f>"12/20/2022"</f>
        <v>12/20/2022</v>
      </c>
      <c r="P2061">
        <v>7.1544999999999997E-2</v>
      </c>
      <c r="Q2061">
        <v>7.1544999999999997E-2</v>
      </c>
      <c r="S2061">
        <v>0</v>
      </c>
      <c r="T2061">
        <v>1.6643000000000002E-2</v>
      </c>
      <c r="U2061">
        <v>5.4901999999999999E-2</v>
      </c>
      <c r="V2061" t="s">
        <v>84</v>
      </c>
      <c r="W2061">
        <v>15</v>
      </c>
      <c r="X2061" t="s">
        <v>47</v>
      </c>
      <c r="Z2061" t="s">
        <v>47</v>
      </c>
      <c r="AB2061" t="str">
        <f>"12"</f>
        <v>12</v>
      </c>
      <c r="AC2061" t="s">
        <v>48</v>
      </c>
      <c r="AD2061" t="s">
        <v>49</v>
      </c>
      <c r="AE2061" t="s">
        <v>50</v>
      </c>
      <c r="AF2061">
        <v>0</v>
      </c>
      <c r="AG2061" t="s">
        <v>51</v>
      </c>
      <c r="AH2061" t="s">
        <v>85</v>
      </c>
      <c r="AI2061" t="str">
        <f>"Bldg IRN"</f>
        <v>Bldg IRN</v>
      </c>
      <c r="AJ2061" t="str">
        <f>"12"</f>
        <v>12</v>
      </c>
      <c r="AK2061" t="s">
        <v>52</v>
      </c>
      <c r="AL2061" t="s">
        <v>53</v>
      </c>
      <c r="AM2061">
        <v>74.55</v>
      </c>
      <c r="AN2061">
        <v>1042</v>
      </c>
      <c r="AO2061">
        <v>15</v>
      </c>
    </row>
    <row r="2062" spans="1:41" x14ac:dyDescent="0.3">
      <c r="A2062" t="str">
        <f>"Trad IRN"</f>
        <v>Trad IRN</v>
      </c>
      <c r="B2062" t="str">
        <f>"Bldg IRN"</f>
        <v>Bldg IRN</v>
      </c>
      <c r="C2062" t="s">
        <v>41</v>
      </c>
      <c r="D2062" t="s">
        <v>3</v>
      </c>
      <c r="E2062" t="s">
        <v>80</v>
      </c>
      <c r="F2062" t="s">
        <v>81</v>
      </c>
      <c r="G2062" t="s">
        <v>82</v>
      </c>
      <c r="H2062" t="s">
        <v>83</v>
      </c>
      <c r="I2062" t="str">
        <f>"Trad IRN"</f>
        <v>Trad IRN</v>
      </c>
      <c r="J2062" t="s">
        <v>43</v>
      </c>
      <c r="K2062" t="s">
        <v>44</v>
      </c>
      <c r="L2062" t="s">
        <v>45</v>
      </c>
      <c r="M2062" t="s">
        <v>59</v>
      </c>
      <c r="N2062" t="str">
        <f>"08/18/2022"</f>
        <v>08/18/2022</v>
      </c>
      <c r="O2062" t="str">
        <f>"01/03/2023"</f>
        <v>01/03/2023</v>
      </c>
      <c r="P2062">
        <v>0.39901900000000001</v>
      </c>
      <c r="Q2062">
        <v>0.39901900000000001</v>
      </c>
      <c r="S2062">
        <v>0</v>
      </c>
      <c r="T2062">
        <v>0.39901900000000001</v>
      </c>
      <c r="U2062">
        <v>0</v>
      </c>
      <c r="V2062" t="s">
        <v>84</v>
      </c>
      <c r="W2062">
        <v>85</v>
      </c>
      <c r="X2062" t="s">
        <v>47</v>
      </c>
      <c r="Z2062" t="s">
        <v>47</v>
      </c>
      <c r="AB2062" t="str">
        <f>"12"</f>
        <v>12</v>
      </c>
      <c r="AC2062" t="s">
        <v>48</v>
      </c>
      <c r="AD2062" t="s">
        <v>49</v>
      </c>
      <c r="AE2062" t="s">
        <v>50</v>
      </c>
      <c r="AF2062">
        <v>0</v>
      </c>
      <c r="AG2062" t="s">
        <v>56</v>
      </c>
      <c r="AH2062" t="str">
        <f>"Trad IRN"</f>
        <v>Trad IRN</v>
      </c>
      <c r="AI2062" t="str">
        <f>"Bldg IRN"</f>
        <v>Bldg IRN</v>
      </c>
      <c r="AJ2062" t="str">
        <f>"12"</f>
        <v>12</v>
      </c>
      <c r="AK2062" t="s">
        <v>48</v>
      </c>
      <c r="AL2062" t="s">
        <v>53</v>
      </c>
      <c r="AM2062">
        <v>451.81</v>
      </c>
      <c r="AN2062">
        <v>1132.3</v>
      </c>
      <c r="AO2062">
        <v>15</v>
      </c>
    </row>
    <row r="2063" spans="1:41" x14ac:dyDescent="0.3">
      <c r="A2063" t="str">
        <f>"Trad IRN"</f>
        <v>Trad IRN</v>
      </c>
      <c r="B2063" t="str">
        <f>"Bldg IRN"</f>
        <v>Bldg IRN</v>
      </c>
      <c r="C2063" t="s">
        <v>41</v>
      </c>
      <c r="D2063" t="s">
        <v>3</v>
      </c>
      <c r="E2063" t="s">
        <v>80</v>
      </c>
      <c r="F2063" t="s">
        <v>81</v>
      </c>
      <c r="G2063" t="s">
        <v>82</v>
      </c>
      <c r="H2063" t="s">
        <v>83</v>
      </c>
      <c r="I2063" t="str">
        <f>"Trad IRN"</f>
        <v>Trad IRN</v>
      </c>
      <c r="J2063" t="s">
        <v>43</v>
      </c>
      <c r="K2063" t="s">
        <v>44</v>
      </c>
      <c r="L2063" t="s">
        <v>45</v>
      </c>
      <c r="M2063" t="s">
        <v>59</v>
      </c>
      <c r="N2063" t="str">
        <f>"08/18/2022"</f>
        <v>08/18/2022</v>
      </c>
      <c r="O2063" t="str">
        <f>"12/31/2500"</f>
        <v>12/31/2500</v>
      </c>
      <c r="P2063">
        <v>1</v>
      </c>
      <c r="Q2063">
        <v>1</v>
      </c>
      <c r="S2063">
        <v>0</v>
      </c>
      <c r="T2063">
        <v>1</v>
      </c>
      <c r="U2063">
        <v>0</v>
      </c>
      <c r="V2063" t="s">
        <v>84</v>
      </c>
      <c r="W2063">
        <v>100</v>
      </c>
      <c r="X2063" t="s">
        <v>47</v>
      </c>
      <c r="Z2063" t="s">
        <v>47</v>
      </c>
      <c r="AB2063" t="str">
        <f>"11"</f>
        <v>11</v>
      </c>
      <c r="AC2063" t="s">
        <v>48</v>
      </c>
      <c r="AD2063" t="s">
        <v>49</v>
      </c>
      <c r="AE2063" t="s">
        <v>55</v>
      </c>
      <c r="AF2063">
        <v>0</v>
      </c>
      <c r="AG2063" t="s">
        <v>56</v>
      </c>
      <c r="AH2063" t="str">
        <f>"Trad IRN"</f>
        <v>Trad IRN</v>
      </c>
      <c r="AI2063" t="str">
        <f>"Bldg IRN"</f>
        <v>Bldg IRN</v>
      </c>
      <c r="AJ2063" t="s">
        <v>48</v>
      </c>
      <c r="AK2063" t="s">
        <v>48</v>
      </c>
      <c r="AL2063" t="s">
        <v>53</v>
      </c>
      <c r="AM2063">
        <v>1132.3</v>
      </c>
      <c r="AN2063">
        <v>1132.3</v>
      </c>
      <c r="AO2063">
        <v>15</v>
      </c>
    </row>
    <row r="2064" spans="1:41" x14ac:dyDescent="0.3">
      <c r="A2064" t="str">
        <f>"Trad IRN"</f>
        <v>Trad IRN</v>
      </c>
      <c r="B2064" t="str">
        <f>"Bldg IRN"</f>
        <v>Bldg IRN</v>
      </c>
      <c r="C2064" t="s">
        <v>41</v>
      </c>
      <c r="D2064" t="s">
        <v>3</v>
      </c>
      <c r="E2064" t="s">
        <v>80</v>
      </c>
      <c r="F2064" t="s">
        <v>81</v>
      </c>
      <c r="G2064" t="s">
        <v>82</v>
      </c>
      <c r="H2064" t="s">
        <v>83</v>
      </c>
      <c r="I2064" t="str">
        <f>"Trad IRN"</f>
        <v>Trad IRN</v>
      </c>
      <c r="J2064" t="s">
        <v>43</v>
      </c>
      <c r="K2064" t="s">
        <v>44</v>
      </c>
      <c r="L2064" t="s">
        <v>45</v>
      </c>
      <c r="M2064" t="s">
        <v>46</v>
      </c>
      <c r="N2064" t="str">
        <f>"08/18/2022"</f>
        <v>08/18/2022</v>
      </c>
      <c r="O2064" t="str">
        <f>"12/31/2500"</f>
        <v>12/31/2500</v>
      </c>
      <c r="P2064">
        <v>1</v>
      </c>
      <c r="Q2064">
        <v>1</v>
      </c>
      <c r="S2064">
        <v>0</v>
      </c>
      <c r="T2064">
        <v>1</v>
      </c>
      <c r="U2064">
        <v>0</v>
      </c>
      <c r="V2064" t="str">
        <f>"Trad IRN"</f>
        <v>Trad IRN</v>
      </c>
      <c r="W2064">
        <v>100</v>
      </c>
      <c r="X2064" t="s">
        <v>47</v>
      </c>
      <c r="Z2064" t="s">
        <v>47</v>
      </c>
      <c r="AB2064" t="str">
        <f>"09"</f>
        <v>09</v>
      </c>
      <c r="AC2064" t="s">
        <v>48</v>
      </c>
      <c r="AD2064" t="s">
        <v>49</v>
      </c>
      <c r="AE2064" t="s">
        <v>55</v>
      </c>
      <c r="AF2064">
        <v>0</v>
      </c>
      <c r="AG2064" t="s">
        <v>56</v>
      </c>
      <c r="AH2064" t="str">
        <f>"Trad IRN"</f>
        <v>Trad IRN</v>
      </c>
      <c r="AI2064" t="str">
        <f>"Bldg IRN"</f>
        <v>Bldg IRN</v>
      </c>
      <c r="AJ2064" t="s">
        <v>48</v>
      </c>
      <c r="AK2064" t="s">
        <v>48</v>
      </c>
      <c r="AL2064" t="s">
        <v>53</v>
      </c>
      <c r="AM2064">
        <v>1132.3</v>
      </c>
      <c r="AN2064">
        <v>1132.3</v>
      </c>
      <c r="AO2064">
        <v>15</v>
      </c>
    </row>
    <row r="2065" spans="1:41" x14ac:dyDescent="0.3">
      <c r="A2065" t="str">
        <f>"Trad IRN"</f>
        <v>Trad IRN</v>
      </c>
      <c r="B2065" t="str">
        <f>"Bldg IRN"</f>
        <v>Bldg IRN</v>
      </c>
      <c r="C2065" t="s">
        <v>41</v>
      </c>
      <c r="D2065" t="s">
        <v>3</v>
      </c>
      <c r="E2065" t="s">
        <v>80</v>
      </c>
      <c r="F2065" t="s">
        <v>81</v>
      </c>
      <c r="G2065" t="s">
        <v>82</v>
      </c>
      <c r="H2065" t="s">
        <v>83</v>
      </c>
      <c r="I2065" t="str">
        <f>"Trad IRN"</f>
        <v>Trad IRN</v>
      </c>
      <c r="J2065" t="s">
        <v>43</v>
      </c>
      <c r="K2065" t="s">
        <v>44</v>
      </c>
      <c r="L2065" t="s">
        <v>45</v>
      </c>
      <c r="M2065" t="s">
        <v>46</v>
      </c>
      <c r="N2065" t="str">
        <f>"08/18/2022"</f>
        <v>08/18/2022</v>
      </c>
      <c r="O2065" t="str">
        <f>"01/03/2023"</f>
        <v>01/03/2023</v>
      </c>
      <c r="P2065">
        <v>0.46943400000000002</v>
      </c>
      <c r="Q2065">
        <v>0.46943400000000002</v>
      </c>
      <c r="S2065">
        <v>0</v>
      </c>
      <c r="T2065">
        <v>0.46943400000000002</v>
      </c>
      <c r="U2065">
        <v>0</v>
      </c>
      <c r="V2065" t="str">
        <f>"Trad IRN"</f>
        <v>Trad IRN</v>
      </c>
      <c r="W2065">
        <v>100</v>
      </c>
      <c r="X2065" t="s">
        <v>47</v>
      </c>
      <c r="Z2065" t="s">
        <v>47</v>
      </c>
      <c r="AB2065" t="str">
        <f>"10"</f>
        <v>10</v>
      </c>
      <c r="AC2065" t="s">
        <v>48</v>
      </c>
      <c r="AD2065" t="s">
        <v>49</v>
      </c>
      <c r="AE2065" t="s">
        <v>55</v>
      </c>
      <c r="AF2065">
        <v>0</v>
      </c>
      <c r="AG2065" t="s">
        <v>56</v>
      </c>
      <c r="AH2065" t="str">
        <f>"Trad IRN"</f>
        <v>Trad IRN</v>
      </c>
      <c r="AI2065" t="str">
        <f>"Bldg IRN"</f>
        <v>Bldg IRN</v>
      </c>
      <c r="AJ2065" t="s">
        <v>48</v>
      </c>
      <c r="AK2065" t="s">
        <v>48</v>
      </c>
      <c r="AL2065" t="s">
        <v>53</v>
      </c>
      <c r="AM2065">
        <v>531.54</v>
      </c>
      <c r="AN2065">
        <v>1132.3</v>
      </c>
      <c r="AO2065">
        <v>15</v>
      </c>
    </row>
    <row r="2066" spans="1:41" x14ac:dyDescent="0.3">
      <c r="A2066" t="str">
        <f>"Trad IRN"</f>
        <v>Trad IRN</v>
      </c>
      <c r="B2066" t="str">
        <f>"Bldg IRN"</f>
        <v>Bldg IRN</v>
      </c>
      <c r="C2066" t="s">
        <v>41</v>
      </c>
      <c r="D2066" t="s">
        <v>3</v>
      </c>
      <c r="E2066" t="s">
        <v>80</v>
      </c>
      <c r="F2066" t="s">
        <v>81</v>
      </c>
      <c r="G2066" t="s">
        <v>82</v>
      </c>
      <c r="H2066" t="s">
        <v>83</v>
      </c>
      <c r="I2066" t="str">
        <f>"Trad IRN"</f>
        <v>Trad IRN</v>
      </c>
      <c r="J2066" t="s">
        <v>43</v>
      </c>
      <c r="K2066" t="s">
        <v>44</v>
      </c>
      <c r="L2066" t="s">
        <v>45</v>
      </c>
      <c r="M2066" t="s">
        <v>46</v>
      </c>
      <c r="N2066" t="str">
        <f>"01/04/2023"</f>
        <v>01/04/2023</v>
      </c>
      <c r="O2066" t="str">
        <f t="shared" ref="O2066:O2081" si="206">"12/31/2500"</f>
        <v>12/31/2500</v>
      </c>
      <c r="P2066">
        <v>0.45098100000000002</v>
      </c>
      <c r="Q2066">
        <v>0.45098100000000002</v>
      </c>
      <c r="S2066">
        <v>0</v>
      </c>
      <c r="T2066">
        <v>0.45098100000000002</v>
      </c>
      <c r="U2066">
        <v>0</v>
      </c>
      <c r="V2066" t="str">
        <f>"Trad IRN"</f>
        <v>Trad IRN</v>
      </c>
      <c r="W2066">
        <v>85</v>
      </c>
      <c r="X2066" t="s">
        <v>47</v>
      </c>
      <c r="Z2066" t="s">
        <v>47</v>
      </c>
      <c r="AB2066" t="str">
        <f>"10"</f>
        <v>10</v>
      </c>
      <c r="AC2066" t="s">
        <v>48</v>
      </c>
      <c r="AD2066" t="s">
        <v>49</v>
      </c>
      <c r="AE2066" t="s">
        <v>55</v>
      </c>
      <c r="AF2066">
        <v>0</v>
      </c>
      <c r="AG2066" t="s">
        <v>56</v>
      </c>
      <c r="AH2066" t="str">
        <f>"Trad IRN"</f>
        <v>Trad IRN</v>
      </c>
      <c r="AI2066" t="str">
        <f>"Bldg IRN"</f>
        <v>Bldg IRN</v>
      </c>
      <c r="AJ2066" t="s">
        <v>48</v>
      </c>
      <c r="AK2066" t="s">
        <v>48</v>
      </c>
      <c r="AL2066" t="s">
        <v>53</v>
      </c>
      <c r="AM2066">
        <v>510.65</v>
      </c>
      <c r="AN2066">
        <v>1132.3</v>
      </c>
      <c r="AO2066">
        <v>15</v>
      </c>
    </row>
    <row r="2067" spans="1:41" x14ac:dyDescent="0.3">
      <c r="A2067" t="str">
        <f>"Trad IRN"</f>
        <v>Trad IRN</v>
      </c>
      <c r="B2067" t="str">
        <f>"Bldg IRN"</f>
        <v>Bldg IRN</v>
      </c>
      <c r="C2067" t="s">
        <v>41</v>
      </c>
      <c r="D2067" t="s">
        <v>3</v>
      </c>
      <c r="E2067" t="s">
        <v>80</v>
      </c>
      <c r="F2067" t="s">
        <v>81</v>
      </c>
      <c r="G2067" t="s">
        <v>82</v>
      </c>
      <c r="H2067" t="s">
        <v>83</v>
      </c>
      <c r="I2067" t="s">
        <v>8</v>
      </c>
      <c r="J2067" t="s">
        <v>43</v>
      </c>
      <c r="K2067" t="s">
        <v>44</v>
      </c>
      <c r="L2067" t="s">
        <v>45</v>
      </c>
      <c r="M2067" t="s">
        <v>46</v>
      </c>
      <c r="N2067" t="str">
        <f>"01/04/2023"</f>
        <v>01/04/2023</v>
      </c>
      <c r="O2067" t="str">
        <f t="shared" si="206"/>
        <v>12/31/2500</v>
      </c>
      <c r="P2067">
        <v>7.9585000000000003E-2</v>
      </c>
      <c r="Q2067">
        <v>7.9585000000000003E-2</v>
      </c>
      <c r="S2067">
        <v>0</v>
      </c>
      <c r="T2067">
        <v>2.4028999999999998E-2</v>
      </c>
      <c r="U2067">
        <v>5.5556000000000001E-2</v>
      </c>
      <c r="V2067" t="str">
        <f>"Trad IRN"</f>
        <v>Trad IRN</v>
      </c>
      <c r="W2067">
        <v>15</v>
      </c>
      <c r="X2067" t="s">
        <v>47</v>
      </c>
      <c r="Z2067" t="s">
        <v>47</v>
      </c>
      <c r="AB2067" t="str">
        <f>"10"</f>
        <v>10</v>
      </c>
      <c r="AC2067" t="s">
        <v>48</v>
      </c>
      <c r="AD2067" t="s">
        <v>49</v>
      </c>
      <c r="AE2067" t="s">
        <v>50</v>
      </c>
      <c r="AF2067">
        <v>0</v>
      </c>
      <c r="AG2067" t="s">
        <v>51</v>
      </c>
      <c r="AH2067" t="str">
        <f>"Trad IRN"</f>
        <v>Trad IRN</v>
      </c>
      <c r="AI2067" t="str">
        <f>"Bldg IRN"</f>
        <v>Bldg IRN</v>
      </c>
      <c r="AJ2067" t="s">
        <v>48</v>
      </c>
      <c r="AK2067" t="s">
        <v>48</v>
      </c>
      <c r="AL2067" t="s">
        <v>53</v>
      </c>
      <c r="AM2067">
        <v>90.11</v>
      </c>
      <c r="AN2067">
        <v>1132.3</v>
      </c>
      <c r="AO2067">
        <v>15</v>
      </c>
    </row>
    <row r="2068" spans="1:41" x14ac:dyDescent="0.3">
      <c r="A2068" t="str">
        <f>"Trad IRN"</f>
        <v>Trad IRN</v>
      </c>
      <c r="B2068" t="str">
        <f>"Bldg IRN"</f>
        <v>Bldg IRN</v>
      </c>
      <c r="C2068" t="s">
        <v>41</v>
      </c>
      <c r="D2068" t="s">
        <v>3</v>
      </c>
      <c r="E2068" t="s">
        <v>80</v>
      </c>
      <c r="F2068" t="s">
        <v>81</v>
      </c>
      <c r="G2068" t="s">
        <v>82</v>
      </c>
      <c r="H2068" t="s">
        <v>83</v>
      </c>
      <c r="I2068" t="str">
        <f>"Trad IRN"</f>
        <v>Trad IRN</v>
      </c>
      <c r="J2068" t="s">
        <v>43</v>
      </c>
      <c r="K2068" t="s">
        <v>44</v>
      </c>
      <c r="L2068" t="s">
        <v>45</v>
      </c>
      <c r="M2068" t="s">
        <v>46</v>
      </c>
      <c r="N2068" t="str">
        <f t="shared" ref="N2068:N2073" si="207">"08/18/2022"</f>
        <v>08/18/2022</v>
      </c>
      <c r="O2068" t="str">
        <f t="shared" si="206"/>
        <v>12/31/2500</v>
      </c>
      <c r="P2068">
        <v>1</v>
      </c>
      <c r="Q2068">
        <v>1</v>
      </c>
      <c r="R2068">
        <v>1</v>
      </c>
      <c r="S2068">
        <v>0</v>
      </c>
      <c r="T2068">
        <v>1</v>
      </c>
      <c r="U2068">
        <v>0</v>
      </c>
      <c r="V2068" t="str">
        <f>"Trad IRN"</f>
        <v>Trad IRN</v>
      </c>
      <c r="W2068">
        <v>100</v>
      </c>
      <c r="X2068" t="s">
        <v>47</v>
      </c>
      <c r="Z2068" t="s">
        <v>47</v>
      </c>
      <c r="AB2068" t="str">
        <f>"12"</f>
        <v>12</v>
      </c>
      <c r="AC2068" t="str">
        <f>"10"</f>
        <v>10</v>
      </c>
      <c r="AD2068" t="str">
        <f>"2"</f>
        <v>2</v>
      </c>
      <c r="AE2068" t="s">
        <v>55</v>
      </c>
      <c r="AF2068">
        <v>0</v>
      </c>
      <c r="AG2068" t="s">
        <v>56</v>
      </c>
      <c r="AH2068" t="str">
        <f>"Trad IRN"</f>
        <v>Trad IRN</v>
      </c>
      <c r="AI2068" t="str">
        <f>"Bldg IRN"</f>
        <v>Bldg IRN</v>
      </c>
      <c r="AJ2068" t="str">
        <f>"12"</f>
        <v>12</v>
      </c>
      <c r="AK2068" t="s">
        <v>48</v>
      </c>
      <c r="AL2068" t="s">
        <v>53</v>
      </c>
      <c r="AM2068">
        <v>1132.3</v>
      </c>
      <c r="AN2068">
        <v>1132.3</v>
      </c>
      <c r="AO2068">
        <v>15</v>
      </c>
    </row>
    <row r="2069" spans="1:41" x14ac:dyDescent="0.3">
      <c r="A2069" t="str">
        <f>"Trad IRN"</f>
        <v>Trad IRN</v>
      </c>
      <c r="B2069" t="str">
        <f>"Bldg IRN"</f>
        <v>Bldg IRN</v>
      </c>
      <c r="C2069" t="s">
        <v>41</v>
      </c>
      <c r="D2069" t="s">
        <v>3</v>
      </c>
      <c r="E2069" t="s">
        <v>80</v>
      </c>
      <c r="F2069" t="s">
        <v>81</v>
      </c>
      <c r="G2069" t="s">
        <v>82</v>
      </c>
      <c r="H2069" t="s">
        <v>83</v>
      </c>
      <c r="I2069" t="str">
        <f>"Trad IRN"</f>
        <v>Trad IRN</v>
      </c>
      <c r="J2069" t="s">
        <v>43</v>
      </c>
      <c r="K2069" t="s">
        <v>44</v>
      </c>
      <c r="L2069" t="s">
        <v>45</v>
      </c>
      <c r="M2069" t="s">
        <v>46</v>
      </c>
      <c r="N2069" t="str">
        <f t="shared" si="207"/>
        <v>08/18/2022</v>
      </c>
      <c r="O2069" t="str">
        <f t="shared" si="206"/>
        <v>12/31/2500</v>
      </c>
      <c r="P2069">
        <v>1</v>
      </c>
      <c r="Q2069">
        <v>1</v>
      </c>
      <c r="R2069">
        <v>1</v>
      </c>
      <c r="S2069">
        <v>0</v>
      </c>
      <c r="T2069">
        <v>1</v>
      </c>
      <c r="U2069">
        <v>0</v>
      </c>
      <c r="V2069" t="str">
        <f>"Trad IRN"</f>
        <v>Trad IRN</v>
      </c>
      <c r="W2069">
        <v>100</v>
      </c>
      <c r="X2069" t="s">
        <v>47</v>
      </c>
      <c r="Z2069" t="s">
        <v>47</v>
      </c>
      <c r="AB2069" t="str">
        <f>"10"</f>
        <v>10</v>
      </c>
      <c r="AC2069" t="str">
        <f>"12"</f>
        <v>12</v>
      </c>
      <c r="AD2069" t="str">
        <f>"6"</f>
        <v>6</v>
      </c>
      <c r="AE2069" t="s">
        <v>55</v>
      </c>
      <c r="AF2069">
        <v>0</v>
      </c>
      <c r="AG2069" t="s">
        <v>56</v>
      </c>
      <c r="AH2069" t="str">
        <f>"Trad IRN"</f>
        <v>Trad IRN</v>
      </c>
      <c r="AI2069" t="str">
        <f>"Bldg IRN"</f>
        <v>Bldg IRN</v>
      </c>
      <c r="AJ2069" t="s">
        <v>48</v>
      </c>
      <c r="AK2069" t="s">
        <v>48</v>
      </c>
      <c r="AL2069" t="s">
        <v>53</v>
      </c>
      <c r="AM2069">
        <v>1132.3</v>
      </c>
      <c r="AN2069">
        <v>1132.3</v>
      </c>
      <c r="AO2069">
        <v>15</v>
      </c>
    </row>
    <row r="2070" spans="1:41" x14ac:dyDescent="0.3">
      <c r="A2070" t="str">
        <f>"Trad IRN"</f>
        <v>Trad IRN</v>
      </c>
      <c r="B2070" t="str">
        <f>"Bldg IRN"</f>
        <v>Bldg IRN</v>
      </c>
      <c r="C2070" t="s">
        <v>41</v>
      </c>
      <c r="D2070" t="s">
        <v>3</v>
      </c>
      <c r="E2070" t="s">
        <v>80</v>
      </c>
      <c r="F2070" t="s">
        <v>81</v>
      </c>
      <c r="G2070" t="s">
        <v>82</v>
      </c>
      <c r="H2070" t="s">
        <v>83</v>
      </c>
      <c r="I2070" t="str">
        <f>"Trad IRN"</f>
        <v>Trad IRN</v>
      </c>
      <c r="J2070" t="s">
        <v>43</v>
      </c>
      <c r="K2070" t="s">
        <v>44</v>
      </c>
      <c r="L2070" t="s">
        <v>45</v>
      </c>
      <c r="M2070" t="s">
        <v>46</v>
      </c>
      <c r="N2070" t="str">
        <f t="shared" si="207"/>
        <v>08/18/2022</v>
      </c>
      <c r="O2070" t="str">
        <f t="shared" si="206"/>
        <v>12/31/2500</v>
      </c>
      <c r="P2070">
        <v>1</v>
      </c>
      <c r="Q2070">
        <v>1</v>
      </c>
      <c r="R2070">
        <v>1</v>
      </c>
      <c r="S2070">
        <v>0</v>
      </c>
      <c r="T2070">
        <v>1</v>
      </c>
      <c r="U2070">
        <v>0</v>
      </c>
      <c r="V2070" t="str">
        <f>"Trad IRN"</f>
        <v>Trad IRN</v>
      </c>
      <c r="W2070">
        <v>100</v>
      </c>
      <c r="X2070" t="s">
        <v>47</v>
      </c>
      <c r="Z2070" t="s">
        <v>47</v>
      </c>
      <c r="AB2070" t="str">
        <f>"09"</f>
        <v>09</v>
      </c>
      <c r="AC2070" t="str">
        <f>"10"</f>
        <v>10</v>
      </c>
      <c r="AD2070" t="str">
        <f>"2"</f>
        <v>2</v>
      </c>
      <c r="AE2070" t="s">
        <v>50</v>
      </c>
      <c r="AF2070">
        <v>0</v>
      </c>
      <c r="AG2070" t="s">
        <v>56</v>
      </c>
      <c r="AH2070" t="str">
        <f>"Trad IRN"</f>
        <v>Trad IRN</v>
      </c>
      <c r="AI2070" t="str">
        <f>"Bldg IRN"</f>
        <v>Bldg IRN</v>
      </c>
      <c r="AJ2070" t="s">
        <v>48</v>
      </c>
      <c r="AK2070" t="s">
        <v>48</v>
      </c>
      <c r="AL2070" t="s">
        <v>53</v>
      </c>
      <c r="AM2070">
        <v>1132.3</v>
      </c>
      <c r="AN2070">
        <v>1132.3</v>
      </c>
      <c r="AO2070">
        <v>15</v>
      </c>
    </row>
    <row r="2071" spans="1:41" x14ac:dyDescent="0.3">
      <c r="A2071" t="str">
        <f>"Trad IRN"</f>
        <v>Trad IRN</v>
      </c>
      <c r="B2071" t="str">
        <f>"Bldg IRN"</f>
        <v>Bldg IRN</v>
      </c>
      <c r="C2071" t="s">
        <v>41</v>
      </c>
      <c r="D2071" t="s">
        <v>3</v>
      </c>
      <c r="E2071" t="s">
        <v>80</v>
      </c>
      <c r="F2071" t="s">
        <v>81</v>
      </c>
      <c r="G2071" t="s">
        <v>82</v>
      </c>
      <c r="H2071" t="s">
        <v>83</v>
      </c>
      <c r="I2071" t="str">
        <f>"Trad IRN"</f>
        <v>Trad IRN</v>
      </c>
      <c r="J2071" t="s">
        <v>43</v>
      </c>
      <c r="K2071" t="s">
        <v>44</v>
      </c>
      <c r="L2071" t="s">
        <v>45</v>
      </c>
      <c r="M2071" t="s">
        <v>46</v>
      </c>
      <c r="N2071" t="str">
        <f t="shared" si="207"/>
        <v>08/18/2022</v>
      </c>
      <c r="O2071" t="str">
        <f t="shared" si="206"/>
        <v>12/31/2500</v>
      </c>
      <c r="P2071">
        <v>1</v>
      </c>
      <c r="Q2071">
        <v>1</v>
      </c>
      <c r="S2071">
        <v>0</v>
      </c>
      <c r="T2071">
        <v>1</v>
      </c>
      <c r="U2071">
        <v>0</v>
      </c>
      <c r="V2071" t="str">
        <f>"Trad IRN"</f>
        <v>Trad IRN</v>
      </c>
      <c r="W2071">
        <v>100</v>
      </c>
      <c r="X2071" t="s">
        <v>47</v>
      </c>
      <c r="Z2071" t="s">
        <v>47</v>
      </c>
      <c r="AB2071" t="str">
        <f>"12"</f>
        <v>12</v>
      </c>
      <c r="AC2071" t="s">
        <v>48</v>
      </c>
      <c r="AD2071" t="s">
        <v>49</v>
      </c>
      <c r="AE2071" t="s">
        <v>50</v>
      </c>
      <c r="AF2071">
        <v>0</v>
      </c>
      <c r="AG2071" t="s">
        <v>56</v>
      </c>
      <c r="AH2071" t="str">
        <f>"Trad IRN"</f>
        <v>Trad IRN</v>
      </c>
      <c r="AI2071" t="str">
        <f>"Bldg IRN"</f>
        <v>Bldg IRN</v>
      </c>
      <c r="AJ2071" t="str">
        <f>"12"</f>
        <v>12</v>
      </c>
      <c r="AK2071" t="s">
        <v>48</v>
      </c>
      <c r="AL2071" t="s">
        <v>53</v>
      </c>
      <c r="AM2071">
        <v>1132.3</v>
      </c>
      <c r="AN2071">
        <v>1132.3</v>
      </c>
      <c r="AO2071">
        <v>15</v>
      </c>
    </row>
    <row r="2072" spans="1:41" x14ac:dyDescent="0.3">
      <c r="A2072" t="str">
        <f>"Trad IRN"</f>
        <v>Trad IRN</v>
      </c>
      <c r="B2072" t="str">
        <f>"Bldg IRN"</f>
        <v>Bldg IRN</v>
      </c>
      <c r="C2072" t="s">
        <v>41</v>
      </c>
      <c r="D2072" t="s">
        <v>3</v>
      </c>
      <c r="E2072" t="s">
        <v>80</v>
      </c>
      <c r="F2072" t="s">
        <v>81</v>
      </c>
      <c r="G2072" t="s">
        <v>82</v>
      </c>
      <c r="H2072" t="s">
        <v>83</v>
      </c>
      <c r="I2072" t="str">
        <f>"Trad IRN"</f>
        <v>Trad IRN</v>
      </c>
      <c r="J2072" t="s">
        <v>43</v>
      </c>
      <c r="K2072" t="s">
        <v>44</v>
      </c>
      <c r="L2072" t="s">
        <v>45</v>
      </c>
      <c r="M2072" t="s">
        <v>46</v>
      </c>
      <c r="N2072" t="str">
        <f t="shared" si="207"/>
        <v>08/18/2022</v>
      </c>
      <c r="O2072" t="str">
        <f t="shared" si="206"/>
        <v>12/31/2500</v>
      </c>
      <c r="P2072">
        <v>1</v>
      </c>
      <c r="Q2072">
        <v>1</v>
      </c>
      <c r="S2072">
        <v>1</v>
      </c>
      <c r="T2072">
        <v>1</v>
      </c>
      <c r="U2072">
        <v>0</v>
      </c>
      <c r="V2072" t="str">
        <f>"Trad IRN"</f>
        <v>Trad IRN</v>
      </c>
      <c r="W2072">
        <v>100</v>
      </c>
      <c r="X2072" t="s">
        <v>47</v>
      </c>
      <c r="Z2072" t="s">
        <v>47</v>
      </c>
      <c r="AB2072" t="str">
        <f>"09"</f>
        <v>09</v>
      </c>
      <c r="AC2072" t="s">
        <v>48</v>
      </c>
      <c r="AD2072" t="s">
        <v>49</v>
      </c>
      <c r="AE2072" t="s">
        <v>50</v>
      </c>
      <c r="AF2072">
        <v>0</v>
      </c>
      <c r="AG2072" t="s">
        <v>56</v>
      </c>
      <c r="AH2072" t="str">
        <f>"Trad IRN"</f>
        <v>Trad IRN</v>
      </c>
      <c r="AI2072" t="str">
        <f>"Bldg IRN"</f>
        <v>Bldg IRN</v>
      </c>
      <c r="AJ2072" t="s">
        <v>48</v>
      </c>
      <c r="AK2072" t="s">
        <v>48</v>
      </c>
      <c r="AL2072" t="s">
        <v>53</v>
      </c>
      <c r="AM2072">
        <v>1132.3</v>
      </c>
      <c r="AN2072">
        <v>1132.3</v>
      </c>
      <c r="AO2072">
        <v>15</v>
      </c>
    </row>
    <row r="2073" spans="1:41" x14ac:dyDescent="0.3">
      <c r="A2073" t="str">
        <f>"Trad IRN"</f>
        <v>Trad IRN</v>
      </c>
      <c r="B2073" t="str">
        <f>"Bldg IRN"</f>
        <v>Bldg IRN</v>
      </c>
      <c r="C2073" t="s">
        <v>41</v>
      </c>
      <c r="D2073" t="s">
        <v>3</v>
      </c>
      <c r="E2073" t="s">
        <v>80</v>
      </c>
      <c r="F2073" t="s">
        <v>81</v>
      </c>
      <c r="G2073" t="s">
        <v>82</v>
      </c>
      <c r="H2073" t="s">
        <v>83</v>
      </c>
      <c r="I2073" t="str">
        <f>"Trad IRN"</f>
        <v>Trad IRN</v>
      </c>
      <c r="J2073" t="s">
        <v>43</v>
      </c>
      <c r="K2073" t="s">
        <v>44</v>
      </c>
      <c r="L2073" t="s">
        <v>45</v>
      </c>
      <c r="M2073" t="s">
        <v>46</v>
      </c>
      <c r="N2073" t="str">
        <f t="shared" si="207"/>
        <v>08/18/2022</v>
      </c>
      <c r="O2073" t="str">
        <f t="shared" si="206"/>
        <v>12/31/2500</v>
      </c>
      <c r="P2073">
        <v>1</v>
      </c>
      <c r="Q2073">
        <v>1</v>
      </c>
      <c r="S2073">
        <v>0</v>
      </c>
      <c r="T2073">
        <v>1</v>
      </c>
      <c r="U2073">
        <v>0</v>
      </c>
      <c r="V2073" t="str">
        <f>"Trad IRN"</f>
        <v>Trad IRN</v>
      </c>
      <c r="W2073">
        <v>100</v>
      </c>
      <c r="X2073" t="s">
        <v>47</v>
      </c>
      <c r="Z2073" t="s">
        <v>47</v>
      </c>
      <c r="AB2073" t="str">
        <f>"11"</f>
        <v>11</v>
      </c>
      <c r="AC2073" t="s">
        <v>48</v>
      </c>
      <c r="AD2073" t="s">
        <v>49</v>
      </c>
      <c r="AE2073" t="s">
        <v>55</v>
      </c>
      <c r="AF2073">
        <v>0</v>
      </c>
      <c r="AG2073" t="s">
        <v>56</v>
      </c>
      <c r="AH2073" t="str">
        <f>"Trad IRN"</f>
        <v>Trad IRN</v>
      </c>
      <c r="AI2073" t="str">
        <f>"Bldg IRN"</f>
        <v>Bldg IRN</v>
      </c>
      <c r="AJ2073" t="s">
        <v>48</v>
      </c>
      <c r="AK2073" t="s">
        <v>48</v>
      </c>
      <c r="AL2073" t="s">
        <v>53</v>
      </c>
      <c r="AM2073">
        <v>1132.3</v>
      </c>
      <c r="AN2073">
        <v>1132.3</v>
      </c>
      <c r="AO2073">
        <v>15</v>
      </c>
    </row>
    <row r="2074" spans="1:41" x14ac:dyDescent="0.3">
      <c r="A2074" t="str">
        <f>"Trad IRN"</f>
        <v>Trad IRN</v>
      </c>
      <c r="B2074" t="str">
        <f>"Bldg IRN"</f>
        <v>Bldg IRN</v>
      </c>
      <c r="C2074" t="s">
        <v>41</v>
      </c>
      <c r="D2074" t="s">
        <v>3</v>
      </c>
      <c r="E2074" t="s">
        <v>80</v>
      </c>
      <c r="F2074" t="s">
        <v>81</v>
      </c>
      <c r="G2074" t="s">
        <v>82</v>
      </c>
      <c r="H2074" t="s">
        <v>83</v>
      </c>
      <c r="I2074" t="str">
        <f>"Trad IRN"</f>
        <v>Trad IRN</v>
      </c>
      <c r="J2074" t="s">
        <v>43</v>
      </c>
      <c r="K2074" t="s">
        <v>44</v>
      </c>
      <c r="L2074" t="s">
        <v>45</v>
      </c>
      <c r="M2074" t="s">
        <v>46</v>
      </c>
      <c r="N2074" t="str">
        <f>"10/21/2022"</f>
        <v>10/21/2022</v>
      </c>
      <c r="O2074" t="str">
        <f t="shared" si="206"/>
        <v>12/31/2500</v>
      </c>
      <c r="P2074">
        <v>0.76355200000000001</v>
      </c>
      <c r="Q2074">
        <v>0.76355200000000001</v>
      </c>
      <c r="S2074">
        <v>0</v>
      </c>
      <c r="T2074">
        <v>0.76355200000000001</v>
      </c>
      <c r="U2074">
        <v>0</v>
      </c>
      <c r="V2074" t="str">
        <f>"Trad IRN"</f>
        <v>Trad IRN</v>
      </c>
      <c r="W2074">
        <v>100</v>
      </c>
      <c r="X2074" t="s">
        <v>47</v>
      </c>
      <c r="Z2074" t="s">
        <v>47</v>
      </c>
      <c r="AB2074" t="str">
        <f>"12"</f>
        <v>12</v>
      </c>
      <c r="AC2074" t="s">
        <v>48</v>
      </c>
      <c r="AD2074" t="s">
        <v>49</v>
      </c>
      <c r="AE2074" t="s">
        <v>50</v>
      </c>
      <c r="AF2074">
        <v>0</v>
      </c>
      <c r="AG2074" t="s">
        <v>56</v>
      </c>
      <c r="AH2074" t="str">
        <f>"Trad IRN"</f>
        <v>Trad IRN</v>
      </c>
      <c r="AI2074" t="str">
        <f>"Bldg IRN"</f>
        <v>Bldg IRN</v>
      </c>
      <c r="AJ2074" t="str">
        <f>"12"</f>
        <v>12</v>
      </c>
      <c r="AK2074" t="s">
        <v>48</v>
      </c>
      <c r="AL2074" t="s">
        <v>53</v>
      </c>
      <c r="AM2074">
        <v>864.57</v>
      </c>
      <c r="AN2074">
        <v>1132.3</v>
      </c>
      <c r="AO2074">
        <v>15</v>
      </c>
    </row>
    <row r="2075" spans="1:41" x14ac:dyDescent="0.3">
      <c r="A2075" t="str">
        <f>"Trad IRN"</f>
        <v>Trad IRN</v>
      </c>
      <c r="B2075" t="str">
        <f>"Bldg IRN"</f>
        <v>Bldg IRN</v>
      </c>
      <c r="C2075" t="s">
        <v>41</v>
      </c>
      <c r="D2075" t="s">
        <v>3</v>
      </c>
      <c r="E2075" t="s">
        <v>80</v>
      </c>
      <c r="F2075" t="s">
        <v>81</v>
      </c>
      <c r="G2075" t="s">
        <v>82</v>
      </c>
      <c r="H2075" t="s">
        <v>83</v>
      </c>
      <c r="I2075" t="str">
        <f>"Trad IRN"</f>
        <v>Trad IRN</v>
      </c>
      <c r="J2075" t="s">
        <v>43</v>
      </c>
      <c r="K2075" t="s">
        <v>44</v>
      </c>
      <c r="L2075" t="s">
        <v>45</v>
      </c>
      <c r="M2075" t="s">
        <v>46</v>
      </c>
      <c r="N2075" t="str">
        <f>"08/23/2022"</f>
        <v>08/23/2022</v>
      </c>
      <c r="O2075" t="str">
        <f t="shared" si="206"/>
        <v>12/31/2500</v>
      </c>
      <c r="P2075">
        <v>0.98269899999999999</v>
      </c>
      <c r="Q2075">
        <v>0.98269899999999999</v>
      </c>
      <c r="S2075">
        <v>0</v>
      </c>
      <c r="T2075">
        <v>0.98269899999999999</v>
      </c>
      <c r="U2075">
        <v>0</v>
      </c>
      <c r="V2075" t="str">
        <f>"Trad IRN"</f>
        <v>Trad IRN</v>
      </c>
      <c r="W2075">
        <v>100</v>
      </c>
      <c r="X2075" t="s">
        <v>47</v>
      </c>
      <c r="Z2075" t="s">
        <v>47</v>
      </c>
      <c r="AB2075" t="str">
        <f>"10"</f>
        <v>10</v>
      </c>
      <c r="AC2075" t="s">
        <v>48</v>
      </c>
      <c r="AD2075" t="s">
        <v>49</v>
      </c>
      <c r="AE2075" t="s">
        <v>50</v>
      </c>
      <c r="AF2075">
        <v>0</v>
      </c>
      <c r="AG2075" t="s">
        <v>56</v>
      </c>
      <c r="AH2075" t="str">
        <f>"Trad IRN"</f>
        <v>Trad IRN</v>
      </c>
      <c r="AI2075" t="str">
        <f>"Bldg IRN"</f>
        <v>Bldg IRN</v>
      </c>
      <c r="AJ2075" t="s">
        <v>48</v>
      </c>
      <c r="AK2075" t="s">
        <v>48</v>
      </c>
      <c r="AL2075" t="s">
        <v>53</v>
      </c>
      <c r="AM2075">
        <v>1112.71</v>
      </c>
      <c r="AN2075">
        <v>1132.3</v>
      </c>
      <c r="AO2075">
        <v>15</v>
      </c>
    </row>
    <row r="2076" spans="1:41" x14ac:dyDescent="0.3">
      <c r="A2076" t="str">
        <f>"Trad IRN"</f>
        <v>Trad IRN</v>
      </c>
      <c r="B2076" t="str">
        <f>"Bldg IRN"</f>
        <v>Bldg IRN</v>
      </c>
      <c r="C2076" t="s">
        <v>41</v>
      </c>
      <c r="D2076" t="s">
        <v>3</v>
      </c>
      <c r="E2076" t="s">
        <v>80</v>
      </c>
      <c r="F2076" t="s">
        <v>81</v>
      </c>
      <c r="G2076" t="s">
        <v>82</v>
      </c>
      <c r="H2076" t="s">
        <v>83</v>
      </c>
      <c r="I2076" t="str">
        <f>"Trad IRN"</f>
        <v>Trad IRN</v>
      </c>
      <c r="J2076" t="s">
        <v>43</v>
      </c>
      <c r="K2076" t="s">
        <v>44</v>
      </c>
      <c r="L2076" t="s">
        <v>45</v>
      </c>
      <c r="M2076" t="s">
        <v>46</v>
      </c>
      <c r="N2076" t="str">
        <f t="shared" ref="N2076:N2081" si="208">"08/18/2022"</f>
        <v>08/18/2022</v>
      </c>
      <c r="O2076" t="str">
        <f t="shared" si="206"/>
        <v>12/31/2500</v>
      </c>
      <c r="P2076">
        <v>1</v>
      </c>
      <c r="Q2076">
        <v>1</v>
      </c>
      <c r="S2076">
        <v>0</v>
      </c>
      <c r="T2076">
        <v>1</v>
      </c>
      <c r="U2076">
        <v>0</v>
      </c>
      <c r="V2076" t="str">
        <f>"Trad IRN"</f>
        <v>Trad IRN</v>
      </c>
      <c r="W2076">
        <v>100</v>
      </c>
      <c r="X2076" t="s">
        <v>47</v>
      </c>
      <c r="Z2076" t="s">
        <v>47</v>
      </c>
      <c r="AB2076" t="str">
        <f>"12"</f>
        <v>12</v>
      </c>
      <c r="AC2076" t="s">
        <v>48</v>
      </c>
      <c r="AD2076" t="s">
        <v>49</v>
      </c>
      <c r="AE2076" t="s">
        <v>50</v>
      </c>
      <c r="AF2076">
        <v>0</v>
      </c>
      <c r="AG2076" t="s">
        <v>56</v>
      </c>
      <c r="AH2076" t="str">
        <f>"Trad IRN"</f>
        <v>Trad IRN</v>
      </c>
      <c r="AI2076" t="str">
        <f>"Bldg IRN"</f>
        <v>Bldg IRN</v>
      </c>
      <c r="AJ2076" t="str">
        <f>"12"</f>
        <v>12</v>
      </c>
      <c r="AK2076" t="s">
        <v>48</v>
      </c>
      <c r="AL2076" t="s">
        <v>53</v>
      </c>
      <c r="AM2076">
        <v>1132.3</v>
      </c>
      <c r="AN2076">
        <v>1132.3</v>
      </c>
      <c r="AO2076">
        <v>15</v>
      </c>
    </row>
    <row r="2077" spans="1:41" x14ac:dyDescent="0.3">
      <c r="A2077" t="str">
        <f>"Trad IRN"</f>
        <v>Trad IRN</v>
      </c>
      <c r="B2077" t="str">
        <f>"Bldg IRN"</f>
        <v>Bldg IRN</v>
      </c>
      <c r="C2077" t="s">
        <v>41</v>
      </c>
      <c r="D2077" t="s">
        <v>3</v>
      </c>
      <c r="E2077" t="s">
        <v>80</v>
      </c>
      <c r="F2077" t="s">
        <v>81</v>
      </c>
      <c r="G2077" t="s">
        <v>82</v>
      </c>
      <c r="H2077" t="s">
        <v>83</v>
      </c>
      <c r="I2077" t="str">
        <f>"Trad IRN"</f>
        <v>Trad IRN</v>
      </c>
      <c r="J2077" t="s">
        <v>43</v>
      </c>
      <c r="K2077" t="s">
        <v>44</v>
      </c>
      <c r="L2077" t="s">
        <v>45</v>
      </c>
      <c r="M2077" t="s">
        <v>46</v>
      </c>
      <c r="N2077" t="str">
        <f t="shared" si="208"/>
        <v>08/18/2022</v>
      </c>
      <c r="O2077" t="str">
        <f t="shared" si="206"/>
        <v>12/31/2500</v>
      </c>
      <c r="P2077">
        <v>1</v>
      </c>
      <c r="Q2077">
        <v>1</v>
      </c>
      <c r="S2077">
        <v>0</v>
      </c>
      <c r="T2077">
        <v>1</v>
      </c>
      <c r="U2077">
        <v>0</v>
      </c>
      <c r="V2077" t="str">
        <f>"Trad IRN"</f>
        <v>Trad IRN</v>
      </c>
      <c r="W2077">
        <v>100</v>
      </c>
      <c r="X2077" t="s">
        <v>47</v>
      </c>
      <c r="Z2077" t="s">
        <v>47</v>
      </c>
      <c r="AB2077" t="str">
        <f>"09"</f>
        <v>09</v>
      </c>
      <c r="AC2077" t="s">
        <v>48</v>
      </c>
      <c r="AD2077" t="s">
        <v>49</v>
      </c>
      <c r="AE2077" t="s">
        <v>50</v>
      </c>
      <c r="AF2077">
        <v>0</v>
      </c>
      <c r="AG2077" t="s">
        <v>56</v>
      </c>
      <c r="AH2077" t="str">
        <f>"Trad IRN"</f>
        <v>Trad IRN</v>
      </c>
      <c r="AI2077" t="str">
        <f>"Bldg IRN"</f>
        <v>Bldg IRN</v>
      </c>
      <c r="AJ2077" t="s">
        <v>48</v>
      </c>
      <c r="AK2077" t="s">
        <v>48</v>
      </c>
      <c r="AL2077" t="s">
        <v>53</v>
      </c>
      <c r="AM2077">
        <v>1132.3</v>
      </c>
      <c r="AN2077">
        <v>1132.3</v>
      </c>
      <c r="AO2077">
        <v>15</v>
      </c>
    </row>
    <row r="2078" spans="1:41" x14ac:dyDescent="0.3">
      <c r="A2078" t="str">
        <f>"Trad IRN"</f>
        <v>Trad IRN</v>
      </c>
      <c r="B2078" t="str">
        <f>"Bldg IRN"</f>
        <v>Bldg IRN</v>
      </c>
      <c r="C2078" t="s">
        <v>41</v>
      </c>
      <c r="D2078" t="s">
        <v>3</v>
      </c>
      <c r="E2078" t="s">
        <v>80</v>
      </c>
      <c r="F2078" t="s">
        <v>81</v>
      </c>
      <c r="G2078" t="s">
        <v>82</v>
      </c>
      <c r="H2078" t="s">
        <v>83</v>
      </c>
      <c r="I2078" t="str">
        <f>"Trad IRN"</f>
        <v>Trad IRN</v>
      </c>
      <c r="J2078" t="s">
        <v>43</v>
      </c>
      <c r="K2078" t="s">
        <v>44</v>
      </c>
      <c r="L2078" t="s">
        <v>45</v>
      </c>
      <c r="M2078" t="s">
        <v>46</v>
      </c>
      <c r="N2078" t="str">
        <f t="shared" si="208"/>
        <v>08/18/2022</v>
      </c>
      <c r="O2078" t="str">
        <f t="shared" si="206"/>
        <v>12/31/2500</v>
      </c>
      <c r="P2078">
        <v>1</v>
      </c>
      <c r="Q2078">
        <v>1</v>
      </c>
      <c r="S2078">
        <v>0</v>
      </c>
      <c r="T2078">
        <v>1</v>
      </c>
      <c r="U2078">
        <v>0</v>
      </c>
      <c r="V2078" t="str">
        <f>"Trad IRN"</f>
        <v>Trad IRN</v>
      </c>
      <c r="W2078">
        <v>100</v>
      </c>
      <c r="X2078" t="s">
        <v>47</v>
      </c>
      <c r="Z2078" t="s">
        <v>47</v>
      </c>
      <c r="AB2078" t="str">
        <f>"12"</f>
        <v>12</v>
      </c>
      <c r="AC2078" t="s">
        <v>48</v>
      </c>
      <c r="AD2078" t="s">
        <v>49</v>
      </c>
      <c r="AE2078" t="s">
        <v>50</v>
      </c>
      <c r="AF2078">
        <v>0</v>
      </c>
      <c r="AG2078" t="s">
        <v>56</v>
      </c>
      <c r="AH2078" t="str">
        <f>"Trad IRN"</f>
        <v>Trad IRN</v>
      </c>
      <c r="AI2078" t="str">
        <f>"Bldg IRN"</f>
        <v>Bldg IRN</v>
      </c>
      <c r="AJ2078" t="str">
        <f>"12"</f>
        <v>12</v>
      </c>
      <c r="AK2078" t="s">
        <v>48</v>
      </c>
      <c r="AL2078" t="s">
        <v>53</v>
      </c>
      <c r="AM2078">
        <v>1132.3</v>
      </c>
      <c r="AN2078">
        <v>1132.3</v>
      </c>
      <c r="AO2078">
        <v>15</v>
      </c>
    </row>
    <row r="2079" spans="1:41" x14ac:dyDescent="0.3">
      <c r="A2079" t="str">
        <f>"Trad IRN"</f>
        <v>Trad IRN</v>
      </c>
      <c r="B2079" t="str">
        <f>"Bldg IRN"</f>
        <v>Bldg IRN</v>
      </c>
      <c r="C2079" t="s">
        <v>41</v>
      </c>
      <c r="D2079" t="s">
        <v>3</v>
      </c>
      <c r="E2079" t="s">
        <v>80</v>
      </c>
      <c r="F2079" t="s">
        <v>81</v>
      </c>
      <c r="G2079" t="s">
        <v>82</v>
      </c>
      <c r="H2079" t="s">
        <v>83</v>
      </c>
      <c r="I2079" t="str">
        <f>"Trad IRN"</f>
        <v>Trad IRN</v>
      </c>
      <c r="J2079" t="s">
        <v>43</v>
      </c>
      <c r="K2079" t="s">
        <v>44</v>
      </c>
      <c r="L2079" t="s">
        <v>45</v>
      </c>
      <c r="M2079" t="s">
        <v>46</v>
      </c>
      <c r="N2079" t="str">
        <f t="shared" si="208"/>
        <v>08/18/2022</v>
      </c>
      <c r="O2079" t="str">
        <f t="shared" si="206"/>
        <v>12/31/2500</v>
      </c>
      <c r="P2079">
        <v>1</v>
      </c>
      <c r="Q2079">
        <v>1</v>
      </c>
      <c r="S2079">
        <v>1</v>
      </c>
      <c r="T2079">
        <v>1</v>
      </c>
      <c r="U2079">
        <v>0</v>
      </c>
      <c r="V2079" t="str">
        <f>"Trad IRN"</f>
        <v>Trad IRN</v>
      </c>
      <c r="W2079">
        <v>100</v>
      </c>
      <c r="X2079" t="s">
        <v>47</v>
      </c>
      <c r="Z2079" t="s">
        <v>47</v>
      </c>
      <c r="AB2079" t="str">
        <f>"12"</f>
        <v>12</v>
      </c>
      <c r="AC2079" t="s">
        <v>48</v>
      </c>
      <c r="AD2079" t="s">
        <v>49</v>
      </c>
      <c r="AE2079" t="s">
        <v>50</v>
      </c>
      <c r="AF2079">
        <v>0</v>
      </c>
      <c r="AG2079" t="s">
        <v>56</v>
      </c>
      <c r="AH2079" t="str">
        <f>"Trad IRN"</f>
        <v>Trad IRN</v>
      </c>
      <c r="AI2079" t="str">
        <f>"Bldg IRN"</f>
        <v>Bldg IRN</v>
      </c>
      <c r="AJ2079" t="str">
        <f>"12"</f>
        <v>12</v>
      </c>
      <c r="AK2079" t="s">
        <v>48</v>
      </c>
      <c r="AL2079" t="s">
        <v>53</v>
      </c>
      <c r="AM2079">
        <v>1132.3</v>
      </c>
      <c r="AN2079">
        <v>1132.3</v>
      </c>
      <c r="AO2079">
        <v>15</v>
      </c>
    </row>
    <row r="2080" spans="1:41" x14ac:dyDescent="0.3">
      <c r="A2080" t="str">
        <f>"Trad IRN"</f>
        <v>Trad IRN</v>
      </c>
      <c r="B2080" t="str">
        <f>"Bldg IRN"</f>
        <v>Bldg IRN</v>
      </c>
      <c r="C2080" t="s">
        <v>41</v>
      </c>
      <c r="D2080" t="s">
        <v>3</v>
      </c>
      <c r="E2080" t="s">
        <v>80</v>
      </c>
      <c r="F2080" t="s">
        <v>81</v>
      </c>
      <c r="G2080" t="s">
        <v>82</v>
      </c>
      <c r="H2080" t="s">
        <v>83</v>
      </c>
      <c r="I2080" t="str">
        <f>"Trad IRN"</f>
        <v>Trad IRN</v>
      </c>
      <c r="J2080" t="s">
        <v>43</v>
      </c>
      <c r="K2080" t="s">
        <v>44</v>
      </c>
      <c r="L2080" t="s">
        <v>45</v>
      </c>
      <c r="M2080" t="s">
        <v>59</v>
      </c>
      <c r="N2080" t="str">
        <f t="shared" si="208"/>
        <v>08/18/2022</v>
      </c>
      <c r="O2080" t="str">
        <f t="shared" si="206"/>
        <v>12/31/2500</v>
      </c>
      <c r="P2080">
        <v>1</v>
      </c>
      <c r="Q2080">
        <v>1</v>
      </c>
      <c r="R2080">
        <v>1</v>
      </c>
      <c r="S2080">
        <v>0</v>
      </c>
      <c r="T2080">
        <v>1</v>
      </c>
      <c r="U2080">
        <v>0</v>
      </c>
      <c r="V2080" t="s">
        <v>84</v>
      </c>
      <c r="W2080">
        <v>100</v>
      </c>
      <c r="X2080" t="s">
        <v>47</v>
      </c>
      <c r="Z2080" t="s">
        <v>47</v>
      </c>
      <c r="AB2080" t="str">
        <f>"10"</f>
        <v>10</v>
      </c>
      <c r="AC2080" t="str">
        <f>"10"</f>
        <v>10</v>
      </c>
      <c r="AD2080" t="str">
        <f>"2"</f>
        <v>2</v>
      </c>
      <c r="AE2080" t="s">
        <v>50</v>
      </c>
      <c r="AF2080">
        <v>0</v>
      </c>
      <c r="AG2080" t="s">
        <v>56</v>
      </c>
      <c r="AH2080" t="str">
        <f>"Trad IRN"</f>
        <v>Trad IRN</v>
      </c>
      <c r="AI2080" t="str">
        <f>"Bldg IRN"</f>
        <v>Bldg IRN</v>
      </c>
      <c r="AJ2080" t="s">
        <v>48</v>
      </c>
      <c r="AK2080" t="s">
        <v>48</v>
      </c>
      <c r="AL2080" t="s">
        <v>53</v>
      </c>
      <c r="AM2080">
        <v>1132.3</v>
      </c>
      <c r="AN2080">
        <v>1132.3</v>
      </c>
      <c r="AO2080">
        <v>15</v>
      </c>
    </row>
    <row r="2081" spans="1:41" x14ac:dyDescent="0.3">
      <c r="A2081" t="str">
        <f>"Trad IRN"</f>
        <v>Trad IRN</v>
      </c>
      <c r="B2081" t="str">
        <f>"Bldg IRN"</f>
        <v>Bldg IRN</v>
      </c>
      <c r="C2081" t="s">
        <v>41</v>
      </c>
      <c r="D2081" t="s">
        <v>3</v>
      </c>
      <c r="E2081" t="s">
        <v>80</v>
      </c>
      <c r="F2081" t="s">
        <v>81</v>
      </c>
      <c r="G2081" t="s">
        <v>82</v>
      </c>
      <c r="H2081" t="s">
        <v>83</v>
      </c>
      <c r="I2081" t="str">
        <f>"Trad IRN"</f>
        <v>Trad IRN</v>
      </c>
      <c r="J2081" t="s">
        <v>43</v>
      </c>
      <c r="K2081" t="s">
        <v>44</v>
      </c>
      <c r="L2081" t="s">
        <v>45</v>
      </c>
      <c r="M2081" t="s">
        <v>46</v>
      </c>
      <c r="N2081" t="str">
        <f t="shared" si="208"/>
        <v>08/18/2022</v>
      </c>
      <c r="O2081" t="str">
        <f t="shared" si="206"/>
        <v>12/31/2500</v>
      </c>
      <c r="P2081">
        <v>1</v>
      </c>
      <c r="Q2081">
        <v>1</v>
      </c>
      <c r="R2081">
        <v>1</v>
      </c>
      <c r="S2081">
        <v>0</v>
      </c>
      <c r="T2081">
        <v>1</v>
      </c>
      <c r="U2081">
        <v>0</v>
      </c>
      <c r="V2081" t="str">
        <f>"Trad IRN"</f>
        <v>Trad IRN</v>
      </c>
      <c r="W2081">
        <v>100</v>
      </c>
      <c r="X2081" t="s">
        <v>47</v>
      </c>
      <c r="Z2081" t="s">
        <v>47</v>
      </c>
      <c r="AB2081" t="str">
        <f>"10"</f>
        <v>10</v>
      </c>
      <c r="AC2081" t="str">
        <f>"15"</f>
        <v>15</v>
      </c>
      <c r="AD2081" t="str">
        <f>"2"</f>
        <v>2</v>
      </c>
      <c r="AE2081" t="s">
        <v>50</v>
      </c>
      <c r="AF2081">
        <v>0</v>
      </c>
      <c r="AG2081" t="s">
        <v>56</v>
      </c>
      <c r="AH2081" t="str">
        <f>"Trad IRN"</f>
        <v>Trad IRN</v>
      </c>
      <c r="AI2081" t="str">
        <f>"Bldg IRN"</f>
        <v>Bldg IRN</v>
      </c>
      <c r="AJ2081" t="s">
        <v>48</v>
      </c>
      <c r="AK2081" t="s">
        <v>48</v>
      </c>
      <c r="AL2081" t="s">
        <v>53</v>
      </c>
      <c r="AM2081">
        <v>1132.3</v>
      </c>
      <c r="AN2081">
        <v>1132.3</v>
      </c>
      <c r="AO2081">
        <v>15</v>
      </c>
    </row>
    <row r="2082" spans="1:41" x14ac:dyDescent="0.3">
      <c r="A2082" t="str">
        <f>"Trad IRN"</f>
        <v>Trad IRN</v>
      </c>
      <c r="B2082" t="str">
        <f>"Bldg IRN"</f>
        <v>Bldg IRN</v>
      </c>
      <c r="C2082" t="s">
        <v>41</v>
      </c>
      <c r="D2082" t="s">
        <v>3</v>
      </c>
      <c r="E2082" t="s">
        <v>80</v>
      </c>
      <c r="F2082" t="s">
        <v>81</v>
      </c>
      <c r="G2082" t="s">
        <v>82</v>
      </c>
      <c r="H2082" t="s">
        <v>83</v>
      </c>
      <c r="I2082" t="s">
        <v>8</v>
      </c>
      <c r="J2082" t="s">
        <v>43</v>
      </c>
      <c r="K2082" t="s">
        <v>44</v>
      </c>
      <c r="L2082" t="s">
        <v>45</v>
      </c>
      <c r="M2082" t="s">
        <v>46</v>
      </c>
      <c r="N2082" t="str">
        <f>"08/17/2022"</f>
        <v>08/17/2022</v>
      </c>
      <c r="O2082" t="str">
        <f>"12/02/2022"</f>
        <v>12/02/2022</v>
      </c>
      <c r="P2082">
        <v>0.40660400000000002</v>
      </c>
      <c r="Q2082">
        <v>0.40660400000000002</v>
      </c>
      <c r="S2082">
        <v>0</v>
      </c>
      <c r="T2082">
        <v>7.4762999999999996E-2</v>
      </c>
      <c r="U2082">
        <v>0.331841</v>
      </c>
      <c r="V2082" t="str">
        <f>"Trad IRN"</f>
        <v>Trad IRN</v>
      </c>
      <c r="W2082">
        <v>100</v>
      </c>
      <c r="X2082" t="s">
        <v>47</v>
      </c>
      <c r="Z2082" t="s">
        <v>47</v>
      </c>
      <c r="AB2082" t="str">
        <f>"11"</f>
        <v>11</v>
      </c>
      <c r="AC2082" t="s">
        <v>48</v>
      </c>
      <c r="AD2082" t="s">
        <v>49</v>
      </c>
      <c r="AE2082" t="s">
        <v>50</v>
      </c>
      <c r="AF2082">
        <v>0</v>
      </c>
      <c r="AG2082" t="s">
        <v>51</v>
      </c>
      <c r="AH2082" t="s">
        <v>85</v>
      </c>
      <c r="AI2082" t="str">
        <f>"Bldg IRN"</f>
        <v>Bldg IRN</v>
      </c>
      <c r="AJ2082" t="s">
        <v>48</v>
      </c>
      <c r="AK2082" t="s">
        <v>48</v>
      </c>
      <c r="AL2082" t="s">
        <v>53</v>
      </c>
      <c r="AM2082">
        <v>431</v>
      </c>
      <c r="AN2082">
        <v>1060</v>
      </c>
      <c r="AO2082">
        <v>15</v>
      </c>
    </row>
    <row r="2083" spans="1:41" x14ac:dyDescent="0.3">
      <c r="A2083" t="str">
        <f>"Trad IRN"</f>
        <v>Trad IRN</v>
      </c>
      <c r="B2083" t="str">
        <f>"Bldg IRN"</f>
        <v>Bldg IRN</v>
      </c>
      <c r="C2083" t="s">
        <v>41</v>
      </c>
      <c r="D2083" t="s">
        <v>3</v>
      </c>
      <c r="E2083" t="s">
        <v>80</v>
      </c>
      <c r="F2083" t="s">
        <v>81</v>
      </c>
      <c r="G2083" t="s">
        <v>82</v>
      </c>
      <c r="H2083" t="s">
        <v>83</v>
      </c>
      <c r="I2083" t="s">
        <v>8</v>
      </c>
      <c r="J2083" t="s">
        <v>43</v>
      </c>
      <c r="K2083" t="s">
        <v>44</v>
      </c>
      <c r="L2083" t="s">
        <v>45</v>
      </c>
      <c r="M2083" t="s">
        <v>46</v>
      </c>
      <c r="N2083" t="str">
        <f>"08/18/2022"</f>
        <v>08/18/2022</v>
      </c>
      <c r="O2083" t="str">
        <f>"12/20/2022"</f>
        <v>12/20/2022</v>
      </c>
      <c r="P2083">
        <v>6.9550000000000001E-2</v>
      </c>
      <c r="Q2083">
        <v>6.9550000000000001E-2</v>
      </c>
      <c r="S2083">
        <v>0</v>
      </c>
      <c r="T2083">
        <v>1.4671999999999999E-2</v>
      </c>
      <c r="U2083">
        <v>5.4878000000000003E-2</v>
      </c>
      <c r="V2083" t="str">
        <f>"Trad IRN"</f>
        <v>Trad IRN</v>
      </c>
      <c r="W2083">
        <v>15</v>
      </c>
      <c r="X2083" t="s">
        <v>47</v>
      </c>
      <c r="Z2083" t="s">
        <v>47</v>
      </c>
      <c r="AB2083" t="str">
        <f>"09"</f>
        <v>09</v>
      </c>
      <c r="AC2083" t="s">
        <v>48</v>
      </c>
      <c r="AD2083" t="s">
        <v>49</v>
      </c>
      <c r="AE2083" t="s">
        <v>50</v>
      </c>
      <c r="AF2083">
        <v>0</v>
      </c>
      <c r="AG2083" t="s">
        <v>51</v>
      </c>
      <c r="AH2083" t="str">
        <f>"Trad IRN"</f>
        <v>Trad IRN</v>
      </c>
      <c r="AI2083" t="str">
        <f>"Bldg IRN"</f>
        <v>Bldg IRN</v>
      </c>
      <c r="AJ2083" t="s">
        <v>48</v>
      </c>
      <c r="AK2083" t="s">
        <v>48</v>
      </c>
      <c r="AL2083" t="s">
        <v>53</v>
      </c>
      <c r="AM2083">
        <v>78.75</v>
      </c>
      <c r="AN2083">
        <v>1132.3</v>
      </c>
      <c r="AO2083">
        <v>15</v>
      </c>
    </row>
    <row r="2084" spans="1:41" x14ac:dyDescent="0.3">
      <c r="A2084" t="str">
        <f>"Trad IRN"</f>
        <v>Trad IRN</v>
      </c>
      <c r="B2084" t="str">
        <f>"Bldg IRN"</f>
        <v>Bldg IRN</v>
      </c>
      <c r="C2084" t="s">
        <v>41</v>
      </c>
      <c r="D2084" t="s">
        <v>3</v>
      </c>
      <c r="E2084" t="s">
        <v>80</v>
      </c>
      <c r="F2084" t="s">
        <v>81</v>
      </c>
      <c r="G2084" t="s">
        <v>82</v>
      </c>
      <c r="H2084" t="s">
        <v>83</v>
      </c>
      <c r="I2084" t="str">
        <f>"Trad IRN"</f>
        <v>Trad IRN</v>
      </c>
      <c r="J2084" t="s">
        <v>43</v>
      </c>
      <c r="K2084" t="s">
        <v>44</v>
      </c>
      <c r="L2084" t="s">
        <v>45</v>
      </c>
      <c r="M2084" t="s">
        <v>46</v>
      </c>
      <c r="N2084" t="str">
        <f>"01/04/2023"</f>
        <v>01/04/2023</v>
      </c>
      <c r="O2084" t="str">
        <f>"12/31/2500"</f>
        <v>12/31/2500</v>
      </c>
      <c r="P2084">
        <v>0.53056599999999998</v>
      </c>
      <c r="Q2084">
        <v>0.53056599999999998</v>
      </c>
      <c r="S2084">
        <v>0</v>
      </c>
      <c r="T2084">
        <v>0.53056599999999998</v>
      </c>
      <c r="U2084">
        <v>0</v>
      </c>
      <c r="V2084" t="str">
        <f>"Trad IRN"</f>
        <v>Trad IRN</v>
      </c>
      <c r="W2084">
        <v>100</v>
      </c>
      <c r="X2084" t="s">
        <v>47</v>
      </c>
      <c r="Z2084" t="s">
        <v>47</v>
      </c>
      <c r="AB2084" t="str">
        <f>"09"</f>
        <v>09</v>
      </c>
      <c r="AC2084" t="s">
        <v>48</v>
      </c>
      <c r="AD2084" t="s">
        <v>49</v>
      </c>
      <c r="AE2084" t="s">
        <v>50</v>
      </c>
      <c r="AF2084">
        <v>0</v>
      </c>
      <c r="AG2084" t="s">
        <v>56</v>
      </c>
      <c r="AH2084" t="str">
        <f>"Trad IRN"</f>
        <v>Trad IRN</v>
      </c>
      <c r="AI2084" t="str">
        <f>"Bldg IRN"</f>
        <v>Bldg IRN</v>
      </c>
      <c r="AJ2084" t="s">
        <v>48</v>
      </c>
      <c r="AK2084" t="s">
        <v>48</v>
      </c>
      <c r="AL2084" t="s">
        <v>53</v>
      </c>
      <c r="AM2084">
        <v>600.76</v>
      </c>
      <c r="AN2084">
        <v>1132.3</v>
      </c>
      <c r="AO2084">
        <v>15</v>
      </c>
    </row>
    <row r="2085" spans="1:41" x14ac:dyDescent="0.3">
      <c r="A2085" t="str">
        <f>"Trad IRN"</f>
        <v>Trad IRN</v>
      </c>
      <c r="B2085" t="str">
        <f>"Bldg IRN"</f>
        <v>Bldg IRN</v>
      </c>
      <c r="C2085" t="s">
        <v>41</v>
      </c>
      <c r="D2085" t="s">
        <v>3</v>
      </c>
      <c r="E2085" t="s">
        <v>80</v>
      </c>
      <c r="F2085" t="s">
        <v>81</v>
      </c>
      <c r="G2085" t="s">
        <v>82</v>
      </c>
      <c r="H2085" t="s">
        <v>83</v>
      </c>
      <c r="I2085" t="str">
        <f>"Trad IRN"</f>
        <v>Trad IRN</v>
      </c>
      <c r="J2085" t="s">
        <v>43</v>
      </c>
      <c r="K2085" t="s">
        <v>44</v>
      </c>
      <c r="L2085" t="s">
        <v>45</v>
      </c>
      <c r="M2085" t="s">
        <v>46</v>
      </c>
      <c r="N2085" t="str">
        <f>"08/18/2022"</f>
        <v>08/18/2022</v>
      </c>
      <c r="O2085" t="str">
        <f>"01/03/2023"</f>
        <v>01/03/2023</v>
      </c>
      <c r="P2085">
        <v>0.39901900000000001</v>
      </c>
      <c r="Q2085">
        <v>0.39901900000000001</v>
      </c>
      <c r="S2085">
        <v>0</v>
      </c>
      <c r="T2085">
        <v>0.39901900000000001</v>
      </c>
      <c r="U2085">
        <v>0</v>
      </c>
      <c r="V2085" t="str">
        <f>"Trad IRN"</f>
        <v>Trad IRN</v>
      </c>
      <c r="W2085">
        <v>85</v>
      </c>
      <c r="X2085" t="s">
        <v>47</v>
      </c>
      <c r="Z2085" t="s">
        <v>47</v>
      </c>
      <c r="AB2085" t="str">
        <f>"09"</f>
        <v>09</v>
      </c>
      <c r="AC2085" t="s">
        <v>48</v>
      </c>
      <c r="AD2085" t="s">
        <v>49</v>
      </c>
      <c r="AE2085" t="s">
        <v>50</v>
      </c>
      <c r="AF2085">
        <v>0</v>
      </c>
      <c r="AG2085" t="s">
        <v>56</v>
      </c>
      <c r="AH2085" t="str">
        <f>"Trad IRN"</f>
        <v>Trad IRN</v>
      </c>
      <c r="AI2085" t="str">
        <f>"Bldg IRN"</f>
        <v>Bldg IRN</v>
      </c>
      <c r="AJ2085" t="s">
        <v>48</v>
      </c>
      <c r="AK2085" t="s">
        <v>48</v>
      </c>
      <c r="AL2085" t="s">
        <v>53</v>
      </c>
      <c r="AM2085">
        <v>451.81</v>
      </c>
      <c r="AN2085">
        <v>1132.3</v>
      </c>
      <c r="AO2085">
        <v>15</v>
      </c>
    </row>
    <row r="2086" spans="1:41" x14ac:dyDescent="0.3">
      <c r="A2086" t="str">
        <f>"Trad IRN"</f>
        <v>Trad IRN</v>
      </c>
      <c r="B2086" t="str">
        <f>"Bldg IRN"</f>
        <v>Bldg IRN</v>
      </c>
      <c r="C2086" t="s">
        <v>41</v>
      </c>
      <c r="D2086" t="s">
        <v>3</v>
      </c>
      <c r="E2086" t="s">
        <v>80</v>
      </c>
      <c r="F2086" t="s">
        <v>81</v>
      </c>
      <c r="G2086" t="s">
        <v>82</v>
      </c>
      <c r="H2086" t="s">
        <v>83</v>
      </c>
      <c r="I2086" t="s">
        <v>8</v>
      </c>
      <c r="J2086" t="s">
        <v>43</v>
      </c>
      <c r="K2086" t="s">
        <v>44</v>
      </c>
      <c r="L2086" t="s">
        <v>45</v>
      </c>
      <c r="M2086" t="s">
        <v>46</v>
      </c>
      <c r="N2086" t="str">
        <f>"08/17/2022"</f>
        <v>08/17/2022</v>
      </c>
      <c r="O2086" t="str">
        <f>"12/31/2500"</f>
        <v>12/31/2500</v>
      </c>
      <c r="P2086">
        <v>0.5</v>
      </c>
      <c r="Q2086">
        <v>0.5</v>
      </c>
      <c r="S2086">
        <v>0</v>
      </c>
      <c r="T2086">
        <v>0</v>
      </c>
      <c r="U2086">
        <v>0.5</v>
      </c>
      <c r="V2086" t="str">
        <f>"Trad IRN"</f>
        <v>Trad IRN</v>
      </c>
      <c r="W2086">
        <v>50</v>
      </c>
      <c r="X2086" t="s">
        <v>47</v>
      </c>
      <c r="Z2086" t="s">
        <v>47</v>
      </c>
      <c r="AB2086" t="str">
        <f>"12"</f>
        <v>12</v>
      </c>
      <c r="AC2086" t="s">
        <v>48</v>
      </c>
      <c r="AD2086" t="s">
        <v>49</v>
      </c>
      <c r="AE2086" t="s">
        <v>50</v>
      </c>
      <c r="AF2086">
        <v>0</v>
      </c>
      <c r="AG2086" t="s">
        <v>51</v>
      </c>
      <c r="AH2086" t="s">
        <v>85</v>
      </c>
      <c r="AI2086" t="str">
        <f>"Bldg IRN"</f>
        <v>Bldg IRN</v>
      </c>
      <c r="AJ2086" t="str">
        <f>"12"</f>
        <v>12</v>
      </c>
      <c r="AK2086" t="s">
        <v>52</v>
      </c>
      <c r="AL2086" t="s">
        <v>53</v>
      </c>
      <c r="AM2086">
        <v>521</v>
      </c>
      <c r="AN2086">
        <v>1042</v>
      </c>
      <c r="AO2086">
        <v>15</v>
      </c>
    </row>
    <row r="2087" spans="1:41" x14ac:dyDescent="0.3">
      <c r="A2087" t="str">
        <f>"Trad IRN"</f>
        <v>Trad IRN</v>
      </c>
      <c r="B2087" t="str">
        <f>"Bldg IRN"</f>
        <v>Bldg IRN</v>
      </c>
      <c r="C2087" t="s">
        <v>41</v>
      </c>
      <c r="D2087" t="s">
        <v>3</v>
      </c>
      <c r="E2087" t="s">
        <v>80</v>
      </c>
      <c r="F2087" t="s">
        <v>81</v>
      </c>
      <c r="G2087" t="s">
        <v>82</v>
      </c>
      <c r="H2087" t="s">
        <v>83</v>
      </c>
      <c r="I2087" t="str">
        <f>"Trad IRN"</f>
        <v>Trad IRN</v>
      </c>
      <c r="J2087" t="s">
        <v>43</v>
      </c>
      <c r="K2087" t="s">
        <v>44</v>
      </c>
      <c r="L2087" t="s">
        <v>45</v>
      </c>
      <c r="M2087" t="s">
        <v>46</v>
      </c>
      <c r="N2087" t="str">
        <f>"08/18/2022"</f>
        <v>08/18/2022</v>
      </c>
      <c r="O2087" t="str">
        <f>"12/31/2500"</f>
        <v>12/31/2500</v>
      </c>
      <c r="P2087">
        <v>0.5</v>
      </c>
      <c r="Q2087">
        <v>0.5</v>
      </c>
      <c r="S2087">
        <v>0.5</v>
      </c>
      <c r="T2087">
        <v>0.5</v>
      </c>
      <c r="U2087">
        <v>0</v>
      </c>
      <c r="V2087" t="str">
        <f>"Trad IRN"</f>
        <v>Trad IRN</v>
      </c>
      <c r="W2087">
        <v>50</v>
      </c>
      <c r="X2087" t="s">
        <v>47</v>
      </c>
      <c r="Z2087" t="s">
        <v>47</v>
      </c>
      <c r="AB2087" t="str">
        <f>"12"</f>
        <v>12</v>
      </c>
      <c r="AC2087" t="s">
        <v>48</v>
      </c>
      <c r="AD2087" t="s">
        <v>49</v>
      </c>
      <c r="AE2087" t="s">
        <v>50</v>
      </c>
      <c r="AF2087">
        <v>0</v>
      </c>
      <c r="AG2087" t="s">
        <v>56</v>
      </c>
      <c r="AH2087" t="str">
        <f>"Trad IRN"</f>
        <v>Trad IRN</v>
      </c>
      <c r="AI2087" t="str">
        <f>"Bldg IRN"</f>
        <v>Bldg IRN</v>
      </c>
      <c r="AJ2087" t="str">
        <f>"12"</f>
        <v>12</v>
      </c>
      <c r="AK2087" t="s">
        <v>48</v>
      </c>
      <c r="AL2087" t="s">
        <v>53</v>
      </c>
      <c r="AM2087">
        <v>566.15</v>
      </c>
      <c r="AN2087">
        <v>1132.3</v>
      </c>
      <c r="AO2087">
        <v>15</v>
      </c>
    </row>
    <row r="2088" spans="1:41" x14ac:dyDescent="0.3">
      <c r="A2088" t="str">
        <f>"Trad IRN"</f>
        <v>Trad IRN</v>
      </c>
      <c r="B2088" t="str">
        <f>"Bldg IRN"</f>
        <v>Bldg IRN</v>
      </c>
      <c r="C2088" t="s">
        <v>41</v>
      </c>
      <c r="D2088" t="s">
        <v>3</v>
      </c>
      <c r="E2088" t="s">
        <v>80</v>
      </c>
      <c r="F2088" t="s">
        <v>81</v>
      </c>
      <c r="G2088" t="s">
        <v>82</v>
      </c>
      <c r="H2088" t="s">
        <v>83</v>
      </c>
      <c r="I2088" t="str">
        <f>"Trad IRN"</f>
        <v>Trad IRN</v>
      </c>
      <c r="J2088" t="s">
        <v>43</v>
      </c>
      <c r="K2088" t="s">
        <v>44</v>
      </c>
      <c r="L2088" t="s">
        <v>45</v>
      </c>
      <c r="M2088" t="s">
        <v>46</v>
      </c>
      <c r="N2088" t="str">
        <f>"08/18/2022"</f>
        <v>08/18/2022</v>
      </c>
      <c r="O2088" t="str">
        <f>"12/31/2500"</f>
        <v>12/31/2500</v>
      </c>
      <c r="P2088">
        <v>0.85</v>
      </c>
      <c r="Q2088">
        <v>0.85</v>
      </c>
      <c r="S2088">
        <v>0.85</v>
      </c>
      <c r="T2088">
        <v>0.85</v>
      </c>
      <c r="U2088">
        <v>0</v>
      </c>
      <c r="V2088" t="str">
        <f>"Trad IRN"</f>
        <v>Trad IRN</v>
      </c>
      <c r="W2088">
        <v>85</v>
      </c>
      <c r="X2088" t="s">
        <v>47</v>
      </c>
      <c r="Z2088" t="s">
        <v>47</v>
      </c>
      <c r="AB2088" t="str">
        <f>"10"</f>
        <v>10</v>
      </c>
      <c r="AC2088" t="s">
        <v>48</v>
      </c>
      <c r="AD2088" t="s">
        <v>49</v>
      </c>
      <c r="AE2088" t="s">
        <v>50</v>
      </c>
      <c r="AF2088">
        <v>0</v>
      </c>
      <c r="AG2088" t="s">
        <v>56</v>
      </c>
      <c r="AH2088" t="str">
        <f>"Trad IRN"</f>
        <v>Trad IRN</v>
      </c>
      <c r="AI2088" t="str">
        <f>"Bldg IRN"</f>
        <v>Bldg IRN</v>
      </c>
      <c r="AJ2088" t="s">
        <v>48</v>
      </c>
      <c r="AK2088" t="s">
        <v>48</v>
      </c>
      <c r="AL2088" t="s">
        <v>53</v>
      </c>
      <c r="AM2088">
        <v>962.46</v>
      </c>
      <c r="AN2088">
        <v>1132.3</v>
      </c>
      <c r="AO2088">
        <v>15</v>
      </c>
    </row>
    <row r="2089" spans="1:41" x14ac:dyDescent="0.3">
      <c r="A2089" t="str">
        <f>"Trad IRN"</f>
        <v>Trad IRN</v>
      </c>
      <c r="B2089" t="str">
        <f>"Bldg IRN"</f>
        <v>Bldg IRN</v>
      </c>
      <c r="C2089" t="s">
        <v>41</v>
      </c>
      <c r="D2089" t="s">
        <v>3</v>
      </c>
      <c r="E2089" t="s">
        <v>80</v>
      </c>
      <c r="F2089" t="s">
        <v>81</v>
      </c>
      <c r="G2089" t="s">
        <v>82</v>
      </c>
      <c r="H2089" t="s">
        <v>83</v>
      </c>
      <c r="I2089" t="s">
        <v>8</v>
      </c>
      <c r="J2089" t="s">
        <v>43</v>
      </c>
      <c r="K2089" t="s">
        <v>44</v>
      </c>
      <c r="L2089" t="s">
        <v>45</v>
      </c>
      <c r="M2089" t="s">
        <v>46</v>
      </c>
      <c r="N2089" t="str">
        <f>"08/18/2022"</f>
        <v>08/18/2022</v>
      </c>
      <c r="O2089" t="str">
        <f>"12/21/2022"</f>
        <v>12/21/2022</v>
      </c>
      <c r="P2089">
        <v>7.0415000000000005E-2</v>
      </c>
      <c r="Q2089">
        <v>7.0415000000000005E-2</v>
      </c>
      <c r="S2089">
        <v>0</v>
      </c>
      <c r="T2089">
        <v>1.8051999999999999E-2</v>
      </c>
      <c r="U2089">
        <v>5.2363E-2</v>
      </c>
      <c r="V2089" t="str">
        <f>"Trad IRN"</f>
        <v>Trad IRN</v>
      </c>
      <c r="W2089">
        <v>15</v>
      </c>
      <c r="X2089" t="s">
        <v>47</v>
      </c>
      <c r="Z2089" t="s">
        <v>47</v>
      </c>
      <c r="AB2089" t="str">
        <f>"10"</f>
        <v>10</v>
      </c>
      <c r="AC2089" t="s">
        <v>48</v>
      </c>
      <c r="AD2089" t="s">
        <v>49</v>
      </c>
      <c r="AE2089" t="s">
        <v>50</v>
      </c>
      <c r="AF2089">
        <v>0</v>
      </c>
      <c r="AG2089" t="s">
        <v>51</v>
      </c>
      <c r="AH2089" t="str">
        <f>"Trad IRN"</f>
        <v>Trad IRN</v>
      </c>
      <c r="AI2089" t="str">
        <f>"Bldg IRN"</f>
        <v>Bldg IRN</v>
      </c>
      <c r="AJ2089" t="s">
        <v>48</v>
      </c>
      <c r="AK2089" t="s">
        <v>48</v>
      </c>
      <c r="AL2089" t="s">
        <v>53</v>
      </c>
      <c r="AM2089">
        <v>79.73</v>
      </c>
      <c r="AN2089">
        <v>1132.3</v>
      </c>
      <c r="AO2089">
        <v>15</v>
      </c>
    </row>
    <row r="2090" spans="1:41" x14ac:dyDescent="0.3">
      <c r="A2090" t="str">
        <f>"Trad IRN"</f>
        <v>Trad IRN</v>
      </c>
      <c r="B2090" t="str">
        <f>"Bldg IRN"</f>
        <v>Bldg IRN</v>
      </c>
      <c r="C2090" t="s">
        <v>41</v>
      </c>
      <c r="D2090" t="s">
        <v>3</v>
      </c>
      <c r="E2090" t="s">
        <v>80</v>
      </c>
      <c r="F2090" t="s">
        <v>81</v>
      </c>
      <c r="G2090" t="s">
        <v>82</v>
      </c>
      <c r="H2090" t="s">
        <v>83</v>
      </c>
      <c r="I2090" t="str">
        <f>"Trad IRN"</f>
        <v>Trad IRN</v>
      </c>
      <c r="J2090" t="s">
        <v>43</v>
      </c>
      <c r="K2090" t="s">
        <v>44</v>
      </c>
      <c r="L2090" t="s">
        <v>45</v>
      </c>
      <c r="M2090" t="s">
        <v>46</v>
      </c>
      <c r="N2090" t="str">
        <f>"08/18/2022"</f>
        <v>08/18/2022</v>
      </c>
      <c r="O2090" t="str">
        <f t="shared" ref="O2090:O2096" si="209">"12/31/2500"</f>
        <v>12/31/2500</v>
      </c>
      <c r="P2090">
        <v>1</v>
      </c>
      <c r="Q2090">
        <v>1</v>
      </c>
      <c r="S2090">
        <v>0</v>
      </c>
      <c r="T2090">
        <v>1</v>
      </c>
      <c r="U2090">
        <v>0</v>
      </c>
      <c r="V2090" t="str">
        <f>"Trad IRN"</f>
        <v>Trad IRN</v>
      </c>
      <c r="W2090">
        <v>100</v>
      </c>
      <c r="X2090" t="s">
        <v>47</v>
      </c>
      <c r="Z2090" t="s">
        <v>47</v>
      </c>
      <c r="AB2090" t="str">
        <f>"10"</f>
        <v>10</v>
      </c>
      <c r="AC2090" t="s">
        <v>48</v>
      </c>
      <c r="AD2090" t="s">
        <v>49</v>
      </c>
      <c r="AE2090" t="s">
        <v>50</v>
      </c>
      <c r="AF2090">
        <v>0</v>
      </c>
      <c r="AG2090" t="s">
        <v>56</v>
      </c>
      <c r="AH2090" t="str">
        <f>"Trad IRN"</f>
        <v>Trad IRN</v>
      </c>
      <c r="AI2090" t="str">
        <f>"Bldg IRN"</f>
        <v>Bldg IRN</v>
      </c>
      <c r="AJ2090" t="s">
        <v>48</v>
      </c>
      <c r="AK2090" t="s">
        <v>48</v>
      </c>
      <c r="AL2090" t="s">
        <v>53</v>
      </c>
      <c r="AM2090">
        <v>1132.3</v>
      </c>
      <c r="AN2090">
        <v>1132.3</v>
      </c>
      <c r="AO2090">
        <v>15</v>
      </c>
    </row>
    <row r="2091" spans="1:41" x14ac:dyDescent="0.3">
      <c r="A2091" t="str">
        <f>"Trad IRN"</f>
        <v>Trad IRN</v>
      </c>
      <c r="B2091" t="str">
        <f>"Bldg IRN"</f>
        <v>Bldg IRN</v>
      </c>
      <c r="C2091" t="s">
        <v>41</v>
      </c>
      <c r="D2091" t="s">
        <v>3</v>
      </c>
      <c r="E2091" t="s">
        <v>80</v>
      </c>
      <c r="F2091" t="s">
        <v>81</v>
      </c>
      <c r="G2091" t="s">
        <v>82</v>
      </c>
      <c r="H2091" t="s">
        <v>83</v>
      </c>
      <c r="I2091" t="s">
        <v>8</v>
      </c>
      <c r="J2091" t="s">
        <v>43</v>
      </c>
      <c r="K2091" t="s">
        <v>44</v>
      </c>
      <c r="L2091" t="s">
        <v>45</v>
      </c>
      <c r="M2091" t="s">
        <v>46</v>
      </c>
      <c r="N2091" t="str">
        <f>"08/17/2022"</f>
        <v>08/17/2022</v>
      </c>
      <c r="O2091" t="str">
        <f t="shared" si="209"/>
        <v>12/31/2500</v>
      </c>
      <c r="P2091">
        <v>1</v>
      </c>
      <c r="Q2091">
        <v>1</v>
      </c>
      <c r="S2091">
        <v>0</v>
      </c>
      <c r="T2091">
        <v>0.222219</v>
      </c>
      <c r="U2091">
        <v>0.77778099999999994</v>
      </c>
      <c r="V2091" t="str">
        <f>"Trad IRN"</f>
        <v>Trad IRN</v>
      </c>
      <c r="W2091">
        <v>100</v>
      </c>
      <c r="X2091" t="s">
        <v>47</v>
      </c>
      <c r="Z2091" t="s">
        <v>47</v>
      </c>
      <c r="AB2091" t="str">
        <f>"11"</f>
        <v>11</v>
      </c>
      <c r="AC2091" t="s">
        <v>48</v>
      </c>
      <c r="AD2091" t="s">
        <v>49</v>
      </c>
      <c r="AE2091" t="s">
        <v>50</v>
      </c>
      <c r="AF2091">
        <v>0</v>
      </c>
      <c r="AG2091" t="s">
        <v>51</v>
      </c>
      <c r="AH2091" t="s">
        <v>85</v>
      </c>
      <c r="AI2091" t="str">
        <f>"Bldg IRN"</f>
        <v>Bldg IRN</v>
      </c>
      <c r="AJ2091" t="s">
        <v>48</v>
      </c>
      <c r="AK2091" t="s">
        <v>48</v>
      </c>
      <c r="AL2091" t="s">
        <v>53</v>
      </c>
      <c r="AM2091">
        <v>1060</v>
      </c>
      <c r="AN2091">
        <v>1060</v>
      </c>
      <c r="AO2091">
        <v>15</v>
      </c>
    </row>
    <row r="2092" spans="1:41" x14ac:dyDescent="0.3">
      <c r="A2092" t="str">
        <f>"Trad IRN"</f>
        <v>Trad IRN</v>
      </c>
      <c r="B2092" t="str">
        <f>"Bldg IRN"</f>
        <v>Bldg IRN</v>
      </c>
      <c r="C2092" t="s">
        <v>41</v>
      </c>
      <c r="D2092" t="s">
        <v>3</v>
      </c>
      <c r="E2092" t="s">
        <v>80</v>
      </c>
      <c r="F2092" t="s">
        <v>81</v>
      </c>
      <c r="G2092" t="s">
        <v>82</v>
      </c>
      <c r="H2092" t="s">
        <v>83</v>
      </c>
      <c r="I2092" t="s">
        <v>8</v>
      </c>
      <c r="J2092" t="s">
        <v>43</v>
      </c>
      <c r="K2092" t="s">
        <v>44</v>
      </c>
      <c r="L2092" t="s">
        <v>45</v>
      </c>
      <c r="M2092" t="s">
        <v>46</v>
      </c>
      <c r="N2092" t="str">
        <f>"08/17/2022"</f>
        <v>08/17/2022</v>
      </c>
      <c r="O2092" t="str">
        <f t="shared" si="209"/>
        <v>12/31/2500</v>
      </c>
      <c r="P2092">
        <v>0.5</v>
      </c>
      <c r="Q2092">
        <v>0.5</v>
      </c>
      <c r="R2092">
        <v>0.5</v>
      </c>
      <c r="S2092">
        <v>0</v>
      </c>
      <c r="T2092">
        <v>0</v>
      </c>
      <c r="U2092">
        <v>0.5</v>
      </c>
      <c r="V2092" t="str">
        <f>"Trad IRN"</f>
        <v>Trad IRN</v>
      </c>
      <c r="W2092">
        <v>50</v>
      </c>
      <c r="X2092" t="s">
        <v>47</v>
      </c>
      <c r="Z2092" t="s">
        <v>47</v>
      </c>
      <c r="AB2092" t="str">
        <f>"11"</f>
        <v>11</v>
      </c>
      <c r="AC2092" t="str">
        <f>"10"</f>
        <v>10</v>
      </c>
      <c r="AD2092" t="str">
        <f>"2"</f>
        <v>2</v>
      </c>
      <c r="AE2092" t="s">
        <v>50</v>
      </c>
      <c r="AF2092">
        <v>0</v>
      </c>
      <c r="AG2092" t="s">
        <v>51</v>
      </c>
      <c r="AH2092" t="s">
        <v>85</v>
      </c>
      <c r="AI2092" t="str">
        <f>"Bldg IRN"</f>
        <v>Bldg IRN</v>
      </c>
      <c r="AJ2092" t="s">
        <v>48</v>
      </c>
      <c r="AK2092" t="s">
        <v>48</v>
      </c>
      <c r="AL2092" t="s">
        <v>53</v>
      </c>
      <c r="AM2092">
        <v>530</v>
      </c>
      <c r="AN2092">
        <v>1060</v>
      </c>
      <c r="AO2092">
        <v>15</v>
      </c>
    </row>
    <row r="2093" spans="1:41" x14ac:dyDescent="0.3">
      <c r="A2093" t="str">
        <f>"Trad IRN"</f>
        <v>Trad IRN</v>
      </c>
      <c r="B2093" t="str">
        <f>"Bldg IRN"</f>
        <v>Bldg IRN</v>
      </c>
      <c r="C2093" t="s">
        <v>41</v>
      </c>
      <c r="D2093" t="s">
        <v>3</v>
      </c>
      <c r="E2093" t="s">
        <v>80</v>
      </c>
      <c r="F2093" t="s">
        <v>81</v>
      </c>
      <c r="G2093" t="s">
        <v>82</v>
      </c>
      <c r="H2093" t="s">
        <v>83</v>
      </c>
      <c r="I2093" t="str">
        <f>"Trad IRN"</f>
        <v>Trad IRN</v>
      </c>
      <c r="J2093" t="s">
        <v>43</v>
      </c>
      <c r="K2093" t="s">
        <v>44</v>
      </c>
      <c r="L2093" t="s">
        <v>45</v>
      </c>
      <c r="M2093" t="s">
        <v>46</v>
      </c>
      <c r="N2093" t="str">
        <f>"08/18/2022"</f>
        <v>08/18/2022</v>
      </c>
      <c r="O2093" t="str">
        <f t="shared" si="209"/>
        <v>12/31/2500</v>
      </c>
      <c r="P2093">
        <v>0.5</v>
      </c>
      <c r="Q2093">
        <v>0.5</v>
      </c>
      <c r="R2093">
        <v>0.5</v>
      </c>
      <c r="S2093">
        <v>0</v>
      </c>
      <c r="T2093">
        <v>0.5</v>
      </c>
      <c r="U2093">
        <v>0</v>
      </c>
      <c r="V2093" t="str">
        <f>"Trad IRN"</f>
        <v>Trad IRN</v>
      </c>
      <c r="W2093">
        <v>50</v>
      </c>
      <c r="X2093" t="s">
        <v>47</v>
      </c>
      <c r="Z2093" t="s">
        <v>47</v>
      </c>
      <c r="AB2093" t="str">
        <f>"11"</f>
        <v>11</v>
      </c>
      <c r="AC2093" t="str">
        <f>"10"</f>
        <v>10</v>
      </c>
      <c r="AD2093" t="str">
        <f>"2"</f>
        <v>2</v>
      </c>
      <c r="AE2093" t="s">
        <v>50</v>
      </c>
      <c r="AF2093">
        <v>0</v>
      </c>
      <c r="AG2093" t="s">
        <v>56</v>
      </c>
      <c r="AH2093" t="str">
        <f>"Trad IRN"</f>
        <v>Trad IRN</v>
      </c>
      <c r="AI2093" t="str">
        <f>"Bldg IRN"</f>
        <v>Bldg IRN</v>
      </c>
      <c r="AJ2093" t="s">
        <v>48</v>
      </c>
      <c r="AK2093" t="s">
        <v>48</v>
      </c>
      <c r="AL2093" t="s">
        <v>53</v>
      </c>
      <c r="AM2093">
        <v>566.15</v>
      </c>
      <c r="AN2093">
        <v>1132.3</v>
      </c>
      <c r="AO2093">
        <v>15</v>
      </c>
    </row>
    <row r="2094" spans="1:41" x14ac:dyDescent="0.3">
      <c r="A2094" t="str">
        <f>"Trad IRN"</f>
        <v>Trad IRN</v>
      </c>
      <c r="B2094" t="str">
        <f>"Bldg IRN"</f>
        <v>Bldg IRN</v>
      </c>
      <c r="C2094" t="s">
        <v>41</v>
      </c>
      <c r="D2094" t="s">
        <v>3</v>
      </c>
      <c r="E2094" t="s">
        <v>80</v>
      </c>
      <c r="F2094" t="s">
        <v>81</v>
      </c>
      <c r="G2094" t="s">
        <v>82</v>
      </c>
      <c r="H2094" t="s">
        <v>83</v>
      </c>
      <c r="I2094" t="str">
        <f>"Trad IRN"</f>
        <v>Trad IRN</v>
      </c>
      <c r="J2094" t="s">
        <v>43</v>
      </c>
      <c r="K2094" t="s">
        <v>44</v>
      </c>
      <c r="L2094" t="s">
        <v>45</v>
      </c>
      <c r="M2094" t="s">
        <v>46</v>
      </c>
      <c r="N2094" t="str">
        <f>"08/18/2022"</f>
        <v>08/18/2022</v>
      </c>
      <c r="O2094" t="str">
        <f t="shared" si="209"/>
        <v>12/31/2500</v>
      </c>
      <c r="P2094">
        <v>1</v>
      </c>
      <c r="Q2094">
        <v>1</v>
      </c>
      <c r="S2094">
        <v>0</v>
      </c>
      <c r="T2094">
        <v>1</v>
      </c>
      <c r="U2094">
        <v>0</v>
      </c>
      <c r="V2094" t="str">
        <f>"Trad IRN"</f>
        <v>Trad IRN</v>
      </c>
      <c r="W2094">
        <v>55</v>
      </c>
      <c r="X2094" t="s">
        <v>54</v>
      </c>
      <c r="Y2094" t="str">
        <f>"45"</f>
        <v>45</v>
      </c>
      <c r="Z2094" t="s">
        <v>47</v>
      </c>
      <c r="AB2094" t="str">
        <f>"12"</f>
        <v>12</v>
      </c>
      <c r="AC2094" t="s">
        <v>48</v>
      </c>
      <c r="AD2094" t="s">
        <v>49</v>
      </c>
      <c r="AE2094" t="s">
        <v>50</v>
      </c>
      <c r="AF2094">
        <v>0</v>
      </c>
      <c r="AG2094" t="s">
        <v>56</v>
      </c>
      <c r="AH2094" t="str">
        <f>"Trad IRN"</f>
        <v>Trad IRN</v>
      </c>
      <c r="AI2094" t="str">
        <f>"Bldg IRN"</f>
        <v>Bldg IRN</v>
      </c>
      <c r="AJ2094" t="str">
        <f>"12"</f>
        <v>12</v>
      </c>
      <c r="AK2094" t="s">
        <v>48</v>
      </c>
      <c r="AL2094" t="s">
        <v>53</v>
      </c>
      <c r="AM2094">
        <v>1132.3</v>
      </c>
      <c r="AN2094">
        <v>1132.3</v>
      </c>
      <c r="AO2094">
        <v>15</v>
      </c>
    </row>
    <row r="2095" spans="1:41" x14ac:dyDescent="0.3">
      <c r="A2095" t="str">
        <f>"Trad IRN"</f>
        <v>Trad IRN</v>
      </c>
      <c r="B2095" t="str">
        <f>"Bldg IRN"</f>
        <v>Bldg IRN</v>
      </c>
      <c r="C2095" t="s">
        <v>41</v>
      </c>
      <c r="D2095" t="s">
        <v>3</v>
      </c>
      <c r="E2095" t="s">
        <v>80</v>
      </c>
      <c r="F2095" t="s">
        <v>81</v>
      </c>
      <c r="G2095" t="s">
        <v>82</v>
      </c>
      <c r="H2095" t="s">
        <v>83</v>
      </c>
      <c r="I2095" t="str">
        <f>"Trad IRN"</f>
        <v>Trad IRN</v>
      </c>
      <c r="J2095" t="s">
        <v>43</v>
      </c>
      <c r="K2095" t="s">
        <v>44</v>
      </c>
      <c r="L2095" t="s">
        <v>45</v>
      </c>
      <c r="M2095" t="s">
        <v>46</v>
      </c>
      <c r="N2095" t="str">
        <f>"08/18/2022"</f>
        <v>08/18/2022</v>
      </c>
      <c r="O2095" t="str">
        <f t="shared" si="209"/>
        <v>12/31/2500</v>
      </c>
      <c r="P2095">
        <v>1</v>
      </c>
      <c r="Q2095">
        <v>1</v>
      </c>
      <c r="S2095">
        <v>1</v>
      </c>
      <c r="T2095">
        <v>1</v>
      </c>
      <c r="U2095">
        <v>0</v>
      </c>
      <c r="V2095" t="str">
        <f>"Trad IRN"</f>
        <v>Trad IRN</v>
      </c>
      <c r="W2095">
        <v>100</v>
      </c>
      <c r="X2095" t="s">
        <v>47</v>
      </c>
      <c r="Z2095" t="s">
        <v>47</v>
      </c>
      <c r="AB2095" t="str">
        <f>"12"</f>
        <v>12</v>
      </c>
      <c r="AC2095" t="s">
        <v>48</v>
      </c>
      <c r="AD2095" t="s">
        <v>49</v>
      </c>
      <c r="AE2095" t="s">
        <v>50</v>
      </c>
      <c r="AF2095">
        <v>0</v>
      </c>
      <c r="AG2095" t="s">
        <v>56</v>
      </c>
      <c r="AH2095" t="str">
        <f>"Trad IRN"</f>
        <v>Trad IRN</v>
      </c>
      <c r="AI2095" t="str">
        <f>"Bldg IRN"</f>
        <v>Bldg IRN</v>
      </c>
      <c r="AJ2095" t="str">
        <f>"12"</f>
        <v>12</v>
      </c>
      <c r="AK2095" t="s">
        <v>48</v>
      </c>
      <c r="AL2095" t="s">
        <v>53</v>
      </c>
      <c r="AM2095">
        <v>1132.3</v>
      </c>
      <c r="AN2095">
        <v>1132.3</v>
      </c>
      <c r="AO2095">
        <v>15</v>
      </c>
    </row>
    <row r="2096" spans="1:41" x14ac:dyDescent="0.3">
      <c r="A2096" t="str">
        <f>"Trad IRN"</f>
        <v>Trad IRN</v>
      </c>
      <c r="B2096" t="str">
        <f>"Bldg IRN"</f>
        <v>Bldg IRN</v>
      </c>
      <c r="C2096" t="s">
        <v>41</v>
      </c>
      <c r="D2096" t="s">
        <v>3</v>
      </c>
      <c r="E2096" t="s">
        <v>80</v>
      </c>
      <c r="F2096" t="s">
        <v>81</v>
      </c>
      <c r="G2096" t="s">
        <v>82</v>
      </c>
      <c r="H2096" t="s">
        <v>83</v>
      </c>
      <c r="I2096" t="str">
        <f>"Trad IRN"</f>
        <v>Trad IRN</v>
      </c>
      <c r="J2096" t="s">
        <v>43</v>
      </c>
      <c r="K2096" t="s">
        <v>44</v>
      </c>
      <c r="L2096" t="s">
        <v>45</v>
      </c>
      <c r="M2096" t="s">
        <v>46</v>
      </c>
      <c r="N2096" t="str">
        <f>"08/18/2022"</f>
        <v>08/18/2022</v>
      </c>
      <c r="O2096" t="str">
        <f t="shared" si="209"/>
        <v>12/31/2500</v>
      </c>
      <c r="P2096">
        <v>1</v>
      </c>
      <c r="Q2096">
        <v>1</v>
      </c>
      <c r="S2096">
        <v>0</v>
      </c>
      <c r="T2096">
        <v>1</v>
      </c>
      <c r="U2096">
        <v>0</v>
      </c>
      <c r="V2096" t="str">
        <f>"Trad IRN"</f>
        <v>Trad IRN</v>
      </c>
      <c r="W2096">
        <v>100</v>
      </c>
      <c r="X2096" t="s">
        <v>47</v>
      </c>
      <c r="Z2096" t="s">
        <v>47</v>
      </c>
      <c r="AB2096" t="str">
        <f>"09"</f>
        <v>09</v>
      </c>
      <c r="AC2096" t="s">
        <v>48</v>
      </c>
      <c r="AD2096" t="s">
        <v>49</v>
      </c>
      <c r="AE2096" t="s">
        <v>50</v>
      </c>
      <c r="AF2096">
        <v>0</v>
      </c>
      <c r="AG2096" t="s">
        <v>56</v>
      </c>
      <c r="AH2096" t="str">
        <f>"Trad IRN"</f>
        <v>Trad IRN</v>
      </c>
      <c r="AI2096" t="str">
        <f>"Bldg IRN"</f>
        <v>Bldg IRN</v>
      </c>
      <c r="AJ2096" t="s">
        <v>48</v>
      </c>
      <c r="AK2096" t="s">
        <v>48</v>
      </c>
      <c r="AL2096" t="s">
        <v>53</v>
      </c>
      <c r="AM2096">
        <v>1132.3</v>
      </c>
      <c r="AN2096">
        <v>1132.3</v>
      </c>
      <c r="AO2096">
        <v>15</v>
      </c>
    </row>
    <row r="2097" spans="1:41" x14ac:dyDescent="0.3">
      <c r="A2097" t="str">
        <f>"Trad IRN"</f>
        <v>Trad IRN</v>
      </c>
      <c r="B2097" t="str">
        <f>"Bldg IRN"</f>
        <v>Bldg IRN</v>
      </c>
      <c r="C2097" t="s">
        <v>41</v>
      </c>
      <c r="D2097" t="s">
        <v>3</v>
      </c>
      <c r="E2097" t="s">
        <v>80</v>
      </c>
      <c r="F2097" t="s">
        <v>81</v>
      </c>
      <c r="G2097" t="s">
        <v>82</v>
      </c>
      <c r="H2097" t="s">
        <v>83</v>
      </c>
      <c r="I2097" t="s">
        <v>8</v>
      </c>
      <c r="J2097" t="s">
        <v>43</v>
      </c>
      <c r="K2097" t="s">
        <v>44</v>
      </c>
      <c r="L2097" t="s">
        <v>45</v>
      </c>
      <c r="M2097" t="s">
        <v>46</v>
      </c>
      <c r="N2097" t="str">
        <f>"08/17/2022"</f>
        <v>08/17/2022</v>
      </c>
      <c r="O2097" t="str">
        <f>"10/16/2022"</f>
        <v>10/16/2022</v>
      </c>
      <c r="P2097">
        <v>0.11804199999999999</v>
      </c>
      <c r="Q2097">
        <v>0.11804199999999999</v>
      </c>
      <c r="S2097">
        <v>0</v>
      </c>
      <c r="T2097">
        <v>0</v>
      </c>
      <c r="U2097">
        <v>0.11804199999999999</v>
      </c>
      <c r="V2097" t="str">
        <f>"Trad IRN"</f>
        <v>Trad IRN</v>
      </c>
      <c r="W2097">
        <v>50</v>
      </c>
      <c r="X2097" t="s">
        <v>47</v>
      </c>
      <c r="Z2097" t="s">
        <v>47</v>
      </c>
      <c r="AB2097" t="str">
        <f>"12"</f>
        <v>12</v>
      </c>
      <c r="AC2097" t="s">
        <v>48</v>
      </c>
      <c r="AD2097" t="s">
        <v>49</v>
      </c>
      <c r="AE2097" t="s">
        <v>50</v>
      </c>
      <c r="AF2097">
        <v>0</v>
      </c>
      <c r="AG2097" t="s">
        <v>51</v>
      </c>
      <c r="AH2097" t="s">
        <v>85</v>
      </c>
      <c r="AI2097" t="str">
        <f>"Bldg IRN"</f>
        <v>Bldg IRN</v>
      </c>
      <c r="AJ2097" t="str">
        <f>"12"</f>
        <v>12</v>
      </c>
      <c r="AK2097" t="s">
        <v>52</v>
      </c>
      <c r="AL2097" t="s">
        <v>53</v>
      </c>
      <c r="AM2097">
        <v>123</v>
      </c>
      <c r="AN2097">
        <v>1042</v>
      </c>
      <c r="AO2097">
        <v>15</v>
      </c>
    </row>
    <row r="2098" spans="1:41" x14ac:dyDescent="0.3">
      <c r="A2098" t="str">
        <f>"Trad IRN"</f>
        <v>Trad IRN</v>
      </c>
      <c r="B2098" t="str">
        <f>"Bldg IRN"</f>
        <v>Bldg IRN</v>
      </c>
      <c r="C2098" t="s">
        <v>41</v>
      </c>
      <c r="D2098" t="s">
        <v>3</v>
      </c>
      <c r="E2098" t="s">
        <v>80</v>
      </c>
      <c r="F2098" t="s">
        <v>81</v>
      </c>
      <c r="G2098" t="s">
        <v>82</v>
      </c>
      <c r="H2098" t="s">
        <v>83</v>
      </c>
      <c r="I2098" t="str">
        <f>"Trad IRN"</f>
        <v>Trad IRN</v>
      </c>
      <c r="J2098" t="s">
        <v>43</v>
      </c>
      <c r="K2098" t="s">
        <v>44</v>
      </c>
      <c r="L2098" t="s">
        <v>45</v>
      </c>
      <c r="M2098" t="s">
        <v>46</v>
      </c>
      <c r="N2098" t="str">
        <f>"08/18/2022"</f>
        <v>08/18/2022</v>
      </c>
      <c r="O2098" t="str">
        <f>"10/16/2022"</f>
        <v>10/16/2022</v>
      </c>
      <c r="P2098">
        <v>0.10668999999999999</v>
      </c>
      <c r="Q2098">
        <v>0.10668999999999999</v>
      </c>
      <c r="S2098">
        <v>0</v>
      </c>
      <c r="T2098">
        <v>0.10668999999999999</v>
      </c>
      <c r="U2098">
        <v>0</v>
      </c>
      <c r="V2098" t="str">
        <f>"Trad IRN"</f>
        <v>Trad IRN</v>
      </c>
      <c r="W2098">
        <v>50</v>
      </c>
      <c r="X2098" t="s">
        <v>47</v>
      </c>
      <c r="Z2098" t="s">
        <v>47</v>
      </c>
      <c r="AB2098" t="str">
        <f>"12"</f>
        <v>12</v>
      </c>
      <c r="AC2098" t="s">
        <v>48</v>
      </c>
      <c r="AD2098" t="s">
        <v>49</v>
      </c>
      <c r="AE2098" t="s">
        <v>50</v>
      </c>
      <c r="AF2098">
        <v>0</v>
      </c>
      <c r="AG2098" t="s">
        <v>56</v>
      </c>
      <c r="AH2098" t="str">
        <f>"Trad IRN"</f>
        <v>Trad IRN</v>
      </c>
      <c r="AI2098" t="str">
        <f>"Bldg IRN"</f>
        <v>Bldg IRN</v>
      </c>
      <c r="AJ2098" t="str">
        <f>"12"</f>
        <v>12</v>
      </c>
      <c r="AK2098" t="s">
        <v>48</v>
      </c>
      <c r="AL2098" t="s">
        <v>53</v>
      </c>
      <c r="AM2098">
        <v>120.81</v>
      </c>
      <c r="AN2098">
        <v>1132.3</v>
      </c>
      <c r="AO2098">
        <v>15</v>
      </c>
    </row>
    <row r="2099" spans="1:41" x14ac:dyDescent="0.3">
      <c r="A2099" t="str">
        <f>"Trad IRN"</f>
        <v>Trad IRN</v>
      </c>
      <c r="B2099" t="str">
        <f>"Bldg IRN"</f>
        <v>Bldg IRN</v>
      </c>
      <c r="C2099" t="s">
        <v>41</v>
      </c>
      <c r="D2099" t="s">
        <v>3</v>
      </c>
      <c r="E2099" t="s">
        <v>80</v>
      </c>
      <c r="F2099" t="s">
        <v>81</v>
      </c>
      <c r="G2099" t="s">
        <v>82</v>
      </c>
      <c r="H2099" t="s">
        <v>83</v>
      </c>
      <c r="I2099" t="s">
        <v>8</v>
      </c>
      <c r="J2099" t="s">
        <v>43</v>
      </c>
      <c r="K2099" t="s">
        <v>44</v>
      </c>
      <c r="L2099" t="s">
        <v>45</v>
      </c>
      <c r="M2099" t="s">
        <v>46</v>
      </c>
      <c r="N2099" t="str">
        <f>"08/17/2022"</f>
        <v>08/17/2022</v>
      </c>
      <c r="O2099" t="str">
        <f>"12/31/2500"</f>
        <v>12/31/2500</v>
      </c>
      <c r="P2099">
        <v>0.5</v>
      </c>
      <c r="Q2099">
        <v>0.5</v>
      </c>
      <c r="R2099">
        <v>0.5</v>
      </c>
      <c r="S2099">
        <v>0</v>
      </c>
      <c r="T2099">
        <v>0.5</v>
      </c>
      <c r="U2099">
        <v>0</v>
      </c>
      <c r="V2099" t="str">
        <f>"Trad IRN"</f>
        <v>Trad IRN</v>
      </c>
      <c r="W2099">
        <v>50</v>
      </c>
      <c r="X2099" t="s">
        <v>47</v>
      </c>
      <c r="Z2099" t="s">
        <v>47</v>
      </c>
      <c r="AB2099" t="str">
        <f>"12"</f>
        <v>12</v>
      </c>
      <c r="AC2099" t="str">
        <f>"01"</f>
        <v>01</v>
      </c>
      <c r="AD2099" t="str">
        <f>"5"</f>
        <v>5</v>
      </c>
      <c r="AE2099" t="s">
        <v>50</v>
      </c>
      <c r="AF2099">
        <v>0</v>
      </c>
      <c r="AG2099" t="s">
        <v>51</v>
      </c>
      <c r="AH2099" t="s">
        <v>85</v>
      </c>
      <c r="AI2099" t="str">
        <f>"Bldg IRN"</f>
        <v>Bldg IRN</v>
      </c>
      <c r="AJ2099" t="str">
        <f>"12"</f>
        <v>12</v>
      </c>
      <c r="AK2099" t="s">
        <v>52</v>
      </c>
      <c r="AL2099" t="s">
        <v>53</v>
      </c>
      <c r="AM2099">
        <v>521</v>
      </c>
      <c r="AN2099">
        <v>1042</v>
      </c>
      <c r="AO2099">
        <v>15</v>
      </c>
    </row>
    <row r="2100" spans="1:41" x14ac:dyDescent="0.3">
      <c r="A2100" t="str">
        <f>"Trad IRN"</f>
        <v>Trad IRN</v>
      </c>
      <c r="B2100" t="str">
        <f>"Bldg IRN"</f>
        <v>Bldg IRN</v>
      </c>
      <c r="C2100" t="s">
        <v>41</v>
      </c>
      <c r="D2100" t="s">
        <v>3</v>
      </c>
      <c r="E2100" t="s">
        <v>80</v>
      </c>
      <c r="F2100" t="s">
        <v>81</v>
      </c>
      <c r="G2100" t="s">
        <v>82</v>
      </c>
      <c r="H2100" t="s">
        <v>83</v>
      </c>
      <c r="I2100" t="str">
        <f>"Trad IRN"</f>
        <v>Trad IRN</v>
      </c>
      <c r="J2100" t="s">
        <v>43</v>
      </c>
      <c r="K2100" t="s">
        <v>44</v>
      </c>
      <c r="L2100" t="s">
        <v>45</v>
      </c>
      <c r="M2100" t="s">
        <v>46</v>
      </c>
      <c r="N2100" t="str">
        <f>"08/18/2022"</f>
        <v>08/18/2022</v>
      </c>
      <c r="O2100" t="str">
        <f>"12/31/2500"</f>
        <v>12/31/2500</v>
      </c>
      <c r="P2100">
        <v>0.5</v>
      </c>
      <c r="Q2100">
        <v>0.5</v>
      </c>
      <c r="R2100">
        <v>0.5</v>
      </c>
      <c r="S2100">
        <v>0</v>
      </c>
      <c r="T2100">
        <v>0.5</v>
      </c>
      <c r="U2100">
        <v>0</v>
      </c>
      <c r="V2100" t="str">
        <f>"Trad IRN"</f>
        <v>Trad IRN</v>
      </c>
      <c r="W2100">
        <v>50</v>
      </c>
      <c r="X2100" t="s">
        <v>47</v>
      </c>
      <c r="Z2100" t="s">
        <v>47</v>
      </c>
      <c r="AB2100" t="str">
        <f>"12"</f>
        <v>12</v>
      </c>
      <c r="AC2100" t="str">
        <f>"01"</f>
        <v>01</v>
      </c>
      <c r="AD2100" t="str">
        <f>"5"</f>
        <v>5</v>
      </c>
      <c r="AE2100" t="s">
        <v>50</v>
      </c>
      <c r="AF2100">
        <v>0</v>
      </c>
      <c r="AG2100" t="s">
        <v>56</v>
      </c>
      <c r="AH2100" t="str">
        <f>"Trad IRN"</f>
        <v>Trad IRN</v>
      </c>
      <c r="AI2100" t="str">
        <f>"Bldg IRN"</f>
        <v>Bldg IRN</v>
      </c>
      <c r="AJ2100" t="str">
        <f>"12"</f>
        <v>12</v>
      </c>
      <c r="AK2100" t="s">
        <v>48</v>
      </c>
      <c r="AL2100" t="s">
        <v>53</v>
      </c>
      <c r="AM2100">
        <v>566.15</v>
      </c>
      <c r="AN2100">
        <v>1132.3</v>
      </c>
      <c r="AO2100">
        <v>15</v>
      </c>
    </row>
    <row r="2101" spans="1:41" x14ac:dyDescent="0.3">
      <c r="A2101" t="str">
        <f>"Trad IRN"</f>
        <v>Trad IRN</v>
      </c>
      <c r="B2101" t="str">
        <f>"Bldg IRN"</f>
        <v>Bldg IRN</v>
      </c>
      <c r="C2101" t="s">
        <v>41</v>
      </c>
      <c r="D2101" t="s">
        <v>3</v>
      </c>
      <c r="E2101" t="s">
        <v>80</v>
      </c>
      <c r="F2101" t="s">
        <v>81</v>
      </c>
      <c r="G2101" t="s">
        <v>82</v>
      </c>
      <c r="H2101" t="s">
        <v>83</v>
      </c>
      <c r="I2101" t="str">
        <f>"Trad IRN"</f>
        <v>Trad IRN</v>
      </c>
      <c r="J2101" t="s">
        <v>43</v>
      </c>
      <c r="K2101" t="s">
        <v>44</v>
      </c>
      <c r="L2101" t="s">
        <v>45</v>
      </c>
      <c r="M2101" t="s">
        <v>46</v>
      </c>
      <c r="N2101" t="str">
        <f>"08/18/2022"</f>
        <v>08/18/2022</v>
      </c>
      <c r="O2101" t="str">
        <f>"12/31/2500"</f>
        <v>12/31/2500</v>
      </c>
      <c r="P2101">
        <v>1</v>
      </c>
      <c r="Q2101">
        <v>1</v>
      </c>
      <c r="S2101">
        <v>0</v>
      </c>
      <c r="T2101">
        <v>0.93055600000000005</v>
      </c>
      <c r="U2101">
        <v>6.9444000000000006E-2</v>
      </c>
      <c r="V2101" t="str">
        <f>"Trad IRN"</f>
        <v>Trad IRN</v>
      </c>
      <c r="W2101">
        <v>100</v>
      </c>
      <c r="X2101" t="s">
        <v>47</v>
      </c>
      <c r="Z2101" t="s">
        <v>47</v>
      </c>
      <c r="AB2101" t="str">
        <f>"11"</f>
        <v>11</v>
      </c>
      <c r="AC2101" t="s">
        <v>48</v>
      </c>
      <c r="AD2101" t="s">
        <v>49</v>
      </c>
      <c r="AE2101" t="s">
        <v>50</v>
      </c>
      <c r="AF2101">
        <v>0</v>
      </c>
      <c r="AG2101" t="s">
        <v>56</v>
      </c>
      <c r="AH2101" t="str">
        <f>"Trad IRN"</f>
        <v>Trad IRN</v>
      </c>
      <c r="AI2101" t="str">
        <f>"Bldg IRN"</f>
        <v>Bldg IRN</v>
      </c>
      <c r="AJ2101" t="s">
        <v>48</v>
      </c>
      <c r="AK2101" t="s">
        <v>48</v>
      </c>
      <c r="AL2101" t="s">
        <v>53</v>
      </c>
      <c r="AM2101">
        <v>1132.3</v>
      </c>
      <c r="AN2101">
        <v>1132.3</v>
      </c>
      <c r="AO2101">
        <v>15</v>
      </c>
    </row>
    <row r="2102" spans="1:41" x14ac:dyDescent="0.3">
      <c r="A2102" t="str">
        <f>"Trad IRN"</f>
        <v>Trad IRN</v>
      </c>
      <c r="B2102" t="str">
        <f>"Bldg IRN"</f>
        <v>Bldg IRN</v>
      </c>
      <c r="C2102" t="s">
        <v>41</v>
      </c>
      <c r="D2102" t="s">
        <v>3</v>
      </c>
      <c r="E2102" t="s">
        <v>80</v>
      </c>
      <c r="F2102" t="s">
        <v>81</v>
      </c>
      <c r="G2102" t="s">
        <v>82</v>
      </c>
      <c r="H2102" t="s">
        <v>83</v>
      </c>
      <c r="I2102" t="str">
        <f>"Trad IRN"</f>
        <v>Trad IRN</v>
      </c>
      <c r="J2102" t="s">
        <v>43</v>
      </c>
      <c r="K2102" t="s">
        <v>44</v>
      </c>
      <c r="L2102" t="s">
        <v>45</v>
      </c>
      <c r="M2102" t="s">
        <v>46</v>
      </c>
      <c r="N2102" t="str">
        <f>"08/18/2022"</f>
        <v>08/18/2022</v>
      </c>
      <c r="O2102" t="str">
        <f>"12/31/2500"</f>
        <v>12/31/2500</v>
      </c>
      <c r="P2102">
        <v>1</v>
      </c>
      <c r="Q2102">
        <v>1</v>
      </c>
      <c r="R2102">
        <v>1</v>
      </c>
      <c r="S2102">
        <v>0</v>
      </c>
      <c r="T2102">
        <v>1</v>
      </c>
      <c r="U2102">
        <v>0</v>
      </c>
      <c r="V2102" t="str">
        <f>"Trad IRN"</f>
        <v>Trad IRN</v>
      </c>
      <c r="W2102">
        <v>100</v>
      </c>
      <c r="X2102" t="s">
        <v>47</v>
      </c>
      <c r="Z2102" t="s">
        <v>47</v>
      </c>
      <c r="AB2102" t="str">
        <f>"11"</f>
        <v>11</v>
      </c>
      <c r="AC2102" t="str">
        <f>"10"</f>
        <v>10</v>
      </c>
      <c r="AD2102" t="str">
        <f>"2"</f>
        <v>2</v>
      </c>
      <c r="AE2102" t="s">
        <v>50</v>
      </c>
      <c r="AF2102">
        <v>0</v>
      </c>
      <c r="AG2102" t="s">
        <v>56</v>
      </c>
      <c r="AH2102" t="str">
        <f>"Trad IRN"</f>
        <v>Trad IRN</v>
      </c>
      <c r="AI2102" t="str">
        <f>"Bldg IRN"</f>
        <v>Bldg IRN</v>
      </c>
      <c r="AJ2102" t="s">
        <v>48</v>
      </c>
      <c r="AK2102" t="s">
        <v>48</v>
      </c>
      <c r="AL2102" t="s">
        <v>53</v>
      </c>
      <c r="AM2102">
        <v>1132.3</v>
      </c>
      <c r="AN2102">
        <v>1132.3</v>
      </c>
      <c r="AO2102">
        <v>15</v>
      </c>
    </row>
    <row r="2103" spans="1:41" x14ac:dyDescent="0.3">
      <c r="A2103" t="str">
        <f>"Trad IRN"</f>
        <v>Trad IRN</v>
      </c>
      <c r="B2103" t="str">
        <f>"Bldg IRN"</f>
        <v>Bldg IRN</v>
      </c>
      <c r="C2103" t="s">
        <v>41</v>
      </c>
      <c r="D2103" t="s">
        <v>3</v>
      </c>
      <c r="E2103" t="s">
        <v>80</v>
      </c>
      <c r="F2103" t="s">
        <v>81</v>
      </c>
      <c r="G2103" t="s">
        <v>82</v>
      </c>
      <c r="H2103" t="s">
        <v>83</v>
      </c>
      <c r="I2103" t="str">
        <f>"Trad IRN"</f>
        <v>Trad IRN</v>
      </c>
      <c r="J2103" t="s">
        <v>43</v>
      </c>
      <c r="K2103" t="s">
        <v>44</v>
      </c>
      <c r="L2103" t="s">
        <v>45</v>
      </c>
      <c r="M2103" t="s">
        <v>46</v>
      </c>
      <c r="N2103" t="str">
        <f>"01/10/2023"</f>
        <v>01/10/2023</v>
      </c>
      <c r="O2103" t="str">
        <f>"01/22/2023"</f>
        <v>01/22/2023</v>
      </c>
      <c r="P2103">
        <v>4.6136000000000003E-2</v>
      </c>
      <c r="Q2103">
        <v>4.6136000000000003E-2</v>
      </c>
      <c r="S2103">
        <v>0</v>
      </c>
      <c r="T2103">
        <v>4.6136000000000003E-2</v>
      </c>
      <c r="U2103">
        <v>0</v>
      </c>
      <c r="V2103" t="str">
        <f>"Trad IRN"</f>
        <v>Trad IRN</v>
      </c>
      <c r="W2103">
        <v>100</v>
      </c>
      <c r="X2103" t="s">
        <v>47</v>
      </c>
      <c r="Z2103" t="s">
        <v>47</v>
      </c>
      <c r="AB2103" t="str">
        <f>"08"</f>
        <v>08</v>
      </c>
      <c r="AC2103" t="s">
        <v>48</v>
      </c>
      <c r="AD2103" t="s">
        <v>49</v>
      </c>
      <c r="AE2103" t="s">
        <v>50</v>
      </c>
      <c r="AF2103">
        <v>0</v>
      </c>
      <c r="AG2103" t="s">
        <v>56</v>
      </c>
      <c r="AH2103" t="str">
        <f>"Trad IRN"</f>
        <v>Trad IRN</v>
      </c>
      <c r="AI2103" t="str">
        <f>"Bldg IRN"</f>
        <v>Bldg IRN</v>
      </c>
      <c r="AJ2103" t="s">
        <v>48</v>
      </c>
      <c r="AK2103" t="s">
        <v>48</v>
      </c>
      <c r="AL2103" t="s">
        <v>53</v>
      </c>
      <c r="AM2103">
        <v>52.24</v>
      </c>
      <c r="AN2103">
        <v>1132.3</v>
      </c>
      <c r="AO2103">
        <v>15</v>
      </c>
    </row>
    <row r="2104" spans="1:41" x14ac:dyDescent="0.3">
      <c r="A2104" t="str">
        <f>"Trad IRN"</f>
        <v>Trad IRN</v>
      </c>
      <c r="B2104" t="str">
        <f>"Bldg IRN"</f>
        <v>Bldg IRN</v>
      </c>
      <c r="C2104" t="s">
        <v>41</v>
      </c>
      <c r="D2104" t="s">
        <v>3</v>
      </c>
      <c r="E2104" t="s">
        <v>80</v>
      </c>
      <c r="F2104" t="s">
        <v>81</v>
      </c>
      <c r="G2104" t="s">
        <v>82</v>
      </c>
      <c r="H2104" t="s">
        <v>83</v>
      </c>
      <c r="I2104" t="str">
        <f>"Trad IRN"</f>
        <v>Trad IRN</v>
      </c>
      <c r="J2104" t="s">
        <v>43</v>
      </c>
      <c r="K2104" t="s">
        <v>44</v>
      </c>
      <c r="L2104" t="s">
        <v>45</v>
      </c>
      <c r="M2104" t="s">
        <v>46</v>
      </c>
      <c r="N2104" t="str">
        <f>"01/23/2023"</f>
        <v>01/23/2023</v>
      </c>
      <c r="O2104" t="str">
        <f>"12/31/2500"</f>
        <v>12/31/2500</v>
      </c>
      <c r="P2104">
        <v>0.46136199999999999</v>
      </c>
      <c r="Q2104">
        <v>0.46136199999999999</v>
      </c>
      <c r="S2104">
        <v>0</v>
      </c>
      <c r="T2104">
        <v>0.46136199999999999</v>
      </c>
      <c r="U2104">
        <v>0</v>
      </c>
      <c r="V2104" t="str">
        <f>"Trad IRN"</f>
        <v>Trad IRN</v>
      </c>
      <c r="W2104">
        <v>100</v>
      </c>
      <c r="X2104" t="s">
        <v>47</v>
      </c>
      <c r="Z2104" t="s">
        <v>47</v>
      </c>
      <c r="AB2104" t="str">
        <f>"08"</f>
        <v>08</v>
      </c>
      <c r="AC2104" t="s">
        <v>48</v>
      </c>
      <c r="AD2104" t="s">
        <v>49</v>
      </c>
      <c r="AE2104" t="s">
        <v>55</v>
      </c>
      <c r="AF2104">
        <v>0</v>
      </c>
      <c r="AG2104" t="s">
        <v>56</v>
      </c>
      <c r="AH2104" t="str">
        <f>"Trad IRN"</f>
        <v>Trad IRN</v>
      </c>
      <c r="AI2104" t="str">
        <f>"Bldg IRN"</f>
        <v>Bldg IRN</v>
      </c>
      <c r="AJ2104" t="s">
        <v>48</v>
      </c>
      <c r="AK2104" t="s">
        <v>48</v>
      </c>
      <c r="AL2104" t="s">
        <v>53</v>
      </c>
      <c r="AM2104">
        <v>522.4</v>
      </c>
      <c r="AN2104">
        <v>1132.3</v>
      </c>
      <c r="AO2104">
        <v>15</v>
      </c>
    </row>
    <row r="2105" spans="1:41" x14ac:dyDescent="0.3">
      <c r="A2105" t="str">
        <f>"Trad IRN"</f>
        <v>Trad IRN</v>
      </c>
      <c r="B2105" t="str">
        <f>"Bldg IRN"</f>
        <v>Bldg IRN</v>
      </c>
      <c r="C2105" t="s">
        <v>41</v>
      </c>
      <c r="D2105" t="s">
        <v>3</v>
      </c>
      <c r="E2105" t="s">
        <v>80</v>
      </c>
      <c r="F2105" t="s">
        <v>81</v>
      </c>
      <c r="G2105" t="s">
        <v>82</v>
      </c>
      <c r="H2105" t="s">
        <v>83</v>
      </c>
      <c r="I2105" t="s">
        <v>8</v>
      </c>
      <c r="J2105" t="s">
        <v>43</v>
      </c>
      <c r="K2105" t="s">
        <v>44</v>
      </c>
      <c r="L2105" t="s">
        <v>45</v>
      </c>
      <c r="M2105" t="s">
        <v>46</v>
      </c>
      <c r="N2105" t="str">
        <f>"08/18/2022"</f>
        <v>08/18/2022</v>
      </c>
      <c r="O2105" t="str">
        <f>"09/08/2022"</f>
        <v>09/08/2022</v>
      </c>
      <c r="P2105">
        <v>1.2976E-2</v>
      </c>
      <c r="Q2105">
        <v>1.2976E-2</v>
      </c>
      <c r="S2105">
        <v>0</v>
      </c>
      <c r="T2105">
        <v>3.3969999999999998E-3</v>
      </c>
      <c r="U2105">
        <v>9.5790000000000007E-3</v>
      </c>
      <c r="V2105" t="str">
        <f>"Trad IRN"</f>
        <v>Trad IRN</v>
      </c>
      <c r="W2105">
        <v>15</v>
      </c>
      <c r="X2105" t="s">
        <v>47</v>
      </c>
      <c r="Z2105" t="s">
        <v>47</v>
      </c>
      <c r="AB2105" t="str">
        <f>"12"</f>
        <v>12</v>
      </c>
      <c r="AC2105" t="s">
        <v>48</v>
      </c>
      <c r="AD2105" t="s">
        <v>49</v>
      </c>
      <c r="AE2105" t="s">
        <v>55</v>
      </c>
      <c r="AF2105">
        <v>0</v>
      </c>
      <c r="AG2105" t="s">
        <v>51</v>
      </c>
      <c r="AH2105" t="str">
        <f>"Trad IRN"</f>
        <v>Trad IRN</v>
      </c>
      <c r="AI2105" t="str">
        <f>"Bldg IRN"</f>
        <v>Bldg IRN</v>
      </c>
      <c r="AJ2105" t="str">
        <f>"12"</f>
        <v>12</v>
      </c>
      <c r="AK2105" t="s">
        <v>48</v>
      </c>
      <c r="AL2105" t="s">
        <v>53</v>
      </c>
      <c r="AM2105">
        <v>14.69</v>
      </c>
      <c r="AN2105">
        <v>1132.3</v>
      </c>
      <c r="AO2105">
        <v>15</v>
      </c>
    </row>
    <row r="2106" spans="1:41" x14ac:dyDescent="0.3">
      <c r="A2106" t="str">
        <f>"Trad IRN"</f>
        <v>Trad IRN</v>
      </c>
      <c r="B2106" t="str">
        <f>"Bldg IRN"</f>
        <v>Bldg IRN</v>
      </c>
      <c r="C2106" t="s">
        <v>41</v>
      </c>
      <c r="D2106" t="s">
        <v>3</v>
      </c>
      <c r="E2106" t="s">
        <v>80</v>
      </c>
      <c r="F2106" t="s">
        <v>81</v>
      </c>
      <c r="G2106" t="s">
        <v>82</v>
      </c>
      <c r="H2106" t="s">
        <v>83</v>
      </c>
      <c r="I2106" t="str">
        <f>"Trad IRN"</f>
        <v>Trad IRN</v>
      </c>
      <c r="J2106" t="s">
        <v>43</v>
      </c>
      <c r="K2106" t="s">
        <v>44</v>
      </c>
      <c r="L2106" t="s">
        <v>45</v>
      </c>
      <c r="M2106" t="s">
        <v>46</v>
      </c>
      <c r="N2106" t="str">
        <f>"08/18/2022"</f>
        <v>08/18/2022</v>
      </c>
      <c r="O2106" t="str">
        <f>"09/08/2022"</f>
        <v>09/08/2022</v>
      </c>
      <c r="P2106">
        <v>7.3529999999999998E-2</v>
      </c>
      <c r="Q2106">
        <v>7.3529999999999998E-2</v>
      </c>
      <c r="S2106">
        <v>0</v>
      </c>
      <c r="T2106">
        <v>7.3529999999999998E-2</v>
      </c>
      <c r="U2106">
        <v>0</v>
      </c>
      <c r="V2106" t="str">
        <f>"Trad IRN"</f>
        <v>Trad IRN</v>
      </c>
      <c r="W2106">
        <v>85</v>
      </c>
      <c r="X2106" t="s">
        <v>47</v>
      </c>
      <c r="Z2106" t="s">
        <v>47</v>
      </c>
      <c r="AB2106" t="str">
        <f>"12"</f>
        <v>12</v>
      </c>
      <c r="AC2106" t="s">
        <v>48</v>
      </c>
      <c r="AD2106" t="s">
        <v>49</v>
      </c>
      <c r="AE2106" t="s">
        <v>50</v>
      </c>
      <c r="AF2106">
        <v>0</v>
      </c>
      <c r="AG2106" t="s">
        <v>56</v>
      </c>
      <c r="AH2106" t="str">
        <f>"Trad IRN"</f>
        <v>Trad IRN</v>
      </c>
      <c r="AI2106" t="str">
        <f>"Bldg IRN"</f>
        <v>Bldg IRN</v>
      </c>
      <c r="AJ2106" t="str">
        <f>"12"</f>
        <v>12</v>
      </c>
      <c r="AK2106" t="s">
        <v>48</v>
      </c>
      <c r="AL2106" t="s">
        <v>53</v>
      </c>
      <c r="AM2106">
        <v>83.26</v>
      </c>
      <c r="AN2106">
        <v>1132.3</v>
      </c>
      <c r="AO2106">
        <v>15</v>
      </c>
    </row>
    <row r="2107" spans="1:41" x14ac:dyDescent="0.3">
      <c r="A2107" t="str">
        <f>"Trad IRN"</f>
        <v>Trad IRN</v>
      </c>
      <c r="B2107" t="str">
        <f>"Bldg IRN"</f>
        <v>Bldg IRN</v>
      </c>
      <c r="C2107" t="s">
        <v>41</v>
      </c>
      <c r="D2107" t="s">
        <v>3</v>
      </c>
      <c r="E2107" t="s">
        <v>80</v>
      </c>
      <c r="F2107" t="s">
        <v>81</v>
      </c>
      <c r="G2107" t="s">
        <v>82</v>
      </c>
      <c r="H2107" t="s">
        <v>83</v>
      </c>
      <c r="I2107" t="s">
        <v>8</v>
      </c>
      <c r="J2107" t="s">
        <v>43</v>
      </c>
      <c r="K2107" t="s">
        <v>44</v>
      </c>
      <c r="L2107" t="s">
        <v>45</v>
      </c>
      <c r="M2107" t="s">
        <v>46</v>
      </c>
      <c r="N2107" t="str">
        <f>"08/18/2022"</f>
        <v>08/18/2022</v>
      </c>
      <c r="O2107" t="str">
        <f>"12/20/2022"</f>
        <v>12/20/2022</v>
      </c>
      <c r="P2107">
        <v>6.9550000000000001E-2</v>
      </c>
      <c r="Q2107">
        <v>6.9550000000000001E-2</v>
      </c>
      <c r="S2107">
        <v>0</v>
      </c>
      <c r="T2107">
        <v>1.4671999999999999E-2</v>
      </c>
      <c r="U2107">
        <v>5.4878000000000003E-2</v>
      </c>
      <c r="V2107" t="str">
        <f>"Trad IRN"</f>
        <v>Trad IRN</v>
      </c>
      <c r="W2107">
        <v>15</v>
      </c>
      <c r="X2107" t="s">
        <v>47</v>
      </c>
      <c r="Z2107" t="s">
        <v>47</v>
      </c>
      <c r="AB2107" t="str">
        <f>"09"</f>
        <v>09</v>
      </c>
      <c r="AC2107" t="s">
        <v>48</v>
      </c>
      <c r="AD2107" t="s">
        <v>49</v>
      </c>
      <c r="AE2107" t="s">
        <v>50</v>
      </c>
      <c r="AF2107">
        <v>0</v>
      </c>
      <c r="AG2107" t="s">
        <v>51</v>
      </c>
      <c r="AH2107" t="str">
        <f>"Trad IRN"</f>
        <v>Trad IRN</v>
      </c>
      <c r="AI2107" t="str">
        <f>"Bldg IRN"</f>
        <v>Bldg IRN</v>
      </c>
      <c r="AJ2107" t="s">
        <v>48</v>
      </c>
      <c r="AK2107" t="s">
        <v>48</v>
      </c>
      <c r="AL2107" t="s">
        <v>53</v>
      </c>
      <c r="AM2107">
        <v>78.75</v>
      </c>
      <c r="AN2107">
        <v>1132.3</v>
      </c>
      <c r="AO2107">
        <v>15</v>
      </c>
    </row>
    <row r="2108" spans="1:41" x14ac:dyDescent="0.3">
      <c r="A2108" t="str">
        <f>"Trad IRN"</f>
        <v>Trad IRN</v>
      </c>
      <c r="B2108" t="str">
        <f>"Bldg IRN"</f>
        <v>Bldg IRN</v>
      </c>
      <c r="C2108" t="s">
        <v>41</v>
      </c>
      <c r="D2108" t="s">
        <v>3</v>
      </c>
      <c r="E2108" t="s">
        <v>80</v>
      </c>
      <c r="F2108" t="s">
        <v>81</v>
      </c>
      <c r="G2108" t="s">
        <v>82</v>
      </c>
      <c r="H2108" t="s">
        <v>83</v>
      </c>
      <c r="I2108" t="str">
        <f>"Trad IRN"</f>
        <v>Trad IRN</v>
      </c>
      <c r="J2108" t="s">
        <v>43</v>
      </c>
      <c r="K2108" t="s">
        <v>44</v>
      </c>
      <c r="L2108" t="s">
        <v>45</v>
      </c>
      <c r="M2108" t="s">
        <v>46</v>
      </c>
      <c r="N2108" t="str">
        <f>"01/04/2023"</f>
        <v>01/04/2023</v>
      </c>
      <c r="O2108" t="str">
        <f>"12/31/2500"</f>
        <v>12/31/2500</v>
      </c>
      <c r="P2108">
        <v>0.53056599999999998</v>
      </c>
      <c r="Q2108">
        <v>0.53056599999999998</v>
      </c>
      <c r="S2108">
        <v>0</v>
      </c>
      <c r="T2108">
        <v>0.53056599999999998</v>
      </c>
      <c r="U2108">
        <v>0</v>
      </c>
      <c r="V2108" t="str">
        <f>"Trad IRN"</f>
        <v>Trad IRN</v>
      </c>
      <c r="W2108">
        <v>100</v>
      </c>
      <c r="X2108" t="s">
        <v>47</v>
      </c>
      <c r="Z2108" t="s">
        <v>47</v>
      </c>
      <c r="AB2108" t="str">
        <f>"09"</f>
        <v>09</v>
      </c>
      <c r="AC2108" t="s">
        <v>48</v>
      </c>
      <c r="AD2108" t="s">
        <v>49</v>
      </c>
      <c r="AE2108" t="s">
        <v>50</v>
      </c>
      <c r="AF2108">
        <v>0</v>
      </c>
      <c r="AG2108" t="s">
        <v>56</v>
      </c>
      <c r="AH2108" t="str">
        <f>"Trad IRN"</f>
        <v>Trad IRN</v>
      </c>
      <c r="AI2108" t="str">
        <f>"Bldg IRN"</f>
        <v>Bldg IRN</v>
      </c>
      <c r="AJ2108" t="s">
        <v>48</v>
      </c>
      <c r="AK2108" t="s">
        <v>48</v>
      </c>
      <c r="AL2108" t="s">
        <v>53</v>
      </c>
      <c r="AM2108">
        <v>600.76</v>
      </c>
      <c r="AN2108">
        <v>1132.3</v>
      </c>
      <c r="AO2108">
        <v>15</v>
      </c>
    </row>
    <row r="2109" spans="1:41" x14ac:dyDescent="0.3">
      <c r="A2109" t="str">
        <f>"Trad IRN"</f>
        <v>Trad IRN</v>
      </c>
      <c r="B2109" t="str">
        <f>"Bldg IRN"</f>
        <v>Bldg IRN</v>
      </c>
      <c r="C2109" t="s">
        <v>41</v>
      </c>
      <c r="D2109" t="s">
        <v>3</v>
      </c>
      <c r="E2109" t="s">
        <v>80</v>
      </c>
      <c r="F2109" t="s">
        <v>81</v>
      </c>
      <c r="G2109" t="s">
        <v>82</v>
      </c>
      <c r="H2109" t="s">
        <v>83</v>
      </c>
      <c r="I2109" t="str">
        <f>"Trad IRN"</f>
        <v>Trad IRN</v>
      </c>
      <c r="J2109" t="s">
        <v>43</v>
      </c>
      <c r="K2109" t="s">
        <v>44</v>
      </c>
      <c r="L2109" t="s">
        <v>45</v>
      </c>
      <c r="M2109" t="s">
        <v>46</v>
      </c>
      <c r="N2109" t="str">
        <f>"08/18/2022"</f>
        <v>08/18/2022</v>
      </c>
      <c r="O2109" t="str">
        <f>"01/03/2023"</f>
        <v>01/03/2023</v>
      </c>
      <c r="P2109">
        <v>0.39901900000000001</v>
      </c>
      <c r="Q2109">
        <v>0.39901900000000001</v>
      </c>
      <c r="S2109">
        <v>0</v>
      </c>
      <c r="T2109">
        <v>0.39901900000000001</v>
      </c>
      <c r="U2109">
        <v>0</v>
      </c>
      <c r="V2109" t="str">
        <f>"Trad IRN"</f>
        <v>Trad IRN</v>
      </c>
      <c r="W2109">
        <v>85</v>
      </c>
      <c r="X2109" t="s">
        <v>47</v>
      </c>
      <c r="Z2109" t="s">
        <v>47</v>
      </c>
      <c r="AB2109" t="str">
        <f>"09"</f>
        <v>09</v>
      </c>
      <c r="AC2109" t="s">
        <v>48</v>
      </c>
      <c r="AD2109" t="s">
        <v>49</v>
      </c>
      <c r="AE2109" t="s">
        <v>50</v>
      </c>
      <c r="AF2109">
        <v>0</v>
      </c>
      <c r="AG2109" t="s">
        <v>56</v>
      </c>
      <c r="AH2109" t="str">
        <f>"Trad IRN"</f>
        <v>Trad IRN</v>
      </c>
      <c r="AI2109" t="str">
        <f>"Bldg IRN"</f>
        <v>Bldg IRN</v>
      </c>
      <c r="AJ2109" t="s">
        <v>48</v>
      </c>
      <c r="AK2109" t="s">
        <v>48</v>
      </c>
      <c r="AL2109" t="s">
        <v>53</v>
      </c>
      <c r="AM2109">
        <v>451.81</v>
      </c>
      <c r="AN2109">
        <v>1132.3</v>
      </c>
      <c r="AO2109">
        <v>15</v>
      </c>
    </row>
    <row r="2110" spans="1:41" x14ac:dyDescent="0.3">
      <c r="A2110" t="str">
        <f>"Trad IRN"</f>
        <v>Trad IRN</v>
      </c>
      <c r="B2110" t="str">
        <f>"Bldg IRN"</f>
        <v>Bldg IRN</v>
      </c>
      <c r="C2110" t="s">
        <v>41</v>
      </c>
      <c r="D2110" t="s">
        <v>3</v>
      </c>
      <c r="E2110" t="s">
        <v>80</v>
      </c>
      <c r="F2110" t="s">
        <v>81</v>
      </c>
      <c r="G2110" t="s">
        <v>82</v>
      </c>
      <c r="H2110" t="s">
        <v>83</v>
      </c>
      <c r="I2110" t="str">
        <f>"Trad IRN"</f>
        <v>Trad IRN</v>
      </c>
      <c r="J2110" t="s">
        <v>43</v>
      </c>
      <c r="K2110" t="s">
        <v>44</v>
      </c>
      <c r="L2110" t="s">
        <v>45</v>
      </c>
      <c r="M2110" t="s">
        <v>46</v>
      </c>
      <c r="N2110" t="str">
        <f>"08/18/2022"</f>
        <v>08/18/2022</v>
      </c>
      <c r="O2110" t="str">
        <f>"12/31/2500"</f>
        <v>12/31/2500</v>
      </c>
      <c r="P2110">
        <v>1</v>
      </c>
      <c r="Q2110">
        <v>1</v>
      </c>
      <c r="S2110">
        <v>0</v>
      </c>
      <c r="T2110">
        <v>1</v>
      </c>
      <c r="U2110">
        <v>0</v>
      </c>
      <c r="V2110" t="str">
        <f>"Trad IRN"</f>
        <v>Trad IRN</v>
      </c>
      <c r="W2110">
        <v>100</v>
      </c>
      <c r="X2110" t="s">
        <v>47</v>
      </c>
      <c r="Z2110" t="s">
        <v>47</v>
      </c>
      <c r="AB2110" t="str">
        <f>"12"</f>
        <v>12</v>
      </c>
      <c r="AC2110" t="s">
        <v>48</v>
      </c>
      <c r="AD2110" t="s">
        <v>49</v>
      </c>
      <c r="AE2110" t="s">
        <v>55</v>
      </c>
      <c r="AF2110">
        <v>2</v>
      </c>
      <c r="AG2110" t="s">
        <v>56</v>
      </c>
      <c r="AH2110" t="str">
        <f>"Trad IRN"</f>
        <v>Trad IRN</v>
      </c>
      <c r="AI2110" t="str">
        <f>"Bldg IRN"</f>
        <v>Bldg IRN</v>
      </c>
      <c r="AJ2110" t="str">
        <f>"12"</f>
        <v>12</v>
      </c>
      <c r="AK2110" t="s">
        <v>48</v>
      </c>
      <c r="AL2110" t="s">
        <v>53</v>
      </c>
      <c r="AM2110">
        <v>1132.3</v>
      </c>
      <c r="AN2110">
        <v>1132.3</v>
      </c>
      <c r="AO2110">
        <v>15</v>
      </c>
    </row>
    <row r="2111" spans="1:41" x14ac:dyDescent="0.3">
      <c r="A2111" t="str">
        <f>"Trad IRN"</f>
        <v>Trad IRN</v>
      </c>
      <c r="B2111" t="str">
        <f>"Bldg IRN"</f>
        <v>Bldg IRN</v>
      </c>
      <c r="C2111" t="s">
        <v>41</v>
      </c>
      <c r="D2111" t="s">
        <v>3</v>
      </c>
      <c r="E2111" t="s">
        <v>80</v>
      </c>
      <c r="F2111" t="s">
        <v>81</v>
      </c>
      <c r="G2111" t="s">
        <v>82</v>
      </c>
      <c r="H2111" t="s">
        <v>83</v>
      </c>
      <c r="I2111" t="str">
        <f>"Trad IRN"</f>
        <v>Trad IRN</v>
      </c>
      <c r="J2111" t="s">
        <v>43</v>
      </c>
      <c r="K2111" t="s">
        <v>44</v>
      </c>
      <c r="L2111" t="s">
        <v>45</v>
      </c>
      <c r="M2111" t="s">
        <v>46</v>
      </c>
      <c r="N2111" t="str">
        <f>"08/18/2022"</f>
        <v>08/18/2022</v>
      </c>
      <c r="O2111" t="str">
        <f>"12/31/2500"</f>
        <v>12/31/2500</v>
      </c>
      <c r="P2111">
        <v>1</v>
      </c>
      <c r="Q2111">
        <v>1</v>
      </c>
      <c r="S2111">
        <v>0</v>
      </c>
      <c r="T2111">
        <v>1</v>
      </c>
      <c r="U2111">
        <v>0</v>
      </c>
      <c r="V2111" t="str">
        <f>"Trad IRN"</f>
        <v>Trad IRN</v>
      </c>
      <c r="W2111">
        <v>100</v>
      </c>
      <c r="X2111" t="s">
        <v>47</v>
      </c>
      <c r="Z2111" t="s">
        <v>47</v>
      </c>
      <c r="AB2111" t="str">
        <f>"10"</f>
        <v>10</v>
      </c>
      <c r="AC2111" t="s">
        <v>48</v>
      </c>
      <c r="AD2111" t="s">
        <v>49</v>
      </c>
      <c r="AE2111" t="s">
        <v>55</v>
      </c>
      <c r="AF2111">
        <v>0</v>
      </c>
      <c r="AG2111" t="s">
        <v>56</v>
      </c>
      <c r="AH2111" t="str">
        <f>"Trad IRN"</f>
        <v>Trad IRN</v>
      </c>
      <c r="AI2111" t="str">
        <f>"Bldg IRN"</f>
        <v>Bldg IRN</v>
      </c>
      <c r="AJ2111" t="s">
        <v>48</v>
      </c>
      <c r="AK2111" t="s">
        <v>48</v>
      </c>
      <c r="AL2111" t="s">
        <v>53</v>
      </c>
      <c r="AM2111">
        <v>1132.3</v>
      </c>
      <c r="AN2111">
        <v>1132.3</v>
      </c>
      <c r="AO2111">
        <v>15</v>
      </c>
    </row>
    <row r="2112" spans="1:41" x14ac:dyDescent="0.3">
      <c r="A2112" t="str">
        <f>"Trad IRN"</f>
        <v>Trad IRN</v>
      </c>
      <c r="B2112" t="str">
        <f>"Bldg IRN"</f>
        <v>Bldg IRN</v>
      </c>
      <c r="C2112" t="s">
        <v>41</v>
      </c>
      <c r="D2112" t="s">
        <v>3</v>
      </c>
      <c r="E2112" t="s">
        <v>80</v>
      </c>
      <c r="F2112" t="s">
        <v>81</v>
      </c>
      <c r="G2112" t="s">
        <v>82</v>
      </c>
      <c r="H2112" t="s">
        <v>83</v>
      </c>
      <c r="I2112" t="str">
        <f>"Trad IRN"</f>
        <v>Trad IRN</v>
      </c>
      <c r="J2112" t="s">
        <v>43</v>
      </c>
      <c r="K2112" t="s">
        <v>44</v>
      </c>
      <c r="L2112" t="s">
        <v>45</v>
      </c>
      <c r="M2112" t="s">
        <v>46</v>
      </c>
      <c r="N2112" t="str">
        <f>"08/18/2022"</f>
        <v>08/18/2022</v>
      </c>
      <c r="O2112" t="str">
        <f>"10/17/2022"</f>
        <v>10/17/2022</v>
      </c>
      <c r="P2112">
        <v>0.21914700000000001</v>
      </c>
      <c r="Q2112">
        <v>0.21914700000000001</v>
      </c>
      <c r="S2112">
        <v>0</v>
      </c>
      <c r="T2112">
        <v>0.21914700000000001</v>
      </c>
      <c r="U2112">
        <v>0</v>
      </c>
      <c r="V2112" t="str">
        <f>"Trad IRN"</f>
        <v>Trad IRN</v>
      </c>
      <c r="W2112">
        <v>100</v>
      </c>
      <c r="X2112" t="s">
        <v>47</v>
      </c>
      <c r="Z2112" t="s">
        <v>47</v>
      </c>
      <c r="AB2112" t="str">
        <f>"10"</f>
        <v>10</v>
      </c>
      <c r="AC2112" t="s">
        <v>48</v>
      </c>
      <c r="AD2112" t="s">
        <v>49</v>
      </c>
      <c r="AE2112" t="s">
        <v>50</v>
      </c>
      <c r="AF2112">
        <v>2</v>
      </c>
      <c r="AG2112" t="s">
        <v>56</v>
      </c>
      <c r="AH2112" t="str">
        <f>"Trad IRN"</f>
        <v>Trad IRN</v>
      </c>
      <c r="AI2112" t="str">
        <f>"Bldg IRN"</f>
        <v>Bldg IRN</v>
      </c>
      <c r="AJ2112" t="s">
        <v>48</v>
      </c>
      <c r="AK2112" t="s">
        <v>48</v>
      </c>
      <c r="AL2112" t="s">
        <v>53</v>
      </c>
      <c r="AM2112">
        <v>248.14</v>
      </c>
      <c r="AN2112">
        <v>1132.3</v>
      </c>
      <c r="AO2112">
        <v>15</v>
      </c>
    </row>
    <row r="2113" spans="1:41" x14ac:dyDescent="0.3">
      <c r="A2113" t="str">
        <f>"Trad IRN"</f>
        <v>Trad IRN</v>
      </c>
      <c r="B2113" t="str">
        <f>"Bldg IRN"</f>
        <v>Bldg IRN</v>
      </c>
      <c r="C2113" t="s">
        <v>41</v>
      </c>
      <c r="D2113" t="s">
        <v>3</v>
      </c>
      <c r="E2113" t="s">
        <v>80</v>
      </c>
      <c r="F2113" t="s">
        <v>81</v>
      </c>
      <c r="G2113" t="s">
        <v>82</v>
      </c>
      <c r="H2113" t="s">
        <v>83</v>
      </c>
      <c r="I2113" t="s">
        <v>8</v>
      </c>
      <c r="J2113" t="s">
        <v>43</v>
      </c>
      <c r="K2113" t="s">
        <v>44</v>
      </c>
      <c r="L2113" t="s">
        <v>45</v>
      </c>
      <c r="M2113" t="s">
        <v>46</v>
      </c>
      <c r="N2113" t="str">
        <f>"08/17/2022"</f>
        <v>08/17/2022</v>
      </c>
      <c r="O2113" t="str">
        <f t="shared" ref="O2113:O2123" si="210">"12/31/2500"</f>
        <v>12/31/2500</v>
      </c>
      <c r="P2113">
        <v>1</v>
      </c>
      <c r="Q2113">
        <v>1</v>
      </c>
      <c r="S2113">
        <v>0</v>
      </c>
      <c r="T2113">
        <v>5.5551999999999997E-2</v>
      </c>
      <c r="U2113">
        <v>0.94444799999999995</v>
      </c>
      <c r="V2113" t="str">
        <f>"Trad IRN"</f>
        <v>Trad IRN</v>
      </c>
      <c r="W2113">
        <v>100</v>
      </c>
      <c r="X2113" t="s">
        <v>47</v>
      </c>
      <c r="Z2113" t="s">
        <v>47</v>
      </c>
      <c r="AB2113" t="str">
        <f>"11"</f>
        <v>11</v>
      </c>
      <c r="AC2113" t="s">
        <v>48</v>
      </c>
      <c r="AD2113" t="s">
        <v>49</v>
      </c>
      <c r="AE2113" t="s">
        <v>50</v>
      </c>
      <c r="AF2113">
        <v>3</v>
      </c>
      <c r="AG2113" t="s">
        <v>51</v>
      </c>
      <c r="AH2113" t="s">
        <v>85</v>
      </c>
      <c r="AI2113" t="str">
        <f>"Bldg IRN"</f>
        <v>Bldg IRN</v>
      </c>
      <c r="AJ2113" t="s">
        <v>48</v>
      </c>
      <c r="AK2113" t="s">
        <v>48</v>
      </c>
      <c r="AL2113" t="s">
        <v>53</v>
      </c>
      <c r="AM2113">
        <v>1060</v>
      </c>
      <c r="AN2113">
        <v>1060</v>
      </c>
      <c r="AO2113">
        <v>15</v>
      </c>
    </row>
    <row r="2114" spans="1:41" x14ac:dyDescent="0.3">
      <c r="A2114" t="str">
        <f>"Trad IRN"</f>
        <v>Trad IRN</v>
      </c>
      <c r="B2114" t="str">
        <f>"Bldg IRN"</f>
        <v>Bldg IRN</v>
      </c>
      <c r="C2114" t="s">
        <v>41</v>
      </c>
      <c r="D2114" t="s">
        <v>3</v>
      </c>
      <c r="E2114" t="s">
        <v>80</v>
      </c>
      <c r="F2114" t="s">
        <v>81</v>
      </c>
      <c r="G2114" t="s">
        <v>82</v>
      </c>
      <c r="H2114" t="s">
        <v>83</v>
      </c>
      <c r="I2114" t="str">
        <f>"Trad IRN"</f>
        <v>Trad IRN</v>
      </c>
      <c r="J2114" t="s">
        <v>43</v>
      </c>
      <c r="K2114" t="s">
        <v>44</v>
      </c>
      <c r="L2114" t="s">
        <v>45</v>
      </c>
      <c r="M2114" t="s">
        <v>46</v>
      </c>
      <c r="N2114" t="str">
        <f>"08/18/2022"</f>
        <v>08/18/2022</v>
      </c>
      <c r="O2114" t="str">
        <f t="shared" si="210"/>
        <v>12/31/2500</v>
      </c>
      <c r="P2114">
        <v>1</v>
      </c>
      <c r="Q2114">
        <v>1</v>
      </c>
      <c r="S2114">
        <v>1</v>
      </c>
      <c r="T2114">
        <v>1</v>
      </c>
      <c r="U2114">
        <v>0</v>
      </c>
      <c r="V2114" t="str">
        <f>"Trad IRN"</f>
        <v>Trad IRN</v>
      </c>
      <c r="W2114">
        <v>85</v>
      </c>
      <c r="X2114" t="s">
        <v>54</v>
      </c>
      <c r="Y2114" t="str">
        <f>"15"</f>
        <v>15</v>
      </c>
      <c r="Z2114" t="s">
        <v>47</v>
      </c>
      <c r="AB2114" t="str">
        <f>"11"</f>
        <v>11</v>
      </c>
      <c r="AC2114" t="s">
        <v>48</v>
      </c>
      <c r="AD2114" t="s">
        <v>49</v>
      </c>
      <c r="AE2114" t="s">
        <v>50</v>
      </c>
      <c r="AF2114">
        <v>0</v>
      </c>
      <c r="AG2114" t="s">
        <v>56</v>
      </c>
      <c r="AH2114" t="str">
        <f>"Trad IRN"</f>
        <v>Trad IRN</v>
      </c>
      <c r="AI2114" t="str">
        <f>"Bldg IRN"</f>
        <v>Bldg IRN</v>
      </c>
      <c r="AJ2114" t="s">
        <v>48</v>
      </c>
      <c r="AK2114" t="s">
        <v>48</v>
      </c>
      <c r="AL2114" t="s">
        <v>53</v>
      </c>
      <c r="AM2114">
        <v>1132.3</v>
      </c>
      <c r="AN2114">
        <v>1132.3</v>
      </c>
      <c r="AO2114">
        <v>15</v>
      </c>
    </row>
    <row r="2115" spans="1:41" x14ac:dyDescent="0.3">
      <c r="A2115" t="str">
        <f>"Trad IRN"</f>
        <v>Trad IRN</v>
      </c>
      <c r="B2115" t="str">
        <f>"Bldg IRN"</f>
        <v>Bldg IRN</v>
      </c>
      <c r="C2115" t="s">
        <v>41</v>
      </c>
      <c r="D2115" t="s">
        <v>3</v>
      </c>
      <c r="E2115" t="s">
        <v>80</v>
      </c>
      <c r="F2115" t="s">
        <v>81</v>
      </c>
      <c r="G2115" t="s">
        <v>82</v>
      </c>
      <c r="H2115" t="s">
        <v>83</v>
      </c>
      <c r="I2115" t="str">
        <f>"Trad IRN"</f>
        <v>Trad IRN</v>
      </c>
      <c r="J2115" t="s">
        <v>43</v>
      </c>
      <c r="K2115" t="s">
        <v>44</v>
      </c>
      <c r="L2115" t="s">
        <v>45</v>
      </c>
      <c r="M2115" t="s">
        <v>46</v>
      </c>
      <c r="N2115" t="str">
        <f>"08/18/2022"</f>
        <v>08/18/2022</v>
      </c>
      <c r="O2115" t="str">
        <f t="shared" si="210"/>
        <v>12/31/2500</v>
      </c>
      <c r="P2115">
        <v>1</v>
      </c>
      <c r="Q2115">
        <v>1</v>
      </c>
      <c r="S2115">
        <v>0</v>
      </c>
      <c r="T2115">
        <v>1</v>
      </c>
      <c r="U2115">
        <v>0</v>
      </c>
      <c r="V2115" t="str">
        <f>"Trad IRN"</f>
        <v>Trad IRN</v>
      </c>
      <c r="W2115">
        <v>100</v>
      </c>
      <c r="X2115" t="s">
        <v>47</v>
      </c>
      <c r="Z2115" t="s">
        <v>47</v>
      </c>
      <c r="AB2115" t="str">
        <f>"12"</f>
        <v>12</v>
      </c>
      <c r="AC2115" t="s">
        <v>48</v>
      </c>
      <c r="AD2115" t="s">
        <v>49</v>
      </c>
      <c r="AE2115" t="s">
        <v>50</v>
      </c>
      <c r="AF2115">
        <v>0</v>
      </c>
      <c r="AG2115" t="s">
        <v>56</v>
      </c>
      <c r="AH2115" t="str">
        <f>"Trad IRN"</f>
        <v>Trad IRN</v>
      </c>
      <c r="AI2115" t="str">
        <f>"Bldg IRN"</f>
        <v>Bldg IRN</v>
      </c>
      <c r="AJ2115" t="str">
        <f>"12"</f>
        <v>12</v>
      </c>
      <c r="AK2115" t="s">
        <v>48</v>
      </c>
      <c r="AL2115" t="s">
        <v>53</v>
      </c>
      <c r="AM2115">
        <v>1132.3</v>
      </c>
      <c r="AN2115">
        <v>1132.3</v>
      </c>
      <c r="AO2115">
        <v>15</v>
      </c>
    </row>
    <row r="2116" spans="1:41" x14ac:dyDescent="0.3">
      <c r="A2116" t="str">
        <f>"Trad IRN"</f>
        <v>Trad IRN</v>
      </c>
      <c r="B2116" t="str">
        <f>"Bldg IRN"</f>
        <v>Bldg IRN</v>
      </c>
      <c r="C2116" t="s">
        <v>41</v>
      </c>
      <c r="D2116" t="s">
        <v>3</v>
      </c>
      <c r="E2116" t="s">
        <v>80</v>
      </c>
      <c r="F2116" t="s">
        <v>81</v>
      </c>
      <c r="G2116" t="s">
        <v>82</v>
      </c>
      <c r="H2116" t="s">
        <v>83</v>
      </c>
      <c r="I2116" t="str">
        <f>"Trad IRN"</f>
        <v>Trad IRN</v>
      </c>
      <c r="J2116" t="s">
        <v>43</v>
      </c>
      <c r="K2116" t="s">
        <v>44</v>
      </c>
      <c r="L2116" t="s">
        <v>45</v>
      </c>
      <c r="M2116" t="s">
        <v>46</v>
      </c>
      <c r="N2116" t="str">
        <f>"08/18/2022"</f>
        <v>08/18/2022</v>
      </c>
      <c r="O2116" t="str">
        <f t="shared" si="210"/>
        <v>12/31/2500</v>
      </c>
      <c r="P2116">
        <v>1</v>
      </c>
      <c r="Q2116">
        <v>1</v>
      </c>
      <c r="S2116">
        <v>0</v>
      </c>
      <c r="T2116">
        <v>1</v>
      </c>
      <c r="U2116">
        <v>0</v>
      </c>
      <c r="V2116" t="str">
        <f>"Trad IRN"</f>
        <v>Trad IRN</v>
      </c>
      <c r="W2116">
        <v>100</v>
      </c>
      <c r="X2116" t="s">
        <v>47</v>
      </c>
      <c r="Z2116" t="s">
        <v>47</v>
      </c>
      <c r="AB2116" t="str">
        <f>"09"</f>
        <v>09</v>
      </c>
      <c r="AC2116" t="s">
        <v>48</v>
      </c>
      <c r="AD2116" t="s">
        <v>49</v>
      </c>
      <c r="AE2116" t="s">
        <v>50</v>
      </c>
      <c r="AF2116">
        <v>0</v>
      </c>
      <c r="AG2116" t="s">
        <v>56</v>
      </c>
      <c r="AH2116" t="str">
        <f>"Trad IRN"</f>
        <v>Trad IRN</v>
      </c>
      <c r="AI2116" t="str">
        <f>"Bldg IRN"</f>
        <v>Bldg IRN</v>
      </c>
      <c r="AJ2116" t="s">
        <v>48</v>
      </c>
      <c r="AK2116" t="s">
        <v>48</v>
      </c>
      <c r="AL2116" t="s">
        <v>53</v>
      </c>
      <c r="AM2116">
        <v>1132.3</v>
      </c>
      <c r="AN2116">
        <v>1132.3</v>
      </c>
      <c r="AO2116">
        <v>15</v>
      </c>
    </row>
    <row r="2117" spans="1:41" x14ac:dyDescent="0.3">
      <c r="A2117" t="str">
        <f>"Trad IRN"</f>
        <v>Trad IRN</v>
      </c>
      <c r="B2117" t="str">
        <f>"Bldg IRN"</f>
        <v>Bldg IRN</v>
      </c>
      <c r="C2117" t="s">
        <v>41</v>
      </c>
      <c r="D2117" t="s">
        <v>3</v>
      </c>
      <c r="E2117" t="s">
        <v>80</v>
      </c>
      <c r="F2117" t="s">
        <v>81</v>
      </c>
      <c r="G2117" t="s">
        <v>82</v>
      </c>
      <c r="H2117" t="s">
        <v>83</v>
      </c>
      <c r="I2117" t="str">
        <f>"Trad IRN"</f>
        <v>Trad IRN</v>
      </c>
      <c r="J2117" t="s">
        <v>43</v>
      </c>
      <c r="K2117" t="s">
        <v>44</v>
      </c>
      <c r="L2117" t="s">
        <v>45</v>
      </c>
      <c r="M2117" t="s">
        <v>46</v>
      </c>
      <c r="N2117" t="str">
        <f>"08/18/2022"</f>
        <v>08/18/2022</v>
      </c>
      <c r="O2117" t="str">
        <f t="shared" si="210"/>
        <v>12/31/2500</v>
      </c>
      <c r="P2117">
        <v>1</v>
      </c>
      <c r="Q2117">
        <v>1</v>
      </c>
      <c r="S2117">
        <v>0</v>
      </c>
      <c r="T2117">
        <v>1</v>
      </c>
      <c r="U2117">
        <v>0</v>
      </c>
      <c r="V2117" t="str">
        <f>"Trad IRN"</f>
        <v>Trad IRN</v>
      </c>
      <c r="W2117">
        <v>55</v>
      </c>
      <c r="X2117" t="s">
        <v>54</v>
      </c>
      <c r="Y2117" t="str">
        <f>"45"</f>
        <v>45</v>
      </c>
      <c r="Z2117" t="s">
        <v>47</v>
      </c>
      <c r="AB2117" t="str">
        <f>"11"</f>
        <v>11</v>
      </c>
      <c r="AC2117" t="s">
        <v>48</v>
      </c>
      <c r="AD2117" t="s">
        <v>49</v>
      </c>
      <c r="AE2117" t="s">
        <v>50</v>
      </c>
      <c r="AF2117">
        <v>0</v>
      </c>
      <c r="AG2117" t="s">
        <v>56</v>
      </c>
      <c r="AH2117" t="str">
        <f>"Trad IRN"</f>
        <v>Trad IRN</v>
      </c>
      <c r="AI2117" t="str">
        <f>"Bldg IRN"</f>
        <v>Bldg IRN</v>
      </c>
      <c r="AJ2117" t="s">
        <v>48</v>
      </c>
      <c r="AK2117" t="s">
        <v>48</v>
      </c>
      <c r="AL2117" t="s">
        <v>53</v>
      </c>
      <c r="AM2117">
        <v>1132.3</v>
      </c>
      <c r="AN2117">
        <v>1132.3</v>
      </c>
      <c r="AO2117">
        <v>15</v>
      </c>
    </row>
    <row r="2118" spans="1:41" x14ac:dyDescent="0.3">
      <c r="A2118" t="str">
        <f>"Trad IRN"</f>
        <v>Trad IRN</v>
      </c>
      <c r="B2118" t="str">
        <f>"Bldg IRN"</f>
        <v>Bldg IRN</v>
      </c>
      <c r="C2118" t="s">
        <v>41</v>
      </c>
      <c r="D2118" t="s">
        <v>3</v>
      </c>
      <c r="E2118" t="s">
        <v>80</v>
      </c>
      <c r="F2118" t="s">
        <v>81</v>
      </c>
      <c r="G2118" t="s">
        <v>82</v>
      </c>
      <c r="H2118" t="s">
        <v>83</v>
      </c>
      <c r="I2118" t="str">
        <f>"Trad IRN"</f>
        <v>Trad IRN</v>
      </c>
      <c r="J2118" t="s">
        <v>43</v>
      </c>
      <c r="K2118" t="s">
        <v>44</v>
      </c>
      <c r="L2118" t="s">
        <v>45</v>
      </c>
      <c r="M2118" t="s">
        <v>46</v>
      </c>
      <c r="N2118" t="str">
        <f>"08/18/2022"</f>
        <v>08/18/2022</v>
      </c>
      <c r="O2118" t="str">
        <f t="shared" si="210"/>
        <v>12/31/2500</v>
      </c>
      <c r="P2118">
        <v>1</v>
      </c>
      <c r="Q2118">
        <v>1</v>
      </c>
      <c r="R2118">
        <v>1</v>
      </c>
      <c r="S2118">
        <v>0</v>
      </c>
      <c r="T2118">
        <v>1</v>
      </c>
      <c r="U2118">
        <v>0</v>
      </c>
      <c r="V2118" t="str">
        <f>"Trad IRN"</f>
        <v>Trad IRN</v>
      </c>
      <c r="W2118">
        <v>100</v>
      </c>
      <c r="X2118" t="s">
        <v>47</v>
      </c>
      <c r="Z2118" t="s">
        <v>47</v>
      </c>
      <c r="AB2118" t="str">
        <f>"09"</f>
        <v>09</v>
      </c>
      <c r="AC2118" t="str">
        <f>"15"</f>
        <v>15</v>
      </c>
      <c r="AD2118" t="str">
        <f>"2"</f>
        <v>2</v>
      </c>
      <c r="AE2118" t="s">
        <v>50</v>
      </c>
      <c r="AF2118">
        <v>0</v>
      </c>
      <c r="AG2118" t="s">
        <v>56</v>
      </c>
      <c r="AH2118" t="str">
        <f>"Trad IRN"</f>
        <v>Trad IRN</v>
      </c>
      <c r="AI2118" t="str">
        <f>"Bldg IRN"</f>
        <v>Bldg IRN</v>
      </c>
      <c r="AJ2118" t="s">
        <v>48</v>
      </c>
      <c r="AK2118" t="s">
        <v>48</v>
      </c>
      <c r="AL2118" t="s">
        <v>53</v>
      </c>
      <c r="AM2118">
        <v>1132.3</v>
      </c>
      <c r="AN2118">
        <v>1132.3</v>
      </c>
      <c r="AO2118">
        <v>15</v>
      </c>
    </row>
    <row r="2119" spans="1:41" x14ac:dyDescent="0.3">
      <c r="A2119" t="str">
        <f>"Trad IRN"</f>
        <v>Trad IRN</v>
      </c>
      <c r="B2119" t="str">
        <f>"Bldg IRN"</f>
        <v>Bldg IRN</v>
      </c>
      <c r="C2119" t="s">
        <v>41</v>
      </c>
      <c r="D2119" t="s">
        <v>3</v>
      </c>
      <c r="E2119" t="s">
        <v>80</v>
      </c>
      <c r="F2119" t="s">
        <v>81</v>
      </c>
      <c r="G2119" t="s">
        <v>82</v>
      </c>
      <c r="H2119" t="s">
        <v>83</v>
      </c>
      <c r="I2119" t="s">
        <v>8</v>
      </c>
      <c r="J2119" t="s">
        <v>43</v>
      </c>
      <c r="K2119" t="s">
        <v>44</v>
      </c>
      <c r="L2119" t="s">
        <v>45</v>
      </c>
      <c r="M2119" t="s">
        <v>46</v>
      </c>
      <c r="N2119" t="str">
        <f>"08/17/2022"</f>
        <v>08/17/2022</v>
      </c>
      <c r="O2119" t="str">
        <f t="shared" si="210"/>
        <v>12/31/2500</v>
      </c>
      <c r="P2119">
        <v>1</v>
      </c>
      <c r="Q2119">
        <v>1</v>
      </c>
      <c r="S2119">
        <v>0</v>
      </c>
      <c r="T2119">
        <v>5.5551999999999997E-2</v>
      </c>
      <c r="U2119">
        <v>0.94444799999999995</v>
      </c>
      <c r="V2119" t="str">
        <f>"Trad IRN"</f>
        <v>Trad IRN</v>
      </c>
      <c r="W2119">
        <v>100</v>
      </c>
      <c r="X2119" t="s">
        <v>47</v>
      </c>
      <c r="Z2119" t="s">
        <v>47</v>
      </c>
      <c r="AB2119" t="str">
        <f>"12"</f>
        <v>12</v>
      </c>
      <c r="AC2119" t="s">
        <v>48</v>
      </c>
      <c r="AD2119" t="s">
        <v>49</v>
      </c>
      <c r="AE2119" t="s">
        <v>50</v>
      </c>
      <c r="AF2119">
        <v>0</v>
      </c>
      <c r="AG2119" t="s">
        <v>51</v>
      </c>
      <c r="AH2119" t="s">
        <v>85</v>
      </c>
      <c r="AI2119" t="str">
        <f>"Bldg IRN"</f>
        <v>Bldg IRN</v>
      </c>
      <c r="AJ2119" t="str">
        <f>"12"</f>
        <v>12</v>
      </c>
      <c r="AK2119" t="s">
        <v>52</v>
      </c>
      <c r="AL2119" t="s">
        <v>53</v>
      </c>
      <c r="AM2119">
        <v>1042</v>
      </c>
      <c r="AN2119">
        <v>1042</v>
      </c>
      <c r="AO2119">
        <v>15</v>
      </c>
    </row>
    <row r="2120" spans="1:41" x14ac:dyDescent="0.3">
      <c r="A2120" t="str">
        <f>"Trad IRN"</f>
        <v>Trad IRN</v>
      </c>
      <c r="B2120" t="str">
        <f>"Bldg IRN"</f>
        <v>Bldg IRN</v>
      </c>
      <c r="C2120" t="s">
        <v>41</v>
      </c>
      <c r="D2120" t="s">
        <v>3</v>
      </c>
      <c r="E2120" t="s">
        <v>80</v>
      </c>
      <c r="F2120" t="s">
        <v>81</v>
      </c>
      <c r="G2120" t="s">
        <v>82</v>
      </c>
      <c r="H2120" t="s">
        <v>83</v>
      </c>
      <c r="I2120" t="str">
        <f>"Trad IRN"</f>
        <v>Trad IRN</v>
      </c>
      <c r="J2120" t="s">
        <v>43</v>
      </c>
      <c r="K2120" t="s">
        <v>44</v>
      </c>
      <c r="L2120" t="s">
        <v>45</v>
      </c>
      <c r="M2120" t="s">
        <v>46</v>
      </c>
      <c r="N2120" t="str">
        <f>"08/18/2022"</f>
        <v>08/18/2022</v>
      </c>
      <c r="O2120" t="str">
        <f t="shared" si="210"/>
        <v>12/31/2500</v>
      </c>
      <c r="P2120">
        <v>1</v>
      </c>
      <c r="Q2120">
        <v>1</v>
      </c>
      <c r="S2120">
        <v>0</v>
      </c>
      <c r="T2120">
        <v>1</v>
      </c>
      <c r="U2120">
        <v>0</v>
      </c>
      <c r="V2120" t="str">
        <f>"Trad IRN"</f>
        <v>Trad IRN</v>
      </c>
      <c r="W2120">
        <v>100</v>
      </c>
      <c r="X2120" t="s">
        <v>47</v>
      </c>
      <c r="Z2120" t="s">
        <v>47</v>
      </c>
      <c r="AB2120" t="str">
        <f>"09"</f>
        <v>09</v>
      </c>
      <c r="AC2120" t="s">
        <v>48</v>
      </c>
      <c r="AD2120" t="s">
        <v>49</v>
      </c>
      <c r="AE2120" t="s">
        <v>50</v>
      </c>
      <c r="AF2120">
        <v>0</v>
      </c>
      <c r="AG2120" t="s">
        <v>56</v>
      </c>
      <c r="AH2120" t="str">
        <f>"Trad IRN"</f>
        <v>Trad IRN</v>
      </c>
      <c r="AI2120" t="str">
        <f>"Bldg IRN"</f>
        <v>Bldg IRN</v>
      </c>
      <c r="AJ2120" t="s">
        <v>48</v>
      </c>
      <c r="AK2120" t="s">
        <v>48</v>
      </c>
      <c r="AL2120" t="s">
        <v>53</v>
      </c>
      <c r="AM2120">
        <v>1132.3</v>
      </c>
      <c r="AN2120">
        <v>1132.3</v>
      </c>
      <c r="AO2120">
        <v>15</v>
      </c>
    </row>
    <row r="2121" spans="1:41" x14ac:dyDescent="0.3">
      <c r="A2121" t="str">
        <f>"Trad IRN"</f>
        <v>Trad IRN</v>
      </c>
      <c r="B2121" t="str">
        <f>"Bldg IRN"</f>
        <v>Bldg IRN</v>
      </c>
      <c r="C2121" t="s">
        <v>41</v>
      </c>
      <c r="D2121" t="s">
        <v>3</v>
      </c>
      <c r="E2121" t="s">
        <v>80</v>
      </c>
      <c r="F2121" t="s">
        <v>81</v>
      </c>
      <c r="G2121" t="s">
        <v>82</v>
      </c>
      <c r="H2121" t="s">
        <v>83</v>
      </c>
      <c r="I2121" t="str">
        <f>"Trad IRN"</f>
        <v>Trad IRN</v>
      </c>
      <c r="J2121" t="s">
        <v>43</v>
      </c>
      <c r="K2121" t="s">
        <v>44</v>
      </c>
      <c r="L2121" t="s">
        <v>45</v>
      </c>
      <c r="M2121" t="s">
        <v>46</v>
      </c>
      <c r="N2121" t="str">
        <f>"08/18/2022"</f>
        <v>08/18/2022</v>
      </c>
      <c r="O2121" t="str">
        <f t="shared" si="210"/>
        <v>12/31/2500</v>
      </c>
      <c r="P2121">
        <v>1</v>
      </c>
      <c r="Q2121">
        <v>1</v>
      </c>
      <c r="S2121">
        <v>0</v>
      </c>
      <c r="T2121">
        <v>1</v>
      </c>
      <c r="U2121">
        <v>0</v>
      </c>
      <c r="V2121" t="str">
        <f>"Trad IRN"</f>
        <v>Trad IRN</v>
      </c>
      <c r="W2121">
        <v>100</v>
      </c>
      <c r="X2121" t="s">
        <v>47</v>
      </c>
      <c r="Z2121" t="s">
        <v>47</v>
      </c>
      <c r="AB2121" t="str">
        <f>"12"</f>
        <v>12</v>
      </c>
      <c r="AC2121" t="s">
        <v>48</v>
      </c>
      <c r="AD2121" t="s">
        <v>49</v>
      </c>
      <c r="AE2121" t="s">
        <v>50</v>
      </c>
      <c r="AF2121">
        <v>0</v>
      </c>
      <c r="AG2121" t="s">
        <v>56</v>
      </c>
      <c r="AH2121" t="str">
        <f>"Trad IRN"</f>
        <v>Trad IRN</v>
      </c>
      <c r="AI2121" t="str">
        <f>"Bldg IRN"</f>
        <v>Bldg IRN</v>
      </c>
      <c r="AJ2121" t="str">
        <f>"12"</f>
        <v>12</v>
      </c>
      <c r="AK2121" t="s">
        <v>48</v>
      </c>
      <c r="AL2121" t="s">
        <v>53</v>
      </c>
      <c r="AM2121">
        <v>1132.3</v>
      </c>
      <c r="AN2121">
        <v>1132.3</v>
      </c>
      <c r="AO2121">
        <v>15</v>
      </c>
    </row>
    <row r="2122" spans="1:41" x14ac:dyDescent="0.3">
      <c r="A2122" t="str">
        <f>"Trad IRN"</f>
        <v>Trad IRN</v>
      </c>
      <c r="B2122" t="str">
        <f>"Bldg IRN"</f>
        <v>Bldg IRN</v>
      </c>
      <c r="C2122" t="s">
        <v>41</v>
      </c>
      <c r="D2122" t="s">
        <v>3</v>
      </c>
      <c r="E2122" t="s">
        <v>80</v>
      </c>
      <c r="F2122" t="s">
        <v>81</v>
      </c>
      <c r="G2122" t="s">
        <v>82</v>
      </c>
      <c r="H2122" t="s">
        <v>83</v>
      </c>
      <c r="I2122" t="str">
        <f>"Trad IRN"</f>
        <v>Trad IRN</v>
      </c>
      <c r="J2122" t="s">
        <v>43</v>
      </c>
      <c r="K2122" t="s">
        <v>44</v>
      </c>
      <c r="L2122" t="s">
        <v>45</v>
      </c>
      <c r="M2122" t="s">
        <v>46</v>
      </c>
      <c r="N2122" t="str">
        <f>"08/18/2022"</f>
        <v>08/18/2022</v>
      </c>
      <c r="O2122" t="str">
        <f t="shared" si="210"/>
        <v>12/31/2500</v>
      </c>
      <c r="P2122">
        <v>1</v>
      </c>
      <c r="Q2122">
        <v>1</v>
      </c>
      <c r="R2122">
        <v>1</v>
      </c>
      <c r="S2122">
        <v>0</v>
      </c>
      <c r="T2122">
        <v>1</v>
      </c>
      <c r="U2122">
        <v>0</v>
      </c>
      <c r="V2122" t="str">
        <f>"Trad IRN"</f>
        <v>Trad IRN</v>
      </c>
      <c r="W2122">
        <v>100</v>
      </c>
      <c r="X2122" t="s">
        <v>47</v>
      </c>
      <c r="Z2122" t="s">
        <v>47</v>
      </c>
      <c r="AB2122" t="str">
        <f>"09"</f>
        <v>09</v>
      </c>
      <c r="AC2122" t="str">
        <f>"08"</f>
        <v>08</v>
      </c>
      <c r="AD2122" t="str">
        <f>"3"</f>
        <v>3</v>
      </c>
      <c r="AE2122" t="s">
        <v>50</v>
      </c>
      <c r="AF2122">
        <v>0</v>
      </c>
      <c r="AG2122" t="s">
        <v>56</v>
      </c>
      <c r="AH2122" t="str">
        <f>"Trad IRN"</f>
        <v>Trad IRN</v>
      </c>
      <c r="AI2122" t="str">
        <f>"Bldg IRN"</f>
        <v>Bldg IRN</v>
      </c>
      <c r="AJ2122" t="s">
        <v>48</v>
      </c>
      <c r="AK2122" t="s">
        <v>48</v>
      </c>
      <c r="AL2122" t="s">
        <v>53</v>
      </c>
      <c r="AM2122">
        <v>1132.3</v>
      </c>
      <c r="AN2122">
        <v>1132.3</v>
      </c>
      <c r="AO2122">
        <v>15</v>
      </c>
    </row>
    <row r="2123" spans="1:41" x14ac:dyDescent="0.3">
      <c r="A2123" t="str">
        <f>"Trad IRN"</f>
        <v>Trad IRN</v>
      </c>
      <c r="B2123" t="str">
        <f>"Bldg IRN"</f>
        <v>Bldg IRN</v>
      </c>
      <c r="C2123" t="s">
        <v>41</v>
      </c>
      <c r="D2123" t="s">
        <v>3</v>
      </c>
      <c r="E2123" t="s">
        <v>80</v>
      </c>
      <c r="F2123" t="s">
        <v>81</v>
      </c>
      <c r="G2123" t="s">
        <v>82</v>
      </c>
      <c r="H2123" t="s">
        <v>83</v>
      </c>
      <c r="I2123" t="str">
        <f>"Trad IRN"</f>
        <v>Trad IRN</v>
      </c>
      <c r="J2123" t="s">
        <v>43</v>
      </c>
      <c r="K2123" t="s">
        <v>44</v>
      </c>
      <c r="L2123" t="s">
        <v>45</v>
      </c>
      <c r="M2123" t="s">
        <v>46</v>
      </c>
      <c r="N2123" t="str">
        <f>"08/18/2022"</f>
        <v>08/18/2022</v>
      </c>
      <c r="O2123" t="str">
        <f t="shared" si="210"/>
        <v>12/31/2500</v>
      </c>
      <c r="P2123">
        <v>1</v>
      </c>
      <c r="Q2123">
        <v>1</v>
      </c>
      <c r="S2123">
        <v>1</v>
      </c>
      <c r="T2123">
        <v>1</v>
      </c>
      <c r="U2123">
        <v>0</v>
      </c>
      <c r="V2123" t="str">
        <f>"Trad IRN"</f>
        <v>Trad IRN</v>
      </c>
      <c r="W2123">
        <v>100</v>
      </c>
      <c r="X2123" t="s">
        <v>47</v>
      </c>
      <c r="Z2123" t="s">
        <v>47</v>
      </c>
      <c r="AB2123" t="str">
        <f>"09"</f>
        <v>09</v>
      </c>
      <c r="AC2123" t="s">
        <v>48</v>
      </c>
      <c r="AD2123" t="s">
        <v>49</v>
      </c>
      <c r="AE2123" t="s">
        <v>50</v>
      </c>
      <c r="AF2123">
        <v>0</v>
      </c>
      <c r="AG2123" t="s">
        <v>56</v>
      </c>
      <c r="AH2123" t="str">
        <f>"Trad IRN"</f>
        <v>Trad IRN</v>
      </c>
      <c r="AI2123" t="str">
        <f>"Bldg IRN"</f>
        <v>Bldg IRN</v>
      </c>
      <c r="AJ2123" t="s">
        <v>48</v>
      </c>
      <c r="AK2123" t="s">
        <v>48</v>
      </c>
      <c r="AL2123" t="s">
        <v>53</v>
      </c>
      <c r="AM2123">
        <v>1132.3</v>
      </c>
      <c r="AN2123">
        <v>1132.3</v>
      </c>
      <c r="AO2123">
        <v>15</v>
      </c>
    </row>
    <row r="2124" spans="1:41" x14ac:dyDescent="0.3">
      <c r="A2124" t="str">
        <f>"Trad IRN"</f>
        <v>Trad IRN</v>
      </c>
      <c r="B2124" t="str">
        <f>"Bldg IRN"</f>
        <v>Bldg IRN</v>
      </c>
      <c r="C2124" t="s">
        <v>41</v>
      </c>
      <c r="D2124" t="s">
        <v>3</v>
      </c>
      <c r="E2124" t="s">
        <v>80</v>
      </c>
      <c r="F2124" t="s">
        <v>81</v>
      </c>
      <c r="G2124" t="s">
        <v>82</v>
      </c>
      <c r="H2124" t="s">
        <v>83</v>
      </c>
      <c r="I2124" t="s">
        <v>8</v>
      </c>
      <c r="J2124" t="s">
        <v>43</v>
      </c>
      <c r="K2124" t="s">
        <v>44</v>
      </c>
      <c r="L2124" t="s">
        <v>45</v>
      </c>
      <c r="M2124" t="s">
        <v>46</v>
      </c>
      <c r="N2124" t="str">
        <f>"08/18/2022"</f>
        <v>08/18/2022</v>
      </c>
      <c r="O2124" t="str">
        <f>"12/20/2022"</f>
        <v>12/20/2022</v>
      </c>
      <c r="P2124">
        <v>6.9550000000000001E-2</v>
      </c>
      <c r="Q2124">
        <v>6.9550000000000001E-2</v>
      </c>
      <c r="S2124">
        <v>0</v>
      </c>
      <c r="T2124">
        <v>1.4671999999999999E-2</v>
      </c>
      <c r="U2124">
        <v>5.4878000000000003E-2</v>
      </c>
      <c r="V2124" t="str">
        <f>"Trad IRN"</f>
        <v>Trad IRN</v>
      </c>
      <c r="W2124">
        <v>15</v>
      </c>
      <c r="X2124" t="s">
        <v>47</v>
      </c>
      <c r="Z2124" t="s">
        <v>47</v>
      </c>
      <c r="AB2124" t="str">
        <f>"09"</f>
        <v>09</v>
      </c>
      <c r="AC2124" t="s">
        <v>48</v>
      </c>
      <c r="AD2124" t="s">
        <v>49</v>
      </c>
      <c r="AE2124" t="s">
        <v>50</v>
      </c>
      <c r="AF2124">
        <v>0</v>
      </c>
      <c r="AG2124" t="s">
        <v>51</v>
      </c>
      <c r="AH2124" t="str">
        <f>"Trad IRN"</f>
        <v>Trad IRN</v>
      </c>
      <c r="AI2124" t="str">
        <f>"Bldg IRN"</f>
        <v>Bldg IRN</v>
      </c>
      <c r="AJ2124" t="s">
        <v>48</v>
      </c>
      <c r="AK2124" t="s">
        <v>48</v>
      </c>
      <c r="AL2124" t="s">
        <v>53</v>
      </c>
      <c r="AM2124">
        <v>78.75</v>
      </c>
      <c r="AN2124">
        <v>1132.3</v>
      </c>
      <c r="AO2124">
        <v>15</v>
      </c>
    </row>
    <row r="2125" spans="1:41" x14ac:dyDescent="0.3">
      <c r="A2125" t="str">
        <f>"Trad IRN"</f>
        <v>Trad IRN</v>
      </c>
      <c r="B2125" t="str">
        <f>"Bldg IRN"</f>
        <v>Bldg IRN</v>
      </c>
      <c r="C2125" t="s">
        <v>41</v>
      </c>
      <c r="D2125" t="s">
        <v>3</v>
      </c>
      <c r="E2125" t="s">
        <v>80</v>
      </c>
      <c r="F2125" t="s">
        <v>81</v>
      </c>
      <c r="G2125" t="s">
        <v>82</v>
      </c>
      <c r="H2125" t="s">
        <v>83</v>
      </c>
      <c r="I2125" t="str">
        <f>"Trad IRN"</f>
        <v>Trad IRN</v>
      </c>
      <c r="J2125" t="s">
        <v>43</v>
      </c>
      <c r="K2125" t="s">
        <v>44</v>
      </c>
      <c r="L2125" t="s">
        <v>45</v>
      </c>
      <c r="M2125" t="s">
        <v>46</v>
      </c>
      <c r="N2125" t="str">
        <f>"01/04/2023"</f>
        <v>01/04/2023</v>
      </c>
      <c r="O2125" t="str">
        <f>"12/31/2500"</f>
        <v>12/31/2500</v>
      </c>
      <c r="P2125">
        <v>0.53056599999999998</v>
      </c>
      <c r="Q2125">
        <v>0.53056599999999998</v>
      </c>
      <c r="S2125">
        <v>0.53056599999999998</v>
      </c>
      <c r="T2125">
        <v>0.53056599999999998</v>
      </c>
      <c r="U2125">
        <v>0</v>
      </c>
      <c r="V2125" t="str">
        <f>"Trad IRN"</f>
        <v>Trad IRN</v>
      </c>
      <c r="W2125">
        <v>100</v>
      </c>
      <c r="X2125" t="s">
        <v>47</v>
      </c>
      <c r="Z2125" t="s">
        <v>47</v>
      </c>
      <c r="AB2125" t="str">
        <f>"09"</f>
        <v>09</v>
      </c>
      <c r="AC2125" t="s">
        <v>48</v>
      </c>
      <c r="AD2125" t="s">
        <v>49</v>
      </c>
      <c r="AE2125" t="s">
        <v>50</v>
      </c>
      <c r="AF2125">
        <v>0</v>
      </c>
      <c r="AG2125" t="s">
        <v>56</v>
      </c>
      <c r="AH2125" t="str">
        <f>"Trad IRN"</f>
        <v>Trad IRN</v>
      </c>
      <c r="AI2125" t="str">
        <f>"Bldg IRN"</f>
        <v>Bldg IRN</v>
      </c>
      <c r="AJ2125" t="s">
        <v>48</v>
      </c>
      <c r="AK2125" t="s">
        <v>48</v>
      </c>
      <c r="AL2125" t="s">
        <v>53</v>
      </c>
      <c r="AM2125">
        <v>600.76</v>
      </c>
      <c r="AN2125">
        <v>1132.3</v>
      </c>
      <c r="AO2125">
        <v>15</v>
      </c>
    </row>
    <row r="2126" spans="1:41" x14ac:dyDescent="0.3">
      <c r="A2126" t="str">
        <f>"Trad IRN"</f>
        <v>Trad IRN</v>
      </c>
      <c r="B2126" t="str">
        <f>"Bldg IRN"</f>
        <v>Bldg IRN</v>
      </c>
      <c r="C2126" t="s">
        <v>41</v>
      </c>
      <c r="D2126" t="s">
        <v>3</v>
      </c>
      <c r="E2126" t="s">
        <v>80</v>
      </c>
      <c r="F2126" t="s">
        <v>81</v>
      </c>
      <c r="G2126" t="s">
        <v>82</v>
      </c>
      <c r="H2126" t="s">
        <v>83</v>
      </c>
      <c r="I2126" t="str">
        <f>"Trad IRN"</f>
        <v>Trad IRN</v>
      </c>
      <c r="J2126" t="s">
        <v>43</v>
      </c>
      <c r="K2126" t="s">
        <v>44</v>
      </c>
      <c r="L2126" t="s">
        <v>45</v>
      </c>
      <c r="M2126" t="s">
        <v>46</v>
      </c>
      <c r="N2126" t="str">
        <f>"08/18/2022"</f>
        <v>08/18/2022</v>
      </c>
      <c r="O2126" t="str">
        <f>"01/03/2023"</f>
        <v>01/03/2023</v>
      </c>
      <c r="P2126">
        <v>0.39901900000000001</v>
      </c>
      <c r="Q2126">
        <v>0.39901900000000001</v>
      </c>
      <c r="S2126">
        <v>0.39901900000000001</v>
      </c>
      <c r="T2126">
        <v>0.39901900000000001</v>
      </c>
      <c r="U2126">
        <v>0</v>
      </c>
      <c r="V2126" t="str">
        <f>"Trad IRN"</f>
        <v>Trad IRN</v>
      </c>
      <c r="W2126">
        <v>85</v>
      </c>
      <c r="X2126" t="s">
        <v>47</v>
      </c>
      <c r="Z2126" t="s">
        <v>47</v>
      </c>
      <c r="AB2126" t="str">
        <f>"09"</f>
        <v>09</v>
      </c>
      <c r="AC2126" t="s">
        <v>48</v>
      </c>
      <c r="AD2126" t="s">
        <v>49</v>
      </c>
      <c r="AE2126" t="s">
        <v>50</v>
      </c>
      <c r="AF2126">
        <v>0</v>
      </c>
      <c r="AG2126" t="s">
        <v>56</v>
      </c>
      <c r="AH2126" t="str">
        <f>"Trad IRN"</f>
        <v>Trad IRN</v>
      </c>
      <c r="AI2126" t="str">
        <f>"Bldg IRN"</f>
        <v>Bldg IRN</v>
      </c>
      <c r="AJ2126" t="s">
        <v>48</v>
      </c>
      <c r="AK2126" t="s">
        <v>48</v>
      </c>
      <c r="AL2126" t="s">
        <v>53</v>
      </c>
      <c r="AM2126">
        <v>451.81</v>
      </c>
      <c r="AN2126">
        <v>1132.3</v>
      </c>
      <c r="AO2126">
        <v>15</v>
      </c>
    </row>
    <row r="2127" spans="1:41" x14ac:dyDescent="0.3">
      <c r="A2127" t="str">
        <f>"Trad IRN"</f>
        <v>Trad IRN</v>
      </c>
      <c r="B2127" t="str">
        <f>"Bldg IRN"</f>
        <v>Bldg IRN</v>
      </c>
      <c r="C2127" t="s">
        <v>41</v>
      </c>
      <c r="D2127" t="s">
        <v>3</v>
      </c>
      <c r="E2127" t="s">
        <v>80</v>
      </c>
      <c r="F2127" t="s">
        <v>81</v>
      </c>
      <c r="G2127" t="s">
        <v>82</v>
      </c>
      <c r="H2127" t="s">
        <v>83</v>
      </c>
      <c r="I2127" t="s">
        <v>8</v>
      </c>
      <c r="J2127" t="s">
        <v>43</v>
      </c>
      <c r="K2127" t="s">
        <v>44</v>
      </c>
      <c r="L2127" t="s">
        <v>45</v>
      </c>
      <c r="M2127" t="s">
        <v>46</v>
      </c>
      <c r="N2127" t="str">
        <f>"08/17/2022"</f>
        <v>08/17/2022</v>
      </c>
      <c r="O2127" t="str">
        <f>"12/31/2500"</f>
        <v>12/31/2500</v>
      </c>
      <c r="P2127">
        <v>0.5</v>
      </c>
      <c r="Q2127">
        <v>0.5</v>
      </c>
      <c r="S2127">
        <v>0</v>
      </c>
      <c r="T2127">
        <v>0</v>
      </c>
      <c r="U2127">
        <v>0.5</v>
      </c>
      <c r="V2127" t="str">
        <f>"Trad IRN"</f>
        <v>Trad IRN</v>
      </c>
      <c r="W2127">
        <v>50</v>
      </c>
      <c r="X2127" t="s">
        <v>47</v>
      </c>
      <c r="Z2127" t="s">
        <v>47</v>
      </c>
      <c r="AB2127" t="str">
        <f>"12"</f>
        <v>12</v>
      </c>
      <c r="AC2127" t="s">
        <v>48</v>
      </c>
      <c r="AD2127" t="s">
        <v>49</v>
      </c>
      <c r="AE2127" t="s">
        <v>50</v>
      </c>
      <c r="AF2127">
        <v>0</v>
      </c>
      <c r="AG2127" t="s">
        <v>51</v>
      </c>
      <c r="AH2127" t="s">
        <v>85</v>
      </c>
      <c r="AI2127" t="str">
        <f>"Bldg IRN"</f>
        <v>Bldg IRN</v>
      </c>
      <c r="AJ2127" t="str">
        <f>"12"</f>
        <v>12</v>
      </c>
      <c r="AK2127" t="s">
        <v>52</v>
      </c>
      <c r="AL2127" t="s">
        <v>53</v>
      </c>
      <c r="AM2127">
        <v>521</v>
      </c>
      <c r="AN2127">
        <v>1042</v>
      </c>
      <c r="AO2127">
        <v>15</v>
      </c>
    </row>
    <row r="2128" spans="1:41" x14ac:dyDescent="0.3">
      <c r="A2128" t="str">
        <f>"Trad IRN"</f>
        <v>Trad IRN</v>
      </c>
      <c r="B2128" t="str">
        <f>"Bldg IRN"</f>
        <v>Bldg IRN</v>
      </c>
      <c r="C2128" t="s">
        <v>41</v>
      </c>
      <c r="D2128" t="s">
        <v>3</v>
      </c>
      <c r="E2128" t="s">
        <v>80</v>
      </c>
      <c r="F2128" t="s">
        <v>81</v>
      </c>
      <c r="G2128" t="s">
        <v>82</v>
      </c>
      <c r="H2128" t="s">
        <v>83</v>
      </c>
      <c r="I2128" t="str">
        <f>"Trad IRN"</f>
        <v>Trad IRN</v>
      </c>
      <c r="J2128" t="s">
        <v>43</v>
      </c>
      <c r="K2128" t="s">
        <v>44</v>
      </c>
      <c r="L2128" t="s">
        <v>45</v>
      </c>
      <c r="M2128" t="s">
        <v>46</v>
      </c>
      <c r="N2128" t="str">
        <f>"08/18/2022"</f>
        <v>08/18/2022</v>
      </c>
      <c r="O2128" t="str">
        <f>"12/31/2500"</f>
        <v>12/31/2500</v>
      </c>
      <c r="P2128">
        <v>0.5</v>
      </c>
      <c r="Q2128">
        <v>0.5</v>
      </c>
      <c r="S2128">
        <v>0.5</v>
      </c>
      <c r="T2128">
        <v>0.5</v>
      </c>
      <c r="U2128">
        <v>0</v>
      </c>
      <c r="V2128" t="str">
        <f>"Trad IRN"</f>
        <v>Trad IRN</v>
      </c>
      <c r="W2128">
        <v>50</v>
      </c>
      <c r="X2128" t="s">
        <v>47</v>
      </c>
      <c r="Z2128" t="s">
        <v>47</v>
      </c>
      <c r="AB2128" t="str">
        <f>"12"</f>
        <v>12</v>
      </c>
      <c r="AC2128" t="s">
        <v>48</v>
      </c>
      <c r="AD2128" t="s">
        <v>49</v>
      </c>
      <c r="AE2128" t="s">
        <v>50</v>
      </c>
      <c r="AF2128">
        <v>0</v>
      </c>
      <c r="AG2128" t="s">
        <v>56</v>
      </c>
      <c r="AH2128" t="str">
        <f>"Trad IRN"</f>
        <v>Trad IRN</v>
      </c>
      <c r="AI2128" t="str">
        <f>"Bldg IRN"</f>
        <v>Bldg IRN</v>
      </c>
      <c r="AJ2128" t="str">
        <f>"12"</f>
        <v>12</v>
      </c>
      <c r="AK2128" t="s">
        <v>48</v>
      </c>
      <c r="AL2128" t="s">
        <v>53</v>
      </c>
      <c r="AM2128">
        <v>566.15</v>
      </c>
      <c r="AN2128">
        <v>1132.3</v>
      </c>
      <c r="AO2128">
        <v>15</v>
      </c>
    </row>
    <row r="2129" spans="1:41" x14ac:dyDescent="0.3">
      <c r="A2129" t="str">
        <f>"Trad IRN"</f>
        <v>Trad IRN</v>
      </c>
      <c r="B2129" t="str">
        <f>"Bldg IRN"</f>
        <v>Bldg IRN</v>
      </c>
      <c r="C2129" t="s">
        <v>41</v>
      </c>
      <c r="D2129" t="s">
        <v>3</v>
      </c>
      <c r="E2129" t="s">
        <v>80</v>
      </c>
      <c r="F2129" t="s">
        <v>81</v>
      </c>
      <c r="G2129" t="s">
        <v>82</v>
      </c>
      <c r="H2129" t="s">
        <v>83</v>
      </c>
      <c r="I2129" t="s">
        <v>8</v>
      </c>
      <c r="J2129" t="s">
        <v>43</v>
      </c>
      <c r="K2129" t="s">
        <v>44</v>
      </c>
      <c r="L2129" t="s">
        <v>45</v>
      </c>
      <c r="M2129" t="s">
        <v>46</v>
      </c>
      <c r="N2129" t="str">
        <f>"08/17/2022"</f>
        <v>08/17/2022</v>
      </c>
      <c r="O2129" t="str">
        <f>"12/31/2500"</f>
        <v>12/31/2500</v>
      </c>
      <c r="P2129">
        <v>1</v>
      </c>
      <c r="Q2129">
        <v>1</v>
      </c>
      <c r="S2129">
        <v>0</v>
      </c>
      <c r="T2129">
        <v>0.27189600000000003</v>
      </c>
      <c r="U2129">
        <v>0.72810399999999997</v>
      </c>
      <c r="V2129" t="str">
        <f>"Trad IRN"</f>
        <v>Trad IRN</v>
      </c>
      <c r="W2129">
        <v>87</v>
      </c>
      <c r="X2129" t="s">
        <v>54</v>
      </c>
      <c r="Y2129" t="str">
        <f>"13"</f>
        <v>13</v>
      </c>
      <c r="Z2129" t="s">
        <v>47</v>
      </c>
      <c r="AB2129" t="str">
        <f>"12"</f>
        <v>12</v>
      </c>
      <c r="AC2129" t="s">
        <v>48</v>
      </c>
      <c r="AD2129" t="s">
        <v>49</v>
      </c>
      <c r="AE2129" t="s">
        <v>50</v>
      </c>
      <c r="AF2129">
        <v>0</v>
      </c>
      <c r="AG2129" t="s">
        <v>51</v>
      </c>
      <c r="AH2129" t="s">
        <v>85</v>
      </c>
      <c r="AI2129" t="str">
        <f>"Bldg IRN"</f>
        <v>Bldg IRN</v>
      </c>
      <c r="AJ2129" t="str">
        <f>"12"</f>
        <v>12</v>
      </c>
      <c r="AK2129" t="s">
        <v>52</v>
      </c>
      <c r="AL2129" t="s">
        <v>53</v>
      </c>
      <c r="AM2129">
        <v>1042</v>
      </c>
      <c r="AN2129">
        <v>1042</v>
      </c>
      <c r="AO2129">
        <v>15</v>
      </c>
    </row>
    <row r="2130" spans="1:41" x14ac:dyDescent="0.3">
      <c r="A2130" t="str">
        <f>"Trad IRN"</f>
        <v>Trad IRN</v>
      </c>
      <c r="B2130" t="str">
        <f>"Bldg IRN"</f>
        <v>Bldg IRN</v>
      </c>
      <c r="C2130" t="s">
        <v>41</v>
      </c>
      <c r="D2130" t="s">
        <v>3</v>
      </c>
      <c r="E2130" t="s">
        <v>80</v>
      </c>
      <c r="F2130" t="s">
        <v>81</v>
      </c>
      <c r="G2130" t="s">
        <v>82</v>
      </c>
      <c r="H2130" t="s">
        <v>83</v>
      </c>
      <c r="I2130" t="str">
        <f>"Trad IRN"</f>
        <v>Trad IRN</v>
      </c>
      <c r="J2130" t="s">
        <v>43</v>
      </c>
      <c r="K2130" t="s">
        <v>44</v>
      </c>
      <c r="L2130" t="s">
        <v>45</v>
      </c>
      <c r="M2130" t="s">
        <v>46</v>
      </c>
      <c r="N2130" t="str">
        <f>"08/18/2022"</f>
        <v>08/18/2022</v>
      </c>
      <c r="O2130" t="str">
        <f>"09/05/2022"</f>
        <v>09/05/2022</v>
      </c>
      <c r="P2130">
        <v>6.9204000000000002E-2</v>
      </c>
      <c r="Q2130">
        <v>6.9204000000000002E-2</v>
      </c>
      <c r="S2130">
        <v>0</v>
      </c>
      <c r="T2130">
        <v>6.9204000000000002E-2</v>
      </c>
      <c r="U2130">
        <v>0</v>
      </c>
      <c r="V2130" t="str">
        <f>"Trad IRN"</f>
        <v>Trad IRN</v>
      </c>
      <c r="W2130">
        <v>100</v>
      </c>
      <c r="X2130" t="s">
        <v>47</v>
      </c>
      <c r="Z2130" t="s">
        <v>47</v>
      </c>
      <c r="AB2130" t="str">
        <f t="shared" ref="AB2130:AB2135" si="211">"09"</f>
        <v>09</v>
      </c>
      <c r="AC2130" t="s">
        <v>48</v>
      </c>
      <c r="AD2130" t="s">
        <v>49</v>
      </c>
      <c r="AE2130" t="s">
        <v>50</v>
      </c>
      <c r="AF2130">
        <v>0</v>
      </c>
      <c r="AG2130" t="s">
        <v>56</v>
      </c>
      <c r="AH2130" t="str">
        <f>"Trad IRN"</f>
        <v>Trad IRN</v>
      </c>
      <c r="AI2130" t="str">
        <f>"Bldg IRN"</f>
        <v>Bldg IRN</v>
      </c>
      <c r="AJ2130" t="s">
        <v>48</v>
      </c>
      <c r="AK2130" t="s">
        <v>48</v>
      </c>
      <c r="AL2130" t="s">
        <v>53</v>
      </c>
      <c r="AM2130">
        <v>78.36</v>
      </c>
      <c r="AN2130">
        <v>1132.3</v>
      </c>
      <c r="AO2130">
        <v>15</v>
      </c>
    </row>
    <row r="2131" spans="1:41" x14ac:dyDescent="0.3">
      <c r="A2131" t="str">
        <f>"Trad IRN"</f>
        <v>Trad IRN</v>
      </c>
      <c r="B2131" t="str">
        <f>"Bldg IRN"</f>
        <v>Bldg IRN</v>
      </c>
      <c r="C2131" t="s">
        <v>41</v>
      </c>
      <c r="D2131" t="s">
        <v>3</v>
      </c>
      <c r="E2131" t="s">
        <v>80</v>
      </c>
      <c r="F2131" t="s">
        <v>81</v>
      </c>
      <c r="G2131" t="s">
        <v>82</v>
      </c>
      <c r="H2131" t="s">
        <v>83</v>
      </c>
      <c r="I2131" t="str">
        <f>"Trad IRN"</f>
        <v>Trad IRN</v>
      </c>
      <c r="J2131" t="s">
        <v>43</v>
      </c>
      <c r="K2131" t="s">
        <v>44</v>
      </c>
      <c r="L2131" t="s">
        <v>45</v>
      </c>
      <c r="M2131" t="s">
        <v>46</v>
      </c>
      <c r="N2131" t="str">
        <f>"09/06/2022"</f>
        <v>09/06/2022</v>
      </c>
      <c r="O2131" t="str">
        <f>"11/15/2022"</f>
        <v>11/15/2022</v>
      </c>
      <c r="P2131">
        <v>0.22745000000000001</v>
      </c>
      <c r="Q2131">
        <v>0.22745000000000001</v>
      </c>
      <c r="S2131">
        <v>0</v>
      </c>
      <c r="T2131">
        <v>0.22745000000000001</v>
      </c>
      <c r="U2131">
        <v>0</v>
      </c>
      <c r="V2131" t="str">
        <f>"Trad IRN"</f>
        <v>Trad IRN</v>
      </c>
      <c r="W2131">
        <v>85</v>
      </c>
      <c r="X2131" t="s">
        <v>47</v>
      </c>
      <c r="Z2131" t="s">
        <v>47</v>
      </c>
      <c r="AB2131" t="str">
        <f t="shared" si="211"/>
        <v>09</v>
      </c>
      <c r="AC2131" t="s">
        <v>48</v>
      </c>
      <c r="AD2131" t="s">
        <v>49</v>
      </c>
      <c r="AE2131" t="s">
        <v>50</v>
      </c>
      <c r="AF2131">
        <v>0</v>
      </c>
      <c r="AG2131" t="s">
        <v>56</v>
      </c>
      <c r="AH2131" t="str">
        <f>"Trad IRN"</f>
        <v>Trad IRN</v>
      </c>
      <c r="AI2131" t="str">
        <f>"Bldg IRN"</f>
        <v>Bldg IRN</v>
      </c>
      <c r="AJ2131" t="s">
        <v>48</v>
      </c>
      <c r="AK2131" t="s">
        <v>48</v>
      </c>
      <c r="AL2131" t="s">
        <v>53</v>
      </c>
      <c r="AM2131">
        <v>257.54000000000002</v>
      </c>
      <c r="AN2131">
        <v>1132.3</v>
      </c>
      <c r="AO2131">
        <v>15</v>
      </c>
    </row>
    <row r="2132" spans="1:41" x14ac:dyDescent="0.3">
      <c r="A2132" t="str">
        <f>"Trad IRN"</f>
        <v>Trad IRN</v>
      </c>
      <c r="B2132" t="str">
        <f>"Bldg IRN"</f>
        <v>Bldg IRN</v>
      </c>
      <c r="C2132" t="s">
        <v>41</v>
      </c>
      <c r="D2132" t="s">
        <v>3</v>
      </c>
      <c r="E2132" t="s">
        <v>80</v>
      </c>
      <c r="F2132" t="s">
        <v>81</v>
      </c>
      <c r="G2132" t="s">
        <v>82</v>
      </c>
      <c r="H2132" t="s">
        <v>83</v>
      </c>
      <c r="I2132" t="s">
        <v>8</v>
      </c>
      <c r="J2132" t="s">
        <v>43</v>
      </c>
      <c r="K2132" t="s">
        <v>44</v>
      </c>
      <c r="L2132" t="s">
        <v>45</v>
      </c>
      <c r="M2132" t="s">
        <v>46</v>
      </c>
      <c r="N2132" t="str">
        <f>"09/06/2022"</f>
        <v>09/06/2022</v>
      </c>
      <c r="O2132" t="str">
        <f>"12/08/2022"</f>
        <v>12/08/2022</v>
      </c>
      <c r="P2132">
        <v>5.2248999999999997E-2</v>
      </c>
      <c r="Q2132">
        <v>5.2248999999999997E-2</v>
      </c>
      <c r="S2132">
        <v>0</v>
      </c>
      <c r="T2132">
        <v>1.0921E-2</v>
      </c>
      <c r="U2132">
        <v>4.1327999999999997E-2</v>
      </c>
      <c r="V2132" t="str">
        <f>"Trad IRN"</f>
        <v>Trad IRN</v>
      </c>
      <c r="W2132">
        <v>15</v>
      </c>
      <c r="X2132" t="s">
        <v>47</v>
      </c>
      <c r="Z2132" t="s">
        <v>47</v>
      </c>
      <c r="AB2132" t="str">
        <f t="shared" si="211"/>
        <v>09</v>
      </c>
      <c r="AC2132" t="s">
        <v>48</v>
      </c>
      <c r="AD2132" t="s">
        <v>49</v>
      </c>
      <c r="AE2132" t="s">
        <v>50</v>
      </c>
      <c r="AF2132">
        <v>0</v>
      </c>
      <c r="AG2132" t="s">
        <v>51</v>
      </c>
      <c r="AH2132" t="str">
        <f>"Trad IRN"</f>
        <v>Trad IRN</v>
      </c>
      <c r="AI2132" t="str">
        <f>"Bldg IRN"</f>
        <v>Bldg IRN</v>
      </c>
      <c r="AJ2132" t="s">
        <v>48</v>
      </c>
      <c r="AK2132" t="s">
        <v>48</v>
      </c>
      <c r="AL2132" t="s">
        <v>53</v>
      </c>
      <c r="AM2132">
        <v>59.16</v>
      </c>
      <c r="AN2132">
        <v>1132.3</v>
      </c>
      <c r="AO2132">
        <v>15</v>
      </c>
    </row>
    <row r="2133" spans="1:41" x14ac:dyDescent="0.3">
      <c r="A2133" t="str">
        <f>"Trad IRN"</f>
        <v>Trad IRN</v>
      </c>
      <c r="B2133" t="str">
        <f>"Bldg IRN"</f>
        <v>Bldg IRN</v>
      </c>
      <c r="C2133" t="s">
        <v>41</v>
      </c>
      <c r="D2133" t="s">
        <v>3</v>
      </c>
      <c r="E2133" t="s">
        <v>80</v>
      </c>
      <c r="F2133" t="s">
        <v>81</v>
      </c>
      <c r="G2133" t="s">
        <v>82</v>
      </c>
      <c r="H2133" t="s">
        <v>83</v>
      </c>
      <c r="I2133" t="s">
        <v>8</v>
      </c>
      <c r="J2133" t="s">
        <v>43</v>
      </c>
      <c r="K2133" t="s">
        <v>44</v>
      </c>
      <c r="L2133" t="s">
        <v>45</v>
      </c>
      <c r="M2133" t="s">
        <v>46</v>
      </c>
      <c r="N2133" t="str">
        <f>"12/09/2022"</f>
        <v>12/09/2022</v>
      </c>
      <c r="O2133" t="str">
        <f>"12/20/2022"</f>
        <v>12/20/2022</v>
      </c>
      <c r="P2133">
        <v>6.9199999999999999E-3</v>
      </c>
      <c r="Q2133">
        <v>6.9199999999999999E-3</v>
      </c>
      <c r="S2133">
        <v>0</v>
      </c>
      <c r="T2133">
        <v>1.5E-3</v>
      </c>
      <c r="U2133">
        <v>5.4200000000000003E-3</v>
      </c>
      <c r="V2133" t="str">
        <f>"Trad IRN"</f>
        <v>Trad IRN</v>
      </c>
      <c r="W2133">
        <v>15</v>
      </c>
      <c r="X2133" t="s">
        <v>47</v>
      </c>
      <c r="Z2133" t="s">
        <v>47</v>
      </c>
      <c r="AB2133" t="str">
        <f t="shared" si="211"/>
        <v>09</v>
      </c>
      <c r="AC2133" t="s">
        <v>48</v>
      </c>
      <c r="AD2133" t="s">
        <v>49</v>
      </c>
      <c r="AE2133" t="s">
        <v>55</v>
      </c>
      <c r="AF2133">
        <v>0</v>
      </c>
      <c r="AG2133" t="s">
        <v>51</v>
      </c>
      <c r="AH2133" t="str">
        <f>"Trad IRN"</f>
        <v>Trad IRN</v>
      </c>
      <c r="AI2133" t="str">
        <f>"Bldg IRN"</f>
        <v>Bldg IRN</v>
      </c>
      <c r="AJ2133" t="s">
        <v>48</v>
      </c>
      <c r="AK2133" t="s">
        <v>48</v>
      </c>
      <c r="AL2133" t="s">
        <v>53</v>
      </c>
      <c r="AM2133">
        <v>7.84</v>
      </c>
      <c r="AN2133">
        <v>1132.3</v>
      </c>
      <c r="AO2133">
        <v>15</v>
      </c>
    </row>
    <row r="2134" spans="1:41" x14ac:dyDescent="0.3">
      <c r="A2134" t="str">
        <f>"Trad IRN"</f>
        <v>Trad IRN</v>
      </c>
      <c r="B2134" t="str">
        <f>"Bldg IRN"</f>
        <v>Bldg IRN</v>
      </c>
      <c r="C2134" t="s">
        <v>41</v>
      </c>
      <c r="D2134" t="s">
        <v>3</v>
      </c>
      <c r="E2134" t="s">
        <v>80</v>
      </c>
      <c r="F2134" t="s">
        <v>81</v>
      </c>
      <c r="G2134" t="s">
        <v>82</v>
      </c>
      <c r="H2134" t="s">
        <v>83</v>
      </c>
      <c r="I2134" t="str">
        <f>"Trad IRN"</f>
        <v>Trad IRN</v>
      </c>
      <c r="J2134" t="s">
        <v>43</v>
      </c>
      <c r="K2134" t="s">
        <v>44</v>
      </c>
      <c r="L2134" t="s">
        <v>45</v>
      </c>
      <c r="M2134" t="s">
        <v>46</v>
      </c>
      <c r="N2134" t="str">
        <f>"11/16/2022"</f>
        <v>11/16/2022</v>
      </c>
      <c r="O2134" t="str">
        <f>"01/03/2023"</f>
        <v>01/03/2023</v>
      </c>
      <c r="P2134">
        <v>0.112745</v>
      </c>
      <c r="Q2134">
        <v>0.112745</v>
      </c>
      <c r="S2134">
        <v>0</v>
      </c>
      <c r="T2134">
        <v>0.112745</v>
      </c>
      <c r="U2134">
        <v>0</v>
      </c>
      <c r="V2134" t="str">
        <f>"Trad IRN"</f>
        <v>Trad IRN</v>
      </c>
      <c r="W2134">
        <v>85</v>
      </c>
      <c r="X2134" t="s">
        <v>47</v>
      </c>
      <c r="Z2134" t="s">
        <v>47</v>
      </c>
      <c r="AB2134" t="str">
        <f t="shared" si="211"/>
        <v>09</v>
      </c>
      <c r="AC2134" t="s">
        <v>48</v>
      </c>
      <c r="AD2134" t="s">
        <v>49</v>
      </c>
      <c r="AE2134" t="s">
        <v>55</v>
      </c>
      <c r="AF2134">
        <v>0</v>
      </c>
      <c r="AG2134" t="s">
        <v>56</v>
      </c>
      <c r="AH2134" t="str">
        <f>"Trad IRN"</f>
        <v>Trad IRN</v>
      </c>
      <c r="AI2134" t="str">
        <f>"Bldg IRN"</f>
        <v>Bldg IRN</v>
      </c>
      <c r="AJ2134" t="s">
        <v>48</v>
      </c>
      <c r="AK2134" t="s">
        <v>48</v>
      </c>
      <c r="AL2134" t="s">
        <v>53</v>
      </c>
      <c r="AM2134">
        <v>127.66</v>
      </c>
      <c r="AN2134">
        <v>1132.3</v>
      </c>
      <c r="AO2134">
        <v>15</v>
      </c>
    </row>
    <row r="2135" spans="1:41" x14ac:dyDescent="0.3">
      <c r="A2135" t="str">
        <f>"Trad IRN"</f>
        <v>Trad IRN</v>
      </c>
      <c r="B2135" t="str">
        <f>"Bldg IRN"</f>
        <v>Bldg IRN</v>
      </c>
      <c r="C2135" t="s">
        <v>41</v>
      </c>
      <c r="D2135" t="s">
        <v>3</v>
      </c>
      <c r="E2135" t="s">
        <v>80</v>
      </c>
      <c r="F2135" t="s">
        <v>81</v>
      </c>
      <c r="G2135" t="s">
        <v>82</v>
      </c>
      <c r="H2135" t="s">
        <v>83</v>
      </c>
      <c r="I2135" t="str">
        <f>"Trad IRN"</f>
        <v>Trad IRN</v>
      </c>
      <c r="J2135" t="s">
        <v>43</v>
      </c>
      <c r="K2135" t="s">
        <v>44</v>
      </c>
      <c r="L2135" t="s">
        <v>45</v>
      </c>
      <c r="M2135" t="s">
        <v>46</v>
      </c>
      <c r="N2135" t="str">
        <f>"01/04/2023"</f>
        <v>01/04/2023</v>
      </c>
      <c r="O2135" t="str">
        <f t="shared" ref="O2135:O2145" si="212">"12/31/2500"</f>
        <v>12/31/2500</v>
      </c>
      <c r="P2135">
        <v>0.53056599999999998</v>
      </c>
      <c r="Q2135">
        <v>0.53056599999999998</v>
      </c>
      <c r="S2135">
        <v>0</v>
      </c>
      <c r="T2135">
        <v>0.53056599999999998</v>
      </c>
      <c r="U2135">
        <v>0</v>
      </c>
      <c r="V2135" t="str">
        <f>"Trad IRN"</f>
        <v>Trad IRN</v>
      </c>
      <c r="W2135">
        <v>100</v>
      </c>
      <c r="X2135" t="s">
        <v>47</v>
      </c>
      <c r="Z2135" t="s">
        <v>47</v>
      </c>
      <c r="AB2135" t="str">
        <f t="shared" si="211"/>
        <v>09</v>
      </c>
      <c r="AC2135" t="s">
        <v>48</v>
      </c>
      <c r="AD2135" t="s">
        <v>49</v>
      </c>
      <c r="AE2135" t="s">
        <v>55</v>
      </c>
      <c r="AF2135">
        <v>0</v>
      </c>
      <c r="AG2135" t="s">
        <v>56</v>
      </c>
      <c r="AH2135" t="str">
        <f>"Trad IRN"</f>
        <v>Trad IRN</v>
      </c>
      <c r="AI2135" t="str">
        <f>"Bldg IRN"</f>
        <v>Bldg IRN</v>
      </c>
      <c r="AJ2135" t="s">
        <v>48</v>
      </c>
      <c r="AK2135" t="s">
        <v>48</v>
      </c>
      <c r="AL2135" t="s">
        <v>53</v>
      </c>
      <c r="AM2135">
        <v>600.76</v>
      </c>
      <c r="AN2135">
        <v>1132.3</v>
      </c>
      <c r="AO2135">
        <v>15</v>
      </c>
    </row>
    <row r="2136" spans="1:41" x14ac:dyDescent="0.3">
      <c r="A2136" t="str">
        <f>"Trad IRN"</f>
        <v>Trad IRN</v>
      </c>
      <c r="B2136" t="str">
        <f>"Bldg IRN"</f>
        <v>Bldg IRN</v>
      </c>
      <c r="C2136" t="s">
        <v>41</v>
      </c>
      <c r="D2136" t="s">
        <v>3</v>
      </c>
      <c r="E2136" t="s">
        <v>80</v>
      </c>
      <c r="F2136" t="s">
        <v>81</v>
      </c>
      <c r="G2136" t="s">
        <v>82</v>
      </c>
      <c r="H2136" t="s">
        <v>83</v>
      </c>
      <c r="I2136" t="str">
        <f>"Trad IRN"</f>
        <v>Trad IRN</v>
      </c>
      <c r="J2136" t="s">
        <v>43</v>
      </c>
      <c r="K2136" t="s">
        <v>44</v>
      </c>
      <c r="L2136" t="s">
        <v>45</v>
      </c>
      <c r="M2136" t="s">
        <v>46</v>
      </c>
      <c r="N2136" t="str">
        <f t="shared" ref="N2136:N2143" si="213">"08/18/2022"</f>
        <v>08/18/2022</v>
      </c>
      <c r="O2136" t="str">
        <f t="shared" si="212"/>
        <v>12/31/2500</v>
      </c>
      <c r="P2136">
        <v>1</v>
      </c>
      <c r="Q2136">
        <v>1</v>
      </c>
      <c r="S2136">
        <v>0</v>
      </c>
      <c r="T2136">
        <v>0.93055600000000005</v>
      </c>
      <c r="U2136">
        <v>6.9444000000000006E-2</v>
      </c>
      <c r="V2136" t="str">
        <f>"Trad IRN"</f>
        <v>Trad IRN</v>
      </c>
      <c r="W2136">
        <v>100</v>
      </c>
      <c r="X2136" t="s">
        <v>47</v>
      </c>
      <c r="Z2136" t="s">
        <v>47</v>
      </c>
      <c r="AB2136" t="str">
        <f>"11"</f>
        <v>11</v>
      </c>
      <c r="AC2136" t="s">
        <v>48</v>
      </c>
      <c r="AD2136" t="s">
        <v>49</v>
      </c>
      <c r="AE2136" t="s">
        <v>50</v>
      </c>
      <c r="AF2136">
        <v>0</v>
      </c>
      <c r="AG2136" t="s">
        <v>56</v>
      </c>
      <c r="AH2136" t="str">
        <f>"Trad IRN"</f>
        <v>Trad IRN</v>
      </c>
      <c r="AI2136" t="str">
        <f>"Bldg IRN"</f>
        <v>Bldg IRN</v>
      </c>
      <c r="AJ2136" t="s">
        <v>48</v>
      </c>
      <c r="AK2136" t="s">
        <v>48</v>
      </c>
      <c r="AL2136" t="s">
        <v>53</v>
      </c>
      <c r="AM2136">
        <v>1132.3</v>
      </c>
      <c r="AN2136">
        <v>1132.3</v>
      </c>
      <c r="AO2136">
        <v>15</v>
      </c>
    </row>
    <row r="2137" spans="1:41" x14ac:dyDescent="0.3">
      <c r="A2137" t="str">
        <f>"Trad IRN"</f>
        <v>Trad IRN</v>
      </c>
      <c r="B2137" t="str">
        <f>"Bldg IRN"</f>
        <v>Bldg IRN</v>
      </c>
      <c r="C2137" t="s">
        <v>41</v>
      </c>
      <c r="D2137" t="s">
        <v>3</v>
      </c>
      <c r="E2137" t="s">
        <v>80</v>
      </c>
      <c r="F2137" t="s">
        <v>81</v>
      </c>
      <c r="G2137" t="s">
        <v>82</v>
      </c>
      <c r="H2137" t="s">
        <v>83</v>
      </c>
      <c r="I2137" t="str">
        <f>"Trad IRN"</f>
        <v>Trad IRN</v>
      </c>
      <c r="J2137" t="s">
        <v>43</v>
      </c>
      <c r="K2137" t="s">
        <v>44</v>
      </c>
      <c r="L2137" t="s">
        <v>45</v>
      </c>
      <c r="M2137" t="s">
        <v>46</v>
      </c>
      <c r="N2137" t="str">
        <f t="shared" si="213"/>
        <v>08/18/2022</v>
      </c>
      <c r="O2137" t="str">
        <f t="shared" si="212"/>
        <v>12/31/2500</v>
      </c>
      <c r="P2137">
        <v>1</v>
      </c>
      <c r="Q2137">
        <v>1</v>
      </c>
      <c r="S2137">
        <v>0</v>
      </c>
      <c r="T2137">
        <v>1</v>
      </c>
      <c r="U2137">
        <v>0</v>
      </c>
      <c r="V2137" t="str">
        <f>"Trad IRN"</f>
        <v>Trad IRN</v>
      </c>
      <c r="W2137">
        <v>85</v>
      </c>
      <c r="X2137" t="s">
        <v>54</v>
      </c>
      <c r="Y2137" t="str">
        <f>"15"</f>
        <v>15</v>
      </c>
      <c r="Z2137" t="s">
        <v>47</v>
      </c>
      <c r="AB2137" t="str">
        <f>"12"</f>
        <v>12</v>
      </c>
      <c r="AC2137" t="s">
        <v>48</v>
      </c>
      <c r="AD2137" t="s">
        <v>49</v>
      </c>
      <c r="AE2137" t="s">
        <v>50</v>
      </c>
      <c r="AF2137">
        <v>0</v>
      </c>
      <c r="AG2137" t="s">
        <v>56</v>
      </c>
      <c r="AH2137" t="str">
        <f>"Trad IRN"</f>
        <v>Trad IRN</v>
      </c>
      <c r="AI2137" t="str">
        <f>"Bldg IRN"</f>
        <v>Bldg IRN</v>
      </c>
      <c r="AJ2137" t="str">
        <f>"12"</f>
        <v>12</v>
      </c>
      <c r="AK2137" t="s">
        <v>48</v>
      </c>
      <c r="AL2137" t="s">
        <v>53</v>
      </c>
      <c r="AM2137">
        <v>1132.3</v>
      </c>
      <c r="AN2137">
        <v>1132.3</v>
      </c>
      <c r="AO2137">
        <v>15</v>
      </c>
    </row>
    <row r="2138" spans="1:41" x14ac:dyDescent="0.3">
      <c r="A2138" t="str">
        <f>"Trad IRN"</f>
        <v>Trad IRN</v>
      </c>
      <c r="B2138" t="str">
        <f>"Bldg IRN"</f>
        <v>Bldg IRN</v>
      </c>
      <c r="C2138" t="s">
        <v>41</v>
      </c>
      <c r="D2138" t="s">
        <v>3</v>
      </c>
      <c r="E2138" t="s">
        <v>80</v>
      </c>
      <c r="F2138" t="s">
        <v>81</v>
      </c>
      <c r="G2138" t="s">
        <v>82</v>
      </c>
      <c r="H2138" t="s">
        <v>83</v>
      </c>
      <c r="I2138" t="str">
        <f>"Trad IRN"</f>
        <v>Trad IRN</v>
      </c>
      <c r="J2138" t="s">
        <v>43</v>
      </c>
      <c r="K2138" t="s">
        <v>44</v>
      </c>
      <c r="L2138" t="s">
        <v>45</v>
      </c>
      <c r="M2138" t="s">
        <v>46</v>
      </c>
      <c r="N2138" t="str">
        <f t="shared" si="213"/>
        <v>08/18/2022</v>
      </c>
      <c r="O2138" t="str">
        <f t="shared" si="212"/>
        <v>12/31/2500</v>
      </c>
      <c r="P2138">
        <v>1</v>
      </c>
      <c r="Q2138">
        <v>1</v>
      </c>
      <c r="S2138">
        <v>1</v>
      </c>
      <c r="T2138">
        <v>1</v>
      </c>
      <c r="U2138">
        <v>0</v>
      </c>
      <c r="V2138" t="str">
        <f>"Trad IRN"</f>
        <v>Trad IRN</v>
      </c>
      <c r="W2138">
        <v>100</v>
      </c>
      <c r="X2138" t="s">
        <v>47</v>
      </c>
      <c r="Z2138" t="s">
        <v>47</v>
      </c>
      <c r="AB2138" t="str">
        <f>"09"</f>
        <v>09</v>
      </c>
      <c r="AC2138" t="s">
        <v>48</v>
      </c>
      <c r="AD2138" t="s">
        <v>49</v>
      </c>
      <c r="AE2138" t="s">
        <v>50</v>
      </c>
      <c r="AF2138">
        <v>0</v>
      </c>
      <c r="AG2138" t="s">
        <v>56</v>
      </c>
      <c r="AH2138" t="str">
        <f>"Trad IRN"</f>
        <v>Trad IRN</v>
      </c>
      <c r="AI2138" t="str">
        <f>"Bldg IRN"</f>
        <v>Bldg IRN</v>
      </c>
      <c r="AJ2138" t="s">
        <v>48</v>
      </c>
      <c r="AK2138" t="s">
        <v>48</v>
      </c>
      <c r="AL2138" t="s">
        <v>53</v>
      </c>
      <c r="AM2138">
        <v>1132.3</v>
      </c>
      <c r="AN2138">
        <v>1132.3</v>
      </c>
      <c r="AO2138">
        <v>15</v>
      </c>
    </row>
    <row r="2139" spans="1:41" x14ac:dyDescent="0.3">
      <c r="A2139" t="str">
        <f>"Trad IRN"</f>
        <v>Trad IRN</v>
      </c>
      <c r="B2139" t="str">
        <f>"Bldg IRN"</f>
        <v>Bldg IRN</v>
      </c>
      <c r="C2139" t="s">
        <v>41</v>
      </c>
      <c r="D2139" t="s">
        <v>3</v>
      </c>
      <c r="E2139" t="s">
        <v>80</v>
      </c>
      <c r="F2139" t="s">
        <v>81</v>
      </c>
      <c r="G2139" t="s">
        <v>82</v>
      </c>
      <c r="H2139" t="s">
        <v>83</v>
      </c>
      <c r="I2139" t="str">
        <f>"Trad IRN"</f>
        <v>Trad IRN</v>
      </c>
      <c r="J2139" t="s">
        <v>43</v>
      </c>
      <c r="K2139" t="s">
        <v>44</v>
      </c>
      <c r="L2139" t="s">
        <v>45</v>
      </c>
      <c r="M2139" t="s">
        <v>46</v>
      </c>
      <c r="N2139" t="str">
        <f t="shared" si="213"/>
        <v>08/18/2022</v>
      </c>
      <c r="O2139" t="str">
        <f t="shared" si="212"/>
        <v>12/31/2500</v>
      </c>
      <c r="P2139">
        <v>1</v>
      </c>
      <c r="Q2139">
        <v>1</v>
      </c>
      <c r="S2139">
        <v>0</v>
      </c>
      <c r="T2139">
        <v>1</v>
      </c>
      <c r="U2139">
        <v>0</v>
      </c>
      <c r="V2139" t="str">
        <f>"Trad IRN"</f>
        <v>Trad IRN</v>
      </c>
      <c r="W2139">
        <v>100</v>
      </c>
      <c r="X2139" t="s">
        <v>47</v>
      </c>
      <c r="Z2139" t="s">
        <v>47</v>
      </c>
      <c r="AB2139" t="str">
        <f>"10"</f>
        <v>10</v>
      </c>
      <c r="AC2139" t="s">
        <v>48</v>
      </c>
      <c r="AD2139" t="s">
        <v>49</v>
      </c>
      <c r="AE2139" t="s">
        <v>50</v>
      </c>
      <c r="AF2139">
        <v>0</v>
      </c>
      <c r="AG2139" t="s">
        <v>56</v>
      </c>
      <c r="AH2139" t="str">
        <f>"Trad IRN"</f>
        <v>Trad IRN</v>
      </c>
      <c r="AI2139" t="str">
        <f>"Bldg IRN"</f>
        <v>Bldg IRN</v>
      </c>
      <c r="AJ2139" t="s">
        <v>48</v>
      </c>
      <c r="AK2139" t="s">
        <v>48</v>
      </c>
      <c r="AL2139" t="s">
        <v>53</v>
      </c>
      <c r="AM2139">
        <v>1132.3</v>
      </c>
      <c r="AN2139">
        <v>1132.3</v>
      </c>
      <c r="AO2139">
        <v>15</v>
      </c>
    </row>
    <row r="2140" spans="1:41" x14ac:dyDescent="0.3">
      <c r="A2140" t="str">
        <f>"Trad IRN"</f>
        <v>Trad IRN</v>
      </c>
      <c r="B2140" t="str">
        <f>"Bldg IRN"</f>
        <v>Bldg IRN</v>
      </c>
      <c r="C2140" t="s">
        <v>41</v>
      </c>
      <c r="D2140" t="s">
        <v>3</v>
      </c>
      <c r="E2140" t="s">
        <v>80</v>
      </c>
      <c r="F2140" t="s">
        <v>81</v>
      </c>
      <c r="G2140" t="s">
        <v>82</v>
      </c>
      <c r="H2140" t="s">
        <v>83</v>
      </c>
      <c r="I2140" t="str">
        <f>"Trad IRN"</f>
        <v>Trad IRN</v>
      </c>
      <c r="J2140" t="s">
        <v>43</v>
      </c>
      <c r="K2140" t="s">
        <v>44</v>
      </c>
      <c r="L2140" t="s">
        <v>45</v>
      </c>
      <c r="M2140" t="s">
        <v>46</v>
      </c>
      <c r="N2140" t="str">
        <f t="shared" si="213"/>
        <v>08/18/2022</v>
      </c>
      <c r="O2140" t="str">
        <f t="shared" si="212"/>
        <v>12/31/2500</v>
      </c>
      <c r="P2140">
        <v>0.85</v>
      </c>
      <c r="Q2140">
        <v>0.85</v>
      </c>
      <c r="S2140">
        <v>0</v>
      </c>
      <c r="T2140">
        <v>0.85</v>
      </c>
      <c r="U2140">
        <v>0</v>
      </c>
      <c r="V2140" t="str">
        <f>"Trad IRN"</f>
        <v>Trad IRN</v>
      </c>
      <c r="W2140">
        <v>85</v>
      </c>
      <c r="X2140" t="s">
        <v>47</v>
      </c>
      <c r="Z2140" t="s">
        <v>47</v>
      </c>
      <c r="AB2140" t="str">
        <f>"09"</f>
        <v>09</v>
      </c>
      <c r="AC2140" t="s">
        <v>48</v>
      </c>
      <c r="AD2140" t="s">
        <v>49</v>
      </c>
      <c r="AE2140" t="s">
        <v>50</v>
      </c>
      <c r="AF2140">
        <v>0</v>
      </c>
      <c r="AG2140" t="s">
        <v>56</v>
      </c>
      <c r="AH2140" t="str">
        <f>"Trad IRN"</f>
        <v>Trad IRN</v>
      </c>
      <c r="AI2140" t="str">
        <f>"Bldg IRN"</f>
        <v>Bldg IRN</v>
      </c>
      <c r="AJ2140" t="s">
        <v>48</v>
      </c>
      <c r="AK2140" t="s">
        <v>48</v>
      </c>
      <c r="AL2140" t="s">
        <v>53</v>
      </c>
      <c r="AM2140">
        <v>962.46</v>
      </c>
      <c r="AN2140">
        <v>1132.3</v>
      </c>
      <c r="AO2140">
        <v>15</v>
      </c>
    </row>
    <row r="2141" spans="1:41" x14ac:dyDescent="0.3">
      <c r="A2141" t="str">
        <f>"Trad IRN"</f>
        <v>Trad IRN</v>
      </c>
      <c r="B2141" t="str">
        <f>"Bldg IRN"</f>
        <v>Bldg IRN</v>
      </c>
      <c r="C2141" t="s">
        <v>41</v>
      </c>
      <c r="D2141" t="s">
        <v>3</v>
      </c>
      <c r="E2141" t="s">
        <v>80</v>
      </c>
      <c r="F2141" t="s">
        <v>81</v>
      </c>
      <c r="G2141" t="s">
        <v>82</v>
      </c>
      <c r="H2141" t="s">
        <v>83</v>
      </c>
      <c r="I2141" t="s">
        <v>8</v>
      </c>
      <c r="J2141" t="s">
        <v>43</v>
      </c>
      <c r="K2141" t="s">
        <v>44</v>
      </c>
      <c r="L2141" t="s">
        <v>45</v>
      </c>
      <c r="M2141" t="s">
        <v>46</v>
      </c>
      <c r="N2141" t="str">
        <f t="shared" si="213"/>
        <v>08/18/2022</v>
      </c>
      <c r="O2141" t="str">
        <f t="shared" si="212"/>
        <v>12/31/2500</v>
      </c>
      <c r="P2141">
        <v>0.15</v>
      </c>
      <c r="Q2141">
        <v>0.15</v>
      </c>
      <c r="S2141">
        <v>0</v>
      </c>
      <c r="T2141">
        <v>3.8887999999999999E-2</v>
      </c>
      <c r="U2141">
        <v>0.111112</v>
      </c>
      <c r="V2141" t="str">
        <f>"Trad IRN"</f>
        <v>Trad IRN</v>
      </c>
      <c r="W2141">
        <v>15</v>
      </c>
      <c r="X2141" t="s">
        <v>47</v>
      </c>
      <c r="Z2141" t="s">
        <v>47</v>
      </c>
      <c r="AB2141" t="str">
        <f>"09"</f>
        <v>09</v>
      </c>
      <c r="AC2141" t="s">
        <v>48</v>
      </c>
      <c r="AD2141" t="s">
        <v>49</v>
      </c>
      <c r="AE2141" t="s">
        <v>50</v>
      </c>
      <c r="AF2141">
        <v>0</v>
      </c>
      <c r="AG2141" t="s">
        <v>51</v>
      </c>
      <c r="AH2141" t="str">
        <f>"Trad IRN"</f>
        <v>Trad IRN</v>
      </c>
      <c r="AI2141" t="str">
        <f>"Bldg IRN"</f>
        <v>Bldg IRN</v>
      </c>
      <c r="AJ2141" t="s">
        <v>48</v>
      </c>
      <c r="AK2141" t="s">
        <v>48</v>
      </c>
      <c r="AL2141" t="s">
        <v>53</v>
      </c>
      <c r="AM2141">
        <v>169.85</v>
      </c>
      <c r="AN2141">
        <v>1132.3</v>
      </c>
      <c r="AO2141">
        <v>15</v>
      </c>
    </row>
    <row r="2142" spans="1:41" x14ac:dyDescent="0.3">
      <c r="A2142" t="str">
        <f>"Trad IRN"</f>
        <v>Trad IRN</v>
      </c>
      <c r="B2142" t="str">
        <f>"Bldg IRN"</f>
        <v>Bldg IRN</v>
      </c>
      <c r="C2142" t="s">
        <v>41</v>
      </c>
      <c r="D2142" t="s">
        <v>3</v>
      </c>
      <c r="E2142" t="s">
        <v>80</v>
      </c>
      <c r="F2142" t="s">
        <v>81</v>
      </c>
      <c r="G2142" t="s">
        <v>82</v>
      </c>
      <c r="H2142" t="s">
        <v>83</v>
      </c>
      <c r="I2142" t="str">
        <f>"Trad IRN"</f>
        <v>Trad IRN</v>
      </c>
      <c r="J2142" t="s">
        <v>43</v>
      </c>
      <c r="K2142" t="s">
        <v>44</v>
      </c>
      <c r="L2142" t="s">
        <v>45</v>
      </c>
      <c r="M2142" t="s">
        <v>46</v>
      </c>
      <c r="N2142" t="str">
        <f t="shared" si="213"/>
        <v>08/18/2022</v>
      </c>
      <c r="O2142" t="str">
        <f t="shared" si="212"/>
        <v>12/31/2500</v>
      </c>
      <c r="P2142">
        <v>1</v>
      </c>
      <c r="Q2142">
        <v>1</v>
      </c>
      <c r="S2142">
        <v>0</v>
      </c>
      <c r="T2142">
        <v>1</v>
      </c>
      <c r="U2142">
        <v>0</v>
      </c>
      <c r="V2142" t="str">
        <f>"Trad IRN"</f>
        <v>Trad IRN</v>
      </c>
      <c r="W2142">
        <v>100</v>
      </c>
      <c r="X2142" t="s">
        <v>47</v>
      </c>
      <c r="Z2142" t="s">
        <v>47</v>
      </c>
      <c r="AB2142" t="str">
        <f>"12"</f>
        <v>12</v>
      </c>
      <c r="AC2142" t="s">
        <v>48</v>
      </c>
      <c r="AD2142" t="s">
        <v>49</v>
      </c>
      <c r="AE2142" t="s">
        <v>55</v>
      </c>
      <c r="AF2142">
        <v>0</v>
      </c>
      <c r="AG2142" t="s">
        <v>56</v>
      </c>
      <c r="AH2142" t="str">
        <f>"Trad IRN"</f>
        <v>Trad IRN</v>
      </c>
      <c r="AI2142" t="str">
        <f>"Bldg IRN"</f>
        <v>Bldg IRN</v>
      </c>
      <c r="AJ2142" t="str">
        <f>"12"</f>
        <v>12</v>
      </c>
      <c r="AK2142" t="s">
        <v>48</v>
      </c>
      <c r="AL2142" t="s">
        <v>53</v>
      </c>
      <c r="AM2142">
        <v>1132.3</v>
      </c>
      <c r="AN2142">
        <v>1132.3</v>
      </c>
      <c r="AO2142">
        <v>15</v>
      </c>
    </row>
    <row r="2143" spans="1:41" x14ac:dyDescent="0.3">
      <c r="A2143" t="str">
        <f>"Trad IRN"</f>
        <v>Trad IRN</v>
      </c>
      <c r="B2143" t="str">
        <f>"Bldg IRN"</f>
        <v>Bldg IRN</v>
      </c>
      <c r="C2143" t="s">
        <v>41</v>
      </c>
      <c r="D2143" t="s">
        <v>3</v>
      </c>
      <c r="E2143" t="s">
        <v>80</v>
      </c>
      <c r="F2143" t="s">
        <v>81</v>
      </c>
      <c r="G2143" t="s">
        <v>82</v>
      </c>
      <c r="H2143" t="s">
        <v>83</v>
      </c>
      <c r="I2143" t="str">
        <f>"Trad IRN"</f>
        <v>Trad IRN</v>
      </c>
      <c r="J2143" t="s">
        <v>43</v>
      </c>
      <c r="K2143" t="s">
        <v>44</v>
      </c>
      <c r="L2143" t="s">
        <v>45</v>
      </c>
      <c r="M2143" t="s">
        <v>46</v>
      </c>
      <c r="N2143" t="str">
        <f t="shared" si="213"/>
        <v>08/18/2022</v>
      </c>
      <c r="O2143" t="str">
        <f t="shared" si="212"/>
        <v>12/31/2500</v>
      </c>
      <c r="P2143">
        <v>1</v>
      </c>
      <c r="Q2143">
        <v>1</v>
      </c>
      <c r="R2143">
        <v>1</v>
      </c>
      <c r="S2143">
        <v>0</v>
      </c>
      <c r="T2143">
        <v>1</v>
      </c>
      <c r="U2143">
        <v>0</v>
      </c>
      <c r="V2143" t="str">
        <f>"Trad IRN"</f>
        <v>Trad IRN</v>
      </c>
      <c r="W2143">
        <v>100</v>
      </c>
      <c r="X2143" t="s">
        <v>47</v>
      </c>
      <c r="Z2143" t="s">
        <v>47</v>
      </c>
      <c r="AB2143" t="str">
        <f>"09"</f>
        <v>09</v>
      </c>
      <c r="AC2143" t="str">
        <f>"15"</f>
        <v>15</v>
      </c>
      <c r="AD2143" t="str">
        <f>"2"</f>
        <v>2</v>
      </c>
      <c r="AE2143" t="s">
        <v>55</v>
      </c>
      <c r="AF2143">
        <v>0</v>
      </c>
      <c r="AG2143" t="s">
        <v>56</v>
      </c>
      <c r="AH2143" t="str">
        <f>"Trad IRN"</f>
        <v>Trad IRN</v>
      </c>
      <c r="AI2143" t="str">
        <f>"Bldg IRN"</f>
        <v>Bldg IRN</v>
      </c>
      <c r="AJ2143" t="s">
        <v>48</v>
      </c>
      <c r="AK2143" t="s">
        <v>48</v>
      </c>
      <c r="AL2143" t="s">
        <v>53</v>
      </c>
      <c r="AM2143">
        <v>1132.3</v>
      </c>
      <c r="AN2143">
        <v>1132.3</v>
      </c>
      <c r="AO2143">
        <v>15</v>
      </c>
    </row>
    <row r="2144" spans="1:41" x14ac:dyDescent="0.3">
      <c r="A2144" t="str">
        <f>"Trad IRN"</f>
        <v>Trad IRN</v>
      </c>
      <c r="B2144" t="str">
        <f>"Bldg IRN"</f>
        <v>Bldg IRN</v>
      </c>
      <c r="C2144" t="s">
        <v>41</v>
      </c>
      <c r="D2144" t="s">
        <v>3</v>
      </c>
      <c r="E2144" t="s">
        <v>80</v>
      </c>
      <c r="F2144" t="s">
        <v>81</v>
      </c>
      <c r="G2144" t="s">
        <v>82</v>
      </c>
      <c r="H2144" t="s">
        <v>83</v>
      </c>
      <c r="I2144" t="s">
        <v>8</v>
      </c>
      <c r="J2144" t="s">
        <v>43</v>
      </c>
      <c r="K2144" t="s">
        <v>44</v>
      </c>
      <c r="L2144" t="s">
        <v>45</v>
      </c>
      <c r="M2144" t="s">
        <v>46</v>
      </c>
      <c r="N2144" t="str">
        <f>"08/17/2022"</f>
        <v>08/17/2022</v>
      </c>
      <c r="O2144" t="str">
        <f t="shared" si="212"/>
        <v>12/31/2500</v>
      </c>
      <c r="P2144">
        <v>1</v>
      </c>
      <c r="Q2144">
        <v>1</v>
      </c>
      <c r="S2144">
        <v>0</v>
      </c>
      <c r="T2144">
        <v>0.16666400000000001</v>
      </c>
      <c r="U2144">
        <v>0.83333599999999997</v>
      </c>
      <c r="V2144" t="str">
        <f>"Trad IRN"</f>
        <v>Trad IRN</v>
      </c>
      <c r="W2144">
        <v>100</v>
      </c>
      <c r="X2144" t="s">
        <v>47</v>
      </c>
      <c r="Z2144" t="s">
        <v>47</v>
      </c>
      <c r="AB2144" t="str">
        <f>"11"</f>
        <v>11</v>
      </c>
      <c r="AC2144" t="s">
        <v>48</v>
      </c>
      <c r="AD2144" t="s">
        <v>49</v>
      </c>
      <c r="AE2144" t="s">
        <v>55</v>
      </c>
      <c r="AF2144">
        <v>0</v>
      </c>
      <c r="AG2144" t="s">
        <v>51</v>
      </c>
      <c r="AH2144" t="s">
        <v>85</v>
      </c>
      <c r="AI2144" t="str">
        <f>"Bldg IRN"</f>
        <v>Bldg IRN</v>
      </c>
      <c r="AJ2144" t="s">
        <v>48</v>
      </c>
      <c r="AK2144" t="s">
        <v>48</v>
      </c>
      <c r="AL2144" t="s">
        <v>53</v>
      </c>
      <c r="AM2144">
        <v>1060</v>
      </c>
      <c r="AN2144">
        <v>1060</v>
      </c>
      <c r="AO2144">
        <v>15</v>
      </c>
    </row>
    <row r="2145" spans="1:41" x14ac:dyDescent="0.3">
      <c r="A2145" t="str">
        <f>"Trad IRN"</f>
        <v>Trad IRN</v>
      </c>
      <c r="B2145" t="str">
        <f>"Bldg IRN"</f>
        <v>Bldg IRN</v>
      </c>
      <c r="C2145" t="s">
        <v>41</v>
      </c>
      <c r="D2145" t="s">
        <v>3</v>
      </c>
      <c r="E2145" t="s">
        <v>80</v>
      </c>
      <c r="F2145" t="s">
        <v>81</v>
      </c>
      <c r="G2145" t="s">
        <v>82</v>
      </c>
      <c r="H2145" t="s">
        <v>83</v>
      </c>
      <c r="I2145" t="str">
        <f>"Trad IRN"</f>
        <v>Trad IRN</v>
      </c>
      <c r="J2145" t="s">
        <v>43</v>
      </c>
      <c r="K2145" t="s">
        <v>44</v>
      </c>
      <c r="L2145" t="s">
        <v>45</v>
      </c>
      <c r="M2145" t="s">
        <v>59</v>
      </c>
      <c r="N2145" t="str">
        <f>"10/06/2022"</f>
        <v>10/06/2022</v>
      </c>
      <c r="O2145" t="str">
        <f t="shared" si="212"/>
        <v>12/31/2500</v>
      </c>
      <c r="P2145">
        <v>0.82122200000000001</v>
      </c>
      <c r="Q2145">
        <v>0.82122200000000001</v>
      </c>
      <c r="R2145">
        <v>0.82122200000000001</v>
      </c>
      <c r="S2145">
        <v>0</v>
      </c>
      <c r="T2145">
        <v>0.77803100000000003</v>
      </c>
      <c r="U2145">
        <v>4.3191E-2</v>
      </c>
      <c r="V2145" t="s">
        <v>84</v>
      </c>
      <c r="W2145">
        <v>100</v>
      </c>
      <c r="X2145" t="s">
        <v>47</v>
      </c>
      <c r="Z2145" t="s">
        <v>47</v>
      </c>
      <c r="AB2145" t="str">
        <f>"12"</f>
        <v>12</v>
      </c>
      <c r="AC2145" t="str">
        <f>"03"</f>
        <v>03</v>
      </c>
      <c r="AD2145" t="str">
        <f>"3"</f>
        <v>3</v>
      </c>
      <c r="AE2145" t="s">
        <v>55</v>
      </c>
      <c r="AF2145">
        <v>0</v>
      </c>
      <c r="AG2145" t="s">
        <v>56</v>
      </c>
      <c r="AH2145" t="str">
        <f>"Trad IRN"</f>
        <v>Trad IRN</v>
      </c>
      <c r="AI2145" t="str">
        <f>"Bldg IRN"</f>
        <v>Bldg IRN</v>
      </c>
      <c r="AJ2145" t="str">
        <f>"12"</f>
        <v>12</v>
      </c>
      <c r="AK2145" t="s">
        <v>48</v>
      </c>
      <c r="AL2145" t="s">
        <v>53</v>
      </c>
      <c r="AM2145">
        <v>929.87</v>
      </c>
      <c r="AN2145">
        <v>1132.3</v>
      </c>
      <c r="AO2145">
        <v>15</v>
      </c>
    </row>
    <row r="2146" spans="1:41" x14ac:dyDescent="0.3">
      <c r="A2146" t="str">
        <f>"Trad IRN"</f>
        <v>Trad IRN</v>
      </c>
      <c r="B2146" t="str">
        <f>"Bldg IRN"</f>
        <v>Bldg IRN</v>
      </c>
      <c r="C2146" t="s">
        <v>41</v>
      </c>
      <c r="D2146" t="s">
        <v>3</v>
      </c>
      <c r="E2146" t="s">
        <v>80</v>
      </c>
      <c r="F2146" t="s">
        <v>81</v>
      </c>
      <c r="G2146" t="s">
        <v>82</v>
      </c>
      <c r="H2146" t="s">
        <v>83</v>
      </c>
      <c r="I2146" t="str">
        <f>"Trad IRN"</f>
        <v>Trad IRN</v>
      </c>
      <c r="J2146" t="s">
        <v>43</v>
      </c>
      <c r="K2146" t="s">
        <v>44</v>
      </c>
      <c r="L2146" t="s">
        <v>45</v>
      </c>
      <c r="M2146" t="s">
        <v>59</v>
      </c>
      <c r="N2146" t="str">
        <f>"08/18/2022"</f>
        <v>08/18/2022</v>
      </c>
      <c r="O2146" t="str">
        <f>"10/05/2022"</f>
        <v>10/05/2022</v>
      </c>
      <c r="P2146">
        <v>0.17877799999999999</v>
      </c>
      <c r="Q2146">
        <v>0.17877799999999999</v>
      </c>
      <c r="R2146">
        <v>0.17877799999999999</v>
      </c>
      <c r="S2146">
        <v>0</v>
      </c>
      <c r="T2146">
        <v>0.15252499999999999</v>
      </c>
      <c r="U2146">
        <v>2.6252999999999999E-2</v>
      </c>
      <c r="V2146" t="s">
        <v>84</v>
      </c>
      <c r="W2146">
        <v>100</v>
      </c>
      <c r="X2146" t="s">
        <v>47</v>
      </c>
      <c r="Z2146" t="s">
        <v>47</v>
      </c>
      <c r="AB2146" t="str">
        <f>"12"</f>
        <v>12</v>
      </c>
      <c r="AC2146" t="str">
        <f>"03"</f>
        <v>03</v>
      </c>
      <c r="AD2146" t="str">
        <f>"3"</f>
        <v>3</v>
      </c>
      <c r="AE2146" t="s">
        <v>50</v>
      </c>
      <c r="AF2146">
        <v>0</v>
      </c>
      <c r="AG2146" t="s">
        <v>56</v>
      </c>
      <c r="AH2146" t="str">
        <f>"Trad IRN"</f>
        <v>Trad IRN</v>
      </c>
      <c r="AI2146" t="str">
        <f>"Bldg IRN"</f>
        <v>Bldg IRN</v>
      </c>
      <c r="AJ2146" t="str">
        <f>"12"</f>
        <v>12</v>
      </c>
      <c r="AK2146" t="s">
        <v>48</v>
      </c>
      <c r="AL2146" t="s">
        <v>53</v>
      </c>
      <c r="AM2146">
        <v>202.43</v>
      </c>
      <c r="AN2146">
        <v>1132.3</v>
      </c>
      <c r="AO2146">
        <v>15</v>
      </c>
    </row>
    <row r="2147" spans="1:41" x14ac:dyDescent="0.3">
      <c r="A2147" t="str">
        <f>"Trad IRN"</f>
        <v>Trad IRN</v>
      </c>
      <c r="B2147" t="str">
        <f>"Bldg IRN"</f>
        <v>Bldg IRN</v>
      </c>
      <c r="C2147" t="s">
        <v>41</v>
      </c>
      <c r="D2147" t="s">
        <v>3</v>
      </c>
      <c r="E2147" t="s">
        <v>80</v>
      </c>
      <c r="F2147" t="s">
        <v>81</v>
      </c>
      <c r="G2147" t="s">
        <v>82</v>
      </c>
      <c r="H2147" t="s">
        <v>83</v>
      </c>
      <c r="I2147" t="str">
        <f>"Trad IRN"</f>
        <v>Trad IRN</v>
      </c>
      <c r="J2147" t="s">
        <v>43</v>
      </c>
      <c r="K2147" t="s">
        <v>44</v>
      </c>
      <c r="L2147" t="s">
        <v>45</v>
      </c>
      <c r="M2147" t="s">
        <v>59</v>
      </c>
      <c r="N2147" t="str">
        <f>"08/18/2022"</f>
        <v>08/18/2022</v>
      </c>
      <c r="O2147" t="str">
        <f>"10/05/2022"</f>
        <v>10/05/2022</v>
      </c>
      <c r="P2147">
        <v>0.17877799999999999</v>
      </c>
      <c r="Q2147">
        <v>0.17877799999999999</v>
      </c>
      <c r="S2147">
        <v>0</v>
      </c>
      <c r="T2147">
        <v>0.17877799999999999</v>
      </c>
      <c r="U2147">
        <v>0</v>
      </c>
      <c r="V2147" t="s">
        <v>84</v>
      </c>
      <c r="W2147">
        <v>100</v>
      </c>
      <c r="X2147" t="s">
        <v>47</v>
      </c>
      <c r="Z2147" t="s">
        <v>47</v>
      </c>
      <c r="AB2147" t="str">
        <f>"09"</f>
        <v>09</v>
      </c>
      <c r="AC2147" t="s">
        <v>48</v>
      </c>
      <c r="AD2147" t="s">
        <v>49</v>
      </c>
      <c r="AE2147" t="s">
        <v>50</v>
      </c>
      <c r="AF2147">
        <v>0</v>
      </c>
      <c r="AG2147" t="s">
        <v>56</v>
      </c>
      <c r="AH2147" t="str">
        <f>"Trad IRN"</f>
        <v>Trad IRN</v>
      </c>
      <c r="AI2147" t="str">
        <f>"Bldg IRN"</f>
        <v>Bldg IRN</v>
      </c>
      <c r="AJ2147" t="s">
        <v>48</v>
      </c>
      <c r="AK2147" t="s">
        <v>48</v>
      </c>
      <c r="AL2147" t="s">
        <v>53</v>
      </c>
      <c r="AM2147">
        <v>202.43</v>
      </c>
      <c r="AN2147">
        <v>1132.3</v>
      </c>
      <c r="AO2147">
        <v>15</v>
      </c>
    </row>
    <row r="2148" spans="1:41" x14ac:dyDescent="0.3">
      <c r="A2148" t="str">
        <f>"Trad IRN"</f>
        <v>Trad IRN</v>
      </c>
      <c r="B2148" t="str">
        <f>"Bldg IRN"</f>
        <v>Bldg IRN</v>
      </c>
      <c r="C2148" t="s">
        <v>41</v>
      </c>
      <c r="D2148" t="s">
        <v>3</v>
      </c>
      <c r="E2148" t="s">
        <v>80</v>
      </c>
      <c r="F2148" t="s">
        <v>81</v>
      </c>
      <c r="G2148" t="s">
        <v>82</v>
      </c>
      <c r="H2148" t="s">
        <v>83</v>
      </c>
      <c r="I2148" t="str">
        <f>"Trad IRN"</f>
        <v>Trad IRN</v>
      </c>
      <c r="J2148" t="s">
        <v>43</v>
      </c>
      <c r="K2148" t="s">
        <v>44</v>
      </c>
      <c r="L2148" t="s">
        <v>45</v>
      </c>
      <c r="M2148" t="s">
        <v>59</v>
      </c>
      <c r="N2148" t="str">
        <f>"10/06/2022"</f>
        <v>10/06/2022</v>
      </c>
      <c r="O2148" t="str">
        <f>"12/31/2500"</f>
        <v>12/31/2500</v>
      </c>
      <c r="P2148">
        <v>0.82122200000000001</v>
      </c>
      <c r="Q2148">
        <v>0.82122200000000001</v>
      </c>
      <c r="S2148">
        <v>0</v>
      </c>
      <c r="T2148">
        <v>0.82122200000000001</v>
      </c>
      <c r="U2148">
        <v>0</v>
      </c>
      <c r="V2148" t="s">
        <v>84</v>
      </c>
      <c r="W2148">
        <v>100</v>
      </c>
      <c r="X2148" t="s">
        <v>47</v>
      </c>
      <c r="Z2148" t="s">
        <v>47</v>
      </c>
      <c r="AB2148" t="str">
        <f>"09"</f>
        <v>09</v>
      </c>
      <c r="AC2148" t="s">
        <v>48</v>
      </c>
      <c r="AD2148" t="s">
        <v>49</v>
      </c>
      <c r="AE2148" t="s">
        <v>55</v>
      </c>
      <c r="AF2148">
        <v>0</v>
      </c>
      <c r="AG2148" t="s">
        <v>56</v>
      </c>
      <c r="AH2148" t="str">
        <f>"Trad IRN"</f>
        <v>Trad IRN</v>
      </c>
      <c r="AI2148" t="str">
        <f>"Bldg IRN"</f>
        <v>Bldg IRN</v>
      </c>
      <c r="AJ2148" t="s">
        <v>48</v>
      </c>
      <c r="AK2148" t="s">
        <v>48</v>
      </c>
      <c r="AL2148" t="s">
        <v>53</v>
      </c>
      <c r="AM2148">
        <v>929.87</v>
      </c>
      <c r="AN2148">
        <v>1132.3</v>
      </c>
      <c r="AO2148">
        <v>15</v>
      </c>
    </row>
    <row r="2149" spans="1:41" x14ac:dyDescent="0.3">
      <c r="A2149" t="str">
        <f>"Trad IRN"</f>
        <v>Trad IRN</v>
      </c>
      <c r="B2149" t="str">
        <f>"Bldg IRN"</f>
        <v>Bldg IRN</v>
      </c>
      <c r="C2149" t="s">
        <v>41</v>
      </c>
      <c r="D2149" t="s">
        <v>3</v>
      </c>
      <c r="E2149" t="s">
        <v>80</v>
      </c>
      <c r="F2149" t="s">
        <v>81</v>
      </c>
      <c r="G2149" t="s">
        <v>82</v>
      </c>
      <c r="H2149" t="s">
        <v>83</v>
      </c>
      <c r="I2149" t="str">
        <f>"Trad IRN"</f>
        <v>Trad IRN</v>
      </c>
      <c r="J2149" t="s">
        <v>43</v>
      </c>
      <c r="K2149" t="s">
        <v>44</v>
      </c>
      <c r="L2149" t="s">
        <v>45</v>
      </c>
      <c r="M2149" t="s">
        <v>46</v>
      </c>
      <c r="N2149" t="str">
        <f>"08/18/2022"</f>
        <v>08/18/2022</v>
      </c>
      <c r="O2149" t="str">
        <f>"01/03/2023"</f>
        <v>01/03/2023</v>
      </c>
      <c r="P2149">
        <v>0.46943400000000002</v>
      </c>
      <c r="Q2149">
        <v>0.46943400000000002</v>
      </c>
      <c r="S2149">
        <v>0</v>
      </c>
      <c r="T2149">
        <v>0.46943400000000002</v>
      </c>
      <c r="U2149">
        <v>0</v>
      </c>
      <c r="V2149" t="str">
        <f>"Trad IRN"</f>
        <v>Trad IRN</v>
      </c>
      <c r="W2149">
        <v>100</v>
      </c>
      <c r="X2149" t="s">
        <v>47</v>
      </c>
      <c r="Z2149" t="s">
        <v>47</v>
      </c>
      <c r="AB2149" t="str">
        <f>"09"</f>
        <v>09</v>
      </c>
      <c r="AC2149" t="s">
        <v>48</v>
      </c>
      <c r="AD2149" t="s">
        <v>49</v>
      </c>
      <c r="AE2149" t="s">
        <v>50</v>
      </c>
      <c r="AF2149">
        <v>0</v>
      </c>
      <c r="AG2149" t="s">
        <v>56</v>
      </c>
      <c r="AH2149" t="str">
        <f>"Trad IRN"</f>
        <v>Trad IRN</v>
      </c>
      <c r="AI2149" t="str">
        <f>"Bldg IRN"</f>
        <v>Bldg IRN</v>
      </c>
      <c r="AJ2149" t="s">
        <v>48</v>
      </c>
      <c r="AK2149" t="s">
        <v>48</v>
      </c>
      <c r="AL2149" t="s">
        <v>53</v>
      </c>
      <c r="AM2149">
        <v>531.54</v>
      </c>
      <c r="AN2149">
        <v>1132.3</v>
      </c>
      <c r="AO2149">
        <v>15</v>
      </c>
    </row>
    <row r="2150" spans="1:41" x14ac:dyDescent="0.3">
      <c r="A2150" t="str">
        <f>"Trad IRN"</f>
        <v>Trad IRN</v>
      </c>
      <c r="B2150" t="str">
        <f>"Bldg IRN"</f>
        <v>Bldg IRN</v>
      </c>
      <c r="C2150" t="s">
        <v>41</v>
      </c>
      <c r="D2150" t="s">
        <v>3</v>
      </c>
      <c r="E2150" t="s">
        <v>80</v>
      </c>
      <c r="F2150" t="s">
        <v>81</v>
      </c>
      <c r="G2150" t="s">
        <v>82</v>
      </c>
      <c r="H2150" t="s">
        <v>83</v>
      </c>
      <c r="I2150" t="s">
        <v>8</v>
      </c>
      <c r="J2150" t="s">
        <v>43</v>
      </c>
      <c r="K2150" t="s">
        <v>44</v>
      </c>
      <c r="L2150" t="s">
        <v>45</v>
      </c>
      <c r="M2150" t="s">
        <v>46</v>
      </c>
      <c r="N2150" t="str">
        <f>"01/04/2023"</f>
        <v>01/04/2023</v>
      </c>
      <c r="O2150" t="str">
        <f>"12/31/2500"</f>
        <v>12/31/2500</v>
      </c>
      <c r="P2150">
        <v>7.9585000000000003E-2</v>
      </c>
      <c r="Q2150">
        <v>7.9585000000000003E-2</v>
      </c>
      <c r="S2150">
        <v>0</v>
      </c>
      <c r="T2150">
        <v>2.4028999999999998E-2</v>
      </c>
      <c r="U2150">
        <v>5.5556000000000001E-2</v>
      </c>
      <c r="V2150" t="str">
        <f>"Trad IRN"</f>
        <v>Trad IRN</v>
      </c>
      <c r="W2150">
        <v>15</v>
      </c>
      <c r="X2150" t="s">
        <v>47</v>
      </c>
      <c r="Z2150" t="s">
        <v>47</v>
      </c>
      <c r="AB2150" t="str">
        <f>"09"</f>
        <v>09</v>
      </c>
      <c r="AC2150" t="s">
        <v>48</v>
      </c>
      <c r="AD2150" t="s">
        <v>49</v>
      </c>
      <c r="AE2150" t="s">
        <v>50</v>
      </c>
      <c r="AF2150">
        <v>0</v>
      </c>
      <c r="AG2150" t="s">
        <v>51</v>
      </c>
      <c r="AH2150" t="str">
        <f>"Trad IRN"</f>
        <v>Trad IRN</v>
      </c>
      <c r="AI2150" t="str">
        <f>"Bldg IRN"</f>
        <v>Bldg IRN</v>
      </c>
      <c r="AJ2150" t="s">
        <v>48</v>
      </c>
      <c r="AK2150" t="s">
        <v>48</v>
      </c>
      <c r="AL2150" t="s">
        <v>53</v>
      </c>
      <c r="AM2150">
        <v>90.11</v>
      </c>
      <c r="AN2150">
        <v>1132.3</v>
      </c>
      <c r="AO2150">
        <v>15</v>
      </c>
    </row>
    <row r="2151" spans="1:41" x14ac:dyDescent="0.3">
      <c r="A2151" t="str">
        <f>"Trad IRN"</f>
        <v>Trad IRN</v>
      </c>
      <c r="B2151" t="str">
        <f>"Bldg IRN"</f>
        <v>Bldg IRN</v>
      </c>
      <c r="C2151" t="s">
        <v>41</v>
      </c>
      <c r="D2151" t="s">
        <v>3</v>
      </c>
      <c r="E2151" t="s">
        <v>80</v>
      </c>
      <c r="F2151" t="s">
        <v>81</v>
      </c>
      <c r="G2151" t="s">
        <v>82</v>
      </c>
      <c r="H2151" t="s">
        <v>83</v>
      </c>
      <c r="I2151" t="str">
        <f>"Trad IRN"</f>
        <v>Trad IRN</v>
      </c>
      <c r="J2151" t="s">
        <v>43</v>
      </c>
      <c r="K2151" t="s">
        <v>44</v>
      </c>
      <c r="L2151" t="s">
        <v>45</v>
      </c>
      <c r="M2151" t="s">
        <v>46</v>
      </c>
      <c r="N2151" t="str">
        <f>"01/04/2023"</f>
        <v>01/04/2023</v>
      </c>
      <c r="O2151" t="str">
        <f>"12/31/2500"</f>
        <v>12/31/2500</v>
      </c>
      <c r="P2151">
        <v>0.45098100000000002</v>
      </c>
      <c r="Q2151">
        <v>0.45098100000000002</v>
      </c>
      <c r="S2151">
        <v>0</v>
      </c>
      <c r="T2151">
        <v>0.45098100000000002</v>
      </c>
      <c r="U2151">
        <v>0</v>
      </c>
      <c r="V2151" t="str">
        <f>"Trad IRN"</f>
        <v>Trad IRN</v>
      </c>
      <c r="W2151">
        <v>85</v>
      </c>
      <c r="X2151" t="s">
        <v>47</v>
      </c>
      <c r="Z2151" t="s">
        <v>47</v>
      </c>
      <c r="AB2151" t="str">
        <f>"09"</f>
        <v>09</v>
      </c>
      <c r="AC2151" t="s">
        <v>48</v>
      </c>
      <c r="AD2151" t="s">
        <v>49</v>
      </c>
      <c r="AE2151" t="s">
        <v>50</v>
      </c>
      <c r="AF2151">
        <v>0</v>
      </c>
      <c r="AG2151" t="s">
        <v>56</v>
      </c>
      <c r="AH2151" t="str">
        <f>"Trad IRN"</f>
        <v>Trad IRN</v>
      </c>
      <c r="AI2151" t="str">
        <f>"Bldg IRN"</f>
        <v>Bldg IRN</v>
      </c>
      <c r="AJ2151" t="s">
        <v>48</v>
      </c>
      <c r="AK2151" t="s">
        <v>48</v>
      </c>
      <c r="AL2151" t="s">
        <v>53</v>
      </c>
      <c r="AM2151">
        <v>510.65</v>
      </c>
      <c r="AN2151">
        <v>1132.3</v>
      </c>
      <c r="AO2151">
        <v>15</v>
      </c>
    </row>
    <row r="2152" spans="1:41" x14ac:dyDescent="0.3">
      <c r="A2152" t="str">
        <f>"Trad IRN"</f>
        <v>Trad IRN</v>
      </c>
      <c r="B2152" t="str">
        <f>"Bldg IRN"</f>
        <v>Bldg IRN</v>
      </c>
      <c r="C2152" t="s">
        <v>41</v>
      </c>
      <c r="D2152" t="s">
        <v>3</v>
      </c>
      <c r="E2152" t="s">
        <v>80</v>
      </c>
      <c r="F2152" t="s">
        <v>81</v>
      </c>
      <c r="G2152" t="s">
        <v>82</v>
      </c>
      <c r="H2152" t="s">
        <v>83</v>
      </c>
      <c r="I2152" t="str">
        <f>"Trad IRN"</f>
        <v>Trad IRN</v>
      </c>
      <c r="J2152" t="s">
        <v>43</v>
      </c>
      <c r="K2152" t="s">
        <v>44</v>
      </c>
      <c r="L2152" t="s">
        <v>45</v>
      </c>
      <c r="M2152" t="s">
        <v>46</v>
      </c>
      <c r="N2152" t="str">
        <f>"08/18/2022"</f>
        <v>08/18/2022</v>
      </c>
      <c r="O2152" t="str">
        <f>"12/31/2500"</f>
        <v>12/31/2500</v>
      </c>
      <c r="P2152">
        <v>1</v>
      </c>
      <c r="Q2152">
        <v>1</v>
      </c>
      <c r="R2152">
        <v>1</v>
      </c>
      <c r="S2152">
        <v>0</v>
      </c>
      <c r="T2152">
        <v>1</v>
      </c>
      <c r="U2152">
        <v>0</v>
      </c>
      <c r="V2152" t="str">
        <f>"Trad IRN"</f>
        <v>Trad IRN</v>
      </c>
      <c r="W2152">
        <v>100</v>
      </c>
      <c r="X2152" t="s">
        <v>47</v>
      </c>
      <c r="Z2152" t="s">
        <v>47</v>
      </c>
      <c r="AB2152" t="str">
        <f>"11"</f>
        <v>11</v>
      </c>
      <c r="AC2152" t="str">
        <f>"01"</f>
        <v>01</v>
      </c>
      <c r="AD2152" t="str">
        <f>"5"</f>
        <v>5</v>
      </c>
      <c r="AE2152" t="s">
        <v>50</v>
      </c>
      <c r="AF2152">
        <v>0</v>
      </c>
      <c r="AG2152" t="s">
        <v>56</v>
      </c>
      <c r="AH2152" t="str">
        <f>"Trad IRN"</f>
        <v>Trad IRN</v>
      </c>
      <c r="AI2152" t="str">
        <f>"Bldg IRN"</f>
        <v>Bldg IRN</v>
      </c>
      <c r="AJ2152" t="s">
        <v>48</v>
      </c>
      <c r="AK2152" t="s">
        <v>48</v>
      </c>
      <c r="AL2152" t="s">
        <v>53</v>
      </c>
      <c r="AM2152">
        <v>1132.3</v>
      </c>
      <c r="AN2152">
        <v>1132.3</v>
      </c>
      <c r="AO2152">
        <v>15</v>
      </c>
    </row>
    <row r="2153" spans="1:41" x14ac:dyDescent="0.3">
      <c r="A2153" t="str">
        <f>"Trad IRN"</f>
        <v>Trad IRN</v>
      </c>
      <c r="B2153" t="str">
        <f>"Bldg IRN"</f>
        <v>Bldg IRN</v>
      </c>
      <c r="C2153" t="s">
        <v>41</v>
      </c>
      <c r="D2153" t="s">
        <v>3</v>
      </c>
      <c r="E2153" t="s">
        <v>80</v>
      </c>
      <c r="F2153" t="s">
        <v>81</v>
      </c>
      <c r="G2153" t="s">
        <v>82</v>
      </c>
      <c r="H2153" t="s">
        <v>83</v>
      </c>
      <c r="I2153" t="str">
        <f>"Trad IRN"</f>
        <v>Trad IRN</v>
      </c>
      <c r="J2153" t="s">
        <v>43</v>
      </c>
      <c r="K2153" t="s">
        <v>44</v>
      </c>
      <c r="L2153" t="s">
        <v>45</v>
      </c>
      <c r="M2153" t="s">
        <v>46</v>
      </c>
      <c r="N2153" t="str">
        <f>"01/04/2023"</f>
        <v>01/04/2023</v>
      </c>
      <c r="O2153" t="str">
        <f>"12/31/2500"</f>
        <v>12/31/2500</v>
      </c>
      <c r="P2153">
        <v>0.45098100000000002</v>
      </c>
      <c r="Q2153">
        <v>0.45098100000000002</v>
      </c>
      <c r="S2153">
        <v>0</v>
      </c>
      <c r="T2153">
        <v>0.45098100000000002</v>
      </c>
      <c r="U2153">
        <v>0</v>
      </c>
      <c r="V2153" t="str">
        <f>"Trad IRN"</f>
        <v>Trad IRN</v>
      </c>
      <c r="W2153">
        <v>85</v>
      </c>
      <c r="X2153" t="s">
        <v>47</v>
      </c>
      <c r="Z2153" t="s">
        <v>47</v>
      </c>
      <c r="AB2153" t="str">
        <f>"11"</f>
        <v>11</v>
      </c>
      <c r="AC2153" t="s">
        <v>48</v>
      </c>
      <c r="AD2153" t="s">
        <v>49</v>
      </c>
      <c r="AE2153" t="s">
        <v>50</v>
      </c>
      <c r="AF2153">
        <v>0</v>
      </c>
      <c r="AG2153" t="s">
        <v>56</v>
      </c>
      <c r="AH2153" t="str">
        <f>"Trad IRN"</f>
        <v>Trad IRN</v>
      </c>
      <c r="AI2153" t="str">
        <f>"Bldg IRN"</f>
        <v>Bldg IRN</v>
      </c>
      <c r="AJ2153" t="s">
        <v>48</v>
      </c>
      <c r="AK2153" t="s">
        <v>48</v>
      </c>
      <c r="AL2153" t="s">
        <v>53</v>
      </c>
      <c r="AM2153">
        <v>510.65</v>
      </c>
      <c r="AN2153">
        <v>1132.3</v>
      </c>
      <c r="AO2153">
        <v>15</v>
      </c>
    </row>
    <row r="2154" spans="1:41" x14ac:dyDescent="0.3">
      <c r="A2154" t="str">
        <f>"Trad IRN"</f>
        <v>Trad IRN</v>
      </c>
      <c r="B2154" t="str">
        <f>"Bldg IRN"</f>
        <v>Bldg IRN</v>
      </c>
      <c r="C2154" t="s">
        <v>41</v>
      </c>
      <c r="D2154" t="s">
        <v>3</v>
      </c>
      <c r="E2154" t="s">
        <v>80</v>
      </c>
      <c r="F2154" t="s">
        <v>81</v>
      </c>
      <c r="G2154" t="s">
        <v>82</v>
      </c>
      <c r="H2154" t="s">
        <v>83</v>
      </c>
      <c r="I2154" t="str">
        <f>"Trad IRN"</f>
        <v>Trad IRN</v>
      </c>
      <c r="J2154" t="s">
        <v>43</v>
      </c>
      <c r="K2154" t="s">
        <v>44</v>
      </c>
      <c r="L2154" t="s">
        <v>45</v>
      </c>
      <c r="M2154" t="s">
        <v>46</v>
      </c>
      <c r="N2154" t="str">
        <f>"08/18/2022"</f>
        <v>08/18/2022</v>
      </c>
      <c r="O2154" t="str">
        <f>"01/03/2023"</f>
        <v>01/03/2023</v>
      </c>
      <c r="P2154">
        <v>0.46943400000000002</v>
      </c>
      <c r="Q2154">
        <v>0.46943400000000002</v>
      </c>
      <c r="S2154">
        <v>0</v>
      </c>
      <c r="T2154">
        <v>0.39999000000000001</v>
      </c>
      <c r="U2154">
        <v>6.9444000000000006E-2</v>
      </c>
      <c r="V2154" t="str">
        <f>"Trad IRN"</f>
        <v>Trad IRN</v>
      </c>
      <c r="W2154">
        <v>100</v>
      </c>
      <c r="X2154" t="s">
        <v>47</v>
      </c>
      <c r="Z2154" t="s">
        <v>47</v>
      </c>
      <c r="AB2154" t="str">
        <f>"11"</f>
        <v>11</v>
      </c>
      <c r="AC2154" t="s">
        <v>48</v>
      </c>
      <c r="AD2154" t="s">
        <v>49</v>
      </c>
      <c r="AE2154" t="s">
        <v>50</v>
      </c>
      <c r="AF2154">
        <v>0</v>
      </c>
      <c r="AG2154" t="s">
        <v>56</v>
      </c>
      <c r="AH2154" t="str">
        <f>"Trad IRN"</f>
        <v>Trad IRN</v>
      </c>
      <c r="AI2154" t="str">
        <f>"Bldg IRN"</f>
        <v>Bldg IRN</v>
      </c>
      <c r="AJ2154" t="s">
        <v>48</v>
      </c>
      <c r="AK2154" t="s">
        <v>48</v>
      </c>
      <c r="AL2154" t="s">
        <v>53</v>
      </c>
      <c r="AM2154">
        <v>531.54</v>
      </c>
      <c r="AN2154">
        <v>1132.3</v>
      </c>
      <c r="AO2154">
        <v>15</v>
      </c>
    </row>
    <row r="2155" spans="1:41" x14ac:dyDescent="0.3">
      <c r="A2155" t="str">
        <f>"Trad IRN"</f>
        <v>Trad IRN</v>
      </c>
      <c r="B2155" t="str">
        <f>"Bldg IRN"</f>
        <v>Bldg IRN</v>
      </c>
      <c r="C2155" t="s">
        <v>41</v>
      </c>
      <c r="D2155" t="s">
        <v>3</v>
      </c>
      <c r="E2155" t="s">
        <v>80</v>
      </c>
      <c r="F2155" t="s">
        <v>81</v>
      </c>
      <c r="G2155" t="s">
        <v>82</v>
      </c>
      <c r="H2155" t="s">
        <v>83</v>
      </c>
      <c r="I2155" t="s">
        <v>8</v>
      </c>
      <c r="J2155" t="s">
        <v>43</v>
      </c>
      <c r="K2155" t="s">
        <v>44</v>
      </c>
      <c r="L2155" t="s">
        <v>45</v>
      </c>
      <c r="M2155" t="s">
        <v>46</v>
      </c>
      <c r="N2155" t="str">
        <f>"01/04/2023"</f>
        <v>01/04/2023</v>
      </c>
      <c r="O2155" t="str">
        <f t="shared" ref="O2155:O2160" si="214">"12/31/2500"</f>
        <v>12/31/2500</v>
      </c>
      <c r="P2155">
        <v>7.9585000000000003E-2</v>
      </c>
      <c r="Q2155">
        <v>7.9585000000000003E-2</v>
      </c>
      <c r="S2155">
        <v>0</v>
      </c>
      <c r="T2155">
        <v>2.4028999999999998E-2</v>
      </c>
      <c r="U2155">
        <v>5.5556000000000001E-2</v>
      </c>
      <c r="V2155" t="str">
        <f>"Trad IRN"</f>
        <v>Trad IRN</v>
      </c>
      <c r="W2155">
        <v>15</v>
      </c>
      <c r="X2155" t="s">
        <v>47</v>
      </c>
      <c r="Z2155" t="s">
        <v>47</v>
      </c>
      <c r="AB2155" t="str">
        <f>"11"</f>
        <v>11</v>
      </c>
      <c r="AC2155" t="s">
        <v>48</v>
      </c>
      <c r="AD2155" t="s">
        <v>49</v>
      </c>
      <c r="AE2155" t="s">
        <v>50</v>
      </c>
      <c r="AF2155">
        <v>0</v>
      </c>
      <c r="AG2155" t="s">
        <v>51</v>
      </c>
      <c r="AH2155" t="str">
        <f>"Trad IRN"</f>
        <v>Trad IRN</v>
      </c>
      <c r="AI2155" t="str">
        <f>"Bldg IRN"</f>
        <v>Bldg IRN</v>
      </c>
      <c r="AJ2155" t="s">
        <v>48</v>
      </c>
      <c r="AK2155" t="s">
        <v>48</v>
      </c>
      <c r="AL2155" t="s">
        <v>53</v>
      </c>
      <c r="AM2155">
        <v>90.11</v>
      </c>
      <c r="AN2155">
        <v>1132.3</v>
      </c>
      <c r="AO2155">
        <v>15</v>
      </c>
    </row>
    <row r="2156" spans="1:41" x14ac:dyDescent="0.3">
      <c r="A2156" t="str">
        <f>"Trad IRN"</f>
        <v>Trad IRN</v>
      </c>
      <c r="B2156" t="str">
        <f>"Bldg IRN"</f>
        <v>Bldg IRN</v>
      </c>
      <c r="C2156" t="s">
        <v>41</v>
      </c>
      <c r="D2156" t="s">
        <v>3</v>
      </c>
      <c r="E2156" t="s">
        <v>80</v>
      </c>
      <c r="F2156" t="s">
        <v>81</v>
      </c>
      <c r="G2156" t="s">
        <v>82</v>
      </c>
      <c r="H2156" t="s">
        <v>83</v>
      </c>
      <c r="I2156" t="str">
        <f>"Trad IRN"</f>
        <v>Trad IRN</v>
      </c>
      <c r="J2156" t="s">
        <v>43</v>
      </c>
      <c r="K2156" t="s">
        <v>44</v>
      </c>
      <c r="L2156" t="s">
        <v>45</v>
      </c>
      <c r="M2156" t="s">
        <v>46</v>
      </c>
      <c r="N2156" t="str">
        <f>"08/18/2022"</f>
        <v>08/18/2022</v>
      </c>
      <c r="O2156" t="str">
        <f t="shared" si="214"/>
        <v>12/31/2500</v>
      </c>
      <c r="P2156">
        <v>1</v>
      </c>
      <c r="Q2156">
        <v>1</v>
      </c>
      <c r="R2156">
        <v>1</v>
      </c>
      <c r="S2156">
        <v>0</v>
      </c>
      <c r="T2156">
        <v>1</v>
      </c>
      <c r="U2156">
        <v>0</v>
      </c>
      <c r="V2156" t="str">
        <f>"Trad IRN"</f>
        <v>Trad IRN</v>
      </c>
      <c r="W2156">
        <v>100</v>
      </c>
      <c r="X2156" t="s">
        <v>47</v>
      </c>
      <c r="Z2156" t="s">
        <v>47</v>
      </c>
      <c r="AB2156" t="str">
        <f>"11"</f>
        <v>11</v>
      </c>
      <c r="AC2156" t="str">
        <f>"01"</f>
        <v>01</v>
      </c>
      <c r="AD2156" t="str">
        <f>"5"</f>
        <v>5</v>
      </c>
      <c r="AE2156" t="s">
        <v>50</v>
      </c>
      <c r="AF2156">
        <v>0</v>
      </c>
      <c r="AG2156" t="s">
        <v>56</v>
      </c>
      <c r="AH2156" t="str">
        <f>"Trad IRN"</f>
        <v>Trad IRN</v>
      </c>
      <c r="AI2156" t="str">
        <f>"Bldg IRN"</f>
        <v>Bldg IRN</v>
      </c>
      <c r="AJ2156" t="s">
        <v>48</v>
      </c>
      <c r="AK2156" t="s">
        <v>48</v>
      </c>
      <c r="AL2156" t="s">
        <v>53</v>
      </c>
      <c r="AM2156">
        <v>1132.3</v>
      </c>
      <c r="AN2156">
        <v>1132.3</v>
      </c>
      <c r="AO2156">
        <v>15</v>
      </c>
    </row>
    <row r="2157" spans="1:41" x14ac:dyDescent="0.3">
      <c r="A2157" t="str">
        <f>"Trad IRN"</f>
        <v>Trad IRN</v>
      </c>
      <c r="B2157" t="str">
        <f>"Bldg IRN"</f>
        <v>Bldg IRN</v>
      </c>
      <c r="C2157" t="s">
        <v>41</v>
      </c>
      <c r="D2157" t="s">
        <v>3</v>
      </c>
      <c r="E2157" t="s">
        <v>80</v>
      </c>
      <c r="F2157" t="s">
        <v>81</v>
      </c>
      <c r="G2157" t="s">
        <v>82</v>
      </c>
      <c r="H2157" t="s">
        <v>83</v>
      </c>
      <c r="I2157" t="str">
        <f>"Trad IRN"</f>
        <v>Trad IRN</v>
      </c>
      <c r="J2157" t="s">
        <v>43</v>
      </c>
      <c r="K2157" t="s">
        <v>44</v>
      </c>
      <c r="L2157" t="s">
        <v>45</v>
      </c>
      <c r="M2157" t="s">
        <v>59</v>
      </c>
      <c r="N2157" t="str">
        <f>"08/18/2022"</f>
        <v>08/18/2022</v>
      </c>
      <c r="O2157" t="str">
        <f t="shared" si="214"/>
        <v>12/31/2500</v>
      </c>
      <c r="P2157">
        <v>1</v>
      </c>
      <c r="Q2157">
        <v>1</v>
      </c>
      <c r="R2157">
        <v>1</v>
      </c>
      <c r="S2157">
        <v>0</v>
      </c>
      <c r="T2157">
        <v>1</v>
      </c>
      <c r="U2157">
        <v>0</v>
      </c>
      <c r="V2157" t="s">
        <v>84</v>
      </c>
      <c r="W2157">
        <v>100</v>
      </c>
      <c r="X2157" t="s">
        <v>47</v>
      </c>
      <c r="Z2157" t="s">
        <v>47</v>
      </c>
      <c r="AB2157" t="str">
        <f>"10"</f>
        <v>10</v>
      </c>
      <c r="AC2157" t="str">
        <f>"10"</f>
        <v>10</v>
      </c>
      <c r="AD2157" t="str">
        <f>"2"</f>
        <v>2</v>
      </c>
      <c r="AE2157" t="s">
        <v>50</v>
      </c>
      <c r="AF2157">
        <v>0</v>
      </c>
      <c r="AG2157" t="s">
        <v>56</v>
      </c>
      <c r="AH2157" t="str">
        <f>"Trad IRN"</f>
        <v>Trad IRN</v>
      </c>
      <c r="AI2157" t="str">
        <f>"Bldg IRN"</f>
        <v>Bldg IRN</v>
      </c>
      <c r="AJ2157" t="s">
        <v>48</v>
      </c>
      <c r="AK2157" t="s">
        <v>48</v>
      </c>
      <c r="AL2157" t="s">
        <v>53</v>
      </c>
      <c r="AM2157">
        <v>1132.3</v>
      </c>
      <c r="AN2157">
        <v>1132.3</v>
      </c>
      <c r="AO2157">
        <v>15</v>
      </c>
    </row>
    <row r="2158" spans="1:41" x14ac:dyDescent="0.3">
      <c r="A2158" t="str">
        <f>"Trad IRN"</f>
        <v>Trad IRN</v>
      </c>
      <c r="B2158" t="str">
        <f>"Bldg IRN"</f>
        <v>Bldg IRN</v>
      </c>
      <c r="C2158" t="s">
        <v>41</v>
      </c>
      <c r="D2158" t="s">
        <v>3</v>
      </c>
      <c r="E2158" t="s">
        <v>80</v>
      </c>
      <c r="F2158" t="s">
        <v>81</v>
      </c>
      <c r="G2158" t="s">
        <v>82</v>
      </c>
      <c r="H2158" t="s">
        <v>83</v>
      </c>
      <c r="I2158" t="str">
        <f>"Trad IRN"</f>
        <v>Trad IRN</v>
      </c>
      <c r="J2158" t="s">
        <v>43</v>
      </c>
      <c r="K2158" t="s">
        <v>44</v>
      </c>
      <c r="L2158" t="s">
        <v>45</v>
      </c>
      <c r="M2158" t="s">
        <v>46</v>
      </c>
      <c r="N2158" t="str">
        <f>"08/18/2022"</f>
        <v>08/18/2022</v>
      </c>
      <c r="O2158" t="str">
        <f t="shared" si="214"/>
        <v>12/31/2500</v>
      </c>
      <c r="P2158">
        <v>0.5</v>
      </c>
      <c r="Q2158">
        <v>0.5</v>
      </c>
      <c r="R2158">
        <v>0.5</v>
      </c>
      <c r="S2158">
        <v>0</v>
      </c>
      <c r="T2158">
        <v>0.5</v>
      </c>
      <c r="U2158">
        <v>0</v>
      </c>
      <c r="V2158" t="str">
        <f>"Trad IRN"</f>
        <v>Trad IRN</v>
      </c>
      <c r="W2158">
        <v>50</v>
      </c>
      <c r="X2158" t="s">
        <v>47</v>
      </c>
      <c r="Z2158" t="s">
        <v>47</v>
      </c>
      <c r="AB2158" t="str">
        <f>"09"</f>
        <v>09</v>
      </c>
      <c r="AC2158" t="str">
        <f>"10"</f>
        <v>10</v>
      </c>
      <c r="AD2158" t="str">
        <f>"2"</f>
        <v>2</v>
      </c>
      <c r="AE2158" t="s">
        <v>50</v>
      </c>
      <c r="AF2158">
        <v>0</v>
      </c>
      <c r="AG2158" t="s">
        <v>56</v>
      </c>
      <c r="AH2158" t="str">
        <f>"Trad IRN"</f>
        <v>Trad IRN</v>
      </c>
      <c r="AI2158" t="str">
        <f>"Bldg IRN"</f>
        <v>Bldg IRN</v>
      </c>
      <c r="AJ2158" t="s">
        <v>48</v>
      </c>
      <c r="AK2158" t="s">
        <v>48</v>
      </c>
      <c r="AL2158" t="s">
        <v>53</v>
      </c>
      <c r="AM2158">
        <v>566.15</v>
      </c>
      <c r="AN2158">
        <v>1132.3</v>
      </c>
      <c r="AO2158">
        <v>15</v>
      </c>
    </row>
    <row r="2159" spans="1:41" x14ac:dyDescent="0.3">
      <c r="A2159" t="str">
        <f>"Trad IRN"</f>
        <v>Trad IRN</v>
      </c>
      <c r="B2159" t="str">
        <f>"Bldg IRN"</f>
        <v>Bldg IRN</v>
      </c>
      <c r="C2159" t="s">
        <v>41</v>
      </c>
      <c r="D2159" t="s">
        <v>3</v>
      </c>
      <c r="E2159" t="s">
        <v>80</v>
      </c>
      <c r="F2159" t="s">
        <v>81</v>
      </c>
      <c r="G2159" t="s">
        <v>82</v>
      </c>
      <c r="H2159" t="s">
        <v>83</v>
      </c>
      <c r="I2159" t="s">
        <v>8</v>
      </c>
      <c r="J2159" t="s">
        <v>43</v>
      </c>
      <c r="K2159" t="s">
        <v>44</v>
      </c>
      <c r="L2159" t="s">
        <v>45</v>
      </c>
      <c r="M2159" t="s">
        <v>46</v>
      </c>
      <c r="N2159" t="str">
        <f>"08/17/2022"</f>
        <v>08/17/2022</v>
      </c>
      <c r="O2159" t="str">
        <f t="shared" si="214"/>
        <v>12/31/2500</v>
      </c>
      <c r="P2159">
        <v>0.5</v>
      </c>
      <c r="Q2159">
        <v>0.5</v>
      </c>
      <c r="R2159">
        <v>0.5</v>
      </c>
      <c r="S2159">
        <v>0</v>
      </c>
      <c r="T2159">
        <v>0.27777800000000002</v>
      </c>
      <c r="U2159">
        <v>0.222222</v>
      </c>
      <c r="V2159" t="str">
        <f>"Trad IRN"</f>
        <v>Trad IRN</v>
      </c>
      <c r="W2159">
        <v>50</v>
      </c>
      <c r="X2159" t="s">
        <v>47</v>
      </c>
      <c r="Z2159" t="s">
        <v>47</v>
      </c>
      <c r="AB2159" t="str">
        <f>"09"</f>
        <v>09</v>
      </c>
      <c r="AC2159" t="str">
        <f>"10"</f>
        <v>10</v>
      </c>
      <c r="AD2159" t="str">
        <f>"2"</f>
        <v>2</v>
      </c>
      <c r="AE2159" t="s">
        <v>55</v>
      </c>
      <c r="AF2159">
        <v>0</v>
      </c>
      <c r="AG2159" t="s">
        <v>51</v>
      </c>
      <c r="AH2159" t="s">
        <v>85</v>
      </c>
      <c r="AI2159" t="str">
        <f>"Bldg IRN"</f>
        <v>Bldg IRN</v>
      </c>
      <c r="AJ2159" t="s">
        <v>48</v>
      </c>
      <c r="AK2159" t="s">
        <v>48</v>
      </c>
      <c r="AL2159" t="s">
        <v>53</v>
      </c>
      <c r="AM2159">
        <v>530</v>
      </c>
      <c r="AN2159">
        <v>1060</v>
      </c>
      <c r="AO2159">
        <v>15</v>
      </c>
    </row>
    <row r="2160" spans="1:41" x14ac:dyDescent="0.3">
      <c r="A2160" t="str">
        <f>"Trad IRN"</f>
        <v>Trad IRN</v>
      </c>
      <c r="B2160" t="str">
        <f>"Bldg IRN"</f>
        <v>Bldg IRN</v>
      </c>
      <c r="C2160" t="s">
        <v>41</v>
      </c>
      <c r="D2160" t="s">
        <v>3</v>
      </c>
      <c r="E2160" t="s">
        <v>80</v>
      </c>
      <c r="F2160" t="s">
        <v>81</v>
      </c>
      <c r="G2160" t="s">
        <v>82</v>
      </c>
      <c r="H2160" t="s">
        <v>83</v>
      </c>
      <c r="I2160" t="str">
        <f>"Trad IRN"</f>
        <v>Trad IRN</v>
      </c>
      <c r="J2160" t="s">
        <v>43</v>
      </c>
      <c r="K2160" t="s">
        <v>44</v>
      </c>
      <c r="L2160" t="s">
        <v>45</v>
      </c>
      <c r="M2160" t="s">
        <v>46</v>
      </c>
      <c r="N2160" t="str">
        <f>"08/18/2022"</f>
        <v>08/18/2022</v>
      </c>
      <c r="O2160" t="str">
        <f t="shared" si="214"/>
        <v>12/31/2500</v>
      </c>
      <c r="P2160">
        <v>1</v>
      </c>
      <c r="Q2160">
        <v>1</v>
      </c>
      <c r="R2160">
        <v>1</v>
      </c>
      <c r="S2160">
        <v>0</v>
      </c>
      <c r="T2160">
        <v>1</v>
      </c>
      <c r="U2160">
        <v>0</v>
      </c>
      <c r="V2160" t="str">
        <f>"Trad IRN"</f>
        <v>Trad IRN</v>
      </c>
      <c r="W2160">
        <v>100</v>
      </c>
      <c r="X2160" t="s">
        <v>47</v>
      </c>
      <c r="Z2160" t="s">
        <v>47</v>
      </c>
      <c r="AB2160" t="str">
        <f>"10"</f>
        <v>10</v>
      </c>
      <c r="AC2160" t="str">
        <f>"15"</f>
        <v>15</v>
      </c>
      <c r="AD2160" t="str">
        <f>"2"</f>
        <v>2</v>
      </c>
      <c r="AE2160" t="s">
        <v>55</v>
      </c>
      <c r="AF2160">
        <v>0</v>
      </c>
      <c r="AG2160" t="s">
        <v>56</v>
      </c>
      <c r="AH2160" t="str">
        <f>"Trad IRN"</f>
        <v>Trad IRN</v>
      </c>
      <c r="AI2160" t="str">
        <f>"Bldg IRN"</f>
        <v>Bldg IRN</v>
      </c>
      <c r="AJ2160" t="s">
        <v>48</v>
      </c>
      <c r="AK2160" t="s">
        <v>48</v>
      </c>
      <c r="AL2160" t="s">
        <v>53</v>
      </c>
      <c r="AM2160">
        <v>1132.3</v>
      </c>
      <c r="AN2160">
        <v>1132.3</v>
      </c>
      <c r="AO2160">
        <v>15</v>
      </c>
    </row>
    <row r="2161" spans="1:41" x14ac:dyDescent="0.3">
      <c r="A2161" t="str">
        <f>"Trad IRN"</f>
        <v>Trad IRN</v>
      </c>
      <c r="B2161" t="str">
        <f>"Bldg IRN"</f>
        <v>Bldg IRN</v>
      </c>
      <c r="C2161" t="s">
        <v>41</v>
      </c>
      <c r="D2161" t="s">
        <v>3</v>
      </c>
      <c r="E2161" t="s">
        <v>80</v>
      </c>
      <c r="F2161" t="s">
        <v>81</v>
      </c>
      <c r="G2161" t="s">
        <v>82</v>
      </c>
      <c r="H2161" t="s">
        <v>83</v>
      </c>
      <c r="I2161" t="str">
        <f>"Trad IRN"</f>
        <v>Trad IRN</v>
      </c>
      <c r="J2161" t="s">
        <v>43</v>
      </c>
      <c r="K2161" t="s">
        <v>44</v>
      </c>
      <c r="L2161" t="s">
        <v>45</v>
      </c>
      <c r="M2161" t="s">
        <v>46</v>
      </c>
      <c r="N2161" t="str">
        <f>"08/18/2022"</f>
        <v>08/18/2022</v>
      </c>
      <c r="O2161" t="str">
        <f>"01/03/2023"</f>
        <v>01/03/2023</v>
      </c>
      <c r="P2161">
        <v>0.39901900000000001</v>
      </c>
      <c r="Q2161">
        <v>0.39901900000000001</v>
      </c>
      <c r="S2161">
        <v>0.39901900000000001</v>
      </c>
      <c r="T2161">
        <v>0.39901900000000001</v>
      </c>
      <c r="U2161">
        <v>0</v>
      </c>
      <c r="V2161" t="str">
        <f>"Trad IRN"</f>
        <v>Trad IRN</v>
      </c>
      <c r="W2161">
        <v>85</v>
      </c>
      <c r="X2161" t="s">
        <v>47</v>
      </c>
      <c r="Z2161" t="s">
        <v>47</v>
      </c>
      <c r="AB2161" t="str">
        <f>"09"</f>
        <v>09</v>
      </c>
      <c r="AC2161" t="s">
        <v>48</v>
      </c>
      <c r="AD2161" t="s">
        <v>49</v>
      </c>
      <c r="AE2161" t="s">
        <v>50</v>
      </c>
      <c r="AF2161">
        <v>0</v>
      </c>
      <c r="AG2161" t="s">
        <v>56</v>
      </c>
      <c r="AH2161" t="str">
        <f>"Trad IRN"</f>
        <v>Trad IRN</v>
      </c>
      <c r="AI2161" t="str">
        <f>"Bldg IRN"</f>
        <v>Bldg IRN</v>
      </c>
      <c r="AJ2161" t="s">
        <v>48</v>
      </c>
      <c r="AK2161" t="s">
        <v>48</v>
      </c>
      <c r="AL2161" t="s">
        <v>53</v>
      </c>
      <c r="AM2161">
        <v>451.81</v>
      </c>
      <c r="AN2161">
        <v>1132.3</v>
      </c>
      <c r="AO2161">
        <v>15</v>
      </c>
    </row>
    <row r="2162" spans="1:41" x14ac:dyDescent="0.3">
      <c r="A2162" t="str">
        <f>"Trad IRN"</f>
        <v>Trad IRN</v>
      </c>
      <c r="B2162" t="str">
        <f>"Bldg IRN"</f>
        <v>Bldg IRN</v>
      </c>
      <c r="C2162" t="s">
        <v>41</v>
      </c>
      <c r="D2162" t="s">
        <v>3</v>
      </c>
      <c r="E2162" t="s">
        <v>80</v>
      </c>
      <c r="F2162" t="s">
        <v>81</v>
      </c>
      <c r="G2162" t="s">
        <v>82</v>
      </c>
      <c r="H2162" t="s">
        <v>83</v>
      </c>
      <c r="I2162" t="s">
        <v>8</v>
      </c>
      <c r="J2162" t="s">
        <v>43</v>
      </c>
      <c r="K2162" t="s">
        <v>44</v>
      </c>
      <c r="L2162" t="s">
        <v>45</v>
      </c>
      <c r="M2162" t="s">
        <v>46</v>
      </c>
      <c r="N2162" t="str">
        <f>"08/18/2022"</f>
        <v>08/18/2022</v>
      </c>
      <c r="O2162" t="str">
        <f>"12/20/2022"</f>
        <v>12/20/2022</v>
      </c>
      <c r="P2162">
        <v>6.9550000000000001E-2</v>
      </c>
      <c r="Q2162">
        <v>6.9550000000000001E-2</v>
      </c>
      <c r="S2162">
        <v>0</v>
      </c>
      <c r="T2162">
        <v>1.4671999999999999E-2</v>
      </c>
      <c r="U2162">
        <v>5.4878000000000003E-2</v>
      </c>
      <c r="V2162" t="str">
        <f>"Trad IRN"</f>
        <v>Trad IRN</v>
      </c>
      <c r="W2162">
        <v>15</v>
      </c>
      <c r="X2162" t="s">
        <v>47</v>
      </c>
      <c r="Z2162" t="s">
        <v>47</v>
      </c>
      <c r="AB2162" t="str">
        <f>"09"</f>
        <v>09</v>
      </c>
      <c r="AC2162" t="s">
        <v>48</v>
      </c>
      <c r="AD2162" t="s">
        <v>49</v>
      </c>
      <c r="AE2162" t="s">
        <v>50</v>
      </c>
      <c r="AF2162">
        <v>0</v>
      </c>
      <c r="AG2162" t="s">
        <v>51</v>
      </c>
      <c r="AH2162" t="str">
        <f>"Trad IRN"</f>
        <v>Trad IRN</v>
      </c>
      <c r="AI2162" t="str">
        <f>"Bldg IRN"</f>
        <v>Bldg IRN</v>
      </c>
      <c r="AJ2162" t="s">
        <v>48</v>
      </c>
      <c r="AK2162" t="s">
        <v>48</v>
      </c>
      <c r="AL2162" t="s">
        <v>53</v>
      </c>
      <c r="AM2162">
        <v>78.75</v>
      </c>
      <c r="AN2162">
        <v>1132.3</v>
      </c>
      <c r="AO2162">
        <v>15</v>
      </c>
    </row>
    <row r="2163" spans="1:41" x14ac:dyDescent="0.3">
      <c r="A2163" t="str">
        <f>"Trad IRN"</f>
        <v>Trad IRN</v>
      </c>
      <c r="B2163" t="str">
        <f>"Bldg IRN"</f>
        <v>Bldg IRN</v>
      </c>
      <c r="C2163" t="s">
        <v>41</v>
      </c>
      <c r="D2163" t="s">
        <v>3</v>
      </c>
      <c r="E2163" t="s">
        <v>80</v>
      </c>
      <c r="F2163" t="s">
        <v>81</v>
      </c>
      <c r="G2163" t="s">
        <v>82</v>
      </c>
      <c r="H2163" t="s">
        <v>83</v>
      </c>
      <c r="I2163" t="str">
        <f>"Trad IRN"</f>
        <v>Trad IRN</v>
      </c>
      <c r="J2163" t="s">
        <v>43</v>
      </c>
      <c r="K2163" t="s">
        <v>44</v>
      </c>
      <c r="L2163" t="s">
        <v>45</v>
      </c>
      <c r="M2163" t="s">
        <v>46</v>
      </c>
      <c r="N2163" t="str">
        <f>"01/04/2023"</f>
        <v>01/04/2023</v>
      </c>
      <c r="O2163" t="str">
        <f>"12/31/2500"</f>
        <v>12/31/2500</v>
      </c>
      <c r="P2163">
        <v>0.53056599999999998</v>
      </c>
      <c r="Q2163">
        <v>0.53056599999999998</v>
      </c>
      <c r="S2163">
        <v>0.53056599999999998</v>
      </c>
      <c r="T2163">
        <v>0.53056599999999998</v>
      </c>
      <c r="U2163">
        <v>0</v>
      </c>
      <c r="V2163" t="str">
        <f>"Trad IRN"</f>
        <v>Trad IRN</v>
      </c>
      <c r="W2163">
        <v>100</v>
      </c>
      <c r="X2163" t="s">
        <v>47</v>
      </c>
      <c r="Z2163" t="s">
        <v>47</v>
      </c>
      <c r="AB2163" t="str">
        <f>"09"</f>
        <v>09</v>
      </c>
      <c r="AC2163" t="s">
        <v>48</v>
      </c>
      <c r="AD2163" t="s">
        <v>49</v>
      </c>
      <c r="AE2163" t="s">
        <v>50</v>
      </c>
      <c r="AF2163">
        <v>0</v>
      </c>
      <c r="AG2163" t="s">
        <v>56</v>
      </c>
      <c r="AH2163" t="str">
        <f>"Trad IRN"</f>
        <v>Trad IRN</v>
      </c>
      <c r="AI2163" t="str">
        <f>"Bldg IRN"</f>
        <v>Bldg IRN</v>
      </c>
      <c r="AJ2163" t="s">
        <v>48</v>
      </c>
      <c r="AK2163" t="s">
        <v>48</v>
      </c>
      <c r="AL2163" t="s">
        <v>53</v>
      </c>
      <c r="AM2163">
        <v>600.76</v>
      </c>
      <c r="AN2163">
        <v>1132.3</v>
      </c>
      <c r="AO2163">
        <v>15</v>
      </c>
    </row>
    <row r="2164" spans="1:41" x14ac:dyDescent="0.3">
      <c r="A2164" t="str">
        <f>"Trad IRN"</f>
        <v>Trad IRN</v>
      </c>
      <c r="B2164" t="str">
        <f>"Bldg IRN"</f>
        <v>Bldg IRN</v>
      </c>
      <c r="C2164" t="s">
        <v>41</v>
      </c>
      <c r="D2164" t="s">
        <v>3</v>
      </c>
      <c r="E2164" t="s">
        <v>80</v>
      </c>
      <c r="F2164" t="s">
        <v>81</v>
      </c>
      <c r="G2164" t="s">
        <v>82</v>
      </c>
      <c r="H2164" t="s">
        <v>83</v>
      </c>
      <c r="I2164" t="str">
        <f>"Trad IRN"</f>
        <v>Trad IRN</v>
      </c>
      <c r="J2164" t="s">
        <v>43</v>
      </c>
      <c r="K2164" t="s">
        <v>44</v>
      </c>
      <c r="L2164" t="s">
        <v>45</v>
      </c>
      <c r="M2164" t="s">
        <v>46</v>
      </c>
      <c r="N2164" t="str">
        <f>"01/04/2023"</f>
        <v>01/04/2023</v>
      </c>
      <c r="O2164" t="str">
        <f>"12/31/2500"</f>
        <v>12/31/2500</v>
      </c>
      <c r="P2164">
        <v>0.45098100000000002</v>
      </c>
      <c r="Q2164">
        <v>0.45098100000000002</v>
      </c>
      <c r="S2164">
        <v>0</v>
      </c>
      <c r="T2164">
        <v>0.45098100000000002</v>
      </c>
      <c r="U2164">
        <v>0</v>
      </c>
      <c r="V2164" t="str">
        <f>"Trad IRN"</f>
        <v>Trad IRN</v>
      </c>
      <c r="W2164">
        <v>85</v>
      </c>
      <c r="X2164" t="s">
        <v>47</v>
      </c>
      <c r="Z2164" t="s">
        <v>47</v>
      </c>
      <c r="AB2164" t="str">
        <f>"10"</f>
        <v>10</v>
      </c>
      <c r="AC2164" t="s">
        <v>48</v>
      </c>
      <c r="AD2164" t="s">
        <v>49</v>
      </c>
      <c r="AE2164" t="s">
        <v>50</v>
      </c>
      <c r="AF2164">
        <v>0</v>
      </c>
      <c r="AG2164" t="s">
        <v>56</v>
      </c>
      <c r="AH2164" t="str">
        <f>"Trad IRN"</f>
        <v>Trad IRN</v>
      </c>
      <c r="AI2164" t="str">
        <f>"Bldg IRN"</f>
        <v>Bldg IRN</v>
      </c>
      <c r="AJ2164" t="s">
        <v>48</v>
      </c>
      <c r="AK2164" t="s">
        <v>48</v>
      </c>
      <c r="AL2164" t="s">
        <v>53</v>
      </c>
      <c r="AM2164">
        <v>510.65</v>
      </c>
      <c r="AN2164">
        <v>1132.3</v>
      </c>
      <c r="AO2164">
        <v>15</v>
      </c>
    </row>
    <row r="2165" spans="1:41" x14ac:dyDescent="0.3">
      <c r="A2165" t="str">
        <f>"Trad IRN"</f>
        <v>Trad IRN</v>
      </c>
      <c r="B2165" t="str">
        <f>"Bldg IRN"</f>
        <v>Bldg IRN</v>
      </c>
      <c r="C2165" t="s">
        <v>41</v>
      </c>
      <c r="D2165" t="s">
        <v>3</v>
      </c>
      <c r="E2165" t="s">
        <v>80</v>
      </c>
      <c r="F2165" t="s">
        <v>81</v>
      </c>
      <c r="G2165" t="s">
        <v>82</v>
      </c>
      <c r="H2165" t="s">
        <v>83</v>
      </c>
      <c r="I2165" t="s">
        <v>8</v>
      </c>
      <c r="J2165" t="s">
        <v>43</v>
      </c>
      <c r="K2165" t="s">
        <v>44</v>
      </c>
      <c r="L2165" t="s">
        <v>45</v>
      </c>
      <c r="M2165" t="s">
        <v>46</v>
      </c>
      <c r="N2165" t="str">
        <f>"01/04/2023"</f>
        <v>01/04/2023</v>
      </c>
      <c r="O2165" t="str">
        <f>"12/31/2500"</f>
        <v>12/31/2500</v>
      </c>
      <c r="P2165">
        <v>7.9585000000000003E-2</v>
      </c>
      <c r="Q2165">
        <v>7.9585000000000003E-2</v>
      </c>
      <c r="S2165">
        <v>0</v>
      </c>
      <c r="T2165">
        <v>2.4028999999999998E-2</v>
      </c>
      <c r="U2165">
        <v>5.5556000000000001E-2</v>
      </c>
      <c r="V2165" t="str">
        <f>"Trad IRN"</f>
        <v>Trad IRN</v>
      </c>
      <c r="W2165">
        <v>15</v>
      </c>
      <c r="X2165" t="s">
        <v>47</v>
      </c>
      <c r="Z2165" t="s">
        <v>47</v>
      </c>
      <c r="AB2165" t="str">
        <f>"10"</f>
        <v>10</v>
      </c>
      <c r="AC2165" t="s">
        <v>48</v>
      </c>
      <c r="AD2165" t="s">
        <v>49</v>
      </c>
      <c r="AE2165" t="s">
        <v>50</v>
      </c>
      <c r="AF2165">
        <v>0</v>
      </c>
      <c r="AG2165" t="s">
        <v>51</v>
      </c>
      <c r="AH2165" t="str">
        <f>"Trad IRN"</f>
        <v>Trad IRN</v>
      </c>
      <c r="AI2165" t="str">
        <f>"Bldg IRN"</f>
        <v>Bldg IRN</v>
      </c>
      <c r="AJ2165" t="s">
        <v>48</v>
      </c>
      <c r="AK2165" t="s">
        <v>48</v>
      </c>
      <c r="AL2165" t="s">
        <v>53</v>
      </c>
      <c r="AM2165">
        <v>90.11</v>
      </c>
      <c r="AN2165">
        <v>1132.3</v>
      </c>
      <c r="AO2165">
        <v>15</v>
      </c>
    </row>
    <row r="2166" spans="1:41" x14ac:dyDescent="0.3">
      <c r="A2166" t="str">
        <f>"Trad IRN"</f>
        <v>Trad IRN</v>
      </c>
      <c r="B2166" t="str">
        <f>"Bldg IRN"</f>
        <v>Bldg IRN</v>
      </c>
      <c r="C2166" t="s">
        <v>41</v>
      </c>
      <c r="D2166" t="s">
        <v>3</v>
      </c>
      <c r="E2166" t="s">
        <v>80</v>
      </c>
      <c r="F2166" t="s">
        <v>81</v>
      </c>
      <c r="G2166" t="s">
        <v>82</v>
      </c>
      <c r="H2166" t="s">
        <v>83</v>
      </c>
      <c r="I2166" t="str">
        <f>"Trad IRN"</f>
        <v>Trad IRN</v>
      </c>
      <c r="J2166" t="s">
        <v>43</v>
      </c>
      <c r="K2166" t="s">
        <v>44</v>
      </c>
      <c r="L2166" t="s">
        <v>45</v>
      </c>
      <c r="M2166" t="s">
        <v>46</v>
      </c>
      <c r="N2166" t="str">
        <f t="shared" ref="N2166:N2174" si="215">"08/18/2022"</f>
        <v>08/18/2022</v>
      </c>
      <c r="O2166" t="str">
        <f>"01/03/2023"</f>
        <v>01/03/2023</v>
      </c>
      <c r="P2166">
        <v>0.46943400000000002</v>
      </c>
      <c r="Q2166">
        <v>0.46943400000000002</v>
      </c>
      <c r="S2166">
        <v>0</v>
      </c>
      <c r="T2166">
        <v>0.46943400000000002</v>
      </c>
      <c r="U2166">
        <v>0</v>
      </c>
      <c r="V2166" t="str">
        <f>"Trad IRN"</f>
        <v>Trad IRN</v>
      </c>
      <c r="W2166">
        <v>100</v>
      </c>
      <c r="X2166" t="s">
        <v>47</v>
      </c>
      <c r="Z2166" t="s">
        <v>47</v>
      </c>
      <c r="AB2166" t="str">
        <f>"10"</f>
        <v>10</v>
      </c>
      <c r="AC2166" t="s">
        <v>48</v>
      </c>
      <c r="AD2166" t="s">
        <v>49</v>
      </c>
      <c r="AE2166" t="s">
        <v>50</v>
      </c>
      <c r="AF2166">
        <v>0</v>
      </c>
      <c r="AG2166" t="s">
        <v>56</v>
      </c>
      <c r="AH2166" t="str">
        <f>"Trad IRN"</f>
        <v>Trad IRN</v>
      </c>
      <c r="AI2166" t="str">
        <f>"Bldg IRN"</f>
        <v>Bldg IRN</v>
      </c>
      <c r="AJ2166" t="s">
        <v>48</v>
      </c>
      <c r="AK2166" t="s">
        <v>48</v>
      </c>
      <c r="AL2166" t="s">
        <v>53</v>
      </c>
      <c r="AM2166">
        <v>531.54</v>
      </c>
      <c r="AN2166">
        <v>1132.3</v>
      </c>
      <c r="AO2166">
        <v>15</v>
      </c>
    </row>
    <row r="2167" spans="1:41" x14ac:dyDescent="0.3">
      <c r="A2167" t="str">
        <f>"Trad IRN"</f>
        <v>Trad IRN</v>
      </c>
      <c r="B2167" t="str">
        <f>"Bldg IRN"</f>
        <v>Bldg IRN</v>
      </c>
      <c r="C2167" t="s">
        <v>41</v>
      </c>
      <c r="D2167" t="s">
        <v>3</v>
      </c>
      <c r="E2167" t="s">
        <v>80</v>
      </c>
      <c r="F2167" t="s">
        <v>81</v>
      </c>
      <c r="G2167" t="s">
        <v>82</v>
      </c>
      <c r="H2167" t="s">
        <v>83</v>
      </c>
      <c r="I2167" t="str">
        <f>"Trad IRN"</f>
        <v>Trad IRN</v>
      </c>
      <c r="J2167" t="s">
        <v>43</v>
      </c>
      <c r="K2167" t="s">
        <v>44</v>
      </c>
      <c r="L2167" t="s">
        <v>45</v>
      </c>
      <c r="M2167" t="s">
        <v>46</v>
      </c>
      <c r="N2167" t="str">
        <f t="shared" si="215"/>
        <v>08/18/2022</v>
      </c>
      <c r="O2167" t="str">
        <f t="shared" ref="O2167:O2174" si="216">"12/31/2500"</f>
        <v>12/31/2500</v>
      </c>
      <c r="P2167">
        <v>1</v>
      </c>
      <c r="Q2167">
        <v>1</v>
      </c>
      <c r="S2167">
        <v>0</v>
      </c>
      <c r="T2167">
        <v>1</v>
      </c>
      <c r="U2167">
        <v>0</v>
      </c>
      <c r="V2167" t="str">
        <f>"Trad IRN"</f>
        <v>Trad IRN</v>
      </c>
      <c r="W2167">
        <v>100</v>
      </c>
      <c r="X2167" t="s">
        <v>47</v>
      </c>
      <c r="Z2167" t="s">
        <v>47</v>
      </c>
      <c r="AB2167" t="str">
        <f>"10"</f>
        <v>10</v>
      </c>
      <c r="AC2167" t="s">
        <v>48</v>
      </c>
      <c r="AD2167" t="s">
        <v>49</v>
      </c>
      <c r="AE2167" t="s">
        <v>50</v>
      </c>
      <c r="AF2167">
        <v>0</v>
      </c>
      <c r="AG2167" t="s">
        <v>56</v>
      </c>
      <c r="AH2167" t="str">
        <f>"Trad IRN"</f>
        <v>Trad IRN</v>
      </c>
      <c r="AI2167" t="str">
        <f>"Bldg IRN"</f>
        <v>Bldg IRN</v>
      </c>
      <c r="AJ2167" t="s">
        <v>48</v>
      </c>
      <c r="AK2167" t="s">
        <v>48</v>
      </c>
      <c r="AL2167" t="s">
        <v>53</v>
      </c>
      <c r="AM2167">
        <v>1132.3</v>
      </c>
      <c r="AN2167">
        <v>1132.3</v>
      </c>
      <c r="AO2167">
        <v>15</v>
      </c>
    </row>
    <row r="2168" spans="1:41" x14ac:dyDescent="0.3">
      <c r="A2168" t="str">
        <f>"Trad IRN"</f>
        <v>Trad IRN</v>
      </c>
      <c r="B2168" t="str">
        <f>"Bldg IRN"</f>
        <v>Bldg IRN</v>
      </c>
      <c r="C2168" t="s">
        <v>41</v>
      </c>
      <c r="D2168" t="s">
        <v>3</v>
      </c>
      <c r="E2168" t="s">
        <v>80</v>
      </c>
      <c r="F2168" t="s">
        <v>81</v>
      </c>
      <c r="G2168" t="s">
        <v>82</v>
      </c>
      <c r="H2168" t="s">
        <v>83</v>
      </c>
      <c r="I2168" t="str">
        <f>"Trad IRN"</f>
        <v>Trad IRN</v>
      </c>
      <c r="J2168" t="s">
        <v>43</v>
      </c>
      <c r="K2168" t="s">
        <v>44</v>
      </c>
      <c r="L2168" t="s">
        <v>45</v>
      </c>
      <c r="M2168" t="s">
        <v>46</v>
      </c>
      <c r="N2168" t="str">
        <f t="shared" si="215"/>
        <v>08/18/2022</v>
      </c>
      <c r="O2168" t="str">
        <f t="shared" si="216"/>
        <v>12/31/2500</v>
      </c>
      <c r="P2168">
        <v>1</v>
      </c>
      <c r="Q2168">
        <v>1</v>
      </c>
      <c r="R2168">
        <v>1</v>
      </c>
      <c r="S2168">
        <v>0</v>
      </c>
      <c r="T2168">
        <v>1</v>
      </c>
      <c r="U2168">
        <v>0</v>
      </c>
      <c r="V2168" t="str">
        <f>"Trad IRN"</f>
        <v>Trad IRN</v>
      </c>
      <c r="W2168">
        <v>100</v>
      </c>
      <c r="X2168" t="s">
        <v>47</v>
      </c>
      <c r="Z2168" t="s">
        <v>47</v>
      </c>
      <c r="AB2168" t="str">
        <f>"10"</f>
        <v>10</v>
      </c>
      <c r="AC2168" t="str">
        <f>"10"</f>
        <v>10</v>
      </c>
      <c r="AD2168" t="str">
        <f>"2"</f>
        <v>2</v>
      </c>
      <c r="AE2168" t="s">
        <v>50</v>
      </c>
      <c r="AF2168">
        <v>0</v>
      </c>
      <c r="AG2168" t="s">
        <v>56</v>
      </c>
      <c r="AH2168" t="str">
        <f>"Trad IRN"</f>
        <v>Trad IRN</v>
      </c>
      <c r="AI2168" t="str">
        <f>"Bldg IRN"</f>
        <v>Bldg IRN</v>
      </c>
      <c r="AJ2168" t="s">
        <v>48</v>
      </c>
      <c r="AK2168" t="s">
        <v>48</v>
      </c>
      <c r="AL2168" t="s">
        <v>53</v>
      </c>
      <c r="AM2168">
        <v>1132.3</v>
      </c>
      <c r="AN2168">
        <v>1132.3</v>
      </c>
      <c r="AO2168">
        <v>15</v>
      </c>
    </row>
    <row r="2169" spans="1:41" x14ac:dyDescent="0.3">
      <c r="A2169" t="str">
        <f>"Trad IRN"</f>
        <v>Trad IRN</v>
      </c>
      <c r="B2169" t="str">
        <f>"Bldg IRN"</f>
        <v>Bldg IRN</v>
      </c>
      <c r="C2169" t="s">
        <v>41</v>
      </c>
      <c r="D2169" t="s">
        <v>3</v>
      </c>
      <c r="E2169" t="s">
        <v>80</v>
      </c>
      <c r="F2169" t="s">
        <v>81</v>
      </c>
      <c r="G2169" t="s">
        <v>82</v>
      </c>
      <c r="H2169" t="s">
        <v>83</v>
      </c>
      <c r="I2169" t="str">
        <f>"Trad IRN"</f>
        <v>Trad IRN</v>
      </c>
      <c r="J2169" t="s">
        <v>43</v>
      </c>
      <c r="K2169" t="s">
        <v>44</v>
      </c>
      <c r="L2169" t="s">
        <v>45</v>
      </c>
      <c r="M2169" t="s">
        <v>46</v>
      </c>
      <c r="N2169" t="str">
        <f t="shared" si="215"/>
        <v>08/18/2022</v>
      </c>
      <c r="O2169" t="str">
        <f t="shared" si="216"/>
        <v>12/31/2500</v>
      </c>
      <c r="P2169">
        <v>1</v>
      </c>
      <c r="Q2169">
        <v>1</v>
      </c>
      <c r="S2169">
        <v>0</v>
      </c>
      <c r="T2169">
        <v>1</v>
      </c>
      <c r="U2169">
        <v>0</v>
      </c>
      <c r="V2169" t="str">
        <f>"Trad IRN"</f>
        <v>Trad IRN</v>
      </c>
      <c r="W2169">
        <v>100</v>
      </c>
      <c r="X2169" t="s">
        <v>47</v>
      </c>
      <c r="Z2169" t="s">
        <v>47</v>
      </c>
      <c r="AB2169" t="str">
        <f>"11"</f>
        <v>11</v>
      </c>
      <c r="AC2169" t="s">
        <v>48</v>
      </c>
      <c r="AD2169" t="s">
        <v>49</v>
      </c>
      <c r="AE2169" t="s">
        <v>55</v>
      </c>
      <c r="AF2169">
        <v>0</v>
      </c>
      <c r="AG2169" t="s">
        <v>56</v>
      </c>
      <c r="AH2169" t="str">
        <f>"Trad IRN"</f>
        <v>Trad IRN</v>
      </c>
      <c r="AI2169" t="str">
        <f>"Bldg IRN"</f>
        <v>Bldg IRN</v>
      </c>
      <c r="AJ2169" t="s">
        <v>48</v>
      </c>
      <c r="AK2169" t="s">
        <v>48</v>
      </c>
      <c r="AL2169" t="s">
        <v>53</v>
      </c>
      <c r="AM2169">
        <v>1132.3</v>
      </c>
      <c r="AN2169">
        <v>1132.3</v>
      </c>
      <c r="AO2169">
        <v>15</v>
      </c>
    </row>
    <row r="2170" spans="1:41" x14ac:dyDescent="0.3">
      <c r="A2170" t="str">
        <f>"Trad IRN"</f>
        <v>Trad IRN</v>
      </c>
      <c r="B2170" t="str">
        <f>"Bldg IRN"</f>
        <v>Bldg IRN</v>
      </c>
      <c r="C2170" t="s">
        <v>41</v>
      </c>
      <c r="D2170" t="s">
        <v>3</v>
      </c>
      <c r="E2170" t="s">
        <v>80</v>
      </c>
      <c r="F2170" t="s">
        <v>81</v>
      </c>
      <c r="G2170" t="s">
        <v>82</v>
      </c>
      <c r="H2170" t="s">
        <v>83</v>
      </c>
      <c r="I2170" t="str">
        <f>"Trad IRN"</f>
        <v>Trad IRN</v>
      </c>
      <c r="J2170" t="s">
        <v>43</v>
      </c>
      <c r="K2170" t="s">
        <v>44</v>
      </c>
      <c r="L2170" t="s">
        <v>45</v>
      </c>
      <c r="M2170" t="s">
        <v>46</v>
      </c>
      <c r="N2170" t="str">
        <f t="shared" si="215"/>
        <v>08/18/2022</v>
      </c>
      <c r="O2170" t="str">
        <f t="shared" si="216"/>
        <v>12/31/2500</v>
      </c>
      <c r="P2170">
        <v>0.85</v>
      </c>
      <c r="Q2170">
        <v>0.85</v>
      </c>
      <c r="S2170">
        <v>0</v>
      </c>
      <c r="T2170">
        <v>0.85</v>
      </c>
      <c r="U2170">
        <v>0</v>
      </c>
      <c r="V2170" t="str">
        <f>"Trad IRN"</f>
        <v>Trad IRN</v>
      </c>
      <c r="W2170">
        <v>85</v>
      </c>
      <c r="X2170" t="s">
        <v>47</v>
      </c>
      <c r="Z2170" t="s">
        <v>47</v>
      </c>
      <c r="AB2170" t="str">
        <f>"09"</f>
        <v>09</v>
      </c>
      <c r="AC2170" t="s">
        <v>48</v>
      </c>
      <c r="AD2170" t="s">
        <v>49</v>
      </c>
      <c r="AE2170" t="s">
        <v>55</v>
      </c>
      <c r="AF2170">
        <v>0</v>
      </c>
      <c r="AG2170" t="s">
        <v>56</v>
      </c>
      <c r="AH2170" t="str">
        <f>"Trad IRN"</f>
        <v>Trad IRN</v>
      </c>
      <c r="AI2170" t="str">
        <f>"Bldg IRN"</f>
        <v>Bldg IRN</v>
      </c>
      <c r="AJ2170" t="s">
        <v>48</v>
      </c>
      <c r="AK2170" t="s">
        <v>48</v>
      </c>
      <c r="AL2170" t="s">
        <v>53</v>
      </c>
      <c r="AM2170">
        <v>962.46</v>
      </c>
      <c r="AN2170">
        <v>1132.3</v>
      </c>
      <c r="AO2170">
        <v>15</v>
      </c>
    </row>
    <row r="2171" spans="1:41" x14ac:dyDescent="0.3">
      <c r="A2171" t="str">
        <f>"Trad IRN"</f>
        <v>Trad IRN</v>
      </c>
      <c r="B2171" t="str">
        <f>"Bldg IRN"</f>
        <v>Bldg IRN</v>
      </c>
      <c r="C2171" t="s">
        <v>41</v>
      </c>
      <c r="D2171" t="s">
        <v>3</v>
      </c>
      <c r="E2171" t="s">
        <v>80</v>
      </c>
      <c r="F2171" t="s">
        <v>81</v>
      </c>
      <c r="G2171" t="s">
        <v>82</v>
      </c>
      <c r="H2171" t="s">
        <v>83</v>
      </c>
      <c r="I2171" t="s">
        <v>8</v>
      </c>
      <c r="J2171" t="s">
        <v>43</v>
      </c>
      <c r="K2171" t="s">
        <v>44</v>
      </c>
      <c r="L2171" t="s">
        <v>45</v>
      </c>
      <c r="M2171" t="s">
        <v>46</v>
      </c>
      <c r="N2171" t="str">
        <f t="shared" si="215"/>
        <v>08/18/2022</v>
      </c>
      <c r="O2171" t="str">
        <f t="shared" si="216"/>
        <v>12/31/2500</v>
      </c>
      <c r="P2171">
        <v>0.15</v>
      </c>
      <c r="Q2171">
        <v>0.15</v>
      </c>
      <c r="S2171">
        <v>0</v>
      </c>
      <c r="T2171">
        <v>3.8887999999999999E-2</v>
      </c>
      <c r="U2171">
        <v>0.111112</v>
      </c>
      <c r="V2171" t="str">
        <f>"Trad IRN"</f>
        <v>Trad IRN</v>
      </c>
      <c r="W2171">
        <v>15</v>
      </c>
      <c r="X2171" t="s">
        <v>47</v>
      </c>
      <c r="Z2171" t="s">
        <v>47</v>
      </c>
      <c r="AB2171" t="str">
        <f>"09"</f>
        <v>09</v>
      </c>
      <c r="AC2171" t="s">
        <v>48</v>
      </c>
      <c r="AD2171" t="s">
        <v>49</v>
      </c>
      <c r="AE2171" t="s">
        <v>55</v>
      </c>
      <c r="AF2171">
        <v>0</v>
      </c>
      <c r="AG2171" t="s">
        <v>51</v>
      </c>
      <c r="AH2171" t="str">
        <f>"Trad IRN"</f>
        <v>Trad IRN</v>
      </c>
      <c r="AI2171" t="str">
        <f>"Bldg IRN"</f>
        <v>Bldg IRN</v>
      </c>
      <c r="AJ2171" t="s">
        <v>48</v>
      </c>
      <c r="AK2171" t="s">
        <v>48</v>
      </c>
      <c r="AL2171" t="s">
        <v>53</v>
      </c>
      <c r="AM2171">
        <v>169.85</v>
      </c>
      <c r="AN2171">
        <v>1132.3</v>
      </c>
      <c r="AO2171">
        <v>15</v>
      </c>
    </row>
    <row r="2172" spans="1:41" x14ac:dyDescent="0.3">
      <c r="A2172" t="str">
        <f>"Trad IRN"</f>
        <v>Trad IRN</v>
      </c>
      <c r="B2172" t="str">
        <f>"Bldg IRN"</f>
        <v>Bldg IRN</v>
      </c>
      <c r="C2172" t="s">
        <v>41</v>
      </c>
      <c r="D2172" t="s">
        <v>3</v>
      </c>
      <c r="E2172" t="s">
        <v>80</v>
      </c>
      <c r="F2172" t="s">
        <v>81</v>
      </c>
      <c r="G2172" t="s">
        <v>82</v>
      </c>
      <c r="H2172" t="s">
        <v>83</v>
      </c>
      <c r="I2172" t="str">
        <f>"Trad IRN"</f>
        <v>Trad IRN</v>
      </c>
      <c r="J2172" t="s">
        <v>43</v>
      </c>
      <c r="K2172" t="s">
        <v>44</v>
      </c>
      <c r="L2172" t="s">
        <v>45</v>
      </c>
      <c r="M2172" t="s">
        <v>46</v>
      </c>
      <c r="N2172" t="str">
        <f t="shared" si="215"/>
        <v>08/18/2022</v>
      </c>
      <c r="O2172" t="str">
        <f t="shared" si="216"/>
        <v>12/31/2500</v>
      </c>
      <c r="P2172">
        <v>1</v>
      </c>
      <c r="Q2172">
        <v>1</v>
      </c>
      <c r="S2172">
        <v>1</v>
      </c>
      <c r="T2172">
        <v>1</v>
      </c>
      <c r="U2172">
        <v>0</v>
      </c>
      <c r="V2172" t="str">
        <f>"Trad IRN"</f>
        <v>Trad IRN</v>
      </c>
      <c r="W2172">
        <v>100</v>
      </c>
      <c r="X2172" t="s">
        <v>47</v>
      </c>
      <c r="Z2172" t="s">
        <v>47</v>
      </c>
      <c r="AB2172" t="str">
        <f>"11"</f>
        <v>11</v>
      </c>
      <c r="AC2172" t="s">
        <v>48</v>
      </c>
      <c r="AD2172" t="s">
        <v>49</v>
      </c>
      <c r="AE2172" t="s">
        <v>50</v>
      </c>
      <c r="AF2172">
        <v>0</v>
      </c>
      <c r="AG2172" t="s">
        <v>56</v>
      </c>
      <c r="AH2172" t="str">
        <f>"Trad IRN"</f>
        <v>Trad IRN</v>
      </c>
      <c r="AI2172" t="str">
        <f>"Bldg IRN"</f>
        <v>Bldg IRN</v>
      </c>
      <c r="AJ2172" t="s">
        <v>48</v>
      </c>
      <c r="AK2172" t="s">
        <v>48</v>
      </c>
      <c r="AL2172" t="s">
        <v>53</v>
      </c>
      <c r="AM2172">
        <v>1132.3</v>
      </c>
      <c r="AN2172">
        <v>1132.3</v>
      </c>
      <c r="AO2172">
        <v>15</v>
      </c>
    </row>
    <row r="2173" spans="1:41" x14ac:dyDescent="0.3">
      <c r="A2173" t="str">
        <f>"Trad IRN"</f>
        <v>Trad IRN</v>
      </c>
      <c r="B2173" t="str">
        <f>"Bldg IRN"</f>
        <v>Bldg IRN</v>
      </c>
      <c r="C2173" t="s">
        <v>41</v>
      </c>
      <c r="D2173" t="s">
        <v>3</v>
      </c>
      <c r="E2173" t="s">
        <v>80</v>
      </c>
      <c r="F2173" t="s">
        <v>81</v>
      </c>
      <c r="G2173" t="s">
        <v>82</v>
      </c>
      <c r="H2173" t="s">
        <v>83</v>
      </c>
      <c r="I2173" t="str">
        <f>"Trad IRN"</f>
        <v>Trad IRN</v>
      </c>
      <c r="J2173" t="s">
        <v>43</v>
      </c>
      <c r="K2173" t="s">
        <v>44</v>
      </c>
      <c r="L2173" t="s">
        <v>45</v>
      </c>
      <c r="M2173" t="s">
        <v>46</v>
      </c>
      <c r="N2173" t="str">
        <f t="shared" si="215"/>
        <v>08/18/2022</v>
      </c>
      <c r="O2173" t="str">
        <f t="shared" si="216"/>
        <v>12/31/2500</v>
      </c>
      <c r="P2173">
        <v>1</v>
      </c>
      <c r="Q2173">
        <v>1</v>
      </c>
      <c r="S2173">
        <v>1</v>
      </c>
      <c r="T2173">
        <v>1</v>
      </c>
      <c r="U2173">
        <v>0</v>
      </c>
      <c r="V2173" t="str">
        <f>"Trad IRN"</f>
        <v>Trad IRN</v>
      </c>
      <c r="W2173">
        <v>100</v>
      </c>
      <c r="X2173" t="s">
        <v>47</v>
      </c>
      <c r="Z2173" t="s">
        <v>47</v>
      </c>
      <c r="AB2173" t="str">
        <f>"11"</f>
        <v>11</v>
      </c>
      <c r="AC2173" t="s">
        <v>48</v>
      </c>
      <c r="AD2173" t="s">
        <v>49</v>
      </c>
      <c r="AE2173" t="s">
        <v>50</v>
      </c>
      <c r="AF2173">
        <v>0</v>
      </c>
      <c r="AG2173" t="s">
        <v>56</v>
      </c>
      <c r="AH2173" t="str">
        <f>"Trad IRN"</f>
        <v>Trad IRN</v>
      </c>
      <c r="AI2173" t="str">
        <f>"Bldg IRN"</f>
        <v>Bldg IRN</v>
      </c>
      <c r="AJ2173" t="s">
        <v>48</v>
      </c>
      <c r="AK2173" t="s">
        <v>48</v>
      </c>
      <c r="AL2173" t="s">
        <v>53</v>
      </c>
      <c r="AM2173">
        <v>1132.3</v>
      </c>
      <c r="AN2173">
        <v>1132.3</v>
      </c>
      <c r="AO2173">
        <v>15</v>
      </c>
    </row>
    <row r="2174" spans="1:41" x14ac:dyDescent="0.3">
      <c r="A2174" t="str">
        <f>"Trad IRN"</f>
        <v>Trad IRN</v>
      </c>
      <c r="B2174" t="str">
        <f>"Bldg IRN"</f>
        <v>Bldg IRN</v>
      </c>
      <c r="C2174" t="s">
        <v>41</v>
      </c>
      <c r="D2174" t="s">
        <v>3</v>
      </c>
      <c r="E2174" t="s">
        <v>80</v>
      </c>
      <c r="F2174" t="s">
        <v>81</v>
      </c>
      <c r="G2174" t="s">
        <v>82</v>
      </c>
      <c r="H2174" t="s">
        <v>83</v>
      </c>
      <c r="I2174" t="str">
        <f>"Trad IRN"</f>
        <v>Trad IRN</v>
      </c>
      <c r="J2174" t="s">
        <v>43</v>
      </c>
      <c r="K2174" t="s">
        <v>44</v>
      </c>
      <c r="L2174" t="s">
        <v>45</v>
      </c>
      <c r="M2174" t="s">
        <v>46</v>
      </c>
      <c r="N2174" t="str">
        <f t="shared" si="215"/>
        <v>08/18/2022</v>
      </c>
      <c r="O2174" t="str">
        <f t="shared" si="216"/>
        <v>12/31/2500</v>
      </c>
      <c r="P2174">
        <v>0.35</v>
      </c>
      <c r="Q2174">
        <v>0.35</v>
      </c>
      <c r="S2174">
        <v>0.35</v>
      </c>
      <c r="T2174">
        <v>0.35</v>
      </c>
      <c r="U2174">
        <v>0</v>
      </c>
      <c r="V2174" t="str">
        <f>"Trad IRN"</f>
        <v>Trad IRN</v>
      </c>
      <c r="W2174">
        <v>35</v>
      </c>
      <c r="X2174" t="s">
        <v>47</v>
      </c>
      <c r="Z2174" t="s">
        <v>47</v>
      </c>
      <c r="AB2174" t="str">
        <f>"11"</f>
        <v>11</v>
      </c>
      <c r="AC2174" t="s">
        <v>48</v>
      </c>
      <c r="AD2174" t="s">
        <v>49</v>
      </c>
      <c r="AE2174" t="s">
        <v>50</v>
      </c>
      <c r="AF2174">
        <v>0</v>
      </c>
      <c r="AG2174" t="s">
        <v>56</v>
      </c>
      <c r="AH2174" t="str">
        <f>"Trad IRN"</f>
        <v>Trad IRN</v>
      </c>
      <c r="AI2174" t="str">
        <f>"Bldg IRN"</f>
        <v>Bldg IRN</v>
      </c>
      <c r="AJ2174" t="s">
        <v>48</v>
      </c>
      <c r="AK2174" t="s">
        <v>48</v>
      </c>
      <c r="AL2174" t="s">
        <v>53</v>
      </c>
      <c r="AM2174">
        <v>396.31</v>
      </c>
      <c r="AN2174">
        <v>1132.3</v>
      </c>
      <c r="AO2174">
        <v>15</v>
      </c>
    </row>
    <row r="2175" spans="1:41" x14ac:dyDescent="0.3">
      <c r="A2175" t="str">
        <f>"Trad IRN"</f>
        <v>Trad IRN</v>
      </c>
      <c r="B2175" t="str">
        <f>"Bldg IRN"</f>
        <v>Bldg IRN</v>
      </c>
      <c r="C2175" t="s">
        <v>41</v>
      </c>
      <c r="D2175" t="s">
        <v>3</v>
      </c>
      <c r="E2175" t="s">
        <v>80</v>
      </c>
      <c r="F2175" t="s">
        <v>81</v>
      </c>
      <c r="G2175" t="s">
        <v>82</v>
      </c>
      <c r="H2175" t="s">
        <v>83</v>
      </c>
      <c r="I2175" t="s">
        <v>8</v>
      </c>
      <c r="J2175" t="s">
        <v>43</v>
      </c>
      <c r="K2175" t="s">
        <v>44</v>
      </c>
      <c r="L2175" t="s">
        <v>45</v>
      </c>
      <c r="M2175" t="s">
        <v>46</v>
      </c>
      <c r="N2175" t="str">
        <f>"08/17/2022"</f>
        <v>08/17/2022</v>
      </c>
      <c r="O2175" t="str">
        <f>"01/03/2023"</f>
        <v>01/03/2023</v>
      </c>
      <c r="P2175">
        <v>0.237264</v>
      </c>
      <c r="Q2175">
        <v>0.237264</v>
      </c>
      <c r="S2175">
        <v>0</v>
      </c>
      <c r="T2175">
        <v>0</v>
      </c>
      <c r="U2175">
        <v>0.237264</v>
      </c>
      <c r="V2175" t="str">
        <f>"Trad IRN"</f>
        <v>Trad IRN</v>
      </c>
      <c r="W2175">
        <v>50</v>
      </c>
      <c r="X2175" t="s">
        <v>47</v>
      </c>
      <c r="Z2175" t="s">
        <v>47</v>
      </c>
      <c r="AB2175" t="str">
        <f>"11"</f>
        <v>11</v>
      </c>
      <c r="AC2175" t="s">
        <v>48</v>
      </c>
      <c r="AD2175" t="s">
        <v>49</v>
      </c>
      <c r="AE2175" t="s">
        <v>50</v>
      </c>
      <c r="AF2175">
        <v>0</v>
      </c>
      <c r="AG2175" t="s">
        <v>51</v>
      </c>
      <c r="AH2175" t="s">
        <v>85</v>
      </c>
      <c r="AI2175" t="str">
        <f>"Bldg IRN"</f>
        <v>Bldg IRN</v>
      </c>
      <c r="AJ2175" t="s">
        <v>48</v>
      </c>
      <c r="AK2175" t="s">
        <v>48</v>
      </c>
      <c r="AL2175" t="s">
        <v>53</v>
      </c>
      <c r="AM2175">
        <v>251.5</v>
      </c>
      <c r="AN2175">
        <v>1060</v>
      </c>
      <c r="AO2175">
        <v>15</v>
      </c>
    </row>
    <row r="2176" spans="1:41" x14ac:dyDescent="0.3">
      <c r="A2176" t="str">
        <f>"Trad IRN"</f>
        <v>Trad IRN</v>
      </c>
      <c r="B2176" t="str">
        <f>"Bldg IRN"</f>
        <v>Bldg IRN</v>
      </c>
      <c r="C2176" t="s">
        <v>41</v>
      </c>
      <c r="D2176" t="s">
        <v>3</v>
      </c>
      <c r="E2176" t="s">
        <v>80</v>
      </c>
      <c r="F2176" t="s">
        <v>81</v>
      </c>
      <c r="G2176" t="s">
        <v>82</v>
      </c>
      <c r="H2176" t="s">
        <v>83</v>
      </c>
      <c r="I2176" t="s">
        <v>8</v>
      </c>
      <c r="J2176" t="s">
        <v>43</v>
      </c>
      <c r="K2176" t="s">
        <v>44</v>
      </c>
      <c r="L2176" t="s">
        <v>45</v>
      </c>
      <c r="M2176" t="s">
        <v>46</v>
      </c>
      <c r="N2176" t="str">
        <f>"01/04/2023"</f>
        <v>01/04/2023</v>
      </c>
      <c r="O2176" t="str">
        <f>"12/31/2500"</f>
        <v>12/31/2500</v>
      </c>
      <c r="P2176">
        <v>0.341557</v>
      </c>
      <c r="Q2176">
        <v>0.341557</v>
      </c>
      <c r="S2176">
        <v>0</v>
      </c>
      <c r="T2176">
        <v>9.1556999999999999E-2</v>
      </c>
      <c r="U2176">
        <v>0.25</v>
      </c>
      <c r="V2176" t="str">
        <f>"Trad IRN"</f>
        <v>Trad IRN</v>
      </c>
      <c r="W2176">
        <v>65</v>
      </c>
      <c r="X2176" t="s">
        <v>47</v>
      </c>
      <c r="Z2176" t="s">
        <v>47</v>
      </c>
      <c r="AB2176" t="str">
        <f>"11"</f>
        <v>11</v>
      </c>
      <c r="AC2176" t="s">
        <v>48</v>
      </c>
      <c r="AD2176" t="s">
        <v>49</v>
      </c>
      <c r="AE2176" t="s">
        <v>50</v>
      </c>
      <c r="AF2176">
        <v>0</v>
      </c>
      <c r="AG2176" t="s">
        <v>51</v>
      </c>
      <c r="AH2176" t="s">
        <v>85</v>
      </c>
      <c r="AI2176" t="str">
        <f>"Bldg IRN"</f>
        <v>Bldg IRN</v>
      </c>
      <c r="AJ2176" t="s">
        <v>48</v>
      </c>
      <c r="AK2176" t="s">
        <v>48</v>
      </c>
      <c r="AL2176" t="s">
        <v>53</v>
      </c>
      <c r="AM2176">
        <v>362.05</v>
      </c>
      <c r="AN2176">
        <v>1060</v>
      </c>
      <c r="AO2176">
        <v>15</v>
      </c>
    </row>
    <row r="2177" spans="1:41" x14ac:dyDescent="0.3">
      <c r="A2177" t="str">
        <f>"Trad IRN"</f>
        <v>Trad IRN</v>
      </c>
      <c r="B2177" t="str">
        <f>"Bldg IRN"</f>
        <v>Bldg IRN</v>
      </c>
      <c r="C2177" t="s">
        <v>41</v>
      </c>
      <c r="D2177" t="s">
        <v>3</v>
      </c>
      <c r="E2177" t="s">
        <v>80</v>
      </c>
      <c r="F2177" t="s">
        <v>81</v>
      </c>
      <c r="G2177" t="s">
        <v>82</v>
      </c>
      <c r="H2177" t="s">
        <v>83</v>
      </c>
      <c r="I2177" t="str">
        <f>"Trad IRN"</f>
        <v>Trad IRN</v>
      </c>
      <c r="J2177" t="s">
        <v>43</v>
      </c>
      <c r="K2177" t="s">
        <v>44</v>
      </c>
      <c r="L2177" t="s">
        <v>45</v>
      </c>
      <c r="M2177" t="s">
        <v>46</v>
      </c>
      <c r="N2177" t="str">
        <f>"08/18/2022"</f>
        <v>08/18/2022</v>
      </c>
      <c r="O2177" t="str">
        <f>"01/17/2023"</f>
        <v>01/17/2023</v>
      </c>
      <c r="P2177">
        <v>0.52133700000000005</v>
      </c>
      <c r="Q2177">
        <v>0.52133700000000005</v>
      </c>
      <c r="S2177">
        <v>0</v>
      </c>
      <c r="T2177">
        <v>0.52133700000000005</v>
      </c>
      <c r="U2177">
        <v>0</v>
      </c>
      <c r="V2177" t="str">
        <f>"Trad IRN"</f>
        <v>Trad IRN</v>
      </c>
      <c r="W2177">
        <v>100</v>
      </c>
      <c r="X2177" t="s">
        <v>47</v>
      </c>
      <c r="Z2177" t="s">
        <v>47</v>
      </c>
      <c r="AB2177" t="str">
        <f>"10"</f>
        <v>10</v>
      </c>
      <c r="AC2177" t="s">
        <v>48</v>
      </c>
      <c r="AD2177" t="s">
        <v>49</v>
      </c>
      <c r="AE2177" t="s">
        <v>50</v>
      </c>
      <c r="AF2177">
        <v>0</v>
      </c>
      <c r="AG2177" t="s">
        <v>56</v>
      </c>
      <c r="AH2177" t="str">
        <f>"Trad IRN"</f>
        <v>Trad IRN</v>
      </c>
      <c r="AI2177" t="str">
        <f>"Bldg IRN"</f>
        <v>Bldg IRN</v>
      </c>
      <c r="AJ2177" t="s">
        <v>48</v>
      </c>
      <c r="AK2177" t="s">
        <v>48</v>
      </c>
      <c r="AL2177" t="s">
        <v>53</v>
      </c>
      <c r="AM2177">
        <v>590.30999999999995</v>
      </c>
      <c r="AN2177">
        <v>1132.3</v>
      </c>
      <c r="AO2177">
        <v>15</v>
      </c>
    </row>
    <row r="2178" spans="1:41" x14ac:dyDescent="0.3">
      <c r="A2178" t="str">
        <f>"Trad IRN"</f>
        <v>Trad IRN</v>
      </c>
      <c r="B2178" t="str">
        <f>"Bldg IRN"</f>
        <v>Bldg IRN</v>
      </c>
      <c r="C2178" t="s">
        <v>41</v>
      </c>
      <c r="D2178" t="s">
        <v>3</v>
      </c>
      <c r="E2178" t="s">
        <v>80</v>
      </c>
      <c r="F2178" t="s">
        <v>81</v>
      </c>
      <c r="G2178" t="s">
        <v>82</v>
      </c>
      <c r="H2178" t="s">
        <v>83</v>
      </c>
      <c r="I2178" t="str">
        <f>"Trad IRN"</f>
        <v>Trad IRN</v>
      </c>
      <c r="J2178" t="s">
        <v>43</v>
      </c>
      <c r="K2178" t="s">
        <v>44</v>
      </c>
      <c r="L2178" t="s">
        <v>45</v>
      </c>
      <c r="M2178" t="s">
        <v>46</v>
      </c>
      <c r="N2178" t="str">
        <f>"01/18/2023"</f>
        <v>01/18/2023</v>
      </c>
      <c r="O2178" t="str">
        <f t="shared" ref="O2178:O2183" si="217">"12/31/2500"</f>
        <v>12/31/2500</v>
      </c>
      <c r="P2178">
        <v>0.47866300000000001</v>
      </c>
      <c r="Q2178">
        <v>0.47866300000000001</v>
      </c>
      <c r="S2178">
        <v>0</v>
      </c>
      <c r="T2178">
        <v>0.47866300000000001</v>
      </c>
      <c r="U2178">
        <v>0</v>
      </c>
      <c r="V2178" t="str">
        <f>"Trad IRN"</f>
        <v>Trad IRN</v>
      </c>
      <c r="W2178">
        <v>100</v>
      </c>
      <c r="X2178" t="s">
        <v>47</v>
      </c>
      <c r="Z2178" t="s">
        <v>47</v>
      </c>
      <c r="AB2178" t="str">
        <f>"10"</f>
        <v>10</v>
      </c>
      <c r="AC2178" t="s">
        <v>48</v>
      </c>
      <c r="AD2178" t="s">
        <v>49</v>
      </c>
      <c r="AE2178" t="s">
        <v>50</v>
      </c>
      <c r="AF2178">
        <v>0</v>
      </c>
      <c r="AG2178" t="s">
        <v>56</v>
      </c>
      <c r="AH2178" t="str">
        <f>"Trad IRN"</f>
        <v>Trad IRN</v>
      </c>
      <c r="AI2178" t="str">
        <f>"Bldg IRN"</f>
        <v>Bldg IRN</v>
      </c>
      <c r="AJ2178" t="s">
        <v>48</v>
      </c>
      <c r="AK2178" t="s">
        <v>48</v>
      </c>
      <c r="AL2178" t="s">
        <v>53</v>
      </c>
      <c r="AM2178">
        <v>541.99</v>
      </c>
      <c r="AN2178">
        <v>1132.3</v>
      </c>
      <c r="AO2178">
        <v>15</v>
      </c>
    </row>
    <row r="2179" spans="1:41" x14ac:dyDescent="0.3">
      <c r="A2179" t="str">
        <f>"Trad IRN"</f>
        <v>Trad IRN</v>
      </c>
      <c r="B2179" t="str">
        <f>"Bldg IRN"</f>
        <v>Bldg IRN</v>
      </c>
      <c r="C2179" t="s">
        <v>41</v>
      </c>
      <c r="D2179" t="s">
        <v>3</v>
      </c>
      <c r="E2179" t="s">
        <v>80</v>
      </c>
      <c r="F2179" t="s">
        <v>81</v>
      </c>
      <c r="G2179" t="s">
        <v>82</v>
      </c>
      <c r="H2179" t="s">
        <v>83</v>
      </c>
      <c r="I2179" t="str">
        <f>"Trad IRN"</f>
        <v>Trad IRN</v>
      </c>
      <c r="J2179" t="s">
        <v>43</v>
      </c>
      <c r="K2179" t="s">
        <v>44</v>
      </c>
      <c r="L2179" t="s">
        <v>45</v>
      </c>
      <c r="M2179" t="s">
        <v>46</v>
      </c>
      <c r="N2179" t="str">
        <f t="shared" ref="N2179:N2184" si="218">"08/18/2022"</f>
        <v>08/18/2022</v>
      </c>
      <c r="O2179" t="str">
        <f t="shared" si="217"/>
        <v>12/31/2500</v>
      </c>
      <c r="P2179">
        <v>1</v>
      </c>
      <c r="Q2179">
        <v>1</v>
      </c>
      <c r="S2179">
        <v>0</v>
      </c>
      <c r="T2179">
        <v>1</v>
      </c>
      <c r="U2179">
        <v>0</v>
      </c>
      <c r="V2179" t="str">
        <f>"Trad IRN"</f>
        <v>Trad IRN</v>
      </c>
      <c r="W2179">
        <v>100</v>
      </c>
      <c r="X2179" t="s">
        <v>47</v>
      </c>
      <c r="Z2179" t="s">
        <v>47</v>
      </c>
      <c r="AB2179" t="str">
        <f>"10"</f>
        <v>10</v>
      </c>
      <c r="AC2179" t="s">
        <v>48</v>
      </c>
      <c r="AD2179" t="s">
        <v>49</v>
      </c>
      <c r="AE2179" t="s">
        <v>50</v>
      </c>
      <c r="AF2179">
        <v>0</v>
      </c>
      <c r="AG2179" t="s">
        <v>56</v>
      </c>
      <c r="AH2179" t="str">
        <f>"Trad IRN"</f>
        <v>Trad IRN</v>
      </c>
      <c r="AI2179" t="str">
        <f>"Bldg IRN"</f>
        <v>Bldg IRN</v>
      </c>
      <c r="AJ2179" t="s">
        <v>48</v>
      </c>
      <c r="AK2179" t="s">
        <v>48</v>
      </c>
      <c r="AL2179" t="s">
        <v>53</v>
      </c>
      <c r="AM2179">
        <v>1132.3</v>
      </c>
      <c r="AN2179">
        <v>1132.3</v>
      </c>
      <c r="AO2179">
        <v>15</v>
      </c>
    </row>
    <row r="2180" spans="1:41" x14ac:dyDescent="0.3">
      <c r="A2180" t="str">
        <f>"Trad IRN"</f>
        <v>Trad IRN</v>
      </c>
      <c r="B2180" t="str">
        <f>"Bldg IRN"</f>
        <v>Bldg IRN</v>
      </c>
      <c r="C2180" t="s">
        <v>41</v>
      </c>
      <c r="D2180" t="s">
        <v>3</v>
      </c>
      <c r="E2180" t="s">
        <v>80</v>
      </c>
      <c r="F2180" t="s">
        <v>81</v>
      </c>
      <c r="G2180" t="s">
        <v>82</v>
      </c>
      <c r="H2180" t="s">
        <v>83</v>
      </c>
      <c r="I2180" t="str">
        <f>"Trad IRN"</f>
        <v>Trad IRN</v>
      </c>
      <c r="J2180" t="s">
        <v>43</v>
      </c>
      <c r="K2180" t="s">
        <v>44</v>
      </c>
      <c r="L2180" t="s">
        <v>45</v>
      </c>
      <c r="M2180" t="s">
        <v>46</v>
      </c>
      <c r="N2180" t="str">
        <f t="shared" si="218"/>
        <v>08/18/2022</v>
      </c>
      <c r="O2180" t="str">
        <f t="shared" si="217"/>
        <v>12/31/2500</v>
      </c>
      <c r="P2180">
        <v>1</v>
      </c>
      <c r="Q2180">
        <v>1</v>
      </c>
      <c r="S2180">
        <v>1</v>
      </c>
      <c r="T2180">
        <v>1</v>
      </c>
      <c r="U2180">
        <v>0</v>
      </c>
      <c r="V2180" t="str">
        <f>"Trad IRN"</f>
        <v>Trad IRN</v>
      </c>
      <c r="W2180">
        <v>85</v>
      </c>
      <c r="X2180" t="s">
        <v>54</v>
      </c>
      <c r="Y2180" t="str">
        <f>"15"</f>
        <v>15</v>
      </c>
      <c r="Z2180" t="s">
        <v>47</v>
      </c>
      <c r="AB2180" t="str">
        <f>"12"</f>
        <v>12</v>
      </c>
      <c r="AC2180" t="s">
        <v>48</v>
      </c>
      <c r="AD2180" t="s">
        <v>49</v>
      </c>
      <c r="AE2180" t="s">
        <v>50</v>
      </c>
      <c r="AF2180">
        <v>0</v>
      </c>
      <c r="AG2180" t="s">
        <v>56</v>
      </c>
      <c r="AH2180" t="str">
        <f>"Trad IRN"</f>
        <v>Trad IRN</v>
      </c>
      <c r="AI2180" t="str">
        <f>"Bldg IRN"</f>
        <v>Bldg IRN</v>
      </c>
      <c r="AJ2180" t="str">
        <f>"12"</f>
        <v>12</v>
      </c>
      <c r="AK2180" t="s">
        <v>48</v>
      </c>
      <c r="AL2180" t="s">
        <v>53</v>
      </c>
      <c r="AM2180">
        <v>1132.3</v>
      </c>
      <c r="AN2180">
        <v>1132.3</v>
      </c>
      <c r="AO2180">
        <v>15</v>
      </c>
    </row>
    <row r="2181" spans="1:41" x14ac:dyDescent="0.3">
      <c r="A2181" t="str">
        <f>"Trad IRN"</f>
        <v>Trad IRN</v>
      </c>
      <c r="B2181" t="str">
        <f>"Bldg IRN"</f>
        <v>Bldg IRN</v>
      </c>
      <c r="C2181" t="s">
        <v>41</v>
      </c>
      <c r="D2181" t="s">
        <v>3</v>
      </c>
      <c r="E2181" t="s">
        <v>80</v>
      </c>
      <c r="F2181" t="s">
        <v>81</v>
      </c>
      <c r="G2181" t="s">
        <v>82</v>
      </c>
      <c r="H2181" t="s">
        <v>83</v>
      </c>
      <c r="I2181" t="str">
        <f>"Trad IRN"</f>
        <v>Trad IRN</v>
      </c>
      <c r="J2181" t="s">
        <v>43</v>
      </c>
      <c r="K2181" t="s">
        <v>44</v>
      </c>
      <c r="L2181" t="s">
        <v>45</v>
      </c>
      <c r="M2181" t="s">
        <v>46</v>
      </c>
      <c r="N2181" t="str">
        <f t="shared" si="218"/>
        <v>08/18/2022</v>
      </c>
      <c r="O2181" t="str">
        <f t="shared" si="217"/>
        <v>12/31/2500</v>
      </c>
      <c r="P2181">
        <v>1</v>
      </c>
      <c r="Q2181">
        <v>1</v>
      </c>
      <c r="S2181">
        <v>0</v>
      </c>
      <c r="T2181">
        <v>1</v>
      </c>
      <c r="U2181">
        <v>0</v>
      </c>
      <c r="V2181" t="str">
        <f>"Trad IRN"</f>
        <v>Trad IRN</v>
      </c>
      <c r="W2181">
        <v>100</v>
      </c>
      <c r="X2181" t="s">
        <v>47</v>
      </c>
      <c r="Z2181" t="s">
        <v>47</v>
      </c>
      <c r="AB2181" t="str">
        <f>"12"</f>
        <v>12</v>
      </c>
      <c r="AC2181" t="s">
        <v>48</v>
      </c>
      <c r="AD2181" t="s">
        <v>49</v>
      </c>
      <c r="AE2181" t="s">
        <v>50</v>
      </c>
      <c r="AF2181">
        <v>0</v>
      </c>
      <c r="AG2181" t="s">
        <v>56</v>
      </c>
      <c r="AH2181" t="str">
        <f>"Trad IRN"</f>
        <v>Trad IRN</v>
      </c>
      <c r="AI2181" t="str">
        <f>"Bldg IRN"</f>
        <v>Bldg IRN</v>
      </c>
      <c r="AJ2181" t="str">
        <f>"12"</f>
        <v>12</v>
      </c>
      <c r="AK2181" t="s">
        <v>48</v>
      </c>
      <c r="AL2181" t="s">
        <v>53</v>
      </c>
      <c r="AM2181">
        <v>1132.3</v>
      </c>
      <c r="AN2181">
        <v>1132.3</v>
      </c>
      <c r="AO2181">
        <v>15</v>
      </c>
    </row>
    <row r="2182" spans="1:41" x14ac:dyDescent="0.3">
      <c r="A2182" t="str">
        <f>"Trad IRN"</f>
        <v>Trad IRN</v>
      </c>
      <c r="B2182" t="str">
        <f>"Bldg IRN"</f>
        <v>Bldg IRN</v>
      </c>
      <c r="C2182" t="s">
        <v>41</v>
      </c>
      <c r="D2182" t="s">
        <v>3</v>
      </c>
      <c r="E2182" t="s">
        <v>80</v>
      </c>
      <c r="F2182" t="s">
        <v>81</v>
      </c>
      <c r="G2182" t="s">
        <v>82</v>
      </c>
      <c r="H2182" t="s">
        <v>83</v>
      </c>
      <c r="I2182" t="str">
        <f>"Trad IRN"</f>
        <v>Trad IRN</v>
      </c>
      <c r="J2182" t="s">
        <v>43</v>
      </c>
      <c r="K2182" t="s">
        <v>44</v>
      </c>
      <c r="L2182" t="s">
        <v>45</v>
      </c>
      <c r="M2182" t="s">
        <v>46</v>
      </c>
      <c r="N2182" t="str">
        <f t="shared" si="218"/>
        <v>08/18/2022</v>
      </c>
      <c r="O2182" t="str">
        <f t="shared" si="217"/>
        <v>12/31/2500</v>
      </c>
      <c r="P2182">
        <v>1</v>
      </c>
      <c r="Q2182">
        <v>1</v>
      </c>
      <c r="S2182">
        <v>0</v>
      </c>
      <c r="T2182">
        <v>1</v>
      </c>
      <c r="U2182">
        <v>0</v>
      </c>
      <c r="V2182" t="str">
        <f>"Trad IRN"</f>
        <v>Trad IRN</v>
      </c>
      <c r="W2182">
        <v>55</v>
      </c>
      <c r="X2182" t="s">
        <v>54</v>
      </c>
      <c r="Y2182" t="str">
        <f>"45"</f>
        <v>45</v>
      </c>
      <c r="Z2182" t="s">
        <v>47</v>
      </c>
      <c r="AB2182" t="str">
        <f>"12"</f>
        <v>12</v>
      </c>
      <c r="AC2182" t="s">
        <v>48</v>
      </c>
      <c r="AD2182" t="s">
        <v>49</v>
      </c>
      <c r="AE2182" t="s">
        <v>50</v>
      </c>
      <c r="AF2182">
        <v>0</v>
      </c>
      <c r="AG2182" t="s">
        <v>56</v>
      </c>
      <c r="AH2182" t="str">
        <f>"Trad IRN"</f>
        <v>Trad IRN</v>
      </c>
      <c r="AI2182" t="str">
        <f>"Bldg IRN"</f>
        <v>Bldg IRN</v>
      </c>
      <c r="AJ2182" t="str">
        <f>"12"</f>
        <v>12</v>
      </c>
      <c r="AK2182" t="s">
        <v>48</v>
      </c>
      <c r="AL2182" t="s">
        <v>53</v>
      </c>
      <c r="AM2182">
        <v>1132.3</v>
      </c>
      <c r="AN2182">
        <v>1132.3</v>
      </c>
      <c r="AO2182">
        <v>15</v>
      </c>
    </row>
    <row r="2183" spans="1:41" x14ac:dyDescent="0.3">
      <c r="A2183" t="str">
        <f>"Trad IRN"</f>
        <v>Trad IRN</v>
      </c>
      <c r="B2183" t="str">
        <f>"Bldg IRN"</f>
        <v>Bldg IRN</v>
      </c>
      <c r="C2183" t="s">
        <v>41</v>
      </c>
      <c r="D2183" t="s">
        <v>3</v>
      </c>
      <c r="E2183" t="s">
        <v>80</v>
      </c>
      <c r="F2183" t="s">
        <v>81</v>
      </c>
      <c r="G2183" t="s">
        <v>82</v>
      </c>
      <c r="H2183" t="s">
        <v>83</v>
      </c>
      <c r="I2183" t="str">
        <f>"Trad IRN"</f>
        <v>Trad IRN</v>
      </c>
      <c r="J2183" t="s">
        <v>43</v>
      </c>
      <c r="K2183" t="s">
        <v>44</v>
      </c>
      <c r="L2183" t="s">
        <v>45</v>
      </c>
      <c r="M2183" t="s">
        <v>46</v>
      </c>
      <c r="N2183" t="str">
        <f t="shared" si="218"/>
        <v>08/18/2022</v>
      </c>
      <c r="O2183" t="str">
        <f t="shared" si="217"/>
        <v>12/31/2500</v>
      </c>
      <c r="P2183">
        <v>1</v>
      </c>
      <c r="Q2183">
        <v>1</v>
      </c>
      <c r="R2183">
        <v>1</v>
      </c>
      <c r="S2183">
        <v>0</v>
      </c>
      <c r="T2183">
        <v>1</v>
      </c>
      <c r="U2183">
        <v>0</v>
      </c>
      <c r="V2183" t="str">
        <f>"Trad IRN"</f>
        <v>Trad IRN</v>
      </c>
      <c r="W2183">
        <v>100</v>
      </c>
      <c r="X2183" t="s">
        <v>47</v>
      </c>
      <c r="Z2183" t="s">
        <v>47</v>
      </c>
      <c r="AB2183" t="str">
        <f>"10"</f>
        <v>10</v>
      </c>
      <c r="AC2183" t="str">
        <f>"10"</f>
        <v>10</v>
      </c>
      <c r="AD2183" t="str">
        <f>"2"</f>
        <v>2</v>
      </c>
      <c r="AE2183" t="s">
        <v>50</v>
      </c>
      <c r="AF2183">
        <v>0</v>
      </c>
      <c r="AG2183" t="s">
        <v>56</v>
      </c>
      <c r="AH2183" t="str">
        <f>"Trad IRN"</f>
        <v>Trad IRN</v>
      </c>
      <c r="AI2183" t="str">
        <f>"Bldg IRN"</f>
        <v>Bldg IRN</v>
      </c>
      <c r="AJ2183" t="s">
        <v>48</v>
      </c>
      <c r="AK2183" t="s">
        <v>48</v>
      </c>
      <c r="AL2183" t="s">
        <v>53</v>
      </c>
      <c r="AM2183">
        <v>1132.3</v>
      </c>
      <c r="AN2183">
        <v>1132.3</v>
      </c>
      <c r="AO2183">
        <v>15</v>
      </c>
    </row>
    <row r="2184" spans="1:41" x14ac:dyDescent="0.3">
      <c r="A2184" t="str">
        <f>"Trad IRN"</f>
        <v>Trad IRN</v>
      </c>
      <c r="B2184" t="str">
        <f>"Bldg IRN"</f>
        <v>Bldg IRN</v>
      </c>
      <c r="C2184" t="s">
        <v>41</v>
      </c>
      <c r="D2184" t="s">
        <v>3</v>
      </c>
      <c r="E2184" t="s">
        <v>80</v>
      </c>
      <c r="F2184" t="s">
        <v>81</v>
      </c>
      <c r="G2184" t="s">
        <v>82</v>
      </c>
      <c r="H2184" t="s">
        <v>83</v>
      </c>
      <c r="I2184" t="str">
        <f>"Trad IRN"</f>
        <v>Trad IRN</v>
      </c>
      <c r="J2184" t="s">
        <v>43</v>
      </c>
      <c r="K2184" t="s">
        <v>44</v>
      </c>
      <c r="L2184" t="s">
        <v>45</v>
      </c>
      <c r="M2184" t="s">
        <v>46</v>
      </c>
      <c r="N2184" t="str">
        <f t="shared" si="218"/>
        <v>08/18/2022</v>
      </c>
      <c r="O2184" t="str">
        <f>"01/03/2023"</f>
        <v>01/03/2023</v>
      </c>
      <c r="P2184">
        <v>0.46943400000000002</v>
      </c>
      <c r="Q2184">
        <v>0.46943400000000002</v>
      </c>
      <c r="R2184">
        <v>0.46943400000000002</v>
      </c>
      <c r="S2184">
        <v>0</v>
      </c>
      <c r="T2184">
        <v>0.46943400000000002</v>
      </c>
      <c r="U2184">
        <v>0</v>
      </c>
      <c r="V2184" t="str">
        <f>"Trad IRN"</f>
        <v>Trad IRN</v>
      </c>
      <c r="W2184">
        <v>100</v>
      </c>
      <c r="X2184" t="s">
        <v>47</v>
      </c>
      <c r="Z2184" t="s">
        <v>47</v>
      </c>
      <c r="AB2184" t="str">
        <f>"12"</f>
        <v>12</v>
      </c>
      <c r="AC2184" t="str">
        <f>"10"</f>
        <v>10</v>
      </c>
      <c r="AD2184" t="str">
        <f>"2"</f>
        <v>2</v>
      </c>
      <c r="AE2184" t="s">
        <v>50</v>
      </c>
      <c r="AF2184">
        <v>0</v>
      </c>
      <c r="AG2184" t="s">
        <v>56</v>
      </c>
      <c r="AH2184" t="str">
        <f>"Trad IRN"</f>
        <v>Trad IRN</v>
      </c>
      <c r="AI2184" t="str">
        <f>"Bldg IRN"</f>
        <v>Bldg IRN</v>
      </c>
      <c r="AJ2184" t="str">
        <f>"12"</f>
        <v>12</v>
      </c>
      <c r="AK2184" t="s">
        <v>48</v>
      </c>
      <c r="AL2184" t="s">
        <v>53</v>
      </c>
      <c r="AM2184">
        <v>531.54</v>
      </c>
      <c r="AN2184">
        <v>1132.3</v>
      </c>
      <c r="AO2184">
        <v>15</v>
      </c>
    </row>
    <row r="2185" spans="1:41" x14ac:dyDescent="0.3">
      <c r="A2185" t="str">
        <f>"Trad IRN"</f>
        <v>Trad IRN</v>
      </c>
      <c r="B2185" t="str">
        <f>"Bldg IRN"</f>
        <v>Bldg IRN</v>
      </c>
      <c r="C2185" t="s">
        <v>41</v>
      </c>
      <c r="D2185" t="s">
        <v>3</v>
      </c>
      <c r="E2185" t="s">
        <v>80</v>
      </c>
      <c r="F2185" t="s">
        <v>81</v>
      </c>
      <c r="G2185" t="s">
        <v>82</v>
      </c>
      <c r="H2185" t="s">
        <v>83</v>
      </c>
      <c r="I2185" t="str">
        <f>"Trad IRN"</f>
        <v>Trad IRN</v>
      </c>
      <c r="J2185" t="s">
        <v>43</v>
      </c>
      <c r="K2185" t="s">
        <v>44</v>
      </c>
      <c r="L2185" t="s">
        <v>45</v>
      </c>
      <c r="M2185" t="s">
        <v>46</v>
      </c>
      <c r="N2185" t="str">
        <f>"01/04/2023"</f>
        <v>01/04/2023</v>
      </c>
      <c r="O2185" t="str">
        <f>"12/31/2500"</f>
        <v>12/31/2500</v>
      </c>
      <c r="P2185">
        <v>0.45098100000000002</v>
      </c>
      <c r="Q2185">
        <v>0.45098100000000002</v>
      </c>
      <c r="R2185">
        <v>0.45098100000000002</v>
      </c>
      <c r="S2185">
        <v>0</v>
      </c>
      <c r="T2185">
        <v>0.45098100000000002</v>
      </c>
      <c r="U2185">
        <v>0</v>
      </c>
      <c r="V2185" t="str">
        <f>"Trad IRN"</f>
        <v>Trad IRN</v>
      </c>
      <c r="W2185">
        <v>85</v>
      </c>
      <c r="X2185" t="s">
        <v>47</v>
      </c>
      <c r="Z2185" t="s">
        <v>47</v>
      </c>
      <c r="AB2185" t="str">
        <f>"12"</f>
        <v>12</v>
      </c>
      <c r="AC2185" t="str">
        <f>"10"</f>
        <v>10</v>
      </c>
      <c r="AD2185" t="str">
        <f>"2"</f>
        <v>2</v>
      </c>
      <c r="AE2185" t="s">
        <v>50</v>
      </c>
      <c r="AF2185">
        <v>0</v>
      </c>
      <c r="AG2185" t="s">
        <v>56</v>
      </c>
      <c r="AH2185" t="str">
        <f>"Trad IRN"</f>
        <v>Trad IRN</v>
      </c>
      <c r="AI2185" t="str">
        <f>"Bldg IRN"</f>
        <v>Bldg IRN</v>
      </c>
      <c r="AJ2185" t="str">
        <f>"12"</f>
        <v>12</v>
      </c>
      <c r="AK2185" t="s">
        <v>48</v>
      </c>
      <c r="AL2185" t="s">
        <v>53</v>
      </c>
      <c r="AM2185">
        <v>510.65</v>
      </c>
      <c r="AN2185">
        <v>1132.3</v>
      </c>
      <c r="AO2185">
        <v>15</v>
      </c>
    </row>
    <row r="2186" spans="1:41" x14ac:dyDescent="0.3">
      <c r="A2186" t="str">
        <f>"Trad IRN"</f>
        <v>Trad IRN</v>
      </c>
      <c r="B2186" t="str">
        <f>"Bldg IRN"</f>
        <v>Bldg IRN</v>
      </c>
      <c r="C2186" t="s">
        <v>41</v>
      </c>
      <c r="D2186" t="s">
        <v>3</v>
      </c>
      <c r="E2186" t="s">
        <v>80</v>
      </c>
      <c r="F2186" t="s">
        <v>81</v>
      </c>
      <c r="G2186" t="s">
        <v>82</v>
      </c>
      <c r="H2186" t="s">
        <v>83</v>
      </c>
      <c r="I2186" t="s">
        <v>8</v>
      </c>
      <c r="J2186" t="s">
        <v>43</v>
      </c>
      <c r="K2186" t="s">
        <v>44</v>
      </c>
      <c r="L2186" t="s">
        <v>45</v>
      </c>
      <c r="M2186" t="s">
        <v>46</v>
      </c>
      <c r="N2186" t="str">
        <f>"01/04/2023"</f>
        <v>01/04/2023</v>
      </c>
      <c r="O2186" t="str">
        <f>"12/31/2500"</f>
        <v>12/31/2500</v>
      </c>
      <c r="P2186">
        <v>7.9585000000000003E-2</v>
      </c>
      <c r="Q2186">
        <v>7.9585000000000003E-2</v>
      </c>
      <c r="R2186">
        <v>7.9585000000000003E-2</v>
      </c>
      <c r="S2186">
        <v>0</v>
      </c>
      <c r="T2186">
        <v>2.4028999999999998E-2</v>
      </c>
      <c r="U2186">
        <v>5.5556000000000001E-2</v>
      </c>
      <c r="V2186" t="str">
        <f>"Trad IRN"</f>
        <v>Trad IRN</v>
      </c>
      <c r="W2186">
        <v>15</v>
      </c>
      <c r="X2186" t="s">
        <v>47</v>
      </c>
      <c r="Z2186" t="s">
        <v>47</v>
      </c>
      <c r="AB2186" t="str">
        <f>"12"</f>
        <v>12</v>
      </c>
      <c r="AC2186" t="str">
        <f>"10"</f>
        <v>10</v>
      </c>
      <c r="AD2186" t="str">
        <f>"2"</f>
        <v>2</v>
      </c>
      <c r="AE2186" t="s">
        <v>50</v>
      </c>
      <c r="AF2186">
        <v>0</v>
      </c>
      <c r="AG2186" t="s">
        <v>51</v>
      </c>
      <c r="AH2186" t="str">
        <f>"Trad IRN"</f>
        <v>Trad IRN</v>
      </c>
      <c r="AI2186" t="str">
        <f>"Bldg IRN"</f>
        <v>Bldg IRN</v>
      </c>
      <c r="AJ2186" t="str">
        <f>"12"</f>
        <v>12</v>
      </c>
      <c r="AK2186" t="s">
        <v>48</v>
      </c>
      <c r="AL2186" t="s">
        <v>53</v>
      </c>
      <c r="AM2186">
        <v>90.11</v>
      </c>
      <c r="AN2186">
        <v>1132.3</v>
      </c>
      <c r="AO2186">
        <v>15</v>
      </c>
    </row>
    <row r="2187" spans="1:41" x14ac:dyDescent="0.3">
      <c r="A2187" t="str">
        <f>"Trad IRN"</f>
        <v>Trad IRN</v>
      </c>
      <c r="B2187" t="str">
        <f>"Bldg IRN"</f>
        <v>Bldg IRN</v>
      </c>
      <c r="C2187" t="s">
        <v>41</v>
      </c>
      <c r="D2187" t="s">
        <v>3</v>
      </c>
      <c r="E2187" t="s">
        <v>80</v>
      </c>
      <c r="F2187" t="s">
        <v>81</v>
      </c>
      <c r="G2187" t="s">
        <v>82</v>
      </c>
      <c r="H2187" t="s">
        <v>83</v>
      </c>
      <c r="I2187" t="str">
        <f>"Trad IRN"</f>
        <v>Trad IRN</v>
      </c>
      <c r="J2187" t="s">
        <v>43</v>
      </c>
      <c r="K2187" t="s">
        <v>44</v>
      </c>
      <c r="L2187" t="s">
        <v>45</v>
      </c>
      <c r="M2187" t="s">
        <v>46</v>
      </c>
      <c r="N2187" t="str">
        <f>"08/18/2022"</f>
        <v>08/18/2022</v>
      </c>
      <c r="O2187" t="str">
        <f>"12/31/2500"</f>
        <v>12/31/2500</v>
      </c>
      <c r="P2187">
        <v>1</v>
      </c>
      <c r="Q2187">
        <v>1</v>
      </c>
      <c r="S2187">
        <v>1</v>
      </c>
      <c r="T2187">
        <v>1</v>
      </c>
      <c r="U2187">
        <v>0</v>
      </c>
      <c r="V2187" t="str">
        <f>"Trad IRN"</f>
        <v>Trad IRN</v>
      </c>
      <c r="W2187">
        <v>100</v>
      </c>
      <c r="X2187" t="s">
        <v>47</v>
      </c>
      <c r="Z2187" t="s">
        <v>47</v>
      </c>
      <c r="AB2187" t="str">
        <f>"10"</f>
        <v>10</v>
      </c>
      <c r="AC2187" t="s">
        <v>48</v>
      </c>
      <c r="AD2187" t="s">
        <v>49</v>
      </c>
      <c r="AE2187" t="s">
        <v>50</v>
      </c>
      <c r="AF2187">
        <v>0</v>
      </c>
      <c r="AG2187" t="s">
        <v>56</v>
      </c>
      <c r="AH2187" t="str">
        <f>"Trad IRN"</f>
        <v>Trad IRN</v>
      </c>
      <c r="AI2187" t="str">
        <f>"Bldg IRN"</f>
        <v>Bldg IRN</v>
      </c>
      <c r="AJ2187" t="s">
        <v>48</v>
      </c>
      <c r="AK2187" t="s">
        <v>48</v>
      </c>
      <c r="AL2187" t="s">
        <v>53</v>
      </c>
      <c r="AM2187">
        <v>1132.3</v>
      </c>
      <c r="AN2187">
        <v>1132.3</v>
      </c>
      <c r="AO2187">
        <v>15</v>
      </c>
    </row>
    <row r="2188" spans="1:41" x14ac:dyDescent="0.3">
      <c r="A2188" t="str">
        <f>"Trad IRN"</f>
        <v>Trad IRN</v>
      </c>
      <c r="B2188" t="str">
        <f>"Bldg IRN"</f>
        <v>Bldg IRN</v>
      </c>
      <c r="C2188" t="s">
        <v>41</v>
      </c>
      <c r="D2188" t="s">
        <v>3</v>
      </c>
      <c r="E2188" t="s">
        <v>80</v>
      </c>
      <c r="F2188" t="s">
        <v>81</v>
      </c>
      <c r="G2188" t="s">
        <v>82</v>
      </c>
      <c r="H2188" t="s">
        <v>83</v>
      </c>
      <c r="I2188" t="str">
        <f>"Trad IRN"</f>
        <v>Trad IRN</v>
      </c>
      <c r="J2188" t="s">
        <v>43</v>
      </c>
      <c r="K2188" t="s">
        <v>44</v>
      </c>
      <c r="L2188" t="s">
        <v>45</v>
      </c>
      <c r="M2188" t="s">
        <v>46</v>
      </c>
      <c r="N2188" t="str">
        <f>"08/18/2022"</f>
        <v>08/18/2022</v>
      </c>
      <c r="O2188" t="str">
        <f>"12/31/2500"</f>
        <v>12/31/2500</v>
      </c>
      <c r="P2188">
        <v>1</v>
      </c>
      <c r="Q2188">
        <v>1</v>
      </c>
      <c r="S2188">
        <v>0</v>
      </c>
      <c r="T2188">
        <v>1</v>
      </c>
      <c r="U2188">
        <v>0</v>
      </c>
      <c r="V2188" t="str">
        <f>"Trad IRN"</f>
        <v>Trad IRN</v>
      </c>
      <c r="W2188">
        <v>100</v>
      </c>
      <c r="X2188" t="s">
        <v>47</v>
      </c>
      <c r="Z2188" t="s">
        <v>47</v>
      </c>
      <c r="AB2188" t="str">
        <f>"12"</f>
        <v>12</v>
      </c>
      <c r="AC2188" t="s">
        <v>48</v>
      </c>
      <c r="AD2188" t="s">
        <v>49</v>
      </c>
      <c r="AE2188" t="s">
        <v>55</v>
      </c>
      <c r="AF2188">
        <v>0</v>
      </c>
      <c r="AG2188" t="s">
        <v>56</v>
      </c>
      <c r="AH2188" t="str">
        <f>"Trad IRN"</f>
        <v>Trad IRN</v>
      </c>
      <c r="AI2188" t="str">
        <f>"Bldg IRN"</f>
        <v>Bldg IRN</v>
      </c>
      <c r="AJ2188" t="str">
        <f>"12"</f>
        <v>12</v>
      </c>
      <c r="AK2188" t="s">
        <v>48</v>
      </c>
      <c r="AL2188" t="s">
        <v>53</v>
      </c>
      <c r="AM2188">
        <v>1132.3</v>
      </c>
      <c r="AN2188">
        <v>1132.3</v>
      </c>
      <c r="AO2188">
        <v>15</v>
      </c>
    </row>
    <row r="2189" spans="1:41" x14ac:dyDescent="0.3">
      <c r="A2189" t="str">
        <f>"Trad IRN"</f>
        <v>Trad IRN</v>
      </c>
      <c r="B2189" t="str">
        <f>"Bldg IRN"</f>
        <v>Bldg IRN</v>
      </c>
      <c r="C2189" t="s">
        <v>41</v>
      </c>
      <c r="D2189" t="s">
        <v>3</v>
      </c>
      <c r="E2189" t="s">
        <v>80</v>
      </c>
      <c r="F2189" t="s">
        <v>81</v>
      </c>
      <c r="G2189" t="s">
        <v>82</v>
      </c>
      <c r="H2189" t="s">
        <v>83</v>
      </c>
      <c r="I2189" t="str">
        <f>"Trad IRN"</f>
        <v>Trad IRN</v>
      </c>
      <c r="J2189" t="s">
        <v>43</v>
      </c>
      <c r="K2189" t="s">
        <v>44</v>
      </c>
      <c r="L2189" t="s">
        <v>45</v>
      </c>
      <c r="M2189" t="s">
        <v>46</v>
      </c>
      <c r="N2189" t="str">
        <f>"08/18/2022"</f>
        <v>08/18/2022</v>
      </c>
      <c r="O2189" t="str">
        <f>"12/02/2022"</f>
        <v>12/02/2022</v>
      </c>
      <c r="P2189">
        <v>0.39446300000000001</v>
      </c>
      <c r="Q2189">
        <v>0.39446300000000001</v>
      </c>
      <c r="S2189">
        <v>0</v>
      </c>
      <c r="T2189">
        <v>0.39446300000000001</v>
      </c>
      <c r="U2189">
        <v>0</v>
      </c>
      <c r="V2189" t="str">
        <f>"Trad IRN"</f>
        <v>Trad IRN</v>
      </c>
      <c r="W2189">
        <v>85</v>
      </c>
      <c r="X2189" t="s">
        <v>54</v>
      </c>
      <c r="Y2189" t="str">
        <f>"15"</f>
        <v>15</v>
      </c>
      <c r="Z2189" t="s">
        <v>47</v>
      </c>
      <c r="AB2189" t="str">
        <f>"12"</f>
        <v>12</v>
      </c>
      <c r="AC2189" t="s">
        <v>48</v>
      </c>
      <c r="AD2189" t="s">
        <v>49</v>
      </c>
      <c r="AE2189" t="s">
        <v>50</v>
      </c>
      <c r="AF2189">
        <v>0</v>
      </c>
      <c r="AG2189" t="s">
        <v>56</v>
      </c>
      <c r="AH2189" t="str">
        <f>"Trad IRN"</f>
        <v>Trad IRN</v>
      </c>
      <c r="AI2189" t="str">
        <f>"Bldg IRN"</f>
        <v>Bldg IRN</v>
      </c>
      <c r="AJ2189" t="str">
        <f>"12"</f>
        <v>12</v>
      </c>
      <c r="AK2189" t="s">
        <v>48</v>
      </c>
      <c r="AL2189" t="s">
        <v>53</v>
      </c>
      <c r="AM2189">
        <v>446.65</v>
      </c>
      <c r="AN2189">
        <v>1132.3</v>
      </c>
      <c r="AO2189">
        <v>15</v>
      </c>
    </row>
    <row r="2190" spans="1:41" x14ac:dyDescent="0.3">
      <c r="A2190" t="str">
        <f>"Trad IRN"</f>
        <v>Trad IRN</v>
      </c>
      <c r="B2190" t="str">
        <f>"Bldg IRN"</f>
        <v>Bldg IRN</v>
      </c>
      <c r="C2190" t="s">
        <v>41</v>
      </c>
      <c r="D2190" t="s">
        <v>3</v>
      </c>
      <c r="E2190" t="s">
        <v>80</v>
      </c>
      <c r="F2190" t="s">
        <v>81</v>
      </c>
      <c r="G2190" t="s">
        <v>82</v>
      </c>
      <c r="H2190" t="s">
        <v>83</v>
      </c>
      <c r="I2190" t="str">
        <f>"Trad IRN"</f>
        <v>Trad IRN</v>
      </c>
      <c r="J2190" t="s">
        <v>43</v>
      </c>
      <c r="K2190" t="s">
        <v>44</v>
      </c>
      <c r="L2190" t="s">
        <v>45</v>
      </c>
      <c r="M2190" t="s">
        <v>46</v>
      </c>
      <c r="N2190" t="str">
        <f>"08/18/2022"</f>
        <v>08/18/2022</v>
      </c>
      <c r="O2190" t="str">
        <f>"12/31/2500"</f>
        <v>12/31/2500</v>
      </c>
      <c r="P2190">
        <v>1</v>
      </c>
      <c r="Q2190">
        <v>1</v>
      </c>
      <c r="S2190">
        <v>0</v>
      </c>
      <c r="T2190">
        <v>1</v>
      </c>
      <c r="U2190">
        <v>0</v>
      </c>
      <c r="V2190" t="str">
        <f>"Trad IRN"</f>
        <v>Trad IRN</v>
      </c>
      <c r="W2190">
        <v>100</v>
      </c>
      <c r="X2190" t="s">
        <v>47</v>
      </c>
      <c r="Z2190" t="s">
        <v>47</v>
      </c>
      <c r="AB2190" t="str">
        <f>"09"</f>
        <v>09</v>
      </c>
      <c r="AC2190" t="s">
        <v>48</v>
      </c>
      <c r="AD2190" t="s">
        <v>49</v>
      </c>
      <c r="AE2190" t="s">
        <v>55</v>
      </c>
      <c r="AF2190">
        <v>0</v>
      </c>
      <c r="AG2190" t="s">
        <v>56</v>
      </c>
      <c r="AH2190" t="str">
        <f>"Trad IRN"</f>
        <v>Trad IRN</v>
      </c>
      <c r="AI2190" t="str">
        <f>"Bldg IRN"</f>
        <v>Bldg IRN</v>
      </c>
      <c r="AJ2190" t="s">
        <v>48</v>
      </c>
      <c r="AK2190" t="s">
        <v>48</v>
      </c>
      <c r="AL2190" t="s">
        <v>53</v>
      </c>
      <c r="AM2190">
        <v>1132.3</v>
      </c>
      <c r="AN2190">
        <v>1132.3</v>
      </c>
      <c r="AO2190">
        <v>15</v>
      </c>
    </row>
    <row r="2191" spans="1:41" x14ac:dyDescent="0.3">
      <c r="A2191" t="str">
        <f>"Trad IRN"</f>
        <v>Trad IRN</v>
      </c>
      <c r="B2191" t="str">
        <f>"Bldg IRN"</f>
        <v>Bldg IRN</v>
      </c>
      <c r="C2191" t="s">
        <v>41</v>
      </c>
      <c r="D2191" t="s">
        <v>3</v>
      </c>
      <c r="E2191" t="s">
        <v>80</v>
      </c>
      <c r="F2191" t="s">
        <v>81</v>
      </c>
      <c r="G2191" t="s">
        <v>82</v>
      </c>
      <c r="H2191" t="s">
        <v>83</v>
      </c>
      <c r="I2191" t="s">
        <v>8</v>
      </c>
      <c r="J2191" t="s">
        <v>43</v>
      </c>
      <c r="K2191" t="s">
        <v>44</v>
      </c>
      <c r="L2191" t="s">
        <v>45</v>
      </c>
      <c r="M2191" t="s">
        <v>46</v>
      </c>
      <c r="N2191" t="str">
        <f>"01/04/2023"</f>
        <v>01/04/2023</v>
      </c>
      <c r="O2191" t="str">
        <f>"12/31/2500"</f>
        <v>12/31/2500</v>
      </c>
      <c r="P2191">
        <v>7.9585000000000003E-2</v>
      </c>
      <c r="Q2191">
        <v>7.9585000000000003E-2</v>
      </c>
      <c r="S2191">
        <v>0</v>
      </c>
      <c r="T2191">
        <v>2.4028999999999998E-2</v>
      </c>
      <c r="U2191">
        <v>5.5556000000000001E-2</v>
      </c>
      <c r="V2191" t="str">
        <f>"Trad IRN"</f>
        <v>Trad IRN</v>
      </c>
      <c r="W2191">
        <v>15</v>
      </c>
      <c r="X2191" t="s">
        <v>47</v>
      </c>
      <c r="Z2191" t="s">
        <v>47</v>
      </c>
      <c r="AB2191" t="str">
        <f>"09"</f>
        <v>09</v>
      </c>
      <c r="AC2191" t="s">
        <v>48</v>
      </c>
      <c r="AD2191" t="s">
        <v>49</v>
      </c>
      <c r="AE2191" t="s">
        <v>55</v>
      </c>
      <c r="AF2191">
        <v>0</v>
      </c>
      <c r="AG2191" t="s">
        <v>51</v>
      </c>
      <c r="AH2191" t="str">
        <f>"Trad IRN"</f>
        <v>Trad IRN</v>
      </c>
      <c r="AI2191" t="str">
        <f>"Bldg IRN"</f>
        <v>Bldg IRN</v>
      </c>
      <c r="AJ2191" t="s">
        <v>48</v>
      </c>
      <c r="AK2191" t="s">
        <v>48</v>
      </c>
      <c r="AL2191" t="s">
        <v>53</v>
      </c>
      <c r="AM2191">
        <v>90.11</v>
      </c>
      <c r="AN2191">
        <v>1132.3</v>
      </c>
      <c r="AO2191">
        <v>15</v>
      </c>
    </row>
    <row r="2192" spans="1:41" x14ac:dyDescent="0.3">
      <c r="A2192" t="str">
        <f>"Trad IRN"</f>
        <v>Trad IRN</v>
      </c>
      <c r="B2192" t="str">
        <f>"Bldg IRN"</f>
        <v>Bldg IRN</v>
      </c>
      <c r="C2192" t="s">
        <v>41</v>
      </c>
      <c r="D2192" t="s">
        <v>3</v>
      </c>
      <c r="E2192" t="s">
        <v>80</v>
      </c>
      <c r="F2192" t="s">
        <v>81</v>
      </c>
      <c r="G2192" t="s">
        <v>82</v>
      </c>
      <c r="H2192" t="s">
        <v>83</v>
      </c>
      <c r="I2192" t="str">
        <f>"Trad IRN"</f>
        <v>Trad IRN</v>
      </c>
      <c r="J2192" t="s">
        <v>43</v>
      </c>
      <c r="K2192" t="s">
        <v>44</v>
      </c>
      <c r="L2192" t="s">
        <v>45</v>
      </c>
      <c r="M2192" t="s">
        <v>46</v>
      </c>
      <c r="N2192" t="str">
        <f>"01/04/2023"</f>
        <v>01/04/2023</v>
      </c>
      <c r="O2192" t="str">
        <f>"12/31/2500"</f>
        <v>12/31/2500</v>
      </c>
      <c r="P2192">
        <v>0.45098100000000002</v>
      </c>
      <c r="Q2192">
        <v>0.45098100000000002</v>
      </c>
      <c r="S2192">
        <v>0</v>
      </c>
      <c r="T2192">
        <v>0.45098100000000002</v>
      </c>
      <c r="U2192">
        <v>0</v>
      </c>
      <c r="V2192" t="str">
        <f>"Trad IRN"</f>
        <v>Trad IRN</v>
      </c>
      <c r="W2192">
        <v>85</v>
      </c>
      <c r="X2192" t="s">
        <v>47</v>
      </c>
      <c r="Z2192" t="s">
        <v>47</v>
      </c>
      <c r="AB2192" t="str">
        <f>"09"</f>
        <v>09</v>
      </c>
      <c r="AC2192" t="s">
        <v>48</v>
      </c>
      <c r="AD2192" t="s">
        <v>49</v>
      </c>
      <c r="AE2192" t="s">
        <v>55</v>
      </c>
      <c r="AF2192">
        <v>0</v>
      </c>
      <c r="AG2192" t="s">
        <v>56</v>
      </c>
      <c r="AH2192" t="str">
        <f>"Trad IRN"</f>
        <v>Trad IRN</v>
      </c>
      <c r="AI2192" t="str">
        <f>"Bldg IRN"</f>
        <v>Bldg IRN</v>
      </c>
      <c r="AJ2192" t="s">
        <v>48</v>
      </c>
      <c r="AK2192" t="s">
        <v>48</v>
      </c>
      <c r="AL2192" t="s">
        <v>53</v>
      </c>
      <c r="AM2192">
        <v>510.65</v>
      </c>
      <c r="AN2192">
        <v>1132.3</v>
      </c>
      <c r="AO2192">
        <v>15</v>
      </c>
    </row>
    <row r="2193" spans="1:41" x14ac:dyDescent="0.3">
      <c r="A2193" t="str">
        <f>"Trad IRN"</f>
        <v>Trad IRN</v>
      </c>
      <c r="B2193" t="str">
        <f>"Bldg IRN"</f>
        <v>Bldg IRN</v>
      </c>
      <c r="C2193" t="s">
        <v>41</v>
      </c>
      <c r="D2193" t="s">
        <v>3</v>
      </c>
      <c r="E2193" t="s">
        <v>80</v>
      </c>
      <c r="F2193" t="s">
        <v>81</v>
      </c>
      <c r="G2193" t="s">
        <v>82</v>
      </c>
      <c r="H2193" t="s">
        <v>83</v>
      </c>
      <c r="I2193" t="str">
        <f>"Trad IRN"</f>
        <v>Trad IRN</v>
      </c>
      <c r="J2193" t="s">
        <v>43</v>
      </c>
      <c r="K2193" t="s">
        <v>44</v>
      </c>
      <c r="L2193" t="s">
        <v>45</v>
      </c>
      <c r="M2193" t="s">
        <v>46</v>
      </c>
      <c r="N2193" t="str">
        <f>"08/18/2022"</f>
        <v>08/18/2022</v>
      </c>
      <c r="O2193" t="str">
        <f>"01/03/2023"</f>
        <v>01/03/2023</v>
      </c>
      <c r="P2193">
        <v>0.46943400000000002</v>
      </c>
      <c r="Q2193">
        <v>0.46943400000000002</v>
      </c>
      <c r="S2193">
        <v>0</v>
      </c>
      <c r="T2193">
        <v>0.46943400000000002</v>
      </c>
      <c r="U2193">
        <v>0</v>
      </c>
      <c r="V2193" t="str">
        <f>"Trad IRN"</f>
        <v>Trad IRN</v>
      </c>
      <c r="W2193">
        <v>100</v>
      </c>
      <c r="X2193" t="s">
        <v>47</v>
      </c>
      <c r="Z2193" t="s">
        <v>47</v>
      </c>
      <c r="AB2193" t="str">
        <f>"09"</f>
        <v>09</v>
      </c>
      <c r="AC2193" t="s">
        <v>48</v>
      </c>
      <c r="AD2193" t="s">
        <v>49</v>
      </c>
      <c r="AE2193" t="s">
        <v>55</v>
      </c>
      <c r="AF2193">
        <v>0</v>
      </c>
      <c r="AG2193" t="s">
        <v>56</v>
      </c>
      <c r="AH2193" t="str">
        <f>"Trad IRN"</f>
        <v>Trad IRN</v>
      </c>
      <c r="AI2193" t="str">
        <f>"Bldg IRN"</f>
        <v>Bldg IRN</v>
      </c>
      <c r="AJ2193" t="s">
        <v>48</v>
      </c>
      <c r="AK2193" t="s">
        <v>48</v>
      </c>
      <c r="AL2193" t="s">
        <v>53</v>
      </c>
      <c r="AM2193">
        <v>531.54</v>
      </c>
      <c r="AN2193">
        <v>1132.3</v>
      </c>
      <c r="AO2193">
        <v>15</v>
      </c>
    </row>
    <row r="2194" spans="1:41" x14ac:dyDescent="0.3">
      <c r="A2194" t="str">
        <f>"Trad IRN"</f>
        <v>Trad IRN</v>
      </c>
      <c r="B2194" t="str">
        <f>"Bldg IRN"</f>
        <v>Bldg IRN</v>
      </c>
      <c r="C2194" t="s">
        <v>41</v>
      </c>
      <c r="D2194" t="s">
        <v>3</v>
      </c>
      <c r="E2194" t="s">
        <v>80</v>
      </c>
      <c r="F2194" t="s">
        <v>81</v>
      </c>
      <c r="G2194" t="s">
        <v>82</v>
      </c>
      <c r="H2194" t="s">
        <v>83</v>
      </c>
      <c r="I2194" t="str">
        <f>"Trad IRN"</f>
        <v>Trad IRN</v>
      </c>
      <c r="J2194" t="s">
        <v>43</v>
      </c>
      <c r="K2194" t="s">
        <v>44</v>
      </c>
      <c r="L2194" t="s">
        <v>45</v>
      </c>
      <c r="M2194" t="s">
        <v>46</v>
      </c>
      <c r="N2194" t="str">
        <f>"08/18/2022"</f>
        <v>08/18/2022</v>
      </c>
      <c r="O2194" t="str">
        <f>"12/31/2500"</f>
        <v>12/31/2500</v>
      </c>
      <c r="P2194">
        <v>1</v>
      </c>
      <c r="Q2194">
        <v>1</v>
      </c>
      <c r="S2194">
        <v>1</v>
      </c>
      <c r="T2194">
        <v>1</v>
      </c>
      <c r="U2194">
        <v>0</v>
      </c>
      <c r="V2194" t="str">
        <f>"Trad IRN"</f>
        <v>Trad IRN</v>
      </c>
      <c r="W2194">
        <v>100</v>
      </c>
      <c r="X2194" t="s">
        <v>47</v>
      </c>
      <c r="Z2194" t="s">
        <v>47</v>
      </c>
      <c r="AB2194" t="str">
        <f>"10"</f>
        <v>10</v>
      </c>
      <c r="AC2194" t="s">
        <v>48</v>
      </c>
      <c r="AD2194" t="s">
        <v>49</v>
      </c>
      <c r="AE2194" t="s">
        <v>50</v>
      </c>
      <c r="AF2194">
        <v>0</v>
      </c>
      <c r="AG2194" t="s">
        <v>56</v>
      </c>
      <c r="AH2194" t="str">
        <f>"Trad IRN"</f>
        <v>Trad IRN</v>
      </c>
      <c r="AI2194" t="str">
        <f>"Bldg IRN"</f>
        <v>Bldg IRN</v>
      </c>
      <c r="AJ2194" t="s">
        <v>48</v>
      </c>
      <c r="AK2194" t="s">
        <v>48</v>
      </c>
      <c r="AL2194" t="s">
        <v>53</v>
      </c>
      <c r="AM2194">
        <v>1132.3</v>
      </c>
      <c r="AN2194">
        <v>1132.3</v>
      </c>
      <c r="AO2194">
        <v>15</v>
      </c>
    </row>
    <row r="2195" spans="1:41" x14ac:dyDescent="0.3">
      <c r="A2195" t="str">
        <f>"Trad IRN"</f>
        <v>Trad IRN</v>
      </c>
      <c r="B2195" t="str">
        <f>"Bldg IRN"</f>
        <v>Bldg IRN</v>
      </c>
      <c r="C2195" t="s">
        <v>41</v>
      </c>
      <c r="D2195" t="s">
        <v>3</v>
      </c>
      <c r="E2195" t="s">
        <v>80</v>
      </c>
      <c r="F2195" t="s">
        <v>81</v>
      </c>
      <c r="G2195" t="s">
        <v>82</v>
      </c>
      <c r="H2195" t="s">
        <v>83</v>
      </c>
      <c r="I2195" t="str">
        <f>"Trad IRN"</f>
        <v>Trad IRN</v>
      </c>
      <c r="J2195" t="s">
        <v>43</v>
      </c>
      <c r="K2195" t="s">
        <v>44</v>
      </c>
      <c r="L2195" t="s">
        <v>45</v>
      </c>
      <c r="M2195" t="s">
        <v>46</v>
      </c>
      <c r="N2195" t="str">
        <f>"08/18/2022"</f>
        <v>08/18/2022</v>
      </c>
      <c r="O2195" t="str">
        <f>"12/31/2500"</f>
        <v>12/31/2500</v>
      </c>
      <c r="P2195">
        <v>1</v>
      </c>
      <c r="Q2195">
        <v>1</v>
      </c>
      <c r="S2195">
        <v>1</v>
      </c>
      <c r="T2195">
        <v>1</v>
      </c>
      <c r="U2195">
        <v>0</v>
      </c>
      <c r="V2195" t="str">
        <f>"Trad IRN"</f>
        <v>Trad IRN</v>
      </c>
      <c r="W2195">
        <v>70</v>
      </c>
      <c r="X2195" t="s">
        <v>54</v>
      </c>
      <c r="Y2195" t="str">
        <f>"30"</f>
        <v>30</v>
      </c>
      <c r="Z2195" t="s">
        <v>47</v>
      </c>
      <c r="AB2195" t="str">
        <f>"12"</f>
        <v>12</v>
      </c>
      <c r="AC2195" t="s">
        <v>48</v>
      </c>
      <c r="AD2195" t="s">
        <v>49</v>
      </c>
      <c r="AE2195" t="s">
        <v>50</v>
      </c>
      <c r="AF2195">
        <v>0</v>
      </c>
      <c r="AG2195" t="s">
        <v>56</v>
      </c>
      <c r="AH2195" t="str">
        <f>"Trad IRN"</f>
        <v>Trad IRN</v>
      </c>
      <c r="AI2195" t="str">
        <f>"Bldg IRN"</f>
        <v>Bldg IRN</v>
      </c>
      <c r="AJ2195" t="str">
        <f>"12"</f>
        <v>12</v>
      </c>
      <c r="AK2195" t="s">
        <v>48</v>
      </c>
      <c r="AL2195" t="s">
        <v>53</v>
      </c>
      <c r="AM2195">
        <v>1132.3</v>
      </c>
      <c r="AN2195">
        <v>1132.3</v>
      </c>
      <c r="AO2195">
        <v>15</v>
      </c>
    </row>
    <row r="2196" spans="1:41" x14ac:dyDescent="0.3">
      <c r="A2196" t="str">
        <f>"Trad IRN"</f>
        <v>Trad IRN</v>
      </c>
      <c r="B2196" t="str">
        <f>"Bldg IRN"</f>
        <v>Bldg IRN</v>
      </c>
      <c r="C2196" t="s">
        <v>41</v>
      </c>
      <c r="D2196" t="s">
        <v>3</v>
      </c>
      <c r="E2196" t="s">
        <v>80</v>
      </c>
      <c r="F2196" t="s">
        <v>81</v>
      </c>
      <c r="G2196" t="s">
        <v>82</v>
      </c>
      <c r="H2196" t="s">
        <v>83</v>
      </c>
      <c r="I2196" t="str">
        <f>"Trad IRN"</f>
        <v>Trad IRN</v>
      </c>
      <c r="J2196" t="s">
        <v>43</v>
      </c>
      <c r="K2196" t="s">
        <v>44</v>
      </c>
      <c r="L2196" t="s">
        <v>45</v>
      </c>
      <c r="M2196" t="s">
        <v>46</v>
      </c>
      <c r="N2196" t="str">
        <f>"08/18/2022"</f>
        <v>08/18/2022</v>
      </c>
      <c r="O2196" t="str">
        <f>"12/31/2500"</f>
        <v>12/31/2500</v>
      </c>
      <c r="P2196">
        <v>1</v>
      </c>
      <c r="Q2196">
        <v>1</v>
      </c>
      <c r="S2196">
        <v>0</v>
      </c>
      <c r="T2196">
        <v>0.99830600000000003</v>
      </c>
      <c r="U2196">
        <v>1.694E-3</v>
      </c>
      <c r="V2196" t="str">
        <f>"Trad IRN"</f>
        <v>Trad IRN</v>
      </c>
      <c r="W2196">
        <v>100</v>
      </c>
      <c r="X2196" t="s">
        <v>47</v>
      </c>
      <c r="Z2196" t="s">
        <v>47</v>
      </c>
      <c r="AB2196" t="str">
        <f>"11"</f>
        <v>11</v>
      </c>
      <c r="AC2196" t="s">
        <v>48</v>
      </c>
      <c r="AD2196" t="s">
        <v>49</v>
      </c>
      <c r="AE2196" t="s">
        <v>50</v>
      </c>
      <c r="AF2196">
        <v>0</v>
      </c>
      <c r="AG2196" t="s">
        <v>56</v>
      </c>
      <c r="AH2196" t="str">
        <f>"Trad IRN"</f>
        <v>Trad IRN</v>
      </c>
      <c r="AI2196" t="str">
        <f>"Bldg IRN"</f>
        <v>Bldg IRN</v>
      </c>
      <c r="AJ2196" t="s">
        <v>48</v>
      </c>
      <c r="AK2196" t="s">
        <v>48</v>
      </c>
      <c r="AL2196" t="s">
        <v>53</v>
      </c>
      <c r="AM2196">
        <v>1132.3</v>
      </c>
      <c r="AN2196">
        <v>1132.3</v>
      </c>
      <c r="AO2196">
        <v>15</v>
      </c>
    </row>
    <row r="2197" spans="1:41" x14ac:dyDescent="0.3">
      <c r="A2197" t="str">
        <f>"Trad IRN"</f>
        <v>Trad IRN</v>
      </c>
      <c r="B2197" t="str">
        <f>"Bldg IRN"</f>
        <v>Bldg IRN</v>
      </c>
      <c r="C2197" t="s">
        <v>41</v>
      </c>
      <c r="D2197" t="s">
        <v>3</v>
      </c>
      <c r="E2197" t="s">
        <v>80</v>
      </c>
      <c r="F2197" t="s">
        <v>81</v>
      </c>
      <c r="G2197" t="s">
        <v>82</v>
      </c>
      <c r="H2197" t="s">
        <v>83</v>
      </c>
      <c r="I2197" t="str">
        <f>"Trad IRN"</f>
        <v>Trad IRN</v>
      </c>
      <c r="J2197" t="s">
        <v>43</v>
      </c>
      <c r="K2197" t="s">
        <v>44</v>
      </c>
      <c r="L2197" t="s">
        <v>45</v>
      </c>
      <c r="M2197" t="s">
        <v>46</v>
      </c>
      <c r="N2197" t="str">
        <f>"08/18/2022"</f>
        <v>08/18/2022</v>
      </c>
      <c r="O2197" t="str">
        <f>"01/03/2023"</f>
        <v>01/03/2023</v>
      </c>
      <c r="P2197">
        <v>0.39901900000000001</v>
      </c>
      <c r="Q2197">
        <v>0.39901900000000001</v>
      </c>
      <c r="R2197">
        <v>0.39901900000000001</v>
      </c>
      <c r="S2197">
        <v>0</v>
      </c>
      <c r="T2197">
        <v>0.39901900000000001</v>
      </c>
      <c r="U2197">
        <v>0</v>
      </c>
      <c r="V2197" t="str">
        <f>"Trad IRN"</f>
        <v>Trad IRN</v>
      </c>
      <c r="W2197">
        <v>85</v>
      </c>
      <c r="X2197" t="s">
        <v>47</v>
      </c>
      <c r="Z2197" t="s">
        <v>47</v>
      </c>
      <c r="AB2197" t="str">
        <f>"09"</f>
        <v>09</v>
      </c>
      <c r="AC2197" t="str">
        <f>"10"</f>
        <v>10</v>
      </c>
      <c r="AD2197" t="str">
        <f>"2"</f>
        <v>2</v>
      </c>
      <c r="AE2197" t="s">
        <v>50</v>
      </c>
      <c r="AF2197">
        <v>0</v>
      </c>
      <c r="AG2197" t="s">
        <v>56</v>
      </c>
      <c r="AH2197" t="str">
        <f>"Trad IRN"</f>
        <v>Trad IRN</v>
      </c>
      <c r="AI2197" t="str">
        <f>"Bldg IRN"</f>
        <v>Bldg IRN</v>
      </c>
      <c r="AJ2197" t="s">
        <v>48</v>
      </c>
      <c r="AK2197" t="s">
        <v>48</v>
      </c>
      <c r="AL2197" t="s">
        <v>53</v>
      </c>
      <c r="AM2197">
        <v>451.81</v>
      </c>
      <c r="AN2197">
        <v>1132.3</v>
      </c>
      <c r="AO2197">
        <v>15</v>
      </c>
    </row>
    <row r="2198" spans="1:41" x14ac:dyDescent="0.3">
      <c r="A2198" t="str">
        <f>"Trad IRN"</f>
        <v>Trad IRN</v>
      </c>
      <c r="B2198" t="str">
        <f>"Bldg IRN"</f>
        <v>Bldg IRN</v>
      </c>
      <c r="C2198" t="s">
        <v>41</v>
      </c>
      <c r="D2198" t="s">
        <v>3</v>
      </c>
      <c r="E2198" t="s">
        <v>80</v>
      </c>
      <c r="F2198" t="s">
        <v>81</v>
      </c>
      <c r="G2198" t="s">
        <v>82</v>
      </c>
      <c r="H2198" t="s">
        <v>83</v>
      </c>
      <c r="I2198" t="str">
        <f>"Trad IRN"</f>
        <v>Trad IRN</v>
      </c>
      <c r="J2198" t="s">
        <v>43</v>
      </c>
      <c r="K2198" t="s">
        <v>44</v>
      </c>
      <c r="L2198" t="s">
        <v>45</v>
      </c>
      <c r="M2198" t="s">
        <v>46</v>
      </c>
      <c r="N2198" t="str">
        <f>"01/04/2023"</f>
        <v>01/04/2023</v>
      </c>
      <c r="O2198" t="str">
        <f>"12/31/2500"</f>
        <v>12/31/2500</v>
      </c>
      <c r="P2198">
        <v>0.53056599999999998</v>
      </c>
      <c r="Q2198">
        <v>0.53056599999999998</v>
      </c>
      <c r="R2198">
        <v>0.53056599999999998</v>
      </c>
      <c r="S2198">
        <v>0</v>
      </c>
      <c r="T2198">
        <v>0.53056599999999998</v>
      </c>
      <c r="U2198">
        <v>0</v>
      </c>
      <c r="V2198" t="str">
        <f>"Trad IRN"</f>
        <v>Trad IRN</v>
      </c>
      <c r="W2198">
        <v>100</v>
      </c>
      <c r="X2198" t="s">
        <v>47</v>
      </c>
      <c r="Z2198" t="s">
        <v>47</v>
      </c>
      <c r="AB2198" t="str">
        <f>"09"</f>
        <v>09</v>
      </c>
      <c r="AC2198" t="str">
        <f>"10"</f>
        <v>10</v>
      </c>
      <c r="AD2198" t="str">
        <f>"2"</f>
        <v>2</v>
      </c>
      <c r="AE2198" t="s">
        <v>50</v>
      </c>
      <c r="AF2198">
        <v>0</v>
      </c>
      <c r="AG2198" t="s">
        <v>56</v>
      </c>
      <c r="AH2198" t="str">
        <f>"Trad IRN"</f>
        <v>Trad IRN</v>
      </c>
      <c r="AI2198" t="str">
        <f>"Bldg IRN"</f>
        <v>Bldg IRN</v>
      </c>
      <c r="AJ2198" t="s">
        <v>48</v>
      </c>
      <c r="AK2198" t="s">
        <v>48</v>
      </c>
      <c r="AL2198" t="s">
        <v>53</v>
      </c>
      <c r="AM2198">
        <v>600.76</v>
      </c>
      <c r="AN2198">
        <v>1132.3</v>
      </c>
      <c r="AO2198">
        <v>15</v>
      </c>
    </row>
    <row r="2199" spans="1:41" x14ac:dyDescent="0.3">
      <c r="A2199" t="str">
        <f>"Trad IRN"</f>
        <v>Trad IRN</v>
      </c>
      <c r="B2199" t="str">
        <f>"Bldg IRN"</f>
        <v>Bldg IRN</v>
      </c>
      <c r="C2199" t="s">
        <v>41</v>
      </c>
      <c r="D2199" t="s">
        <v>3</v>
      </c>
      <c r="E2199" t="s">
        <v>80</v>
      </c>
      <c r="F2199" t="s">
        <v>81</v>
      </c>
      <c r="G2199" t="s">
        <v>82</v>
      </c>
      <c r="H2199" t="s">
        <v>83</v>
      </c>
      <c r="I2199" t="s">
        <v>8</v>
      </c>
      <c r="J2199" t="s">
        <v>43</v>
      </c>
      <c r="K2199" t="s">
        <v>44</v>
      </c>
      <c r="L2199" t="s">
        <v>45</v>
      </c>
      <c r="M2199" t="s">
        <v>46</v>
      </c>
      <c r="N2199" t="str">
        <f t="shared" ref="N2199:N2204" si="219">"08/18/2022"</f>
        <v>08/18/2022</v>
      </c>
      <c r="O2199" t="str">
        <f>"12/20/2022"</f>
        <v>12/20/2022</v>
      </c>
      <c r="P2199">
        <v>6.9550000000000001E-2</v>
      </c>
      <c r="Q2199">
        <v>6.9550000000000001E-2</v>
      </c>
      <c r="R2199">
        <v>6.9550000000000001E-2</v>
      </c>
      <c r="S2199">
        <v>0</v>
      </c>
      <c r="T2199">
        <v>1.4671999999999999E-2</v>
      </c>
      <c r="U2199">
        <v>5.4878000000000003E-2</v>
      </c>
      <c r="V2199" t="str">
        <f>"Trad IRN"</f>
        <v>Trad IRN</v>
      </c>
      <c r="W2199">
        <v>15</v>
      </c>
      <c r="X2199" t="s">
        <v>47</v>
      </c>
      <c r="Z2199" t="s">
        <v>47</v>
      </c>
      <c r="AB2199" t="str">
        <f>"09"</f>
        <v>09</v>
      </c>
      <c r="AC2199" t="str">
        <f>"10"</f>
        <v>10</v>
      </c>
      <c r="AD2199" t="str">
        <f>"2"</f>
        <v>2</v>
      </c>
      <c r="AE2199" t="s">
        <v>50</v>
      </c>
      <c r="AF2199">
        <v>0</v>
      </c>
      <c r="AG2199" t="s">
        <v>51</v>
      </c>
      <c r="AH2199" t="str">
        <f>"Trad IRN"</f>
        <v>Trad IRN</v>
      </c>
      <c r="AI2199" t="str">
        <f>"Bldg IRN"</f>
        <v>Bldg IRN</v>
      </c>
      <c r="AJ2199" t="s">
        <v>48</v>
      </c>
      <c r="AK2199" t="s">
        <v>48</v>
      </c>
      <c r="AL2199" t="s">
        <v>53</v>
      </c>
      <c r="AM2199">
        <v>78.75</v>
      </c>
      <c r="AN2199">
        <v>1132.3</v>
      </c>
      <c r="AO2199">
        <v>15</v>
      </c>
    </row>
    <row r="2200" spans="1:41" x14ac:dyDescent="0.3">
      <c r="A2200" t="str">
        <f>"Trad IRN"</f>
        <v>Trad IRN</v>
      </c>
      <c r="B2200" t="str">
        <f>"Bldg IRN"</f>
        <v>Bldg IRN</v>
      </c>
      <c r="C2200" t="s">
        <v>41</v>
      </c>
      <c r="D2200" t="s">
        <v>3</v>
      </c>
      <c r="E2200" t="s">
        <v>80</v>
      </c>
      <c r="F2200" t="s">
        <v>81</v>
      </c>
      <c r="G2200" t="s">
        <v>82</v>
      </c>
      <c r="H2200" t="s">
        <v>83</v>
      </c>
      <c r="I2200" t="str">
        <f>"Trad IRN"</f>
        <v>Trad IRN</v>
      </c>
      <c r="J2200" t="s">
        <v>43</v>
      </c>
      <c r="K2200" t="s">
        <v>44</v>
      </c>
      <c r="L2200" t="s">
        <v>45</v>
      </c>
      <c r="M2200" t="s">
        <v>46</v>
      </c>
      <c r="N2200" t="str">
        <f t="shared" si="219"/>
        <v>08/18/2022</v>
      </c>
      <c r="O2200" t="str">
        <f>"12/31/2500"</f>
        <v>12/31/2500</v>
      </c>
      <c r="P2200">
        <v>1</v>
      </c>
      <c r="Q2200">
        <v>1</v>
      </c>
      <c r="R2200">
        <v>1</v>
      </c>
      <c r="S2200">
        <v>0</v>
      </c>
      <c r="T2200">
        <v>0.93055600000000005</v>
      </c>
      <c r="U2200">
        <v>6.9444000000000006E-2</v>
      </c>
      <c r="V2200" t="str">
        <f>"Trad IRN"</f>
        <v>Trad IRN</v>
      </c>
      <c r="W2200">
        <v>100</v>
      </c>
      <c r="X2200" t="s">
        <v>47</v>
      </c>
      <c r="Z2200" t="s">
        <v>47</v>
      </c>
      <c r="AB2200" t="str">
        <f>"11"</f>
        <v>11</v>
      </c>
      <c r="AC2200" t="str">
        <f>"10"</f>
        <v>10</v>
      </c>
      <c r="AD2200" t="str">
        <f>"2"</f>
        <v>2</v>
      </c>
      <c r="AE2200" t="s">
        <v>50</v>
      </c>
      <c r="AF2200">
        <v>0</v>
      </c>
      <c r="AG2200" t="s">
        <v>56</v>
      </c>
      <c r="AH2200" t="str">
        <f>"Trad IRN"</f>
        <v>Trad IRN</v>
      </c>
      <c r="AI2200" t="str">
        <f>"Bldg IRN"</f>
        <v>Bldg IRN</v>
      </c>
      <c r="AJ2200" t="s">
        <v>48</v>
      </c>
      <c r="AK2200" t="s">
        <v>48</v>
      </c>
      <c r="AL2200" t="s">
        <v>53</v>
      </c>
      <c r="AM2200">
        <v>1132.3</v>
      </c>
      <c r="AN2200">
        <v>1132.3</v>
      </c>
      <c r="AO2200">
        <v>15</v>
      </c>
    </row>
    <row r="2201" spans="1:41" x14ac:dyDescent="0.3">
      <c r="A2201" t="str">
        <f>"Trad IRN"</f>
        <v>Trad IRN</v>
      </c>
      <c r="B2201" t="str">
        <f>"Bldg IRN"</f>
        <v>Bldg IRN</v>
      </c>
      <c r="C2201" t="s">
        <v>41</v>
      </c>
      <c r="D2201" t="s">
        <v>3</v>
      </c>
      <c r="E2201" t="s">
        <v>80</v>
      </c>
      <c r="F2201" t="s">
        <v>81</v>
      </c>
      <c r="G2201" t="s">
        <v>82</v>
      </c>
      <c r="H2201" t="s">
        <v>83</v>
      </c>
      <c r="I2201" t="str">
        <f>"Trad IRN"</f>
        <v>Trad IRN</v>
      </c>
      <c r="J2201" t="s">
        <v>43</v>
      </c>
      <c r="K2201" t="s">
        <v>44</v>
      </c>
      <c r="L2201" t="s">
        <v>45</v>
      </c>
      <c r="M2201" t="s">
        <v>46</v>
      </c>
      <c r="N2201" t="str">
        <f t="shared" si="219"/>
        <v>08/18/2022</v>
      </c>
      <c r="O2201" t="str">
        <f>"12/31/2500"</f>
        <v>12/31/2500</v>
      </c>
      <c r="P2201">
        <v>1</v>
      </c>
      <c r="Q2201">
        <v>1</v>
      </c>
      <c r="S2201">
        <v>0</v>
      </c>
      <c r="T2201">
        <v>1</v>
      </c>
      <c r="U2201">
        <v>0</v>
      </c>
      <c r="V2201" t="str">
        <f>"Trad IRN"</f>
        <v>Trad IRN</v>
      </c>
      <c r="W2201">
        <v>100</v>
      </c>
      <c r="X2201" t="s">
        <v>47</v>
      </c>
      <c r="Z2201" t="s">
        <v>47</v>
      </c>
      <c r="AB2201" t="str">
        <f>"12"</f>
        <v>12</v>
      </c>
      <c r="AC2201" t="s">
        <v>48</v>
      </c>
      <c r="AD2201" t="s">
        <v>49</v>
      </c>
      <c r="AE2201" t="s">
        <v>50</v>
      </c>
      <c r="AF2201">
        <v>0</v>
      </c>
      <c r="AG2201" t="s">
        <v>56</v>
      </c>
      <c r="AH2201" t="str">
        <f>"Trad IRN"</f>
        <v>Trad IRN</v>
      </c>
      <c r="AI2201" t="str">
        <f>"Bldg IRN"</f>
        <v>Bldg IRN</v>
      </c>
      <c r="AJ2201" t="str">
        <f>"12"</f>
        <v>12</v>
      </c>
      <c r="AK2201" t="s">
        <v>48</v>
      </c>
      <c r="AL2201" t="s">
        <v>53</v>
      </c>
      <c r="AM2201">
        <v>1132.3</v>
      </c>
      <c r="AN2201">
        <v>1132.3</v>
      </c>
      <c r="AO2201">
        <v>15</v>
      </c>
    </row>
    <row r="2202" spans="1:41" x14ac:dyDescent="0.3">
      <c r="A2202" t="str">
        <f>"Trad IRN"</f>
        <v>Trad IRN</v>
      </c>
      <c r="B2202" t="str">
        <f>"Bldg IRN"</f>
        <v>Bldg IRN</v>
      </c>
      <c r="C2202" t="s">
        <v>41</v>
      </c>
      <c r="D2202" t="s">
        <v>3</v>
      </c>
      <c r="E2202" t="s">
        <v>80</v>
      </c>
      <c r="F2202" t="s">
        <v>81</v>
      </c>
      <c r="G2202" t="s">
        <v>82</v>
      </c>
      <c r="H2202" t="s">
        <v>83</v>
      </c>
      <c r="I2202" t="str">
        <f>"Trad IRN"</f>
        <v>Trad IRN</v>
      </c>
      <c r="J2202" t="s">
        <v>43</v>
      </c>
      <c r="K2202" t="s">
        <v>44</v>
      </c>
      <c r="L2202" t="s">
        <v>45</v>
      </c>
      <c r="M2202" t="s">
        <v>46</v>
      </c>
      <c r="N2202" t="str">
        <f t="shared" si="219"/>
        <v>08/18/2022</v>
      </c>
      <c r="O2202" t="str">
        <f>"12/31/2500"</f>
        <v>12/31/2500</v>
      </c>
      <c r="P2202">
        <v>1</v>
      </c>
      <c r="Q2202">
        <v>1</v>
      </c>
      <c r="S2202">
        <v>1</v>
      </c>
      <c r="T2202">
        <v>1</v>
      </c>
      <c r="U2202">
        <v>0</v>
      </c>
      <c r="V2202" t="str">
        <f>"Trad IRN"</f>
        <v>Trad IRN</v>
      </c>
      <c r="W2202">
        <v>100</v>
      </c>
      <c r="X2202" t="s">
        <v>47</v>
      </c>
      <c r="Z2202" t="s">
        <v>47</v>
      </c>
      <c r="AB2202" t="str">
        <f>"11"</f>
        <v>11</v>
      </c>
      <c r="AC2202" t="s">
        <v>48</v>
      </c>
      <c r="AD2202" t="s">
        <v>49</v>
      </c>
      <c r="AE2202" t="s">
        <v>50</v>
      </c>
      <c r="AF2202">
        <v>0</v>
      </c>
      <c r="AG2202" t="s">
        <v>56</v>
      </c>
      <c r="AH2202" t="str">
        <f>"Trad IRN"</f>
        <v>Trad IRN</v>
      </c>
      <c r="AI2202" t="str">
        <f>"Bldg IRN"</f>
        <v>Bldg IRN</v>
      </c>
      <c r="AJ2202" t="s">
        <v>48</v>
      </c>
      <c r="AK2202" t="s">
        <v>48</v>
      </c>
      <c r="AL2202" t="s">
        <v>53</v>
      </c>
      <c r="AM2202">
        <v>1132.3</v>
      </c>
      <c r="AN2202">
        <v>1132.3</v>
      </c>
      <c r="AO2202">
        <v>15</v>
      </c>
    </row>
    <row r="2203" spans="1:41" x14ac:dyDescent="0.3">
      <c r="A2203" t="str">
        <f>"Trad IRN"</f>
        <v>Trad IRN</v>
      </c>
      <c r="B2203" t="str">
        <f>"Bldg IRN"</f>
        <v>Bldg IRN</v>
      </c>
      <c r="C2203" t="s">
        <v>41</v>
      </c>
      <c r="D2203" t="s">
        <v>3</v>
      </c>
      <c r="E2203" t="s">
        <v>80</v>
      </c>
      <c r="F2203" t="s">
        <v>81</v>
      </c>
      <c r="G2203" t="s">
        <v>82</v>
      </c>
      <c r="H2203" t="s">
        <v>83</v>
      </c>
      <c r="I2203" t="str">
        <f>"Trad IRN"</f>
        <v>Trad IRN</v>
      </c>
      <c r="J2203" t="s">
        <v>43</v>
      </c>
      <c r="K2203" t="s">
        <v>44</v>
      </c>
      <c r="L2203" t="s">
        <v>45</v>
      </c>
      <c r="M2203" t="s">
        <v>46</v>
      </c>
      <c r="N2203" t="str">
        <f t="shared" si="219"/>
        <v>08/18/2022</v>
      </c>
      <c r="O2203" t="str">
        <f>"12/31/2500"</f>
        <v>12/31/2500</v>
      </c>
      <c r="P2203">
        <v>0.85</v>
      </c>
      <c r="Q2203">
        <v>0.85</v>
      </c>
      <c r="S2203">
        <v>0.85</v>
      </c>
      <c r="T2203">
        <v>0.85</v>
      </c>
      <c r="U2203">
        <v>0</v>
      </c>
      <c r="V2203" t="str">
        <f>"Trad IRN"</f>
        <v>Trad IRN</v>
      </c>
      <c r="W2203">
        <v>70</v>
      </c>
      <c r="X2203" t="s">
        <v>47</v>
      </c>
      <c r="Z2203" t="s">
        <v>54</v>
      </c>
      <c r="AA2203" t="str">
        <f>"15"</f>
        <v>15</v>
      </c>
      <c r="AB2203" t="str">
        <f>"11"</f>
        <v>11</v>
      </c>
      <c r="AC2203" t="s">
        <v>48</v>
      </c>
      <c r="AD2203" t="s">
        <v>49</v>
      </c>
      <c r="AE2203" t="s">
        <v>50</v>
      </c>
      <c r="AF2203">
        <v>0</v>
      </c>
      <c r="AG2203" t="s">
        <v>56</v>
      </c>
      <c r="AH2203" t="str">
        <f>"Trad IRN"</f>
        <v>Trad IRN</v>
      </c>
      <c r="AI2203" t="str">
        <f>"Bldg IRN"</f>
        <v>Bldg IRN</v>
      </c>
      <c r="AJ2203" t="s">
        <v>48</v>
      </c>
      <c r="AK2203" t="s">
        <v>48</v>
      </c>
      <c r="AL2203" t="s">
        <v>53</v>
      </c>
      <c r="AM2203">
        <v>962.46</v>
      </c>
      <c r="AN2203">
        <v>1132.3</v>
      </c>
      <c r="AO2203">
        <v>15</v>
      </c>
    </row>
    <row r="2204" spans="1:41" x14ac:dyDescent="0.3">
      <c r="A2204" t="str">
        <f>"Trad IRN"</f>
        <v>Trad IRN</v>
      </c>
      <c r="B2204" t="str">
        <f>"Bldg IRN"</f>
        <v>Bldg IRN</v>
      </c>
      <c r="C2204" t="s">
        <v>41</v>
      </c>
      <c r="D2204" t="s">
        <v>3</v>
      </c>
      <c r="E2204" t="s">
        <v>80</v>
      </c>
      <c r="F2204" t="s">
        <v>81</v>
      </c>
      <c r="G2204" t="s">
        <v>82</v>
      </c>
      <c r="H2204" t="s">
        <v>83</v>
      </c>
      <c r="I2204" t="s">
        <v>8</v>
      </c>
      <c r="J2204" t="s">
        <v>43</v>
      </c>
      <c r="K2204" t="s">
        <v>44</v>
      </c>
      <c r="L2204" t="s">
        <v>45</v>
      </c>
      <c r="M2204" t="s">
        <v>46</v>
      </c>
      <c r="N2204" t="str">
        <f t="shared" si="219"/>
        <v>08/18/2022</v>
      </c>
      <c r="O2204" t="str">
        <f>"01/03/2023"</f>
        <v>01/03/2023</v>
      </c>
      <c r="P2204">
        <v>7.0415000000000005E-2</v>
      </c>
      <c r="Q2204">
        <v>7.0415000000000005E-2</v>
      </c>
      <c r="S2204">
        <v>0</v>
      </c>
      <c r="T2204">
        <v>1.8051999999999999E-2</v>
      </c>
      <c r="U2204">
        <v>5.2363E-2</v>
      </c>
      <c r="V2204" t="str">
        <f>"Trad IRN"</f>
        <v>Trad IRN</v>
      </c>
      <c r="W2204">
        <v>15</v>
      </c>
      <c r="X2204" t="s">
        <v>47</v>
      </c>
      <c r="Z2204" t="s">
        <v>47</v>
      </c>
      <c r="AB2204" t="str">
        <f>"11"</f>
        <v>11</v>
      </c>
      <c r="AC2204" t="s">
        <v>48</v>
      </c>
      <c r="AD2204" t="s">
        <v>49</v>
      </c>
      <c r="AE2204" t="s">
        <v>50</v>
      </c>
      <c r="AF2204">
        <v>0</v>
      </c>
      <c r="AG2204" t="s">
        <v>51</v>
      </c>
      <c r="AH2204" t="str">
        <f>"Trad IRN"</f>
        <v>Trad IRN</v>
      </c>
      <c r="AI2204" t="str">
        <f>"Bldg IRN"</f>
        <v>Bldg IRN</v>
      </c>
      <c r="AJ2204" t="s">
        <v>48</v>
      </c>
      <c r="AK2204" t="s">
        <v>48</v>
      </c>
      <c r="AL2204" t="s">
        <v>53</v>
      </c>
      <c r="AM2204">
        <v>79.73</v>
      </c>
      <c r="AN2204">
        <v>1132.3</v>
      </c>
      <c r="AO2204">
        <v>15</v>
      </c>
    </row>
    <row r="2205" spans="1:41" x14ac:dyDescent="0.3">
      <c r="A2205" t="str">
        <f>"Trad IRN"</f>
        <v>Trad IRN</v>
      </c>
      <c r="B2205" t="str">
        <f>"Bldg IRN"</f>
        <v>Bldg IRN</v>
      </c>
      <c r="C2205" t="s">
        <v>41</v>
      </c>
      <c r="D2205" t="s">
        <v>3</v>
      </c>
      <c r="E2205" t="s">
        <v>80</v>
      </c>
      <c r="F2205" t="s">
        <v>81</v>
      </c>
      <c r="G2205" t="s">
        <v>82</v>
      </c>
      <c r="H2205" t="s">
        <v>83</v>
      </c>
      <c r="I2205" t="s">
        <v>8</v>
      </c>
      <c r="J2205" t="s">
        <v>43</v>
      </c>
      <c r="K2205" t="s">
        <v>44</v>
      </c>
      <c r="L2205" t="s">
        <v>45</v>
      </c>
      <c r="M2205" t="s">
        <v>46</v>
      </c>
      <c r="N2205" t="str">
        <f>"01/04/2023"</f>
        <v>01/04/2023</v>
      </c>
      <c r="O2205" t="str">
        <f>"12/31/2500"</f>
        <v>12/31/2500</v>
      </c>
      <c r="P2205">
        <v>7.9585000000000003E-2</v>
      </c>
      <c r="Q2205">
        <v>7.9585000000000003E-2</v>
      </c>
      <c r="S2205">
        <v>0</v>
      </c>
      <c r="T2205">
        <v>2.4028999999999998E-2</v>
      </c>
      <c r="U2205">
        <v>5.5556000000000001E-2</v>
      </c>
      <c r="V2205" t="str">
        <f>"Trad IRN"</f>
        <v>Trad IRN</v>
      </c>
      <c r="W2205">
        <v>2</v>
      </c>
      <c r="X2205" t="s">
        <v>54</v>
      </c>
      <c r="Y2205" t="str">
        <f>"13"</f>
        <v>13</v>
      </c>
      <c r="Z2205" t="s">
        <v>47</v>
      </c>
      <c r="AB2205" t="str">
        <f>"11"</f>
        <v>11</v>
      </c>
      <c r="AC2205" t="s">
        <v>48</v>
      </c>
      <c r="AD2205" t="s">
        <v>49</v>
      </c>
      <c r="AE2205" t="s">
        <v>50</v>
      </c>
      <c r="AF2205">
        <v>0</v>
      </c>
      <c r="AG2205" t="s">
        <v>51</v>
      </c>
      <c r="AH2205" t="str">
        <f>"Trad IRN"</f>
        <v>Trad IRN</v>
      </c>
      <c r="AI2205" t="str">
        <f>"Bldg IRN"</f>
        <v>Bldg IRN</v>
      </c>
      <c r="AJ2205" t="s">
        <v>48</v>
      </c>
      <c r="AK2205" t="s">
        <v>48</v>
      </c>
      <c r="AL2205" t="s">
        <v>53</v>
      </c>
      <c r="AM2205">
        <v>90.11</v>
      </c>
      <c r="AN2205">
        <v>1132.3</v>
      </c>
      <c r="AO2205">
        <v>15</v>
      </c>
    </row>
    <row r="2206" spans="1:41" x14ac:dyDescent="0.3">
      <c r="A2206" t="str">
        <f>"Trad IRN"</f>
        <v>Trad IRN</v>
      </c>
      <c r="B2206" t="str">
        <f>"Bldg IRN"</f>
        <v>Bldg IRN</v>
      </c>
      <c r="C2206" t="s">
        <v>41</v>
      </c>
      <c r="D2206" t="s">
        <v>3</v>
      </c>
      <c r="E2206" t="s">
        <v>80</v>
      </c>
      <c r="F2206" t="s">
        <v>81</v>
      </c>
      <c r="G2206" t="s">
        <v>82</v>
      </c>
      <c r="H2206" t="s">
        <v>83</v>
      </c>
      <c r="I2206" t="s">
        <v>8</v>
      </c>
      <c r="J2206" t="s">
        <v>43</v>
      </c>
      <c r="K2206" t="s">
        <v>44</v>
      </c>
      <c r="L2206" t="s">
        <v>45</v>
      </c>
      <c r="M2206" t="s">
        <v>46</v>
      </c>
      <c r="N2206" t="str">
        <f>"08/18/2022"</f>
        <v>08/18/2022</v>
      </c>
      <c r="O2206" t="str">
        <f>"12/20/2022"</f>
        <v>12/20/2022</v>
      </c>
      <c r="P2206">
        <v>6.9550000000000001E-2</v>
      </c>
      <c r="Q2206">
        <v>6.9550000000000001E-2</v>
      </c>
      <c r="S2206">
        <v>0</v>
      </c>
      <c r="T2206">
        <v>1.4671999999999999E-2</v>
      </c>
      <c r="U2206">
        <v>5.4878000000000003E-2</v>
      </c>
      <c r="V2206" t="str">
        <f>"Trad IRN"</f>
        <v>Trad IRN</v>
      </c>
      <c r="W2206">
        <v>15</v>
      </c>
      <c r="X2206" t="s">
        <v>47</v>
      </c>
      <c r="Z2206" t="s">
        <v>47</v>
      </c>
      <c r="AB2206" t="str">
        <f>"09"</f>
        <v>09</v>
      </c>
      <c r="AC2206" t="s">
        <v>48</v>
      </c>
      <c r="AD2206" t="s">
        <v>49</v>
      </c>
      <c r="AE2206" t="s">
        <v>50</v>
      </c>
      <c r="AF2206">
        <v>0</v>
      </c>
      <c r="AG2206" t="s">
        <v>51</v>
      </c>
      <c r="AH2206" t="str">
        <f>"Trad IRN"</f>
        <v>Trad IRN</v>
      </c>
      <c r="AI2206" t="str">
        <f>"Bldg IRN"</f>
        <v>Bldg IRN</v>
      </c>
      <c r="AJ2206" t="s">
        <v>48</v>
      </c>
      <c r="AK2206" t="s">
        <v>48</v>
      </c>
      <c r="AL2206" t="s">
        <v>53</v>
      </c>
      <c r="AM2206">
        <v>78.75</v>
      </c>
      <c r="AN2206">
        <v>1132.3</v>
      </c>
      <c r="AO2206">
        <v>15</v>
      </c>
    </row>
    <row r="2207" spans="1:41" x14ac:dyDescent="0.3">
      <c r="A2207" t="str">
        <f>"Trad IRN"</f>
        <v>Trad IRN</v>
      </c>
      <c r="B2207" t="str">
        <f>"Bldg IRN"</f>
        <v>Bldg IRN</v>
      </c>
      <c r="C2207" t="s">
        <v>41</v>
      </c>
      <c r="D2207" t="s">
        <v>3</v>
      </c>
      <c r="E2207" t="s">
        <v>80</v>
      </c>
      <c r="F2207" t="s">
        <v>81</v>
      </c>
      <c r="G2207" t="s">
        <v>82</v>
      </c>
      <c r="H2207" t="s">
        <v>83</v>
      </c>
      <c r="I2207" t="str">
        <f>"Trad IRN"</f>
        <v>Trad IRN</v>
      </c>
      <c r="J2207" t="s">
        <v>43</v>
      </c>
      <c r="K2207" t="s">
        <v>44</v>
      </c>
      <c r="L2207" t="s">
        <v>45</v>
      </c>
      <c r="M2207" t="s">
        <v>46</v>
      </c>
      <c r="N2207" t="str">
        <f>"01/04/2023"</f>
        <v>01/04/2023</v>
      </c>
      <c r="O2207" t="str">
        <f>"12/31/2500"</f>
        <v>12/31/2500</v>
      </c>
      <c r="P2207">
        <v>0.53056599999999998</v>
      </c>
      <c r="Q2207">
        <v>0.53056599999999998</v>
      </c>
      <c r="S2207">
        <v>0.53056599999999998</v>
      </c>
      <c r="T2207">
        <v>0.53056599999999998</v>
      </c>
      <c r="U2207">
        <v>0</v>
      </c>
      <c r="V2207" t="str">
        <f>"Trad IRN"</f>
        <v>Trad IRN</v>
      </c>
      <c r="W2207">
        <v>100</v>
      </c>
      <c r="X2207" t="s">
        <v>47</v>
      </c>
      <c r="Z2207" t="s">
        <v>47</v>
      </c>
      <c r="AB2207" t="str">
        <f>"09"</f>
        <v>09</v>
      </c>
      <c r="AC2207" t="s">
        <v>48</v>
      </c>
      <c r="AD2207" t="s">
        <v>49</v>
      </c>
      <c r="AE2207" t="s">
        <v>50</v>
      </c>
      <c r="AF2207">
        <v>0</v>
      </c>
      <c r="AG2207" t="s">
        <v>56</v>
      </c>
      <c r="AH2207" t="str">
        <f>"Trad IRN"</f>
        <v>Trad IRN</v>
      </c>
      <c r="AI2207" t="str">
        <f>"Bldg IRN"</f>
        <v>Bldg IRN</v>
      </c>
      <c r="AJ2207" t="s">
        <v>48</v>
      </c>
      <c r="AK2207" t="s">
        <v>48</v>
      </c>
      <c r="AL2207" t="s">
        <v>53</v>
      </c>
      <c r="AM2207">
        <v>600.76</v>
      </c>
      <c r="AN2207">
        <v>1132.3</v>
      </c>
      <c r="AO2207">
        <v>15</v>
      </c>
    </row>
    <row r="2208" spans="1:41" x14ac:dyDescent="0.3">
      <c r="A2208" t="str">
        <f>"Trad IRN"</f>
        <v>Trad IRN</v>
      </c>
      <c r="B2208" t="str">
        <f>"Bldg IRN"</f>
        <v>Bldg IRN</v>
      </c>
      <c r="C2208" t="s">
        <v>41</v>
      </c>
      <c r="D2208" t="s">
        <v>3</v>
      </c>
      <c r="E2208" t="s">
        <v>80</v>
      </c>
      <c r="F2208" t="s">
        <v>81</v>
      </c>
      <c r="G2208" t="s">
        <v>82</v>
      </c>
      <c r="H2208" t="s">
        <v>83</v>
      </c>
      <c r="I2208" t="str">
        <f>"Trad IRN"</f>
        <v>Trad IRN</v>
      </c>
      <c r="J2208" t="s">
        <v>43</v>
      </c>
      <c r="K2208" t="s">
        <v>44</v>
      </c>
      <c r="L2208" t="s">
        <v>45</v>
      </c>
      <c r="M2208" t="s">
        <v>46</v>
      </c>
      <c r="N2208" t="str">
        <f t="shared" ref="N2208:N2214" si="220">"08/18/2022"</f>
        <v>08/18/2022</v>
      </c>
      <c r="O2208" t="str">
        <f>"01/03/2023"</f>
        <v>01/03/2023</v>
      </c>
      <c r="P2208">
        <v>0.39901900000000001</v>
      </c>
      <c r="Q2208">
        <v>0.39901900000000001</v>
      </c>
      <c r="S2208">
        <v>0.39901900000000001</v>
      </c>
      <c r="T2208">
        <v>0.39901900000000001</v>
      </c>
      <c r="U2208">
        <v>0</v>
      </c>
      <c r="V2208" t="str">
        <f>"Trad IRN"</f>
        <v>Trad IRN</v>
      </c>
      <c r="W2208">
        <v>85</v>
      </c>
      <c r="X2208" t="s">
        <v>47</v>
      </c>
      <c r="Z2208" t="s">
        <v>47</v>
      </c>
      <c r="AB2208" t="str">
        <f>"09"</f>
        <v>09</v>
      </c>
      <c r="AC2208" t="s">
        <v>48</v>
      </c>
      <c r="AD2208" t="s">
        <v>49</v>
      </c>
      <c r="AE2208" t="s">
        <v>50</v>
      </c>
      <c r="AF2208">
        <v>0</v>
      </c>
      <c r="AG2208" t="s">
        <v>56</v>
      </c>
      <c r="AH2208" t="str">
        <f>"Trad IRN"</f>
        <v>Trad IRN</v>
      </c>
      <c r="AI2208" t="str">
        <f>"Bldg IRN"</f>
        <v>Bldg IRN</v>
      </c>
      <c r="AJ2208" t="s">
        <v>48</v>
      </c>
      <c r="AK2208" t="s">
        <v>48</v>
      </c>
      <c r="AL2208" t="s">
        <v>53</v>
      </c>
      <c r="AM2208">
        <v>451.81</v>
      </c>
      <c r="AN2208">
        <v>1132.3</v>
      </c>
      <c r="AO2208">
        <v>15</v>
      </c>
    </row>
    <row r="2209" spans="1:41" x14ac:dyDescent="0.3">
      <c r="A2209" t="str">
        <f>"Trad IRN"</f>
        <v>Trad IRN</v>
      </c>
      <c r="B2209" t="str">
        <f>"Bldg IRN"</f>
        <v>Bldg IRN</v>
      </c>
      <c r="C2209" t="s">
        <v>41</v>
      </c>
      <c r="D2209" t="s">
        <v>3</v>
      </c>
      <c r="E2209" t="s">
        <v>80</v>
      </c>
      <c r="F2209" t="s">
        <v>81</v>
      </c>
      <c r="G2209" t="s">
        <v>82</v>
      </c>
      <c r="H2209" t="s">
        <v>83</v>
      </c>
      <c r="I2209" t="str">
        <f>"Trad IRN"</f>
        <v>Trad IRN</v>
      </c>
      <c r="J2209" t="s">
        <v>43</v>
      </c>
      <c r="K2209" t="s">
        <v>44</v>
      </c>
      <c r="L2209" t="s">
        <v>45</v>
      </c>
      <c r="M2209" t="s">
        <v>46</v>
      </c>
      <c r="N2209" t="str">
        <f t="shared" si="220"/>
        <v>08/18/2022</v>
      </c>
      <c r="O2209" t="str">
        <f>"12/31/2500"</f>
        <v>12/31/2500</v>
      </c>
      <c r="P2209">
        <v>1</v>
      </c>
      <c r="Q2209">
        <v>1</v>
      </c>
      <c r="S2209">
        <v>1</v>
      </c>
      <c r="T2209">
        <v>1</v>
      </c>
      <c r="U2209">
        <v>0</v>
      </c>
      <c r="V2209" t="str">
        <f>"Trad IRN"</f>
        <v>Trad IRN</v>
      </c>
      <c r="W2209">
        <v>85</v>
      </c>
      <c r="X2209" t="s">
        <v>54</v>
      </c>
      <c r="Y2209" t="str">
        <f>"15"</f>
        <v>15</v>
      </c>
      <c r="Z2209" t="s">
        <v>47</v>
      </c>
      <c r="AB2209" t="str">
        <f>"11"</f>
        <v>11</v>
      </c>
      <c r="AC2209" t="s">
        <v>48</v>
      </c>
      <c r="AD2209" t="s">
        <v>49</v>
      </c>
      <c r="AE2209" t="s">
        <v>50</v>
      </c>
      <c r="AF2209">
        <v>0</v>
      </c>
      <c r="AG2209" t="s">
        <v>56</v>
      </c>
      <c r="AH2209" t="str">
        <f>"Trad IRN"</f>
        <v>Trad IRN</v>
      </c>
      <c r="AI2209" t="str">
        <f>"Bldg IRN"</f>
        <v>Bldg IRN</v>
      </c>
      <c r="AJ2209" t="s">
        <v>48</v>
      </c>
      <c r="AK2209" t="s">
        <v>48</v>
      </c>
      <c r="AL2209" t="s">
        <v>53</v>
      </c>
      <c r="AM2209">
        <v>1132.3</v>
      </c>
      <c r="AN2209">
        <v>1132.3</v>
      </c>
      <c r="AO2209">
        <v>15</v>
      </c>
    </row>
    <row r="2210" spans="1:41" x14ac:dyDescent="0.3">
      <c r="A2210" t="str">
        <f>"Trad IRN"</f>
        <v>Trad IRN</v>
      </c>
      <c r="B2210" t="str">
        <f>"Bldg IRN"</f>
        <v>Bldg IRN</v>
      </c>
      <c r="C2210" t="s">
        <v>41</v>
      </c>
      <c r="D2210" t="s">
        <v>3</v>
      </c>
      <c r="E2210" t="s">
        <v>80</v>
      </c>
      <c r="F2210" t="s">
        <v>81</v>
      </c>
      <c r="G2210" t="s">
        <v>82</v>
      </c>
      <c r="H2210" t="s">
        <v>83</v>
      </c>
      <c r="I2210" t="str">
        <f>"Trad IRN"</f>
        <v>Trad IRN</v>
      </c>
      <c r="J2210" t="s">
        <v>43</v>
      </c>
      <c r="K2210" t="s">
        <v>44</v>
      </c>
      <c r="L2210" t="s">
        <v>45</v>
      </c>
      <c r="M2210" t="s">
        <v>46</v>
      </c>
      <c r="N2210" t="str">
        <f t="shared" si="220"/>
        <v>08/18/2022</v>
      </c>
      <c r="O2210" t="str">
        <f>"12/31/2500"</f>
        <v>12/31/2500</v>
      </c>
      <c r="P2210">
        <v>1</v>
      </c>
      <c r="Q2210">
        <v>1</v>
      </c>
      <c r="S2210">
        <v>0</v>
      </c>
      <c r="T2210">
        <v>1</v>
      </c>
      <c r="U2210">
        <v>0</v>
      </c>
      <c r="V2210" t="str">
        <f>"Trad IRN"</f>
        <v>Trad IRN</v>
      </c>
      <c r="W2210">
        <v>100</v>
      </c>
      <c r="X2210" t="s">
        <v>47</v>
      </c>
      <c r="Z2210" t="s">
        <v>47</v>
      </c>
      <c r="AB2210" t="str">
        <f>"12"</f>
        <v>12</v>
      </c>
      <c r="AC2210" t="s">
        <v>48</v>
      </c>
      <c r="AD2210" t="s">
        <v>49</v>
      </c>
      <c r="AE2210" t="s">
        <v>50</v>
      </c>
      <c r="AF2210">
        <v>0</v>
      </c>
      <c r="AG2210" t="s">
        <v>56</v>
      </c>
      <c r="AH2210" t="str">
        <f>"Trad IRN"</f>
        <v>Trad IRN</v>
      </c>
      <c r="AI2210" t="str">
        <f>"Bldg IRN"</f>
        <v>Bldg IRN</v>
      </c>
      <c r="AJ2210" t="str">
        <f>"12"</f>
        <v>12</v>
      </c>
      <c r="AK2210" t="s">
        <v>48</v>
      </c>
      <c r="AL2210" t="s">
        <v>53</v>
      </c>
      <c r="AM2210">
        <v>1132.3</v>
      </c>
      <c r="AN2210">
        <v>1132.3</v>
      </c>
      <c r="AO2210">
        <v>15</v>
      </c>
    </row>
    <row r="2211" spans="1:41" x14ac:dyDescent="0.3">
      <c r="A2211" t="str">
        <f>"Trad IRN"</f>
        <v>Trad IRN</v>
      </c>
      <c r="B2211" t="str">
        <f>"Bldg IRN"</f>
        <v>Bldg IRN</v>
      </c>
      <c r="C2211" t="s">
        <v>41</v>
      </c>
      <c r="D2211" t="s">
        <v>3</v>
      </c>
      <c r="E2211" t="s">
        <v>80</v>
      </c>
      <c r="F2211" t="s">
        <v>81</v>
      </c>
      <c r="G2211" t="s">
        <v>82</v>
      </c>
      <c r="H2211" t="s">
        <v>83</v>
      </c>
      <c r="I2211" t="str">
        <f>"Trad IRN"</f>
        <v>Trad IRN</v>
      </c>
      <c r="J2211" t="s">
        <v>43</v>
      </c>
      <c r="K2211" t="s">
        <v>44</v>
      </c>
      <c r="L2211" t="s">
        <v>45</v>
      </c>
      <c r="M2211" t="s">
        <v>46</v>
      </c>
      <c r="N2211" t="str">
        <f t="shared" si="220"/>
        <v>08/18/2022</v>
      </c>
      <c r="O2211" t="str">
        <f>"12/31/2500"</f>
        <v>12/31/2500</v>
      </c>
      <c r="P2211">
        <v>0.85</v>
      </c>
      <c r="Q2211">
        <v>0.85</v>
      </c>
      <c r="S2211">
        <v>0</v>
      </c>
      <c r="T2211">
        <v>0.85</v>
      </c>
      <c r="U2211">
        <v>0</v>
      </c>
      <c r="V2211" t="str">
        <f>"Trad IRN"</f>
        <v>Trad IRN</v>
      </c>
      <c r="W2211">
        <v>85</v>
      </c>
      <c r="X2211" t="s">
        <v>47</v>
      </c>
      <c r="Z2211" t="s">
        <v>47</v>
      </c>
      <c r="AB2211" t="str">
        <f t="shared" ref="AB2211:AB2217" si="221">"11"</f>
        <v>11</v>
      </c>
      <c r="AC2211" t="s">
        <v>48</v>
      </c>
      <c r="AD2211" t="s">
        <v>49</v>
      </c>
      <c r="AE2211" t="s">
        <v>50</v>
      </c>
      <c r="AF2211">
        <v>0</v>
      </c>
      <c r="AG2211" t="s">
        <v>56</v>
      </c>
      <c r="AH2211" t="str">
        <f>"Trad IRN"</f>
        <v>Trad IRN</v>
      </c>
      <c r="AI2211" t="str">
        <f>"Bldg IRN"</f>
        <v>Bldg IRN</v>
      </c>
      <c r="AJ2211" t="s">
        <v>48</v>
      </c>
      <c r="AK2211" t="s">
        <v>48</v>
      </c>
      <c r="AL2211" t="s">
        <v>53</v>
      </c>
      <c r="AM2211">
        <v>962.46</v>
      </c>
      <c r="AN2211">
        <v>1132.3</v>
      </c>
      <c r="AO2211">
        <v>15</v>
      </c>
    </row>
    <row r="2212" spans="1:41" x14ac:dyDescent="0.3">
      <c r="A2212" t="str">
        <f>"Trad IRN"</f>
        <v>Trad IRN</v>
      </c>
      <c r="B2212" t="str">
        <f>"Bldg IRN"</f>
        <v>Bldg IRN</v>
      </c>
      <c r="C2212" t="s">
        <v>41</v>
      </c>
      <c r="D2212" t="s">
        <v>3</v>
      </c>
      <c r="E2212" t="s">
        <v>80</v>
      </c>
      <c r="F2212" t="s">
        <v>81</v>
      </c>
      <c r="G2212" t="s">
        <v>82</v>
      </c>
      <c r="H2212" t="s">
        <v>83</v>
      </c>
      <c r="I2212" t="s">
        <v>8</v>
      </c>
      <c r="J2212" t="s">
        <v>43</v>
      </c>
      <c r="K2212" t="s">
        <v>44</v>
      </c>
      <c r="L2212" t="s">
        <v>45</v>
      </c>
      <c r="M2212" t="s">
        <v>46</v>
      </c>
      <c r="N2212" t="str">
        <f t="shared" si="220"/>
        <v>08/18/2022</v>
      </c>
      <c r="O2212" t="str">
        <f>"10/16/2022"</f>
        <v>10/16/2022</v>
      </c>
      <c r="P2212">
        <v>3.2007000000000001E-2</v>
      </c>
      <c r="Q2212">
        <v>3.2007000000000001E-2</v>
      </c>
      <c r="S2212">
        <v>0</v>
      </c>
      <c r="T2212">
        <v>6.9389999999999999E-3</v>
      </c>
      <c r="U2212">
        <v>2.5068E-2</v>
      </c>
      <c r="V2212" t="str">
        <f>"Trad IRN"</f>
        <v>Trad IRN</v>
      </c>
      <c r="W2212">
        <v>15</v>
      </c>
      <c r="X2212" t="s">
        <v>47</v>
      </c>
      <c r="Z2212" t="s">
        <v>47</v>
      </c>
      <c r="AB2212" t="str">
        <f t="shared" si="221"/>
        <v>11</v>
      </c>
      <c r="AC2212" t="s">
        <v>48</v>
      </c>
      <c r="AD2212" t="s">
        <v>49</v>
      </c>
      <c r="AE2212" t="s">
        <v>50</v>
      </c>
      <c r="AF2212">
        <v>0</v>
      </c>
      <c r="AG2212" t="s">
        <v>51</v>
      </c>
      <c r="AH2212" t="str">
        <f>"Trad IRN"</f>
        <v>Trad IRN</v>
      </c>
      <c r="AI2212" t="str">
        <f>"Bldg IRN"</f>
        <v>Bldg IRN</v>
      </c>
      <c r="AJ2212" t="s">
        <v>48</v>
      </c>
      <c r="AK2212" t="s">
        <v>48</v>
      </c>
      <c r="AL2212" t="s">
        <v>53</v>
      </c>
      <c r="AM2212">
        <v>36.24</v>
      </c>
      <c r="AN2212">
        <v>1132.3</v>
      </c>
      <c r="AO2212">
        <v>15</v>
      </c>
    </row>
    <row r="2213" spans="1:41" x14ac:dyDescent="0.3">
      <c r="A2213" t="str">
        <f>"Trad IRN"</f>
        <v>Trad IRN</v>
      </c>
      <c r="B2213" t="str">
        <f>"Bldg IRN"</f>
        <v>Bldg IRN</v>
      </c>
      <c r="C2213" t="s">
        <v>41</v>
      </c>
      <c r="D2213" t="s">
        <v>3</v>
      </c>
      <c r="E2213" t="s">
        <v>80</v>
      </c>
      <c r="F2213" t="s">
        <v>81</v>
      </c>
      <c r="G2213" t="s">
        <v>82</v>
      </c>
      <c r="H2213" t="s">
        <v>83</v>
      </c>
      <c r="I2213" t="str">
        <f>"Trad IRN"</f>
        <v>Trad IRN</v>
      </c>
      <c r="J2213" t="s">
        <v>43</v>
      </c>
      <c r="K2213" t="s">
        <v>44</v>
      </c>
      <c r="L2213" t="s">
        <v>45</v>
      </c>
      <c r="M2213" t="s">
        <v>46</v>
      </c>
      <c r="N2213" t="str">
        <f t="shared" si="220"/>
        <v>08/18/2022</v>
      </c>
      <c r="O2213" t="str">
        <f>"12/31/2500"</f>
        <v>12/31/2500</v>
      </c>
      <c r="P2213">
        <v>1</v>
      </c>
      <c r="Q2213">
        <v>1</v>
      </c>
      <c r="S2213">
        <v>0</v>
      </c>
      <c r="T2213">
        <v>1</v>
      </c>
      <c r="U2213">
        <v>0</v>
      </c>
      <c r="V2213" t="str">
        <f>"Trad IRN"</f>
        <v>Trad IRN</v>
      </c>
      <c r="W2213">
        <v>85</v>
      </c>
      <c r="X2213" t="s">
        <v>54</v>
      </c>
      <c r="Y2213" t="str">
        <f>"15"</f>
        <v>15</v>
      </c>
      <c r="Z2213" t="s">
        <v>47</v>
      </c>
      <c r="AB2213" t="str">
        <f t="shared" si="221"/>
        <v>11</v>
      </c>
      <c r="AC2213" t="s">
        <v>48</v>
      </c>
      <c r="AD2213" t="s">
        <v>49</v>
      </c>
      <c r="AE2213" t="s">
        <v>50</v>
      </c>
      <c r="AF2213">
        <v>0</v>
      </c>
      <c r="AG2213" t="s">
        <v>56</v>
      </c>
      <c r="AH2213" t="str">
        <f>"Trad IRN"</f>
        <v>Trad IRN</v>
      </c>
      <c r="AI2213" t="str">
        <f>"Bldg IRN"</f>
        <v>Bldg IRN</v>
      </c>
      <c r="AJ2213" t="s">
        <v>48</v>
      </c>
      <c r="AK2213" t="s">
        <v>48</v>
      </c>
      <c r="AL2213" t="s">
        <v>53</v>
      </c>
      <c r="AM2213">
        <v>1132.3</v>
      </c>
      <c r="AN2213">
        <v>1132.3</v>
      </c>
      <c r="AO2213">
        <v>15</v>
      </c>
    </row>
    <row r="2214" spans="1:41" x14ac:dyDescent="0.3">
      <c r="A2214" t="str">
        <f>"Trad IRN"</f>
        <v>Trad IRN</v>
      </c>
      <c r="B2214" t="str">
        <f>"Bldg IRN"</f>
        <v>Bldg IRN</v>
      </c>
      <c r="C2214" t="s">
        <v>41</v>
      </c>
      <c r="D2214" t="s">
        <v>3</v>
      </c>
      <c r="E2214" t="s">
        <v>80</v>
      </c>
      <c r="F2214" t="s">
        <v>81</v>
      </c>
      <c r="G2214" t="s">
        <v>82</v>
      </c>
      <c r="H2214" t="s">
        <v>83</v>
      </c>
      <c r="I2214" t="str">
        <f>"Trad IRN"</f>
        <v>Trad IRN</v>
      </c>
      <c r="J2214" t="s">
        <v>43</v>
      </c>
      <c r="K2214" t="s">
        <v>44</v>
      </c>
      <c r="L2214" t="s">
        <v>45</v>
      </c>
      <c r="M2214" t="s">
        <v>46</v>
      </c>
      <c r="N2214" t="str">
        <f t="shared" si="220"/>
        <v>08/18/2022</v>
      </c>
      <c r="O2214" t="str">
        <f>"12/31/2500"</f>
        <v>12/31/2500</v>
      </c>
      <c r="P2214">
        <v>1</v>
      </c>
      <c r="Q2214">
        <v>1</v>
      </c>
      <c r="S2214">
        <v>1</v>
      </c>
      <c r="T2214">
        <v>1</v>
      </c>
      <c r="U2214">
        <v>0</v>
      </c>
      <c r="V2214" t="str">
        <f>"Trad IRN"</f>
        <v>Trad IRN</v>
      </c>
      <c r="W2214">
        <v>100</v>
      </c>
      <c r="X2214" t="s">
        <v>47</v>
      </c>
      <c r="Z2214" t="s">
        <v>47</v>
      </c>
      <c r="AB2214" t="str">
        <f t="shared" si="221"/>
        <v>11</v>
      </c>
      <c r="AC2214" t="s">
        <v>48</v>
      </c>
      <c r="AD2214" t="s">
        <v>49</v>
      </c>
      <c r="AE2214" t="s">
        <v>50</v>
      </c>
      <c r="AF2214">
        <v>0</v>
      </c>
      <c r="AG2214" t="s">
        <v>56</v>
      </c>
      <c r="AH2214" t="str">
        <f>"Trad IRN"</f>
        <v>Trad IRN</v>
      </c>
      <c r="AI2214" t="str">
        <f>"Bldg IRN"</f>
        <v>Bldg IRN</v>
      </c>
      <c r="AJ2214" t="s">
        <v>48</v>
      </c>
      <c r="AK2214" t="s">
        <v>48</v>
      </c>
      <c r="AL2214" t="s">
        <v>53</v>
      </c>
      <c r="AM2214">
        <v>1132.3</v>
      </c>
      <c r="AN2214">
        <v>1132.3</v>
      </c>
      <c r="AO2214">
        <v>15</v>
      </c>
    </row>
    <row r="2215" spans="1:41" x14ac:dyDescent="0.3">
      <c r="A2215" t="str">
        <f>"Trad IRN"</f>
        <v>Trad IRN</v>
      </c>
      <c r="B2215" t="str">
        <f>"Bldg IRN"</f>
        <v>Bldg IRN</v>
      </c>
      <c r="C2215" t="s">
        <v>41</v>
      </c>
      <c r="D2215" t="s">
        <v>3</v>
      </c>
      <c r="E2215" t="s">
        <v>80</v>
      </c>
      <c r="F2215" t="s">
        <v>81</v>
      </c>
      <c r="G2215" t="s">
        <v>82</v>
      </c>
      <c r="H2215" t="s">
        <v>83</v>
      </c>
      <c r="I2215" t="s">
        <v>8</v>
      </c>
      <c r="J2215" t="s">
        <v>43</v>
      </c>
      <c r="K2215" t="s">
        <v>44</v>
      </c>
      <c r="L2215" t="s">
        <v>45</v>
      </c>
      <c r="M2215" t="s">
        <v>46</v>
      </c>
      <c r="N2215" t="str">
        <f>"08/17/2022"</f>
        <v>08/17/2022</v>
      </c>
      <c r="O2215" t="str">
        <f>"12/31/2500"</f>
        <v>12/31/2500</v>
      </c>
      <c r="P2215">
        <v>0.5</v>
      </c>
      <c r="Q2215">
        <v>0.5</v>
      </c>
      <c r="S2215">
        <v>0</v>
      </c>
      <c r="T2215">
        <v>0</v>
      </c>
      <c r="U2215">
        <v>0.5</v>
      </c>
      <c r="V2215" t="str">
        <f>"Trad IRN"</f>
        <v>Trad IRN</v>
      </c>
      <c r="W2215">
        <v>50</v>
      </c>
      <c r="X2215" t="s">
        <v>47</v>
      </c>
      <c r="Z2215" t="s">
        <v>47</v>
      </c>
      <c r="AB2215" t="str">
        <f t="shared" si="221"/>
        <v>11</v>
      </c>
      <c r="AC2215" t="s">
        <v>48</v>
      </c>
      <c r="AD2215" t="s">
        <v>49</v>
      </c>
      <c r="AE2215" t="s">
        <v>50</v>
      </c>
      <c r="AF2215">
        <v>0</v>
      </c>
      <c r="AG2215" t="s">
        <v>51</v>
      </c>
      <c r="AH2215" t="s">
        <v>85</v>
      </c>
      <c r="AI2215" t="str">
        <f>"Bldg IRN"</f>
        <v>Bldg IRN</v>
      </c>
      <c r="AJ2215" t="s">
        <v>48</v>
      </c>
      <c r="AK2215" t="s">
        <v>48</v>
      </c>
      <c r="AL2215" t="s">
        <v>53</v>
      </c>
      <c r="AM2215">
        <v>530</v>
      </c>
      <c r="AN2215">
        <v>1060</v>
      </c>
      <c r="AO2215">
        <v>15</v>
      </c>
    </row>
    <row r="2216" spans="1:41" x14ac:dyDescent="0.3">
      <c r="A2216" t="str">
        <f>"Trad IRN"</f>
        <v>Trad IRN</v>
      </c>
      <c r="B2216" t="str">
        <f>"Bldg IRN"</f>
        <v>Bldg IRN</v>
      </c>
      <c r="C2216" t="s">
        <v>41</v>
      </c>
      <c r="D2216" t="s">
        <v>3</v>
      </c>
      <c r="E2216" t="s">
        <v>80</v>
      </c>
      <c r="F2216" t="s">
        <v>81</v>
      </c>
      <c r="G2216" t="s">
        <v>82</v>
      </c>
      <c r="H2216" t="s">
        <v>83</v>
      </c>
      <c r="I2216" t="str">
        <f>"Trad IRN"</f>
        <v>Trad IRN</v>
      </c>
      <c r="J2216" t="s">
        <v>43</v>
      </c>
      <c r="K2216" t="s">
        <v>44</v>
      </c>
      <c r="L2216" t="s">
        <v>45</v>
      </c>
      <c r="M2216" t="s">
        <v>46</v>
      </c>
      <c r="N2216" t="str">
        <f>"08/18/2022"</f>
        <v>08/18/2022</v>
      </c>
      <c r="O2216" t="str">
        <f>"12/31/2500"</f>
        <v>12/31/2500</v>
      </c>
      <c r="P2216">
        <v>0.5</v>
      </c>
      <c r="Q2216">
        <v>0.5</v>
      </c>
      <c r="S2216">
        <v>0.5</v>
      </c>
      <c r="T2216">
        <v>0.5</v>
      </c>
      <c r="U2216">
        <v>0</v>
      </c>
      <c r="V2216" t="str">
        <f>"Trad IRN"</f>
        <v>Trad IRN</v>
      </c>
      <c r="W2216">
        <v>50</v>
      </c>
      <c r="X2216" t="s">
        <v>47</v>
      </c>
      <c r="Z2216" t="s">
        <v>47</v>
      </c>
      <c r="AB2216" t="str">
        <f t="shared" si="221"/>
        <v>11</v>
      </c>
      <c r="AC2216" t="s">
        <v>48</v>
      </c>
      <c r="AD2216" t="s">
        <v>49</v>
      </c>
      <c r="AE2216" t="s">
        <v>50</v>
      </c>
      <c r="AF2216">
        <v>0</v>
      </c>
      <c r="AG2216" t="s">
        <v>56</v>
      </c>
      <c r="AH2216" t="str">
        <f>"Trad IRN"</f>
        <v>Trad IRN</v>
      </c>
      <c r="AI2216" t="str">
        <f>"Bldg IRN"</f>
        <v>Bldg IRN</v>
      </c>
      <c r="AJ2216" t="s">
        <v>48</v>
      </c>
      <c r="AK2216" t="s">
        <v>48</v>
      </c>
      <c r="AL2216" t="s">
        <v>53</v>
      </c>
      <c r="AM2216">
        <v>566.15</v>
      </c>
      <c r="AN2216">
        <v>1132.3</v>
      </c>
      <c r="AO2216">
        <v>15</v>
      </c>
    </row>
    <row r="2217" spans="1:41" x14ac:dyDescent="0.3">
      <c r="A2217" t="str">
        <f>"Trad IRN"</f>
        <v>Trad IRN</v>
      </c>
      <c r="B2217" t="str">
        <f>"Bldg IRN"</f>
        <v>Bldg IRN</v>
      </c>
      <c r="C2217" t="s">
        <v>41</v>
      </c>
      <c r="D2217" t="s">
        <v>3</v>
      </c>
      <c r="E2217" t="s">
        <v>80</v>
      </c>
      <c r="F2217" t="s">
        <v>81</v>
      </c>
      <c r="G2217" t="s">
        <v>82</v>
      </c>
      <c r="H2217" t="s">
        <v>83</v>
      </c>
      <c r="I2217" t="str">
        <f>"Trad IRN"</f>
        <v>Trad IRN</v>
      </c>
      <c r="J2217" t="s">
        <v>43</v>
      </c>
      <c r="K2217" t="s">
        <v>44</v>
      </c>
      <c r="L2217" t="s">
        <v>45</v>
      </c>
      <c r="M2217" t="s">
        <v>46</v>
      </c>
      <c r="N2217" t="str">
        <f>"08/18/2022"</f>
        <v>08/18/2022</v>
      </c>
      <c r="O2217" t="str">
        <f>"12/31/2500"</f>
        <v>12/31/2500</v>
      </c>
      <c r="P2217">
        <v>1</v>
      </c>
      <c r="Q2217">
        <v>1</v>
      </c>
      <c r="S2217">
        <v>0</v>
      </c>
      <c r="T2217">
        <v>1</v>
      </c>
      <c r="U2217">
        <v>0</v>
      </c>
      <c r="V2217" t="str">
        <f>"Trad IRN"</f>
        <v>Trad IRN</v>
      </c>
      <c r="W2217">
        <v>100</v>
      </c>
      <c r="X2217" t="s">
        <v>47</v>
      </c>
      <c r="Z2217" t="s">
        <v>47</v>
      </c>
      <c r="AB2217" t="str">
        <f t="shared" si="221"/>
        <v>11</v>
      </c>
      <c r="AC2217" t="s">
        <v>48</v>
      </c>
      <c r="AD2217" t="s">
        <v>49</v>
      </c>
      <c r="AE2217" t="s">
        <v>50</v>
      </c>
      <c r="AF2217">
        <v>0</v>
      </c>
      <c r="AG2217" t="s">
        <v>56</v>
      </c>
      <c r="AH2217" t="str">
        <f>"Trad IRN"</f>
        <v>Trad IRN</v>
      </c>
      <c r="AI2217" t="str">
        <f>"Bldg IRN"</f>
        <v>Bldg IRN</v>
      </c>
      <c r="AJ2217" t="s">
        <v>48</v>
      </c>
      <c r="AK2217" t="s">
        <v>48</v>
      </c>
      <c r="AL2217" t="s">
        <v>53</v>
      </c>
      <c r="AM2217">
        <v>1132.3</v>
      </c>
      <c r="AN2217">
        <v>1132.3</v>
      </c>
      <c r="AO2217">
        <v>15</v>
      </c>
    </row>
    <row r="2218" spans="1:41" x14ac:dyDescent="0.3">
      <c r="A2218" t="str">
        <f>"Trad IRN"</f>
        <v>Trad IRN</v>
      </c>
      <c r="B2218" t="str">
        <f>"Bldg IRN"</f>
        <v>Bldg IRN</v>
      </c>
      <c r="C2218" t="s">
        <v>41</v>
      </c>
      <c r="D2218" t="s">
        <v>3</v>
      </c>
      <c r="E2218" t="s">
        <v>80</v>
      </c>
      <c r="F2218" t="s">
        <v>81</v>
      </c>
      <c r="G2218" t="s">
        <v>82</v>
      </c>
      <c r="H2218" t="s">
        <v>83</v>
      </c>
      <c r="I2218" t="str">
        <f>"Trad IRN"</f>
        <v>Trad IRN</v>
      </c>
      <c r="J2218" t="s">
        <v>43</v>
      </c>
      <c r="K2218" t="s">
        <v>44</v>
      </c>
      <c r="L2218" t="s">
        <v>45</v>
      </c>
      <c r="M2218" t="s">
        <v>46</v>
      </c>
      <c r="N2218" t="str">
        <f>"08/18/2022"</f>
        <v>08/18/2022</v>
      </c>
      <c r="O2218" t="str">
        <f>"01/03/2023"</f>
        <v>01/03/2023</v>
      </c>
      <c r="P2218">
        <v>0.46943400000000002</v>
      </c>
      <c r="Q2218">
        <v>0.46943400000000002</v>
      </c>
      <c r="S2218">
        <v>0</v>
      </c>
      <c r="T2218">
        <v>0.46943400000000002</v>
      </c>
      <c r="U2218">
        <v>0</v>
      </c>
      <c r="V2218" t="str">
        <f>"Trad IRN"</f>
        <v>Trad IRN</v>
      </c>
      <c r="W2218">
        <v>100</v>
      </c>
      <c r="X2218" t="s">
        <v>47</v>
      </c>
      <c r="Z2218" t="s">
        <v>47</v>
      </c>
      <c r="AB2218" t="str">
        <f>"10"</f>
        <v>10</v>
      </c>
      <c r="AC2218" t="s">
        <v>48</v>
      </c>
      <c r="AD2218" t="s">
        <v>49</v>
      </c>
      <c r="AE2218" t="s">
        <v>50</v>
      </c>
      <c r="AF2218">
        <v>0</v>
      </c>
      <c r="AG2218" t="s">
        <v>56</v>
      </c>
      <c r="AH2218" t="str">
        <f>"Trad IRN"</f>
        <v>Trad IRN</v>
      </c>
      <c r="AI2218" t="str">
        <f>"Bldg IRN"</f>
        <v>Bldg IRN</v>
      </c>
      <c r="AJ2218" t="s">
        <v>48</v>
      </c>
      <c r="AK2218" t="s">
        <v>48</v>
      </c>
      <c r="AL2218" t="s">
        <v>53</v>
      </c>
      <c r="AM2218">
        <v>531.54</v>
      </c>
      <c r="AN2218">
        <v>1132.3</v>
      </c>
      <c r="AO2218">
        <v>15</v>
      </c>
    </row>
    <row r="2219" spans="1:41" x14ac:dyDescent="0.3">
      <c r="A2219" t="str">
        <f>"Trad IRN"</f>
        <v>Trad IRN</v>
      </c>
      <c r="B2219" t="str">
        <f>"Bldg IRN"</f>
        <v>Bldg IRN</v>
      </c>
      <c r="C2219" t="s">
        <v>41</v>
      </c>
      <c r="D2219" t="s">
        <v>3</v>
      </c>
      <c r="E2219" t="s">
        <v>80</v>
      </c>
      <c r="F2219" t="s">
        <v>81</v>
      </c>
      <c r="G2219" t="s">
        <v>82</v>
      </c>
      <c r="H2219" t="s">
        <v>83</v>
      </c>
      <c r="I2219" t="str">
        <f>"Trad IRN"</f>
        <v>Trad IRN</v>
      </c>
      <c r="J2219" t="s">
        <v>43</v>
      </c>
      <c r="K2219" t="s">
        <v>44</v>
      </c>
      <c r="L2219" t="s">
        <v>45</v>
      </c>
      <c r="M2219" t="s">
        <v>46</v>
      </c>
      <c r="N2219" t="str">
        <f>"01/04/2023"</f>
        <v>01/04/2023</v>
      </c>
      <c r="O2219" t="str">
        <f t="shared" ref="O2219:O2239" si="222">"12/31/2500"</f>
        <v>12/31/2500</v>
      </c>
      <c r="P2219">
        <v>0.45098100000000002</v>
      </c>
      <c r="Q2219">
        <v>0.45098100000000002</v>
      </c>
      <c r="S2219">
        <v>0</v>
      </c>
      <c r="T2219">
        <v>0.45098100000000002</v>
      </c>
      <c r="U2219">
        <v>0</v>
      </c>
      <c r="V2219" t="str">
        <f>"Trad IRN"</f>
        <v>Trad IRN</v>
      </c>
      <c r="W2219">
        <v>85</v>
      </c>
      <c r="X2219" t="s">
        <v>47</v>
      </c>
      <c r="Z2219" t="s">
        <v>47</v>
      </c>
      <c r="AB2219" t="str">
        <f>"10"</f>
        <v>10</v>
      </c>
      <c r="AC2219" t="s">
        <v>48</v>
      </c>
      <c r="AD2219" t="s">
        <v>49</v>
      </c>
      <c r="AE2219" t="s">
        <v>50</v>
      </c>
      <c r="AF2219">
        <v>0</v>
      </c>
      <c r="AG2219" t="s">
        <v>56</v>
      </c>
      <c r="AH2219" t="str">
        <f>"Trad IRN"</f>
        <v>Trad IRN</v>
      </c>
      <c r="AI2219" t="str">
        <f>"Bldg IRN"</f>
        <v>Bldg IRN</v>
      </c>
      <c r="AJ2219" t="s">
        <v>48</v>
      </c>
      <c r="AK2219" t="s">
        <v>48</v>
      </c>
      <c r="AL2219" t="s">
        <v>53</v>
      </c>
      <c r="AM2219">
        <v>510.65</v>
      </c>
      <c r="AN2219">
        <v>1132.3</v>
      </c>
      <c r="AO2219">
        <v>15</v>
      </c>
    </row>
    <row r="2220" spans="1:41" x14ac:dyDescent="0.3">
      <c r="A2220" t="str">
        <f>"Trad IRN"</f>
        <v>Trad IRN</v>
      </c>
      <c r="B2220" t="str">
        <f>"Bldg IRN"</f>
        <v>Bldg IRN</v>
      </c>
      <c r="C2220" t="s">
        <v>41</v>
      </c>
      <c r="D2220" t="s">
        <v>3</v>
      </c>
      <c r="E2220" t="s">
        <v>80</v>
      </c>
      <c r="F2220" t="s">
        <v>81</v>
      </c>
      <c r="G2220" t="s">
        <v>82</v>
      </c>
      <c r="H2220" t="s">
        <v>83</v>
      </c>
      <c r="I2220" t="s">
        <v>8</v>
      </c>
      <c r="J2220" t="s">
        <v>43</v>
      </c>
      <c r="K2220" t="s">
        <v>44</v>
      </c>
      <c r="L2220" t="s">
        <v>45</v>
      </c>
      <c r="M2220" t="s">
        <v>46</v>
      </c>
      <c r="N2220" t="str">
        <f>"01/04/2023"</f>
        <v>01/04/2023</v>
      </c>
      <c r="O2220" t="str">
        <f t="shared" si="222"/>
        <v>12/31/2500</v>
      </c>
      <c r="P2220">
        <v>7.9585000000000003E-2</v>
      </c>
      <c r="Q2220">
        <v>7.9585000000000003E-2</v>
      </c>
      <c r="S2220">
        <v>0</v>
      </c>
      <c r="T2220">
        <v>2.4028999999999998E-2</v>
      </c>
      <c r="U2220">
        <v>5.5556000000000001E-2</v>
      </c>
      <c r="V2220" t="str">
        <f>"Trad IRN"</f>
        <v>Trad IRN</v>
      </c>
      <c r="W2220">
        <v>15</v>
      </c>
      <c r="X2220" t="s">
        <v>47</v>
      </c>
      <c r="Z2220" t="s">
        <v>47</v>
      </c>
      <c r="AB2220" t="str">
        <f>"10"</f>
        <v>10</v>
      </c>
      <c r="AC2220" t="s">
        <v>48</v>
      </c>
      <c r="AD2220" t="s">
        <v>49</v>
      </c>
      <c r="AE2220" t="s">
        <v>50</v>
      </c>
      <c r="AF2220">
        <v>0</v>
      </c>
      <c r="AG2220" t="s">
        <v>51</v>
      </c>
      <c r="AH2220" t="str">
        <f>"Trad IRN"</f>
        <v>Trad IRN</v>
      </c>
      <c r="AI2220" t="str">
        <f>"Bldg IRN"</f>
        <v>Bldg IRN</v>
      </c>
      <c r="AJ2220" t="s">
        <v>48</v>
      </c>
      <c r="AK2220" t="s">
        <v>48</v>
      </c>
      <c r="AL2220" t="s">
        <v>53</v>
      </c>
      <c r="AM2220">
        <v>90.11</v>
      </c>
      <c r="AN2220">
        <v>1132.3</v>
      </c>
      <c r="AO2220">
        <v>15</v>
      </c>
    </row>
    <row r="2221" spans="1:41" x14ac:dyDescent="0.3">
      <c r="A2221" t="str">
        <f>"Trad IRN"</f>
        <v>Trad IRN</v>
      </c>
      <c r="B2221" t="str">
        <f>"Bldg IRN"</f>
        <v>Bldg IRN</v>
      </c>
      <c r="C2221" t="s">
        <v>41</v>
      </c>
      <c r="D2221" t="s">
        <v>3</v>
      </c>
      <c r="E2221" t="s">
        <v>80</v>
      </c>
      <c r="F2221" t="s">
        <v>81</v>
      </c>
      <c r="G2221" t="s">
        <v>82</v>
      </c>
      <c r="H2221" t="s">
        <v>83</v>
      </c>
      <c r="I2221" t="str">
        <f>"Trad IRN"</f>
        <v>Trad IRN</v>
      </c>
      <c r="J2221" t="s">
        <v>43</v>
      </c>
      <c r="K2221" t="s">
        <v>44</v>
      </c>
      <c r="L2221" t="s">
        <v>45</v>
      </c>
      <c r="M2221" t="s">
        <v>46</v>
      </c>
      <c r="N2221" t="str">
        <f>"08/18/2022"</f>
        <v>08/18/2022</v>
      </c>
      <c r="O2221" t="str">
        <f t="shared" si="222"/>
        <v>12/31/2500</v>
      </c>
      <c r="P2221">
        <v>1</v>
      </c>
      <c r="Q2221">
        <v>1</v>
      </c>
      <c r="S2221">
        <v>0</v>
      </c>
      <c r="T2221">
        <v>1</v>
      </c>
      <c r="U2221">
        <v>0</v>
      </c>
      <c r="V2221" t="str">
        <f>"Trad IRN"</f>
        <v>Trad IRN</v>
      </c>
      <c r="W2221">
        <v>100</v>
      </c>
      <c r="X2221" t="s">
        <v>47</v>
      </c>
      <c r="Z2221" t="s">
        <v>47</v>
      </c>
      <c r="AB2221" t="str">
        <f>"12"</f>
        <v>12</v>
      </c>
      <c r="AC2221" t="s">
        <v>48</v>
      </c>
      <c r="AD2221" t="s">
        <v>49</v>
      </c>
      <c r="AE2221" t="s">
        <v>50</v>
      </c>
      <c r="AF2221">
        <v>0</v>
      </c>
      <c r="AG2221" t="s">
        <v>56</v>
      </c>
      <c r="AH2221" t="str">
        <f>"Trad IRN"</f>
        <v>Trad IRN</v>
      </c>
      <c r="AI2221" t="str">
        <f>"Bldg IRN"</f>
        <v>Bldg IRN</v>
      </c>
      <c r="AJ2221" t="str">
        <f>"12"</f>
        <v>12</v>
      </c>
      <c r="AK2221" t="s">
        <v>48</v>
      </c>
      <c r="AL2221" t="s">
        <v>53</v>
      </c>
      <c r="AM2221">
        <v>1132.3</v>
      </c>
      <c r="AN2221">
        <v>1132.3</v>
      </c>
      <c r="AO2221">
        <v>15</v>
      </c>
    </row>
    <row r="2222" spans="1:41" x14ac:dyDescent="0.3">
      <c r="A2222" t="str">
        <f>"Trad IRN"</f>
        <v>Trad IRN</v>
      </c>
      <c r="B2222" t="str">
        <f>"Bldg IRN"</f>
        <v>Bldg IRN</v>
      </c>
      <c r="C2222" t="s">
        <v>41</v>
      </c>
      <c r="D2222" t="s">
        <v>3</v>
      </c>
      <c r="E2222" t="s">
        <v>80</v>
      </c>
      <c r="F2222" t="s">
        <v>81</v>
      </c>
      <c r="G2222" t="s">
        <v>82</v>
      </c>
      <c r="H2222" t="s">
        <v>83</v>
      </c>
      <c r="I2222" t="str">
        <f>"Trad IRN"</f>
        <v>Trad IRN</v>
      </c>
      <c r="J2222" t="s">
        <v>43</v>
      </c>
      <c r="K2222" t="s">
        <v>44</v>
      </c>
      <c r="L2222" t="s">
        <v>45</v>
      </c>
      <c r="M2222" t="s">
        <v>46</v>
      </c>
      <c r="N2222" t="str">
        <f>"08/18/2022"</f>
        <v>08/18/2022</v>
      </c>
      <c r="O2222" t="str">
        <f t="shared" si="222"/>
        <v>12/31/2500</v>
      </c>
      <c r="P2222">
        <v>1</v>
      </c>
      <c r="Q2222">
        <v>1</v>
      </c>
      <c r="S2222">
        <v>0</v>
      </c>
      <c r="T2222">
        <v>1</v>
      </c>
      <c r="U2222">
        <v>0</v>
      </c>
      <c r="V2222" t="str">
        <f>"Trad IRN"</f>
        <v>Trad IRN</v>
      </c>
      <c r="W2222">
        <v>85</v>
      </c>
      <c r="X2222" t="s">
        <v>54</v>
      </c>
      <c r="Y2222" t="str">
        <f>"15"</f>
        <v>15</v>
      </c>
      <c r="Z2222" t="s">
        <v>47</v>
      </c>
      <c r="AB2222" t="str">
        <f>"12"</f>
        <v>12</v>
      </c>
      <c r="AC2222" t="s">
        <v>48</v>
      </c>
      <c r="AD2222" t="s">
        <v>49</v>
      </c>
      <c r="AE2222" t="s">
        <v>55</v>
      </c>
      <c r="AF2222">
        <v>0</v>
      </c>
      <c r="AG2222" t="s">
        <v>56</v>
      </c>
      <c r="AH2222" t="str">
        <f>"Trad IRN"</f>
        <v>Trad IRN</v>
      </c>
      <c r="AI2222" t="str">
        <f>"Bldg IRN"</f>
        <v>Bldg IRN</v>
      </c>
      <c r="AJ2222" t="str">
        <f>"12"</f>
        <v>12</v>
      </c>
      <c r="AK2222" t="s">
        <v>48</v>
      </c>
      <c r="AL2222" t="s">
        <v>53</v>
      </c>
      <c r="AM2222">
        <v>1132.3</v>
      </c>
      <c r="AN2222">
        <v>1132.3</v>
      </c>
      <c r="AO2222">
        <v>15</v>
      </c>
    </row>
    <row r="2223" spans="1:41" x14ac:dyDescent="0.3">
      <c r="A2223" t="str">
        <f>"Trad IRN"</f>
        <v>Trad IRN</v>
      </c>
      <c r="B2223" t="str">
        <f>"Bldg IRN"</f>
        <v>Bldg IRN</v>
      </c>
      <c r="C2223" t="s">
        <v>41</v>
      </c>
      <c r="D2223" t="s">
        <v>3</v>
      </c>
      <c r="E2223" t="s">
        <v>80</v>
      </c>
      <c r="F2223" t="s">
        <v>81</v>
      </c>
      <c r="G2223" t="s">
        <v>82</v>
      </c>
      <c r="H2223" t="s">
        <v>83</v>
      </c>
      <c r="I2223" t="str">
        <f>"Trad IRN"</f>
        <v>Trad IRN</v>
      </c>
      <c r="J2223" t="s">
        <v>43</v>
      </c>
      <c r="K2223" t="s">
        <v>44</v>
      </c>
      <c r="L2223" t="s">
        <v>45</v>
      </c>
      <c r="M2223" t="s">
        <v>46</v>
      </c>
      <c r="N2223" t="str">
        <f>"08/18/2022"</f>
        <v>08/18/2022</v>
      </c>
      <c r="O2223" t="str">
        <f t="shared" si="222"/>
        <v>12/31/2500</v>
      </c>
      <c r="P2223">
        <v>1</v>
      </c>
      <c r="Q2223">
        <v>1</v>
      </c>
      <c r="S2223">
        <v>0</v>
      </c>
      <c r="T2223">
        <v>1</v>
      </c>
      <c r="U2223">
        <v>0</v>
      </c>
      <c r="V2223" t="s">
        <v>84</v>
      </c>
      <c r="W2223">
        <v>100</v>
      </c>
      <c r="X2223" t="s">
        <v>47</v>
      </c>
      <c r="Z2223" t="s">
        <v>47</v>
      </c>
      <c r="AB2223" t="str">
        <f>"09"</f>
        <v>09</v>
      </c>
      <c r="AC2223" t="s">
        <v>48</v>
      </c>
      <c r="AD2223" t="s">
        <v>49</v>
      </c>
      <c r="AE2223" t="s">
        <v>55</v>
      </c>
      <c r="AF2223">
        <v>0</v>
      </c>
      <c r="AG2223" t="s">
        <v>56</v>
      </c>
      <c r="AH2223" t="str">
        <f>"Trad IRN"</f>
        <v>Trad IRN</v>
      </c>
      <c r="AI2223" t="str">
        <f>"Bldg IRN"</f>
        <v>Bldg IRN</v>
      </c>
      <c r="AJ2223" t="s">
        <v>48</v>
      </c>
      <c r="AK2223" t="s">
        <v>48</v>
      </c>
      <c r="AL2223" t="s">
        <v>53</v>
      </c>
      <c r="AM2223">
        <v>1132.3</v>
      </c>
      <c r="AN2223">
        <v>1132.3</v>
      </c>
      <c r="AO2223">
        <v>15</v>
      </c>
    </row>
    <row r="2224" spans="1:41" x14ac:dyDescent="0.3">
      <c r="A2224" t="str">
        <f>"Trad IRN"</f>
        <v>Trad IRN</v>
      </c>
      <c r="B2224" t="str">
        <f>"Bldg IRN"</f>
        <v>Bldg IRN</v>
      </c>
      <c r="C2224" t="s">
        <v>41</v>
      </c>
      <c r="D2224" t="s">
        <v>3</v>
      </c>
      <c r="E2224" t="s">
        <v>80</v>
      </c>
      <c r="F2224" t="s">
        <v>81</v>
      </c>
      <c r="G2224" t="s">
        <v>82</v>
      </c>
      <c r="H2224" t="s">
        <v>83</v>
      </c>
      <c r="I2224" t="str">
        <f>"Trad IRN"</f>
        <v>Trad IRN</v>
      </c>
      <c r="J2224" t="s">
        <v>43</v>
      </c>
      <c r="K2224" t="s">
        <v>44</v>
      </c>
      <c r="L2224" t="s">
        <v>45</v>
      </c>
      <c r="M2224" t="s">
        <v>46</v>
      </c>
      <c r="N2224" t="str">
        <f>"08/18/2022"</f>
        <v>08/18/2022</v>
      </c>
      <c r="O2224" t="str">
        <f t="shared" si="222"/>
        <v>12/31/2500</v>
      </c>
      <c r="P2224">
        <v>1</v>
      </c>
      <c r="Q2224">
        <v>1</v>
      </c>
      <c r="S2224">
        <v>0</v>
      </c>
      <c r="T2224">
        <v>1</v>
      </c>
      <c r="U2224">
        <v>0</v>
      </c>
      <c r="V2224" t="str">
        <f>"Trad IRN"</f>
        <v>Trad IRN</v>
      </c>
      <c r="W2224">
        <v>100</v>
      </c>
      <c r="X2224" t="s">
        <v>47</v>
      </c>
      <c r="Z2224" t="s">
        <v>47</v>
      </c>
      <c r="AB2224" t="str">
        <f>"11"</f>
        <v>11</v>
      </c>
      <c r="AC2224" t="s">
        <v>48</v>
      </c>
      <c r="AD2224" t="s">
        <v>49</v>
      </c>
      <c r="AE2224" t="s">
        <v>55</v>
      </c>
      <c r="AF2224">
        <v>0</v>
      </c>
      <c r="AG2224" t="s">
        <v>56</v>
      </c>
      <c r="AH2224" t="str">
        <f>"Trad IRN"</f>
        <v>Trad IRN</v>
      </c>
      <c r="AI2224" t="str">
        <f>"Bldg IRN"</f>
        <v>Bldg IRN</v>
      </c>
      <c r="AJ2224" t="s">
        <v>48</v>
      </c>
      <c r="AK2224" t="s">
        <v>48</v>
      </c>
      <c r="AL2224" t="s">
        <v>53</v>
      </c>
      <c r="AM2224">
        <v>1132.3</v>
      </c>
      <c r="AN2224">
        <v>1132.3</v>
      </c>
      <c r="AO2224">
        <v>15</v>
      </c>
    </row>
    <row r="2225" spans="1:41" x14ac:dyDescent="0.3">
      <c r="A2225" t="str">
        <f>"Trad IRN"</f>
        <v>Trad IRN</v>
      </c>
      <c r="B2225" t="str">
        <f>"Bldg IRN"</f>
        <v>Bldg IRN</v>
      </c>
      <c r="C2225" t="s">
        <v>41</v>
      </c>
      <c r="D2225" t="s">
        <v>3</v>
      </c>
      <c r="E2225" t="s">
        <v>80</v>
      </c>
      <c r="F2225" t="s">
        <v>81</v>
      </c>
      <c r="G2225" t="s">
        <v>82</v>
      </c>
      <c r="H2225" t="s">
        <v>83</v>
      </c>
      <c r="I2225" t="str">
        <f>"Trad IRN"</f>
        <v>Trad IRN</v>
      </c>
      <c r="J2225" t="s">
        <v>43</v>
      </c>
      <c r="K2225" t="s">
        <v>44</v>
      </c>
      <c r="L2225" t="s">
        <v>45</v>
      </c>
      <c r="M2225" t="s">
        <v>46</v>
      </c>
      <c r="N2225" t="str">
        <f>"08/18/2022"</f>
        <v>08/18/2022</v>
      </c>
      <c r="O2225" t="str">
        <f t="shared" si="222"/>
        <v>12/31/2500</v>
      </c>
      <c r="P2225">
        <v>0.5</v>
      </c>
      <c r="Q2225">
        <v>0.5</v>
      </c>
      <c r="S2225">
        <v>0</v>
      </c>
      <c r="T2225">
        <v>0.5</v>
      </c>
      <c r="U2225">
        <v>0</v>
      </c>
      <c r="V2225" t="str">
        <f>"Trad IRN"</f>
        <v>Trad IRN</v>
      </c>
      <c r="W2225">
        <v>50</v>
      </c>
      <c r="X2225" t="s">
        <v>47</v>
      </c>
      <c r="Z2225" t="s">
        <v>47</v>
      </c>
      <c r="AB2225" t="str">
        <f>"11"</f>
        <v>11</v>
      </c>
      <c r="AC2225" t="s">
        <v>48</v>
      </c>
      <c r="AD2225" t="s">
        <v>49</v>
      </c>
      <c r="AE2225" t="s">
        <v>55</v>
      </c>
      <c r="AF2225">
        <v>0</v>
      </c>
      <c r="AG2225" t="s">
        <v>56</v>
      </c>
      <c r="AH2225" t="str">
        <f>"Trad IRN"</f>
        <v>Trad IRN</v>
      </c>
      <c r="AI2225" t="str">
        <f>"Bldg IRN"</f>
        <v>Bldg IRN</v>
      </c>
      <c r="AJ2225" t="s">
        <v>48</v>
      </c>
      <c r="AK2225" t="s">
        <v>48</v>
      </c>
      <c r="AL2225" t="s">
        <v>53</v>
      </c>
      <c r="AM2225">
        <v>566.15</v>
      </c>
      <c r="AN2225">
        <v>1132.3</v>
      </c>
      <c r="AO2225">
        <v>15</v>
      </c>
    </row>
    <row r="2226" spans="1:41" x14ac:dyDescent="0.3">
      <c r="A2226" t="str">
        <f>"Trad IRN"</f>
        <v>Trad IRN</v>
      </c>
      <c r="B2226" t="str">
        <f>"Bldg IRN"</f>
        <v>Bldg IRN</v>
      </c>
      <c r="C2226" t="s">
        <v>41</v>
      </c>
      <c r="D2226" t="s">
        <v>3</v>
      </c>
      <c r="E2226" t="s">
        <v>80</v>
      </c>
      <c r="F2226" t="s">
        <v>81</v>
      </c>
      <c r="G2226" t="s">
        <v>82</v>
      </c>
      <c r="H2226" t="s">
        <v>83</v>
      </c>
      <c r="I2226" t="s">
        <v>8</v>
      </c>
      <c r="J2226" t="s">
        <v>43</v>
      </c>
      <c r="K2226" t="s">
        <v>44</v>
      </c>
      <c r="L2226" t="s">
        <v>45</v>
      </c>
      <c r="M2226" t="s">
        <v>46</v>
      </c>
      <c r="N2226" t="str">
        <f>"08/17/2022"</f>
        <v>08/17/2022</v>
      </c>
      <c r="O2226" t="str">
        <f t="shared" si="222"/>
        <v>12/31/2500</v>
      </c>
      <c r="P2226">
        <v>0.5</v>
      </c>
      <c r="Q2226">
        <v>0.5</v>
      </c>
      <c r="S2226">
        <v>0</v>
      </c>
      <c r="T2226">
        <v>0</v>
      </c>
      <c r="U2226">
        <v>0.5</v>
      </c>
      <c r="V2226" t="str">
        <f>"Trad IRN"</f>
        <v>Trad IRN</v>
      </c>
      <c r="W2226">
        <v>50</v>
      </c>
      <c r="X2226" t="s">
        <v>47</v>
      </c>
      <c r="Z2226" t="s">
        <v>47</v>
      </c>
      <c r="AB2226" t="str">
        <f>"11"</f>
        <v>11</v>
      </c>
      <c r="AC2226" t="s">
        <v>48</v>
      </c>
      <c r="AD2226" t="s">
        <v>49</v>
      </c>
      <c r="AE2226" t="s">
        <v>55</v>
      </c>
      <c r="AF2226">
        <v>0</v>
      </c>
      <c r="AG2226" t="s">
        <v>51</v>
      </c>
      <c r="AH2226" t="s">
        <v>85</v>
      </c>
      <c r="AI2226" t="str">
        <f>"Bldg IRN"</f>
        <v>Bldg IRN</v>
      </c>
      <c r="AJ2226" t="s">
        <v>48</v>
      </c>
      <c r="AK2226" t="s">
        <v>48</v>
      </c>
      <c r="AL2226" t="s">
        <v>53</v>
      </c>
      <c r="AM2226">
        <v>530</v>
      </c>
      <c r="AN2226">
        <v>1060</v>
      </c>
      <c r="AO2226">
        <v>15</v>
      </c>
    </row>
    <row r="2227" spans="1:41" x14ac:dyDescent="0.3">
      <c r="A2227" t="str">
        <f>"Trad IRN"</f>
        <v>Trad IRN</v>
      </c>
      <c r="B2227" t="str">
        <f>"Bldg IRN"</f>
        <v>Bldg IRN</v>
      </c>
      <c r="C2227" t="s">
        <v>41</v>
      </c>
      <c r="D2227" t="s">
        <v>3</v>
      </c>
      <c r="E2227" t="s">
        <v>80</v>
      </c>
      <c r="F2227" t="s">
        <v>81</v>
      </c>
      <c r="G2227" t="s">
        <v>82</v>
      </c>
      <c r="H2227" t="s">
        <v>83</v>
      </c>
      <c r="I2227" t="str">
        <f>"Trad IRN"</f>
        <v>Trad IRN</v>
      </c>
      <c r="J2227" t="s">
        <v>43</v>
      </c>
      <c r="K2227" t="s">
        <v>44</v>
      </c>
      <c r="L2227" t="s">
        <v>45</v>
      </c>
      <c r="M2227" t="s">
        <v>46</v>
      </c>
      <c r="N2227" t="str">
        <f>"08/18/2022"</f>
        <v>08/18/2022</v>
      </c>
      <c r="O2227" t="str">
        <f t="shared" si="222"/>
        <v>12/31/2500</v>
      </c>
      <c r="P2227">
        <v>1</v>
      </c>
      <c r="Q2227">
        <v>1</v>
      </c>
      <c r="S2227">
        <v>0</v>
      </c>
      <c r="T2227">
        <v>1</v>
      </c>
      <c r="U2227">
        <v>0</v>
      </c>
      <c r="V2227" t="str">
        <f>"Trad IRN"</f>
        <v>Trad IRN</v>
      </c>
      <c r="W2227">
        <v>100</v>
      </c>
      <c r="X2227" t="s">
        <v>47</v>
      </c>
      <c r="Z2227" t="s">
        <v>47</v>
      </c>
      <c r="AB2227" t="str">
        <f>"10"</f>
        <v>10</v>
      </c>
      <c r="AC2227" t="s">
        <v>48</v>
      </c>
      <c r="AD2227" t="s">
        <v>49</v>
      </c>
      <c r="AE2227" t="s">
        <v>50</v>
      </c>
      <c r="AF2227">
        <v>0</v>
      </c>
      <c r="AG2227" t="s">
        <v>56</v>
      </c>
      <c r="AH2227" t="str">
        <f>"Trad IRN"</f>
        <v>Trad IRN</v>
      </c>
      <c r="AI2227" t="str">
        <f>"Bldg IRN"</f>
        <v>Bldg IRN</v>
      </c>
      <c r="AJ2227" t="s">
        <v>48</v>
      </c>
      <c r="AK2227" t="s">
        <v>48</v>
      </c>
      <c r="AL2227" t="s">
        <v>53</v>
      </c>
      <c r="AM2227">
        <v>1132.3</v>
      </c>
      <c r="AN2227">
        <v>1132.3</v>
      </c>
      <c r="AO2227">
        <v>15</v>
      </c>
    </row>
    <row r="2228" spans="1:41" x14ac:dyDescent="0.3">
      <c r="A2228" t="str">
        <f>"Trad IRN"</f>
        <v>Trad IRN</v>
      </c>
      <c r="B2228" t="str">
        <f>"Bldg IRN"</f>
        <v>Bldg IRN</v>
      </c>
      <c r="C2228" t="s">
        <v>41</v>
      </c>
      <c r="D2228" t="s">
        <v>3</v>
      </c>
      <c r="E2228" t="s">
        <v>80</v>
      </c>
      <c r="F2228" t="s">
        <v>81</v>
      </c>
      <c r="G2228" t="s">
        <v>82</v>
      </c>
      <c r="H2228" t="s">
        <v>83</v>
      </c>
      <c r="I2228" t="str">
        <f>"Trad IRN"</f>
        <v>Trad IRN</v>
      </c>
      <c r="J2228" t="s">
        <v>43</v>
      </c>
      <c r="K2228" t="s">
        <v>44</v>
      </c>
      <c r="L2228" t="s">
        <v>45</v>
      </c>
      <c r="M2228" t="s">
        <v>46</v>
      </c>
      <c r="N2228" t="str">
        <f>"08/18/2022"</f>
        <v>08/18/2022</v>
      </c>
      <c r="O2228" t="str">
        <f t="shared" si="222"/>
        <v>12/31/2500</v>
      </c>
      <c r="P2228">
        <v>1</v>
      </c>
      <c r="Q2228">
        <v>1</v>
      </c>
      <c r="S2228">
        <v>0</v>
      </c>
      <c r="T2228">
        <v>1</v>
      </c>
      <c r="U2228">
        <v>0</v>
      </c>
      <c r="V2228" t="str">
        <f>"Trad IRN"</f>
        <v>Trad IRN</v>
      </c>
      <c r="W2228">
        <v>100</v>
      </c>
      <c r="X2228" t="s">
        <v>47</v>
      </c>
      <c r="Z2228" t="s">
        <v>47</v>
      </c>
      <c r="AB2228" t="str">
        <f>"11"</f>
        <v>11</v>
      </c>
      <c r="AC2228" t="s">
        <v>48</v>
      </c>
      <c r="AD2228" t="s">
        <v>49</v>
      </c>
      <c r="AE2228" t="s">
        <v>50</v>
      </c>
      <c r="AF2228">
        <v>0</v>
      </c>
      <c r="AG2228" t="s">
        <v>56</v>
      </c>
      <c r="AH2228" t="str">
        <f>"Trad IRN"</f>
        <v>Trad IRN</v>
      </c>
      <c r="AI2228" t="str">
        <f>"Bldg IRN"</f>
        <v>Bldg IRN</v>
      </c>
      <c r="AJ2228" t="s">
        <v>48</v>
      </c>
      <c r="AK2228" t="s">
        <v>48</v>
      </c>
      <c r="AL2228" t="s">
        <v>53</v>
      </c>
      <c r="AM2228">
        <v>1132.3</v>
      </c>
      <c r="AN2228">
        <v>1132.3</v>
      </c>
      <c r="AO2228">
        <v>15</v>
      </c>
    </row>
    <row r="2229" spans="1:41" x14ac:dyDescent="0.3">
      <c r="A2229" t="str">
        <f>"Trad IRN"</f>
        <v>Trad IRN</v>
      </c>
      <c r="B2229" t="str">
        <f>"Bldg IRN"</f>
        <v>Bldg IRN</v>
      </c>
      <c r="C2229" t="s">
        <v>41</v>
      </c>
      <c r="D2229" t="s">
        <v>3</v>
      </c>
      <c r="E2229" t="s">
        <v>80</v>
      </c>
      <c r="F2229" t="s">
        <v>81</v>
      </c>
      <c r="G2229" t="s">
        <v>82</v>
      </c>
      <c r="H2229" t="s">
        <v>83</v>
      </c>
      <c r="I2229" t="str">
        <f>"Trad IRN"</f>
        <v>Trad IRN</v>
      </c>
      <c r="J2229" t="s">
        <v>43</v>
      </c>
      <c r="K2229" t="s">
        <v>44</v>
      </c>
      <c r="L2229" t="s">
        <v>45</v>
      </c>
      <c r="M2229" t="s">
        <v>46</v>
      </c>
      <c r="N2229" t="str">
        <f>"08/18/2022"</f>
        <v>08/18/2022</v>
      </c>
      <c r="O2229" t="str">
        <f t="shared" si="222"/>
        <v>12/31/2500</v>
      </c>
      <c r="P2229">
        <v>1</v>
      </c>
      <c r="Q2229">
        <v>1</v>
      </c>
      <c r="S2229">
        <v>1</v>
      </c>
      <c r="T2229">
        <v>1</v>
      </c>
      <c r="U2229">
        <v>0</v>
      </c>
      <c r="V2229" t="str">
        <f>"Trad IRN"</f>
        <v>Trad IRN</v>
      </c>
      <c r="W2229">
        <v>100</v>
      </c>
      <c r="X2229" t="s">
        <v>47</v>
      </c>
      <c r="Z2229" t="s">
        <v>47</v>
      </c>
      <c r="AB2229" t="str">
        <f>"11"</f>
        <v>11</v>
      </c>
      <c r="AC2229" t="s">
        <v>48</v>
      </c>
      <c r="AD2229" t="s">
        <v>49</v>
      </c>
      <c r="AE2229" t="s">
        <v>50</v>
      </c>
      <c r="AF2229">
        <v>0</v>
      </c>
      <c r="AG2229" t="s">
        <v>56</v>
      </c>
      <c r="AH2229" t="str">
        <f>"Trad IRN"</f>
        <v>Trad IRN</v>
      </c>
      <c r="AI2229" t="str">
        <f>"Bldg IRN"</f>
        <v>Bldg IRN</v>
      </c>
      <c r="AJ2229" t="s">
        <v>48</v>
      </c>
      <c r="AK2229" t="s">
        <v>48</v>
      </c>
      <c r="AL2229" t="s">
        <v>53</v>
      </c>
      <c r="AM2229">
        <v>1132.3</v>
      </c>
      <c r="AN2229">
        <v>1132.3</v>
      </c>
      <c r="AO2229">
        <v>15</v>
      </c>
    </row>
    <row r="2230" spans="1:41" x14ac:dyDescent="0.3">
      <c r="A2230" t="str">
        <f>"Trad IRN"</f>
        <v>Trad IRN</v>
      </c>
      <c r="B2230" t="str">
        <f>"Bldg IRN"</f>
        <v>Bldg IRN</v>
      </c>
      <c r="C2230" t="s">
        <v>41</v>
      </c>
      <c r="D2230" t="s">
        <v>3</v>
      </c>
      <c r="E2230" t="s">
        <v>80</v>
      </c>
      <c r="F2230" t="s">
        <v>81</v>
      </c>
      <c r="G2230" t="s">
        <v>82</v>
      </c>
      <c r="H2230" t="s">
        <v>83</v>
      </c>
      <c r="I2230" t="str">
        <f>"Trad IRN"</f>
        <v>Trad IRN</v>
      </c>
      <c r="J2230" t="s">
        <v>43</v>
      </c>
      <c r="K2230" t="s">
        <v>44</v>
      </c>
      <c r="L2230" t="s">
        <v>45</v>
      </c>
      <c r="M2230" t="s">
        <v>46</v>
      </c>
      <c r="N2230" t="str">
        <f>"08/18/2022"</f>
        <v>08/18/2022</v>
      </c>
      <c r="O2230" t="str">
        <f t="shared" si="222"/>
        <v>12/31/2500</v>
      </c>
      <c r="P2230">
        <v>1</v>
      </c>
      <c r="Q2230">
        <v>1</v>
      </c>
      <c r="S2230">
        <v>0</v>
      </c>
      <c r="T2230">
        <v>1</v>
      </c>
      <c r="U2230">
        <v>0</v>
      </c>
      <c r="V2230" t="str">
        <f>"Trad IRN"</f>
        <v>Trad IRN</v>
      </c>
      <c r="W2230">
        <v>100</v>
      </c>
      <c r="X2230" t="s">
        <v>47</v>
      </c>
      <c r="Z2230" t="s">
        <v>47</v>
      </c>
      <c r="AB2230" t="str">
        <f>"09"</f>
        <v>09</v>
      </c>
      <c r="AC2230" t="s">
        <v>48</v>
      </c>
      <c r="AD2230" t="s">
        <v>49</v>
      </c>
      <c r="AE2230" t="s">
        <v>50</v>
      </c>
      <c r="AF2230">
        <v>0</v>
      </c>
      <c r="AG2230" t="s">
        <v>56</v>
      </c>
      <c r="AH2230" t="str">
        <f>"Trad IRN"</f>
        <v>Trad IRN</v>
      </c>
      <c r="AI2230" t="str">
        <f>"Bldg IRN"</f>
        <v>Bldg IRN</v>
      </c>
      <c r="AJ2230" t="s">
        <v>48</v>
      </c>
      <c r="AK2230" t="s">
        <v>48</v>
      </c>
      <c r="AL2230" t="s">
        <v>53</v>
      </c>
      <c r="AM2230">
        <v>1132.3</v>
      </c>
      <c r="AN2230">
        <v>1132.3</v>
      </c>
      <c r="AO2230">
        <v>15</v>
      </c>
    </row>
    <row r="2231" spans="1:41" x14ac:dyDescent="0.3">
      <c r="A2231" t="str">
        <f>"Trad IRN"</f>
        <v>Trad IRN</v>
      </c>
      <c r="B2231" t="str">
        <f>"Bldg IRN"</f>
        <v>Bldg IRN</v>
      </c>
      <c r="C2231" t="s">
        <v>41</v>
      </c>
      <c r="D2231" t="s">
        <v>3</v>
      </c>
      <c r="E2231" t="s">
        <v>80</v>
      </c>
      <c r="F2231" t="s">
        <v>81</v>
      </c>
      <c r="G2231" t="s">
        <v>82</v>
      </c>
      <c r="H2231" t="s">
        <v>83</v>
      </c>
      <c r="I2231" t="s">
        <v>8</v>
      </c>
      <c r="J2231" t="s">
        <v>43</v>
      </c>
      <c r="K2231" t="s">
        <v>44</v>
      </c>
      <c r="L2231" t="s">
        <v>45</v>
      </c>
      <c r="M2231" t="s">
        <v>46</v>
      </c>
      <c r="N2231" t="str">
        <f>"08/25/2022"</f>
        <v>08/25/2022</v>
      </c>
      <c r="O2231" t="str">
        <f t="shared" si="222"/>
        <v>12/31/2500</v>
      </c>
      <c r="P2231">
        <v>0.48301899999999998</v>
      </c>
      <c r="Q2231">
        <v>0.48301899999999998</v>
      </c>
      <c r="S2231">
        <v>0</v>
      </c>
      <c r="T2231">
        <v>6.6600000000000003E-4</v>
      </c>
      <c r="U2231">
        <v>0.48235299999999998</v>
      </c>
      <c r="V2231" t="str">
        <f>"Trad IRN"</f>
        <v>Trad IRN</v>
      </c>
      <c r="W2231">
        <v>50</v>
      </c>
      <c r="X2231" t="s">
        <v>47</v>
      </c>
      <c r="Z2231" t="s">
        <v>47</v>
      </c>
      <c r="AB2231" t="str">
        <f>"11"</f>
        <v>11</v>
      </c>
      <c r="AC2231" t="s">
        <v>48</v>
      </c>
      <c r="AD2231" t="s">
        <v>49</v>
      </c>
      <c r="AE2231" t="s">
        <v>50</v>
      </c>
      <c r="AF2231">
        <v>0</v>
      </c>
      <c r="AG2231" t="s">
        <v>51</v>
      </c>
      <c r="AH2231" t="s">
        <v>85</v>
      </c>
      <c r="AI2231" t="str">
        <f>"Bldg IRN"</f>
        <v>Bldg IRN</v>
      </c>
      <c r="AJ2231" t="s">
        <v>48</v>
      </c>
      <c r="AK2231" t="s">
        <v>48</v>
      </c>
      <c r="AL2231" t="s">
        <v>53</v>
      </c>
      <c r="AM2231">
        <v>512</v>
      </c>
      <c r="AN2231">
        <v>1060</v>
      </c>
      <c r="AO2231">
        <v>15</v>
      </c>
    </row>
    <row r="2232" spans="1:41" x14ac:dyDescent="0.3">
      <c r="A2232" t="str">
        <f>"Trad IRN"</f>
        <v>Trad IRN</v>
      </c>
      <c r="B2232" t="str">
        <f>"Bldg IRN"</f>
        <v>Bldg IRN</v>
      </c>
      <c r="C2232" t="s">
        <v>41</v>
      </c>
      <c r="D2232" t="s">
        <v>3</v>
      </c>
      <c r="E2232" t="s">
        <v>80</v>
      </c>
      <c r="F2232" t="s">
        <v>81</v>
      </c>
      <c r="G2232" t="s">
        <v>82</v>
      </c>
      <c r="H2232" t="s">
        <v>83</v>
      </c>
      <c r="I2232" t="str">
        <f>"Trad IRN"</f>
        <v>Trad IRN</v>
      </c>
      <c r="J2232" t="s">
        <v>43</v>
      </c>
      <c r="K2232" t="s">
        <v>44</v>
      </c>
      <c r="L2232" t="s">
        <v>45</v>
      </c>
      <c r="M2232" t="s">
        <v>46</v>
      </c>
      <c r="N2232" t="str">
        <f t="shared" ref="N2232:N2238" si="223">"08/18/2022"</f>
        <v>08/18/2022</v>
      </c>
      <c r="O2232" t="str">
        <f t="shared" si="222"/>
        <v>12/31/2500</v>
      </c>
      <c r="P2232">
        <v>0.5</v>
      </c>
      <c r="Q2232">
        <v>0.5</v>
      </c>
      <c r="S2232">
        <v>0</v>
      </c>
      <c r="T2232">
        <v>0.5</v>
      </c>
      <c r="U2232">
        <v>0</v>
      </c>
      <c r="V2232" t="str">
        <f>"Trad IRN"</f>
        <v>Trad IRN</v>
      </c>
      <c r="W2232">
        <v>50</v>
      </c>
      <c r="X2232" t="s">
        <v>47</v>
      </c>
      <c r="Z2232" t="s">
        <v>47</v>
      </c>
      <c r="AB2232" t="str">
        <f>"11"</f>
        <v>11</v>
      </c>
      <c r="AC2232" t="s">
        <v>48</v>
      </c>
      <c r="AD2232" t="s">
        <v>49</v>
      </c>
      <c r="AE2232" t="s">
        <v>50</v>
      </c>
      <c r="AF2232">
        <v>0</v>
      </c>
      <c r="AG2232" t="s">
        <v>56</v>
      </c>
      <c r="AH2232" t="str">
        <f>"Trad IRN"</f>
        <v>Trad IRN</v>
      </c>
      <c r="AI2232" t="str">
        <f>"Bldg IRN"</f>
        <v>Bldg IRN</v>
      </c>
      <c r="AJ2232" t="s">
        <v>48</v>
      </c>
      <c r="AK2232" t="s">
        <v>48</v>
      </c>
      <c r="AL2232" t="s">
        <v>53</v>
      </c>
      <c r="AM2232">
        <v>566.15</v>
      </c>
      <c r="AN2232">
        <v>1132.3</v>
      </c>
      <c r="AO2232">
        <v>15</v>
      </c>
    </row>
    <row r="2233" spans="1:41" x14ac:dyDescent="0.3">
      <c r="A2233" t="str">
        <f>"Trad IRN"</f>
        <v>Trad IRN</v>
      </c>
      <c r="B2233" t="str">
        <f>"Bldg IRN"</f>
        <v>Bldg IRN</v>
      </c>
      <c r="C2233" t="s">
        <v>41</v>
      </c>
      <c r="D2233" t="s">
        <v>3</v>
      </c>
      <c r="E2233" t="s">
        <v>80</v>
      </c>
      <c r="F2233" t="s">
        <v>81</v>
      </c>
      <c r="G2233" t="s">
        <v>82</v>
      </c>
      <c r="H2233" t="s">
        <v>83</v>
      </c>
      <c r="I2233" t="str">
        <f>"Trad IRN"</f>
        <v>Trad IRN</v>
      </c>
      <c r="J2233" t="s">
        <v>43</v>
      </c>
      <c r="K2233" t="s">
        <v>44</v>
      </c>
      <c r="L2233" t="s">
        <v>45</v>
      </c>
      <c r="M2233" t="s">
        <v>46</v>
      </c>
      <c r="N2233" t="str">
        <f t="shared" si="223"/>
        <v>08/18/2022</v>
      </c>
      <c r="O2233" t="str">
        <f t="shared" si="222"/>
        <v>12/31/2500</v>
      </c>
      <c r="P2233">
        <v>1</v>
      </c>
      <c r="Q2233">
        <v>1</v>
      </c>
      <c r="S2233">
        <v>0</v>
      </c>
      <c r="T2233">
        <v>1</v>
      </c>
      <c r="U2233">
        <v>0</v>
      </c>
      <c r="V2233" t="str">
        <f>"Trad IRN"</f>
        <v>Trad IRN</v>
      </c>
      <c r="W2233">
        <v>85</v>
      </c>
      <c r="X2233" t="s">
        <v>54</v>
      </c>
      <c r="Y2233" t="str">
        <f>"15"</f>
        <v>15</v>
      </c>
      <c r="Z2233" t="s">
        <v>47</v>
      </c>
      <c r="AB2233" t="str">
        <f>"11"</f>
        <v>11</v>
      </c>
      <c r="AC2233" t="s">
        <v>48</v>
      </c>
      <c r="AD2233" t="s">
        <v>49</v>
      </c>
      <c r="AE2233" t="s">
        <v>50</v>
      </c>
      <c r="AF2233">
        <v>0</v>
      </c>
      <c r="AG2233" t="s">
        <v>56</v>
      </c>
      <c r="AH2233" t="str">
        <f>"Trad IRN"</f>
        <v>Trad IRN</v>
      </c>
      <c r="AI2233" t="str">
        <f>"Bldg IRN"</f>
        <v>Bldg IRN</v>
      </c>
      <c r="AJ2233" t="s">
        <v>48</v>
      </c>
      <c r="AK2233" t="s">
        <v>48</v>
      </c>
      <c r="AL2233" t="s">
        <v>53</v>
      </c>
      <c r="AM2233">
        <v>1132.3</v>
      </c>
      <c r="AN2233">
        <v>1132.3</v>
      </c>
      <c r="AO2233">
        <v>15</v>
      </c>
    </row>
    <row r="2234" spans="1:41" x14ac:dyDescent="0.3">
      <c r="A2234" t="str">
        <f>"Trad IRN"</f>
        <v>Trad IRN</v>
      </c>
      <c r="B2234" t="str">
        <f>"Bldg IRN"</f>
        <v>Bldg IRN</v>
      </c>
      <c r="C2234" t="s">
        <v>41</v>
      </c>
      <c r="D2234" t="s">
        <v>3</v>
      </c>
      <c r="E2234" t="s">
        <v>80</v>
      </c>
      <c r="F2234" t="s">
        <v>81</v>
      </c>
      <c r="G2234" t="s">
        <v>82</v>
      </c>
      <c r="H2234" t="s">
        <v>83</v>
      </c>
      <c r="I2234" t="str">
        <f>"Trad IRN"</f>
        <v>Trad IRN</v>
      </c>
      <c r="J2234" t="s">
        <v>43</v>
      </c>
      <c r="K2234" t="s">
        <v>44</v>
      </c>
      <c r="L2234" t="s">
        <v>45</v>
      </c>
      <c r="M2234" t="s">
        <v>46</v>
      </c>
      <c r="N2234" t="str">
        <f t="shared" si="223"/>
        <v>08/18/2022</v>
      </c>
      <c r="O2234" t="str">
        <f t="shared" si="222"/>
        <v>12/31/2500</v>
      </c>
      <c r="P2234">
        <v>1</v>
      </c>
      <c r="Q2234">
        <v>1</v>
      </c>
      <c r="S2234">
        <v>1</v>
      </c>
      <c r="T2234">
        <v>1</v>
      </c>
      <c r="U2234">
        <v>0</v>
      </c>
      <c r="V2234" t="str">
        <f>"Trad IRN"</f>
        <v>Trad IRN</v>
      </c>
      <c r="W2234">
        <v>100</v>
      </c>
      <c r="X2234" t="s">
        <v>47</v>
      </c>
      <c r="Z2234" t="s">
        <v>47</v>
      </c>
      <c r="AB2234" t="str">
        <f>"11"</f>
        <v>11</v>
      </c>
      <c r="AC2234" t="s">
        <v>48</v>
      </c>
      <c r="AD2234" t="s">
        <v>49</v>
      </c>
      <c r="AE2234" t="s">
        <v>50</v>
      </c>
      <c r="AF2234">
        <v>0</v>
      </c>
      <c r="AG2234" t="s">
        <v>56</v>
      </c>
      <c r="AH2234" t="str">
        <f>"Trad IRN"</f>
        <v>Trad IRN</v>
      </c>
      <c r="AI2234" t="str">
        <f>"Bldg IRN"</f>
        <v>Bldg IRN</v>
      </c>
      <c r="AJ2234" t="s">
        <v>48</v>
      </c>
      <c r="AK2234" t="s">
        <v>48</v>
      </c>
      <c r="AL2234" t="s">
        <v>53</v>
      </c>
      <c r="AM2234">
        <v>1132.3</v>
      </c>
      <c r="AN2234">
        <v>1132.3</v>
      </c>
      <c r="AO2234">
        <v>15</v>
      </c>
    </row>
    <row r="2235" spans="1:41" x14ac:dyDescent="0.3">
      <c r="A2235" t="str">
        <f>"Trad IRN"</f>
        <v>Trad IRN</v>
      </c>
      <c r="B2235" t="str">
        <f>"Bldg IRN"</f>
        <v>Bldg IRN</v>
      </c>
      <c r="C2235" t="s">
        <v>41</v>
      </c>
      <c r="D2235" t="s">
        <v>3</v>
      </c>
      <c r="E2235" t="s">
        <v>80</v>
      </c>
      <c r="F2235" t="s">
        <v>81</v>
      </c>
      <c r="G2235" t="s">
        <v>82</v>
      </c>
      <c r="H2235" t="s">
        <v>83</v>
      </c>
      <c r="I2235" t="str">
        <f>"Trad IRN"</f>
        <v>Trad IRN</v>
      </c>
      <c r="J2235" t="s">
        <v>43</v>
      </c>
      <c r="K2235" t="s">
        <v>44</v>
      </c>
      <c r="L2235" t="s">
        <v>45</v>
      </c>
      <c r="M2235" t="s">
        <v>46</v>
      </c>
      <c r="N2235" t="str">
        <f t="shared" si="223"/>
        <v>08/18/2022</v>
      </c>
      <c r="O2235" t="str">
        <f t="shared" si="222"/>
        <v>12/31/2500</v>
      </c>
      <c r="P2235">
        <v>1</v>
      </c>
      <c r="Q2235">
        <v>1</v>
      </c>
      <c r="S2235">
        <v>0</v>
      </c>
      <c r="T2235">
        <v>1</v>
      </c>
      <c r="U2235">
        <v>0</v>
      </c>
      <c r="V2235" t="str">
        <f>"Trad IRN"</f>
        <v>Trad IRN</v>
      </c>
      <c r="W2235">
        <v>100</v>
      </c>
      <c r="X2235" t="s">
        <v>47</v>
      </c>
      <c r="Z2235" t="s">
        <v>47</v>
      </c>
      <c r="AB2235" t="str">
        <f>"11"</f>
        <v>11</v>
      </c>
      <c r="AC2235" t="s">
        <v>48</v>
      </c>
      <c r="AD2235" t="s">
        <v>49</v>
      </c>
      <c r="AE2235" t="s">
        <v>50</v>
      </c>
      <c r="AF2235">
        <v>0</v>
      </c>
      <c r="AG2235" t="s">
        <v>56</v>
      </c>
      <c r="AH2235" t="str">
        <f>"Trad IRN"</f>
        <v>Trad IRN</v>
      </c>
      <c r="AI2235" t="str">
        <f>"Bldg IRN"</f>
        <v>Bldg IRN</v>
      </c>
      <c r="AJ2235" t="s">
        <v>48</v>
      </c>
      <c r="AK2235" t="s">
        <v>48</v>
      </c>
      <c r="AL2235" t="s">
        <v>53</v>
      </c>
      <c r="AM2235">
        <v>1132.3</v>
      </c>
      <c r="AN2235">
        <v>1132.3</v>
      </c>
      <c r="AO2235">
        <v>15</v>
      </c>
    </row>
    <row r="2236" spans="1:41" x14ac:dyDescent="0.3">
      <c r="A2236" t="str">
        <f>"Trad IRN"</f>
        <v>Trad IRN</v>
      </c>
      <c r="B2236" t="str">
        <f>"Bldg IRN"</f>
        <v>Bldg IRN</v>
      </c>
      <c r="C2236" t="s">
        <v>41</v>
      </c>
      <c r="D2236" t="s">
        <v>3</v>
      </c>
      <c r="E2236" t="s">
        <v>80</v>
      </c>
      <c r="F2236" t="s">
        <v>81</v>
      </c>
      <c r="G2236" t="s">
        <v>82</v>
      </c>
      <c r="H2236" t="s">
        <v>83</v>
      </c>
      <c r="I2236" t="str">
        <f>"Trad IRN"</f>
        <v>Trad IRN</v>
      </c>
      <c r="J2236" t="s">
        <v>43</v>
      </c>
      <c r="K2236" t="s">
        <v>44</v>
      </c>
      <c r="L2236" t="s">
        <v>45</v>
      </c>
      <c r="M2236" t="s">
        <v>46</v>
      </c>
      <c r="N2236" t="str">
        <f t="shared" si="223"/>
        <v>08/18/2022</v>
      </c>
      <c r="O2236" t="str">
        <f t="shared" si="222"/>
        <v>12/31/2500</v>
      </c>
      <c r="P2236">
        <v>1</v>
      </c>
      <c r="Q2236">
        <v>1</v>
      </c>
      <c r="S2236">
        <v>0</v>
      </c>
      <c r="T2236">
        <v>1</v>
      </c>
      <c r="U2236">
        <v>0</v>
      </c>
      <c r="V2236" t="str">
        <f>"Trad IRN"</f>
        <v>Trad IRN</v>
      </c>
      <c r="W2236">
        <v>85</v>
      </c>
      <c r="X2236" t="s">
        <v>54</v>
      </c>
      <c r="Y2236" t="str">
        <f>"15"</f>
        <v>15</v>
      </c>
      <c r="Z2236" t="s">
        <v>47</v>
      </c>
      <c r="AB2236" t="str">
        <f>"10"</f>
        <v>10</v>
      </c>
      <c r="AC2236" t="s">
        <v>48</v>
      </c>
      <c r="AD2236" t="s">
        <v>49</v>
      </c>
      <c r="AE2236" t="s">
        <v>50</v>
      </c>
      <c r="AF2236">
        <v>0</v>
      </c>
      <c r="AG2236" t="s">
        <v>56</v>
      </c>
      <c r="AH2236" t="str">
        <f>"Trad IRN"</f>
        <v>Trad IRN</v>
      </c>
      <c r="AI2236" t="str">
        <f>"Bldg IRN"</f>
        <v>Bldg IRN</v>
      </c>
      <c r="AJ2236" t="s">
        <v>48</v>
      </c>
      <c r="AK2236" t="s">
        <v>48</v>
      </c>
      <c r="AL2236" t="s">
        <v>53</v>
      </c>
      <c r="AM2236">
        <v>1132.3</v>
      </c>
      <c r="AN2236">
        <v>1132.3</v>
      </c>
      <c r="AO2236">
        <v>15</v>
      </c>
    </row>
    <row r="2237" spans="1:41" x14ac:dyDescent="0.3">
      <c r="A2237" t="str">
        <f>"Trad IRN"</f>
        <v>Trad IRN</v>
      </c>
      <c r="B2237" t="str">
        <f>"Bldg IRN"</f>
        <v>Bldg IRN</v>
      </c>
      <c r="C2237" t="s">
        <v>41</v>
      </c>
      <c r="D2237" t="s">
        <v>3</v>
      </c>
      <c r="E2237" t="s">
        <v>80</v>
      </c>
      <c r="F2237" t="s">
        <v>81</v>
      </c>
      <c r="G2237" t="s">
        <v>82</v>
      </c>
      <c r="H2237" t="s">
        <v>83</v>
      </c>
      <c r="I2237" t="str">
        <f>"Trad IRN"</f>
        <v>Trad IRN</v>
      </c>
      <c r="J2237" t="s">
        <v>43</v>
      </c>
      <c r="K2237" t="s">
        <v>44</v>
      </c>
      <c r="L2237" t="s">
        <v>45</v>
      </c>
      <c r="M2237" t="s">
        <v>46</v>
      </c>
      <c r="N2237" t="str">
        <f t="shared" si="223"/>
        <v>08/18/2022</v>
      </c>
      <c r="O2237" t="str">
        <f t="shared" si="222"/>
        <v>12/31/2500</v>
      </c>
      <c r="P2237">
        <v>1</v>
      </c>
      <c r="Q2237">
        <v>1</v>
      </c>
      <c r="R2237">
        <v>1</v>
      </c>
      <c r="S2237">
        <v>0</v>
      </c>
      <c r="T2237">
        <v>1</v>
      </c>
      <c r="U2237">
        <v>0</v>
      </c>
      <c r="V2237" t="str">
        <f>"Trad IRN"</f>
        <v>Trad IRN</v>
      </c>
      <c r="W2237">
        <v>100</v>
      </c>
      <c r="X2237" t="s">
        <v>47</v>
      </c>
      <c r="Z2237" t="s">
        <v>47</v>
      </c>
      <c r="AB2237" t="str">
        <f>"12"</f>
        <v>12</v>
      </c>
      <c r="AC2237" t="str">
        <f>"10"</f>
        <v>10</v>
      </c>
      <c r="AD2237" t="str">
        <f>"2"</f>
        <v>2</v>
      </c>
      <c r="AE2237" t="s">
        <v>50</v>
      </c>
      <c r="AF2237">
        <v>0</v>
      </c>
      <c r="AG2237" t="s">
        <v>56</v>
      </c>
      <c r="AH2237" t="str">
        <f>"Trad IRN"</f>
        <v>Trad IRN</v>
      </c>
      <c r="AI2237" t="str">
        <f>"Bldg IRN"</f>
        <v>Bldg IRN</v>
      </c>
      <c r="AJ2237" t="str">
        <f>"12"</f>
        <v>12</v>
      </c>
      <c r="AK2237" t="s">
        <v>48</v>
      </c>
      <c r="AL2237" t="s">
        <v>53</v>
      </c>
      <c r="AM2237">
        <v>1132.3</v>
      </c>
      <c r="AN2237">
        <v>1132.3</v>
      </c>
      <c r="AO2237">
        <v>15</v>
      </c>
    </row>
    <row r="2238" spans="1:41" x14ac:dyDescent="0.3">
      <c r="A2238" t="str">
        <f>"Trad IRN"</f>
        <v>Trad IRN</v>
      </c>
      <c r="B2238" t="str">
        <f>"Bldg IRN"</f>
        <v>Bldg IRN</v>
      </c>
      <c r="C2238" t="s">
        <v>41</v>
      </c>
      <c r="D2238" t="s">
        <v>3</v>
      </c>
      <c r="E2238" t="s">
        <v>80</v>
      </c>
      <c r="F2238" t="s">
        <v>81</v>
      </c>
      <c r="G2238" t="s">
        <v>82</v>
      </c>
      <c r="H2238" t="s">
        <v>83</v>
      </c>
      <c r="I2238" t="str">
        <f>"Trad IRN"</f>
        <v>Trad IRN</v>
      </c>
      <c r="J2238" t="s">
        <v>43</v>
      </c>
      <c r="K2238" t="s">
        <v>44</v>
      </c>
      <c r="L2238" t="s">
        <v>45</v>
      </c>
      <c r="M2238" t="s">
        <v>59</v>
      </c>
      <c r="N2238" t="str">
        <f t="shared" si="223"/>
        <v>08/18/2022</v>
      </c>
      <c r="O2238" t="str">
        <f t="shared" si="222"/>
        <v>12/31/2500</v>
      </c>
      <c r="P2238">
        <v>1</v>
      </c>
      <c r="Q2238">
        <v>1</v>
      </c>
      <c r="S2238">
        <v>0</v>
      </c>
      <c r="T2238">
        <v>1</v>
      </c>
      <c r="U2238">
        <v>0</v>
      </c>
      <c r="V2238" t="s">
        <v>84</v>
      </c>
      <c r="W2238">
        <v>100</v>
      </c>
      <c r="X2238" t="s">
        <v>47</v>
      </c>
      <c r="Z2238" t="s">
        <v>47</v>
      </c>
      <c r="AB2238" t="str">
        <f>"09"</f>
        <v>09</v>
      </c>
      <c r="AC2238" t="s">
        <v>48</v>
      </c>
      <c r="AD2238" t="s">
        <v>49</v>
      </c>
      <c r="AE2238" t="s">
        <v>50</v>
      </c>
      <c r="AF2238">
        <v>0</v>
      </c>
      <c r="AG2238" t="s">
        <v>56</v>
      </c>
      <c r="AH2238" t="str">
        <f>"Trad IRN"</f>
        <v>Trad IRN</v>
      </c>
      <c r="AI2238" t="str">
        <f>"Bldg IRN"</f>
        <v>Bldg IRN</v>
      </c>
      <c r="AJ2238" t="s">
        <v>48</v>
      </c>
      <c r="AK2238" t="s">
        <v>48</v>
      </c>
      <c r="AL2238" t="s">
        <v>53</v>
      </c>
      <c r="AM2238">
        <v>1132.3</v>
      </c>
      <c r="AN2238">
        <v>1132.3</v>
      </c>
      <c r="AO2238">
        <v>15</v>
      </c>
    </row>
    <row r="2239" spans="1:41" x14ac:dyDescent="0.3">
      <c r="A2239" t="str">
        <f>"Trad IRN"</f>
        <v>Trad IRN</v>
      </c>
      <c r="B2239" t="str">
        <f>"Bldg IRN"</f>
        <v>Bldg IRN</v>
      </c>
      <c r="C2239" t="s">
        <v>41</v>
      </c>
      <c r="D2239" t="s">
        <v>3</v>
      </c>
      <c r="E2239" t="s">
        <v>80</v>
      </c>
      <c r="F2239" t="s">
        <v>81</v>
      </c>
      <c r="G2239" t="s">
        <v>82</v>
      </c>
      <c r="H2239" t="s">
        <v>83</v>
      </c>
      <c r="I2239" t="str">
        <f>"Trad IRN"</f>
        <v>Trad IRN</v>
      </c>
      <c r="J2239" t="s">
        <v>43</v>
      </c>
      <c r="K2239" t="s">
        <v>44</v>
      </c>
      <c r="L2239" t="s">
        <v>45</v>
      </c>
      <c r="M2239" t="s">
        <v>46</v>
      </c>
      <c r="N2239" t="str">
        <f>"01/04/2023"</f>
        <v>01/04/2023</v>
      </c>
      <c r="O2239" t="str">
        <f t="shared" si="222"/>
        <v>12/31/2500</v>
      </c>
      <c r="P2239">
        <v>0.45098100000000002</v>
      </c>
      <c r="Q2239">
        <v>0.45098100000000002</v>
      </c>
      <c r="R2239">
        <v>0.45098100000000002</v>
      </c>
      <c r="S2239">
        <v>0</v>
      </c>
      <c r="T2239">
        <v>0.44192300000000001</v>
      </c>
      <c r="U2239">
        <v>9.0580000000000001E-3</v>
      </c>
      <c r="V2239" t="str">
        <f>"Trad IRN"</f>
        <v>Trad IRN</v>
      </c>
      <c r="W2239">
        <v>85</v>
      </c>
      <c r="X2239" t="s">
        <v>47</v>
      </c>
      <c r="Z2239" t="s">
        <v>47</v>
      </c>
      <c r="AB2239" t="str">
        <f t="shared" ref="AB2239:AB2244" si="224">"12"</f>
        <v>12</v>
      </c>
      <c r="AC2239" t="str">
        <f>"10"</f>
        <v>10</v>
      </c>
      <c r="AD2239" t="str">
        <f>"2"</f>
        <v>2</v>
      </c>
      <c r="AE2239" t="s">
        <v>55</v>
      </c>
      <c r="AF2239">
        <v>0</v>
      </c>
      <c r="AG2239" t="s">
        <v>56</v>
      </c>
      <c r="AH2239" t="str">
        <f>"Trad IRN"</f>
        <v>Trad IRN</v>
      </c>
      <c r="AI2239" t="str">
        <f>"Bldg IRN"</f>
        <v>Bldg IRN</v>
      </c>
      <c r="AJ2239" t="str">
        <f t="shared" ref="AJ2239:AJ2244" si="225">"12"</f>
        <v>12</v>
      </c>
      <c r="AK2239" t="s">
        <v>48</v>
      </c>
      <c r="AL2239" t="s">
        <v>53</v>
      </c>
      <c r="AM2239">
        <v>510.65</v>
      </c>
      <c r="AN2239">
        <v>1132.3</v>
      </c>
      <c r="AO2239">
        <v>15</v>
      </c>
    </row>
    <row r="2240" spans="1:41" x14ac:dyDescent="0.3">
      <c r="A2240" t="str">
        <f>"Trad IRN"</f>
        <v>Trad IRN</v>
      </c>
      <c r="B2240" t="str">
        <f>"Bldg IRN"</f>
        <v>Bldg IRN</v>
      </c>
      <c r="C2240" t="s">
        <v>41</v>
      </c>
      <c r="D2240" t="s">
        <v>3</v>
      </c>
      <c r="E2240" t="s">
        <v>80</v>
      </c>
      <c r="F2240" t="s">
        <v>81</v>
      </c>
      <c r="G2240" t="s">
        <v>82</v>
      </c>
      <c r="H2240" t="s">
        <v>83</v>
      </c>
      <c r="I2240" t="s">
        <v>8</v>
      </c>
      <c r="J2240" t="s">
        <v>43</v>
      </c>
      <c r="K2240" t="s">
        <v>44</v>
      </c>
      <c r="L2240" t="s">
        <v>45</v>
      </c>
      <c r="M2240" t="s">
        <v>46</v>
      </c>
      <c r="N2240" t="str">
        <f>"01/04/2023"</f>
        <v>01/04/2023</v>
      </c>
      <c r="O2240" t="str">
        <f>"01/31/2023"</f>
        <v>01/31/2023</v>
      </c>
      <c r="P2240">
        <v>1.5571E-2</v>
      </c>
      <c r="Q2240">
        <v>1.5571E-2</v>
      </c>
      <c r="R2240">
        <v>1.5571E-2</v>
      </c>
      <c r="S2240">
        <v>0</v>
      </c>
      <c r="T2240">
        <v>4.7010000000000003E-3</v>
      </c>
      <c r="U2240">
        <v>1.0869999999999999E-2</v>
      </c>
      <c r="V2240" t="str">
        <f>"Trad IRN"</f>
        <v>Trad IRN</v>
      </c>
      <c r="W2240">
        <v>15</v>
      </c>
      <c r="X2240" t="s">
        <v>47</v>
      </c>
      <c r="Z2240" t="s">
        <v>47</v>
      </c>
      <c r="AB2240" t="str">
        <f t="shared" si="224"/>
        <v>12</v>
      </c>
      <c r="AC2240" t="str">
        <f>"10"</f>
        <v>10</v>
      </c>
      <c r="AD2240" t="str">
        <f>"2"</f>
        <v>2</v>
      </c>
      <c r="AE2240" t="s">
        <v>50</v>
      </c>
      <c r="AF2240">
        <v>0</v>
      </c>
      <c r="AG2240" t="s">
        <v>51</v>
      </c>
      <c r="AH2240" t="str">
        <f>"Trad IRN"</f>
        <v>Trad IRN</v>
      </c>
      <c r="AI2240" t="str">
        <f>"Bldg IRN"</f>
        <v>Bldg IRN</v>
      </c>
      <c r="AJ2240" t="str">
        <f t="shared" si="225"/>
        <v>12</v>
      </c>
      <c r="AK2240" t="s">
        <v>48</v>
      </c>
      <c r="AL2240" t="s">
        <v>53</v>
      </c>
      <c r="AM2240">
        <v>17.63</v>
      </c>
      <c r="AN2240">
        <v>1132.3</v>
      </c>
      <c r="AO2240">
        <v>15</v>
      </c>
    </row>
    <row r="2241" spans="1:41" x14ac:dyDescent="0.3">
      <c r="A2241" t="str">
        <f>"Trad IRN"</f>
        <v>Trad IRN</v>
      </c>
      <c r="B2241" t="str">
        <f>"Bldg IRN"</f>
        <v>Bldg IRN</v>
      </c>
      <c r="C2241" t="s">
        <v>41</v>
      </c>
      <c r="D2241" t="s">
        <v>3</v>
      </c>
      <c r="E2241" t="s">
        <v>80</v>
      </c>
      <c r="F2241" t="s">
        <v>81</v>
      </c>
      <c r="G2241" t="s">
        <v>82</v>
      </c>
      <c r="H2241" t="s">
        <v>83</v>
      </c>
      <c r="I2241" t="s">
        <v>8</v>
      </c>
      <c r="J2241" t="s">
        <v>43</v>
      </c>
      <c r="K2241" t="s">
        <v>44</v>
      </c>
      <c r="L2241" t="s">
        <v>45</v>
      </c>
      <c r="M2241" t="s">
        <v>46</v>
      </c>
      <c r="N2241" t="str">
        <f>"02/01/2023"</f>
        <v>02/01/2023</v>
      </c>
      <c r="O2241" t="str">
        <f>"12/31/2500"</f>
        <v>12/31/2500</v>
      </c>
      <c r="P2241">
        <v>6.4014000000000001E-2</v>
      </c>
      <c r="Q2241">
        <v>6.4014000000000001E-2</v>
      </c>
      <c r="R2241">
        <v>6.4014000000000001E-2</v>
      </c>
      <c r="S2241">
        <v>0</v>
      </c>
      <c r="T2241">
        <v>1.9328000000000001E-2</v>
      </c>
      <c r="U2241">
        <v>4.4685999999999997E-2</v>
      </c>
      <c r="V2241" t="str">
        <f>"Trad IRN"</f>
        <v>Trad IRN</v>
      </c>
      <c r="W2241">
        <v>15</v>
      </c>
      <c r="X2241" t="s">
        <v>47</v>
      </c>
      <c r="Z2241" t="s">
        <v>47</v>
      </c>
      <c r="AB2241" t="str">
        <f t="shared" si="224"/>
        <v>12</v>
      </c>
      <c r="AC2241" t="str">
        <f>"10"</f>
        <v>10</v>
      </c>
      <c r="AD2241" t="str">
        <f>"2"</f>
        <v>2</v>
      </c>
      <c r="AE2241" t="s">
        <v>55</v>
      </c>
      <c r="AF2241">
        <v>0</v>
      </c>
      <c r="AG2241" t="s">
        <v>51</v>
      </c>
      <c r="AH2241" t="str">
        <f>"Trad IRN"</f>
        <v>Trad IRN</v>
      </c>
      <c r="AI2241" t="str">
        <f>"Bldg IRN"</f>
        <v>Bldg IRN</v>
      </c>
      <c r="AJ2241" t="str">
        <f t="shared" si="225"/>
        <v>12</v>
      </c>
      <c r="AK2241" t="s">
        <v>48</v>
      </c>
      <c r="AL2241" t="s">
        <v>53</v>
      </c>
      <c r="AM2241">
        <v>72.48</v>
      </c>
      <c r="AN2241">
        <v>1132.3</v>
      </c>
      <c r="AO2241">
        <v>15</v>
      </c>
    </row>
    <row r="2242" spans="1:41" x14ac:dyDescent="0.3">
      <c r="A2242" t="str">
        <f>"Trad IRN"</f>
        <v>Trad IRN</v>
      </c>
      <c r="B2242" t="str">
        <f>"Bldg IRN"</f>
        <v>Bldg IRN</v>
      </c>
      <c r="C2242" t="s">
        <v>41</v>
      </c>
      <c r="D2242" t="s">
        <v>3</v>
      </c>
      <c r="E2242" t="s">
        <v>80</v>
      </c>
      <c r="F2242" t="s">
        <v>81</v>
      </c>
      <c r="G2242" t="s">
        <v>82</v>
      </c>
      <c r="H2242" t="s">
        <v>83</v>
      </c>
      <c r="I2242" t="str">
        <f>"Trad IRN"</f>
        <v>Trad IRN</v>
      </c>
      <c r="J2242" t="s">
        <v>43</v>
      </c>
      <c r="K2242" t="s">
        <v>44</v>
      </c>
      <c r="L2242" t="s">
        <v>45</v>
      </c>
      <c r="M2242" t="s">
        <v>46</v>
      </c>
      <c r="N2242" t="str">
        <f t="shared" ref="N2242:N2248" si="226">"08/18/2022"</f>
        <v>08/18/2022</v>
      </c>
      <c r="O2242" t="str">
        <f>"01/03/2023"</f>
        <v>01/03/2023</v>
      </c>
      <c r="P2242">
        <v>0.46943400000000002</v>
      </c>
      <c r="Q2242">
        <v>0.46943400000000002</v>
      </c>
      <c r="R2242">
        <v>0.46943400000000002</v>
      </c>
      <c r="S2242">
        <v>0</v>
      </c>
      <c r="T2242">
        <v>0.46943400000000002</v>
      </c>
      <c r="U2242">
        <v>0</v>
      </c>
      <c r="V2242" t="str">
        <f>"Trad IRN"</f>
        <v>Trad IRN</v>
      </c>
      <c r="W2242">
        <v>100</v>
      </c>
      <c r="X2242" t="s">
        <v>47</v>
      </c>
      <c r="Z2242" t="s">
        <v>47</v>
      </c>
      <c r="AB2242" t="str">
        <f t="shared" si="224"/>
        <v>12</v>
      </c>
      <c r="AC2242" t="str">
        <f>"10"</f>
        <v>10</v>
      </c>
      <c r="AD2242" t="str">
        <f>"2"</f>
        <v>2</v>
      </c>
      <c r="AE2242" t="s">
        <v>55</v>
      </c>
      <c r="AF2242">
        <v>0</v>
      </c>
      <c r="AG2242" t="s">
        <v>56</v>
      </c>
      <c r="AH2242" t="str">
        <f>"Trad IRN"</f>
        <v>Trad IRN</v>
      </c>
      <c r="AI2242" t="str">
        <f>"Bldg IRN"</f>
        <v>Bldg IRN</v>
      </c>
      <c r="AJ2242" t="str">
        <f t="shared" si="225"/>
        <v>12</v>
      </c>
      <c r="AK2242" t="s">
        <v>48</v>
      </c>
      <c r="AL2242" t="s">
        <v>53</v>
      </c>
      <c r="AM2242">
        <v>531.54</v>
      </c>
      <c r="AN2242">
        <v>1132.3</v>
      </c>
      <c r="AO2242">
        <v>15</v>
      </c>
    </row>
    <row r="2243" spans="1:41" x14ac:dyDescent="0.3">
      <c r="A2243" t="str">
        <f>"Trad IRN"</f>
        <v>Trad IRN</v>
      </c>
      <c r="B2243" t="str">
        <f>"Bldg IRN"</f>
        <v>Bldg IRN</v>
      </c>
      <c r="C2243" t="s">
        <v>41</v>
      </c>
      <c r="D2243" t="s">
        <v>3</v>
      </c>
      <c r="E2243" t="s">
        <v>80</v>
      </c>
      <c r="F2243" t="s">
        <v>81</v>
      </c>
      <c r="G2243" t="s">
        <v>82</v>
      </c>
      <c r="H2243" t="s">
        <v>83</v>
      </c>
      <c r="I2243" t="s">
        <v>8</v>
      </c>
      <c r="J2243" t="s">
        <v>43</v>
      </c>
      <c r="K2243" t="s">
        <v>44</v>
      </c>
      <c r="L2243" t="s">
        <v>45</v>
      </c>
      <c r="M2243" t="s">
        <v>46</v>
      </c>
      <c r="N2243" t="str">
        <f t="shared" si="226"/>
        <v>08/18/2022</v>
      </c>
      <c r="O2243" t="str">
        <f>"12/31/2500"</f>
        <v>12/31/2500</v>
      </c>
      <c r="P2243">
        <v>0.14913599999999999</v>
      </c>
      <c r="Q2243">
        <v>0.14913599999999999</v>
      </c>
      <c r="S2243">
        <v>0</v>
      </c>
      <c r="T2243">
        <v>3.866E-2</v>
      </c>
      <c r="U2243">
        <v>0.110476</v>
      </c>
      <c r="V2243" t="str">
        <f>"Trad IRN"</f>
        <v>Trad IRN</v>
      </c>
      <c r="W2243">
        <v>15</v>
      </c>
      <c r="X2243" t="s">
        <v>47</v>
      </c>
      <c r="Z2243" t="s">
        <v>47</v>
      </c>
      <c r="AB2243" t="str">
        <f t="shared" si="224"/>
        <v>12</v>
      </c>
      <c r="AC2243" t="s">
        <v>48</v>
      </c>
      <c r="AD2243" t="s">
        <v>49</v>
      </c>
      <c r="AE2243" t="s">
        <v>50</v>
      </c>
      <c r="AF2243">
        <v>0</v>
      </c>
      <c r="AG2243" t="s">
        <v>51</v>
      </c>
      <c r="AH2243" t="s">
        <v>85</v>
      </c>
      <c r="AI2243" t="str">
        <f>"Bldg IRN"</f>
        <v>Bldg IRN</v>
      </c>
      <c r="AJ2243" t="str">
        <f t="shared" si="225"/>
        <v>12</v>
      </c>
      <c r="AK2243" t="s">
        <v>52</v>
      </c>
      <c r="AL2243" t="s">
        <v>53</v>
      </c>
      <c r="AM2243">
        <v>155.4</v>
      </c>
      <c r="AN2243">
        <v>1042</v>
      </c>
      <c r="AO2243">
        <v>15</v>
      </c>
    </row>
    <row r="2244" spans="1:41" x14ac:dyDescent="0.3">
      <c r="A2244" t="str">
        <f>"Trad IRN"</f>
        <v>Trad IRN</v>
      </c>
      <c r="B2244" t="str">
        <f>"Bldg IRN"</f>
        <v>Bldg IRN</v>
      </c>
      <c r="C2244" t="s">
        <v>41</v>
      </c>
      <c r="D2244" t="s">
        <v>3</v>
      </c>
      <c r="E2244" t="s">
        <v>80</v>
      </c>
      <c r="F2244" t="s">
        <v>81</v>
      </c>
      <c r="G2244" t="s">
        <v>82</v>
      </c>
      <c r="H2244" t="s">
        <v>83</v>
      </c>
      <c r="I2244" t="str">
        <f>"Trad IRN"</f>
        <v>Trad IRN</v>
      </c>
      <c r="J2244" t="s">
        <v>43</v>
      </c>
      <c r="K2244" t="s">
        <v>44</v>
      </c>
      <c r="L2244" t="s">
        <v>45</v>
      </c>
      <c r="M2244" t="s">
        <v>46</v>
      </c>
      <c r="N2244" t="str">
        <f t="shared" si="226"/>
        <v>08/18/2022</v>
      </c>
      <c r="O2244" t="str">
        <f>"12/31/2500"</f>
        <v>12/31/2500</v>
      </c>
      <c r="P2244">
        <v>0.85</v>
      </c>
      <c r="Q2244">
        <v>0.85</v>
      </c>
      <c r="S2244">
        <v>0.85</v>
      </c>
      <c r="T2244">
        <v>0.85</v>
      </c>
      <c r="U2244">
        <v>0</v>
      </c>
      <c r="V2244" t="str">
        <f>"Trad IRN"</f>
        <v>Trad IRN</v>
      </c>
      <c r="W2244">
        <v>85</v>
      </c>
      <c r="X2244" t="s">
        <v>47</v>
      </c>
      <c r="Z2244" t="s">
        <v>47</v>
      </c>
      <c r="AB2244" t="str">
        <f t="shared" si="224"/>
        <v>12</v>
      </c>
      <c r="AC2244" t="s">
        <v>48</v>
      </c>
      <c r="AD2244" t="s">
        <v>49</v>
      </c>
      <c r="AE2244" t="s">
        <v>50</v>
      </c>
      <c r="AF2244">
        <v>0</v>
      </c>
      <c r="AG2244" t="s">
        <v>56</v>
      </c>
      <c r="AH2244" t="str">
        <f>"Trad IRN"</f>
        <v>Trad IRN</v>
      </c>
      <c r="AI2244" t="str">
        <f>"Bldg IRN"</f>
        <v>Bldg IRN</v>
      </c>
      <c r="AJ2244" t="str">
        <f t="shared" si="225"/>
        <v>12</v>
      </c>
      <c r="AK2244" t="s">
        <v>48</v>
      </c>
      <c r="AL2244" t="s">
        <v>53</v>
      </c>
      <c r="AM2244">
        <v>962.46</v>
      </c>
      <c r="AN2244">
        <v>1132.3</v>
      </c>
      <c r="AO2244">
        <v>15</v>
      </c>
    </row>
    <row r="2245" spans="1:41" x14ac:dyDescent="0.3">
      <c r="A2245" t="str">
        <f>"Trad IRN"</f>
        <v>Trad IRN</v>
      </c>
      <c r="B2245" t="str">
        <f>"Bldg IRN"</f>
        <v>Bldg IRN</v>
      </c>
      <c r="C2245" t="s">
        <v>41</v>
      </c>
      <c r="D2245" t="s">
        <v>3</v>
      </c>
      <c r="E2245" t="s">
        <v>80</v>
      </c>
      <c r="F2245" t="s">
        <v>81</v>
      </c>
      <c r="G2245" t="s">
        <v>82</v>
      </c>
      <c r="H2245" t="s">
        <v>83</v>
      </c>
      <c r="I2245" t="str">
        <f>"Trad IRN"</f>
        <v>Trad IRN</v>
      </c>
      <c r="J2245" t="s">
        <v>43</v>
      </c>
      <c r="K2245" t="s">
        <v>44</v>
      </c>
      <c r="L2245" t="s">
        <v>45</v>
      </c>
      <c r="M2245" t="s">
        <v>46</v>
      </c>
      <c r="N2245" t="str">
        <f t="shared" si="226"/>
        <v>08/18/2022</v>
      </c>
      <c r="O2245" t="str">
        <f>"12/31/2500"</f>
        <v>12/31/2500</v>
      </c>
      <c r="P2245">
        <v>1</v>
      </c>
      <c r="Q2245">
        <v>1</v>
      </c>
      <c r="R2245">
        <v>0.52710400000000002</v>
      </c>
      <c r="S2245">
        <v>0</v>
      </c>
      <c r="T2245">
        <v>1</v>
      </c>
      <c r="U2245">
        <v>0</v>
      </c>
      <c r="V2245" t="str">
        <f>"Trad IRN"</f>
        <v>Trad IRN</v>
      </c>
      <c r="W2245">
        <v>100</v>
      </c>
      <c r="X2245" t="s">
        <v>47</v>
      </c>
      <c r="Z2245" t="s">
        <v>47</v>
      </c>
      <c r="AB2245" t="str">
        <f>"10"</f>
        <v>10</v>
      </c>
      <c r="AC2245" t="str">
        <f>"12"</f>
        <v>12</v>
      </c>
      <c r="AD2245" t="str">
        <f>"6"</f>
        <v>6</v>
      </c>
      <c r="AE2245" t="s">
        <v>50</v>
      </c>
      <c r="AF2245">
        <v>0</v>
      </c>
      <c r="AG2245" t="s">
        <v>56</v>
      </c>
      <c r="AH2245" t="str">
        <f>"Trad IRN"</f>
        <v>Trad IRN</v>
      </c>
      <c r="AI2245" t="str">
        <f>"Bldg IRN"</f>
        <v>Bldg IRN</v>
      </c>
      <c r="AJ2245" t="s">
        <v>48</v>
      </c>
      <c r="AK2245" t="s">
        <v>48</v>
      </c>
      <c r="AL2245" t="s">
        <v>53</v>
      </c>
      <c r="AM2245">
        <v>1132.3</v>
      </c>
      <c r="AN2245">
        <v>1132.3</v>
      </c>
      <c r="AO2245">
        <v>15</v>
      </c>
    </row>
    <row r="2246" spans="1:41" x14ac:dyDescent="0.3">
      <c r="A2246" t="str">
        <f>"Trad IRN"</f>
        <v>Trad IRN</v>
      </c>
      <c r="B2246" t="str">
        <f>"Bldg IRN"</f>
        <v>Bldg IRN</v>
      </c>
      <c r="C2246" t="s">
        <v>41</v>
      </c>
      <c r="D2246" t="s">
        <v>3</v>
      </c>
      <c r="E2246" t="s">
        <v>80</v>
      </c>
      <c r="F2246" t="s">
        <v>81</v>
      </c>
      <c r="G2246" t="s">
        <v>82</v>
      </c>
      <c r="H2246" t="s">
        <v>83</v>
      </c>
      <c r="I2246" t="str">
        <f>"Trad IRN"</f>
        <v>Trad IRN</v>
      </c>
      <c r="J2246" t="s">
        <v>43</v>
      </c>
      <c r="K2246" t="s">
        <v>44</v>
      </c>
      <c r="L2246" t="s">
        <v>45</v>
      </c>
      <c r="M2246" t="s">
        <v>46</v>
      </c>
      <c r="N2246" t="str">
        <f t="shared" si="226"/>
        <v>08/18/2022</v>
      </c>
      <c r="O2246" t="str">
        <f>"12/31/2500"</f>
        <v>12/31/2500</v>
      </c>
      <c r="P2246">
        <v>1</v>
      </c>
      <c r="Q2246">
        <v>1</v>
      </c>
      <c r="S2246">
        <v>0</v>
      </c>
      <c r="T2246">
        <v>1</v>
      </c>
      <c r="U2246">
        <v>0</v>
      </c>
      <c r="V2246" t="str">
        <f>"Trad IRN"</f>
        <v>Trad IRN</v>
      </c>
      <c r="W2246">
        <v>100</v>
      </c>
      <c r="X2246" t="s">
        <v>47</v>
      </c>
      <c r="Z2246" t="s">
        <v>47</v>
      </c>
      <c r="AB2246" t="str">
        <f>"11"</f>
        <v>11</v>
      </c>
      <c r="AC2246" t="s">
        <v>48</v>
      </c>
      <c r="AD2246" t="s">
        <v>49</v>
      </c>
      <c r="AE2246" t="s">
        <v>55</v>
      </c>
      <c r="AF2246">
        <v>0</v>
      </c>
      <c r="AG2246" t="s">
        <v>56</v>
      </c>
      <c r="AH2246" t="str">
        <f>"Trad IRN"</f>
        <v>Trad IRN</v>
      </c>
      <c r="AI2246" t="str">
        <f>"Bldg IRN"</f>
        <v>Bldg IRN</v>
      </c>
      <c r="AJ2246" t="s">
        <v>48</v>
      </c>
      <c r="AK2246" t="s">
        <v>48</v>
      </c>
      <c r="AL2246" t="s">
        <v>53</v>
      </c>
      <c r="AM2246">
        <v>1132.3</v>
      </c>
      <c r="AN2246">
        <v>1132.3</v>
      </c>
      <c r="AO2246">
        <v>15</v>
      </c>
    </row>
    <row r="2247" spans="1:41" x14ac:dyDescent="0.3">
      <c r="A2247" t="str">
        <f>"Trad IRN"</f>
        <v>Trad IRN</v>
      </c>
      <c r="B2247" t="str">
        <f>"Bldg IRN"</f>
        <v>Bldg IRN</v>
      </c>
      <c r="C2247" t="s">
        <v>41</v>
      </c>
      <c r="D2247" t="s">
        <v>3</v>
      </c>
      <c r="E2247" t="s">
        <v>80</v>
      </c>
      <c r="F2247" t="s">
        <v>81</v>
      </c>
      <c r="G2247" t="s">
        <v>82</v>
      </c>
      <c r="H2247" t="s">
        <v>83</v>
      </c>
      <c r="I2247" t="str">
        <f>"Trad IRN"</f>
        <v>Trad IRN</v>
      </c>
      <c r="J2247" t="s">
        <v>43</v>
      </c>
      <c r="K2247" t="s">
        <v>44</v>
      </c>
      <c r="L2247" t="s">
        <v>45</v>
      </c>
      <c r="M2247" t="s">
        <v>46</v>
      </c>
      <c r="N2247" t="str">
        <f t="shared" si="226"/>
        <v>08/18/2022</v>
      </c>
      <c r="O2247" t="str">
        <f>"12/31/2500"</f>
        <v>12/31/2500</v>
      </c>
      <c r="P2247">
        <v>1</v>
      </c>
      <c r="Q2247">
        <v>1</v>
      </c>
      <c r="S2247">
        <v>0</v>
      </c>
      <c r="T2247">
        <v>1</v>
      </c>
      <c r="U2247">
        <v>0</v>
      </c>
      <c r="V2247" t="str">
        <f>"Trad IRN"</f>
        <v>Trad IRN</v>
      </c>
      <c r="W2247">
        <v>100</v>
      </c>
      <c r="X2247" t="s">
        <v>47</v>
      </c>
      <c r="Z2247" t="s">
        <v>47</v>
      </c>
      <c r="AB2247" t="str">
        <f>"11"</f>
        <v>11</v>
      </c>
      <c r="AC2247" t="s">
        <v>48</v>
      </c>
      <c r="AD2247" t="s">
        <v>49</v>
      </c>
      <c r="AE2247" t="s">
        <v>50</v>
      </c>
      <c r="AF2247">
        <v>0</v>
      </c>
      <c r="AG2247" t="s">
        <v>56</v>
      </c>
      <c r="AH2247" t="str">
        <f>"Trad IRN"</f>
        <v>Trad IRN</v>
      </c>
      <c r="AI2247" t="str">
        <f>"Bldg IRN"</f>
        <v>Bldg IRN</v>
      </c>
      <c r="AJ2247" t="s">
        <v>48</v>
      </c>
      <c r="AK2247" t="s">
        <v>48</v>
      </c>
      <c r="AL2247" t="s">
        <v>53</v>
      </c>
      <c r="AM2247">
        <v>1132.3</v>
      </c>
      <c r="AN2247">
        <v>1132.3</v>
      </c>
      <c r="AO2247">
        <v>15</v>
      </c>
    </row>
    <row r="2248" spans="1:41" x14ac:dyDescent="0.3">
      <c r="A2248" t="str">
        <f>"Trad IRN"</f>
        <v>Trad IRN</v>
      </c>
      <c r="B2248" t="str">
        <f>"Bldg IRN"</f>
        <v>Bldg IRN</v>
      </c>
      <c r="C2248" t="s">
        <v>41</v>
      </c>
      <c r="D2248" t="s">
        <v>3</v>
      </c>
      <c r="E2248" t="s">
        <v>80</v>
      </c>
      <c r="F2248" t="s">
        <v>81</v>
      </c>
      <c r="G2248" t="s">
        <v>82</v>
      </c>
      <c r="H2248" t="s">
        <v>83</v>
      </c>
      <c r="I2248" t="str">
        <f>"Trad IRN"</f>
        <v>Trad IRN</v>
      </c>
      <c r="J2248" t="s">
        <v>43</v>
      </c>
      <c r="K2248" t="s">
        <v>44</v>
      </c>
      <c r="L2248" t="s">
        <v>45</v>
      </c>
      <c r="M2248" t="s">
        <v>46</v>
      </c>
      <c r="N2248" t="str">
        <f t="shared" si="226"/>
        <v>08/18/2022</v>
      </c>
      <c r="O2248" t="str">
        <f>"01/03/2023"</f>
        <v>01/03/2023</v>
      </c>
      <c r="P2248">
        <v>0.46943400000000002</v>
      </c>
      <c r="Q2248">
        <v>0.46943400000000002</v>
      </c>
      <c r="S2248">
        <v>0</v>
      </c>
      <c r="T2248">
        <v>0.46943400000000002</v>
      </c>
      <c r="U2248">
        <v>0</v>
      </c>
      <c r="V2248" t="str">
        <f>"Trad IRN"</f>
        <v>Trad IRN</v>
      </c>
      <c r="W2248">
        <v>100</v>
      </c>
      <c r="X2248" t="s">
        <v>47</v>
      </c>
      <c r="Z2248" t="s">
        <v>47</v>
      </c>
      <c r="AB2248" t="str">
        <f>"10"</f>
        <v>10</v>
      </c>
      <c r="AC2248" t="s">
        <v>48</v>
      </c>
      <c r="AD2248" t="s">
        <v>49</v>
      </c>
      <c r="AE2248" t="s">
        <v>50</v>
      </c>
      <c r="AF2248">
        <v>0</v>
      </c>
      <c r="AG2248" t="s">
        <v>56</v>
      </c>
      <c r="AH2248" t="str">
        <f>"Trad IRN"</f>
        <v>Trad IRN</v>
      </c>
      <c r="AI2248" t="str">
        <f>"Bldg IRN"</f>
        <v>Bldg IRN</v>
      </c>
      <c r="AJ2248" t="s">
        <v>48</v>
      </c>
      <c r="AK2248" t="s">
        <v>48</v>
      </c>
      <c r="AL2248" t="s">
        <v>53</v>
      </c>
      <c r="AM2248">
        <v>531.54</v>
      </c>
      <c r="AN2248">
        <v>1132.3</v>
      </c>
      <c r="AO2248">
        <v>15</v>
      </c>
    </row>
    <row r="2249" spans="1:41" x14ac:dyDescent="0.3">
      <c r="A2249" t="str">
        <f>"Trad IRN"</f>
        <v>Trad IRN</v>
      </c>
      <c r="B2249" t="str">
        <f>"Bldg IRN"</f>
        <v>Bldg IRN</v>
      </c>
      <c r="C2249" t="s">
        <v>41</v>
      </c>
      <c r="D2249" t="s">
        <v>3</v>
      </c>
      <c r="E2249" t="s">
        <v>80</v>
      </c>
      <c r="F2249" t="s">
        <v>81</v>
      </c>
      <c r="G2249" t="s">
        <v>82</v>
      </c>
      <c r="H2249" t="s">
        <v>83</v>
      </c>
      <c r="I2249" t="str">
        <f>"Trad IRN"</f>
        <v>Trad IRN</v>
      </c>
      <c r="J2249" t="s">
        <v>43</v>
      </c>
      <c r="K2249" t="s">
        <v>44</v>
      </c>
      <c r="L2249" t="s">
        <v>45</v>
      </c>
      <c r="M2249" t="s">
        <v>46</v>
      </c>
      <c r="N2249" t="str">
        <f>"01/04/2023"</f>
        <v>01/04/2023</v>
      </c>
      <c r="O2249" t="str">
        <f>"12/31/2500"</f>
        <v>12/31/2500</v>
      </c>
      <c r="P2249">
        <v>0.45098100000000002</v>
      </c>
      <c r="Q2249">
        <v>0.45098100000000002</v>
      </c>
      <c r="S2249">
        <v>0</v>
      </c>
      <c r="T2249">
        <v>0.45098100000000002</v>
      </c>
      <c r="U2249">
        <v>0</v>
      </c>
      <c r="V2249" t="str">
        <f>"Trad IRN"</f>
        <v>Trad IRN</v>
      </c>
      <c r="W2249">
        <v>85</v>
      </c>
      <c r="X2249" t="s">
        <v>47</v>
      </c>
      <c r="Z2249" t="s">
        <v>47</v>
      </c>
      <c r="AB2249" t="str">
        <f>"10"</f>
        <v>10</v>
      </c>
      <c r="AC2249" t="s">
        <v>48</v>
      </c>
      <c r="AD2249" t="s">
        <v>49</v>
      </c>
      <c r="AE2249" t="s">
        <v>50</v>
      </c>
      <c r="AF2249">
        <v>0</v>
      </c>
      <c r="AG2249" t="s">
        <v>56</v>
      </c>
      <c r="AH2249" t="str">
        <f>"Trad IRN"</f>
        <v>Trad IRN</v>
      </c>
      <c r="AI2249" t="str">
        <f>"Bldg IRN"</f>
        <v>Bldg IRN</v>
      </c>
      <c r="AJ2249" t="s">
        <v>48</v>
      </c>
      <c r="AK2249" t="s">
        <v>48</v>
      </c>
      <c r="AL2249" t="s">
        <v>53</v>
      </c>
      <c r="AM2249">
        <v>510.65</v>
      </c>
      <c r="AN2249">
        <v>1132.3</v>
      </c>
      <c r="AO2249">
        <v>15</v>
      </c>
    </row>
    <row r="2250" spans="1:41" x14ac:dyDescent="0.3">
      <c r="A2250" t="str">
        <f>"Trad IRN"</f>
        <v>Trad IRN</v>
      </c>
      <c r="B2250" t="str">
        <f>"Bldg IRN"</f>
        <v>Bldg IRN</v>
      </c>
      <c r="C2250" t="s">
        <v>41</v>
      </c>
      <c r="D2250" t="s">
        <v>3</v>
      </c>
      <c r="E2250" t="s">
        <v>80</v>
      </c>
      <c r="F2250" t="s">
        <v>81</v>
      </c>
      <c r="G2250" t="s">
        <v>82</v>
      </c>
      <c r="H2250" t="s">
        <v>83</v>
      </c>
      <c r="I2250" t="s">
        <v>8</v>
      </c>
      <c r="J2250" t="s">
        <v>43</v>
      </c>
      <c r="K2250" t="s">
        <v>44</v>
      </c>
      <c r="L2250" t="s">
        <v>45</v>
      </c>
      <c r="M2250" t="s">
        <v>46</v>
      </c>
      <c r="N2250" t="str">
        <f>"01/04/2023"</f>
        <v>01/04/2023</v>
      </c>
      <c r="O2250" t="str">
        <f>"12/31/2500"</f>
        <v>12/31/2500</v>
      </c>
      <c r="P2250">
        <v>7.9585000000000003E-2</v>
      </c>
      <c r="Q2250">
        <v>7.9585000000000003E-2</v>
      </c>
      <c r="S2250">
        <v>0</v>
      </c>
      <c r="T2250">
        <v>2.4028999999999998E-2</v>
      </c>
      <c r="U2250">
        <v>5.5556000000000001E-2</v>
      </c>
      <c r="V2250" t="str">
        <f>"Trad IRN"</f>
        <v>Trad IRN</v>
      </c>
      <c r="W2250">
        <v>15</v>
      </c>
      <c r="X2250" t="s">
        <v>47</v>
      </c>
      <c r="Z2250" t="s">
        <v>47</v>
      </c>
      <c r="AB2250" t="str">
        <f>"10"</f>
        <v>10</v>
      </c>
      <c r="AC2250" t="s">
        <v>48</v>
      </c>
      <c r="AD2250" t="s">
        <v>49</v>
      </c>
      <c r="AE2250" t="s">
        <v>50</v>
      </c>
      <c r="AF2250">
        <v>0</v>
      </c>
      <c r="AG2250" t="s">
        <v>51</v>
      </c>
      <c r="AH2250" t="str">
        <f>"Trad IRN"</f>
        <v>Trad IRN</v>
      </c>
      <c r="AI2250" t="str">
        <f>"Bldg IRN"</f>
        <v>Bldg IRN</v>
      </c>
      <c r="AJ2250" t="s">
        <v>48</v>
      </c>
      <c r="AK2250" t="s">
        <v>48</v>
      </c>
      <c r="AL2250" t="s">
        <v>53</v>
      </c>
      <c r="AM2250">
        <v>90.11</v>
      </c>
      <c r="AN2250">
        <v>1132.3</v>
      </c>
      <c r="AO2250">
        <v>15</v>
      </c>
    </row>
    <row r="2251" spans="1:41" x14ac:dyDescent="0.3">
      <c r="A2251" t="str">
        <f>"Trad IRN"</f>
        <v>Trad IRN</v>
      </c>
      <c r="B2251" t="str">
        <f>"Bldg IRN"</f>
        <v>Bldg IRN</v>
      </c>
      <c r="C2251" t="s">
        <v>41</v>
      </c>
      <c r="D2251" t="s">
        <v>3</v>
      </c>
      <c r="E2251" t="s">
        <v>80</v>
      </c>
      <c r="F2251" t="s">
        <v>81</v>
      </c>
      <c r="G2251" t="s">
        <v>82</v>
      </c>
      <c r="H2251" t="s">
        <v>83</v>
      </c>
      <c r="I2251" t="str">
        <f>"Trad IRN"</f>
        <v>Trad IRN</v>
      </c>
      <c r="J2251" t="s">
        <v>43</v>
      </c>
      <c r="K2251" t="s">
        <v>44</v>
      </c>
      <c r="L2251" t="s">
        <v>45</v>
      </c>
      <c r="M2251" t="s">
        <v>46</v>
      </c>
      <c r="N2251" t="str">
        <f>"08/18/2022"</f>
        <v>08/18/2022</v>
      </c>
      <c r="O2251" t="str">
        <f>"01/03/2023"</f>
        <v>01/03/2023</v>
      </c>
      <c r="P2251">
        <v>0.46943400000000002</v>
      </c>
      <c r="Q2251">
        <v>0.46943400000000002</v>
      </c>
      <c r="S2251">
        <v>0</v>
      </c>
      <c r="T2251">
        <v>0.46943400000000002</v>
      </c>
      <c r="U2251">
        <v>0</v>
      </c>
      <c r="V2251" t="str">
        <f>"Trad IRN"</f>
        <v>Trad IRN</v>
      </c>
      <c r="W2251">
        <v>100</v>
      </c>
      <c r="X2251" t="s">
        <v>47</v>
      </c>
      <c r="Z2251" t="s">
        <v>47</v>
      </c>
      <c r="AB2251" t="str">
        <f t="shared" ref="AB2251:AB2256" si="227">"09"</f>
        <v>09</v>
      </c>
      <c r="AC2251" t="s">
        <v>48</v>
      </c>
      <c r="AD2251" t="s">
        <v>49</v>
      </c>
      <c r="AE2251" t="s">
        <v>50</v>
      </c>
      <c r="AF2251">
        <v>0</v>
      </c>
      <c r="AG2251" t="s">
        <v>56</v>
      </c>
      <c r="AH2251" t="str">
        <f>"Trad IRN"</f>
        <v>Trad IRN</v>
      </c>
      <c r="AI2251" t="str">
        <f>"Bldg IRN"</f>
        <v>Bldg IRN</v>
      </c>
      <c r="AJ2251" t="s">
        <v>48</v>
      </c>
      <c r="AK2251" t="s">
        <v>48</v>
      </c>
      <c r="AL2251" t="s">
        <v>53</v>
      </c>
      <c r="AM2251">
        <v>531.54</v>
      </c>
      <c r="AN2251">
        <v>1132.3</v>
      </c>
      <c r="AO2251">
        <v>15</v>
      </c>
    </row>
    <row r="2252" spans="1:41" x14ac:dyDescent="0.3">
      <c r="A2252" t="str">
        <f>"Trad IRN"</f>
        <v>Trad IRN</v>
      </c>
      <c r="B2252" t="str">
        <f>"Bldg IRN"</f>
        <v>Bldg IRN</v>
      </c>
      <c r="C2252" t="s">
        <v>41</v>
      </c>
      <c r="D2252" t="s">
        <v>3</v>
      </c>
      <c r="E2252" t="s">
        <v>80</v>
      </c>
      <c r="F2252" t="s">
        <v>81</v>
      </c>
      <c r="G2252" t="s">
        <v>82</v>
      </c>
      <c r="H2252" t="s">
        <v>83</v>
      </c>
      <c r="I2252" t="str">
        <f>"Trad IRN"</f>
        <v>Trad IRN</v>
      </c>
      <c r="J2252" t="s">
        <v>43</v>
      </c>
      <c r="K2252" t="s">
        <v>44</v>
      </c>
      <c r="L2252" t="s">
        <v>45</v>
      </c>
      <c r="M2252" t="s">
        <v>46</v>
      </c>
      <c r="N2252" t="str">
        <f>"01/04/2023"</f>
        <v>01/04/2023</v>
      </c>
      <c r="O2252" t="str">
        <f>"12/31/2500"</f>
        <v>12/31/2500</v>
      </c>
      <c r="P2252">
        <v>0.45098100000000002</v>
      </c>
      <c r="Q2252">
        <v>0.45098100000000002</v>
      </c>
      <c r="S2252">
        <v>0</v>
      </c>
      <c r="T2252">
        <v>0.45098100000000002</v>
      </c>
      <c r="U2252">
        <v>0</v>
      </c>
      <c r="V2252" t="str">
        <f>"Trad IRN"</f>
        <v>Trad IRN</v>
      </c>
      <c r="W2252">
        <v>85</v>
      </c>
      <c r="X2252" t="s">
        <v>47</v>
      </c>
      <c r="Z2252" t="s">
        <v>47</v>
      </c>
      <c r="AB2252" t="str">
        <f t="shared" si="227"/>
        <v>09</v>
      </c>
      <c r="AC2252" t="s">
        <v>48</v>
      </c>
      <c r="AD2252" t="s">
        <v>49</v>
      </c>
      <c r="AE2252" t="s">
        <v>50</v>
      </c>
      <c r="AF2252">
        <v>0</v>
      </c>
      <c r="AG2252" t="s">
        <v>56</v>
      </c>
      <c r="AH2252" t="str">
        <f>"Trad IRN"</f>
        <v>Trad IRN</v>
      </c>
      <c r="AI2252" t="str">
        <f>"Bldg IRN"</f>
        <v>Bldg IRN</v>
      </c>
      <c r="AJ2252" t="s">
        <v>48</v>
      </c>
      <c r="AK2252" t="s">
        <v>48</v>
      </c>
      <c r="AL2252" t="s">
        <v>53</v>
      </c>
      <c r="AM2252">
        <v>510.65</v>
      </c>
      <c r="AN2252">
        <v>1132.3</v>
      </c>
      <c r="AO2252">
        <v>15</v>
      </c>
    </row>
    <row r="2253" spans="1:41" x14ac:dyDescent="0.3">
      <c r="A2253" t="str">
        <f>"Trad IRN"</f>
        <v>Trad IRN</v>
      </c>
      <c r="B2253" t="str">
        <f>"Bldg IRN"</f>
        <v>Bldg IRN</v>
      </c>
      <c r="C2253" t="s">
        <v>41</v>
      </c>
      <c r="D2253" t="s">
        <v>3</v>
      </c>
      <c r="E2253" t="s">
        <v>80</v>
      </c>
      <c r="F2253" t="s">
        <v>81</v>
      </c>
      <c r="G2253" t="s">
        <v>82</v>
      </c>
      <c r="H2253" t="s">
        <v>83</v>
      </c>
      <c r="I2253" t="s">
        <v>8</v>
      </c>
      <c r="J2253" t="s">
        <v>43</v>
      </c>
      <c r="K2253" t="s">
        <v>44</v>
      </c>
      <c r="L2253" t="s">
        <v>45</v>
      </c>
      <c r="M2253" t="s">
        <v>46</v>
      </c>
      <c r="N2253" t="str">
        <f>"01/04/2023"</f>
        <v>01/04/2023</v>
      </c>
      <c r="O2253" t="str">
        <f>"12/31/2500"</f>
        <v>12/31/2500</v>
      </c>
      <c r="P2253">
        <v>7.9585000000000003E-2</v>
      </c>
      <c r="Q2253">
        <v>7.9585000000000003E-2</v>
      </c>
      <c r="S2253">
        <v>0</v>
      </c>
      <c r="T2253">
        <v>2.4028999999999998E-2</v>
      </c>
      <c r="U2253">
        <v>5.5556000000000001E-2</v>
      </c>
      <c r="V2253" t="str">
        <f>"Trad IRN"</f>
        <v>Trad IRN</v>
      </c>
      <c r="W2253">
        <v>15</v>
      </c>
      <c r="X2253" t="s">
        <v>47</v>
      </c>
      <c r="Z2253" t="s">
        <v>47</v>
      </c>
      <c r="AB2253" t="str">
        <f t="shared" si="227"/>
        <v>09</v>
      </c>
      <c r="AC2253" t="s">
        <v>48</v>
      </c>
      <c r="AD2253" t="s">
        <v>49</v>
      </c>
      <c r="AE2253" t="s">
        <v>50</v>
      </c>
      <c r="AF2253">
        <v>0</v>
      </c>
      <c r="AG2253" t="s">
        <v>51</v>
      </c>
      <c r="AH2253" t="str">
        <f>"Trad IRN"</f>
        <v>Trad IRN</v>
      </c>
      <c r="AI2253" t="str">
        <f>"Bldg IRN"</f>
        <v>Bldg IRN</v>
      </c>
      <c r="AJ2253" t="s">
        <v>48</v>
      </c>
      <c r="AK2253" t="s">
        <v>48</v>
      </c>
      <c r="AL2253" t="s">
        <v>53</v>
      </c>
      <c r="AM2253">
        <v>90.11</v>
      </c>
      <c r="AN2253">
        <v>1132.3</v>
      </c>
      <c r="AO2253">
        <v>15</v>
      </c>
    </row>
    <row r="2254" spans="1:41" x14ac:dyDescent="0.3">
      <c r="A2254" t="str">
        <f>"Trad IRN"</f>
        <v>Trad IRN</v>
      </c>
      <c r="B2254" t="str">
        <f>"Bldg IRN"</f>
        <v>Bldg IRN</v>
      </c>
      <c r="C2254" t="s">
        <v>41</v>
      </c>
      <c r="D2254" t="s">
        <v>3</v>
      </c>
      <c r="E2254" t="s">
        <v>80</v>
      </c>
      <c r="F2254" t="s">
        <v>81</v>
      </c>
      <c r="G2254" t="s">
        <v>82</v>
      </c>
      <c r="H2254" t="s">
        <v>83</v>
      </c>
      <c r="I2254" t="str">
        <f>"Trad IRN"</f>
        <v>Trad IRN</v>
      </c>
      <c r="J2254" t="s">
        <v>43</v>
      </c>
      <c r="K2254" t="s">
        <v>44</v>
      </c>
      <c r="L2254" t="s">
        <v>45</v>
      </c>
      <c r="M2254" t="s">
        <v>46</v>
      </c>
      <c r="N2254" t="str">
        <f>"08/18/2022"</f>
        <v>08/18/2022</v>
      </c>
      <c r="O2254" t="str">
        <f>"01/03/2023"</f>
        <v>01/03/2023</v>
      </c>
      <c r="P2254">
        <v>0.39901900000000001</v>
      </c>
      <c r="Q2254">
        <v>0.39901900000000001</v>
      </c>
      <c r="S2254">
        <v>0.39901900000000001</v>
      </c>
      <c r="T2254">
        <v>0.39901900000000001</v>
      </c>
      <c r="U2254">
        <v>0</v>
      </c>
      <c r="V2254" t="str">
        <f>"Trad IRN"</f>
        <v>Trad IRN</v>
      </c>
      <c r="W2254">
        <v>85</v>
      </c>
      <c r="X2254" t="s">
        <v>47</v>
      </c>
      <c r="Z2254" t="s">
        <v>47</v>
      </c>
      <c r="AB2254" t="str">
        <f t="shared" si="227"/>
        <v>09</v>
      </c>
      <c r="AC2254" t="s">
        <v>48</v>
      </c>
      <c r="AD2254" t="s">
        <v>49</v>
      </c>
      <c r="AE2254" t="s">
        <v>50</v>
      </c>
      <c r="AF2254">
        <v>0</v>
      </c>
      <c r="AG2254" t="s">
        <v>56</v>
      </c>
      <c r="AH2254" t="str">
        <f>"Trad IRN"</f>
        <v>Trad IRN</v>
      </c>
      <c r="AI2254" t="str">
        <f>"Bldg IRN"</f>
        <v>Bldg IRN</v>
      </c>
      <c r="AJ2254" t="s">
        <v>48</v>
      </c>
      <c r="AK2254" t="s">
        <v>48</v>
      </c>
      <c r="AL2254" t="s">
        <v>53</v>
      </c>
      <c r="AM2254">
        <v>451.81</v>
      </c>
      <c r="AN2254">
        <v>1132.3</v>
      </c>
      <c r="AO2254">
        <v>15</v>
      </c>
    </row>
    <row r="2255" spans="1:41" x14ac:dyDescent="0.3">
      <c r="A2255" t="str">
        <f>"Trad IRN"</f>
        <v>Trad IRN</v>
      </c>
      <c r="B2255" t="str">
        <f>"Bldg IRN"</f>
        <v>Bldg IRN</v>
      </c>
      <c r="C2255" t="s">
        <v>41</v>
      </c>
      <c r="D2255" t="s">
        <v>3</v>
      </c>
      <c r="E2255" t="s">
        <v>80</v>
      </c>
      <c r="F2255" t="s">
        <v>81</v>
      </c>
      <c r="G2255" t="s">
        <v>82</v>
      </c>
      <c r="H2255" t="s">
        <v>83</v>
      </c>
      <c r="I2255" t="s">
        <v>8</v>
      </c>
      <c r="J2255" t="s">
        <v>43</v>
      </c>
      <c r="K2255" t="s">
        <v>44</v>
      </c>
      <c r="L2255" t="s">
        <v>45</v>
      </c>
      <c r="M2255" t="s">
        <v>46</v>
      </c>
      <c r="N2255" t="str">
        <f>"08/18/2022"</f>
        <v>08/18/2022</v>
      </c>
      <c r="O2255" t="str">
        <f>"12/20/2022"</f>
        <v>12/20/2022</v>
      </c>
      <c r="P2255">
        <v>6.9550000000000001E-2</v>
      </c>
      <c r="Q2255">
        <v>6.9550000000000001E-2</v>
      </c>
      <c r="S2255">
        <v>0</v>
      </c>
      <c r="T2255">
        <v>1.4671999999999999E-2</v>
      </c>
      <c r="U2255">
        <v>5.4878000000000003E-2</v>
      </c>
      <c r="V2255" t="str">
        <f>"Trad IRN"</f>
        <v>Trad IRN</v>
      </c>
      <c r="W2255">
        <v>15</v>
      </c>
      <c r="X2255" t="s">
        <v>47</v>
      </c>
      <c r="Z2255" t="s">
        <v>47</v>
      </c>
      <c r="AB2255" t="str">
        <f t="shared" si="227"/>
        <v>09</v>
      </c>
      <c r="AC2255" t="s">
        <v>48</v>
      </c>
      <c r="AD2255" t="s">
        <v>49</v>
      </c>
      <c r="AE2255" t="s">
        <v>50</v>
      </c>
      <c r="AF2255">
        <v>0</v>
      </c>
      <c r="AG2255" t="s">
        <v>51</v>
      </c>
      <c r="AH2255" t="str">
        <f>"Trad IRN"</f>
        <v>Trad IRN</v>
      </c>
      <c r="AI2255" t="str">
        <f>"Bldg IRN"</f>
        <v>Bldg IRN</v>
      </c>
      <c r="AJ2255" t="s">
        <v>48</v>
      </c>
      <c r="AK2255" t="s">
        <v>48</v>
      </c>
      <c r="AL2255" t="s">
        <v>53</v>
      </c>
      <c r="AM2255">
        <v>78.75</v>
      </c>
      <c r="AN2255">
        <v>1132.3</v>
      </c>
      <c r="AO2255">
        <v>15</v>
      </c>
    </row>
    <row r="2256" spans="1:41" x14ac:dyDescent="0.3">
      <c r="A2256" t="str">
        <f>"Trad IRN"</f>
        <v>Trad IRN</v>
      </c>
      <c r="B2256" t="str">
        <f>"Bldg IRN"</f>
        <v>Bldg IRN</v>
      </c>
      <c r="C2256" t="s">
        <v>41</v>
      </c>
      <c r="D2256" t="s">
        <v>3</v>
      </c>
      <c r="E2256" t="s">
        <v>80</v>
      </c>
      <c r="F2256" t="s">
        <v>81</v>
      </c>
      <c r="G2256" t="s">
        <v>82</v>
      </c>
      <c r="H2256" t="s">
        <v>83</v>
      </c>
      <c r="I2256" t="str">
        <f>"Trad IRN"</f>
        <v>Trad IRN</v>
      </c>
      <c r="J2256" t="s">
        <v>43</v>
      </c>
      <c r="K2256" t="s">
        <v>44</v>
      </c>
      <c r="L2256" t="s">
        <v>45</v>
      </c>
      <c r="M2256" t="s">
        <v>46</v>
      </c>
      <c r="N2256" t="str">
        <f>"01/04/2023"</f>
        <v>01/04/2023</v>
      </c>
      <c r="O2256" t="str">
        <f>"12/31/2500"</f>
        <v>12/31/2500</v>
      </c>
      <c r="P2256">
        <v>0.53056599999999998</v>
      </c>
      <c r="Q2256">
        <v>0.53056599999999998</v>
      </c>
      <c r="S2256">
        <v>0.53056599999999998</v>
      </c>
      <c r="T2256">
        <v>0.53056599999999998</v>
      </c>
      <c r="U2256">
        <v>0</v>
      </c>
      <c r="V2256" t="str">
        <f>"Trad IRN"</f>
        <v>Trad IRN</v>
      </c>
      <c r="W2256">
        <v>100</v>
      </c>
      <c r="X2256" t="s">
        <v>47</v>
      </c>
      <c r="Z2256" t="s">
        <v>47</v>
      </c>
      <c r="AB2256" t="str">
        <f t="shared" si="227"/>
        <v>09</v>
      </c>
      <c r="AC2256" t="s">
        <v>48</v>
      </c>
      <c r="AD2256" t="s">
        <v>49</v>
      </c>
      <c r="AE2256" t="s">
        <v>50</v>
      </c>
      <c r="AF2256">
        <v>0</v>
      </c>
      <c r="AG2256" t="s">
        <v>56</v>
      </c>
      <c r="AH2256" t="str">
        <f>"Trad IRN"</f>
        <v>Trad IRN</v>
      </c>
      <c r="AI2256" t="str">
        <f>"Bldg IRN"</f>
        <v>Bldg IRN</v>
      </c>
      <c r="AJ2256" t="s">
        <v>48</v>
      </c>
      <c r="AK2256" t="s">
        <v>48</v>
      </c>
      <c r="AL2256" t="s">
        <v>53</v>
      </c>
      <c r="AM2256">
        <v>600.76</v>
      </c>
      <c r="AN2256">
        <v>1132.3</v>
      </c>
      <c r="AO2256">
        <v>15</v>
      </c>
    </row>
    <row r="2257" spans="1:41" x14ac:dyDescent="0.3">
      <c r="A2257" t="str">
        <f>"Trad IRN"</f>
        <v>Trad IRN</v>
      </c>
      <c r="B2257" t="str">
        <f>"Bldg IRN"</f>
        <v>Bldg IRN</v>
      </c>
      <c r="C2257" t="s">
        <v>41</v>
      </c>
      <c r="D2257" t="s">
        <v>3</v>
      </c>
      <c r="E2257" t="s">
        <v>80</v>
      </c>
      <c r="F2257" t="s">
        <v>81</v>
      </c>
      <c r="G2257" t="s">
        <v>82</v>
      </c>
      <c r="H2257" t="s">
        <v>83</v>
      </c>
      <c r="I2257" t="s">
        <v>8</v>
      </c>
      <c r="J2257" t="s">
        <v>43</v>
      </c>
      <c r="K2257" t="s">
        <v>44</v>
      </c>
      <c r="L2257" t="s">
        <v>45</v>
      </c>
      <c r="M2257" t="s">
        <v>46</v>
      </c>
      <c r="N2257" t="str">
        <f>"08/17/2022"</f>
        <v>08/17/2022</v>
      </c>
      <c r="O2257" t="str">
        <f>"12/31/2500"</f>
        <v>12/31/2500</v>
      </c>
      <c r="P2257">
        <v>0.5</v>
      </c>
      <c r="Q2257">
        <v>0.5</v>
      </c>
      <c r="S2257">
        <v>0</v>
      </c>
      <c r="T2257">
        <v>0</v>
      </c>
      <c r="U2257">
        <v>0.5</v>
      </c>
      <c r="V2257" t="str">
        <f>"Trad IRN"</f>
        <v>Trad IRN</v>
      </c>
      <c r="W2257">
        <v>50</v>
      </c>
      <c r="X2257" t="s">
        <v>47</v>
      </c>
      <c r="Z2257" t="s">
        <v>47</v>
      </c>
      <c r="AB2257" t="str">
        <f>"12"</f>
        <v>12</v>
      </c>
      <c r="AC2257" t="s">
        <v>48</v>
      </c>
      <c r="AD2257" t="s">
        <v>49</v>
      </c>
      <c r="AE2257" t="s">
        <v>50</v>
      </c>
      <c r="AF2257">
        <v>0</v>
      </c>
      <c r="AG2257" t="s">
        <v>51</v>
      </c>
      <c r="AH2257" t="s">
        <v>85</v>
      </c>
      <c r="AI2257" t="str">
        <f>"Bldg IRN"</f>
        <v>Bldg IRN</v>
      </c>
      <c r="AJ2257" t="str">
        <f>"12"</f>
        <v>12</v>
      </c>
      <c r="AK2257" t="s">
        <v>52</v>
      </c>
      <c r="AL2257" t="s">
        <v>53</v>
      </c>
      <c r="AM2257">
        <v>521</v>
      </c>
      <c r="AN2257">
        <v>1042</v>
      </c>
      <c r="AO2257">
        <v>15</v>
      </c>
    </row>
    <row r="2258" spans="1:41" x14ac:dyDescent="0.3">
      <c r="A2258" t="str">
        <f>"Trad IRN"</f>
        <v>Trad IRN</v>
      </c>
      <c r="B2258" t="str">
        <f>"Bldg IRN"</f>
        <v>Bldg IRN</v>
      </c>
      <c r="C2258" t="s">
        <v>41</v>
      </c>
      <c r="D2258" t="s">
        <v>3</v>
      </c>
      <c r="E2258" t="s">
        <v>80</v>
      </c>
      <c r="F2258" t="s">
        <v>81</v>
      </c>
      <c r="G2258" t="s">
        <v>82</v>
      </c>
      <c r="H2258" t="s">
        <v>83</v>
      </c>
      <c r="I2258" t="str">
        <f>"Trad IRN"</f>
        <v>Trad IRN</v>
      </c>
      <c r="J2258" t="s">
        <v>43</v>
      </c>
      <c r="K2258" t="s">
        <v>44</v>
      </c>
      <c r="L2258" t="s">
        <v>45</v>
      </c>
      <c r="M2258" t="s">
        <v>46</v>
      </c>
      <c r="N2258" t="str">
        <f>"08/18/2022"</f>
        <v>08/18/2022</v>
      </c>
      <c r="O2258" t="str">
        <f>"12/31/2500"</f>
        <v>12/31/2500</v>
      </c>
      <c r="P2258">
        <v>0.5</v>
      </c>
      <c r="Q2258">
        <v>0.5</v>
      </c>
      <c r="S2258">
        <v>0</v>
      </c>
      <c r="T2258">
        <v>0.5</v>
      </c>
      <c r="U2258">
        <v>0</v>
      </c>
      <c r="V2258" t="str">
        <f>"Trad IRN"</f>
        <v>Trad IRN</v>
      </c>
      <c r="W2258">
        <v>50</v>
      </c>
      <c r="X2258" t="s">
        <v>47</v>
      </c>
      <c r="Z2258" t="s">
        <v>47</v>
      </c>
      <c r="AB2258" t="str">
        <f>"12"</f>
        <v>12</v>
      </c>
      <c r="AC2258" t="s">
        <v>48</v>
      </c>
      <c r="AD2258" t="s">
        <v>49</v>
      </c>
      <c r="AE2258" t="s">
        <v>55</v>
      </c>
      <c r="AF2258">
        <v>0</v>
      </c>
      <c r="AG2258" t="s">
        <v>56</v>
      </c>
      <c r="AH2258" t="str">
        <f>"Trad IRN"</f>
        <v>Trad IRN</v>
      </c>
      <c r="AI2258" t="str">
        <f>"Bldg IRN"</f>
        <v>Bldg IRN</v>
      </c>
      <c r="AJ2258" t="str">
        <f>"12"</f>
        <v>12</v>
      </c>
      <c r="AK2258" t="s">
        <v>48</v>
      </c>
      <c r="AL2258" t="s">
        <v>53</v>
      </c>
      <c r="AM2258">
        <v>566.15</v>
      </c>
      <c r="AN2258">
        <v>1132.3</v>
      </c>
      <c r="AO2258">
        <v>15</v>
      </c>
    </row>
    <row r="2259" spans="1:41" x14ac:dyDescent="0.3">
      <c r="A2259" t="str">
        <f>"Trad IRN"</f>
        <v>Trad IRN</v>
      </c>
      <c r="B2259" t="str">
        <f>"Bldg IRN"</f>
        <v>Bldg IRN</v>
      </c>
      <c r="C2259" t="s">
        <v>41</v>
      </c>
      <c r="D2259" t="s">
        <v>3</v>
      </c>
      <c r="E2259" t="s">
        <v>80</v>
      </c>
      <c r="F2259" t="s">
        <v>81</v>
      </c>
      <c r="G2259" t="s">
        <v>82</v>
      </c>
      <c r="H2259" t="s">
        <v>83</v>
      </c>
      <c r="I2259" t="str">
        <f>"Trad IRN"</f>
        <v>Trad IRN</v>
      </c>
      <c r="J2259" t="s">
        <v>43</v>
      </c>
      <c r="K2259" t="s">
        <v>44</v>
      </c>
      <c r="L2259" t="s">
        <v>45</v>
      </c>
      <c r="M2259" t="s">
        <v>46</v>
      </c>
      <c r="N2259" t="str">
        <f>"08/18/2022"</f>
        <v>08/18/2022</v>
      </c>
      <c r="O2259" t="str">
        <f>"01/03/2023"</f>
        <v>01/03/2023</v>
      </c>
      <c r="P2259">
        <v>0.39901900000000001</v>
      </c>
      <c r="Q2259">
        <v>0.39901900000000001</v>
      </c>
      <c r="R2259">
        <v>0.39901900000000001</v>
      </c>
      <c r="S2259">
        <v>0</v>
      </c>
      <c r="T2259">
        <v>0.39901900000000001</v>
      </c>
      <c r="U2259">
        <v>0</v>
      </c>
      <c r="V2259" t="str">
        <f>"Trad IRN"</f>
        <v>Trad IRN</v>
      </c>
      <c r="W2259">
        <v>85</v>
      </c>
      <c r="X2259" t="s">
        <v>47</v>
      </c>
      <c r="Z2259" t="s">
        <v>47</v>
      </c>
      <c r="AB2259" t="str">
        <f>"09"</f>
        <v>09</v>
      </c>
      <c r="AC2259" t="str">
        <f>"10"</f>
        <v>10</v>
      </c>
      <c r="AD2259" t="str">
        <f>"2"</f>
        <v>2</v>
      </c>
      <c r="AE2259" t="s">
        <v>55</v>
      </c>
      <c r="AF2259">
        <v>0</v>
      </c>
      <c r="AG2259" t="s">
        <v>56</v>
      </c>
      <c r="AH2259" t="str">
        <f>"Trad IRN"</f>
        <v>Trad IRN</v>
      </c>
      <c r="AI2259" t="str">
        <f>"Bldg IRN"</f>
        <v>Bldg IRN</v>
      </c>
      <c r="AJ2259" t="s">
        <v>48</v>
      </c>
      <c r="AK2259" t="s">
        <v>48</v>
      </c>
      <c r="AL2259" t="s">
        <v>53</v>
      </c>
      <c r="AM2259">
        <v>451.81</v>
      </c>
      <c r="AN2259">
        <v>1132.3</v>
      </c>
      <c r="AO2259">
        <v>15</v>
      </c>
    </row>
    <row r="2260" spans="1:41" x14ac:dyDescent="0.3">
      <c r="A2260" t="str">
        <f>"Trad IRN"</f>
        <v>Trad IRN</v>
      </c>
      <c r="B2260" t="str">
        <f>"Bldg IRN"</f>
        <v>Bldg IRN</v>
      </c>
      <c r="C2260" t="s">
        <v>41</v>
      </c>
      <c r="D2260" t="s">
        <v>3</v>
      </c>
      <c r="E2260" t="s">
        <v>80</v>
      </c>
      <c r="F2260" t="s">
        <v>81</v>
      </c>
      <c r="G2260" t="s">
        <v>82</v>
      </c>
      <c r="H2260" t="s">
        <v>83</v>
      </c>
      <c r="I2260" t="str">
        <f>"Trad IRN"</f>
        <v>Trad IRN</v>
      </c>
      <c r="J2260" t="s">
        <v>43</v>
      </c>
      <c r="K2260" t="s">
        <v>44</v>
      </c>
      <c r="L2260" t="s">
        <v>45</v>
      </c>
      <c r="M2260" t="s">
        <v>46</v>
      </c>
      <c r="N2260" t="str">
        <f>"01/04/2023"</f>
        <v>01/04/2023</v>
      </c>
      <c r="O2260" t="str">
        <f>"12/31/2500"</f>
        <v>12/31/2500</v>
      </c>
      <c r="P2260">
        <v>0.53056599999999998</v>
      </c>
      <c r="Q2260">
        <v>0.53056599999999998</v>
      </c>
      <c r="R2260">
        <v>0.53056599999999998</v>
      </c>
      <c r="S2260">
        <v>0</v>
      </c>
      <c r="T2260">
        <v>0.53056599999999998</v>
      </c>
      <c r="U2260">
        <v>0</v>
      </c>
      <c r="V2260" t="str">
        <f>"Trad IRN"</f>
        <v>Trad IRN</v>
      </c>
      <c r="W2260">
        <v>100</v>
      </c>
      <c r="X2260" t="s">
        <v>47</v>
      </c>
      <c r="Z2260" t="s">
        <v>47</v>
      </c>
      <c r="AB2260" t="str">
        <f>"09"</f>
        <v>09</v>
      </c>
      <c r="AC2260" t="str">
        <f>"10"</f>
        <v>10</v>
      </c>
      <c r="AD2260" t="str">
        <f>"2"</f>
        <v>2</v>
      </c>
      <c r="AE2260" t="s">
        <v>55</v>
      </c>
      <c r="AF2260">
        <v>0</v>
      </c>
      <c r="AG2260" t="s">
        <v>56</v>
      </c>
      <c r="AH2260" t="str">
        <f>"Trad IRN"</f>
        <v>Trad IRN</v>
      </c>
      <c r="AI2260" t="str">
        <f>"Bldg IRN"</f>
        <v>Bldg IRN</v>
      </c>
      <c r="AJ2260" t="s">
        <v>48</v>
      </c>
      <c r="AK2260" t="s">
        <v>48</v>
      </c>
      <c r="AL2260" t="s">
        <v>53</v>
      </c>
      <c r="AM2260">
        <v>600.76</v>
      </c>
      <c r="AN2260">
        <v>1132.3</v>
      </c>
      <c r="AO2260">
        <v>15</v>
      </c>
    </row>
    <row r="2261" spans="1:41" x14ac:dyDescent="0.3">
      <c r="A2261" t="str">
        <f>"Trad IRN"</f>
        <v>Trad IRN</v>
      </c>
      <c r="B2261" t="str">
        <f>"Bldg IRN"</f>
        <v>Bldg IRN</v>
      </c>
      <c r="C2261" t="s">
        <v>41</v>
      </c>
      <c r="D2261" t="s">
        <v>3</v>
      </c>
      <c r="E2261" t="s">
        <v>80</v>
      </c>
      <c r="F2261" t="s">
        <v>81</v>
      </c>
      <c r="G2261" t="s">
        <v>82</v>
      </c>
      <c r="H2261" t="s">
        <v>83</v>
      </c>
      <c r="I2261" t="s">
        <v>8</v>
      </c>
      <c r="J2261" t="s">
        <v>43</v>
      </c>
      <c r="K2261" t="s">
        <v>44</v>
      </c>
      <c r="L2261" t="s">
        <v>45</v>
      </c>
      <c r="M2261" t="s">
        <v>46</v>
      </c>
      <c r="N2261" t="str">
        <f>"08/18/2022"</f>
        <v>08/18/2022</v>
      </c>
      <c r="O2261" t="str">
        <f>"12/20/2022"</f>
        <v>12/20/2022</v>
      </c>
      <c r="P2261">
        <v>6.9550000000000001E-2</v>
      </c>
      <c r="Q2261">
        <v>6.9550000000000001E-2</v>
      </c>
      <c r="R2261">
        <v>6.9550000000000001E-2</v>
      </c>
      <c r="S2261">
        <v>0</v>
      </c>
      <c r="T2261">
        <v>1.4671999999999999E-2</v>
      </c>
      <c r="U2261">
        <v>5.4878000000000003E-2</v>
      </c>
      <c r="V2261" t="str">
        <f>"Trad IRN"</f>
        <v>Trad IRN</v>
      </c>
      <c r="W2261">
        <v>15</v>
      </c>
      <c r="X2261" t="s">
        <v>47</v>
      </c>
      <c r="Z2261" t="s">
        <v>47</v>
      </c>
      <c r="AB2261" t="str">
        <f>"09"</f>
        <v>09</v>
      </c>
      <c r="AC2261" t="str">
        <f>"10"</f>
        <v>10</v>
      </c>
      <c r="AD2261" t="str">
        <f>"2"</f>
        <v>2</v>
      </c>
      <c r="AE2261" t="s">
        <v>50</v>
      </c>
      <c r="AF2261">
        <v>0</v>
      </c>
      <c r="AG2261" t="s">
        <v>51</v>
      </c>
      <c r="AH2261" t="str">
        <f>"Trad IRN"</f>
        <v>Trad IRN</v>
      </c>
      <c r="AI2261" t="str">
        <f>"Bldg IRN"</f>
        <v>Bldg IRN</v>
      </c>
      <c r="AJ2261" t="s">
        <v>48</v>
      </c>
      <c r="AK2261" t="s">
        <v>48</v>
      </c>
      <c r="AL2261" t="s">
        <v>53</v>
      </c>
      <c r="AM2261">
        <v>78.75</v>
      </c>
      <c r="AN2261">
        <v>1132.3</v>
      </c>
      <c r="AO2261">
        <v>15</v>
      </c>
    </row>
    <row r="2262" spans="1:41" x14ac:dyDescent="0.3">
      <c r="A2262" t="str">
        <f>"Trad IRN"</f>
        <v>Trad IRN</v>
      </c>
      <c r="B2262" t="str">
        <f>"Bldg IRN"</f>
        <v>Bldg IRN</v>
      </c>
      <c r="C2262" t="s">
        <v>41</v>
      </c>
      <c r="D2262" t="s">
        <v>3</v>
      </c>
      <c r="E2262" t="s">
        <v>80</v>
      </c>
      <c r="F2262" t="s">
        <v>81</v>
      </c>
      <c r="G2262" t="s">
        <v>82</v>
      </c>
      <c r="H2262" t="s">
        <v>83</v>
      </c>
      <c r="I2262" t="str">
        <f>"Trad IRN"</f>
        <v>Trad IRN</v>
      </c>
      <c r="J2262" t="s">
        <v>43</v>
      </c>
      <c r="K2262" t="s">
        <v>44</v>
      </c>
      <c r="L2262" t="s">
        <v>45</v>
      </c>
      <c r="M2262" t="s">
        <v>46</v>
      </c>
      <c r="N2262" t="str">
        <f>"08/18/2022"</f>
        <v>08/18/2022</v>
      </c>
      <c r="O2262" t="str">
        <f>"12/31/2500"</f>
        <v>12/31/2500</v>
      </c>
      <c r="P2262">
        <v>1</v>
      </c>
      <c r="Q2262">
        <v>1</v>
      </c>
      <c r="S2262">
        <v>0</v>
      </c>
      <c r="T2262">
        <v>1</v>
      </c>
      <c r="U2262">
        <v>0</v>
      </c>
      <c r="V2262" t="str">
        <f>"Trad IRN"</f>
        <v>Trad IRN</v>
      </c>
      <c r="W2262">
        <v>100</v>
      </c>
      <c r="X2262" t="s">
        <v>47</v>
      </c>
      <c r="Z2262" t="s">
        <v>47</v>
      </c>
      <c r="AB2262" t="str">
        <f>"12"</f>
        <v>12</v>
      </c>
      <c r="AC2262" t="s">
        <v>48</v>
      </c>
      <c r="AD2262" t="s">
        <v>49</v>
      </c>
      <c r="AE2262" t="s">
        <v>50</v>
      </c>
      <c r="AF2262">
        <v>0</v>
      </c>
      <c r="AG2262" t="s">
        <v>56</v>
      </c>
      <c r="AH2262" t="str">
        <f>"Trad IRN"</f>
        <v>Trad IRN</v>
      </c>
      <c r="AI2262" t="str">
        <f>"Bldg IRN"</f>
        <v>Bldg IRN</v>
      </c>
      <c r="AJ2262" t="str">
        <f>"12"</f>
        <v>12</v>
      </c>
      <c r="AK2262" t="s">
        <v>48</v>
      </c>
      <c r="AL2262" t="s">
        <v>53</v>
      </c>
      <c r="AM2262">
        <v>1132.3</v>
      </c>
      <c r="AN2262">
        <v>1132.3</v>
      </c>
      <c r="AO2262">
        <v>15</v>
      </c>
    </row>
    <row r="2263" spans="1:41" x14ac:dyDescent="0.3">
      <c r="A2263" t="str">
        <f>"Trad IRN"</f>
        <v>Trad IRN</v>
      </c>
      <c r="B2263" t="str">
        <f>"Bldg IRN"</f>
        <v>Bldg IRN</v>
      </c>
      <c r="C2263" t="s">
        <v>41</v>
      </c>
      <c r="D2263" t="s">
        <v>3</v>
      </c>
      <c r="E2263" t="s">
        <v>80</v>
      </c>
      <c r="F2263" t="s">
        <v>81</v>
      </c>
      <c r="G2263" t="s">
        <v>82</v>
      </c>
      <c r="H2263" t="s">
        <v>83</v>
      </c>
      <c r="I2263" t="str">
        <f>"Trad IRN"</f>
        <v>Trad IRN</v>
      </c>
      <c r="J2263" t="s">
        <v>43</v>
      </c>
      <c r="K2263" t="s">
        <v>44</v>
      </c>
      <c r="L2263" t="s">
        <v>45</v>
      </c>
      <c r="M2263" t="s">
        <v>46</v>
      </c>
      <c r="N2263" t="str">
        <f>"08/18/2022"</f>
        <v>08/18/2022</v>
      </c>
      <c r="O2263" t="str">
        <f>"12/31/2500"</f>
        <v>12/31/2500</v>
      </c>
      <c r="P2263">
        <v>1</v>
      </c>
      <c r="Q2263">
        <v>1</v>
      </c>
      <c r="R2263">
        <v>1</v>
      </c>
      <c r="S2263">
        <v>0</v>
      </c>
      <c r="T2263">
        <v>1</v>
      </c>
      <c r="U2263">
        <v>0</v>
      </c>
      <c r="V2263" t="str">
        <f>"Trad IRN"</f>
        <v>Trad IRN</v>
      </c>
      <c r="W2263">
        <v>100</v>
      </c>
      <c r="X2263" t="s">
        <v>47</v>
      </c>
      <c r="Z2263" t="s">
        <v>47</v>
      </c>
      <c r="AB2263" t="str">
        <f>"12"</f>
        <v>12</v>
      </c>
      <c r="AC2263" t="str">
        <f>"15"</f>
        <v>15</v>
      </c>
      <c r="AD2263" t="str">
        <f>"2"</f>
        <v>2</v>
      </c>
      <c r="AE2263" t="s">
        <v>50</v>
      </c>
      <c r="AF2263">
        <v>0</v>
      </c>
      <c r="AG2263" t="s">
        <v>56</v>
      </c>
      <c r="AH2263" t="str">
        <f>"Trad IRN"</f>
        <v>Trad IRN</v>
      </c>
      <c r="AI2263" t="str">
        <f>"Bldg IRN"</f>
        <v>Bldg IRN</v>
      </c>
      <c r="AJ2263" t="str">
        <f>"12"</f>
        <v>12</v>
      </c>
      <c r="AK2263" t="s">
        <v>48</v>
      </c>
      <c r="AL2263" t="s">
        <v>53</v>
      </c>
      <c r="AM2263">
        <v>1132.3</v>
      </c>
      <c r="AN2263">
        <v>1132.3</v>
      </c>
      <c r="AO2263">
        <v>15</v>
      </c>
    </row>
    <row r="2264" spans="1:41" x14ac:dyDescent="0.3">
      <c r="A2264" t="str">
        <f>"Trad IRN"</f>
        <v>Trad IRN</v>
      </c>
      <c r="B2264" t="str">
        <f>"Bldg IRN"</f>
        <v>Bldg IRN</v>
      </c>
      <c r="C2264" t="s">
        <v>41</v>
      </c>
      <c r="D2264" t="s">
        <v>3</v>
      </c>
      <c r="E2264" t="s">
        <v>80</v>
      </c>
      <c r="F2264" t="s">
        <v>81</v>
      </c>
      <c r="G2264" t="s">
        <v>82</v>
      </c>
      <c r="H2264" t="s">
        <v>83</v>
      </c>
      <c r="I2264" t="str">
        <f>"Trad IRN"</f>
        <v>Trad IRN</v>
      </c>
      <c r="J2264" t="s">
        <v>43</v>
      </c>
      <c r="K2264" t="s">
        <v>44</v>
      </c>
      <c r="L2264" t="s">
        <v>45</v>
      </c>
      <c r="M2264" t="s">
        <v>46</v>
      </c>
      <c r="N2264" t="str">
        <f>"01/06/2023"</f>
        <v>01/06/2023</v>
      </c>
      <c r="O2264" t="str">
        <f>"01/29/2023"</f>
        <v>01/29/2023</v>
      </c>
      <c r="P2264">
        <v>8.0738000000000004E-2</v>
      </c>
      <c r="Q2264">
        <v>8.0738000000000004E-2</v>
      </c>
      <c r="S2264">
        <v>0</v>
      </c>
      <c r="T2264">
        <v>8.0738000000000004E-2</v>
      </c>
      <c r="U2264">
        <v>0</v>
      </c>
      <c r="V2264" t="str">
        <f>"Trad IRN"</f>
        <v>Trad IRN</v>
      </c>
      <c r="W2264">
        <v>100</v>
      </c>
      <c r="X2264" t="s">
        <v>47</v>
      </c>
      <c r="Z2264" t="s">
        <v>47</v>
      </c>
      <c r="AB2264" t="str">
        <f>"08"</f>
        <v>08</v>
      </c>
      <c r="AC2264" t="s">
        <v>48</v>
      </c>
      <c r="AD2264" t="s">
        <v>49</v>
      </c>
      <c r="AE2264" t="s">
        <v>50</v>
      </c>
      <c r="AF2264">
        <v>0</v>
      </c>
      <c r="AG2264" t="s">
        <v>56</v>
      </c>
      <c r="AH2264" t="str">
        <f>"Trad IRN"</f>
        <v>Trad IRN</v>
      </c>
      <c r="AI2264" t="str">
        <f>"Bldg IRN"</f>
        <v>Bldg IRN</v>
      </c>
      <c r="AJ2264" t="s">
        <v>48</v>
      </c>
      <c r="AK2264" t="s">
        <v>48</v>
      </c>
      <c r="AL2264" t="s">
        <v>53</v>
      </c>
      <c r="AM2264">
        <v>91.42</v>
      </c>
      <c r="AN2264">
        <v>1132.3</v>
      </c>
      <c r="AO2264">
        <v>15</v>
      </c>
    </row>
    <row r="2265" spans="1:41" x14ac:dyDescent="0.3">
      <c r="A2265" t="str">
        <f>"Trad IRN"</f>
        <v>Trad IRN</v>
      </c>
      <c r="B2265" t="str">
        <f>"Bldg IRN"</f>
        <v>Bldg IRN</v>
      </c>
      <c r="C2265" t="s">
        <v>41</v>
      </c>
      <c r="D2265" t="s">
        <v>3</v>
      </c>
      <c r="E2265" t="s">
        <v>80</v>
      </c>
      <c r="F2265" t="s">
        <v>81</v>
      </c>
      <c r="G2265" t="s">
        <v>82</v>
      </c>
      <c r="H2265" t="s">
        <v>83</v>
      </c>
      <c r="I2265" t="str">
        <f>"Trad IRN"</f>
        <v>Trad IRN</v>
      </c>
      <c r="J2265" t="s">
        <v>43</v>
      </c>
      <c r="K2265" t="s">
        <v>44</v>
      </c>
      <c r="L2265" t="s">
        <v>45</v>
      </c>
      <c r="M2265" t="s">
        <v>46</v>
      </c>
      <c r="N2265" t="str">
        <f>"08/18/2022"</f>
        <v>08/18/2022</v>
      </c>
      <c r="O2265" t="str">
        <f>"12/31/2500"</f>
        <v>12/31/2500</v>
      </c>
      <c r="P2265">
        <v>1</v>
      </c>
      <c r="Q2265">
        <v>1</v>
      </c>
      <c r="S2265">
        <v>1</v>
      </c>
      <c r="T2265">
        <v>1</v>
      </c>
      <c r="U2265">
        <v>0</v>
      </c>
      <c r="V2265" t="str">
        <f>"Trad IRN"</f>
        <v>Trad IRN</v>
      </c>
      <c r="W2265">
        <v>100</v>
      </c>
      <c r="X2265" t="s">
        <v>47</v>
      </c>
      <c r="Z2265" t="s">
        <v>47</v>
      </c>
      <c r="AB2265" t="str">
        <f>"11"</f>
        <v>11</v>
      </c>
      <c r="AC2265" t="s">
        <v>48</v>
      </c>
      <c r="AD2265" t="s">
        <v>49</v>
      </c>
      <c r="AE2265" t="s">
        <v>50</v>
      </c>
      <c r="AF2265">
        <v>0</v>
      </c>
      <c r="AG2265" t="s">
        <v>56</v>
      </c>
      <c r="AH2265" t="str">
        <f>"Trad IRN"</f>
        <v>Trad IRN</v>
      </c>
      <c r="AI2265" t="str">
        <f>"Bldg IRN"</f>
        <v>Bldg IRN</v>
      </c>
      <c r="AJ2265" t="s">
        <v>48</v>
      </c>
      <c r="AK2265" t="s">
        <v>48</v>
      </c>
      <c r="AL2265" t="s">
        <v>53</v>
      </c>
      <c r="AM2265">
        <v>1132.3</v>
      </c>
      <c r="AN2265">
        <v>1132.3</v>
      </c>
      <c r="AO2265">
        <v>15</v>
      </c>
    </row>
    <row r="2266" spans="1:41" x14ac:dyDescent="0.3">
      <c r="A2266" t="str">
        <f>"Trad IRN"</f>
        <v>Trad IRN</v>
      </c>
      <c r="B2266" t="str">
        <f>"Bldg IRN"</f>
        <v>Bldg IRN</v>
      </c>
      <c r="C2266" t="s">
        <v>41</v>
      </c>
      <c r="D2266" t="s">
        <v>3</v>
      </c>
      <c r="E2266" t="s">
        <v>80</v>
      </c>
      <c r="F2266" t="s">
        <v>81</v>
      </c>
      <c r="G2266" t="s">
        <v>82</v>
      </c>
      <c r="H2266" t="s">
        <v>83</v>
      </c>
      <c r="I2266" t="str">
        <f>"Trad IRN"</f>
        <v>Trad IRN</v>
      </c>
      <c r="J2266" t="s">
        <v>43</v>
      </c>
      <c r="K2266" t="s">
        <v>44</v>
      </c>
      <c r="L2266" t="s">
        <v>45</v>
      </c>
      <c r="M2266" t="s">
        <v>46</v>
      </c>
      <c r="N2266" t="str">
        <f>"08/18/2022"</f>
        <v>08/18/2022</v>
      </c>
      <c r="O2266" t="str">
        <f>"12/31/2500"</f>
        <v>12/31/2500</v>
      </c>
      <c r="P2266">
        <v>1</v>
      </c>
      <c r="Q2266">
        <v>1</v>
      </c>
      <c r="S2266">
        <v>0</v>
      </c>
      <c r="T2266">
        <v>1</v>
      </c>
      <c r="U2266">
        <v>0</v>
      </c>
      <c r="V2266" t="str">
        <f>"Trad IRN"</f>
        <v>Trad IRN</v>
      </c>
      <c r="W2266">
        <v>100</v>
      </c>
      <c r="X2266" t="s">
        <v>47</v>
      </c>
      <c r="Z2266" t="s">
        <v>47</v>
      </c>
      <c r="AB2266" t="str">
        <f>"10"</f>
        <v>10</v>
      </c>
      <c r="AC2266" t="s">
        <v>48</v>
      </c>
      <c r="AD2266" t="s">
        <v>49</v>
      </c>
      <c r="AE2266" t="s">
        <v>50</v>
      </c>
      <c r="AF2266">
        <v>0</v>
      </c>
      <c r="AG2266" t="s">
        <v>56</v>
      </c>
      <c r="AH2266" t="str">
        <f>"Trad IRN"</f>
        <v>Trad IRN</v>
      </c>
      <c r="AI2266" t="str">
        <f>"Bldg IRN"</f>
        <v>Bldg IRN</v>
      </c>
      <c r="AJ2266" t="s">
        <v>48</v>
      </c>
      <c r="AK2266" t="s">
        <v>48</v>
      </c>
      <c r="AL2266" t="s">
        <v>53</v>
      </c>
      <c r="AM2266">
        <v>1132.3</v>
      </c>
      <c r="AN2266">
        <v>1132.3</v>
      </c>
      <c r="AO2266">
        <v>15</v>
      </c>
    </row>
    <row r="2267" spans="1:41" x14ac:dyDescent="0.3">
      <c r="A2267" t="str">
        <f>"Trad IRN"</f>
        <v>Trad IRN</v>
      </c>
      <c r="B2267" t="str">
        <f>"Bldg IRN"</f>
        <v>Bldg IRN</v>
      </c>
      <c r="C2267" t="s">
        <v>41</v>
      </c>
      <c r="D2267" t="s">
        <v>3</v>
      </c>
      <c r="E2267" t="s">
        <v>80</v>
      </c>
      <c r="F2267" t="s">
        <v>81</v>
      </c>
      <c r="G2267" t="s">
        <v>82</v>
      </c>
      <c r="H2267" t="s">
        <v>83</v>
      </c>
      <c r="I2267" t="str">
        <f>"Trad IRN"</f>
        <v>Trad IRN</v>
      </c>
      <c r="J2267" t="s">
        <v>43</v>
      </c>
      <c r="K2267" t="s">
        <v>44</v>
      </c>
      <c r="L2267" t="s">
        <v>45</v>
      </c>
      <c r="M2267" t="s">
        <v>46</v>
      </c>
      <c r="N2267" t="str">
        <f>"08/18/2022"</f>
        <v>08/18/2022</v>
      </c>
      <c r="O2267" t="str">
        <f>"12/31/2500"</f>
        <v>12/31/2500</v>
      </c>
      <c r="P2267">
        <v>1</v>
      </c>
      <c r="Q2267">
        <v>1</v>
      </c>
      <c r="S2267">
        <v>1</v>
      </c>
      <c r="T2267">
        <v>1</v>
      </c>
      <c r="U2267">
        <v>0</v>
      </c>
      <c r="V2267" t="str">
        <f>"Trad IRN"</f>
        <v>Trad IRN</v>
      </c>
      <c r="W2267">
        <v>85</v>
      </c>
      <c r="X2267" t="s">
        <v>54</v>
      </c>
      <c r="Y2267" t="str">
        <f>"15"</f>
        <v>15</v>
      </c>
      <c r="Z2267" t="s">
        <v>47</v>
      </c>
      <c r="AB2267" t="str">
        <f>"11"</f>
        <v>11</v>
      </c>
      <c r="AC2267" t="s">
        <v>48</v>
      </c>
      <c r="AD2267" t="s">
        <v>49</v>
      </c>
      <c r="AE2267" t="s">
        <v>50</v>
      </c>
      <c r="AF2267">
        <v>0</v>
      </c>
      <c r="AG2267" t="s">
        <v>56</v>
      </c>
      <c r="AH2267" t="str">
        <f>"Trad IRN"</f>
        <v>Trad IRN</v>
      </c>
      <c r="AI2267" t="str">
        <f>"Bldg IRN"</f>
        <v>Bldg IRN</v>
      </c>
      <c r="AJ2267" t="s">
        <v>48</v>
      </c>
      <c r="AK2267" t="s">
        <v>48</v>
      </c>
      <c r="AL2267" t="s">
        <v>53</v>
      </c>
      <c r="AM2267">
        <v>1132.3</v>
      </c>
      <c r="AN2267">
        <v>1132.3</v>
      </c>
      <c r="AO2267">
        <v>15</v>
      </c>
    </row>
    <row r="2268" spans="1:41" x14ac:dyDescent="0.3">
      <c r="A2268" t="str">
        <f>"Trad IRN"</f>
        <v>Trad IRN</v>
      </c>
      <c r="B2268" t="str">
        <f>"Bldg IRN"</f>
        <v>Bldg IRN</v>
      </c>
      <c r="C2268" t="s">
        <v>41</v>
      </c>
      <c r="D2268" t="s">
        <v>3</v>
      </c>
      <c r="E2268" t="s">
        <v>80</v>
      </c>
      <c r="F2268" t="s">
        <v>81</v>
      </c>
      <c r="G2268" t="s">
        <v>82</v>
      </c>
      <c r="H2268" t="s">
        <v>83</v>
      </c>
      <c r="I2268" t="str">
        <f>"Trad IRN"</f>
        <v>Trad IRN</v>
      </c>
      <c r="J2268" t="s">
        <v>43</v>
      </c>
      <c r="K2268" t="s">
        <v>44</v>
      </c>
      <c r="L2268" t="s">
        <v>45</v>
      </c>
      <c r="M2268" t="s">
        <v>46</v>
      </c>
      <c r="N2268" t="str">
        <f>"08/18/2022"</f>
        <v>08/18/2022</v>
      </c>
      <c r="O2268" t="str">
        <f>"12/31/2500"</f>
        <v>12/31/2500</v>
      </c>
      <c r="P2268">
        <v>1</v>
      </c>
      <c r="Q2268">
        <v>1</v>
      </c>
      <c r="S2268">
        <v>1</v>
      </c>
      <c r="T2268">
        <v>1</v>
      </c>
      <c r="U2268">
        <v>0</v>
      </c>
      <c r="V2268" t="str">
        <f>"Trad IRN"</f>
        <v>Trad IRN</v>
      </c>
      <c r="W2268">
        <v>100</v>
      </c>
      <c r="X2268" t="s">
        <v>47</v>
      </c>
      <c r="Z2268" t="s">
        <v>47</v>
      </c>
      <c r="AB2268" t="str">
        <f>"09"</f>
        <v>09</v>
      </c>
      <c r="AC2268" t="s">
        <v>48</v>
      </c>
      <c r="AD2268" t="s">
        <v>49</v>
      </c>
      <c r="AE2268" t="s">
        <v>50</v>
      </c>
      <c r="AF2268">
        <v>0</v>
      </c>
      <c r="AG2268" t="s">
        <v>56</v>
      </c>
      <c r="AH2268" t="str">
        <f>"Trad IRN"</f>
        <v>Trad IRN</v>
      </c>
      <c r="AI2268" t="str">
        <f>"Bldg IRN"</f>
        <v>Bldg IRN</v>
      </c>
      <c r="AJ2268" t="s">
        <v>48</v>
      </c>
      <c r="AK2268" t="s">
        <v>48</v>
      </c>
      <c r="AL2268" t="s">
        <v>53</v>
      </c>
      <c r="AM2268">
        <v>1132.3</v>
      </c>
      <c r="AN2268">
        <v>1132.3</v>
      </c>
      <c r="AO2268">
        <v>15</v>
      </c>
    </row>
    <row r="2269" spans="1:41" x14ac:dyDescent="0.3">
      <c r="A2269" t="str">
        <f>"Trad IRN"</f>
        <v>Trad IRN</v>
      </c>
      <c r="B2269" t="str">
        <f>"Bldg IRN"</f>
        <v>Bldg IRN</v>
      </c>
      <c r="C2269" t="s">
        <v>41</v>
      </c>
      <c r="D2269" t="s">
        <v>3</v>
      </c>
      <c r="E2269" t="s">
        <v>80</v>
      </c>
      <c r="F2269" t="s">
        <v>81</v>
      </c>
      <c r="G2269" t="s">
        <v>82</v>
      </c>
      <c r="H2269" t="s">
        <v>83</v>
      </c>
      <c r="I2269" t="str">
        <f>"Trad IRN"</f>
        <v>Trad IRN</v>
      </c>
      <c r="J2269" t="s">
        <v>43</v>
      </c>
      <c r="K2269" t="s">
        <v>44</v>
      </c>
      <c r="L2269" t="s">
        <v>45</v>
      </c>
      <c r="M2269" t="s">
        <v>46</v>
      </c>
      <c r="N2269" t="str">
        <f>"08/18/2022"</f>
        <v>08/18/2022</v>
      </c>
      <c r="O2269" t="str">
        <f>"10/02/2022"</f>
        <v>10/02/2022</v>
      </c>
      <c r="P2269">
        <v>0.16147700000000001</v>
      </c>
      <c r="Q2269">
        <v>0.16147700000000001</v>
      </c>
      <c r="S2269">
        <v>0</v>
      </c>
      <c r="T2269">
        <v>0.16147700000000001</v>
      </c>
      <c r="U2269">
        <v>0</v>
      </c>
      <c r="V2269" t="str">
        <f>"Trad IRN"</f>
        <v>Trad IRN</v>
      </c>
      <c r="W2269">
        <v>85</v>
      </c>
      <c r="X2269" t="s">
        <v>54</v>
      </c>
      <c r="Y2269" t="str">
        <f>"15"</f>
        <v>15</v>
      </c>
      <c r="Z2269" t="s">
        <v>47</v>
      </c>
      <c r="AB2269" t="str">
        <f>"12"</f>
        <v>12</v>
      </c>
      <c r="AC2269" t="s">
        <v>48</v>
      </c>
      <c r="AD2269" t="s">
        <v>49</v>
      </c>
      <c r="AE2269" t="s">
        <v>50</v>
      </c>
      <c r="AF2269">
        <v>0</v>
      </c>
      <c r="AG2269" t="s">
        <v>56</v>
      </c>
      <c r="AH2269" t="str">
        <f>"Trad IRN"</f>
        <v>Trad IRN</v>
      </c>
      <c r="AI2269" t="str">
        <f>"Bldg IRN"</f>
        <v>Bldg IRN</v>
      </c>
      <c r="AJ2269" t="str">
        <f>"12"</f>
        <v>12</v>
      </c>
      <c r="AK2269" t="s">
        <v>48</v>
      </c>
      <c r="AL2269" t="s">
        <v>53</v>
      </c>
      <c r="AM2269">
        <v>182.84</v>
      </c>
      <c r="AN2269">
        <v>1132.3</v>
      </c>
      <c r="AO2269">
        <v>15</v>
      </c>
    </row>
    <row r="2270" spans="1:41" x14ac:dyDescent="0.3">
      <c r="A2270" t="str">
        <f>"Trad IRN"</f>
        <v>Trad IRN</v>
      </c>
      <c r="B2270" t="str">
        <f>"Bldg IRN"</f>
        <v>Bldg IRN</v>
      </c>
      <c r="C2270" t="s">
        <v>41</v>
      </c>
      <c r="D2270" t="s">
        <v>3</v>
      </c>
      <c r="E2270" t="s">
        <v>80</v>
      </c>
      <c r="F2270" t="s">
        <v>81</v>
      </c>
      <c r="G2270" t="s">
        <v>82</v>
      </c>
      <c r="H2270" t="s">
        <v>83</v>
      </c>
      <c r="I2270" t="str">
        <f>"Trad IRN"</f>
        <v>Trad IRN</v>
      </c>
      <c r="J2270" t="s">
        <v>43</v>
      </c>
      <c r="K2270" t="s">
        <v>44</v>
      </c>
      <c r="L2270" t="s">
        <v>45</v>
      </c>
      <c r="M2270" t="s">
        <v>46</v>
      </c>
      <c r="N2270" t="str">
        <f>"10/03/2022"</f>
        <v>10/03/2022</v>
      </c>
      <c r="O2270" t="str">
        <f>"12/31/2500"</f>
        <v>12/31/2500</v>
      </c>
      <c r="P2270">
        <v>0.83852300000000002</v>
      </c>
      <c r="Q2270">
        <v>0.83852300000000002</v>
      </c>
      <c r="S2270">
        <v>0</v>
      </c>
      <c r="T2270">
        <v>0.83852300000000002</v>
      </c>
      <c r="U2270">
        <v>0</v>
      </c>
      <c r="V2270" t="str">
        <f>"Trad IRN"</f>
        <v>Trad IRN</v>
      </c>
      <c r="W2270">
        <v>85</v>
      </c>
      <c r="X2270" t="s">
        <v>54</v>
      </c>
      <c r="Y2270" t="str">
        <f>"15"</f>
        <v>15</v>
      </c>
      <c r="Z2270" t="s">
        <v>47</v>
      </c>
      <c r="AB2270" t="str">
        <f>"12"</f>
        <v>12</v>
      </c>
      <c r="AC2270" t="s">
        <v>48</v>
      </c>
      <c r="AD2270" t="s">
        <v>49</v>
      </c>
      <c r="AE2270" t="s">
        <v>55</v>
      </c>
      <c r="AF2270">
        <v>0</v>
      </c>
      <c r="AG2270" t="s">
        <v>56</v>
      </c>
      <c r="AH2270" t="str">
        <f>"Trad IRN"</f>
        <v>Trad IRN</v>
      </c>
      <c r="AI2270" t="str">
        <f>"Bldg IRN"</f>
        <v>Bldg IRN</v>
      </c>
      <c r="AJ2270" t="str">
        <f>"12"</f>
        <v>12</v>
      </c>
      <c r="AK2270" t="s">
        <v>48</v>
      </c>
      <c r="AL2270" t="s">
        <v>53</v>
      </c>
      <c r="AM2270">
        <v>949.46</v>
      </c>
      <c r="AN2270">
        <v>1132.3</v>
      </c>
      <c r="AO2270">
        <v>15</v>
      </c>
    </row>
    <row r="2271" spans="1:41" x14ac:dyDescent="0.3">
      <c r="A2271" t="str">
        <f>"Trad IRN"</f>
        <v>Trad IRN</v>
      </c>
      <c r="B2271" t="str">
        <f>"Bldg IRN"</f>
        <v>Bldg IRN</v>
      </c>
      <c r="C2271" t="s">
        <v>41</v>
      </c>
      <c r="D2271" t="s">
        <v>3</v>
      </c>
      <c r="E2271" t="s">
        <v>80</v>
      </c>
      <c r="F2271" t="s">
        <v>81</v>
      </c>
      <c r="G2271" t="s">
        <v>82</v>
      </c>
      <c r="H2271" t="s">
        <v>83</v>
      </c>
      <c r="I2271" t="str">
        <f>"Trad IRN"</f>
        <v>Trad IRN</v>
      </c>
      <c r="J2271" t="s">
        <v>43</v>
      </c>
      <c r="K2271" t="s">
        <v>44</v>
      </c>
      <c r="L2271" t="s">
        <v>45</v>
      </c>
      <c r="M2271" t="s">
        <v>46</v>
      </c>
      <c r="N2271" t="str">
        <f>"08/18/2022"</f>
        <v>08/18/2022</v>
      </c>
      <c r="O2271" t="str">
        <f>"10/02/2022"</f>
        <v>10/02/2022</v>
      </c>
      <c r="P2271">
        <v>0.16147700000000001</v>
      </c>
      <c r="Q2271">
        <v>0.16147700000000001</v>
      </c>
      <c r="S2271">
        <v>0.16147700000000001</v>
      </c>
      <c r="T2271">
        <v>0.16147700000000001</v>
      </c>
      <c r="U2271">
        <v>0</v>
      </c>
      <c r="V2271" t="str">
        <f>"Trad IRN"</f>
        <v>Trad IRN</v>
      </c>
      <c r="W2271">
        <v>100</v>
      </c>
      <c r="X2271" t="s">
        <v>47</v>
      </c>
      <c r="Z2271" t="s">
        <v>47</v>
      </c>
      <c r="AB2271" t="str">
        <f>"09"</f>
        <v>09</v>
      </c>
      <c r="AC2271" t="s">
        <v>48</v>
      </c>
      <c r="AD2271" t="s">
        <v>49</v>
      </c>
      <c r="AE2271" t="s">
        <v>50</v>
      </c>
      <c r="AF2271">
        <v>0</v>
      </c>
      <c r="AG2271" t="s">
        <v>56</v>
      </c>
      <c r="AH2271" t="str">
        <f>"Trad IRN"</f>
        <v>Trad IRN</v>
      </c>
      <c r="AI2271" t="str">
        <f>"Bldg IRN"</f>
        <v>Bldg IRN</v>
      </c>
      <c r="AJ2271" t="s">
        <v>48</v>
      </c>
      <c r="AK2271" t="s">
        <v>48</v>
      </c>
      <c r="AL2271" t="s">
        <v>53</v>
      </c>
      <c r="AM2271">
        <v>182.84</v>
      </c>
      <c r="AN2271">
        <v>1132.3</v>
      </c>
      <c r="AO2271">
        <v>15</v>
      </c>
    </row>
    <row r="2272" spans="1:41" x14ac:dyDescent="0.3">
      <c r="A2272" t="str">
        <f>"Trad IRN"</f>
        <v>Trad IRN</v>
      </c>
      <c r="B2272" t="str">
        <f>"Bldg IRN"</f>
        <v>Bldg IRN</v>
      </c>
      <c r="C2272" t="s">
        <v>41</v>
      </c>
      <c r="D2272" t="s">
        <v>3</v>
      </c>
      <c r="E2272" t="s">
        <v>80</v>
      </c>
      <c r="F2272" t="s">
        <v>81</v>
      </c>
      <c r="G2272" t="s">
        <v>82</v>
      </c>
      <c r="H2272" t="s">
        <v>83</v>
      </c>
      <c r="I2272" t="str">
        <f>"Trad IRN"</f>
        <v>Trad IRN</v>
      </c>
      <c r="J2272" t="s">
        <v>43</v>
      </c>
      <c r="K2272" t="s">
        <v>44</v>
      </c>
      <c r="L2272" t="s">
        <v>45</v>
      </c>
      <c r="M2272" t="s">
        <v>46</v>
      </c>
      <c r="N2272" t="str">
        <f>"10/03/2022"</f>
        <v>10/03/2022</v>
      </c>
      <c r="O2272" t="str">
        <f>"12/31/2500"</f>
        <v>12/31/2500</v>
      </c>
      <c r="P2272">
        <v>0.83852300000000002</v>
      </c>
      <c r="Q2272">
        <v>0.83852300000000002</v>
      </c>
      <c r="S2272">
        <v>0.83852300000000002</v>
      </c>
      <c r="T2272">
        <v>0.83852300000000002</v>
      </c>
      <c r="U2272">
        <v>0</v>
      </c>
      <c r="V2272" t="str">
        <f>"Trad IRN"</f>
        <v>Trad IRN</v>
      </c>
      <c r="W2272">
        <v>100</v>
      </c>
      <c r="X2272" t="s">
        <v>47</v>
      </c>
      <c r="Z2272" t="s">
        <v>47</v>
      </c>
      <c r="AB2272" t="str">
        <f>"09"</f>
        <v>09</v>
      </c>
      <c r="AC2272" t="s">
        <v>48</v>
      </c>
      <c r="AD2272" t="s">
        <v>49</v>
      </c>
      <c r="AE2272" t="s">
        <v>55</v>
      </c>
      <c r="AF2272">
        <v>0</v>
      </c>
      <c r="AG2272" t="s">
        <v>56</v>
      </c>
      <c r="AH2272" t="str">
        <f>"Trad IRN"</f>
        <v>Trad IRN</v>
      </c>
      <c r="AI2272" t="str">
        <f>"Bldg IRN"</f>
        <v>Bldg IRN</v>
      </c>
      <c r="AJ2272" t="s">
        <v>48</v>
      </c>
      <c r="AK2272" t="s">
        <v>48</v>
      </c>
      <c r="AL2272" t="s">
        <v>53</v>
      </c>
      <c r="AM2272">
        <v>949.46</v>
      </c>
      <c r="AN2272">
        <v>1132.3</v>
      </c>
      <c r="AO2272">
        <v>15</v>
      </c>
    </row>
    <row r="2273" spans="1:41" x14ac:dyDescent="0.3">
      <c r="A2273" t="str">
        <f>"Trad IRN"</f>
        <v>Trad IRN</v>
      </c>
      <c r="B2273" t="str">
        <f>"Bldg IRN"</f>
        <v>Bldg IRN</v>
      </c>
      <c r="C2273" t="s">
        <v>41</v>
      </c>
      <c r="D2273" t="s">
        <v>3</v>
      </c>
      <c r="E2273" t="s">
        <v>80</v>
      </c>
      <c r="F2273" t="s">
        <v>81</v>
      </c>
      <c r="G2273" t="s">
        <v>82</v>
      </c>
      <c r="H2273" t="s">
        <v>83</v>
      </c>
      <c r="I2273" t="str">
        <f>"Trad IRN"</f>
        <v>Trad IRN</v>
      </c>
      <c r="J2273" t="s">
        <v>43</v>
      </c>
      <c r="K2273" t="s">
        <v>44</v>
      </c>
      <c r="L2273" t="s">
        <v>45</v>
      </c>
      <c r="M2273" t="s">
        <v>46</v>
      </c>
      <c r="N2273" t="str">
        <f>"08/18/2022"</f>
        <v>08/18/2022</v>
      </c>
      <c r="O2273" t="str">
        <f>"12/31/2500"</f>
        <v>12/31/2500</v>
      </c>
      <c r="P2273">
        <v>1</v>
      </c>
      <c r="Q2273">
        <v>1</v>
      </c>
      <c r="S2273">
        <v>0</v>
      </c>
      <c r="T2273">
        <v>1</v>
      </c>
      <c r="U2273">
        <v>0</v>
      </c>
      <c r="V2273" t="str">
        <f>"Trad IRN"</f>
        <v>Trad IRN</v>
      </c>
      <c r="W2273">
        <v>100</v>
      </c>
      <c r="X2273" t="s">
        <v>47</v>
      </c>
      <c r="Z2273" t="s">
        <v>47</v>
      </c>
      <c r="AB2273" t="str">
        <f>"12"</f>
        <v>12</v>
      </c>
      <c r="AC2273" t="s">
        <v>48</v>
      </c>
      <c r="AD2273" t="s">
        <v>49</v>
      </c>
      <c r="AE2273" t="s">
        <v>50</v>
      </c>
      <c r="AF2273">
        <v>0</v>
      </c>
      <c r="AG2273" t="s">
        <v>56</v>
      </c>
      <c r="AH2273" t="str">
        <f>"Trad IRN"</f>
        <v>Trad IRN</v>
      </c>
      <c r="AI2273" t="str">
        <f>"Bldg IRN"</f>
        <v>Bldg IRN</v>
      </c>
      <c r="AJ2273" t="str">
        <f>"12"</f>
        <v>12</v>
      </c>
      <c r="AK2273" t="s">
        <v>48</v>
      </c>
      <c r="AL2273" t="s">
        <v>53</v>
      </c>
      <c r="AM2273">
        <v>1132.3</v>
      </c>
      <c r="AN2273">
        <v>1132.3</v>
      </c>
      <c r="AO2273">
        <v>15</v>
      </c>
    </row>
    <row r="2274" spans="1:41" x14ac:dyDescent="0.3">
      <c r="A2274" t="str">
        <f>"Trad IRN"</f>
        <v>Trad IRN</v>
      </c>
      <c r="B2274" t="str">
        <f>"Bldg IRN"</f>
        <v>Bldg IRN</v>
      </c>
      <c r="C2274" t="s">
        <v>41</v>
      </c>
      <c r="D2274" t="s">
        <v>3</v>
      </c>
      <c r="E2274" t="s">
        <v>80</v>
      </c>
      <c r="F2274" t="s">
        <v>81</v>
      </c>
      <c r="G2274" t="s">
        <v>82</v>
      </c>
      <c r="H2274" t="s">
        <v>83</v>
      </c>
      <c r="I2274" t="s">
        <v>8</v>
      </c>
      <c r="J2274" t="s">
        <v>43</v>
      </c>
      <c r="K2274" t="s">
        <v>44</v>
      </c>
      <c r="L2274" t="s">
        <v>45</v>
      </c>
      <c r="M2274" t="s">
        <v>46</v>
      </c>
      <c r="N2274" t="str">
        <f>"08/17/2022"</f>
        <v>08/17/2022</v>
      </c>
      <c r="O2274" t="str">
        <f>"12/31/2500"</f>
        <v>12/31/2500</v>
      </c>
      <c r="P2274">
        <v>0.5</v>
      </c>
      <c r="Q2274">
        <v>0.5</v>
      </c>
      <c r="S2274">
        <v>0</v>
      </c>
      <c r="T2274">
        <v>0</v>
      </c>
      <c r="U2274">
        <v>0.5</v>
      </c>
      <c r="V2274" t="str">
        <f>"Trad IRN"</f>
        <v>Trad IRN</v>
      </c>
      <c r="W2274">
        <v>50</v>
      </c>
      <c r="X2274" t="s">
        <v>47</v>
      </c>
      <c r="Z2274" t="s">
        <v>47</v>
      </c>
      <c r="AB2274" t="str">
        <f>"12"</f>
        <v>12</v>
      </c>
      <c r="AC2274" t="s">
        <v>48</v>
      </c>
      <c r="AD2274" t="s">
        <v>49</v>
      </c>
      <c r="AE2274" t="s">
        <v>50</v>
      </c>
      <c r="AF2274">
        <v>0</v>
      </c>
      <c r="AG2274" t="s">
        <v>51</v>
      </c>
      <c r="AH2274" t="s">
        <v>85</v>
      </c>
      <c r="AI2274" t="str">
        <f>"Bldg IRN"</f>
        <v>Bldg IRN</v>
      </c>
      <c r="AJ2274" t="str">
        <f>"12"</f>
        <v>12</v>
      </c>
      <c r="AK2274" t="s">
        <v>52</v>
      </c>
      <c r="AL2274" t="s">
        <v>53</v>
      </c>
      <c r="AM2274">
        <v>521</v>
      </c>
      <c r="AN2274">
        <v>1042</v>
      </c>
      <c r="AO2274">
        <v>15</v>
      </c>
    </row>
    <row r="2275" spans="1:41" x14ac:dyDescent="0.3">
      <c r="A2275" t="str">
        <f>"Trad IRN"</f>
        <v>Trad IRN</v>
      </c>
      <c r="B2275" t="str">
        <f>"Bldg IRN"</f>
        <v>Bldg IRN</v>
      </c>
      <c r="C2275" t="s">
        <v>41</v>
      </c>
      <c r="D2275" t="s">
        <v>3</v>
      </c>
      <c r="E2275" t="s">
        <v>80</v>
      </c>
      <c r="F2275" t="s">
        <v>81</v>
      </c>
      <c r="G2275" t="s">
        <v>82</v>
      </c>
      <c r="H2275" t="s">
        <v>83</v>
      </c>
      <c r="I2275" t="str">
        <f>"Trad IRN"</f>
        <v>Trad IRN</v>
      </c>
      <c r="J2275" t="s">
        <v>43</v>
      </c>
      <c r="K2275" t="s">
        <v>44</v>
      </c>
      <c r="L2275" t="s">
        <v>45</v>
      </c>
      <c r="M2275" t="s">
        <v>46</v>
      </c>
      <c r="N2275" t="str">
        <f>"08/18/2022"</f>
        <v>08/18/2022</v>
      </c>
      <c r="O2275" t="str">
        <f>"12/31/2500"</f>
        <v>12/31/2500</v>
      </c>
      <c r="P2275">
        <v>0.5</v>
      </c>
      <c r="Q2275">
        <v>0.5</v>
      </c>
      <c r="S2275">
        <v>0.5</v>
      </c>
      <c r="T2275">
        <v>0.5</v>
      </c>
      <c r="U2275">
        <v>0</v>
      </c>
      <c r="V2275" t="str">
        <f>"Trad IRN"</f>
        <v>Trad IRN</v>
      </c>
      <c r="W2275">
        <v>35</v>
      </c>
      <c r="X2275" t="s">
        <v>47</v>
      </c>
      <c r="Z2275" t="s">
        <v>54</v>
      </c>
      <c r="AA2275" t="str">
        <f>"15"</f>
        <v>15</v>
      </c>
      <c r="AB2275" t="str">
        <f>"12"</f>
        <v>12</v>
      </c>
      <c r="AC2275" t="s">
        <v>48</v>
      </c>
      <c r="AD2275" t="s">
        <v>49</v>
      </c>
      <c r="AE2275" t="s">
        <v>50</v>
      </c>
      <c r="AF2275">
        <v>0</v>
      </c>
      <c r="AG2275" t="s">
        <v>56</v>
      </c>
      <c r="AH2275" t="str">
        <f>"Trad IRN"</f>
        <v>Trad IRN</v>
      </c>
      <c r="AI2275" t="str">
        <f>"Bldg IRN"</f>
        <v>Bldg IRN</v>
      </c>
      <c r="AJ2275" t="str">
        <f>"12"</f>
        <v>12</v>
      </c>
      <c r="AK2275" t="s">
        <v>48</v>
      </c>
      <c r="AL2275" t="s">
        <v>53</v>
      </c>
      <c r="AM2275">
        <v>566.15</v>
      </c>
      <c r="AN2275">
        <v>1132.3</v>
      </c>
      <c r="AO2275">
        <v>15</v>
      </c>
    </row>
    <row r="2276" spans="1:41" x14ac:dyDescent="0.3">
      <c r="A2276" t="str">
        <f>"Trad IRN"</f>
        <v>Trad IRN</v>
      </c>
      <c r="B2276" t="str">
        <f>"Bldg IRN"</f>
        <v>Bldg IRN</v>
      </c>
      <c r="C2276" t="s">
        <v>41</v>
      </c>
      <c r="D2276" t="s">
        <v>3</v>
      </c>
      <c r="E2276" t="s">
        <v>80</v>
      </c>
      <c r="F2276" t="s">
        <v>81</v>
      </c>
      <c r="G2276" t="s">
        <v>82</v>
      </c>
      <c r="H2276" t="s">
        <v>83</v>
      </c>
      <c r="I2276" t="str">
        <f>"Trad IRN"</f>
        <v>Trad IRN</v>
      </c>
      <c r="J2276" t="s">
        <v>43</v>
      </c>
      <c r="K2276" t="s">
        <v>44</v>
      </c>
      <c r="L2276" t="s">
        <v>45</v>
      </c>
      <c r="M2276" t="s">
        <v>46</v>
      </c>
      <c r="N2276" t="str">
        <f>"08/18/2022"</f>
        <v>08/18/2022</v>
      </c>
      <c r="O2276" t="str">
        <f>"12/31/2500"</f>
        <v>12/31/2500</v>
      </c>
      <c r="P2276">
        <v>1</v>
      </c>
      <c r="Q2276">
        <v>1</v>
      </c>
      <c r="S2276">
        <v>1</v>
      </c>
      <c r="T2276">
        <v>1</v>
      </c>
      <c r="U2276">
        <v>0</v>
      </c>
      <c r="V2276" t="str">
        <f>"Trad IRN"</f>
        <v>Trad IRN</v>
      </c>
      <c r="W2276">
        <v>100</v>
      </c>
      <c r="X2276" t="s">
        <v>47</v>
      </c>
      <c r="Z2276" t="s">
        <v>47</v>
      </c>
      <c r="AB2276" t="str">
        <f>"09"</f>
        <v>09</v>
      </c>
      <c r="AC2276" t="s">
        <v>48</v>
      </c>
      <c r="AD2276" t="s">
        <v>49</v>
      </c>
      <c r="AE2276" t="s">
        <v>50</v>
      </c>
      <c r="AF2276">
        <v>0</v>
      </c>
      <c r="AG2276" t="s">
        <v>56</v>
      </c>
      <c r="AH2276" t="str">
        <f>"Trad IRN"</f>
        <v>Trad IRN</v>
      </c>
      <c r="AI2276" t="str">
        <f>"Bldg IRN"</f>
        <v>Bldg IRN</v>
      </c>
      <c r="AJ2276" t="s">
        <v>48</v>
      </c>
      <c r="AK2276" t="s">
        <v>48</v>
      </c>
      <c r="AL2276" t="s">
        <v>53</v>
      </c>
      <c r="AM2276">
        <v>1132.3</v>
      </c>
      <c r="AN2276">
        <v>1132.3</v>
      </c>
      <c r="AO2276">
        <v>15</v>
      </c>
    </row>
    <row r="2277" spans="1:41" x14ac:dyDescent="0.3">
      <c r="A2277" t="str">
        <f>"Trad IRN"</f>
        <v>Trad IRN</v>
      </c>
      <c r="B2277" t="str">
        <f>"Bldg IRN"</f>
        <v>Bldg IRN</v>
      </c>
      <c r="C2277" t="s">
        <v>41</v>
      </c>
      <c r="D2277" t="s">
        <v>3</v>
      </c>
      <c r="E2277" t="s">
        <v>80</v>
      </c>
      <c r="F2277" t="s">
        <v>81</v>
      </c>
      <c r="G2277" t="s">
        <v>82</v>
      </c>
      <c r="H2277" t="s">
        <v>83</v>
      </c>
      <c r="I2277" t="s">
        <v>8</v>
      </c>
      <c r="J2277" t="s">
        <v>43</v>
      </c>
      <c r="K2277" t="s">
        <v>44</v>
      </c>
      <c r="L2277" t="s">
        <v>45</v>
      </c>
      <c r="M2277" t="s">
        <v>46</v>
      </c>
      <c r="N2277" t="str">
        <f>"08/18/2022"</f>
        <v>08/18/2022</v>
      </c>
      <c r="O2277" t="str">
        <f>"12/20/2022"</f>
        <v>12/20/2022</v>
      </c>
      <c r="P2277">
        <v>6.9550000000000001E-2</v>
      </c>
      <c r="Q2277">
        <v>6.9550000000000001E-2</v>
      </c>
      <c r="S2277">
        <v>0</v>
      </c>
      <c r="T2277">
        <v>1.4671999999999999E-2</v>
      </c>
      <c r="U2277">
        <v>5.4878000000000003E-2</v>
      </c>
      <c r="V2277" t="str">
        <f>"Trad IRN"</f>
        <v>Trad IRN</v>
      </c>
      <c r="W2277">
        <v>15</v>
      </c>
      <c r="X2277" t="s">
        <v>47</v>
      </c>
      <c r="Z2277" t="s">
        <v>47</v>
      </c>
      <c r="AB2277" t="str">
        <f>"09"</f>
        <v>09</v>
      </c>
      <c r="AC2277" t="s">
        <v>48</v>
      </c>
      <c r="AD2277" t="s">
        <v>49</v>
      </c>
      <c r="AE2277" t="s">
        <v>50</v>
      </c>
      <c r="AF2277">
        <v>0</v>
      </c>
      <c r="AG2277" t="s">
        <v>51</v>
      </c>
      <c r="AH2277" t="str">
        <f>"Trad IRN"</f>
        <v>Trad IRN</v>
      </c>
      <c r="AI2277" t="str">
        <f>"Bldg IRN"</f>
        <v>Bldg IRN</v>
      </c>
      <c r="AJ2277" t="s">
        <v>48</v>
      </c>
      <c r="AK2277" t="s">
        <v>48</v>
      </c>
      <c r="AL2277" t="s">
        <v>53</v>
      </c>
      <c r="AM2277">
        <v>78.75</v>
      </c>
      <c r="AN2277">
        <v>1132.3</v>
      </c>
      <c r="AO2277">
        <v>15</v>
      </c>
    </row>
    <row r="2278" spans="1:41" x14ac:dyDescent="0.3">
      <c r="A2278" t="str">
        <f>"Trad IRN"</f>
        <v>Trad IRN</v>
      </c>
      <c r="B2278" t="str">
        <f>"Bldg IRN"</f>
        <v>Bldg IRN</v>
      </c>
      <c r="C2278" t="s">
        <v>41</v>
      </c>
      <c r="D2278" t="s">
        <v>3</v>
      </c>
      <c r="E2278" t="s">
        <v>80</v>
      </c>
      <c r="F2278" t="s">
        <v>81</v>
      </c>
      <c r="G2278" t="s">
        <v>82</v>
      </c>
      <c r="H2278" t="s">
        <v>83</v>
      </c>
      <c r="I2278" t="str">
        <f>"Trad IRN"</f>
        <v>Trad IRN</v>
      </c>
      <c r="J2278" t="s">
        <v>43</v>
      </c>
      <c r="K2278" t="s">
        <v>44</v>
      </c>
      <c r="L2278" t="s">
        <v>45</v>
      </c>
      <c r="M2278" t="s">
        <v>46</v>
      </c>
      <c r="N2278" t="str">
        <f>"01/04/2023"</f>
        <v>01/04/2023</v>
      </c>
      <c r="O2278" t="str">
        <f>"12/31/2500"</f>
        <v>12/31/2500</v>
      </c>
      <c r="P2278">
        <v>0.53056599999999998</v>
      </c>
      <c r="Q2278">
        <v>0.53056599999999998</v>
      </c>
      <c r="S2278">
        <v>0</v>
      </c>
      <c r="T2278">
        <v>0.53056599999999998</v>
      </c>
      <c r="U2278">
        <v>0</v>
      </c>
      <c r="V2278" t="str">
        <f>"Trad IRN"</f>
        <v>Trad IRN</v>
      </c>
      <c r="W2278">
        <v>100</v>
      </c>
      <c r="X2278" t="s">
        <v>47</v>
      </c>
      <c r="Z2278" t="s">
        <v>47</v>
      </c>
      <c r="AB2278" t="str">
        <f>"09"</f>
        <v>09</v>
      </c>
      <c r="AC2278" t="s">
        <v>48</v>
      </c>
      <c r="AD2278" t="s">
        <v>49</v>
      </c>
      <c r="AE2278" t="s">
        <v>50</v>
      </c>
      <c r="AF2278">
        <v>0</v>
      </c>
      <c r="AG2278" t="s">
        <v>56</v>
      </c>
      <c r="AH2278" t="str">
        <f>"Trad IRN"</f>
        <v>Trad IRN</v>
      </c>
      <c r="AI2278" t="str">
        <f>"Bldg IRN"</f>
        <v>Bldg IRN</v>
      </c>
      <c r="AJ2278" t="s">
        <v>48</v>
      </c>
      <c r="AK2278" t="s">
        <v>48</v>
      </c>
      <c r="AL2278" t="s">
        <v>53</v>
      </c>
      <c r="AM2278">
        <v>600.76</v>
      </c>
      <c r="AN2278">
        <v>1132.3</v>
      </c>
      <c r="AO2278">
        <v>15</v>
      </c>
    </row>
    <row r="2279" spans="1:41" x14ac:dyDescent="0.3">
      <c r="A2279" t="str">
        <f>"Trad IRN"</f>
        <v>Trad IRN</v>
      </c>
      <c r="B2279" t="str">
        <f>"Bldg IRN"</f>
        <v>Bldg IRN</v>
      </c>
      <c r="C2279" t="s">
        <v>41</v>
      </c>
      <c r="D2279" t="s">
        <v>3</v>
      </c>
      <c r="E2279" t="s">
        <v>80</v>
      </c>
      <c r="F2279" t="s">
        <v>81</v>
      </c>
      <c r="G2279" t="s">
        <v>82</v>
      </c>
      <c r="H2279" t="s">
        <v>83</v>
      </c>
      <c r="I2279" t="str">
        <f>"Trad IRN"</f>
        <v>Trad IRN</v>
      </c>
      <c r="J2279" t="s">
        <v>43</v>
      </c>
      <c r="K2279" t="s">
        <v>44</v>
      </c>
      <c r="L2279" t="s">
        <v>45</v>
      </c>
      <c r="M2279" t="s">
        <v>46</v>
      </c>
      <c r="N2279" t="str">
        <f>"08/18/2022"</f>
        <v>08/18/2022</v>
      </c>
      <c r="O2279" t="str">
        <f>"01/03/2023"</f>
        <v>01/03/2023</v>
      </c>
      <c r="P2279">
        <v>0.39901900000000001</v>
      </c>
      <c r="Q2279">
        <v>0.39901900000000001</v>
      </c>
      <c r="S2279">
        <v>0</v>
      </c>
      <c r="T2279">
        <v>0.39901900000000001</v>
      </c>
      <c r="U2279">
        <v>0</v>
      </c>
      <c r="V2279" t="str">
        <f>"Trad IRN"</f>
        <v>Trad IRN</v>
      </c>
      <c r="W2279">
        <v>85</v>
      </c>
      <c r="X2279" t="s">
        <v>47</v>
      </c>
      <c r="Z2279" t="s">
        <v>47</v>
      </c>
      <c r="AB2279" t="str">
        <f>"09"</f>
        <v>09</v>
      </c>
      <c r="AC2279" t="s">
        <v>48</v>
      </c>
      <c r="AD2279" t="s">
        <v>49</v>
      </c>
      <c r="AE2279" t="s">
        <v>50</v>
      </c>
      <c r="AF2279">
        <v>0</v>
      </c>
      <c r="AG2279" t="s">
        <v>56</v>
      </c>
      <c r="AH2279" t="str">
        <f>"Trad IRN"</f>
        <v>Trad IRN</v>
      </c>
      <c r="AI2279" t="str">
        <f>"Bldg IRN"</f>
        <v>Bldg IRN</v>
      </c>
      <c r="AJ2279" t="s">
        <v>48</v>
      </c>
      <c r="AK2279" t="s">
        <v>48</v>
      </c>
      <c r="AL2279" t="s">
        <v>53</v>
      </c>
      <c r="AM2279">
        <v>451.81</v>
      </c>
      <c r="AN2279">
        <v>1132.3</v>
      </c>
      <c r="AO2279">
        <v>15</v>
      </c>
    </row>
    <row r="2280" spans="1:41" x14ac:dyDescent="0.3">
      <c r="A2280" t="str">
        <f>"Trad IRN"</f>
        <v>Trad IRN</v>
      </c>
      <c r="B2280" t="str">
        <f>"Bldg IRN"</f>
        <v>Bldg IRN</v>
      </c>
      <c r="C2280" t="s">
        <v>41</v>
      </c>
      <c r="D2280" t="s">
        <v>3</v>
      </c>
      <c r="E2280" t="s">
        <v>80</v>
      </c>
      <c r="F2280" t="s">
        <v>81</v>
      </c>
      <c r="G2280" t="s">
        <v>82</v>
      </c>
      <c r="H2280" t="s">
        <v>83</v>
      </c>
      <c r="I2280" t="s">
        <v>8</v>
      </c>
      <c r="J2280" t="s">
        <v>43</v>
      </c>
      <c r="K2280" t="s">
        <v>44</v>
      </c>
      <c r="L2280" t="s">
        <v>45</v>
      </c>
      <c r="M2280" t="s">
        <v>46</v>
      </c>
      <c r="N2280" t="str">
        <f>"01/04/2023"</f>
        <v>01/04/2023</v>
      </c>
      <c r="O2280" t="str">
        <f>"12/31/2500"</f>
        <v>12/31/2500</v>
      </c>
      <c r="P2280">
        <v>0.51727400000000001</v>
      </c>
      <c r="Q2280">
        <v>0.51727400000000001</v>
      </c>
      <c r="S2280">
        <v>0</v>
      </c>
      <c r="T2280">
        <v>0.21171799999999999</v>
      </c>
      <c r="U2280">
        <v>0.30555599999999999</v>
      </c>
      <c r="V2280" t="str">
        <f>"Trad IRN"</f>
        <v>Trad IRN</v>
      </c>
      <c r="W2280">
        <v>74</v>
      </c>
      <c r="X2280" t="s">
        <v>54</v>
      </c>
      <c r="Y2280" t="str">
        <f>"13"</f>
        <v>13</v>
      </c>
      <c r="Z2280" t="s">
        <v>54</v>
      </c>
      <c r="AA2280" t="str">
        <f>"13"</f>
        <v>13</v>
      </c>
      <c r="AB2280" t="str">
        <f>"12"</f>
        <v>12</v>
      </c>
      <c r="AC2280" t="s">
        <v>48</v>
      </c>
      <c r="AD2280" t="s">
        <v>49</v>
      </c>
      <c r="AE2280" t="s">
        <v>55</v>
      </c>
      <c r="AF2280">
        <v>0</v>
      </c>
      <c r="AG2280" t="s">
        <v>51</v>
      </c>
      <c r="AH2280" t="s">
        <v>85</v>
      </c>
      <c r="AI2280" t="str">
        <f>"Bldg IRN"</f>
        <v>Bldg IRN</v>
      </c>
      <c r="AJ2280" t="str">
        <f>"12"</f>
        <v>12</v>
      </c>
      <c r="AK2280" t="s">
        <v>52</v>
      </c>
      <c r="AL2280" t="s">
        <v>53</v>
      </c>
      <c r="AM2280">
        <v>539</v>
      </c>
      <c r="AN2280">
        <v>1042</v>
      </c>
      <c r="AO2280">
        <v>15</v>
      </c>
    </row>
    <row r="2281" spans="1:41" x14ac:dyDescent="0.3">
      <c r="A2281" t="str">
        <f>"Trad IRN"</f>
        <v>Trad IRN</v>
      </c>
      <c r="B2281" t="str">
        <f>"Bldg IRN"</f>
        <v>Bldg IRN</v>
      </c>
      <c r="C2281" t="s">
        <v>41</v>
      </c>
      <c r="D2281" t="s">
        <v>3</v>
      </c>
      <c r="E2281" t="s">
        <v>80</v>
      </c>
      <c r="F2281" t="s">
        <v>81</v>
      </c>
      <c r="G2281" t="s">
        <v>82</v>
      </c>
      <c r="H2281" t="s">
        <v>83</v>
      </c>
      <c r="I2281" t="s">
        <v>8</v>
      </c>
      <c r="J2281" t="s">
        <v>43</v>
      </c>
      <c r="K2281" t="s">
        <v>44</v>
      </c>
      <c r="L2281" t="s">
        <v>45</v>
      </c>
      <c r="M2281" t="s">
        <v>46</v>
      </c>
      <c r="N2281" t="str">
        <f>"08/17/2022"</f>
        <v>08/17/2022</v>
      </c>
      <c r="O2281" t="str">
        <f>"01/03/2023"</f>
        <v>01/03/2023</v>
      </c>
      <c r="P2281">
        <v>0.48272599999999999</v>
      </c>
      <c r="Q2281">
        <v>0.48272599999999999</v>
      </c>
      <c r="S2281">
        <v>0</v>
      </c>
      <c r="T2281">
        <v>0.17716999999999999</v>
      </c>
      <c r="U2281">
        <v>0.30555599999999999</v>
      </c>
      <c r="V2281" t="str">
        <f>"Trad IRN"</f>
        <v>Trad IRN</v>
      </c>
      <c r="W2281">
        <v>87</v>
      </c>
      <c r="X2281" t="s">
        <v>54</v>
      </c>
      <c r="Y2281" t="str">
        <f>"13"</f>
        <v>13</v>
      </c>
      <c r="Z2281" t="s">
        <v>47</v>
      </c>
      <c r="AB2281" t="str">
        <f>"12"</f>
        <v>12</v>
      </c>
      <c r="AC2281" t="s">
        <v>48</v>
      </c>
      <c r="AD2281" t="s">
        <v>49</v>
      </c>
      <c r="AE2281" t="s">
        <v>55</v>
      </c>
      <c r="AF2281">
        <v>0</v>
      </c>
      <c r="AG2281" t="s">
        <v>51</v>
      </c>
      <c r="AH2281" t="s">
        <v>85</v>
      </c>
      <c r="AI2281" t="str">
        <f>"Bldg IRN"</f>
        <v>Bldg IRN</v>
      </c>
      <c r="AJ2281" t="str">
        <f>"12"</f>
        <v>12</v>
      </c>
      <c r="AK2281" t="s">
        <v>52</v>
      </c>
      <c r="AL2281" t="s">
        <v>53</v>
      </c>
      <c r="AM2281">
        <v>503</v>
      </c>
      <c r="AN2281">
        <v>1042</v>
      </c>
      <c r="AO2281">
        <v>15</v>
      </c>
    </row>
    <row r="2282" spans="1:41" x14ac:dyDescent="0.3">
      <c r="A2282" t="str">
        <f>"Trad IRN"</f>
        <v>Trad IRN</v>
      </c>
      <c r="B2282" t="str">
        <f>"Bldg IRN"</f>
        <v>Bldg IRN</v>
      </c>
      <c r="C2282" t="s">
        <v>41</v>
      </c>
      <c r="D2282" t="s">
        <v>3</v>
      </c>
      <c r="E2282" t="s">
        <v>80</v>
      </c>
      <c r="F2282" t="s">
        <v>81</v>
      </c>
      <c r="G2282" t="s">
        <v>82</v>
      </c>
      <c r="H2282" t="s">
        <v>83</v>
      </c>
      <c r="I2282" t="str">
        <f>"Trad IRN"</f>
        <v>Trad IRN</v>
      </c>
      <c r="J2282" t="s">
        <v>43</v>
      </c>
      <c r="K2282" t="s">
        <v>44</v>
      </c>
      <c r="L2282" t="s">
        <v>45</v>
      </c>
      <c r="M2282" t="s">
        <v>46</v>
      </c>
      <c r="N2282" t="str">
        <f t="shared" ref="N2282:N2289" si="228">"08/18/2022"</f>
        <v>08/18/2022</v>
      </c>
      <c r="O2282" t="str">
        <f t="shared" ref="O2282:O2295" si="229">"12/31/2500"</f>
        <v>12/31/2500</v>
      </c>
      <c r="P2282">
        <v>1</v>
      </c>
      <c r="Q2282">
        <v>1</v>
      </c>
      <c r="S2282">
        <v>0</v>
      </c>
      <c r="T2282">
        <v>1</v>
      </c>
      <c r="U2282">
        <v>0</v>
      </c>
      <c r="V2282" t="str">
        <f>"Trad IRN"</f>
        <v>Trad IRN</v>
      </c>
      <c r="W2282">
        <v>100</v>
      </c>
      <c r="X2282" t="s">
        <v>47</v>
      </c>
      <c r="Z2282" t="s">
        <v>47</v>
      </c>
      <c r="AB2282" t="str">
        <f>"09"</f>
        <v>09</v>
      </c>
      <c r="AC2282" t="s">
        <v>48</v>
      </c>
      <c r="AD2282" t="s">
        <v>49</v>
      </c>
      <c r="AE2282" t="s">
        <v>50</v>
      </c>
      <c r="AF2282">
        <v>0</v>
      </c>
      <c r="AG2282" t="s">
        <v>56</v>
      </c>
      <c r="AH2282" t="str">
        <f>"Trad IRN"</f>
        <v>Trad IRN</v>
      </c>
      <c r="AI2282" t="str">
        <f>"Bldg IRN"</f>
        <v>Bldg IRN</v>
      </c>
      <c r="AJ2282" t="s">
        <v>48</v>
      </c>
      <c r="AK2282" t="s">
        <v>48</v>
      </c>
      <c r="AL2282" t="s">
        <v>53</v>
      </c>
      <c r="AM2282">
        <v>1132.3</v>
      </c>
      <c r="AN2282">
        <v>1132.3</v>
      </c>
      <c r="AO2282">
        <v>15</v>
      </c>
    </row>
    <row r="2283" spans="1:41" x14ac:dyDescent="0.3">
      <c r="A2283" t="str">
        <f>"Trad IRN"</f>
        <v>Trad IRN</v>
      </c>
      <c r="B2283" t="str">
        <f>"Bldg IRN"</f>
        <v>Bldg IRN</v>
      </c>
      <c r="C2283" t="s">
        <v>41</v>
      </c>
      <c r="D2283" t="s">
        <v>3</v>
      </c>
      <c r="E2283" t="s">
        <v>80</v>
      </c>
      <c r="F2283" t="s">
        <v>81</v>
      </c>
      <c r="G2283" t="s">
        <v>82</v>
      </c>
      <c r="H2283" t="s">
        <v>83</v>
      </c>
      <c r="I2283" t="str">
        <f>"Trad IRN"</f>
        <v>Trad IRN</v>
      </c>
      <c r="J2283" t="s">
        <v>43</v>
      </c>
      <c r="K2283" t="s">
        <v>44</v>
      </c>
      <c r="L2283" t="s">
        <v>45</v>
      </c>
      <c r="M2283" t="s">
        <v>46</v>
      </c>
      <c r="N2283" t="str">
        <f t="shared" si="228"/>
        <v>08/18/2022</v>
      </c>
      <c r="O2283" t="str">
        <f t="shared" si="229"/>
        <v>12/31/2500</v>
      </c>
      <c r="P2283">
        <v>1</v>
      </c>
      <c r="Q2283">
        <v>1</v>
      </c>
      <c r="S2283">
        <v>0</v>
      </c>
      <c r="T2283">
        <v>1</v>
      </c>
      <c r="U2283">
        <v>0</v>
      </c>
      <c r="V2283" t="str">
        <f>"Trad IRN"</f>
        <v>Trad IRN</v>
      </c>
      <c r="W2283">
        <v>100</v>
      </c>
      <c r="X2283" t="s">
        <v>47</v>
      </c>
      <c r="Z2283" t="s">
        <v>47</v>
      </c>
      <c r="AB2283" t="str">
        <f>"12"</f>
        <v>12</v>
      </c>
      <c r="AC2283" t="s">
        <v>48</v>
      </c>
      <c r="AD2283" t="s">
        <v>49</v>
      </c>
      <c r="AE2283" t="s">
        <v>50</v>
      </c>
      <c r="AF2283">
        <v>0</v>
      </c>
      <c r="AG2283" t="s">
        <v>56</v>
      </c>
      <c r="AH2283" t="str">
        <f>"Trad IRN"</f>
        <v>Trad IRN</v>
      </c>
      <c r="AI2283" t="str">
        <f>"Bldg IRN"</f>
        <v>Bldg IRN</v>
      </c>
      <c r="AJ2283" t="str">
        <f>"12"</f>
        <v>12</v>
      </c>
      <c r="AK2283" t="s">
        <v>48</v>
      </c>
      <c r="AL2283" t="s">
        <v>53</v>
      </c>
      <c r="AM2283">
        <v>1132.3</v>
      </c>
      <c r="AN2283">
        <v>1132.3</v>
      </c>
      <c r="AO2283">
        <v>15</v>
      </c>
    </row>
    <row r="2284" spans="1:41" x14ac:dyDescent="0.3">
      <c r="A2284" t="str">
        <f>"Trad IRN"</f>
        <v>Trad IRN</v>
      </c>
      <c r="B2284" t="str">
        <f>"Bldg IRN"</f>
        <v>Bldg IRN</v>
      </c>
      <c r="C2284" t="s">
        <v>41</v>
      </c>
      <c r="D2284" t="s">
        <v>3</v>
      </c>
      <c r="E2284" t="s">
        <v>80</v>
      </c>
      <c r="F2284" t="s">
        <v>81</v>
      </c>
      <c r="G2284" t="s">
        <v>82</v>
      </c>
      <c r="H2284" t="s">
        <v>83</v>
      </c>
      <c r="I2284" t="str">
        <f>"Trad IRN"</f>
        <v>Trad IRN</v>
      </c>
      <c r="J2284" t="s">
        <v>43</v>
      </c>
      <c r="K2284" t="s">
        <v>44</v>
      </c>
      <c r="L2284" t="s">
        <v>45</v>
      </c>
      <c r="M2284" t="s">
        <v>46</v>
      </c>
      <c r="N2284" t="str">
        <f t="shared" si="228"/>
        <v>08/18/2022</v>
      </c>
      <c r="O2284" t="str">
        <f t="shared" si="229"/>
        <v>12/31/2500</v>
      </c>
      <c r="P2284">
        <v>1</v>
      </c>
      <c r="Q2284">
        <v>1</v>
      </c>
      <c r="S2284">
        <v>1</v>
      </c>
      <c r="T2284">
        <v>1</v>
      </c>
      <c r="U2284">
        <v>0</v>
      </c>
      <c r="V2284" t="str">
        <f>"Trad IRN"</f>
        <v>Trad IRN</v>
      </c>
      <c r="W2284">
        <v>100</v>
      </c>
      <c r="X2284" t="s">
        <v>47</v>
      </c>
      <c r="Z2284" t="s">
        <v>47</v>
      </c>
      <c r="AB2284" t="str">
        <f>"09"</f>
        <v>09</v>
      </c>
      <c r="AC2284" t="s">
        <v>48</v>
      </c>
      <c r="AD2284" t="s">
        <v>49</v>
      </c>
      <c r="AE2284" t="s">
        <v>50</v>
      </c>
      <c r="AF2284">
        <v>0</v>
      </c>
      <c r="AG2284" t="s">
        <v>56</v>
      </c>
      <c r="AH2284" t="str">
        <f>"Trad IRN"</f>
        <v>Trad IRN</v>
      </c>
      <c r="AI2284" t="str">
        <f>"Bldg IRN"</f>
        <v>Bldg IRN</v>
      </c>
      <c r="AJ2284" t="s">
        <v>48</v>
      </c>
      <c r="AK2284" t="s">
        <v>48</v>
      </c>
      <c r="AL2284" t="s">
        <v>53</v>
      </c>
      <c r="AM2284">
        <v>1132.3</v>
      </c>
      <c r="AN2284">
        <v>1132.3</v>
      </c>
      <c r="AO2284">
        <v>15</v>
      </c>
    </row>
    <row r="2285" spans="1:41" x14ac:dyDescent="0.3">
      <c r="A2285" t="str">
        <f>"Trad IRN"</f>
        <v>Trad IRN</v>
      </c>
      <c r="B2285" t="str">
        <f>"Bldg IRN"</f>
        <v>Bldg IRN</v>
      </c>
      <c r="C2285" t="s">
        <v>41</v>
      </c>
      <c r="D2285" t="s">
        <v>3</v>
      </c>
      <c r="E2285" t="s">
        <v>80</v>
      </c>
      <c r="F2285" t="s">
        <v>81</v>
      </c>
      <c r="G2285" t="s">
        <v>82</v>
      </c>
      <c r="H2285" t="s">
        <v>83</v>
      </c>
      <c r="I2285" t="str">
        <f>"Trad IRN"</f>
        <v>Trad IRN</v>
      </c>
      <c r="J2285" t="s">
        <v>43</v>
      </c>
      <c r="K2285" t="s">
        <v>44</v>
      </c>
      <c r="L2285" t="s">
        <v>45</v>
      </c>
      <c r="M2285" t="s">
        <v>46</v>
      </c>
      <c r="N2285" t="str">
        <f t="shared" si="228"/>
        <v>08/18/2022</v>
      </c>
      <c r="O2285" t="str">
        <f t="shared" si="229"/>
        <v>12/31/2500</v>
      </c>
      <c r="P2285">
        <v>1</v>
      </c>
      <c r="Q2285">
        <v>1</v>
      </c>
      <c r="S2285">
        <v>0</v>
      </c>
      <c r="T2285">
        <v>1</v>
      </c>
      <c r="U2285">
        <v>0</v>
      </c>
      <c r="V2285" t="str">
        <f>"Trad IRN"</f>
        <v>Trad IRN</v>
      </c>
      <c r="W2285">
        <v>100</v>
      </c>
      <c r="X2285" t="s">
        <v>47</v>
      </c>
      <c r="Z2285" t="s">
        <v>47</v>
      </c>
      <c r="AB2285" t="str">
        <f>"10"</f>
        <v>10</v>
      </c>
      <c r="AC2285" t="s">
        <v>48</v>
      </c>
      <c r="AD2285" t="s">
        <v>49</v>
      </c>
      <c r="AE2285" t="s">
        <v>50</v>
      </c>
      <c r="AF2285">
        <v>0</v>
      </c>
      <c r="AG2285" t="s">
        <v>56</v>
      </c>
      <c r="AH2285" t="str">
        <f>"Trad IRN"</f>
        <v>Trad IRN</v>
      </c>
      <c r="AI2285" t="str">
        <f>"Bldg IRN"</f>
        <v>Bldg IRN</v>
      </c>
      <c r="AJ2285" t="s">
        <v>48</v>
      </c>
      <c r="AK2285" t="s">
        <v>48</v>
      </c>
      <c r="AL2285" t="s">
        <v>53</v>
      </c>
      <c r="AM2285">
        <v>1132.3</v>
      </c>
      <c r="AN2285">
        <v>1132.3</v>
      </c>
      <c r="AO2285">
        <v>15</v>
      </c>
    </row>
    <row r="2286" spans="1:41" x14ac:dyDescent="0.3">
      <c r="A2286" t="str">
        <f>"Trad IRN"</f>
        <v>Trad IRN</v>
      </c>
      <c r="B2286" t="str">
        <f>"Bldg IRN"</f>
        <v>Bldg IRN</v>
      </c>
      <c r="C2286" t="s">
        <v>41</v>
      </c>
      <c r="D2286" t="s">
        <v>3</v>
      </c>
      <c r="E2286" t="s">
        <v>80</v>
      </c>
      <c r="F2286" t="s">
        <v>81</v>
      </c>
      <c r="G2286" t="s">
        <v>82</v>
      </c>
      <c r="H2286" t="s">
        <v>83</v>
      </c>
      <c r="I2286" t="str">
        <f>"Trad IRN"</f>
        <v>Trad IRN</v>
      </c>
      <c r="J2286" t="s">
        <v>43</v>
      </c>
      <c r="K2286" t="s">
        <v>44</v>
      </c>
      <c r="L2286" t="s">
        <v>45</v>
      </c>
      <c r="M2286" t="s">
        <v>46</v>
      </c>
      <c r="N2286" t="str">
        <f t="shared" si="228"/>
        <v>08/18/2022</v>
      </c>
      <c r="O2286" t="str">
        <f t="shared" si="229"/>
        <v>12/31/2500</v>
      </c>
      <c r="P2286">
        <v>1</v>
      </c>
      <c r="Q2286">
        <v>1</v>
      </c>
      <c r="S2286">
        <v>1</v>
      </c>
      <c r="T2286">
        <v>1</v>
      </c>
      <c r="U2286">
        <v>0</v>
      </c>
      <c r="V2286" t="str">
        <f>"Trad IRN"</f>
        <v>Trad IRN</v>
      </c>
      <c r="W2286">
        <v>55</v>
      </c>
      <c r="X2286" t="s">
        <v>54</v>
      </c>
      <c r="Y2286" t="str">
        <f>"45"</f>
        <v>45</v>
      </c>
      <c r="Z2286" t="s">
        <v>47</v>
      </c>
      <c r="AB2286" t="str">
        <f>"12"</f>
        <v>12</v>
      </c>
      <c r="AC2286" t="s">
        <v>48</v>
      </c>
      <c r="AD2286" t="s">
        <v>49</v>
      </c>
      <c r="AE2286" t="s">
        <v>50</v>
      </c>
      <c r="AF2286">
        <v>0</v>
      </c>
      <c r="AG2286" t="s">
        <v>56</v>
      </c>
      <c r="AH2286" t="str">
        <f>"Trad IRN"</f>
        <v>Trad IRN</v>
      </c>
      <c r="AI2286" t="str">
        <f>"Bldg IRN"</f>
        <v>Bldg IRN</v>
      </c>
      <c r="AJ2286" t="str">
        <f>"12"</f>
        <v>12</v>
      </c>
      <c r="AK2286" t="s">
        <v>48</v>
      </c>
      <c r="AL2286" t="s">
        <v>53</v>
      </c>
      <c r="AM2286">
        <v>1132.3</v>
      </c>
      <c r="AN2286">
        <v>1132.3</v>
      </c>
      <c r="AO2286">
        <v>15</v>
      </c>
    </row>
    <row r="2287" spans="1:41" x14ac:dyDescent="0.3">
      <c r="A2287" t="str">
        <f>"Trad IRN"</f>
        <v>Trad IRN</v>
      </c>
      <c r="B2287" t="str">
        <f>"Bldg IRN"</f>
        <v>Bldg IRN</v>
      </c>
      <c r="C2287" t="s">
        <v>41</v>
      </c>
      <c r="D2287" t="s">
        <v>3</v>
      </c>
      <c r="E2287" t="s">
        <v>80</v>
      </c>
      <c r="F2287" t="s">
        <v>81</v>
      </c>
      <c r="G2287" t="s">
        <v>82</v>
      </c>
      <c r="H2287" t="s">
        <v>83</v>
      </c>
      <c r="I2287" t="str">
        <f>"Trad IRN"</f>
        <v>Trad IRN</v>
      </c>
      <c r="J2287" t="s">
        <v>43</v>
      </c>
      <c r="K2287" t="s">
        <v>44</v>
      </c>
      <c r="L2287" t="s">
        <v>45</v>
      </c>
      <c r="M2287" t="s">
        <v>46</v>
      </c>
      <c r="N2287" t="str">
        <f t="shared" si="228"/>
        <v>08/18/2022</v>
      </c>
      <c r="O2287" t="str">
        <f t="shared" si="229"/>
        <v>12/31/2500</v>
      </c>
      <c r="P2287">
        <v>1</v>
      </c>
      <c r="Q2287">
        <v>1</v>
      </c>
      <c r="S2287">
        <v>0</v>
      </c>
      <c r="T2287">
        <v>1</v>
      </c>
      <c r="U2287">
        <v>0</v>
      </c>
      <c r="V2287" t="str">
        <f>"Trad IRN"</f>
        <v>Trad IRN</v>
      </c>
      <c r="W2287">
        <v>100</v>
      </c>
      <c r="X2287" t="s">
        <v>47</v>
      </c>
      <c r="Z2287" t="s">
        <v>47</v>
      </c>
      <c r="AB2287" t="str">
        <f>"12"</f>
        <v>12</v>
      </c>
      <c r="AC2287" t="s">
        <v>48</v>
      </c>
      <c r="AD2287" t="s">
        <v>49</v>
      </c>
      <c r="AE2287" t="s">
        <v>50</v>
      </c>
      <c r="AF2287">
        <v>0</v>
      </c>
      <c r="AG2287" t="s">
        <v>56</v>
      </c>
      <c r="AH2287" t="str">
        <f>"Trad IRN"</f>
        <v>Trad IRN</v>
      </c>
      <c r="AI2287" t="str">
        <f>"Bldg IRN"</f>
        <v>Bldg IRN</v>
      </c>
      <c r="AJ2287" t="str">
        <f>"12"</f>
        <v>12</v>
      </c>
      <c r="AK2287" t="s">
        <v>48</v>
      </c>
      <c r="AL2287" t="s">
        <v>53</v>
      </c>
      <c r="AM2287">
        <v>1132.3</v>
      </c>
      <c r="AN2287">
        <v>1132.3</v>
      </c>
      <c r="AO2287">
        <v>15</v>
      </c>
    </row>
    <row r="2288" spans="1:41" x14ac:dyDescent="0.3">
      <c r="A2288" t="str">
        <f>"Trad IRN"</f>
        <v>Trad IRN</v>
      </c>
      <c r="B2288" t="str">
        <f>"Bldg IRN"</f>
        <v>Bldg IRN</v>
      </c>
      <c r="C2288" t="s">
        <v>41</v>
      </c>
      <c r="D2288" t="s">
        <v>3</v>
      </c>
      <c r="E2288" t="s">
        <v>80</v>
      </c>
      <c r="F2288" t="s">
        <v>81</v>
      </c>
      <c r="G2288" t="s">
        <v>82</v>
      </c>
      <c r="H2288" t="s">
        <v>83</v>
      </c>
      <c r="I2288" t="str">
        <f>"Trad IRN"</f>
        <v>Trad IRN</v>
      </c>
      <c r="J2288" t="s">
        <v>43</v>
      </c>
      <c r="K2288" t="s">
        <v>44</v>
      </c>
      <c r="L2288" t="s">
        <v>45</v>
      </c>
      <c r="M2288" t="s">
        <v>46</v>
      </c>
      <c r="N2288" t="str">
        <f t="shared" si="228"/>
        <v>08/18/2022</v>
      </c>
      <c r="O2288" t="str">
        <f t="shared" si="229"/>
        <v>12/31/2500</v>
      </c>
      <c r="P2288">
        <v>1</v>
      </c>
      <c r="Q2288">
        <v>1</v>
      </c>
      <c r="S2288">
        <v>1</v>
      </c>
      <c r="T2288">
        <v>1</v>
      </c>
      <c r="U2288">
        <v>0</v>
      </c>
      <c r="V2288" t="str">
        <f>"Trad IRN"</f>
        <v>Trad IRN</v>
      </c>
      <c r="W2288">
        <v>100</v>
      </c>
      <c r="X2288" t="s">
        <v>47</v>
      </c>
      <c r="Z2288" t="s">
        <v>47</v>
      </c>
      <c r="AB2288" t="str">
        <f>"10"</f>
        <v>10</v>
      </c>
      <c r="AC2288" t="s">
        <v>48</v>
      </c>
      <c r="AD2288" t="s">
        <v>49</v>
      </c>
      <c r="AE2288" t="s">
        <v>50</v>
      </c>
      <c r="AF2288">
        <v>0</v>
      </c>
      <c r="AG2288" t="s">
        <v>56</v>
      </c>
      <c r="AH2288" t="str">
        <f>"Trad IRN"</f>
        <v>Trad IRN</v>
      </c>
      <c r="AI2288" t="str">
        <f>"Bldg IRN"</f>
        <v>Bldg IRN</v>
      </c>
      <c r="AJ2288" t="s">
        <v>48</v>
      </c>
      <c r="AK2288" t="s">
        <v>48</v>
      </c>
      <c r="AL2288" t="s">
        <v>53</v>
      </c>
      <c r="AM2288">
        <v>1132.3</v>
      </c>
      <c r="AN2288">
        <v>1132.3</v>
      </c>
      <c r="AO2288">
        <v>15</v>
      </c>
    </row>
    <row r="2289" spans="1:41" x14ac:dyDescent="0.3">
      <c r="A2289" t="str">
        <f>"Trad IRN"</f>
        <v>Trad IRN</v>
      </c>
      <c r="B2289" t="str">
        <f>"Bldg IRN"</f>
        <v>Bldg IRN</v>
      </c>
      <c r="C2289" t="s">
        <v>41</v>
      </c>
      <c r="D2289" t="s">
        <v>3</v>
      </c>
      <c r="E2289" t="s">
        <v>80</v>
      </c>
      <c r="F2289" t="s">
        <v>81</v>
      </c>
      <c r="G2289" t="s">
        <v>82</v>
      </c>
      <c r="H2289" t="s">
        <v>83</v>
      </c>
      <c r="I2289" t="str">
        <f>"Trad IRN"</f>
        <v>Trad IRN</v>
      </c>
      <c r="J2289" t="s">
        <v>43</v>
      </c>
      <c r="K2289" t="s">
        <v>44</v>
      </c>
      <c r="L2289" t="s">
        <v>45</v>
      </c>
      <c r="M2289" t="s">
        <v>46</v>
      </c>
      <c r="N2289" t="str">
        <f t="shared" si="228"/>
        <v>08/18/2022</v>
      </c>
      <c r="O2289" t="str">
        <f t="shared" si="229"/>
        <v>12/31/2500</v>
      </c>
      <c r="P2289">
        <v>1</v>
      </c>
      <c r="Q2289">
        <v>1</v>
      </c>
      <c r="S2289">
        <v>0</v>
      </c>
      <c r="T2289">
        <v>1</v>
      </c>
      <c r="U2289">
        <v>0</v>
      </c>
      <c r="V2289" t="str">
        <f>"Trad IRN"</f>
        <v>Trad IRN</v>
      </c>
      <c r="W2289">
        <v>100</v>
      </c>
      <c r="X2289" t="s">
        <v>47</v>
      </c>
      <c r="Z2289" t="s">
        <v>47</v>
      </c>
      <c r="AB2289" t="str">
        <f>"09"</f>
        <v>09</v>
      </c>
      <c r="AC2289" t="s">
        <v>48</v>
      </c>
      <c r="AD2289" t="s">
        <v>49</v>
      </c>
      <c r="AE2289" t="s">
        <v>50</v>
      </c>
      <c r="AF2289">
        <v>0</v>
      </c>
      <c r="AG2289" t="s">
        <v>56</v>
      </c>
      <c r="AH2289" t="str">
        <f>"Trad IRN"</f>
        <v>Trad IRN</v>
      </c>
      <c r="AI2289" t="str">
        <f>"Bldg IRN"</f>
        <v>Bldg IRN</v>
      </c>
      <c r="AJ2289" t="s">
        <v>48</v>
      </c>
      <c r="AK2289" t="s">
        <v>48</v>
      </c>
      <c r="AL2289" t="s">
        <v>53</v>
      </c>
      <c r="AM2289">
        <v>1132.3</v>
      </c>
      <c r="AN2289">
        <v>1132.3</v>
      </c>
      <c r="AO2289">
        <v>15</v>
      </c>
    </row>
    <row r="2290" spans="1:41" x14ac:dyDescent="0.3">
      <c r="A2290" t="str">
        <f>"Trad IRN"</f>
        <v>Trad IRN</v>
      </c>
      <c r="B2290" t="str">
        <f>"Bldg IRN"</f>
        <v>Bldg IRN</v>
      </c>
      <c r="C2290" t="s">
        <v>41</v>
      </c>
      <c r="D2290" t="s">
        <v>3</v>
      </c>
      <c r="E2290" t="s">
        <v>80</v>
      </c>
      <c r="F2290" t="s">
        <v>81</v>
      </c>
      <c r="G2290" t="s">
        <v>82</v>
      </c>
      <c r="H2290" t="s">
        <v>83</v>
      </c>
      <c r="I2290" t="s">
        <v>8</v>
      </c>
      <c r="J2290" t="s">
        <v>43</v>
      </c>
      <c r="K2290" t="s">
        <v>44</v>
      </c>
      <c r="L2290" t="s">
        <v>45</v>
      </c>
      <c r="M2290" t="s">
        <v>46</v>
      </c>
      <c r="N2290" t="str">
        <f>"08/17/2022"</f>
        <v>08/17/2022</v>
      </c>
      <c r="O2290" t="str">
        <f t="shared" si="229"/>
        <v>12/31/2500</v>
      </c>
      <c r="P2290">
        <v>1</v>
      </c>
      <c r="Q2290">
        <v>1</v>
      </c>
      <c r="S2290">
        <v>0</v>
      </c>
      <c r="T2290">
        <v>5.5551999999999997E-2</v>
      </c>
      <c r="U2290">
        <v>0.94444799999999995</v>
      </c>
      <c r="V2290" t="str">
        <f>"Trad IRN"</f>
        <v>Trad IRN</v>
      </c>
      <c r="W2290">
        <v>100</v>
      </c>
      <c r="X2290" t="s">
        <v>47</v>
      </c>
      <c r="Z2290" t="s">
        <v>47</v>
      </c>
      <c r="AB2290" t="str">
        <f>"11"</f>
        <v>11</v>
      </c>
      <c r="AC2290" t="s">
        <v>48</v>
      </c>
      <c r="AD2290" t="s">
        <v>49</v>
      </c>
      <c r="AE2290" t="s">
        <v>50</v>
      </c>
      <c r="AF2290">
        <v>0</v>
      </c>
      <c r="AG2290" t="s">
        <v>51</v>
      </c>
      <c r="AH2290" t="s">
        <v>85</v>
      </c>
      <c r="AI2290" t="str">
        <f>"Bldg IRN"</f>
        <v>Bldg IRN</v>
      </c>
      <c r="AJ2290" t="s">
        <v>48</v>
      </c>
      <c r="AK2290" t="s">
        <v>48</v>
      </c>
      <c r="AL2290" t="s">
        <v>53</v>
      </c>
      <c r="AM2290">
        <v>1060</v>
      </c>
      <c r="AN2290">
        <v>1060</v>
      </c>
      <c r="AO2290">
        <v>15</v>
      </c>
    </row>
    <row r="2291" spans="1:41" x14ac:dyDescent="0.3">
      <c r="A2291" t="str">
        <f>"Trad IRN"</f>
        <v>Trad IRN</v>
      </c>
      <c r="B2291" t="str">
        <f>"Bldg IRN"</f>
        <v>Bldg IRN</v>
      </c>
      <c r="C2291" t="s">
        <v>41</v>
      </c>
      <c r="D2291" t="s">
        <v>3</v>
      </c>
      <c r="E2291" t="s">
        <v>80</v>
      </c>
      <c r="F2291" t="s">
        <v>81</v>
      </c>
      <c r="G2291" t="s">
        <v>82</v>
      </c>
      <c r="H2291" t="s">
        <v>83</v>
      </c>
      <c r="I2291" t="str">
        <f>"Trad IRN"</f>
        <v>Trad IRN</v>
      </c>
      <c r="J2291" t="s">
        <v>43</v>
      </c>
      <c r="K2291" t="s">
        <v>44</v>
      </c>
      <c r="L2291" t="s">
        <v>45</v>
      </c>
      <c r="M2291" t="s">
        <v>46</v>
      </c>
      <c r="N2291" t="str">
        <f>"08/18/2022"</f>
        <v>08/18/2022</v>
      </c>
      <c r="O2291" t="str">
        <f t="shared" si="229"/>
        <v>12/31/2500</v>
      </c>
      <c r="P2291">
        <v>1</v>
      </c>
      <c r="Q2291">
        <v>1</v>
      </c>
      <c r="S2291">
        <v>0</v>
      </c>
      <c r="T2291">
        <v>1</v>
      </c>
      <c r="U2291">
        <v>0</v>
      </c>
      <c r="V2291" t="str">
        <f>"Trad IRN"</f>
        <v>Trad IRN</v>
      </c>
      <c r="W2291">
        <v>100</v>
      </c>
      <c r="X2291" t="s">
        <v>47</v>
      </c>
      <c r="Z2291" t="s">
        <v>47</v>
      </c>
      <c r="AB2291" t="str">
        <f>"09"</f>
        <v>09</v>
      </c>
      <c r="AC2291" t="s">
        <v>48</v>
      </c>
      <c r="AD2291" t="s">
        <v>49</v>
      </c>
      <c r="AE2291" t="s">
        <v>55</v>
      </c>
      <c r="AF2291">
        <v>0</v>
      </c>
      <c r="AG2291" t="s">
        <v>56</v>
      </c>
      <c r="AH2291" t="str">
        <f>"Trad IRN"</f>
        <v>Trad IRN</v>
      </c>
      <c r="AI2291" t="str">
        <f>"Bldg IRN"</f>
        <v>Bldg IRN</v>
      </c>
      <c r="AJ2291" t="s">
        <v>48</v>
      </c>
      <c r="AK2291" t="s">
        <v>48</v>
      </c>
      <c r="AL2291" t="s">
        <v>53</v>
      </c>
      <c r="AM2291">
        <v>1132.3</v>
      </c>
      <c r="AN2291">
        <v>1132.3</v>
      </c>
      <c r="AO2291">
        <v>15</v>
      </c>
    </row>
    <row r="2292" spans="1:41" x14ac:dyDescent="0.3">
      <c r="A2292" t="str">
        <f>"Trad IRN"</f>
        <v>Trad IRN</v>
      </c>
      <c r="B2292" t="str">
        <f>"Bldg IRN"</f>
        <v>Bldg IRN</v>
      </c>
      <c r="C2292" t="s">
        <v>41</v>
      </c>
      <c r="D2292" t="s">
        <v>3</v>
      </c>
      <c r="E2292" t="s">
        <v>80</v>
      </c>
      <c r="F2292" t="s">
        <v>81</v>
      </c>
      <c r="G2292" t="s">
        <v>82</v>
      </c>
      <c r="H2292" t="s">
        <v>83</v>
      </c>
      <c r="I2292" t="str">
        <f>"Trad IRN"</f>
        <v>Trad IRN</v>
      </c>
      <c r="J2292" t="s">
        <v>43</v>
      </c>
      <c r="K2292" t="s">
        <v>44</v>
      </c>
      <c r="L2292" t="s">
        <v>45</v>
      </c>
      <c r="M2292" t="s">
        <v>46</v>
      </c>
      <c r="N2292" t="str">
        <f>"08/18/2022"</f>
        <v>08/18/2022</v>
      </c>
      <c r="O2292" t="str">
        <f t="shared" si="229"/>
        <v>12/31/2500</v>
      </c>
      <c r="P2292">
        <v>1</v>
      </c>
      <c r="Q2292">
        <v>1</v>
      </c>
      <c r="S2292">
        <v>0</v>
      </c>
      <c r="T2292">
        <v>1</v>
      </c>
      <c r="U2292">
        <v>0</v>
      </c>
      <c r="V2292" t="str">
        <f>"Trad IRN"</f>
        <v>Trad IRN</v>
      </c>
      <c r="W2292">
        <v>100</v>
      </c>
      <c r="X2292" t="s">
        <v>47</v>
      </c>
      <c r="Z2292" t="s">
        <v>47</v>
      </c>
      <c r="AB2292" t="str">
        <f>"11"</f>
        <v>11</v>
      </c>
      <c r="AC2292" t="s">
        <v>48</v>
      </c>
      <c r="AD2292" t="s">
        <v>49</v>
      </c>
      <c r="AE2292" t="s">
        <v>55</v>
      </c>
      <c r="AF2292">
        <v>0</v>
      </c>
      <c r="AG2292" t="s">
        <v>56</v>
      </c>
      <c r="AH2292" t="str">
        <f>"Trad IRN"</f>
        <v>Trad IRN</v>
      </c>
      <c r="AI2292" t="str">
        <f>"Bldg IRN"</f>
        <v>Bldg IRN</v>
      </c>
      <c r="AJ2292" t="s">
        <v>48</v>
      </c>
      <c r="AK2292" t="s">
        <v>48</v>
      </c>
      <c r="AL2292" t="s">
        <v>53</v>
      </c>
      <c r="AM2292">
        <v>1132.3</v>
      </c>
      <c r="AN2292">
        <v>1132.3</v>
      </c>
      <c r="AO2292">
        <v>15</v>
      </c>
    </row>
    <row r="2293" spans="1:41" x14ac:dyDescent="0.3">
      <c r="A2293" t="str">
        <f>"Trad IRN"</f>
        <v>Trad IRN</v>
      </c>
      <c r="B2293" t="str">
        <f>"Bldg IRN"</f>
        <v>Bldg IRN</v>
      </c>
      <c r="C2293" t="s">
        <v>41</v>
      </c>
      <c r="D2293" t="s">
        <v>3</v>
      </c>
      <c r="E2293" t="s">
        <v>80</v>
      </c>
      <c r="F2293" t="s">
        <v>81</v>
      </c>
      <c r="G2293" t="s">
        <v>82</v>
      </c>
      <c r="H2293" t="s">
        <v>83</v>
      </c>
      <c r="I2293" t="str">
        <f>"Trad IRN"</f>
        <v>Trad IRN</v>
      </c>
      <c r="J2293" t="s">
        <v>43</v>
      </c>
      <c r="K2293" t="s">
        <v>44</v>
      </c>
      <c r="L2293" t="s">
        <v>45</v>
      </c>
      <c r="M2293" t="s">
        <v>46</v>
      </c>
      <c r="N2293" t="str">
        <f>"08/18/2022"</f>
        <v>08/18/2022</v>
      </c>
      <c r="O2293" t="str">
        <f t="shared" si="229"/>
        <v>12/31/2500</v>
      </c>
      <c r="P2293">
        <v>1</v>
      </c>
      <c r="Q2293">
        <v>1</v>
      </c>
      <c r="S2293">
        <v>1</v>
      </c>
      <c r="T2293">
        <v>1</v>
      </c>
      <c r="U2293">
        <v>0</v>
      </c>
      <c r="V2293" t="str">
        <f>"Trad IRN"</f>
        <v>Trad IRN</v>
      </c>
      <c r="W2293">
        <v>70</v>
      </c>
      <c r="X2293" t="s">
        <v>54</v>
      </c>
      <c r="Y2293" t="str">
        <f>"30"</f>
        <v>30</v>
      </c>
      <c r="Z2293" t="s">
        <v>47</v>
      </c>
      <c r="AB2293" t="str">
        <f>"11"</f>
        <v>11</v>
      </c>
      <c r="AC2293" t="s">
        <v>48</v>
      </c>
      <c r="AD2293" t="s">
        <v>49</v>
      </c>
      <c r="AE2293" t="s">
        <v>50</v>
      </c>
      <c r="AF2293">
        <v>0</v>
      </c>
      <c r="AG2293" t="s">
        <v>56</v>
      </c>
      <c r="AH2293" t="str">
        <f>"Trad IRN"</f>
        <v>Trad IRN</v>
      </c>
      <c r="AI2293" t="str">
        <f>"Bldg IRN"</f>
        <v>Bldg IRN</v>
      </c>
      <c r="AJ2293" t="s">
        <v>48</v>
      </c>
      <c r="AK2293" t="s">
        <v>48</v>
      </c>
      <c r="AL2293" t="s">
        <v>53</v>
      </c>
      <c r="AM2293">
        <v>1132.3</v>
      </c>
      <c r="AN2293">
        <v>1132.3</v>
      </c>
      <c r="AO2293">
        <v>15</v>
      </c>
    </row>
    <row r="2294" spans="1:41" x14ac:dyDescent="0.3">
      <c r="A2294" t="str">
        <f>"Trad IRN"</f>
        <v>Trad IRN</v>
      </c>
      <c r="B2294" t="str">
        <f>"Bldg IRN"</f>
        <v>Bldg IRN</v>
      </c>
      <c r="C2294" t="s">
        <v>41</v>
      </c>
      <c r="D2294" t="s">
        <v>3</v>
      </c>
      <c r="E2294" t="s">
        <v>80</v>
      </c>
      <c r="F2294" t="s">
        <v>81</v>
      </c>
      <c r="G2294" t="s">
        <v>82</v>
      </c>
      <c r="H2294" t="s">
        <v>83</v>
      </c>
      <c r="I2294" t="str">
        <f>"Trad IRN"</f>
        <v>Trad IRN</v>
      </c>
      <c r="J2294" t="s">
        <v>43</v>
      </c>
      <c r="K2294" t="s">
        <v>44</v>
      </c>
      <c r="L2294" t="s">
        <v>45</v>
      </c>
      <c r="M2294" t="s">
        <v>46</v>
      </c>
      <c r="N2294" t="str">
        <f>"08/18/2022"</f>
        <v>08/18/2022</v>
      </c>
      <c r="O2294" t="str">
        <f t="shared" si="229"/>
        <v>12/31/2500</v>
      </c>
      <c r="P2294">
        <v>1</v>
      </c>
      <c r="Q2294">
        <v>1</v>
      </c>
      <c r="S2294">
        <v>0</v>
      </c>
      <c r="T2294">
        <v>1</v>
      </c>
      <c r="U2294">
        <v>0</v>
      </c>
      <c r="V2294" t="str">
        <f>"Trad IRN"</f>
        <v>Trad IRN</v>
      </c>
      <c r="W2294">
        <v>100</v>
      </c>
      <c r="X2294" t="s">
        <v>47</v>
      </c>
      <c r="Z2294" t="s">
        <v>47</v>
      </c>
      <c r="AB2294" t="str">
        <f>"09"</f>
        <v>09</v>
      </c>
      <c r="AC2294" t="s">
        <v>48</v>
      </c>
      <c r="AD2294" t="s">
        <v>49</v>
      </c>
      <c r="AE2294" t="s">
        <v>55</v>
      </c>
      <c r="AF2294">
        <v>0</v>
      </c>
      <c r="AG2294" t="s">
        <v>56</v>
      </c>
      <c r="AH2294" t="str">
        <f>"Trad IRN"</f>
        <v>Trad IRN</v>
      </c>
      <c r="AI2294" t="str">
        <f>"Bldg IRN"</f>
        <v>Bldg IRN</v>
      </c>
      <c r="AJ2294" t="s">
        <v>48</v>
      </c>
      <c r="AK2294" t="s">
        <v>48</v>
      </c>
      <c r="AL2294" t="s">
        <v>53</v>
      </c>
      <c r="AM2294">
        <v>1132.3</v>
      </c>
      <c r="AN2294">
        <v>1132.3</v>
      </c>
      <c r="AO2294">
        <v>15</v>
      </c>
    </row>
    <row r="2295" spans="1:41" x14ac:dyDescent="0.3">
      <c r="A2295" t="str">
        <f>"Trad IRN"</f>
        <v>Trad IRN</v>
      </c>
      <c r="B2295" t="str">
        <f>"Bldg IRN"</f>
        <v>Bldg IRN</v>
      </c>
      <c r="C2295" t="s">
        <v>41</v>
      </c>
      <c r="D2295" t="s">
        <v>3</v>
      </c>
      <c r="E2295" t="s">
        <v>80</v>
      </c>
      <c r="F2295" t="s">
        <v>81</v>
      </c>
      <c r="G2295" t="s">
        <v>82</v>
      </c>
      <c r="H2295" t="s">
        <v>83</v>
      </c>
      <c r="I2295" t="str">
        <f>"Trad IRN"</f>
        <v>Trad IRN</v>
      </c>
      <c r="J2295" t="s">
        <v>43</v>
      </c>
      <c r="K2295" t="s">
        <v>44</v>
      </c>
      <c r="L2295" t="s">
        <v>45</v>
      </c>
      <c r="M2295" t="s">
        <v>59</v>
      </c>
      <c r="N2295" t="str">
        <f>"08/18/2022"</f>
        <v>08/18/2022</v>
      </c>
      <c r="O2295" t="str">
        <f t="shared" si="229"/>
        <v>12/31/2500</v>
      </c>
      <c r="P2295">
        <v>1</v>
      </c>
      <c r="Q2295">
        <v>1</v>
      </c>
      <c r="S2295">
        <v>1</v>
      </c>
      <c r="T2295">
        <v>1</v>
      </c>
      <c r="U2295">
        <v>0</v>
      </c>
      <c r="V2295" t="s">
        <v>84</v>
      </c>
      <c r="W2295">
        <v>70</v>
      </c>
      <c r="X2295" t="s">
        <v>54</v>
      </c>
      <c r="Y2295" t="str">
        <f>"30"</f>
        <v>30</v>
      </c>
      <c r="Z2295" t="s">
        <v>47</v>
      </c>
      <c r="AB2295" t="str">
        <f>"11"</f>
        <v>11</v>
      </c>
      <c r="AC2295" t="s">
        <v>48</v>
      </c>
      <c r="AD2295" t="s">
        <v>49</v>
      </c>
      <c r="AE2295" t="s">
        <v>50</v>
      </c>
      <c r="AF2295">
        <v>0</v>
      </c>
      <c r="AG2295" t="s">
        <v>56</v>
      </c>
      <c r="AH2295" t="str">
        <f>"Trad IRN"</f>
        <v>Trad IRN</v>
      </c>
      <c r="AI2295" t="str">
        <f>"Bldg IRN"</f>
        <v>Bldg IRN</v>
      </c>
      <c r="AJ2295" t="s">
        <v>48</v>
      </c>
      <c r="AK2295" t="s">
        <v>48</v>
      </c>
      <c r="AL2295" t="s">
        <v>53</v>
      </c>
      <c r="AM2295">
        <v>1132.3</v>
      </c>
      <c r="AN2295">
        <v>1132.3</v>
      </c>
      <c r="AO2295">
        <v>15</v>
      </c>
    </row>
    <row r="2296" spans="1:41" x14ac:dyDescent="0.3">
      <c r="A2296" t="str">
        <f>"Trad IRN"</f>
        <v>Trad IRN</v>
      </c>
      <c r="B2296" t="str">
        <f>"Bldg IRN"</f>
        <v>Bldg IRN</v>
      </c>
      <c r="C2296" t="s">
        <v>41</v>
      </c>
      <c r="D2296" t="s">
        <v>3</v>
      </c>
      <c r="E2296" t="s">
        <v>80</v>
      </c>
      <c r="F2296" t="s">
        <v>81</v>
      </c>
      <c r="G2296" t="s">
        <v>82</v>
      </c>
      <c r="H2296" t="s">
        <v>83</v>
      </c>
      <c r="I2296" t="s">
        <v>8</v>
      </c>
      <c r="J2296" t="s">
        <v>43</v>
      </c>
      <c r="K2296" t="s">
        <v>44</v>
      </c>
      <c r="L2296" t="s">
        <v>45</v>
      </c>
      <c r="M2296" t="s">
        <v>46</v>
      </c>
      <c r="N2296" t="str">
        <f>"10/21/2022"</f>
        <v>10/21/2022</v>
      </c>
      <c r="O2296" t="str">
        <f>"12/20/2022"</f>
        <v>12/20/2022</v>
      </c>
      <c r="P2296">
        <v>3.4083000000000002E-2</v>
      </c>
      <c r="Q2296">
        <v>3.4083000000000002E-2</v>
      </c>
      <c r="S2296">
        <v>0</v>
      </c>
      <c r="T2296">
        <v>6.9829999999999996E-3</v>
      </c>
      <c r="U2296">
        <v>2.7099999999999999E-2</v>
      </c>
      <c r="V2296" t="str">
        <f>"Trad IRN"</f>
        <v>Trad IRN</v>
      </c>
      <c r="W2296">
        <v>15</v>
      </c>
      <c r="X2296" t="s">
        <v>47</v>
      </c>
      <c r="Z2296" t="s">
        <v>47</v>
      </c>
      <c r="AB2296" t="str">
        <f>"11"</f>
        <v>11</v>
      </c>
      <c r="AC2296" t="s">
        <v>48</v>
      </c>
      <c r="AD2296" t="s">
        <v>49</v>
      </c>
      <c r="AE2296" t="s">
        <v>50</v>
      </c>
      <c r="AF2296">
        <v>0</v>
      </c>
      <c r="AG2296" t="s">
        <v>51</v>
      </c>
      <c r="AH2296" t="str">
        <f>"Trad IRN"</f>
        <v>Trad IRN</v>
      </c>
      <c r="AI2296" t="str">
        <f>"Bldg IRN"</f>
        <v>Bldg IRN</v>
      </c>
      <c r="AJ2296" t="s">
        <v>48</v>
      </c>
      <c r="AK2296" t="s">
        <v>48</v>
      </c>
      <c r="AL2296" t="s">
        <v>53</v>
      </c>
      <c r="AM2296">
        <v>38.590000000000003</v>
      </c>
      <c r="AN2296">
        <v>1132.3</v>
      </c>
      <c r="AO2296">
        <v>15</v>
      </c>
    </row>
    <row r="2297" spans="1:41" x14ac:dyDescent="0.3">
      <c r="A2297" t="str">
        <f>"Trad IRN"</f>
        <v>Trad IRN</v>
      </c>
      <c r="B2297" t="str">
        <f>"Bldg IRN"</f>
        <v>Bldg IRN</v>
      </c>
      <c r="C2297" t="s">
        <v>41</v>
      </c>
      <c r="D2297" t="s">
        <v>3</v>
      </c>
      <c r="E2297" t="s">
        <v>80</v>
      </c>
      <c r="F2297" t="s">
        <v>81</v>
      </c>
      <c r="G2297" t="s">
        <v>82</v>
      </c>
      <c r="H2297" t="s">
        <v>83</v>
      </c>
      <c r="I2297" t="str">
        <f>"Trad IRN"</f>
        <v>Trad IRN</v>
      </c>
      <c r="J2297" t="s">
        <v>43</v>
      </c>
      <c r="K2297" t="s">
        <v>44</v>
      </c>
      <c r="L2297" t="s">
        <v>45</v>
      </c>
      <c r="M2297" t="s">
        <v>46</v>
      </c>
      <c r="N2297" t="str">
        <f>"10/21/2022"</f>
        <v>10/21/2022</v>
      </c>
      <c r="O2297" t="str">
        <f>"01/03/2023"</f>
        <v>01/03/2023</v>
      </c>
      <c r="P2297">
        <v>0.19803799999999999</v>
      </c>
      <c r="Q2297">
        <v>0.19803799999999999</v>
      </c>
      <c r="S2297">
        <v>0</v>
      </c>
      <c r="T2297">
        <v>0.19803799999999999</v>
      </c>
      <c r="U2297">
        <v>0</v>
      </c>
      <c r="V2297" t="str">
        <f>"Trad IRN"</f>
        <v>Trad IRN</v>
      </c>
      <c r="W2297">
        <v>85</v>
      </c>
      <c r="X2297" t="s">
        <v>47</v>
      </c>
      <c r="Z2297" t="s">
        <v>47</v>
      </c>
      <c r="AB2297" t="str">
        <f>"11"</f>
        <v>11</v>
      </c>
      <c r="AC2297" t="s">
        <v>48</v>
      </c>
      <c r="AD2297" t="s">
        <v>49</v>
      </c>
      <c r="AE2297" t="s">
        <v>50</v>
      </c>
      <c r="AF2297">
        <v>0</v>
      </c>
      <c r="AG2297" t="s">
        <v>56</v>
      </c>
      <c r="AH2297" t="str">
        <f>"Trad IRN"</f>
        <v>Trad IRN</v>
      </c>
      <c r="AI2297" t="str">
        <f>"Bldg IRN"</f>
        <v>Bldg IRN</v>
      </c>
      <c r="AJ2297" t="s">
        <v>48</v>
      </c>
      <c r="AK2297" t="s">
        <v>48</v>
      </c>
      <c r="AL2297" t="s">
        <v>53</v>
      </c>
      <c r="AM2297">
        <v>224.24</v>
      </c>
      <c r="AN2297">
        <v>1132.3</v>
      </c>
      <c r="AO2297">
        <v>15</v>
      </c>
    </row>
    <row r="2298" spans="1:41" x14ac:dyDescent="0.3">
      <c r="A2298" t="str">
        <f>"Trad IRN"</f>
        <v>Trad IRN</v>
      </c>
      <c r="B2298" t="str">
        <f>"Bldg IRN"</f>
        <v>Bldg IRN</v>
      </c>
      <c r="C2298" t="s">
        <v>41</v>
      </c>
      <c r="D2298" t="s">
        <v>3</v>
      </c>
      <c r="E2298" t="s">
        <v>80</v>
      </c>
      <c r="F2298" t="s">
        <v>81</v>
      </c>
      <c r="G2298" t="s">
        <v>82</v>
      </c>
      <c r="H2298" t="s">
        <v>83</v>
      </c>
      <c r="I2298" t="str">
        <f>"Trad IRN"</f>
        <v>Trad IRN</v>
      </c>
      <c r="J2298" t="s">
        <v>43</v>
      </c>
      <c r="K2298" t="s">
        <v>44</v>
      </c>
      <c r="L2298" t="s">
        <v>45</v>
      </c>
      <c r="M2298" t="s">
        <v>46</v>
      </c>
      <c r="N2298" t="str">
        <f>"01/04/2023"</f>
        <v>01/04/2023</v>
      </c>
      <c r="O2298" t="str">
        <f>"12/31/2500"</f>
        <v>12/31/2500</v>
      </c>
      <c r="P2298">
        <v>0.53056599999999998</v>
      </c>
      <c r="Q2298">
        <v>0.53056599999999998</v>
      </c>
      <c r="S2298">
        <v>0</v>
      </c>
      <c r="T2298">
        <v>0.46112199999999998</v>
      </c>
      <c r="U2298">
        <v>6.9444000000000006E-2</v>
      </c>
      <c r="V2298" t="str">
        <f>"Trad IRN"</f>
        <v>Trad IRN</v>
      </c>
      <c r="W2298">
        <v>100</v>
      </c>
      <c r="X2298" t="s">
        <v>47</v>
      </c>
      <c r="Z2298" t="s">
        <v>47</v>
      </c>
      <c r="AB2298" t="str">
        <f>"11"</f>
        <v>11</v>
      </c>
      <c r="AC2298" t="s">
        <v>48</v>
      </c>
      <c r="AD2298" t="s">
        <v>49</v>
      </c>
      <c r="AE2298" t="s">
        <v>50</v>
      </c>
      <c r="AF2298">
        <v>0</v>
      </c>
      <c r="AG2298" t="s">
        <v>56</v>
      </c>
      <c r="AH2298" t="str">
        <f>"Trad IRN"</f>
        <v>Trad IRN</v>
      </c>
      <c r="AI2298" t="str">
        <f>"Bldg IRN"</f>
        <v>Bldg IRN</v>
      </c>
      <c r="AJ2298" t="s">
        <v>48</v>
      </c>
      <c r="AK2298" t="s">
        <v>48</v>
      </c>
      <c r="AL2298" t="s">
        <v>53</v>
      </c>
      <c r="AM2298">
        <v>600.76</v>
      </c>
      <c r="AN2298">
        <v>1132.3</v>
      </c>
      <c r="AO2298">
        <v>15</v>
      </c>
    </row>
    <row r="2299" spans="1:41" x14ac:dyDescent="0.3">
      <c r="A2299" t="str">
        <f>"Trad IRN"</f>
        <v>Trad IRN</v>
      </c>
      <c r="B2299" t="str">
        <f>"Bldg IRN"</f>
        <v>Bldg IRN</v>
      </c>
      <c r="C2299" t="s">
        <v>41</v>
      </c>
      <c r="D2299" t="s">
        <v>3</v>
      </c>
      <c r="E2299" t="s">
        <v>80</v>
      </c>
      <c r="F2299" t="s">
        <v>81</v>
      </c>
      <c r="G2299" t="s">
        <v>82</v>
      </c>
      <c r="H2299" t="s">
        <v>83</v>
      </c>
      <c r="I2299" t="str">
        <f>"Trad IRN"</f>
        <v>Trad IRN</v>
      </c>
      <c r="J2299" t="s">
        <v>43</v>
      </c>
      <c r="K2299" t="s">
        <v>44</v>
      </c>
      <c r="L2299" t="s">
        <v>45</v>
      </c>
      <c r="M2299" t="s">
        <v>46</v>
      </c>
      <c r="N2299" t="str">
        <f>"08/18/2022"</f>
        <v>08/18/2022</v>
      </c>
      <c r="O2299" t="str">
        <f>"12/31/2500"</f>
        <v>12/31/2500</v>
      </c>
      <c r="P2299">
        <v>1</v>
      </c>
      <c r="Q2299">
        <v>1</v>
      </c>
      <c r="S2299">
        <v>0</v>
      </c>
      <c r="T2299">
        <v>1</v>
      </c>
      <c r="U2299">
        <v>0</v>
      </c>
      <c r="V2299" t="str">
        <f>"Trad IRN"</f>
        <v>Trad IRN</v>
      </c>
      <c r="W2299">
        <v>100</v>
      </c>
      <c r="X2299" t="s">
        <v>47</v>
      </c>
      <c r="Z2299" t="s">
        <v>47</v>
      </c>
      <c r="AB2299" t="str">
        <f>"10"</f>
        <v>10</v>
      </c>
      <c r="AC2299" t="s">
        <v>48</v>
      </c>
      <c r="AD2299" t="s">
        <v>49</v>
      </c>
      <c r="AE2299" t="s">
        <v>50</v>
      </c>
      <c r="AF2299">
        <v>0</v>
      </c>
      <c r="AG2299" t="s">
        <v>56</v>
      </c>
      <c r="AH2299" t="str">
        <f>"Trad IRN"</f>
        <v>Trad IRN</v>
      </c>
      <c r="AI2299" t="str">
        <f>"Bldg IRN"</f>
        <v>Bldg IRN</v>
      </c>
      <c r="AJ2299" t="s">
        <v>48</v>
      </c>
      <c r="AK2299" t="s">
        <v>48</v>
      </c>
      <c r="AL2299" t="s">
        <v>53</v>
      </c>
      <c r="AM2299">
        <v>1132.3</v>
      </c>
      <c r="AN2299">
        <v>1132.3</v>
      </c>
      <c r="AO2299">
        <v>15</v>
      </c>
    </row>
    <row r="2300" spans="1:41" x14ac:dyDescent="0.3">
      <c r="A2300" t="str">
        <f>"Trad IRN"</f>
        <v>Trad IRN</v>
      </c>
      <c r="B2300" t="str">
        <f>"Bldg IRN"</f>
        <v>Bldg IRN</v>
      </c>
      <c r="C2300" t="s">
        <v>41</v>
      </c>
      <c r="D2300" t="s">
        <v>3</v>
      </c>
      <c r="E2300" t="s">
        <v>80</v>
      </c>
      <c r="F2300" t="s">
        <v>81</v>
      </c>
      <c r="G2300" t="s">
        <v>82</v>
      </c>
      <c r="H2300" t="s">
        <v>83</v>
      </c>
      <c r="I2300" t="str">
        <f>"Trad IRN"</f>
        <v>Trad IRN</v>
      </c>
      <c r="J2300" t="s">
        <v>43</v>
      </c>
      <c r="K2300" t="s">
        <v>44</v>
      </c>
      <c r="L2300" t="s">
        <v>45</v>
      </c>
      <c r="M2300" t="s">
        <v>46</v>
      </c>
      <c r="N2300" t="str">
        <f>"08/18/2022"</f>
        <v>08/18/2022</v>
      </c>
      <c r="O2300" t="str">
        <f>"12/31/2500"</f>
        <v>12/31/2500</v>
      </c>
      <c r="P2300">
        <v>1</v>
      </c>
      <c r="Q2300">
        <v>1</v>
      </c>
      <c r="S2300">
        <v>0</v>
      </c>
      <c r="T2300">
        <v>1</v>
      </c>
      <c r="U2300">
        <v>0</v>
      </c>
      <c r="V2300" t="str">
        <f>"Trad IRN"</f>
        <v>Trad IRN</v>
      </c>
      <c r="W2300">
        <v>100</v>
      </c>
      <c r="X2300" t="s">
        <v>47</v>
      </c>
      <c r="Z2300" t="s">
        <v>47</v>
      </c>
      <c r="AB2300" t="str">
        <f>"11"</f>
        <v>11</v>
      </c>
      <c r="AC2300" t="s">
        <v>48</v>
      </c>
      <c r="AD2300" t="s">
        <v>49</v>
      </c>
      <c r="AE2300" t="s">
        <v>50</v>
      </c>
      <c r="AF2300">
        <v>0</v>
      </c>
      <c r="AG2300" t="s">
        <v>56</v>
      </c>
      <c r="AH2300" t="str">
        <f>"Trad IRN"</f>
        <v>Trad IRN</v>
      </c>
      <c r="AI2300" t="str">
        <f>"Bldg IRN"</f>
        <v>Bldg IRN</v>
      </c>
      <c r="AJ2300" t="s">
        <v>48</v>
      </c>
      <c r="AK2300" t="s">
        <v>48</v>
      </c>
      <c r="AL2300" t="s">
        <v>53</v>
      </c>
      <c r="AM2300">
        <v>1132.3</v>
      </c>
      <c r="AN2300">
        <v>1132.3</v>
      </c>
      <c r="AO2300">
        <v>15</v>
      </c>
    </row>
    <row r="2301" spans="1:41" x14ac:dyDescent="0.3">
      <c r="A2301" t="str">
        <f>"Trad IRN"</f>
        <v>Trad IRN</v>
      </c>
      <c r="B2301" t="str">
        <f>"Bldg IRN"</f>
        <v>Bldg IRN</v>
      </c>
      <c r="C2301" t="s">
        <v>41</v>
      </c>
      <c r="D2301" t="s">
        <v>3</v>
      </c>
      <c r="E2301" t="s">
        <v>80</v>
      </c>
      <c r="F2301" t="s">
        <v>81</v>
      </c>
      <c r="G2301" t="s">
        <v>82</v>
      </c>
      <c r="H2301" t="s">
        <v>83</v>
      </c>
      <c r="I2301" t="str">
        <f>"Trad IRN"</f>
        <v>Trad IRN</v>
      </c>
      <c r="J2301" t="s">
        <v>43</v>
      </c>
      <c r="K2301" t="s">
        <v>44</v>
      </c>
      <c r="L2301" t="s">
        <v>45</v>
      </c>
      <c r="M2301" t="s">
        <v>46</v>
      </c>
      <c r="N2301" t="str">
        <f>"08/18/2022"</f>
        <v>08/18/2022</v>
      </c>
      <c r="O2301" t="str">
        <f>"01/03/2023"</f>
        <v>01/03/2023</v>
      </c>
      <c r="P2301">
        <v>0.46943400000000002</v>
      </c>
      <c r="Q2301">
        <v>0.46943400000000002</v>
      </c>
      <c r="R2301">
        <v>0.46943400000000002</v>
      </c>
      <c r="S2301">
        <v>0</v>
      </c>
      <c r="T2301">
        <v>0.46943400000000002</v>
      </c>
      <c r="U2301">
        <v>0</v>
      </c>
      <c r="V2301" t="str">
        <f>"Trad IRN"</f>
        <v>Trad IRN</v>
      </c>
      <c r="W2301">
        <v>100</v>
      </c>
      <c r="X2301" t="s">
        <v>47</v>
      </c>
      <c r="Z2301" t="s">
        <v>47</v>
      </c>
      <c r="AB2301" t="str">
        <f>"11"</f>
        <v>11</v>
      </c>
      <c r="AC2301" t="str">
        <f>"15"</f>
        <v>15</v>
      </c>
      <c r="AD2301" t="str">
        <f>"2"</f>
        <v>2</v>
      </c>
      <c r="AE2301" t="s">
        <v>55</v>
      </c>
      <c r="AF2301">
        <v>0</v>
      </c>
      <c r="AG2301" t="s">
        <v>56</v>
      </c>
      <c r="AH2301" t="str">
        <f>"Trad IRN"</f>
        <v>Trad IRN</v>
      </c>
      <c r="AI2301" t="str">
        <f>"Bldg IRN"</f>
        <v>Bldg IRN</v>
      </c>
      <c r="AJ2301" t="s">
        <v>48</v>
      </c>
      <c r="AK2301" t="s">
        <v>48</v>
      </c>
      <c r="AL2301" t="s">
        <v>53</v>
      </c>
      <c r="AM2301">
        <v>531.54</v>
      </c>
      <c r="AN2301">
        <v>1132.3</v>
      </c>
      <c r="AO2301">
        <v>15</v>
      </c>
    </row>
    <row r="2302" spans="1:41" x14ac:dyDescent="0.3">
      <c r="A2302" t="str">
        <f>"Trad IRN"</f>
        <v>Trad IRN</v>
      </c>
      <c r="B2302" t="str">
        <f>"Bldg IRN"</f>
        <v>Bldg IRN</v>
      </c>
      <c r="C2302" t="s">
        <v>41</v>
      </c>
      <c r="D2302" t="s">
        <v>3</v>
      </c>
      <c r="E2302" t="s">
        <v>80</v>
      </c>
      <c r="F2302" t="s">
        <v>81</v>
      </c>
      <c r="G2302" t="s">
        <v>82</v>
      </c>
      <c r="H2302" t="s">
        <v>83</v>
      </c>
      <c r="I2302" t="str">
        <f>"Trad IRN"</f>
        <v>Trad IRN</v>
      </c>
      <c r="J2302" t="s">
        <v>43</v>
      </c>
      <c r="K2302" t="s">
        <v>44</v>
      </c>
      <c r="L2302" t="s">
        <v>45</v>
      </c>
      <c r="M2302" t="s">
        <v>46</v>
      </c>
      <c r="N2302" t="str">
        <f>"01/04/2023"</f>
        <v>01/04/2023</v>
      </c>
      <c r="O2302" t="str">
        <f>"02/01/2023"</f>
        <v>02/01/2023</v>
      </c>
      <c r="P2302">
        <v>9.3136999999999998E-2</v>
      </c>
      <c r="Q2302">
        <v>9.3136999999999998E-2</v>
      </c>
      <c r="R2302">
        <v>9.3136999999999998E-2</v>
      </c>
      <c r="S2302">
        <v>0</v>
      </c>
      <c r="T2302">
        <v>9.3136999999999998E-2</v>
      </c>
      <c r="U2302">
        <v>0</v>
      </c>
      <c r="V2302" t="str">
        <f>"Trad IRN"</f>
        <v>Trad IRN</v>
      </c>
      <c r="W2302">
        <v>85</v>
      </c>
      <c r="X2302" t="s">
        <v>47</v>
      </c>
      <c r="Z2302" t="s">
        <v>47</v>
      </c>
      <c r="AB2302" t="str">
        <f>"11"</f>
        <v>11</v>
      </c>
      <c r="AC2302" t="str">
        <f>"15"</f>
        <v>15</v>
      </c>
      <c r="AD2302" t="str">
        <f>"2"</f>
        <v>2</v>
      </c>
      <c r="AE2302" t="s">
        <v>55</v>
      </c>
      <c r="AF2302">
        <v>0</v>
      </c>
      <c r="AG2302" t="s">
        <v>56</v>
      </c>
      <c r="AH2302" t="str">
        <f>"Trad IRN"</f>
        <v>Trad IRN</v>
      </c>
      <c r="AI2302" t="str">
        <f>"Bldg IRN"</f>
        <v>Bldg IRN</v>
      </c>
      <c r="AJ2302" t="s">
        <v>48</v>
      </c>
      <c r="AK2302" t="s">
        <v>48</v>
      </c>
      <c r="AL2302" t="s">
        <v>53</v>
      </c>
      <c r="AM2302">
        <v>105.46</v>
      </c>
      <c r="AN2302">
        <v>1132.3</v>
      </c>
      <c r="AO2302">
        <v>15</v>
      </c>
    </row>
    <row r="2303" spans="1:41" x14ac:dyDescent="0.3">
      <c r="A2303" t="str">
        <f>"Trad IRN"</f>
        <v>Trad IRN</v>
      </c>
      <c r="B2303" t="str">
        <f>"Bldg IRN"</f>
        <v>Bldg IRN</v>
      </c>
      <c r="C2303" t="s">
        <v>41</v>
      </c>
      <c r="D2303" t="s">
        <v>3</v>
      </c>
      <c r="E2303" t="s">
        <v>80</v>
      </c>
      <c r="F2303" t="s">
        <v>81</v>
      </c>
      <c r="G2303" t="s">
        <v>82</v>
      </c>
      <c r="H2303" t="s">
        <v>83</v>
      </c>
      <c r="I2303" t="str">
        <f>"Trad IRN"</f>
        <v>Trad IRN</v>
      </c>
      <c r="J2303" t="s">
        <v>43</v>
      </c>
      <c r="K2303" t="s">
        <v>44</v>
      </c>
      <c r="L2303" t="s">
        <v>45</v>
      </c>
      <c r="M2303" t="s">
        <v>59</v>
      </c>
      <c r="N2303" t="str">
        <f>"08/18/2022"</f>
        <v>08/18/2022</v>
      </c>
      <c r="O2303" t="str">
        <f>"12/31/2500"</f>
        <v>12/31/2500</v>
      </c>
      <c r="P2303">
        <v>1</v>
      </c>
      <c r="Q2303">
        <v>1</v>
      </c>
      <c r="R2303">
        <v>1</v>
      </c>
      <c r="S2303">
        <v>0</v>
      </c>
      <c r="T2303">
        <v>1</v>
      </c>
      <c r="U2303">
        <v>0</v>
      </c>
      <c r="V2303" t="s">
        <v>84</v>
      </c>
      <c r="W2303">
        <v>100</v>
      </c>
      <c r="X2303" t="s">
        <v>47</v>
      </c>
      <c r="Z2303" t="s">
        <v>47</v>
      </c>
      <c r="AB2303" t="str">
        <f>"11"</f>
        <v>11</v>
      </c>
      <c r="AC2303" t="str">
        <f>"10"</f>
        <v>10</v>
      </c>
      <c r="AD2303" t="str">
        <f>"2"</f>
        <v>2</v>
      </c>
      <c r="AE2303" t="s">
        <v>50</v>
      </c>
      <c r="AF2303">
        <v>0</v>
      </c>
      <c r="AG2303" t="s">
        <v>56</v>
      </c>
      <c r="AH2303" t="str">
        <f>"Trad IRN"</f>
        <v>Trad IRN</v>
      </c>
      <c r="AI2303" t="str">
        <f>"Bldg IRN"</f>
        <v>Bldg IRN</v>
      </c>
      <c r="AJ2303" t="s">
        <v>48</v>
      </c>
      <c r="AK2303" t="s">
        <v>48</v>
      </c>
      <c r="AL2303" t="s">
        <v>53</v>
      </c>
      <c r="AM2303">
        <v>1132.3</v>
      </c>
      <c r="AN2303">
        <v>1132.3</v>
      </c>
      <c r="AO2303">
        <v>15</v>
      </c>
    </row>
    <row r="2304" spans="1:41" x14ac:dyDescent="0.3">
      <c r="A2304" t="str">
        <f>"Trad IRN"</f>
        <v>Trad IRN</v>
      </c>
      <c r="B2304" t="str">
        <f>"Bldg IRN"</f>
        <v>Bldg IRN</v>
      </c>
      <c r="C2304" t="s">
        <v>41</v>
      </c>
      <c r="D2304" t="s">
        <v>3</v>
      </c>
      <c r="E2304" t="s">
        <v>80</v>
      </c>
      <c r="F2304" t="s">
        <v>81</v>
      </c>
      <c r="G2304" t="s">
        <v>82</v>
      </c>
      <c r="H2304" t="s">
        <v>83</v>
      </c>
      <c r="I2304" t="str">
        <f>"Trad IRN"</f>
        <v>Trad IRN</v>
      </c>
      <c r="J2304" t="s">
        <v>43</v>
      </c>
      <c r="K2304" t="s">
        <v>44</v>
      </c>
      <c r="L2304" t="s">
        <v>45</v>
      </c>
      <c r="M2304" t="s">
        <v>46</v>
      </c>
      <c r="N2304" t="str">
        <f>"08/18/2022"</f>
        <v>08/18/2022</v>
      </c>
      <c r="O2304" t="str">
        <f>"10/04/2022"</f>
        <v>10/04/2022</v>
      </c>
      <c r="P2304">
        <v>0.173011</v>
      </c>
      <c r="Q2304">
        <v>0.173011</v>
      </c>
      <c r="S2304">
        <v>0</v>
      </c>
      <c r="T2304">
        <v>0.173011</v>
      </c>
      <c r="U2304">
        <v>0</v>
      </c>
      <c r="V2304" t="str">
        <f>"Trad IRN"</f>
        <v>Trad IRN</v>
      </c>
      <c r="W2304">
        <v>100</v>
      </c>
      <c r="X2304" t="s">
        <v>47</v>
      </c>
      <c r="Z2304" t="s">
        <v>47</v>
      </c>
      <c r="AB2304" t="str">
        <f>"09"</f>
        <v>09</v>
      </c>
      <c r="AC2304" t="s">
        <v>48</v>
      </c>
      <c r="AD2304" t="s">
        <v>49</v>
      </c>
      <c r="AE2304" t="s">
        <v>55</v>
      </c>
      <c r="AF2304">
        <v>0</v>
      </c>
      <c r="AG2304" t="s">
        <v>56</v>
      </c>
      <c r="AH2304" t="str">
        <f>"Trad IRN"</f>
        <v>Trad IRN</v>
      </c>
      <c r="AI2304" t="str">
        <f>"Bldg IRN"</f>
        <v>Bldg IRN</v>
      </c>
      <c r="AJ2304" t="s">
        <v>48</v>
      </c>
      <c r="AK2304" t="s">
        <v>48</v>
      </c>
      <c r="AL2304" t="s">
        <v>53</v>
      </c>
      <c r="AM2304">
        <v>195.9</v>
      </c>
      <c r="AN2304">
        <v>1132.3</v>
      </c>
      <c r="AO2304">
        <v>15</v>
      </c>
    </row>
    <row r="2305" spans="1:41" x14ac:dyDescent="0.3">
      <c r="A2305" t="str">
        <f>"Trad IRN"</f>
        <v>Trad IRN</v>
      </c>
      <c r="B2305" t="str">
        <f>"Bldg IRN"</f>
        <v>Bldg IRN</v>
      </c>
      <c r="C2305" t="s">
        <v>41</v>
      </c>
      <c r="D2305" t="s">
        <v>3</v>
      </c>
      <c r="E2305" t="s">
        <v>80</v>
      </c>
      <c r="F2305" t="s">
        <v>81</v>
      </c>
      <c r="G2305" t="s">
        <v>82</v>
      </c>
      <c r="H2305" t="s">
        <v>83</v>
      </c>
      <c r="I2305" t="str">
        <f>"Trad IRN"</f>
        <v>Trad IRN</v>
      </c>
      <c r="J2305" t="s">
        <v>43</v>
      </c>
      <c r="K2305" t="s">
        <v>44</v>
      </c>
      <c r="L2305" t="s">
        <v>45</v>
      </c>
      <c r="M2305" t="s">
        <v>59</v>
      </c>
      <c r="N2305" t="str">
        <f>"10/05/2022"</f>
        <v>10/05/2022</v>
      </c>
      <c r="O2305" t="str">
        <f t="shared" ref="O2305:O2311" si="230">"12/31/2500"</f>
        <v>12/31/2500</v>
      </c>
      <c r="P2305">
        <v>0.82698899999999997</v>
      </c>
      <c r="Q2305">
        <v>0.82698899999999997</v>
      </c>
      <c r="S2305">
        <v>0</v>
      </c>
      <c r="T2305">
        <v>0.82698899999999997</v>
      </c>
      <c r="U2305">
        <v>0</v>
      </c>
      <c r="V2305" t="s">
        <v>84</v>
      </c>
      <c r="W2305">
        <v>100</v>
      </c>
      <c r="X2305" t="s">
        <v>47</v>
      </c>
      <c r="Z2305" t="s">
        <v>47</v>
      </c>
      <c r="AB2305" t="str">
        <f>"09"</f>
        <v>09</v>
      </c>
      <c r="AC2305" t="s">
        <v>48</v>
      </c>
      <c r="AD2305" t="s">
        <v>49</v>
      </c>
      <c r="AE2305" t="s">
        <v>55</v>
      </c>
      <c r="AF2305">
        <v>0</v>
      </c>
      <c r="AG2305" t="s">
        <v>56</v>
      </c>
      <c r="AH2305" t="str">
        <f>"Trad IRN"</f>
        <v>Trad IRN</v>
      </c>
      <c r="AI2305" t="str">
        <f>"Bldg IRN"</f>
        <v>Bldg IRN</v>
      </c>
      <c r="AJ2305" t="s">
        <v>48</v>
      </c>
      <c r="AK2305" t="s">
        <v>48</v>
      </c>
      <c r="AL2305" t="s">
        <v>53</v>
      </c>
      <c r="AM2305">
        <v>936.4</v>
      </c>
      <c r="AN2305">
        <v>1132.3</v>
      </c>
      <c r="AO2305">
        <v>15</v>
      </c>
    </row>
    <row r="2306" spans="1:41" x14ac:dyDescent="0.3">
      <c r="A2306" t="str">
        <f>"Trad IRN"</f>
        <v>Trad IRN</v>
      </c>
      <c r="B2306" t="str">
        <f>"Bldg IRN"</f>
        <v>Bldg IRN</v>
      </c>
      <c r="C2306" t="s">
        <v>41</v>
      </c>
      <c r="D2306" t="s">
        <v>3</v>
      </c>
      <c r="E2306" t="s">
        <v>80</v>
      </c>
      <c r="F2306" t="s">
        <v>81</v>
      </c>
      <c r="G2306" t="s">
        <v>82</v>
      </c>
      <c r="H2306" t="s">
        <v>83</v>
      </c>
      <c r="I2306" t="str">
        <f>"Trad IRN"</f>
        <v>Trad IRN</v>
      </c>
      <c r="J2306" t="s">
        <v>43</v>
      </c>
      <c r="K2306" t="s">
        <v>44</v>
      </c>
      <c r="L2306" t="s">
        <v>45</v>
      </c>
      <c r="M2306" t="s">
        <v>46</v>
      </c>
      <c r="N2306" t="str">
        <f>"08/18/2022"</f>
        <v>08/18/2022</v>
      </c>
      <c r="O2306" t="str">
        <f t="shared" si="230"/>
        <v>12/31/2500</v>
      </c>
      <c r="P2306">
        <v>1</v>
      </c>
      <c r="Q2306">
        <v>1</v>
      </c>
      <c r="S2306">
        <v>1</v>
      </c>
      <c r="T2306">
        <v>1</v>
      </c>
      <c r="U2306">
        <v>0</v>
      </c>
      <c r="V2306" t="str">
        <f>"Trad IRN"</f>
        <v>Trad IRN</v>
      </c>
      <c r="W2306">
        <v>100</v>
      </c>
      <c r="X2306" t="s">
        <v>47</v>
      </c>
      <c r="Z2306" t="s">
        <v>47</v>
      </c>
      <c r="AB2306" t="str">
        <f>"12"</f>
        <v>12</v>
      </c>
      <c r="AC2306" t="s">
        <v>48</v>
      </c>
      <c r="AD2306" t="s">
        <v>49</v>
      </c>
      <c r="AE2306" t="s">
        <v>50</v>
      </c>
      <c r="AF2306">
        <v>0</v>
      </c>
      <c r="AG2306" t="s">
        <v>56</v>
      </c>
      <c r="AH2306" t="str">
        <f>"Trad IRN"</f>
        <v>Trad IRN</v>
      </c>
      <c r="AI2306" t="str">
        <f>"Bldg IRN"</f>
        <v>Bldg IRN</v>
      </c>
      <c r="AJ2306" t="str">
        <f>"12"</f>
        <v>12</v>
      </c>
      <c r="AK2306" t="s">
        <v>48</v>
      </c>
      <c r="AL2306" t="s">
        <v>53</v>
      </c>
      <c r="AM2306">
        <v>1132.3</v>
      </c>
      <c r="AN2306">
        <v>1132.3</v>
      </c>
      <c r="AO2306">
        <v>15</v>
      </c>
    </row>
    <row r="2307" spans="1:41" x14ac:dyDescent="0.3">
      <c r="A2307" t="str">
        <f>"Trad IRN"</f>
        <v>Trad IRN</v>
      </c>
      <c r="B2307" t="str">
        <f>"Bldg IRN"</f>
        <v>Bldg IRN</v>
      </c>
      <c r="C2307" t="s">
        <v>41</v>
      </c>
      <c r="D2307" t="s">
        <v>3</v>
      </c>
      <c r="E2307" t="s">
        <v>80</v>
      </c>
      <c r="F2307" t="s">
        <v>81</v>
      </c>
      <c r="G2307" t="s">
        <v>82</v>
      </c>
      <c r="H2307" t="s">
        <v>83</v>
      </c>
      <c r="I2307" t="str">
        <f>"Trad IRN"</f>
        <v>Trad IRN</v>
      </c>
      <c r="J2307" t="s">
        <v>43</v>
      </c>
      <c r="K2307" t="s">
        <v>44</v>
      </c>
      <c r="L2307" t="s">
        <v>45</v>
      </c>
      <c r="M2307" t="s">
        <v>46</v>
      </c>
      <c r="N2307" t="str">
        <f>"08/18/2022"</f>
        <v>08/18/2022</v>
      </c>
      <c r="O2307" t="str">
        <f t="shared" si="230"/>
        <v>12/31/2500</v>
      </c>
      <c r="P2307">
        <v>1</v>
      </c>
      <c r="Q2307">
        <v>1</v>
      </c>
      <c r="S2307">
        <v>0</v>
      </c>
      <c r="T2307">
        <v>1</v>
      </c>
      <c r="U2307">
        <v>0</v>
      </c>
      <c r="V2307" t="str">
        <f>"Trad IRN"</f>
        <v>Trad IRN</v>
      </c>
      <c r="W2307">
        <v>100</v>
      </c>
      <c r="X2307" t="s">
        <v>47</v>
      </c>
      <c r="Z2307" t="s">
        <v>47</v>
      </c>
      <c r="AB2307" t="str">
        <f>"10"</f>
        <v>10</v>
      </c>
      <c r="AC2307" t="s">
        <v>48</v>
      </c>
      <c r="AD2307" t="s">
        <v>49</v>
      </c>
      <c r="AE2307" t="s">
        <v>50</v>
      </c>
      <c r="AF2307">
        <v>0</v>
      </c>
      <c r="AG2307" t="s">
        <v>56</v>
      </c>
      <c r="AH2307" t="str">
        <f>"Trad IRN"</f>
        <v>Trad IRN</v>
      </c>
      <c r="AI2307" t="str">
        <f>"Bldg IRN"</f>
        <v>Bldg IRN</v>
      </c>
      <c r="AJ2307" t="s">
        <v>48</v>
      </c>
      <c r="AK2307" t="s">
        <v>48</v>
      </c>
      <c r="AL2307" t="s">
        <v>53</v>
      </c>
      <c r="AM2307">
        <v>1132.3</v>
      </c>
      <c r="AN2307">
        <v>1132.3</v>
      </c>
      <c r="AO2307">
        <v>15</v>
      </c>
    </row>
    <row r="2308" spans="1:41" x14ac:dyDescent="0.3">
      <c r="A2308" t="str">
        <f>"Trad IRN"</f>
        <v>Trad IRN</v>
      </c>
      <c r="B2308" t="str">
        <f>"Bldg IRN"</f>
        <v>Bldg IRN</v>
      </c>
      <c r="C2308" t="s">
        <v>41</v>
      </c>
      <c r="D2308" t="s">
        <v>3</v>
      </c>
      <c r="E2308" t="s">
        <v>80</v>
      </c>
      <c r="F2308" t="s">
        <v>81</v>
      </c>
      <c r="G2308" t="s">
        <v>82</v>
      </c>
      <c r="H2308" t="s">
        <v>83</v>
      </c>
      <c r="I2308" t="s">
        <v>8</v>
      </c>
      <c r="J2308" t="s">
        <v>43</v>
      </c>
      <c r="K2308" t="s">
        <v>44</v>
      </c>
      <c r="L2308" t="s">
        <v>45</v>
      </c>
      <c r="M2308" t="s">
        <v>46</v>
      </c>
      <c r="N2308" t="str">
        <f>"08/17/2022"</f>
        <v>08/17/2022</v>
      </c>
      <c r="O2308" t="str">
        <f t="shared" si="230"/>
        <v>12/31/2500</v>
      </c>
      <c r="P2308">
        <v>0.5</v>
      </c>
      <c r="Q2308">
        <v>0.5</v>
      </c>
      <c r="R2308">
        <v>0.257075</v>
      </c>
      <c r="S2308">
        <v>0</v>
      </c>
      <c r="T2308">
        <v>0</v>
      </c>
      <c r="U2308">
        <v>0.5</v>
      </c>
      <c r="V2308" t="str">
        <f>"Trad IRN"</f>
        <v>Trad IRN</v>
      </c>
      <c r="W2308">
        <v>50</v>
      </c>
      <c r="X2308" t="s">
        <v>47</v>
      </c>
      <c r="Z2308" t="s">
        <v>47</v>
      </c>
      <c r="AB2308" t="str">
        <f>"11"</f>
        <v>11</v>
      </c>
      <c r="AC2308" t="str">
        <f>"09"</f>
        <v>09</v>
      </c>
      <c r="AD2308" t="str">
        <f>"2"</f>
        <v>2</v>
      </c>
      <c r="AE2308" t="s">
        <v>50</v>
      </c>
      <c r="AF2308">
        <v>0</v>
      </c>
      <c r="AG2308" t="s">
        <v>51</v>
      </c>
      <c r="AH2308" t="s">
        <v>85</v>
      </c>
      <c r="AI2308" t="str">
        <f>"Bldg IRN"</f>
        <v>Bldg IRN</v>
      </c>
      <c r="AJ2308" t="s">
        <v>48</v>
      </c>
      <c r="AK2308" t="s">
        <v>48</v>
      </c>
      <c r="AL2308" t="s">
        <v>53</v>
      </c>
      <c r="AM2308">
        <v>530</v>
      </c>
      <c r="AN2308">
        <v>1060</v>
      </c>
      <c r="AO2308">
        <v>15</v>
      </c>
    </row>
    <row r="2309" spans="1:41" x14ac:dyDescent="0.3">
      <c r="A2309" t="str">
        <f>"Trad IRN"</f>
        <v>Trad IRN</v>
      </c>
      <c r="B2309" t="str">
        <f>"Bldg IRN"</f>
        <v>Bldg IRN</v>
      </c>
      <c r="C2309" t="s">
        <v>41</v>
      </c>
      <c r="D2309" t="s">
        <v>3</v>
      </c>
      <c r="E2309" t="s">
        <v>80</v>
      </c>
      <c r="F2309" t="s">
        <v>81</v>
      </c>
      <c r="G2309" t="s">
        <v>82</v>
      </c>
      <c r="H2309" t="s">
        <v>83</v>
      </c>
      <c r="I2309" t="str">
        <f>"Trad IRN"</f>
        <v>Trad IRN</v>
      </c>
      <c r="J2309" t="s">
        <v>43</v>
      </c>
      <c r="K2309" t="s">
        <v>44</v>
      </c>
      <c r="L2309" t="s">
        <v>45</v>
      </c>
      <c r="M2309" t="s">
        <v>46</v>
      </c>
      <c r="N2309" t="str">
        <f t="shared" ref="N2309:N2316" si="231">"08/18/2022"</f>
        <v>08/18/2022</v>
      </c>
      <c r="O2309" t="str">
        <f t="shared" si="230"/>
        <v>12/31/2500</v>
      </c>
      <c r="P2309">
        <v>0.5</v>
      </c>
      <c r="Q2309">
        <v>0.5</v>
      </c>
      <c r="R2309">
        <v>0.25490200000000002</v>
      </c>
      <c r="S2309">
        <v>0</v>
      </c>
      <c r="T2309">
        <v>0.5</v>
      </c>
      <c r="U2309">
        <v>0</v>
      </c>
      <c r="V2309" t="str">
        <f>"Trad IRN"</f>
        <v>Trad IRN</v>
      </c>
      <c r="W2309">
        <v>50</v>
      </c>
      <c r="X2309" t="s">
        <v>47</v>
      </c>
      <c r="Z2309" t="s">
        <v>47</v>
      </c>
      <c r="AB2309" t="str">
        <f>"11"</f>
        <v>11</v>
      </c>
      <c r="AC2309" t="str">
        <f>"09"</f>
        <v>09</v>
      </c>
      <c r="AD2309" t="str">
        <f>"2"</f>
        <v>2</v>
      </c>
      <c r="AE2309" t="s">
        <v>50</v>
      </c>
      <c r="AF2309">
        <v>0</v>
      </c>
      <c r="AG2309" t="s">
        <v>56</v>
      </c>
      <c r="AH2309" t="str">
        <f>"Trad IRN"</f>
        <v>Trad IRN</v>
      </c>
      <c r="AI2309" t="str">
        <f>"Bldg IRN"</f>
        <v>Bldg IRN</v>
      </c>
      <c r="AJ2309" t="s">
        <v>48</v>
      </c>
      <c r="AK2309" t="s">
        <v>48</v>
      </c>
      <c r="AL2309" t="s">
        <v>53</v>
      </c>
      <c r="AM2309">
        <v>566.15</v>
      </c>
      <c r="AN2309">
        <v>1132.3</v>
      </c>
      <c r="AO2309">
        <v>15</v>
      </c>
    </row>
    <row r="2310" spans="1:41" x14ac:dyDescent="0.3">
      <c r="A2310" t="str">
        <f>"Trad IRN"</f>
        <v>Trad IRN</v>
      </c>
      <c r="B2310" t="str">
        <f>"Bldg IRN"</f>
        <v>Bldg IRN</v>
      </c>
      <c r="C2310" t="s">
        <v>41</v>
      </c>
      <c r="D2310" t="s">
        <v>3</v>
      </c>
      <c r="E2310" t="s">
        <v>80</v>
      </c>
      <c r="F2310" t="s">
        <v>81</v>
      </c>
      <c r="G2310" t="s">
        <v>82</v>
      </c>
      <c r="H2310" t="s">
        <v>83</v>
      </c>
      <c r="I2310" t="str">
        <f>"Trad IRN"</f>
        <v>Trad IRN</v>
      </c>
      <c r="J2310" t="s">
        <v>43</v>
      </c>
      <c r="K2310" t="s">
        <v>44</v>
      </c>
      <c r="L2310" t="s">
        <v>45</v>
      </c>
      <c r="M2310" t="s">
        <v>46</v>
      </c>
      <c r="N2310" t="str">
        <f t="shared" si="231"/>
        <v>08/18/2022</v>
      </c>
      <c r="O2310" t="str">
        <f t="shared" si="230"/>
        <v>12/31/2500</v>
      </c>
      <c r="P2310">
        <v>1</v>
      </c>
      <c r="Q2310">
        <v>1</v>
      </c>
      <c r="S2310">
        <v>0</v>
      </c>
      <c r="T2310">
        <v>1</v>
      </c>
      <c r="U2310">
        <v>0</v>
      </c>
      <c r="V2310" t="str">
        <f>"Trad IRN"</f>
        <v>Trad IRN</v>
      </c>
      <c r="W2310">
        <v>85</v>
      </c>
      <c r="X2310" t="s">
        <v>54</v>
      </c>
      <c r="Y2310" t="str">
        <f>"15"</f>
        <v>15</v>
      </c>
      <c r="Z2310" t="s">
        <v>47</v>
      </c>
      <c r="AB2310" t="str">
        <f>"11"</f>
        <v>11</v>
      </c>
      <c r="AC2310" t="s">
        <v>48</v>
      </c>
      <c r="AD2310" t="s">
        <v>49</v>
      </c>
      <c r="AE2310" t="s">
        <v>50</v>
      </c>
      <c r="AF2310">
        <v>0</v>
      </c>
      <c r="AG2310" t="s">
        <v>56</v>
      </c>
      <c r="AH2310" t="str">
        <f>"Trad IRN"</f>
        <v>Trad IRN</v>
      </c>
      <c r="AI2310" t="str">
        <f>"Bldg IRN"</f>
        <v>Bldg IRN</v>
      </c>
      <c r="AJ2310" t="s">
        <v>48</v>
      </c>
      <c r="AK2310" t="s">
        <v>48</v>
      </c>
      <c r="AL2310" t="s">
        <v>53</v>
      </c>
      <c r="AM2310">
        <v>1132.3</v>
      </c>
      <c r="AN2310">
        <v>1132.3</v>
      </c>
      <c r="AO2310">
        <v>15</v>
      </c>
    </row>
    <row r="2311" spans="1:41" x14ac:dyDescent="0.3">
      <c r="A2311" t="str">
        <f>"Trad IRN"</f>
        <v>Trad IRN</v>
      </c>
      <c r="B2311" t="str">
        <f>"Bldg IRN"</f>
        <v>Bldg IRN</v>
      </c>
      <c r="C2311" t="s">
        <v>41</v>
      </c>
      <c r="D2311" t="s">
        <v>3</v>
      </c>
      <c r="E2311" t="s">
        <v>80</v>
      </c>
      <c r="F2311" t="s">
        <v>81</v>
      </c>
      <c r="G2311" t="s">
        <v>82</v>
      </c>
      <c r="H2311" t="s">
        <v>83</v>
      </c>
      <c r="I2311" t="str">
        <f>"Trad IRN"</f>
        <v>Trad IRN</v>
      </c>
      <c r="J2311" t="s">
        <v>43</v>
      </c>
      <c r="K2311" t="s">
        <v>44</v>
      </c>
      <c r="L2311" t="s">
        <v>45</v>
      </c>
      <c r="M2311" t="s">
        <v>46</v>
      </c>
      <c r="N2311" t="str">
        <f t="shared" si="231"/>
        <v>08/18/2022</v>
      </c>
      <c r="O2311" t="str">
        <f t="shared" si="230"/>
        <v>12/31/2500</v>
      </c>
      <c r="P2311">
        <v>1</v>
      </c>
      <c r="Q2311">
        <v>1</v>
      </c>
      <c r="S2311">
        <v>0</v>
      </c>
      <c r="T2311">
        <v>1</v>
      </c>
      <c r="U2311">
        <v>0</v>
      </c>
      <c r="V2311" t="str">
        <f>"Trad IRN"</f>
        <v>Trad IRN</v>
      </c>
      <c r="W2311">
        <v>100</v>
      </c>
      <c r="X2311" t="s">
        <v>47</v>
      </c>
      <c r="Z2311" t="s">
        <v>47</v>
      </c>
      <c r="AB2311" t="str">
        <f>"09"</f>
        <v>09</v>
      </c>
      <c r="AC2311" t="s">
        <v>48</v>
      </c>
      <c r="AD2311" t="s">
        <v>49</v>
      </c>
      <c r="AE2311" t="s">
        <v>50</v>
      </c>
      <c r="AF2311">
        <v>0</v>
      </c>
      <c r="AG2311" t="s">
        <v>56</v>
      </c>
      <c r="AH2311" t="str">
        <f>"Trad IRN"</f>
        <v>Trad IRN</v>
      </c>
      <c r="AI2311" t="str">
        <f>"Bldg IRN"</f>
        <v>Bldg IRN</v>
      </c>
      <c r="AJ2311" t="s">
        <v>48</v>
      </c>
      <c r="AK2311" t="s">
        <v>48</v>
      </c>
      <c r="AL2311" t="s">
        <v>53</v>
      </c>
      <c r="AM2311">
        <v>1132.3</v>
      </c>
      <c r="AN2311">
        <v>1132.3</v>
      </c>
      <c r="AO2311">
        <v>15</v>
      </c>
    </row>
    <row r="2312" spans="1:41" x14ac:dyDescent="0.3">
      <c r="A2312" t="str">
        <f>"Trad IRN"</f>
        <v>Trad IRN</v>
      </c>
      <c r="B2312" t="str">
        <f>"Bldg IRN"</f>
        <v>Bldg IRN</v>
      </c>
      <c r="C2312" t="s">
        <v>41</v>
      </c>
      <c r="D2312" t="s">
        <v>3</v>
      </c>
      <c r="E2312" t="s">
        <v>80</v>
      </c>
      <c r="F2312" t="s">
        <v>81</v>
      </c>
      <c r="G2312" t="s">
        <v>82</v>
      </c>
      <c r="H2312" t="s">
        <v>83</v>
      </c>
      <c r="I2312" t="s">
        <v>8</v>
      </c>
      <c r="J2312" t="s">
        <v>43</v>
      </c>
      <c r="K2312" t="s">
        <v>44</v>
      </c>
      <c r="L2312" t="s">
        <v>45</v>
      </c>
      <c r="M2312" t="s">
        <v>46</v>
      </c>
      <c r="N2312" t="str">
        <f t="shared" si="231"/>
        <v>08/18/2022</v>
      </c>
      <c r="O2312" t="str">
        <f>"12/20/2022"</f>
        <v>12/20/2022</v>
      </c>
      <c r="P2312">
        <v>7.1544999999999997E-2</v>
      </c>
      <c r="Q2312">
        <v>7.1544999999999997E-2</v>
      </c>
      <c r="S2312">
        <v>0</v>
      </c>
      <c r="T2312">
        <v>1.6643000000000002E-2</v>
      </c>
      <c r="U2312">
        <v>5.4901999999999999E-2</v>
      </c>
      <c r="V2312" t="str">
        <f>"Trad IRN"</f>
        <v>Trad IRN</v>
      </c>
      <c r="W2312">
        <v>15</v>
      </c>
      <c r="X2312" t="s">
        <v>47</v>
      </c>
      <c r="Z2312" t="s">
        <v>47</v>
      </c>
      <c r="AB2312" t="str">
        <f>"12"</f>
        <v>12</v>
      </c>
      <c r="AC2312" t="s">
        <v>48</v>
      </c>
      <c r="AD2312" t="s">
        <v>49</v>
      </c>
      <c r="AE2312" t="s">
        <v>50</v>
      </c>
      <c r="AF2312">
        <v>0</v>
      </c>
      <c r="AG2312" t="s">
        <v>51</v>
      </c>
      <c r="AH2312" t="s">
        <v>85</v>
      </c>
      <c r="AI2312" t="str">
        <f>"Bldg IRN"</f>
        <v>Bldg IRN</v>
      </c>
      <c r="AJ2312" t="str">
        <f>"12"</f>
        <v>12</v>
      </c>
      <c r="AK2312" t="s">
        <v>52</v>
      </c>
      <c r="AL2312" t="s">
        <v>53</v>
      </c>
      <c r="AM2312">
        <v>74.55</v>
      </c>
      <c r="AN2312">
        <v>1042</v>
      </c>
      <c r="AO2312">
        <v>15</v>
      </c>
    </row>
    <row r="2313" spans="1:41" x14ac:dyDescent="0.3">
      <c r="A2313" t="str">
        <f>"Trad IRN"</f>
        <v>Trad IRN</v>
      </c>
      <c r="B2313" t="str">
        <f>"Bldg IRN"</f>
        <v>Bldg IRN</v>
      </c>
      <c r="C2313" t="s">
        <v>41</v>
      </c>
      <c r="D2313" t="s">
        <v>3</v>
      </c>
      <c r="E2313" t="s">
        <v>80</v>
      </c>
      <c r="F2313" t="s">
        <v>81</v>
      </c>
      <c r="G2313" t="s">
        <v>82</v>
      </c>
      <c r="H2313" t="s">
        <v>83</v>
      </c>
      <c r="I2313" t="str">
        <f>"Trad IRN"</f>
        <v>Trad IRN</v>
      </c>
      <c r="J2313" t="s">
        <v>43</v>
      </c>
      <c r="K2313" t="s">
        <v>44</v>
      </c>
      <c r="L2313" t="s">
        <v>45</v>
      </c>
      <c r="M2313" t="s">
        <v>46</v>
      </c>
      <c r="N2313" t="str">
        <f t="shared" si="231"/>
        <v>08/18/2022</v>
      </c>
      <c r="O2313" t="str">
        <f>"01/03/2023"</f>
        <v>01/03/2023</v>
      </c>
      <c r="P2313">
        <v>0.39901900000000001</v>
      </c>
      <c r="Q2313">
        <v>0.39901900000000001</v>
      </c>
      <c r="S2313">
        <v>0</v>
      </c>
      <c r="T2313">
        <v>0.39901900000000001</v>
      </c>
      <c r="U2313">
        <v>0</v>
      </c>
      <c r="V2313" t="str">
        <f>"Trad IRN"</f>
        <v>Trad IRN</v>
      </c>
      <c r="W2313">
        <v>70</v>
      </c>
      <c r="X2313" t="s">
        <v>47</v>
      </c>
      <c r="Z2313" t="s">
        <v>54</v>
      </c>
      <c r="AA2313" t="str">
        <f>"15"</f>
        <v>15</v>
      </c>
      <c r="AB2313" t="str">
        <f>"12"</f>
        <v>12</v>
      </c>
      <c r="AC2313" t="s">
        <v>48</v>
      </c>
      <c r="AD2313" t="s">
        <v>49</v>
      </c>
      <c r="AE2313" t="s">
        <v>50</v>
      </c>
      <c r="AF2313">
        <v>0</v>
      </c>
      <c r="AG2313" t="s">
        <v>56</v>
      </c>
      <c r="AH2313" t="str">
        <f>"Trad IRN"</f>
        <v>Trad IRN</v>
      </c>
      <c r="AI2313" t="str">
        <f>"Bldg IRN"</f>
        <v>Bldg IRN</v>
      </c>
      <c r="AJ2313" t="str">
        <f>"12"</f>
        <v>12</v>
      </c>
      <c r="AK2313" t="s">
        <v>48</v>
      </c>
      <c r="AL2313" t="s">
        <v>53</v>
      </c>
      <c r="AM2313">
        <v>451.81</v>
      </c>
      <c r="AN2313">
        <v>1132.3</v>
      </c>
      <c r="AO2313">
        <v>15</v>
      </c>
    </row>
    <row r="2314" spans="1:41" x14ac:dyDescent="0.3">
      <c r="A2314" t="str">
        <f>"Trad IRN"</f>
        <v>Trad IRN</v>
      </c>
      <c r="B2314" t="str">
        <f>"Bldg IRN"</f>
        <v>Bldg IRN</v>
      </c>
      <c r="C2314" t="s">
        <v>41</v>
      </c>
      <c r="D2314" t="s">
        <v>3</v>
      </c>
      <c r="E2314" t="s">
        <v>80</v>
      </c>
      <c r="F2314" t="s">
        <v>81</v>
      </c>
      <c r="G2314" t="s">
        <v>82</v>
      </c>
      <c r="H2314" t="s">
        <v>83</v>
      </c>
      <c r="I2314" t="str">
        <f>"Trad IRN"</f>
        <v>Trad IRN</v>
      </c>
      <c r="J2314" t="s">
        <v>43</v>
      </c>
      <c r="K2314" t="s">
        <v>44</v>
      </c>
      <c r="L2314" t="s">
        <v>45</v>
      </c>
      <c r="M2314" t="s">
        <v>46</v>
      </c>
      <c r="N2314" t="str">
        <f t="shared" si="231"/>
        <v>08/18/2022</v>
      </c>
      <c r="O2314" t="str">
        <f>"12/31/2500"</f>
        <v>12/31/2500</v>
      </c>
      <c r="P2314">
        <v>1</v>
      </c>
      <c r="Q2314">
        <v>1</v>
      </c>
      <c r="S2314">
        <v>0</v>
      </c>
      <c r="T2314">
        <v>1</v>
      </c>
      <c r="U2314">
        <v>0</v>
      </c>
      <c r="V2314" t="str">
        <f>"Trad IRN"</f>
        <v>Trad IRN</v>
      </c>
      <c r="W2314">
        <v>100</v>
      </c>
      <c r="X2314" t="s">
        <v>47</v>
      </c>
      <c r="Z2314" t="s">
        <v>47</v>
      </c>
      <c r="AB2314" t="str">
        <f>"11"</f>
        <v>11</v>
      </c>
      <c r="AC2314" t="s">
        <v>48</v>
      </c>
      <c r="AD2314" t="s">
        <v>49</v>
      </c>
      <c r="AE2314" t="s">
        <v>50</v>
      </c>
      <c r="AF2314">
        <v>0</v>
      </c>
      <c r="AG2314" t="s">
        <v>56</v>
      </c>
      <c r="AH2314" t="str">
        <f>"Trad IRN"</f>
        <v>Trad IRN</v>
      </c>
      <c r="AI2314" t="str">
        <f>"Bldg IRN"</f>
        <v>Bldg IRN</v>
      </c>
      <c r="AJ2314" t="s">
        <v>48</v>
      </c>
      <c r="AK2314" t="s">
        <v>48</v>
      </c>
      <c r="AL2314" t="s">
        <v>53</v>
      </c>
      <c r="AM2314">
        <v>1132.3</v>
      </c>
      <c r="AN2314">
        <v>1132.3</v>
      </c>
      <c r="AO2314">
        <v>15</v>
      </c>
    </row>
    <row r="2315" spans="1:41" x14ac:dyDescent="0.3">
      <c r="A2315" t="str">
        <f>"Trad IRN"</f>
        <v>Trad IRN</v>
      </c>
      <c r="B2315" t="str">
        <f>"Bldg IRN"</f>
        <v>Bldg IRN</v>
      </c>
      <c r="C2315" t="s">
        <v>41</v>
      </c>
      <c r="D2315" t="s">
        <v>3</v>
      </c>
      <c r="E2315" t="s">
        <v>80</v>
      </c>
      <c r="F2315" t="s">
        <v>81</v>
      </c>
      <c r="G2315" t="s">
        <v>82</v>
      </c>
      <c r="H2315" t="s">
        <v>83</v>
      </c>
      <c r="I2315" t="str">
        <f>"Trad IRN"</f>
        <v>Trad IRN</v>
      </c>
      <c r="J2315" t="s">
        <v>43</v>
      </c>
      <c r="K2315" t="s">
        <v>44</v>
      </c>
      <c r="L2315" t="s">
        <v>45</v>
      </c>
      <c r="M2315" t="s">
        <v>46</v>
      </c>
      <c r="N2315" t="str">
        <f t="shared" si="231"/>
        <v>08/18/2022</v>
      </c>
      <c r="O2315" t="str">
        <f>"12/31/2500"</f>
        <v>12/31/2500</v>
      </c>
      <c r="P2315">
        <v>1</v>
      </c>
      <c r="Q2315">
        <v>1</v>
      </c>
      <c r="S2315">
        <v>0</v>
      </c>
      <c r="T2315">
        <v>1</v>
      </c>
      <c r="U2315">
        <v>0</v>
      </c>
      <c r="V2315" t="str">
        <f>"Trad IRN"</f>
        <v>Trad IRN</v>
      </c>
      <c r="W2315">
        <v>70</v>
      </c>
      <c r="X2315" t="s">
        <v>54</v>
      </c>
      <c r="Y2315" t="str">
        <f>"30"</f>
        <v>30</v>
      </c>
      <c r="Z2315" t="s">
        <v>47</v>
      </c>
      <c r="AB2315" t="str">
        <f>"12"</f>
        <v>12</v>
      </c>
      <c r="AC2315" t="s">
        <v>48</v>
      </c>
      <c r="AD2315" t="s">
        <v>49</v>
      </c>
      <c r="AE2315" t="s">
        <v>50</v>
      </c>
      <c r="AF2315">
        <v>0</v>
      </c>
      <c r="AG2315" t="s">
        <v>56</v>
      </c>
      <c r="AH2315" t="str">
        <f>"Trad IRN"</f>
        <v>Trad IRN</v>
      </c>
      <c r="AI2315" t="str">
        <f>"Bldg IRN"</f>
        <v>Bldg IRN</v>
      </c>
      <c r="AJ2315" t="str">
        <f>"12"</f>
        <v>12</v>
      </c>
      <c r="AK2315" t="s">
        <v>48</v>
      </c>
      <c r="AL2315" t="s">
        <v>53</v>
      </c>
      <c r="AM2315">
        <v>1132.3</v>
      </c>
      <c r="AN2315">
        <v>1132.3</v>
      </c>
      <c r="AO2315">
        <v>15</v>
      </c>
    </row>
    <row r="2316" spans="1:41" x14ac:dyDescent="0.3">
      <c r="A2316" t="str">
        <f>"Trad IRN"</f>
        <v>Trad IRN</v>
      </c>
      <c r="B2316" t="str">
        <f>"Bldg IRN"</f>
        <v>Bldg IRN</v>
      </c>
      <c r="C2316" t="s">
        <v>41</v>
      </c>
      <c r="D2316" t="s">
        <v>3</v>
      </c>
      <c r="E2316" t="s">
        <v>80</v>
      </c>
      <c r="F2316" t="s">
        <v>81</v>
      </c>
      <c r="G2316" t="s">
        <v>82</v>
      </c>
      <c r="H2316" t="s">
        <v>83</v>
      </c>
      <c r="I2316" t="str">
        <f>"Trad IRN"</f>
        <v>Trad IRN</v>
      </c>
      <c r="J2316" t="s">
        <v>43</v>
      </c>
      <c r="K2316" t="s">
        <v>44</v>
      </c>
      <c r="L2316" t="s">
        <v>45</v>
      </c>
      <c r="M2316" t="s">
        <v>46</v>
      </c>
      <c r="N2316" t="str">
        <f t="shared" si="231"/>
        <v>08/18/2022</v>
      </c>
      <c r="O2316" t="str">
        <f>"12/31/2500"</f>
        <v>12/31/2500</v>
      </c>
      <c r="P2316">
        <v>1</v>
      </c>
      <c r="Q2316">
        <v>1</v>
      </c>
      <c r="S2316">
        <v>1</v>
      </c>
      <c r="T2316">
        <v>1</v>
      </c>
      <c r="U2316">
        <v>0</v>
      </c>
      <c r="V2316" t="str">
        <f>"Trad IRN"</f>
        <v>Trad IRN</v>
      </c>
      <c r="W2316">
        <v>85</v>
      </c>
      <c r="X2316" t="s">
        <v>54</v>
      </c>
      <c r="Y2316" t="str">
        <f>"15"</f>
        <v>15</v>
      </c>
      <c r="Z2316" t="s">
        <v>47</v>
      </c>
      <c r="AB2316" t="str">
        <f>"12"</f>
        <v>12</v>
      </c>
      <c r="AC2316" t="s">
        <v>48</v>
      </c>
      <c r="AD2316" t="s">
        <v>49</v>
      </c>
      <c r="AE2316" t="s">
        <v>50</v>
      </c>
      <c r="AF2316">
        <v>0</v>
      </c>
      <c r="AG2316" t="s">
        <v>56</v>
      </c>
      <c r="AH2316" t="str">
        <f>"Trad IRN"</f>
        <v>Trad IRN</v>
      </c>
      <c r="AI2316" t="str">
        <f>"Bldg IRN"</f>
        <v>Bldg IRN</v>
      </c>
      <c r="AJ2316" t="str">
        <f>"12"</f>
        <v>12</v>
      </c>
      <c r="AK2316" t="s">
        <v>48</v>
      </c>
      <c r="AL2316" t="s">
        <v>53</v>
      </c>
      <c r="AM2316">
        <v>1132.3</v>
      </c>
      <c r="AN2316">
        <v>1132.3</v>
      </c>
      <c r="AO2316">
        <v>15</v>
      </c>
    </row>
    <row r="2317" spans="1:41" x14ac:dyDescent="0.3">
      <c r="A2317" t="str">
        <f>"Trad IRN"</f>
        <v>Trad IRN</v>
      </c>
      <c r="B2317" t="str">
        <f>"Bldg IRN"</f>
        <v>Bldg IRN</v>
      </c>
      <c r="C2317" t="s">
        <v>41</v>
      </c>
      <c r="D2317" t="s">
        <v>3</v>
      </c>
      <c r="E2317" t="s">
        <v>80</v>
      </c>
      <c r="F2317" t="s">
        <v>81</v>
      </c>
      <c r="G2317" t="s">
        <v>82</v>
      </c>
      <c r="H2317" t="s">
        <v>83</v>
      </c>
      <c r="I2317" t="str">
        <f>"Trad IRN"</f>
        <v>Trad IRN</v>
      </c>
      <c r="J2317" t="s">
        <v>43</v>
      </c>
      <c r="K2317" t="s">
        <v>44</v>
      </c>
      <c r="L2317" t="s">
        <v>45</v>
      </c>
      <c r="M2317" t="s">
        <v>46</v>
      </c>
      <c r="N2317" t="str">
        <f>"11/21/2022"</f>
        <v>11/21/2022</v>
      </c>
      <c r="O2317" t="str">
        <f>"12/31/2500"</f>
        <v>12/31/2500</v>
      </c>
      <c r="P2317">
        <v>0.64590700000000001</v>
      </c>
      <c r="Q2317">
        <v>0.64590700000000001</v>
      </c>
      <c r="S2317">
        <v>0</v>
      </c>
      <c r="T2317">
        <v>0.64590700000000001</v>
      </c>
      <c r="U2317">
        <v>0</v>
      </c>
      <c r="V2317" t="str">
        <f>"Trad IRN"</f>
        <v>Trad IRN</v>
      </c>
      <c r="W2317">
        <v>100</v>
      </c>
      <c r="X2317" t="s">
        <v>47</v>
      </c>
      <c r="Z2317" t="s">
        <v>47</v>
      </c>
      <c r="AB2317" t="str">
        <f>"10"</f>
        <v>10</v>
      </c>
      <c r="AC2317" t="s">
        <v>48</v>
      </c>
      <c r="AD2317" t="s">
        <v>49</v>
      </c>
      <c r="AE2317" t="s">
        <v>55</v>
      </c>
      <c r="AF2317">
        <v>0</v>
      </c>
      <c r="AG2317" t="s">
        <v>56</v>
      </c>
      <c r="AH2317" t="str">
        <f>"Trad IRN"</f>
        <v>Trad IRN</v>
      </c>
      <c r="AI2317" t="str">
        <f>"Bldg IRN"</f>
        <v>Bldg IRN</v>
      </c>
      <c r="AJ2317" t="s">
        <v>48</v>
      </c>
      <c r="AK2317" t="s">
        <v>48</v>
      </c>
      <c r="AL2317" t="s">
        <v>53</v>
      </c>
      <c r="AM2317">
        <v>731.36</v>
      </c>
      <c r="AN2317">
        <v>1132.3</v>
      </c>
      <c r="AO2317">
        <v>15</v>
      </c>
    </row>
    <row r="2318" spans="1:41" x14ac:dyDescent="0.3">
      <c r="A2318" t="str">
        <f>"Trad IRN"</f>
        <v>Trad IRN</v>
      </c>
      <c r="B2318" t="str">
        <f>"Bldg IRN"</f>
        <v>Bldg IRN</v>
      </c>
      <c r="C2318" t="s">
        <v>41</v>
      </c>
      <c r="D2318" t="s">
        <v>3</v>
      </c>
      <c r="E2318" t="s">
        <v>80</v>
      </c>
      <c r="F2318" t="s">
        <v>81</v>
      </c>
      <c r="G2318" t="s">
        <v>82</v>
      </c>
      <c r="H2318" t="s">
        <v>83</v>
      </c>
      <c r="I2318" t="str">
        <f>"Trad IRN"</f>
        <v>Trad IRN</v>
      </c>
      <c r="J2318" t="s">
        <v>43</v>
      </c>
      <c r="K2318" t="s">
        <v>44</v>
      </c>
      <c r="L2318" t="s">
        <v>45</v>
      </c>
      <c r="M2318" t="s">
        <v>46</v>
      </c>
      <c r="N2318" t="str">
        <f t="shared" ref="N2318:N2326" si="232">"08/18/2022"</f>
        <v>08/18/2022</v>
      </c>
      <c r="O2318" t="str">
        <f>"11/20/2022"</f>
        <v>11/20/2022</v>
      </c>
      <c r="P2318">
        <v>0.35409299999999999</v>
      </c>
      <c r="Q2318">
        <v>0.35409299999999999</v>
      </c>
      <c r="S2318">
        <v>0</v>
      </c>
      <c r="T2318">
        <v>0.35409299999999999</v>
      </c>
      <c r="U2318">
        <v>0</v>
      </c>
      <c r="V2318" t="str">
        <f>"Trad IRN"</f>
        <v>Trad IRN</v>
      </c>
      <c r="W2318">
        <v>100</v>
      </c>
      <c r="X2318" t="s">
        <v>47</v>
      </c>
      <c r="Z2318" t="s">
        <v>47</v>
      </c>
      <c r="AB2318" t="str">
        <f>"10"</f>
        <v>10</v>
      </c>
      <c r="AC2318" t="s">
        <v>48</v>
      </c>
      <c r="AD2318" t="s">
        <v>49</v>
      </c>
      <c r="AE2318" t="s">
        <v>50</v>
      </c>
      <c r="AF2318">
        <v>0</v>
      </c>
      <c r="AG2318" t="s">
        <v>56</v>
      </c>
      <c r="AH2318" t="str">
        <f>"Trad IRN"</f>
        <v>Trad IRN</v>
      </c>
      <c r="AI2318" t="str">
        <f>"Bldg IRN"</f>
        <v>Bldg IRN</v>
      </c>
      <c r="AJ2318" t="s">
        <v>48</v>
      </c>
      <c r="AK2318" t="s">
        <v>48</v>
      </c>
      <c r="AL2318" t="s">
        <v>53</v>
      </c>
      <c r="AM2318">
        <v>400.94</v>
      </c>
      <c r="AN2318">
        <v>1132.3</v>
      </c>
      <c r="AO2318">
        <v>15</v>
      </c>
    </row>
    <row r="2319" spans="1:41" x14ac:dyDescent="0.3">
      <c r="A2319" t="str">
        <f>"Trad IRN"</f>
        <v>Trad IRN</v>
      </c>
      <c r="B2319" t="str">
        <f>"Bldg IRN"</f>
        <v>Bldg IRN</v>
      </c>
      <c r="C2319" t="s">
        <v>41</v>
      </c>
      <c r="D2319" t="s">
        <v>3</v>
      </c>
      <c r="E2319" t="s">
        <v>80</v>
      </c>
      <c r="F2319" t="s">
        <v>81</v>
      </c>
      <c r="G2319" t="s">
        <v>82</v>
      </c>
      <c r="H2319" t="s">
        <v>83</v>
      </c>
      <c r="I2319" t="str">
        <f>"Trad IRN"</f>
        <v>Trad IRN</v>
      </c>
      <c r="J2319" t="s">
        <v>43</v>
      </c>
      <c r="K2319" t="s">
        <v>44</v>
      </c>
      <c r="L2319" t="s">
        <v>45</v>
      </c>
      <c r="M2319" t="s">
        <v>46</v>
      </c>
      <c r="N2319" t="str">
        <f t="shared" si="232"/>
        <v>08/18/2022</v>
      </c>
      <c r="O2319" t="str">
        <f>"12/31/2500"</f>
        <v>12/31/2500</v>
      </c>
      <c r="P2319">
        <v>0.2</v>
      </c>
      <c r="Q2319">
        <v>0.2</v>
      </c>
      <c r="S2319">
        <v>0.2</v>
      </c>
      <c r="T2319">
        <v>0.2</v>
      </c>
      <c r="U2319">
        <v>0</v>
      </c>
      <c r="V2319" t="str">
        <f>"Trad IRN"</f>
        <v>Trad IRN</v>
      </c>
      <c r="W2319">
        <v>20</v>
      </c>
      <c r="X2319" t="s">
        <v>47</v>
      </c>
      <c r="Z2319" t="s">
        <v>47</v>
      </c>
      <c r="AB2319" t="str">
        <f>"12"</f>
        <v>12</v>
      </c>
      <c r="AC2319" t="s">
        <v>48</v>
      </c>
      <c r="AD2319" t="s">
        <v>49</v>
      </c>
      <c r="AE2319" t="s">
        <v>50</v>
      </c>
      <c r="AF2319">
        <v>0</v>
      </c>
      <c r="AG2319" t="s">
        <v>56</v>
      </c>
      <c r="AH2319" t="str">
        <f>"Trad IRN"</f>
        <v>Trad IRN</v>
      </c>
      <c r="AI2319" t="str">
        <f>"Bldg IRN"</f>
        <v>Bldg IRN</v>
      </c>
      <c r="AJ2319" t="str">
        <f>"12"</f>
        <v>12</v>
      </c>
      <c r="AK2319" t="s">
        <v>48</v>
      </c>
      <c r="AL2319" t="s">
        <v>53</v>
      </c>
      <c r="AM2319">
        <v>226.46</v>
      </c>
      <c r="AN2319">
        <v>1132.3</v>
      </c>
      <c r="AO2319">
        <v>15</v>
      </c>
    </row>
    <row r="2320" spans="1:41" x14ac:dyDescent="0.3">
      <c r="A2320" t="str">
        <f>"Trad IRN"</f>
        <v>Trad IRN</v>
      </c>
      <c r="B2320" t="str">
        <f>"Bldg IRN"</f>
        <v>Bldg IRN</v>
      </c>
      <c r="C2320" t="s">
        <v>41</v>
      </c>
      <c r="D2320" t="s">
        <v>3</v>
      </c>
      <c r="E2320" t="s">
        <v>80</v>
      </c>
      <c r="F2320" t="s">
        <v>81</v>
      </c>
      <c r="G2320" t="s">
        <v>82</v>
      </c>
      <c r="H2320" t="s">
        <v>83</v>
      </c>
      <c r="I2320" t="str">
        <f>"Trad IRN"</f>
        <v>Trad IRN</v>
      </c>
      <c r="J2320" t="s">
        <v>43</v>
      </c>
      <c r="K2320" t="s">
        <v>44</v>
      </c>
      <c r="L2320" t="s">
        <v>45</v>
      </c>
      <c r="M2320" t="s">
        <v>46</v>
      </c>
      <c r="N2320" t="str">
        <f t="shared" si="232"/>
        <v>08/18/2022</v>
      </c>
      <c r="O2320" t="str">
        <f>"12/31/2500"</f>
        <v>12/31/2500</v>
      </c>
      <c r="P2320">
        <v>1</v>
      </c>
      <c r="Q2320">
        <v>1</v>
      </c>
      <c r="S2320">
        <v>1</v>
      </c>
      <c r="T2320">
        <v>1</v>
      </c>
      <c r="U2320">
        <v>0</v>
      </c>
      <c r="V2320" t="str">
        <f>"Trad IRN"</f>
        <v>Trad IRN</v>
      </c>
      <c r="W2320">
        <v>100</v>
      </c>
      <c r="X2320" t="s">
        <v>47</v>
      </c>
      <c r="Z2320" t="s">
        <v>47</v>
      </c>
      <c r="AB2320" t="str">
        <f>"11"</f>
        <v>11</v>
      </c>
      <c r="AC2320" t="s">
        <v>48</v>
      </c>
      <c r="AD2320" t="s">
        <v>49</v>
      </c>
      <c r="AE2320" t="s">
        <v>50</v>
      </c>
      <c r="AF2320">
        <v>0</v>
      </c>
      <c r="AG2320" t="s">
        <v>56</v>
      </c>
      <c r="AH2320" t="str">
        <f>"Trad IRN"</f>
        <v>Trad IRN</v>
      </c>
      <c r="AI2320" t="str">
        <f>"Bldg IRN"</f>
        <v>Bldg IRN</v>
      </c>
      <c r="AJ2320" t="s">
        <v>48</v>
      </c>
      <c r="AK2320" t="s">
        <v>48</v>
      </c>
      <c r="AL2320" t="s">
        <v>53</v>
      </c>
      <c r="AM2320">
        <v>1132.3</v>
      </c>
      <c r="AN2320">
        <v>1132.3</v>
      </c>
      <c r="AO2320">
        <v>15</v>
      </c>
    </row>
    <row r="2321" spans="1:41" x14ac:dyDescent="0.3">
      <c r="A2321" t="str">
        <f>"Trad IRN"</f>
        <v>Trad IRN</v>
      </c>
      <c r="B2321" t="str">
        <f>"Bldg IRN"</f>
        <v>Bldg IRN</v>
      </c>
      <c r="C2321" t="s">
        <v>41</v>
      </c>
      <c r="D2321" t="s">
        <v>3</v>
      </c>
      <c r="E2321" t="s">
        <v>80</v>
      </c>
      <c r="F2321" t="s">
        <v>81</v>
      </c>
      <c r="G2321" t="s">
        <v>82</v>
      </c>
      <c r="H2321" t="s">
        <v>83</v>
      </c>
      <c r="I2321" t="str">
        <f>"Trad IRN"</f>
        <v>Trad IRN</v>
      </c>
      <c r="J2321" t="s">
        <v>43</v>
      </c>
      <c r="K2321" t="s">
        <v>44</v>
      </c>
      <c r="L2321" t="s">
        <v>45</v>
      </c>
      <c r="M2321" t="s">
        <v>46</v>
      </c>
      <c r="N2321" t="str">
        <f t="shared" si="232"/>
        <v>08/18/2022</v>
      </c>
      <c r="O2321" t="str">
        <f>"12/31/2500"</f>
        <v>12/31/2500</v>
      </c>
      <c r="P2321">
        <v>0.85</v>
      </c>
      <c r="Q2321">
        <v>0.85</v>
      </c>
      <c r="S2321">
        <v>0</v>
      </c>
      <c r="T2321">
        <v>0.85</v>
      </c>
      <c r="U2321">
        <v>0</v>
      </c>
      <c r="V2321" t="str">
        <f>"Trad IRN"</f>
        <v>Trad IRN</v>
      </c>
      <c r="W2321">
        <v>85</v>
      </c>
      <c r="X2321" t="s">
        <v>47</v>
      </c>
      <c r="Z2321" t="s">
        <v>47</v>
      </c>
      <c r="AB2321" t="str">
        <f>"09"</f>
        <v>09</v>
      </c>
      <c r="AC2321" t="s">
        <v>48</v>
      </c>
      <c r="AD2321" t="s">
        <v>49</v>
      </c>
      <c r="AE2321" t="s">
        <v>55</v>
      </c>
      <c r="AF2321">
        <v>0</v>
      </c>
      <c r="AG2321" t="s">
        <v>56</v>
      </c>
      <c r="AH2321" t="str">
        <f>"Trad IRN"</f>
        <v>Trad IRN</v>
      </c>
      <c r="AI2321" t="str">
        <f>"Bldg IRN"</f>
        <v>Bldg IRN</v>
      </c>
      <c r="AJ2321" t="s">
        <v>48</v>
      </c>
      <c r="AK2321" t="s">
        <v>48</v>
      </c>
      <c r="AL2321" t="s">
        <v>53</v>
      </c>
      <c r="AM2321">
        <v>962.46</v>
      </c>
      <c r="AN2321">
        <v>1132.3</v>
      </c>
      <c r="AO2321">
        <v>15</v>
      </c>
    </row>
    <row r="2322" spans="1:41" x14ac:dyDescent="0.3">
      <c r="A2322" t="str">
        <f>"Trad IRN"</f>
        <v>Trad IRN</v>
      </c>
      <c r="B2322" t="str">
        <f>"Bldg IRN"</f>
        <v>Bldg IRN</v>
      </c>
      <c r="C2322" t="s">
        <v>41</v>
      </c>
      <c r="D2322" t="s">
        <v>3</v>
      </c>
      <c r="E2322" t="s">
        <v>80</v>
      </c>
      <c r="F2322" t="s">
        <v>81</v>
      </c>
      <c r="G2322" t="s">
        <v>82</v>
      </c>
      <c r="H2322" t="s">
        <v>83</v>
      </c>
      <c r="I2322" t="s">
        <v>8</v>
      </c>
      <c r="J2322" t="s">
        <v>43</v>
      </c>
      <c r="K2322" t="s">
        <v>44</v>
      </c>
      <c r="L2322" t="s">
        <v>45</v>
      </c>
      <c r="M2322" t="s">
        <v>46</v>
      </c>
      <c r="N2322" t="str">
        <f t="shared" si="232"/>
        <v>08/18/2022</v>
      </c>
      <c r="O2322" t="str">
        <f>"12/20/2022"</f>
        <v>12/20/2022</v>
      </c>
      <c r="P2322">
        <v>6.9550000000000001E-2</v>
      </c>
      <c r="Q2322">
        <v>6.9550000000000001E-2</v>
      </c>
      <c r="S2322">
        <v>0</v>
      </c>
      <c r="T2322">
        <v>1.4671999999999999E-2</v>
      </c>
      <c r="U2322">
        <v>5.4878000000000003E-2</v>
      </c>
      <c r="V2322" t="str">
        <f>"Trad IRN"</f>
        <v>Trad IRN</v>
      </c>
      <c r="W2322">
        <v>15</v>
      </c>
      <c r="X2322" t="s">
        <v>47</v>
      </c>
      <c r="Z2322" t="s">
        <v>47</v>
      </c>
      <c r="AB2322" t="str">
        <f>"09"</f>
        <v>09</v>
      </c>
      <c r="AC2322" t="s">
        <v>48</v>
      </c>
      <c r="AD2322" t="s">
        <v>49</v>
      </c>
      <c r="AE2322" t="s">
        <v>50</v>
      </c>
      <c r="AF2322">
        <v>0</v>
      </c>
      <c r="AG2322" t="s">
        <v>51</v>
      </c>
      <c r="AH2322" t="str">
        <f>"Trad IRN"</f>
        <v>Trad IRN</v>
      </c>
      <c r="AI2322" t="str">
        <f>"Bldg IRN"</f>
        <v>Bldg IRN</v>
      </c>
      <c r="AJ2322" t="s">
        <v>48</v>
      </c>
      <c r="AK2322" t="s">
        <v>48</v>
      </c>
      <c r="AL2322" t="s">
        <v>53</v>
      </c>
      <c r="AM2322">
        <v>78.75</v>
      </c>
      <c r="AN2322">
        <v>1132.3</v>
      </c>
      <c r="AO2322">
        <v>15</v>
      </c>
    </row>
    <row r="2323" spans="1:41" x14ac:dyDescent="0.3">
      <c r="A2323" t="str">
        <f>"Trad IRN"</f>
        <v>Trad IRN</v>
      </c>
      <c r="B2323" t="str">
        <f>"Bldg IRN"</f>
        <v>Bldg IRN</v>
      </c>
      <c r="C2323" t="s">
        <v>41</v>
      </c>
      <c r="D2323" t="s">
        <v>3</v>
      </c>
      <c r="E2323" t="s">
        <v>80</v>
      </c>
      <c r="F2323" t="s">
        <v>81</v>
      </c>
      <c r="G2323" t="s">
        <v>82</v>
      </c>
      <c r="H2323" t="s">
        <v>83</v>
      </c>
      <c r="I2323" t="str">
        <f>"Trad IRN"</f>
        <v>Trad IRN</v>
      </c>
      <c r="J2323" t="s">
        <v>43</v>
      </c>
      <c r="K2323" t="s">
        <v>44</v>
      </c>
      <c r="L2323" t="s">
        <v>45</v>
      </c>
      <c r="M2323" t="s">
        <v>46</v>
      </c>
      <c r="N2323" t="str">
        <f t="shared" si="232"/>
        <v>08/18/2022</v>
      </c>
      <c r="O2323" t="str">
        <f t="shared" ref="O2323:O2330" si="233">"12/31/2500"</f>
        <v>12/31/2500</v>
      </c>
      <c r="P2323">
        <v>1</v>
      </c>
      <c r="Q2323">
        <v>1</v>
      </c>
      <c r="S2323">
        <v>0</v>
      </c>
      <c r="T2323">
        <v>1</v>
      </c>
      <c r="U2323">
        <v>0</v>
      </c>
      <c r="V2323" t="str">
        <f>"Trad IRN"</f>
        <v>Trad IRN</v>
      </c>
      <c r="W2323">
        <v>100</v>
      </c>
      <c r="X2323" t="s">
        <v>47</v>
      </c>
      <c r="Z2323" t="s">
        <v>47</v>
      </c>
      <c r="AB2323" t="str">
        <f>"12"</f>
        <v>12</v>
      </c>
      <c r="AC2323" t="s">
        <v>48</v>
      </c>
      <c r="AD2323" t="s">
        <v>49</v>
      </c>
      <c r="AE2323" t="s">
        <v>50</v>
      </c>
      <c r="AF2323">
        <v>0</v>
      </c>
      <c r="AG2323" t="s">
        <v>56</v>
      </c>
      <c r="AH2323" t="str">
        <f>"Trad IRN"</f>
        <v>Trad IRN</v>
      </c>
      <c r="AI2323" t="str">
        <f>"Bldg IRN"</f>
        <v>Bldg IRN</v>
      </c>
      <c r="AJ2323" t="str">
        <f>"12"</f>
        <v>12</v>
      </c>
      <c r="AK2323" t="s">
        <v>48</v>
      </c>
      <c r="AL2323" t="s">
        <v>53</v>
      </c>
      <c r="AM2323">
        <v>1132.3</v>
      </c>
      <c r="AN2323">
        <v>1132.3</v>
      </c>
      <c r="AO2323">
        <v>15</v>
      </c>
    </row>
    <row r="2324" spans="1:41" x14ac:dyDescent="0.3">
      <c r="A2324" t="str">
        <f>"Trad IRN"</f>
        <v>Trad IRN</v>
      </c>
      <c r="B2324" t="str">
        <f>"Bldg IRN"</f>
        <v>Bldg IRN</v>
      </c>
      <c r="C2324" t="s">
        <v>41</v>
      </c>
      <c r="D2324" t="s">
        <v>3</v>
      </c>
      <c r="E2324" t="s">
        <v>80</v>
      </c>
      <c r="F2324" t="s">
        <v>81</v>
      </c>
      <c r="G2324" t="s">
        <v>82</v>
      </c>
      <c r="H2324" t="s">
        <v>83</v>
      </c>
      <c r="I2324" t="str">
        <f>"Trad IRN"</f>
        <v>Trad IRN</v>
      </c>
      <c r="J2324" t="s">
        <v>43</v>
      </c>
      <c r="K2324" t="s">
        <v>44</v>
      </c>
      <c r="L2324" t="s">
        <v>45</v>
      </c>
      <c r="M2324" t="s">
        <v>46</v>
      </c>
      <c r="N2324" t="str">
        <f t="shared" si="232"/>
        <v>08/18/2022</v>
      </c>
      <c r="O2324" t="str">
        <f t="shared" si="233"/>
        <v>12/31/2500</v>
      </c>
      <c r="P2324">
        <v>0.85</v>
      </c>
      <c r="Q2324">
        <v>0.85</v>
      </c>
      <c r="S2324">
        <v>0</v>
      </c>
      <c r="T2324">
        <v>0.85</v>
      </c>
      <c r="U2324">
        <v>0</v>
      </c>
      <c r="V2324" t="str">
        <f>"Trad IRN"</f>
        <v>Trad IRN</v>
      </c>
      <c r="W2324">
        <v>85</v>
      </c>
      <c r="X2324" t="s">
        <v>47</v>
      </c>
      <c r="Z2324" t="s">
        <v>47</v>
      </c>
      <c r="AB2324" t="str">
        <f>"09"</f>
        <v>09</v>
      </c>
      <c r="AC2324" t="s">
        <v>48</v>
      </c>
      <c r="AD2324" t="s">
        <v>49</v>
      </c>
      <c r="AE2324" t="s">
        <v>50</v>
      </c>
      <c r="AF2324">
        <v>0</v>
      </c>
      <c r="AG2324" t="s">
        <v>56</v>
      </c>
      <c r="AH2324" t="str">
        <f>"Trad IRN"</f>
        <v>Trad IRN</v>
      </c>
      <c r="AI2324" t="str">
        <f>"Bldg IRN"</f>
        <v>Bldg IRN</v>
      </c>
      <c r="AJ2324" t="s">
        <v>48</v>
      </c>
      <c r="AK2324" t="s">
        <v>48</v>
      </c>
      <c r="AL2324" t="s">
        <v>53</v>
      </c>
      <c r="AM2324">
        <v>962.46</v>
      </c>
      <c r="AN2324">
        <v>1132.3</v>
      </c>
      <c r="AO2324">
        <v>15</v>
      </c>
    </row>
    <row r="2325" spans="1:41" x14ac:dyDescent="0.3">
      <c r="A2325" t="str">
        <f>"Trad IRN"</f>
        <v>Trad IRN</v>
      </c>
      <c r="B2325" t="str">
        <f>"Bldg IRN"</f>
        <v>Bldg IRN</v>
      </c>
      <c r="C2325" t="s">
        <v>41</v>
      </c>
      <c r="D2325" t="s">
        <v>3</v>
      </c>
      <c r="E2325" t="s">
        <v>80</v>
      </c>
      <c r="F2325" t="s">
        <v>81</v>
      </c>
      <c r="G2325" t="s">
        <v>82</v>
      </c>
      <c r="H2325" t="s">
        <v>83</v>
      </c>
      <c r="I2325" t="s">
        <v>8</v>
      </c>
      <c r="J2325" t="s">
        <v>43</v>
      </c>
      <c r="K2325" t="s">
        <v>44</v>
      </c>
      <c r="L2325" t="s">
        <v>45</v>
      </c>
      <c r="M2325" t="s">
        <v>46</v>
      </c>
      <c r="N2325" t="str">
        <f t="shared" si="232"/>
        <v>08/18/2022</v>
      </c>
      <c r="O2325" t="str">
        <f t="shared" si="233"/>
        <v>12/31/2500</v>
      </c>
      <c r="P2325">
        <v>0.15</v>
      </c>
      <c r="Q2325">
        <v>0.15</v>
      </c>
      <c r="S2325">
        <v>0</v>
      </c>
      <c r="T2325">
        <v>3.9565999999999997E-2</v>
      </c>
      <c r="U2325">
        <v>0.110434</v>
      </c>
      <c r="V2325" t="str">
        <f>"Trad IRN"</f>
        <v>Trad IRN</v>
      </c>
      <c r="W2325">
        <v>15</v>
      </c>
      <c r="X2325" t="s">
        <v>47</v>
      </c>
      <c r="Z2325" t="s">
        <v>47</v>
      </c>
      <c r="AB2325" t="str">
        <f>"09"</f>
        <v>09</v>
      </c>
      <c r="AC2325" t="s">
        <v>48</v>
      </c>
      <c r="AD2325" t="s">
        <v>49</v>
      </c>
      <c r="AE2325" t="s">
        <v>50</v>
      </c>
      <c r="AF2325">
        <v>0</v>
      </c>
      <c r="AG2325" t="s">
        <v>51</v>
      </c>
      <c r="AH2325" t="str">
        <f>"Trad IRN"</f>
        <v>Trad IRN</v>
      </c>
      <c r="AI2325" t="str">
        <f>"Bldg IRN"</f>
        <v>Bldg IRN</v>
      </c>
      <c r="AJ2325" t="s">
        <v>48</v>
      </c>
      <c r="AK2325" t="s">
        <v>48</v>
      </c>
      <c r="AL2325" t="s">
        <v>53</v>
      </c>
      <c r="AM2325">
        <v>169.85</v>
      </c>
      <c r="AN2325">
        <v>1132.3</v>
      </c>
      <c r="AO2325">
        <v>15</v>
      </c>
    </row>
    <row r="2326" spans="1:41" x14ac:dyDescent="0.3">
      <c r="A2326" t="str">
        <f>"Trad IRN"</f>
        <v>Trad IRN</v>
      </c>
      <c r="B2326" t="str">
        <f>"Bldg IRN"</f>
        <v>Bldg IRN</v>
      </c>
      <c r="C2326" t="s">
        <v>41</v>
      </c>
      <c r="D2326" t="s">
        <v>3</v>
      </c>
      <c r="E2326" t="s">
        <v>80</v>
      </c>
      <c r="F2326" t="s">
        <v>81</v>
      </c>
      <c r="G2326" t="s">
        <v>82</v>
      </c>
      <c r="H2326" t="s">
        <v>83</v>
      </c>
      <c r="I2326" t="str">
        <f>"Trad IRN"</f>
        <v>Trad IRN</v>
      </c>
      <c r="J2326" t="s">
        <v>43</v>
      </c>
      <c r="K2326" t="s">
        <v>44</v>
      </c>
      <c r="L2326" t="s">
        <v>45</v>
      </c>
      <c r="M2326" t="s">
        <v>46</v>
      </c>
      <c r="N2326" t="str">
        <f t="shared" si="232"/>
        <v>08/18/2022</v>
      </c>
      <c r="O2326" t="str">
        <f t="shared" si="233"/>
        <v>12/31/2500</v>
      </c>
      <c r="P2326">
        <v>1</v>
      </c>
      <c r="Q2326">
        <v>1</v>
      </c>
      <c r="S2326">
        <v>0</v>
      </c>
      <c r="T2326">
        <v>1</v>
      </c>
      <c r="U2326">
        <v>0</v>
      </c>
      <c r="V2326" t="str">
        <f>"Trad IRN"</f>
        <v>Trad IRN</v>
      </c>
      <c r="W2326">
        <v>100</v>
      </c>
      <c r="X2326" t="s">
        <v>47</v>
      </c>
      <c r="Z2326" t="s">
        <v>47</v>
      </c>
      <c r="AB2326" t="str">
        <f>"11"</f>
        <v>11</v>
      </c>
      <c r="AC2326" t="s">
        <v>48</v>
      </c>
      <c r="AD2326" t="s">
        <v>49</v>
      </c>
      <c r="AE2326" t="s">
        <v>50</v>
      </c>
      <c r="AF2326">
        <v>0</v>
      </c>
      <c r="AG2326" t="s">
        <v>56</v>
      </c>
      <c r="AH2326" t="str">
        <f>"Trad IRN"</f>
        <v>Trad IRN</v>
      </c>
      <c r="AI2326" t="str">
        <f>"Bldg IRN"</f>
        <v>Bldg IRN</v>
      </c>
      <c r="AJ2326" t="s">
        <v>48</v>
      </c>
      <c r="AK2326" t="s">
        <v>48</v>
      </c>
      <c r="AL2326" t="s">
        <v>53</v>
      </c>
      <c r="AM2326">
        <v>1132.3</v>
      </c>
      <c r="AN2326">
        <v>1132.3</v>
      </c>
      <c r="AO2326">
        <v>15</v>
      </c>
    </row>
    <row r="2327" spans="1:41" x14ac:dyDescent="0.3">
      <c r="A2327" t="str">
        <f>"Trad IRN"</f>
        <v>Trad IRN</v>
      </c>
      <c r="B2327" t="str">
        <f>"Bldg IRN"</f>
        <v>Bldg IRN</v>
      </c>
      <c r="C2327" t="s">
        <v>41</v>
      </c>
      <c r="D2327" t="s">
        <v>3</v>
      </c>
      <c r="E2327" t="s">
        <v>80</v>
      </c>
      <c r="F2327" t="s">
        <v>81</v>
      </c>
      <c r="G2327" t="s">
        <v>82</v>
      </c>
      <c r="H2327" t="s">
        <v>83</v>
      </c>
      <c r="I2327" t="s">
        <v>8</v>
      </c>
      <c r="J2327" t="s">
        <v>43</v>
      </c>
      <c r="K2327" t="s">
        <v>44</v>
      </c>
      <c r="L2327" t="s">
        <v>45</v>
      </c>
      <c r="M2327" t="s">
        <v>46</v>
      </c>
      <c r="N2327" t="str">
        <f>"08/17/2022"</f>
        <v>08/17/2022</v>
      </c>
      <c r="O2327" t="str">
        <f t="shared" si="233"/>
        <v>12/31/2500</v>
      </c>
      <c r="P2327">
        <v>0.5</v>
      </c>
      <c r="Q2327">
        <v>0.5</v>
      </c>
      <c r="S2327">
        <v>0</v>
      </c>
      <c r="T2327">
        <v>0</v>
      </c>
      <c r="U2327">
        <v>0.5</v>
      </c>
      <c r="V2327" t="str">
        <f>"Trad IRN"</f>
        <v>Trad IRN</v>
      </c>
      <c r="W2327">
        <v>50</v>
      </c>
      <c r="X2327" t="s">
        <v>47</v>
      </c>
      <c r="Z2327" t="s">
        <v>47</v>
      </c>
      <c r="AB2327" t="str">
        <f>"12"</f>
        <v>12</v>
      </c>
      <c r="AC2327" t="s">
        <v>48</v>
      </c>
      <c r="AD2327" t="s">
        <v>49</v>
      </c>
      <c r="AE2327" t="s">
        <v>50</v>
      </c>
      <c r="AF2327">
        <v>2</v>
      </c>
      <c r="AG2327" t="s">
        <v>51</v>
      </c>
      <c r="AH2327" t="s">
        <v>85</v>
      </c>
      <c r="AI2327" t="str">
        <f>"Bldg IRN"</f>
        <v>Bldg IRN</v>
      </c>
      <c r="AJ2327" t="str">
        <f>"12"</f>
        <v>12</v>
      </c>
      <c r="AK2327" t="s">
        <v>52</v>
      </c>
      <c r="AL2327" t="s">
        <v>53</v>
      </c>
      <c r="AM2327">
        <v>521</v>
      </c>
      <c r="AN2327">
        <v>1042</v>
      </c>
      <c r="AO2327">
        <v>15</v>
      </c>
    </row>
    <row r="2328" spans="1:41" x14ac:dyDescent="0.3">
      <c r="A2328" t="str">
        <f>"Trad IRN"</f>
        <v>Trad IRN</v>
      </c>
      <c r="B2328" t="str">
        <f>"Bldg IRN"</f>
        <v>Bldg IRN</v>
      </c>
      <c r="C2328" t="s">
        <v>41</v>
      </c>
      <c r="D2328" t="s">
        <v>3</v>
      </c>
      <c r="E2328" t="s">
        <v>80</v>
      </c>
      <c r="F2328" t="s">
        <v>81</v>
      </c>
      <c r="G2328" t="s">
        <v>82</v>
      </c>
      <c r="H2328" t="s">
        <v>83</v>
      </c>
      <c r="I2328" t="str">
        <f>"Trad IRN"</f>
        <v>Trad IRN</v>
      </c>
      <c r="J2328" t="s">
        <v>43</v>
      </c>
      <c r="K2328" t="s">
        <v>44</v>
      </c>
      <c r="L2328" t="s">
        <v>45</v>
      </c>
      <c r="M2328" t="s">
        <v>46</v>
      </c>
      <c r="N2328" t="str">
        <f>"08/18/2022"</f>
        <v>08/18/2022</v>
      </c>
      <c r="O2328" t="str">
        <f t="shared" si="233"/>
        <v>12/31/2500</v>
      </c>
      <c r="P2328">
        <v>0.5</v>
      </c>
      <c r="Q2328">
        <v>0.5</v>
      </c>
      <c r="S2328">
        <v>0</v>
      </c>
      <c r="T2328">
        <v>0.5</v>
      </c>
      <c r="U2328">
        <v>0</v>
      </c>
      <c r="V2328" t="str">
        <f>"Trad IRN"</f>
        <v>Trad IRN</v>
      </c>
      <c r="W2328">
        <v>50</v>
      </c>
      <c r="X2328" t="s">
        <v>47</v>
      </c>
      <c r="Z2328" t="s">
        <v>47</v>
      </c>
      <c r="AB2328" t="str">
        <f>"12"</f>
        <v>12</v>
      </c>
      <c r="AC2328" t="s">
        <v>48</v>
      </c>
      <c r="AD2328" t="s">
        <v>49</v>
      </c>
      <c r="AE2328" t="s">
        <v>50</v>
      </c>
      <c r="AF2328">
        <v>2</v>
      </c>
      <c r="AG2328" t="s">
        <v>56</v>
      </c>
      <c r="AH2328" t="str">
        <f>"Trad IRN"</f>
        <v>Trad IRN</v>
      </c>
      <c r="AI2328" t="str">
        <f>"Bldg IRN"</f>
        <v>Bldg IRN</v>
      </c>
      <c r="AJ2328" t="str">
        <f>"12"</f>
        <v>12</v>
      </c>
      <c r="AK2328" t="s">
        <v>48</v>
      </c>
      <c r="AL2328" t="s">
        <v>53</v>
      </c>
      <c r="AM2328">
        <v>566.15</v>
      </c>
      <c r="AN2328">
        <v>1132.3</v>
      </c>
      <c r="AO2328">
        <v>15</v>
      </c>
    </row>
    <row r="2329" spans="1:41" x14ac:dyDescent="0.3">
      <c r="A2329" t="str">
        <f>"Trad IRN"</f>
        <v>Trad IRN</v>
      </c>
      <c r="B2329" t="str">
        <f>"Bldg IRN"</f>
        <v>Bldg IRN</v>
      </c>
      <c r="C2329" t="s">
        <v>41</v>
      </c>
      <c r="D2329" t="s">
        <v>3</v>
      </c>
      <c r="E2329" t="s">
        <v>80</v>
      </c>
      <c r="F2329" t="s">
        <v>81</v>
      </c>
      <c r="G2329" t="s">
        <v>82</v>
      </c>
      <c r="H2329" t="s">
        <v>83</v>
      </c>
      <c r="I2329" t="str">
        <f>"Trad IRN"</f>
        <v>Trad IRN</v>
      </c>
      <c r="J2329" t="s">
        <v>43</v>
      </c>
      <c r="K2329" t="s">
        <v>44</v>
      </c>
      <c r="L2329" t="s">
        <v>45</v>
      </c>
      <c r="M2329" t="s">
        <v>46</v>
      </c>
      <c r="N2329" t="str">
        <f>"08/18/2022"</f>
        <v>08/18/2022</v>
      </c>
      <c r="O2329" t="str">
        <f t="shared" si="233"/>
        <v>12/31/2500</v>
      </c>
      <c r="P2329">
        <v>1</v>
      </c>
      <c r="Q2329">
        <v>1</v>
      </c>
      <c r="R2329">
        <v>1</v>
      </c>
      <c r="S2329">
        <v>0</v>
      </c>
      <c r="T2329">
        <v>1</v>
      </c>
      <c r="U2329">
        <v>0</v>
      </c>
      <c r="V2329" t="str">
        <f>"Trad IRN"</f>
        <v>Trad IRN</v>
      </c>
      <c r="W2329">
        <v>100</v>
      </c>
      <c r="X2329" t="s">
        <v>47</v>
      </c>
      <c r="Z2329" t="s">
        <v>47</v>
      </c>
      <c r="AB2329" t="str">
        <f>"09"</f>
        <v>09</v>
      </c>
      <c r="AC2329" t="str">
        <f>"09"</f>
        <v>09</v>
      </c>
      <c r="AD2329" t="str">
        <f>"2"</f>
        <v>2</v>
      </c>
      <c r="AE2329" t="s">
        <v>50</v>
      </c>
      <c r="AF2329">
        <v>0</v>
      </c>
      <c r="AG2329" t="s">
        <v>56</v>
      </c>
      <c r="AH2329" t="str">
        <f>"Trad IRN"</f>
        <v>Trad IRN</v>
      </c>
      <c r="AI2329" t="str">
        <f>"Bldg IRN"</f>
        <v>Bldg IRN</v>
      </c>
      <c r="AJ2329" t="s">
        <v>48</v>
      </c>
      <c r="AK2329" t="s">
        <v>48</v>
      </c>
      <c r="AL2329" t="s">
        <v>53</v>
      </c>
      <c r="AM2329">
        <v>1132.3</v>
      </c>
      <c r="AN2329">
        <v>1132.3</v>
      </c>
      <c r="AO2329">
        <v>15</v>
      </c>
    </row>
    <row r="2330" spans="1:41" x14ac:dyDescent="0.3">
      <c r="A2330" t="str">
        <f>"Trad IRN"</f>
        <v>Trad IRN</v>
      </c>
      <c r="B2330" t="str">
        <f>"Bldg IRN"</f>
        <v>Bldg IRN</v>
      </c>
      <c r="C2330" t="s">
        <v>41</v>
      </c>
      <c r="D2330" t="s">
        <v>3</v>
      </c>
      <c r="E2330" t="s">
        <v>80</v>
      </c>
      <c r="F2330" t="s">
        <v>81</v>
      </c>
      <c r="G2330" t="s">
        <v>82</v>
      </c>
      <c r="H2330" t="s">
        <v>83</v>
      </c>
      <c r="I2330" t="str">
        <f>"Trad IRN"</f>
        <v>Trad IRN</v>
      </c>
      <c r="J2330" t="s">
        <v>43</v>
      </c>
      <c r="K2330" t="s">
        <v>44</v>
      </c>
      <c r="L2330" t="s">
        <v>45</v>
      </c>
      <c r="M2330" t="s">
        <v>46</v>
      </c>
      <c r="N2330" t="str">
        <f>"11/16/2022"</f>
        <v>11/16/2022</v>
      </c>
      <c r="O2330" t="str">
        <f t="shared" si="233"/>
        <v>12/31/2500</v>
      </c>
      <c r="P2330">
        <v>0.66320800000000002</v>
      </c>
      <c r="Q2330">
        <v>0.66320800000000002</v>
      </c>
      <c r="S2330">
        <v>0</v>
      </c>
      <c r="T2330">
        <v>0.66320800000000002</v>
      </c>
      <c r="U2330">
        <v>0</v>
      </c>
      <c r="V2330" t="str">
        <f>"Trad IRN"</f>
        <v>Trad IRN</v>
      </c>
      <c r="W2330">
        <v>100</v>
      </c>
      <c r="X2330" t="s">
        <v>47</v>
      </c>
      <c r="Z2330" t="s">
        <v>47</v>
      </c>
      <c r="AB2330" t="str">
        <f>"12"</f>
        <v>12</v>
      </c>
      <c r="AC2330" t="s">
        <v>48</v>
      </c>
      <c r="AD2330" t="s">
        <v>49</v>
      </c>
      <c r="AE2330" t="s">
        <v>55</v>
      </c>
      <c r="AF2330">
        <v>0</v>
      </c>
      <c r="AG2330" t="s">
        <v>56</v>
      </c>
      <c r="AH2330" t="str">
        <f>"Trad IRN"</f>
        <v>Trad IRN</v>
      </c>
      <c r="AI2330" t="str">
        <f>"Bldg IRN"</f>
        <v>Bldg IRN</v>
      </c>
      <c r="AJ2330" t="str">
        <f>"12"</f>
        <v>12</v>
      </c>
      <c r="AK2330" t="s">
        <v>48</v>
      </c>
      <c r="AL2330" t="s">
        <v>53</v>
      </c>
      <c r="AM2330">
        <v>750.95</v>
      </c>
      <c r="AN2330">
        <v>1132.3</v>
      </c>
      <c r="AO2330">
        <v>15</v>
      </c>
    </row>
    <row r="2331" spans="1:41" x14ac:dyDescent="0.3">
      <c r="A2331" t="str">
        <f>"Trad IRN"</f>
        <v>Trad IRN</v>
      </c>
      <c r="B2331" t="str">
        <f>"Bldg IRN"</f>
        <v>Bldg IRN</v>
      </c>
      <c r="C2331" t="s">
        <v>41</v>
      </c>
      <c r="D2331" t="s">
        <v>3</v>
      </c>
      <c r="E2331" t="s">
        <v>80</v>
      </c>
      <c r="F2331" t="s">
        <v>81</v>
      </c>
      <c r="G2331" t="s">
        <v>82</v>
      </c>
      <c r="H2331" t="s">
        <v>83</v>
      </c>
      <c r="I2331" t="str">
        <f>"Trad IRN"</f>
        <v>Trad IRN</v>
      </c>
      <c r="J2331" t="s">
        <v>43</v>
      </c>
      <c r="K2331" t="s">
        <v>44</v>
      </c>
      <c r="L2331" t="s">
        <v>45</v>
      </c>
      <c r="M2331" t="s">
        <v>46</v>
      </c>
      <c r="N2331" t="str">
        <f t="shared" ref="N2331:N2340" si="234">"08/18/2022"</f>
        <v>08/18/2022</v>
      </c>
      <c r="O2331" t="str">
        <f>"11/15/2022"</f>
        <v>11/15/2022</v>
      </c>
      <c r="P2331">
        <v>0.33679199999999998</v>
      </c>
      <c r="Q2331">
        <v>0.33679199999999998</v>
      </c>
      <c r="S2331">
        <v>0</v>
      </c>
      <c r="T2331">
        <v>0.33679199999999998</v>
      </c>
      <c r="U2331">
        <v>0</v>
      </c>
      <c r="V2331" t="str">
        <f>"Trad IRN"</f>
        <v>Trad IRN</v>
      </c>
      <c r="W2331">
        <v>100</v>
      </c>
      <c r="X2331" t="s">
        <v>47</v>
      </c>
      <c r="Z2331" t="s">
        <v>47</v>
      </c>
      <c r="AB2331" t="str">
        <f>"12"</f>
        <v>12</v>
      </c>
      <c r="AC2331" t="s">
        <v>48</v>
      </c>
      <c r="AD2331" t="s">
        <v>49</v>
      </c>
      <c r="AE2331" t="s">
        <v>50</v>
      </c>
      <c r="AF2331">
        <v>0</v>
      </c>
      <c r="AG2331" t="s">
        <v>56</v>
      </c>
      <c r="AH2331" t="str">
        <f>"Trad IRN"</f>
        <v>Trad IRN</v>
      </c>
      <c r="AI2331" t="str">
        <f>"Bldg IRN"</f>
        <v>Bldg IRN</v>
      </c>
      <c r="AJ2331" t="str">
        <f>"12"</f>
        <v>12</v>
      </c>
      <c r="AK2331" t="s">
        <v>48</v>
      </c>
      <c r="AL2331" t="s">
        <v>53</v>
      </c>
      <c r="AM2331">
        <v>381.35</v>
      </c>
      <c r="AN2331">
        <v>1132.3</v>
      </c>
      <c r="AO2331">
        <v>15</v>
      </c>
    </row>
    <row r="2332" spans="1:41" x14ac:dyDescent="0.3">
      <c r="A2332" t="str">
        <f>"Trad IRN"</f>
        <v>Trad IRN</v>
      </c>
      <c r="B2332" t="str">
        <f>"Bldg IRN"</f>
        <v>Bldg IRN</v>
      </c>
      <c r="C2332" t="s">
        <v>41</v>
      </c>
      <c r="D2332" t="s">
        <v>3</v>
      </c>
      <c r="E2332" t="s">
        <v>80</v>
      </c>
      <c r="F2332" t="s">
        <v>81</v>
      </c>
      <c r="G2332" t="s">
        <v>82</v>
      </c>
      <c r="H2332" t="s">
        <v>83</v>
      </c>
      <c r="I2332" t="str">
        <f>"Trad IRN"</f>
        <v>Trad IRN</v>
      </c>
      <c r="J2332" t="s">
        <v>43</v>
      </c>
      <c r="K2332" t="s">
        <v>44</v>
      </c>
      <c r="L2332" t="s">
        <v>45</v>
      </c>
      <c r="M2332" t="s">
        <v>46</v>
      </c>
      <c r="N2332" t="str">
        <f t="shared" si="234"/>
        <v>08/18/2022</v>
      </c>
      <c r="O2332" t="str">
        <f t="shared" ref="O2332:O2342" si="235">"12/31/2500"</f>
        <v>12/31/2500</v>
      </c>
      <c r="P2332">
        <v>0.85</v>
      </c>
      <c r="Q2332">
        <v>0.85</v>
      </c>
      <c r="S2332">
        <v>0</v>
      </c>
      <c r="T2332">
        <v>0.85</v>
      </c>
      <c r="U2332">
        <v>0</v>
      </c>
      <c r="V2332" t="str">
        <f>"Trad IRN"</f>
        <v>Trad IRN</v>
      </c>
      <c r="W2332">
        <v>85</v>
      </c>
      <c r="X2332" t="s">
        <v>47</v>
      </c>
      <c r="Z2332" t="s">
        <v>47</v>
      </c>
      <c r="AB2332" t="str">
        <f>"09"</f>
        <v>09</v>
      </c>
      <c r="AC2332" t="s">
        <v>48</v>
      </c>
      <c r="AD2332" t="s">
        <v>49</v>
      </c>
      <c r="AE2332" t="s">
        <v>50</v>
      </c>
      <c r="AF2332">
        <v>0</v>
      </c>
      <c r="AG2332" t="s">
        <v>56</v>
      </c>
      <c r="AH2332" t="str">
        <f>"Trad IRN"</f>
        <v>Trad IRN</v>
      </c>
      <c r="AI2332" t="str">
        <f>"Bldg IRN"</f>
        <v>Bldg IRN</v>
      </c>
      <c r="AJ2332" t="s">
        <v>48</v>
      </c>
      <c r="AK2332" t="s">
        <v>48</v>
      </c>
      <c r="AL2332" t="s">
        <v>53</v>
      </c>
      <c r="AM2332">
        <v>962.46</v>
      </c>
      <c r="AN2332">
        <v>1132.3</v>
      </c>
      <c r="AO2332">
        <v>15</v>
      </c>
    </row>
    <row r="2333" spans="1:41" x14ac:dyDescent="0.3">
      <c r="A2333" t="str">
        <f>"Trad IRN"</f>
        <v>Trad IRN</v>
      </c>
      <c r="B2333" t="str">
        <f>"Bldg IRN"</f>
        <v>Bldg IRN</v>
      </c>
      <c r="C2333" t="s">
        <v>41</v>
      </c>
      <c r="D2333" t="s">
        <v>3</v>
      </c>
      <c r="E2333" t="s">
        <v>80</v>
      </c>
      <c r="F2333" t="s">
        <v>81</v>
      </c>
      <c r="G2333" t="s">
        <v>82</v>
      </c>
      <c r="H2333" t="s">
        <v>83</v>
      </c>
      <c r="I2333" t="s">
        <v>8</v>
      </c>
      <c r="J2333" t="s">
        <v>43</v>
      </c>
      <c r="K2333" t="s">
        <v>44</v>
      </c>
      <c r="L2333" t="s">
        <v>45</v>
      </c>
      <c r="M2333" t="s">
        <v>46</v>
      </c>
      <c r="N2333" t="str">
        <f t="shared" si="234"/>
        <v>08/18/2022</v>
      </c>
      <c r="O2333" t="str">
        <f t="shared" si="235"/>
        <v>12/31/2500</v>
      </c>
      <c r="P2333">
        <v>0.15</v>
      </c>
      <c r="Q2333">
        <v>0.15</v>
      </c>
      <c r="S2333">
        <v>0</v>
      </c>
      <c r="T2333">
        <v>7.6828999999999995E-2</v>
      </c>
      <c r="U2333">
        <v>7.3171E-2</v>
      </c>
      <c r="V2333" t="str">
        <f>"Trad IRN"</f>
        <v>Trad IRN</v>
      </c>
      <c r="W2333">
        <v>15</v>
      </c>
      <c r="X2333" t="s">
        <v>47</v>
      </c>
      <c r="Z2333" t="s">
        <v>47</v>
      </c>
      <c r="AB2333" t="str">
        <f>"09"</f>
        <v>09</v>
      </c>
      <c r="AC2333" t="s">
        <v>48</v>
      </c>
      <c r="AD2333" t="s">
        <v>49</v>
      </c>
      <c r="AE2333" t="s">
        <v>50</v>
      </c>
      <c r="AF2333">
        <v>0</v>
      </c>
      <c r="AG2333" t="s">
        <v>51</v>
      </c>
      <c r="AH2333" t="str">
        <f>"Trad IRN"</f>
        <v>Trad IRN</v>
      </c>
      <c r="AI2333" t="str">
        <f>"Bldg IRN"</f>
        <v>Bldg IRN</v>
      </c>
      <c r="AJ2333" t="s">
        <v>48</v>
      </c>
      <c r="AK2333" t="s">
        <v>48</v>
      </c>
      <c r="AL2333" t="s">
        <v>53</v>
      </c>
      <c r="AM2333">
        <v>169.85</v>
      </c>
      <c r="AN2333">
        <v>1132.3</v>
      </c>
      <c r="AO2333">
        <v>15</v>
      </c>
    </row>
    <row r="2334" spans="1:41" x14ac:dyDescent="0.3">
      <c r="A2334" t="str">
        <f>"Trad IRN"</f>
        <v>Trad IRN</v>
      </c>
      <c r="B2334" t="str">
        <f>"Bldg IRN"</f>
        <v>Bldg IRN</v>
      </c>
      <c r="C2334" t="s">
        <v>41</v>
      </c>
      <c r="D2334" t="s">
        <v>3</v>
      </c>
      <c r="E2334" t="s">
        <v>80</v>
      </c>
      <c r="F2334" t="s">
        <v>81</v>
      </c>
      <c r="G2334" t="s">
        <v>82</v>
      </c>
      <c r="H2334" t="s">
        <v>83</v>
      </c>
      <c r="I2334" t="str">
        <f>"Trad IRN"</f>
        <v>Trad IRN</v>
      </c>
      <c r="J2334" t="s">
        <v>43</v>
      </c>
      <c r="K2334" t="s">
        <v>44</v>
      </c>
      <c r="L2334" t="s">
        <v>45</v>
      </c>
      <c r="M2334" t="s">
        <v>46</v>
      </c>
      <c r="N2334" t="str">
        <f t="shared" si="234"/>
        <v>08/18/2022</v>
      </c>
      <c r="O2334" t="str">
        <f t="shared" si="235"/>
        <v>12/31/2500</v>
      </c>
      <c r="P2334">
        <v>1</v>
      </c>
      <c r="Q2334">
        <v>1</v>
      </c>
      <c r="S2334">
        <v>0</v>
      </c>
      <c r="T2334">
        <v>1</v>
      </c>
      <c r="U2334">
        <v>0</v>
      </c>
      <c r="V2334" t="str">
        <f>"Trad IRN"</f>
        <v>Trad IRN</v>
      </c>
      <c r="W2334">
        <v>100</v>
      </c>
      <c r="X2334" t="s">
        <v>47</v>
      </c>
      <c r="Z2334" t="s">
        <v>47</v>
      </c>
      <c r="AB2334" t="str">
        <f>"11"</f>
        <v>11</v>
      </c>
      <c r="AC2334" t="s">
        <v>48</v>
      </c>
      <c r="AD2334" t="s">
        <v>49</v>
      </c>
      <c r="AE2334" t="s">
        <v>50</v>
      </c>
      <c r="AF2334">
        <v>0</v>
      </c>
      <c r="AG2334" t="s">
        <v>56</v>
      </c>
      <c r="AH2334" t="str">
        <f>"Trad IRN"</f>
        <v>Trad IRN</v>
      </c>
      <c r="AI2334" t="str">
        <f>"Bldg IRN"</f>
        <v>Bldg IRN</v>
      </c>
      <c r="AJ2334" t="s">
        <v>48</v>
      </c>
      <c r="AK2334" t="s">
        <v>48</v>
      </c>
      <c r="AL2334" t="s">
        <v>53</v>
      </c>
      <c r="AM2334">
        <v>1132.3</v>
      </c>
      <c r="AN2334">
        <v>1132.3</v>
      </c>
      <c r="AO2334">
        <v>15</v>
      </c>
    </row>
    <row r="2335" spans="1:41" x14ac:dyDescent="0.3">
      <c r="A2335" t="str">
        <f>"Trad IRN"</f>
        <v>Trad IRN</v>
      </c>
      <c r="B2335" t="str">
        <f>"Bldg IRN"</f>
        <v>Bldg IRN</v>
      </c>
      <c r="C2335" t="s">
        <v>41</v>
      </c>
      <c r="D2335" t="s">
        <v>3</v>
      </c>
      <c r="E2335" t="s">
        <v>80</v>
      </c>
      <c r="F2335" t="s">
        <v>81</v>
      </c>
      <c r="G2335" t="s">
        <v>82</v>
      </c>
      <c r="H2335" t="s">
        <v>83</v>
      </c>
      <c r="I2335" t="str">
        <f>"Trad IRN"</f>
        <v>Trad IRN</v>
      </c>
      <c r="J2335" t="s">
        <v>43</v>
      </c>
      <c r="K2335" t="s">
        <v>44</v>
      </c>
      <c r="L2335" t="s">
        <v>45</v>
      </c>
      <c r="M2335" t="s">
        <v>46</v>
      </c>
      <c r="N2335" t="str">
        <f t="shared" si="234"/>
        <v>08/18/2022</v>
      </c>
      <c r="O2335" t="str">
        <f t="shared" si="235"/>
        <v>12/31/2500</v>
      </c>
      <c r="P2335">
        <v>1</v>
      </c>
      <c r="Q2335">
        <v>1</v>
      </c>
      <c r="S2335">
        <v>1</v>
      </c>
      <c r="T2335">
        <v>1</v>
      </c>
      <c r="U2335">
        <v>0</v>
      </c>
      <c r="V2335" t="str">
        <f>"Trad IRN"</f>
        <v>Trad IRN</v>
      </c>
      <c r="W2335">
        <v>85</v>
      </c>
      <c r="X2335" t="s">
        <v>54</v>
      </c>
      <c r="Y2335" t="str">
        <f>"15"</f>
        <v>15</v>
      </c>
      <c r="Z2335" t="s">
        <v>47</v>
      </c>
      <c r="AB2335" t="str">
        <f>"12"</f>
        <v>12</v>
      </c>
      <c r="AC2335" t="s">
        <v>48</v>
      </c>
      <c r="AD2335" t="s">
        <v>49</v>
      </c>
      <c r="AE2335" t="s">
        <v>50</v>
      </c>
      <c r="AF2335">
        <v>0</v>
      </c>
      <c r="AG2335" t="s">
        <v>56</v>
      </c>
      <c r="AH2335" t="str">
        <f>"Trad IRN"</f>
        <v>Trad IRN</v>
      </c>
      <c r="AI2335" t="str">
        <f>"Bldg IRN"</f>
        <v>Bldg IRN</v>
      </c>
      <c r="AJ2335" t="str">
        <f>"12"</f>
        <v>12</v>
      </c>
      <c r="AK2335" t="s">
        <v>48</v>
      </c>
      <c r="AL2335" t="s">
        <v>53</v>
      </c>
      <c r="AM2335">
        <v>1132.3</v>
      </c>
      <c r="AN2335">
        <v>1132.3</v>
      </c>
      <c r="AO2335">
        <v>15</v>
      </c>
    </row>
    <row r="2336" spans="1:41" x14ac:dyDescent="0.3">
      <c r="A2336" t="str">
        <f>"Trad IRN"</f>
        <v>Trad IRN</v>
      </c>
      <c r="B2336" t="str">
        <f>"Bldg IRN"</f>
        <v>Bldg IRN</v>
      </c>
      <c r="C2336" t="s">
        <v>41</v>
      </c>
      <c r="D2336" t="s">
        <v>3</v>
      </c>
      <c r="E2336" t="s">
        <v>80</v>
      </c>
      <c r="F2336" t="s">
        <v>81</v>
      </c>
      <c r="G2336" t="s">
        <v>82</v>
      </c>
      <c r="H2336" t="s">
        <v>83</v>
      </c>
      <c r="I2336" t="str">
        <f>"Trad IRN"</f>
        <v>Trad IRN</v>
      </c>
      <c r="J2336" t="s">
        <v>43</v>
      </c>
      <c r="K2336" t="s">
        <v>44</v>
      </c>
      <c r="L2336" t="s">
        <v>45</v>
      </c>
      <c r="M2336" t="s">
        <v>46</v>
      </c>
      <c r="N2336" t="str">
        <f t="shared" si="234"/>
        <v>08/18/2022</v>
      </c>
      <c r="O2336" t="str">
        <f t="shared" si="235"/>
        <v>12/31/2500</v>
      </c>
      <c r="P2336">
        <v>1</v>
      </c>
      <c r="Q2336">
        <v>1</v>
      </c>
      <c r="S2336">
        <v>0</v>
      </c>
      <c r="T2336">
        <v>1</v>
      </c>
      <c r="U2336">
        <v>0</v>
      </c>
      <c r="V2336" t="str">
        <f>"Trad IRN"</f>
        <v>Trad IRN</v>
      </c>
      <c r="W2336">
        <v>100</v>
      </c>
      <c r="X2336" t="s">
        <v>47</v>
      </c>
      <c r="Z2336" t="s">
        <v>47</v>
      </c>
      <c r="AB2336" t="str">
        <f>"10"</f>
        <v>10</v>
      </c>
      <c r="AC2336" t="s">
        <v>48</v>
      </c>
      <c r="AD2336" t="s">
        <v>49</v>
      </c>
      <c r="AE2336" t="s">
        <v>55</v>
      </c>
      <c r="AF2336">
        <v>0</v>
      </c>
      <c r="AG2336" t="s">
        <v>56</v>
      </c>
      <c r="AH2336" t="str">
        <f>"Trad IRN"</f>
        <v>Trad IRN</v>
      </c>
      <c r="AI2336" t="str">
        <f>"Bldg IRN"</f>
        <v>Bldg IRN</v>
      </c>
      <c r="AJ2336" t="s">
        <v>48</v>
      </c>
      <c r="AK2336" t="s">
        <v>48</v>
      </c>
      <c r="AL2336" t="s">
        <v>53</v>
      </c>
      <c r="AM2336">
        <v>1132.3</v>
      </c>
      <c r="AN2336">
        <v>1132.3</v>
      </c>
      <c r="AO2336">
        <v>15</v>
      </c>
    </row>
    <row r="2337" spans="1:41" x14ac:dyDescent="0.3">
      <c r="A2337" t="str">
        <f>"Trad IRN"</f>
        <v>Trad IRN</v>
      </c>
      <c r="B2337" t="str">
        <f>"Bldg IRN"</f>
        <v>Bldg IRN</v>
      </c>
      <c r="C2337" t="s">
        <v>41</v>
      </c>
      <c r="D2337" t="s">
        <v>3</v>
      </c>
      <c r="E2337" t="s">
        <v>80</v>
      </c>
      <c r="F2337" t="s">
        <v>81</v>
      </c>
      <c r="G2337" t="s">
        <v>82</v>
      </c>
      <c r="H2337" t="s">
        <v>83</v>
      </c>
      <c r="I2337" t="str">
        <f>"Trad IRN"</f>
        <v>Trad IRN</v>
      </c>
      <c r="J2337" t="s">
        <v>43</v>
      </c>
      <c r="K2337" t="s">
        <v>44</v>
      </c>
      <c r="L2337" t="s">
        <v>45</v>
      </c>
      <c r="M2337" t="s">
        <v>46</v>
      </c>
      <c r="N2337" t="str">
        <f t="shared" si="234"/>
        <v>08/18/2022</v>
      </c>
      <c r="O2337" t="str">
        <f t="shared" si="235"/>
        <v>12/31/2500</v>
      </c>
      <c r="P2337">
        <v>1</v>
      </c>
      <c r="Q2337">
        <v>1</v>
      </c>
      <c r="S2337">
        <v>0</v>
      </c>
      <c r="T2337">
        <v>1</v>
      </c>
      <c r="U2337">
        <v>0</v>
      </c>
      <c r="V2337" t="str">
        <f>"Trad IRN"</f>
        <v>Trad IRN</v>
      </c>
      <c r="W2337">
        <v>100</v>
      </c>
      <c r="X2337" t="s">
        <v>47</v>
      </c>
      <c r="Z2337" t="s">
        <v>47</v>
      </c>
      <c r="AB2337" t="str">
        <f>"12"</f>
        <v>12</v>
      </c>
      <c r="AC2337" t="s">
        <v>48</v>
      </c>
      <c r="AD2337" t="s">
        <v>49</v>
      </c>
      <c r="AE2337" t="s">
        <v>55</v>
      </c>
      <c r="AF2337">
        <v>2</v>
      </c>
      <c r="AG2337" t="s">
        <v>56</v>
      </c>
      <c r="AH2337" t="str">
        <f>"Trad IRN"</f>
        <v>Trad IRN</v>
      </c>
      <c r="AI2337" t="str">
        <f>"Bldg IRN"</f>
        <v>Bldg IRN</v>
      </c>
      <c r="AJ2337" t="str">
        <f>"12"</f>
        <v>12</v>
      </c>
      <c r="AK2337" t="s">
        <v>48</v>
      </c>
      <c r="AL2337" t="s">
        <v>53</v>
      </c>
      <c r="AM2337">
        <v>1132.3</v>
      </c>
      <c r="AN2337">
        <v>1132.3</v>
      </c>
      <c r="AO2337">
        <v>15</v>
      </c>
    </row>
    <row r="2338" spans="1:41" x14ac:dyDescent="0.3">
      <c r="A2338" t="str">
        <f>"Trad IRN"</f>
        <v>Trad IRN</v>
      </c>
      <c r="B2338" t="str">
        <f>"Bldg IRN"</f>
        <v>Bldg IRN</v>
      </c>
      <c r="C2338" t="s">
        <v>41</v>
      </c>
      <c r="D2338" t="s">
        <v>3</v>
      </c>
      <c r="E2338" t="s">
        <v>80</v>
      </c>
      <c r="F2338" t="s">
        <v>81</v>
      </c>
      <c r="G2338" t="s">
        <v>82</v>
      </c>
      <c r="H2338" t="s">
        <v>83</v>
      </c>
      <c r="I2338" t="str">
        <f>"Trad IRN"</f>
        <v>Trad IRN</v>
      </c>
      <c r="J2338" t="s">
        <v>43</v>
      </c>
      <c r="K2338" t="s">
        <v>44</v>
      </c>
      <c r="L2338" t="s">
        <v>45</v>
      </c>
      <c r="M2338" t="s">
        <v>46</v>
      </c>
      <c r="N2338" t="str">
        <f t="shared" si="234"/>
        <v>08/18/2022</v>
      </c>
      <c r="O2338" t="str">
        <f t="shared" si="235"/>
        <v>12/31/2500</v>
      </c>
      <c r="P2338">
        <v>1</v>
      </c>
      <c r="Q2338">
        <v>1</v>
      </c>
      <c r="R2338">
        <v>1</v>
      </c>
      <c r="S2338">
        <v>0</v>
      </c>
      <c r="T2338">
        <v>1</v>
      </c>
      <c r="U2338">
        <v>0</v>
      </c>
      <c r="V2338" t="str">
        <f>"Trad IRN"</f>
        <v>Trad IRN</v>
      </c>
      <c r="W2338">
        <v>100</v>
      </c>
      <c r="X2338" t="s">
        <v>47</v>
      </c>
      <c r="Z2338" t="s">
        <v>47</v>
      </c>
      <c r="AB2338" t="str">
        <f>"10"</f>
        <v>10</v>
      </c>
      <c r="AC2338" t="str">
        <f>"10"</f>
        <v>10</v>
      </c>
      <c r="AD2338" t="str">
        <f>"2"</f>
        <v>2</v>
      </c>
      <c r="AE2338" t="s">
        <v>55</v>
      </c>
      <c r="AF2338">
        <v>0</v>
      </c>
      <c r="AG2338" t="s">
        <v>56</v>
      </c>
      <c r="AH2338" t="str">
        <f>"Trad IRN"</f>
        <v>Trad IRN</v>
      </c>
      <c r="AI2338" t="str">
        <f>"Bldg IRN"</f>
        <v>Bldg IRN</v>
      </c>
      <c r="AJ2338" t="s">
        <v>48</v>
      </c>
      <c r="AK2338" t="s">
        <v>48</v>
      </c>
      <c r="AL2338" t="s">
        <v>53</v>
      </c>
      <c r="AM2338">
        <v>1132.3</v>
      </c>
      <c r="AN2338">
        <v>1132.3</v>
      </c>
      <c r="AO2338">
        <v>15</v>
      </c>
    </row>
    <row r="2339" spans="1:41" x14ac:dyDescent="0.3">
      <c r="A2339" t="str">
        <f>"Trad IRN"</f>
        <v>Trad IRN</v>
      </c>
      <c r="B2339" t="str">
        <f>"Bldg IRN"</f>
        <v>Bldg IRN</v>
      </c>
      <c r="C2339" t="s">
        <v>41</v>
      </c>
      <c r="D2339" t="s">
        <v>3</v>
      </c>
      <c r="E2339" t="s">
        <v>80</v>
      </c>
      <c r="F2339" t="s">
        <v>81</v>
      </c>
      <c r="G2339" t="s">
        <v>82</v>
      </c>
      <c r="H2339" t="s">
        <v>83</v>
      </c>
      <c r="I2339" t="str">
        <f>"Trad IRN"</f>
        <v>Trad IRN</v>
      </c>
      <c r="J2339" t="s">
        <v>43</v>
      </c>
      <c r="K2339" t="s">
        <v>44</v>
      </c>
      <c r="L2339" t="s">
        <v>45</v>
      </c>
      <c r="M2339" t="s">
        <v>46</v>
      </c>
      <c r="N2339" t="str">
        <f t="shared" si="234"/>
        <v>08/18/2022</v>
      </c>
      <c r="O2339" t="str">
        <f t="shared" si="235"/>
        <v>12/31/2500</v>
      </c>
      <c r="P2339">
        <v>1</v>
      </c>
      <c r="Q2339">
        <v>1</v>
      </c>
      <c r="R2339">
        <v>1</v>
      </c>
      <c r="S2339">
        <v>0</v>
      </c>
      <c r="T2339">
        <v>1</v>
      </c>
      <c r="U2339">
        <v>0</v>
      </c>
      <c r="V2339" t="str">
        <f>"Trad IRN"</f>
        <v>Trad IRN</v>
      </c>
      <c r="W2339">
        <v>100</v>
      </c>
      <c r="X2339" t="s">
        <v>47</v>
      </c>
      <c r="Z2339" t="s">
        <v>47</v>
      </c>
      <c r="AB2339" t="str">
        <f>"09"</f>
        <v>09</v>
      </c>
      <c r="AC2339" t="str">
        <f>"12"</f>
        <v>12</v>
      </c>
      <c r="AD2339" t="str">
        <f>"6"</f>
        <v>6</v>
      </c>
      <c r="AE2339" t="s">
        <v>50</v>
      </c>
      <c r="AF2339">
        <v>0</v>
      </c>
      <c r="AG2339" t="s">
        <v>56</v>
      </c>
      <c r="AH2339" t="str">
        <f>"Trad IRN"</f>
        <v>Trad IRN</v>
      </c>
      <c r="AI2339" t="str">
        <f>"Bldg IRN"</f>
        <v>Bldg IRN</v>
      </c>
      <c r="AJ2339" t="s">
        <v>48</v>
      </c>
      <c r="AK2339" t="s">
        <v>48</v>
      </c>
      <c r="AL2339" t="s">
        <v>53</v>
      </c>
      <c r="AM2339">
        <v>1132.3</v>
      </c>
      <c r="AN2339">
        <v>1132.3</v>
      </c>
      <c r="AO2339">
        <v>15</v>
      </c>
    </row>
    <row r="2340" spans="1:41" x14ac:dyDescent="0.3">
      <c r="A2340" t="str">
        <f>"Trad IRN"</f>
        <v>Trad IRN</v>
      </c>
      <c r="B2340" t="str">
        <f>"Bldg IRN"</f>
        <v>Bldg IRN</v>
      </c>
      <c r="C2340" t="s">
        <v>41</v>
      </c>
      <c r="D2340" t="s">
        <v>3</v>
      </c>
      <c r="E2340" t="s">
        <v>80</v>
      </c>
      <c r="F2340" t="s">
        <v>81</v>
      </c>
      <c r="G2340" t="s">
        <v>82</v>
      </c>
      <c r="H2340" t="s">
        <v>83</v>
      </c>
      <c r="I2340" t="str">
        <f>"Trad IRN"</f>
        <v>Trad IRN</v>
      </c>
      <c r="J2340" t="s">
        <v>43</v>
      </c>
      <c r="K2340" t="s">
        <v>44</v>
      </c>
      <c r="L2340" t="s">
        <v>45</v>
      </c>
      <c r="M2340" t="s">
        <v>46</v>
      </c>
      <c r="N2340" t="str">
        <f t="shared" si="234"/>
        <v>08/18/2022</v>
      </c>
      <c r="O2340" t="str">
        <f t="shared" si="235"/>
        <v>12/31/2500</v>
      </c>
      <c r="P2340">
        <v>1</v>
      </c>
      <c r="Q2340">
        <v>1</v>
      </c>
      <c r="S2340">
        <v>1</v>
      </c>
      <c r="T2340">
        <v>1</v>
      </c>
      <c r="U2340">
        <v>0</v>
      </c>
      <c r="V2340" t="str">
        <f>"Trad IRN"</f>
        <v>Trad IRN</v>
      </c>
      <c r="W2340">
        <v>85</v>
      </c>
      <c r="X2340" t="s">
        <v>54</v>
      </c>
      <c r="Y2340" t="str">
        <f>"15"</f>
        <v>15</v>
      </c>
      <c r="Z2340" t="s">
        <v>47</v>
      </c>
      <c r="AB2340" t="str">
        <f>"12"</f>
        <v>12</v>
      </c>
      <c r="AC2340" t="s">
        <v>48</v>
      </c>
      <c r="AD2340" t="s">
        <v>49</v>
      </c>
      <c r="AE2340" t="s">
        <v>50</v>
      </c>
      <c r="AF2340">
        <v>0</v>
      </c>
      <c r="AG2340" t="s">
        <v>56</v>
      </c>
      <c r="AH2340" t="str">
        <f>"Trad IRN"</f>
        <v>Trad IRN</v>
      </c>
      <c r="AI2340" t="str">
        <f>"Bldg IRN"</f>
        <v>Bldg IRN</v>
      </c>
      <c r="AJ2340" t="str">
        <f>"12"</f>
        <v>12</v>
      </c>
      <c r="AK2340" t="s">
        <v>48</v>
      </c>
      <c r="AL2340" t="s">
        <v>53</v>
      </c>
      <c r="AM2340">
        <v>1132.3</v>
      </c>
      <c r="AN2340">
        <v>1132.3</v>
      </c>
      <c r="AO2340">
        <v>15</v>
      </c>
    </row>
    <row r="2341" spans="1:41" x14ac:dyDescent="0.3">
      <c r="A2341" t="str">
        <f>"Trad IRN"</f>
        <v>Trad IRN</v>
      </c>
      <c r="B2341" t="str">
        <f>"Bldg IRN"</f>
        <v>Bldg IRN</v>
      </c>
      <c r="C2341" t="s">
        <v>41</v>
      </c>
      <c r="D2341" t="s">
        <v>3</v>
      </c>
      <c r="E2341" t="s">
        <v>80</v>
      </c>
      <c r="F2341" t="s">
        <v>81</v>
      </c>
      <c r="G2341" t="s">
        <v>82</v>
      </c>
      <c r="H2341" t="s">
        <v>83</v>
      </c>
      <c r="I2341" t="str">
        <f>"Trad IRN"</f>
        <v>Trad IRN</v>
      </c>
      <c r="J2341" t="s">
        <v>43</v>
      </c>
      <c r="K2341" t="s">
        <v>44</v>
      </c>
      <c r="L2341" t="s">
        <v>45</v>
      </c>
      <c r="M2341" t="s">
        <v>46</v>
      </c>
      <c r="N2341" t="str">
        <f>"01/04/2023"</f>
        <v>01/04/2023</v>
      </c>
      <c r="O2341" t="str">
        <f t="shared" si="235"/>
        <v>12/31/2500</v>
      </c>
      <c r="P2341">
        <v>0.45098100000000002</v>
      </c>
      <c r="Q2341">
        <v>0.45098100000000002</v>
      </c>
      <c r="S2341">
        <v>0</v>
      </c>
      <c r="T2341">
        <v>0.45098100000000002</v>
      </c>
      <c r="U2341">
        <v>0</v>
      </c>
      <c r="V2341" t="str">
        <f>"Trad IRN"</f>
        <v>Trad IRN</v>
      </c>
      <c r="W2341">
        <v>85</v>
      </c>
      <c r="X2341" t="s">
        <v>47</v>
      </c>
      <c r="Z2341" t="s">
        <v>47</v>
      </c>
      <c r="AB2341" t="str">
        <f>"09"</f>
        <v>09</v>
      </c>
      <c r="AC2341" t="s">
        <v>48</v>
      </c>
      <c r="AD2341" t="s">
        <v>49</v>
      </c>
      <c r="AE2341" t="s">
        <v>50</v>
      </c>
      <c r="AF2341">
        <v>0</v>
      </c>
      <c r="AG2341" t="s">
        <v>56</v>
      </c>
      <c r="AH2341" t="str">
        <f>"Trad IRN"</f>
        <v>Trad IRN</v>
      </c>
      <c r="AI2341" t="str">
        <f>"Bldg IRN"</f>
        <v>Bldg IRN</v>
      </c>
      <c r="AJ2341" t="s">
        <v>48</v>
      </c>
      <c r="AK2341" t="s">
        <v>48</v>
      </c>
      <c r="AL2341" t="s">
        <v>53</v>
      </c>
      <c r="AM2341">
        <v>510.65</v>
      </c>
      <c r="AN2341">
        <v>1132.3</v>
      </c>
      <c r="AO2341">
        <v>15</v>
      </c>
    </row>
    <row r="2342" spans="1:41" x14ac:dyDescent="0.3">
      <c r="A2342" t="str">
        <f>"Trad IRN"</f>
        <v>Trad IRN</v>
      </c>
      <c r="B2342" t="str">
        <f>"Bldg IRN"</f>
        <v>Bldg IRN</v>
      </c>
      <c r="C2342" t="s">
        <v>41</v>
      </c>
      <c r="D2342" t="s">
        <v>3</v>
      </c>
      <c r="E2342" t="s">
        <v>80</v>
      </c>
      <c r="F2342" t="s">
        <v>81</v>
      </c>
      <c r="G2342" t="s">
        <v>82</v>
      </c>
      <c r="H2342" t="s">
        <v>83</v>
      </c>
      <c r="I2342" t="s">
        <v>8</v>
      </c>
      <c r="J2342" t="s">
        <v>43</v>
      </c>
      <c r="K2342" t="s">
        <v>44</v>
      </c>
      <c r="L2342" t="s">
        <v>45</v>
      </c>
      <c r="M2342" t="s">
        <v>46</v>
      </c>
      <c r="N2342" t="str">
        <f>"01/04/2023"</f>
        <v>01/04/2023</v>
      </c>
      <c r="O2342" t="str">
        <f t="shared" si="235"/>
        <v>12/31/2500</v>
      </c>
      <c r="P2342">
        <v>7.9585000000000003E-2</v>
      </c>
      <c r="Q2342">
        <v>7.9585000000000003E-2</v>
      </c>
      <c r="S2342">
        <v>0</v>
      </c>
      <c r="T2342">
        <v>0</v>
      </c>
      <c r="U2342">
        <v>7.9585000000000003E-2</v>
      </c>
      <c r="V2342" t="str">
        <f>"Trad IRN"</f>
        <v>Trad IRN</v>
      </c>
      <c r="W2342">
        <v>15</v>
      </c>
      <c r="X2342" t="s">
        <v>47</v>
      </c>
      <c r="Z2342" t="s">
        <v>47</v>
      </c>
      <c r="AB2342" t="str">
        <f>"09"</f>
        <v>09</v>
      </c>
      <c r="AC2342" t="s">
        <v>48</v>
      </c>
      <c r="AD2342" t="s">
        <v>49</v>
      </c>
      <c r="AE2342" t="s">
        <v>50</v>
      </c>
      <c r="AF2342">
        <v>0</v>
      </c>
      <c r="AG2342" t="s">
        <v>51</v>
      </c>
      <c r="AH2342" t="str">
        <f>"Trad IRN"</f>
        <v>Trad IRN</v>
      </c>
      <c r="AI2342" t="str">
        <f>"Bldg IRN"</f>
        <v>Bldg IRN</v>
      </c>
      <c r="AJ2342" t="s">
        <v>48</v>
      </c>
      <c r="AK2342" t="s">
        <v>48</v>
      </c>
      <c r="AL2342" t="s">
        <v>53</v>
      </c>
      <c r="AM2342">
        <v>90.11</v>
      </c>
      <c r="AN2342">
        <v>1132.3</v>
      </c>
      <c r="AO2342">
        <v>15</v>
      </c>
    </row>
    <row r="2343" spans="1:41" x14ac:dyDescent="0.3">
      <c r="A2343" t="str">
        <f>"Trad IRN"</f>
        <v>Trad IRN</v>
      </c>
      <c r="B2343" t="str">
        <f>"Bldg IRN"</f>
        <v>Bldg IRN</v>
      </c>
      <c r="C2343" t="s">
        <v>41</v>
      </c>
      <c r="D2343" t="s">
        <v>3</v>
      </c>
      <c r="E2343" t="s">
        <v>80</v>
      </c>
      <c r="F2343" t="s">
        <v>81</v>
      </c>
      <c r="G2343" t="s">
        <v>82</v>
      </c>
      <c r="H2343" t="s">
        <v>83</v>
      </c>
      <c r="I2343" t="str">
        <f>"Trad IRN"</f>
        <v>Trad IRN</v>
      </c>
      <c r="J2343" t="s">
        <v>43</v>
      </c>
      <c r="K2343" t="s">
        <v>44</v>
      </c>
      <c r="L2343" t="s">
        <v>45</v>
      </c>
      <c r="M2343" t="s">
        <v>46</v>
      </c>
      <c r="N2343" t="str">
        <f t="shared" ref="N2343:N2351" si="236">"08/18/2022"</f>
        <v>08/18/2022</v>
      </c>
      <c r="O2343" t="str">
        <f>"01/03/2023"</f>
        <v>01/03/2023</v>
      </c>
      <c r="P2343">
        <v>0.46943400000000002</v>
      </c>
      <c r="Q2343">
        <v>0.46943400000000002</v>
      </c>
      <c r="S2343">
        <v>0</v>
      </c>
      <c r="T2343">
        <v>0.46943400000000002</v>
      </c>
      <c r="U2343">
        <v>0</v>
      </c>
      <c r="V2343" t="str">
        <f>"Trad IRN"</f>
        <v>Trad IRN</v>
      </c>
      <c r="W2343">
        <v>100</v>
      </c>
      <c r="X2343" t="s">
        <v>47</v>
      </c>
      <c r="Z2343" t="s">
        <v>47</v>
      </c>
      <c r="AB2343" t="str">
        <f>"09"</f>
        <v>09</v>
      </c>
      <c r="AC2343" t="s">
        <v>48</v>
      </c>
      <c r="AD2343" t="s">
        <v>49</v>
      </c>
      <c r="AE2343" t="s">
        <v>50</v>
      </c>
      <c r="AF2343">
        <v>0</v>
      </c>
      <c r="AG2343" t="s">
        <v>56</v>
      </c>
      <c r="AH2343" t="str">
        <f>"Trad IRN"</f>
        <v>Trad IRN</v>
      </c>
      <c r="AI2343" t="str">
        <f>"Bldg IRN"</f>
        <v>Bldg IRN</v>
      </c>
      <c r="AJ2343" t="s">
        <v>48</v>
      </c>
      <c r="AK2343" t="s">
        <v>48</v>
      </c>
      <c r="AL2343" t="s">
        <v>53</v>
      </c>
      <c r="AM2343">
        <v>531.54</v>
      </c>
      <c r="AN2343">
        <v>1132.3</v>
      </c>
      <c r="AO2343">
        <v>15</v>
      </c>
    </row>
    <row r="2344" spans="1:41" x14ac:dyDescent="0.3">
      <c r="A2344" t="str">
        <f>"Trad IRN"</f>
        <v>Trad IRN</v>
      </c>
      <c r="B2344" t="str">
        <f>"Bldg IRN"</f>
        <v>Bldg IRN</v>
      </c>
      <c r="C2344" t="s">
        <v>41</v>
      </c>
      <c r="D2344" t="s">
        <v>3</v>
      </c>
      <c r="E2344" t="s">
        <v>80</v>
      </c>
      <c r="F2344" t="s">
        <v>81</v>
      </c>
      <c r="G2344" t="s">
        <v>82</v>
      </c>
      <c r="H2344" t="s">
        <v>83</v>
      </c>
      <c r="I2344" t="str">
        <f>"Trad IRN"</f>
        <v>Trad IRN</v>
      </c>
      <c r="J2344" t="s">
        <v>43</v>
      </c>
      <c r="K2344" t="s">
        <v>44</v>
      </c>
      <c r="L2344" t="s">
        <v>45</v>
      </c>
      <c r="M2344" t="s">
        <v>46</v>
      </c>
      <c r="N2344" t="str">
        <f t="shared" si="236"/>
        <v>08/18/2022</v>
      </c>
      <c r="O2344" t="str">
        <f t="shared" ref="O2344:O2350" si="237">"12/31/2500"</f>
        <v>12/31/2500</v>
      </c>
      <c r="P2344">
        <v>1</v>
      </c>
      <c r="Q2344">
        <v>1</v>
      </c>
      <c r="S2344">
        <v>0</v>
      </c>
      <c r="T2344">
        <v>1</v>
      </c>
      <c r="U2344">
        <v>0</v>
      </c>
      <c r="V2344" t="str">
        <f>"Trad IRN"</f>
        <v>Trad IRN</v>
      </c>
      <c r="W2344">
        <v>100</v>
      </c>
      <c r="X2344" t="s">
        <v>47</v>
      </c>
      <c r="Z2344" t="s">
        <v>47</v>
      </c>
      <c r="AB2344" t="str">
        <f>"12"</f>
        <v>12</v>
      </c>
      <c r="AC2344" t="s">
        <v>48</v>
      </c>
      <c r="AD2344" t="s">
        <v>49</v>
      </c>
      <c r="AE2344" t="s">
        <v>55</v>
      </c>
      <c r="AF2344">
        <v>0</v>
      </c>
      <c r="AG2344" t="s">
        <v>56</v>
      </c>
      <c r="AH2344" t="str">
        <f>"Trad IRN"</f>
        <v>Trad IRN</v>
      </c>
      <c r="AI2344" t="str">
        <f>"Bldg IRN"</f>
        <v>Bldg IRN</v>
      </c>
      <c r="AJ2344" t="str">
        <f>"12"</f>
        <v>12</v>
      </c>
      <c r="AK2344" t="s">
        <v>48</v>
      </c>
      <c r="AL2344" t="s">
        <v>53</v>
      </c>
      <c r="AM2344">
        <v>1132.3</v>
      </c>
      <c r="AN2344">
        <v>1132.3</v>
      </c>
      <c r="AO2344">
        <v>15</v>
      </c>
    </row>
    <row r="2345" spans="1:41" x14ac:dyDescent="0.3">
      <c r="A2345" t="str">
        <f>"Trad IRN"</f>
        <v>Trad IRN</v>
      </c>
      <c r="B2345" t="str">
        <f>"Bldg IRN"</f>
        <v>Bldg IRN</v>
      </c>
      <c r="C2345" t="s">
        <v>41</v>
      </c>
      <c r="D2345" t="s">
        <v>3</v>
      </c>
      <c r="E2345" t="s">
        <v>80</v>
      </c>
      <c r="F2345" t="s">
        <v>81</v>
      </c>
      <c r="G2345" t="s">
        <v>82</v>
      </c>
      <c r="H2345" t="s">
        <v>83</v>
      </c>
      <c r="I2345" t="str">
        <f>"Trad IRN"</f>
        <v>Trad IRN</v>
      </c>
      <c r="J2345" t="s">
        <v>43</v>
      </c>
      <c r="K2345" t="s">
        <v>44</v>
      </c>
      <c r="L2345" t="s">
        <v>45</v>
      </c>
      <c r="M2345" t="s">
        <v>46</v>
      </c>
      <c r="N2345" t="str">
        <f t="shared" si="236"/>
        <v>08/18/2022</v>
      </c>
      <c r="O2345" t="str">
        <f t="shared" si="237"/>
        <v>12/31/2500</v>
      </c>
      <c r="P2345">
        <v>1</v>
      </c>
      <c r="Q2345">
        <v>1</v>
      </c>
      <c r="S2345">
        <v>0</v>
      </c>
      <c r="T2345">
        <v>1</v>
      </c>
      <c r="U2345">
        <v>0</v>
      </c>
      <c r="V2345" t="str">
        <f>"Trad IRN"</f>
        <v>Trad IRN</v>
      </c>
      <c r="W2345">
        <v>100</v>
      </c>
      <c r="X2345" t="s">
        <v>47</v>
      </c>
      <c r="Z2345" t="s">
        <v>47</v>
      </c>
      <c r="AB2345" t="str">
        <f>"10"</f>
        <v>10</v>
      </c>
      <c r="AC2345" t="s">
        <v>48</v>
      </c>
      <c r="AD2345" t="s">
        <v>49</v>
      </c>
      <c r="AE2345" t="s">
        <v>55</v>
      </c>
      <c r="AF2345">
        <v>0</v>
      </c>
      <c r="AG2345" t="s">
        <v>56</v>
      </c>
      <c r="AH2345" t="str">
        <f>"Trad IRN"</f>
        <v>Trad IRN</v>
      </c>
      <c r="AI2345" t="str">
        <f>"Bldg IRN"</f>
        <v>Bldg IRN</v>
      </c>
      <c r="AJ2345" t="s">
        <v>48</v>
      </c>
      <c r="AK2345" t="s">
        <v>48</v>
      </c>
      <c r="AL2345" t="s">
        <v>53</v>
      </c>
      <c r="AM2345">
        <v>1132.3</v>
      </c>
      <c r="AN2345">
        <v>1132.3</v>
      </c>
      <c r="AO2345">
        <v>15</v>
      </c>
    </row>
    <row r="2346" spans="1:41" x14ac:dyDescent="0.3">
      <c r="A2346" t="str">
        <f>"Trad IRN"</f>
        <v>Trad IRN</v>
      </c>
      <c r="B2346" t="str">
        <f>"Bldg IRN"</f>
        <v>Bldg IRN</v>
      </c>
      <c r="C2346" t="s">
        <v>41</v>
      </c>
      <c r="D2346" t="s">
        <v>3</v>
      </c>
      <c r="E2346" t="s">
        <v>80</v>
      </c>
      <c r="F2346" t="s">
        <v>81</v>
      </c>
      <c r="G2346" t="s">
        <v>82</v>
      </c>
      <c r="H2346" t="s">
        <v>83</v>
      </c>
      <c r="I2346" t="str">
        <f>"Trad IRN"</f>
        <v>Trad IRN</v>
      </c>
      <c r="J2346" t="s">
        <v>43</v>
      </c>
      <c r="K2346" t="s">
        <v>44</v>
      </c>
      <c r="L2346" t="s">
        <v>45</v>
      </c>
      <c r="M2346" t="s">
        <v>46</v>
      </c>
      <c r="N2346" t="str">
        <f t="shared" si="236"/>
        <v>08/18/2022</v>
      </c>
      <c r="O2346" t="str">
        <f t="shared" si="237"/>
        <v>12/31/2500</v>
      </c>
      <c r="P2346">
        <v>1</v>
      </c>
      <c r="Q2346">
        <v>1</v>
      </c>
      <c r="S2346">
        <v>0</v>
      </c>
      <c r="T2346">
        <v>1</v>
      </c>
      <c r="U2346">
        <v>0</v>
      </c>
      <c r="V2346" t="str">
        <f>"Trad IRN"</f>
        <v>Trad IRN</v>
      </c>
      <c r="W2346">
        <v>100</v>
      </c>
      <c r="X2346" t="s">
        <v>47</v>
      </c>
      <c r="Z2346" t="s">
        <v>47</v>
      </c>
      <c r="AB2346" t="str">
        <f>"10"</f>
        <v>10</v>
      </c>
      <c r="AC2346" t="s">
        <v>48</v>
      </c>
      <c r="AD2346" t="s">
        <v>49</v>
      </c>
      <c r="AE2346" t="s">
        <v>55</v>
      </c>
      <c r="AF2346">
        <v>0</v>
      </c>
      <c r="AG2346" t="s">
        <v>56</v>
      </c>
      <c r="AH2346" t="str">
        <f>"Trad IRN"</f>
        <v>Trad IRN</v>
      </c>
      <c r="AI2346" t="str">
        <f>"Bldg IRN"</f>
        <v>Bldg IRN</v>
      </c>
      <c r="AJ2346" t="s">
        <v>48</v>
      </c>
      <c r="AK2346" t="s">
        <v>48</v>
      </c>
      <c r="AL2346" t="s">
        <v>53</v>
      </c>
      <c r="AM2346">
        <v>1132.3</v>
      </c>
      <c r="AN2346">
        <v>1132.3</v>
      </c>
      <c r="AO2346">
        <v>15</v>
      </c>
    </row>
    <row r="2347" spans="1:41" x14ac:dyDescent="0.3">
      <c r="A2347" t="str">
        <f>"Trad IRN"</f>
        <v>Trad IRN</v>
      </c>
      <c r="B2347" t="str">
        <f>"Bldg IRN"</f>
        <v>Bldg IRN</v>
      </c>
      <c r="C2347" t="s">
        <v>41</v>
      </c>
      <c r="D2347" t="s">
        <v>3</v>
      </c>
      <c r="E2347" t="s">
        <v>80</v>
      </c>
      <c r="F2347" t="s">
        <v>81</v>
      </c>
      <c r="G2347" t="s">
        <v>82</v>
      </c>
      <c r="H2347" t="s">
        <v>83</v>
      </c>
      <c r="I2347" t="str">
        <f>"Trad IRN"</f>
        <v>Trad IRN</v>
      </c>
      <c r="J2347" t="s">
        <v>43</v>
      </c>
      <c r="K2347" t="s">
        <v>44</v>
      </c>
      <c r="L2347" t="s">
        <v>45</v>
      </c>
      <c r="M2347" t="s">
        <v>46</v>
      </c>
      <c r="N2347" t="str">
        <f t="shared" si="236"/>
        <v>08/18/2022</v>
      </c>
      <c r="O2347" t="str">
        <f t="shared" si="237"/>
        <v>12/31/2500</v>
      </c>
      <c r="P2347">
        <v>1</v>
      </c>
      <c r="Q2347">
        <v>1</v>
      </c>
      <c r="R2347">
        <v>1</v>
      </c>
      <c r="S2347">
        <v>0</v>
      </c>
      <c r="T2347">
        <v>0.93055600000000005</v>
      </c>
      <c r="U2347">
        <v>6.9444000000000006E-2</v>
      </c>
      <c r="V2347" t="str">
        <f>"Trad IRN"</f>
        <v>Trad IRN</v>
      </c>
      <c r="W2347">
        <v>100</v>
      </c>
      <c r="X2347" t="s">
        <v>47</v>
      </c>
      <c r="Z2347" t="s">
        <v>47</v>
      </c>
      <c r="AB2347" t="str">
        <f>"11"</f>
        <v>11</v>
      </c>
      <c r="AC2347" t="str">
        <f>"15"</f>
        <v>15</v>
      </c>
      <c r="AD2347" t="str">
        <f>"2"</f>
        <v>2</v>
      </c>
      <c r="AE2347" t="s">
        <v>55</v>
      </c>
      <c r="AF2347">
        <v>0</v>
      </c>
      <c r="AG2347" t="s">
        <v>56</v>
      </c>
      <c r="AH2347" t="str">
        <f>"Trad IRN"</f>
        <v>Trad IRN</v>
      </c>
      <c r="AI2347" t="str">
        <f>"Bldg IRN"</f>
        <v>Bldg IRN</v>
      </c>
      <c r="AJ2347" t="s">
        <v>48</v>
      </c>
      <c r="AK2347" t="s">
        <v>48</v>
      </c>
      <c r="AL2347" t="s">
        <v>53</v>
      </c>
      <c r="AM2347">
        <v>1132.3</v>
      </c>
      <c r="AN2347">
        <v>1132.3</v>
      </c>
      <c r="AO2347">
        <v>15</v>
      </c>
    </row>
    <row r="2348" spans="1:41" x14ac:dyDescent="0.3">
      <c r="A2348" t="str">
        <f>"Trad IRN"</f>
        <v>Trad IRN</v>
      </c>
      <c r="B2348" t="str">
        <f>"Bldg IRN"</f>
        <v>Bldg IRN</v>
      </c>
      <c r="C2348" t="s">
        <v>41</v>
      </c>
      <c r="D2348" t="s">
        <v>3</v>
      </c>
      <c r="E2348" t="s">
        <v>80</v>
      </c>
      <c r="F2348" t="s">
        <v>81</v>
      </c>
      <c r="G2348" t="s">
        <v>82</v>
      </c>
      <c r="H2348" t="s">
        <v>83</v>
      </c>
      <c r="I2348" t="str">
        <f>"Trad IRN"</f>
        <v>Trad IRN</v>
      </c>
      <c r="J2348" t="s">
        <v>43</v>
      </c>
      <c r="K2348" t="s">
        <v>44</v>
      </c>
      <c r="L2348" t="s">
        <v>45</v>
      </c>
      <c r="M2348" t="s">
        <v>46</v>
      </c>
      <c r="N2348" t="str">
        <f t="shared" si="236"/>
        <v>08/18/2022</v>
      </c>
      <c r="O2348" t="str">
        <f t="shared" si="237"/>
        <v>12/31/2500</v>
      </c>
      <c r="P2348">
        <v>1</v>
      </c>
      <c r="Q2348">
        <v>1</v>
      </c>
      <c r="R2348">
        <v>1</v>
      </c>
      <c r="S2348">
        <v>0</v>
      </c>
      <c r="T2348">
        <v>1</v>
      </c>
      <c r="U2348">
        <v>0</v>
      </c>
      <c r="V2348" t="str">
        <f>"Trad IRN"</f>
        <v>Trad IRN</v>
      </c>
      <c r="W2348">
        <v>100</v>
      </c>
      <c r="X2348" t="s">
        <v>47</v>
      </c>
      <c r="Z2348" t="s">
        <v>47</v>
      </c>
      <c r="AB2348" t="str">
        <f>"10"</f>
        <v>10</v>
      </c>
      <c r="AC2348" t="str">
        <f>"15"</f>
        <v>15</v>
      </c>
      <c r="AD2348" t="str">
        <f>"2"</f>
        <v>2</v>
      </c>
      <c r="AE2348" t="s">
        <v>50</v>
      </c>
      <c r="AF2348">
        <v>2</v>
      </c>
      <c r="AG2348" t="s">
        <v>56</v>
      </c>
      <c r="AH2348" t="str">
        <f>"Trad IRN"</f>
        <v>Trad IRN</v>
      </c>
      <c r="AI2348" t="str">
        <f>"Bldg IRN"</f>
        <v>Bldg IRN</v>
      </c>
      <c r="AJ2348" t="s">
        <v>48</v>
      </c>
      <c r="AK2348" t="s">
        <v>48</v>
      </c>
      <c r="AL2348" t="s">
        <v>53</v>
      </c>
      <c r="AM2348">
        <v>1132.3</v>
      </c>
      <c r="AN2348">
        <v>1132.3</v>
      </c>
      <c r="AO2348">
        <v>15</v>
      </c>
    </row>
    <row r="2349" spans="1:41" x14ac:dyDescent="0.3">
      <c r="A2349" t="str">
        <f>"Trad IRN"</f>
        <v>Trad IRN</v>
      </c>
      <c r="B2349" t="str">
        <f>"Bldg IRN"</f>
        <v>Bldg IRN</v>
      </c>
      <c r="C2349" t="s">
        <v>41</v>
      </c>
      <c r="D2349" t="s">
        <v>3</v>
      </c>
      <c r="E2349" t="s">
        <v>80</v>
      </c>
      <c r="F2349" t="s">
        <v>81</v>
      </c>
      <c r="G2349" t="s">
        <v>82</v>
      </c>
      <c r="H2349" t="s">
        <v>83</v>
      </c>
      <c r="I2349" t="str">
        <f>"Trad IRN"</f>
        <v>Trad IRN</v>
      </c>
      <c r="J2349" t="s">
        <v>43</v>
      </c>
      <c r="K2349" t="s">
        <v>44</v>
      </c>
      <c r="L2349" t="s">
        <v>45</v>
      </c>
      <c r="M2349" t="s">
        <v>59</v>
      </c>
      <c r="N2349" t="str">
        <f t="shared" si="236"/>
        <v>08/18/2022</v>
      </c>
      <c r="O2349" t="str">
        <f t="shared" si="237"/>
        <v>12/31/2500</v>
      </c>
      <c r="P2349">
        <v>1</v>
      </c>
      <c r="Q2349">
        <v>1</v>
      </c>
      <c r="S2349">
        <v>0</v>
      </c>
      <c r="T2349">
        <v>1</v>
      </c>
      <c r="U2349">
        <v>0</v>
      </c>
      <c r="V2349" t="s">
        <v>84</v>
      </c>
      <c r="W2349">
        <v>100</v>
      </c>
      <c r="X2349" t="s">
        <v>47</v>
      </c>
      <c r="Z2349" t="s">
        <v>47</v>
      </c>
      <c r="AB2349" t="str">
        <f>"11"</f>
        <v>11</v>
      </c>
      <c r="AC2349" t="s">
        <v>48</v>
      </c>
      <c r="AD2349" t="s">
        <v>49</v>
      </c>
      <c r="AE2349" t="s">
        <v>50</v>
      </c>
      <c r="AF2349">
        <v>2</v>
      </c>
      <c r="AG2349" t="s">
        <v>56</v>
      </c>
      <c r="AH2349" t="str">
        <f>"Trad IRN"</f>
        <v>Trad IRN</v>
      </c>
      <c r="AI2349" t="str">
        <f>"Bldg IRN"</f>
        <v>Bldg IRN</v>
      </c>
      <c r="AJ2349" t="s">
        <v>48</v>
      </c>
      <c r="AK2349" t="s">
        <v>48</v>
      </c>
      <c r="AL2349" t="s">
        <v>53</v>
      </c>
      <c r="AM2349">
        <v>1132.3</v>
      </c>
      <c r="AN2349">
        <v>1132.3</v>
      </c>
      <c r="AO2349">
        <v>15</v>
      </c>
    </row>
    <row r="2350" spans="1:41" x14ac:dyDescent="0.3">
      <c r="A2350" t="str">
        <f>"Trad IRN"</f>
        <v>Trad IRN</v>
      </c>
      <c r="B2350" t="str">
        <f>"Bldg IRN"</f>
        <v>Bldg IRN</v>
      </c>
      <c r="C2350" t="s">
        <v>41</v>
      </c>
      <c r="D2350" t="s">
        <v>3</v>
      </c>
      <c r="E2350" t="s">
        <v>80</v>
      </c>
      <c r="F2350" t="s">
        <v>81</v>
      </c>
      <c r="G2350" t="s">
        <v>82</v>
      </c>
      <c r="H2350" t="s">
        <v>83</v>
      </c>
      <c r="I2350" t="str">
        <f>"Trad IRN"</f>
        <v>Trad IRN</v>
      </c>
      <c r="J2350" t="s">
        <v>43</v>
      </c>
      <c r="K2350" t="s">
        <v>44</v>
      </c>
      <c r="L2350" t="s">
        <v>45</v>
      </c>
      <c r="M2350" t="s">
        <v>46</v>
      </c>
      <c r="N2350" t="str">
        <f t="shared" si="236"/>
        <v>08/18/2022</v>
      </c>
      <c r="O2350" t="str">
        <f t="shared" si="237"/>
        <v>12/31/2500</v>
      </c>
      <c r="P2350">
        <v>1</v>
      </c>
      <c r="Q2350">
        <v>1</v>
      </c>
      <c r="R2350">
        <v>1</v>
      </c>
      <c r="S2350">
        <v>0</v>
      </c>
      <c r="T2350">
        <v>1</v>
      </c>
      <c r="U2350">
        <v>0</v>
      </c>
      <c r="V2350" t="str">
        <f>"Trad IRN"</f>
        <v>Trad IRN</v>
      </c>
      <c r="W2350">
        <v>100</v>
      </c>
      <c r="X2350" t="s">
        <v>47</v>
      </c>
      <c r="Z2350" t="s">
        <v>47</v>
      </c>
      <c r="AB2350" t="str">
        <f>"11"</f>
        <v>11</v>
      </c>
      <c r="AC2350" t="str">
        <f>"15"</f>
        <v>15</v>
      </c>
      <c r="AD2350" t="str">
        <f>"2"</f>
        <v>2</v>
      </c>
      <c r="AE2350" t="s">
        <v>50</v>
      </c>
      <c r="AF2350">
        <v>2</v>
      </c>
      <c r="AG2350" t="s">
        <v>56</v>
      </c>
      <c r="AH2350" t="str">
        <f>"Trad IRN"</f>
        <v>Trad IRN</v>
      </c>
      <c r="AI2350" t="str">
        <f>"Bldg IRN"</f>
        <v>Bldg IRN</v>
      </c>
      <c r="AJ2350" t="s">
        <v>48</v>
      </c>
      <c r="AK2350" t="s">
        <v>48</v>
      </c>
      <c r="AL2350" t="s">
        <v>53</v>
      </c>
      <c r="AM2350">
        <v>1132.3</v>
      </c>
      <c r="AN2350">
        <v>1132.3</v>
      </c>
      <c r="AO2350">
        <v>15</v>
      </c>
    </row>
    <row r="2351" spans="1:41" x14ac:dyDescent="0.3">
      <c r="A2351" t="str">
        <f>"Trad IRN"</f>
        <v>Trad IRN</v>
      </c>
      <c r="B2351" t="str">
        <f>"Bldg IRN"</f>
        <v>Bldg IRN</v>
      </c>
      <c r="C2351" t="s">
        <v>41</v>
      </c>
      <c r="D2351" t="s">
        <v>3</v>
      </c>
      <c r="E2351" t="s">
        <v>80</v>
      </c>
      <c r="F2351" t="s">
        <v>81</v>
      </c>
      <c r="G2351" t="s">
        <v>82</v>
      </c>
      <c r="H2351" t="s">
        <v>83</v>
      </c>
      <c r="I2351" t="str">
        <f>"Trad IRN"</f>
        <v>Trad IRN</v>
      </c>
      <c r="J2351" t="s">
        <v>43</v>
      </c>
      <c r="K2351" t="s">
        <v>44</v>
      </c>
      <c r="L2351" t="s">
        <v>45</v>
      </c>
      <c r="M2351" t="s">
        <v>46</v>
      </c>
      <c r="N2351" t="str">
        <f t="shared" si="236"/>
        <v>08/18/2022</v>
      </c>
      <c r="O2351" t="str">
        <f>"09/12/2022"</f>
        <v>09/12/2022</v>
      </c>
      <c r="P2351">
        <v>4.9020000000000001E-2</v>
      </c>
      <c r="Q2351">
        <v>4.9020000000000001E-2</v>
      </c>
      <c r="S2351">
        <v>4.9020000000000001E-2</v>
      </c>
      <c r="T2351">
        <v>4.9020000000000001E-2</v>
      </c>
      <c r="U2351">
        <v>0</v>
      </c>
      <c r="V2351" t="str">
        <f>"Trad IRN"</f>
        <v>Trad IRN</v>
      </c>
      <c r="W2351">
        <v>50</v>
      </c>
      <c r="X2351" t="s">
        <v>47</v>
      </c>
      <c r="Z2351" t="s">
        <v>47</v>
      </c>
      <c r="AB2351" t="str">
        <f>"12"</f>
        <v>12</v>
      </c>
      <c r="AC2351" t="s">
        <v>48</v>
      </c>
      <c r="AD2351" t="s">
        <v>49</v>
      </c>
      <c r="AE2351" t="s">
        <v>55</v>
      </c>
      <c r="AF2351">
        <v>0</v>
      </c>
      <c r="AG2351" t="s">
        <v>56</v>
      </c>
      <c r="AH2351" t="str">
        <f>"Trad IRN"</f>
        <v>Trad IRN</v>
      </c>
      <c r="AI2351" t="str">
        <f>"Bldg IRN"</f>
        <v>Bldg IRN</v>
      </c>
      <c r="AJ2351" t="str">
        <f>"12"</f>
        <v>12</v>
      </c>
      <c r="AK2351" t="s">
        <v>48</v>
      </c>
      <c r="AL2351" t="s">
        <v>53</v>
      </c>
      <c r="AM2351">
        <v>55.51</v>
      </c>
      <c r="AN2351">
        <v>1132.3</v>
      </c>
      <c r="AO2351">
        <v>15</v>
      </c>
    </row>
    <row r="2352" spans="1:41" x14ac:dyDescent="0.3">
      <c r="A2352" t="str">
        <f>"Trad IRN"</f>
        <v>Trad IRN</v>
      </c>
      <c r="B2352" t="str">
        <f>"Bldg IRN"</f>
        <v>Bldg IRN</v>
      </c>
      <c r="C2352" t="s">
        <v>41</v>
      </c>
      <c r="D2352" t="s">
        <v>3</v>
      </c>
      <c r="E2352" t="s">
        <v>80</v>
      </c>
      <c r="F2352" t="s">
        <v>81</v>
      </c>
      <c r="G2352" t="s">
        <v>82</v>
      </c>
      <c r="H2352" t="s">
        <v>83</v>
      </c>
      <c r="I2352" t="s">
        <v>8</v>
      </c>
      <c r="J2352" t="s">
        <v>43</v>
      </c>
      <c r="K2352" t="s">
        <v>44</v>
      </c>
      <c r="L2352" t="s">
        <v>45</v>
      </c>
      <c r="M2352" t="s">
        <v>46</v>
      </c>
      <c r="N2352" t="str">
        <f>"08/17/2022"</f>
        <v>08/17/2022</v>
      </c>
      <c r="O2352" t="str">
        <f>"09/12/2022"</f>
        <v>09/12/2022</v>
      </c>
      <c r="P2352">
        <v>5.1823000000000001E-2</v>
      </c>
      <c r="Q2352">
        <v>5.1823000000000001E-2</v>
      </c>
      <c r="S2352">
        <v>0</v>
      </c>
      <c r="T2352">
        <v>5.1823000000000001E-2</v>
      </c>
      <c r="U2352">
        <v>0</v>
      </c>
      <c r="V2352" t="str">
        <f>"Trad IRN"</f>
        <v>Trad IRN</v>
      </c>
      <c r="W2352">
        <v>50</v>
      </c>
      <c r="X2352" t="s">
        <v>47</v>
      </c>
      <c r="Z2352" t="s">
        <v>47</v>
      </c>
      <c r="AB2352" t="str">
        <f>"12"</f>
        <v>12</v>
      </c>
      <c r="AC2352" t="s">
        <v>48</v>
      </c>
      <c r="AD2352" t="s">
        <v>49</v>
      </c>
      <c r="AE2352" t="s">
        <v>50</v>
      </c>
      <c r="AF2352">
        <v>0</v>
      </c>
      <c r="AG2352" t="s">
        <v>51</v>
      </c>
      <c r="AH2352" t="s">
        <v>85</v>
      </c>
      <c r="AI2352" t="str">
        <f>"Bldg IRN"</f>
        <v>Bldg IRN</v>
      </c>
      <c r="AJ2352" t="str">
        <f>"12"</f>
        <v>12</v>
      </c>
      <c r="AK2352" t="s">
        <v>52</v>
      </c>
      <c r="AL2352" t="s">
        <v>53</v>
      </c>
      <c r="AM2352">
        <v>54</v>
      </c>
      <c r="AN2352">
        <v>1042</v>
      </c>
      <c r="AO2352">
        <v>15</v>
      </c>
    </row>
    <row r="2353" spans="1:41" x14ac:dyDescent="0.3">
      <c r="A2353" t="str">
        <f>"Trad IRN"</f>
        <v>Trad IRN</v>
      </c>
      <c r="B2353" t="str">
        <f>"Bldg IRN"</f>
        <v>Bldg IRN</v>
      </c>
      <c r="C2353" t="s">
        <v>41</v>
      </c>
      <c r="D2353" t="s">
        <v>3</v>
      </c>
      <c r="E2353" t="s">
        <v>80</v>
      </c>
      <c r="F2353" t="s">
        <v>81</v>
      </c>
      <c r="G2353" t="s">
        <v>82</v>
      </c>
      <c r="H2353" t="s">
        <v>83</v>
      </c>
      <c r="I2353" t="s">
        <v>8</v>
      </c>
      <c r="J2353" t="s">
        <v>43</v>
      </c>
      <c r="K2353" t="s">
        <v>44</v>
      </c>
      <c r="L2353" t="s">
        <v>45</v>
      </c>
      <c r="M2353" t="s">
        <v>46</v>
      </c>
      <c r="N2353" t="str">
        <f>"08/17/2022"</f>
        <v>08/17/2022</v>
      </c>
      <c r="O2353" t="str">
        <f t="shared" ref="O2353:O2359" si="238">"12/31/2500"</f>
        <v>12/31/2500</v>
      </c>
      <c r="P2353">
        <v>1</v>
      </c>
      <c r="Q2353">
        <v>1</v>
      </c>
      <c r="S2353">
        <v>0</v>
      </c>
      <c r="T2353">
        <v>5.5551999999999997E-2</v>
      </c>
      <c r="U2353">
        <v>0.94444799999999995</v>
      </c>
      <c r="V2353" t="str">
        <f>"Trad IRN"</f>
        <v>Trad IRN</v>
      </c>
      <c r="W2353">
        <v>100</v>
      </c>
      <c r="X2353" t="s">
        <v>47</v>
      </c>
      <c r="Z2353" t="s">
        <v>47</v>
      </c>
      <c r="AB2353" t="str">
        <f>"11"</f>
        <v>11</v>
      </c>
      <c r="AC2353" t="s">
        <v>48</v>
      </c>
      <c r="AD2353" t="s">
        <v>49</v>
      </c>
      <c r="AE2353" t="s">
        <v>50</v>
      </c>
      <c r="AF2353">
        <v>0</v>
      </c>
      <c r="AG2353" t="s">
        <v>51</v>
      </c>
      <c r="AH2353" t="s">
        <v>85</v>
      </c>
      <c r="AI2353" t="str">
        <f>"Bldg IRN"</f>
        <v>Bldg IRN</v>
      </c>
      <c r="AJ2353" t="s">
        <v>48</v>
      </c>
      <c r="AK2353" t="s">
        <v>48</v>
      </c>
      <c r="AL2353" t="s">
        <v>53</v>
      </c>
      <c r="AM2353">
        <v>1060</v>
      </c>
      <c r="AN2353">
        <v>1060</v>
      </c>
      <c r="AO2353">
        <v>15</v>
      </c>
    </row>
    <row r="2354" spans="1:41" x14ac:dyDescent="0.3">
      <c r="A2354" t="str">
        <f>"Trad IRN"</f>
        <v>Trad IRN</v>
      </c>
      <c r="B2354" t="str">
        <f>"Bldg IRN"</f>
        <v>Bldg IRN</v>
      </c>
      <c r="C2354" t="s">
        <v>41</v>
      </c>
      <c r="D2354" t="s">
        <v>3</v>
      </c>
      <c r="E2354" t="s">
        <v>80</v>
      </c>
      <c r="F2354" t="s">
        <v>81</v>
      </c>
      <c r="G2354" t="s">
        <v>82</v>
      </c>
      <c r="H2354" t="s">
        <v>83</v>
      </c>
      <c r="I2354" t="str">
        <f>"Trad IRN"</f>
        <v>Trad IRN</v>
      </c>
      <c r="J2354" t="s">
        <v>43</v>
      </c>
      <c r="K2354" t="s">
        <v>44</v>
      </c>
      <c r="L2354" t="s">
        <v>45</v>
      </c>
      <c r="M2354" t="s">
        <v>46</v>
      </c>
      <c r="N2354" t="str">
        <f t="shared" ref="N2354:N2360" si="239">"08/18/2022"</f>
        <v>08/18/2022</v>
      </c>
      <c r="O2354" t="str">
        <f t="shared" si="238"/>
        <v>12/31/2500</v>
      </c>
      <c r="P2354">
        <v>1</v>
      </c>
      <c r="Q2354">
        <v>1</v>
      </c>
      <c r="S2354">
        <v>1</v>
      </c>
      <c r="T2354">
        <v>1</v>
      </c>
      <c r="U2354">
        <v>0</v>
      </c>
      <c r="V2354" t="str">
        <f>"Trad IRN"</f>
        <v>Trad IRN</v>
      </c>
      <c r="W2354">
        <v>100</v>
      </c>
      <c r="X2354" t="s">
        <v>47</v>
      </c>
      <c r="Z2354" t="s">
        <v>47</v>
      </c>
      <c r="AB2354" t="str">
        <f>"09"</f>
        <v>09</v>
      </c>
      <c r="AC2354" t="s">
        <v>48</v>
      </c>
      <c r="AD2354" t="s">
        <v>49</v>
      </c>
      <c r="AE2354" t="s">
        <v>50</v>
      </c>
      <c r="AF2354">
        <v>0</v>
      </c>
      <c r="AG2354" t="s">
        <v>56</v>
      </c>
      <c r="AH2354" t="str">
        <f>"Trad IRN"</f>
        <v>Trad IRN</v>
      </c>
      <c r="AI2354" t="str">
        <f>"Bldg IRN"</f>
        <v>Bldg IRN</v>
      </c>
      <c r="AJ2354" t="s">
        <v>48</v>
      </c>
      <c r="AK2354" t="s">
        <v>48</v>
      </c>
      <c r="AL2354" t="s">
        <v>53</v>
      </c>
      <c r="AM2354">
        <v>1132.3</v>
      </c>
      <c r="AN2354">
        <v>1132.3</v>
      </c>
      <c r="AO2354">
        <v>15</v>
      </c>
    </row>
    <row r="2355" spans="1:41" x14ac:dyDescent="0.3">
      <c r="A2355" t="str">
        <f>"Trad IRN"</f>
        <v>Trad IRN</v>
      </c>
      <c r="B2355" t="str">
        <f>"Bldg IRN"</f>
        <v>Bldg IRN</v>
      </c>
      <c r="C2355" t="s">
        <v>41</v>
      </c>
      <c r="D2355" t="s">
        <v>3</v>
      </c>
      <c r="E2355" t="s">
        <v>80</v>
      </c>
      <c r="F2355" t="s">
        <v>81</v>
      </c>
      <c r="G2355" t="s">
        <v>82</v>
      </c>
      <c r="H2355" t="s">
        <v>83</v>
      </c>
      <c r="I2355" t="str">
        <f>"Trad IRN"</f>
        <v>Trad IRN</v>
      </c>
      <c r="J2355" t="s">
        <v>43</v>
      </c>
      <c r="K2355" t="s">
        <v>44</v>
      </c>
      <c r="L2355" t="s">
        <v>45</v>
      </c>
      <c r="M2355" t="s">
        <v>46</v>
      </c>
      <c r="N2355" t="str">
        <f t="shared" si="239"/>
        <v>08/18/2022</v>
      </c>
      <c r="O2355" t="str">
        <f t="shared" si="238"/>
        <v>12/31/2500</v>
      </c>
      <c r="P2355">
        <v>0.85</v>
      </c>
      <c r="Q2355">
        <v>0.85</v>
      </c>
      <c r="S2355">
        <v>0</v>
      </c>
      <c r="T2355">
        <v>0.85</v>
      </c>
      <c r="U2355">
        <v>0</v>
      </c>
      <c r="V2355" t="str">
        <f>"Trad IRN"</f>
        <v>Trad IRN</v>
      </c>
      <c r="W2355">
        <v>85</v>
      </c>
      <c r="X2355" t="s">
        <v>47</v>
      </c>
      <c r="Z2355" t="s">
        <v>47</v>
      </c>
      <c r="AB2355" t="str">
        <f>"09"</f>
        <v>09</v>
      </c>
      <c r="AC2355" t="s">
        <v>48</v>
      </c>
      <c r="AD2355" t="s">
        <v>49</v>
      </c>
      <c r="AE2355" t="s">
        <v>55</v>
      </c>
      <c r="AF2355">
        <v>0</v>
      </c>
      <c r="AG2355" t="s">
        <v>56</v>
      </c>
      <c r="AH2355" t="str">
        <f>"Trad IRN"</f>
        <v>Trad IRN</v>
      </c>
      <c r="AI2355" t="str">
        <f>"Bldg IRN"</f>
        <v>Bldg IRN</v>
      </c>
      <c r="AJ2355" t="s">
        <v>48</v>
      </c>
      <c r="AK2355" t="s">
        <v>48</v>
      </c>
      <c r="AL2355" t="s">
        <v>53</v>
      </c>
      <c r="AM2355">
        <v>962.46</v>
      </c>
      <c r="AN2355">
        <v>1132.3</v>
      </c>
      <c r="AO2355">
        <v>15</v>
      </c>
    </row>
    <row r="2356" spans="1:41" x14ac:dyDescent="0.3">
      <c r="A2356" t="str">
        <f>"Trad IRN"</f>
        <v>Trad IRN</v>
      </c>
      <c r="B2356" t="str">
        <f>"Bldg IRN"</f>
        <v>Bldg IRN</v>
      </c>
      <c r="C2356" t="s">
        <v>41</v>
      </c>
      <c r="D2356" t="s">
        <v>3</v>
      </c>
      <c r="E2356" t="s">
        <v>80</v>
      </c>
      <c r="F2356" t="s">
        <v>81</v>
      </c>
      <c r="G2356" t="s">
        <v>82</v>
      </c>
      <c r="H2356" t="s">
        <v>83</v>
      </c>
      <c r="I2356" t="s">
        <v>8</v>
      </c>
      <c r="J2356" t="s">
        <v>43</v>
      </c>
      <c r="K2356" t="s">
        <v>44</v>
      </c>
      <c r="L2356" t="s">
        <v>45</v>
      </c>
      <c r="M2356" t="s">
        <v>46</v>
      </c>
      <c r="N2356" t="str">
        <f t="shared" si="239"/>
        <v>08/18/2022</v>
      </c>
      <c r="O2356" t="str">
        <f t="shared" si="238"/>
        <v>12/31/2500</v>
      </c>
      <c r="P2356">
        <v>0.15</v>
      </c>
      <c r="Q2356">
        <v>0.15</v>
      </c>
      <c r="S2356">
        <v>0</v>
      </c>
      <c r="T2356">
        <v>3.8887999999999999E-2</v>
      </c>
      <c r="U2356">
        <v>0.111112</v>
      </c>
      <c r="V2356" t="str">
        <f>"Trad IRN"</f>
        <v>Trad IRN</v>
      </c>
      <c r="W2356">
        <v>15</v>
      </c>
      <c r="X2356" t="s">
        <v>47</v>
      </c>
      <c r="Z2356" t="s">
        <v>47</v>
      </c>
      <c r="AB2356" t="str">
        <f>"09"</f>
        <v>09</v>
      </c>
      <c r="AC2356" t="s">
        <v>48</v>
      </c>
      <c r="AD2356" t="s">
        <v>49</v>
      </c>
      <c r="AE2356" t="s">
        <v>55</v>
      </c>
      <c r="AF2356">
        <v>0</v>
      </c>
      <c r="AG2356" t="s">
        <v>51</v>
      </c>
      <c r="AH2356" t="str">
        <f>"Trad IRN"</f>
        <v>Trad IRN</v>
      </c>
      <c r="AI2356" t="str">
        <f>"Bldg IRN"</f>
        <v>Bldg IRN</v>
      </c>
      <c r="AJ2356" t="s">
        <v>48</v>
      </c>
      <c r="AK2356" t="s">
        <v>48</v>
      </c>
      <c r="AL2356" t="s">
        <v>53</v>
      </c>
      <c r="AM2356">
        <v>169.85</v>
      </c>
      <c r="AN2356">
        <v>1132.3</v>
      </c>
      <c r="AO2356">
        <v>15</v>
      </c>
    </row>
    <row r="2357" spans="1:41" x14ac:dyDescent="0.3">
      <c r="A2357" t="str">
        <f>"Trad IRN"</f>
        <v>Trad IRN</v>
      </c>
      <c r="B2357" t="str">
        <f>"Bldg IRN"</f>
        <v>Bldg IRN</v>
      </c>
      <c r="C2357" t="s">
        <v>41</v>
      </c>
      <c r="D2357" t="s">
        <v>3</v>
      </c>
      <c r="E2357" t="s">
        <v>80</v>
      </c>
      <c r="F2357" t="s">
        <v>81</v>
      </c>
      <c r="G2357" t="s">
        <v>82</v>
      </c>
      <c r="H2357" t="s">
        <v>83</v>
      </c>
      <c r="I2357" t="str">
        <f>"Trad IRN"</f>
        <v>Trad IRN</v>
      </c>
      <c r="J2357" t="s">
        <v>43</v>
      </c>
      <c r="K2357" t="s">
        <v>44</v>
      </c>
      <c r="L2357" t="s">
        <v>45</v>
      </c>
      <c r="M2357" t="s">
        <v>46</v>
      </c>
      <c r="N2357" t="str">
        <f t="shared" si="239"/>
        <v>08/18/2022</v>
      </c>
      <c r="O2357" t="str">
        <f t="shared" si="238"/>
        <v>12/31/2500</v>
      </c>
      <c r="P2357">
        <v>1</v>
      </c>
      <c r="Q2357">
        <v>1</v>
      </c>
      <c r="S2357">
        <v>0</v>
      </c>
      <c r="T2357">
        <v>1</v>
      </c>
      <c r="U2357">
        <v>0</v>
      </c>
      <c r="V2357" t="str">
        <f>"Trad IRN"</f>
        <v>Trad IRN</v>
      </c>
      <c r="W2357">
        <v>100</v>
      </c>
      <c r="X2357" t="s">
        <v>47</v>
      </c>
      <c r="Z2357" t="s">
        <v>47</v>
      </c>
      <c r="AB2357" t="str">
        <f>"10"</f>
        <v>10</v>
      </c>
      <c r="AC2357" t="s">
        <v>48</v>
      </c>
      <c r="AD2357" t="s">
        <v>49</v>
      </c>
      <c r="AE2357" t="s">
        <v>55</v>
      </c>
      <c r="AF2357">
        <v>0</v>
      </c>
      <c r="AG2357" t="s">
        <v>56</v>
      </c>
      <c r="AH2357" t="str">
        <f>"Trad IRN"</f>
        <v>Trad IRN</v>
      </c>
      <c r="AI2357" t="str">
        <f>"Bldg IRN"</f>
        <v>Bldg IRN</v>
      </c>
      <c r="AJ2357" t="s">
        <v>48</v>
      </c>
      <c r="AK2357" t="s">
        <v>48</v>
      </c>
      <c r="AL2357" t="s">
        <v>53</v>
      </c>
      <c r="AM2357">
        <v>1132.3</v>
      </c>
      <c r="AN2357">
        <v>1132.3</v>
      </c>
      <c r="AO2357">
        <v>15</v>
      </c>
    </row>
    <row r="2358" spans="1:41" x14ac:dyDescent="0.3">
      <c r="A2358" t="str">
        <f>"Trad IRN"</f>
        <v>Trad IRN</v>
      </c>
      <c r="B2358" t="str">
        <f>"Bldg IRN"</f>
        <v>Bldg IRN</v>
      </c>
      <c r="C2358" t="s">
        <v>41</v>
      </c>
      <c r="D2358" t="s">
        <v>3</v>
      </c>
      <c r="E2358" t="s">
        <v>80</v>
      </c>
      <c r="F2358" t="s">
        <v>81</v>
      </c>
      <c r="G2358" t="s">
        <v>82</v>
      </c>
      <c r="H2358" t="s">
        <v>83</v>
      </c>
      <c r="I2358" t="str">
        <f>"Trad IRN"</f>
        <v>Trad IRN</v>
      </c>
      <c r="J2358" t="s">
        <v>43</v>
      </c>
      <c r="K2358" t="s">
        <v>44</v>
      </c>
      <c r="L2358" t="s">
        <v>45</v>
      </c>
      <c r="M2358" t="s">
        <v>46</v>
      </c>
      <c r="N2358" t="str">
        <f t="shared" si="239"/>
        <v>08/18/2022</v>
      </c>
      <c r="O2358" t="str">
        <f t="shared" si="238"/>
        <v>12/31/2500</v>
      </c>
      <c r="P2358">
        <v>1</v>
      </c>
      <c r="Q2358">
        <v>1</v>
      </c>
      <c r="S2358">
        <v>0</v>
      </c>
      <c r="T2358">
        <v>1</v>
      </c>
      <c r="U2358">
        <v>0</v>
      </c>
      <c r="V2358" t="str">
        <f>"Trad IRN"</f>
        <v>Trad IRN</v>
      </c>
      <c r="W2358">
        <v>70</v>
      </c>
      <c r="X2358" t="s">
        <v>54</v>
      </c>
      <c r="Y2358" t="str">
        <f>"30"</f>
        <v>30</v>
      </c>
      <c r="Z2358" t="s">
        <v>47</v>
      </c>
      <c r="AB2358" t="str">
        <f>"11"</f>
        <v>11</v>
      </c>
      <c r="AC2358" t="s">
        <v>48</v>
      </c>
      <c r="AD2358" t="s">
        <v>49</v>
      </c>
      <c r="AE2358" t="s">
        <v>50</v>
      </c>
      <c r="AF2358">
        <v>0</v>
      </c>
      <c r="AG2358" t="s">
        <v>56</v>
      </c>
      <c r="AH2358" t="str">
        <f>"Trad IRN"</f>
        <v>Trad IRN</v>
      </c>
      <c r="AI2358" t="str">
        <f>"Bldg IRN"</f>
        <v>Bldg IRN</v>
      </c>
      <c r="AJ2358" t="s">
        <v>48</v>
      </c>
      <c r="AK2358" t="s">
        <v>48</v>
      </c>
      <c r="AL2358" t="s">
        <v>53</v>
      </c>
      <c r="AM2358">
        <v>1132.3</v>
      </c>
      <c r="AN2358">
        <v>1132.3</v>
      </c>
      <c r="AO2358">
        <v>15</v>
      </c>
    </row>
    <row r="2359" spans="1:41" x14ac:dyDescent="0.3">
      <c r="A2359" t="str">
        <f>"Trad IRN"</f>
        <v>Trad IRN</v>
      </c>
      <c r="B2359" t="str">
        <f>"Bldg IRN"</f>
        <v>Bldg IRN</v>
      </c>
      <c r="C2359" t="s">
        <v>41</v>
      </c>
      <c r="D2359" t="s">
        <v>3</v>
      </c>
      <c r="E2359" t="s">
        <v>80</v>
      </c>
      <c r="F2359" t="s">
        <v>81</v>
      </c>
      <c r="G2359" t="s">
        <v>82</v>
      </c>
      <c r="H2359" t="s">
        <v>83</v>
      </c>
      <c r="I2359" t="str">
        <f>"Trad IRN"</f>
        <v>Trad IRN</v>
      </c>
      <c r="J2359" t="s">
        <v>43</v>
      </c>
      <c r="K2359" t="s">
        <v>44</v>
      </c>
      <c r="L2359" t="s">
        <v>45</v>
      </c>
      <c r="M2359" t="s">
        <v>46</v>
      </c>
      <c r="N2359" t="str">
        <f t="shared" si="239"/>
        <v>08/18/2022</v>
      </c>
      <c r="O2359" t="str">
        <f t="shared" si="238"/>
        <v>12/31/2500</v>
      </c>
      <c r="P2359">
        <v>1</v>
      </c>
      <c r="Q2359">
        <v>1</v>
      </c>
      <c r="S2359">
        <v>1</v>
      </c>
      <c r="T2359">
        <v>1</v>
      </c>
      <c r="U2359">
        <v>0</v>
      </c>
      <c r="V2359" t="str">
        <f>"Trad IRN"</f>
        <v>Trad IRN</v>
      </c>
      <c r="W2359">
        <v>85</v>
      </c>
      <c r="X2359" t="s">
        <v>54</v>
      </c>
      <c r="Y2359" t="str">
        <f>"15"</f>
        <v>15</v>
      </c>
      <c r="Z2359" t="s">
        <v>47</v>
      </c>
      <c r="AB2359" t="str">
        <f>"11"</f>
        <v>11</v>
      </c>
      <c r="AC2359" t="s">
        <v>48</v>
      </c>
      <c r="AD2359" t="s">
        <v>49</v>
      </c>
      <c r="AE2359" t="s">
        <v>50</v>
      </c>
      <c r="AF2359">
        <v>0</v>
      </c>
      <c r="AG2359" t="s">
        <v>56</v>
      </c>
      <c r="AH2359" t="str">
        <f>"Trad IRN"</f>
        <v>Trad IRN</v>
      </c>
      <c r="AI2359" t="str">
        <f>"Bldg IRN"</f>
        <v>Bldg IRN</v>
      </c>
      <c r="AJ2359" t="s">
        <v>48</v>
      </c>
      <c r="AK2359" t="s">
        <v>48</v>
      </c>
      <c r="AL2359" t="s">
        <v>53</v>
      </c>
      <c r="AM2359">
        <v>1132.3</v>
      </c>
      <c r="AN2359">
        <v>1132.3</v>
      </c>
      <c r="AO2359">
        <v>15</v>
      </c>
    </row>
    <row r="2360" spans="1:41" x14ac:dyDescent="0.3">
      <c r="A2360" t="str">
        <f>"Trad IRN"</f>
        <v>Trad IRN</v>
      </c>
      <c r="B2360" t="str">
        <f>"Bldg IRN"</f>
        <v>Bldg IRN</v>
      </c>
      <c r="C2360" t="s">
        <v>41</v>
      </c>
      <c r="D2360" t="s">
        <v>3</v>
      </c>
      <c r="E2360" t="s">
        <v>80</v>
      </c>
      <c r="F2360" t="s">
        <v>81</v>
      </c>
      <c r="G2360" t="s">
        <v>82</v>
      </c>
      <c r="H2360" t="s">
        <v>83</v>
      </c>
      <c r="I2360" t="str">
        <f>"Trad IRN"</f>
        <v>Trad IRN</v>
      </c>
      <c r="J2360" t="s">
        <v>43</v>
      </c>
      <c r="K2360" t="s">
        <v>44</v>
      </c>
      <c r="L2360" t="s">
        <v>45</v>
      </c>
      <c r="M2360" t="s">
        <v>46</v>
      </c>
      <c r="N2360" t="str">
        <f t="shared" si="239"/>
        <v>08/18/2022</v>
      </c>
      <c r="O2360" t="str">
        <f>"01/03/2023"</f>
        <v>01/03/2023</v>
      </c>
      <c r="P2360">
        <v>0.46943400000000002</v>
      </c>
      <c r="Q2360">
        <v>0.46943400000000002</v>
      </c>
      <c r="S2360">
        <v>0</v>
      </c>
      <c r="T2360">
        <v>0.46943400000000002</v>
      </c>
      <c r="U2360">
        <v>0</v>
      </c>
      <c r="V2360" t="str">
        <f>"Trad IRN"</f>
        <v>Trad IRN</v>
      </c>
      <c r="W2360">
        <v>100</v>
      </c>
      <c r="X2360" t="s">
        <v>47</v>
      </c>
      <c r="Z2360" t="s">
        <v>47</v>
      </c>
      <c r="AB2360" t="str">
        <f>"12"</f>
        <v>12</v>
      </c>
      <c r="AC2360" t="s">
        <v>48</v>
      </c>
      <c r="AD2360" t="s">
        <v>49</v>
      </c>
      <c r="AE2360" t="s">
        <v>50</v>
      </c>
      <c r="AF2360">
        <v>0</v>
      </c>
      <c r="AG2360" t="s">
        <v>56</v>
      </c>
      <c r="AH2360" t="str">
        <f>"Trad IRN"</f>
        <v>Trad IRN</v>
      </c>
      <c r="AI2360" t="str">
        <f>"Bldg IRN"</f>
        <v>Bldg IRN</v>
      </c>
      <c r="AJ2360" t="str">
        <f>"12"</f>
        <v>12</v>
      </c>
      <c r="AK2360" t="s">
        <v>48</v>
      </c>
      <c r="AL2360" t="s">
        <v>53</v>
      </c>
      <c r="AM2360">
        <v>531.54</v>
      </c>
      <c r="AN2360">
        <v>1132.3</v>
      </c>
      <c r="AO2360">
        <v>15</v>
      </c>
    </row>
    <row r="2361" spans="1:41" x14ac:dyDescent="0.3">
      <c r="A2361" t="str">
        <f>"Trad IRN"</f>
        <v>Trad IRN</v>
      </c>
      <c r="B2361" t="str">
        <f>"Bldg IRN"</f>
        <v>Bldg IRN</v>
      </c>
      <c r="C2361" t="s">
        <v>41</v>
      </c>
      <c r="D2361" t="s">
        <v>3</v>
      </c>
      <c r="E2361" t="s">
        <v>80</v>
      </c>
      <c r="F2361" t="s">
        <v>81</v>
      </c>
      <c r="G2361" t="s">
        <v>82</v>
      </c>
      <c r="H2361" t="s">
        <v>83</v>
      </c>
      <c r="I2361" t="str">
        <f>"Trad IRN"</f>
        <v>Trad IRN</v>
      </c>
      <c r="J2361" t="s">
        <v>43</v>
      </c>
      <c r="K2361" t="s">
        <v>44</v>
      </c>
      <c r="L2361" t="s">
        <v>45</v>
      </c>
      <c r="M2361" t="s">
        <v>46</v>
      </c>
      <c r="N2361" t="str">
        <f>"01/04/2023"</f>
        <v>01/04/2023</v>
      </c>
      <c r="O2361" t="str">
        <f t="shared" ref="O2361:O2373" si="240">"12/31/2500"</f>
        <v>12/31/2500</v>
      </c>
      <c r="P2361">
        <v>0.45098100000000002</v>
      </c>
      <c r="Q2361">
        <v>0.45098100000000002</v>
      </c>
      <c r="S2361">
        <v>0</v>
      </c>
      <c r="T2361">
        <v>0.45098100000000002</v>
      </c>
      <c r="U2361">
        <v>0</v>
      </c>
      <c r="V2361" t="str">
        <f>"Trad IRN"</f>
        <v>Trad IRN</v>
      </c>
      <c r="W2361">
        <v>85</v>
      </c>
      <c r="X2361" t="s">
        <v>47</v>
      </c>
      <c r="Z2361" t="s">
        <v>47</v>
      </c>
      <c r="AB2361" t="str">
        <f>"12"</f>
        <v>12</v>
      </c>
      <c r="AC2361" t="s">
        <v>48</v>
      </c>
      <c r="AD2361" t="s">
        <v>49</v>
      </c>
      <c r="AE2361" t="s">
        <v>50</v>
      </c>
      <c r="AF2361">
        <v>0</v>
      </c>
      <c r="AG2361" t="s">
        <v>56</v>
      </c>
      <c r="AH2361" t="str">
        <f>"Trad IRN"</f>
        <v>Trad IRN</v>
      </c>
      <c r="AI2361" t="str">
        <f>"Bldg IRN"</f>
        <v>Bldg IRN</v>
      </c>
      <c r="AJ2361" t="str">
        <f>"12"</f>
        <v>12</v>
      </c>
      <c r="AK2361" t="s">
        <v>48</v>
      </c>
      <c r="AL2361" t="s">
        <v>53</v>
      </c>
      <c r="AM2361">
        <v>510.65</v>
      </c>
      <c r="AN2361">
        <v>1132.3</v>
      </c>
      <c r="AO2361">
        <v>15</v>
      </c>
    </row>
    <row r="2362" spans="1:41" x14ac:dyDescent="0.3">
      <c r="A2362" t="str">
        <f>"Trad IRN"</f>
        <v>Trad IRN</v>
      </c>
      <c r="B2362" t="str">
        <f>"Bldg IRN"</f>
        <v>Bldg IRN</v>
      </c>
      <c r="C2362" t="s">
        <v>41</v>
      </c>
      <c r="D2362" t="s">
        <v>3</v>
      </c>
      <c r="E2362" t="s">
        <v>80</v>
      </c>
      <c r="F2362" t="s">
        <v>81</v>
      </c>
      <c r="G2362" t="s">
        <v>82</v>
      </c>
      <c r="H2362" t="s">
        <v>83</v>
      </c>
      <c r="I2362" t="s">
        <v>8</v>
      </c>
      <c r="J2362" t="s">
        <v>43</v>
      </c>
      <c r="K2362" t="s">
        <v>44</v>
      </c>
      <c r="L2362" t="s">
        <v>45</v>
      </c>
      <c r="M2362" t="s">
        <v>46</v>
      </c>
      <c r="N2362" t="str">
        <f>"01/04/2023"</f>
        <v>01/04/2023</v>
      </c>
      <c r="O2362" t="str">
        <f t="shared" si="240"/>
        <v>12/31/2500</v>
      </c>
      <c r="P2362">
        <v>7.9585000000000003E-2</v>
      </c>
      <c r="Q2362">
        <v>7.9585000000000003E-2</v>
      </c>
      <c r="S2362">
        <v>0</v>
      </c>
      <c r="T2362">
        <v>2.4028999999999998E-2</v>
      </c>
      <c r="U2362">
        <v>5.5556000000000001E-2</v>
      </c>
      <c r="V2362" t="str">
        <f>"Trad IRN"</f>
        <v>Trad IRN</v>
      </c>
      <c r="W2362">
        <v>15</v>
      </c>
      <c r="X2362" t="s">
        <v>47</v>
      </c>
      <c r="Z2362" t="s">
        <v>47</v>
      </c>
      <c r="AB2362" t="str">
        <f>"12"</f>
        <v>12</v>
      </c>
      <c r="AC2362" t="s">
        <v>48</v>
      </c>
      <c r="AD2362" t="s">
        <v>49</v>
      </c>
      <c r="AE2362" t="s">
        <v>50</v>
      </c>
      <c r="AF2362">
        <v>0</v>
      </c>
      <c r="AG2362" t="s">
        <v>51</v>
      </c>
      <c r="AH2362" t="str">
        <f>"Trad IRN"</f>
        <v>Trad IRN</v>
      </c>
      <c r="AI2362" t="str">
        <f>"Bldg IRN"</f>
        <v>Bldg IRN</v>
      </c>
      <c r="AJ2362" t="str">
        <f>"12"</f>
        <v>12</v>
      </c>
      <c r="AK2362" t="s">
        <v>48</v>
      </c>
      <c r="AL2362" t="s">
        <v>53</v>
      </c>
      <c r="AM2362">
        <v>90.11</v>
      </c>
      <c r="AN2362">
        <v>1132.3</v>
      </c>
      <c r="AO2362">
        <v>15</v>
      </c>
    </row>
    <row r="2363" spans="1:41" x14ac:dyDescent="0.3">
      <c r="A2363" t="str">
        <f>"Trad IRN"</f>
        <v>Trad IRN</v>
      </c>
      <c r="B2363" t="str">
        <f>"Bldg IRN"</f>
        <v>Bldg IRN</v>
      </c>
      <c r="C2363" t="s">
        <v>41</v>
      </c>
      <c r="D2363" t="s">
        <v>3</v>
      </c>
      <c r="E2363" t="s">
        <v>80</v>
      </c>
      <c r="F2363" t="s">
        <v>81</v>
      </c>
      <c r="G2363" t="s">
        <v>82</v>
      </c>
      <c r="H2363" t="s">
        <v>83</v>
      </c>
      <c r="I2363" t="str">
        <f>"Trad IRN"</f>
        <v>Trad IRN</v>
      </c>
      <c r="J2363" t="s">
        <v>43</v>
      </c>
      <c r="K2363" t="s">
        <v>44</v>
      </c>
      <c r="L2363" t="s">
        <v>45</v>
      </c>
      <c r="M2363" t="s">
        <v>46</v>
      </c>
      <c r="N2363" t="str">
        <f t="shared" ref="N2363:N2374" si="241">"08/18/2022"</f>
        <v>08/18/2022</v>
      </c>
      <c r="O2363" t="str">
        <f t="shared" si="240"/>
        <v>12/31/2500</v>
      </c>
      <c r="P2363">
        <v>1</v>
      </c>
      <c r="Q2363">
        <v>1</v>
      </c>
      <c r="S2363">
        <v>0</v>
      </c>
      <c r="T2363">
        <v>1</v>
      </c>
      <c r="U2363">
        <v>0</v>
      </c>
      <c r="V2363" t="str">
        <f>"Trad IRN"</f>
        <v>Trad IRN</v>
      </c>
      <c r="W2363">
        <v>100</v>
      </c>
      <c r="X2363" t="s">
        <v>47</v>
      </c>
      <c r="Z2363" t="s">
        <v>47</v>
      </c>
      <c r="AB2363" t="str">
        <f>"09"</f>
        <v>09</v>
      </c>
      <c r="AC2363" t="s">
        <v>48</v>
      </c>
      <c r="AD2363" t="s">
        <v>49</v>
      </c>
      <c r="AE2363" t="s">
        <v>50</v>
      </c>
      <c r="AF2363">
        <v>0</v>
      </c>
      <c r="AG2363" t="s">
        <v>56</v>
      </c>
      <c r="AH2363" t="str">
        <f>"Trad IRN"</f>
        <v>Trad IRN</v>
      </c>
      <c r="AI2363" t="str">
        <f>"Bldg IRN"</f>
        <v>Bldg IRN</v>
      </c>
      <c r="AJ2363" t="s">
        <v>48</v>
      </c>
      <c r="AK2363" t="s">
        <v>48</v>
      </c>
      <c r="AL2363" t="s">
        <v>53</v>
      </c>
      <c r="AM2363">
        <v>1132.3</v>
      </c>
      <c r="AN2363">
        <v>1132.3</v>
      </c>
      <c r="AO2363">
        <v>15</v>
      </c>
    </row>
    <row r="2364" spans="1:41" x14ac:dyDescent="0.3">
      <c r="A2364" t="str">
        <f>"Trad IRN"</f>
        <v>Trad IRN</v>
      </c>
      <c r="B2364" t="str">
        <f>"Bldg IRN"</f>
        <v>Bldg IRN</v>
      </c>
      <c r="C2364" t="s">
        <v>41</v>
      </c>
      <c r="D2364" t="s">
        <v>3</v>
      </c>
      <c r="E2364" t="s">
        <v>80</v>
      </c>
      <c r="F2364" t="s">
        <v>81</v>
      </c>
      <c r="G2364" t="s">
        <v>82</v>
      </c>
      <c r="H2364" t="s">
        <v>83</v>
      </c>
      <c r="I2364" t="str">
        <f>"Trad IRN"</f>
        <v>Trad IRN</v>
      </c>
      <c r="J2364" t="s">
        <v>43</v>
      </c>
      <c r="K2364" t="s">
        <v>44</v>
      </c>
      <c r="L2364" t="s">
        <v>45</v>
      </c>
      <c r="M2364" t="s">
        <v>46</v>
      </c>
      <c r="N2364" t="str">
        <f t="shared" si="241"/>
        <v>08/18/2022</v>
      </c>
      <c r="O2364" t="str">
        <f t="shared" si="240"/>
        <v>12/31/2500</v>
      </c>
      <c r="P2364">
        <v>1</v>
      </c>
      <c r="Q2364">
        <v>1</v>
      </c>
      <c r="S2364">
        <v>0</v>
      </c>
      <c r="T2364">
        <v>1</v>
      </c>
      <c r="U2364">
        <v>0</v>
      </c>
      <c r="V2364" t="str">
        <f>"Trad IRN"</f>
        <v>Trad IRN</v>
      </c>
      <c r="W2364">
        <v>100</v>
      </c>
      <c r="X2364" t="s">
        <v>47</v>
      </c>
      <c r="Z2364" t="s">
        <v>47</v>
      </c>
      <c r="AB2364" t="str">
        <f>"09"</f>
        <v>09</v>
      </c>
      <c r="AC2364" t="s">
        <v>48</v>
      </c>
      <c r="AD2364" t="s">
        <v>49</v>
      </c>
      <c r="AE2364" t="s">
        <v>50</v>
      </c>
      <c r="AF2364">
        <v>0</v>
      </c>
      <c r="AG2364" t="s">
        <v>56</v>
      </c>
      <c r="AH2364" t="str">
        <f>"Trad IRN"</f>
        <v>Trad IRN</v>
      </c>
      <c r="AI2364" t="str">
        <f>"Bldg IRN"</f>
        <v>Bldg IRN</v>
      </c>
      <c r="AJ2364" t="s">
        <v>48</v>
      </c>
      <c r="AK2364" t="s">
        <v>48</v>
      </c>
      <c r="AL2364" t="s">
        <v>53</v>
      </c>
      <c r="AM2364">
        <v>1132.3</v>
      </c>
      <c r="AN2364">
        <v>1132.3</v>
      </c>
      <c r="AO2364">
        <v>15</v>
      </c>
    </row>
    <row r="2365" spans="1:41" x14ac:dyDescent="0.3">
      <c r="A2365" t="str">
        <f>"Trad IRN"</f>
        <v>Trad IRN</v>
      </c>
      <c r="B2365" t="str">
        <f>"Bldg IRN"</f>
        <v>Bldg IRN</v>
      </c>
      <c r="C2365" t="s">
        <v>41</v>
      </c>
      <c r="D2365" t="s">
        <v>3</v>
      </c>
      <c r="E2365" t="s">
        <v>80</v>
      </c>
      <c r="F2365" t="s">
        <v>81</v>
      </c>
      <c r="G2365" t="s">
        <v>82</v>
      </c>
      <c r="H2365" t="s">
        <v>83</v>
      </c>
      <c r="I2365" t="str">
        <f>"Trad IRN"</f>
        <v>Trad IRN</v>
      </c>
      <c r="J2365" t="s">
        <v>43</v>
      </c>
      <c r="K2365" t="s">
        <v>44</v>
      </c>
      <c r="L2365" t="s">
        <v>45</v>
      </c>
      <c r="M2365" t="s">
        <v>46</v>
      </c>
      <c r="N2365" t="str">
        <f t="shared" si="241"/>
        <v>08/18/2022</v>
      </c>
      <c r="O2365" t="str">
        <f t="shared" si="240"/>
        <v>12/31/2500</v>
      </c>
      <c r="P2365">
        <v>1</v>
      </c>
      <c r="Q2365">
        <v>1</v>
      </c>
      <c r="R2365">
        <v>1</v>
      </c>
      <c r="S2365">
        <v>0</v>
      </c>
      <c r="T2365">
        <v>1</v>
      </c>
      <c r="U2365">
        <v>0</v>
      </c>
      <c r="V2365" t="str">
        <f>"Trad IRN"</f>
        <v>Trad IRN</v>
      </c>
      <c r="W2365">
        <v>100</v>
      </c>
      <c r="X2365" t="s">
        <v>47</v>
      </c>
      <c r="Z2365" t="s">
        <v>47</v>
      </c>
      <c r="AB2365" t="str">
        <f>"10"</f>
        <v>10</v>
      </c>
      <c r="AC2365" t="str">
        <f>"15"</f>
        <v>15</v>
      </c>
      <c r="AD2365" t="str">
        <f>"2"</f>
        <v>2</v>
      </c>
      <c r="AE2365" t="s">
        <v>50</v>
      </c>
      <c r="AF2365">
        <v>0</v>
      </c>
      <c r="AG2365" t="s">
        <v>56</v>
      </c>
      <c r="AH2365" t="str">
        <f>"Trad IRN"</f>
        <v>Trad IRN</v>
      </c>
      <c r="AI2365" t="str">
        <f>"Bldg IRN"</f>
        <v>Bldg IRN</v>
      </c>
      <c r="AJ2365" t="s">
        <v>48</v>
      </c>
      <c r="AK2365" t="s">
        <v>48</v>
      </c>
      <c r="AL2365" t="s">
        <v>53</v>
      </c>
      <c r="AM2365">
        <v>1132.3</v>
      </c>
      <c r="AN2365">
        <v>1132.3</v>
      </c>
      <c r="AO2365">
        <v>15</v>
      </c>
    </row>
    <row r="2366" spans="1:41" x14ac:dyDescent="0.3">
      <c r="A2366" t="str">
        <f>"Trad IRN"</f>
        <v>Trad IRN</v>
      </c>
      <c r="B2366" t="str">
        <f>"Bldg IRN"</f>
        <v>Bldg IRN</v>
      </c>
      <c r="C2366" t="s">
        <v>41</v>
      </c>
      <c r="D2366" t="s">
        <v>3</v>
      </c>
      <c r="E2366" t="s">
        <v>80</v>
      </c>
      <c r="F2366" t="s">
        <v>81</v>
      </c>
      <c r="G2366" t="s">
        <v>82</v>
      </c>
      <c r="H2366" t="s">
        <v>83</v>
      </c>
      <c r="I2366" t="str">
        <f>"Trad IRN"</f>
        <v>Trad IRN</v>
      </c>
      <c r="J2366" t="s">
        <v>43</v>
      </c>
      <c r="K2366" t="s">
        <v>44</v>
      </c>
      <c r="L2366" t="s">
        <v>45</v>
      </c>
      <c r="M2366" t="s">
        <v>46</v>
      </c>
      <c r="N2366" t="str">
        <f t="shared" si="241"/>
        <v>08/18/2022</v>
      </c>
      <c r="O2366" t="str">
        <f t="shared" si="240"/>
        <v>12/31/2500</v>
      </c>
      <c r="P2366">
        <v>1</v>
      </c>
      <c r="Q2366">
        <v>1</v>
      </c>
      <c r="S2366">
        <v>0</v>
      </c>
      <c r="T2366">
        <v>1</v>
      </c>
      <c r="U2366">
        <v>0</v>
      </c>
      <c r="V2366" t="str">
        <f>"Trad IRN"</f>
        <v>Trad IRN</v>
      </c>
      <c r="W2366">
        <v>85</v>
      </c>
      <c r="X2366" t="s">
        <v>54</v>
      </c>
      <c r="Y2366" t="str">
        <f>"15"</f>
        <v>15</v>
      </c>
      <c r="Z2366" t="s">
        <v>47</v>
      </c>
      <c r="AB2366" t="str">
        <f>"11"</f>
        <v>11</v>
      </c>
      <c r="AC2366" t="s">
        <v>48</v>
      </c>
      <c r="AD2366" t="s">
        <v>49</v>
      </c>
      <c r="AE2366" t="s">
        <v>50</v>
      </c>
      <c r="AF2366">
        <v>0</v>
      </c>
      <c r="AG2366" t="s">
        <v>56</v>
      </c>
      <c r="AH2366" t="str">
        <f>"Trad IRN"</f>
        <v>Trad IRN</v>
      </c>
      <c r="AI2366" t="str">
        <f>"Bldg IRN"</f>
        <v>Bldg IRN</v>
      </c>
      <c r="AJ2366" t="s">
        <v>48</v>
      </c>
      <c r="AK2366" t="s">
        <v>48</v>
      </c>
      <c r="AL2366" t="s">
        <v>53</v>
      </c>
      <c r="AM2366">
        <v>1132.3</v>
      </c>
      <c r="AN2366">
        <v>1132.3</v>
      </c>
      <c r="AO2366">
        <v>15</v>
      </c>
    </row>
    <row r="2367" spans="1:41" x14ac:dyDescent="0.3">
      <c r="A2367" t="str">
        <f>"Trad IRN"</f>
        <v>Trad IRN</v>
      </c>
      <c r="B2367" t="str">
        <f>"Bldg IRN"</f>
        <v>Bldg IRN</v>
      </c>
      <c r="C2367" t="s">
        <v>41</v>
      </c>
      <c r="D2367" t="s">
        <v>3</v>
      </c>
      <c r="E2367" t="s">
        <v>80</v>
      </c>
      <c r="F2367" t="s">
        <v>81</v>
      </c>
      <c r="G2367" t="s">
        <v>82</v>
      </c>
      <c r="H2367" t="s">
        <v>83</v>
      </c>
      <c r="I2367" t="str">
        <f>"Trad IRN"</f>
        <v>Trad IRN</v>
      </c>
      <c r="J2367" t="s">
        <v>43</v>
      </c>
      <c r="K2367" t="s">
        <v>44</v>
      </c>
      <c r="L2367" t="s">
        <v>45</v>
      </c>
      <c r="M2367" t="s">
        <v>46</v>
      </c>
      <c r="N2367" t="str">
        <f t="shared" si="241"/>
        <v>08/18/2022</v>
      </c>
      <c r="O2367" t="str">
        <f t="shared" si="240"/>
        <v>12/31/2500</v>
      </c>
      <c r="P2367">
        <v>1</v>
      </c>
      <c r="Q2367">
        <v>1</v>
      </c>
      <c r="S2367">
        <v>0</v>
      </c>
      <c r="T2367">
        <v>1</v>
      </c>
      <c r="U2367">
        <v>0</v>
      </c>
      <c r="V2367" t="str">
        <f>"Trad IRN"</f>
        <v>Trad IRN</v>
      </c>
      <c r="W2367">
        <v>100</v>
      </c>
      <c r="X2367" t="s">
        <v>47</v>
      </c>
      <c r="Z2367" t="s">
        <v>47</v>
      </c>
      <c r="AB2367" t="str">
        <f>"10"</f>
        <v>10</v>
      </c>
      <c r="AC2367" t="s">
        <v>48</v>
      </c>
      <c r="AD2367" t="s">
        <v>49</v>
      </c>
      <c r="AE2367" t="s">
        <v>50</v>
      </c>
      <c r="AF2367">
        <v>0</v>
      </c>
      <c r="AG2367" t="s">
        <v>56</v>
      </c>
      <c r="AH2367" t="str">
        <f>"Trad IRN"</f>
        <v>Trad IRN</v>
      </c>
      <c r="AI2367" t="str">
        <f>"Bldg IRN"</f>
        <v>Bldg IRN</v>
      </c>
      <c r="AJ2367" t="s">
        <v>48</v>
      </c>
      <c r="AK2367" t="s">
        <v>48</v>
      </c>
      <c r="AL2367" t="s">
        <v>53</v>
      </c>
      <c r="AM2367">
        <v>1132.3</v>
      </c>
      <c r="AN2367">
        <v>1132.3</v>
      </c>
      <c r="AO2367">
        <v>15</v>
      </c>
    </row>
    <row r="2368" spans="1:41" x14ac:dyDescent="0.3">
      <c r="A2368" t="str">
        <f>"Trad IRN"</f>
        <v>Trad IRN</v>
      </c>
      <c r="B2368" t="str">
        <f>"Bldg IRN"</f>
        <v>Bldg IRN</v>
      </c>
      <c r="C2368" t="s">
        <v>41</v>
      </c>
      <c r="D2368" t="s">
        <v>3</v>
      </c>
      <c r="E2368" t="s">
        <v>80</v>
      </c>
      <c r="F2368" t="s">
        <v>81</v>
      </c>
      <c r="G2368" t="s">
        <v>82</v>
      </c>
      <c r="H2368" t="s">
        <v>83</v>
      </c>
      <c r="I2368" t="str">
        <f>"Trad IRN"</f>
        <v>Trad IRN</v>
      </c>
      <c r="J2368" t="s">
        <v>43</v>
      </c>
      <c r="K2368" t="s">
        <v>44</v>
      </c>
      <c r="L2368" t="s">
        <v>45</v>
      </c>
      <c r="M2368" t="s">
        <v>46</v>
      </c>
      <c r="N2368" t="str">
        <f t="shared" si="241"/>
        <v>08/18/2022</v>
      </c>
      <c r="O2368" t="str">
        <f t="shared" si="240"/>
        <v>12/31/2500</v>
      </c>
      <c r="P2368">
        <v>1</v>
      </c>
      <c r="Q2368">
        <v>1</v>
      </c>
      <c r="S2368">
        <v>1</v>
      </c>
      <c r="T2368">
        <v>1</v>
      </c>
      <c r="U2368">
        <v>0</v>
      </c>
      <c r="V2368" t="str">
        <f>"Trad IRN"</f>
        <v>Trad IRN</v>
      </c>
      <c r="W2368">
        <v>100</v>
      </c>
      <c r="X2368" t="s">
        <v>47</v>
      </c>
      <c r="Z2368" t="s">
        <v>47</v>
      </c>
      <c r="AB2368" t="str">
        <f>"10"</f>
        <v>10</v>
      </c>
      <c r="AC2368" t="s">
        <v>48</v>
      </c>
      <c r="AD2368" t="s">
        <v>49</v>
      </c>
      <c r="AE2368" t="s">
        <v>50</v>
      </c>
      <c r="AF2368">
        <v>0</v>
      </c>
      <c r="AG2368" t="s">
        <v>56</v>
      </c>
      <c r="AH2368" t="str">
        <f>"Trad IRN"</f>
        <v>Trad IRN</v>
      </c>
      <c r="AI2368" t="str">
        <f>"Bldg IRN"</f>
        <v>Bldg IRN</v>
      </c>
      <c r="AJ2368" t="s">
        <v>48</v>
      </c>
      <c r="AK2368" t="s">
        <v>48</v>
      </c>
      <c r="AL2368" t="s">
        <v>53</v>
      </c>
      <c r="AM2368">
        <v>1132.3</v>
      </c>
      <c r="AN2368">
        <v>1132.3</v>
      </c>
      <c r="AO2368">
        <v>15</v>
      </c>
    </row>
    <row r="2369" spans="1:41" x14ac:dyDescent="0.3">
      <c r="A2369" t="str">
        <f>"Trad IRN"</f>
        <v>Trad IRN</v>
      </c>
      <c r="B2369" t="str">
        <f>"Bldg IRN"</f>
        <v>Bldg IRN</v>
      </c>
      <c r="C2369" t="s">
        <v>41</v>
      </c>
      <c r="D2369" t="s">
        <v>3</v>
      </c>
      <c r="E2369" t="s">
        <v>80</v>
      </c>
      <c r="F2369" t="s">
        <v>81</v>
      </c>
      <c r="G2369" t="s">
        <v>82</v>
      </c>
      <c r="H2369" t="s">
        <v>83</v>
      </c>
      <c r="I2369" t="str">
        <f>"Trad IRN"</f>
        <v>Trad IRN</v>
      </c>
      <c r="J2369" t="s">
        <v>43</v>
      </c>
      <c r="K2369" t="s">
        <v>44</v>
      </c>
      <c r="L2369" t="s">
        <v>45</v>
      </c>
      <c r="M2369" t="s">
        <v>46</v>
      </c>
      <c r="N2369" t="str">
        <f t="shared" si="241"/>
        <v>08/18/2022</v>
      </c>
      <c r="O2369" t="str">
        <f t="shared" si="240"/>
        <v>12/31/2500</v>
      </c>
      <c r="P2369">
        <v>1</v>
      </c>
      <c r="Q2369">
        <v>1</v>
      </c>
      <c r="S2369">
        <v>1</v>
      </c>
      <c r="T2369">
        <v>1</v>
      </c>
      <c r="U2369">
        <v>0</v>
      </c>
      <c r="V2369" t="str">
        <f>"Trad IRN"</f>
        <v>Trad IRN</v>
      </c>
      <c r="W2369">
        <v>100</v>
      </c>
      <c r="X2369" t="s">
        <v>47</v>
      </c>
      <c r="Z2369" t="s">
        <v>47</v>
      </c>
      <c r="AB2369" t="str">
        <f>"09"</f>
        <v>09</v>
      </c>
      <c r="AC2369" t="s">
        <v>48</v>
      </c>
      <c r="AD2369" t="s">
        <v>49</v>
      </c>
      <c r="AE2369" t="s">
        <v>50</v>
      </c>
      <c r="AF2369">
        <v>0</v>
      </c>
      <c r="AG2369" t="s">
        <v>56</v>
      </c>
      <c r="AH2369" t="str">
        <f>"Trad IRN"</f>
        <v>Trad IRN</v>
      </c>
      <c r="AI2369" t="str">
        <f>"Bldg IRN"</f>
        <v>Bldg IRN</v>
      </c>
      <c r="AJ2369" t="s">
        <v>48</v>
      </c>
      <c r="AK2369" t="s">
        <v>48</v>
      </c>
      <c r="AL2369" t="s">
        <v>53</v>
      </c>
      <c r="AM2369">
        <v>1132.3</v>
      </c>
      <c r="AN2369">
        <v>1132.3</v>
      </c>
      <c r="AO2369">
        <v>15</v>
      </c>
    </row>
    <row r="2370" spans="1:41" x14ac:dyDescent="0.3">
      <c r="A2370" t="str">
        <f>"Trad IRN"</f>
        <v>Trad IRN</v>
      </c>
      <c r="B2370" t="str">
        <f>"Bldg IRN"</f>
        <v>Bldg IRN</v>
      </c>
      <c r="C2370" t="s">
        <v>41</v>
      </c>
      <c r="D2370" t="s">
        <v>3</v>
      </c>
      <c r="E2370" t="s">
        <v>80</v>
      </c>
      <c r="F2370" t="s">
        <v>81</v>
      </c>
      <c r="G2370" t="s">
        <v>82</v>
      </c>
      <c r="H2370" t="s">
        <v>83</v>
      </c>
      <c r="I2370" t="str">
        <f>"Trad IRN"</f>
        <v>Trad IRN</v>
      </c>
      <c r="J2370" t="s">
        <v>43</v>
      </c>
      <c r="K2370" t="s">
        <v>44</v>
      </c>
      <c r="L2370" t="s">
        <v>45</v>
      </c>
      <c r="M2370" t="s">
        <v>46</v>
      </c>
      <c r="N2370" t="str">
        <f t="shared" si="241"/>
        <v>08/18/2022</v>
      </c>
      <c r="O2370" t="str">
        <f t="shared" si="240"/>
        <v>12/31/2500</v>
      </c>
      <c r="P2370">
        <v>1</v>
      </c>
      <c r="Q2370">
        <v>1</v>
      </c>
      <c r="S2370">
        <v>1</v>
      </c>
      <c r="T2370">
        <v>1</v>
      </c>
      <c r="U2370">
        <v>0</v>
      </c>
      <c r="V2370" t="str">
        <f>"Trad IRN"</f>
        <v>Trad IRN</v>
      </c>
      <c r="W2370">
        <v>100</v>
      </c>
      <c r="X2370" t="s">
        <v>47</v>
      </c>
      <c r="Z2370" t="s">
        <v>47</v>
      </c>
      <c r="AB2370" t="str">
        <f>"11"</f>
        <v>11</v>
      </c>
      <c r="AC2370" t="s">
        <v>48</v>
      </c>
      <c r="AD2370" t="s">
        <v>49</v>
      </c>
      <c r="AE2370" t="s">
        <v>50</v>
      </c>
      <c r="AF2370">
        <v>0</v>
      </c>
      <c r="AG2370" t="s">
        <v>56</v>
      </c>
      <c r="AH2370" t="str">
        <f>"Trad IRN"</f>
        <v>Trad IRN</v>
      </c>
      <c r="AI2370" t="str">
        <f>"Bldg IRN"</f>
        <v>Bldg IRN</v>
      </c>
      <c r="AJ2370" t="s">
        <v>48</v>
      </c>
      <c r="AK2370" t="s">
        <v>48</v>
      </c>
      <c r="AL2370" t="s">
        <v>53</v>
      </c>
      <c r="AM2370">
        <v>1132.3</v>
      </c>
      <c r="AN2370">
        <v>1132.3</v>
      </c>
      <c r="AO2370">
        <v>15</v>
      </c>
    </row>
    <row r="2371" spans="1:41" x14ac:dyDescent="0.3">
      <c r="A2371" t="str">
        <f>"Trad IRN"</f>
        <v>Trad IRN</v>
      </c>
      <c r="B2371" t="str">
        <f>"Bldg IRN"</f>
        <v>Bldg IRN</v>
      </c>
      <c r="C2371" t="s">
        <v>41</v>
      </c>
      <c r="D2371" t="s">
        <v>3</v>
      </c>
      <c r="E2371" t="s">
        <v>80</v>
      </c>
      <c r="F2371" t="s">
        <v>81</v>
      </c>
      <c r="G2371" t="s">
        <v>82</v>
      </c>
      <c r="H2371" t="s">
        <v>83</v>
      </c>
      <c r="I2371" t="str">
        <f>"Trad IRN"</f>
        <v>Trad IRN</v>
      </c>
      <c r="J2371" t="s">
        <v>43</v>
      </c>
      <c r="K2371" t="s">
        <v>44</v>
      </c>
      <c r="L2371" t="s">
        <v>45</v>
      </c>
      <c r="M2371" t="s">
        <v>46</v>
      </c>
      <c r="N2371" t="str">
        <f t="shared" si="241"/>
        <v>08/18/2022</v>
      </c>
      <c r="O2371" t="str">
        <f t="shared" si="240"/>
        <v>12/31/2500</v>
      </c>
      <c r="P2371">
        <v>1</v>
      </c>
      <c r="Q2371">
        <v>1</v>
      </c>
      <c r="S2371">
        <v>1</v>
      </c>
      <c r="T2371">
        <v>1</v>
      </c>
      <c r="U2371">
        <v>0</v>
      </c>
      <c r="V2371" t="str">
        <f>"Trad IRN"</f>
        <v>Trad IRN</v>
      </c>
      <c r="W2371">
        <v>100</v>
      </c>
      <c r="X2371" t="s">
        <v>47</v>
      </c>
      <c r="Z2371" t="s">
        <v>47</v>
      </c>
      <c r="AB2371" t="str">
        <f>"10"</f>
        <v>10</v>
      </c>
      <c r="AC2371" t="s">
        <v>48</v>
      </c>
      <c r="AD2371" t="s">
        <v>49</v>
      </c>
      <c r="AE2371" t="s">
        <v>50</v>
      </c>
      <c r="AF2371">
        <v>0</v>
      </c>
      <c r="AG2371" t="s">
        <v>56</v>
      </c>
      <c r="AH2371" t="str">
        <f>"Trad IRN"</f>
        <v>Trad IRN</v>
      </c>
      <c r="AI2371" t="str">
        <f>"Bldg IRN"</f>
        <v>Bldg IRN</v>
      </c>
      <c r="AJ2371" t="s">
        <v>48</v>
      </c>
      <c r="AK2371" t="s">
        <v>48</v>
      </c>
      <c r="AL2371" t="s">
        <v>53</v>
      </c>
      <c r="AM2371">
        <v>1132.3</v>
      </c>
      <c r="AN2371">
        <v>1132.3</v>
      </c>
      <c r="AO2371">
        <v>15</v>
      </c>
    </row>
    <row r="2372" spans="1:41" x14ac:dyDescent="0.3">
      <c r="A2372" t="str">
        <f>"Trad IRN"</f>
        <v>Trad IRN</v>
      </c>
      <c r="B2372" t="str">
        <f>"Bldg IRN"</f>
        <v>Bldg IRN</v>
      </c>
      <c r="C2372" t="s">
        <v>41</v>
      </c>
      <c r="D2372" t="s">
        <v>3</v>
      </c>
      <c r="E2372" t="s">
        <v>80</v>
      </c>
      <c r="F2372" t="s">
        <v>81</v>
      </c>
      <c r="G2372" t="s">
        <v>82</v>
      </c>
      <c r="H2372" t="s">
        <v>83</v>
      </c>
      <c r="I2372" t="str">
        <f>"Trad IRN"</f>
        <v>Trad IRN</v>
      </c>
      <c r="J2372" t="s">
        <v>43</v>
      </c>
      <c r="K2372" t="s">
        <v>44</v>
      </c>
      <c r="L2372" t="s">
        <v>45</v>
      </c>
      <c r="M2372" t="s">
        <v>46</v>
      </c>
      <c r="N2372" t="str">
        <f t="shared" si="241"/>
        <v>08/18/2022</v>
      </c>
      <c r="O2372" t="str">
        <f t="shared" si="240"/>
        <v>12/31/2500</v>
      </c>
      <c r="P2372">
        <v>1</v>
      </c>
      <c r="Q2372">
        <v>1</v>
      </c>
      <c r="S2372">
        <v>1</v>
      </c>
      <c r="T2372">
        <v>1</v>
      </c>
      <c r="U2372">
        <v>0</v>
      </c>
      <c r="V2372" t="str">
        <f>"Trad IRN"</f>
        <v>Trad IRN</v>
      </c>
      <c r="W2372">
        <v>85</v>
      </c>
      <c r="X2372" t="s">
        <v>54</v>
      </c>
      <c r="Y2372" t="str">
        <f>"15"</f>
        <v>15</v>
      </c>
      <c r="Z2372" t="s">
        <v>47</v>
      </c>
      <c r="AB2372" t="str">
        <f>"12"</f>
        <v>12</v>
      </c>
      <c r="AC2372" t="s">
        <v>48</v>
      </c>
      <c r="AD2372" t="s">
        <v>49</v>
      </c>
      <c r="AE2372" t="s">
        <v>50</v>
      </c>
      <c r="AF2372">
        <v>0</v>
      </c>
      <c r="AG2372" t="s">
        <v>56</v>
      </c>
      <c r="AH2372" t="str">
        <f>"Trad IRN"</f>
        <v>Trad IRN</v>
      </c>
      <c r="AI2372" t="str">
        <f>"Bldg IRN"</f>
        <v>Bldg IRN</v>
      </c>
      <c r="AJ2372" t="str">
        <f>"12"</f>
        <v>12</v>
      </c>
      <c r="AK2372" t="s">
        <v>48</v>
      </c>
      <c r="AL2372" t="s">
        <v>53</v>
      </c>
      <c r="AM2372">
        <v>1132.3</v>
      </c>
      <c r="AN2372">
        <v>1132.3</v>
      </c>
      <c r="AO2372">
        <v>15</v>
      </c>
    </row>
    <row r="2373" spans="1:41" x14ac:dyDescent="0.3">
      <c r="A2373" t="str">
        <f>"Trad IRN"</f>
        <v>Trad IRN</v>
      </c>
      <c r="B2373" t="str">
        <f>"Bldg IRN"</f>
        <v>Bldg IRN</v>
      </c>
      <c r="C2373" t="s">
        <v>41</v>
      </c>
      <c r="D2373" t="s">
        <v>3</v>
      </c>
      <c r="E2373" t="s">
        <v>80</v>
      </c>
      <c r="F2373" t="s">
        <v>81</v>
      </c>
      <c r="G2373" t="s">
        <v>82</v>
      </c>
      <c r="H2373" t="s">
        <v>83</v>
      </c>
      <c r="I2373" t="str">
        <f>"Trad IRN"</f>
        <v>Trad IRN</v>
      </c>
      <c r="J2373" t="s">
        <v>43</v>
      </c>
      <c r="K2373" t="s">
        <v>44</v>
      </c>
      <c r="L2373" t="s">
        <v>45</v>
      </c>
      <c r="M2373" t="s">
        <v>46</v>
      </c>
      <c r="N2373" t="str">
        <f t="shared" si="241"/>
        <v>08/18/2022</v>
      </c>
      <c r="O2373" t="str">
        <f t="shared" si="240"/>
        <v>12/31/2500</v>
      </c>
      <c r="P2373">
        <v>0.85</v>
      </c>
      <c r="Q2373">
        <v>0.85</v>
      </c>
      <c r="S2373">
        <v>0.85</v>
      </c>
      <c r="T2373">
        <v>0.85</v>
      </c>
      <c r="U2373">
        <v>0</v>
      </c>
      <c r="V2373" t="str">
        <f>"Trad IRN"</f>
        <v>Trad IRN</v>
      </c>
      <c r="W2373">
        <v>85</v>
      </c>
      <c r="X2373" t="s">
        <v>47</v>
      </c>
      <c r="Z2373" t="s">
        <v>47</v>
      </c>
      <c r="AB2373" t="str">
        <f>"11"</f>
        <v>11</v>
      </c>
      <c r="AC2373" t="s">
        <v>48</v>
      </c>
      <c r="AD2373" t="s">
        <v>49</v>
      </c>
      <c r="AE2373" t="s">
        <v>50</v>
      </c>
      <c r="AF2373">
        <v>0</v>
      </c>
      <c r="AG2373" t="s">
        <v>56</v>
      </c>
      <c r="AH2373" t="str">
        <f>"Trad IRN"</f>
        <v>Trad IRN</v>
      </c>
      <c r="AI2373" t="str">
        <f>"Bldg IRN"</f>
        <v>Bldg IRN</v>
      </c>
      <c r="AJ2373" t="s">
        <v>48</v>
      </c>
      <c r="AK2373" t="s">
        <v>48</v>
      </c>
      <c r="AL2373" t="s">
        <v>53</v>
      </c>
      <c r="AM2373">
        <v>962.46</v>
      </c>
      <c r="AN2373">
        <v>1132.3</v>
      </c>
      <c r="AO2373">
        <v>15</v>
      </c>
    </row>
    <row r="2374" spans="1:41" x14ac:dyDescent="0.3">
      <c r="A2374" t="str">
        <f>"Trad IRN"</f>
        <v>Trad IRN</v>
      </c>
      <c r="B2374" t="str">
        <f>"Bldg IRN"</f>
        <v>Bldg IRN</v>
      </c>
      <c r="C2374" t="s">
        <v>41</v>
      </c>
      <c r="D2374" t="s">
        <v>3</v>
      </c>
      <c r="E2374" t="s">
        <v>80</v>
      </c>
      <c r="F2374" t="s">
        <v>81</v>
      </c>
      <c r="G2374" t="s">
        <v>82</v>
      </c>
      <c r="H2374" t="s">
        <v>83</v>
      </c>
      <c r="I2374" t="s">
        <v>8</v>
      </c>
      <c r="J2374" t="s">
        <v>43</v>
      </c>
      <c r="K2374" t="s">
        <v>44</v>
      </c>
      <c r="L2374" t="s">
        <v>45</v>
      </c>
      <c r="M2374" t="s">
        <v>46</v>
      </c>
      <c r="N2374" t="str">
        <f t="shared" si="241"/>
        <v>08/18/2022</v>
      </c>
      <c r="O2374" t="str">
        <f>"01/03/2023"</f>
        <v>01/03/2023</v>
      </c>
      <c r="P2374">
        <v>7.0415000000000005E-2</v>
      </c>
      <c r="Q2374">
        <v>7.0415000000000005E-2</v>
      </c>
      <c r="S2374">
        <v>0</v>
      </c>
      <c r="T2374">
        <v>1.8051999999999999E-2</v>
      </c>
      <c r="U2374">
        <v>5.2363E-2</v>
      </c>
      <c r="V2374" t="str">
        <f>"Trad IRN"</f>
        <v>Trad IRN</v>
      </c>
      <c r="W2374">
        <v>15</v>
      </c>
      <c r="X2374" t="s">
        <v>47</v>
      </c>
      <c r="Z2374" t="s">
        <v>47</v>
      </c>
      <c r="AB2374" t="str">
        <f>"11"</f>
        <v>11</v>
      </c>
      <c r="AC2374" t="s">
        <v>48</v>
      </c>
      <c r="AD2374" t="s">
        <v>49</v>
      </c>
      <c r="AE2374" t="s">
        <v>50</v>
      </c>
      <c r="AF2374">
        <v>0</v>
      </c>
      <c r="AG2374" t="s">
        <v>51</v>
      </c>
      <c r="AH2374" t="str">
        <f>"Trad IRN"</f>
        <v>Trad IRN</v>
      </c>
      <c r="AI2374" t="str">
        <f>"Bldg IRN"</f>
        <v>Bldg IRN</v>
      </c>
      <c r="AJ2374" t="s">
        <v>48</v>
      </c>
      <c r="AK2374" t="s">
        <v>48</v>
      </c>
      <c r="AL2374" t="s">
        <v>53</v>
      </c>
      <c r="AM2374">
        <v>79.73</v>
      </c>
      <c r="AN2374">
        <v>1132.3</v>
      </c>
      <c r="AO2374">
        <v>15</v>
      </c>
    </row>
    <row r="2375" spans="1:41" x14ac:dyDescent="0.3">
      <c r="A2375" t="str">
        <f>"Trad IRN"</f>
        <v>Trad IRN</v>
      </c>
      <c r="B2375" t="str">
        <f>"Bldg IRN"</f>
        <v>Bldg IRN</v>
      </c>
      <c r="C2375" t="s">
        <v>41</v>
      </c>
      <c r="D2375" t="s">
        <v>3</v>
      </c>
      <c r="E2375" t="s">
        <v>80</v>
      </c>
      <c r="F2375" t="s">
        <v>81</v>
      </c>
      <c r="G2375" t="s">
        <v>82</v>
      </c>
      <c r="H2375" t="s">
        <v>83</v>
      </c>
      <c r="I2375" t="s">
        <v>8</v>
      </c>
      <c r="J2375" t="s">
        <v>43</v>
      </c>
      <c r="K2375" t="s">
        <v>44</v>
      </c>
      <c r="L2375" t="s">
        <v>45</v>
      </c>
      <c r="M2375" t="s">
        <v>46</v>
      </c>
      <c r="N2375" t="str">
        <f>"01/04/2023"</f>
        <v>01/04/2023</v>
      </c>
      <c r="O2375" t="str">
        <f>"12/31/2500"</f>
        <v>12/31/2500</v>
      </c>
      <c r="P2375">
        <v>7.9585000000000003E-2</v>
      </c>
      <c r="Q2375">
        <v>7.9585000000000003E-2</v>
      </c>
      <c r="S2375">
        <v>0</v>
      </c>
      <c r="T2375">
        <v>2.4028999999999998E-2</v>
      </c>
      <c r="U2375">
        <v>5.5556000000000001E-2</v>
      </c>
      <c r="V2375" t="str">
        <f>"Trad IRN"</f>
        <v>Trad IRN</v>
      </c>
      <c r="W2375">
        <v>2</v>
      </c>
      <c r="X2375" t="s">
        <v>54</v>
      </c>
      <c r="Y2375" t="str">
        <f>"13"</f>
        <v>13</v>
      </c>
      <c r="Z2375" t="s">
        <v>47</v>
      </c>
      <c r="AB2375" t="str">
        <f>"11"</f>
        <v>11</v>
      </c>
      <c r="AC2375" t="s">
        <v>48</v>
      </c>
      <c r="AD2375" t="s">
        <v>49</v>
      </c>
      <c r="AE2375" t="s">
        <v>50</v>
      </c>
      <c r="AF2375">
        <v>0</v>
      </c>
      <c r="AG2375" t="s">
        <v>51</v>
      </c>
      <c r="AH2375" t="str">
        <f>"Trad IRN"</f>
        <v>Trad IRN</v>
      </c>
      <c r="AI2375" t="str">
        <f>"Bldg IRN"</f>
        <v>Bldg IRN</v>
      </c>
      <c r="AJ2375" t="s">
        <v>48</v>
      </c>
      <c r="AK2375" t="s">
        <v>48</v>
      </c>
      <c r="AL2375" t="s">
        <v>53</v>
      </c>
      <c r="AM2375">
        <v>90.11</v>
      </c>
      <c r="AN2375">
        <v>1132.3</v>
      </c>
      <c r="AO2375">
        <v>15</v>
      </c>
    </row>
    <row r="2376" spans="1:41" x14ac:dyDescent="0.3">
      <c r="A2376" t="str">
        <f>"Trad IRN"</f>
        <v>Trad IRN</v>
      </c>
      <c r="B2376" t="str">
        <f>"Bldg IRN"</f>
        <v>Bldg IRN</v>
      </c>
      <c r="C2376" t="s">
        <v>41</v>
      </c>
      <c r="D2376" t="s">
        <v>3</v>
      </c>
      <c r="E2376" t="s">
        <v>80</v>
      </c>
      <c r="F2376" t="s">
        <v>81</v>
      </c>
      <c r="G2376" t="s">
        <v>82</v>
      </c>
      <c r="H2376" t="s">
        <v>83</v>
      </c>
      <c r="I2376" t="str">
        <f>"Trad IRN"</f>
        <v>Trad IRN</v>
      </c>
      <c r="J2376" t="s">
        <v>43</v>
      </c>
      <c r="K2376" t="s">
        <v>44</v>
      </c>
      <c r="L2376" t="s">
        <v>45</v>
      </c>
      <c r="M2376" t="s">
        <v>46</v>
      </c>
      <c r="N2376" t="str">
        <f t="shared" ref="N2376:N2382" si="242">"08/18/2022"</f>
        <v>08/18/2022</v>
      </c>
      <c r="O2376" t="str">
        <f>"12/31/2500"</f>
        <v>12/31/2500</v>
      </c>
      <c r="P2376">
        <v>1</v>
      </c>
      <c r="Q2376">
        <v>1</v>
      </c>
      <c r="S2376">
        <v>0</v>
      </c>
      <c r="T2376">
        <v>1</v>
      </c>
      <c r="U2376">
        <v>0</v>
      </c>
      <c r="V2376" t="str">
        <f>"Trad IRN"</f>
        <v>Trad IRN</v>
      </c>
      <c r="W2376">
        <v>100</v>
      </c>
      <c r="X2376" t="s">
        <v>47</v>
      </c>
      <c r="Z2376" t="s">
        <v>47</v>
      </c>
      <c r="AB2376" t="str">
        <f>"09"</f>
        <v>09</v>
      </c>
      <c r="AC2376" t="s">
        <v>48</v>
      </c>
      <c r="AD2376" t="s">
        <v>49</v>
      </c>
      <c r="AE2376" t="s">
        <v>50</v>
      </c>
      <c r="AF2376">
        <v>0</v>
      </c>
      <c r="AG2376" t="s">
        <v>56</v>
      </c>
      <c r="AH2376" t="str">
        <f>"Trad IRN"</f>
        <v>Trad IRN</v>
      </c>
      <c r="AI2376" t="str">
        <f>"Bldg IRN"</f>
        <v>Bldg IRN</v>
      </c>
      <c r="AJ2376" t="s">
        <v>48</v>
      </c>
      <c r="AK2376" t="s">
        <v>48</v>
      </c>
      <c r="AL2376" t="s">
        <v>53</v>
      </c>
      <c r="AM2376">
        <v>1132.3</v>
      </c>
      <c r="AN2376">
        <v>1132.3</v>
      </c>
      <c r="AO2376">
        <v>15</v>
      </c>
    </row>
    <row r="2377" spans="1:41" x14ac:dyDescent="0.3">
      <c r="A2377" t="str">
        <f>"Trad IRN"</f>
        <v>Trad IRN</v>
      </c>
      <c r="B2377" t="str">
        <f>"Bldg IRN"</f>
        <v>Bldg IRN</v>
      </c>
      <c r="C2377" t="s">
        <v>41</v>
      </c>
      <c r="D2377" t="s">
        <v>3</v>
      </c>
      <c r="E2377" t="s">
        <v>80</v>
      </c>
      <c r="F2377" t="s">
        <v>81</v>
      </c>
      <c r="G2377" t="s">
        <v>82</v>
      </c>
      <c r="H2377" t="s">
        <v>83</v>
      </c>
      <c r="I2377" t="str">
        <f>"Trad IRN"</f>
        <v>Trad IRN</v>
      </c>
      <c r="J2377" t="s">
        <v>43</v>
      </c>
      <c r="K2377" t="s">
        <v>44</v>
      </c>
      <c r="L2377" t="s">
        <v>45</v>
      </c>
      <c r="M2377" t="s">
        <v>46</v>
      </c>
      <c r="N2377" t="str">
        <f t="shared" si="242"/>
        <v>08/18/2022</v>
      </c>
      <c r="O2377" t="str">
        <f>"09/12/2022"</f>
        <v>09/12/2022</v>
      </c>
      <c r="P2377">
        <v>9.8039000000000001E-2</v>
      </c>
      <c r="Q2377">
        <v>9.8039000000000001E-2</v>
      </c>
      <c r="S2377">
        <v>0</v>
      </c>
      <c r="T2377">
        <v>9.8039000000000001E-2</v>
      </c>
      <c r="U2377">
        <v>0</v>
      </c>
      <c r="V2377" t="str">
        <f>"Trad IRN"</f>
        <v>Trad IRN</v>
      </c>
      <c r="W2377">
        <v>100</v>
      </c>
      <c r="X2377" t="s">
        <v>47</v>
      </c>
      <c r="Z2377" t="s">
        <v>47</v>
      </c>
      <c r="AB2377" t="str">
        <f>"09"</f>
        <v>09</v>
      </c>
      <c r="AC2377" t="s">
        <v>48</v>
      </c>
      <c r="AD2377" t="s">
        <v>49</v>
      </c>
      <c r="AE2377" t="s">
        <v>50</v>
      </c>
      <c r="AF2377">
        <v>0</v>
      </c>
      <c r="AG2377" t="s">
        <v>56</v>
      </c>
      <c r="AH2377" t="str">
        <f>"Trad IRN"</f>
        <v>Trad IRN</v>
      </c>
      <c r="AI2377" t="str">
        <f>"Bldg IRN"</f>
        <v>Bldg IRN</v>
      </c>
      <c r="AJ2377" t="s">
        <v>48</v>
      </c>
      <c r="AK2377" t="s">
        <v>48</v>
      </c>
      <c r="AL2377" t="s">
        <v>53</v>
      </c>
      <c r="AM2377">
        <v>111.01</v>
      </c>
      <c r="AN2377">
        <v>1132.3</v>
      </c>
      <c r="AO2377">
        <v>15</v>
      </c>
    </row>
    <row r="2378" spans="1:41" x14ac:dyDescent="0.3">
      <c r="A2378" t="str">
        <f>"Trad IRN"</f>
        <v>Trad IRN</v>
      </c>
      <c r="B2378" t="str">
        <f>"Bldg IRN"</f>
        <v>Bldg IRN</v>
      </c>
      <c r="C2378" t="s">
        <v>41</v>
      </c>
      <c r="D2378" t="s">
        <v>3</v>
      </c>
      <c r="E2378" t="s">
        <v>80</v>
      </c>
      <c r="F2378" t="s">
        <v>81</v>
      </c>
      <c r="G2378" t="s">
        <v>82</v>
      </c>
      <c r="H2378" t="s">
        <v>83</v>
      </c>
      <c r="I2378" t="str">
        <f>"Trad IRN"</f>
        <v>Trad IRN</v>
      </c>
      <c r="J2378" t="s">
        <v>43</v>
      </c>
      <c r="K2378" t="s">
        <v>44</v>
      </c>
      <c r="L2378" t="s">
        <v>45</v>
      </c>
      <c r="M2378" t="s">
        <v>46</v>
      </c>
      <c r="N2378" t="str">
        <f t="shared" si="242"/>
        <v>08/18/2022</v>
      </c>
      <c r="O2378" t="str">
        <f t="shared" ref="O2378:O2386" si="243">"12/31/2500"</f>
        <v>12/31/2500</v>
      </c>
      <c r="P2378">
        <v>1</v>
      </c>
      <c r="Q2378">
        <v>1</v>
      </c>
      <c r="S2378">
        <v>0</v>
      </c>
      <c r="T2378">
        <v>1</v>
      </c>
      <c r="U2378">
        <v>0</v>
      </c>
      <c r="V2378" t="str">
        <f>"Trad IRN"</f>
        <v>Trad IRN</v>
      </c>
      <c r="W2378">
        <v>100</v>
      </c>
      <c r="X2378" t="s">
        <v>47</v>
      </c>
      <c r="Z2378" t="s">
        <v>47</v>
      </c>
      <c r="AB2378" t="str">
        <f>"10"</f>
        <v>10</v>
      </c>
      <c r="AC2378" t="s">
        <v>48</v>
      </c>
      <c r="AD2378" t="s">
        <v>49</v>
      </c>
      <c r="AE2378" t="s">
        <v>50</v>
      </c>
      <c r="AF2378">
        <v>0</v>
      </c>
      <c r="AG2378" t="s">
        <v>56</v>
      </c>
      <c r="AH2378" t="str">
        <f>"Trad IRN"</f>
        <v>Trad IRN</v>
      </c>
      <c r="AI2378" t="str">
        <f>"Bldg IRN"</f>
        <v>Bldg IRN</v>
      </c>
      <c r="AJ2378" t="s">
        <v>48</v>
      </c>
      <c r="AK2378" t="s">
        <v>48</v>
      </c>
      <c r="AL2378" t="s">
        <v>53</v>
      </c>
      <c r="AM2378">
        <v>1132.3</v>
      </c>
      <c r="AN2378">
        <v>1132.3</v>
      </c>
      <c r="AO2378">
        <v>15</v>
      </c>
    </row>
    <row r="2379" spans="1:41" x14ac:dyDescent="0.3">
      <c r="A2379" t="str">
        <f>"Trad IRN"</f>
        <v>Trad IRN</v>
      </c>
      <c r="B2379" t="str">
        <f>"Bldg IRN"</f>
        <v>Bldg IRN</v>
      </c>
      <c r="C2379" t="s">
        <v>41</v>
      </c>
      <c r="D2379" t="s">
        <v>3</v>
      </c>
      <c r="E2379" t="s">
        <v>80</v>
      </c>
      <c r="F2379" t="s">
        <v>81</v>
      </c>
      <c r="G2379" t="s">
        <v>82</v>
      </c>
      <c r="H2379" t="s">
        <v>83</v>
      </c>
      <c r="I2379" t="str">
        <f>"Trad IRN"</f>
        <v>Trad IRN</v>
      </c>
      <c r="J2379" t="s">
        <v>43</v>
      </c>
      <c r="K2379" t="s">
        <v>44</v>
      </c>
      <c r="L2379" t="s">
        <v>45</v>
      </c>
      <c r="M2379" t="s">
        <v>46</v>
      </c>
      <c r="N2379" t="str">
        <f t="shared" si="242"/>
        <v>08/18/2022</v>
      </c>
      <c r="O2379" t="str">
        <f t="shared" si="243"/>
        <v>12/31/2500</v>
      </c>
      <c r="P2379">
        <v>1</v>
      </c>
      <c r="Q2379">
        <v>1</v>
      </c>
      <c r="S2379">
        <v>1</v>
      </c>
      <c r="T2379">
        <v>1</v>
      </c>
      <c r="U2379">
        <v>0</v>
      </c>
      <c r="V2379" t="str">
        <f>"Trad IRN"</f>
        <v>Trad IRN</v>
      </c>
      <c r="W2379">
        <v>100</v>
      </c>
      <c r="X2379" t="s">
        <v>47</v>
      </c>
      <c r="Z2379" t="s">
        <v>47</v>
      </c>
      <c r="AB2379" t="str">
        <f>"10"</f>
        <v>10</v>
      </c>
      <c r="AC2379" t="s">
        <v>48</v>
      </c>
      <c r="AD2379" t="s">
        <v>49</v>
      </c>
      <c r="AE2379" t="s">
        <v>50</v>
      </c>
      <c r="AF2379">
        <v>0</v>
      </c>
      <c r="AG2379" t="s">
        <v>56</v>
      </c>
      <c r="AH2379" t="str">
        <f>"Trad IRN"</f>
        <v>Trad IRN</v>
      </c>
      <c r="AI2379" t="str">
        <f>"Bldg IRN"</f>
        <v>Bldg IRN</v>
      </c>
      <c r="AJ2379" t="s">
        <v>48</v>
      </c>
      <c r="AK2379" t="s">
        <v>48</v>
      </c>
      <c r="AL2379" t="s">
        <v>53</v>
      </c>
      <c r="AM2379">
        <v>1132.3</v>
      </c>
      <c r="AN2379">
        <v>1132.3</v>
      </c>
      <c r="AO2379">
        <v>15</v>
      </c>
    </row>
    <row r="2380" spans="1:41" x14ac:dyDescent="0.3">
      <c r="A2380" t="str">
        <f>"Trad IRN"</f>
        <v>Trad IRN</v>
      </c>
      <c r="B2380" t="str">
        <f>"Bldg IRN"</f>
        <v>Bldg IRN</v>
      </c>
      <c r="C2380" t="s">
        <v>41</v>
      </c>
      <c r="D2380" t="s">
        <v>3</v>
      </c>
      <c r="E2380" t="s">
        <v>80</v>
      </c>
      <c r="F2380" t="s">
        <v>81</v>
      </c>
      <c r="G2380" t="s">
        <v>82</v>
      </c>
      <c r="H2380" t="s">
        <v>83</v>
      </c>
      <c r="I2380" t="str">
        <f>"Trad IRN"</f>
        <v>Trad IRN</v>
      </c>
      <c r="J2380" t="s">
        <v>43</v>
      </c>
      <c r="K2380" t="s">
        <v>44</v>
      </c>
      <c r="L2380" t="s">
        <v>45</v>
      </c>
      <c r="M2380" t="s">
        <v>46</v>
      </c>
      <c r="N2380" t="str">
        <f t="shared" si="242"/>
        <v>08/18/2022</v>
      </c>
      <c r="O2380" t="str">
        <f t="shared" si="243"/>
        <v>12/31/2500</v>
      </c>
      <c r="P2380">
        <v>1</v>
      </c>
      <c r="Q2380">
        <v>1</v>
      </c>
      <c r="S2380">
        <v>0</v>
      </c>
      <c r="T2380">
        <v>1</v>
      </c>
      <c r="U2380">
        <v>0</v>
      </c>
      <c r="V2380" t="str">
        <f>"Trad IRN"</f>
        <v>Trad IRN</v>
      </c>
      <c r="W2380">
        <v>40</v>
      </c>
      <c r="X2380" t="s">
        <v>54</v>
      </c>
      <c r="Y2380" t="str">
        <f>"60"</f>
        <v>60</v>
      </c>
      <c r="Z2380" t="s">
        <v>47</v>
      </c>
      <c r="AB2380" t="str">
        <f>"12"</f>
        <v>12</v>
      </c>
      <c r="AC2380" t="s">
        <v>48</v>
      </c>
      <c r="AD2380" t="s">
        <v>49</v>
      </c>
      <c r="AE2380" t="s">
        <v>50</v>
      </c>
      <c r="AF2380">
        <v>0</v>
      </c>
      <c r="AG2380" t="s">
        <v>56</v>
      </c>
      <c r="AH2380" t="str">
        <f>"Trad IRN"</f>
        <v>Trad IRN</v>
      </c>
      <c r="AI2380" t="str">
        <f>"Bldg IRN"</f>
        <v>Bldg IRN</v>
      </c>
      <c r="AJ2380" t="str">
        <f>"12"</f>
        <v>12</v>
      </c>
      <c r="AK2380" t="s">
        <v>48</v>
      </c>
      <c r="AL2380" t="s">
        <v>53</v>
      </c>
      <c r="AM2380">
        <v>1132.3</v>
      </c>
      <c r="AN2380">
        <v>1132.3</v>
      </c>
      <c r="AO2380">
        <v>15</v>
      </c>
    </row>
    <row r="2381" spans="1:41" x14ac:dyDescent="0.3">
      <c r="A2381" t="str">
        <f>"Trad IRN"</f>
        <v>Trad IRN</v>
      </c>
      <c r="B2381" t="str">
        <f>"Bldg IRN"</f>
        <v>Bldg IRN</v>
      </c>
      <c r="C2381" t="s">
        <v>41</v>
      </c>
      <c r="D2381" t="s">
        <v>3</v>
      </c>
      <c r="E2381" t="s">
        <v>80</v>
      </c>
      <c r="F2381" t="s">
        <v>81</v>
      </c>
      <c r="G2381" t="s">
        <v>82</v>
      </c>
      <c r="H2381" t="s">
        <v>83</v>
      </c>
      <c r="I2381" t="str">
        <f>"Trad IRN"</f>
        <v>Trad IRN</v>
      </c>
      <c r="J2381" t="s">
        <v>43</v>
      </c>
      <c r="K2381" t="s">
        <v>44</v>
      </c>
      <c r="L2381" t="s">
        <v>45</v>
      </c>
      <c r="M2381" t="s">
        <v>46</v>
      </c>
      <c r="N2381" t="str">
        <f t="shared" si="242"/>
        <v>08/18/2022</v>
      </c>
      <c r="O2381" t="str">
        <f t="shared" si="243"/>
        <v>12/31/2500</v>
      </c>
      <c r="P2381">
        <v>1</v>
      </c>
      <c r="Q2381">
        <v>1</v>
      </c>
      <c r="S2381">
        <v>0</v>
      </c>
      <c r="T2381">
        <v>1</v>
      </c>
      <c r="U2381">
        <v>0</v>
      </c>
      <c r="V2381" t="str">
        <f>"Trad IRN"</f>
        <v>Trad IRN</v>
      </c>
      <c r="W2381">
        <v>100</v>
      </c>
      <c r="X2381" t="s">
        <v>47</v>
      </c>
      <c r="Z2381" t="s">
        <v>47</v>
      </c>
      <c r="AB2381" t="str">
        <f>"10"</f>
        <v>10</v>
      </c>
      <c r="AC2381" t="s">
        <v>48</v>
      </c>
      <c r="AD2381" t="s">
        <v>49</v>
      </c>
      <c r="AE2381" t="s">
        <v>50</v>
      </c>
      <c r="AF2381">
        <v>0</v>
      </c>
      <c r="AG2381" t="s">
        <v>56</v>
      </c>
      <c r="AH2381" t="str">
        <f>"Trad IRN"</f>
        <v>Trad IRN</v>
      </c>
      <c r="AI2381" t="str">
        <f>"Bldg IRN"</f>
        <v>Bldg IRN</v>
      </c>
      <c r="AJ2381" t="s">
        <v>48</v>
      </c>
      <c r="AK2381" t="s">
        <v>48</v>
      </c>
      <c r="AL2381" t="s">
        <v>53</v>
      </c>
      <c r="AM2381">
        <v>1132.3</v>
      </c>
      <c r="AN2381">
        <v>1132.3</v>
      </c>
      <c r="AO2381">
        <v>15</v>
      </c>
    </row>
    <row r="2382" spans="1:41" x14ac:dyDescent="0.3">
      <c r="A2382" t="str">
        <f>"Trad IRN"</f>
        <v>Trad IRN</v>
      </c>
      <c r="B2382" t="str">
        <f>"Bldg IRN"</f>
        <v>Bldg IRN</v>
      </c>
      <c r="C2382" t="s">
        <v>41</v>
      </c>
      <c r="D2382" t="s">
        <v>3</v>
      </c>
      <c r="E2382" t="s">
        <v>80</v>
      </c>
      <c r="F2382" t="s">
        <v>81</v>
      </c>
      <c r="G2382" t="s">
        <v>82</v>
      </c>
      <c r="H2382" t="s">
        <v>83</v>
      </c>
      <c r="I2382" t="str">
        <f>"Trad IRN"</f>
        <v>Trad IRN</v>
      </c>
      <c r="J2382" t="s">
        <v>43</v>
      </c>
      <c r="K2382" t="s">
        <v>44</v>
      </c>
      <c r="L2382" t="s">
        <v>45</v>
      </c>
      <c r="M2382" t="s">
        <v>46</v>
      </c>
      <c r="N2382" t="str">
        <f t="shared" si="242"/>
        <v>08/18/2022</v>
      </c>
      <c r="O2382" t="str">
        <f t="shared" si="243"/>
        <v>12/31/2500</v>
      </c>
      <c r="P2382">
        <v>1</v>
      </c>
      <c r="Q2382">
        <v>1</v>
      </c>
      <c r="S2382">
        <v>0</v>
      </c>
      <c r="T2382">
        <v>1</v>
      </c>
      <c r="U2382">
        <v>0</v>
      </c>
      <c r="V2382" t="str">
        <f>"Trad IRN"</f>
        <v>Trad IRN</v>
      </c>
      <c r="W2382">
        <v>100</v>
      </c>
      <c r="X2382" t="s">
        <v>47</v>
      </c>
      <c r="Z2382" t="s">
        <v>47</v>
      </c>
      <c r="AB2382" t="str">
        <f>"11"</f>
        <v>11</v>
      </c>
      <c r="AC2382" t="s">
        <v>48</v>
      </c>
      <c r="AD2382" t="s">
        <v>49</v>
      </c>
      <c r="AE2382" t="s">
        <v>50</v>
      </c>
      <c r="AF2382">
        <v>0</v>
      </c>
      <c r="AG2382" t="s">
        <v>56</v>
      </c>
      <c r="AH2382" t="str">
        <f>"Trad IRN"</f>
        <v>Trad IRN</v>
      </c>
      <c r="AI2382" t="str">
        <f>"Bldg IRN"</f>
        <v>Bldg IRN</v>
      </c>
      <c r="AJ2382" t="s">
        <v>48</v>
      </c>
      <c r="AK2382" t="s">
        <v>48</v>
      </c>
      <c r="AL2382" t="s">
        <v>53</v>
      </c>
      <c r="AM2382">
        <v>1132.3</v>
      </c>
      <c r="AN2382">
        <v>1132.3</v>
      </c>
      <c r="AO2382">
        <v>15</v>
      </c>
    </row>
    <row r="2383" spans="1:41" x14ac:dyDescent="0.3">
      <c r="A2383" t="str">
        <f>"Trad IRN"</f>
        <v>Trad IRN</v>
      </c>
      <c r="B2383" t="str">
        <f>"Bldg IRN"</f>
        <v>Bldg IRN</v>
      </c>
      <c r="C2383" t="s">
        <v>41</v>
      </c>
      <c r="D2383" t="s">
        <v>3</v>
      </c>
      <c r="E2383" t="s">
        <v>80</v>
      </c>
      <c r="F2383" t="s">
        <v>81</v>
      </c>
      <c r="G2383" t="s">
        <v>82</v>
      </c>
      <c r="H2383" t="s">
        <v>83</v>
      </c>
      <c r="I2383" t="s">
        <v>8</v>
      </c>
      <c r="J2383" t="s">
        <v>43</v>
      </c>
      <c r="K2383" t="s">
        <v>44</v>
      </c>
      <c r="L2383" t="s">
        <v>45</v>
      </c>
      <c r="M2383" t="s">
        <v>46</v>
      </c>
      <c r="N2383" t="str">
        <f>"08/17/2022"</f>
        <v>08/17/2022</v>
      </c>
      <c r="O2383" t="str">
        <f t="shared" si="243"/>
        <v>12/31/2500</v>
      </c>
      <c r="P2383">
        <v>1</v>
      </c>
      <c r="Q2383">
        <v>1</v>
      </c>
      <c r="R2383">
        <v>1</v>
      </c>
      <c r="S2383">
        <v>0</v>
      </c>
      <c r="T2383">
        <v>0.5</v>
      </c>
      <c r="U2383">
        <v>0.5</v>
      </c>
      <c r="V2383" t="str">
        <f>"Trad IRN"</f>
        <v>Trad IRN</v>
      </c>
      <c r="W2383">
        <v>100</v>
      </c>
      <c r="X2383" t="s">
        <v>47</v>
      </c>
      <c r="Z2383" t="s">
        <v>47</v>
      </c>
      <c r="AB2383" t="str">
        <f>"23"</f>
        <v>23</v>
      </c>
      <c r="AC2383" t="str">
        <f>"01"</f>
        <v>01</v>
      </c>
      <c r="AD2383" t="str">
        <f>"5"</f>
        <v>5</v>
      </c>
      <c r="AE2383" t="s">
        <v>50</v>
      </c>
      <c r="AF2383">
        <v>0</v>
      </c>
      <c r="AG2383" t="s">
        <v>51</v>
      </c>
      <c r="AH2383" t="s">
        <v>85</v>
      </c>
      <c r="AI2383" t="str">
        <f>"Bldg IRN"</f>
        <v>Bldg IRN</v>
      </c>
      <c r="AJ2383" t="s">
        <v>48</v>
      </c>
      <c r="AK2383" t="s">
        <v>48</v>
      </c>
      <c r="AL2383" t="s">
        <v>53</v>
      </c>
      <c r="AM2383">
        <v>1060</v>
      </c>
      <c r="AN2383">
        <v>1060</v>
      </c>
      <c r="AO2383">
        <v>15</v>
      </c>
    </row>
    <row r="2384" spans="1:41" x14ac:dyDescent="0.3">
      <c r="A2384" t="str">
        <f>"Trad IRN"</f>
        <v>Trad IRN</v>
      </c>
      <c r="B2384" t="str">
        <f>"Bldg IRN"</f>
        <v>Bldg IRN</v>
      </c>
      <c r="C2384" t="s">
        <v>41</v>
      </c>
      <c r="D2384" t="s">
        <v>3</v>
      </c>
      <c r="E2384" t="s">
        <v>80</v>
      </c>
      <c r="F2384" t="s">
        <v>81</v>
      </c>
      <c r="G2384" t="s">
        <v>82</v>
      </c>
      <c r="H2384" t="s">
        <v>83</v>
      </c>
      <c r="I2384" t="str">
        <f>"Trad IRN"</f>
        <v>Trad IRN</v>
      </c>
      <c r="J2384" t="s">
        <v>43</v>
      </c>
      <c r="K2384" t="s">
        <v>44</v>
      </c>
      <c r="L2384" t="s">
        <v>45</v>
      </c>
      <c r="M2384" t="s">
        <v>46</v>
      </c>
      <c r="N2384" t="str">
        <f>"08/18/2022"</f>
        <v>08/18/2022</v>
      </c>
      <c r="O2384" t="str">
        <f t="shared" si="243"/>
        <v>12/31/2500</v>
      </c>
      <c r="P2384">
        <v>1</v>
      </c>
      <c r="Q2384">
        <v>1</v>
      </c>
      <c r="S2384">
        <v>0</v>
      </c>
      <c r="T2384">
        <v>1</v>
      </c>
      <c r="U2384">
        <v>0</v>
      </c>
      <c r="V2384" t="str">
        <f>"Trad IRN"</f>
        <v>Trad IRN</v>
      </c>
      <c r="W2384">
        <v>100</v>
      </c>
      <c r="X2384" t="s">
        <v>47</v>
      </c>
      <c r="Z2384" t="s">
        <v>47</v>
      </c>
      <c r="AB2384" t="str">
        <f>"09"</f>
        <v>09</v>
      </c>
      <c r="AC2384" t="s">
        <v>48</v>
      </c>
      <c r="AD2384" t="s">
        <v>49</v>
      </c>
      <c r="AE2384" t="s">
        <v>55</v>
      </c>
      <c r="AF2384">
        <v>1</v>
      </c>
      <c r="AG2384" t="s">
        <v>56</v>
      </c>
      <c r="AH2384" t="str">
        <f>"Trad IRN"</f>
        <v>Trad IRN</v>
      </c>
      <c r="AI2384" t="str">
        <f>"Bldg IRN"</f>
        <v>Bldg IRN</v>
      </c>
      <c r="AJ2384" t="s">
        <v>48</v>
      </c>
      <c r="AK2384" t="s">
        <v>48</v>
      </c>
      <c r="AL2384" t="s">
        <v>53</v>
      </c>
      <c r="AM2384">
        <v>1132.3</v>
      </c>
      <c r="AN2384">
        <v>1132.3</v>
      </c>
      <c r="AO2384">
        <v>15</v>
      </c>
    </row>
    <row r="2385" spans="1:41" x14ac:dyDescent="0.3">
      <c r="A2385" t="str">
        <f>"Trad IRN"</f>
        <v>Trad IRN</v>
      </c>
      <c r="B2385" t="str">
        <f>"Bldg IRN"</f>
        <v>Bldg IRN</v>
      </c>
      <c r="C2385" t="s">
        <v>41</v>
      </c>
      <c r="D2385" t="s">
        <v>3</v>
      </c>
      <c r="E2385" t="s">
        <v>80</v>
      </c>
      <c r="F2385" t="s">
        <v>81</v>
      </c>
      <c r="G2385" t="s">
        <v>82</v>
      </c>
      <c r="H2385" t="s">
        <v>83</v>
      </c>
      <c r="I2385" t="str">
        <f>"Trad IRN"</f>
        <v>Trad IRN</v>
      </c>
      <c r="J2385" t="s">
        <v>43</v>
      </c>
      <c r="K2385" t="s">
        <v>44</v>
      </c>
      <c r="L2385" t="s">
        <v>45</v>
      </c>
      <c r="M2385" t="s">
        <v>46</v>
      </c>
      <c r="N2385" t="str">
        <f>"08/18/2022"</f>
        <v>08/18/2022</v>
      </c>
      <c r="O2385" t="str">
        <f t="shared" si="243"/>
        <v>12/31/2500</v>
      </c>
      <c r="P2385">
        <v>1</v>
      </c>
      <c r="Q2385">
        <v>1</v>
      </c>
      <c r="S2385">
        <v>0</v>
      </c>
      <c r="T2385">
        <v>1</v>
      </c>
      <c r="U2385">
        <v>0</v>
      </c>
      <c r="V2385" t="str">
        <f>"Trad IRN"</f>
        <v>Trad IRN</v>
      </c>
      <c r="W2385">
        <v>100</v>
      </c>
      <c r="X2385" t="s">
        <v>47</v>
      </c>
      <c r="Z2385" t="s">
        <v>47</v>
      </c>
      <c r="AB2385" t="str">
        <f>"11"</f>
        <v>11</v>
      </c>
      <c r="AC2385" t="s">
        <v>48</v>
      </c>
      <c r="AD2385" t="s">
        <v>49</v>
      </c>
      <c r="AE2385" t="s">
        <v>50</v>
      </c>
      <c r="AF2385">
        <v>0</v>
      </c>
      <c r="AG2385" t="s">
        <v>56</v>
      </c>
      <c r="AH2385" t="str">
        <f>"Trad IRN"</f>
        <v>Trad IRN</v>
      </c>
      <c r="AI2385" t="str">
        <f>"Bldg IRN"</f>
        <v>Bldg IRN</v>
      </c>
      <c r="AJ2385" t="s">
        <v>48</v>
      </c>
      <c r="AK2385" t="s">
        <v>48</v>
      </c>
      <c r="AL2385" t="s">
        <v>53</v>
      </c>
      <c r="AM2385">
        <v>1132.3</v>
      </c>
      <c r="AN2385">
        <v>1132.3</v>
      </c>
      <c r="AO2385">
        <v>15</v>
      </c>
    </row>
    <row r="2386" spans="1:41" x14ac:dyDescent="0.3">
      <c r="A2386" t="str">
        <f>"Trad IRN"</f>
        <v>Trad IRN</v>
      </c>
      <c r="B2386" t="str">
        <f>"Bldg IRN"</f>
        <v>Bldg IRN</v>
      </c>
      <c r="C2386" t="s">
        <v>41</v>
      </c>
      <c r="D2386" t="s">
        <v>3</v>
      </c>
      <c r="E2386" t="s">
        <v>80</v>
      </c>
      <c r="F2386" t="s">
        <v>81</v>
      </c>
      <c r="G2386" t="s">
        <v>82</v>
      </c>
      <c r="H2386" t="s">
        <v>83</v>
      </c>
      <c r="I2386" t="str">
        <f>"Trad IRN"</f>
        <v>Trad IRN</v>
      </c>
      <c r="J2386" t="s">
        <v>43</v>
      </c>
      <c r="K2386" t="s">
        <v>44</v>
      </c>
      <c r="L2386" t="s">
        <v>45</v>
      </c>
      <c r="M2386" t="s">
        <v>46</v>
      </c>
      <c r="N2386" t="str">
        <f>"11/21/2022"</f>
        <v>11/21/2022</v>
      </c>
      <c r="O2386" t="str">
        <f t="shared" si="243"/>
        <v>12/31/2500</v>
      </c>
      <c r="P2386">
        <v>0.64590700000000001</v>
      </c>
      <c r="Q2386">
        <v>0.64590700000000001</v>
      </c>
      <c r="S2386">
        <v>0</v>
      </c>
      <c r="T2386">
        <v>0.64590700000000001</v>
      </c>
      <c r="U2386">
        <v>0</v>
      </c>
      <c r="V2386" t="str">
        <f>"Trad IRN"</f>
        <v>Trad IRN</v>
      </c>
      <c r="W2386">
        <v>100</v>
      </c>
      <c r="X2386" t="s">
        <v>47</v>
      </c>
      <c r="Z2386" t="s">
        <v>47</v>
      </c>
      <c r="AB2386" t="str">
        <f>"09"</f>
        <v>09</v>
      </c>
      <c r="AC2386" t="s">
        <v>48</v>
      </c>
      <c r="AD2386" t="s">
        <v>49</v>
      </c>
      <c r="AE2386" t="s">
        <v>55</v>
      </c>
      <c r="AF2386">
        <v>0</v>
      </c>
      <c r="AG2386" t="s">
        <v>56</v>
      </c>
      <c r="AH2386" t="str">
        <f>"Trad IRN"</f>
        <v>Trad IRN</v>
      </c>
      <c r="AI2386" t="str">
        <f>"Bldg IRN"</f>
        <v>Bldg IRN</v>
      </c>
      <c r="AJ2386" t="s">
        <v>48</v>
      </c>
      <c r="AK2386" t="s">
        <v>48</v>
      </c>
      <c r="AL2386" t="s">
        <v>53</v>
      </c>
      <c r="AM2386">
        <v>731.36</v>
      </c>
      <c r="AN2386">
        <v>1132.3</v>
      </c>
      <c r="AO2386">
        <v>15</v>
      </c>
    </row>
    <row r="2387" spans="1:41" x14ac:dyDescent="0.3">
      <c r="A2387" t="str">
        <f>"Trad IRN"</f>
        <v>Trad IRN</v>
      </c>
      <c r="B2387" t="str">
        <f>"Bldg IRN"</f>
        <v>Bldg IRN</v>
      </c>
      <c r="C2387" t="s">
        <v>41</v>
      </c>
      <c r="D2387" t="s">
        <v>3</v>
      </c>
      <c r="E2387" t="s">
        <v>80</v>
      </c>
      <c r="F2387" t="s">
        <v>81</v>
      </c>
      <c r="G2387" t="s">
        <v>82</v>
      </c>
      <c r="H2387" t="s">
        <v>83</v>
      </c>
      <c r="I2387" t="str">
        <f>"Trad IRN"</f>
        <v>Trad IRN</v>
      </c>
      <c r="J2387" t="s">
        <v>43</v>
      </c>
      <c r="K2387" t="s">
        <v>44</v>
      </c>
      <c r="L2387" t="s">
        <v>45</v>
      </c>
      <c r="M2387" t="s">
        <v>46</v>
      </c>
      <c r="N2387" t="str">
        <f>"08/18/2022"</f>
        <v>08/18/2022</v>
      </c>
      <c r="O2387" t="str">
        <f>"11/20/2022"</f>
        <v>11/20/2022</v>
      </c>
      <c r="P2387">
        <v>0.35409299999999999</v>
      </c>
      <c r="Q2387">
        <v>0.35409299999999999</v>
      </c>
      <c r="S2387">
        <v>0</v>
      </c>
      <c r="T2387">
        <v>0.35409299999999999</v>
      </c>
      <c r="U2387">
        <v>0</v>
      </c>
      <c r="V2387" t="str">
        <f>"Trad IRN"</f>
        <v>Trad IRN</v>
      </c>
      <c r="W2387">
        <v>100</v>
      </c>
      <c r="X2387" t="s">
        <v>47</v>
      </c>
      <c r="Z2387" t="s">
        <v>47</v>
      </c>
      <c r="AB2387" t="str">
        <f>"09"</f>
        <v>09</v>
      </c>
      <c r="AC2387" t="s">
        <v>48</v>
      </c>
      <c r="AD2387" t="s">
        <v>49</v>
      </c>
      <c r="AE2387" t="s">
        <v>50</v>
      </c>
      <c r="AF2387">
        <v>0</v>
      </c>
      <c r="AG2387" t="s">
        <v>56</v>
      </c>
      <c r="AH2387" t="str">
        <f>"Trad IRN"</f>
        <v>Trad IRN</v>
      </c>
      <c r="AI2387" t="str">
        <f>"Bldg IRN"</f>
        <v>Bldg IRN</v>
      </c>
      <c r="AJ2387" t="s">
        <v>48</v>
      </c>
      <c r="AK2387" t="s">
        <v>48</v>
      </c>
      <c r="AL2387" t="s">
        <v>53</v>
      </c>
      <c r="AM2387">
        <v>400.94</v>
      </c>
      <c r="AN2387">
        <v>1132.3</v>
      </c>
      <c r="AO2387">
        <v>15</v>
      </c>
    </row>
    <row r="2388" spans="1:41" x14ac:dyDescent="0.3">
      <c r="A2388" t="str">
        <f>"Trad IRN"</f>
        <v>Trad IRN</v>
      </c>
      <c r="B2388" t="str">
        <f>"Bldg IRN"</f>
        <v>Bldg IRN</v>
      </c>
      <c r="C2388" t="s">
        <v>41</v>
      </c>
      <c r="D2388" t="s">
        <v>3</v>
      </c>
      <c r="E2388" t="s">
        <v>80</v>
      </c>
      <c r="F2388" t="s">
        <v>81</v>
      </c>
      <c r="G2388" t="s">
        <v>82</v>
      </c>
      <c r="H2388" t="s">
        <v>83</v>
      </c>
      <c r="I2388" t="str">
        <f>"Trad IRN"</f>
        <v>Trad IRN</v>
      </c>
      <c r="J2388" t="s">
        <v>43</v>
      </c>
      <c r="K2388" t="s">
        <v>44</v>
      </c>
      <c r="L2388" t="s">
        <v>45</v>
      </c>
      <c r="M2388" t="s">
        <v>46</v>
      </c>
      <c r="N2388" t="str">
        <f>"11/21/2022"</f>
        <v>11/21/2022</v>
      </c>
      <c r="O2388" t="str">
        <f>"12/31/2500"</f>
        <v>12/31/2500</v>
      </c>
      <c r="P2388">
        <v>0.64590700000000001</v>
      </c>
      <c r="Q2388">
        <v>0.64590700000000001</v>
      </c>
      <c r="S2388">
        <v>0</v>
      </c>
      <c r="T2388">
        <v>0.64590700000000001</v>
      </c>
      <c r="U2388">
        <v>0</v>
      </c>
      <c r="V2388" t="str">
        <f>"Trad IRN"</f>
        <v>Trad IRN</v>
      </c>
      <c r="W2388">
        <v>100</v>
      </c>
      <c r="X2388" t="s">
        <v>47</v>
      </c>
      <c r="Z2388" t="s">
        <v>47</v>
      </c>
      <c r="AB2388" t="str">
        <f>"10"</f>
        <v>10</v>
      </c>
      <c r="AC2388" t="s">
        <v>48</v>
      </c>
      <c r="AD2388" t="s">
        <v>49</v>
      </c>
      <c r="AE2388" t="s">
        <v>55</v>
      </c>
      <c r="AF2388">
        <v>2</v>
      </c>
      <c r="AG2388" t="s">
        <v>56</v>
      </c>
      <c r="AH2388" t="str">
        <f>"Trad IRN"</f>
        <v>Trad IRN</v>
      </c>
      <c r="AI2388" t="str">
        <f>"Bldg IRN"</f>
        <v>Bldg IRN</v>
      </c>
      <c r="AJ2388" t="s">
        <v>48</v>
      </c>
      <c r="AK2388" t="s">
        <v>48</v>
      </c>
      <c r="AL2388" t="s">
        <v>53</v>
      </c>
      <c r="AM2388">
        <v>731.36</v>
      </c>
      <c r="AN2388">
        <v>1132.3</v>
      </c>
      <c r="AO2388">
        <v>15</v>
      </c>
    </row>
    <row r="2389" spans="1:41" x14ac:dyDescent="0.3">
      <c r="A2389" t="str">
        <f>"Trad IRN"</f>
        <v>Trad IRN</v>
      </c>
      <c r="B2389" t="str">
        <f>"Bldg IRN"</f>
        <v>Bldg IRN</v>
      </c>
      <c r="C2389" t="s">
        <v>41</v>
      </c>
      <c r="D2389" t="s">
        <v>3</v>
      </c>
      <c r="E2389" t="s">
        <v>80</v>
      </c>
      <c r="F2389" t="s">
        <v>81</v>
      </c>
      <c r="G2389" t="s">
        <v>82</v>
      </c>
      <c r="H2389" t="s">
        <v>83</v>
      </c>
      <c r="I2389" t="str">
        <f>"Trad IRN"</f>
        <v>Trad IRN</v>
      </c>
      <c r="J2389" t="s">
        <v>43</v>
      </c>
      <c r="K2389" t="s">
        <v>44</v>
      </c>
      <c r="L2389" t="s">
        <v>45</v>
      </c>
      <c r="M2389" t="s">
        <v>46</v>
      </c>
      <c r="N2389" t="str">
        <f>"08/18/2022"</f>
        <v>08/18/2022</v>
      </c>
      <c r="O2389" t="str">
        <f>"11/20/2022"</f>
        <v>11/20/2022</v>
      </c>
      <c r="P2389">
        <v>0.35409299999999999</v>
      </c>
      <c r="Q2389">
        <v>0.35409299999999999</v>
      </c>
      <c r="S2389">
        <v>0</v>
      </c>
      <c r="T2389">
        <v>0.35409299999999999</v>
      </c>
      <c r="U2389">
        <v>0</v>
      </c>
      <c r="V2389" t="str">
        <f>"Trad IRN"</f>
        <v>Trad IRN</v>
      </c>
      <c r="W2389">
        <v>100</v>
      </c>
      <c r="X2389" t="s">
        <v>47</v>
      </c>
      <c r="Z2389" t="s">
        <v>47</v>
      </c>
      <c r="AB2389" t="str">
        <f>"10"</f>
        <v>10</v>
      </c>
      <c r="AC2389" t="s">
        <v>48</v>
      </c>
      <c r="AD2389" t="s">
        <v>49</v>
      </c>
      <c r="AE2389" t="s">
        <v>50</v>
      </c>
      <c r="AF2389">
        <v>2</v>
      </c>
      <c r="AG2389" t="s">
        <v>56</v>
      </c>
      <c r="AH2389" t="str">
        <f>"Trad IRN"</f>
        <v>Trad IRN</v>
      </c>
      <c r="AI2389" t="str">
        <f>"Bldg IRN"</f>
        <v>Bldg IRN</v>
      </c>
      <c r="AJ2389" t="s">
        <v>48</v>
      </c>
      <c r="AK2389" t="s">
        <v>48</v>
      </c>
      <c r="AL2389" t="s">
        <v>53</v>
      </c>
      <c r="AM2389">
        <v>400.94</v>
      </c>
      <c r="AN2389">
        <v>1132.3</v>
      </c>
      <c r="AO2389">
        <v>15</v>
      </c>
    </row>
    <row r="2390" spans="1:41" x14ac:dyDescent="0.3">
      <c r="A2390" t="str">
        <f>"Trad IRN"</f>
        <v>Trad IRN</v>
      </c>
      <c r="B2390" t="str">
        <f>"Bldg IRN"</f>
        <v>Bldg IRN</v>
      </c>
      <c r="C2390" t="s">
        <v>41</v>
      </c>
      <c r="D2390" t="s">
        <v>3</v>
      </c>
      <c r="E2390" t="s">
        <v>80</v>
      </c>
      <c r="F2390" t="s">
        <v>81</v>
      </c>
      <c r="G2390" t="s">
        <v>82</v>
      </c>
      <c r="H2390" t="s">
        <v>83</v>
      </c>
      <c r="I2390" t="str">
        <f>"Trad IRN"</f>
        <v>Trad IRN</v>
      </c>
      <c r="J2390" t="s">
        <v>43</v>
      </c>
      <c r="K2390" t="s">
        <v>44</v>
      </c>
      <c r="L2390" t="s">
        <v>45</v>
      </c>
      <c r="M2390" t="s">
        <v>46</v>
      </c>
      <c r="N2390" t="str">
        <f>"10/28/2022"</f>
        <v>10/28/2022</v>
      </c>
      <c r="O2390" t="str">
        <f>"12/31/2500"</f>
        <v>12/31/2500</v>
      </c>
      <c r="P2390">
        <v>0.73471699999999995</v>
      </c>
      <c r="Q2390">
        <v>0.73471699999999995</v>
      </c>
      <c r="R2390">
        <v>0.73471699999999995</v>
      </c>
      <c r="S2390">
        <v>0</v>
      </c>
      <c r="T2390">
        <v>0.73471699999999995</v>
      </c>
      <c r="U2390">
        <v>0</v>
      </c>
      <c r="V2390" t="str">
        <f>"Trad IRN"</f>
        <v>Trad IRN</v>
      </c>
      <c r="W2390">
        <v>100</v>
      </c>
      <c r="X2390" t="s">
        <v>47</v>
      </c>
      <c r="Z2390" t="s">
        <v>47</v>
      </c>
      <c r="AB2390" t="str">
        <f>"09"</f>
        <v>09</v>
      </c>
      <c r="AC2390" t="str">
        <f>"10"</f>
        <v>10</v>
      </c>
      <c r="AD2390" t="str">
        <f>"2"</f>
        <v>2</v>
      </c>
      <c r="AE2390" t="s">
        <v>55</v>
      </c>
      <c r="AF2390">
        <v>2</v>
      </c>
      <c r="AG2390" t="s">
        <v>56</v>
      </c>
      <c r="AH2390" t="str">
        <f>"Trad IRN"</f>
        <v>Trad IRN</v>
      </c>
      <c r="AI2390" t="str">
        <f>"Bldg IRN"</f>
        <v>Bldg IRN</v>
      </c>
      <c r="AJ2390" t="s">
        <v>48</v>
      </c>
      <c r="AK2390" t="s">
        <v>48</v>
      </c>
      <c r="AL2390" t="s">
        <v>53</v>
      </c>
      <c r="AM2390">
        <v>831.92</v>
      </c>
      <c r="AN2390">
        <v>1132.3</v>
      </c>
      <c r="AO2390">
        <v>15</v>
      </c>
    </row>
    <row r="2391" spans="1:41" x14ac:dyDescent="0.3">
      <c r="A2391" t="str">
        <f>"Trad IRN"</f>
        <v>Trad IRN</v>
      </c>
      <c r="B2391" t="str">
        <f>"Bldg IRN"</f>
        <v>Bldg IRN</v>
      </c>
      <c r="C2391" t="s">
        <v>41</v>
      </c>
      <c r="D2391" t="s">
        <v>3</v>
      </c>
      <c r="E2391" t="s">
        <v>80</v>
      </c>
      <c r="F2391" t="s">
        <v>81</v>
      </c>
      <c r="G2391" t="s">
        <v>82</v>
      </c>
      <c r="H2391" t="s">
        <v>83</v>
      </c>
      <c r="I2391" t="str">
        <f>"Trad IRN"</f>
        <v>Trad IRN</v>
      </c>
      <c r="J2391" t="s">
        <v>43</v>
      </c>
      <c r="K2391" t="s">
        <v>44</v>
      </c>
      <c r="L2391" t="s">
        <v>45</v>
      </c>
      <c r="M2391" t="s">
        <v>46</v>
      </c>
      <c r="N2391" t="str">
        <f>"08/18/2022"</f>
        <v>08/18/2022</v>
      </c>
      <c r="O2391" t="str">
        <f>"10/27/2022"</f>
        <v>10/27/2022</v>
      </c>
      <c r="P2391">
        <v>0.26528299999999999</v>
      </c>
      <c r="Q2391">
        <v>0.26528299999999999</v>
      </c>
      <c r="R2391">
        <v>0.26528299999999999</v>
      </c>
      <c r="S2391">
        <v>0</v>
      </c>
      <c r="T2391">
        <v>0.26528299999999999</v>
      </c>
      <c r="U2391">
        <v>0</v>
      </c>
      <c r="V2391" t="str">
        <f>"Trad IRN"</f>
        <v>Trad IRN</v>
      </c>
      <c r="W2391">
        <v>100</v>
      </c>
      <c r="X2391" t="s">
        <v>47</v>
      </c>
      <c r="Z2391" t="s">
        <v>47</v>
      </c>
      <c r="AB2391" t="str">
        <f>"09"</f>
        <v>09</v>
      </c>
      <c r="AC2391" t="str">
        <f>"10"</f>
        <v>10</v>
      </c>
      <c r="AD2391" t="str">
        <f>"2"</f>
        <v>2</v>
      </c>
      <c r="AE2391" t="s">
        <v>50</v>
      </c>
      <c r="AF2391">
        <v>2</v>
      </c>
      <c r="AG2391" t="s">
        <v>56</v>
      </c>
      <c r="AH2391" t="str">
        <f>"Trad IRN"</f>
        <v>Trad IRN</v>
      </c>
      <c r="AI2391" t="str">
        <f>"Bldg IRN"</f>
        <v>Bldg IRN</v>
      </c>
      <c r="AJ2391" t="s">
        <v>48</v>
      </c>
      <c r="AK2391" t="s">
        <v>48</v>
      </c>
      <c r="AL2391" t="s">
        <v>53</v>
      </c>
      <c r="AM2391">
        <v>300.38</v>
      </c>
      <c r="AN2391">
        <v>1132.3</v>
      </c>
      <c r="AO2391">
        <v>15</v>
      </c>
    </row>
    <row r="2392" spans="1:41" x14ac:dyDescent="0.3">
      <c r="A2392" t="str">
        <f>"Trad IRN"</f>
        <v>Trad IRN</v>
      </c>
      <c r="B2392" t="str">
        <f>"Bldg IRN"</f>
        <v>Bldg IRN</v>
      </c>
      <c r="C2392" t="s">
        <v>41</v>
      </c>
      <c r="D2392" t="s">
        <v>3</v>
      </c>
      <c r="E2392" t="s">
        <v>80</v>
      </c>
      <c r="F2392" t="s">
        <v>81</v>
      </c>
      <c r="G2392" t="s">
        <v>82</v>
      </c>
      <c r="H2392" t="s">
        <v>83</v>
      </c>
      <c r="I2392" t="str">
        <f>"Trad IRN"</f>
        <v>Trad IRN</v>
      </c>
      <c r="J2392" t="s">
        <v>43</v>
      </c>
      <c r="K2392" t="s">
        <v>44</v>
      </c>
      <c r="L2392" t="s">
        <v>45</v>
      </c>
      <c r="M2392" t="s">
        <v>46</v>
      </c>
      <c r="N2392" t="str">
        <f>"08/18/2022"</f>
        <v>08/18/2022</v>
      </c>
      <c r="O2392" t="str">
        <f>"12/31/2500"</f>
        <v>12/31/2500</v>
      </c>
      <c r="P2392">
        <v>1</v>
      </c>
      <c r="Q2392">
        <v>1</v>
      </c>
      <c r="S2392">
        <v>0</v>
      </c>
      <c r="T2392">
        <v>1</v>
      </c>
      <c r="U2392">
        <v>0</v>
      </c>
      <c r="V2392" t="str">
        <f>"Trad IRN"</f>
        <v>Trad IRN</v>
      </c>
      <c r="W2392">
        <v>100</v>
      </c>
      <c r="X2392" t="s">
        <v>47</v>
      </c>
      <c r="Z2392" t="s">
        <v>47</v>
      </c>
      <c r="AB2392" t="str">
        <f>"09"</f>
        <v>09</v>
      </c>
      <c r="AC2392" t="s">
        <v>48</v>
      </c>
      <c r="AD2392" t="s">
        <v>49</v>
      </c>
      <c r="AE2392" t="s">
        <v>50</v>
      </c>
      <c r="AF2392">
        <v>0</v>
      </c>
      <c r="AG2392" t="s">
        <v>56</v>
      </c>
      <c r="AH2392" t="str">
        <f>"Trad IRN"</f>
        <v>Trad IRN</v>
      </c>
      <c r="AI2392" t="str">
        <f>"Bldg IRN"</f>
        <v>Bldg IRN</v>
      </c>
      <c r="AJ2392" t="s">
        <v>48</v>
      </c>
      <c r="AK2392" t="s">
        <v>48</v>
      </c>
      <c r="AL2392" t="s">
        <v>53</v>
      </c>
      <c r="AM2392">
        <v>1132.3</v>
      </c>
      <c r="AN2392">
        <v>1132.3</v>
      </c>
      <c r="AO2392">
        <v>15</v>
      </c>
    </row>
    <row r="2393" spans="1:41" x14ac:dyDescent="0.3">
      <c r="A2393" t="str">
        <f>"Trad IRN"</f>
        <v>Trad IRN</v>
      </c>
      <c r="B2393" t="str">
        <f>"Bldg IRN"</f>
        <v>Bldg IRN</v>
      </c>
      <c r="C2393" t="s">
        <v>41</v>
      </c>
      <c r="D2393" t="s">
        <v>3</v>
      </c>
      <c r="E2393" t="s">
        <v>80</v>
      </c>
      <c r="F2393" t="s">
        <v>81</v>
      </c>
      <c r="G2393" t="s">
        <v>82</v>
      </c>
      <c r="H2393" t="s">
        <v>83</v>
      </c>
      <c r="I2393" t="str">
        <f>"Trad IRN"</f>
        <v>Trad IRN</v>
      </c>
      <c r="J2393" t="s">
        <v>43</v>
      </c>
      <c r="K2393" t="s">
        <v>44</v>
      </c>
      <c r="L2393" t="s">
        <v>45</v>
      </c>
      <c r="M2393" t="s">
        <v>46</v>
      </c>
      <c r="N2393" t="str">
        <f>"08/18/2022"</f>
        <v>08/18/2022</v>
      </c>
      <c r="O2393" t="str">
        <f>"12/31/2500"</f>
        <v>12/31/2500</v>
      </c>
      <c r="P2393">
        <v>0.5</v>
      </c>
      <c r="Q2393">
        <v>0.5</v>
      </c>
      <c r="S2393">
        <v>0</v>
      </c>
      <c r="T2393">
        <v>0.5</v>
      </c>
      <c r="U2393">
        <v>0</v>
      </c>
      <c r="V2393" t="str">
        <f>"Trad IRN"</f>
        <v>Trad IRN</v>
      </c>
      <c r="W2393">
        <v>50</v>
      </c>
      <c r="X2393" t="s">
        <v>47</v>
      </c>
      <c r="Z2393" t="s">
        <v>47</v>
      </c>
      <c r="AB2393" t="str">
        <f t="shared" ref="AB2393:AB2398" si="244">"10"</f>
        <v>10</v>
      </c>
      <c r="AC2393" t="s">
        <v>48</v>
      </c>
      <c r="AD2393" t="s">
        <v>49</v>
      </c>
      <c r="AE2393" t="s">
        <v>50</v>
      </c>
      <c r="AF2393">
        <v>0</v>
      </c>
      <c r="AG2393" t="s">
        <v>56</v>
      </c>
      <c r="AH2393" t="str">
        <f>"Trad IRN"</f>
        <v>Trad IRN</v>
      </c>
      <c r="AI2393" t="str">
        <f>"Bldg IRN"</f>
        <v>Bldg IRN</v>
      </c>
      <c r="AJ2393" t="s">
        <v>48</v>
      </c>
      <c r="AK2393" t="s">
        <v>48</v>
      </c>
      <c r="AL2393" t="s">
        <v>53</v>
      </c>
      <c r="AM2393">
        <v>566.15</v>
      </c>
      <c r="AN2393">
        <v>1132.3</v>
      </c>
      <c r="AO2393">
        <v>15</v>
      </c>
    </row>
    <row r="2394" spans="1:41" x14ac:dyDescent="0.3">
      <c r="A2394" t="str">
        <f>"Trad IRN"</f>
        <v>Trad IRN</v>
      </c>
      <c r="B2394" t="str">
        <f>"Bldg IRN"</f>
        <v>Bldg IRN</v>
      </c>
      <c r="C2394" t="s">
        <v>41</v>
      </c>
      <c r="D2394" t="s">
        <v>3</v>
      </c>
      <c r="E2394" t="s">
        <v>80</v>
      </c>
      <c r="F2394" t="s">
        <v>81</v>
      </c>
      <c r="G2394" t="s">
        <v>82</v>
      </c>
      <c r="H2394" t="s">
        <v>83</v>
      </c>
      <c r="I2394" t="s">
        <v>8</v>
      </c>
      <c r="J2394" t="s">
        <v>43</v>
      </c>
      <c r="K2394" t="s">
        <v>44</v>
      </c>
      <c r="L2394" t="s">
        <v>45</v>
      </c>
      <c r="M2394" t="s">
        <v>46</v>
      </c>
      <c r="N2394" t="str">
        <f>"11/16/2022"</f>
        <v>11/16/2022</v>
      </c>
      <c r="O2394" t="str">
        <f>"12/31/2500"</f>
        <v>12/31/2500</v>
      </c>
      <c r="P2394">
        <v>0.32500000000000001</v>
      </c>
      <c r="Q2394">
        <v>0.32500000000000001</v>
      </c>
      <c r="S2394">
        <v>0</v>
      </c>
      <c r="T2394">
        <v>0.19569900000000001</v>
      </c>
      <c r="U2394">
        <v>0.129301</v>
      </c>
      <c r="V2394" t="str">
        <f>"Trad IRN"</f>
        <v>Trad IRN</v>
      </c>
      <c r="W2394">
        <v>50</v>
      </c>
      <c r="X2394" t="s">
        <v>47</v>
      </c>
      <c r="Z2394" t="s">
        <v>47</v>
      </c>
      <c r="AB2394" t="str">
        <f t="shared" si="244"/>
        <v>10</v>
      </c>
      <c r="AC2394" t="s">
        <v>48</v>
      </c>
      <c r="AD2394" t="s">
        <v>49</v>
      </c>
      <c r="AE2394" t="s">
        <v>55</v>
      </c>
      <c r="AF2394">
        <v>0</v>
      </c>
      <c r="AG2394" t="s">
        <v>51</v>
      </c>
      <c r="AH2394" t="s">
        <v>85</v>
      </c>
      <c r="AI2394" t="str">
        <f>"Bldg IRN"</f>
        <v>Bldg IRN</v>
      </c>
      <c r="AJ2394" t="s">
        <v>48</v>
      </c>
      <c r="AK2394" t="s">
        <v>48</v>
      </c>
      <c r="AL2394" t="s">
        <v>53</v>
      </c>
      <c r="AM2394">
        <v>344.5</v>
      </c>
      <c r="AN2394">
        <v>1060</v>
      </c>
      <c r="AO2394">
        <v>15</v>
      </c>
    </row>
    <row r="2395" spans="1:41" x14ac:dyDescent="0.3">
      <c r="A2395" t="str">
        <f>"Trad IRN"</f>
        <v>Trad IRN</v>
      </c>
      <c r="B2395" t="str">
        <f>"Bldg IRN"</f>
        <v>Bldg IRN</v>
      </c>
      <c r="C2395" t="s">
        <v>41</v>
      </c>
      <c r="D2395" t="s">
        <v>3</v>
      </c>
      <c r="E2395" t="s">
        <v>80</v>
      </c>
      <c r="F2395" t="s">
        <v>81</v>
      </c>
      <c r="G2395" t="s">
        <v>82</v>
      </c>
      <c r="H2395" t="s">
        <v>83</v>
      </c>
      <c r="I2395" t="s">
        <v>8</v>
      </c>
      <c r="J2395" t="s">
        <v>43</v>
      </c>
      <c r="K2395" t="s">
        <v>44</v>
      </c>
      <c r="L2395" t="s">
        <v>45</v>
      </c>
      <c r="M2395" t="s">
        <v>46</v>
      </c>
      <c r="N2395" t="str">
        <f>"08/17/2022"</f>
        <v>08/17/2022</v>
      </c>
      <c r="O2395" t="str">
        <f>"11/15/2022"</f>
        <v>11/15/2022</v>
      </c>
      <c r="P2395">
        <v>0.17499999999999999</v>
      </c>
      <c r="Q2395">
        <v>0.17499999999999999</v>
      </c>
      <c r="S2395">
        <v>0</v>
      </c>
      <c r="T2395">
        <v>0</v>
      </c>
      <c r="U2395">
        <v>0.17499999999999999</v>
      </c>
      <c r="V2395" t="str">
        <f>"Trad IRN"</f>
        <v>Trad IRN</v>
      </c>
      <c r="W2395">
        <v>50</v>
      </c>
      <c r="X2395" t="s">
        <v>47</v>
      </c>
      <c r="Z2395" t="s">
        <v>47</v>
      </c>
      <c r="AB2395" t="str">
        <f t="shared" si="244"/>
        <v>10</v>
      </c>
      <c r="AC2395" t="s">
        <v>48</v>
      </c>
      <c r="AD2395" t="s">
        <v>49</v>
      </c>
      <c r="AE2395" t="s">
        <v>50</v>
      </c>
      <c r="AF2395">
        <v>0</v>
      </c>
      <c r="AG2395" t="s">
        <v>51</v>
      </c>
      <c r="AH2395" t="s">
        <v>85</v>
      </c>
      <c r="AI2395" t="str">
        <f>"Bldg IRN"</f>
        <v>Bldg IRN</v>
      </c>
      <c r="AJ2395" t="s">
        <v>48</v>
      </c>
      <c r="AK2395" t="s">
        <v>48</v>
      </c>
      <c r="AL2395" t="s">
        <v>53</v>
      </c>
      <c r="AM2395">
        <v>185.5</v>
      </c>
      <c r="AN2395">
        <v>1060</v>
      </c>
      <c r="AO2395">
        <v>15</v>
      </c>
    </row>
    <row r="2396" spans="1:41" x14ac:dyDescent="0.3">
      <c r="A2396" t="str">
        <f>"Trad IRN"</f>
        <v>Trad IRN</v>
      </c>
      <c r="B2396" t="str">
        <f>"Bldg IRN"</f>
        <v>Bldg IRN</v>
      </c>
      <c r="C2396" t="s">
        <v>41</v>
      </c>
      <c r="D2396" t="s">
        <v>3</v>
      </c>
      <c r="E2396" t="s">
        <v>80</v>
      </c>
      <c r="F2396" t="s">
        <v>81</v>
      </c>
      <c r="G2396" t="s">
        <v>82</v>
      </c>
      <c r="H2396" t="s">
        <v>83</v>
      </c>
      <c r="I2396" t="s">
        <v>8</v>
      </c>
      <c r="J2396" t="s">
        <v>43</v>
      </c>
      <c r="K2396" t="s">
        <v>44</v>
      </c>
      <c r="L2396" t="s">
        <v>45</v>
      </c>
      <c r="M2396" t="s">
        <v>46</v>
      </c>
      <c r="N2396" t="str">
        <f>"08/17/2022"</f>
        <v>08/17/2022</v>
      </c>
      <c r="O2396" t="str">
        <f>"11/15/2022"</f>
        <v>11/15/2022</v>
      </c>
      <c r="P2396">
        <v>0.17499999999999999</v>
      </c>
      <c r="Q2396">
        <v>0.17499999999999999</v>
      </c>
      <c r="R2396">
        <v>0.17499999999999999</v>
      </c>
      <c r="S2396">
        <v>0</v>
      </c>
      <c r="T2396">
        <v>0</v>
      </c>
      <c r="U2396">
        <v>0.17499999999999999</v>
      </c>
      <c r="V2396" t="str">
        <f>"Trad IRN"</f>
        <v>Trad IRN</v>
      </c>
      <c r="W2396">
        <v>50</v>
      </c>
      <c r="X2396" t="s">
        <v>47</v>
      </c>
      <c r="Z2396" t="s">
        <v>47</v>
      </c>
      <c r="AB2396" t="str">
        <f t="shared" si="244"/>
        <v>10</v>
      </c>
      <c r="AC2396" t="str">
        <f>"10"</f>
        <v>10</v>
      </c>
      <c r="AD2396" t="str">
        <f>"2"</f>
        <v>2</v>
      </c>
      <c r="AE2396" t="s">
        <v>50</v>
      </c>
      <c r="AF2396">
        <v>0</v>
      </c>
      <c r="AG2396" t="s">
        <v>51</v>
      </c>
      <c r="AH2396" t="s">
        <v>85</v>
      </c>
      <c r="AI2396" t="str">
        <f>"Bldg IRN"</f>
        <v>Bldg IRN</v>
      </c>
      <c r="AJ2396" t="s">
        <v>48</v>
      </c>
      <c r="AK2396" t="s">
        <v>48</v>
      </c>
      <c r="AL2396" t="s">
        <v>53</v>
      </c>
      <c r="AM2396">
        <v>185.5</v>
      </c>
      <c r="AN2396">
        <v>1060</v>
      </c>
      <c r="AO2396">
        <v>15</v>
      </c>
    </row>
    <row r="2397" spans="1:41" x14ac:dyDescent="0.3">
      <c r="A2397" t="str">
        <f>"Trad IRN"</f>
        <v>Trad IRN</v>
      </c>
      <c r="B2397" t="str">
        <f>"Bldg IRN"</f>
        <v>Bldg IRN</v>
      </c>
      <c r="C2397" t="s">
        <v>41</v>
      </c>
      <c r="D2397" t="s">
        <v>3</v>
      </c>
      <c r="E2397" t="s">
        <v>80</v>
      </c>
      <c r="F2397" t="s">
        <v>81</v>
      </c>
      <c r="G2397" t="s">
        <v>82</v>
      </c>
      <c r="H2397" t="s">
        <v>83</v>
      </c>
      <c r="I2397" t="s">
        <v>8</v>
      </c>
      <c r="J2397" t="s">
        <v>43</v>
      </c>
      <c r="K2397" t="s">
        <v>44</v>
      </c>
      <c r="L2397" t="s">
        <v>45</v>
      </c>
      <c r="M2397" t="s">
        <v>46</v>
      </c>
      <c r="N2397" t="str">
        <f>"11/16/2022"</f>
        <v>11/16/2022</v>
      </c>
      <c r="O2397" t="str">
        <f t="shared" ref="O2397:O2405" si="245">"12/31/2500"</f>
        <v>12/31/2500</v>
      </c>
      <c r="P2397">
        <v>0.32500000000000001</v>
      </c>
      <c r="Q2397">
        <v>0.32500000000000001</v>
      </c>
      <c r="R2397">
        <v>0.32500000000000001</v>
      </c>
      <c r="S2397">
        <v>0</v>
      </c>
      <c r="T2397">
        <v>0.19569900000000001</v>
      </c>
      <c r="U2397">
        <v>0.129301</v>
      </c>
      <c r="V2397" t="str">
        <f>"Trad IRN"</f>
        <v>Trad IRN</v>
      </c>
      <c r="W2397">
        <v>50</v>
      </c>
      <c r="X2397" t="s">
        <v>47</v>
      </c>
      <c r="Z2397" t="s">
        <v>47</v>
      </c>
      <c r="AB2397" t="str">
        <f t="shared" si="244"/>
        <v>10</v>
      </c>
      <c r="AC2397" t="str">
        <f>"10"</f>
        <v>10</v>
      </c>
      <c r="AD2397" t="str">
        <f>"2"</f>
        <v>2</v>
      </c>
      <c r="AE2397" t="s">
        <v>55</v>
      </c>
      <c r="AF2397">
        <v>0</v>
      </c>
      <c r="AG2397" t="s">
        <v>51</v>
      </c>
      <c r="AH2397" t="s">
        <v>85</v>
      </c>
      <c r="AI2397" t="str">
        <f>"Bldg IRN"</f>
        <v>Bldg IRN</v>
      </c>
      <c r="AJ2397" t="s">
        <v>48</v>
      </c>
      <c r="AK2397" t="s">
        <v>48</v>
      </c>
      <c r="AL2397" t="s">
        <v>53</v>
      </c>
      <c r="AM2397">
        <v>344.5</v>
      </c>
      <c r="AN2397">
        <v>1060</v>
      </c>
      <c r="AO2397">
        <v>15</v>
      </c>
    </row>
    <row r="2398" spans="1:41" x14ac:dyDescent="0.3">
      <c r="A2398" t="str">
        <f>"Trad IRN"</f>
        <v>Trad IRN</v>
      </c>
      <c r="B2398" t="str">
        <f>"Bldg IRN"</f>
        <v>Bldg IRN</v>
      </c>
      <c r="C2398" t="s">
        <v>41</v>
      </c>
      <c r="D2398" t="s">
        <v>3</v>
      </c>
      <c r="E2398" t="s">
        <v>80</v>
      </c>
      <c r="F2398" t="s">
        <v>81</v>
      </c>
      <c r="G2398" t="s">
        <v>82</v>
      </c>
      <c r="H2398" t="s">
        <v>83</v>
      </c>
      <c r="I2398" t="str">
        <f>"Trad IRN"</f>
        <v>Trad IRN</v>
      </c>
      <c r="J2398" t="s">
        <v>43</v>
      </c>
      <c r="K2398" t="s">
        <v>44</v>
      </c>
      <c r="L2398" t="s">
        <v>45</v>
      </c>
      <c r="M2398" t="s">
        <v>46</v>
      </c>
      <c r="N2398" t="str">
        <f>"08/18/2022"</f>
        <v>08/18/2022</v>
      </c>
      <c r="O2398" t="str">
        <f t="shared" si="245"/>
        <v>12/31/2500</v>
      </c>
      <c r="P2398">
        <v>0.5</v>
      </c>
      <c r="Q2398">
        <v>0.5</v>
      </c>
      <c r="R2398">
        <v>0.5</v>
      </c>
      <c r="S2398">
        <v>0</v>
      </c>
      <c r="T2398">
        <v>0.5</v>
      </c>
      <c r="U2398">
        <v>0</v>
      </c>
      <c r="V2398" t="str">
        <f>"Trad IRN"</f>
        <v>Trad IRN</v>
      </c>
      <c r="W2398">
        <v>50</v>
      </c>
      <c r="X2398" t="s">
        <v>47</v>
      </c>
      <c r="Z2398" t="s">
        <v>47</v>
      </c>
      <c r="AB2398" t="str">
        <f t="shared" si="244"/>
        <v>10</v>
      </c>
      <c r="AC2398" t="str">
        <f>"10"</f>
        <v>10</v>
      </c>
      <c r="AD2398" t="str">
        <f>"2"</f>
        <v>2</v>
      </c>
      <c r="AE2398" t="s">
        <v>50</v>
      </c>
      <c r="AF2398">
        <v>0</v>
      </c>
      <c r="AG2398" t="s">
        <v>56</v>
      </c>
      <c r="AH2398" t="str">
        <f>"Trad IRN"</f>
        <v>Trad IRN</v>
      </c>
      <c r="AI2398" t="str">
        <f>"Bldg IRN"</f>
        <v>Bldg IRN</v>
      </c>
      <c r="AJ2398" t="s">
        <v>48</v>
      </c>
      <c r="AK2398" t="s">
        <v>48</v>
      </c>
      <c r="AL2398" t="s">
        <v>53</v>
      </c>
      <c r="AM2398">
        <v>566.15</v>
      </c>
      <c r="AN2398">
        <v>1132.3</v>
      </c>
      <c r="AO2398">
        <v>15</v>
      </c>
    </row>
    <row r="2399" spans="1:41" x14ac:dyDescent="0.3">
      <c r="A2399" t="str">
        <f>"Trad IRN"</f>
        <v>Trad IRN</v>
      </c>
      <c r="B2399" t="str">
        <f>"Bldg IRN"</f>
        <v>Bldg IRN</v>
      </c>
      <c r="C2399" t="s">
        <v>41</v>
      </c>
      <c r="D2399" t="s">
        <v>3</v>
      </c>
      <c r="E2399" t="s">
        <v>80</v>
      </c>
      <c r="F2399" t="s">
        <v>81</v>
      </c>
      <c r="G2399" t="s">
        <v>82</v>
      </c>
      <c r="H2399" t="s">
        <v>83</v>
      </c>
      <c r="I2399" t="str">
        <f>"Trad IRN"</f>
        <v>Trad IRN</v>
      </c>
      <c r="J2399" t="s">
        <v>43</v>
      </c>
      <c r="K2399" t="s">
        <v>44</v>
      </c>
      <c r="L2399" t="s">
        <v>45</v>
      </c>
      <c r="M2399" t="s">
        <v>46</v>
      </c>
      <c r="N2399" t="str">
        <f>"08/18/2022"</f>
        <v>08/18/2022</v>
      </c>
      <c r="O2399" t="str">
        <f t="shared" si="245"/>
        <v>12/31/2500</v>
      </c>
      <c r="P2399">
        <v>1</v>
      </c>
      <c r="Q2399">
        <v>1</v>
      </c>
      <c r="R2399">
        <v>1</v>
      </c>
      <c r="S2399">
        <v>0</v>
      </c>
      <c r="T2399">
        <v>1</v>
      </c>
      <c r="U2399">
        <v>0</v>
      </c>
      <c r="V2399" t="str">
        <f>"Trad IRN"</f>
        <v>Trad IRN</v>
      </c>
      <c r="W2399">
        <v>100</v>
      </c>
      <c r="X2399" t="s">
        <v>47</v>
      </c>
      <c r="Z2399" t="s">
        <v>47</v>
      </c>
      <c r="AB2399" t="str">
        <f>"12"</f>
        <v>12</v>
      </c>
      <c r="AC2399" t="str">
        <f>"10"</f>
        <v>10</v>
      </c>
      <c r="AD2399" t="str">
        <f>"2"</f>
        <v>2</v>
      </c>
      <c r="AE2399" t="s">
        <v>50</v>
      </c>
      <c r="AF2399">
        <v>0</v>
      </c>
      <c r="AG2399" t="s">
        <v>56</v>
      </c>
      <c r="AH2399" t="str">
        <f>"Trad IRN"</f>
        <v>Trad IRN</v>
      </c>
      <c r="AI2399" t="str">
        <f>"Bldg IRN"</f>
        <v>Bldg IRN</v>
      </c>
      <c r="AJ2399" t="str">
        <f>"12"</f>
        <v>12</v>
      </c>
      <c r="AK2399" t="s">
        <v>48</v>
      </c>
      <c r="AL2399" t="s">
        <v>53</v>
      </c>
      <c r="AM2399">
        <v>1132.3</v>
      </c>
      <c r="AN2399">
        <v>1132.3</v>
      </c>
      <c r="AO2399">
        <v>15</v>
      </c>
    </row>
    <row r="2400" spans="1:41" x14ac:dyDescent="0.3">
      <c r="A2400" t="str">
        <f>"Trad IRN"</f>
        <v>Trad IRN</v>
      </c>
      <c r="B2400" t="str">
        <f>"Bldg IRN"</f>
        <v>Bldg IRN</v>
      </c>
      <c r="C2400" t="s">
        <v>41</v>
      </c>
      <c r="D2400" t="s">
        <v>3</v>
      </c>
      <c r="E2400" t="s">
        <v>80</v>
      </c>
      <c r="F2400" t="s">
        <v>81</v>
      </c>
      <c r="G2400" t="s">
        <v>82</v>
      </c>
      <c r="H2400" t="s">
        <v>83</v>
      </c>
      <c r="I2400" t="str">
        <f>"Trad IRN"</f>
        <v>Trad IRN</v>
      </c>
      <c r="J2400" t="s">
        <v>43</v>
      </c>
      <c r="K2400" t="s">
        <v>44</v>
      </c>
      <c r="L2400" t="s">
        <v>45</v>
      </c>
      <c r="M2400" t="s">
        <v>46</v>
      </c>
      <c r="N2400" t="str">
        <f>"08/18/2022"</f>
        <v>08/18/2022</v>
      </c>
      <c r="O2400" t="str">
        <f t="shared" si="245"/>
        <v>12/31/2500</v>
      </c>
      <c r="P2400">
        <v>1</v>
      </c>
      <c r="Q2400">
        <v>1</v>
      </c>
      <c r="S2400">
        <v>0</v>
      </c>
      <c r="T2400">
        <v>1</v>
      </c>
      <c r="U2400">
        <v>0</v>
      </c>
      <c r="V2400" t="str">
        <f>"Trad IRN"</f>
        <v>Trad IRN</v>
      </c>
      <c r="W2400">
        <v>100</v>
      </c>
      <c r="X2400" t="s">
        <v>47</v>
      </c>
      <c r="Z2400" t="s">
        <v>47</v>
      </c>
      <c r="AB2400" t="str">
        <f>"12"</f>
        <v>12</v>
      </c>
      <c r="AC2400" t="s">
        <v>48</v>
      </c>
      <c r="AD2400" t="s">
        <v>49</v>
      </c>
      <c r="AE2400" t="s">
        <v>50</v>
      </c>
      <c r="AF2400">
        <v>0</v>
      </c>
      <c r="AG2400" t="s">
        <v>56</v>
      </c>
      <c r="AH2400" t="str">
        <f>"Trad IRN"</f>
        <v>Trad IRN</v>
      </c>
      <c r="AI2400" t="str">
        <f>"Bldg IRN"</f>
        <v>Bldg IRN</v>
      </c>
      <c r="AJ2400" t="str">
        <f>"12"</f>
        <v>12</v>
      </c>
      <c r="AK2400" t="s">
        <v>48</v>
      </c>
      <c r="AL2400" t="s">
        <v>53</v>
      </c>
      <c r="AM2400">
        <v>1132.3</v>
      </c>
      <c r="AN2400">
        <v>1132.3</v>
      </c>
      <c r="AO2400">
        <v>15</v>
      </c>
    </row>
    <row r="2401" spans="1:41" x14ac:dyDescent="0.3">
      <c r="A2401" t="str">
        <f>"Trad IRN"</f>
        <v>Trad IRN</v>
      </c>
      <c r="B2401" t="str">
        <f>"Bldg IRN"</f>
        <v>Bldg IRN</v>
      </c>
      <c r="C2401" t="s">
        <v>41</v>
      </c>
      <c r="D2401" t="s">
        <v>3</v>
      </c>
      <c r="E2401" t="s">
        <v>80</v>
      </c>
      <c r="F2401" t="s">
        <v>81</v>
      </c>
      <c r="G2401" t="s">
        <v>82</v>
      </c>
      <c r="H2401" t="s">
        <v>83</v>
      </c>
      <c r="I2401" t="str">
        <f>"Trad IRN"</f>
        <v>Trad IRN</v>
      </c>
      <c r="J2401" t="s">
        <v>43</v>
      </c>
      <c r="K2401" t="s">
        <v>44</v>
      </c>
      <c r="L2401" t="s">
        <v>45</v>
      </c>
      <c r="M2401" t="s">
        <v>46</v>
      </c>
      <c r="N2401" t="str">
        <f>"08/18/2022"</f>
        <v>08/18/2022</v>
      </c>
      <c r="O2401" t="str">
        <f t="shared" si="245"/>
        <v>12/31/2500</v>
      </c>
      <c r="P2401">
        <v>0.5</v>
      </c>
      <c r="Q2401">
        <v>0.5</v>
      </c>
      <c r="R2401">
        <v>0.5</v>
      </c>
      <c r="S2401">
        <v>0</v>
      </c>
      <c r="T2401">
        <v>0.5</v>
      </c>
      <c r="U2401">
        <v>0</v>
      </c>
      <c r="V2401" t="str">
        <f>"Trad IRN"</f>
        <v>Trad IRN</v>
      </c>
      <c r="W2401">
        <v>50</v>
      </c>
      <c r="X2401" t="s">
        <v>47</v>
      </c>
      <c r="Z2401" t="s">
        <v>47</v>
      </c>
      <c r="AB2401" t="str">
        <f>"11"</f>
        <v>11</v>
      </c>
      <c r="AC2401" t="str">
        <f>"10"</f>
        <v>10</v>
      </c>
      <c r="AD2401" t="str">
        <f>"2"</f>
        <v>2</v>
      </c>
      <c r="AE2401" t="s">
        <v>50</v>
      </c>
      <c r="AF2401">
        <v>0</v>
      </c>
      <c r="AG2401" t="s">
        <v>56</v>
      </c>
      <c r="AH2401" t="str">
        <f>"Trad IRN"</f>
        <v>Trad IRN</v>
      </c>
      <c r="AI2401" t="str">
        <f>"Bldg IRN"</f>
        <v>Bldg IRN</v>
      </c>
      <c r="AJ2401" t="s">
        <v>48</v>
      </c>
      <c r="AK2401" t="s">
        <v>48</v>
      </c>
      <c r="AL2401" t="s">
        <v>53</v>
      </c>
      <c r="AM2401">
        <v>566.15</v>
      </c>
      <c r="AN2401">
        <v>1132.3</v>
      </c>
      <c r="AO2401">
        <v>15</v>
      </c>
    </row>
    <row r="2402" spans="1:41" x14ac:dyDescent="0.3">
      <c r="A2402" t="str">
        <f>"Trad IRN"</f>
        <v>Trad IRN</v>
      </c>
      <c r="B2402" t="str">
        <f>"Bldg IRN"</f>
        <v>Bldg IRN</v>
      </c>
      <c r="C2402" t="s">
        <v>41</v>
      </c>
      <c r="D2402" t="s">
        <v>3</v>
      </c>
      <c r="E2402" t="s">
        <v>80</v>
      </c>
      <c r="F2402" t="s">
        <v>81</v>
      </c>
      <c r="G2402" t="s">
        <v>82</v>
      </c>
      <c r="H2402" t="s">
        <v>83</v>
      </c>
      <c r="I2402" t="s">
        <v>8</v>
      </c>
      <c r="J2402" t="s">
        <v>43</v>
      </c>
      <c r="K2402" t="s">
        <v>44</v>
      </c>
      <c r="L2402" t="s">
        <v>45</v>
      </c>
      <c r="M2402" t="s">
        <v>46</v>
      </c>
      <c r="N2402" t="str">
        <f>"08/17/2022"</f>
        <v>08/17/2022</v>
      </c>
      <c r="O2402" t="str">
        <f t="shared" si="245"/>
        <v>12/31/2500</v>
      </c>
      <c r="P2402">
        <v>0.5</v>
      </c>
      <c r="Q2402">
        <v>0.5</v>
      </c>
      <c r="R2402">
        <v>0.5</v>
      </c>
      <c r="S2402">
        <v>0</v>
      </c>
      <c r="T2402">
        <v>5.5555E-2</v>
      </c>
      <c r="U2402">
        <v>0.44444499999999998</v>
      </c>
      <c r="V2402" t="str">
        <f>"Trad IRN"</f>
        <v>Trad IRN</v>
      </c>
      <c r="W2402">
        <v>50</v>
      </c>
      <c r="X2402" t="s">
        <v>47</v>
      </c>
      <c r="Z2402" t="s">
        <v>47</v>
      </c>
      <c r="AB2402" t="str">
        <f>"11"</f>
        <v>11</v>
      </c>
      <c r="AC2402" t="str">
        <f>"10"</f>
        <v>10</v>
      </c>
      <c r="AD2402" t="str">
        <f>"2"</f>
        <v>2</v>
      </c>
      <c r="AE2402" t="s">
        <v>50</v>
      </c>
      <c r="AF2402">
        <v>0</v>
      </c>
      <c r="AG2402" t="s">
        <v>51</v>
      </c>
      <c r="AH2402" t="s">
        <v>85</v>
      </c>
      <c r="AI2402" t="str">
        <f>"Bldg IRN"</f>
        <v>Bldg IRN</v>
      </c>
      <c r="AJ2402" t="s">
        <v>48</v>
      </c>
      <c r="AK2402" t="s">
        <v>48</v>
      </c>
      <c r="AL2402" t="s">
        <v>53</v>
      </c>
      <c r="AM2402">
        <v>530</v>
      </c>
      <c r="AN2402">
        <v>1060</v>
      </c>
      <c r="AO2402">
        <v>15</v>
      </c>
    </row>
    <row r="2403" spans="1:41" x14ac:dyDescent="0.3">
      <c r="A2403" t="str">
        <f>"Trad IRN"</f>
        <v>Trad IRN</v>
      </c>
      <c r="B2403" t="str">
        <f>"Bldg IRN"</f>
        <v>Bldg IRN</v>
      </c>
      <c r="C2403" t="s">
        <v>41</v>
      </c>
      <c r="D2403" t="s">
        <v>3</v>
      </c>
      <c r="E2403" t="s">
        <v>80</v>
      </c>
      <c r="F2403" t="s">
        <v>81</v>
      </c>
      <c r="G2403" t="s">
        <v>82</v>
      </c>
      <c r="H2403" t="s">
        <v>83</v>
      </c>
      <c r="I2403" t="str">
        <f>"Trad IRN"</f>
        <v>Trad IRN</v>
      </c>
      <c r="J2403" t="s">
        <v>43</v>
      </c>
      <c r="K2403" t="s">
        <v>44</v>
      </c>
      <c r="L2403" t="s">
        <v>45</v>
      </c>
      <c r="M2403" t="s">
        <v>46</v>
      </c>
      <c r="N2403" t="str">
        <f>"08/18/2022"</f>
        <v>08/18/2022</v>
      </c>
      <c r="O2403" t="str">
        <f t="shared" si="245"/>
        <v>12/31/2500</v>
      </c>
      <c r="P2403">
        <v>1</v>
      </c>
      <c r="Q2403">
        <v>1</v>
      </c>
      <c r="S2403">
        <v>0</v>
      </c>
      <c r="T2403">
        <v>1</v>
      </c>
      <c r="U2403">
        <v>0</v>
      </c>
      <c r="V2403" t="str">
        <f>"Trad IRN"</f>
        <v>Trad IRN</v>
      </c>
      <c r="W2403">
        <v>100</v>
      </c>
      <c r="X2403" t="s">
        <v>47</v>
      </c>
      <c r="Z2403" t="s">
        <v>47</v>
      </c>
      <c r="AB2403" t="str">
        <f>"12"</f>
        <v>12</v>
      </c>
      <c r="AC2403" t="s">
        <v>48</v>
      </c>
      <c r="AD2403" t="s">
        <v>49</v>
      </c>
      <c r="AE2403" t="s">
        <v>50</v>
      </c>
      <c r="AF2403">
        <v>0</v>
      </c>
      <c r="AG2403" t="s">
        <v>56</v>
      </c>
      <c r="AH2403" t="str">
        <f>"Trad IRN"</f>
        <v>Trad IRN</v>
      </c>
      <c r="AI2403" t="str">
        <f>"Bldg IRN"</f>
        <v>Bldg IRN</v>
      </c>
      <c r="AJ2403" t="str">
        <f>"12"</f>
        <v>12</v>
      </c>
      <c r="AK2403" t="s">
        <v>48</v>
      </c>
      <c r="AL2403" t="s">
        <v>53</v>
      </c>
      <c r="AM2403">
        <v>1132.3</v>
      </c>
      <c r="AN2403">
        <v>1132.3</v>
      </c>
      <c r="AO2403">
        <v>15</v>
      </c>
    </row>
    <row r="2404" spans="1:41" x14ac:dyDescent="0.3">
      <c r="A2404" t="str">
        <f>"Trad IRN"</f>
        <v>Trad IRN</v>
      </c>
      <c r="B2404" t="str">
        <f>"Bldg IRN"</f>
        <v>Bldg IRN</v>
      </c>
      <c r="C2404" t="s">
        <v>41</v>
      </c>
      <c r="D2404" t="s">
        <v>3</v>
      </c>
      <c r="E2404" t="s">
        <v>80</v>
      </c>
      <c r="F2404" t="s">
        <v>81</v>
      </c>
      <c r="G2404" t="s">
        <v>82</v>
      </c>
      <c r="H2404" t="s">
        <v>83</v>
      </c>
      <c r="I2404" t="str">
        <f>"Trad IRN"</f>
        <v>Trad IRN</v>
      </c>
      <c r="J2404" t="s">
        <v>43</v>
      </c>
      <c r="K2404" t="s">
        <v>44</v>
      </c>
      <c r="L2404" t="s">
        <v>45</v>
      </c>
      <c r="M2404" t="s">
        <v>46</v>
      </c>
      <c r="N2404" t="str">
        <f>"01/04/2023"</f>
        <v>01/04/2023</v>
      </c>
      <c r="O2404" t="str">
        <f t="shared" si="245"/>
        <v>12/31/2500</v>
      </c>
      <c r="P2404">
        <v>0.45098100000000002</v>
      </c>
      <c r="Q2404">
        <v>0.45098100000000002</v>
      </c>
      <c r="S2404">
        <v>0.45098100000000002</v>
      </c>
      <c r="T2404">
        <v>0.45098100000000002</v>
      </c>
      <c r="U2404">
        <v>0</v>
      </c>
      <c r="V2404" t="str">
        <f>"Trad IRN"</f>
        <v>Trad IRN</v>
      </c>
      <c r="W2404">
        <v>85</v>
      </c>
      <c r="X2404" t="s">
        <v>47</v>
      </c>
      <c r="Z2404" t="s">
        <v>47</v>
      </c>
      <c r="AB2404" t="str">
        <f>"12"</f>
        <v>12</v>
      </c>
      <c r="AC2404" t="s">
        <v>48</v>
      </c>
      <c r="AD2404" t="s">
        <v>49</v>
      </c>
      <c r="AE2404" t="s">
        <v>50</v>
      </c>
      <c r="AF2404">
        <v>0</v>
      </c>
      <c r="AG2404" t="s">
        <v>56</v>
      </c>
      <c r="AH2404" t="str">
        <f>"Trad IRN"</f>
        <v>Trad IRN</v>
      </c>
      <c r="AI2404" t="str">
        <f>"Bldg IRN"</f>
        <v>Bldg IRN</v>
      </c>
      <c r="AJ2404" t="str">
        <f>"12"</f>
        <v>12</v>
      </c>
      <c r="AK2404" t="s">
        <v>48</v>
      </c>
      <c r="AL2404" t="s">
        <v>53</v>
      </c>
      <c r="AM2404">
        <v>510.65</v>
      </c>
      <c r="AN2404">
        <v>1132.3</v>
      </c>
      <c r="AO2404">
        <v>15</v>
      </c>
    </row>
    <row r="2405" spans="1:41" x14ac:dyDescent="0.3">
      <c r="A2405" t="str">
        <f>"Trad IRN"</f>
        <v>Trad IRN</v>
      </c>
      <c r="B2405" t="str">
        <f>"Bldg IRN"</f>
        <v>Bldg IRN</v>
      </c>
      <c r="C2405" t="s">
        <v>41</v>
      </c>
      <c r="D2405" t="s">
        <v>3</v>
      </c>
      <c r="E2405" t="s">
        <v>80</v>
      </c>
      <c r="F2405" t="s">
        <v>81</v>
      </c>
      <c r="G2405" t="s">
        <v>82</v>
      </c>
      <c r="H2405" t="s">
        <v>83</v>
      </c>
      <c r="I2405" t="s">
        <v>8</v>
      </c>
      <c r="J2405" t="s">
        <v>43</v>
      </c>
      <c r="K2405" t="s">
        <v>44</v>
      </c>
      <c r="L2405" t="s">
        <v>45</v>
      </c>
      <c r="M2405" t="s">
        <v>46</v>
      </c>
      <c r="N2405" t="str">
        <f>"01/04/2023"</f>
        <v>01/04/2023</v>
      </c>
      <c r="O2405" t="str">
        <f t="shared" si="245"/>
        <v>12/31/2500</v>
      </c>
      <c r="P2405">
        <v>7.7590999999999993E-2</v>
      </c>
      <c r="Q2405">
        <v>7.7590999999999993E-2</v>
      </c>
      <c r="S2405">
        <v>0</v>
      </c>
      <c r="T2405">
        <v>2.2034999999999999E-2</v>
      </c>
      <c r="U2405">
        <v>5.5556000000000001E-2</v>
      </c>
      <c r="V2405" t="str">
        <f>"Trad IRN"</f>
        <v>Trad IRN</v>
      </c>
      <c r="W2405">
        <v>15</v>
      </c>
      <c r="X2405" t="s">
        <v>47</v>
      </c>
      <c r="Z2405" t="s">
        <v>47</v>
      </c>
      <c r="AB2405" t="str">
        <f>"12"</f>
        <v>12</v>
      </c>
      <c r="AC2405" t="s">
        <v>48</v>
      </c>
      <c r="AD2405" t="s">
        <v>49</v>
      </c>
      <c r="AE2405" t="s">
        <v>50</v>
      </c>
      <c r="AF2405">
        <v>0</v>
      </c>
      <c r="AG2405" t="s">
        <v>51</v>
      </c>
      <c r="AH2405" t="s">
        <v>85</v>
      </c>
      <c r="AI2405" t="str">
        <f>"Bldg IRN"</f>
        <v>Bldg IRN</v>
      </c>
      <c r="AJ2405" t="str">
        <f>"12"</f>
        <v>12</v>
      </c>
      <c r="AK2405" t="s">
        <v>52</v>
      </c>
      <c r="AL2405" t="s">
        <v>53</v>
      </c>
      <c r="AM2405">
        <v>80.849999999999994</v>
      </c>
      <c r="AN2405">
        <v>1042</v>
      </c>
      <c r="AO2405">
        <v>15</v>
      </c>
    </row>
    <row r="2406" spans="1:41" x14ac:dyDescent="0.3">
      <c r="A2406" t="str">
        <f>"Trad IRN"</f>
        <v>Trad IRN</v>
      </c>
      <c r="B2406" t="str">
        <f>"Bldg IRN"</f>
        <v>Bldg IRN</v>
      </c>
      <c r="C2406" t="s">
        <v>41</v>
      </c>
      <c r="D2406" t="s">
        <v>3</v>
      </c>
      <c r="E2406" t="s">
        <v>80</v>
      </c>
      <c r="F2406" t="s">
        <v>81</v>
      </c>
      <c r="G2406" t="s">
        <v>82</v>
      </c>
      <c r="H2406" t="s">
        <v>83</v>
      </c>
      <c r="I2406" t="str">
        <f>"Trad IRN"</f>
        <v>Trad IRN</v>
      </c>
      <c r="J2406" t="s">
        <v>43</v>
      </c>
      <c r="K2406" t="s">
        <v>44</v>
      </c>
      <c r="L2406" t="s">
        <v>45</v>
      </c>
      <c r="M2406" t="s">
        <v>46</v>
      </c>
      <c r="N2406" t="str">
        <f>"08/18/2022"</f>
        <v>08/18/2022</v>
      </c>
      <c r="O2406" t="str">
        <f>"01/03/2023"</f>
        <v>01/03/2023</v>
      </c>
      <c r="P2406">
        <v>0.46943400000000002</v>
      </c>
      <c r="Q2406">
        <v>0.46943400000000002</v>
      </c>
      <c r="S2406">
        <v>0.46943400000000002</v>
      </c>
      <c r="T2406">
        <v>0.46943400000000002</v>
      </c>
      <c r="U2406">
        <v>0</v>
      </c>
      <c r="V2406" t="str">
        <f>"Trad IRN"</f>
        <v>Trad IRN</v>
      </c>
      <c r="W2406">
        <v>100</v>
      </c>
      <c r="X2406" t="s">
        <v>47</v>
      </c>
      <c r="Z2406" t="s">
        <v>47</v>
      </c>
      <c r="AB2406" t="str">
        <f>"12"</f>
        <v>12</v>
      </c>
      <c r="AC2406" t="s">
        <v>48</v>
      </c>
      <c r="AD2406" t="s">
        <v>49</v>
      </c>
      <c r="AE2406" t="s">
        <v>50</v>
      </c>
      <c r="AF2406">
        <v>0</v>
      </c>
      <c r="AG2406" t="s">
        <v>56</v>
      </c>
      <c r="AH2406" t="str">
        <f>"Trad IRN"</f>
        <v>Trad IRN</v>
      </c>
      <c r="AI2406" t="str">
        <f>"Bldg IRN"</f>
        <v>Bldg IRN</v>
      </c>
      <c r="AJ2406" t="str">
        <f>"12"</f>
        <v>12</v>
      </c>
      <c r="AK2406" t="s">
        <v>48</v>
      </c>
      <c r="AL2406" t="s">
        <v>53</v>
      </c>
      <c r="AM2406">
        <v>531.54</v>
      </c>
      <c r="AN2406">
        <v>1132.3</v>
      </c>
      <c r="AO2406">
        <v>15</v>
      </c>
    </row>
    <row r="2407" spans="1:41" x14ac:dyDescent="0.3">
      <c r="A2407" t="str">
        <f>"Trad IRN"</f>
        <v>Trad IRN</v>
      </c>
      <c r="B2407" t="str">
        <f>"Bldg IRN"</f>
        <v>Bldg IRN</v>
      </c>
      <c r="C2407" t="s">
        <v>41</v>
      </c>
      <c r="D2407" t="s">
        <v>3</v>
      </c>
      <c r="E2407" t="s">
        <v>80</v>
      </c>
      <c r="F2407" t="s">
        <v>81</v>
      </c>
      <c r="G2407" t="s">
        <v>82</v>
      </c>
      <c r="H2407" t="s">
        <v>83</v>
      </c>
      <c r="I2407" t="str">
        <f>"Trad IRN"</f>
        <v>Trad IRN</v>
      </c>
      <c r="J2407" t="s">
        <v>43</v>
      </c>
      <c r="K2407" t="s">
        <v>44</v>
      </c>
      <c r="L2407" t="s">
        <v>45</v>
      </c>
      <c r="M2407" t="s">
        <v>46</v>
      </c>
      <c r="N2407" t="str">
        <f>"01/04/2023"</f>
        <v>01/04/2023</v>
      </c>
      <c r="O2407" t="str">
        <f>"12/31/2500"</f>
        <v>12/31/2500</v>
      </c>
      <c r="P2407">
        <v>0.45098100000000002</v>
      </c>
      <c r="Q2407">
        <v>0.45098100000000002</v>
      </c>
      <c r="S2407">
        <v>0</v>
      </c>
      <c r="T2407">
        <v>0.45098100000000002</v>
      </c>
      <c r="U2407">
        <v>0</v>
      </c>
      <c r="V2407" t="str">
        <f>"Trad IRN"</f>
        <v>Trad IRN</v>
      </c>
      <c r="W2407">
        <v>85</v>
      </c>
      <c r="X2407" t="s">
        <v>47</v>
      </c>
      <c r="Z2407" t="s">
        <v>47</v>
      </c>
      <c r="AB2407" t="str">
        <f>"09"</f>
        <v>09</v>
      </c>
      <c r="AC2407" t="s">
        <v>48</v>
      </c>
      <c r="AD2407" t="s">
        <v>49</v>
      </c>
      <c r="AE2407" t="s">
        <v>50</v>
      </c>
      <c r="AF2407">
        <v>0</v>
      </c>
      <c r="AG2407" t="s">
        <v>56</v>
      </c>
      <c r="AH2407" t="str">
        <f>"Trad IRN"</f>
        <v>Trad IRN</v>
      </c>
      <c r="AI2407" t="str">
        <f>"Bldg IRN"</f>
        <v>Bldg IRN</v>
      </c>
      <c r="AJ2407" t="s">
        <v>48</v>
      </c>
      <c r="AK2407" t="s">
        <v>48</v>
      </c>
      <c r="AL2407" t="s">
        <v>53</v>
      </c>
      <c r="AM2407">
        <v>510.65</v>
      </c>
      <c r="AN2407">
        <v>1132.3</v>
      </c>
      <c r="AO2407">
        <v>15</v>
      </c>
    </row>
    <row r="2408" spans="1:41" x14ac:dyDescent="0.3">
      <c r="A2408" t="str">
        <f>"Trad IRN"</f>
        <v>Trad IRN</v>
      </c>
      <c r="B2408" t="str">
        <f>"Bldg IRN"</f>
        <v>Bldg IRN</v>
      </c>
      <c r="C2408" t="s">
        <v>41</v>
      </c>
      <c r="D2408" t="s">
        <v>3</v>
      </c>
      <c r="E2408" t="s">
        <v>80</v>
      </c>
      <c r="F2408" t="s">
        <v>81</v>
      </c>
      <c r="G2408" t="s">
        <v>82</v>
      </c>
      <c r="H2408" t="s">
        <v>83</v>
      </c>
      <c r="I2408" t="s">
        <v>8</v>
      </c>
      <c r="J2408" t="s">
        <v>43</v>
      </c>
      <c r="K2408" t="s">
        <v>44</v>
      </c>
      <c r="L2408" t="s">
        <v>45</v>
      </c>
      <c r="M2408" t="s">
        <v>46</v>
      </c>
      <c r="N2408" t="str">
        <f>"01/04/2023"</f>
        <v>01/04/2023</v>
      </c>
      <c r="O2408" t="str">
        <f>"12/31/2500"</f>
        <v>12/31/2500</v>
      </c>
      <c r="P2408">
        <v>7.9585000000000003E-2</v>
      </c>
      <c r="Q2408">
        <v>7.9585000000000003E-2</v>
      </c>
      <c r="S2408">
        <v>0</v>
      </c>
      <c r="T2408">
        <v>2.4028999999999998E-2</v>
      </c>
      <c r="U2408">
        <v>5.5556000000000001E-2</v>
      </c>
      <c r="V2408" t="str">
        <f>"Trad IRN"</f>
        <v>Trad IRN</v>
      </c>
      <c r="W2408">
        <v>15</v>
      </c>
      <c r="X2408" t="s">
        <v>47</v>
      </c>
      <c r="Z2408" t="s">
        <v>47</v>
      </c>
      <c r="AB2408" t="str">
        <f>"09"</f>
        <v>09</v>
      </c>
      <c r="AC2408" t="s">
        <v>48</v>
      </c>
      <c r="AD2408" t="s">
        <v>49</v>
      </c>
      <c r="AE2408" t="s">
        <v>50</v>
      </c>
      <c r="AF2408">
        <v>0</v>
      </c>
      <c r="AG2408" t="s">
        <v>51</v>
      </c>
      <c r="AH2408" t="str">
        <f>"Trad IRN"</f>
        <v>Trad IRN</v>
      </c>
      <c r="AI2408" t="str">
        <f>"Bldg IRN"</f>
        <v>Bldg IRN</v>
      </c>
      <c r="AJ2408" t="s">
        <v>48</v>
      </c>
      <c r="AK2408" t="s">
        <v>48</v>
      </c>
      <c r="AL2408" t="s">
        <v>53</v>
      </c>
      <c r="AM2408">
        <v>90.11</v>
      </c>
      <c r="AN2408">
        <v>1132.3</v>
      </c>
      <c r="AO2408">
        <v>15</v>
      </c>
    </row>
    <row r="2409" spans="1:41" x14ac:dyDescent="0.3">
      <c r="A2409" t="str">
        <f>"Trad IRN"</f>
        <v>Trad IRN</v>
      </c>
      <c r="B2409" t="str">
        <f>"Bldg IRN"</f>
        <v>Bldg IRN</v>
      </c>
      <c r="C2409" t="s">
        <v>41</v>
      </c>
      <c r="D2409" t="s">
        <v>3</v>
      </c>
      <c r="E2409" t="s">
        <v>80</v>
      </c>
      <c r="F2409" t="s">
        <v>81</v>
      </c>
      <c r="G2409" t="s">
        <v>82</v>
      </c>
      <c r="H2409" t="s">
        <v>83</v>
      </c>
      <c r="I2409" t="str">
        <f>"Trad IRN"</f>
        <v>Trad IRN</v>
      </c>
      <c r="J2409" t="s">
        <v>43</v>
      </c>
      <c r="K2409" t="s">
        <v>44</v>
      </c>
      <c r="L2409" t="s">
        <v>45</v>
      </c>
      <c r="M2409" t="s">
        <v>46</v>
      </c>
      <c r="N2409" t="str">
        <f>"08/18/2022"</f>
        <v>08/18/2022</v>
      </c>
      <c r="O2409" t="str">
        <f>"01/03/2023"</f>
        <v>01/03/2023</v>
      </c>
      <c r="P2409">
        <v>0.46943400000000002</v>
      </c>
      <c r="Q2409">
        <v>0.46943400000000002</v>
      </c>
      <c r="S2409">
        <v>0</v>
      </c>
      <c r="T2409">
        <v>0.46943400000000002</v>
      </c>
      <c r="U2409">
        <v>0</v>
      </c>
      <c r="V2409" t="str">
        <f>"Trad IRN"</f>
        <v>Trad IRN</v>
      </c>
      <c r="W2409">
        <v>100</v>
      </c>
      <c r="X2409" t="s">
        <v>47</v>
      </c>
      <c r="Z2409" t="s">
        <v>47</v>
      </c>
      <c r="AB2409" t="str">
        <f>"09"</f>
        <v>09</v>
      </c>
      <c r="AC2409" t="s">
        <v>48</v>
      </c>
      <c r="AD2409" t="s">
        <v>49</v>
      </c>
      <c r="AE2409" t="s">
        <v>50</v>
      </c>
      <c r="AF2409">
        <v>0</v>
      </c>
      <c r="AG2409" t="s">
        <v>56</v>
      </c>
      <c r="AH2409" t="str">
        <f>"Trad IRN"</f>
        <v>Trad IRN</v>
      </c>
      <c r="AI2409" t="str">
        <f>"Bldg IRN"</f>
        <v>Bldg IRN</v>
      </c>
      <c r="AJ2409" t="s">
        <v>48</v>
      </c>
      <c r="AK2409" t="s">
        <v>48</v>
      </c>
      <c r="AL2409" t="s">
        <v>53</v>
      </c>
      <c r="AM2409">
        <v>531.54</v>
      </c>
      <c r="AN2409">
        <v>1132.3</v>
      </c>
      <c r="AO2409">
        <v>15</v>
      </c>
    </row>
    <row r="2410" spans="1:41" x14ac:dyDescent="0.3">
      <c r="A2410" t="str">
        <f>"Trad IRN"</f>
        <v>Trad IRN</v>
      </c>
      <c r="B2410" t="str">
        <f>"Bldg IRN"</f>
        <v>Bldg IRN</v>
      </c>
      <c r="C2410" t="s">
        <v>41</v>
      </c>
      <c r="D2410" t="s">
        <v>3</v>
      </c>
      <c r="E2410" t="s">
        <v>80</v>
      </c>
      <c r="F2410" t="s">
        <v>81</v>
      </c>
      <c r="G2410" t="s">
        <v>82</v>
      </c>
      <c r="H2410" t="s">
        <v>83</v>
      </c>
      <c r="I2410" t="str">
        <f>"Trad IRN"</f>
        <v>Trad IRN</v>
      </c>
      <c r="J2410" t="s">
        <v>43</v>
      </c>
      <c r="K2410" t="s">
        <v>44</v>
      </c>
      <c r="L2410" t="s">
        <v>45</v>
      </c>
      <c r="M2410" t="s">
        <v>46</v>
      </c>
      <c r="N2410" t="str">
        <f>"08/18/2022"</f>
        <v>08/18/2022</v>
      </c>
      <c r="O2410" t="str">
        <f>"12/31/2500"</f>
        <v>12/31/2500</v>
      </c>
      <c r="P2410">
        <v>1</v>
      </c>
      <c r="Q2410">
        <v>1</v>
      </c>
      <c r="S2410">
        <v>1</v>
      </c>
      <c r="T2410">
        <v>1</v>
      </c>
      <c r="U2410">
        <v>0</v>
      </c>
      <c r="V2410" t="str">
        <f>"Trad IRN"</f>
        <v>Trad IRN</v>
      </c>
      <c r="W2410">
        <v>100</v>
      </c>
      <c r="X2410" t="s">
        <v>47</v>
      </c>
      <c r="Z2410" t="s">
        <v>47</v>
      </c>
      <c r="AB2410" t="str">
        <f>"10"</f>
        <v>10</v>
      </c>
      <c r="AC2410" t="s">
        <v>48</v>
      </c>
      <c r="AD2410" t="s">
        <v>49</v>
      </c>
      <c r="AE2410" t="s">
        <v>55</v>
      </c>
      <c r="AF2410">
        <v>0</v>
      </c>
      <c r="AG2410" t="s">
        <v>56</v>
      </c>
      <c r="AH2410" t="str">
        <f>"Trad IRN"</f>
        <v>Trad IRN</v>
      </c>
      <c r="AI2410" t="str">
        <f>"Bldg IRN"</f>
        <v>Bldg IRN</v>
      </c>
      <c r="AJ2410" t="s">
        <v>48</v>
      </c>
      <c r="AK2410" t="s">
        <v>48</v>
      </c>
      <c r="AL2410" t="s">
        <v>53</v>
      </c>
      <c r="AM2410">
        <v>1132.3</v>
      </c>
      <c r="AN2410">
        <v>1132.3</v>
      </c>
      <c r="AO2410">
        <v>15</v>
      </c>
    </row>
    <row r="2411" spans="1:41" x14ac:dyDescent="0.3">
      <c r="A2411" t="str">
        <f>"Trad IRN"</f>
        <v>Trad IRN</v>
      </c>
      <c r="B2411" t="str">
        <f>"Bldg IRN"</f>
        <v>Bldg IRN</v>
      </c>
      <c r="C2411" t="s">
        <v>41</v>
      </c>
      <c r="D2411" t="s">
        <v>3</v>
      </c>
      <c r="E2411" t="s">
        <v>80</v>
      </c>
      <c r="F2411" t="s">
        <v>81</v>
      </c>
      <c r="G2411" t="s">
        <v>82</v>
      </c>
      <c r="H2411" t="s">
        <v>83</v>
      </c>
      <c r="I2411" t="str">
        <f>"Trad IRN"</f>
        <v>Trad IRN</v>
      </c>
      <c r="J2411" t="s">
        <v>43</v>
      </c>
      <c r="K2411" t="s">
        <v>44</v>
      </c>
      <c r="L2411" t="s">
        <v>45</v>
      </c>
      <c r="M2411" t="s">
        <v>46</v>
      </c>
      <c r="N2411" t="str">
        <f>"08/18/2022"</f>
        <v>08/18/2022</v>
      </c>
      <c r="O2411" t="str">
        <f>"12/31/2500"</f>
        <v>12/31/2500</v>
      </c>
      <c r="P2411">
        <v>1</v>
      </c>
      <c r="Q2411">
        <v>1</v>
      </c>
      <c r="S2411">
        <v>0</v>
      </c>
      <c r="T2411">
        <v>1</v>
      </c>
      <c r="U2411">
        <v>0</v>
      </c>
      <c r="V2411" t="str">
        <f>"Trad IRN"</f>
        <v>Trad IRN</v>
      </c>
      <c r="W2411">
        <v>100</v>
      </c>
      <c r="X2411" t="s">
        <v>47</v>
      </c>
      <c r="Z2411" t="s">
        <v>47</v>
      </c>
      <c r="AB2411" t="str">
        <f>"11"</f>
        <v>11</v>
      </c>
      <c r="AC2411" t="s">
        <v>48</v>
      </c>
      <c r="AD2411" t="s">
        <v>49</v>
      </c>
      <c r="AE2411" t="s">
        <v>50</v>
      </c>
      <c r="AF2411">
        <v>0</v>
      </c>
      <c r="AG2411" t="s">
        <v>56</v>
      </c>
      <c r="AH2411" t="str">
        <f>"Trad IRN"</f>
        <v>Trad IRN</v>
      </c>
      <c r="AI2411" t="str">
        <f>"Bldg IRN"</f>
        <v>Bldg IRN</v>
      </c>
      <c r="AJ2411" t="s">
        <v>48</v>
      </c>
      <c r="AK2411" t="s">
        <v>48</v>
      </c>
      <c r="AL2411" t="s">
        <v>53</v>
      </c>
      <c r="AM2411">
        <v>1132.3</v>
      </c>
      <c r="AN2411">
        <v>1132.3</v>
      </c>
      <c r="AO2411">
        <v>15</v>
      </c>
    </row>
    <row r="2412" spans="1:41" x14ac:dyDescent="0.3">
      <c r="A2412" t="str">
        <f>"Trad IRN"</f>
        <v>Trad IRN</v>
      </c>
      <c r="B2412" t="str">
        <f>"Bldg IRN"</f>
        <v>Bldg IRN</v>
      </c>
      <c r="C2412" t="s">
        <v>41</v>
      </c>
      <c r="D2412" t="s">
        <v>3</v>
      </c>
      <c r="E2412" t="s">
        <v>80</v>
      </c>
      <c r="F2412" t="s">
        <v>81</v>
      </c>
      <c r="G2412" t="s">
        <v>82</v>
      </c>
      <c r="H2412" t="s">
        <v>83</v>
      </c>
      <c r="I2412" t="str">
        <f>"Trad IRN"</f>
        <v>Trad IRN</v>
      </c>
      <c r="J2412" t="s">
        <v>43</v>
      </c>
      <c r="K2412" t="s">
        <v>44</v>
      </c>
      <c r="L2412" t="s">
        <v>45</v>
      </c>
      <c r="M2412" t="s">
        <v>46</v>
      </c>
      <c r="N2412" t="str">
        <f>"08/18/2022"</f>
        <v>08/18/2022</v>
      </c>
      <c r="O2412" t="str">
        <f>"12/31/2500"</f>
        <v>12/31/2500</v>
      </c>
      <c r="P2412">
        <v>1</v>
      </c>
      <c r="Q2412">
        <v>1</v>
      </c>
      <c r="S2412">
        <v>0</v>
      </c>
      <c r="T2412">
        <v>1</v>
      </c>
      <c r="U2412">
        <v>0</v>
      </c>
      <c r="V2412" t="s">
        <v>84</v>
      </c>
      <c r="W2412">
        <v>100</v>
      </c>
      <c r="X2412" t="s">
        <v>47</v>
      </c>
      <c r="Z2412" t="s">
        <v>47</v>
      </c>
      <c r="AB2412" t="str">
        <f>"10"</f>
        <v>10</v>
      </c>
      <c r="AC2412" t="s">
        <v>48</v>
      </c>
      <c r="AD2412" t="s">
        <v>49</v>
      </c>
      <c r="AE2412" t="s">
        <v>50</v>
      </c>
      <c r="AF2412">
        <v>0</v>
      </c>
      <c r="AG2412" t="s">
        <v>56</v>
      </c>
      <c r="AH2412" t="str">
        <f>"Trad IRN"</f>
        <v>Trad IRN</v>
      </c>
      <c r="AI2412" t="str">
        <f>"Bldg IRN"</f>
        <v>Bldg IRN</v>
      </c>
      <c r="AJ2412" t="s">
        <v>48</v>
      </c>
      <c r="AK2412" t="s">
        <v>48</v>
      </c>
      <c r="AL2412" t="s">
        <v>53</v>
      </c>
      <c r="AM2412">
        <v>1132.3</v>
      </c>
      <c r="AN2412">
        <v>1132.3</v>
      </c>
      <c r="AO2412">
        <v>15</v>
      </c>
    </row>
    <row r="2413" spans="1:41" x14ac:dyDescent="0.3">
      <c r="A2413" t="str">
        <f>"Trad IRN"</f>
        <v>Trad IRN</v>
      </c>
      <c r="B2413" t="str">
        <f>"Bldg IRN"</f>
        <v>Bldg IRN</v>
      </c>
      <c r="C2413" t="s">
        <v>41</v>
      </c>
      <c r="D2413" t="s">
        <v>3</v>
      </c>
      <c r="E2413" t="s">
        <v>80</v>
      </c>
      <c r="F2413" t="s">
        <v>81</v>
      </c>
      <c r="G2413" t="s">
        <v>82</v>
      </c>
      <c r="H2413" t="s">
        <v>83</v>
      </c>
      <c r="I2413" t="str">
        <f>"Trad IRN"</f>
        <v>Trad IRN</v>
      </c>
      <c r="J2413" t="s">
        <v>43</v>
      </c>
      <c r="K2413" t="s">
        <v>44</v>
      </c>
      <c r="L2413" t="s">
        <v>45</v>
      </c>
      <c r="M2413" t="s">
        <v>46</v>
      </c>
      <c r="N2413" t="str">
        <f>"01/04/2023"</f>
        <v>01/04/2023</v>
      </c>
      <c r="O2413" t="str">
        <f>"12/31/2500"</f>
        <v>12/31/2500</v>
      </c>
      <c r="P2413">
        <v>0.53056599999999998</v>
      </c>
      <c r="Q2413">
        <v>0.53056599999999998</v>
      </c>
      <c r="S2413">
        <v>0</v>
      </c>
      <c r="T2413">
        <v>0.53056599999999998</v>
      </c>
      <c r="U2413">
        <v>0</v>
      </c>
      <c r="V2413" t="str">
        <f>"Trad IRN"</f>
        <v>Trad IRN</v>
      </c>
      <c r="W2413">
        <v>100</v>
      </c>
      <c r="X2413" t="s">
        <v>47</v>
      </c>
      <c r="Z2413" t="s">
        <v>47</v>
      </c>
      <c r="AB2413" t="str">
        <f>"09"</f>
        <v>09</v>
      </c>
      <c r="AC2413" t="s">
        <v>48</v>
      </c>
      <c r="AD2413" t="s">
        <v>49</v>
      </c>
      <c r="AE2413" t="s">
        <v>50</v>
      </c>
      <c r="AF2413">
        <v>0</v>
      </c>
      <c r="AG2413" t="s">
        <v>56</v>
      </c>
      <c r="AH2413" t="str">
        <f>"Trad IRN"</f>
        <v>Trad IRN</v>
      </c>
      <c r="AI2413" t="str">
        <f>"Bldg IRN"</f>
        <v>Bldg IRN</v>
      </c>
      <c r="AJ2413" t="s">
        <v>48</v>
      </c>
      <c r="AK2413" t="s">
        <v>48</v>
      </c>
      <c r="AL2413" t="s">
        <v>53</v>
      </c>
      <c r="AM2413">
        <v>600.76</v>
      </c>
      <c r="AN2413">
        <v>1132.3</v>
      </c>
      <c r="AO2413">
        <v>15</v>
      </c>
    </row>
    <row r="2414" spans="1:41" x14ac:dyDescent="0.3">
      <c r="A2414" t="str">
        <f>"Trad IRN"</f>
        <v>Trad IRN</v>
      </c>
      <c r="B2414" t="str">
        <f>"Bldg IRN"</f>
        <v>Bldg IRN</v>
      </c>
      <c r="C2414" t="s">
        <v>41</v>
      </c>
      <c r="D2414" t="s">
        <v>3</v>
      </c>
      <c r="E2414" t="s">
        <v>80</v>
      </c>
      <c r="F2414" t="s">
        <v>81</v>
      </c>
      <c r="G2414" t="s">
        <v>82</v>
      </c>
      <c r="H2414" t="s">
        <v>83</v>
      </c>
      <c r="I2414" t="s">
        <v>8</v>
      </c>
      <c r="J2414" t="s">
        <v>43</v>
      </c>
      <c r="K2414" t="s">
        <v>44</v>
      </c>
      <c r="L2414" t="s">
        <v>45</v>
      </c>
      <c r="M2414" t="s">
        <v>46</v>
      </c>
      <c r="N2414" t="str">
        <f>"08/18/2022"</f>
        <v>08/18/2022</v>
      </c>
      <c r="O2414" t="str">
        <f>"12/20/2022"</f>
        <v>12/20/2022</v>
      </c>
      <c r="P2414">
        <v>6.9550000000000001E-2</v>
      </c>
      <c r="Q2414">
        <v>6.9550000000000001E-2</v>
      </c>
      <c r="S2414">
        <v>0</v>
      </c>
      <c r="T2414">
        <v>1.4671999999999999E-2</v>
      </c>
      <c r="U2414">
        <v>5.4878000000000003E-2</v>
      </c>
      <c r="V2414" t="str">
        <f>"Trad IRN"</f>
        <v>Trad IRN</v>
      </c>
      <c r="W2414">
        <v>15</v>
      </c>
      <c r="X2414" t="s">
        <v>47</v>
      </c>
      <c r="Z2414" t="s">
        <v>47</v>
      </c>
      <c r="AB2414" t="str">
        <f>"09"</f>
        <v>09</v>
      </c>
      <c r="AC2414" t="s">
        <v>48</v>
      </c>
      <c r="AD2414" t="s">
        <v>49</v>
      </c>
      <c r="AE2414" t="s">
        <v>50</v>
      </c>
      <c r="AF2414">
        <v>0</v>
      </c>
      <c r="AG2414" t="s">
        <v>51</v>
      </c>
      <c r="AH2414" t="str">
        <f>"Trad IRN"</f>
        <v>Trad IRN</v>
      </c>
      <c r="AI2414" t="str">
        <f>"Bldg IRN"</f>
        <v>Bldg IRN</v>
      </c>
      <c r="AJ2414" t="s">
        <v>48</v>
      </c>
      <c r="AK2414" t="s">
        <v>48</v>
      </c>
      <c r="AL2414" t="s">
        <v>53</v>
      </c>
      <c r="AM2414">
        <v>78.75</v>
      </c>
      <c r="AN2414">
        <v>1132.3</v>
      </c>
      <c r="AO2414">
        <v>15</v>
      </c>
    </row>
    <row r="2415" spans="1:41" x14ac:dyDescent="0.3">
      <c r="A2415" t="str">
        <f>"Trad IRN"</f>
        <v>Trad IRN</v>
      </c>
      <c r="B2415" t="str">
        <f>"Bldg IRN"</f>
        <v>Bldg IRN</v>
      </c>
      <c r="C2415" t="s">
        <v>41</v>
      </c>
      <c r="D2415" t="s">
        <v>3</v>
      </c>
      <c r="E2415" t="s">
        <v>80</v>
      </c>
      <c r="F2415" t="s">
        <v>81</v>
      </c>
      <c r="G2415" t="s">
        <v>82</v>
      </c>
      <c r="H2415" t="s">
        <v>83</v>
      </c>
      <c r="I2415" t="str">
        <f>"Trad IRN"</f>
        <v>Trad IRN</v>
      </c>
      <c r="J2415" t="s">
        <v>43</v>
      </c>
      <c r="K2415" t="s">
        <v>44</v>
      </c>
      <c r="L2415" t="s">
        <v>45</v>
      </c>
      <c r="M2415" t="s">
        <v>46</v>
      </c>
      <c r="N2415" t="str">
        <f>"08/18/2022"</f>
        <v>08/18/2022</v>
      </c>
      <c r="O2415" t="str">
        <f>"01/03/2023"</f>
        <v>01/03/2023</v>
      </c>
      <c r="P2415">
        <v>0.39901900000000001</v>
      </c>
      <c r="Q2415">
        <v>0.39901900000000001</v>
      </c>
      <c r="S2415">
        <v>0</v>
      </c>
      <c r="T2415">
        <v>0.39901900000000001</v>
      </c>
      <c r="U2415">
        <v>0</v>
      </c>
      <c r="V2415" t="str">
        <f>"Trad IRN"</f>
        <v>Trad IRN</v>
      </c>
      <c r="W2415">
        <v>85</v>
      </c>
      <c r="X2415" t="s">
        <v>47</v>
      </c>
      <c r="Z2415" t="s">
        <v>47</v>
      </c>
      <c r="AB2415" t="str">
        <f>"09"</f>
        <v>09</v>
      </c>
      <c r="AC2415" t="s">
        <v>48</v>
      </c>
      <c r="AD2415" t="s">
        <v>49</v>
      </c>
      <c r="AE2415" t="s">
        <v>50</v>
      </c>
      <c r="AF2415">
        <v>0</v>
      </c>
      <c r="AG2415" t="s">
        <v>56</v>
      </c>
      <c r="AH2415" t="str">
        <f>"Trad IRN"</f>
        <v>Trad IRN</v>
      </c>
      <c r="AI2415" t="str">
        <f>"Bldg IRN"</f>
        <v>Bldg IRN</v>
      </c>
      <c r="AJ2415" t="s">
        <v>48</v>
      </c>
      <c r="AK2415" t="s">
        <v>48</v>
      </c>
      <c r="AL2415" t="s">
        <v>53</v>
      </c>
      <c r="AM2415">
        <v>451.81</v>
      </c>
      <c r="AN2415">
        <v>1132.3</v>
      </c>
      <c r="AO2415">
        <v>15</v>
      </c>
    </row>
    <row r="2416" spans="1:41" x14ac:dyDescent="0.3">
      <c r="A2416" t="str">
        <f>"Trad IRN"</f>
        <v>Trad IRN</v>
      </c>
      <c r="B2416" t="str">
        <f>"Bldg IRN"</f>
        <v>Bldg IRN</v>
      </c>
      <c r="C2416" t="s">
        <v>41</v>
      </c>
      <c r="D2416" t="s">
        <v>3</v>
      </c>
      <c r="E2416" t="s">
        <v>80</v>
      </c>
      <c r="F2416" t="s">
        <v>81</v>
      </c>
      <c r="G2416" t="s">
        <v>82</v>
      </c>
      <c r="H2416" t="s">
        <v>83</v>
      </c>
      <c r="I2416" t="str">
        <f>"Trad IRN"</f>
        <v>Trad IRN</v>
      </c>
      <c r="J2416" t="s">
        <v>43</v>
      </c>
      <c r="K2416" t="s">
        <v>44</v>
      </c>
      <c r="L2416" t="s">
        <v>45</v>
      </c>
      <c r="M2416" t="s">
        <v>46</v>
      </c>
      <c r="N2416" t="str">
        <f>"10/20/2022"</f>
        <v>10/20/2022</v>
      </c>
      <c r="O2416" t="str">
        <f>"12/31/2500"</f>
        <v>12/31/2500</v>
      </c>
      <c r="P2416">
        <v>0.76931899999999998</v>
      </c>
      <c r="Q2416">
        <v>0.76931899999999998</v>
      </c>
      <c r="S2416">
        <v>0.76931899999999998</v>
      </c>
      <c r="T2416">
        <v>0.76931899999999998</v>
      </c>
      <c r="U2416">
        <v>0</v>
      </c>
      <c r="V2416" t="str">
        <f>"Trad IRN"</f>
        <v>Trad IRN</v>
      </c>
      <c r="W2416">
        <v>40</v>
      </c>
      <c r="X2416" t="s">
        <v>54</v>
      </c>
      <c r="Y2416" t="str">
        <f>"60"</f>
        <v>60</v>
      </c>
      <c r="Z2416" t="s">
        <v>47</v>
      </c>
      <c r="AB2416" t="str">
        <f>"11"</f>
        <v>11</v>
      </c>
      <c r="AC2416" t="s">
        <v>48</v>
      </c>
      <c r="AD2416" t="s">
        <v>49</v>
      </c>
      <c r="AE2416" t="s">
        <v>50</v>
      </c>
      <c r="AF2416">
        <v>0</v>
      </c>
      <c r="AG2416" t="s">
        <v>56</v>
      </c>
      <c r="AH2416" t="str">
        <f>"Trad IRN"</f>
        <v>Trad IRN</v>
      </c>
      <c r="AI2416" t="str">
        <f>"Bldg IRN"</f>
        <v>Bldg IRN</v>
      </c>
      <c r="AJ2416" t="s">
        <v>48</v>
      </c>
      <c r="AK2416" t="s">
        <v>48</v>
      </c>
      <c r="AL2416" t="s">
        <v>53</v>
      </c>
      <c r="AM2416">
        <v>871.1</v>
      </c>
      <c r="AN2416">
        <v>1132.3</v>
      </c>
      <c r="AO2416">
        <v>15</v>
      </c>
    </row>
    <row r="2417" spans="1:41" x14ac:dyDescent="0.3">
      <c r="A2417" t="str">
        <f>"Trad IRN"</f>
        <v>Trad IRN</v>
      </c>
      <c r="B2417" t="str">
        <f>"Bldg IRN"</f>
        <v>Bldg IRN</v>
      </c>
      <c r="C2417" t="s">
        <v>41</v>
      </c>
      <c r="D2417" t="s">
        <v>3</v>
      </c>
      <c r="E2417" t="s">
        <v>80</v>
      </c>
      <c r="F2417" t="s">
        <v>81</v>
      </c>
      <c r="G2417" t="s">
        <v>82</v>
      </c>
      <c r="H2417" t="s">
        <v>83</v>
      </c>
      <c r="I2417" t="str">
        <f>"Trad IRN"</f>
        <v>Trad IRN</v>
      </c>
      <c r="J2417" t="s">
        <v>43</v>
      </c>
      <c r="K2417" t="s">
        <v>44</v>
      </c>
      <c r="L2417" t="s">
        <v>45</v>
      </c>
      <c r="M2417" t="s">
        <v>59</v>
      </c>
      <c r="N2417" t="str">
        <f>"08/18/2022"</f>
        <v>08/18/2022</v>
      </c>
      <c r="O2417" t="str">
        <f>"10/19/2022"</f>
        <v>10/19/2022</v>
      </c>
      <c r="P2417">
        <v>0.230681</v>
      </c>
      <c r="Q2417">
        <v>0.230681</v>
      </c>
      <c r="S2417">
        <v>0.230681</v>
      </c>
      <c r="T2417">
        <v>0.230681</v>
      </c>
      <c r="U2417">
        <v>0</v>
      </c>
      <c r="V2417" t="s">
        <v>84</v>
      </c>
      <c r="W2417">
        <v>100</v>
      </c>
      <c r="X2417" t="s">
        <v>47</v>
      </c>
      <c r="Z2417" t="s">
        <v>47</v>
      </c>
      <c r="AB2417" t="str">
        <f>"11"</f>
        <v>11</v>
      </c>
      <c r="AC2417" t="s">
        <v>48</v>
      </c>
      <c r="AD2417" t="s">
        <v>49</v>
      </c>
      <c r="AE2417" t="s">
        <v>50</v>
      </c>
      <c r="AF2417">
        <v>0</v>
      </c>
      <c r="AG2417" t="s">
        <v>56</v>
      </c>
      <c r="AH2417" t="str">
        <f>"Trad IRN"</f>
        <v>Trad IRN</v>
      </c>
      <c r="AI2417" t="str">
        <f>"Bldg IRN"</f>
        <v>Bldg IRN</v>
      </c>
      <c r="AJ2417" t="s">
        <v>48</v>
      </c>
      <c r="AK2417" t="s">
        <v>48</v>
      </c>
      <c r="AL2417" t="s">
        <v>53</v>
      </c>
      <c r="AM2417">
        <v>261.2</v>
      </c>
      <c r="AN2417">
        <v>1132.3</v>
      </c>
      <c r="AO2417">
        <v>15</v>
      </c>
    </row>
    <row r="2418" spans="1:41" x14ac:dyDescent="0.3">
      <c r="A2418" t="str">
        <f>"Trad IRN"</f>
        <v>Trad IRN</v>
      </c>
      <c r="B2418" t="str">
        <f>"Bldg IRN"</f>
        <v>Bldg IRN</v>
      </c>
      <c r="C2418" t="s">
        <v>41</v>
      </c>
      <c r="D2418" t="s">
        <v>3</v>
      </c>
      <c r="E2418" t="s">
        <v>80</v>
      </c>
      <c r="F2418" t="s">
        <v>81</v>
      </c>
      <c r="G2418" t="s">
        <v>82</v>
      </c>
      <c r="H2418" t="s">
        <v>83</v>
      </c>
      <c r="I2418" t="str">
        <f>"Trad IRN"</f>
        <v>Trad IRN</v>
      </c>
      <c r="J2418" t="s">
        <v>43</v>
      </c>
      <c r="K2418" t="s">
        <v>44</v>
      </c>
      <c r="L2418" t="s">
        <v>45</v>
      </c>
      <c r="M2418" t="s">
        <v>46</v>
      </c>
      <c r="N2418" t="str">
        <f>"08/18/2022"</f>
        <v>08/18/2022</v>
      </c>
      <c r="O2418" t="str">
        <f>"12/31/2500"</f>
        <v>12/31/2500</v>
      </c>
      <c r="P2418">
        <v>1</v>
      </c>
      <c r="Q2418">
        <v>1</v>
      </c>
      <c r="S2418">
        <v>1</v>
      </c>
      <c r="T2418">
        <v>1</v>
      </c>
      <c r="U2418">
        <v>0</v>
      </c>
      <c r="V2418" t="str">
        <f>"Trad IRN"</f>
        <v>Trad IRN</v>
      </c>
      <c r="W2418">
        <v>100</v>
      </c>
      <c r="X2418" t="s">
        <v>47</v>
      </c>
      <c r="Z2418" t="s">
        <v>47</v>
      </c>
      <c r="AB2418" t="str">
        <f>"09"</f>
        <v>09</v>
      </c>
      <c r="AC2418" t="s">
        <v>48</v>
      </c>
      <c r="AD2418" t="s">
        <v>49</v>
      </c>
      <c r="AE2418" t="s">
        <v>50</v>
      </c>
      <c r="AF2418">
        <v>0</v>
      </c>
      <c r="AG2418" t="s">
        <v>56</v>
      </c>
      <c r="AH2418" t="str">
        <f>"Trad IRN"</f>
        <v>Trad IRN</v>
      </c>
      <c r="AI2418" t="str">
        <f>"Bldg IRN"</f>
        <v>Bldg IRN</v>
      </c>
      <c r="AJ2418" t="s">
        <v>48</v>
      </c>
      <c r="AK2418" t="s">
        <v>48</v>
      </c>
      <c r="AL2418" t="s">
        <v>53</v>
      </c>
      <c r="AM2418">
        <v>1132.3</v>
      </c>
      <c r="AN2418">
        <v>1132.3</v>
      </c>
      <c r="AO2418">
        <v>15</v>
      </c>
    </row>
    <row r="2419" spans="1:41" x14ac:dyDescent="0.3">
      <c r="A2419" t="str">
        <f>"Trad IRN"</f>
        <v>Trad IRN</v>
      </c>
      <c r="B2419" t="str">
        <f>"Bldg IRN"</f>
        <v>Bldg IRN</v>
      </c>
      <c r="C2419" t="s">
        <v>41</v>
      </c>
      <c r="D2419" t="s">
        <v>3</v>
      </c>
      <c r="E2419" t="s">
        <v>80</v>
      </c>
      <c r="F2419" t="s">
        <v>81</v>
      </c>
      <c r="G2419" t="s">
        <v>82</v>
      </c>
      <c r="H2419" t="s">
        <v>83</v>
      </c>
      <c r="I2419" t="str">
        <f>"Trad IRN"</f>
        <v>Trad IRN</v>
      </c>
      <c r="J2419" t="s">
        <v>43</v>
      </c>
      <c r="K2419" t="s">
        <v>44</v>
      </c>
      <c r="L2419" t="s">
        <v>45</v>
      </c>
      <c r="M2419" t="s">
        <v>46</v>
      </c>
      <c r="N2419" t="str">
        <f>"08/18/2022"</f>
        <v>08/18/2022</v>
      </c>
      <c r="O2419" t="str">
        <f>"12/31/2500"</f>
        <v>12/31/2500</v>
      </c>
      <c r="P2419">
        <v>1</v>
      </c>
      <c r="Q2419">
        <v>1</v>
      </c>
      <c r="S2419">
        <v>0</v>
      </c>
      <c r="T2419">
        <v>1</v>
      </c>
      <c r="U2419">
        <v>0</v>
      </c>
      <c r="V2419" t="str">
        <f>"Trad IRN"</f>
        <v>Trad IRN</v>
      </c>
      <c r="W2419">
        <v>70</v>
      </c>
      <c r="X2419" t="s">
        <v>54</v>
      </c>
      <c r="Y2419" t="str">
        <f>"30"</f>
        <v>30</v>
      </c>
      <c r="Z2419" t="s">
        <v>47</v>
      </c>
      <c r="AB2419" t="str">
        <f>"12"</f>
        <v>12</v>
      </c>
      <c r="AC2419" t="s">
        <v>48</v>
      </c>
      <c r="AD2419" t="s">
        <v>49</v>
      </c>
      <c r="AE2419" t="s">
        <v>50</v>
      </c>
      <c r="AF2419">
        <v>0</v>
      </c>
      <c r="AG2419" t="s">
        <v>56</v>
      </c>
      <c r="AH2419" t="str">
        <f>"Trad IRN"</f>
        <v>Trad IRN</v>
      </c>
      <c r="AI2419" t="str">
        <f>"Bldg IRN"</f>
        <v>Bldg IRN</v>
      </c>
      <c r="AJ2419" t="str">
        <f>"12"</f>
        <v>12</v>
      </c>
      <c r="AK2419" t="s">
        <v>48</v>
      </c>
      <c r="AL2419" t="s">
        <v>53</v>
      </c>
      <c r="AM2419">
        <v>1132.3</v>
      </c>
      <c r="AN2419">
        <v>1132.3</v>
      </c>
      <c r="AO2419">
        <v>15</v>
      </c>
    </row>
    <row r="2420" spans="1:41" x14ac:dyDescent="0.3">
      <c r="A2420" t="str">
        <f>"Trad IRN"</f>
        <v>Trad IRN</v>
      </c>
      <c r="B2420" t="str">
        <f>"Bldg IRN"</f>
        <v>Bldg IRN</v>
      </c>
      <c r="C2420" t="s">
        <v>41</v>
      </c>
      <c r="D2420" t="s">
        <v>3</v>
      </c>
      <c r="E2420" t="s">
        <v>80</v>
      </c>
      <c r="F2420" t="s">
        <v>81</v>
      </c>
      <c r="G2420" t="s">
        <v>82</v>
      </c>
      <c r="H2420" t="s">
        <v>83</v>
      </c>
      <c r="I2420" t="s">
        <v>8</v>
      </c>
      <c r="J2420" t="s">
        <v>43</v>
      </c>
      <c r="K2420" t="s">
        <v>44</v>
      </c>
      <c r="L2420" t="s">
        <v>45</v>
      </c>
      <c r="M2420" t="s">
        <v>46</v>
      </c>
      <c r="N2420" t="str">
        <f>"08/18/2022"</f>
        <v>08/18/2022</v>
      </c>
      <c r="O2420" t="str">
        <f>"12/20/2022"</f>
        <v>12/20/2022</v>
      </c>
      <c r="P2420">
        <v>7.1544999999999997E-2</v>
      </c>
      <c r="Q2420">
        <v>7.1544999999999997E-2</v>
      </c>
      <c r="S2420">
        <v>0</v>
      </c>
      <c r="T2420">
        <v>1.6643000000000002E-2</v>
      </c>
      <c r="U2420">
        <v>5.4901999999999999E-2</v>
      </c>
      <c r="V2420" t="str">
        <f>"Trad IRN"</f>
        <v>Trad IRN</v>
      </c>
      <c r="W2420">
        <v>15</v>
      </c>
      <c r="X2420" t="s">
        <v>47</v>
      </c>
      <c r="Z2420" t="s">
        <v>47</v>
      </c>
      <c r="AB2420" t="str">
        <f>"12"</f>
        <v>12</v>
      </c>
      <c r="AC2420" t="s">
        <v>48</v>
      </c>
      <c r="AD2420" t="s">
        <v>49</v>
      </c>
      <c r="AE2420" t="s">
        <v>50</v>
      </c>
      <c r="AF2420">
        <v>0</v>
      </c>
      <c r="AG2420" t="s">
        <v>51</v>
      </c>
      <c r="AH2420" t="s">
        <v>85</v>
      </c>
      <c r="AI2420" t="str">
        <f>"Bldg IRN"</f>
        <v>Bldg IRN</v>
      </c>
      <c r="AJ2420" t="str">
        <f>"12"</f>
        <v>12</v>
      </c>
      <c r="AK2420" t="s">
        <v>52</v>
      </c>
      <c r="AL2420" t="s">
        <v>53</v>
      </c>
      <c r="AM2420">
        <v>74.55</v>
      </c>
      <c r="AN2420">
        <v>1042</v>
      </c>
      <c r="AO2420">
        <v>15</v>
      </c>
    </row>
    <row r="2421" spans="1:41" x14ac:dyDescent="0.3">
      <c r="A2421" t="str">
        <f>"Trad IRN"</f>
        <v>Trad IRN</v>
      </c>
      <c r="B2421" t="str">
        <f>"Bldg IRN"</f>
        <v>Bldg IRN</v>
      </c>
      <c r="C2421" t="s">
        <v>41</v>
      </c>
      <c r="D2421" t="s">
        <v>3</v>
      </c>
      <c r="E2421" t="s">
        <v>80</v>
      </c>
      <c r="F2421" t="s">
        <v>81</v>
      </c>
      <c r="G2421" t="s">
        <v>82</v>
      </c>
      <c r="H2421" t="s">
        <v>83</v>
      </c>
      <c r="I2421" t="str">
        <f>"Trad IRN"</f>
        <v>Trad IRN</v>
      </c>
      <c r="J2421" t="s">
        <v>43</v>
      </c>
      <c r="K2421" t="s">
        <v>44</v>
      </c>
      <c r="L2421" t="s">
        <v>45</v>
      </c>
      <c r="M2421" t="s">
        <v>46</v>
      </c>
      <c r="N2421" t="str">
        <f>"08/18/2022"</f>
        <v>08/18/2022</v>
      </c>
      <c r="O2421" t="str">
        <f>"01/03/2023"</f>
        <v>01/03/2023</v>
      </c>
      <c r="P2421">
        <v>0.39901900000000001</v>
      </c>
      <c r="Q2421">
        <v>0.39901900000000001</v>
      </c>
      <c r="S2421">
        <v>0.39901900000000001</v>
      </c>
      <c r="T2421">
        <v>0.39901900000000001</v>
      </c>
      <c r="U2421">
        <v>0</v>
      </c>
      <c r="V2421" t="str">
        <f>"Trad IRN"</f>
        <v>Trad IRN</v>
      </c>
      <c r="W2421">
        <v>85</v>
      </c>
      <c r="X2421" t="s">
        <v>47</v>
      </c>
      <c r="Z2421" t="s">
        <v>47</v>
      </c>
      <c r="AB2421" t="str">
        <f>"12"</f>
        <v>12</v>
      </c>
      <c r="AC2421" t="s">
        <v>48</v>
      </c>
      <c r="AD2421" t="s">
        <v>49</v>
      </c>
      <c r="AE2421" t="s">
        <v>50</v>
      </c>
      <c r="AF2421">
        <v>0</v>
      </c>
      <c r="AG2421" t="s">
        <v>56</v>
      </c>
      <c r="AH2421" t="str">
        <f>"Trad IRN"</f>
        <v>Trad IRN</v>
      </c>
      <c r="AI2421" t="str">
        <f>"Bldg IRN"</f>
        <v>Bldg IRN</v>
      </c>
      <c r="AJ2421" t="str">
        <f>"12"</f>
        <v>12</v>
      </c>
      <c r="AK2421" t="s">
        <v>48</v>
      </c>
      <c r="AL2421" t="s">
        <v>53</v>
      </c>
      <c r="AM2421">
        <v>451.81</v>
      </c>
      <c r="AN2421">
        <v>1132.3</v>
      </c>
      <c r="AO2421">
        <v>15</v>
      </c>
    </row>
    <row r="2422" spans="1:41" x14ac:dyDescent="0.3">
      <c r="A2422" t="str">
        <f>"Trad IRN"</f>
        <v>Trad IRN</v>
      </c>
      <c r="B2422" t="str">
        <f>"Bldg IRN"</f>
        <v>Bldg IRN</v>
      </c>
      <c r="C2422" t="s">
        <v>41</v>
      </c>
      <c r="D2422" t="s">
        <v>3</v>
      </c>
      <c r="E2422" t="s">
        <v>80</v>
      </c>
      <c r="F2422" t="s">
        <v>81</v>
      </c>
      <c r="G2422" t="s">
        <v>82</v>
      </c>
      <c r="H2422" t="s">
        <v>83</v>
      </c>
      <c r="I2422" t="s">
        <v>8</v>
      </c>
      <c r="J2422" t="s">
        <v>43</v>
      </c>
      <c r="K2422" t="s">
        <v>44</v>
      </c>
      <c r="L2422" t="s">
        <v>45</v>
      </c>
      <c r="M2422" t="s">
        <v>46</v>
      </c>
      <c r="N2422" t="str">
        <f>"08/17/2022"</f>
        <v>08/17/2022</v>
      </c>
      <c r="O2422" t="str">
        <f t="shared" ref="O2422:O2427" si="246">"12/31/2500"</f>
        <v>12/31/2500</v>
      </c>
      <c r="P2422">
        <v>0.5</v>
      </c>
      <c r="Q2422">
        <v>0.5</v>
      </c>
      <c r="R2422">
        <v>0.5</v>
      </c>
      <c r="S2422">
        <v>0</v>
      </c>
      <c r="T2422">
        <v>0.27777800000000002</v>
      </c>
      <c r="U2422">
        <v>0.222222</v>
      </c>
      <c r="V2422" t="str">
        <f>"Trad IRN"</f>
        <v>Trad IRN</v>
      </c>
      <c r="W2422">
        <v>50</v>
      </c>
      <c r="X2422" t="s">
        <v>47</v>
      </c>
      <c r="Z2422" t="s">
        <v>47</v>
      </c>
      <c r="AB2422" t="str">
        <f>"09"</f>
        <v>09</v>
      </c>
      <c r="AC2422" t="str">
        <f>"15"</f>
        <v>15</v>
      </c>
      <c r="AD2422" t="str">
        <f>"2"</f>
        <v>2</v>
      </c>
      <c r="AE2422" t="s">
        <v>55</v>
      </c>
      <c r="AF2422">
        <v>0</v>
      </c>
      <c r="AG2422" t="s">
        <v>51</v>
      </c>
      <c r="AH2422" t="s">
        <v>85</v>
      </c>
      <c r="AI2422" t="str">
        <f>"Bldg IRN"</f>
        <v>Bldg IRN</v>
      </c>
      <c r="AJ2422" t="s">
        <v>48</v>
      </c>
      <c r="AK2422" t="s">
        <v>48</v>
      </c>
      <c r="AL2422" t="s">
        <v>53</v>
      </c>
      <c r="AM2422">
        <v>530</v>
      </c>
      <c r="AN2422">
        <v>1060</v>
      </c>
      <c r="AO2422">
        <v>15</v>
      </c>
    </row>
    <row r="2423" spans="1:41" x14ac:dyDescent="0.3">
      <c r="A2423" t="str">
        <f>"Trad IRN"</f>
        <v>Trad IRN</v>
      </c>
      <c r="B2423" t="str">
        <f>"Bldg IRN"</f>
        <v>Bldg IRN</v>
      </c>
      <c r="C2423" t="s">
        <v>41</v>
      </c>
      <c r="D2423" t="s">
        <v>3</v>
      </c>
      <c r="E2423" t="s">
        <v>80</v>
      </c>
      <c r="F2423" t="s">
        <v>81</v>
      </c>
      <c r="G2423" t="s">
        <v>82</v>
      </c>
      <c r="H2423" t="s">
        <v>83</v>
      </c>
      <c r="I2423" t="str">
        <f>"Trad IRN"</f>
        <v>Trad IRN</v>
      </c>
      <c r="J2423" t="s">
        <v>43</v>
      </c>
      <c r="K2423" t="s">
        <v>44</v>
      </c>
      <c r="L2423" t="s">
        <v>45</v>
      </c>
      <c r="M2423" t="s">
        <v>46</v>
      </c>
      <c r="N2423" t="str">
        <f>"08/18/2022"</f>
        <v>08/18/2022</v>
      </c>
      <c r="O2423" t="str">
        <f t="shared" si="246"/>
        <v>12/31/2500</v>
      </c>
      <c r="P2423">
        <v>0.5</v>
      </c>
      <c r="Q2423">
        <v>0.5</v>
      </c>
      <c r="R2423">
        <v>0.5</v>
      </c>
      <c r="S2423">
        <v>0</v>
      </c>
      <c r="T2423">
        <v>0.5</v>
      </c>
      <c r="U2423">
        <v>0</v>
      </c>
      <c r="V2423" t="str">
        <f>"Trad IRN"</f>
        <v>Trad IRN</v>
      </c>
      <c r="W2423">
        <v>50</v>
      </c>
      <c r="X2423" t="s">
        <v>47</v>
      </c>
      <c r="Z2423" t="s">
        <v>47</v>
      </c>
      <c r="AB2423" t="str">
        <f>"09"</f>
        <v>09</v>
      </c>
      <c r="AC2423" t="str">
        <f>"15"</f>
        <v>15</v>
      </c>
      <c r="AD2423" t="str">
        <f>"2"</f>
        <v>2</v>
      </c>
      <c r="AE2423" t="s">
        <v>55</v>
      </c>
      <c r="AF2423">
        <v>0</v>
      </c>
      <c r="AG2423" t="s">
        <v>56</v>
      </c>
      <c r="AH2423" t="str">
        <f>"Trad IRN"</f>
        <v>Trad IRN</v>
      </c>
      <c r="AI2423" t="str">
        <f>"Bldg IRN"</f>
        <v>Bldg IRN</v>
      </c>
      <c r="AJ2423" t="s">
        <v>48</v>
      </c>
      <c r="AK2423" t="s">
        <v>48</v>
      </c>
      <c r="AL2423" t="s">
        <v>53</v>
      </c>
      <c r="AM2423">
        <v>566.15</v>
      </c>
      <c r="AN2423">
        <v>1132.3</v>
      </c>
      <c r="AO2423">
        <v>15</v>
      </c>
    </row>
    <row r="2424" spans="1:41" x14ac:dyDescent="0.3">
      <c r="A2424" t="str">
        <f>"Trad IRN"</f>
        <v>Trad IRN</v>
      </c>
      <c r="B2424" t="str">
        <f>"Bldg IRN"</f>
        <v>Bldg IRN</v>
      </c>
      <c r="C2424" t="s">
        <v>41</v>
      </c>
      <c r="D2424" t="s">
        <v>3</v>
      </c>
      <c r="E2424" t="s">
        <v>80</v>
      </c>
      <c r="F2424" t="s">
        <v>81</v>
      </c>
      <c r="G2424" t="s">
        <v>82</v>
      </c>
      <c r="H2424" t="s">
        <v>83</v>
      </c>
      <c r="I2424" t="s">
        <v>8</v>
      </c>
      <c r="J2424" t="s">
        <v>43</v>
      </c>
      <c r="K2424" t="s">
        <v>44</v>
      </c>
      <c r="L2424" t="s">
        <v>45</v>
      </c>
      <c r="M2424" t="s">
        <v>46</v>
      </c>
      <c r="N2424" t="str">
        <f>"08/17/2022"</f>
        <v>08/17/2022</v>
      </c>
      <c r="O2424" t="str">
        <f t="shared" si="246"/>
        <v>12/31/2500</v>
      </c>
      <c r="P2424">
        <v>1</v>
      </c>
      <c r="Q2424">
        <v>1</v>
      </c>
      <c r="S2424">
        <v>0</v>
      </c>
      <c r="T2424">
        <v>6.3395999999999994E-2</v>
      </c>
      <c r="U2424">
        <v>0.93660399999999999</v>
      </c>
      <c r="V2424" t="str">
        <f>"Trad IRN"</f>
        <v>Trad IRN</v>
      </c>
      <c r="W2424">
        <v>100</v>
      </c>
      <c r="X2424" t="s">
        <v>47</v>
      </c>
      <c r="Z2424" t="s">
        <v>47</v>
      </c>
      <c r="AB2424" t="str">
        <f>"11"</f>
        <v>11</v>
      </c>
      <c r="AC2424" t="s">
        <v>48</v>
      </c>
      <c r="AD2424" t="s">
        <v>49</v>
      </c>
      <c r="AE2424" t="s">
        <v>50</v>
      </c>
      <c r="AF2424">
        <v>0</v>
      </c>
      <c r="AG2424" t="s">
        <v>51</v>
      </c>
      <c r="AH2424" t="s">
        <v>85</v>
      </c>
      <c r="AI2424" t="str">
        <f>"Bldg IRN"</f>
        <v>Bldg IRN</v>
      </c>
      <c r="AJ2424" t="s">
        <v>48</v>
      </c>
      <c r="AK2424" t="s">
        <v>48</v>
      </c>
      <c r="AL2424" t="s">
        <v>53</v>
      </c>
      <c r="AM2424">
        <v>1060</v>
      </c>
      <c r="AN2424">
        <v>1060</v>
      </c>
      <c r="AO2424">
        <v>15</v>
      </c>
    </row>
    <row r="2425" spans="1:41" x14ac:dyDescent="0.3">
      <c r="A2425" t="str">
        <f>"Trad IRN"</f>
        <v>Trad IRN</v>
      </c>
      <c r="B2425" t="str">
        <f>"Bldg IRN"</f>
        <v>Bldg IRN</v>
      </c>
      <c r="C2425" t="s">
        <v>41</v>
      </c>
      <c r="D2425" t="s">
        <v>3</v>
      </c>
      <c r="E2425" t="s">
        <v>80</v>
      </c>
      <c r="F2425" t="s">
        <v>81</v>
      </c>
      <c r="G2425" t="s">
        <v>82</v>
      </c>
      <c r="H2425" t="s">
        <v>83</v>
      </c>
      <c r="I2425" t="str">
        <f>"Trad IRN"</f>
        <v>Trad IRN</v>
      </c>
      <c r="J2425" t="s">
        <v>43</v>
      </c>
      <c r="K2425" t="s">
        <v>44</v>
      </c>
      <c r="L2425" t="s">
        <v>45</v>
      </c>
      <c r="M2425" t="s">
        <v>46</v>
      </c>
      <c r="N2425" t="str">
        <f>"08/18/2022"</f>
        <v>08/18/2022</v>
      </c>
      <c r="O2425" t="str">
        <f t="shared" si="246"/>
        <v>12/31/2500</v>
      </c>
      <c r="P2425">
        <v>1</v>
      </c>
      <c r="Q2425">
        <v>1</v>
      </c>
      <c r="S2425">
        <v>1</v>
      </c>
      <c r="T2425">
        <v>1</v>
      </c>
      <c r="U2425">
        <v>0</v>
      </c>
      <c r="V2425" t="str">
        <f>"Trad IRN"</f>
        <v>Trad IRN</v>
      </c>
      <c r="W2425">
        <v>100</v>
      </c>
      <c r="X2425" t="s">
        <v>47</v>
      </c>
      <c r="Z2425" t="s">
        <v>47</v>
      </c>
      <c r="AB2425" t="str">
        <f>"09"</f>
        <v>09</v>
      </c>
      <c r="AC2425" t="s">
        <v>48</v>
      </c>
      <c r="AD2425" t="s">
        <v>49</v>
      </c>
      <c r="AE2425" t="s">
        <v>50</v>
      </c>
      <c r="AF2425">
        <v>0</v>
      </c>
      <c r="AG2425" t="s">
        <v>56</v>
      </c>
      <c r="AH2425" t="str">
        <f>"Trad IRN"</f>
        <v>Trad IRN</v>
      </c>
      <c r="AI2425" t="str">
        <f>"Bldg IRN"</f>
        <v>Bldg IRN</v>
      </c>
      <c r="AJ2425" t="s">
        <v>48</v>
      </c>
      <c r="AK2425" t="s">
        <v>48</v>
      </c>
      <c r="AL2425" t="s">
        <v>53</v>
      </c>
      <c r="AM2425">
        <v>1132.3</v>
      </c>
      <c r="AN2425">
        <v>1132.3</v>
      </c>
      <c r="AO2425">
        <v>15</v>
      </c>
    </row>
    <row r="2426" spans="1:41" x14ac:dyDescent="0.3">
      <c r="A2426" t="str">
        <f>"Trad IRN"</f>
        <v>Trad IRN</v>
      </c>
      <c r="B2426" t="str">
        <f>"Bldg IRN"</f>
        <v>Bldg IRN</v>
      </c>
      <c r="C2426" t="s">
        <v>41</v>
      </c>
      <c r="D2426" t="s">
        <v>3</v>
      </c>
      <c r="E2426" t="s">
        <v>80</v>
      </c>
      <c r="F2426" t="s">
        <v>81</v>
      </c>
      <c r="G2426" t="s">
        <v>82</v>
      </c>
      <c r="H2426" t="s">
        <v>83</v>
      </c>
      <c r="I2426" t="str">
        <f>"Trad IRN"</f>
        <v>Trad IRN</v>
      </c>
      <c r="J2426" t="s">
        <v>43</v>
      </c>
      <c r="K2426" t="s">
        <v>44</v>
      </c>
      <c r="L2426" t="s">
        <v>45</v>
      </c>
      <c r="M2426" t="s">
        <v>46</v>
      </c>
      <c r="N2426" t="str">
        <f>"01/04/2023"</f>
        <v>01/04/2023</v>
      </c>
      <c r="O2426" t="str">
        <f t="shared" si="246"/>
        <v>12/31/2500</v>
      </c>
      <c r="P2426">
        <v>0.45098100000000002</v>
      </c>
      <c r="Q2426">
        <v>0.45098100000000002</v>
      </c>
      <c r="R2426">
        <v>0.45098100000000002</v>
      </c>
      <c r="S2426">
        <v>0</v>
      </c>
      <c r="T2426">
        <v>0.45098100000000002</v>
      </c>
      <c r="U2426">
        <v>0</v>
      </c>
      <c r="V2426" t="str">
        <f>"Trad IRN"</f>
        <v>Trad IRN</v>
      </c>
      <c r="W2426">
        <v>85</v>
      </c>
      <c r="X2426" t="s">
        <v>47</v>
      </c>
      <c r="Z2426" t="s">
        <v>47</v>
      </c>
      <c r="AB2426" t="str">
        <f>"09"</f>
        <v>09</v>
      </c>
      <c r="AC2426" t="str">
        <f>"15"</f>
        <v>15</v>
      </c>
      <c r="AD2426" t="str">
        <f>"2"</f>
        <v>2</v>
      </c>
      <c r="AE2426" t="s">
        <v>50</v>
      </c>
      <c r="AF2426">
        <v>0</v>
      </c>
      <c r="AG2426" t="s">
        <v>56</v>
      </c>
      <c r="AH2426" t="str">
        <f>"Trad IRN"</f>
        <v>Trad IRN</v>
      </c>
      <c r="AI2426" t="str">
        <f>"Bldg IRN"</f>
        <v>Bldg IRN</v>
      </c>
      <c r="AJ2426" t="s">
        <v>48</v>
      </c>
      <c r="AK2426" t="s">
        <v>48</v>
      </c>
      <c r="AL2426" t="s">
        <v>53</v>
      </c>
      <c r="AM2426">
        <v>510.65</v>
      </c>
      <c r="AN2426">
        <v>1132.3</v>
      </c>
      <c r="AO2426">
        <v>15</v>
      </c>
    </row>
    <row r="2427" spans="1:41" x14ac:dyDescent="0.3">
      <c r="A2427" t="str">
        <f>"Trad IRN"</f>
        <v>Trad IRN</v>
      </c>
      <c r="B2427" t="str">
        <f>"Bldg IRN"</f>
        <v>Bldg IRN</v>
      </c>
      <c r="C2427" t="s">
        <v>41</v>
      </c>
      <c r="D2427" t="s">
        <v>3</v>
      </c>
      <c r="E2427" t="s">
        <v>80</v>
      </c>
      <c r="F2427" t="s">
        <v>81</v>
      </c>
      <c r="G2427" t="s">
        <v>82</v>
      </c>
      <c r="H2427" t="s">
        <v>83</v>
      </c>
      <c r="I2427" t="s">
        <v>8</v>
      </c>
      <c r="J2427" t="s">
        <v>43</v>
      </c>
      <c r="K2427" t="s">
        <v>44</v>
      </c>
      <c r="L2427" t="s">
        <v>45</v>
      </c>
      <c r="M2427" t="s">
        <v>46</v>
      </c>
      <c r="N2427" t="str">
        <f>"01/04/2023"</f>
        <v>01/04/2023</v>
      </c>
      <c r="O2427" t="str">
        <f t="shared" si="246"/>
        <v>12/31/2500</v>
      </c>
      <c r="P2427">
        <v>7.9585000000000003E-2</v>
      </c>
      <c r="Q2427">
        <v>7.9585000000000003E-2</v>
      </c>
      <c r="R2427">
        <v>7.9585000000000003E-2</v>
      </c>
      <c r="S2427">
        <v>0</v>
      </c>
      <c r="T2427">
        <v>2.4028999999999998E-2</v>
      </c>
      <c r="U2427">
        <v>5.5556000000000001E-2</v>
      </c>
      <c r="V2427" t="str">
        <f>"Trad IRN"</f>
        <v>Trad IRN</v>
      </c>
      <c r="W2427">
        <v>15</v>
      </c>
      <c r="X2427" t="s">
        <v>47</v>
      </c>
      <c r="Z2427" t="s">
        <v>47</v>
      </c>
      <c r="AB2427" t="str">
        <f>"09"</f>
        <v>09</v>
      </c>
      <c r="AC2427" t="str">
        <f>"15"</f>
        <v>15</v>
      </c>
      <c r="AD2427" t="str">
        <f>"2"</f>
        <v>2</v>
      </c>
      <c r="AE2427" t="s">
        <v>50</v>
      </c>
      <c r="AF2427">
        <v>0</v>
      </c>
      <c r="AG2427" t="s">
        <v>51</v>
      </c>
      <c r="AH2427" t="str">
        <f>"Trad IRN"</f>
        <v>Trad IRN</v>
      </c>
      <c r="AI2427" t="str">
        <f>"Bldg IRN"</f>
        <v>Bldg IRN</v>
      </c>
      <c r="AJ2427" t="s">
        <v>48</v>
      </c>
      <c r="AK2427" t="s">
        <v>48</v>
      </c>
      <c r="AL2427" t="s">
        <v>53</v>
      </c>
      <c r="AM2427">
        <v>90.11</v>
      </c>
      <c r="AN2427">
        <v>1132.3</v>
      </c>
      <c r="AO2427">
        <v>15</v>
      </c>
    </row>
    <row r="2428" spans="1:41" x14ac:dyDescent="0.3">
      <c r="A2428" t="str">
        <f>"Trad IRN"</f>
        <v>Trad IRN</v>
      </c>
      <c r="B2428" t="str">
        <f>"Bldg IRN"</f>
        <v>Bldg IRN</v>
      </c>
      <c r="C2428" t="s">
        <v>41</v>
      </c>
      <c r="D2428" t="s">
        <v>3</v>
      </c>
      <c r="E2428" t="s">
        <v>80</v>
      </c>
      <c r="F2428" t="s">
        <v>81</v>
      </c>
      <c r="G2428" t="s">
        <v>82</v>
      </c>
      <c r="H2428" t="s">
        <v>83</v>
      </c>
      <c r="I2428" t="str">
        <f>"Trad IRN"</f>
        <v>Trad IRN</v>
      </c>
      <c r="J2428" t="s">
        <v>43</v>
      </c>
      <c r="K2428" t="s">
        <v>44</v>
      </c>
      <c r="L2428" t="s">
        <v>45</v>
      </c>
      <c r="M2428" t="s">
        <v>46</v>
      </c>
      <c r="N2428" t="str">
        <f>"08/18/2022"</f>
        <v>08/18/2022</v>
      </c>
      <c r="O2428" t="str">
        <f>"01/03/2023"</f>
        <v>01/03/2023</v>
      </c>
      <c r="P2428">
        <v>0.46943400000000002</v>
      </c>
      <c r="Q2428">
        <v>0.46943400000000002</v>
      </c>
      <c r="R2428">
        <v>0.46943400000000002</v>
      </c>
      <c r="S2428">
        <v>0</v>
      </c>
      <c r="T2428">
        <v>0.46943400000000002</v>
      </c>
      <c r="U2428">
        <v>0</v>
      </c>
      <c r="V2428" t="str">
        <f>"Trad IRN"</f>
        <v>Trad IRN</v>
      </c>
      <c r="W2428">
        <v>100</v>
      </c>
      <c r="X2428" t="s">
        <v>47</v>
      </c>
      <c r="Z2428" t="s">
        <v>47</v>
      </c>
      <c r="AB2428" t="str">
        <f>"09"</f>
        <v>09</v>
      </c>
      <c r="AC2428" t="str">
        <f>"15"</f>
        <v>15</v>
      </c>
      <c r="AD2428" t="str">
        <f>"2"</f>
        <v>2</v>
      </c>
      <c r="AE2428" t="s">
        <v>50</v>
      </c>
      <c r="AF2428">
        <v>0</v>
      </c>
      <c r="AG2428" t="s">
        <v>56</v>
      </c>
      <c r="AH2428" t="str">
        <f>"Trad IRN"</f>
        <v>Trad IRN</v>
      </c>
      <c r="AI2428" t="str">
        <f>"Bldg IRN"</f>
        <v>Bldg IRN</v>
      </c>
      <c r="AJ2428" t="s">
        <v>48</v>
      </c>
      <c r="AK2428" t="s">
        <v>48</v>
      </c>
      <c r="AL2428" t="s">
        <v>53</v>
      </c>
      <c r="AM2428">
        <v>531.54</v>
      </c>
      <c r="AN2428">
        <v>1132.3</v>
      </c>
      <c r="AO2428">
        <v>15</v>
      </c>
    </row>
    <row r="2429" spans="1:41" x14ac:dyDescent="0.3">
      <c r="A2429" t="str">
        <f>"Trad IRN"</f>
        <v>Trad IRN</v>
      </c>
      <c r="B2429" t="str">
        <f>"Bldg IRN"</f>
        <v>Bldg IRN</v>
      </c>
      <c r="C2429" t="s">
        <v>41</v>
      </c>
      <c r="D2429" t="s">
        <v>3</v>
      </c>
      <c r="E2429" t="s">
        <v>80</v>
      </c>
      <c r="F2429" t="s">
        <v>81</v>
      </c>
      <c r="G2429" t="s">
        <v>82</v>
      </c>
      <c r="H2429" t="s">
        <v>83</v>
      </c>
      <c r="I2429" t="str">
        <f>"Trad IRN"</f>
        <v>Trad IRN</v>
      </c>
      <c r="J2429" t="s">
        <v>43</v>
      </c>
      <c r="K2429" t="s">
        <v>44</v>
      </c>
      <c r="L2429" t="s">
        <v>45</v>
      </c>
      <c r="M2429" t="s">
        <v>46</v>
      </c>
      <c r="N2429" t="str">
        <f>"08/18/2022"</f>
        <v>08/18/2022</v>
      </c>
      <c r="O2429" t="str">
        <f>"01/29/2023"</f>
        <v>01/29/2023</v>
      </c>
      <c r="P2429">
        <v>0.56170600000000004</v>
      </c>
      <c r="Q2429">
        <v>0.56170600000000004</v>
      </c>
      <c r="S2429">
        <v>0</v>
      </c>
      <c r="T2429">
        <v>0.56170600000000004</v>
      </c>
      <c r="U2429">
        <v>0</v>
      </c>
      <c r="V2429" t="str">
        <f>"Trad IRN"</f>
        <v>Trad IRN</v>
      </c>
      <c r="W2429">
        <v>100</v>
      </c>
      <c r="X2429" t="s">
        <v>47</v>
      </c>
      <c r="Z2429" t="s">
        <v>47</v>
      </c>
      <c r="AB2429" t="str">
        <f>"10"</f>
        <v>10</v>
      </c>
      <c r="AC2429" t="s">
        <v>48</v>
      </c>
      <c r="AD2429" t="s">
        <v>49</v>
      </c>
      <c r="AE2429" t="s">
        <v>50</v>
      </c>
      <c r="AF2429">
        <v>0</v>
      </c>
      <c r="AG2429" t="s">
        <v>56</v>
      </c>
      <c r="AH2429" t="str">
        <f>"Trad IRN"</f>
        <v>Trad IRN</v>
      </c>
      <c r="AI2429" t="str">
        <f>"Bldg IRN"</f>
        <v>Bldg IRN</v>
      </c>
      <c r="AJ2429" t="s">
        <v>48</v>
      </c>
      <c r="AK2429" t="s">
        <v>48</v>
      </c>
      <c r="AL2429" t="s">
        <v>53</v>
      </c>
      <c r="AM2429">
        <v>636.02</v>
      </c>
      <c r="AN2429">
        <v>1132.3</v>
      </c>
      <c r="AO2429">
        <v>15</v>
      </c>
    </row>
    <row r="2430" spans="1:41" x14ac:dyDescent="0.3">
      <c r="A2430" t="str">
        <f>"Trad IRN"</f>
        <v>Trad IRN</v>
      </c>
      <c r="B2430" t="str">
        <f>"Bldg IRN"</f>
        <v>Bldg IRN</v>
      </c>
      <c r="C2430" t="s">
        <v>41</v>
      </c>
      <c r="D2430" t="s">
        <v>3</v>
      </c>
      <c r="E2430" t="s">
        <v>80</v>
      </c>
      <c r="F2430" t="s">
        <v>81</v>
      </c>
      <c r="G2430" t="s">
        <v>82</v>
      </c>
      <c r="H2430" t="s">
        <v>83</v>
      </c>
      <c r="I2430" t="str">
        <f>"Trad IRN"</f>
        <v>Trad IRN</v>
      </c>
      <c r="J2430" t="s">
        <v>43</v>
      </c>
      <c r="K2430" t="s">
        <v>44</v>
      </c>
      <c r="L2430" t="s">
        <v>45</v>
      </c>
      <c r="M2430" t="s">
        <v>46</v>
      </c>
      <c r="N2430" t="str">
        <f>"08/18/2022"</f>
        <v>08/18/2022</v>
      </c>
      <c r="O2430" t="str">
        <f>"12/31/2500"</f>
        <v>12/31/2500</v>
      </c>
      <c r="P2430">
        <v>1</v>
      </c>
      <c r="Q2430">
        <v>1</v>
      </c>
      <c r="S2430">
        <v>1</v>
      </c>
      <c r="T2430">
        <v>1</v>
      </c>
      <c r="U2430">
        <v>0</v>
      </c>
      <c r="V2430" t="str">
        <f>"Trad IRN"</f>
        <v>Trad IRN</v>
      </c>
      <c r="W2430">
        <v>100</v>
      </c>
      <c r="X2430" t="s">
        <v>47</v>
      </c>
      <c r="Z2430" t="s">
        <v>47</v>
      </c>
      <c r="AB2430" t="str">
        <f>"11"</f>
        <v>11</v>
      </c>
      <c r="AC2430" t="s">
        <v>48</v>
      </c>
      <c r="AD2430" t="s">
        <v>49</v>
      </c>
      <c r="AE2430" t="s">
        <v>50</v>
      </c>
      <c r="AF2430">
        <v>0</v>
      </c>
      <c r="AG2430" t="s">
        <v>56</v>
      </c>
      <c r="AH2430" t="str">
        <f>"Trad IRN"</f>
        <v>Trad IRN</v>
      </c>
      <c r="AI2430" t="str">
        <f>"Bldg IRN"</f>
        <v>Bldg IRN</v>
      </c>
      <c r="AJ2430" t="s">
        <v>48</v>
      </c>
      <c r="AK2430" t="s">
        <v>48</v>
      </c>
      <c r="AL2430" t="s">
        <v>53</v>
      </c>
      <c r="AM2430">
        <v>1132.3</v>
      </c>
      <c r="AN2430">
        <v>1132.3</v>
      </c>
      <c r="AO2430">
        <v>15</v>
      </c>
    </row>
    <row r="2431" spans="1:41" x14ac:dyDescent="0.3">
      <c r="A2431" t="str">
        <f>"Trad IRN"</f>
        <v>Trad IRN</v>
      </c>
      <c r="B2431" t="str">
        <f>"Bldg IRN"</f>
        <v>Bldg IRN</v>
      </c>
      <c r="C2431" t="s">
        <v>41</v>
      </c>
      <c r="D2431" t="s">
        <v>3</v>
      </c>
      <c r="E2431" t="s">
        <v>80</v>
      </c>
      <c r="F2431" t="s">
        <v>81</v>
      </c>
      <c r="G2431" t="s">
        <v>82</v>
      </c>
      <c r="H2431" t="s">
        <v>83</v>
      </c>
      <c r="I2431" t="s">
        <v>8</v>
      </c>
      <c r="J2431" t="s">
        <v>43</v>
      </c>
      <c r="K2431" t="s">
        <v>44</v>
      </c>
      <c r="L2431" t="s">
        <v>45</v>
      </c>
      <c r="M2431" t="s">
        <v>46</v>
      </c>
      <c r="N2431" t="str">
        <f>"08/18/2022"</f>
        <v>08/18/2022</v>
      </c>
      <c r="O2431" t="str">
        <f>"12/20/2022"</f>
        <v>12/20/2022</v>
      </c>
      <c r="P2431">
        <v>6.9550000000000001E-2</v>
      </c>
      <c r="Q2431">
        <v>6.9550000000000001E-2</v>
      </c>
      <c r="R2431">
        <v>6.9550000000000001E-2</v>
      </c>
      <c r="S2431">
        <v>0</v>
      </c>
      <c r="T2431">
        <v>1.4671999999999999E-2</v>
      </c>
      <c r="U2431">
        <v>5.4878000000000003E-2</v>
      </c>
      <c r="V2431" t="str">
        <f>"Trad IRN"</f>
        <v>Trad IRN</v>
      </c>
      <c r="W2431">
        <v>15</v>
      </c>
      <c r="X2431" t="s">
        <v>47</v>
      </c>
      <c r="Z2431" t="s">
        <v>47</v>
      </c>
      <c r="AB2431" t="str">
        <f t="shared" ref="AB2431:AB2436" si="247">"09"</f>
        <v>09</v>
      </c>
      <c r="AC2431" t="str">
        <f>"10"</f>
        <v>10</v>
      </c>
      <c r="AD2431" t="str">
        <f>"2"</f>
        <v>2</v>
      </c>
      <c r="AE2431" t="s">
        <v>50</v>
      </c>
      <c r="AF2431">
        <v>0</v>
      </c>
      <c r="AG2431" t="s">
        <v>51</v>
      </c>
      <c r="AH2431" t="str">
        <f>"Trad IRN"</f>
        <v>Trad IRN</v>
      </c>
      <c r="AI2431" t="str">
        <f>"Bldg IRN"</f>
        <v>Bldg IRN</v>
      </c>
      <c r="AJ2431" t="s">
        <v>48</v>
      </c>
      <c r="AK2431" t="s">
        <v>48</v>
      </c>
      <c r="AL2431" t="s">
        <v>53</v>
      </c>
      <c r="AM2431">
        <v>78.75</v>
      </c>
      <c r="AN2431">
        <v>1132.3</v>
      </c>
      <c r="AO2431">
        <v>15</v>
      </c>
    </row>
    <row r="2432" spans="1:41" x14ac:dyDescent="0.3">
      <c r="A2432" t="str">
        <f>"Trad IRN"</f>
        <v>Trad IRN</v>
      </c>
      <c r="B2432" t="str">
        <f>"Bldg IRN"</f>
        <v>Bldg IRN</v>
      </c>
      <c r="C2432" t="s">
        <v>41</v>
      </c>
      <c r="D2432" t="s">
        <v>3</v>
      </c>
      <c r="E2432" t="s">
        <v>80</v>
      </c>
      <c r="F2432" t="s">
        <v>81</v>
      </c>
      <c r="G2432" t="s">
        <v>82</v>
      </c>
      <c r="H2432" t="s">
        <v>83</v>
      </c>
      <c r="I2432" t="str">
        <f>"Trad IRN"</f>
        <v>Trad IRN</v>
      </c>
      <c r="J2432" t="s">
        <v>43</v>
      </c>
      <c r="K2432" t="s">
        <v>44</v>
      </c>
      <c r="L2432" t="s">
        <v>45</v>
      </c>
      <c r="M2432" t="s">
        <v>46</v>
      </c>
      <c r="N2432" t="str">
        <f>"01/04/2023"</f>
        <v>01/04/2023</v>
      </c>
      <c r="O2432" t="str">
        <f>"12/31/2500"</f>
        <v>12/31/2500</v>
      </c>
      <c r="P2432">
        <v>0.53056599999999998</v>
      </c>
      <c r="Q2432">
        <v>0.53056599999999998</v>
      </c>
      <c r="R2432">
        <v>0.53056599999999998</v>
      </c>
      <c r="S2432">
        <v>0</v>
      </c>
      <c r="T2432">
        <v>0.53056599999999998</v>
      </c>
      <c r="U2432">
        <v>0</v>
      </c>
      <c r="V2432" t="str">
        <f>"Trad IRN"</f>
        <v>Trad IRN</v>
      </c>
      <c r="W2432">
        <v>100</v>
      </c>
      <c r="X2432" t="s">
        <v>47</v>
      </c>
      <c r="Z2432" t="s">
        <v>47</v>
      </c>
      <c r="AB2432" t="str">
        <f t="shared" si="247"/>
        <v>09</v>
      </c>
      <c r="AC2432" t="str">
        <f>"10"</f>
        <v>10</v>
      </c>
      <c r="AD2432" t="str">
        <f>"2"</f>
        <v>2</v>
      </c>
      <c r="AE2432" t="s">
        <v>50</v>
      </c>
      <c r="AF2432">
        <v>0</v>
      </c>
      <c r="AG2432" t="s">
        <v>56</v>
      </c>
      <c r="AH2432" t="str">
        <f>"Trad IRN"</f>
        <v>Trad IRN</v>
      </c>
      <c r="AI2432" t="str">
        <f>"Bldg IRN"</f>
        <v>Bldg IRN</v>
      </c>
      <c r="AJ2432" t="s">
        <v>48</v>
      </c>
      <c r="AK2432" t="s">
        <v>48</v>
      </c>
      <c r="AL2432" t="s">
        <v>53</v>
      </c>
      <c r="AM2432">
        <v>600.76</v>
      </c>
      <c r="AN2432">
        <v>1132.3</v>
      </c>
      <c r="AO2432">
        <v>15</v>
      </c>
    </row>
    <row r="2433" spans="1:41" x14ac:dyDescent="0.3">
      <c r="A2433" t="str">
        <f>"Trad IRN"</f>
        <v>Trad IRN</v>
      </c>
      <c r="B2433" t="str">
        <f>"Bldg IRN"</f>
        <v>Bldg IRN</v>
      </c>
      <c r="C2433" t="s">
        <v>41</v>
      </c>
      <c r="D2433" t="s">
        <v>3</v>
      </c>
      <c r="E2433" t="s">
        <v>80</v>
      </c>
      <c r="F2433" t="s">
        <v>81</v>
      </c>
      <c r="G2433" t="s">
        <v>82</v>
      </c>
      <c r="H2433" t="s">
        <v>83</v>
      </c>
      <c r="I2433" t="str">
        <f>"Trad IRN"</f>
        <v>Trad IRN</v>
      </c>
      <c r="J2433" t="s">
        <v>43</v>
      </c>
      <c r="K2433" t="s">
        <v>44</v>
      </c>
      <c r="L2433" t="s">
        <v>45</v>
      </c>
      <c r="M2433" t="s">
        <v>46</v>
      </c>
      <c r="N2433" t="str">
        <f>"08/18/2022"</f>
        <v>08/18/2022</v>
      </c>
      <c r="O2433" t="str">
        <f>"01/03/2023"</f>
        <v>01/03/2023</v>
      </c>
      <c r="P2433">
        <v>0.39901900000000001</v>
      </c>
      <c r="Q2433">
        <v>0.39901900000000001</v>
      </c>
      <c r="R2433">
        <v>0.39901900000000001</v>
      </c>
      <c r="S2433">
        <v>0</v>
      </c>
      <c r="T2433">
        <v>0.39901900000000001</v>
      </c>
      <c r="U2433">
        <v>0</v>
      </c>
      <c r="V2433" t="str">
        <f>"Trad IRN"</f>
        <v>Trad IRN</v>
      </c>
      <c r="W2433">
        <v>85</v>
      </c>
      <c r="X2433" t="s">
        <v>47</v>
      </c>
      <c r="Z2433" t="s">
        <v>47</v>
      </c>
      <c r="AB2433" t="str">
        <f t="shared" si="247"/>
        <v>09</v>
      </c>
      <c r="AC2433" t="str">
        <f>"10"</f>
        <v>10</v>
      </c>
      <c r="AD2433" t="str">
        <f>"2"</f>
        <v>2</v>
      </c>
      <c r="AE2433" t="s">
        <v>50</v>
      </c>
      <c r="AF2433">
        <v>0</v>
      </c>
      <c r="AG2433" t="s">
        <v>56</v>
      </c>
      <c r="AH2433" t="str">
        <f>"Trad IRN"</f>
        <v>Trad IRN</v>
      </c>
      <c r="AI2433" t="str">
        <f>"Bldg IRN"</f>
        <v>Bldg IRN</v>
      </c>
      <c r="AJ2433" t="s">
        <v>48</v>
      </c>
      <c r="AK2433" t="s">
        <v>48</v>
      </c>
      <c r="AL2433" t="s">
        <v>53</v>
      </c>
      <c r="AM2433">
        <v>451.81</v>
      </c>
      <c r="AN2433">
        <v>1132.3</v>
      </c>
      <c r="AO2433">
        <v>15</v>
      </c>
    </row>
    <row r="2434" spans="1:41" x14ac:dyDescent="0.3">
      <c r="A2434" t="str">
        <f>"Trad IRN"</f>
        <v>Trad IRN</v>
      </c>
      <c r="B2434" t="str">
        <f>"Bldg IRN"</f>
        <v>Bldg IRN</v>
      </c>
      <c r="C2434" t="s">
        <v>41</v>
      </c>
      <c r="D2434" t="s">
        <v>3</v>
      </c>
      <c r="E2434" t="s">
        <v>80</v>
      </c>
      <c r="F2434" t="s">
        <v>81</v>
      </c>
      <c r="G2434" t="s">
        <v>82</v>
      </c>
      <c r="H2434" t="s">
        <v>83</v>
      </c>
      <c r="I2434" t="s">
        <v>8</v>
      </c>
      <c r="J2434" t="s">
        <v>43</v>
      </c>
      <c r="K2434" t="s">
        <v>44</v>
      </c>
      <c r="L2434" t="s">
        <v>45</v>
      </c>
      <c r="M2434" t="s">
        <v>46</v>
      </c>
      <c r="N2434" t="str">
        <f>"01/04/2023"</f>
        <v>01/04/2023</v>
      </c>
      <c r="O2434" t="str">
        <f>"12/31/2500"</f>
        <v>12/31/2500</v>
      </c>
      <c r="P2434">
        <v>7.9585000000000003E-2</v>
      </c>
      <c r="Q2434">
        <v>7.9585000000000003E-2</v>
      </c>
      <c r="S2434">
        <v>0</v>
      </c>
      <c r="T2434">
        <v>2.4028999999999998E-2</v>
      </c>
      <c r="U2434">
        <v>5.5556000000000001E-2</v>
      </c>
      <c r="V2434" t="str">
        <f>"Trad IRN"</f>
        <v>Trad IRN</v>
      </c>
      <c r="W2434">
        <v>15</v>
      </c>
      <c r="X2434" t="s">
        <v>47</v>
      </c>
      <c r="Z2434" t="s">
        <v>47</v>
      </c>
      <c r="AB2434" t="str">
        <f t="shared" si="247"/>
        <v>09</v>
      </c>
      <c r="AC2434" t="s">
        <v>48</v>
      </c>
      <c r="AD2434" t="s">
        <v>49</v>
      </c>
      <c r="AE2434" t="s">
        <v>50</v>
      </c>
      <c r="AF2434">
        <v>0</v>
      </c>
      <c r="AG2434" t="s">
        <v>51</v>
      </c>
      <c r="AH2434" t="str">
        <f>"Trad IRN"</f>
        <v>Trad IRN</v>
      </c>
      <c r="AI2434" t="str">
        <f>"Bldg IRN"</f>
        <v>Bldg IRN</v>
      </c>
      <c r="AJ2434" t="s">
        <v>48</v>
      </c>
      <c r="AK2434" t="s">
        <v>48</v>
      </c>
      <c r="AL2434" t="s">
        <v>53</v>
      </c>
      <c r="AM2434">
        <v>90.11</v>
      </c>
      <c r="AN2434">
        <v>1132.3</v>
      </c>
      <c r="AO2434">
        <v>15</v>
      </c>
    </row>
    <row r="2435" spans="1:41" x14ac:dyDescent="0.3">
      <c r="A2435" t="str">
        <f>"Trad IRN"</f>
        <v>Trad IRN</v>
      </c>
      <c r="B2435" t="str">
        <f>"Bldg IRN"</f>
        <v>Bldg IRN</v>
      </c>
      <c r="C2435" t="s">
        <v>41</v>
      </c>
      <c r="D2435" t="s">
        <v>3</v>
      </c>
      <c r="E2435" t="s">
        <v>80</v>
      </c>
      <c r="F2435" t="s">
        <v>81</v>
      </c>
      <c r="G2435" t="s">
        <v>82</v>
      </c>
      <c r="H2435" t="s">
        <v>83</v>
      </c>
      <c r="I2435" t="str">
        <f>"Trad IRN"</f>
        <v>Trad IRN</v>
      </c>
      <c r="J2435" t="s">
        <v>43</v>
      </c>
      <c r="K2435" t="s">
        <v>44</v>
      </c>
      <c r="L2435" t="s">
        <v>45</v>
      </c>
      <c r="M2435" t="s">
        <v>46</v>
      </c>
      <c r="N2435" t="str">
        <f>"01/04/2023"</f>
        <v>01/04/2023</v>
      </c>
      <c r="O2435" t="str">
        <f>"12/31/2500"</f>
        <v>12/31/2500</v>
      </c>
      <c r="P2435">
        <v>0.45098100000000002</v>
      </c>
      <c r="Q2435">
        <v>0.45098100000000002</v>
      </c>
      <c r="S2435">
        <v>0.45098100000000002</v>
      </c>
      <c r="T2435">
        <v>0.45098100000000002</v>
      </c>
      <c r="U2435">
        <v>0</v>
      </c>
      <c r="V2435" t="str">
        <f>"Trad IRN"</f>
        <v>Trad IRN</v>
      </c>
      <c r="W2435">
        <v>85</v>
      </c>
      <c r="X2435" t="s">
        <v>47</v>
      </c>
      <c r="Z2435" t="s">
        <v>47</v>
      </c>
      <c r="AB2435" t="str">
        <f t="shared" si="247"/>
        <v>09</v>
      </c>
      <c r="AC2435" t="s">
        <v>48</v>
      </c>
      <c r="AD2435" t="s">
        <v>49</v>
      </c>
      <c r="AE2435" t="s">
        <v>50</v>
      </c>
      <c r="AF2435">
        <v>0</v>
      </c>
      <c r="AG2435" t="s">
        <v>56</v>
      </c>
      <c r="AH2435" t="str">
        <f>"Trad IRN"</f>
        <v>Trad IRN</v>
      </c>
      <c r="AI2435" t="str">
        <f>"Bldg IRN"</f>
        <v>Bldg IRN</v>
      </c>
      <c r="AJ2435" t="s">
        <v>48</v>
      </c>
      <c r="AK2435" t="s">
        <v>48</v>
      </c>
      <c r="AL2435" t="s">
        <v>53</v>
      </c>
      <c r="AM2435">
        <v>510.65</v>
      </c>
      <c r="AN2435">
        <v>1132.3</v>
      </c>
      <c r="AO2435">
        <v>15</v>
      </c>
    </row>
    <row r="2436" spans="1:41" x14ac:dyDescent="0.3">
      <c r="A2436" t="str">
        <f>"Trad IRN"</f>
        <v>Trad IRN</v>
      </c>
      <c r="B2436" t="str">
        <f>"Bldg IRN"</f>
        <v>Bldg IRN</v>
      </c>
      <c r="C2436" t="s">
        <v>41</v>
      </c>
      <c r="D2436" t="s">
        <v>3</v>
      </c>
      <c r="E2436" t="s">
        <v>80</v>
      </c>
      <c r="F2436" t="s">
        <v>81</v>
      </c>
      <c r="G2436" t="s">
        <v>82</v>
      </c>
      <c r="H2436" t="s">
        <v>83</v>
      </c>
      <c r="I2436" t="str">
        <f>"Trad IRN"</f>
        <v>Trad IRN</v>
      </c>
      <c r="J2436" t="s">
        <v>43</v>
      </c>
      <c r="K2436" t="s">
        <v>44</v>
      </c>
      <c r="L2436" t="s">
        <v>45</v>
      </c>
      <c r="M2436" t="s">
        <v>46</v>
      </c>
      <c r="N2436" t="str">
        <f>"08/18/2022"</f>
        <v>08/18/2022</v>
      </c>
      <c r="O2436" t="str">
        <f>"01/03/2023"</f>
        <v>01/03/2023</v>
      </c>
      <c r="P2436">
        <v>0.46943400000000002</v>
      </c>
      <c r="Q2436">
        <v>0.46943400000000002</v>
      </c>
      <c r="S2436">
        <v>0.46943400000000002</v>
      </c>
      <c r="T2436">
        <v>0.46943400000000002</v>
      </c>
      <c r="U2436">
        <v>0</v>
      </c>
      <c r="V2436" t="str">
        <f>"Trad IRN"</f>
        <v>Trad IRN</v>
      </c>
      <c r="W2436">
        <v>100</v>
      </c>
      <c r="X2436" t="s">
        <v>47</v>
      </c>
      <c r="Z2436" t="s">
        <v>47</v>
      </c>
      <c r="AB2436" t="str">
        <f t="shared" si="247"/>
        <v>09</v>
      </c>
      <c r="AC2436" t="s">
        <v>48</v>
      </c>
      <c r="AD2436" t="s">
        <v>49</v>
      </c>
      <c r="AE2436" t="s">
        <v>50</v>
      </c>
      <c r="AF2436">
        <v>0</v>
      </c>
      <c r="AG2436" t="s">
        <v>56</v>
      </c>
      <c r="AH2436" t="str">
        <f>"Trad IRN"</f>
        <v>Trad IRN</v>
      </c>
      <c r="AI2436" t="str">
        <f>"Bldg IRN"</f>
        <v>Bldg IRN</v>
      </c>
      <c r="AJ2436" t="s">
        <v>48</v>
      </c>
      <c r="AK2436" t="s">
        <v>48</v>
      </c>
      <c r="AL2436" t="s">
        <v>53</v>
      </c>
      <c r="AM2436">
        <v>531.54</v>
      </c>
      <c r="AN2436">
        <v>1132.3</v>
      </c>
      <c r="AO2436">
        <v>15</v>
      </c>
    </row>
    <row r="2437" spans="1:41" x14ac:dyDescent="0.3">
      <c r="A2437" t="str">
        <f>"Trad IRN"</f>
        <v>Trad IRN</v>
      </c>
      <c r="B2437" t="str">
        <f>"Bldg IRN"</f>
        <v>Bldg IRN</v>
      </c>
      <c r="C2437" t="s">
        <v>41</v>
      </c>
      <c r="D2437" t="s">
        <v>3</v>
      </c>
      <c r="E2437" t="s">
        <v>80</v>
      </c>
      <c r="F2437" t="s">
        <v>81</v>
      </c>
      <c r="G2437" t="s">
        <v>82</v>
      </c>
      <c r="H2437" t="s">
        <v>83</v>
      </c>
      <c r="I2437" t="str">
        <f>"Trad IRN"</f>
        <v>Trad IRN</v>
      </c>
      <c r="J2437" t="s">
        <v>43</v>
      </c>
      <c r="K2437" t="s">
        <v>44</v>
      </c>
      <c r="L2437" t="s">
        <v>45</v>
      </c>
      <c r="M2437" t="s">
        <v>46</v>
      </c>
      <c r="N2437" t="str">
        <f>"08/23/2022"</f>
        <v>08/23/2022</v>
      </c>
      <c r="O2437" t="str">
        <f>"09/05/2022"</f>
        <v>09/05/2022</v>
      </c>
      <c r="P2437">
        <v>5.1902999999999998E-2</v>
      </c>
      <c r="Q2437">
        <v>5.1902999999999998E-2</v>
      </c>
      <c r="S2437">
        <v>0</v>
      </c>
      <c r="T2437">
        <v>5.1902999999999998E-2</v>
      </c>
      <c r="U2437">
        <v>0</v>
      </c>
      <c r="V2437" t="str">
        <f>"Trad IRN"</f>
        <v>Trad IRN</v>
      </c>
      <c r="W2437">
        <v>100</v>
      </c>
      <c r="X2437" t="s">
        <v>47</v>
      </c>
      <c r="Z2437" t="s">
        <v>47</v>
      </c>
      <c r="AB2437" t="str">
        <f>"13"</f>
        <v>13</v>
      </c>
      <c r="AC2437" t="s">
        <v>48</v>
      </c>
      <c r="AD2437" t="s">
        <v>49</v>
      </c>
      <c r="AE2437" t="s">
        <v>50</v>
      </c>
      <c r="AF2437">
        <v>0</v>
      </c>
      <c r="AG2437" t="s">
        <v>56</v>
      </c>
      <c r="AH2437" t="str">
        <f>"Trad IRN"</f>
        <v>Trad IRN</v>
      </c>
      <c r="AI2437" t="str">
        <f>"Bldg IRN"</f>
        <v>Bldg IRN</v>
      </c>
      <c r="AJ2437" t="s">
        <v>48</v>
      </c>
      <c r="AK2437" t="s">
        <v>48</v>
      </c>
      <c r="AL2437" t="s">
        <v>53</v>
      </c>
      <c r="AM2437">
        <v>58.77</v>
      </c>
      <c r="AN2437">
        <v>1132.3</v>
      </c>
      <c r="AO2437">
        <v>15</v>
      </c>
    </row>
    <row r="2438" spans="1:41" x14ac:dyDescent="0.3">
      <c r="A2438" t="str">
        <f>"Trad IRN"</f>
        <v>Trad IRN</v>
      </c>
      <c r="B2438" t="str">
        <f>"Bldg IRN"</f>
        <v>Bldg IRN</v>
      </c>
      <c r="C2438" t="s">
        <v>41</v>
      </c>
      <c r="D2438" t="s">
        <v>3</v>
      </c>
      <c r="E2438" t="s">
        <v>80</v>
      </c>
      <c r="F2438" t="s">
        <v>81</v>
      </c>
      <c r="G2438" t="s">
        <v>82</v>
      </c>
      <c r="H2438" t="s">
        <v>83</v>
      </c>
      <c r="I2438" t="str">
        <f>"Trad IRN"</f>
        <v>Trad IRN</v>
      </c>
      <c r="J2438" t="s">
        <v>43</v>
      </c>
      <c r="K2438" t="s">
        <v>44</v>
      </c>
      <c r="L2438" t="s">
        <v>45</v>
      </c>
      <c r="M2438" t="s">
        <v>46</v>
      </c>
      <c r="N2438" t="str">
        <f>"09/06/2022"</f>
        <v>09/06/2022</v>
      </c>
      <c r="O2438" t="str">
        <f>"09/26/2022"</f>
        <v>09/26/2022</v>
      </c>
      <c r="P2438">
        <v>6.9204000000000002E-2</v>
      </c>
      <c r="Q2438">
        <v>6.9204000000000002E-2</v>
      </c>
      <c r="S2438">
        <v>0</v>
      </c>
      <c r="T2438">
        <v>6.9204000000000002E-2</v>
      </c>
      <c r="U2438">
        <v>0</v>
      </c>
      <c r="V2438" t="str">
        <f>"Trad IRN"</f>
        <v>Trad IRN</v>
      </c>
      <c r="W2438">
        <v>100</v>
      </c>
      <c r="X2438" t="s">
        <v>47</v>
      </c>
      <c r="Z2438" t="s">
        <v>47</v>
      </c>
      <c r="AB2438" t="str">
        <f>"13"</f>
        <v>13</v>
      </c>
      <c r="AC2438" t="s">
        <v>48</v>
      </c>
      <c r="AD2438" t="s">
        <v>49</v>
      </c>
      <c r="AE2438" t="s">
        <v>55</v>
      </c>
      <c r="AF2438">
        <v>0</v>
      </c>
      <c r="AG2438" t="s">
        <v>56</v>
      </c>
      <c r="AH2438" t="str">
        <f>"Trad IRN"</f>
        <v>Trad IRN</v>
      </c>
      <c r="AI2438" t="str">
        <f>"Bldg IRN"</f>
        <v>Bldg IRN</v>
      </c>
      <c r="AJ2438" t="s">
        <v>48</v>
      </c>
      <c r="AK2438" t="s">
        <v>48</v>
      </c>
      <c r="AL2438" t="s">
        <v>53</v>
      </c>
      <c r="AM2438">
        <v>78.36</v>
      </c>
      <c r="AN2438">
        <v>1132.3</v>
      </c>
      <c r="AO2438">
        <v>15</v>
      </c>
    </row>
    <row r="2439" spans="1:41" x14ac:dyDescent="0.3">
      <c r="A2439" t="str">
        <f>"Trad IRN"</f>
        <v>Trad IRN</v>
      </c>
      <c r="B2439" t="str">
        <f>"Bldg IRN"</f>
        <v>Bldg IRN</v>
      </c>
      <c r="C2439" t="s">
        <v>41</v>
      </c>
      <c r="D2439" t="s">
        <v>3</v>
      </c>
      <c r="E2439" t="s">
        <v>80</v>
      </c>
      <c r="F2439" t="s">
        <v>81</v>
      </c>
      <c r="G2439" t="s">
        <v>82</v>
      </c>
      <c r="H2439" t="s">
        <v>83</v>
      </c>
      <c r="I2439" t="str">
        <f>"Trad IRN"</f>
        <v>Trad IRN</v>
      </c>
      <c r="J2439" t="s">
        <v>43</v>
      </c>
      <c r="K2439" t="s">
        <v>44</v>
      </c>
      <c r="L2439" t="s">
        <v>45</v>
      </c>
      <c r="M2439" t="s">
        <v>46</v>
      </c>
      <c r="N2439" t="str">
        <f>"09/27/2022"</f>
        <v>09/27/2022</v>
      </c>
      <c r="O2439" t="str">
        <f>"12/31/2500"</f>
        <v>12/31/2500</v>
      </c>
      <c r="P2439">
        <v>0.861591</v>
      </c>
      <c r="Q2439">
        <v>0.861591</v>
      </c>
      <c r="R2439">
        <v>0.76931899999999998</v>
      </c>
      <c r="S2439">
        <v>0</v>
      </c>
      <c r="T2439">
        <v>0.861591</v>
      </c>
      <c r="U2439">
        <v>0</v>
      </c>
      <c r="V2439" t="str">
        <f>"Trad IRN"</f>
        <v>Trad IRN</v>
      </c>
      <c r="W2439">
        <v>100</v>
      </c>
      <c r="X2439" t="s">
        <v>47</v>
      </c>
      <c r="Z2439" t="s">
        <v>47</v>
      </c>
      <c r="AB2439" t="str">
        <f>"13"</f>
        <v>13</v>
      </c>
      <c r="AC2439" t="str">
        <f>"15"</f>
        <v>15</v>
      </c>
      <c r="AD2439" t="str">
        <f>"2"</f>
        <v>2</v>
      </c>
      <c r="AE2439" t="s">
        <v>55</v>
      </c>
      <c r="AF2439">
        <v>0</v>
      </c>
      <c r="AG2439" t="s">
        <v>56</v>
      </c>
      <c r="AH2439" t="str">
        <f>"Trad IRN"</f>
        <v>Trad IRN</v>
      </c>
      <c r="AI2439" t="str">
        <f>"Bldg IRN"</f>
        <v>Bldg IRN</v>
      </c>
      <c r="AJ2439" t="s">
        <v>48</v>
      </c>
      <c r="AK2439" t="s">
        <v>48</v>
      </c>
      <c r="AL2439" t="s">
        <v>53</v>
      </c>
      <c r="AM2439">
        <v>975.58</v>
      </c>
      <c r="AN2439">
        <v>1132.3</v>
      </c>
      <c r="AO2439">
        <v>15</v>
      </c>
    </row>
    <row r="2440" spans="1:41" x14ac:dyDescent="0.3">
      <c r="A2440" t="str">
        <f>"Trad IRN"</f>
        <v>Trad IRN</v>
      </c>
      <c r="B2440" t="str">
        <f>"Bldg IRN"</f>
        <v>Bldg IRN</v>
      </c>
      <c r="C2440" t="s">
        <v>41</v>
      </c>
      <c r="D2440" t="s">
        <v>3</v>
      </c>
      <c r="E2440" t="s">
        <v>80</v>
      </c>
      <c r="F2440" t="s">
        <v>81</v>
      </c>
      <c r="G2440" t="s">
        <v>82</v>
      </c>
      <c r="H2440" t="s">
        <v>83</v>
      </c>
      <c r="I2440" t="str">
        <f>"Trad IRN"</f>
        <v>Trad IRN</v>
      </c>
      <c r="J2440" t="s">
        <v>43</v>
      </c>
      <c r="K2440" t="s">
        <v>44</v>
      </c>
      <c r="L2440" t="s">
        <v>45</v>
      </c>
      <c r="M2440" t="s">
        <v>46</v>
      </c>
      <c r="N2440" t="str">
        <f>"08/18/2022"</f>
        <v>08/18/2022</v>
      </c>
      <c r="O2440" t="str">
        <f>"12/31/2500"</f>
        <v>12/31/2500</v>
      </c>
      <c r="P2440">
        <v>1</v>
      </c>
      <c r="Q2440">
        <v>1</v>
      </c>
      <c r="S2440">
        <v>0</v>
      </c>
      <c r="T2440">
        <v>1</v>
      </c>
      <c r="U2440">
        <v>0</v>
      </c>
      <c r="V2440" t="str">
        <f>"Trad IRN"</f>
        <v>Trad IRN</v>
      </c>
      <c r="W2440">
        <v>100</v>
      </c>
      <c r="X2440" t="s">
        <v>47</v>
      </c>
      <c r="Z2440" t="s">
        <v>47</v>
      </c>
      <c r="AB2440" t="str">
        <f>"11"</f>
        <v>11</v>
      </c>
      <c r="AC2440" t="s">
        <v>48</v>
      </c>
      <c r="AD2440" t="s">
        <v>49</v>
      </c>
      <c r="AE2440" t="s">
        <v>55</v>
      </c>
      <c r="AF2440">
        <v>0</v>
      </c>
      <c r="AG2440" t="s">
        <v>56</v>
      </c>
      <c r="AH2440" t="str">
        <f>"Trad IRN"</f>
        <v>Trad IRN</v>
      </c>
      <c r="AI2440" t="str">
        <f>"Bldg IRN"</f>
        <v>Bldg IRN</v>
      </c>
      <c r="AJ2440" t="s">
        <v>48</v>
      </c>
      <c r="AK2440" t="s">
        <v>48</v>
      </c>
      <c r="AL2440" t="s">
        <v>53</v>
      </c>
      <c r="AM2440">
        <v>1132.3</v>
      </c>
      <c r="AN2440">
        <v>1132.3</v>
      </c>
      <c r="AO2440">
        <v>15</v>
      </c>
    </row>
    <row r="2441" spans="1:41" x14ac:dyDescent="0.3">
      <c r="A2441" t="str">
        <f>"Trad IRN"</f>
        <v>Trad IRN</v>
      </c>
      <c r="B2441" t="str">
        <f>"Bldg IRN"</f>
        <v>Bldg IRN</v>
      </c>
      <c r="C2441" t="s">
        <v>41</v>
      </c>
      <c r="D2441" t="s">
        <v>3</v>
      </c>
      <c r="E2441" t="s">
        <v>80</v>
      </c>
      <c r="F2441" t="s">
        <v>81</v>
      </c>
      <c r="G2441" t="s">
        <v>82</v>
      </c>
      <c r="H2441" t="s">
        <v>83</v>
      </c>
      <c r="I2441" t="str">
        <f>"Trad IRN"</f>
        <v>Trad IRN</v>
      </c>
      <c r="J2441" t="s">
        <v>43</v>
      </c>
      <c r="K2441" t="s">
        <v>44</v>
      </c>
      <c r="L2441" t="s">
        <v>45</v>
      </c>
      <c r="M2441" t="s">
        <v>46</v>
      </c>
      <c r="N2441" t="str">
        <f>"08/18/2022"</f>
        <v>08/18/2022</v>
      </c>
      <c r="O2441" t="str">
        <f>"12/31/2500"</f>
        <v>12/31/2500</v>
      </c>
      <c r="P2441">
        <v>1</v>
      </c>
      <c r="Q2441">
        <v>1</v>
      </c>
      <c r="S2441">
        <v>0</v>
      </c>
      <c r="T2441">
        <v>1</v>
      </c>
      <c r="U2441">
        <v>0</v>
      </c>
      <c r="V2441" t="str">
        <f>"Trad IRN"</f>
        <v>Trad IRN</v>
      </c>
      <c r="W2441">
        <v>100</v>
      </c>
      <c r="X2441" t="s">
        <v>47</v>
      </c>
      <c r="Z2441" t="s">
        <v>47</v>
      </c>
      <c r="AB2441" t="str">
        <f>"09"</f>
        <v>09</v>
      </c>
      <c r="AC2441" t="s">
        <v>48</v>
      </c>
      <c r="AD2441" t="s">
        <v>49</v>
      </c>
      <c r="AE2441" t="s">
        <v>50</v>
      </c>
      <c r="AF2441">
        <v>0</v>
      </c>
      <c r="AG2441" t="s">
        <v>56</v>
      </c>
      <c r="AH2441" t="str">
        <f>"Trad IRN"</f>
        <v>Trad IRN</v>
      </c>
      <c r="AI2441" t="str">
        <f>"Bldg IRN"</f>
        <v>Bldg IRN</v>
      </c>
      <c r="AJ2441" t="s">
        <v>48</v>
      </c>
      <c r="AK2441" t="s">
        <v>48</v>
      </c>
      <c r="AL2441" t="s">
        <v>53</v>
      </c>
      <c r="AM2441">
        <v>1132.3</v>
      </c>
      <c r="AN2441">
        <v>1132.3</v>
      </c>
      <c r="AO2441">
        <v>15</v>
      </c>
    </row>
    <row r="2442" spans="1:41" x14ac:dyDescent="0.3">
      <c r="A2442" t="str">
        <f>"Trad IRN"</f>
        <v>Trad IRN</v>
      </c>
      <c r="B2442" t="str">
        <f>"Bldg IRN"</f>
        <v>Bldg IRN</v>
      </c>
      <c r="C2442" t="s">
        <v>41</v>
      </c>
      <c r="D2442" t="s">
        <v>3</v>
      </c>
      <c r="E2442" t="s">
        <v>80</v>
      </c>
      <c r="F2442" t="s">
        <v>81</v>
      </c>
      <c r="G2442" t="s">
        <v>82</v>
      </c>
      <c r="H2442" t="s">
        <v>83</v>
      </c>
      <c r="I2442" t="str">
        <f>"Trad IRN"</f>
        <v>Trad IRN</v>
      </c>
      <c r="J2442" t="s">
        <v>43</v>
      </c>
      <c r="K2442" t="s">
        <v>44</v>
      </c>
      <c r="L2442" t="s">
        <v>45</v>
      </c>
      <c r="M2442" t="s">
        <v>46</v>
      </c>
      <c r="N2442" t="str">
        <f>"08/18/2022"</f>
        <v>08/18/2022</v>
      </c>
      <c r="O2442" t="str">
        <f>"01/03/2023"</f>
        <v>01/03/2023</v>
      </c>
      <c r="P2442">
        <v>0.35207500000000003</v>
      </c>
      <c r="Q2442">
        <v>0.35207500000000003</v>
      </c>
      <c r="S2442">
        <v>0</v>
      </c>
      <c r="T2442">
        <v>0.35207500000000003</v>
      </c>
      <c r="U2442">
        <v>0</v>
      </c>
      <c r="V2442" t="str">
        <f>"Trad IRN"</f>
        <v>Trad IRN</v>
      </c>
      <c r="W2442">
        <v>75</v>
      </c>
      <c r="X2442" t="s">
        <v>47</v>
      </c>
      <c r="Z2442" t="s">
        <v>47</v>
      </c>
      <c r="AB2442" t="str">
        <f>"10"</f>
        <v>10</v>
      </c>
      <c r="AC2442" t="s">
        <v>48</v>
      </c>
      <c r="AD2442" t="s">
        <v>49</v>
      </c>
      <c r="AE2442" t="s">
        <v>50</v>
      </c>
      <c r="AF2442">
        <v>0</v>
      </c>
      <c r="AG2442" t="s">
        <v>56</v>
      </c>
      <c r="AH2442" t="str">
        <f>"Trad IRN"</f>
        <v>Trad IRN</v>
      </c>
      <c r="AI2442" t="str">
        <f>"Bldg IRN"</f>
        <v>Bldg IRN</v>
      </c>
      <c r="AJ2442" t="s">
        <v>48</v>
      </c>
      <c r="AK2442" t="s">
        <v>48</v>
      </c>
      <c r="AL2442" t="s">
        <v>53</v>
      </c>
      <c r="AM2442">
        <v>398.65</v>
      </c>
      <c r="AN2442">
        <v>1132.3</v>
      </c>
      <c r="AO2442">
        <v>15</v>
      </c>
    </row>
    <row r="2443" spans="1:41" x14ac:dyDescent="0.3">
      <c r="A2443" t="str">
        <f>"Trad IRN"</f>
        <v>Trad IRN</v>
      </c>
      <c r="B2443" t="str">
        <f>"Bldg IRN"</f>
        <v>Bldg IRN</v>
      </c>
      <c r="C2443" t="s">
        <v>41</v>
      </c>
      <c r="D2443" t="s">
        <v>3</v>
      </c>
      <c r="E2443" t="s">
        <v>80</v>
      </c>
      <c r="F2443" t="s">
        <v>81</v>
      </c>
      <c r="G2443" t="s">
        <v>82</v>
      </c>
      <c r="H2443" t="s">
        <v>83</v>
      </c>
      <c r="I2443" t="str">
        <f>"Trad IRN"</f>
        <v>Trad IRN</v>
      </c>
      <c r="J2443" t="s">
        <v>43</v>
      </c>
      <c r="K2443" t="s">
        <v>44</v>
      </c>
      <c r="L2443" t="s">
        <v>45</v>
      </c>
      <c r="M2443" t="s">
        <v>46</v>
      </c>
      <c r="N2443" t="str">
        <f>"01/04/2023"</f>
        <v>01/04/2023</v>
      </c>
      <c r="O2443" t="str">
        <f>"12/31/2500"</f>
        <v>12/31/2500</v>
      </c>
      <c r="P2443">
        <v>0.53056599999999998</v>
      </c>
      <c r="Q2443">
        <v>0.53056599999999998</v>
      </c>
      <c r="S2443">
        <v>0</v>
      </c>
      <c r="T2443">
        <v>0.53056599999999998</v>
      </c>
      <c r="U2443">
        <v>0</v>
      </c>
      <c r="V2443" t="str">
        <f>"Trad IRN"</f>
        <v>Trad IRN</v>
      </c>
      <c r="W2443">
        <v>100</v>
      </c>
      <c r="X2443" t="s">
        <v>47</v>
      </c>
      <c r="Z2443" t="s">
        <v>47</v>
      </c>
      <c r="AB2443" t="str">
        <f>"10"</f>
        <v>10</v>
      </c>
      <c r="AC2443" t="s">
        <v>48</v>
      </c>
      <c r="AD2443" t="s">
        <v>49</v>
      </c>
      <c r="AE2443" t="s">
        <v>50</v>
      </c>
      <c r="AF2443">
        <v>0</v>
      </c>
      <c r="AG2443" t="s">
        <v>56</v>
      </c>
      <c r="AH2443" t="str">
        <f>"Trad IRN"</f>
        <v>Trad IRN</v>
      </c>
      <c r="AI2443" t="str">
        <f>"Bldg IRN"</f>
        <v>Bldg IRN</v>
      </c>
      <c r="AJ2443" t="s">
        <v>48</v>
      </c>
      <c r="AK2443" t="s">
        <v>48</v>
      </c>
      <c r="AL2443" t="s">
        <v>53</v>
      </c>
      <c r="AM2443">
        <v>600.76</v>
      </c>
      <c r="AN2443">
        <v>1132.3</v>
      </c>
      <c r="AO2443">
        <v>15</v>
      </c>
    </row>
    <row r="2444" spans="1:41" x14ac:dyDescent="0.3">
      <c r="A2444" t="str">
        <f>"Trad IRN"</f>
        <v>Trad IRN</v>
      </c>
      <c r="B2444" t="str">
        <f>"Bldg IRN"</f>
        <v>Bldg IRN</v>
      </c>
      <c r="C2444" t="s">
        <v>41</v>
      </c>
      <c r="D2444" t="s">
        <v>3</v>
      </c>
      <c r="E2444" t="s">
        <v>80</v>
      </c>
      <c r="F2444" t="s">
        <v>81</v>
      </c>
      <c r="G2444" t="s">
        <v>82</v>
      </c>
      <c r="H2444" t="s">
        <v>83</v>
      </c>
      <c r="I2444" t="s">
        <v>8</v>
      </c>
      <c r="J2444" t="s">
        <v>43</v>
      </c>
      <c r="K2444" t="s">
        <v>44</v>
      </c>
      <c r="L2444" t="s">
        <v>45</v>
      </c>
      <c r="M2444" t="s">
        <v>46</v>
      </c>
      <c r="N2444" t="str">
        <f t="shared" ref="N2444:N2452" si="248">"08/18/2022"</f>
        <v>08/18/2022</v>
      </c>
      <c r="O2444" t="str">
        <f>"12/20/2022"</f>
        <v>12/20/2022</v>
      </c>
      <c r="P2444">
        <v>0.11591700000000001</v>
      </c>
      <c r="Q2444">
        <v>0.11591700000000001</v>
      </c>
      <c r="S2444">
        <v>0</v>
      </c>
      <c r="T2444">
        <v>3.6773E-2</v>
      </c>
      <c r="U2444">
        <v>7.9144000000000006E-2</v>
      </c>
      <c r="V2444" t="str">
        <f>"Trad IRN"</f>
        <v>Trad IRN</v>
      </c>
      <c r="W2444">
        <v>25</v>
      </c>
      <c r="X2444" t="s">
        <v>47</v>
      </c>
      <c r="Z2444" t="s">
        <v>47</v>
      </c>
      <c r="AB2444" t="str">
        <f>"10"</f>
        <v>10</v>
      </c>
      <c r="AC2444" t="s">
        <v>48</v>
      </c>
      <c r="AD2444" t="s">
        <v>49</v>
      </c>
      <c r="AE2444" t="s">
        <v>50</v>
      </c>
      <c r="AF2444">
        <v>0</v>
      </c>
      <c r="AG2444" t="s">
        <v>51</v>
      </c>
      <c r="AH2444" t="str">
        <f>"Trad IRN"</f>
        <v>Trad IRN</v>
      </c>
      <c r="AI2444" t="str">
        <f>"Bldg IRN"</f>
        <v>Bldg IRN</v>
      </c>
      <c r="AJ2444" t="s">
        <v>48</v>
      </c>
      <c r="AK2444" t="s">
        <v>48</v>
      </c>
      <c r="AL2444" t="s">
        <v>53</v>
      </c>
      <c r="AM2444">
        <v>131.25</v>
      </c>
      <c r="AN2444">
        <v>1132.3</v>
      </c>
      <c r="AO2444">
        <v>15</v>
      </c>
    </row>
    <row r="2445" spans="1:41" x14ac:dyDescent="0.3">
      <c r="A2445" t="str">
        <f>"Trad IRN"</f>
        <v>Trad IRN</v>
      </c>
      <c r="B2445" t="str">
        <f>"Bldg IRN"</f>
        <v>Bldg IRN</v>
      </c>
      <c r="C2445" t="s">
        <v>41</v>
      </c>
      <c r="D2445" t="s">
        <v>3</v>
      </c>
      <c r="E2445" t="s">
        <v>80</v>
      </c>
      <c r="F2445" t="s">
        <v>81</v>
      </c>
      <c r="G2445" t="s">
        <v>82</v>
      </c>
      <c r="H2445" t="s">
        <v>83</v>
      </c>
      <c r="I2445" t="str">
        <f>"Trad IRN"</f>
        <v>Trad IRN</v>
      </c>
      <c r="J2445" t="s">
        <v>43</v>
      </c>
      <c r="K2445" t="s">
        <v>44</v>
      </c>
      <c r="L2445" t="s">
        <v>45</v>
      </c>
      <c r="M2445" t="s">
        <v>46</v>
      </c>
      <c r="N2445" t="str">
        <f t="shared" si="248"/>
        <v>08/18/2022</v>
      </c>
      <c r="O2445" t="str">
        <f t="shared" ref="O2445:O2453" si="249">"12/31/2500"</f>
        <v>12/31/2500</v>
      </c>
      <c r="P2445">
        <v>1</v>
      </c>
      <c r="Q2445">
        <v>1</v>
      </c>
      <c r="R2445">
        <v>1</v>
      </c>
      <c r="S2445">
        <v>0</v>
      </c>
      <c r="T2445">
        <v>1</v>
      </c>
      <c r="U2445">
        <v>0</v>
      </c>
      <c r="V2445" t="str">
        <f>"Trad IRN"</f>
        <v>Trad IRN</v>
      </c>
      <c r="W2445">
        <v>100</v>
      </c>
      <c r="X2445" t="s">
        <v>47</v>
      </c>
      <c r="Z2445" t="s">
        <v>47</v>
      </c>
      <c r="AB2445" t="str">
        <f>"09"</f>
        <v>09</v>
      </c>
      <c r="AC2445" t="str">
        <f>"10"</f>
        <v>10</v>
      </c>
      <c r="AD2445" t="str">
        <f>"2"</f>
        <v>2</v>
      </c>
      <c r="AE2445" t="s">
        <v>55</v>
      </c>
      <c r="AF2445">
        <v>0</v>
      </c>
      <c r="AG2445" t="s">
        <v>56</v>
      </c>
      <c r="AH2445" t="str">
        <f>"Trad IRN"</f>
        <v>Trad IRN</v>
      </c>
      <c r="AI2445" t="str">
        <f>"Bldg IRN"</f>
        <v>Bldg IRN</v>
      </c>
      <c r="AJ2445" t="s">
        <v>48</v>
      </c>
      <c r="AK2445" t="s">
        <v>48</v>
      </c>
      <c r="AL2445" t="s">
        <v>53</v>
      </c>
      <c r="AM2445">
        <v>1132.3</v>
      </c>
      <c r="AN2445">
        <v>1132.3</v>
      </c>
      <c r="AO2445">
        <v>15</v>
      </c>
    </row>
    <row r="2446" spans="1:41" x14ac:dyDescent="0.3">
      <c r="A2446" t="str">
        <f>"Trad IRN"</f>
        <v>Trad IRN</v>
      </c>
      <c r="B2446" t="str">
        <f>"Bldg IRN"</f>
        <v>Bldg IRN</v>
      </c>
      <c r="C2446" t="s">
        <v>41</v>
      </c>
      <c r="D2446" t="s">
        <v>3</v>
      </c>
      <c r="E2446" t="s">
        <v>80</v>
      </c>
      <c r="F2446" t="s">
        <v>81</v>
      </c>
      <c r="G2446" t="s">
        <v>82</v>
      </c>
      <c r="H2446" t="s">
        <v>83</v>
      </c>
      <c r="I2446" t="str">
        <f>"Trad IRN"</f>
        <v>Trad IRN</v>
      </c>
      <c r="J2446" t="s">
        <v>43</v>
      </c>
      <c r="K2446" t="s">
        <v>44</v>
      </c>
      <c r="L2446" t="s">
        <v>45</v>
      </c>
      <c r="M2446" t="s">
        <v>46</v>
      </c>
      <c r="N2446" t="str">
        <f t="shared" si="248"/>
        <v>08/18/2022</v>
      </c>
      <c r="O2446" t="str">
        <f t="shared" si="249"/>
        <v>12/31/2500</v>
      </c>
      <c r="P2446">
        <v>1</v>
      </c>
      <c r="Q2446">
        <v>1</v>
      </c>
      <c r="S2446">
        <v>1</v>
      </c>
      <c r="T2446">
        <v>1</v>
      </c>
      <c r="U2446">
        <v>0</v>
      </c>
      <c r="V2446" t="str">
        <f>"Trad IRN"</f>
        <v>Trad IRN</v>
      </c>
      <c r="W2446">
        <v>100</v>
      </c>
      <c r="X2446" t="s">
        <v>47</v>
      </c>
      <c r="Z2446" t="s">
        <v>47</v>
      </c>
      <c r="AB2446" t="str">
        <f>"12"</f>
        <v>12</v>
      </c>
      <c r="AC2446" t="s">
        <v>48</v>
      </c>
      <c r="AD2446" t="s">
        <v>49</v>
      </c>
      <c r="AE2446" t="s">
        <v>50</v>
      </c>
      <c r="AF2446">
        <v>0</v>
      </c>
      <c r="AG2446" t="s">
        <v>56</v>
      </c>
      <c r="AH2446" t="str">
        <f>"Trad IRN"</f>
        <v>Trad IRN</v>
      </c>
      <c r="AI2446" t="str">
        <f>"Bldg IRN"</f>
        <v>Bldg IRN</v>
      </c>
      <c r="AJ2446" t="str">
        <f>"12"</f>
        <v>12</v>
      </c>
      <c r="AK2446" t="s">
        <v>48</v>
      </c>
      <c r="AL2446" t="s">
        <v>53</v>
      </c>
      <c r="AM2446">
        <v>1132.3</v>
      </c>
      <c r="AN2446">
        <v>1132.3</v>
      </c>
      <c r="AO2446">
        <v>15</v>
      </c>
    </row>
    <row r="2447" spans="1:41" x14ac:dyDescent="0.3">
      <c r="A2447" t="str">
        <f>"Trad IRN"</f>
        <v>Trad IRN</v>
      </c>
      <c r="B2447" t="str">
        <f>"Bldg IRN"</f>
        <v>Bldg IRN</v>
      </c>
      <c r="C2447" t="s">
        <v>41</v>
      </c>
      <c r="D2447" t="s">
        <v>3</v>
      </c>
      <c r="E2447" t="s">
        <v>80</v>
      </c>
      <c r="F2447" t="s">
        <v>81</v>
      </c>
      <c r="G2447" t="s">
        <v>82</v>
      </c>
      <c r="H2447" t="s">
        <v>83</v>
      </c>
      <c r="I2447" t="str">
        <f>"Trad IRN"</f>
        <v>Trad IRN</v>
      </c>
      <c r="J2447" t="s">
        <v>43</v>
      </c>
      <c r="K2447" t="s">
        <v>44</v>
      </c>
      <c r="L2447" t="s">
        <v>45</v>
      </c>
      <c r="M2447" t="s">
        <v>46</v>
      </c>
      <c r="N2447" t="str">
        <f t="shared" si="248"/>
        <v>08/18/2022</v>
      </c>
      <c r="O2447" t="str">
        <f t="shared" si="249"/>
        <v>12/31/2500</v>
      </c>
      <c r="P2447">
        <v>0.85</v>
      </c>
      <c r="Q2447">
        <v>0.85</v>
      </c>
      <c r="S2447">
        <v>0</v>
      </c>
      <c r="T2447">
        <v>0.85</v>
      </c>
      <c r="U2447">
        <v>0</v>
      </c>
      <c r="V2447" t="str">
        <f>"Trad IRN"</f>
        <v>Trad IRN</v>
      </c>
      <c r="W2447">
        <v>85</v>
      </c>
      <c r="X2447" t="s">
        <v>47</v>
      </c>
      <c r="Z2447" t="s">
        <v>47</v>
      </c>
      <c r="AB2447" t="str">
        <f>"09"</f>
        <v>09</v>
      </c>
      <c r="AC2447" t="s">
        <v>48</v>
      </c>
      <c r="AD2447" t="s">
        <v>49</v>
      </c>
      <c r="AE2447" t="s">
        <v>50</v>
      </c>
      <c r="AF2447">
        <v>0</v>
      </c>
      <c r="AG2447" t="s">
        <v>56</v>
      </c>
      <c r="AH2447" t="str">
        <f>"Trad IRN"</f>
        <v>Trad IRN</v>
      </c>
      <c r="AI2447" t="str">
        <f>"Bldg IRN"</f>
        <v>Bldg IRN</v>
      </c>
      <c r="AJ2447" t="s">
        <v>48</v>
      </c>
      <c r="AK2447" t="s">
        <v>48</v>
      </c>
      <c r="AL2447" t="s">
        <v>53</v>
      </c>
      <c r="AM2447">
        <v>962.46</v>
      </c>
      <c r="AN2447">
        <v>1132.3</v>
      </c>
      <c r="AO2447">
        <v>15</v>
      </c>
    </row>
    <row r="2448" spans="1:41" x14ac:dyDescent="0.3">
      <c r="A2448" t="str">
        <f>"Trad IRN"</f>
        <v>Trad IRN</v>
      </c>
      <c r="B2448" t="str">
        <f>"Bldg IRN"</f>
        <v>Bldg IRN</v>
      </c>
      <c r="C2448" t="s">
        <v>41</v>
      </c>
      <c r="D2448" t="s">
        <v>3</v>
      </c>
      <c r="E2448" t="s">
        <v>80</v>
      </c>
      <c r="F2448" t="s">
        <v>81</v>
      </c>
      <c r="G2448" t="s">
        <v>82</v>
      </c>
      <c r="H2448" t="s">
        <v>83</v>
      </c>
      <c r="I2448" t="s">
        <v>8</v>
      </c>
      <c r="J2448" t="s">
        <v>43</v>
      </c>
      <c r="K2448" t="s">
        <v>44</v>
      </c>
      <c r="L2448" t="s">
        <v>45</v>
      </c>
      <c r="M2448" t="s">
        <v>46</v>
      </c>
      <c r="N2448" t="str">
        <f t="shared" si="248"/>
        <v>08/18/2022</v>
      </c>
      <c r="O2448" t="str">
        <f t="shared" si="249"/>
        <v>12/31/2500</v>
      </c>
      <c r="P2448">
        <v>0.15</v>
      </c>
      <c r="Q2448">
        <v>0.15</v>
      </c>
      <c r="S2448">
        <v>0</v>
      </c>
      <c r="T2448">
        <v>3.9565999999999997E-2</v>
      </c>
      <c r="U2448">
        <v>0.110434</v>
      </c>
      <c r="V2448" t="str">
        <f>"Trad IRN"</f>
        <v>Trad IRN</v>
      </c>
      <c r="W2448">
        <v>15</v>
      </c>
      <c r="X2448" t="s">
        <v>47</v>
      </c>
      <c r="Z2448" t="s">
        <v>47</v>
      </c>
      <c r="AB2448" t="str">
        <f>"09"</f>
        <v>09</v>
      </c>
      <c r="AC2448" t="s">
        <v>48</v>
      </c>
      <c r="AD2448" t="s">
        <v>49</v>
      </c>
      <c r="AE2448" t="s">
        <v>50</v>
      </c>
      <c r="AF2448">
        <v>0</v>
      </c>
      <c r="AG2448" t="s">
        <v>51</v>
      </c>
      <c r="AH2448" t="str">
        <f>"Trad IRN"</f>
        <v>Trad IRN</v>
      </c>
      <c r="AI2448" t="str">
        <f>"Bldg IRN"</f>
        <v>Bldg IRN</v>
      </c>
      <c r="AJ2448" t="s">
        <v>48</v>
      </c>
      <c r="AK2448" t="s">
        <v>48</v>
      </c>
      <c r="AL2448" t="s">
        <v>53</v>
      </c>
      <c r="AM2448">
        <v>169.85</v>
      </c>
      <c r="AN2448">
        <v>1132.3</v>
      </c>
      <c r="AO2448">
        <v>15</v>
      </c>
    </row>
    <row r="2449" spans="1:41" x14ac:dyDescent="0.3">
      <c r="A2449" t="str">
        <f>"Trad IRN"</f>
        <v>Trad IRN</v>
      </c>
      <c r="B2449" t="str">
        <f>"Bldg IRN"</f>
        <v>Bldg IRN</v>
      </c>
      <c r="C2449" t="s">
        <v>41</v>
      </c>
      <c r="D2449" t="s">
        <v>3</v>
      </c>
      <c r="E2449" t="s">
        <v>80</v>
      </c>
      <c r="F2449" t="s">
        <v>81</v>
      </c>
      <c r="G2449" t="s">
        <v>82</v>
      </c>
      <c r="H2449" t="s">
        <v>83</v>
      </c>
      <c r="I2449" t="str">
        <f>"Trad IRN"</f>
        <v>Trad IRN</v>
      </c>
      <c r="J2449" t="s">
        <v>43</v>
      </c>
      <c r="K2449" t="s">
        <v>44</v>
      </c>
      <c r="L2449" t="s">
        <v>45</v>
      </c>
      <c r="M2449" t="s">
        <v>46</v>
      </c>
      <c r="N2449" t="str">
        <f t="shared" si="248"/>
        <v>08/18/2022</v>
      </c>
      <c r="O2449" t="str">
        <f t="shared" si="249"/>
        <v>12/31/2500</v>
      </c>
      <c r="P2449">
        <v>1</v>
      </c>
      <c r="Q2449">
        <v>1</v>
      </c>
      <c r="S2449">
        <v>1</v>
      </c>
      <c r="T2449">
        <v>1</v>
      </c>
      <c r="U2449">
        <v>0</v>
      </c>
      <c r="V2449" t="str">
        <f>"Trad IRN"</f>
        <v>Trad IRN</v>
      </c>
      <c r="W2449">
        <v>85</v>
      </c>
      <c r="X2449" t="s">
        <v>54</v>
      </c>
      <c r="Y2449" t="str">
        <f>"15"</f>
        <v>15</v>
      </c>
      <c r="Z2449" t="s">
        <v>47</v>
      </c>
      <c r="AB2449" t="str">
        <f>"12"</f>
        <v>12</v>
      </c>
      <c r="AC2449" t="s">
        <v>48</v>
      </c>
      <c r="AD2449" t="s">
        <v>49</v>
      </c>
      <c r="AE2449" t="s">
        <v>50</v>
      </c>
      <c r="AF2449">
        <v>0</v>
      </c>
      <c r="AG2449" t="s">
        <v>56</v>
      </c>
      <c r="AH2449" t="str">
        <f>"Trad IRN"</f>
        <v>Trad IRN</v>
      </c>
      <c r="AI2449" t="str">
        <f>"Bldg IRN"</f>
        <v>Bldg IRN</v>
      </c>
      <c r="AJ2449" t="str">
        <f>"12"</f>
        <v>12</v>
      </c>
      <c r="AK2449" t="s">
        <v>48</v>
      </c>
      <c r="AL2449" t="s">
        <v>53</v>
      </c>
      <c r="AM2449">
        <v>1132.3</v>
      </c>
      <c r="AN2449">
        <v>1132.3</v>
      </c>
      <c r="AO2449">
        <v>15</v>
      </c>
    </row>
    <row r="2450" spans="1:41" x14ac:dyDescent="0.3">
      <c r="A2450" t="str">
        <f>"Trad IRN"</f>
        <v>Trad IRN</v>
      </c>
      <c r="B2450" t="str">
        <f>"Bldg IRN"</f>
        <v>Bldg IRN</v>
      </c>
      <c r="C2450" t="s">
        <v>41</v>
      </c>
      <c r="D2450" t="s">
        <v>3</v>
      </c>
      <c r="E2450" t="s">
        <v>80</v>
      </c>
      <c r="F2450" t="s">
        <v>81</v>
      </c>
      <c r="G2450" t="s">
        <v>82</v>
      </c>
      <c r="H2450" t="s">
        <v>83</v>
      </c>
      <c r="I2450" t="str">
        <f>"Trad IRN"</f>
        <v>Trad IRN</v>
      </c>
      <c r="J2450" t="s">
        <v>43</v>
      </c>
      <c r="K2450" t="s">
        <v>44</v>
      </c>
      <c r="L2450" t="s">
        <v>45</v>
      </c>
      <c r="M2450" t="s">
        <v>46</v>
      </c>
      <c r="N2450" t="str">
        <f t="shared" si="248"/>
        <v>08/18/2022</v>
      </c>
      <c r="O2450" t="str">
        <f t="shared" si="249"/>
        <v>12/31/2500</v>
      </c>
      <c r="P2450">
        <v>1</v>
      </c>
      <c r="Q2450">
        <v>1</v>
      </c>
      <c r="R2450">
        <v>1</v>
      </c>
      <c r="S2450">
        <v>0</v>
      </c>
      <c r="T2450">
        <v>1</v>
      </c>
      <c r="U2450">
        <v>0</v>
      </c>
      <c r="V2450" t="str">
        <f>"Trad IRN"</f>
        <v>Trad IRN</v>
      </c>
      <c r="W2450">
        <v>100</v>
      </c>
      <c r="X2450" t="s">
        <v>47</v>
      </c>
      <c r="Z2450" t="s">
        <v>47</v>
      </c>
      <c r="AB2450" t="str">
        <f>"23"</f>
        <v>23</v>
      </c>
      <c r="AC2450" t="str">
        <f>"12"</f>
        <v>12</v>
      </c>
      <c r="AD2450" t="str">
        <f>"6"</f>
        <v>6</v>
      </c>
      <c r="AE2450" t="s">
        <v>55</v>
      </c>
      <c r="AF2450">
        <v>0</v>
      </c>
      <c r="AG2450" t="s">
        <v>56</v>
      </c>
      <c r="AH2450" t="str">
        <f>"Trad IRN"</f>
        <v>Trad IRN</v>
      </c>
      <c r="AI2450" t="str">
        <f>"Bldg IRN"</f>
        <v>Bldg IRN</v>
      </c>
      <c r="AJ2450" t="s">
        <v>48</v>
      </c>
      <c r="AK2450" t="s">
        <v>48</v>
      </c>
      <c r="AL2450" t="s">
        <v>53</v>
      </c>
      <c r="AM2450">
        <v>1132.3</v>
      </c>
      <c r="AN2450">
        <v>1132.3</v>
      </c>
      <c r="AO2450">
        <v>15</v>
      </c>
    </row>
    <row r="2451" spans="1:41" x14ac:dyDescent="0.3">
      <c r="A2451" t="str">
        <f>"Trad IRN"</f>
        <v>Trad IRN</v>
      </c>
      <c r="B2451" t="str">
        <f>"Bldg IRN"</f>
        <v>Bldg IRN</v>
      </c>
      <c r="C2451" t="s">
        <v>41</v>
      </c>
      <c r="D2451" t="s">
        <v>3</v>
      </c>
      <c r="E2451" t="s">
        <v>80</v>
      </c>
      <c r="F2451" t="s">
        <v>81</v>
      </c>
      <c r="G2451" t="s">
        <v>82</v>
      </c>
      <c r="H2451" t="s">
        <v>83</v>
      </c>
      <c r="I2451" t="str">
        <f>"Trad IRN"</f>
        <v>Trad IRN</v>
      </c>
      <c r="J2451" t="s">
        <v>43</v>
      </c>
      <c r="K2451" t="s">
        <v>44</v>
      </c>
      <c r="L2451" t="s">
        <v>45</v>
      </c>
      <c r="M2451" t="s">
        <v>46</v>
      </c>
      <c r="N2451" t="str">
        <f t="shared" si="248"/>
        <v>08/18/2022</v>
      </c>
      <c r="O2451" t="str">
        <f t="shared" si="249"/>
        <v>12/31/2500</v>
      </c>
      <c r="P2451">
        <v>1</v>
      </c>
      <c r="Q2451">
        <v>1</v>
      </c>
      <c r="S2451">
        <v>1</v>
      </c>
      <c r="T2451">
        <v>1</v>
      </c>
      <c r="U2451">
        <v>0</v>
      </c>
      <c r="V2451" t="str">
        <f>"Trad IRN"</f>
        <v>Trad IRN</v>
      </c>
      <c r="W2451">
        <v>85</v>
      </c>
      <c r="X2451" t="s">
        <v>54</v>
      </c>
      <c r="Y2451" t="str">
        <f>"15"</f>
        <v>15</v>
      </c>
      <c r="Z2451" t="s">
        <v>47</v>
      </c>
      <c r="AB2451" t="str">
        <f>"12"</f>
        <v>12</v>
      </c>
      <c r="AC2451" t="s">
        <v>48</v>
      </c>
      <c r="AD2451" t="s">
        <v>49</v>
      </c>
      <c r="AE2451" t="s">
        <v>50</v>
      </c>
      <c r="AF2451">
        <v>0</v>
      </c>
      <c r="AG2451" t="s">
        <v>56</v>
      </c>
      <c r="AH2451" t="str">
        <f>"Trad IRN"</f>
        <v>Trad IRN</v>
      </c>
      <c r="AI2451" t="str">
        <f>"Bldg IRN"</f>
        <v>Bldg IRN</v>
      </c>
      <c r="AJ2451" t="str">
        <f>"12"</f>
        <v>12</v>
      </c>
      <c r="AK2451" t="s">
        <v>48</v>
      </c>
      <c r="AL2451" t="s">
        <v>53</v>
      </c>
      <c r="AM2451">
        <v>1132.3</v>
      </c>
      <c r="AN2451">
        <v>1132.3</v>
      </c>
      <c r="AO2451">
        <v>15</v>
      </c>
    </row>
    <row r="2452" spans="1:41" x14ac:dyDescent="0.3">
      <c r="A2452" t="str">
        <f>"Trad IRN"</f>
        <v>Trad IRN</v>
      </c>
      <c r="B2452" t="str">
        <f>"Bldg IRN"</f>
        <v>Bldg IRN</v>
      </c>
      <c r="C2452" t="s">
        <v>41</v>
      </c>
      <c r="D2452" t="s">
        <v>3</v>
      </c>
      <c r="E2452" t="s">
        <v>80</v>
      </c>
      <c r="F2452" t="s">
        <v>81</v>
      </c>
      <c r="G2452" t="s">
        <v>82</v>
      </c>
      <c r="H2452" t="s">
        <v>83</v>
      </c>
      <c r="I2452" t="str">
        <f>"Trad IRN"</f>
        <v>Trad IRN</v>
      </c>
      <c r="J2452" t="s">
        <v>43</v>
      </c>
      <c r="K2452" t="s">
        <v>44</v>
      </c>
      <c r="L2452" t="s">
        <v>45</v>
      </c>
      <c r="M2452" t="s">
        <v>46</v>
      </c>
      <c r="N2452" t="str">
        <f t="shared" si="248"/>
        <v>08/18/2022</v>
      </c>
      <c r="O2452" t="str">
        <f t="shared" si="249"/>
        <v>12/31/2500</v>
      </c>
      <c r="P2452">
        <v>1</v>
      </c>
      <c r="Q2452">
        <v>1</v>
      </c>
      <c r="S2452">
        <v>1</v>
      </c>
      <c r="T2452">
        <v>1</v>
      </c>
      <c r="U2452">
        <v>0</v>
      </c>
      <c r="V2452" t="str">
        <f>"Trad IRN"</f>
        <v>Trad IRN</v>
      </c>
      <c r="W2452">
        <v>100</v>
      </c>
      <c r="X2452" t="s">
        <v>47</v>
      </c>
      <c r="Z2452" t="s">
        <v>47</v>
      </c>
      <c r="AB2452" t="str">
        <f>"10"</f>
        <v>10</v>
      </c>
      <c r="AC2452" t="s">
        <v>48</v>
      </c>
      <c r="AD2452" t="s">
        <v>49</v>
      </c>
      <c r="AE2452" t="s">
        <v>50</v>
      </c>
      <c r="AF2452">
        <v>0</v>
      </c>
      <c r="AG2452" t="s">
        <v>56</v>
      </c>
      <c r="AH2452" t="str">
        <f>"Trad IRN"</f>
        <v>Trad IRN</v>
      </c>
      <c r="AI2452" t="str">
        <f>"Bldg IRN"</f>
        <v>Bldg IRN</v>
      </c>
      <c r="AJ2452" t="s">
        <v>48</v>
      </c>
      <c r="AK2452" t="s">
        <v>48</v>
      </c>
      <c r="AL2452" t="s">
        <v>53</v>
      </c>
      <c r="AM2452">
        <v>1132.3</v>
      </c>
      <c r="AN2452">
        <v>1132.3</v>
      </c>
      <c r="AO2452">
        <v>15</v>
      </c>
    </row>
    <row r="2453" spans="1:41" x14ac:dyDescent="0.3">
      <c r="A2453" t="str">
        <f>"Trad IRN"</f>
        <v>Trad IRN</v>
      </c>
      <c r="B2453" t="str">
        <f>"Bldg IRN"</f>
        <v>Bldg IRN</v>
      </c>
      <c r="C2453" t="s">
        <v>41</v>
      </c>
      <c r="D2453" t="s">
        <v>3</v>
      </c>
      <c r="E2453" t="s">
        <v>80</v>
      </c>
      <c r="F2453" t="s">
        <v>81</v>
      </c>
      <c r="G2453" t="s">
        <v>82</v>
      </c>
      <c r="H2453" t="s">
        <v>83</v>
      </c>
      <c r="I2453" t="str">
        <f>"Trad IRN"</f>
        <v>Trad IRN</v>
      </c>
      <c r="J2453" t="s">
        <v>43</v>
      </c>
      <c r="K2453" t="s">
        <v>44</v>
      </c>
      <c r="L2453" t="s">
        <v>45</v>
      </c>
      <c r="M2453" t="s">
        <v>46</v>
      </c>
      <c r="N2453" t="str">
        <f>"01/04/2023"</f>
        <v>01/04/2023</v>
      </c>
      <c r="O2453" t="str">
        <f t="shared" si="249"/>
        <v>12/31/2500</v>
      </c>
      <c r="P2453">
        <v>0.45098100000000002</v>
      </c>
      <c r="Q2453">
        <v>0.45098100000000002</v>
      </c>
      <c r="S2453">
        <v>0</v>
      </c>
      <c r="T2453">
        <v>0.45098100000000002</v>
      </c>
      <c r="U2453">
        <v>0</v>
      </c>
      <c r="V2453" t="str">
        <f>"Trad IRN"</f>
        <v>Trad IRN</v>
      </c>
      <c r="W2453">
        <v>85</v>
      </c>
      <c r="X2453" t="s">
        <v>47</v>
      </c>
      <c r="Z2453" t="s">
        <v>47</v>
      </c>
      <c r="AB2453" t="str">
        <f>"10"</f>
        <v>10</v>
      </c>
      <c r="AC2453" t="s">
        <v>48</v>
      </c>
      <c r="AD2453" t="s">
        <v>49</v>
      </c>
      <c r="AE2453" t="s">
        <v>50</v>
      </c>
      <c r="AF2453">
        <v>0</v>
      </c>
      <c r="AG2453" t="s">
        <v>56</v>
      </c>
      <c r="AH2453" t="str">
        <f>"Trad IRN"</f>
        <v>Trad IRN</v>
      </c>
      <c r="AI2453" t="str">
        <f>"Bldg IRN"</f>
        <v>Bldg IRN</v>
      </c>
      <c r="AJ2453" t="s">
        <v>48</v>
      </c>
      <c r="AK2453" t="s">
        <v>48</v>
      </c>
      <c r="AL2453" t="s">
        <v>53</v>
      </c>
      <c r="AM2453">
        <v>510.65</v>
      </c>
      <c r="AN2453">
        <v>1132.3</v>
      </c>
      <c r="AO2453">
        <v>15</v>
      </c>
    </row>
    <row r="2454" spans="1:41" x14ac:dyDescent="0.3">
      <c r="A2454" t="str">
        <f>"Trad IRN"</f>
        <v>Trad IRN</v>
      </c>
      <c r="B2454" t="str">
        <f>"Bldg IRN"</f>
        <v>Bldg IRN</v>
      </c>
      <c r="C2454" t="s">
        <v>41</v>
      </c>
      <c r="D2454" t="s">
        <v>3</v>
      </c>
      <c r="E2454" t="s">
        <v>80</v>
      </c>
      <c r="F2454" t="s">
        <v>81</v>
      </c>
      <c r="G2454" t="s">
        <v>82</v>
      </c>
      <c r="H2454" t="s">
        <v>83</v>
      </c>
      <c r="I2454" t="str">
        <f>"Trad IRN"</f>
        <v>Trad IRN</v>
      </c>
      <c r="J2454" t="s">
        <v>43</v>
      </c>
      <c r="K2454" t="s">
        <v>44</v>
      </c>
      <c r="L2454" t="s">
        <v>45</v>
      </c>
      <c r="M2454" t="s">
        <v>46</v>
      </c>
      <c r="N2454" t="str">
        <f>"08/18/2022"</f>
        <v>08/18/2022</v>
      </c>
      <c r="O2454" t="str">
        <f>"01/03/2023"</f>
        <v>01/03/2023</v>
      </c>
      <c r="P2454">
        <v>0.46943400000000002</v>
      </c>
      <c r="Q2454">
        <v>0.46943400000000002</v>
      </c>
      <c r="S2454">
        <v>0</v>
      </c>
      <c r="T2454">
        <v>0.46943400000000002</v>
      </c>
      <c r="U2454">
        <v>0</v>
      </c>
      <c r="V2454" t="str">
        <f>"Trad IRN"</f>
        <v>Trad IRN</v>
      </c>
      <c r="W2454">
        <v>100</v>
      </c>
      <c r="X2454" t="s">
        <v>47</v>
      </c>
      <c r="Z2454" t="s">
        <v>47</v>
      </c>
      <c r="AB2454" t="str">
        <f>"10"</f>
        <v>10</v>
      </c>
      <c r="AC2454" t="s">
        <v>48</v>
      </c>
      <c r="AD2454" t="s">
        <v>49</v>
      </c>
      <c r="AE2454" t="s">
        <v>50</v>
      </c>
      <c r="AF2454">
        <v>0</v>
      </c>
      <c r="AG2454" t="s">
        <v>56</v>
      </c>
      <c r="AH2454" t="str">
        <f>"Trad IRN"</f>
        <v>Trad IRN</v>
      </c>
      <c r="AI2454" t="str">
        <f>"Bldg IRN"</f>
        <v>Bldg IRN</v>
      </c>
      <c r="AJ2454" t="s">
        <v>48</v>
      </c>
      <c r="AK2454" t="s">
        <v>48</v>
      </c>
      <c r="AL2454" t="s">
        <v>53</v>
      </c>
      <c r="AM2454">
        <v>531.54</v>
      </c>
      <c r="AN2454">
        <v>1132.3</v>
      </c>
      <c r="AO2454">
        <v>15</v>
      </c>
    </row>
    <row r="2455" spans="1:41" x14ac:dyDescent="0.3">
      <c r="A2455" t="str">
        <f>"Trad IRN"</f>
        <v>Trad IRN</v>
      </c>
      <c r="B2455" t="str">
        <f>"Bldg IRN"</f>
        <v>Bldg IRN</v>
      </c>
      <c r="C2455" t="s">
        <v>41</v>
      </c>
      <c r="D2455" t="s">
        <v>3</v>
      </c>
      <c r="E2455" t="s">
        <v>80</v>
      </c>
      <c r="F2455" t="s">
        <v>81</v>
      </c>
      <c r="G2455" t="s">
        <v>82</v>
      </c>
      <c r="H2455" t="s">
        <v>83</v>
      </c>
      <c r="I2455" t="s">
        <v>8</v>
      </c>
      <c r="J2455" t="s">
        <v>43</v>
      </c>
      <c r="K2455" t="s">
        <v>44</v>
      </c>
      <c r="L2455" t="s">
        <v>45</v>
      </c>
      <c r="M2455" t="s">
        <v>46</v>
      </c>
      <c r="N2455" t="str">
        <f>"01/04/2023"</f>
        <v>01/04/2023</v>
      </c>
      <c r="O2455" t="str">
        <f>"12/31/2500"</f>
        <v>12/31/2500</v>
      </c>
      <c r="P2455">
        <v>7.9585000000000003E-2</v>
      </c>
      <c r="Q2455">
        <v>7.9585000000000003E-2</v>
      </c>
      <c r="S2455">
        <v>0</v>
      </c>
      <c r="T2455">
        <v>2.4028999999999998E-2</v>
      </c>
      <c r="U2455">
        <v>5.5556000000000001E-2</v>
      </c>
      <c r="V2455" t="str">
        <f>"Trad IRN"</f>
        <v>Trad IRN</v>
      </c>
      <c r="W2455">
        <v>15</v>
      </c>
      <c r="X2455" t="s">
        <v>47</v>
      </c>
      <c r="Z2455" t="s">
        <v>47</v>
      </c>
      <c r="AB2455" t="str">
        <f>"10"</f>
        <v>10</v>
      </c>
      <c r="AC2455" t="s">
        <v>48</v>
      </c>
      <c r="AD2455" t="s">
        <v>49</v>
      </c>
      <c r="AE2455" t="s">
        <v>50</v>
      </c>
      <c r="AF2455">
        <v>0</v>
      </c>
      <c r="AG2455" t="s">
        <v>51</v>
      </c>
      <c r="AH2455" t="str">
        <f>"Trad IRN"</f>
        <v>Trad IRN</v>
      </c>
      <c r="AI2455" t="str">
        <f>"Bldg IRN"</f>
        <v>Bldg IRN</v>
      </c>
      <c r="AJ2455" t="s">
        <v>48</v>
      </c>
      <c r="AK2455" t="s">
        <v>48</v>
      </c>
      <c r="AL2455" t="s">
        <v>53</v>
      </c>
      <c r="AM2455">
        <v>90.11</v>
      </c>
      <c r="AN2455">
        <v>1132.3</v>
      </c>
      <c r="AO2455">
        <v>15</v>
      </c>
    </row>
    <row r="2456" spans="1:41" x14ac:dyDescent="0.3">
      <c r="A2456" t="str">
        <f>"Trad IRN"</f>
        <v>Trad IRN</v>
      </c>
      <c r="B2456" t="str">
        <f>"Bldg IRN"</f>
        <v>Bldg IRN</v>
      </c>
      <c r="C2456" t="s">
        <v>41</v>
      </c>
      <c r="D2456" t="s">
        <v>3</v>
      </c>
      <c r="E2456" t="s">
        <v>80</v>
      </c>
      <c r="F2456" t="s">
        <v>81</v>
      </c>
      <c r="G2456" t="s">
        <v>82</v>
      </c>
      <c r="H2456" t="s">
        <v>83</v>
      </c>
      <c r="I2456" t="str">
        <f>"Trad IRN"</f>
        <v>Trad IRN</v>
      </c>
      <c r="J2456" t="s">
        <v>43</v>
      </c>
      <c r="K2456" t="s">
        <v>44</v>
      </c>
      <c r="L2456" t="s">
        <v>45</v>
      </c>
      <c r="M2456" t="s">
        <v>46</v>
      </c>
      <c r="N2456" t="str">
        <f>"08/18/2022"</f>
        <v>08/18/2022</v>
      </c>
      <c r="O2456" t="str">
        <f>"12/31/2500"</f>
        <v>12/31/2500</v>
      </c>
      <c r="P2456">
        <v>1</v>
      </c>
      <c r="Q2456">
        <v>1</v>
      </c>
      <c r="S2456">
        <v>0</v>
      </c>
      <c r="T2456">
        <v>1</v>
      </c>
      <c r="U2456">
        <v>0</v>
      </c>
      <c r="V2456" t="str">
        <f>"Trad IRN"</f>
        <v>Trad IRN</v>
      </c>
      <c r="W2456">
        <v>100</v>
      </c>
      <c r="X2456" t="s">
        <v>47</v>
      </c>
      <c r="Z2456" t="s">
        <v>47</v>
      </c>
      <c r="AB2456" t="str">
        <f>"12"</f>
        <v>12</v>
      </c>
      <c r="AC2456" t="s">
        <v>48</v>
      </c>
      <c r="AD2456" t="s">
        <v>49</v>
      </c>
      <c r="AE2456" t="s">
        <v>50</v>
      </c>
      <c r="AF2456">
        <v>0</v>
      </c>
      <c r="AG2456" t="s">
        <v>56</v>
      </c>
      <c r="AH2456" t="str">
        <f>"Trad IRN"</f>
        <v>Trad IRN</v>
      </c>
      <c r="AI2456" t="str">
        <f>"Bldg IRN"</f>
        <v>Bldg IRN</v>
      </c>
      <c r="AJ2456" t="str">
        <f>"12"</f>
        <v>12</v>
      </c>
      <c r="AK2456" t="s">
        <v>48</v>
      </c>
      <c r="AL2456" t="s">
        <v>53</v>
      </c>
      <c r="AM2456">
        <v>1132.3</v>
      </c>
      <c r="AN2456">
        <v>1132.3</v>
      </c>
      <c r="AO2456">
        <v>15</v>
      </c>
    </row>
    <row r="2457" spans="1:41" x14ac:dyDescent="0.3">
      <c r="A2457" t="str">
        <f>"Trad IRN"</f>
        <v>Trad IRN</v>
      </c>
      <c r="B2457" t="str">
        <f>"Bldg IRN"</f>
        <v>Bldg IRN</v>
      </c>
      <c r="C2457" t="s">
        <v>41</v>
      </c>
      <c r="D2457" t="s">
        <v>3</v>
      </c>
      <c r="E2457" t="s">
        <v>80</v>
      </c>
      <c r="F2457" t="s">
        <v>81</v>
      </c>
      <c r="G2457" t="s">
        <v>82</v>
      </c>
      <c r="H2457" t="s">
        <v>83</v>
      </c>
      <c r="I2457" t="str">
        <f>"Trad IRN"</f>
        <v>Trad IRN</v>
      </c>
      <c r="J2457" t="s">
        <v>43</v>
      </c>
      <c r="K2457" t="s">
        <v>44</v>
      </c>
      <c r="L2457" t="s">
        <v>45</v>
      </c>
      <c r="M2457" t="s">
        <v>46</v>
      </c>
      <c r="N2457" t="str">
        <f>"08/18/2022"</f>
        <v>08/18/2022</v>
      </c>
      <c r="O2457" t="str">
        <f>"12/31/2500"</f>
        <v>12/31/2500</v>
      </c>
      <c r="P2457">
        <v>1</v>
      </c>
      <c r="Q2457">
        <v>1</v>
      </c>
      <c r="S2457">
        <v>1</v>
      </c>
      <c r="T2457">
        <v>1</v>
      </c>
      <c r="U2457">
        <v>0</v>
      </c>
      <c r="V2457" t="str">
        <f>"Trad IRN"</f>
        <v>Trad IRN</v>
      </c>
      <c r="W2457">
        <v>100</v>
      </c>
      <c r="X2457" t="s">
        <v>47</v>
      </c>
      <c r="Z2457" t="s">
        <v>47</v>
      </c>
      <c r="AB2457" t="str">
        <f>"12"</f>
        <v>12</v>
      </c>
      <c r="AC2457" t="s">
        <v>48</v>
      </c>
      <c r="AD2457" t="s">
        <v>49</v>
      </c>
      <c r="AE2457" t="s">
        <v>50</v>
      </c>
      <c r="AF2457">
        <v>0</v>
      </c>
      <c r="AG2457" t="s">
        <v>56</v>
      </c>
      <c r="AH2457" t="str">
        <f>"Trad IRN"</f>
        <v>Trad IRN</v>
      </c>
      <c r="AI2457" t="str">
        <f>"Bldg IRN"</f>
        <v>Bldg IRN</v>
      </c>
      <c r="AJ2457" t="str">
        <f>"12"</f>
        <v>12</v>
      </c>
      <c r="AK2457" t="s">
        <v>48</v>
      </c>
      <c r="AL2457" t="s">
        <v>53</v>
      </c>
      <c r="AM2457">
        <v>1132.3</v>
      </c>
      <c r="AN2457">
        <v>1132.3</v>
      </c>
      <c r="AO2457">
        <v>15</v>
      </c>
    </row>
    <row r="2458" spans="1:41" x14ac:dyDescent="0.3">
      <c r="A2458" t="str">
        <f>"Trad IRN"</f>
        <v>Trad IRN</v>
      </c>
      <c r="B2458" t="str">
        <f>"Bldg IRN"</f>
        <v>Bldg IRN</v>
      </c>
      <c r="C2458" t="s">
        <v>41</v>
      </c>
      <c r="D2458" t="s">
        <v>3</v>
      </c>
      <c r="E2458" t="s">
        <v>80</v>
      </c>
      <c r="F2458" t="s">
        <v>81</v>
      </c>
      <c r="G2458" t="s">
        <v>82</v>
      </c>
      <c r="H2458" t="s">
        <v>83</v>
      </c>
      <c r="I2458" t="str">
        <f>"Trad IRN"</f>
        <v>Trad IRN</v>
      </c>
      <c r="J2458" t="s">
        <v>43</v>
      </c>
      <c r="K2458" t="s">
        <v>44</v>
      </c>
      <c r="L2458" t="s">
        <v>45</v>
      </c>
      <c r="M2458" t="s">
        <v>46</v>
      </c>
      <c r="N2458" t="str">
        <f>"08/18/2022"</f>
        <v>08/18/2022</v>
      </c>
      <c r="O2458" t="str">
        <f>"12/31/2500"</f>
        <v>12/31/2500</v>
      </c>
      <c r="P2458">
        <v>1</v>
      </c>
      <c r="Q2458">
        <v>1</v>
      </c>
      <c r="S2458">
        <v>0</v>
      </c>
      <c r="T2458">
        <v>1</v>
      </c>
      <c r="U2458">
        <v>0</v>
      </c>
      <c r="V2458" t="str">
        <f>"Trad IRN"</f>
        <v>Trad IRN</v>
      </c>
      <c r="W2458">
        <v>100</v>
      </c>
      <c r="X2458" t="s">
        <v>47</v>
      </c>
      <c r="Z2458" t="s">
        <v>47</v>
      </c>
      <c r="AB2458" t="str">
        <f>"11"</f>
        <v>11</v>
      </c>
      <c r="AC2458" t="s">
        <v>48</v>
      </c>
      <c r="AD2458" t="s">
        <v>49</v>
      </c>
      <c r="AE2458" t="s">
        <v>50</v>
      </c>
      <c r="AF2458">
        <v>0</v>
      </c>
      <c r="AG2458" t="s">
        <v>56</v>
      </c>
      <c r="AH2458" t="str">
        <f>"Trad IRN"</f>
        <v>Trad IRN</v>
      </c>
      <c r="AI2458" t="str">
        <f>"Bldg IRN"</f>
        <v>Bldg IRN</v>
      </c>
      <c r="AJ2458" t="s">
        <v>48</v>
      </c>
      <c r="AK2458" t="s">
        <v>48</v>
      </c>
      <c r="AL2458" t="s">
        <v>53</v>
      </c>
      <c r="AM2458">
        <v>1132.3</v>
      </c>
      <c r="AN2458">
        <v>1132.3</v>
      </c>
      <c r="AO2458">
        <v>15</v>
      </c>
    </row>
    <row r="2459" spans="1:41" x14ac:dyDescent="0.3">
      <c r="A2459" t="str">
        <f>"Trad IRN"</f>
        <v>Trad IRN</v>
      </c>
      <c r="B2459" t="str">
        <f>"Bldg IRN"</f>
        <v>Bldg IRN</v>
      </c>
      <c r="C2459" t="s">
        <v>41</v>
      </c>
      <c r="D2459" t="s">
        <v>3</v>
      </c>
      <c r="E2459" t="s">
        <v>80</v>
      </c>
      <c r="F2459" t="s">
        <v>81</v>
      </c>
      <c r="G2459" t="s">
        <v>82</v>
      </c>
      <c r="H2459" t="s">
        <v>83</v>
      </c>
      <c r="I2459" t="str">
        <f>"Trad IRN"</f>
        <v>Trad IRN</v>
      </c>
      <c r="J2459" t="s">
        <v>43</v>
      </c>
      <c r="K2459" t="s">
        <v>44</v>
      </c>
      <c r="L2459" t="s">
        <v>45</v>
      </c>
      <c r="M2459" t="s">
        <v>46</v>
      </c>
      <c r="N2459" t="str">
        <f>"08/18/2022"</f>
        <v>08/18/2022</v>
      </c>
      <c r="O2459" t="str">
        <f>"01/03/2023"</f>
        <v>01/03/2023</v>
      </c>
      <c r="P2459">
        <v>0.39901900000000001</v>
      </c>
      <c r="Q2459">
        <v>0.39901900000000001</v>
      </c>
      <c r="S2459">
        <v>0</v>
      </c>
      <c r="T2459">
        <v>0.39901900000000001</v>
      </c>
      <c r="U2459">
        <v>0</v>
      </c>
      <c r="V2459" t="str">
        <f>"Trad IRN"</f>
        <v>Trad IRN</v>
      </c>
      <c r="W2459">
        <v>85</v>
      </c>
      <c r="X2459" t="s">
        <v>47</v>
      </c>
      <c r="Z2459" t="s">
        <v>47</v>
      </c>
      <c r="AB2459" t="str">
        <f>"09"</f>
        <v>09</v>
      </c>
      <c r="AC2459" t="s">
        <v>48</v>
      </c>
      <c r="AD2459" t="s">
        <v>49</v>
      </c>
      <c r="AE2459" t="s">
        <v>55</v>
      </c>
      <c r="AF2459">
        <v>0</v>
      </c>
      <c r="AG2459" t="s">
        <v>56</v>
      </c>
      <c r="AH2459" t="str">
        <f>"Trad IRN"</f>
        <v>Trad IRN</v>
      </c>
      <c r="AI2459" t="str">
        <f>"Bldg IRN"</f>
        <v>Bldg IRN</v>
      </c>
      <c r="AJ2459" t="s">
        <v>48</v>
      </c>
      <c r="AK2459" t="s">
        <v>48</v>
      </c>
      <c r="AL2459" t="s">
        <v>53</v>
      </c>
      <c r="AM2459">
        <v>451.81</v>
      </c>
      <c r="AN2459">
        <v>1132.3</v>
      </c>
      <c r="AO2459">
        <v>15</v>
      </c>
    </row>
    <row r="2460" spans="1:41" x14ac:dyDescent="0.3">
      <c r="A2460" t="str">
        <f>"Trad IRN"</f>
        <v>Trad IRN</v>
      </c>
      <c r="B2460" t="str">
        <f>"Bldg IRN"</f>
        <v>Bldg IRN</v>
      </c>
      <c r="C2460" t="s">
        <v>41</v>
      </c>
      <c r="D2460" t="s">
        <v>3</v>
      </c>
      <c r="E2460" t="s">
        <v>80</v>
      </c>
      <c r="F2460" t="s">
        <v>81</v>
      </c>
      <c r="G2460" t="s">
        <v>82</v>
      </c>
      <c r="H2460" t="s">
        <v>83</v>
      </c>
      <c r="I2460" t="str">
        <f>"Trad IRN"</f>
        <v>Trad IRN</v>
      </c>
      <c r="J2460" t="s">
        <v>43</v>
      </c>
      <c r="K2460" t="s">
        <v>44</v>
      </c>
      <c r="L2460" t="s">
        <v>45</v>
      </c>
      <c r="M2460" t="s">
        <v>46</v>
      </c>
      <c r="N2460" t="str">
        <f>"01/04/2023"</f>
        <v>01/04/2023</v>
      </c>
      <c r="O2460" t="str">
        <f>"12/31/2500"</f>
        <v>12/31/2500</v>
      </c>
      <c r="P2460">
        <v>0.53056599999999998</v>
      </c>
      <c r="Q2460">
        <v>0.53056599999999998</v>
      </c>
      <c r="S2460">
        <v>0</v>
      </c>
      <c r="T2460">
        <v>0.53056599999999998</v>
      </c>
      <c r="U2460">
        <v>0</v>
      </c>
      <c r="V2460" t="str">
        <f>"Trad IRN"</f>
        <v>Trad IRN</v>
      </c>
      <c r="W2460">
        <v>100</v>
      </c>
      <c r="X2460" t="s">
        <v>47</v>
      </c>
      <c r="Z2460" t="s">
        <v>47</v>
      </c>
      <c r="AB2460" t="str">
        <f>"09"</f>
        <v>09</v>
      </c>
      <c r="AC2460" t="s">
        <v>48</v>
      </c>
      <c r="AD2460" t="s">
        <v>49</v>
      </c>
      <c r="AE2460" t="s">
        <v>55</v>
      </c>
      <c r="AF2460">
        <v>0</v>
      </c>
      <c r="AG2460" t="s">
        <v>56</v>
      </c>
      <c r="AH2460" t="str">
        <f>"Trad IRN"</f>
        <v>Trad IRN</v>
      </c>
      <c r="AI2460" t="str">
        <f>"Bldg IRN"</f>
        <v>Bldg IRN</v>
      </c>
      <c r="AJ2460" t="s">
        <v>48</v>
      </c>
      <c r="AK2460" t="s">
        <v>48</v>
      </c>
      <c r="AL2460" t="s">
        <v>53</v>
      </c>
      <c r="AM2460">
        <v>600.76</v>
      </c>
      <c r="AN2460">
        <v>1132.3</v>
      </c>
      <c r="AO2460">
        <v>15</v>
      </c>
    </row>
    <row r="2461" spans="1:41" x14ac:dyDescent="0.3">
      <c r="A2461" t="str">
        <f>"Trad IRN"</f>
        <v>Trad IRN</v>
      </c>
      <c r="B2461" t="str">
        <f>"Bldg IRN"</f>
        <v>Bldg IRN</v>
      </c>
      <c r="C2461" t="s">
        <v>41</v>
      </c>
      <c r="D2461" t="s">
        <v>3</v>
      </c>
      <c r="E2461" t="s">
        <v>80</v>
      </c>
      <c r="F2461" t="s">
        <v>81</v>
      </c>
      <c r="G2461" t="s">
        <v>82</v>
      </c>
      <c r="H2461" t="s">
        <v>83</v>
      </c>
      <c r="I2461" t="s">
        <v>8</v>
      </c>
      <c r="J2461" t="s">
        <v>43</v>
      </c>
      <c r="K2461" t="s">
        <v>44</v>
      </c>
      <c r="L2461" t="s">
        <v>45</v>
      </c>
      <c r="M2461" t="s">
        <v>46</v>
      </c>
      <c r="N2461" t="str">
        <f>"08/18/2022"</f>
        <v>08/18/2022</v>
      </c>
      <c r="O2461" t="str">
        <f>"12/20/2022"</f>
        <v>12/20/2022</v>
      </c>
      <c r="P2461">
        <v>6.9550000000000001E-2</v>
      </c>
      <c r="Q2461">
        <v>6.9550000000000001E-2</v>
      </c>
      <c r="S2461">
        <v>0</v>
      </c>
      <c r="T2461">
        <v>1.4671999999999999E-2</v>
      </c>
      <c r="U2461">
        <v>5.4878000000000003E-2</v>
      </c>
      <c r="V2461" t="str">
        <f>"Trad IRN"</f>
        <v>Trad IRN</v>
      </c>
      <c r="W2461">
        <v>15</v>
      </c>
      <c r="X2461" t="s">
        <v>47</v>
      </c>
      <c r="Z2461" t="s">
        <v>47</v>
      </c>
      <c r="AB2461" t="str">
        <f>"09"</f>
        <v>09</v>
      </c>
      <c r="AC2461" t="s">
        <v>48</v>
      </c>
      <c r="AD2461" t="s">
        <v>49</v>
      </c>
      <c r="AE2461" t="s">
        <v>50</v>
      </c>
      <c r="AF2461">
        <v>0</v>
      </c>
      <c r="AG2461" t="s">
        <v>51</v>
      </c>
      <c r="AH2461" t="str">
        <f>"Trad IRN"</f>
        <v>Trad IRN</v>
      </c>
      <c r="AI2461" t="str">
        <f>"Bldg IRN"</f>
        <v>Bldg IRN</v>
      </c>
      <c r="AJ2461" t="s">
        <v>48</v>
      </c>
      <c r="AK2461" t="s">
        <v>48</v>
      </c>
      <c r="AL2461" t="s">
        <v>53</v>
      </c>
      <c r="AM2461">
        <v>78.75</v>
      </c>
      <c r="AN2461">
        <v>1132.3</v>
      </c>
      <c r="AO2461">
        <v>15</v>
      </c>
    </row>
    <row r="2462" spans="1:41" x14ac:dyDescent="0.3">
      <c r="A2462" t="str">
        <f>"Trad IRN"</f>
        <v>Trad IRN</v>
      </c>
      <c r="B2462" t="str">
        <f>"Bldg IRN"</f>
        <v>Bldg IRN</v>
      </c>
      <c r="C2462" t="s">
        <v>41</v>
      </c>
      <c r="D2462" t="s">
        <v>3</v>
      </c>
      <c r="E2462" t="s">
        <v>80</v>
      </c>
      <c r="F2462" t="s">
        <v>81</v>
      </c>
      <c r="G2462" t="s">
        <v>82</v>
      </c>
      <c r="H2462" t="s">
        <v>83</v>
      </c>
      <c r="I2462" t="s">
        <v>8</v>
      </c>
      <c r="J2462" t="s">
        <v>43</v>
      </c>
      <c r="K2462" t="s">
        <v>44</v>
      </c>
      <c r="L2462" t="s">
        <v>45</v>
      </c>
      <c r="M2462" t="s">
        <v>46</v>
      </c>
      <c r="N2462" t="str">
        <f>"08/18/2022"</f>
        <v>08/18/2022</v>
      </c>
      <c r="O2462" t="str">
        <f>"12/31/2500"</f>
        <v>12/31/2500</v>
      </c>
      <c r="P2462">
        <v>0.15</v>
      </c>
      <c r="Q2462">
        <v>0.15</v>
      </c>
      <c r="S2462">
        <v>0</v>
      </c>
      <c r="T2462">
        <v>3.8887999999999999E-2</v>
      </c>
      <c r="U2462">
        <v>0.111112</v>
      </c>
      <c r="V2462" t="str">
        <f>"Trad IRN"</f>
        <v>Trad IRN</v>
      </c>
      <c r="W2462">
        <v>15</v>
      </c>
      <c r="X2462" t="s">
        <v>47</v>
      </c>
      <c r="Z2462" t="s">
        <v>47</v>
      </c>
      <c r="AB2462" t="str">
        <f>"09"</f>
        <v>09</v>
      </c>
      <c r="AC2462" t="s">
        <v>48</v>
      </c>
      <c r="AD2462" t="s">
        <v>49</v>
      </c>
      <c r="AE2462" t="s">
        <v>50</v>
      </c>
      <c r="AF2462">
        <v>0</v>
      </c>
      <c r="AG2462" t="s">
        <v>51</v>
      </c>
      <c r="AH2462" t="str">
        <f>"Trad IRN"</f>
        <v>Trad IRN</v>
      </c>
      <c r="AI2462" t="str">
        <f>"Bldg IRN"</f>
        <v>Bldg IRN</v>
      </c>
      <c r="AJ2462" t="s">
        <v>48</v>
      </c>
      <c r="AK2462" t="s">
        <v>48</v>
      </c>
      <c r="AL2462" t="s">
        <v>53</v>
      </c>
      <c r="AM2462">
        <v>169.85</v>
      </c>
      <c r="AN2462">
        <v>1132.3</v>
      </c>
      <c r="AO2462">
        <v>15</v>
      </c>
    </row>
    <row r="2463" spans="1:41" x14ac:dyDescent="0.3">
      <c r="A2463" t="str">
        <f>"Trad IRN"</f>
        <v>Trad IRN</v>
      </c>
      <c r="B2463" t="str">
        <f>"Bldg IRN"</f>
        <v>Bldg IRN</v>
      </c>
      <c r="C2463" t="s">
        <v>41</v>
      </c>
      <c r="D2463" t="s">
        <v>3</v>
      </c>
      <c r="E2463" t="s">
        <v>80</v>
      </c>
      <c r="F2463" t="s">
        <v>81</v>
      </c>
      <c r="G2463" t="s">
        <v>82</v>
      </c>
      <c r="H2463" t="s">
        <v>83</v>
      </c>
      <c r="I2463" t="str">
        <f>"Trad IRN"</f>
        <v>Trad IRN</v>
      </c>
      <c r="J2463" t="s">
        <v>43</v>
      </c>
      <c r="K2463" t="s">
        <v>44</v>
      </c>
      <c r="L2463" t="s">
        <v>45</v>
      </c>
      <c r="M2463" t="s">
        <v>46</v>
      </c>
      <c r="N2463" t="str">
        <f>"08/18/2022"</f>
        <v>08/18/2022</v>
      </c>
      <c r="O2463" t="str">
        <f>"12/31/2500"</f>
        <v>12/31/2500</v>
      </c>
      <c r="P2463">
        <v>0.85</v>
      </c>
      <c r="Q2463">
        <v>0.85</v>
      </c>
      <c r="S2463">
        <v>0</v>
      </c>
      <c r="T2463">
        <v>0.85</v>
      </c>
      <c r="U2463">
        <v>0</v>
      </c>
      <c r="V2463" t="str">
        <f>"Trad IRN"</f>
        <v>Trad IRN</v>
      </c>
      <c r="W2463">
        <v>85</v>
      </c>
      <c r="X2463" t="s">
        <v>47</v>
      </c>
      <c r="Z2463" t="s">
        <v>47</v>
      </c>
      <c r="AB2463" t="str">
        <f>"09"</f>
        <v>09</v>
      </c>
      <c r="AC2463" t="s">
        <v>48</v>
      </c>
      <c r="AD2463" t="s">
        <v>49</v>
      </c>
      <c r="AE2463" t="s">
        <v>55</v>
      </c>
      <c r="AF2463">
        <v>0</v>
      </c>
      <c r="AG2463" t="s">
        <v>56</v>
      </c>
      <c r="AH2463" t="str">
        <f>"Trad IRN"</f>
        <v>Trad IRN</v>
      </c>
      <c r="AI2463" t="str">
        <f>"Bldg IRN"</f>
        <v>Bldg IRN</v>
      </c>
      <c r="AJ2463" t="s">
        <v>48</v>
      </c>
      <c r="AK2463" t="s">
        <v>48</v>
      </c>
      <c r="AL2463" t="s">
        <v>53</v>
      </c>
      <c r="AM2463">
        <v>962.46</v>
      </c>
      <c r="AN2463">
        <v>1132.3</v>
      </c>
      <c r="AO2463">
        <v>15</v>
      </c>
    </row>
    <row r="2464" spans="1:41" x14ac:dyDescent="0.3">
      <c r="A2464" t="str">
        <f>"Trad IRN"</f>
        <v>Trad IRN</v>
      </c>
      <c r="B2464" t="str">
        <f>"Bldg IRN"</f>
        <v>Bldg IRN</v>
      </c>
      <c r="C2464" t="s">
        <v>41</v>
      </c>
      <c r="D2464" t="s">
        <v>3</v>
      </c>
      <c r="E2464" t="s">
        <v>80</v>
      </c>
      <c r="F2464" t="s">
        <v>81</v>
      </c>
      <c r="G2464" t="s">
        <v>82</v>
      </c>
      <c r="H2464" t="s">
        <v>83</v>
      </c>
      <c r="I2464" t="s">
        <v>8</v>
      </c>
      <c r="J2464" t="s">
        <v>43</v>
      </c>
      <c r="K2464" t="s">
        <v>44</v>
      </c>
      <c r="L2464" t="s">
        <v>45</v>
      </c>
      <c r="M2464" t="s">
        <v>46</v>
      </c>
      <c r="N2464" t="str">
        <f>"01/04/2023"</f>
        <v>01/04/2023</v>
      </c>
      <c r="O2464" t="str">
        <f>"12/31/2500"</f>
        <v>12/31/2500</v>
      </c>
      <c r="P2464">
        <v>0.51727400000000001</v>
      </c>
      <c r="Q2464">
        <v>0.51727400000000001</v>
      </c>
      <c r="S2464">
        <v>0</v>
      </c>
      <c r="T2464">
        <v>4.505E-2</v>
      </c>
      <c r="U2464">
        <v>0.47222399999999998</v>
      </c>
      <c r="V2464" t="str">
        <f>"Trad IRN"</f>
        <v>Trad IRN</v>
      </c>
      <c r="W2464">
        <v>100</v>
      </c>
      <c r="X2464" t="s">
        <v>47</v>
      </c>
      <c r="Z2464" t="s">
        <v>47</v>
      </c>
      <c r="AB2464" t="str">
        <f>"12"</f>
        <v>12</v>
      </c>
      <c r="AC2464" t="s">
        <v>48</v>
      </c>
      <c r="AD2464" t="s">
        <v>49</v>
      </c>
      <c r="AE2464" t="s">
        <v>50</v>
      </c>
      <c r="AF2464">
        <v>0</v>
      </c>
      <c r="AG2464" t="s">
        <v>51</v>
      </c>
      <c r="AH2464" t="s">
        <v>85</v>
      </c>
      <c r="AI2464" t="str">
        <f>"Bldg IRN"</f>
        <v>Bldg IRN</v>
      </c>
      <c r="AJ2464" t="str">
        <f>"12"</f>
        <v>12</v>
      </c>
      <c r="AK2464" t="s">
        <v>52</v>
      </c>
      <c r="AL2464" t="s">
        <v>53</v>
      </c>
      <c r="AM2464">
        <v>539</v>
      </c>
      <c r="AN2464">
        <v>1042</v>
      </c>
      <c r="AO2464">
        <v>15</v>
      </c>
    </row>
    <row r="2465" spans="1:41" x14ac:dyDescent="0.3">
      <c r="A2465" t="str">
        <f>"Trad IRN"</f>
        <v>Trad IRN</v>
      </c>
      <c r="B2465" t="str">
        <f>"Bldg IRN"</f>
        <v>Bldg IRN</v>
      </c>
      <c r="C2465" t="s">
        <v>41</v>
      </c>
      <c r="D2465" t="s">
        <v>3</v>
      </c>
      <c r="E2465" t="s">
        <v>80</v>
      </c>
      <c r="F2465" t="s">
        <v>81</v>
      </c>
      <c r="G2465" t="s">
        <v>82</v>
      </c>
      <c r="H2465" t="s">
        <v>83</v>
      </c>
      <c r="I2465" t="s">
        <v>8</v>
      </c>
      <c r="J2465" t="s">
        <v>43</v>
      </c>
      <c r="K2465" t="s">
        <v>44</v>
      </c>
      <c r="L2465" t="s">
        <v>45</v>
      </c>
      <c r="M2465" t="s">
        <v>46</v>
      </c>
      <c r="N2465" t="str">
        <f>"08/17/2022"</f>
        <v>08/17/2022</v>
      </c>
      <c r="O2465" t="str">
        <f>"01/03/2023"</f>
        <v>01/03/2023</v>
      </c>
      <c r="P2465">
        <v>0.48272599999999999</v>
      </c>
      <c r="Q2465">
        <v>0.48272599999999999</v>
      </c>
      <c r="S2465">
        <v>0</v>
      </c>
      <c r="T2465">
        <v>6.6058000000000006E-2</v>
      </c>
      <c r="U2465">
        <v>0.41666799999999998</v>
      </c>
      <c r="V2465" t="str">
        <f>"Trad IRN"</f>
        <v>Trad IRN</v>
      </c>
      <c r="W2465">
        <v>87</v>
      </c>
      <c r="X2465" t="s">
        <v>54</v>
      </c>
      <c r="Y2465" t="str">
        <f>"13"</f>
        <v>13</v>
      </c>
      <c r="Z2465" t="s">
        <v>47</v>
      </c>
      <c r="AB2465" t="str">
        <f>"12"</f>
        <v>12</v>
      </c>
      <c r="AC2465" t="s">
        <v>48</v>
      </c>
      <c r="AD2465" t="s">
        <v>49</v>
      </c>
      <c r="AE2465" t="s">
        <v>50</v>
      </c>
      <c r="AF2465">
        <v>0</v>
      </c>
      <c r="AG2465" t="s">
        <v>51</v>
      </c>
      <c r="AH2465" t="s">
        <v>85</v>
      </c>
      <c r="AI2465" t="str">
        <f>"Bldg IRN"</f>
        <v>Bldg IRN</v>
      </c>
      <c r="AJ2465" t="str">
        <f>"12"</f>
        <v>12</v>
      </c>
      <c r="AK2465" t="s">
        <v>52</v>
      </c>
      <c r="AL2465" t="s">
        <v>53</v>
      </c>
      <c r="AM2465">
        <v>503</v>
      </c>
      <c r="AN2465">
        <v>1042</v>
      </c>
      <c r="AO2465">
        <v>15</v>
      </c>
    </row>
    <row r="2466" spans="1:41" x14ac:dyDescent="0.3">
      <c r="A2466" t="str">
        <f>"Trad IRN"</f>
        <v>Trad IRN</v>
      </c>
      <c r="B2466" t="str">
        <f>"Bldg IRN"</f>
        <v>Bldg IRN</v>
      </c>
      <c r="C2466" t="s">
        <v>41</v>
      </c>
      <c r="D2466" t="s">
        <v>3</v>
      </c>
      <c r="E2466" t="s">
        <v>80</v>
      </c>
      <c r="F2466" t="s">
        <v>81</v>
      </c>
      <c r="G2466" t="s">
        <v>82</v>
      </c>
      <c r="H2466" t="s">
        <v>83</v>
      </c>
      <c r="I2466" t="str">
        <f>"Trad IRN"</f>
        <v>Trad IRN</v>
      </c>
      <c r="J2466" t="s">
        <v>43</v>
      </c>
      <c r="K2466" t="s">
        <v>44</v>
      </c>
      <c r="L2466" t="s">
        <v>45</v>
      </c>
      <c r="M2466" t="s">
        <v>46</v>
      </c>
      <c r="N2466" t="str">
        <f>"08/18/2022"</f>
        <v>08/18/2022</v>
      </c>
      <c r="O2466" t="str">
        <f>"12/31/2500"</f>
        <v>12/31/2500</v>
      </c>
      <c r="P2466">
        <v>1</v>
      </c>
      <c r="Q2466">
        <v>1</v>
      </c>
      <c r="S2466">
        <v>0</v>
      </c>
      <c r="T2466">
        <v>0.93055600000000005</v>
      </c>
      <c r="U2466">
        <v>6.9444000000000006E-2</v>
      </c>
      <c r="V2466" t="str">
        <f>"Trad IRN"</f>
        <v>Trad IRN</v>
      </c>
      <c r="W2466">
        <v>100</v>
      </c>
      <c r="X2466" t="s">
        <v>47</v>
      </c>
      <c r="Z2466" t="s">
        <v>47</v>
      </c>
      <c r="AB2466" t="str">
        <f>"11"</f>
        <v>11</v>
      </c>
      <c r="AC2466" t="s">
        <v>48</v>
      </c>
      <c r="AD2466" t="s">
        <v>49</v>
      </c>
      <c r="AE2466" t="s">
        <v>50</v>
      </c>
      <c r="AF2466">
        <v>0</v>
      </c>
      <c r="AG2466" t="s">
        <v>56</v>
      </c>
      <c r="AH2466" t="str">
        <f>"Trad IRN"</f>
        <v>Trad IRN</v>
      </c>
      <c r="AI2466" t="str">
        <f>"Bldg IRN"</f>
        <v>Bldg IRN</v>
      </c>
      <c r="AJ2466" t="s">
        <v>48</v>
      </c>
      <c r="AK2466" t="s">
        <v>48</v>
      </c>
      <c r="AL2466" t="s">
        <v>53</v>
      </c>
      <c r="AM2466">
        <v>1132.3</v>
      </c>
      <c r="AN2466">
        <v>1132.3</v>
      </c>
      <c r="AO2466">
        <v>15</v>
      </c>
    </row>
    <row r="2467" spans="1:41" x14ac:dyDescent="0.3">
      <c r="A2467" t="str">
        <f>"Trad IRN"</f>
        <v>Trad IRN</v>
      </c>
      <c r="B2467" t="str">
        <f>"Bldg IRN"</f>
        <v>Bldg IRN</v>
      </c>
      <c r="C2467" t="s">
        <v>41</v>
      </c>
      <c r="D2467" t="s">
        <v>3</v>
      </c>
      <c r="E2467" t="s">
        <v>80</v>
      </c>
      <c r="F2467" t="s">
        <v>81</v>
      </c>
      <c r="G2467" t="s">
        <v>82</v>
      </c>
      <c r="H2467" t="s">
        <v>83</v>
      </c>
      <c r="I2467" t="s">
        <v>8</v>
      </c>
      <c r="J2467" t="s">
        <v>43</v>
      </c>
      <c r="K2467" t="s">
        <v>44</v>
      </c>
      <c r="L2467" t="s">
        <v>45</v>
      </c>
      <c r="M2467" t="s">
        <v>46</v>
      </c>
      <c r="N2467" t="str">
        <f>"08/17/2022"</f>
        <v>08/17/2022</v>
      </c>
      <c r="O2467" t="str">
        <f>"12/31/2500"</f>
        <v>12/31/2500</v>
      </c>
      <c r="P2467">
        <v>0.5</v>
      </c>
      <c r="Q2467">
        <v>0.5</v>
      </c>
      <c r="R2467">
        <v>0.5</v>
      </c>
      <c r="S2467">
        <v>0</v>
      </c>
      <c r="T2467">
        <v>0.5</v>
      </c>
      <c r="U2467">
        <v>0</v>
      </c>
      <c r="V2467" t="str">
        <f>"Trad IRN"</f>
        <v>Trad IRN</v>
      </c>
      <c r="W2467">
        <v>50</v>
      </c>
      <c r="X2467" t="s">
        <v>47</v>
      </c>
      <c r="Z2467" t="s">
        <v>47</v>
      </c>
      <c r="AB2467" t="str">
        <f>"12"</f>
        <v>12</v>
      </c>
      <c r="AC2467" t="str">
        <f>"12"</f>
        <v>12</v>
      </c>
      <c r="AD2467" t="str">
        <f>"6"</f>
        <v>6</v>
      </c>
      <c r="AE2467" t="s">
        <v>50</v>
      </c>
      <c r="AF2467">
        <v>0</v>
      </c>
      <c r="AG2467" t="s">
        <v>51</v>
      </c>
      <c r="AH2467" t="s">
        <v>85</v>
      </c>
      <c r="AI2467" t="str">
        <f>"Bldg IRN"</f>
        <v>Bldg IRN</v>
      </c>
      <c r="AJ2467" t="str">
        <f>"12"</f>
        <v>12</v>
      </c>
      <c r="AK2467" t="s">
        <v>52</v>
      </c>
      <c r="AL2467" t="s">
        <v>53</v>
      </c>
      <c r="AM2467">
        <v>521</v>
      </c>
      <c r="AN2467">
        <v>1042</v>
      </c>
      <c r="AO2467">
        <v>15</v>
      </c>
    </row>
    <row r="2468" spans="1:41" x14ac:dyDescent="0.3">
      <c r="A2468" t="str">
        <f>"Trad IRN"</f>
        <v>Trad IRN</v>
      </c>
      <c r="B2468" t="str">
        <f>"Bldg IRN"</f>
        <v>Bldg IRN</v>
      </c>
      <c r="C2468" t="s">
        <v>41</v>
      </c>
      <c r="D2468" t="s">
        <v>3</v>
      </c>
      <c r="E2468" t="s">
        <v>80</v>
      </c>
      <c r="F2468" t="s">
        <v>81</v>
      </c>
      <c r="G2468" t="s">
        <v>82</v>
      </c>
      <c r="H2468" t="s">
        <v>83</v>
      </c>
      <c r="I2468" t="str">
        <f>"Trad IRN"</f>
        <v>Trad IRN</v>
      </c>
      <c r="J2468" t="s">
        <v>43</v>
      </c>
      <c r="K2468" t="s">
        <v>44</v>
      </c>
      <c r="L2468" t="s">
        <v>45</v>
      </c>
      <c r="M2468" t="s">
        <v>46</v>
      </c>
      <c r="N2468" t="str">
        <f>"08/18/2022"</f>
        <v>08/18/2022</v>
      </c>
      <c r="O2468" t="str">
        <f>"12/31/2500"</f>
        <v>12/31/2500</v>
      </c>
      <c r="P2468">
        <v>0.5</v>
      </c>
      <c r="Q2468">
        <v>0.5</v>
      </c>
      <c r="R2468">
        <v>0.5</v>
      </c>
      <c r="S2468">
        <v>0</v>
      </c>
      <c r="T2468">
        <v>0.5</v>
      </c>
      <c r="U2468">
        <v>0</v>
      </c>
      <c r="V2468" t="str">
        <f>"Trad IRN"</f>
        <v>Trad IRN</v>
      </c>
      <c r="W2468">
        <v>50</v>
      </c>
      <c r="X2468" t="s">
        <v>47</v>
      </c>
      <c r="Z2468" t="s">
        <v>47</v>
      </c>
      <c r="AB2468" t="str">
        <f>"23"</f>
        <v>23</v>
      </c>
      <c r="AC2468" t="str">
        <f>"12"</f>
        <v>12</v>
      </c>
      <c r="AD2468" t="str">
        <f>"6"</f>
        <v>6</v>
      </c>
      <c r="AE2468" t="s">
        <v>50</v>
      </c>
      <c r="AF2468">
        <v>0</v>
      </c>
      <c r="AG2468" t="s">
        <v>56</v>
      </c>
      <c r="AH2468" t="str">
        <f>"Trad IRN"</f>
        <v>Trad IRN</v>
      </c>
      <c r="AI2468" t="str">
        <f>"Bldg IRN"</f>
        <v>Bldg IRN</v>
      </c>
      <c r="AJ2468" t="s">
        <v>48</v>
      </c>
      <c r="AK2468" t="s">
        <v>48</v>
      </c>
      <c r="AL2468" t="s">
        <v>53</v>
      </c>
      <c r="AM2468">
        <v>566.15</v>
      </c>
      <c r="AN2468">
        <v>1132.3</v>
      </c>
      <c r="AO2468">
        <v>15</v>
      </c>
    </row>
    <row r="2469" spans="1:41" x14ac:dyDescent="0.3">
      <c r="A2469" t="str">
        <f>"Trad IRN"</f>
        <v>Trad IRN</v>
      </c>
      <c r="B2469" t="str">
        <f>"Bldg IRN"</f>
        <v>Bldg IRN</v>
      </c>
      <c r="C2469" t="s">
        <v>41</v>
      </c>
      <c r="D2469" t="s">
        <v>3</v>
      </c>
      <c r="E2469" t="s">
        <v>80</v>
      </c>
      <c r="F2469" t="s">
        <v>81</v>
      </c>
      <c r="G2469" t="s">
        <v>82</v>
      </c>
      <c r="H2469" t="s">
        <v>83</v>
      </c>
      <c r="I2469" t="str">
        <f>"Trad IRN"</f>
        <v>Trad IRN</v>
      </c>
      <c r="J2469" t="s">
        <v>43</v>
      </c>
      <c r="K2469" t="s">
        <v>44</v>
      </c>
      <c r="L2469" t="s">
        <v>45</v>
      </c>
      <c r="M2469" t="s">
        <v>46</v>
      </c>
      <c r="N2469" t="str">
        <f>"08/18/2022"</f>
        <v>08/18/2022</v>
      </c>
      <c r="O2469" t="str">
        <f>"12/31/2500"</f>
        <v>12/31/2500</v>
      </c>
      <c r="P2469">
        <v>0.5</v>
      </c>
      <c r="Q2469">
        <v>0.5</v>
      </c>
      <c r="S2469">
        <v>0</v>
      </c>
      <c r="T2469">
        <v>0.5</v>
      </c>
      <c r="U2469">
        <v>0</v>
      </c>
      <c r="V2469" t="str">
        <f>"Trad IRN"</f>
        <v>Trad IRN</v>
      </c>
      <c r="W2469">
        <v>50</v>
      </c>
      <c r="X2469" t="s">
        <v>47</v>
      </c>
      <c r="Z2469" t="s">
        <v>47</v>
      </c>
      <c r="AB2469" t="str">
        <f>"11"</f>
        <v>11</v>
      </c>
      <c r="AC2469" t="s">
        <v>48</v>
      </c>
      <c r="AD2469" t="s">
        <v>49</v>
      </c>
      <c r="AE2469" t="s">
        <v>50</v>
      </c>
      <c r="AF2469">
        <v>0</v>
      </c>
      <c r="AG2469" t="s">
        <v>56</v>
      </c>
      <c r="AH2469" t="str">
        <f>"Trad IRN"</f>
        <v>Trad IRN</v>
      </c>
      <c r="AI2469" t="str">
        <f>"Bldg IRN"</f>
        <v>Bldg IRN</v>
      </c>
      <c r="AJ2469" t="s">
        <v>48</v>
      </c>
      <c r="AK2469" t="s">
        <v>48</v>
      </c>
      <c r="AL2469" t="s">
        <v>53</v>
      </c>
      <c r="AM2469">
        <v>566.15</v>
      </c>
      <c r="AN2469">
        <v>1132.3</v>
      </c>
      <c r="AO2469">
        <v>15</v>
      </c>
    </row>
    <row r="2470" spans="1:41" x14ac:dyDescent="0.3">
      <c r="A2470" t="str">
        <f>"Trad IRN"</f>
        <v>Trad IRN</v>
      </c>
      <c r="B2470" t="str">
        <f>"Bldg IRN"</f>
        <v>Bldg IRN</v>
      </c>
      <c r="C2470" t="s">
        <v>41</v>
      </c>
      <c r="D2470" t="s">
        <v>3</v>
      </c>
      <c r="E2470" t="s">
        <v>80</v>
      </c>
      <c r="F2470" t="s">
        <v>81</v>
      </c>
      <c r="G2470" t="s">
        <v>82</v>
      </c>
      <c r="H2470" t="s">
        <v>83</v>
      </c>
      <c r="I2470" t="s">
        <v>8</v>
      </c>
      <c r="J2470" t="s">
        <v>43</v>
      </c>
      <c r="K2470" t="s">
        <v>44</v>
      </c>
      <c r="L2470" t="s">
        <v>45</v>
      </c>
      <c r="M2470" t="s">
        <v>46</v>
      </c>
      <c r="N2470" t="str">
        <f>"08/17/2022"</f>
        <v>08/17/2022</v>
      </c>
      <c r="O2470" t="str">
        <f>"09/28/2022"</f>
        <v>09/28/2022</v>
      </c>
      <c r="P2470">
        <v>8.4905999999999995E-2</v>
      </c>
      <c r="Q2470">
        <v>8.4905999999999995E-2</v>
      </c>
      <c r="S2470">
        <v>0</v>
      </c>
      <c r="T2470">
        <v>0</v>
      </c>
      <c r="U2470">
        <v>8.4905999999999995E-2</v>
      </c>
      <c r="V2470" t="str">
        <f>"Trad IRN"</f>
        <v>Trad IRN</v>
      </c>
      <c r="W2470">
        <v>50</v>
      </c>
      <c r="X2470" t="s">
        <v>47</v>
      </c>
      <c r="Z2470" t="s">
        <v>47</v>
      </c>
      <c r="AB2470" t="str">
        <f>"11"</f>
        <v>11</v>
      </c>
      <c r="AC2470" t="s">
        <v>48</v>
      </c>
      <c r="AD2470" t="s">
        <v>49</v>
      </c>
      <c r="AE2470" t="s">
        <v>50</v>
      </c>
      <c r="AF2470">
        <v>0</v>
      </c>
      <c r="AG2470" t="s">
        <v>51</v>
      </c>
      <c r="AH2470" t="s">
        <v>85</v>
      </c>
      <c r="AI2470" t="str">
        <f>"Bldg IRN"</f>
        <v>Bldg IRN</v>
      </c>
      <c r="AJ2470" t="s">
        <v>48</v>
      </c>
      <c r="AK2470" t="s">
        <v>48</v>
      </c>
      <c r="AL2470" t="s">
        <v>53</v>
      </c>
      <c r="AM2470">
        <v>90</v>
      </c>
      <c r="AN2470">
        <v>1060</v>
      </c>
      <c r="AO2470">
        <v>15</v>
      </c>
    </row>
    <row r="2471" spans="1:41" x14ac:dyDescent="0.3">
      <c r="A2471" t="str">
        <f>"Trad IRN"</f>
        <v>Trad IRN</v>
      </c>
      <c r="B2471" t="str">
        <f>"Bldg IRN"</f>
        <v>Bldg IRN</v>
      </c>
      <c r="C2471" t="s">
        <v>41</v>
      </c>
      <c r="D2471" t="s">
        <v>3</v>
      </c>
      <c r="E2471" t="s">
        <v>80</v>
      </c>
      <c r="F2471" t="s">
        <v>81</v>
      </c>
      <c r="G2471" t="s">
        <v>82</v>
      </c>
      <c r="H2471" t="s">
        <v>83</v>
      </c>
      <c r="I2471" t="str">
        <f>"Trad IRN"</f>
        <v>Trad IRN</v>
      </c>
      <c r="J2471" t="s">
        <v>43</v>
      </c>
      <c r="K2471" t="s">
        <v>44</v>
      </c>
      <c r="L2471" t="s">
        <v>45</v>
      </c>
      <c r="M2471" t="s">
        <v>46</v>
      </c>
      <c r="N2471" t="str">
        <f>"08/18/2022"</f>
        <v>08/18/2022</v>
      </c>
      <c r="O2471" t="str">
        <f>"12/31/2500"</f>
        <v>12/31/2500</v>
      </c>
      <c r="P2471">
        <v>1</v>
      </c>
      <c r="Q2471">
        <v>1</v>
      </c>
      <c r="S2471">
        <v>0</v>
      </c>
      <c r="T2471">
        <v>1</v>
      </c>
      <c r="U2471">
        <v>0</v>
      </c>
      <c r="V2471" t="str">
        <f>"Trad IRN"</f>
        <v>Trad IRN</v>
      </c>
      <c r="W2471">
        <v>100</v>
      </c>
      <c r="X2471" t="s">
        <v>47</v>
      </c>
      <c r="Z2471" t="s">
        <v>47</v>
      </c>
      <c r="AB2471" t="str">
        <f>"11"</f>
        <v>11</v>
      </c>
      <c r="AC2471" t="s">
        <v>48</v>
      </c>
      <c r="AD2471" t="s">
        <v>49</v>
      </c>
      <c r="AE2471" t="s">
        <v>50</v>
      </c>
      <c r="AF2471">
        <v>0</v>
      </c>
      <c r="AG2471" t="s">
        <v>56</v>
      </c>
      <c r="AH2471" t="str">
        <f>"Trad IRN"</f>
        <v>Trad IRN</v>
      </c>
      <c r="AI2471" t="str">
        <f>"Bldg IRN"</f>
        <v>Bldg IRN</v>
      </c>
      <c r="AJ2471" t="s">
        <v>48</v>
      </c>
      <c r="AK2471" t="s">
        <v>48</v>
      </c>
      <c r="AL2471" t="s">
        <v>53</v>
      </c>
      <c r="AM2471">
        <v>1132.3</v>
      </c>
      <c r="AN2471">
        <v>1132.3</v>
      </c>
      <c r="AO2471">
        <v>15</v>
      </c>
    </row>
    <row r="2472" spans="1:41" x14ac:dyDescent="0.3">
      <c r="A2472" t="str">
        <f>"Trad IRN"</f>
        <v>Trad IRN</v>
      </c>
      <c r="B2472" t="str">
        <f>"Bldg IRN"</f>
        <v>Bldg IRN</v>
      </c>
      <c r="C2472" t="s">
        <v>41</v>
      </c>
      <c r="D2472" t="s">
        <v>3</v>
      </c>
      <c r="E2472" t="s">
        <v>80</v>
      </c>
      <c r="F2472" t="s">
        <v>81</v>
      </c>
      <c r="G2472" t="s">
        <v>82</v>
      </c>
      <c r="H2472" t="s">
        <v>83</v>
      </c>
      <c r="I2472" t="str">
        <f>"Trad IRN"</f>
        <v>Trad IRN</v>
      </c>
      <c r="J2472" t="s">
        <v>43</v>
      </c>
      <c r="K2472" t="s">
        <v>44</v>
      </c>
      <c r="L2472" t="s">
        <v>45</v>
      </c>
      <c r="M2472" t="s">
        <v>46</v>
      </c>
      <c r="N2472" t="str">
        <f>"08/18/2022"</f>
        <v>08/18/2022</v>
      </c>
      <c r="O2472" t="str">
        <f>"12/31/2500"</f>
        <v>12/31/2500</v>
      </c>
      <c r="P2472">
        <v>0.85</v>
      </c>
      <c r="Q2472">
        <v>0.85</v>
      </c>
      <c r="R2472">
        <v>0.85</v>
      </c>
      <c r="S2472">
        <v>0</v>
      </c>
      <c r="T2472">
        <v>0.85</v>
      </c>
      <c r="U2472">
        <v>0</v>
      </c>
      <c r="V2472" t="str">
        <f>"Trad IRN"</f>
        <v>Trad IRN</v>
      </c>
      <c r="W2472">
        <v>85</v>
      </c>
      <c r="X2472" t="s">
        <v>47</v>
      </c>
      <c r="Z2472" t="s">
        <v>47</v>
      </c>
      <c r="AB2472" t="str">
        <f>"10"</f>
        <v>10</v>
      </c>
      <c r="AC2472" t="str">
        <f>"15"</f>
        <v>15</v>
      </c>
      <c r="AD2472" t="str">
        <f>"2"</f>
        <v>2</v>
      </c>
      <c r="AE2472" t="s">
        <v>55</v>
      </c>
      <c r="AF2472">
        <v>0</v>
      </c>
      <c r="AG2472" t="s">
        <v>56</v>
      </c>
      <c r="AH2472" t="str">
        <f>"Trad IRN"</f>
        <v>Trad IRN</v>
      </c>
      <c r="AI2472" t="str">
        <f>"Bldg IRN"</f>
        <v>Bldg IRN</v>
      </c>
      <c r="AJ2472" t="s">
        <v>48</v>
      </c>
      <c r="AK2472" t="s">
        <v>48</v>
      </c>
      <c r="AL2472" t="s">
        <v>53</v>
      </c>
      <c r="AM2472">
        <v>962.46</v>
      </c>
      <c r="AN2472">
        <v>1132.3</v>
      </c>
      <c r="AO2472">
        <v>15</v>
      </c>
    </row>
    <row r="2473" spans="1:41" x14ac:dyDescent="0.3">
      <c r="A2473" t="str">
        <f>"Trad IRN"</f>
        <v>Trad IRN</v>
      </c>
      <c r="B2473" t="str">
        <f>"Bldg IRN"</f>
        <v>Bldg IRN</v>
      </c>
      <c r="C2473" t="s">
        <v>41</v>
      </c>
      <c r="D2473" t="s">
        <v>3</v>
      </c>
      <c r="E2473" t="s">
        <v>80</v>
      </c>
      <c r="F2473" t="s">
        <v>81</v>
      </c>
      <c r="G2473" t="s">
        <v>82</v>
      </c>
      <c r="H2473" t="s">
        <v>83</v>
      </c>
      <c r="I2473" t="s">
        <v>8</v>
      </c>
      <c r="J2473" t="s">
        <v>43</v>
      </c>
      <c r="K2473" t="s">
        <v>44</v>
      </c>
      <c r="L2473" t="s">
        <v>45</v>
      </c>
      <c r="M2473" t="s">
        <v>46</v>
      </c>
      <c r="N2473" t="str">
        <f>"08/18/2022"</f>
        <v>08/18/2022</v>
      </c>
      <c r="O2473" t="str">
        <f>"12/31/2500"</f>
        <v>12/31/2500</v>
      </c>
      <c r="P2473">
        <v>0.15</v>
      </c>
      <c r="Q2473">
        <v>0.15</v>
      </c>
      <c r="R2473">
        <v>0.15</v>
      </c>
      <c r="S2473">
        <v>0</v>
      </c>
      <c r="T2473">
        <v>3.8889E-2</v>
      </c>
      <c r="U2473">
        <v>0.111111</v>
      </c>
      <c r="V2473" t="str">
        <f>"Trad IRN"</f>
        <v>Trad IRN</v>
      </c>
      <c r="W2473">
        <v>15</v>
      </c>
      <c r="X2473" t="s">
        <v>47</v>
      </c>
      <c r="Z2473" t="s">
        <v>47</v>
      </c>
      <c r="AB2473" t="str">
        <f>"10"</f>
        <v>10</v>
      </c>
      <c r="AC2473" t="str">
        <f>"15"</f>
        <v>15</v>
      </c>
      <c r="AD2473" t="str">
        <f>"2"</f>
        <v>2</v>
      </c>
      <c r="AE2473" t="s">
        <v>50</v>
      </c>
      <c r="AF2473">
        <v>0</v>
      </c>
      <c r="AG2473" t="s">
        <v>51</v>
      </c>
      <c r="AH2473" t="str">
        <f>"Trad IRN"</f>
        <v>Trad IRN</v>
      </c>
      <c r="AI2473" t="str">
        <f>"Bldg IRN"</f>
        <v>Bldg IRN</v>
      </c>
      <c r="AJ2473" t="s">
        <v>48</v>
      </c>
      <c r="AK2473" t="s">
        <v>48</v>
      </c>
      <c r="AL2473" t="s">
        <v>53</v>
      </c>
      <c r="AM2473">
        <v>169.85</v>
      </c>
      <c r="AN2473">
        <v>1132.3</v>
      </c>
      <c r="AO2473">
        <v>15</v>
      </c>
    </row>
    <row r="2474" spans="1:41" x14ac:dyDescent="0.3">
      <c r="A2474" t="str">
        <f>"Trad IRN"</f>
        <v>Trad IRN</v>
      </c>
      <c r="B2474" t="str">
        <f>"Bldg IRN"</f>
        <v>Bldg IRN</v>
      </c>
      <c r="C2474" t="s">
        <v>41</v>
      </c>
      <c r="D2474" t="s">
        <v>3</v>
      </c>
      <c r="E2474" t="s">
        <v>80</v>
      </c>
      <c r="F2474" t="s">
        <v>81</v>
      </c>
      <c r="G2474" t="s">
        <v>82</v>
      </c>
      <c r="H2474" t="s">
        <v>83</v>
      </c>
      <c r="I2474" t="str">
        <f>"Trad IRN"</f>
        <v>Trad IRN</v>
      </c>
      <c r="J2474" t="s">
        <v>43</v>
      </c>
      <c r="K2474" t="s">
        <v>44</v>
      </c>
      <c r="L2474" t="s">
        <v>45</v>
      </c>
      <c r="M2474" t="s">
        <v>46</v>
      </c>
      <c r="N2474" t="str">
        <f>"08/18/2022"</f>
        <v>08/18/2022</v>
      </c>
      <c r="O2474" t="str">
        <f>"12/31/2500"</f>
        <v>12/31/2500</v>
      </c>
      <c r="P2474">
        <v>1</v>
      </c>
      <c r="Q2474">
        <v>1</v>
      </c>
      <c r="S2474">
        <v>0</v>
      </c>
      <c r="T2474">
        <v>0.99622599999999994</v>
      </c>
      <c r="U2474">
        <v>3.774E-3</v>
      </c>
      <c r="V2474" t="str">
        <f>"Trad IRN"</f>
        <v>Trad IRN</v>
      </c>
      <c r="W2474">
        <v>100</v>
      </c>
      <c r="X2474" t="s">
        <v>47</v>
      </c>
      <c r="Z2474" t="s">
        <v>47</v>
      </c>
      <c r="AB2474" t="str">
        <f>"12"</f>
        <v>12</v>
      </c>
      <c r="AC2474" t="s">
        <v>48</v>
      </c>
      <c r="AD2474" t="s">
        <v>49</v>
      </c>
      <c r="AE2474" t="s">
        <v>50</v>
      </c>
      <c r="AF2474">
        <v>0</v>
      </c>
      <c r="AG2474" t="s">
        <v>56</v>
      </c>
      <c r="AH2474" t="str">
        <f>"Trad IRN"</f>
        <v>Trad IRN</v>
      </c>
      <c r="AI2474" t="str">
        <f>"Bldg IRN"</f>
        <v>Bldg IRN</v>
      </c>
      <c r="AJ2474" t="str">
        <f>"12"</f>
        <v>12</v>
      </c>
      <c r="AK2474" t="s">
        <v>48</v>
      </c>
      <c r="AL2474" t="s">
        <v>53</v>
      </c>
      <c r="AM2474">
        <v>1132.3</v>
      </c>
      <c r="AN2474">
        <v>1132.3</v>
      </c>
      <c r="AO2474">
        <v>15</v>
      </c>
    </row>
    <row r="2475" spans="1:41" x14ac:dyDescent="0.3">
      <c r="A2475" t="str">
        <f>"Trad IRN"</f>
        <v>Trad IRN</v>
      </c>
      <c r="B2475" t="str">
        <f>"Bldg IRN"</f>
        <v>Bldg IRN</v>
      </c>
      <c r="C2475" t="s">
        <v>41</v>
      </c>
      <c r="D2475" t="s">
        <v>3</v>
      </c>
      <c r="E2475" t="s">
        <v>80</v>
      </c>
      <c r="F2475" t="s">
        <v>81</v>
      </c>
      <c r="G2475" t="s">
        <v>82</v>
      </c>
      <c r="H2475" t="s">
        <v>83</v>
      </c>
      <c r="I2475" t="s">
        <v>8</v>
      </c>
      <c r="J2475" t="s">
        <v>43</v>
      </c>
      <c r="K2475" t="s">
        <v>44</v>
      </c>
      <c r="L2475" t="s">
        <v>45</v>
      </c>
      <c r="M2475" t="s">
        <v>46</v>
      </c>
      <c r="N2475" t="str">
        <f>"08/18/2022"</f>
        <v>08/18/2022</v>
      </c>
      <c r="O2475" t="str">
        <f>"12/20/2022"</f>
        <v>12/20/2022</v>
      </c>
      <c r="P2475">
        <v>6.9550000000000001E-2</v>
      </c>
      <c r="Q2475">
        <v>6.9550000000000001E-2</v>
      </c>
      <c r="R2475">
        <v>6.9550000000000001E-2</v>
      </c>
      <c r="S2475">
        <v>0</v>
      </c>
      <c r="T2475">
        <v>1.4671999999999999E-2</v>
      </c>
      <c r="U2475">
        <v>5.4878000000000003E-2</v>
      </c>
      <c r="V2475" t="str">
        <f>"Trad IRN"</f>
        <v>Trad IRN</v>
      </c>
      <c r="W2475">
        <v>15</v>
      </c>
      <c r="X2475" t="s">
        <v>47</v>
      </c>
      <c r="Z2475" t="s">
        <v>47</v>
      </c>
      <c r="AB2475" t="str">
        <f t="shared" ref="AB2475:AC2477" si="250">"10"</f>
        <v>10</v>
      </c>
      <c r="AC2475" t="str">
        <f t="shared" si="250"/>
        <v>10</v>
      </c>
      <c r="AD2475" t="str">
        <f>"2"</f>
        <v>2</v>
      </c>
      <c r="AE2475" t="s">
        <v>50</v>
      </c>
      <c r="AF2475">
        <v>0</v>
      </c>
      <c r="AG2475" t="s">
        <v>51</v>
      </c>
      <c r="AH2475" t="str">
        <f>"Trad IRN"</f>
        <v>Trad IRN</v>
      </c>
      <c r="AI2475" t="str">
        <f>"Bldg IRN"</f>
        <v>Bldg IRN</v>
      </c>
      <c r="AJ2475" t="s">
        <v>48</v>
      </c>
      <c r="AK2475" t="s">
        <v>48</v>
      </c>
      <c r="AL2475" t="s">
        <v>53</v>
      </c>
      <c r="AM2475">
        <v>78.75</v>
      </c>
      <c r="AN2475">
        <v>1132.3</v>
      </c>
      <c r="AO2475">
        <v>15</v>
      </c>
    </row>
    <row r="2476" spans="1:41" x14ac:dyDescent="0.3">
      <c r="A2476" t="str">
        <f>"Trad IRN"</f>
        <v>Trad IRN</v>
      </c>
      <c r="B2476" t="str">
        <f>"Bldg IRN"</f>
        <v>Bldg IRN</v>
      </c>
      <c r="C2476" t="s">
        <v>41</v>
      </c>
      <c r="D2476" t="s">
        <v>3</v>
      </c>
      <c r="E2476" t="s">
        <v>80</v>
      </c>
      <c r="F2476" t="s">
        <v>81</v>
      </c>
      <c r="G2476" t="s">
        <v>82</v>
      </c>
      <c r="H2476" t="s">
        <v>83</v>
      </c>
      <c r="I2476" t="str">
        <f>"Trad IRN"</f>
        <v>Trad IRN</v>
      </c>
      <c r="J2476" t="s">
        <v>43</v>
      </c>
      <c r="K2476" t="s">
        <v>44</v>
      </c>
      <c r="L2476" t="s">
        <v>45</v>
      </c>
      <c r="M2476" t="s">
        <v>46</v>
      </c>
      <c r="N2476" t="str">
        <f>"01/04/2023"</f>
        <v>01/04/2023</v>
      </c>
      <c r="O2476" t="str">
        <f>"12/31/2500"</f>
        <v>12/31/2500</v>
      </c>
      <c r="P2476">
        <v>0.53056599999999998</v>
      </c>
      <c r="Q2476">
        <v>0.53056599999999998</v>
      </c>
      <c r="R2476">
        <v>0.53056599999999998</v>
      </c>
      <c r="S2476">
        <v>0</v>
      </c>
      <c r="T2476">
        <v>0.53056599999999998</v>
      </c>
      <c r="U2476">
        <v>0</v>
      </c>
      <c r="V2476" t="str">
        <f>"Trad IRN"</f>
        <v>Trad IRN</v>
      </c>
      <c r="W2476">
        <v>100</v>
      </c>
      <c r="X2476" t="s">
        <v>47</v>
      </c>
      <c r="Z2476" t="s">
        <v>47</v>
      </c>
      <c r="AB2476" t="str">
        <f t="shared" si="250"/>
        <v>10</v>
      </c>
      <c r="AC2476" t="str">
        <f t="shared" si="250"/>
        <v>10</v>
      </c>
      <c r="AD2476" t="str">
        <f>"2"</f>
        <v>2</v>
      </c>
      <c r="AE2476" t="s">
        <v>50</v>
      </c>
      <c r="AF2476">
        <v>0</v>
      </c>
      <c r="AG2476" t="s">
        <v>56</v>
      </c>
      <c r="AH2476" t="str">
        <f>"Trad IRN"</f>
        <v>Trad IRN</v>
      </c>
      <c r="AI2476" t="str">
        <f>"Bldg IRN"</f>
        <v>Bldg IRN</v>
      </c>
      <c r="AJ2476" t="s">
        <v>48</v>
      </c>
      <c r="AK2476" t="s">
        <v>48</v>
      </c>
      <c r="AL2476" t="s">
        <v>53</v>
      </c>
      <c r="AM2476">
        <v>600.76</v>
      </c>
      <c r="AN2476">
        <v>1132.3</v>
      </c>
      <c r="AO2476">
        <v>15</v>
      </c>
    </row>
    <row r="2477" spans="1:41" x14ac:dyDescent="0.3">
      <c r="A2477" t="str">
        <f>"Trad IRN"</f>
        <v>Trad IRN</v>
      </c>
      <c r="B2477" t="str">
        <f>"Bldg IRN"</f>
        <v>Bldg IRN</v>
      </c>
      <c r="C2477" t="s">
        <v>41</v>
      </c>
      <c r="D2477" t="s">
        <v>3</v>
      </c>
      <c r="E2477" t="s">
        <v>80</v>
      </c>
      <c r="F2477" t="s">
        <v>81</v>
      </c>
      <c r="G2477" t="s">
        <v>82</v>
      </c>
      <c r="H2477" t="s">
        <v>83</v>
      </c>
      <c r="I2477" t="str">
        <f>"Trad IRN"</f>
        <v>Trad IRN</v>
      </c>
      <c r="J2477" t="s">
        <v>43</v>
      </c>
      <c r="K2477" t="s">
        <v>44</v>
      </c>
      <c r="L2477" t="s">
        <v>45</v>
      </c>
      <c r="M2477" t="s">
        <v>46</v>
      </c>
      <c r="N2477" t="str">
        <f t="shared" ref="N2477:N2484" si="251">"08/18/2022"</f>
        <v>08/18/2022</v>
      </c>
      <c r="O2477" t="str">
        <f>"01/03/2023"</f>
        <v>01/03/2023</v>
      </c>
      <c r="P2477">
        <v>0.39901900000000001</v>
      </c>
      <c r="Q2477">
        <v>0.39901900000000001</v>
      </c>
      <c r="R2477">
        <v>0.39901900000000001</v>
      </c>
      <c r="S2477">
        <v>0</v>
      </c>
      <c r="T2477">
        <v>0.39901900000000001</v>
      </c>
      <c r="U2477">
        <v>0</v>
      </c>
      <c r="V2477" t="str">
        <f>"Trad IRN"</f>
        <v>Trad IRN</v>
      </c>
      <c r="W2477">
        <v>85</v>
      </c>
      <c r="X2477" t="s">
        <v>47</v>
      </c>
      <c r="Z2477" t="s">
        <v>47</v>
      </c>
      <c r="AB2477" t="str">
        <f t="shared" si="250"/>
        <v>10</v>
      </c>
      <c r="AC2477" t="str">
        <f t="shared" si="250"/>
        <v>10</v>
      </c>
      <c r="AD2477" t="str">
        <f>"2"</f>
        <v>2</v>
      </c>
      <c r="AE2477" t="s">
        <v>50</v>
      </c>
      <c r="AF2477">
        <v>0</v>
      </c>
      <c r="AG2477" t="s">
        <v>56</v>
      </c>
      <c r="AH2477" t="str">
        <f>"Trad IRN"</f>
        <v>Trad IRN</v>
      </c>
      <c r="AI2477" t="str">
        <f>"Bldg IRN"</f>
        <v>Bldg IRN</v>
      </c>
      <c r="AJ2477" t="s">
        <v>48</v>
      </c>
      <c r="AK2477" t="s">
        <v>48</v>
      </c>
      <c r="AL2477" t="s">
        <v>53</v>
      </c>
      <c r="AM2477">
        <v>451.81</v>
      </c>
      <c r="AN2477">
        <v>1132.3</v>
      </c>
      <c r="AO2477">
        <v>15</v>
      </c>
    </row>
    <row r="2478" spans="1:41" x14ac:dyDescent="0.3">
      <c r="A2478" t="str">
        <f>"Trad IRN"</f>
        <v>Trad IRN</v>
      </c>
      <c r="B2478" t="str">
        <f>"Bldg IRN"</f>
        <v>Bldg IRN</v>
      </c>
      <c r="C2478" t="s">
        <v>41</v>
      </c>
      <c r="D2478" t="s">
        <v>3</v>
      </c>
      <c r="E2478" t="s">
        <v>80</v>
      </c>
      <c r="F2478" t="s">
        <v>81</v>
      </c>
      <c r="G2478" t="s">
        <v>82</v>
      </c>
      <c r="H2478" t="s">
        <v>83</v>
      </c>
      <c r="I2478" t="str">
        <f>"Trad IRN"</f>
        <v>Trad IRN</v>
      </c>
      <c r="J2478" t="s">
        <v>43</v>
      </c>
      <c r="K2478" t="s">
        <v>44</v>
      </c>
      <c r="L2478" t="s">
        <v>45</v>
      </c>
      <c r="M2478" t="s">
        <v>46</v>
      </c>
      <c r="N2478" t="str">
        <f t="shared" si="251"/>
        <v>08/18/2022</v>
      </c>
      <c r="O2478" t="str">
        <f>"12/31/2500"</f>
        <v>12/31/2500</v>
      </c>
      <c r="P2478">
        <v>0.85</v>
      </c>
      <c r="Q2478">
        <v>0.85</v>
      </c>
      <c r="S2478">
        <v>0</v>
      </c>
      <c r="T2478">
        <v>0.85</v>
      </c>
      <c r="U2478">
        <v>0</v>
      </c>
      <c r="V2478" t="str">
        <f>"Trad IRN"</f>
        <v>Trad IRN</v>
      </c>
      <c r="W2478">
        <v>85</v>
      </c>
      <c r="X2478" t="s">
        <v>47</v>
      </c>
      <c r="Z2478" t="s">
        <v>47</v>
      </c>
      <c r="AB2478" t="str">
        <f>"12"</f>
        <v>12</v>
      </c>
      <c r="AC2478" t="s">
        <v>48</v>
      </c>
      <c r="AD2478" t="s">
        <v>49</v>
      </c>
      <c r="AE2478" t="s">
        <v>50</v>
      </c>
      <c r="AF2478">
        <v>0</v>
      </c>
      <c r="AG2478" t="s">
        <v>56</v>
      </c>
      <c r="AH2478" t="str">
        <f>"Trad IRN"</f>
        <v>Trad IRN</v>
      </c>
      <c r="AI2478" t="str">
        <f>"Bldg IRN"</f>
        <v>Bldg IRN</v>
      </c>
      <c r="AJ2478" t="str">
        <f>"12"</f>
        <v>12</v>
      </c>
      <c r="AK2478" t="s">
        <v>48</v>
      </c>
      <c r="AL2478" t="s">
        <v>53</v>
      </c>
      <c r="AM2478">
        <v>962.46</v>
      </c>
      <c r="AN2478">
        <v>1132.3</v>
      </c>
      <c r="AO2478">
        <v>15</v>
      </c>
    </row>
    <row r="2479" spans="1:41" x14ac:dyDescent="0.3">
      <c r="A2479" t="str">
        <f>"Trad IRN"</f>
        <v>Trad IRN</v>
      </c>
      <c r="B2479" t="str">
        <f>"Bldg IRN"</f>
        <v>Bldg IRN</v>
      </c>
      <c r="C2479" t="s">
        <v>41</v>
      </c>
      <c r="D2479" t="s">
        <v>3</v>
      </c>
      <c r="E2479" t="s">
        <v>80</v>
      </c>
      <c r="F2479" t="s">
        <v>81</v>
      </c>
      <c r="G2479" t="s">
        <v>82</v>
      </c>
      <c r="H2479" t="s">
        <v>83</v>
      </c>
      <c r="I2479" t="s">
        <v>8</v>
      </c>
      <c r="J2479" t="s">
        <v>43</v>
      </c>
      <c r="K2479" t="s">
        <v>44</v>
      </c>
      <c r="L2479" t="s">
        <v>45</v>
      </c>
      <c r="M2479" t="s">
        <v>46</v>
      </c>
      <c r="N2479" t="str">
        <f t="shared" si="251"/>
        <v>08/18/2022</v>
      </c>
      <c r="O2479" t="str">
        <f>"12/31/2500"</f>
        <v>12/31/2500</v>
      </c>
      <c r="P2479">
        <v>0.14913599999999999</v>
      </c>
      <c r="Q2479">
        <v>0.14913599999999999</v>
      </c>
      <c r="S2479">
        <v>0</v>
      </c>
      <c r="T2479">
        <v>3.866E-2</v>
      </c>
      <c r="U2479">
        <v>0.110476</v>
      </c>
      <c r="V2479" t="str">
        <f>"Trad IRN"</f>
        <v>Trad IRN</v>
      </c>
      <c r="W2479">
        <v>15</v>
      </c>
      <c r="X2479" t="s">
        <v>47</v>
      </c>
      <c r="Z2479" t="s">
        <v>47</v>
      </c>
      <c r="AB2479" t="str">
        <f>"12"</f>
        <v>12</v>
      </c>
      <c r="AC2479" t="s">
        <v>48</v>
      </c>
      <c r="AD2479" t="s">
        <v>49</v>
      </c>
      <c r="AE2479" t="s">
        <v>50</v>
      </c>
      <c r="AF2479">
        <v>0</v>
      </c>
      <c r="AG2479" t="s">
        <v>51</v>
      </c>
      <c r="AH2479" t="s">
        <v>85</v>
      </c>
      <c r="AI2479" t="str">
        <f>"Bldg IRN"</f>
        <v>Bldg IRN</v>
      </c>
      <c r="AJ2479" t="str">
        <f>"12"</f>
        <v>12</v>
      </c>
      <c r="AK2479" t="s">
        <v>52</v>
      </c>
      <c r="AL2479" t="s">
        <v>53</v>
      </c>
      <c r="AM2479">
        <v>155.4</v>
      </c>
      <c r="AN2479">
        <v>1042</v>
      </c>
      <c r="AO2479">
        <v>15</v>
      </c>
    </row>
    <row r="2480" spans="1:41" x14ac:dyDescent="0.3">
      <c r="A2480" t="str">
        <f>"Trad IRN"</f>
        <v>Trad IRN</v>
      </c>
      <c r="B2480" t="str">
        <f>"Bldg IRN"</f>
        <v>Bldg IRN</v>
      </c>
      <c r="C2480" t="s">
        <v>41</v>
      </c>
      <c r="D2480" t="s">
        <v>3</v>
      </c>
      <c r="E2480" t="s">
        <v>80</v>
      </c>
      <c r="F2480" t="s">
        <v>81</v>
      </c>
      <c r="G2480" t="s">
        <v>82</v>
      </c>
      <c r="H2480" t="s">
        <v>83</v>
      </c>
      <c r="I2480" t="str">
        <f>"Trad IRN"</f>
        <v>Trad IRN</v>
      </c>
      <c r="J2480" t="s">
        <v>43</v>
      </c>
      <c r="K2480" t="s">
        <v>44</v>
      </c>
      <c r="L2480" t="s">
        <v>45</v>
      </c>
      <c r="M2480" t="s">
        <v>46</v>
      </c>
      <c r="N2480" t="str">
        <f t="shared" si="251"/>
        <v>08/18/2022</v>
      </c>
      <c r="O2480" t="str">
        <f>"12/31/2500"</f>
        <v>12/31/2500</v>
      </c>
      <c r="P2480">
        <v>1</v>
      </c>
      <c r="Q2480">
        <v>1</v>
      </c>
      <c r="R2480">
        <v>1</v>
      </c>
      <c r="S2480">
        <v>0</v>
      </c>
      <c r="T2480">
        <v>1</v>
      </c>
      <c r="U2480">
        <v>0</v>
      </c>
      <c r="V2480" t="str">
        <f>"Trad IRN"</f>
        <v>Trad IRN</v>
      </c>
      <c r="W2480">
        <v>100</v>
      </c>
      <c r="X2480" t="s">
        <v>47</v>
      </c>
      <c r="Z2480" t="s">
        <v>47</v>
      </c>
      <c r="AB2480" t="str">
        <f>"23"</f>
        <v>23</v>
      </c>
      <c r="AC2480" t="str">
        <f>"12"</f>
        <v>12</v>
      </c>
      <c r="AD2480" t="str">
        <f>"6"</f>
        <v>6</v>
      </c>
      <c r="AE2480" t="s">
        <v>50</v>
      </c>
      <c r="AF2480">
        <v>0</v>
      </c>
      <c r="AG2480" t="s">
        <v>56</v>
      </c>
      <c r="AH2480" t="str">
        <f>"Trad IRN"</f>
        <v>Trad IRN</v>
      </c>
      <c r="AI2480" t="str">
        <f>"Bldg IRN"</f>
        <v>Bldg IRN</v>
      </c>
      <c r="AJ2480" t="s">
        <v>48</v>
      </c>
      <c r="AK2480" t="s">
        <v>48</v>
      </c>
      <c r="AL2480" t="s">
        <v>53</v>
      </c>
      <c r="AM2480">
        <v>1132.3</v>
      </c>
      <c r="AN2480">
        <v>1132.3</v>
      </c>
      <c r="AO2480">
        <v>15</v>
      </c>
    </row>
    <row r="2481" spans="1:41" x14ac:dyDescent="0.3">
      <c r="A2481" t="str">
        <f>"Trad IRN"</f>
        <v>Trad IRN</v>
      </c>
      <c r="B2481" t="str">
        <f>"Bldg IRN"</f>
        <v>Bldg IRN</v>
      </c>
      <c r="C2481" t="s">
        <v>41</v>
      </c>
      <c r="D2481" t="s">
        <v>3</v>
      </c>
      <c r="E2481" t="s">
        <v>80</v>
      </c>
      <c r="F2481" t="s">
        <v>81</v>
      </c>
      <c r="G2481" t="s">
        <v>82</v>
      </c>
      <c r="H2481" t="s">
        <v>83</v>
      </c>
      <c r="I2481" t="str">
        <f>"Trad IRN"</f>
        <v>Trad IRN</v>
      </c>
      <c r="J2481" t="s">
        <v>43</v>
      </c>
      <c r="K2481" t="s">
        <v>44</v>
      </c>
      <c r="L2481" t="s">
        <v>45</v>
      </c>
      <c r="M2481" t="s">
        <v>46</v>
      </c>
      <c r="N2481" t="str">
        <f t="shared" si="251"/>
        <v>08/18/2022</v>
      </c>
      <c r="O2481" t="str">
        <f>"12/31/2500"</f>
        <v>12/31/2500</v>
      </c>
      <c r="P2481">
        <v>1</v>
      </c>
      <c r="Q2481">
        <v>1</v>
      </c>
      <c r="S2481">
        <v>1</v>
      </c>
      <c r="T2481">
        <v>1</v>
      </c>
      <c r="U2481">
        <v>0</v>
      </c>
      <c r="V2481" t="str">
        <f>"Trad IRN"</f>
        <v>Trad IRN</v>
      </c>
      <c r="W2481">
        <v>70</v>
      </c>
      <c r="X2481" t="s">
        <v>54</v>
      </c>
      <c r="Y2481" t="str">
        <f>"30"</f>
        <v>30</v>
      </c>
      <c r="Z2481" t="s">
        <v>47</v>
      </c>
      <c r="AB2481" t="str">
        <f>"10"</f>
        <v>10</v>
      </c>
      <c r="AC2481" t="s">
        <v>48</v>
      </c>
      <c r="AD2481" t="s">
        <v>49</v>
      </c>
      <c r="AE2481" t="s">
        <v>50</v>
      </c>
      <c r="AF2481">
        <v>0</v>
      </c>
      <c r="AG2481" t="s">
        <v>56</v>
      </c>
      <c r="AH2481" t="str">
        <f>"Trad IRN"</f>
        <v>Trad IRN</v>
      </c>
      <c r="AI2481" t="str">
        <f>"Bldg IRN"</f>
        <v>Bldg IRN</v>
      </c>
      <c r="AJ2481" t="s">
        <v>48</v>
      </c>
      <c r="AK2481" t="s">
        <v>48</v>
      </c>
      <c r="AL2481" t="s">
        <v>53</v>
      </c>
      <c r="AM2481">
        <v>1132.3</v>
      </c>
      <c r="AN2481">
        <v>1132.3</v>
      </c>
      <c r="AO2481">
        <v>15</v>
      </c>
    </row>
    <row r="2482" spans="1:41" x14ac:dyDescent="0.3">
      <c r="A2482" t="str">
        <f>"Trad IRN"</f>
        <v>Trad IRN</v>
      </c>
      <c r="B2482" t="str">
        <f>"Bldg IRN"</f>
        <v>Bldg IRN</v>
      </c>
      <c r="C2482" t="s">
        <v>41</v>
      </c>
      <c r="D2482" t="s">
        <v>3</v>
      </c>
      <c r="E2482" t="s">
        <v>80</v>
      </c>
      <c r="F2482" t="s">
        <v>81</v>
      </c>
      <c r="G2482" t="s">
        <v>82</v>
      </c>
      <c r="H2482" t="s">
        <v>83</v>
      </c>
      <c r="I2482" t="str">
        <f>"Trad IRN"</f>
        <v>Trad IRN</v>
      </c>
      <c r="J2482" t="s">
        <v>43</v>
      </c>
      <c r="K2482" t="s">
        <v>44</v>
      </c>
      <c r="L2482" t="s">
        <v>45</v>
      </c>
      <c r="M2482" t="s">
        <v>46</v>
      </c>
      <c r="N2482" t="str">
        <f t="shared" si="251"/>
        <v>08/18/2022</v>
      </c>
      <c r="O2482" t="str">
        <f>"10/03/2022"</f>
        <v>10/03/2022</v>
      </c>
      <c r="P2482">
        <v>0.167244</v>
      </c>
      <c r="Q2482">
        <v>0.167244</v>
      </c>
      <c r="S2482">
        <v>0</v>
      </c>
      <c r="T2482">
        <v>0.167244</v>
      </c>
      <c r="U2482">
        <v>0</v>
      </c>
      <c r="V2482" t="str">
        <f>"Trad IRN"</f>
        <v>Trad IRN</v>
      </c>
      <c r="W2482">
        <v>100</v>
      </c>
      <c r="X2482" t="s">
        <v>47</v>
      </c>
      <c r="Z2482" t="s">
        <v>47</v>
      </c>
      <c r="AB2482" t="str">
        <f>"11"</f>
        <v>11</v>
      </c>
      <c r="AC2482" t="s">
        <v>48</v>
      </c>
      <c r="AD2482" t="s">
        <v>49</v>
      </c>
      <c r="AE2482" t="s">
        <v>50</v>
      </c>
      <c r="AF2482">
        <v>0</v>
      </c>
      <c r="AG2482" t="s">
        <v>56</v>
      </c>
      <c r="AH2482" t="str">
        <f>"Trad IRN"</f>
        <v>Trad IRN</v>
      </c>
      <c r="AI2482" t="str">
        <f>"Bldg IRN"</f>
        <v>Bldg IRN</v>
      </c>
      <c r="AJ2482" t="s">
        <v>48</v>
      </c>
      <c r="AK2482" t="s">
        <v>48</v>
      </c>
      <c r="AL2482" t="s">
        <v>53</v>
      </c>
      <c r="AM2482">
        <v>189.37</v>
      </c>
      <c r="AN2482">
        <v>1132.3</v>
      </c>
      <c r="AO2482">
        <v>15</v>
      </c>
    </row>
    <row r="2483" spans="1:41" x14ac:dyDescent="0.3">
      <c r="A2483" t="str">
        <f>"Trad IRN"</f>
        <v>Trad IRN</v>
      </c>
      <c r="B2483" t="str">
        <f>"Bldg IRN"</f>
        <v>Bldg IRN</v>
      </c>
      <c r="C2483" t="s">
        <v>41</v>
      </c>
      <c r="D2483" t="s">
        <v>3</v>
      </c>
      <c r="E2483" t="s">
        <v>80</v>
      </c>
      <c r="F2483" t="s">
        <v>81</v>
      </c>
      <c r="G2483" t="s">
        <v>82</v>
      </c>
      <c r="H2483" t="s">
        <v>83</v>
      </c>
      <c r="I2483" t="str">
        <f>"Trad IRN"</f>
        <v>Trad IRN</v>
      </c>
      <c r="J2483" t="s">
        <v>43</v>
      </c>
      <c r="K2483" t="s">
        <v>44</v>
      </c>
      <c r="L2483" t="s">
        <v>45</v>
      </c>
      <c r="M2483" t="s">
        <v>46</v>
      </c>
      <c r="N2483" t="str">
        <f t="shared" si="251"/>
        <v>08/18/2022</v>
      </c>
      <c r="O2483" t="str">
        <f>"12/31/2500"</f>
        <v>12/31/2500</v>
      </c>
      <c r="P2483">
        <v>1</v>
      </c>
      <c r="Q2483">
        <v>1</v>
      </c>
      <c r="S2483">
        <v>0</v>
      </c>
      <c r="T2483">
        <v>1</v>
      </c>
      <c r="U2483">
        <v>0</v>
      </c>
      <c r="V2483" t="str">
        <f>"Trad IRN"</f>
        <v>Trad IRN</v>
      </c>
      <c r="W2483">
        <v>100</v>
      </c>
      <c r="X2483" t="s">
        <v>47</v>
      </c>
      <c r="Z2483" t="s">
        <v>47</v>
      </c>
      <c r="AB2483" t="str">
        <f>"10"</f>
        <v>10</v>
      </c>
      <c r="AC2483" t="s">
        <v>48</v>
      </c>
      <c r="AD2483" t="s">
        <v>49</v>
      </c>
      <c r="AE2483" t="s">
        <v>50</v>
      </c>
      <c r="AF2483">
        <v>0</v>
      </c>
      <c r="AG2483" t="s">
        <v>56</v>
      </c>
      <c r="AH2483" t="str">
        <f>"Trad IRN"</f>
        <v>Trad IRN</v>
      </c>
      <c r="AI2483" t="str">
        <f>"Bldg IRN"</f>
        <v>Bldg IRN</v>
      </c>
      <c r="AJ2483" t="s">
        <v>48</v>
      </c>
      <c r="AK2483" t="s">
        <v>48</v>
      </c>
      <c r="AL2483" t="s">
        <v>53</v>
      </c>
      <c r="AM2483">
        <v>1132.3</v>
      </c>
      <c r="AN2483">
        <v>1132.3</v>
      </c>
      <c r="AO2483">
        <v>15</v>
      </c>
    </row>
    <row r="2484" spans="1:41" x14ac:dyDescent="0.3">
      <c r="A2484" t="str">
        <f>"Trad IRN"</f>
        <v>Trad IRN</v>
      </c>
      <c r="B2484" t="str">
        <f>"Bldg IRN"</f>
        <v>Bldg IRN</v>
      </c>
      <c r="C2484" t="s">
        <v>41</v>
      </c>
      <c r="D2484" t="s">
        <v>3</v>
      </c>
      <c r="E2484" t="s">
        <v>80</v>
      </c>
      <c r="F2484" t="s">
        <v>81</v>
      </c>
      <c r="G2484" t="s">
        <v>82</v>
      </c>
      <c r="H2484" t="s">
        <v>83</v>
      </c>
      <c r="I2484" t="str">
        <f>"Trad IRN"</f>
        <v>Trad IRN</v>
      </c>
      <c r="J2484" t="s">
        <v>43</v>
      </c>
      <c r="K2484" t="s">
        <v>44</v>
      </c>
      <c r="L2484" t="s">
        <v>45</v>
      </c>
      <c r="M2484" t="s">
        <v>46</v>
      </c>
      <c r="N2484" t="str">
        <f t="shared" si="251"/>
        <v>08/18/2022</v>
      </c>
      <c r="O2484" t="str">
        <f>"10/03/2022"</f>
        <v>10/03/2022</v>
      </c>
      <c r="P2484">
        <v>0.167244</v>
      </c>
      <c r="Q2484">
        <v>0.167244</v>
      </c>
      <c r="S2484">
        <v>0</v>
      </c>
      <c r="T2484">
        <v>0.167244</v>
      </c>
      <c r="U2484">
        <v>0</v>
      </c>
      <c r="V2484" t="str">
        <f>"Trad IRN"</f>
        <v>Trad IRN</v>
      </c>
      <c r="W2484">
        <v>100</v>
      </c>
      <c r="X2484" t="s">
        <v>47</v>
      </c>
      <c r="Z2484" t="s">
        <v>47</v>
      </c>
      <c r="AB2484" t="str">
        <f>"09"</f>
        <v>09</v>
      </c>
      <c r="AC2484" t="s">
        <v>48</v>
      </c>
      <c r="AD2484" t="s">
        <v>49</v>
      </c>
      <c r="AE2484" t="s">
        <v>50</v>
      </c>
      <c r="AF2484">
        <v>0</v>
      </c>
      <c r="AG2484" t="s">
        <v>56</v>
      </c>
      <c r="AH2484" t="str">
        <f>"Trad IRN"</f>
        <v>Trad IRN</v>
      </c>
      <c r="AI2484" t="str">
        <f>"Bldg IRN"</f>
        <v>Bldg IRN</v>
      </c>
      <c r="AJ2484" t="s">
        <v>48</v>
      </c>
      <c r="AK2484" t="s">
        <v>48</v>
      </c>
      <c r="AL2484" t="s">
        <v>53</v>
      </c>
      <c r="AM2484">
        <v>189.37</v>
      </c>
      <c r="AN2484">
        <v>1132.3</v>
      </c>
      <c r="AO2484">
        <v>15</v>
      </c>
    </row>
    <row r="2485" spans="1:41" x14ac:dyDescent="0.3">
      <c r="A2485" t="str">
        <f>"Trad IRN"</f>
        <v>Trad IRN</v>
      </c>
      <c r="B2485" t="str">
        <f>"Bldg IRN"</f>
        <v>Bldg IRN</v>
      </c>
      <c r="C2485" t="s">
        <v>41</v>
      </c>
      <c r="D2485" t="s">
        <v>3</v>
      </c>
      <c r="E2485" t="s">
        <v>80</v>
      </c>
      <c r="F2485" t="s">
        <v>81</v>
      </c>
      <c r="G2485" t="s">
        <v>82</v>
      </c>
      <c r="H2485" t="s">
        <v>83</v>
      </c>
      <c r="I2485" t="str">
        <f>"Trad IRN"</f>
        <v>Trad IRN</v>
      </c>
      <c r="J2485" t="s">
        <v>43</v>
      </c>
      <c r="K2485" t="s">
        <v>44</v>
      </c>
      <c r="L2485" t="s">
        <v>45</v>
      </c>
      <c r="M2485" t="s">
        <v>46</v>
      </c>
      <c r="N2485" t="str">
        <f>"10/04/2022"</f>
        <v>10/04/2022</v>
      </c>
      <c r="O2485" t="str">
        <f t="shared" ref="O2485:O2492" si="252">"12/31/2500"</f>
        <v>12/31/2500</v>
      </c>
      <c r="P2485">
        <v>0.83275600000000005</v>
      </c>
      <c r="Q2485">
        <v>0.83275600000000005</v>
      </c>
      <c r="S2485">
        <v>0</v>
      </c>
      <c r="T2485">
        <v>0.83275600000000005</v>
      </c>
      <c r="U2485">
        <v>0</v>
      </c>
      <c r="V2485" t="str">
        <f>"Trad IRN"</f>
        <v>Trad IRN</v>
      </c>
      <c r="W2485">
        <v>100</v>
      </c>
      <c r="X2485" t="s">
        <v>47</v>
      </c>
      <c r="Z2485" t="s">
        <v>47</v>
      </c>
      <c r="AB2485" t="str">
        <f>"09"</f>
        <v>09</v>
      </c>
      <c r="AC2485" t="s">
        <v>48</v>
      </c>
      <c r="AD2485" t="s">
        <v>49</v>
      </c>
      <c r="AE2485" t="s">
        <v>55</v>
      </c>
      <c r="AF2485">
        <v>0</v>
      </c>
      <c r="AG2485" t="s">
        <v>56</v>
      </c>
      <c r="AH2485" t="str">
        <f>"Trad IRN"</f>
        <v>Trad IRN</v>
      </c>
      <c r="AI2485" t="str">
        <f>"Bldg IRN"</f>
        <v>Bldg IRN</v>
      </c>
      <c r="AJ2485" t="s">
        <v>48</v>
      </c>
      <c r="AK2485" t="s">
        <v>48</v>
      </c>
      <c r="AL2485" t="s">
        <v>53</v>
      </c>
      <c r="AM2485">
        <v>942.93</v>
      </c>
      <c r="AN2485">
        <v>1132.3</v>
      </c>
      <c r="AO2485">
        <v>15</v>
      </c>
    </row>
    <row r="2486" spans="1:41" x14ac:dyDescent="0.3">
      <c r="A2486" t="str">
        <f>"Trad IRN"</f>
        <v>Trad IRN</v>
      </c>
      <c r="B2486" t="str">
        <f>"Bldg IRN"</f>
        <v>Bldg IRN</v>
      </c>
      <c r="C2486" t="s">
        <v>41</v>
      </c>
      <c r="D2486" t="s">
        <v>3</v>
      </c>
      <c r="E2486" t="s">
        <v>80</v>
      </c>
      <c r="F2486" t="s">
        <v>81</v>
      </c>
      <c r="G2486" t="s">
        <v>82</v>
      </c>
      <c r="H2486" t="s">
        <v>83</v>
      </c>
      <c r="I2486" t="str">
        <f>"Trad IRN"</f>
        <v>Trad IRN</v>
      </c>
      <c r="J2486" t="s">
        <v>43</v>
      </c>
      <c r="K2486" t="s">
        <v>44</v>
      </c>
      <c r="L2486" t="s">
        <v>45</v>
      </c>
      <c r="M2486" t="s">
        <v>46</v>
      </c>
      <c r="N2486" t="str">
        <f>"08/18/2022"</f>
        <v>08/18/2022</v>
      </c>
      <c r="O2486" t="str">
        <f t="shared" si="252"/>
        <v>12/31/2500</v>
      </c>
      <c r="P2486">
        <v>0.5</v>
      </c>
      <c r="Q2486">
        <v>0.5</v>
      </c>
      <c r="R2486">
        <v>0.5</v>
      </c>
      <c r="S2486">
        <v>0</v>
      </c>
      <c r="T2486">
        <v>0.5</v>
      </c>
      <c r="U2486">
        <v>0</v>
      </c>
      <c r="V2486" t="str">
        <f>"Trad IRN"</f>
        <v>Trad IRN</v>
      </c>
      <c r="W2486">
        <v>50</v>
      </c>
      <c r="X2486" t="s">
        <v>47</v>
      </c>
      <c r="Z2486" t="s">
        <v>47</v>
      </c>
      <c r="AB2486" t="str">
        <f>"09"</f>
        <v>09</v>
      </c>
      <c r="AC2486" t="str">
        <f>"10"</f>
        <v>10</v>
      </c>
      <c r="AD2486" t="str">
        <f>"2"</f>
        <v>2</v>
      </c>
      <c r="AE2486" t="s">
        <v>55</v>
      </c>
      <c r="AF2486">
        <v>0</v>
      </c>
      <c r="AG2486" t="s">
        <v>56</v>
      </c>
      <c r="AH2486" t="str">
        <f>"Trad IRN"</f>
        <v>Trad IRN</v>
      </c>
      <c r="AI2486" t="str">
        <f>"Bldg IRN"</f>
        <v>Bldg IRN</v>
      </c>
      <c r="AJ2486" t="s">
        <v>48</v>
      </c>
      <c r="AK2486" t="s">
        <v>48</v>
      </c>
      <c r="AL2486" t="s">
        <v>53</v>
      </c>
      <c r="AM2486">
        <v>566.15</v>
      </c>
      <c r="AN2486">
        <v>1132.3</v>
      </c>
      <c r="AO2486">
        <v>15</v>
      </c>
    </row>
    <row r="2487" spans="1:41" x14ac:dyDescent="0.3">
      <c r="A2487" t="str">
        <f>"Trad IRN"</f>
        <v>Trad IRN</v>
      </c>
      <c r="B2487" t="str">
        <f>"Bldg IRN"</f>
        <v>Bldg IRN</v>
      </c>
      <c r="C2487" t="s">
        <v>41</v>
      </c>
      <c r="D2487" t="s">
        <v>3</v>
      </c>
      <c r="E2487" t="s">
        <v>80</v>
      </c>
      <c r="F2487" t="s">
        <v>81</v>
      </c>
      <c r="G2487" t="s">
        <v>82</v>
      </c>
      <c r="H2487" t="s">
        <v>83</v>
      </c>
      <c r="I2487" t="s">
        <v>8</v>
      </c>
      <c r="J2487" t="s">
        <v>43</v>
      </c>
      <c r="K2487" t="s">
        <v>44</v>
      </c>
      <c r="L2487" t="s">
        <v>45</v>
      </c>
      <c r="M2487" t="s">
        <v>46</v>
      </c>
      <c r="N2487" t="str">
        <f>"08/17/2022"</f>
        <v>08/17/2022</v>
      </c>
      <c r="O2487" t="str">
        <f t="shared" si="252"/>
        <v>12/31/2500</v>
      </c>
      <c r="P2487">
        <v>0.5</v>
      </c>
      <c r="Q2487">
        <v>0.5</v>
      </c>
      <c r="R2487">
        <v>0.5</v>
      </c>
      <c r="S2487">
        <v>0</v>
      </c>
      <c r="T2487">
        <v>0.27777800000000002</v>
      </c>
      <c r="U2487">
        <v>0.222222</v>
      </c>
      <c r="V2487" t="str">
        <f>"Trad IRN"</f>
        <v>Trad IRN</v>
      </c>
      <c r="W2487">
        <v>50</v>
      </c>
      <c r="X2487" t="s">
        <v>47</v>
      </c>
      <c r="Z2487" t="s">
        <v>47</v>
      </c>
      <c r="AB2487" t="str">
        <f>"09"</f>
        <v>09</v>
      </c>
      <c r="AC2487" t="str">
        <f>"10"</f>
        <v>10</v>
      </c>
      <c r="AD2487" t="str">
        <f>"2"</f>
        <v>2</v>
      </c>
      <c r="AE2487" t="s">
        <v>55</v>
      </c>
      <c r="AF2487">
        <v>0</v>
      </c>
      <c r="AG2487" t="s">
        <v>51</v>
      </c>
      <c r="AH2487" t="s">
        <v>85</v>
      </c>
      <c r="AI2487" t="str">
        <f>"Bldg IRN"</f>
        <v>Bldg IRN</v>
      </c>
      <c r="AJ2487" t="s">
        <v>48</v>
      </c>
      <c r="AK2487" t="s">
        <v>48</v>
      </c>
      <c r="AL2487" t="s">
        <v>53</v>
      </c>
      <c r="AM2487">
        <v>530</v>
      </c>
      <c r="AN2487">
        <v>1060</v>
      </c>
      <c r="AO2487">
        <v>15</v>
      </c>
    </row>
    <row r="2488" spans="1:41" x14ac:dyDescent="0.3">
      <c r="A2488" t="str">
        <f>"Trad IRN"</f>
        <v>Trad IRN</v>
      </c>
      <c r="B2488" t="str">
        <f>"Bldg IRN"</f>
        <v>Bldg IRN</v>
      </c>
      <c r="C2488" t="s">
        <v>41</v>
      </c>
      <c r="D2488" t="s">
        <v>3</v>
      </c>
      <c r="E2488" t="s">
        <v>80</v>
      </c>
      <c r="F2488" t="s">
        <v>81</v>
      </c>
      <c r="G2488" t="s">
        <v>82</v>
      </c>
      <c r="H2488" t="s">
        <v>83</v>
      </c>
      <c r="I2488" t="str">
        <f>"Trad IRN"</f>
        <v>Trad IRN</v>
      </c>
      <c r="J2488" t="s">
        <v>43</v>
      </c>
      <c r="K2488" t="s">
        <v>44</v>
      </c>
      <c r="L2488" t="s">
        <v>45</v>
      </c>
      <c r="M2488" t="s">
        <v>46</v>
      </c>
      <c r="N2488" t="str">
        <f t="shared" ref="N2488:N2493" si="253">"08/18/2022"</f>
        <v>08/18/2022</v>
      </c>
      <c r="O2488" t="str">
        <f t="shared" si="252"/>
        <v>12/31/2500</v>
      </c>
      <c r="P2488">
        <v>1</v>
      </c>
      <c r="Q2488">
        <v>1</v>
      </c>
      <c r="R2488">
        <v>1</v>
      </c>
      <c r="S2488">
        <v>0</v>
      </c>
      <c r="T2488">
        <v>1</v>
      </c>
      <c r="U2488">
        <v>0</v>
      </c>
      <c r="V2488" t="str">
        <f>"Trad IRN"</f>
        <v>Trad IRN</v>
      </c>
      <c r="W2488">
        <v>100</v>
      </c>
      <c r="X2488" t="s">
        <v>47</v>
      </c>
      <c r="Z2488" t="s">
        <v>47</v>
      </c>
      <c r="AB2488" t="str">
        <f>"23"</f>
        <v>23</v>
      </c>
      <c r="AC2488" t="str">
        <f>"01"</f>
        <v>01</v>
      </c>
      <c r="AD2488" t="str">
        <f>"5"</f>
        <v>5</v>
      </c>
      <c r="AE2488" t="s">
        <v>55</v>
      </c>
      <c r="AF2488">
        <v>0</v>
      </c>
      <c r="AG2488" t="s">
        <v>56</v>
      </c>
      <c r="AH2488" t="str">
        <f>"Trad IRN"</f>
        <v>Trad IRN</v>
      </c>
      <c r="AI2488" t="str">
        <f>"Bldg IRN"</f>
        <v>Bldg IRN</v>
      </c>
      <c r="AJ2488" t="s">
        <v>48</v>
      </c>
      <c r="AK2488" t="s">
        <v>48</v>
      </c>
      <c r="AL2488" t="s">
        <v>53</v>
      </c>
      <c r="AM2488">
        <v>1132.3</v>
      </c>
      <c r="AN2488">
        <v>1132.3</v>
      </c>
      <c r="AO2488">
        <v>15</v>
      </c>
    </row>
    <row r="2489" spans="1:41" x14ac:dyDescent="0.3">
      <c r="A2489" t="str">
        <f>"Trad IRN"</f>
        <v>Trad IRN</v>
      </c>
      <c r="B2489" t="str">
        <f>"Bldg IRN"</f>
        <v>Bldg IRN</v>
      </c>
      <c r="C2489" t="s">
        <v>41</v>
      </c>
      <c r="D2489" t="s">
        <v>3</v>
      </c>
      <c r="E2489" t="s">
        <v>80</v>
      </c>
      <c r="F2489" t="s">
        <v>81</v>
      </c>
      <c r="G2489" t="s">
        <v>82</v>
      </c>
      <c r="H2489" t="s">
        <v>83</v>
      </c>
      <c r="I2489" t="str">
        <f>"Trad IRN"</f>
        <v>Trad IRN</v>
      </c>
      <c r="J2489" t="s">
        <v>43</v>
      </c>
      <c r="K2489" t="s">
        <v>44</v>
      </c>
      <c r="L2489" t="s">
        <v>45</v>
      </c>
      <c r="M2489" t="s">
        <v>46</v>
      </c>
      <c r="N2489" t="str">
        <f t="shared" si="253"/>
        <v>08/18/2022</v>
      </c>
      <c r="O2489" t="str">
        <f t="shared" si="252"/>
        <v>12/31/2500</v>
      </c>
      <c r="P2489">
        <v>1</v>
      </c>
      <c r="Q2489">
        <v>1</v>
      </c>
      <c r="S2489">
        <v>0</v>
      </c>
      <c r="T2489">
        <v>1</v>
      </c>
      <c r="U2489">
        <v>0</v>
      </c>
      <c r="V2489" t="str">
        <f>"Trad IRN"</f>
        <v>Trad IRN</v>
      </c>
      <c r="W2489">
        <v>100</v>
      </c>
      <c r="X2489" t="s">
        <v>47</v>
      </c>
      <c r="Z2489" t="s">
        <v>47</v>
      </c>
      <c r="AB2489" t="str">
        <f>"10"</f>
        <v>10</v>
      </c>
      <c r="AC2489" t="s">
        <v>48</v>
      </c>
      <c r="AD2489" t="s">
        <v>49</v>
      </c>
      <c r="AE2489" t="s">
        <v>50</v>
      </c>
      <c r="AF2489">
        <v>0</v>
      </c>
      <c r="AG2489" t="s">
        <v>56</v>
      </c>
      <c r="AH2489" t="str">
        <f>"Trad IRN"</f>
        <v>Trad IRN</v>
      </c>
      <c r="AI2489" t="str">
        <f>"Bldg IRN"</f>
        <v>Bldg IRN</v>
      </c>
      <c r="AJ2489" t="s">
        <v>48</v>
      </c>
      <c r="AK2489" t="s">
        <v>48</v>
      </c>
      <c r="AL2489" t="s">
        <v>53</v>
      </c>
      <c r="AM2489">
        <v>1132.3</v>
      </c>
      <c r="AN2489">
        <v>1132.3</v>
      </c>
      <c r="AO2489">
        <v>15</v>
      </c>
    </row>
    <row r="2490" spans="1:41" x14ac:dyDescent="0.3">
      <c r="A2490" t="str">
        <f>"Trad IRN"</f>
        <v>Trad IRN</v>
      </c>
      <c r="B2490" t="str">
        <f>"Bldg IRN"</f>
        <v>Bldg IRN</v>
      </c>
      <c r="C2490" t="s">
        <v>41</v>
      </c>
      <c r="D2490" t="s">
        <v>3</v>
      </c>
      <c r="E2490" t="s">
        <v>80</v>
      </c>
      <c r="F2490" t="s">
        <v>81</v>
      </c>
      <c r="G2490" t="s">
        <v>82</v>
      </c>
      <c r="H2490" t="s">
        <v>83</v>
      </c>
      <c r="I2490" t="str">
        <f>"Trad IRN"</f>
        <v>Trad IRN</v>
      </c>
      <c r="J2490" t="s">
        <v>43</v>
      </c>
      <c r="K2490" t="s">
        <v>44</v>
      </c>
      <c r="L2490" t="s">
        <v>45</v>
      </c>
      <c r="M2490" t="s">
        <v>46</v>
      </c>
      <c r="N2490" t="str">
        <f t="shared" si="253"/>
        <v>08/18/2022</v>
      </c>
      <c r="O2490" t="str">
        <f t="shared" si="252"/>
        <v>12/31/2500</v>
      </c>
      <c r="P2490">
        <v>1</v>
      </c>
      <c r="Q2490">
        <v>1</v>
      </c>
      <c r="S2490">
        <v>0</v>
      </c>
      <c r="T2490">
        <v>1</v>
      </c>
      <c r="U2490">
        <v>0</v>
      </c>
      <c r="V2490" t="str">
        <f>"Trad IRN"</f>
        <v>Trad IRN</v>
      </c>
      <c r="W2490">
        <v>100</v>
      </c>
      <c r="X2490" t="s">
        <v>47</v>
      </c>
      <c r="Z2490" t="s">
        <v>47</v>
      </c>
      <c r="AB2490" t="str">
        <f>"10"</f>
        <v>10</v>
      </c>
      <c r="AC2490" t="s">
        <v>48</v>
      </c>
      <c r="AD2490" t="s">
        <v>49</v>
      </c>
      <c r="AE2490" t="s">
        <v>50</v>
      </c>
      <c r="AF2490">
        <v>0</v>
      </c>
      <c r="AG2490" t="s">
        <v>56</v>
      </c>
      <c r="AH2490" t="str">
        <f>"Trad IRN"</f>
        <v>Trad IRN</v>
      </c>
      <c r="AI2490" t="str">
        <f>"Bldg IRN"</f>
        <v>Bldg IRN</v>
      </c>
      <c r="AJ2490" t="s">
        <v>48</v>
      </c>
      <c r="AK2490" t="s">
        <v>48</v>
      </c>
      <c r="AL2490" t="s">
        <v>53</v>
      </c>
      <c r="AM2490">
        <v>1132.3</v>
      </c>
      <c r="AN2490">
        <v>1132.3</v>
      </c>
      <c r="AO2490">
        <v>15</v>
      </c>
    </row>
    <row r="2491" spans="1:41" x14ac:dyDescent="0.3">
      <c r="A2491" t="str">
        <f>"Trad IRN"</f>
        <v>Trad IRN</v>
      </c>
      <c r="B2491" t="str">
        <f>"Bldg IRN"</f>
        <v>Bldg IRN</v>
      </c>
      <c r="C2491" t="s">
        <v>41</v>
      </c>
      <c r="D2491" t="s">
        <v>3</v>
      </c>
      <c r="E2491" t="s">
        <v>80</v>
      </c>
      <c r="F2491" t="s">
        <v>81</v>
      </c>
      <c r="G2491" t="s">
        <v>82</v>
      </c>
      <c r="H2491" t="s">
        <v>83</v>
      </c>
      <c r="I2491" t="str">
        <f>"Trad IRN"</f>
        <v>Trad IRN</v>
      </c>
      <c r="J2491" t="s">
        <v>43</v>
      </c>
      <c r="K2491" t="s">
        <v>44</v>
      </c>
      <c r="L2491" t="s">
        <v>45</v>
      </c>
      <c r="M2491" t="s">
        <v>46</v>
      </c>
      <c r="N2491" t="str">
        <f t="shared" si="253"/>
        <v>08/18/2022</v>
      </c>
      <c r="O2491" t="str">
        <f t="shared" si="252"/>
        <v>12/31/2500</v>
      </c>
      <c r="P2491">
        <v>1</v>
      </c>
      <c r="Q2491">
        <v>1</v>
      </c>
      <c r="S2491">
        <v>1</v>
      </c>
      <c r="T2491">
        <v>1</v>
      </c>
      <c r="U2491">
        <v>0</v>
      </c>
      <c r="V2491" t="str">
        <f>"Trad IRN"</f>
        <v>Trad IRN</v>
      </c>
      <c r="W2491">
        <v>100</v>
      </c>
      <c r="X2491" t="s">
        <v>47</v>
      </c>
      <c r="Z2491" t="s">
        <v>47</v>
      </c>
      <c r="AB2491" t="str">
        <f>"11"</f>
        <v>11</v>
      </c>
      <c r="AC2491" t="s">
        <v>48</v>
      </c>
      <c r="AD2491" t="s">
        <v>49</v>
      </c>
      <c r="AE2491" t="s">
        <v>50</v>
      </c>
      <c r="AF2491">
        <v>0</v>
      </c>
      <c r="AG2491" t="s">
        <v>56</v>
      </c>
      <c r="AH2491" t="str">
        <f>"Trad IRN"</f>
        <v>Trad IRN</v>
      </c>
      <c r="AI2491" t="str">
        <f>"Bldg IRN"</f>
        <v>Bldg IRN</v>
      </c>
      <c r="AJ2491" t="s">
        <v>48</v>
      </c>
      <c r="AK2491" t="s">
        <v>48</v>
      </c>
      <c r="AL2491" t="s">
        <v>53</v>
      </c>
      <c r="AM2491">
        <v>1132.3</v>
      </c>
      <c r="AN2491">
        <v>1132.3</v>
      </c>
      <c r="AO2491">
        <v>15</v>
      </c>
    </row>
    <row r="2492" spans="1:41" x14ac:dyDescent="0.3">
      <c r="A2492" t="str">
        <f>"Trad IRN"</f>
        <v>Trad IRN</v>
      </c>
      <c r="B2492" t="str">
        <f>"Bldg IRN"</f>
        <v>Bldg IRN</v>
      </c>
      <c r="C2492" t="s">
        <v>41</v>
      </c>
      <c r="D2492" t="s">
        <v>3</v>
      </c>
      <c r="E2492" t="s">
        <v>80</v>
      </c>
      <c r="F2492" t="s">
        <v>81</v>
      </c>
      <c r="G2492" t="s">
        <v>82</v>
      </c>
      <c r="H2492" t="s">
        <v>83</v>
      </c>
      <c r="I2492" t="str">
        <f>"Trad IRN"</f>
        <v>Trad IRN</v>
      </c>
      <c r="J2492" t="s">
        <v>43</v>
      </c>
      <c r="K2492" t="s">
        <v>44</v>
      </c>
      <c r="L2492" t="s">
        <v>45</v>
      </c>
      <c r="M2492" t="s">
        <v>46</v>
      </c>
      <c r="N2492" t="str">
        <f t="shared" si="253"/>
        <v>08/18/2022</v>
      </c>
      <c r="O2492" t="str">
        <f t="shared" si="252"/>
        <v>12/31/2500</v>
      </c>
      <c r="P2492">
        <v>1</v>
      </c>
      <c r="Q2492">
        <v>1</v>
      </c>
      <c r="S2492">
        <v>1</v>
      </c>
      <c r="T2492">
        <v>1</v>
      </c>
      <c r="U2492">
        <v>0</v>
      </c>
      <c r="V2492" t="str">
        <f>"Trad IRN"</f>
        <v>Trad IRN</v>
      </c>
      <c r="W2492">
        <v>100</v>
      </c>
      <c r="X2492" t="s">
        <v>47</v>
      </c>
      <c r="Z2492" t="s">
        <v>47</v>
      </c>
      <c r="AB2492" t="str">
        <f>"10"</f>
        <v>10</v>
      </c>
      <c r="AC2492" t="s">
        <v>48</v>
      </c>
      <c r="AD2492" t="s">
        <v>49</v>
      </c>
      <c r="AE2492" t="s">
        <v>50</v>
      </c>
      <c r="AF2492">
        <v>0</v>
      </c>
      <c r="AG2492" t="s">
        <v>56</v>
      </c>
      <c r="AH2492" t="str">
        <f>"Trad IRN"</f>
        <v>Trad IRN</v>
      </c>
      <c r="AI2492" t="str">
        <f>"Bldg IRN"</f>
        <v>Bldg IRN</v>
      </c>
      <c r="AJ2492" t="s">
        <v>48</v>
      </c>
      <c r="AK2492" t="s">
        <v>48</v>
      </c>
      <c r="AL2492" t="s">
        <v>53</v>
      </c>
      <c r="AM2492">
        <v>1132.3</v>
      </c>
      <c r="AN2492">
        <v>1132.3</v>
      </c>
      <c r="AO2492">
        <v>15</v>
      </c>
    </row>
    <row r="2493" spans="1:41" x14ac:dyDescent="0.3">
      <c r="A2493" t="str">
        <f>"Trad IRN"</f>
        <v>Trad IRN</v>
      </c>
      <c r="B2493" t="str">
        <f>"Bldg IRN"</f>
        <v>Bldg IRN</v>
      </c>
      <c r="C2493" t="s">
        <v>41</v>
      </c>
      <c r="D2493" t="s">
        <v>3</v>
      </c>
      <c r="E2493" t="s">
        <v>80</v>
      </c>
      <c r="F2493" t="s">
        <v>81</v>
      </c>
      <c r="G2493" t="s">
        <v>82</v>
      </c>
      <c r="H2493" t="s">
        <v>83</v>
      </c>
      <c r="I2493" t="str">
        <f>"Trad IRN"</f>
        <v>Trad IRN</v>
      </c>
      <c r="J2493" t="s">
        <v>43</v>
      </c>
      <c r="K2493" t="s">
        <v>44</v>
      </c>
      <c r="L2493" t="s">
        <v>45</v>
      </c>
      <c r="M2493" t="s">
        <v>46</v>
      </c>
      <c r="N2493" t="str">
        <f t="shared" si="253"/>
        <v>08/18/2022</v>
      </c>
      <c r="O2493" t="str">
        <f>"01/03/2023"</f>
        <v>01/03/2023</v>
      </c>
      <c r="P2493">
        <v>0.46943400000000002</v>
      </c>
      <c r="Q2493">
        <v>0.46943400000000002</v>
      </c>
      <c r="S2493">
        <v>0.46943400000000002</v>
      </c>
      <c r="T2493">
        <v>0.46943400000000002</v>
      </c>
      <c r="U2493">
        <v>0</v>
      </c>
      <c r="V2493" t="str">
        <f>"Trad IRN"</f>
        <v>Trad IRN</v>
      </c>
      <c r="W2493">
        <v>100</v>
      </c>
      <c r="X2493" t="s">
        <v>47</v>
      </c>
      <c r="Z2493" t="s">
        <v>47</v>
      </c>
      <c r="AB2493" t="str">
        <f>"09"</f>
        <v>09</v>
      </c>
      <c r="AC2493" t="s">
        <v>48</v>
      </c>
      <c r="AD2493" t="s">
        <v>49</v>
      </c>
      <c r="AE2493" t="s">
        <v>50</v>
      </c>
      <c r="AF2493">
        <v>0</v>
      </c>
      <c r="AG2493" t="s">
        <v>56</v>
      </c>
      <c r="AH2493" t="str">
        <f>"Trad IRN"</f>
        <v>Trad IRN</v>
      </c>
      <c r="AI2493" t="str">
        <f>"Bldg IRN"</f>
        <v>Bldg IRN</v>
      </c>
      <c r="AJ2493" t="s">
        <v>48</v>
      </c>
      <c r="AK2493" t="s">
        <v>48</v>
      </c>
      <c r="AL2493" t="s">
        <v>53</v>
      </c>
      <c r="AM2493">
        <v>531.54</v>
      </c>
      <c r="AN2493">
        <v>1132.3</v>
      </c>
      <c r="AO2493">
        <v>15</v>
      </c>
    </row>
    <row r="2494" spans="1:41" x14ac:dyDescent="0.3">
      <c r="A2494" t="str">
        <f>"Trad IRN"</f>
        <v>Trad IRN</v>
      </c>
      <c r="B2494" t="str">
        <f>"Bldg IRN"</f>
        <v>Bldg IRN</v>
      </c>
      <c r="C2494" t="s">
        <v>41</v>
      </c>
      <c r="D2494" t="s">
        <v>3</v>
      </c>
      <c r="E2494" t="s">
        <v>80</v>
      </c>
      <c r="F2494" t="s">
        <v>81</v>
      </c>
      <c r="G2494" t="s">
        <v>82</v>
      </c>
      <c r="H2494" t="s">
        <v>83</v>
      </c>
      <c r="I2494" t="str">
        <f>"Trad IRN"</f>
        <v>Trad IRN</v>
      </c>
      <c r="J2494" t="s">
        <v>43</v>
      </c>
      <c r="K2494" t="s">
        <v>44</v>
      </c>
      <c r="L2494" t="s">
        <v>45</v>
      </c>
      <c r="M2494" t="s">
        <v>46</v>
      </c>
      <c r="N2494" t="str">
        <f>"01/04/2023"</f>
        <v>01/04/2023</v>
      </c>
      <c r="O2494" t="str">
        <f t="shared" ref="O2494:O2501" si="254">"12/31/2500"</f>
        <v>12/31/2500</v>
      </c>
      <c r="P2494">
        <v>0.45098100000000002</v>
      </c>
      <c r="Q2494">
        <v>0.45098100000000002</v>
      </c>
      <c r="S2494">
        <v>0.45098100000000002</v>
      </c>
      <c r="T2494">
        <v>0.45098100000000002</v>
      </c>
      <c r="U2494">
        <v>0</v>
      </c>
      <c r="V2494" t="str">
        <f>"Trad IRN"</f>
        <v>Trad IRN</v>
      </c>
      <c r="W2494">
        <v>85</v>
      </c>
      <c r="X2494" t="s">
        <v>47</v>
      </c>
      <c r="Z2494" t="s">
        <v>47</v>
      </c>
      <c r="AB2494" t="str">
        <f>"09"</f>
        <v>09</v>
      </c>
      <c r="AC2494" t="s">
        <v>48</v>
      </c>
      <c r="AD2494" t="s">
        <v>49</v>
      </c>
      <c r="AE2494" t="s">
        <v>50</v>
      </c>
      <c r="AF2494">
        <v>0</v>
      </c>
      <c r="AG2494" t="s">
        <v>56</v>
      </c>
      <c r="AH2494" t="str">
        <f>"Trad IRN"</f>
        <v>Trad IRN</v>
      </c>
      <c r="AI2494" t="str">
        <f>"Bldg IRN"</f>
        <v>Bldg IRN</v>
      </c>
      <c r="AJ2494" t="s">
        <v>48</v>
      </c>
      <c r="AK2494" t="s">
        <v>48</v>
      </c>
      <c r="AL2494" t="s">
        <v>53</v>
      </c>
      <c r="AM2494">
        <v>510.65</v>
      </c>
      <c r="AN2494">
        <v>1132.3</v>
      </c>
      <c r="AO2494">
        <v>15</v>
      </c>
    </row>
    <row r="2495" spans="1:41" x14ac:dyDescent="0.3">
      <c r="A2495" t="str">
        <f>"Trad IRN"</f>
        <v>Trad IRN</v>
      </c>
      <c r="B2495" t="str">
        <f>"Bldg IRN"</f>
        <v>Bldg IRN</v>
      </c>
      <c r="C2495" t="s">
        <v>41</v>
      </c>
      <c r="D2495" t="s">
        <v>3</v>
      </c>
      <c r="E2495" t="s">
        <v>80</v>
      </c>
      <c r="F2495" t="s">
        <v>81</v>
      </c>
      <c r="G2495" t="s">
        <v>82</v>
      </c>
      <c r="H2495" t="s">
        <v>83</v>
      </c>
      <c r="I2495" t="s">
        <v>8</v>
      </c>
      <c r="J2495" t="s">
        <v>43</v>
      </c>
      <c r="K2495" t="s">
        <v>44</v>
      </c>
      <c r="L2495" t="s">
        <v>45</v>
      </c>
      <c r="M2495" t="s">
        <v>46</v>
      </c>
      <c r="N2495" t="str">
        <f>"01/04/2023"</f>
        <v>01/04/2023</v>
      </c>
      <c r="O2495" t="str">
        <f t="shared" si="254"/>
        <v>12/31/2500</v>
      </c>
      <c r="P2495">
        <v>7.9585000000000003E-2</v>
      </c>
      <c r="Q2495">
        <v>7.9585000000000003E-2</v>
      </c>
      <c r="S2495">
        <v>0</v>
      </c>
      <c r="T2495">
        <v>2.4028999999999998E-2</v>
      </c>
      <c r="U2495">
        <v>5.5556000000000001E-2</v>
      </c>
      <c r="V2495" t="str">
        <f>"Trad IRN"</f>
        <v>Trad IRN</v>
      </c>
      <c r="W2495">
        <v>15</v>
      </c>
      <c r="X2495" t="s">
        <v>47</v>
      </c>
      <c r="Z2495" t="s">
        <v>47</v>
      </c>
      <c r="AB2495" t="str">
        <f>"09"</f>
        <v>09</v>
      </c>
      <c r="AC2495" t="s">
        <v>48</v>
      </c>
      <c r="AD2495" t="s">
        <v>49</v>
      </c>
      <c r="AE2495" t="s">
        <v>50</v>
      </c>
      <c r="AF2495">
        <v>0</v>
      </c>
      <c r="AG2495" t="s">
        <v>51</v>
      </c>
      <c r="AH2495" t="str">
        <f>"Trad IRN"</f>
        <v>Trad IRN</v>
      </c>
      <c r="AI2495" t="str">
        <f>"Bldg IRN"</f>
        <v>Bldg IRN</v>
      </c>
      <c r="AJ2495" t="s">
        <v>48</v>
      </c>
      <c r="AK2495" t="s">
        <v>48</v>
      </c>
      <c r="AL2495" t="s">
        <v>53</v>
      </c>
      <c r="AM2495">
        <v>90.11</v>
      </c>
      <c r="AN2495">
        <v>1132.3</v>
      </c>
      <c r="AO2495">
        <v>15</v>
      </c>
    </row>
    <row r="2496" spans="1:41" x14ac:dyDescent="0.3">
      <c r="A2496" t="str">
        <f>"Trad IRN"</f>
        <v>Trad IRN</v>
      </c>
      <c r="B2496" t="str">
        <f>"Bldg IRN"</f>
        <v>Bldg IRN</v>
      </c>
      <c r="C2496" t="s">
        <v>41</v>
      </c>
      <c r="D2496" t="s">
        <v>3</v>
      </c>
      <c r="E2496" t="s">
        <v>80</v>
      </c>
      <c r="F2496" t="s">
        <v>81</v>
      </c>
      <c r="G2496" t="s">
        <v>82</v>
      </c>
      <c r="H2496" t="s">
        <v>83</v>
      </c>
      <c r="I2496" t="str">
        <f>"Trad IRN"</f>
        <v>Trad IRN</v>
      </c>
      <c r="J2496" t="s">
        <v>43</v>
      </c>
      <c r="K2496" t="s">
        <v>44</v>
      </c>
      <c r="L2496" t="s">
        <v>45</v>
      </c>
      <c r="M2496" t="s">
        <v>46</v>
      </c>
      <c r="N2496" t="str">
        <f>"08/18/2022"</f>
        <v>08/18/2022</v>
      </c>
      <c r="O2496" t="str">
        <f t="shared" si="254"/>
        <v>12/31/2500</v>
      </c>
      <c r="P2496">
        <v>1</v>
      </c>
      <c r="Q2496">
        <v>1</v>
      </c>
      <c r="S2496">
        <v>0</v>
      </c>
      <c r="T2496">
        <v>1</v>
      </c>
      <c r="U2496">
        <v>0</v>
      </c>
      <c r="V2496" t="str">
        <f>"Trad IRN"</f>
        <v>Trad IRN</v>
      </c>
      <c r="W2496">
        <v>100</v>
      </c>
      <c r="X2496" t="s">
        <v>47</v>
      </c>
      <c r="Z2496" t="s">
        <v>47</v>
      </c>
      <c r="AB2496" t="str">
        <f>"10"</f>
        <v>10</v>
      </c>
      <c r="AC2496" t="s">
        <v>48</v>
      </c>
      <c r="AD2496" t="s">
        <v>49</v>
      </c>
      <c r="AE2496" t="s">
        <v>50</v>
      </c>
      <c r="AF2496">
        <v>0</v>
      </c>
      <c r="AG2496" t="s">
        <v>56</v>
      </c>
      <c r="AH2496" t="str">
        <f>"Trad IRN"</f>
        <v>Trad IRN</v>
      </c>
      <c r="AI2496" t="str">
        <f>"Bldg IRN"</f>
        <v>Bldg IRN</v>
      </c>
      <c r="AJ2496" t="s">
        <v>48</v>
      </c>
      <c r="AK2496" t="s">
        <v>48</v>
      </c>
      <c r="AL2496" t="s">
        <v>53</v>
      </c>
      <c r="AM2496">
        <v>1132.3</v>
      </c>
      <c r="AN2496">
        <v>1132.3</v>
      </c>
      <c r="AO2496">
        <v>15</v>
      </c>
    </row>
    <row r="2497" spans="1:41" x14ac:dyDescent="0.3">
      <c r="A2497" t="str">
        <f>"Trad IRN"</f>
        <v>Trad IRN</v>
      </c>
      <c r="B2497" t="str">
        <f>"Bldg IRN"</f>
        <v>Bldg IRN</v>
      </c>
      <c r="C2497" t="s">
        <v>41</v>
      </c>
      <c r="D2497" t="s">
        <v>3</v>
      </c>
      <c r="E2497" t="s">
        <v>80</v>
      </c>
      <c r="F2497" t="s">
        <v>81</v>
      </c>
      <c r="G2497" t="s">
        <v>82</v>
      </c>
      <c r="H2497" t="s">
        <v>83</v>
      </c>
      <c r="I2497" t="str">
        <f>"Trad IRN"</f>
        <v>Trad IRN</v>
      </c>
      <c r="J2497" t="s">
        <v>43</v>
      </c>
      <c r="K2497" t="s">
        <v>44</v>
      </c>
      <c r="L2497" t="s">
        <v>45</v>
      </c>
      <c r="M2497" t="s">
        <v>46</v>
      </c>
      <c r="N2497" t="str">
        <f>"08/18/2022"</f>
        <v>08/18/2022</v>
      </c>
      <c r="O2497" t="str">
        <f t="shared" si="254"/>
        <v>12/31/2500</v>
      </c>
      <c r="P2497">
        <v>1</v>
      </c>
      <c r="Q2497">
        <v>1</v>
      </c>
      <c r="S2497">
        <v>0</v>
      </c>
      <c r="T2497">
        <v>1</v>
      </c>
      <c r="U2497">
        <v>0</v>
      </c>
      <c r="V2497" t="str">
        <f>"Trad IRN"</f>
        <v>Trad IRN</v>
      </c>
      <c r="W2497">
        <v>55</v>
      </c>
      <c r="X2497" t="s">
        <v>54</v>
      </c>
      <c r="Y2497" t="str">
        <f>"45"</f>
        <v>45</v>
      </c>
      <c r="Z2497" t="s">
        <v>47</v>
      </c>
      <c r="AB2497" t="str">
        <f>"12"</f>
        <v>12</v>
      </c>
      <c r="AC2497" t="s">
        <v>48</v>
      </c>
      <c r="AD2497" t="s">
        <v>49</v>
      </c>
      <c r="AE2497" t="s">
        <v>50</v>
      </c>
      <c r="AF2497">
        <v>0</v>
      </c>
      <c r="AG2497" t="s">
        <v>56</v>
      </c>
      <c r="AH2497" t="str">
        <f>"Trad IRN"</f>
        <v>Trad IRN</v>
      </c>
      <c r="AI2497" t="str">
        <f>"Bldg IRN"</f>
        <v>Bldg IRN</v>
      </c>
      <c r="AJ2497" t="str">
        <f>"12"</f>
        <v>12</v>
      </c>
      <c r="AK2497" t="s">
        <v>48</v>
      </c>
      <c r="AL2497" t="s">
        <v>53</v>
      </c>
      <c r="AM2497">
        <v>1132.3</v>
      </c>
      <c r="AN2497">
        <v>1132.3</v>
      </c>
      <c r="AO2497">
        <v>15</v>
      </c>
    </row>
    <row r="2498" spans="1:41" x14ac:dyDescent="0.3">
      <c r="A2498" t="str">
        <f>"Trad IRN"</f>
        <v>Trad IRN</v>
      </c>
      <c r="B2498" t="str">
        <f>"Bldg IRN"</f>
        <v>Bldg IRN</v>
      </c>
      <c r="C2498" t="s">
        <v>41</v>
      </c>
      <c r="D2498" t="s">
        <v>3</v>
      </c>
      <c r="E2498" t="s">
        <v>80</v>
      </c>
      <c r="F2498" t="s">
        <v>81</v>
      </c>
      <c r="G2498" t="s">
        <v>82</v>
      </c>
      <c r="H2498" t="s">
        <v>83</v>
      </c>
      <c r="I2498" t="str">
        <f>"Trad IRN"</f>
        <v>Trad IRN</v>
      </c>
      <c r="J2498" t="s">
        <v>43</v>
      </c>
      <c r="K2498" t="s">
        <v>44</v>
      </c>
      <c r="L2498" t="s">
        <v>45</v>
      </c>
      <c r="M2498" t="s">
        <v>46</v>
      </c>
      <c r="N2498" t="str">
        <f>"08/18/2022"</f>
        <v>08/18/2022</v>
      </c>
      <c r="O2498" t="str">
        <f t="shared" si="254"/>
        <v>12/31/2500</v>
      </c>
      <c r="P2498">
        <v>1</v>
      </c>
      <c r="Q2498">
        <v>1</v>
      </c>
      <c r="S2498">
        <v>0</v>
      </c>
      <c r="T2498">
        <v>1</v>
      </c>
      <c r="U2498">
        <v>0</v>
      </c>
      <c r="V2498" t="str">
        <f>"Trad IRN"</f>
        <v>Trad IRN</v>
      </c>
      <c r="W2498">
        <v>100</v>
      </c>
      <c r="X2498" t="s">
        <v>47</v>
      </c>
      <c r="Z2498" t="s">
        <v>47</v>
      </c>
      <c r="AB2498" t="str">
        <f>"10"</f>
        <v>10</v>
      </c>
      <c r="AC2498" t="s">
        <v>48</v>
      </c>
      <c r="AD2498" t="s">
        <v>49</v>
      </c>
      <c r="AE2498" t="s">
        <v>55</v>
      </c>
      <c r="AF2498">
        <v>0</v>
      </c>
      <c r="AG2498" t="s">
        <v>56</v>
      </c>
      <c r="AH2498" t="str">
        <f>"Trad IRN"</f>
        <v>Trad IRN</v>
      </c>
      <c r="AI2498" t="str">
        <f>"Bldg IRN"</f>
        <v>Bldg IRN</v>
      </c>
      <c r="AJ2498" t="s">
        <v>48</v>
      </c>
      <c r="AK2498" t="s">
        <v>48</v>
      </c>
      <c r="AL2498" t="s">
        <v>53</v>
      </c>
      <c r="AM2498">
        <v>1132.3</v>
      </c>
      <c r="AN2498">
        <v>1132.3</v>
      </c>
      <c r="AO2498">
        <v>15</v>
      </c>
    </row>
    <row r="2499" spans="1:41" x14ac:dyDescent="0.3">
      <c r="A2499" t="str">
        <f>"Trad IRN"</f>
        <v>Trad IRN</v>
      </c>
      <c r="B2499" t="str">
        <f>"Bldg IRN"</f>
        <v>Bldg IRN</v>
      </c>
      <c r="C2499" t="s">
        <v>41</v>
      </c>
      <c r="D2499" t="s">
        <v>3</v>
      </c>
      <c r="E2499" t="s">
        <v>80</v>
      </c>
      <c r="F2499" t="s">
        <v>81</v>
      </c>
      <c r="G2499" t="s">
        <v>82</v>
      </c>
      <c r="H2499" t="s">
        <v>83</v>
      </c>
      <c r="I2499" t="s">
        <v>8</v>
      </c>
      <c r="J2499" t="s">
        <v>43</v>
      </c>
      <c r="K2499" t="s">
        <v>44</v>
      </c>
      <c r="L2499" t="s">
        <v>45</v>
      </c>
      <c r="M2499" t="s">
        <v>46</v>
      </c>
      <c r="N2499" t="str">
        <f>"08/17/2022"</f>
        <v>08/17/2022</v>
      </c>
      <c r="O2499" t="str">
        <f t="shared" si="254"/>
        <v>12/31/2500</v>
      </c>
      <c r="P2499">
        <v>0.5</v>
      </c>
      <c r="Q2499">
        <v>0.5</v>
      </c>
      <c r="S2499">
        <v>0</v>
      </c>
      <c r="T2499">
        <v>0.5</v>
      </c>
      <c r="U2499">
        <v>0</v>
      </c>
      <c r="V2499" t="str">
        <f>"Trad IRN"</f>
        <v>Trad IRN</v>
      </c>
      <c r="W2499">
        <v>50</v>
      </c>
      <c r="X2499" t="s">
        <v>47</v>
      </c>
      <c r="Z2499" t="s">
        <v>47</v>
      </c>
      <c r="AB2499" t="str">
        <f>"12"</f>
        <v>12</v>
      </c>
      <c r="AC2499" t="s">
        <v>48</v>
      </c>
      <c r="AD2499" t="s">
        <v>49</v>
      </c>
      <c r="AE2499" t="s">
        <v>55</v>
      </c>
      <c r="AF2499">
        <v>0</v>
      </c>
      <c r="AG2499" t="s">
        <v>51</v>
      </c>
      <c r="AH2499" t="s">
        <v>85</v>
      </c>
      <c r="AI2499" t="str">
        <f>"Bldg IRN"</f>
        <v>Bldg IRN</v>
      </c>
      <c r="AJ2499" t="str">
        <f>"12"</f>
        <v>12</v>
      </c>
      <c r="AK2499" t="s">
        <v>52</v>
      </c>
      <c r="AL2499" t="s">
        <v>53</v>
      </c>
      <c r="AM2499">
        <v>521</v>
      </c>
      <c r="AN2499">
        <v>1042</v>
      </c>
      <c r="AO2499">
        <v>15</v>
      </c>
    </row>
    <row r="2500" spans="1:41" x14ac:dyDescent="0.3">
      <c r="A2500" t="str">
        <f>"Trad IRN"</f>
        <v>Trad IRN</v>
      </c>
      <c r="B2500" t="str">
        <f>"Bldg IRN"</f>
        <v>Bldg IRN</v>
      </c>
      <c r="C2500" t="s">
        <v>41</v>
      </c>
      <c r="D2500" t="s">
        <v>3</v>
      </c>
      <c r="E2500" t="s">
        <v>80</v>
      </c>
      <c r="F2500" t="s">
        <v>81</v>
      </c>
      <c r="G2500" t="s">
        <v>82</v>
      </c>
      <c r="H2500" t="s">
        <v>83</v>
      </c>
      <c r="I2500" t="str">
        <f>"Trad IRN"</f>
        <v>Trad IRN</v>
      </c>
      <c r="J2500" t="s">
        <v>43</v>
      </c>
      <c r="K2500" t="s">
        <v>44</v>
      </c>
      <c r="L2500" t="s">
        <v>45</v>
      </c>
      <c r="M2500" t="s">
        <v>46</v>
      </c>
      <c r="N2500" t="str">
        <f>"08/18/2022"</f>
        <v>08/18/2022</v>
      </c>
      <c r="O2500" t="str">
        <f t="shared" si="254"/>
        <v>12/31/2500</v>
      </c>
      <c r="P2500">
        <v>0.5</v>
      </c>
      <c r="Q2500">
        <v>0.5</v>
      </c>
      <c r="S2500">
        <v>0</v>
      </c>
      <c r="T2500">
        <v>0.5</v>
      </c>
      <c r="U2500">
        <v>0</v>
      </c>
      <c r="V2500" t="str">
        <f>"Trad IRN"</f>
        <v>Trad IRN</v>
      </c>
      <c r="W2500">
        <v>50</v>
      </c>
      <c r="X2500" t="s">
        <v>47</v>
      </c>
      <c r="Z2500" t="s">
        <v>47</v>
      </c>
      <c r="AB2500" t="str">
        <f>"12"</f>
        <v>12</v>
      </c>
      <c r="AC2500" t="s">
        <v>48</v>
      </c>
      <c r="AD2500" t="s">
        <v>49</v>
      </c>
      <c r="AE2500" t="s">
        <v>55</v>
      </c>
      <c r="AF2500">
        <v>0</v>
      </c>
      <c r="AG2500" t="s">
        <v>56</v>
      </c>
      <c r="AH2500" t="str">
        <f>"Trad IRN"</f>
        <v>Trad IRN</v>
      </c>
      <c r="AI2500" t="str">
        <f>"Bldg IRN"</f>
        <v>Bldg IRN</v>
      </c>
      <c r="AJ2500" t="str">
        <f>"12"</f>
        <v>12</v>
      </c>
      <c r="AK2500" t="s">
        <v>48</v>
      </c>
      <c r="AL2500" t="s">
        <v>53</v>
      </c>
      <c r="AM2500">
        <v>566.15</v>
      </c>
      <c r="AN2500">
        <v>1132.3</v>
      </c>
      <c r="AO2500">
        <v>15</v>
      </c>
    </row>
    <row r="2501" spans="1:41" x14ac:dyDescent="0.3">
      <c r="A2501" t="str">
        <f>"Trad IRN"</f>
        <v>Trad IRN</v>
      </c>
      <c r="B2501" t="str">
        <f>"Bldg IRN"</f>
        <v>Bldg IRN</v>
      </c>
      <c r="C2501" t="s">
        <v>41</v>
      </c>
      <c r="D2501" t="s">
        <v>3</v>
      </c>
      <c r="E2501" t="s">
        <v>80</v>
      </c>
      <c r="F2501" t="s">
        <v>81</v>
      </c>
      <c r="G2501" t="s">
        <v>82</v>
      </c>
      <c r="H2501" t="s">
        <v>83</v>
      </c>
      <c r="I2501" t="str">
        <f>"Trad IRN"</f>
        <v>Trad IRN</v>
      </c>
      <c r="J2501" t="s">
        <v>43</v>
      </c>
      <c r="K2501" t="s">
        <v>44</v>
      </c>
      <c r="L2501" t="s">
        <v>45</v>
      </c>
      <c r="M2501" t="s">
        <v>46</v>
      </c>
      <c r="N2501" t="str">
        <f>"01/04/2023"</f>
        <v>01/04/2023</v>
      </c>
      <c r="O2501" t="str">
        <f t="shared" si="254"/>
        <v>12/31/2500</v>
      </c>
      <c r="P2501">
        <v>0.45098100000000002</v>
      </c>
      <c r="Q2501">
        <v>0.45098100000000002</v>
      </c>
      <c r="R2501">
        <v>0.45098100000000002</v>
      </c>
      <c r="S2501">
        <v>0</v>
      </c>
      <c r="T2501">
        <v>0.45098100000000002</v>
      </c>
      <c r="U2501">
        <v>0</v>
      </c>
      <c r="V2501" t="str">
        <f>"Trad IRN"</f>
        <v>Trad IRN</v>
      </c>
      <c r="W2501">
        <v>85</v>
      </c>
      <c r="X2501" t="s">
        <v>47</v>
      </c>
      <c r="Z2501" t="s">
        <v>47</v>
      </c>
      <c r="AB2501" t="str">
        <f t="shared" ref="AB2501:AB2507" si="255">"09"</f>
        <v>09</v>
      </c>
      <c r="AC2501" t="str">
        <f>"15"</f>
        <v>15</v>
      </c>
      <c r="AD2501" t="str">
        <f>"2"</f>
        <v>2</v>
      </c>
      <c r="AE2501" t="s">
        <v>55</v>
      </c>
      <c r="AF2501">
        <v>0</v>
      </c>
      <c r="AG2501" t="s">
        <v>56</v>
      </c>
      <c r="AH2501" t="str">
        <f>"Trad IRN"</f>
        <v>Trad IRN</v>
      </c>
      <c r="AI2501" t="str">
        <f>"Bldg IRN"</f>
        <v>Bldg IRN</v>
      </c>
      <c r="AJ2501" t="s">
        <v>48</v>
      </c>
      <c r="AK2501" t="s">
        <v>48</v>
      </c>
      <c r="AL2501" t="s">
        <v>53</v>
      </c>
      <c r="AM2501">
        <v>510.65</v>
      </c>
      <c r="AN2501">
        <v>1132.3</v>
      </c>
      <c r="AO2501">
        <v>15</v>
      </c>
    </row>
    <row r="2502" spans="1:41" x14ac:dyDescent="0.3">
      <c r="A2502" t="str">
        <f>"Trad IRN"</f>
        <v>Trad IRN</v>
      </c>
      <c r="B2502" t="str">
        <f>"Bldg IRN"</f>
        <v>Bldg IRN</v>
      </c>
      <c r="C2502" t="s">
        <v>41</v>
      </c>
      <c r="D2502" t="s">
        <v>3</v>
      </c>
      <c r="E2502" t="s">
        <v>80</v>
      </c>
      <c r="F2502" t="s">
        <v>81</v>
      </c>
      <c r="G2502" t="s">
        <v>82</v>
      </c>
      <c r="H2502" t="s">
        <v>83</v>
      </c>
      <c r="I2502" t="s">
        <v>8</v>
      </c>
      <c r="J2502" t="s">
        <v>43</v>
      </c>
      <c r="K2502" t="s">
        <v>44</v>
      </c>
      <c r="L2502" t="s">
        <v>45</v>
      </c>
      <c r="M2502" t="s">
        <v>46</v>
      </c>
      <c r="N2502" t="str">
        <f>"01/04/2023"</f>
        <v>01/04/2023</v>
      </c>
      <c r="O2502" t="str">
        <f>"01/19/2023"</f>
        <v>01/19/2023</v>
      </c>
      <c r="P2502">
        <v>9.5160000000000002E-3</v>
      </c>
      <c r="Q2502">
        <v>9.5160000000000002E-3</v>
      </c>
      <c r="R2502">
        <v>9.5160000000000002E-3</v>
      </c>
      <c r="S2502">
        <v>0</v>
      </c>
      <c r="T2502">
        <v>2.8730000000000001E-3</v>
      </c>
      <c r="U2502">
        <v>6.6429999999999996E-3</v>
      </c>
      <c r="V2502" t="str">
        <f>"Trad IRN"</f>
        <v>Trad IRN</v>
      </c>
      <c r="W2502">
        <v>15</v>
      </c>
      <c r="X2502" t="s">
        <v>47</v>
      </c>
      <c r="Z2502" t="s">
        <v>47</v>
      </c>
      <c r="AB2502" t="str">
        <f t="shared" si="255"/>
        <v>09</v>
      </c>
      <c r="AC2502" t="str">
        <f>"15"</f>
        <v>15</v>
      </c>
      <c r="AD2502" t="str">
        <f>"2"</f>
        <v>2</v>
      </c>
      <c r="AE2502" t="s">
        <v>50</v>
      </c>
      <c r="AF2502">
        <v>0</v>
      </c>
      <c r="AG2502" t="s">
        <v>51</v>
      </c>
      <c r="AH2502" t="str">
        <f>"Trad IRN"</f>
        <v>Trad IRN</v>
      </c>
      <c r="AI2502" t="str">
        <f>"Bldg IRN"</f>
        <v>Bldg IRN</v>
      </c>
      <c r="AJ2502" t="s">
        <v>48</v>
      </c>
      <c r="AK2502" t="s">
        <v>48</v>
      </c>
      <c r="AL2502" t="s">
        <v>53</v>
      </c>
      <c r="AM2502">
        <v>10.77</v>
      </c>
      <c r="AN2502">
        <v>1132.3</v>
      </c>
      <c r="AO2502">
        <v>15</v>
      </c>
    </row>
    <row r="2503" spans="1:41" x14ac:dyDescent="0.3">
      <c r="A2503" t="str">
        <f>"Trad IRN"</f>
        <v>Trad IRN</v>
      </c>
      <c r="B2503" t="str">
        <f>"Bldg IRN"</f>
        <v>Bldg IRN</v>
      </c>
      <c r="C2503" t="s">
        <v>41</v>
      </c>
      <c r="D2503" t="s">
        <v>3</v>
      </c>
      <c r="E2503" t="s">
        <v>80</v>
      </c>
      <c r="F2503" t="s">
        <v>81</v>
      </c>
      <c r="G2503" t="s">
        <v>82</v>
      </c>
      <c r="H2503" t="s">
        <v>83</v>
      </c>
      <c r="I2503" t="s">
        <v>8</v>
      </c>
      <c r="J2503" t="s">
        <v>43</v>
      </c>
      <c r="K2503" t="s">
        <v>44</v>
      </c>
      <c r="L2503" t="s">
        <v>45</v>
      </c>
      <c r="M2503" t="s">
        <v>46</v>
      </c>
      <c r="N2503" t="str">
        <f>"01/20/2023"</f>
        <v>01/20/2023</v>
      </c>
      <c r="O2503" t="str">
        <f>"12/31/2500"</f>
        <v>12/31/2500</v>
      </c>
      <c r="P2503">
        <v>7.0069000000000006E-2</v>
      </c>
      <c r="Q2503">
        <v>7.0069000000000006E-2</v>
      </c>
      <c r="R2503">
        <v>7.0069000000000006E-2</v>
      </c>
      <c r="S2503">
        <v>0</v>
      </c>
      <c r="T2503">
        <v>2.1156000000000001E-2</v>
      </c>
      <c r="U2503">
        <v>4.8912999999999998E-2</v>
      </c>
      <c r="V2503" t="str">
        <f>"Trad IRN"</f>
        <v>Trad IRN</v>
      </c>
      <c r="W2503">
        <v>15</v>
      </c>
      <c r="X2503" t="s">
        <v>47</v>
      </c>
      <c r="Z2503" t="s">
        <v>47</v>
      </c>
      <c r="AB2503" t="str">
        <f t="shared" si="255"/>
        <v>09</v>
      </c>
      <c r="AC2503" t="str">
        <f>"15"</f>
        <v>15</v>
      </c>
      <c r="AD2503" t="str">
        <f>"2"</f>
        <v>2</v>
      </c>
      <c r="AE2503" t="s">
        <v>55</v>
      </c>
      <c r="AF2503">
        <v>0</v>
      </c>
      <c r="AG2503" t="s">
        <v>51</v>
      </c>
      <c r="AH2503" t="str">
        <f>"Trad IRN"</f>
        <v>Trad IRN</v>
      </c>
      <c r="AI2503" t="str">
        <f>"Bldg IRN"</f>
        <v>Bldg IRN</v>
      </c>
      <c r="AJ2503" t="s">
        <v>48</v>
      </c>
      <c r="AK2503" t="s">
        <v>48</v>
      </c>
      <c r="AL2503" t="s">
        <v>53</v>
      </c>
      <c r="AM2503">
        <v>79.34</v>
      </c>
      <c r="AN2503">
        <v>1132.3</v>
      </c>
      <c r="AO2503">
        <v>15</v>
      </c>
    </row>
    <row r="2504" spans="1:41" x14ac:dyDescent="0.3">
      <c r="A2504" t="str">
        <f>"Trad IRN"</f>
        <v>Trad IRN</v>
      </c>
      <c r="B2504" t="str">
        <f>"Bldg IRN"</f>
        <v>Bldg IRN</v>
      </c>
      <c r="C2504" t="s">
        <v>41</v>
      </c>
      <c r="D2504" t="s">
        <v>3</v>
      </c>
      <c r="E2504" t="s">
        <v>80</v>
      </c>
      <c r="F2504" t="s">
        <v>81</v>
      </c>
      <c r="G2504" t="s">
        <v>82</v>
      </c>
      <c r="H2504" t="s">
        <v>83</v>
      </c>
      <c r="I2504" t="str">
        <f>"Trad IRN"</f>
        <v>Trad IRN</v>
      </c>
      <c r="J2504" t="s">
        <v>43</v>
      </c>
      <c r="K2504" t="s">
        <v>44</v>
      </c>
      <c r="L2504" t="s">
        <v>45</v>
      </c>
      <c r="M2504" t="s">
        <v>46</v>
      </c>
      <c r="N2504" t="str">
        <f>"08/18/2022"</f>
        <v>08/18/2022</v>
      </c>
      <c r="O2504" t="str">
        <f>"01/03/2023"</f>
        <v>01/03/2023</v>
      </c>
      <c r="P2504">
        <v>0.46943400000000002</v>
      </c>
      <c r="Q2504">
        <v>0.46943400000000002</v>
      </c>
      <c r="R2504">
        <v>0.46943400000000002</v>
      </c>
      <c r="S2504">
        <v>0</v>
      </c>
      <c r="T2504">
        <v>0.46943400000000002</v>
      </c>
      <c r="U2504">
        <v>0</v>
      </c>
      <c r="V2504" t="str">
        <f>"Trad IRN"</f>
        <v>Trad IRN</v>
      </c>
      <c r="W2504">
        <v>100</v>
      </c>
      <c r="X2504" t="s">
        <v>47</v>
      </c>
      <c r="Z2504" t="s">
        <v>47</v>
      </c>
      <c r="AB2504" t="str">
        <f t="shared" si="255"/>
        <v>09</v>
      </c>
      <c r="AC2504" t="str">
        <f>"15"</f>
        <v>15</v>
      </c>
      <c r="AD2504" t="str">
        <f>"2"</f>
        <v>2</v>
      </c>
      <c r="AE2504" t="s">
        <v>55</v>
      </c>
      <c r="AF2504">
        <v>0</v>
      </c>
      <c r="AG2504" t="s">
        <v>56</v>
      </c>
      <c r="AH2504" t="str">
        <f>"Trad IRN"</f>
        <v>Trad IRN</v>
      </c>
      <c r="AI2504" t="str">
        <f>"Bldg IRN"</f>
        <v>Bldg IRN</v>
      </c>
      <c r="AJ2504" t="s">
        <v>48</v>
      </c>
      <c r="AK2504" t="s">
        <v>48</v>
      </c>
      <c r="AL2504" t="s">
        <v>53</v>
      </c>
      <c r="AM2504">
        <v>531.54</v>
      </c>
      <c r="AN2504">
        <v>1132.3</v>
      </c>
      <c r="AO2504">
        <v>15</v>
      </c>
    </row>
    <row r="2505" spans="1:41" x14ac:dyDescent="0.3">
      <c r="A2505" t="str">
        <f>"Trad IRN"</f>
        <v>Trad IRN</v>
      </c>
      <c r="B2505" t="str">
        <f>"Bldg IRN"</f>
        <v>Bldg IRN</v>
      </c>
      <c r="C2505" t="s">
        <v>41</v>
      </c>
      <c r="D2505" t="s">
        <v>3</v>
      </c>
      <c r="E2505" t="s">
        <v>80</v>
      </c>
      <c r="F2505" t="s">
        <v>81</v>
      </c>
      <c r="G2505" t="s">
        <v>82</v>
      </c>
      <c r="H2505" t="s">
        <v>83</v>
      </c>
      <c r="I2505" t="str">
        <f>"Trad IRN"</f>
        <v>Trad IRN</v>
      </c>
      <c r="J2505" t="s">
        <v>43</v>
      </c>
      <c r="K2505" t="s">
        <v>44</v>
      </c>
      <c r="L2505" t="s">
        <v>45</v>
      </c>
      <c r="M2505" t="s">
        <v>46</v>
      </c>
      <c r="N2505" t="str">
        <f>"08/18/2022"</f>
        <v>08/18/2022</v>
      </c>
      <c r="O2505" t="str">
        <f>"01/03/2023"</f>
        <v>01/03/2023</v>
      </c>
      <c r="P2505">
        <v>0.46943400000000002</v>
      </c>
      <c r="Q2505">
        <v>0.46943400000000002</v>
      </c>
      <c r="S2505">
        <v>0</v>
      </c>
      <c r="T2505">
        <v>0.46943400000000002</v>
      </c>
      <c r="U2505">
        <v>0</v>
      </c>
      <c r="V2505" t="str">
        <f>"Trad IRN"</f>
        <v>Trad IRN</v>
      </c>
      <c r="W2505">
        <v>100</v>
      </c>
      <c r="X2505" t="s">
        <v>47</v>
      </c>
      <c r="Z2505" t="s">
        <v>47</v>
      </c>
      <c r="AB2505" t="str">
        <f t="shared" si="255"/>
        <v>09</v>
      </c>
      <c r="AC2505" t="s">
        <v>48</v>
      </c>
      <c r="AD2505" t="s">
        <v>49</v>
      </c>
      <c r="AE2505" t="s">
        <v>50</v>
      </c>
      <c r="AF2505">
        <v>0</v>
      </c>
      <c r="AG2505" t="s">
        <v>56</v>
      </c>
      <c r="AH2505" t="str">
        <f>"Trad IRN"</f>
        <v>Trad IRN</v>
      </c>
      <c r="AI2505" t="str">
        <f>"Bldg IRN"</f>
        <v>Bldg IRN</v>
      </c>
      <c r="AJ2505" t="s">
        <v>48</v>
      </c>
      <c r="AK2505" t="s">
        <v>48</v>
      </c>
      <c r="AL2505" t="s">
        <v>53</v>
      </c>
      <c r="AM2505">
        <v>531.54</v>
      </c>
      <c r="AN2505">
        <v>1132.3</v>
      </c>
      <c r="AO2505">
        <v>15</v>
      </c>
    </row>
    <row r="2506" spans="1:41" x14ac:dyDescent="0.3">
      <c r="A2506" t="str">
        <f>"Trad IRN"</f>
        <v>Trad IRN</v>
      </c>
      <c r="B2506" t="str">
        <f>"Bldg IRN"</f>
        <v>Bldg IRN</v>
      </c>
      <c r="C2506" t="s">
        <v>41</v>
      </c>
      <c r="D2506" t="s">
        <v>3</v>
      </c>
      <c r="E2506" t="s">
        <v>80</v>
      </c>
      <c r="F2506" t="s">
        <v>81</v>
      </c>
      <c r="G2506" t="s">
        <v>82</v>
      </c>
      <c r="H2506" t="s">
        <v>83</v>
      </c>
      <c r="I2506" t="s">
        <v>8</v>
      </c>
      <c r="J2506" t="s">
        <v>43</v>
      </c>
      <c r="K2506" t="s">
        <v>44</v>
      </c>
      <c r="L2506" t="s">
        <v>45</v>
      </c>
      <c r="M2506" t="s">
        <v>46</v>
      </c>
      <c r="N2506" t="str">
        <f>"01/04/2023"</f>
        <v>01/04/2023</v>
      </c>
      <c r="O2506" t="str">
        <f>"12/31/2500"</f>
        <v>12/31/2500</v>
      </c>
      <c r="P2506">
        <v>7.9585000000000003E-2</v>
      </c>
      <c r="Q2506">
        <v>7.9585000000000003E-2</v>
      </c>
      <c r="S2506">
        <v>0</v>
      </c>
      <c r="T2506">
        <v>2.4028999999999998E-2</v>
      </c>
      <c r="U2506">
        <v>5.5556000000000001E-2</v>
      </c>
      <c r="V2506" t="str">
        <f>"Trad IRN"</f>
        <v>Trad IRN</v>
      </c>
      <c r="W2506">
        <v>15</v>
      </c>
      <c r="X2506" t="s">
        <v>47</v>
      </c>
      <c r="Z2506" t="s">
        <v>47</v>
      </c>
      <c r="AB2506" t="str">
        <f t="shared" si="255"/>
        <v>09</v>
      </c>
      <c r="AC2506" t="s">
        <v>48</v>
      </c>
      <c r="AD2506" t="s">
        <v>49</v>
      </c>
      <c r="AE2506" t="s">
        <v>50</v>
      </c>
      <c r="AF2506">
        <v>0</v>
      </c>
      <c r="AG2506" t="s">
        <v>51</v>
      </c>
      <c r="AH2506" t="str">
        <f>"Trad IRN"</f>
        <v>Trad IRN</v>
      </c>
      <c r="AI2506" t="str">
        <f>"Bldg IRN"</f>
        <v>Bldg IRN</v>
      </c>
      <c r="AJ2506" t="s">
        <v>48</v>
      </c>
      <c r="AK2506" t="s">
        <v>48</v>
      </c>
      <c r="AL2506" t="s">
        <v>53</v>
      </c>
      <c r="AM2506">
        <v>90.11</v>
      </c>
      <c r="AN2506">
        <v>1132.3</v>
      </c>
      <c r="AO2506">
        <v>15</v>
      </c>
    </row>
    <row r="2507" spans="1:41" x14ac:dyDescent="0.3">
      <c r="A2507" t="str">
        <f>"Trad IRN"</f>
        <v>Trad IRN</v>
      </c>
      <c r="B2507" t="str">
        <f>"Bldg IRN"</f>
        <v>Bldg IRN</v>
      </c>
      <c r="C2507" t="s">
        <v>41</v>
      </c>
      <c r="D2507" t="s">
        <v>3</v>
      </c>
      <c r="E2507" t="s">
        <v>80</v>
      </c>
      <c r="F2507" t="s">
        <v>81</v>
      </c>
      <c r="G2507" t="s">
        <v>82</v>
      </c>
      <c r="H2507" t="s">
        <v>83</v>
      </c>
      <c r="I2507" t="str">
        <f>"Trad IRN"</f>
        <v>Trad IRN</v>
      </c>
      <c r="J2507" t="s">
        <v>43</v>
      </c>
      <c r="K2507" t="s">
        <v>44</v>
      </c>
      <c r="L2507" t="s">
        <v>45</v>
      </c>
      <c r="M2507" t="s">
        <v>46</v>
      </c>
      <c r="N2507" t="str">
        <f>"01/04/2023"</f>
        <v>01/04/2023</v>
      </c>
      <c r="O2507" t="str">
        <f>"12/31/2500"</f>
        <v>12/31/2500</v>
      </c>
      <c r="P2507">
        <v>0.45098100000000002</v>
      </c>
      <c r="Q2507">
        <v>0.45098100000000002</v>
      </c>
      <c r="S2507">
        <v>0</v>
      </c>
      <c r="T2507">
        <v>0.45098100000000002</v>
      </c>
      <c r="U2507">
        <v>0</v>
      </c>
      <c r="V2507" t="str">
        <f>"Trad IRN"</f>
        <v>Trad IRN</v>
      </c>
      <c r="W2507">
        <v>85</v>
      </c>
      <c r="X2507" t="s">
        <v>47</v>
      </c>
      <c r="Z2507" t="s">
        <v>47</v>
      </c>
      <c r="AB2507" t="str">
        <f t="shared" si="255"/>
        <v>09</v>
      </c>
      <c r="AC2507" t="s">
        <v>48</v>
      </c>
      <c r="AD2507" t="s">
        <v>49</v>
      </c>
      <c r="AE2507" t="s">
        <v>50</v>
      </c>
      <c r="AF2507">
        <v>0</v>
      </c>
      <c r="AG2507" t="s">
        <v>56</v>
      </c>
      <c r="AH2507" t="str">
        <f>"Trad IRN"</f>
        <v>Trad IRN</v>
      </c>
      <c r="AI2507" t="str">
        <f>"Bldg IRN"</f>
        <v>Bldg IRN</v>
      </c>
      <c r="AJ2507" t="s">
        <v>48</v>
      </c>
      <c r="AK2507" t="s">
        <v>48</v>
      </c>
      <c r="AL2507" t="s">
        <v>53</v>
      </c>
      <c r="AM2507">
        <v>510.65</v>
      </c>
      <c r="AN2507">
        <v>1132.3</v>
      </c>
      <c r="AO2507">
        <v>15</v>
      </c>
    </row>
    <row r="2508" spans="1:41" x14ac:dyDescent="0.3">
      <c r="A2508" t="str">
        <f>"Trad IRN"</f>
        <v>Trad IRN</v>
      </c>
      <c r="B2508" t="str">
        <f>"Bldg IRN"</f>
        <v>Bldg IRN</v>
      </c>
      <c r="C2508" t="s">
        <v>41</v>
      </c>
      <c r="D2508" t="s">
        <v>3</v>
      </c>
      <c r="E2508" t="s">
        <v>80</v>
      </c>
      <c r="F2508" t="s">
        <v>81</v>
      </c>
      <c r="G2508" t="s">
        <v>82</v>
      </c>
      <c r="H2508" t="s">
        <v>83</v>
      </c>
      <c r="I2508" t="str">
        <f>"Trad IRN"</f>
        <v>Trad IRN</v>
      </c>
      <c r="J2508" t="s">
        <v>43</v>
      </c>
      <c r="K2508" t="s">
        <v>44</v>
      </c>
      <c r="L2508" t="s">
        <v>45</v>
      </c>
      <c r="M2508" t="s">
        <v>46</v>
      </c>
      <c r="N2508" t="str">
        <f>"08/18/2022"</f>
        <v>08/18/2022</v>
      </c>
      <c r="O2508" t="str">
        <f>"12/31/2500"</f>
        <v>12/31/2500</v>
      </c>
      <c r="P2508">
        <v>1</v>
      </c>
      <c r="Q2508">
        <v>1</v>
      </c>
      <c r="S2508">
        <v>1</v>
      </c>
      <c r="T2508">
        <v>1</v>
      </c>
      <c r="U2508">
        <v>0</v>
      </c>
      <c r="V2508" t="str">
        <f>"Trad IRN"</f>
        <v>Trad IRN</v>
      </c>
      <c r="W2508">
        <v>100</v>
      </c>
      <c r="X2508" t="s">
        <v>47</v>
      </c>
      <c r="Z2508" t="s">
        <v>47</v>
      </c>
      <c r="AB2508" t="str">
        <f>"10"</f>
        <v>10</v>
      </c>
      <c r="AC2508" t="s">
        <v>48</v>
      </c>
      <c r="AD2508" t="s">
        <v>49</v>
      </c>
      <c r="AE2508" t="s">
        <v>50</v>
      </c>
      <c r="AF2508">
        <v>0</v>
      </c>
      <c r="AG2508" t="s">
        <v>56</v>
      </c>
      <c r="AH2508" t="str">
        <f>"Trad IRN"</f>
        <v>Trad IRN</v>
      </c>
      <c r="AI2508" t="str">
        <f>"Bldg IRN"</f>
        <v>Bldg IRN</v>
      </c>
      <c r="AJ2508" t="s">
        <v>48</v>
      </c>
      <c r="AK2508" t="s">
        <v>48</v>
      </c>
      <c r="AL2508" t="s">
        <v>53</v>
      </c>
      <c r="AM2508">
        <v>1132.3</v>
      </c>
      <c r="AN2508">
        <v>1132.3</v>
      </c>
      <c r="AO2508">
        <v>15</v>
      </c>
    </row>
    <row r="2509" spans="1:41" x14ac:dyDescent="0.3">
      <c r="A2509" t="str">
        <f>"Trad IRN"</f>
        <v>Trad IRN</v>
      </c>
      <c r="B2509" t="str">
        <f>"Bldg IRN"</f>
        <v>Bldg IRN</v>
      </c>
      <c r="C2509" t="s">
        <v>41</v>
      </c>
      <c r="D2509" t="s">
        <v>3</v>
      </c>
      <c r="E2509" t="s">
        <v>80</v>
      </c>
      <c r="F2509" t="s">
        <v>81</v>
      </c>
      <c r="G2509" t="s">
        <v>82</v>
      </c>
      <c r="H2509" t="s">
        <v>83</v>
      </c>
      <c r="I2509" t="str">
        <f>"Trad IRN"</f>
        <v>Trad IRN</v>
      </c>
      <c r="J2509" t="s">
        <v>43</v>
      </c>
      <c r="K2509" t="s">
        <v>44</v>
      </c>
      <c r="L2509" t="s">
        <v>45</v>
      </c>
      <c r="M2509" t="s">
        <v>46</v>
      </c>
      <c r="N2509" t="str">
        <f>"08/18/2022"</f>
        <v>08/18/2022</v>
      </c>
      <c r="O2509" t="str">
        <f>"12/31/2500"</f>
        <v>12/31/2500</v>
      </c>
      <c r="P2509">
        <v>0.5</v>
      </c>
      <c r="Q2509">
        <v>0.5</v>
      </c>
      <c r="S2509">
        <v>0</v>
      </c>
      <c r="T2509">
        <v>0.5</v>
      </c>
      <c r="U2509">
        <v>0</v>
      </c>
      <c r="V2509" t="str">
        <f>"Trad IRN"</f>
        <v>Trad IRN</v>
      </c>
      <c r="W2509">
        <v>50</v>
      </c>
      <c r="X2509" t="s">
        <v>47</v>
      </c>
      <c r="Z2509" t="s">
        <v>47</v>
      </c>
      <c r="AB2509" t="str">
        <f>"11"</f>
        <v>11</v>
      </c>
      <c r="AC2509" t="s">
        <v>48</v>
      </c>
      <c r="AD2509" t="s">
        <v>49</v>
      </c>
      <c r="AE2509" t="s">
        <v>50</v>
      </c>
      <c r="AF2509">
        <v>0</v>
      </c>
      <c r="AG2509" t="s">
        <v>56</v>
      </c>
      <c r="AH2509" t="str">
        <f>"Trad IRN"</f>
        <v>Trad IRN</v>
      </c>
      <c r="AI2509" t="str">
        <f>"Bldg IRN"</f>
        <v>Bldg IRN</v>
      </c>
      <c r="AJ2509" t="s">
        <v>48</v>
      </c>
      <c r="AK2509" t="s">
        <v>48</v>
      </c>
      <c r="AL2509" t="s">
        <v>53</v>
      </c>
      <c r="AM2509">
        <v>566.15</v>
      </c>
      <c r="AN2509">
        <v>1132.3</v>
      </c>
      <c r="AO2509">
        <v>15</v>
      </c>
    </row>
    <row r="2510" spans="1:41" x14ac:dyDescent="0.3">
      <c r="A2510" t="str">
        <f>"Trad IRN"</f>
        <v>Trad IRN</v>
      </c>
      <c r="B2510" t="str">
        <f>"Bldg IRN"</f>
        <v>Bldg IRN</v>
      </c>
      <c r="C2510" t="s">
        <v>41</v>
      </c>
      <c r="D2510" t="s">
        <v>3</v>
      </c>
      <c r="E2510" t="s">
        <v>80</v>
      </c>
      <c r="F2510" t="s">
        <v>81</v>
      </c>
      <c r="G2510" t="s">
        <v>82</v>
      </c>
      <c r="H2510" t="s">
        <v>83</v>
      </c>
      <c r="I2510" t="s">
        <v>8</v>
      </c>
      <c r="J2510" t="s">
        <v>43</v>
      </c>
      <c r="K2510" t="s">
        <v>44</v>
      </c>
      <c r="L2510" t="s">
        <v>45</v>
      </c>
      <c r="M2510" t="s">
        <v>46</v>
      </c>
      <c r="N2510" t="str">
        <f>"08/17/2022"</f>
        <v>08/17/2022</v>
      </c>
      <c r="O2510" t="str">
        <f>"12/31/2500"</f>
        <v>12/31/2500</v>
      </c>
      <c r="P2510">
        <v>0.5</v>
      </c>
      <c r="Q2510">
        <v>0.5</v>
      </c>
      <c r="S2510">
        <v>0</v>
      </c>
      <c r="T2510">
        <v>0</v>
      </c>
      <c r="U2510">
        <v>0.5</v>
      </c>
      <c r="V2510" t="str">
        <f>"Trad IRN"</f>
        <v>Trad IRN</v>
      </c>
      <c r="W2510">
        <v>50</v>
      </c>
      <c r="X2510" t="s">
        <v>47</v>
      </c>
      <c r="Z2510" t="s">
        <v>47</v>
      </c>
      <c r="AB2510" t="str">
        <f>"11"</f>
        <v>11</v>
      </c>
      <c r="AC2510" t="s">
        <v>48</v>
      </c>
      <c r="AD2510" t="s">
        <v>49</v>
      </c>
      <c r="AE2510" t="s">
        <v>50</v>
      </c>
      <c r="AF2510">
        <v>0</v>
      </c>
      <c r="AG2510" t="s">
        <v>51</v>
      </c>
      <c r="AH2510" t="s">
        <v>85</v>
      </c>
      <c r="AI2510" t="str">
        <f>"Bldg IRN"</f>
        <v>Bldg IRN</v>
      </c>
      <c r="AJ2510" t="s">
        <v>48</v>
      </c>
      <c r="AK2510" t="s">
        <v>48</v>
      </c>
      <c r="AL2510" t="s">
        <v>53</v>
      </c>
      <c r="AM2510">
        <v>530</v>
      </c>
      <c r="AN2510">
        <v>1060</v>
      </c>
      <c r="AO2510">
        <v>15</v>
      </c>
    </row>
    <row r="2511" spans="1:41" x14ac:dyDescent="0.3">
      <c r="A2511" t="str">
        <f>"Trad IRN"</f>
        <v>Trad IRN</v>
      </c>
      <c r="B2511" t="str">
        <f>"Bldg IRN"</f>
        <v>Bldg IRN</v>
      </c>
      <c r="C2511" t="s">
        <v>41</v>
      </c>
      <c r="D2511" t="s">
        <v>3</v>
      </c>
      <c r="E2511" t="s">
        <v>80</v>
      </c>
      <c r="F2511" t="s">
        <v>81</v>
      </c>
      <c r="G2511" t="s">
        <v>82</v>
      </c>
      <c r="H2511" t="s">
        <v>83</v>
      </c>
      <c r="I2511" t="s">
        <v>8</v>
      </c>
      <c r="J2511" t="s">
        <v>43</v>
      </c>
      <c r="K2511" t="s">
        <v>44</v>
      </c>
      <c r="L2511" t="s">
        <v>45</v>
      </c>
      <c r="M2511" t="s">
        <v>46</v>
      </c>
      <c r="N2511" t="str">
        <f>"08/18/2022"</f>
        <v>08/18/2022</v>
      </c>
      <c r="O2511" t="str">
        <f>"12/20/2022"</f>
        <v>12/20/2022</v>
      </c>
      <c r="P2511">
        <v>7.1544999999999997E-2</v>
      </c>
      <c r="Q2511">
        <v>7.1544999999999997E-2</v>
      </c>
      <c r="R2511">
        <v>7.1544999999999997E-2</v>
      </c>
      <c r="S2511">
        <v>0</v>
      </c>
      <c r="T2511">
        <v>1.6643000000000002E-2</v>
      </c>
      <c r="U2511">
        <v>5.4901999999999999E-2</v>
      </c>
      <c r="V2511" t="str">
        <f>"Trad IRN"</f>
        <v>Trad IRN</v>
      </c>
      <c r="W2511">
        <v>15</v>
      </c>
      <c r="X2511" t="s">
        <v>47</v>
      </c>
      <c r="Z2511" t="s">
        <v>47</v>
      </c>
      <c r="AB2511" t="str">
        <f>"12"</f>
        <v>12</v>
      </c>
      <c r="AC2511" t="str">
        <f>"10"</f>
        <v>10</v>
      </c>
      <c r="AD2511" t="str">
        <f>"2"</f>
        <v>2</v>
      </c>
      <c r="AE2511" t="s">
        <v>50</v>
      </c>
      <c r="AF2511">
        <v>0</v>
      </c>
      <c r="AG2511" t="s">
        <v>51</v>
      </c>
      <c r="AH2511" t="s">
        <v>85</v>
      </c>
      <c r="AI2511" t="str">
        <f>"Bldg IRN"</f>
        <v>Bldg IRN</v>
      </c>
      <c r="AJ2511" t="str">
        <f>"12"</f>
        <v>12</v>
      </c>
      <c r="AK2511" t="s">
        <v>52</v>
      </c>
      <c r="AL2511" t="s">
        <v>53</v>
      </c>
      <c r="AM2511">
        <v>74.55</v>
      </c>
      <c r="AN2511">
        <v>1042</v>
      </c>
      <c r="AO2511">
        <v>15</v>
      </c>
    </row>
    <row r="2512" spans="1:41" x14ac:dyDescent="0.3">
      <c r="A2512" t="str">
        <f>"Trad IRN"</f>
        <v>Trad IRN</v>
      </c>
      <c r="B2512" t="str">
        <f>"Bldg IRN"</f>
        <v>Bldg IRN</v>
      </c>
      <c r="C2512" t="s">
        <v>41</v>
      </c>
      <c r="D2512" t="s">
        <v>3</v>
      </c>
      <c r="E2512" t="s">
        <v>80</v>
      </c>
      <c r="F2512" t="s">
        <v>81</v>
      </c>
      <c r="G2512" t="s">
        <v>82</v>
      </c>
      <c r="H2512" t="s">
        <v>83</v>
      </c>
      <c r="I2512" t="str">
        <f>"Trad IRN"</f>
        <v>Trad IRN</v>
      </c>
      <c r="J2512" t="s">
        <v>43</v>
      </c>
      <c r="K2512" t="s">
        <v>44</v>
      </c>
      <c r="L2512" t="s">
        <v>45</v>
      </c>
      <c r="M2512" t="s">
        <v>46</v>
      </c>
      <c r="N2512" t="str">
        <f>"08/18/2022"</f>
        <v>08/18/2022</v>
      </c>
      <c r="O2512" t="str">
        <f>"01/03/2023"</f>
        <v>01/03/2023</v>
      </c>
      <c r="P2512">
        <v>0.39901900000000001</v>
      </c>
      <c r="Q2512">
        <v>0.39901900000000001</v>
      </c>
      <c r="R2512">
        <v>0.39901900000000001</v>
      </c>
      <c r="S2512">
        <v>0</v>
      </c>
      <c r="T2512">
        <v>0.32957500000000001</v>
      </c>
      <c r="U2512">
        <v>6.9444000000000006E-2</v>
      </c>
      <c r="V2512" t="str">
        <f>"Trad IRN"</f>
        <v>Trad IRN</v>
      </c>
      <c r="W2512">
        <v>85</v>
      </c>
      <c r="X2512" t="s">
        <v>47</v>
      </c>
      <c r="Z2512" t="s">
        <v>47</v>
      </c>
      <c r="AB2512" t="str">
        <f>"12"</f>
        <v>12</v>
      </c>
      <c r="AC2512" t="str">
        <f>"10"</f>
        <v>10</v>
      </c>
      <c r="AD2512" t="str">
        <f>"2"</f>
        <v>2</v>
      </c>
      <c r="AE2512" t="s">
        <v>50</v>
      </c>
      <c r="AF2512">
        <v>0</v>
      </c>
      <c r="AG2512" t="s">
        <v>56</v>
      </c>
      <c r="AH2512" t="str">
        <f>"Trad IRN"</f>
        <v>Trad IRN</v>
      </c>
      <c r="AI2512" t="str">
        <f>"Bldg IRN"</f>
        <v>Bldg IRN</v>
      </c>
      <c r="AJ2512" t="str">
        <f>"12"</f>
        <v>12</v>
      </c>
      <c r="AK2512" t="s">
        <v>48</v>
      </c>
      <c r="AL2512" t="s">
        <v>53</v>
      </c>
      <c r="AM2512">
        <v>451.81</v>
      </c>
      <c r="AN2512">
        <v>1132.3</v>
      </c>
      <c r="AO2512">
        <v>15</v>
      </c>
    </row>
    <row r="2513" spans="1:41" x14ac:dyDescent="0.3">
      <c r="A2513" t="str">
        <f>"Trad IRN"</f>
        <v>Trad IRN</v>
      </c>
      <c r="B2513" t="str">
        <f>"Bldg IRN"</f>
        <v>Bldg IRN</v>
      </c>
      <c r="C2513" t="s">
        <v>41</v>
      </c>
      <c r="D2513" t="s">
        <v>3</v>
      </c>
      <c r="E2513" t="s">
        <v>80</v>
      </c>
      <c r="F2513" t="s">
        <v>81</v>
      </c>
      <c r="G2513" t="s">
        <v>82</v>
      </c>
      <c r="H2513" t="s">
        <v>83</v>
      </c>
      <c r="I2513" t="str">
        <f>"Trad IRN"</f>
        <v>Trad IRN</v>
      </c>
      <c r="J2513" t="s">
        <v>43</v>
      </c>
      <c r="K2513" t="s">
        <v>44</v>
      </c>
      <c r="L2513" t="s">
        <v>45</v>
      </c>
      <c r="M2513" t="s">
        <v>46</v>
      </c>
      <c r="N2513" t="str">
        <f>"08/18/2022"</f>
        <v>08/18/2022</v>
      </c>
      <c r="O2513" t="str">
        <f>"12/31/2500"</f>
        <v>12/31/2500</v>
      </c>
      <c r="P2513">
        <v>1</v>
      </c>
      <c r="Q2513">
        <v>1</v>
      </c>
      <c r="S2513">
        <v>0</v>
      </c>
      <c r="T2513">
        <v>1</v>
      </c>
      <c r="U2513">
        <v>0</v>
      </c>
      <c r="V2513" t="str">
        <f>"Trad IRN"</f>
        <v>Trad IRN</v>
      </c>
      <c r="W2513">
        <v>100</v>
      </c>
      <c r="X2513" t="s">
        <v>47</v>
      </c>
      <c r="Z2513" t="s">
        <v>47</v>
      </c>
      <c r="AB2513" t="str">
        <f>"10"</f>
        <v>10</v>
      </c>
      <c r="AC2513" t="s">
        <v>48</v>
      </c>
      <c r="AD2513" t="s">
        <v>49</v>
      </c>
      <c r="AE2513" t="s">
        <v>50</v>
      </c>
      <c r="AF2513">
        <v>0</v>
      </c>
      <c r="AG2513" t="s">
        <v>56</v>
      </c>
      <c r="AH2513" t="str">
        <f>"Trad IRN"</f>
        <v>Trad IRN</v>
      </c>
      <c r="AI2513" t="str">
        <f>"Bldg IRN"</f>
        <v>Bldg IRN</v>
      </c>
      <c r="AJ2513" t="s">
        <v>48</v>
      </c>
      <c r="AK2513" t="s">
        <v>48</v>
      </c>
      <c r="AL2513" t="s">
        <v>53</v>
      </c>
      <c r="AM2513">
        <v>1132.3</v>
      </c>
      <c r="AN2513">
        <v>1132.3</v>
      </c>
      <c r="AO2513">
        <v>15</v>
      </c>
    </row>
    <row r="2514" spans="1:41" x14ac:dyDescent="0.3">
      <c r="A2514" t="str">
        <f>"Trad IRN"</f>
        <v>Trad IRN</v>
      </c>
      <c r="B2514" t="str">
        <f>"Bldg IRN"</f>
        <v>Bldg IRN</v>
      </c>
      <c r="C2514" t="s">
        <v>41</v>
      </c>
      <c r="D2514" t="s">
        <v>3</v>
      </c>
      <c r="E2514" t="s">
        <v>80</v>
      </c>
      <c r="F2514" t="s">
        <v>81</v>
      </c>
      <c r="G2514" t="s">
        <v>82</v>
      </c>
      <c r="H2514" t="s">
        <v>83</v>
      </c>
      <c r="I2514" t="str">
        <f>"Trad IRN"</f>
        <v>Trad IRN</v>
      </c>
      <c r="J2514" t="s">
        <v>43</v>
      </c>
      <c r="K2514" t="s">
        <v>44</v>
      </c>
      <c r="L2514" t="s">
        <v>45</v>
      </c>
      <c r="M2514" t="s">
        <v>46</v>
      </c>
      <c r="N2514" t="str">
        <f>"08/18/2022"</f>
        <v>08/18/2022</v>
      </c>
      <c r="O2514" t="str">
        <f>"10/06/2022"</f>
        <v>10/06/2022</v>
      </c>
      <c r="P2514">
        <v>0.18454499999999999</v>
      </c>
      <c r="Q2514">
        <v>0.18454499999999999</v>
      </c>
      <c r="S2514">
        <v>0</v>
      </c>
      <c r="T2514">
        <v>0.157445</v>
      </c>
      <c r="U2514">
        <v>2.7099999999999999E-2</v>
      </c>
      <c r="V2514" t="str">
        <f>"Trad IRN"</f>
        <v>Trad IRN</v>
      </c>
      <c r="W2514">
        <v>100</v>
      </c>
      <c r="X2514" t="s">
        <v>47</v>
      </c>
      <c r="Z2514" t="s">
        <v>47</v>
      </c>
      <c r="AB2514" t="str">
        <f>"12"</f>
        <v>12</v>
      </c>
      <c r="AC2514" t="s">
        <v>48</v>
      </c>
      <c r="AD2514" t="s">
        <v>49</v>
      </c>
      <c r="AE2514" t="s">
        <v>50</v>
      </c>
      <c r="AF2514">
        <v>0</v>
      </c>
      <c r="AG2514" t="s">
        <v>56</v>
      </c>
      <c r="AH2514" t="str">
        <f>"Trad IRN"</f>
        <v>Trad IRN</v>
      </c>
      <c r="AI2514" t="str">
        <f>"Bldg IRN"</f>
        <v>Bldg IRN</v>
      </c>
      <c r="AJ2514" t="str">
        <f>"12"</f>
        <v>12</v>
      </c>
      <c r="AK2514" t="s">
        <v>48</v>
      </c>
      <c r="AL2514" t="s">
        <v>53</v>
      </c>
      <c r="AM2514">
        <v>208.96</v>
      </c>
      <c r="AN2514">
        <v>1132.3</v>
      </c>
      <c r="AO2514">
        <v>15</v>
      </c>
    </row>
    <row r="2515" spans="1:41" x14ac:dyDescent="0.3">
      <c r="A2515" t="str">
        <f>"Trad IRN"</f>
        <v>Trad IRN</v>
      </c>
      <c r="B2515" t="str">
        <f>"Bldg IRN"</f>
        <v>Bldg IRN</v>
      </c>
      <c r="C2515" t="s">
        <v>41</v>
      </c>
      <c r="D2515" t="s">
        <v>3</v>
      </c>
      <c r="E2515" t="s">
        <v>80</v>
      </c>
      <c r="F2515" t="s">
        <v>81</v>
      </c>
      <c r="G2515" t="s">
        <v>82</v>
      </c>
      <c r="H2515" t="s">
        <v>83</v>
      </c>
      <c r="I2515" t="str">
        <f>"Trad IRN"</f>
        <v>Trad IRN</v>
      </c>
      <c r="J2515" t="s">
        <v>43</v>
      </c>
      <c r="K2515" t="s">
        <v>44</v>
      </c>
      <c r="L2515" t="s">
        <v>45</v>
      </c>
      <c r="M2515" t="s">
        <v>46</v>
      </c>
      <c r="N2515" t="str">
        <f>"10/07/2022"</f>
        <v>10/07/2022</v>
      </c>
      <c r="O2515" t="str">
        <f>"12/31/2500"</f>
        <v>12/31/2500</v>
      </c>
      <c r="P2515">
        <v>0.81545500000000004</v>
      </c>
      <c r="Q2515">
        <v>0.81545500000000004</v>
      </c>
      <c r="S2515">
        <v>0</v>
      </c>
      <c r="T2515">
        <v>0.77311099999999999</v>
      </c>
      <c r="U2515">
        <v>4.2344E-2</v>
      </c>
      <c r="V2515" t="str">
        <f>"Trad IRN"</f>
        <v>Trad IRN</v>
      </c>
      <c r="W2515">
        <v>100</v>
      </c>
      <c r="X2515" t="s">
        <v>47</v>
      </c>
      <c r="Z2515" t="s">
        <v>47</v>
      </c>
      <c r="AB2515" t="str">
        <f>"12"</f>
        <v>12</v>
      </c>
      <c r="AC2515" t="s">
        <v>48</v>
      </c>
      <c r="AD2515" t="s">
        <v>49</v>
      </c>
      <c r="AE2515" t="s">
        <v>55</v>
      </c>
      <c r="AF2515">
        <v>0</v>
      </c>
      <c r="AG2515" t="s">
        <v>56</v>
      </c>
      <c r="AH2515" t="str">
        <f>"Trad IRN"</f>
        <v>Trad IRN</v>
      </c>
      <c r="AI2515" t="str">
        <f>"Bldg IRN"</f>
        <v>Bldg IRN</v>
      </c>
      <c r="AJ2515" t="str">
        <f>"12"</f>
        <v>12</v>
      </c>
      <c r="AK2515" t="s">
        <v>48</v>
      </c>
      <c r="AL2515" t="s">
        <v>53</v>
      </c>
      <c r="AM2515">
        <v>923.34</v>
      </c>
      <c r="AN2515">
        <v>1132.3</v>
      </c>
      <c r="AO2515">
        <v>15</v>
      </c>
    </row>
    <row r="2516" spans="1:41" x14ac:dyDescent="0.3">
      <c r="A2516" t="str">
        <f>"Trad IRN"</f>
        <v>Trad IRN</v>
      </c>
      <c r="B2516" t="str">
        <f>"Bldg IRN"</f>
        <v>Bldg IRN</v>
      </c>
      <c r="C2516" t="s">
        <v>41</v>
      </c>
      <c r="D2516" t="s">
        <v>3</v>
      </c>
      <c r="E2516" t="s">
        <v>80</v>
      </c>
      <c r="F2516" t="s">
        <v>81</v>
      </c>
      <c r="G2516" t="s">
        <v>82</v>
      </c>
      <c r="H2516" t="s">
        <v>83</v>
      </c>
      <c r="I2516" t="str">
        <f>"Trad IRN"</f>
        <v>Trad IRN</v>
      </c>
      <c r="J2516" t="s">
        <v>43</v>
      </c>
      <c r="K2516" t="s">
        <v>44</v>
      </c>
      <c r="L2516" t="s">
        <v>45</v>
      </c>
      <c r="M2516" t="s">
        <v>59</v>
      </c>
      <c r="N2516" t="str">
        <f>"08/18/2022"</f>
        <v>08/18/2022</v>
      </c>
      <c r="O2516" t="str">
        <f>"12/31/2500"</f>
        <v>12/31/2500</v>
      </c>
      <c r="P2516">
        <v>0.85</v>
      </c>
      <c r="Q2516">
        <v>0.85</v>
      </c>
      <c r="S2516">
        <v>0</v>
      </c>
      <c r="T2516">
        <v>0.85</v>
      </c>
      <c r="U2516">
        <v>0</v>
      </c>
      <c r="V2516" t="s">
        <v>84</v>
      </c>
      <c r="W2516">
        <v>85</v>
      </c>
      <c r="X2516" t="s">
        <v>47</v>
      </c>
      <c r="Z2516" t="s">
        <v>47</v>
      </c>
      <c r="AB2516" t="str">
        <f>"11"</f>
        <v>11</v>
      </c>
      <c r="AC2516" t="s">
        <v>48</v>
      </c>
      <c r="AD2516" t="s">
        <v>49</v>
      </c>
      <c r="AE2516" t="s">
        <v>50</v>
      </c>
      <c r="AF2516">
        <v>0</v>
      </c>
      <c r="AG2516" t="s">
        <v>56</v>
      </c>
      <c r="AH2516" t="str">
        <f>"Trad IRN"</f>
        <v>Trad IRN</v>
      </c>
      <c r="AI2516" t="str">
        <f>"Bldg IRN"</f>
        <v>Bldg IRN</v>
      </c>
      <c r="AJ2516" t="s">
        <v>48</v>
      </c>
      <c r="AK2516" t="s">
        <v>48</v>
      </c>
      <c r="AL2516" t="s">
        <v>53</v>
      </c>
      <c r="AM2516">
        <v>962.46</v>
      </c>
      <c r="AN2516">
        <v>1132.3</v>
      </c>
      <c r="AO2516">
        <v>15</v>
      </c>
    </row>
    <row r="2517" spans="1:41" x14ac:dyDescent="0.3">
      <c r="A2517" t="str">
        <f>"Trad IRN"</f>
        <v>Trad IRN</v>
      </c>
      <c r="B2517" t="str">
        <f>"Bldg IRN"</f>
        <v>Bldg IRN</v>
      </c>
      <c r="C2517" t="s">
        <v>41</v>
      </c>
      <c r="D2517" t="s">
        <v>3</v>
      </c>
      <c r="E2517" t="s">
        <v>80</v>
      </c>
      <c r="F2517" t="s">
        <v>81</v>
      </c>
      <c r="G2517" t="s">
        <v>82</v>
      </c>
      <c r="H2517" t="s">
        <v>83</v>
      </c>
      <c r="I2517" t="s">
        <v>8</v>
      </c>
      <c r="J2517" t="s">
        <v>43</v>
      </c>
      <c r="K2517" t="s">
        <v>44</v>
      </c>
      <c r="L2517" t="s">
        <v>45</v>
      </c>
      <c r="M2517" t="s">
        <v>65</v>
      </c>
      <c r="N2517" t="str">
        <f>"08/18/2022"</f>
        <v>08/18/2022</v>
      </c>
      <c r="O2517" t="str">
        <f>"12/31/2500"</f>
        <v>12/31/2500</v>
      </c>
      <c r="P2517">
        <v>0.15</v>
      </c>
      <c r="Q2517">
        <v>0.15</v>
      </c>
      <c r="S2517">
        <v>0</v>
      </c>
      <c r="T2517">
        <v>3.8889E-2</v>
      </c>
      <c r="U2517">
        <v>0.111111</v>
      </c>
      <c r="V2517" t="s">
        <v>84</v>
      </c>
      <c r="W2517">
        <v>15</v>
      </c>
      <c r="X2517" t="s">
        <v>47</v>
      </c>
      <c r="Z2517" t="s">
        <v>47</v>
      </c>
      <c r="AB2517" t="str">
        <f>"11"</f>
        <v>11</v>
      </c>
      <c r="AC2517" t="s">
        <v>48</v>
      </c>
      <c r="AD2517" t="s">
        <v>49</v>
      </c>
      <c r="AE2517" t="s">
        <v>50</v>
      </c>
      <c r="AF2517">
        <v>0</v>
      </c>
      <c r="AG2517" t="s">
        <v>51</v>
      </c>
      <c r="AH2517" t="str">
        <f>"Trad IRN"</f>
        <v>Trad IRN</v>
      </c>
      <c r="AI2517" t="str">
        <f>"Bldg IRN"</f>
        <v>Bldg IRN</v>
      </c>
      <c r="AJ2517" t="s">
        <v>48</v>
      </c>
      <c r="AK2517" t="s">
        <v>48</v>
      </c>
      <c r="AL2517" t="s">
        <v>53</v>
      </c>
      <c r="AM2517">
        <v>169.85</v>
      </c>
      <c r="AN2517">
        <v>1132.3</v>
      </c>
      <c r="AO2517">
        <v>15</v>
      </c>
    </row>
    <row r="2518" spans="1:41" x14ac:dyDescent="0.3">
      <c r="A2518" t="str">
        <f>"Trad IRN"</f>
        <v>Trad IRN</v>
      </c>
      <c r="B2518" t="str">
        <f>"Bldg IRN"</f>
        <v>Bldg IRN</v>
      </c>
      <c r="C2518" t="s">
        <v>41</v>
      </c>
      <c r="D2518" t="s">
        <v>3</v>
      </c>
      <c r="E2518" t="s">
        <v>80</v>
      </c>
      <c r="F2518" t="s">
        <v>81</v>
      </c>
      <c r="G2518" t="s">
        <v>82</v>
      </c>
      <c r="H2518" t="s">
        <v>83</v>
      </c>
      <c r="I2518" t="s">
        <v>8</v>
      </c>
      <c r="J2518" t="s">
        <v>43</v>
      </c>
      <c r="K2518" t="s">
        <v>44</v>
      </c>
      <c r="L2518" t="s">
        <v>45</v>
      </c>
      <c r="M2518" t="s">
        <v>46</v>
      </c>
      <c r="N2518" t="str">
        <f>"10/25/2022"</f>
        <v>10/25/2022</v>
      </c>
      <c r="O2518" t="str">
        <f>"12/31/2500"</f>
        <v>12/31/2500</v>
      </c>
      <c r="P2518">
        <v>0.72936699999999999</v>
      </c>
      <c r="Q2518">
        <v>0.72936699999999999</v>
      </c>
      <c r="S2518">
        <v>0</v>
      </c>
      <c r="T2518">
        <v>0.12642300000000001</v>
      </c>
      <c r="U2518">
        <v>0.60294400000000004</v>
      </c>
      <c r="V2518" t="str">
        <f>"Trad IRN"</f>
        <v>Trad IRN</v>
      </c>
      <c r="W2518">
        <v>100</v>
      </c>
      <c r="X2518" t="s">
        <v>47</v>
      </c>
      <c r="Z2518" t="s">
        <v>47</v>
      </c>
      <c r="AB2518" t="str">
        <f>"12"</f>
        <v>12</v>
      </c>
      <c r="AC2518" t="s">
        <v>48</v>
      </c>
      <c r="AD2518" t="s">
        <v>49</v>
      </c>
      <c r="AE2518" t="s">
        <v>55</v>
      </c>
      <c r="AF2518">
        <v>0</v>
      </c>
      <c r="AG2518" t="s">
        <v>51</v>
      </c>
      <c r="AH2518" t="s">
        <v>85</v>
      </c>
      <c r="AI2518" t="str">
        <f>"Bldg IRN"</f>
        <v>Bldg IRN</v>
      </c>
      <c r="AJ2518" t="str">
        <f>"12"</f>
        <v>12</v>
      </c>
      <c r="AK2518" t="s">
        <v>52</v>
      </c>
      <c r="AL2518" t="s">
        <v>53</v>
      </c>
      <c r="AM2518">
        <v>760</v>
      </c>
      <c r="AN2518">
        <v>1042</v>
      </c>
      <c r="AO2518">
        <v>15</v>
      </c>
    </row>
    <row r="2519" spans="1:41" x14ac:dyDescent="0.3">
      <c r="A2519" t="str">
        <f>"Trad IRN"</f>
        <v>Trad IRN</v>
      </c>
      <c r="B2519" t="str">
        <f>"Bldg IRN"</f>
        <v>Bldg IRN</v>
      </c>
      <c r="C2519" t="s">
        <v>41</v>
      </c>
      <c r="D2519" t="s">
        <v>3</v>
      </c>
      <c r="E2519" t="s">
        <v>80</v>
      </c>
      <c r="F2519" t="s">
        <v>81</v>
      </c>
      <c r="G2519" t="s">
        <v>82</v>
      </c>
      <c r="H2519" t="s">
        <v>83</v>
      </c>
      <c r="I2519" t="s">
        <v>8</v>
      </c>
      <c r="J2519" t="s">
        <v>43</v>
      </c>
      <c r="K2519" t="s">
        <v>44</v>
      </c>
      <c r="L2519" t="s">
        <v>45</v>
      </c>
      <c r="M2519" t="s">
        <v>46</v>
      </c>
      <c r="N2519" t="str">
        <f>"08/17/2022"</f>
        <v>08/17/2022</v>
      </c>
      <c r="O2519" t="str">
        <f>"10/24/2022"</f>
        <v>10/24/2022</v>
      </c>
      <c r="P2519">
        <v>0.27063300000000001</v>
      </c>
      <c r="Q2519">
        <v>0.27063300000000001</v>
      </c>
      <c r="S2519">
        <v>0</v>
      </c>
      <c r="T2519">
        <v>4.0240999999999999E-2</v>
      </c>
      <c r="U2519">
        <v>0.23039200000000001</v>
      </c>
      <c r="V2519" t="str">
        <f>"Trad IRN"</f>
        <v>Trad IRN</v>
      </c>
      <c r="W2519">
        <v>100</v>
      </c>
      <c r="X2519" t="s">
        <v>47</v>
      </c>
      <c r="Z2519" t="s">
        <v>47</v>
      </c>
      <c r="AB2519" t="str">
        <f>"12"</f>
        <v>12</v>
      </c>
      <c r="AC2519" t="s">
        <v>48</v>
      </c>
      <c r="AD2519" t="s">
        <v>49</v>
      </c>
      <c r="AE2519" t="s">
        <v>50</v>
      </c>
      <c r="AF2519">
        <v>0</v>
      </c>
      <c r="AG2519" t="s">
        <v>51</v>
      </c>
      <c r="AH2519" t="s">
        <v>85</v>
      </c>
      <c r="AI2519" t="str">
        <f>"Bldg IRN"</f>
        <v>Bldg IRN</v>
      </c>
      <c r="AJ2519" t="str">
        <f>"12"</f>
        <v>12</v>
      </c>
      <c r="AK2519" t="s">
        <v>52</v>
      </c>
      <c r="AL2519" t="s">
        <v>53</v>
      </c>
      <c r="AM2519">
        <v>282</v>
      </c>
      <c r="AN2519">
        <v>1042</v>
      </c>
      <c r="AO2519">
        <v>15</v>
      </c>
    </row>
    <row r="2520" spans="1:41" x14ac:dyDescent="0.3">
      <c r="A2520" t="str">
        <f>"Trad IRN"</f>
        <v>Trad IRN</v>
      </c>
      <c r="B2520" t="str">
        <f>"Bldg IRN"</f>
        <v>Bldg IRN</v>
      </c>
      <c r="C2520" t="s">
        <v>41</v>
      </c>
      <c r="D2520" t="s">
        <v>3</v>
      </c>
      <c r="E2520" t="s">
        <v>80</v>
      </c>
      <c r="F2520" t="s">
        <v>81</v>
      </c>
      <c r="G2520" t="s">
        <v>82</v>
      </c>
      <c r="H2520" t="s">
        <v>83</v>
      </c>
      <c r="I2520" t="str">
        <f>"Trad IRN"</f>
        <v>Trad IRN</v>
      </c>
      <c r="J2520" t="s">
        <v>43</v>
      </c>
      <c r="K2520" t="s">
        <v>44</v>
      </c>
      <c r="L2520" t="s">
        <v>45</v>
      </c>
      <c r="M2520" t="s">
        <v>46</v>
      </c>
      <c r="N2520" t="str">
        <f t="shared" ref="N2520:N2526" si="256">"08/18/2022"</f>
        <v>08/18/2022</v>
      </c>
      <c r="O2520" t="str">
        <f t="shared" ref="O2520:O2527" si="257">"12/31/2500"</f>
        <v>12/31/2500</v>
      </c>
      <c r="P2520">
        <v>1</v>
      </c>
      <c r="Q2520">
        <v>1</v>
      </c>
      <c r="S2520">
        <v>0</v>
      </c>
      <c r="T2520">
        <v>1</v>
      </c>
      <c r="U2520">
        <v>0</v>
      </c>
      <c r="V2520" t="str">
        <f>"Trad IRN"</f>
        <v>Trad IRN</v>
      </c>
      <c r="W2520">
        <v>85</v>
      </c>
      <c r="X2520" t="s">
        <v>54</v>
      </c>
      <c r="Y2520" t="str">
        <f>"15"</f>
        <v>15</v>
      </c>
      <c r="Z2520" t="s">
        <v>47</v>
      </c>
      <c r="AB2520" t="str">
        <f>"12"</f>
        <v>12</v>
      </c>
      <c r="AC2520" t="s">
        <v>48</v>
      </c>
      <c r="AD2520" t="s">
        <v>49</v>
      </c>
      <c r="AE2520" t="s">
        <v>50</v>
      </c>
      <c r="AF2520">
        <v>0</v>
      </c>
      <c r="AG2520" t="s">
        <v>56</v>
      </c>
      <c r="AH2520" t="str">
        <f>"Trad IRN"</f>
        <v>Trad IRN</v>
      </c>
      <c r="AI2520" t="str">
        <f>"Bldg IRN"</f>
        <v>Bldg IRN</v>
      </c>
      <c r="AJ2520" t="str">
        <f>"12"</f>
        <v>12</v>
      </c>
      <c r="AK2520" t="s">
        <v>48</v>
      </c>
      <c r="AL2520" t="s">
        <v>53</v>
      </c>
      <c r="AM2520">
        <v>1132.3</v>
      </c>
      <c r="AN2520">
        <v>1132.3</v>
      </c>
      <c r="AO2520">
        <v>15</v>
      </c>
    </row>
    <row r="2521" spans="1:41" x14ac:dyDescent="0.3">
      <c r="A2521" t="str">
        <f>"Trad IRN"</f>
        <v>Trad IRN</v>
      </c>
      <c r="B2521" t="str">
        <f>"Bldg IRN"</f>
        <v>Bldg IRN</v>
      </c>
      <c r="C2521" t="s">
        <v>41</v>
      </c>
      <c r="D2521" t="s">
        <v>3</v>
      </c>
      <c r="E2521" t="s">
        <v>80</v>
      </c>
      <c r="F2521" t="s">
        <v>81</v>
      </c>
      <c r="G2521" t="s">
        <v>82</v>
      </c>
      <c r="H2521" t="s">
        <v>83</v>
      </c>
      <c r="I2521" t="str">
        <f>"Trad IRN"</f>
        <v>Trad IRN</v>
      </c>
      <c r="J2521" t="s">
        <v>43</v>
      </c>
      <c r="K2521" t="s">
        <v>44</v>
      </c>
      <c r="L2521" t="s">
        <v>45</v>
      </c>
      <c r="M2521" t="s">
        <v>46</v>
      </c>
      <c r="N2521" t="str">
        <f t="shared" si="256"/>
        <v>08/18/2022</v>
      </c>
      <c r="O2521" t="str">
        <f t="shared" si="257"/>
        <v>12/31/2500</v>
      </c>
      <c r="P2521">
        <v>1</v>
      </c>
      <c r="Q2521">
        <v>1</v>
      </c>
      <c r="S2521">
        <v>0</v>
      </c>
      <c r="T2521">
        <v>1</v>
      </c>
      <c r="U2521">
        <v>0</v>
      </c>
      <c r="V2521" t="str">
        <f>"Trad IRN"</f>
        <v>Trad IRN</v>
      </c>
      <c r="W2521">
        <v>100</v>
      </c>
      <c r="X2521" t="s">
        <v>47</v>
      </c>
      <c r="Z2521" t="s">
        <v>47</v>
      </c>
      <c r="AB2521" t="str">
        <f>"10"</f>
        <v>10</v>
      </c>
      <c r="AC2521" t="s">
        <v>48</v>
      </c>
      <c r="AD2521" t="s">
        <v>49</v>
      </c>
      <c r="AE2521" t="s">
        <v>50</v>
      </c>
      <c r="AF2521">
        <v>0</v>
      </c>
      <c r="AG2521" t="s">
        <v>56</v>
      </c>
      <c r="AH2521" t="str">
        <f>"Trad IRN"</f>
        <v>Trad IRN</v>
      </c>
      <c r="AI2521" t="str">
        <f>"Bldg IRN"</f>
        <v>Bldg IRN</v>
      </c>
      <c r="AJ2521" t="s">
        <v>48</v>
      </c>
      <c r="AK2521" t="s">
        <v>48</v>
      </c>
      <c r="AL2521" t="s">
        <v>53</v>
      </c>
      <c r="AM2521">
        <v>1132.3</v>
      </c>
      <c r="AN2521">
        <v>1132.3</v>
      </c>
      <c r="AO2521">
        <v>15</v>
      </c>
    </row>
    <row r="2522" spans="1:41" x14ac:dyDescent="0.3">
      <c r="A2522" t="str">
        <f>"Trad IRN"</f>
        <v>Trad IRN</v>
      </c>
      <c r="B2522" t="str">
        <f>"Bldg IRN"</f>
        <v>Bldg IRN</v>
      </c>
      <c r="C2522" t="s">
        <v>41</v>
      </c>
      <c r="D2522" t="s">
        <v>3</v>
      </c>
      <c r="E2522" t="s">
        <v>80</v>
      </c>
      <c r="F2522" t="s">
        <v>81</v>
      </c>
      <c r="G2522" t="s">
        <v>82</v>
      </c>
      <c r="H2522" t="s">
        <v>83</v>
      </c>
      <c r="I2522" t="str">
        <f>"Trad IRN"</f>
        <v>Trad IRN</v>
      </c>
      <c r="J2522" t="s">
        <v>43</v>
      </c>
      <c r="K2522" t="s">
        <v>44</v>
      </c>
      <c r="L2522" t="s">
        <v>45</v>
      </c>
      <c r="M2522" t="s">
        <v>46</v>
      </c>
      <c r="N2522" t="str">
        <f t="shared" si="256"/>
        <v>08/18/2022</v>
      </c>
      <c r="O2522" t="str">
        <f t="shared" si="257"/>
        <v>12/31/2500</v>
      </c>
      <c r="P2522">
        <v>1</v>
      </c>
      <c r="Q2522">
        <v>1</v>
      </c>
      <c r="R2522">
        <v>1</v>
      </c>
      <c r="S2522">
        <v>0</v>
      </c>
      <c r="T2522">
        <v>1</v>
      </c>
      <c r="U2522">
        <v>0</v>
      </c>
      <c r="V2522" t="str">
        <f>"Trad IRN"</f>
        <v>Trad IRN</v>
      </c>
      <c r="W2522">
        <v>100</v>
      </c>
      <c r="X2522" t="s">
        <v>47</v>
      </c>
      <c r="Z2522" t="s">
        <v>47</v>
      </c>
      <c r="AB2522" t="str">
        <f>"10"</f>
        <v>10</v>
      </c>
      <c r="AC2522" t="str">
        <f>"08"</f>
        <v>08</v>
      </c>
      <c r="AD2522" t="str">
        <f>"3"</f>
        <v>3</v>
      </c>
      <c r="AE2522" t="s">
        <v>50</v>
      </c>
      <c r="AF2522">
        <v>0</v>
      </c>
      <c r="AG2522" t="s">
        <v>56</v>
      </c>
      <c r="AH2522" t="str">
        <f>"Trad IRN"</f>
        <v>Trad IRN</v>
      </c>
      <c r="AI2522" t="str">
        <f>"Bldg IRN"</f>
        <v>Bldg IRN</v>
      </c>
      <c r="AJ2522" t="s">
        <v>48</v>
      </c>
      <c r="AK2522" t="s">
        <v>48</v>
      </c>
      <c r="AL2522" t="s">
        <v>53</v>
      </c>
      <c r="AM2522">
        <v>1132.3</v>
      </c>
      <c r="AN2522">
        <v>1132.3</v>
      </c>
      <c r="AO2522">
        <v>15</v>
      </c>
    </row>
    <row r="2523" spans="1:41" x14ac:dyDescent="0.3">
      <c r="A2523" t="str">
        <f>"Trad IRN"</f>
        <v>Trad IRN</v>
      </c>
      <c r="B2523" t="str">
        <f>"Bldg IRN"</f>
        <v>Bldg IRN</v>
      </c>
      <c r="C2523" t="s">
        <v>41</v>
      </c>
      <c r="D2523" t="s">
        <v>3</v>
      </c>
      <c r="E2523" t="s">
        <v>80</v>
      </c>
      <c r="F2523" t="s">
        <v>81</v>
      </c>
      <c r="G2523" t="s">
        <v>82</v>
      </c>
      <c r="H2523" t="s">
        <v>83</v>
      </c>
      <c r="I2523" t="str">
        <f>"Trad IRN"</f>
        <v>Trad IRN</v>
      </c>
      <c r="J2523" t="s">
        <v>43</v>
      </c>
      <c r="K2523" t="s">
        <v>44</v>
      </c>
      <c r="L2523" t="s">
        <v>45</v>
      </c>
      <c r="M2523" t="s">
        <v>46</v>
      </c>
      <c r="N2523" t="str">
        <f t="shared" si="256"/>
        <v>08/18/2022</v>
      </c>
      <c r="O2523" t="str">
        <f t="shared" si="257"/>
        <v>12/31/2500</v>
      </c>
      <c r="P2523">
        <v>1</v>
      </c>
      <c r="Q2523">
        <v>1</v>
      </c>
      <c r="R2523">
        <v>1</v>
      </c>
      <c r="S2523">
        <v>0</v>
      </c>
      <c r="T2523">
        <v>1</v>
      </c>
      <c r="U2523">
        <v>0</v>
      </c>
      <c r="V2523" t="str">
        <f>"Trad IRN"</f>
        <v>Trad IRN</v>
      </c>
      <c r="W2523">
        <v>0</v>
      </c>
      <c r="X2523" t="s">
        <v>47</v>
      </c>
      <c r="Z2523" t="s">
        <v>47</v>
      </c>
      <c r="AB2523" t="str">
        <f>"12"</f>
        <v>12</v>
      </c>
      <c r="AC2523" t="str">
        <f>"15"</f>
        <v>15</v>
      </c>
      <c r="AD2523" t="str">
        <f>"2"</f>
        <v>2</v>
      </c>
      <c r="AE2523" t="s">
        <v>50</v>
      </c>
      <c r="AF2523">
        <v>0</v>
      </c>
      <c r="AG2523" t="s">
        <v>56</v>
      </c>
      <c r="AH2523" t="str">
        <f>"Trad IRN"</f>
        <v>Trad IRN</v>
      </c>
      <c r="AI2523" t="str">
        <f>"Bldg IRN"</f>
        <v>Bldg IRN</v>
      </c>
      <c r="AJ2523" t="str">
        <f>"12"</f>
        <v>12</v>
      </c>
      <c r="AK2523" t="s">
        <v>48</v>
      </c>
      <c r="AL2523" t="s">
        <v>53</v>
      </c>
      <c r="AM2523">
        <v>1132.3</v>
      </c>
      <c r="AN2523">
        <v>1132.3</v>
      </c>
      <c r="AO2523">
        <v>15</v>
      </c>
    </row>
    <row r="2524" spans="1:41" x14ac:dyDescent="0.3">
      <c r="A2524" t="str">
        <f>"Trad IRN"</f>
        <v>Trad IRN</v>
      </c>
      <c r="B2524" t="str">
        <f>"Bldg IRN"</f>
        <v>Bldg IRN</v>
      </c>
      <c r="C2524" t="s">
        <v>41</v>
      </c>
      <c r="D2524" t="s">
        <v>3</v>
      </c>
      <c r="E2524" t="s">
        <v>80</v>
      </c>
      <c r="F2524" t="s">
        <v>81</v>
      </c>
      <c r="G2524" t="s">
        <v>82</v>
      </c>
      <c r="H2524" t="s">
        <v>83</v>
      </c>
      <c r="I2524" t="str">
        <f>"Trad IRN"</f>
        <v>Trad IRN</v>
      </c>
      <c r="J2524" t="s">
        <v>43</v>
      </c>
      <c r="K2524" t="s">
        <v>44</v>
      </c>
      <c r="L2524" t="s">
        <v>45</v>
      </c>
      <c r="M2524" t="s">
        <v>46</v>
      </c>
      <c r="N2524" t="str">
        <f t="shared" si="256"/>
        <v>08/18/2022</v>
      </c>
      <c r="O2524" t="str">
        <f t="shared" si="257"/>
        <v>12/31/2500</v>
      </c>
      <c r="P2524">
        <v>1</v>
      </c>
      <c r="Q2524">
        <v>1</v>
      </c>
      <c r="S2524">
        <v>0</v>
      </c>
      <c r="T2524">
        <v>1</v>
      </c>
      <c r="U2524">
        <v>0</v>
      </c>
      <c r="V2524" t="str">
        <f>"Trad IRN"</f>
        <v>Trad IRN</v>
      </c>
      <c r="W2524">
        <v>100</v>
      </c>
      <c r="X2524" t="s">
        <v>47</v>
      </c>
      <c r="Z2524" t="s">
        <v>47</v>
      </c>
      <c r="AB2524" t="str">
        <f>"11"</f>
        <v>11</v>
      </c>
      <c r="AC2524" t="s">
        <v>48</v>
      </c>
      <c r="AD2524" t="s">
        <v>49</v>
      </c>
      <c r="AE2524" t="s">
        <v>50</v>
      </c>
      <c r="AF2524">
        <v>0</v>
      </c>
      <c r="AG2524" t="s">
        <v>56</v>
      </c>
      <c r="AH2524" t="str">
        <f>"Trad IRN"</f>
        <v>Trad IRN</v>
      </c>
      <c r="AI2524" t="str">
        <f>"Bldg IRN"</f>
        <v>Bldg IRN</v>
      </c>
      <c r="AJ2524" t="s">
        <v>48</v>
      </c>
      <c r="AK2524" t="s">
        <v>48</v>
      </c>
      <c r="AL2524" t="s">
        <v>53</v>
      </c>
      <c r="AM2524">
        <v>1132.3</v>
      </c>
      <c r="AN2524">
        <v>1132.3</v>
      </c>
      <c r="AO2524">
        <v>15</v>
      </c>
    </row>
    <row r="2525" spans="1:41" x14ac:dyDescent="0.3">
      <c r="A2525" t="str">
        <f>"Trad IRN"</f>
        <v>Trad IRN</v>
      </c>
      <c r="B2525" t="str">
        <f>"Bldg IRN"</f>
        <v>Bldg IRN</v>
      </c>
      <c r="C2525" t="s">
        <v>41</v>
      </c>
      <c r="D2525" t="s">
        <v>3</v>
      </c>
      <c r="E2525" t="s">
        <v>80</v>
      </c>
      <c r="F2525" t="s">
        <v>81</v>
      </c>
      <c r="G2525" t="s">
        <v>82</v>
      </c>
      <c r="H2525" t="s">
        <v>83</v>
      </c>
      <c r="I2525" t="str">
        <f>"Trad IRN"</f>
        <v>Trad IRN</v>
      </c>
      <c r="J2525" t="s">
        <v>43</v>
      </c>
      <c r="K2525" t="s">
        <v>44</v>
      </c>
      <c r="L2525" t="s">
        <v>45</v>
      </c>
      <c r="M2525" t="s">
        <v>46</v>
      </c>
      <c r="N2525" t="str">
        <f t="shared" si="256"/>
        <v>08/18/2022</v>
      </c>
      <c r="O2525" t="str">
        <f t="shared" si="257"/>
        <v>12/31/2500</v>
      </c>
      <c r="P2525">
        <v>1</v>
      </c>
      <c r="Q2525">
        <v>1</v>
      </c>
      <c r="S2525">
        <v>0</v>
      </c>
      <c r="T2525">
        <v>1</v>
      </c>
      <c r="U2525">
        <v>0</v>
      </c>
      <c r="V2525" t="str">
        <f>"Trad IRN"</f>
        <v>Trad IRN</v>
      </c>
      <c r="W2525">
        <v>100</v>
      </c>
      <c r="X2525" t="s">
        <v>47</v>
      </c>
      <c r="Z2525" t="s">
        <v>47</v>
      </c>
      <c r="AB2525" t="str">
        <f>"09"</f>
        <v>09</v>
      </c>
      <c r="AC2525" t="s">
        <v>48</v>
      </c>
      <c r="AD2525" t="s">
        <v>49</v>
      </c>
      <c r="AE2525" t="s">
        <v>50</v>
      </c>
      <c r="AF2525">
        <v>0</v>
      </c>
      <c r="AG2525" t="s">
        <v>56</v>
      </c>
      <c r="AH2525" t="str">
        <f>"Trad IRN"</f>
        <v>Trad IRN</v>
      </c>
      <c r="AI2525" t="str">
        <f>"Bldg IRN"</f>
        <v>Bldg IRN</v>
      </c>
      <c r="AJ2525" t="s">
        <v>48</v>
      </c>
      <c r="AK2525" t="s">
        <v>48</v>
      </c>
      <c r="AL2525" t="s">
        <v>53</v>
      </c>
      <c r="AM2525">
        <v>1132.3</v>
      </c>
      <c r="AN2525">
        <v>1132.3</v>
      </c>
      <c r="AO2525">
        <v>15</v>
      </c>
    </row>
    <row r="2526" spans="1:41" x14ac:dyDescent="0.3">
      <c r="A2526" t="str">
        <f>"Trad IRN"</f>
        <v>Trad IRN</v>
      </c>
      <c r="B2526" t="str">
        <f>"Bldg IRN"</f>
        <v>Bldg IRN</v>
      </c>
      <c r="C2526" t="s">
        <v>41</v>
      </c>
      <c r="D2526" t="s">
        <v>3</v>
      </c>
      <c r="E2526" t="s">
        <v>80</v>
      </c>
      <c r="F2526" t="s">
        <v>81</v>
      </c>
      <c r="G2526" t="s">
        <v>82</v>
      </c>
      <c r="H2526" t="s">
        <v>83</v>
      </c>
      <c r="I2526" t="str">
        <f>"Trad IRN"</f>
        <v>Trad IRN</v>
      </c>
      <c r="J2526" t="s">
        <v>43</v>
      </c>
      <c r="K2526" t="s">
        <v>44</v>
      </c>
      <c r="L2526" t="s">
        <v>45</v>
      </c>
      <c r="M2526" t="s">
        <v>46</v>
      </c>
      <c r="N2526" t="str">
        <f t="shared" si="256"/>
        <v>08/18/2022</v>
      </c>
      <c r="O2526" t="str">
        <f t="shared" si="257"/>
        <v>12/31/2500</v>
      </c>
      <c r="P2526">
        <v>0.5</v>
      </c>
      <c r="Q2526">
        <v>0.5</v>
      </c>
      <c r="S2526">
        <v>0.5</v>
      </c>
      <c r="T2526">
        <v>0.5</v>
      </c>
      <c r="U2526">
        <v>0</v>
      </c>
      <c r="V2526" t="str">
        <f>"Trad IRN"</f>
        <v>Trad IRN</v>
      </c>
      <c r="W2526">
        <v>50</v>
      </c>
      <c r="X2526" t="s">
        <v>47</v>
      </c>
      <c r="Z2526" t="s">
        <v>47</v>
      </c>
      <c r="AB2526" t="str">
        <f>"11"</f>
        <v>11</v>
      </c>
      <c r="AC2526" t="s">
        <v>48</v>
      </c>
      <c r="AD2526" t="s">
        <v>49</v>
      </c>
      <c r="AE2526" t="s">
        <v>50</v>
      </c>
      <c r="AF2526">
        <v>0</v>
      </c>
      <c r="AG2526" t="s">
        <v>56</v>
      </c>
      <c r="AH2526" t="str">
        <f>"Trad IRN"</f>
        <v>Trad IRN</v>
      </c>
      <c r="AI2526" t="str">
        <f>"Bldg IRN"</f>
        <v>Bldg IRN</v>
      </c>
      <c r="AJ2526" t="s">
        <v>48</v>
      </c>
      <c r="AK2526" t="s">
        <v>48</v>
      </c>
      <c r="AL2526" t="s">
        <v>53</v>
      </c>
      <c r="AM2526">
        <v>566.15</v>
      </c>
      <c r="AN2526">
        <v>1132.3</v>
      </c>
      <c r="AO2526">
        <v>15</v>
      </c>
    </row>
    <row r="2527" spans="1:41" x14ac:dyDescent="0.3">
      <c r="A2527" t="str">
        <f>"Trad IRN"</f>
        <v>Trad IRN</v>
      </c>
      <c r="B2527" t="str">
        <f>"Bldg IRN"</f>
        <v>Bldg IRN</v>
      </c>
      <c r="C2527" t="s">
        <v>41</v>
      </c>
      <c r="D2527" t="s">
        <v>3</v>
      </c>
      <c r="E2527" t="s">
        <v>80</v>
      </c>
      <c r="F2527" t="s">
        <v>81</v>
      </c>
      <c r="G2527" t="s">
        <v>82</v>
      </c>
      <c r="H2527" t="s">
        <v>83</v>
      </c>
      <c r="I2527" t="s">
        <v>8</v>
      </c>
      <c r="J2527" t="s">
        <v>43</v>
      </c>
      <c r="K2527" t="s">
        <v>44</v>
      </c>
      <c r="L2527" t="s">
        <v>45</v>
      </c>
      <c r="M2527" t="s">
        <v>46</v>
      </c>
      <c r="N2527" t="str">
        <f>"08/17/2022"</f>
        <v>08/17/2022</v>
      </c>
      <c r="O2527" t="str">
        <f t="shared" si="257"/>
        <v>12/31/2500</v>
      </c>
      <c r="P2527">
        <v>0.5</v>
      </c>
      <c r="Q2527">
        <v>0.5</v>
      </c>
      <c r="S2527">
        <v>0</v>
      </c>
      <c r="T2527">
        <v>0</v>
      </c>
      <c r="U2527">
        <v>0.5</v>
      </c>
      <c r="V2527" t="str">
        <f>"Trad IRN"</f>
        <v>Trad IRN</v>
      </c>
      <c r="W2527">
        <v>50</v>
      </c>
      <c r="X2527" t="s">
        <v>47</v>
      </c>
      <c r="Z2527" t="s">
        <v>47</v>
      </c>
      <c r="AB2527" t="str">
        <f>"11"</f>
        <v>11</v>
      </c>
      <c r="AC2527" t="s">
        <v>48</v>
      </c>
      <c r="AD2527" t="s">
        <v>49</v>
      </c>
      <c r="AE2527" t="s">
        <v>50</v>
      </c>
      <c r="AF2527">
        <v>0</v>
      </c>
      <c r="AG2527" t="s">
        <v>51</v>
      </c>
      <c r="AH2527" t="s">
        <v>85</v>
      </c>
      <c r="AI2527" t="str">
        <f>"Bldg IRN"</f>
        <v>Bldg IRN</v>
      </c>
      <c r="AJ2527" t="s">
        <v>48</v>
      </c>
      <c r="AK2527" t="s">
        <v>48</v>
      </c>
      <c r="AL2527" t="s">
        <v>53</v>
      </c>
      <c r="AM2527">
        <v>530</v>
      </c>
      <c r="AN2527">
        <v>1060</v>
      </c>
      <c r="AO2527">
        <v>15</v>
      </c>
    </row>
    <row r="2528" spans="1:41" x14ac:dyDescent="0.3">
      <c r="A2528" t="str">
        <f>"Trad IRN"</f>
        <v>Trad IRN</v>
      </c>
      <c r="B2528" t="str">
        <f>"Bldg IRN"</f>
        <v>Bldg IRN</v>
      </c>
      <c r="C2528" t="s">
        <v>41</v>
      </c>
      <c r="D2528" t="s">
        <v>3</v>
      </c>
      <c r="E2528" t="s">
        <v>80</v>
      </c>
      <c r="F2528" t="s">
        <v>81</v>
      </c>
      <c r="G2528" t="s">
        <v>82</v>
      </c>
      <c r="H2528" t="s">
        <v>83</v>
      </c>
      <c r="I2528" t="str">
        <f>"Trad IRN"</f>
        <v>Trad IRN</v>
      </c>
      <c r="J2528" t="s">
        <v>43</v>
      </c>
      <c r="K2528" t="s">
        <v>44</v>
      </c>
      <c r="L2528" t="s">
        <v>45</v>
      </c>
      <c r="M2528" t="s">
        <v>46</v>
      </c>
      <c r="N2528" t="str">
        <f>"08/18/2022"</f>
        <v>08/18/2022</v>
      </c>
      <c r="O2528" t="str">
        <f>"12/13/2022"</f>
        <v>12/13/2022</v>
      </c>
      <c r="P2528">
        <v>0.434832</v>
      </c>
      <c r="Q2528">
        <v>0.434832</v>
      </c>
      <c r="S2528">
        <v>0.434832</v>
      </c>
      <c r="T2528">
        <v>0.434832</v>
      </c>
      <c r="U2528">
        <v>0</v>
      </c>
      <c r="V2528" t="str">
        <f>"Trad IRN"</f>
        <v>Trad IRN</v>
      </c>
      <c r="W2528">
        <v>85</v>
      </c>
      <c r="X2528" t="s">
        <v>54</v>
      </c>
      <c r="Y2528" t="str">
        <f>"15"</f>
        <v>15</v>
      </c>
      <c r="Z2528" t="s">
        <v>47</v>
      </c>
      <c r="AB2528" t="str">
        <f>"11"</f>
        <v>11</v>
      </c>
      <c r="AC2528" t="s">
        <v>48</v>
      </c>
      <c r="AD2528" t="s">
        <v>49</v>
      </c>
      <c r="AE2528" t="s">
        <v>55</v>
      </c>
      <c r="AF2528">
        <v>0</v>
      </c>
      <c r="AG2528" t="s">
        <v>56</v>
      </c>
      <c r="AH2528" t="str">
        <f>"Trad IRN"</f>
        <v>Trad IRN</v>
      </c>
      <c r="AI2528" t="str">
        <f>"Bldg IRN"</f>
        <v>Bldg IRN</v>
      </c>
      <c r="AJ2528" t="s">
        <v>48</v>
      </c>
      <c r="AK2528" t="s">
        <v>48</v>
      </c>
      <c r="AL2528" t="s">
        <v>53</v>
      </c>
      <c r="AM2528">
        <v>492.36</v>
      </c>
      <c r="AN2528">
        <v>1132.3</v>
      </c>
      <c r="AO2528">
        <v>15</v>
      </c>
    </row>
    <row r="2529" spans="1:41" x14ac:dyDescent="0.3">
      <c r="A2529" t="str">
        <f>"Trad IRN"</f>
        <v>Trad IRN</v>
      </c>
      <c r="B2529" t="str">
        <f>"Bldg IRN"</f>
        <v>Bldg IRN</v>
      </c>
      <c r="C2529" t="s">
        <v>41</v>
      </c>
      <c r="D2529" t="s">
        <v>3</v>
      </c>
      <c r="E2529" t="s">
        <v>80</v>
      </c>
      <c r="F2529" t="s">
        <v>81</v>
      </c>
      <c r="G2529" t="s">
        <v>82</v>
      </c>
      <c r="H2529" t="s">
        <v>83</v>
      </c>
      <c r="I2529" t="str">
        <f>"Trad IRN"</f>
        <v>Trad IRN</v>
      </c>
      <c r="J2529" t="s">
        <v>43</v>
      </c>
      <c r="K2529" t="s">
        <v>44</v>
      </c>
      <c r="L2529" t="s">
        <v>45</v>
      </c>
      <c r="M2529" t="s">
        <v>46</v>
      </c>
      <c r="N2529" t="str">
        <f>"12/14/2022"</f>
        <v>12/14/2022</v>
      </c>
      <c r="O2529" t="str">
        <f t="shared" ref="O2529:O2535" si="258">"12/31/2500"</f>
        <v>12/31/2500</v>
      </c>
      <c r="P2529">
        <v>0.565168</v>
      </c>
      <c r="Q2529">
        <v>0.565168</v>
      </c>
      <c r="S2529">
        <v>0.565168</v>
      </c>
      <c r="T2529">
        <v>0.565168</v>
      </c>
      <c r="U2529">
        <v>0</v>
      </c>
      <c r="V2529" t="str">
        <f>"Trad IRN"</f>
        <v>Trad IRN</v>
      </c>
      <c r="W2529">
        <v>85</v>
      </c>
      <c r="X2529" t="s">
        <v>54</v>
      </c>
      <c r="Y2529" t="str">
        <f>"15"</f>
        <v>15</v>
      </c>
      <c r="Z2529" t="s">
        <v>47</v>
      </c>
      <c r="AB2529" t="str">
        <f>"11"</f>
        <v>11</v>
      </c>
      <c r="AC2529" t="s">
        <v>48</v>
      </c>
      <c r="AD2529" t="s">
        <v>49</v>
      </c>
      <c r="AE2529" t="s">
        <v>55</v>
      </c>
      <c r="AF2529">
        <v>0</v>
      </c>
      <c r="AG2529" t="s">
        <v>56</v>
      </c>
      <c r="AH2529" t="str">
        <f>"Trad IRN"</f>
        <v>Trad IRN</v>
      </c>
      <c r="AI2529" t="str">
        <f>"Bldg IRN"</f>
        <v>Bldg IRN</v>
      </c>
      <c r="AJ2529" t="s">
        <v>48</v>
      </c>
      <c r="AK2529" t="s">
        <v>48</v>
      </c>
      <c r="AL2529" t="s">
        <v>53</v>
      </c>
      <c r="AM2529">
        <v>639.94000000000005</v>
      </c>
      <c r="AN2529">
        <v>1132.3</v>
      </c>
      <c r="AO2529">
        <v>15</v>
      </c>
    </row>
    <row r="2530" spans="1:41" x14ac:dyDescent="0.3">
      <c r="A2530" t="str">
        <f>"Trad IRN"</f>
        <v>Trad IRN</v>
      </c>
      <c r="B2530" t="str">
        <f>"Bldg IRN"</f>
        <v>Bldg IRN</v>
      </c>
      <c r="C2530" t="s">
        <v>41</v>
      </c>
      <c r="D2530" t="s">
        <v>3</v>
      </c>
      <c r="E2530" t="s">
        <v>80</v>
      </c>
      <c r="F2530" t="s">
        <v>81</v>
      </c>
      <c r="G2530" t="s">
        <v>82</v>
      </c>
      <c r="H2530" t="s">
        <v>83</v>
      </c>
      <c r="I2530" t="str">
        <f>"Trad IRN"</f>
        <v>Trad IRN</v>
      </c>
      <c r="J2530" t="s">
        <v>43</v>
      </c>
      <c r="K2530" t="s">
        <v>44</v>
      </c>
      <c r="L2530" t="s">
        <v>45</v>
      </c>
      <c r="M2530" t="s">
        <v>46</v>
      </c>
      <c r="N2530" t="str">
        <f t="shared" ref="N2530:N2539" si="259">"08/18/2022"</f>
        <v>08/18/2022</v>
      </c>
      <c r="O2530" t="str">
        <f t="shared" si="258"/>
        <v>12/31/2500</v>
      </c>
      <c r="P2530">
        <v>1</v>
      </c>
      <c r="Q2530">
        <v>1</v>
      </c>
      <c r="S2530">
        <v>0</v>
      </c>
      <c r="T2530">
        <v>1</v>
      </c>
      <c r="U2530">
        <v>0</v>
      </c>
      <c r="V2530" t="str">
        <f>"Trad IRN"</f>
        <v>Trad IRN</v>
      </c>
      <c r="W2530">
        <v>100</v>
      </c>
      <c r="X2530" t="s">
        <v>47</v>
      </c>
      <c r="Z2530" t="s">
        <v>47</v>
      </c>
      <c r="AB2530" t="str">
        <f>"09"</f>
        <v>09</v>
      </c>
      <c r="AC2530" t="s">
        <v>48</v>
      </c>
      <c r="AD2530" t="s">
        <v>49</v>
      </c>
      <c r="AE2530" t="s">
        <v>50</v>
      </c>
      <c r="AF2530">
        <v>0</v>
      </c>
      <c r="AG2530" t="s">
        <v>56</v>
      </c>
      <c r="AH2530" t="str">
        <f>"Trad IRN"</f>
        <v>Trad IRN</v>
      </c>
      <c r="AI2530" t="str">
        <f>"Bldg IRN"</f>
        <v>Bldg IRN</v>
      </c>
      <c r="AJ2530" t="s">
        <v>48</v>
      </c>
      <c r="AK2530" t="s">
        <v>48</v>
      </c>
      <c r="AL2530" t="s">
        <v>53</v>
      </c>
      <c r="AM2530">
        <v>1132.3</v>
      </c>
      <c r="AN2530">
        <v>1132.3</v>
      </c>
      <c r="AO2530">
        <v>15</v>
      </c>
    </row>
    <row r="2531" spans="1:41" x14ac:dyDescent="0.3">
      <c r="A2531" t="str">
        <f>"Trad IRN"</f>
        <v>Trad IRN</v>
      </c>
      <c r="B2531" t="str">
        <f>"Bldg IRN"</f>
        <v>Bldg IRN</v>
      </c>
      <c r="C2531" t="s">
        <v>41</v>
      </c>
      <c r="D2531" t="s">
        <v>3</v>
      </c>
      <c r="E2531" t="s">
        <v>80</v>
      </c>
      <c r="F2531" t="s">
        <v>81</v>
      </c>
      <c r="G2531" t="s">
        <v>82</v>
      </c>
      <c r="H2531" t="s">
        <v>83</v>
      </c>
      <c r="I2531" t="s">
        <v>8</v>
      </c>
      <c r="J2531" t="s">
        <v>43</v>
      </c>
      <c r="K2531" t="s">
        <v>44</v>
      </c>
      <c r="L2531" t="s">
        <v>45</v>
      </c>
      <c r="M2531" t="s">
        <v>46</v>
      </c>
      <c r="N2531" t="str">
        <f t="shared" si="259"/>
        <v>08/18/2022</v>
      </c>
      <c r="O2531" t="str">
        <f t="shared" si="258"/>
        <v>12/31/2500</v>
      </c>
      <c r="P2531">
        <v>0.14913599999999999</v>
      </c>
      <c r="Q2531">
        <v>0.14913599999999999</v>
      </c>
      <c r="S2531">
        <v>0</v>
      </c>
      <c r="T2531">
        <v>0.14913599999999999</v>
      </c>
      <c r="U2531">
        <v>0</v>
      </c>
      <c r="V2531" t="str">
        <f>"Trad IRN"</f>
        <v>Trad IRN</v>
      </c>
      <c r="W2531">
        <v>15</v>
      </c>
      <c r="X2531" t="s">
        <v>47</v>
      </c>
      <c r="Z2531" t="s">
        <v>47</v>
      </c>
      <c r="AB2531" t="str">
        <f>"12"</f>
        <v>12</v>
      </c>
      <c r="AC2531" t="s">
        <v>48</v>
      </c>
      <c r="AD2531" t="s">
        <v>49</v>
      </c>
      <c r="AE2531" t="s">
        <v>50</v>
      </c>
      <c r="AF2531">
        <v>0</v>
      </c>
      <c r="AG2531" t="s">
        <v>51</v>
      </c>
      <c r="AH2531" t="s">
        <v>85</v>
      </c>
      <c r="AI2531" t="str">
        <f>"Bldg IRN"</f>
        <v>Bldg IRN</v>
      </c>
      <c r="AJ2531" t="str">
        <f>"12"</f>
        <v>12</v>
      </c>
      <c r="AK2531" t="s">
        <v>52</v>
      </c>
      <c r="AL2531" t="s">
        <v>53</v>
      </c>
      <c r="AM2531">
        <v>155.4</v>
      </c>
      <c r="AN2531">
        <v>1042</v>
      </c>
      <c r="AO2531">
        <v>15</v>
      </c>
    </row>
    <row r="2532" spans="1:41" x14ac:dyDescent="0.3">
      <c r="A2532" t="str">
        <f>"Trad IRN"</f>
        <v>Trad IRN</v>
      </c>
      <c r="B2532" t="str">
        <f>"Bldg IRN"</f>
        <v>Bldg IRN</v>
      </c>
      <c r="C2532" t="s">
        <v>41</v>
      </c>
      <c r="D2532" t="s">
        <v>3</v>
      </c>
      <c r="E2532" t="s">
        <v>80</v>
      </c>
      <c r="F2532" t="s">
        <v>81</v>
      </c>
      <c r="G2532" t="s">
        <v>82</v>
      </c>
      <c r="H2532" t="s">
        <v>83</v>
      </c>
      <c r="I2532" t="str">
        <f>"Trad IRN"</f>
        <v>Trad IRN</v>
      </c>
      <c r="J2532" t="s">
        <v>43</v>
      </c>
      <c r="K2532" t="s">
        <v>44</v>
      </c>
      <c r="L2532" t="s">
        <v>45</v>
      </c>
      <c r="M2532" t="s">
        <v>46</v>
      </c>
      <c r="N2532" t="str">
        <f t="shared" si="259"/>
        <v>08/18/2022</v>
      </c>
      <c r="O2532" t="str">
        <f t="shared" si="258"/>
        <v>12/31/2500</v>
      </c>
      <c r="P2532">
        <v>0.85</v>
      </c>
      <c r="Q2532">
        <v>0.85</v>
      </c>
      <c r="S2532">
        <v>0.85</v>
      </c>
      <c r="T2532">
        <v>0.83867800000000003</v>
      </c>
      <c r="U2532">
        <v>1.1322E-2</v>
      </c>
      <c r="V2532" t="str">
        <f>"Trad IRN"</f>
        <v>Trad IRN</v>
      </c>
      <c r="W2532">
        <v>85</v>
      </c>
      <c r="X2532" t="s">
        <v>47</v>
      </c>
      <c r="Z2532" t="s">
        <v>47</v>
      </c>
      <c r="AB2532" t="str">
        <f>"12"</f>
        <v>12</v>
      </c>
      <c r="AC2532" t="s">
        <v>48</v>
      </c>
      <c r="AD2532" t="s">
        <v>49</v>
      </c>
      <c r="AE2532" t="s">
        <v>50</v>
      </c>
      <c r="AF2532">
        <v>0</v>
      </c>
      <c r="AG2532" t="s">
        <v>56</v>
      </c>
      <c r="AH2532" t="str">
        <f>"Trad IRN"</f>
        <v>Trad IRN</v>
      </c>
      <c r="AI2532" t="str">
        <f>"Bldg IRN"</f>
        <v>Bldg IRN</v>
      </c>
      <c r="AJ2532" t="str">
        <f>"12"</f>
        <v>12</v>
      </c>
      <c r="AK2532" t="s">
        <v>48</v>
      </c>
      <c r="AL2532" t="s">
        <v>53</v>
      </c>
      <c r="AM2532">
        <v>962.46</v>
      </c>
      <c r="AN2532">
        <v>1132.3</v>
      </c>
      <c r="AO2532">
        <v>15</v>
      </c>
    </row>
    <row r="2533" spans="1:41" x14ac:dyDescent="0.3">
      <c r="A2533" t="str">
        <f>"Trad IRN"</f>
        <v>Trad IRN</v>
      </c>
      <c r="B2533" t="str">
        <f>"Bldg IRN"</f>
        <v>Bldg IRN</v>
      </c>
      <c r="C2533" t="s">
        <v>41</v>
      </c>
      <c r="D2533" t="s">
        <v>3</v>
      </c>
      <c r="E2533" t="s">
        <v>80</v>
      </c>
      <c r="F2533" t="s">
        <v>81</v>
      </c>
      <c r="G2533" t="s">
        <v>82</v>
      </c>
      <c r="H2533" t="s">
        <v>83</v>
      </c>
      <c r="I2533" t="str">
        <f>"Trad IRN"</f>
        <v>Trad IRN</v>
      </c>
      <c r="J2533" t="s">
        <v>43</v>
      </c>
      <c r="K2533" t="s">
        <v>44</v>
      </c>
      <c r="L2533" t="s">
        <v>45</v>
      </c>
      <c r="M2533" t="s">
        <v>46</v>
      </c>
      <c r="N2533" t="str">
        <f t="shared" si="259"/>
        <v>08/18/2022</v>
      </c>
      <c r="O2533" t="str">
        <f t="shared" si="258"/>
        <v>12/31/2500</v>
      </c>
      <c r="P2533">
        <v>1</v>
      </c>
      <c r="Q2533">
        <v>1</v>
      </c>
      <c r="S2533">
        <v>0</v>
      </c>
      <c r="T2533">
        <v>1</v>
      </c>
      <c r="U2533">
        <v>0</v>
      </c>
      <c r="V2533" t="str">
        <f>"Trad IRN"</f>
        <v>Trad IRN</v>
      </c>
      <c r="W2533">
        <v>85</v>
      </c>
      <c r="X2533" t="s">
        <v>54</v>
      </c>
      <c r="Y2533" t="str">
        <f>"15"</f>
        <v>15</v>
      </c>
      <c r="Z2533" t="s">
        <v>47</v>
      </c>
      <c r="AB2533" t="str">
        <f>"12"</f>
        <v>12</v>
      </c>
      <c r="AC2533" t="s">
        <v>48</v>
      </c>
      <c r="AD2533" t="s">
        <v>49</v>
      </c>
      <c r="AE2533" t="s">
        <v>50</v>
      </c>
      <c r="AF2533">
        <v>0</v>
      </c>
      <c r="AG2533" t="s">
        <v>56</v>
      </c>
      <c r="AH2533" t="str">
        <f>"Trad IRN"</f>
        <v>Trad IRN</v>
      </c>
      <c r="AI2533" t="str">
        <f>"Bldg IRN"</f>
        <v>Bldg IRN</v>
      </c>
      <c r="AJ2533" t="str">
        <f>"12"</f>
        <v>12</v>
      </c>
      <c r="AK2533" t="s">
        <v>48</v>
      </c>
      <c r="AL2533" t="s">
        <v>53</v>
      </c>
      <c r="AM2533">
        <v>1132.3</v>
      </c>
      <c r="AN2533">
        <v>1132.3</v>
      </c>
      <c r="AO2533">
        <v>15</v>
      </c>
    </row>
    <row r="2534" spans="1:41" x14ac:dyDescent="0.3">
      <c r="A2534" t="str">
        <f>"Trad IRN"</f>
        <v>Trad IRN</v>
      </c>
      <c r="B2534" t="str">
        <f>"Bldg IRN"</f>
        <v>Bldg IRN</v>
      </c>
      <c r="C2534" t="s">
        <v>41</v>
      </c>
      <c r="D2534" t="s">
        <v>3</v>
      </c>
      <c r="E2534" t="s">
        <v>80</v>
      </c>
      <c r="F2534" t="s">
        <v>81</v>
      </c>
      <c r="G2534" t="s">
        <v>82</v>
      </c>
      <c r="H2534" t="s">
        <v>83</v>
      </c>
      <c r="I2534" t="str">
        <f>"Trad IRN"</f>
        <v>Trad IRN</v>
      </c>
      <c r="J2534" t="s">
        <v>43</v>
      </c>
      <c r="K2534" t="s">
        <v>44</v>
      </c>
      <c r="L2534" t="s">
        <v>45</v>
      </c>
      <c r="M2534" t="s">
        <v>46</v>
      </c>
      <c r="N2534" t="str">
        <f t="shared" si="259"/>
        <v>08/18/2022</v>
      </c>
      <c r="O2534" t="str">
        <f t="shared" si="258"/>
        <v>12/31/2500</v>
      </c>
      <c r="P2534">
        <v>1</v>
      </c>
      <c r="Q2534">
        <v>1</v>
      </c>
      <c r="S2534">
        <v>1</v>
      </c>
      <c r="T2534">
        <v>1</v>
      </c>
      <c r="U2534">
        <v>0</v>
      </c>
      <c r="V2534" t="str">
        <f>"Trad IRN"</f>
        <v>Trad IRN</v>
      </c>
      <c r="W2534">
        <v>100</v>
      </c>
      <c r="X2534" t="s">
        <v>47</v>
      </c>
      <c r="Z2534" t="s">
        <v>47</v>
      </c>
      <c r="AB2534" t="str">
        <f>"10"</f>
        <v>10</v>
      </c>
      <c r="AC2534" t="s">
        <v>48</v>
      </c>
      <c r="AD2534" t="s">
        <v>49</v>
      </c>
      <c r="AE2534" t="s">
        <v>50</v>
      </c>
      <c r="AF2534">
        <v>0</v>
      </c>
      <c r="AG2534" t="s">
        <v>56</v>
      </c>
      <c r="AH2534" t="str">
        <f>"Trad IRN"</f>
        <v>Trad IRN</v>
      </c>
      <c r="AI2534" t="str">
        <f>"Bldg IRN"</f>
        <v>Bldg IRN</v>
      </c>
      <c r="AJ2534" t="s">
        <v>48</v>
      </c>
      <c r="AK2534" t="s">
        <v>48</v>
      </c>
      <c r="AL2534" t="s">
        <v>53</v>
      </c>
      <c r="AM2534">
        <v>1132.3</v>
      </c>
      <c r="AN2534">
        <v>1132.3</v>
      </c>
      <c r="AO2534">
        <v>15</v>
      </c>
    </row>
    <row r="2535" spans="1:41" x14ac:dyDescent="0.3">
      <c r="A2535" t="str">
        <f>"Trad IRN"</f>
        <v>Trad IRN</v>
      </c>
      <c r="B2535" t="str">
        <f>"Bldg IRN"</f>
        <v>Bldg IRN</v>
      </c>
      <c r="C2535" t="s">
        <v>41</v>
      </c>
      <c r="D2535" t="s">
        <v>3</v>
      </c>
      <c r="E2535" t="s">
        <v>80</v>
      </c>
      <c r="F2535" t="s">
        <v>81</v>
      </c>
      <c r="G2535" t="s">
        <v>82</v>
      </c>
      <c r="H2535" t="s">
        <v>83</v>
      </c>
      <c r="I2535" t="str">
        <f>"Trad IRN"</f>
        <v>Trad IRN</v>
      </c>
      <c r="J2535" t="s">
        <v>43</v>
      </c>
      <c r="K2535" t="s">
        <v>44</v>
      </c>
      <c r="L2535" t="s">
        <v>45</v>
      </c>
      <c r="M2535" t="s">
        <v>46</v>
      </c>
      <c r="N2535" t="str">
        <f t="shared" si="259"/>
        <v>08/18/2022</v>
      </c>
      <c r="O2535" t="str">
        <f t="shared" si="258"/>
        <v>12/31/2500</v>
      </c>
      <c r="P2535">
        <v>1</v>
      </c>
      <c r="Q2535">
        <v>1</v>
      </c>
      <c r="S2535">
        <v>1</v>
      </c>
      <c r="T2535">
        <v>1</v>
      </c>
      <c r="U2535">
        <v>0</v>
      </c>
      <c r="V2535" t="str">
        <f>"Trad IRN"</f>
        <v>Trad IRN</v>
      </c>
      <c r="W2535">
        <v>100</v>
      </c>
      <c r="X2535" t="s">
        <v>47</v>
      </c>
      <c r="Z2535" t="s">
        <v>47</v>
      </c>
      <c r="AB2535" t="str">
        <f>"10"</f>
        <v>10</v>
      </c>
      <c r="AC2535" t="s">
        <v>48</v>
      </c>
      <c r="AD2535" t="s">
        <v>49</v>
      </c>
      <c r="AE2535" t="s">
        <v>50</v>
      </c>
      <c r="AF2535">
        <v>0</v>
      </c>
      <c r="AG2535" t="s">
        <v>56</v>
      </c>
      <c r="AH2535" t="str">
        <f>"Trad IRN"</f>
        <v>Trad IRN</v>
      </c>
      <c r="AI2535" t="str">
        <f>"Bldg IRN"</f>
        <v>Bldg IRN</v>
      </c>
      <c r="AJ2535" t="s">
        <v>48</v>
      </c>
      <c r="AK2535" t="s">
        <v>48</v>
      </c>
      <c r="AL2535" t="s">
        <v>53</v>
      </c>
      <c r="AM2535">
        <v>1132.3</v>
      </c>
      <c r="AN2535">
        <v>1132.3</v>
      </c>
      <c r="AO2535">
        <v>15</v>
      </c>
    </row>
    <row r="2536" spans="1:41" x14ac:dyDescent="0.3">
      <c r="A2536" t="str">
        <f>"Trad IRN"</f>
        <v>Trad IRN</v>
      </c>
      <c r="B2536" t="str">
        <f>"Bldg IRN"</f>
        <v>Bldg IRN</v>
      </c>
      <c r="C2536" t="s">
        <v>41</v>
      </c>
      <c r="D2536" t="s">
        <v>3</v>
      </c>
      <c r="E2536" t="s">
        <v>80</v>
      </c>
      <c r="F2536" t="s">
        <v>81</v>
      </c>
      <c r="G2536" t="s">
        <v>82</v>
      </c>
      <c r="H2536" t="s">
        <v>83</v>
      </c>
      <c r="I2536" t="str">
        <f>"Trad IRN"</f>
        <v>Trad IRN</v>
      </c>
      <c r="J2536" t="s">
        <v>43</v>
      </c>
      <c r="K2536" t="s">
        <v>44</v>
      </c>
      <c r="L2536" t="s">
        <v>45</v>
      </c>
      <c r="M2536" t="s">
        <v>46</v>
      </c>
      <c r="N2536" t="str">
        <f t="shared" si="259"/>
        <v>08/18/2022</v>
      </c>
      <c r="O2536" t="str">
        <f>"11/06/2022"</f>
        <v>11/06/2022</v>
      </c>
      <c r="P2536">
        <v>0.29642299999999999</v>
      </c>
      <c r="Q2536">
        <v>0.29642299999999999</v>
      </c>
      <c r="R2536">
        <v>0.29642299999999999</v>
      </c>
      <c r="S2536">
        <v>0</v>
      </c>
      <c r="T2536">
        <v>0.29642299999999999</v>
      </c>
      <c r="U2536">
        <v>0</v>
      </c>
      <c r="V2536" t="str">
        <f>"Trad IRN"</f>
        <v>Trad IRN</v>
      </c>
      <c r="W2536">
        <v>100</v>
      </c>
      <c r="X2536" t="s">
        <v>47</v>
      </c>
      <c r="Z2536" t="s">
        <v>47</v>
      </c>
      <c r="AB2536" t="str">
        <f>"10"</f>
        <v>10</v>
      </c>
      <c r="AC2536" t="str">
        <f>"08"</f>
        <v>08</v>
      </c>
      <c r="AD2536" t="str">
        <f>"3"</f>
        <v>3</v>
      </c>
      <c r="AE2536" t="s">
        <v>50</v>
      </c>
      <c r="AF2536">
        <v>0</v>
      </c>
      <c r="AG2536" t="s">
        <v>56</v>
      </c>
      <c r="AH2536" t="str">
        <f>"Trad IRN"</f>
        <v>Trad IRN</v>
      </c>
      <c r="AI2536" t="str">
        <f>"Bldg IRN"</f>
        <v>Bldg IRN</v>
      </c>
      <c r="AJ2536" t="s">
        <v>48</v>
      </c>
      <c r="AK2536" t="s">
        <v>48</v>
      </c>
      <c r="AL2536" t="s">
        <v>53</v>
      </c>
      <c r="AM2536">
        <v>335.64</v>
      </c>
      <c r="AN2536">
        <v>1132.3</v>
      </c>
      <c r="AO2536">
        <v>15</v>
      </c>
    </row>
    <row r="2537" spans="1:41" x14ac:dyDescent="0.3">
      <c r="A2537" t="str">
        <f>"Trad IRN"</f>
        <v>Trad IRN</v>
      </c>
      <c r="B2537" t="str">
        <f>"Bldg IRN"</f>
        <v>Bldg IRN</v>
      </c>
      <c r="C2537" t="s">
        <v>41</v>
      </c>
      <c r="D2537" t="s">
        <v>3</v>
      </c>
      <c r="E2537" t="s">
        <v>80</v>
      </c>
      <c r="F2537" t="s">
        <v>81</v>
      </c>
      <c r="G2537" t="s">
        <v>82</v>
      </c>
      <c r="H2537" t="s">
        <v>83</v>
      </c>
      <c r="I2537" t="str">
        <f>"Trad IRN"</f>
        <v>Trad IRN</v>
      </c>
      <c r="J2537" t="s">
        <v>43</v>
      </c>
      <c r="K2537" t="s">
        <v>44</v>
      </c>
      <c r="L2537" t="s">
        <v>45</v>
      </c>
      <c r="M2537" t="s">
        <v>46</v>
      </c>
      <c r="N2537" t="str">
        <f t="shared" si="259"/>
        <v>08/18/2022</v>
      </c>
      <c r="O2537" t="str">
        <f>"12/31/2500"</f>
        <v>12/31/2500</v>
      </c>
      <c r="P2537">
        <v>1</v>
      </c>
      <c r="Q2537">
        <v>1</v>
      </c>
      <c r="S2537">
        <v>1</v>
      </c>
      <c r="T2537">
        <v>1</v>
      </c>
      <c r="U2537">
        <v>0</v>
      </c>
      <c r="V2537" t="str">
        <f>"Trad IRN"</f>
        <v>Trad IRN</v>
      </c>
      <c r="W2537">
        <v>100</v>
      </c>
      <c r="X2537" t="s">
        <v>47</v>
      </c>
      <c r="Z2537" t="s">
        <v>47</v>
      </c>
      <c r="AB2537" t="str">
        <f>"10"</f>
        <v>10</v>
      </c>
      <c r="AC2537" t="s">
        <v>48</v>
      </c>
      <c r="AD2537" t="s">
        <v>49</v>
      </c>
      <c r="AE2537" t="s">
        <v>50</v>
      </c>
      <c r="AF2537">
        <v>0</v>
      </c>
      <c r="AG2537" t="s">
        <v>56</v>
      </c>
      <c r="AH2537" t="str">
        <f>"Trad IRN"</f>
        <v>Trad IRN</v>
      </c>
      <c r="AI2537" t="str">
        <f>"Bldg IRN"</f>
        <v>Bldg IRN</v>
      </c>
      <c r="AJ2537" t="s">
        <v>48</v>
      </c>
      <c r="AK2537" t="s">
        <v>48</v>
      </c>
      <c r="AL2537" t="s">
        <v>53</v>
      </c>
      <c r="AM2537">
        <v>1132.3</v>
      </c>
      <c r="AN2537">
        <v>1132.3</v>
      </c>
      <c r="AO2537">
        <v>15</v>
      </c>
    </row>
    <row r="2538" spans="1:41" x14ac:dyDescent="0.3">
      <c r="A2538" t="str">
        <f>"Trad IRN"</f>
        <v>Trad IRN</v>
      </c>
      <c r="B2538" t="str">
        <f>"Bldg IRN"</f>
        <v>Bldg IRN</v>
      </c>
      <c r="C2538" t="s">
        <v>41</v>
      </c>
      <c r="D2538" t="s">
        <v>3</v>
      </c>
      <c r="E2538" t="s">
        <v>80</v>
      </c>
      <c r="F2538" t="s">
        <v>81</v>
      </c>
      <c r="G2538" t="s">
        <v>82</v>
      </c>
      <c r="H2538" t="s">
        <v>83</v>
      </c>
      <c r="I2538" t="str">
        <f>"Trad IRN"</f>
        <v>Trad IRN</v>
      </c>
      <c r="J2538" t="s">
        <v>43</v>
      </c>
      <c r="K2538" t="s">
        <v>44</v>
      </c>
      <c r="L2538" t="s">
        <v>45</v>
      </c>
      <c r="M2538" t="s">
        <v>46</v>
      </c>
      <c r="N2538" t="str">
        <f t="shared" si="259"/>
        <v>08/18/2022</v>
      </c>
      <c r="O2538" t="str">
        <f>"12/31/2500"</f>
        <v>12/31/2500</v>
      </c>
      <c r="P2538">
        <v>1</v>
      </c>
      <c r="Q2538">
        <v>1</v>
      </c>
      <c r="S2538">
        <v>0</v>
      </c>
      <c r="T2538">
        <v>1</v>
      </c>
      <c r="U2538">
        <v>0</v>
      </c>
      <c r="V2538" t="str">
        <f>"Trad IRN"</f>
        <v>Trad IRN</v>
      </c>
      <c r="W2538">
        <v>100</v>
      </c>
      <c r="X2538" t="s">
        <v>47</v>
      </c>
      <c r="Z2538" t="s">
        <v>47</v>
      </c>
      <c r="AB2538" t="str">
        <f>"09"</f>
        <v>09</v>
      </c>
      <c r="AC2538" t="s">
        <v>48</v>
      </c>
      <c r="AD2538" t="s">
        <v>49</v>
      </c>
      <c r="AE2538" t="s">
        <v>55</v>
      </c>
      <c r="AF2538">
        <v>0</v>
      </c>
      <c r="AG2538" t="s">
        <v>56</v>
      </c>
      <c r="AH2538" t="str">
        <f>"Trad IRN"</f>
        <v>Trad IRN</v>
      </c>
      <c r="AI2538" t="str">
        <f>"Bldg IRN"</f>
        <v>Bldg IRN</v>
      </c>
      <c r="AJ2538" t="s">
        <v>48</v>
      </c>
      <c r="AK2538" t="s">
        <v>48</v>
      </c>
      <c r="AL2538" t="s">
        <v>53</v>
      </c>
      <c r="AM2538">
        <v>1132.3</v>
      </c>
      <c r="AN2538">
        <v>1132.3</v>
      </c>
      <c r="AO2538">
        <v>15</v>
      </c>
    </row>
    <row r="2539" spans="1:41" x14ac:dyDescent="0.3">
      <c r="A2539" t="str">
        <f>"Trad IRN"</f>
        <v>Trad IRN</v>
      </c>
      <c r="B2539" t="str">
        <f>"Bldg IRN"</f>
        <v>Bldg IRN</v>
      </c>
      <c r="C2539" t="s">
        <v>41</v>
      </c>
      <c r="D2539" t="s">
        <v>3</v>
      </c>
      <c r="E2539" t="s">
        <v>80</v>
      </c>
      <c r="F2539" t="s">
        <v>81</v>
      </c>
      <c r="G2539" t="s">
        <v>82</v>
      </c>
      <c r="H2539" t="s">
        <v>83</v>
      </c>
      <c r="I2539" t="str">
        <f>"Trad IRN"</f>
        <v>Trad IRN</v>
      </c>
      <c r="J2539" t="s">
        <v>43</v>
      </c>
      <c r="K2539" t="s">
        <v>44</v>
      </c>
      <c r="L2539" t="s">
        <v>45</v>
      </c>
      <c r="M2539" t="s">
        <v>46</v>
      </c>
      <c r="N2539" t="str">
        <f t="shared" si="259"/>
        <v>08/18/2022</v>
      </c>
      <c r="O2539" t="str">
        <f>"11/29/2022"</f>
        <v>11/29/2022</v>
      </c>
      <c r="P2539">
        <v>0.377162</v>
      </c>
      <c r="Q2539">
        <v>0.377162</v>
      </c>
      <c r="R2539">
        <v>0.377162</v>
      </c>
      <c r="S2539">
        <v>0</v>
      </c>
      <c r="T2539">
        <v>0.377162</v>
      </c>
      <c r="U2539">
        <v>0</v>
      </c>
      <c r="V2539" t="str">
        <f>"Trad IRN"</f>
        <v>Trad IRN</v>
      </c>
      <c r="W2539">
        <v>100</v>
      </c>
      <c r="X2539" t="s">
        <v>47</v>
      </c>
      <c r="Z2539" t="s">
        <v>47</v>
      </c>
      <c r="AB2539" t="str">
        <f>"09"</f>
        <v>09</v>
      </c>
      <c r="AC2539" t="str">
        <f>"10"</f>
        <v>10</v>
      </c>
      <c r="AD2539" t="str">
        <f>"2"</f>
        <v>2</v>
      </c>
      <c r="AE2539" t="s">
        <v>50</v>
      </c>
      <c r="AF2539">
        <v>0</v>
      </c>
      <c r="AG2539" t="s">
        <v>56</v>
      </c>
      <c r="AH2539" t="str">
        <f>"Trad IRN"</f>
        <v>Trad IRN</v>
      </c>
      <c r="AI2539" t="str">
        <f>"Bldg IRN"</f>
        <v>Bldg IRN</v>
      </c>
      <c r="AJ2539" t="s">
        <v>48</v>
      </c>
      <c r="AK2539" t="s">
        <v>48</v>
      </c>
      <c r="AL2539" t="s">
        <v>53</v>
      </c>
      <c r="AM2539">
        <v>427.06</v>
      </c>
      <c r="AN2539">
        <v>1132.3</v>
      </c>
      <c r="AO2539">
        <v>15</v>
      </c>
    </row>
    <row r="2540" spans="1:41" x14ac:dyDescent="0.3">
      <c r="A2540" t="str">
        <f>"Trad IRN"</f>
        <v>Trad IRN</v>
      </c>
      <c r="B2540" t="str">
        <f>"Bldg IRN"</f>
        <v>Bldg IRN</v>
      </c>
      <c r="C2540" t="s">
        <v>41</v>
      </c>
      <c r="D2540" t="s">
        <v>3</v>
      </c>
      <c r="E2540" t="s">
        <v>80</v>
      </c>
      <c r="F2540" t="s">
        <v>81</v>
      </c>
      <c r="G2540" t="s">
        <v>82</v>
      </c>
      <c r="H2540" t="s">
        <v>83</v>
      </c>
      <c r="I2540" t="s">
        <v>8</v>
      </c>
      <c r="J2540" t="s">
        <v>43</v>
      </c>
      <c r="K2540" t="s">
        <v>44</v>
      </c>
      <c r="L2540" t="s">
        <v>45</v>
      </c>
      <c r="M2540" t="s">
        <v>46</v>
      </c>
      <c r="N2540" t="str">
        <f>"01/04/2023"</f>
        <v>01/04/2023</v>
      </c>
      <c r="O2540" t="str">
        <f>"12/31/2500"</f>
        <v>12/31/2500</v>
      </c>
      <c r="P2540">
        <v>7.9585000000000003E-2</v>
      </c>
      <c r="Q2540">
        <v>7.9585000000000003E-2</v>
      </c>
      <c r="S2540">
        <v>0</v>
      </c>
      <c r="T2540">
        <v>2.4028999999999998E-2</v>
      </c>
      <c r="U2540">
        <v>5.5556000000000001E-2</v>
      </c>
      <c r="V2540" t="str">
        <f>"Trad IRN"</f>
        <v>Trad IRN</v>
      </c>
      <c r="W2540">
        <v>15</v>
      </c>
      <c r="X2540" t="s">
        <v>47</v>
      </c>
      <c r="Z2540" t="s">
        <v>47</v>
      </c>
      <c r="AB2540" t="str">
        <f>"09"</f>
        <v>09</v>
      </c>
      <c r="AC2540" t="s">
        <v>48</v>
      </c>
      <c r="AD2540" t="s">
        <v>49</v>
      </c>
      <c r="AE2540" t="s">
        <v>50</v>
      </c>
      <c r="AF2540">
        <v>0</v>
      </c>
      <c r="AG2540" t="s">
        <v>51</v>
      </c>
      <c r="AH2540" t="str">
        <f>"Trad IRN"</f>
        <v>Trad IRN</v>
      </c>
      <c r="AI2540" t="str">
        <f>"Bldg IRN"</f>
        <v>Bldg IRN</v>
      </c>
      <c r="AJ2540" t="s">
        <v>48</v>
      </c>
      <c r="AK2540" t="s">
        <v>48</v>
      </c>
      <c r="AL2540" t="s">
        <v>53</v>
      </c>
      <c r="AM2540">
        <v>90.11</v>
      </c>
      <c r="AN2540">
        <v>1132.3</v>
      </c>
      <c r="AO2540">
        <v>15</v>
      </c>
    </row>
    <row r="2541" spans="1:41" x14ac:dyDescent="0.3">
      <c r="A2541" t="str">
        <f>"Trad IRN"</f>
        <v>Trad IRN</v>
      </c>
      <c r="B2541" t="str">
        <f>"Bldg IRN"</f>
        <v>Bldg IRN</v>
      </c>
      <c r="C2541" t="s">
        <v>41</v>
      </c>
      <c r="D2541" t="s">
        <v>3</v>
      </c>
      <c r="E2541" t="s">
        <v>80</v>
      </c>
      <c r="F2541" t="s">
        <v>81</v>
      </c>
      <c r="G2541" t="s">
        <v>82</v>
      </c>
      <c r="H2541" t="s">
        <v>83</v>
      </c>
      <c r="I2541" t="str">
        <f>"Trad IRN"</f>
        <v>Trad IRN</v>
      </c>
      <c r="J2541" t="s">
        <v>43</v>
      </c>
      <c r="K2541" t="s">
        <v>44</v>
      </c>
      <c r="L2541" t="s">
        <v>45</v>
      </c>
      <c r="M2541" t="s">
        <v>46</v>
      </c>
      <c r="N2541" t="str">
        <f>"01/04/2023"</f>
        <v>01/04/2023</v>
      </c>
      <c r="O2541" t="str">
        <f>"12/31/2500"</f>
        <v>12/31/2500</v>
      </c>
      <c r="P2541">
        <v>0.45098100000000002</v>
      </c>
      <c r="Q2541">
        <v>0.45098100000000002</v>
      </c>
      <c r="R2541">
        <v>0.45098100000000002</v>
      </c>
      <c r="S2541">
        <v>0</v>
      </c>
      <c r="T2541">
        <v>0.45098100000000002</v>
      </c>
      <c r="U2541">
        <v>0</v>
      </c>
      <c r="V2541" t="str">
        <f>"Trad IRN"</f>
        <v>Trad IRN</v>
      </c>
      <c r="W2541">
        <v>85</v>
      </c>
      <c r="X2541" t="s">
        <v>47</v>
      </c>
      <c r="Z2541" t="s">
        <v>47</v>
      </c>
      <c r="AB2541" t="str">
        <f>"09"</f>
        <v>09</v>
      </c>
      <c r="AC2541" t="str">
        <f>"15"</f>
        <v>15</v>
      </c>
      <c r="AD2541" t="str">
        <f>"2"</f>
        <v>2</v>
      </c>
      <c r="AE2541" t="s">
        <v>50</v>
      </c>
      <c r="AF2541">
        <v>0</v>
      </c>
      <c r="AG2541" t="s">
        <v>56</v>
      </c>
      <c r="AH2541" t="str">
        <f>"Trad IRN"</f>
        <v>Trad IRN</v>
      </c>
      <c r="AI2541" t="str">
        <f>"Bldg IRN"</f>
        <v>Bldg IRN</v>
      </c>
      <c r="AJ2541" t="s">
        <v>48</v>
      </c>
      <c r="AK2541" t="s">
        <v>48</v>
      </c>
      <c r="AL2541" t="s">
        <v>53</v>
      </c>
      <c r="AM2541">
        <v>510.65</v>
      </c>
      <c r="AN2541">
        <v>1132.3</v>
      </c>
      <c r="AO2541">
        <v>15</v>
      </c>
    </row>
    <row r="2542" spans="1:41" x14ac:dyDescent="0.3">
      <c r="A2542" t="str">
        <f>"Trad IRN"</f>
        <v>Trad IRN</v>
      </c>
      <c r="B2542" t="str">
        <f>"Bldg IRN"</f>
        <v>Bldg IRN</v>
      </c>
      <c r="C2542" t="s">
        <v>41</v>
      </c>
      <c r="D2542" t="s">
        <v>3</v>
      </c>
      <c r="E2542" t="s">
        <v>80</v>
      </c>
      <c r="F2542" t="s">
        <v>81</v>
      </c>
      <c r="G2542" t="s">
        <v>82</v>
      </c>
      <c r="H2542" t="s">
        <v>83</v>
      </c>
      <c r="I2542" t="str">
        <f>"Trad IRN"</f>
        <v>Trad IRN</v>
      </c>
      <c r="J2542" t="s">
        <v>43</v>
      </c>
      <c r="K2542" t="s">
        <v>44</v>
      </c>
      <c r="L2542" t="s">
        <v>45</v>
      </c>
      <c r="M2542" t="s">
        <v>46</v>
      </c>
      <c r="N2542" t="str">
        <f>"08/18/2022"</f>
        <v>08/18/2022</v>
      </c>
      <c r="O2542" t="str">
        <f>"01/03/2023"</f>
        <v>01/03/2023</v>
      </c>
      <c r="P2542">
        <v>0.46943400000000002</v>
      </c>
      <c r="Q2542">
        <v>0.46943400000000002</v>
      </c>
      <c r="R2542">
        <v>0.46943400000000002</v>
      </c>
      <c r="S2542">
        <v>0</v>
      </c>
      <c r="T2542">
        <v>0.46943400000000002</v>
      </c>
      <c r="U2542">
        <v>0</v>
      </c>
      <c r="V2542" t="str">
        <f>"Trad IRN"</f>
        <v>Trad IRN</v>
      </c>
      <c r="W2542">
        <v>100</v>
      </c>
      <c r="X2542" t="s">
        <v>47</v>
      </c>
      <c r="Z2542" t="s">
        <v>47</v>
      </c>
      <c r="AB2542" t="str">
        <f>"09"</f>
        <v>09</v>
      </c>
      <c r="AC2542" t="str">
        <f>"15"</f>
        <v>15</v>
      </c>
      <c r="AD2542" t="str">
        <f>"2"</f>
        <v>2</v>
      </c>
      <c r="AE2542" t="s">
        <v>50</v>
      </c>
      <c r="AF2542">
        <v>0</v>
      </c>
      <c r="AG2542" t="s">
        <v>56</v>
      </c>
      <c r="AH2542" t="str">
        <f>"Trad IRN"</f>
        <v>Trad IRN</v>
      </c>
      <c r="AI2542" t="str">
        <f>"Bldg IRN"</f>
        <v>Bldg IRN</v>
      </c>
      <c r="AJ2542" t="s">
        <v>48</v>
      </c>
      <c r="AK2542" t="s">
        <v>48</v>
      </c>
      <c r="AL2542" t="s">
        <v>53</v>
      </c>
      <c r="AM2542">
        <v>531.54</v>
      </c>
      <c r="AN2542">
        <v>1132.3</v>
      </c>
      <c r="AO2542">
        <v>15</v>
      </c>
    </row>
    <row r="2543" spans="1:41" x14ac:dyDescent="0.3">
      <c r="A2543" t="str">
        <f>"Trad IRN"</f>
        <v>Trad IRN</v>
      </c>
      <c r="B2543" t="str">
        <f>"Bldg IRN"</f>
        <v>Bldg IRN</v>
      </c>
      <c r="C2543" t="s">
        <v>41</v>
      </c>
      <c r="D2543" t="s">
        <v>3</v>
      </c>
      <c r="E2543" t="s">
        <v>80</v>
      </c>
      <c r="F2543" t="s">
        <v>81</v>
      </c>
      <c r="G2543" t="s">
        <v>82</v>
      </c>
      <c r="H2543" t="s">
        <v>83</v>
      </c>
      <c r="I2543" t="str">
        <f>"Trad IRN"</f>
        <v>Trad IRN</v>
      </c>
      <c r="J2543" t="s">
        <v>43</v>
      </c>
      <c r="K2543" t="s">
        <v>44</v>
      </c>
      <c r="L2543" t="s">
        <v>45</v>
      </c>
      <c r="M2543" t="s">
        <v>46</v>
      </c>
      <c r="N2543" t="str">
        <f>"08/18/2022"</f>
        <v>08/18/2022</v>
      </c>
      <c r="O2543" t="str">
        <f t="shared" ref="O2543:O2556" si="260">"12/31/2500"</f>
        <v>12/31/2500</v>
      </c>
      <c r="P2543">
        <v>0.5</v>
      </c>
      <c r="Q2543">
        <v>0.5</v>
      </c>
      <c r="S2543">
        <v>0.5</v>
      </c>
      <c r="T2543">
        <v>0.5</v>
      </c>
      <c r="U2543">
        <v>0</v>
      </c>
      <c r="V2543" t="str">
        <f>"Trad IRN"</f>
        <v>Trad IRN</v>
      </c>
      <c r="W2543">
        <v>50</v>
      </c>
      <c r="X2543" t="s">
        <v>47</v>
      </c>
      <c r="Z2543" t="s">
        <v>47</v>
      </c>
      <c r="AB2543" t="str">
        <f>"12"</f>
        <v>12</v>
      </c>
      <c r="AC2543" t="s">
        <v>48</v>
      </c>
      <c r="AD2543" t="s">
        <v>49</v>
      </c>
      <c r="AE2543" t="s">
        <v>50</v>
      </c>
      <c r="AF2543">
        <v>0</v>
      </c>
      <c r="AG2543" t="s">
        <v>56</v>
      </c>
      <c r="AH2543" t="str">
        <f>"Trad IRN"</f>
        <v>Trad IRN</v>
      </c>
      <c r="AI2543" t="str">
        <f>"Bldg IRN"</f>
        <v>Bldg IRN</v>
      </c>
      <c r="AJ2543" t="str">
        <f>"12"</f>
        <v>12</v>
      </c>
      <c r="AK2543" t="s">
        <v>48</v>
      </c>
      <c r="AL2543" t="s">
        <v>53</v>
      </c>
      <c r="AM2543">
        <v>566.15</v>
      </c>
      <c r="AN2543">
        <v>1132.3</v>
      </c>
      <c r="AO2543">
        <v>15</v>
      </c>
    </row>
    <row r="2544" spans="1:41" x14ac:dyDescent="0.3">
      <c r="A2544" t="str">
        <f>"Trad IRN"</f>
        <v>Trad IRN</v>
      </c>
      <c r="B2544" t="str">
        <f>"Bldg IRN"</f>
        <v>Bldg IRN</v>
      </c>
      <c r="C2544" t="s">
        <v>41</v>
      </c>
      <c r="D2544" t="s">
        <v>3</v>
      </c>
      <c r="E2544" t="s">
        <v>80</v>
      </c>
      <c r="F2544" t="s">
        <v>81</v>
      </c>
      <c r="G2544" t="s">
        <v>82</v>
      </c>
      <c r="H2544" t="s">
        <v>83</v>
      </c>
      <c r="I2544" t="s">
        <v>8</v>
      </c>
      <c r="J2544" t="s">
        <v>43</v>
      </c>
      <c r="K2544" t="s">
        <v>44</v>
      </c>
      <c r="L2544" t="s">
        <v>45</v>
      </c>
      <c r="M2544" t="s">
        <v>46</v>
      </c>
      <c r="N2544" t="str">
        <f>"08/17/2022"</f>
        <v>08/17/2022</v>
      </c>
      <c r="O2544" t="str">
        <f t="shared" si="260"/>
        <v>12/31/2500</v>
      </c>
      <c r="P2544">
        <v>0.5</v>
      </c>
      <c r="Q2544">
        <v>0.5</v>
      </c>
      <c r="S2544">
        <v>0</v>
      </c>
      <c r="T2544">
        <v>0</v>
      </c>
      <c r="U2544">
        <v>0.5</v>
      </c>
      <c r="V2544" t="str">
        <f>"Trad IRN"</f>
        <v>Trad IRN</v>
      </c>
      <c r="W2544">
        <v>50</v>
      </c>
      <c r="X2544" t="s">
        <v>47</v>
      </c>
      <c r="Z2544" t="s">
        <v>47</v>
      </c>
      <c r="AB2544" t="str">
        <f>"12"</f>
        <v>12</v>
      </c>
      <c r="AC2544" t="s">
        <v>48</v>
      </c>
      <c r="AD2544" t="s">
        <v>49</v>
      </c>
      <c r="AE2544" t="s">
        <v>50</v>
      </c>
      <c r="AF2544">
        <v>0</v>
      </c>
      <c r="AG2544" t="s">
        <v>51</v>
      </c>
      <c r="AH2544" t="s">
        <v>85</v>
      </c>
      <c r="AI2544" t="str">
        <f>"Bldg IRN"</f>
        <v>Bldg IRN</v>
      </c>
      <c r="AJ2544" t="str">
        <f>"12"</f>
        <v>12</v>
      </c>
      <c r="AK2544" t="s">
        <v>52</v>
      </c>
      <c r="AL2544" t="s">
        <v>53</v>
      </c>
      <c r="AM2544">
        <v>521</v>
      </c>
      <c r="AN2544">
        <v>1042</v>
      </c>
      <c r="AO2544">
        <v>15</v>
      </c>
    </row>
    <row r="2545" spans="1:41" x14ac:dyDescent="0.3">
      <c r="A2545" t="str">
        <f>"Trad IRN"</f>
        <v>Trad IRN</v>
      </c>
      <c r="B2545" t="str">
        <f>"Bldg IRN"</f>
        <v>Bldg IRN</v>
      </c>
      <c r="C2545" t="s">
        <v>41</v>
      </c>
      <c r="D2545" t="s">
        <v>3</v>
      </c>
      <c r="E2545" t="s">
        <v>80</v>
      </c>
      <c r="F2545" t="s">
        <v>81</v>
      </c>
      <c r="G2545" t="s">
        <v>82</v>
      </c>
      <c r="H2545" t="s">
        <v>83</v>
      </c>
      <c r="I2545" t="str">
        <f>"Trad IRN"</f>
        <v>Trad IRN</v>
      </c>
      <c r="J2545" t="s">
        <v>43</v>
      </c>
      <c r="K2545" t="s">
        <v>44</v>
      </c>
      <c r="L2545" t="s">
        <v>45</v>
      </c>
      <c r="M2545" t="s">
        <v>46</v>
      </c>
      <c r="N2545" t="str">
        <f>"08/18/2022"</f>
        <v>08/18/2022</v>
      </c>
      <c r="O2545" t="str">
        <f t="shared" si="260"/>
        <v>12/31/2500</v>
      </c>
      <c r="P2545">
        <v>1</v>
      </c>
      <c r="Q2545">
        <v>1</v>
      </c>
      <c r="S2545">
        <v>0</v>
      </c>
      <c r="T2545">
        <v>1</v>
      </c>
      <c r="U2545">
        <v>0</v>
      </c>
      <c r="V2545" t="str">
        <f>"Trad IRN"</f>
        <v>Trad IRN</v>
      </c>
      <c r="W2545">
        <v>85</v>
      </c>
      <c r="X2545" t="s">
        <v>54</v>
      </c>
      <c r="Y2545" t="str">
        <f>"15"</f>
        <v>15</v>
      </c>
      <c r="Z2545" t="s">
        <v>47</v>
      </c>
      <c r="AB2545" t="str">
        <f>"11"</f>
        <v>11</v>
      </c>
      <c r="AC2545" t="s">
        <v>48</v>
      </c>
      <c r="AD2545" t="s">
        <v>49</v>
      </c>
      <c r="AE2545" t="s">
        <v>50</v>
      </c>
      <c r="AF2545">
        <v>0</v>
      </c>
      <c r="AG2545" t="s">
        <v>56</v>
      </c>
      <c r="AH2545" t="str">
        <f>"Trad IRN"</f>
        <v>Trad IRN</v>
      </c>
      <c r="AI2545" t="str">
        <f>"Bldg IRN"</f>
        <v>Bldg IRN</v>
      </c>
      <c r="AJ2545" t="s">
        <v>48</v>
      </c>
      <c r="AK2545" t="s">
        <v>48</v>
      </c>
      <c r="AL2545" t="s">
        <v>53</v>
      </c>
      <c r="AM2545">
        <v>1132.3</v>
      </c>
      <c r="AN2545">
        <v>1132.3</v>
      </c>
      <c r="AO2545">
        <v>15</v>
      </c>
    </row>
    <row r="2546" spans="1:41" x14ac:dyDescent="0.3">
      <c r="A2546" t="str">
        <f>"Trad IRN"</f>
        <v>Trad IRN</v>
      </c>
      <c r="B2546" t="str">
        <f>"Bldg IRN"</f>
        <v>Bldg IRN</v>
      </c>
      <c r="C2546" t="s">
        <v>41</v>
      </c>
      <c r="D2546" t="s">
        <v>3</v>
      </c>
      <c r="E2546" t="s">
        <v>80</v>
      </c>
      <c r="F2546" t="s">
        <v>81</v>
      </c>
      <c r="G2546" t="s">
        <v>82</v>
      </c>
      <c r="H2546" t="s">
        <v>83</v>
      </c>
      <c r="I2546" t="str">
        <f>"Trad IRN"</f>
        <v>Trad IRN</v>
      </c>
      <c r="J2546" t="s">
        <v>43</v>
      </c>
      <c r="K2546" t="s">
        <v>44</v>
      </c>
      <c r="L2546" t="s">
        <v>45</v>
      </c>
      <c r="M2546" t="s">
        <v>46</v>
      </c>
      <c r="N2546" t="str">
        <f>"08/18/2022"</f>
        <v>08/18/2022</v>
      </c>
      <c r="O2546" t="str">
        <f t="shared" si="260"/>
        <v>12/31/2500</v>
      </c>
      <c r="P2546">
        <v>1</v>
      </c>
      <c r="Q2546">
        <v>1</v>
      </c>
      <c r="S2546">
        <v>0</v>
      </c>
      <c r="T2546">
        <v>1</v>
      </c>
      <c r="U2546">
        <v>0</v>
      </c>
      <c r="V2546" t="str">
        <f>"Trad IRN"</f>
        <v>Trad IRN</v>
      </c>
      <c r="W2546">
        <v>100</v>
      </c>
      <c r="X2546" t="s">
        <v>47</v>
      </c>
      <c r="Z2546" t="s">
        <v>47</v>
      </c>
      <c r="AB2546" t="str">
        <f>"11"</f>
        <v>11</v>
      </c>
      <c r="AC2546" t="s">
        <v>48</v>
      </c>
      <c r="AD2546" t="s">
        <v>49</v>
      </c>
      <c r="AE2546" t="s">
        <v>50</v>
      </c>
      <c r="AF2546">
        <v>0</v>
      </c>
      <c r="AG2546" t="s">
        <v>56</v>
      </c>
      <c r="AH2546" t="str">
        <f>"Trad IRN"</f>
        <v>Trad IRN</v>
      </c>
      <c r="AI2546" t="str">
        <f>"Bldg IRN"</f>
        <v>Bldg IRN</v>
      </c>
      <c r="AJ2546" t="s">
        <v>48</v>
      </c>
      <c r="AK2546" t="s">
        <v>48</v>
      </c>
      <c r="AL2546" t="s">
        <v>53</v>
      </c>
      <c r="AM2546">
        <v>1132.3</v>
      </c>
      <c r="AN2546">
        <v>1132.3</v>
      </c>
      <c r="AO2546">
        <v>15</v>
      </c>
    </row>
    <row r="2547" spans="1:41" x14ac:dyDescent="0.3">
      <c r="A2547" t="str">
        <f>"Trad IRN"</f>
        <v>Trad IRN</v>
      </c>
      <c r="B2547" t="str">
        <f>"Bldg IRN"</f>
        <v>Bldg IRN</v>
      </c>
      <c r="C2547" t="s">
        <v>41</v>
      </c>
      <c r="D2547" t="s">
        <v>3</v>
      </c>
      <c r="E2547" t="s">
        <v>80</v>
      </c>
      <c r="F2547" t="s">
        <v>81</v>
      </c>
      <c r="G2547" t="s">
        <v>82</v>
      </c>
      <c r="H2547" t="s">
        <v>83</v>
      </c>
      <c r="I2547" t="s">
        <v>8</v>
      </c>
      <c r="J2547" t="s">
        <v>43</v>
      </c>
      <c r="K2547" t="s">
        <v>44</v>
      </c>
      <c r="L2547" t="s">
        <v>45</v>
      </c>
      <c r="M2547" t="s">
        <v>46</v>
      </c>
      <c r="N2547" t="str">
        <f>"08/17/2022"</f>
        <v>08/17/2022</v>
      </c>
      <c r="O2547" t="str">
        <f t="shared" si="260"/>
        <v>12/31/2500</v>
      </c>
      <c r="P2547">
        <v>0.5</v>
      </c>
      <c r="Q2547">
        <v>0.5</v>
      </c>
      <c r="S2547">
        <v>0</v>
      </c>
      <c r="T2547">
        <v>0.16666700000000001</v>
      </c>
      <c r="U2547">
        <v>0.33333299999999999</v>
      </c>
      <c r="V2547" t="str">
        <f>"Trad IRN"</f>
        <v>Trad IRN</v>
      </c>
      <c r="W2547">
        <v>50</v>
      </c>
      <c r="X2547" t="s">
        <v>47</v>
      </c>
      <c r="Z2547" t="s">
        <v>47</v>
      </c>
      <c r="AB2547" t="str">
        <f>"10"</f>
        <v>10</v>
      </c>
      <c r="AC2547" t="s">
        <v>48</v>
      </c>
      <c r="AD2547" t="s">
        <v>49</v>
      </c>
      <c r="AE2547" t="s">
        <v>55</v>
      </c>
      <c r="AF2547">
        <v>0</v>
      </c>
      <c r="AG2547" t="s">
        <v>51</v>
      </c>
      <c r="AH2547" t="s">
        <v>85</v>
      </c>
      <c r="AI2547" t="str">
        <f>"Bldg IRN"</f>
        <v>Bldg IRN</v>
      </c>
      <c r="AJ2547" t="s">
        <v>48</v>
      </c>
      <c r="AK2547" t="s">
        <v>48</v>
      </c>
      <c r="AL2547" t="s">
        <v>53</v>
      </c>
      <c r="AM2547">
        <v>530</v>
      </c>
      <c r="AN2547">
        <v>1060</v>
      </c>
      <c r="AO2547">
        <v>15</v>
      </c>
    </row>
    <row r="2548" spans="1:41" x14ac:dyDescent="0.3">
      <c r="A2548" t="str">
        <f>"Trad IRN"</f>
        <v>Trad IRN</v>
      </c>
      <c r="B2548" t="str">
        <f>"Bldg IRN"</f>
        <v>Bldg IRN</v>
      </c>
      <c r="C2548" t="s">
        <v>41</v>
      </c>
      <c r="D2548" t="s">
        <v>3</v>
      </c>
      <c r="E2548" t="s">
        <v>80</v>
      </c>
      <c r="F2548" t="s">
        <v>81</v>
      </c>
      <c r="G2548" t="s">
        <v>82</v>
      </c>
      <c r="H2548" t="s">
        <v>83</v>
      </c>
      <c r="I2548" t="str">
        <f>"Trad IRN"</f>
        <v>Trad IRN</v>
      </c>
      <c r="J2548" t="s">
        <v>43</v>
      </c>
      <c r="K2548" t="s">
        <v>44</v>
      </c>
      <c r="L2548" t="s">
        <v>45</v>
      </c>
      <c r="M2548" t="s">
        <v>46</v>
      </c>
      <c r="N2548" t="str">
        <f>"08/18/2022"</f>
        <v>08/18/2022</v>
      </c>
      <c r="O2548" t="str">
        <f t="shared" si="260"/>
        <v>12/31/2500</v>
      </c>
      <c r="P2548">
        <v>0.5</v>
      </c>
      <c r="Q2548">
        <v>0.5</v>
      </c>
      <c r="S2548">
        <v>0</v>
      </c>
      <c r="T2548">
        <v>0.5</v>
      </c>
      <c r="U2548">
        <v>0</v>
      </c>
      <c r="V2548" t="str">
        <f>"Trad IRN"</f>
        <v>Trad IRN</v>
      </c>
      <c r="W2548">
        <v>50</v>
      </c>
      <c r="X2548" t="s">
        <v>47</v>
      </c>
      <c r="Z2548" t="s">
        <v>47</v>
      </c>
      <c r="AB2548" t="str">
        <f>"10"</f>
        <v>10</v>
      </c>
      <c r="AC2548" t="s">
        <v>48</v>
      </c>
      <c r="AD2548" t="s">
        <v>49</v>
      </c>
      <c r="AE2548" t="s">
        <v>55</v>
      </c>
      <c r="AF2548">
        <v>0</v>
      </c>
      <c r="AG2548" t="s">
        <v>56</v>
      </c>
      <c r="AH2548" t="str">
        <f>"Trad IRN"</f>
        <v>Trad IRN</v>
      </c>
      <c r="AI2548" t="str">
        <f>"Bldg IRN"</f>
        <v>Bldg IRN</v>
      </c>
      <c r="AJ2548" t="s">
        <v>48</v>
      </c>
      <c r="AK2548" t="s">
        <v>48</v>
      </c>
      <c r="AL2548" t="s">
        <v>53</v>
      </c>
      <c r="AM2548">
        <v>566.15</v>
      </c>
      <c r="AN2548">
        <v>1132.3</v>
      </c>
      <c r="AO2548">
        <v>15</v>
      </c>
    </row>
    <row r="2549" spans="1:41" x14ac:dyDescent="0.3">
      <c r="A2549" t="str">
        <f>"Trad IRN"</f>
        <v>Trad IRN</v>
      </c>
      <c r="B2549" t="str">
        <f>"Bldg IRN"</f>
        <v>Bldg IRN</v>
      </c>
      <c r="C2549" t="s">
        <v>41</v>
      </c>
      <c r="D2549" t="s">
        <v>3</v>
      </c>
      <c r="E2549" t="s">
        <v>80</v>
      </c>
      <c r="F2549" t="s">
        <v>81</v>
      </c>
      <c r="G2549" t="s">
        <v>82</v>
      </c>
      <c r="H2549" t="s">
        <v>83</v>
      </c>
      <c r="I2549" t="str">
        <f>"Trad IRN"</f>
        <v>Trad IRN</v>
      </c>
      <c r="J2549" t="s">
        <v>43</v>
      </c>
      <c r="K2549" t="s">
        <v>44</v>
      </c>
      <c r="L2549" t="s">
        <v>45</v>
      </c>
      <c r="M2549" t="s">
        <v>46</v>
      </c>
      <c r="N2549" t="str">
        <f>"08/18/2022"</f>
        <v>08/18/2022</v>
      </c>
      <c r="O2549" t="str">
        <f t="shared" si="260"/>
        <v>12/31/2500</v>
      </c>
      <c r="P2549">
        <v>0.5</v>
      </c>
      <c r="Q2549">
        <v>0.5</v>
      </c>
      <c r="S2549">
        <v>0</v>
      </c>
      <c r="T2549">
        <v>0.5</v>
      </c>
      <c r="U2549">
        <v>0</v>
      </c>
      <c r="V2549" t="str">
        <f>"Trad IRN"</f>
        <v>Trad IRN</v>
      </c>
      <c r="W2549">
        <v>50</v>
      </c>
      <c r="X2549" t="s">
        <v>47</v>
      </c>
      <c r="Z2549" t="s">
        <v>47</v>
      </c>
      <c r="AB2549" t="str">
        <f>"10"</f>
        <v>10</v>
      </c>
      <c r="AC2549" t="s">
        <v>48</v>
      </c>
      <c r="AD2549" t="s">
        <v>49</v>
      </c>
      <c r="AE2549" t="s">
        <v>55</v>
      </c>
      <c r="AF2549">
        <v>0</v>
      </c>
      <c r="AG2549" t="s">
        <v>56</v>
      </c>
      <c r="AH2549" t="str">
        <f>"Trad IRN"</f>
        <v>Trad IRN</v>
      </c>
      <c r="AI2549" t="str">
        <f>"Bldg IRN"</f>
        <v>Bldg IRN</v>
      </c>
      <c r="AJ2549" t="s">
        <v>48</v>
      </c>
      <c r="AK2549" t="s">
        <v>48</v>
      </c>
      <c r="AL2549" t="s">
        <v>53</v>
      </c>
      <c r="AM2549">
        <v>566.15</v>
      </c>
      <c r="AN2549">
        <v>1132.3</v>
      </c>
      <c r="AO2549">
        <v>15</v>
      </c>
    </row>
    <row r="2550" spans="1:41" x14ac:dyDescent="0.3">
      <c r="A2550" t="str">
        <f>"Trad IRN"</f>
        <v>Trad IRN</v>
      </c>
      <c r="B2550" t="str">
        <f>"Bldg IRN"</f>
        <v>Bldg IRN</v>
      </c>
      <c r="C2550" t="s">
        <v>41</v>
      </c>
      <c r="D2550" t="s">
        <v>3</v>
      </c>
      <c r="E2550" t="s">
        <v>80</v>
      </c>
      <c r="F2550" t="s">
        <v>81</v>
      </c>
      <c r="G2550" t="s">
        <v>82</v>
      </c>
      <c r="H2550" t="s">
        <v>83</v>
      </c>
      <c r="I2550" t="s">
        <v>8</v>
      </c>
      <c r="J2550" t="s">
        <v>43</v>
      </c>
      <c r="K2550" t="s">
        <v>44</v>
      </c>
      <c r="L2550" t="s">
        <v>45</v>
      </c>
      <c r="M2550" t="s">
        <v>46</v>
      </c>
      <c r="N2550" t="str">
        <f>"08/17/2022"</f>
        <v>08/17/2022</v>
      </c>
      <c r="O2550" t="str">
        <f t="shared" si="260"/>
        <v>12/31/2500</v>
      </c>
      <c r="P2550">
        <v>0.5</v>
      </c>
      <c r="Q2550">
        <v>0.5</v>
      </c>
      <c r="S2550">
        <v>0</v>
      </c>
      <c r="T2550">
        <v>0.16666700000000001</v>
      </c>
      <c r="U2550">
        <v>0.33333299999999999</v>
      </c>
      <c r="V2550" t="str">
        <f>"Trad IRN"</f>
        <v>Trad IRN</v>
      </c>
      <c r="W2550">
        <v>50</v>
      </c>
      <c r="X2550" t="s">
        <v>47</v>
      </c>
      <c r="Z2550" t="s">
        <v>47</v>
      </c>
      <c r="AB2550" t="str">
        <f>"10"</f>
        <v>10</v>
      </c>
      <c r="AC2550" t="s">
        <v>48</v>
      </c>
      <c r="AD2550" t="s">
        <v>49</v>
      </c>
      <c r="AE2550" t="s">
        <v>50</v>
      </c>
      <c r="AF2550">
        <v>0</v>
      </c>
      <c r="AG2550" t="s">
        <v>51</v>
      </c>
      <c r="AH2550" t="s">
        <v>85</v>
      </c>
      <c r="AI2550" t="str">
        <f>"Bldg IRN"</f>
        <v>Bldg IRN</v>
      </c>
      <c r="AJ2550" t="s">
        <v>48</v>
      </c>
      <c r="AK2550" t="s">
        <v>48</v>
      </c>
      <c r="AL2550" t="s">
        <v>53</v>
      </c>
      <c r="AM2550">
        <v>530</v>
      </c>
      <c r="AN2550">
        <v>1060</v>
      </c>
      <c r="AO2550">
        <v>15</v>
      </c>
    </row>
    <row r="2551" spans="1:41" x14ac:dyDescent="0.3">
      <c r="A2551" t="str">
        <f>"Trad IRN"</f>
        <v>Trad IRN</v>
      </c>
      <c r="B2551" t="str">
        <f>"Bldg IRN"</f>
        <v>Bldg IRN</v>
      </c>
      <c r="C2551" t="s">
        <v>41</v>
      </c>
      <c r="D2551" t="s">
        <v>3</v>
      </c>
      <c r="E2551" t="s">
        <v>80</v>
      </c>
      <c r="F2551" t="s">
        <v>81</v>
      </c>
      <c r="G2551" t="s">
        <v>82</v>
      </c>
      <c r="H2551" t="s">
        <v>83</v>
      </c>
      <c r="I2551" t="str">
        <f>"Trad IRN"</f>
        <v>Trad IRN</v>
      </c>
      <c r="J2551" t="s">
        <v>43</v>
      </c>
      <c r="K2551" t="s">
        <v>44</v>
      </c>
      <c r="L2551" t="s">
        <v>45</v>
      </c>
      <c r="M2551" t="s">
        <v>46</v>
      </c>
      <c r="N2551" t="str">
        <f t="shared" ref="N2551:N2557" si="261">"08/18/2022"</f>
        <v>08/18/2022</v>
      </c>
      <c r="O2551" t="str">
        <f t="shared" si="260"/>
        <v>12/31/2500</v>
      </c>
      <c r="P2551">
        <v>1</v>
      </c>
      <c r="Q2551">
        <v>1</v>
      </c>
      <c r="S2551">
        <v>1</v>
      </c>
      <c r="T2551">
        <v>1</v>
      </c>
      <c r="U2551">
        <v>0</v>
      </c>
      <c r="V2551" t="str">
        <f>"Trad IRN"</f>
        <v>Trad IRN</v>
      </c>
      <c r="W2551">
        <v>100</v>
      </c>
      <c r="X2551" t="s">
        <v>47</v>
      </c>
      <c r="Z2551" t="s">
        <v>47</v>
      </c>
      <c r="AB2551" t="str">
        <f>"12"</f>
        <v>12</v>
      </c>
      <c r="AC2551" t="s">
        <v>48</v>
      </c>
      <c r="AD2551" t="s">
        <v>49</v>
      </c>
      <c r="AE2551" t="s">
        <v>50</v>
      </c>
      <c r="AF2551">
        <v>0</v>
      </c>
      <c r="AG2551" t="s">
        <v>56</v>
      </c>
      <c r="AH2551" t="str">
        <f>"Trad IRN"</f>
        <v>Trad IRN</v>
      </c>
      <c r="AI2551" t="str">
        <f>"Bldg IRN"</f>
        <v>Bldg IRN</v>
      </c>
      <c r="AJ2551" t="str">
        <f>"12"</f>
        <v>12</v>
      </c>
      <c r="AK2551" t="s">
        <v>48</v>
      </c>
      <c r="AL2551" t="s">
        <v>53</v>
      </c>
      <c r="AM2551">
        <v>1132.3</v>
      </c>
      <c r="AN2551">
        <v>1132.3</v>
      </c>
      <c r="AO2551">
        <v>15</v>
      </c>
    </row>
    <row r="2552" spans="1:41" x14ac:dyDescent="0.3">
      <c r="A2552" t="str">
        <f>"Trad IRN"</f>
        <v>Trad IRN</v>
      </c>
      <c r="B2552" t="str">
        <f>"Bldg IRN"</f>
        <v>Bldg IRN</v>
      </c>
      <c r="C2552" t="s">
        <v>41</v>
      </c>
      <c r="D2552" t="s">
        <v>3</v>
      </c>
      <c r="E2552" t="s">
        <v>80</v>
      </c>
      <c r="F2552" t="s">
        <v>81</v>
      </c>
      <c r="G2552" t="s">
        <v>82</v>
      </c>
      <c r="H2552" t="s">
        <v>83</v>
      </c>
      <c r="I2552" t="str">
        <f>"Trad IRN"</f>
        <v>Trad IRN</v>
      </c>
      <c r="J2552" t="s">
        <v>43</v>
      </c>
      <c r="K2552" t="s">
        <v>44</v>
      </c>
      <c r="L2552" t="s">
        <v>45</v>
      </c>
      <c r="M2552" t="s">
        <v>46</v>
      </c>
      <c r="N2552" t="str">
        <f t="shared" si="261"/>
        <v>08/18/2022</v>
      </c>
      <c r="O2552" t="str">
        <f t="shared" si="260"/>
        <v>12/31/2500</v>
      </c>
      <c r="P2552">
        <v>1</v>
      </c>
      <c r="Q2552">
        <v>1</v>
      </c>
      <c r="S2552">
        <v>0</v>
      </c>
      <c r="T2552">
        <v>1</v>
      </c>
      <c r="U2552">
        <v>0</v>
      </c>
      <c r="V2552" t="str">
        <f>"Trad IRN"</f>
        <v>Trad IRN</v>
      </c>
      <c r="W2552">
        <v>100</v>
      </c>
      <c r="X2552" t="s">
        <v>47</v>
      </c>
      <c r="Z2552" t="s">
        <v>47</v>
      </c>
      <c r="AB2552" t="str">
        <f>"09"</f>
        <v>09</v>
      </c>
      <c r="AC2552" t="s">
        <v>48</v>
      </c>
      <c r="AD2552" t="s">
        <v>49</v>
      </c>
      <c r="AE2552" t="s">
        <v>50</v>
      </c>
      <c r="AF2552">
        <v>0</v>
      </c>
      <c r="AG2552" t="s">
        <v>56</v>
      </c>
      <c r="AH2552" t="str">
        <f>"Trad IRN"</f>
        <v>Trad IRN</v>
      </c>
      <c r="AI2552" t="str">
        <f>"Bldg IRN"</f>
        <v>Bldg IRN</v>
      </c>
      <c r="AJ2552" t="s">
        <v>48</v>
      </c>
      <c r="AK2552" t="s">
        <v>48</v>
      </c>
      <c r="AL2552" t="s">
        <v>53</v>
      </c>
      <c r="AM2552">
        <v>1132.3</v>
      </c>
      <c r="AN2552">
        <v>1132.3</v>
      </c>
      <c r="AO2552">
        <v>15</v>
      </c>
    </row>
    <row r="2553" spans="1:41" x14ac:dyDescent="0.3">
      <c r="A2553" t="str">
        <f>"Trad IRN"</f>
        <v>Trad IRN</v>
      </c>
      <c r="B2553" t="str">
        <f>"Bldg IRN"</f>
        <v>Bldg IRN</v>
      </c>
      <c r="C2553" t="s">
        <v>41</v>
      </c>
      <c r="D2553" t="s">
        <v>3</v>
      </c>
      <c r="E2553" t="s">
        <v>80</v>
      </c>
      <c r="F2553" t="s">
        <v>81</v>
      </c>
      <c r="G2553" t="s">
        <v>82</v>
      </c>
      <c r="H2553" t="s">
        <v>83</v>
      </c>
      <c r="I2553" t="str">
        <f>"Trad IRN"</f>
        <v>Trad IRN</v>
      </c>
      <c r="J2553" t="s">
        <v>43</v>
      </c>
      <c r="K2553" t="s">
        <v>44</v>
      </c>
      <c r="L2553" t="s">
        <v>45</v>
      </c>
      <c r="M2553" t="s">
        <v>46</v>
      </c>
      <c r="N2553" t="str">
        <f t="shared" si="261"/>
        <v>08/18/2022</v>
      </c>
      <c r="O2553" t="str">
        <f t="shared" si="260"/>
        <v>12/31/2500</v>
      </c>
      <c r="P2553">
        <v>1</v>
      </c>
      <c r="Q2553">
        <v>1</v>
      </c>
      <c r="R2553">
        <v>1</v>
      </c>
      <c r="S2553">
        <v>0</v>
      </c>
      <c r="T2553">
        <v>1</v>
      </c>
      <c r="U2553">
        <v>0</v>
      </c>
      <c r="V2553" t="str">
        <f>"Trad IRN"</f>
        <v>Trad IRN</v>
      </c>
      <c r="W2553">
        <v>100</v>
      </c>
      <c r="X2553" t="s">
        <v>47</v>
      </c>
      <c r="Z2553" t="s">
        <v>47</v>
      </c>
      <c r="AB2553" t="str">
        <f>"09"</f>
        <v>09</v>
      </c>
      <c r="AC2553" t="str">
        <f>"10"</f>
        <v>10</v>
      </c>
      <c r="AD2553" t="str">
        <f>"2"</f>
        <v>2</v>
      </c>
      <c r="AE2553" t="s">
        <v>50</v>
      </c>
      <c r="AF2553">
        <v>0</v>
      </c>
      <c r="AG2553" t="s">
        <v>56</v>
      </c>
      <c r="AH2553" t="str">
        <f>"Trad IRN"</f>
        <v>Trad IRN</v>
      </c>
      <c r="AI2553" t="str">
        <f>"Bldg IRN"</f>
        <v>Bldg IRN</v>
      </c>
      <c r="AJ2553" t="s">
        <v>48</v>
      </c>
      <c r="AK2553" t="s">
        <v>48</v>
      </c>
      <c r="AL2553" t="s">
        <v>53</v>
      </c>
      <c r="AM2553">
        <v>1132.3</v>
      </c>
      <c r="AN2553">
        <v>1132.3</v>
      </c>
      <c r="AO2553">
        <v>15</v>
      </c>
    </row>
    <row r="2554" spans="1:41" x14ac:dyDescent="0.3">
      <c r="A2554" t="str">
        <f>"Trad IRN"</f>
        <v>Trad IRN</v>
      </c>
      <c r="B2554" t="str">
        <f>"Bldg IRN"</f>
        <v>Bldg IRN</v>
      </c>
      <c r="C2554" t="s">
        <v>41</v>
      </c>
      <c r="D2554" t="s">
        <v>3</v>
      </c>
      <c r="E2554" t="s">
        <v>80</v>
      </c>
      <c r="F2554" t="s">
        <v>81</v>
      </c>
      <c r="G2554" t="s">
        <v>82</v>
      </c>
      <c r="H2554" t="s">
        <v>83</v>
      </c>
      <c r="I2554" t="str">
        <f>"Trad IRN"</f>
        <v>Trad IRN</v>
      </c>
      <c r="J2554" t="s">
        <v>43</v>
      </c>
      <c r="K2554" t="s">
        <v>44</v>
      </c>
      <c r="L2554" t="s">
        <v>45</v>
      </c>
      <c r="M2554" t="s">
        <v>46</v>
      </c>
      <c r="N2554" t="str">
        <f t="shared" si="261"/>
        <v>08/18/2022</v>
      </c>
      <c r="O2554" t="str">
        <f t="shared" si="260"/>
        <v>12/31/2500</v>
      </c>
      <c r="P2554">
        <v>1</v>
      </c>
      <c r="Q2554">
        <v>1</v>
      </c>
      <c r="S2554">
        <v>0</v>
      </c>
      <c r="T2554">
        <v>1</v>
      </c>
      <c r="U2554">
        <v>0</v>
      </c>
      <c r="V2554" t="str">
        <f>"Trad IRN"</f>
        <v>Trad IRN</v>
      </c>
      <c r="W2554">
        <v>100</v>
      </c>
      <c r="X2554" t="s">
        <v>47</v>
      </c>
      <c r="Z2554" t="s">
        <v>47</v>
      </c>
      <c r="AB2554" t="str">
        <f>"11"</f>
        <v>11</v>
      </c>
      <c r="AC2554" t="s">
        <v>48</v>
      </c>
      <c r="AD2554" t="s">
        <v>49</v>
      </c>
      <c r="AE2554" t="s">
        <v>50</v>
      </c>
      <c r="AF2554">
        <v>0</v>
      </c>
      <c r="AG2554" t="s">
        <v>56</v>
      </c>
      <c r="AH2554" t="str">
        <f>"Trad IRN"</f>
        <v>Trad IRN</v>
      </c>
      <c r="AI2554" t="str">
        <f>"Bldg IRN"</f>
        <v>Bldg IRN</v>
      </c>
      <c r="AJ2554" t="s">
        <v>48</v>
      </c>
      <c r="AK2554" t="s">
        <v>48</v>
      </c>
      <c r="AL2554" t="s">
        <v>53</v>
      </c>
      <c r="AM2554">
        <v>1132.3</v>
      </c>
      <c r="AN2554">
        <v>1132.3</v>
      </c>
      <c r="AO2554">
        <v>15</v>
      </c>
    </row>
    <row r="2555" spans="1:41" x14ac:dyDescent="0.3">
      <c r="A2555" t="str">
        <f>"Trad IRN"</f>
        <v>Trad IRN</v>
      </c>
      <c r="B2555" t="str">
        <f>"Bldg IRN"</f>
        <v>Bldg IRN</v>
      </c>
      <c r="C2555" t="s">
        <v>41</v>
      </c>
      <c r="D2555" t="s">
        <v>3</v>
      </c>
      <c r="E2555" t="s">
        <v>80</v>
      </c>
      <c r="F2555" t="s">
        <v>81</v>
      </c>
      <c r="G2555" t="s">
        <v>82</v>
      </c>
      <c r="H2555" t="s">
        <v>83</v>
      </c>
      <c r="I2555" t="str">
        <f>"Trad IRN"</f>
        <v>Trad IRN</v>
      </c>
      <c r="J2555" t="s">
        <v>43</v>
      </c>
      <c r="K2555" t="s">
        <v>44</v>
      </c>
      <c r="L2555" t="s">
        <v>45</v>
      </c>
      <c r="M2555" t="s">
        <v>46</v>
      </c>
      <c r="N2555" t="str">
        <f t="shared" si="261"/>
        <v>08/18/2022</v>
      </c>
      <c r="O2555" t="str">
        <f t="shared" si="260"/>
        <v>12/31/2500</v>
      </c>
      <c r="P2555">
        <v>1</v>
      </c>
      <c r="Q2555">
        <v>1</v>
      </c>
      <c r="S2555">
        <v>0</v>
      </c>
      <c r="T2555">
        <v>1</v>
      </c>
      <c r="U2555">
        <v>0</v>
      </c>
      <c r="V2555" t="str">
        <f>"Trad IRN"</f>
        <v>Trad IRN</v>
      </c>
      <c r="W2555">
        <v>100</v>
      </c>
      <c r="X2555" t="s">
        <v>47</v>
      </c>
      <c r="Z2555" t="s">
        <v>47</v>
      </c>
      <c r="AB2555" t="str">
        <f>"12"</f>
        <v>12</v>
      </c>
      <c r="AC2555" t="s">
        <v>48</v>
      </c>
      <c r="AD2555" t="s">
        <v>49</v>
      </c>
      <c r="AE2555" t="s">
        <v>50</v>
      </c>
      <c r="AF2555">
        <v>0</v>
      </c>
      <c r="AG2555" t="s">
        <v>56</v>
      </c>
      <c r="AH2555" t="str">
        <f>"Trad IRN"</f>
        <v>Trad IRN</v>
      </c>
      <c r="AI2555" t="str">
        <f>"Bldg IRN"</f>
        <v>Bldg IRN</v>
      </c>
      <c r="AJ2555" t="str">
        <f>"12"</f>
        <v>12</v>
      </c>
      <c r="AK2555" t="s">
        <v>48</v>
      </c>
      <c r="AL2555" t="s">
        <v>53</v>
      </c>
      <c r="AM2555">
        <v>1132.3</v>
      </c>
      <c r="AN2555">
        <v>1132.3</v>
      </c>
      <c r="AO2555">
        <v>15</v>
      </c>
    </row>
    <row r="2556" spans="1:41" x14ac:dyDescent="0.3">
      <c r="A2556" t="str">
        <f>"Trad IRN"</f>
        <v>Trad IRN</v>
      </c>
      <c r="B2556" t="str">
        <f>"Bldg IRN"</f>
        <v>Bldg IRN</v>
      </c>
      <c r="C2556" t="s">
        <v>41</v>
      </c>
      <c r="D2556" t="s">
        <v>3</v>
      </c>
      <c r="E2556" t="s">
        <v>80</v>
      </c>
      <c r="F2556" t="s">
        <v>81</v>
      </c>
      <c r="G2556" t="s">
        <v>82</v>
      </c>
      <c r="H2556" t="s">
        <v>83</v>
      </c>
      <c r="I2556" t="str">
        <f>"Trad IRN"</f>
        <v>Trad IRN</v>
      </c>
      <c r="J2556" t="s">
        <v>43</v>
      </c>
      <c r="K2556" t="s">
        <v>44</v>
      </c>
      <c r="L2556" t="s">
        <v>45</v>
      </c>
      <c r="M2556" t="s">
        <v>46</v>
      </c>
      <c r="N2556" t="str">
        <f t="shared" si="261"/>
        <v>08/18/2022</v>
      </c>
      <c r="O2556" t="str">
        <f t="shared" si="260"/>
        <v>12/31/2500</v>
      </c>
      <c r="P2556">
        <v>1</v>
      </c>
      <c r="Q2556">
        <v>1</v>
      </c>
      <c r="R2556">
        <v>1</v>
      </c>
      <c r="S2556">
        <v>0</v>
      </c>
      <c r="T2556">
        <v>1</v>
      </c>
      <c r="U2556">
        <v>0</v>
      </c>
      <c r="V2556" t="str">
        <f>"Trad IRN"</f>
        <v>Trad IRN</v>
      </c>
      <c r="W2556">
        <v>100</v>
      </c>
      <c r="X2556" t="s">
        <v>47</v>
      </c>
      <c r="Z2556" t="s">
        <v>47</v>
      </c>
      <c r="AB2556" t="str">
        <f>"12"</f>
        <v>12</v>
      </c>
      <c r="AC2556" t="str">
        <f>"10"</f>
        <v>10</v>
      </c>
      <c r="AD2556" t="str">
        <f>"2"</f>
        <v>2</v>
      </c>
      <c r="AE2556" t="s">
        <v>50</v>
      </c>
      <c r="AF2556">
        <v>2</v>
      </c>
      <c r="AG2556" t="s">
        <v>56</v>
      </c>
      <c r="AH2556" t="str">
        <f>"Trad IRN"</f>
        <v>Trad IRN</v>
      </c>
      <c r="AI2556" t="str">
        <f>"Bldg IRN"</f>
        <v>Bldg IRN</v>
      </c>
      <c r="AJ2556" t="str">
        <f>"12"</f>
        <v>12</v>
      </c>
      <c r="AK2556" t="s">
        <v>48</v>
      </c>
      <c r="AL2556" t="s">
        <v>53</v>
      </c>
      <c r="AM2556">
        <v>1132.3</v>
      </c>
      <c r="AN2556">
        <v>1132.3</v>
      </c>
      <c r="AO2556">
        <v>15</v>
      </c>
    </row>
    <row r="2557" spans="1:41" x14ac:dyDescent="0.3">
      <c r="A2557" t="str">
        <f>"Trad IRN"</f>
        <v>Trad IRN</v>
      </c>
      <c r="B2557" t="str">
        <f>"Bldg IRN"</f>
        <v>Bldg IRN</v>
      </c>
      <c r="C2557" t="s">
        <v>41</v>
      </c>
      <c r="D2557" t="s">
        <v>3</v>
      </c>
      <c r="E2557" t="s">
        <v>80</v>
      </c>
      <c r="F2557" t="s">
        <v>81</v>
      </c>
      <c r="G2557" t="s">
        <v>82</v>
      </c>
      <c r="H2557" t="s">
        <v>83</v>
      </c>
      <c r="I2557" t="str">
        <f>"Trad IRN"</f>
        <v>Trad IRN</v>
      </c>
      <c r="J2557" t="s">
        <v>43</v>
      </c>
      <c r="K2557" t="s">
        <v>44</v>
      </c>
      <c r="L2557" t="s">
        <v>45</v>
      </c>
      <c r="M2557" t="s">
        <v>46</v>
      </c>
      <c r="N2557" t="str">
        <f t="shared" si="261"/>
        <v>08/18/2022</v>
      </c>
      <c r="O2557" t="str">
        <f>"10/09/2022"</f>
        <v>10/09/2022</v>
      </c>
      <c r="P2557">
        <v>0.19031200000000001</v>
      </c>
      <c r="Q2557">
        <v>0.19031200000000001</v>
      </c>
      <c r="S2557">
        <v>0</v>
      </c>
      <c r="T2557">
        <v>0.19031200000000001</v>
      </c>
      <c r="U2557">
        <v>0</v>
      </c>
      <c r="V2557" t="str">
        <f>"Trad IRN"</f>
        <v>Trad IRN</v>
      </c>
      <c r="W2557">
        <v>100</v>
      </c>
      <c r="X2557" t="s">
        <v>47</v>
      </c>
      <c r="Z2557" t="s">
        <v>47</v>
      </c>
      <c r="AB2557" t="str">
        <f>"09"</f>
        <v>09</v>
      </c>
      <c r="AC2557" t="s">
        <v>48</v>
      </c>
      <c r="AD2557" t="s">
        <v>49</v>
      </c>
      <c r="AE2557" t="s">
        <v>50</v>
      </c>
      <c r="AF2557">
        <v>2</v>
      </c>
      <c r="AG2557" t="s">
        <v>56</v>
      </c>
      <c r="AH2557" t="str">
        <f>"Trad IRN"</f>
        <v>Trad IRN</v>
      </c>
      <c r="AI2557" t="str">
        <f>"Bldg IRN"</f>
        <v>Bldg IRN</v>
      </c>
      <c r="AJ2557" t="s">
        <v>48</v>
      </c>
      <c r="AK2557" t="s">
        <v>48</v>
      </c>
      <c r="AL2557" t="s">
        <v>53</v>
      </c>
      <c r="AM2557">
        <v>215.49</v>
      </c>
      <c r="AN2557">
        <v>1132.3</v>
      </c>
      <c r="AO2557">
        <v>15</v>
      </c>
    </row>
    <row r="2558" spans="1:41" x14ac:dyDescent="0.3">
      <c r="A2558" t="str">
        <f>"Trad IRN"</f>
        <v>Trad IRN</v>
      </c>
      <c r="B2558" t="str">
        <f>"Bldg IRN"</f>
        <v>Bldg IRN</v>
      </c>
      <c r="C2558" t="s">
        <v>41</v>
      </c>
      <c r="D2558" t="s">
        <v>3</v>
      </c>
      <c r="E2558" t="s">
        <v>80</v>
      </c>
      <c r="F2558" t="s">
        <v>81</v>
      </c>
      <c r="G2558" t="s">
        <v>82</v>
      </c>
      <c r="H2558" t="s">
        <v>83</v>
      </c>
      <c r="I2558" t="str">
        <f>"Trad IRN"</f>
        <v>Trad IRN</v>
      </c>
      <c r="J2558" t="s">
        <v>43</v>
      </c>
      <c r="K2558" t="s">
        <v>44</v>
      </c>
      <c r="L2558" t="s">
        <v>45</v>
      </c>
      <c r="M2558" t="s">
        <v>46</v>
      </c>
      <c r="N2558" t="str">
        <f>"10/10/2022"</f>
        <v>10/10/2022</v>
      </c>
      <c r="O2558" t="str">
        <f t="shared" ref="O2558:O2564" si="262">"12/31/2500"</f>
        <v>12/31/2500</v>
      </c>
      <c r="P2558">
        <v>0.80968799999999996</v>
      </c>
      <c r="Q2558">
        <v>0.80968799999999996</v>
      </c>
      <c r="S2558">
        <v>0</v>
      </c>
      <c r="T2558">
        <v>0.80968799999999996</v>
      </c>
      <c r="U2558">
        <v>0</v>
      </c>
      <c r="V2558" t="str">
        <f>"Trad IRN"</f>
        <v>Trad IRN</v>
      </c>
      <c r="W2558">
        <v>100</v>
      </c>
      <c r="X2558" t="s">
        <v>47</v>
      </c>
      <c r="Z2558" t="s">
        <v>47</v>
      </c>
      <c r="AB2558" t="str">
        <f>"09"</f>
        <v>09</v>
      </c>
      <c r="AC2558" t="s">
        <v>48</v>
      </c>
      <c r="AD2558" t="s">
        <v>49</v>
      </c>
      <c r="AE2558" t="s">
        <v>55</v>
      </c>
      <c r="AF2558">
        <v>2</v>
      </c>
      <c r="AG2558" t="s">
        <v>56</v>
      </c>
      <c r="AH2558" t="str">
        <f>"Trad IRN"</f>
        <v>Trad IRN</v>
      </c>
      <c r="AI2558" t="str">
        <f>"Bldg IRN"</f>
        <v>Bldg IRN</v>
      </c>
      <c r="AJ2558" t="s">
        <v>48</v>
      </c>
      <c r="AK2558" t="s">
        <v>48</v>
      </c>
      <c r="AL2558" t="s">
        <v>53</v>
      </c>
      <c r="AM2558">
        <v>916.81</v>
      </c>
      <c r="AN2558">
        <v>1132.3</v>
      </c>
      <c r="AO2558">
        <v>15</v>
      </c>
    </row>
    <row r="2559" spans="1:41" x14ac:dyDescent="0.3">
      <c r="A2559" t="str">
        <f>"Trad IRN"</f>
        <v>Trad IRN</v>
      </c>
      <c r="B2559" t="str">
        <f>"Bldg IRN"</f>
        <v>Bldg IRN</v>
      </c>
      <c r="C2559" t="s">
        <v>41</v>
      </c>
      <c r="D2559" t="s">
        <v>3</v>
      </c>
      <c r="E2559" t="s">
        <v>80</v>
      </c>
      <c r="F2559" t="s">
        <v>81</v>
      </c>
      <c r="G2559" t="s">
        <v>82</v>
      </c>
      <c r="H2559" t="s">
        <v>83</v>
      </c>
      <c r="I2559" t="str">
        <f>"Trad IRN"</f>
        <v>Trad IRN</v>
      </c>
      <c r="J2559" t="s">
        <v>43</v>
      </c>
      <c r="K2559" t="s">
        <v>44</v>
      </c>
      <c r="L2559" t="s">
        <v>45</v>
      </c>
      <c r="M2559" t="s">
        <v>46</v>
      </c>
      <c r="N2559" t="str">
        <f>"08/18/2022"</f>
        <v>08/18/2022</v>
      </c>
      <c r="O2559" t="str">
        <f t="shared" si="262"/>
        <v>12/31/2500</v>
      </c>
      <c r="P2559">
        <v>1</v>
      </c>
      <c r="Q2559">
        <v>1</v>
      </c>
      <c r="S2559">
        <v>0</v>
      </c>
      <c r="T2559">
        <v>1</v>
      </c>
      <c r="U2559">
        <v>0</v>
      </c>
      <c r="V2559" t="str">
        <f>"Trad IRN"</f>
        <v>Trad IRN</v>
      </c>
      <c r="W2559">
        <v>100</v>
      </c>
      <c r="X2559" t="s">
        <v>47</v>
      </c>
      <c r="Z2559" t="s">
        <v>47</v>
      </c>
      <c r="AB2559" t="str">
        <f>"11"</f>
        <v>11</v>
      </c>
      <c r="AC2559" t="s">
        <v>48</v>
      </c>
      <c r="AD2559" t="s">
        <v>49</v>
      </c>
      <c r="AE2559" t="s">
        <v>50</v>
      </c>
      <c r="AF2559">
        <v>2</v>
      </c>
      <c r="AG2559" t="s">
        <v>56</v>
      </c>
      <c r="AH2559" t="str">
        <f>"Trad IRN"</f>
        <v>Trad IRN</v>
      </c>
      <c r="AI2559" t="str">
        <f>"Bldg IRN"</f>
        <v>Bldg IRN</v>
      </c>
      <c r="AJ2559" t="s">
        <v>48</v>
      </c>
      <c r="AK2559" t="s">
        <v>48</v>
      </c>
      <c r="AL2559" t="s">
        <v>53</v>
      </c>
      <c r="AM2559">
        <v>1132.3</v>
      </c>
      <c r="AN2559">
        <v>1132.3</v>
      </c>
      <c r="AO2559">
        <v>15</v>
      </c>
    </row>
    <row r="2560" spans="1:41" x14ac:dyDescent="0.3">
      <c r="A2560" t="str">
        <f>"Trad IRN"</f>
        <v>Trad IRN</v>
      </c>
      <c r="B2560" t="str">
        <f>"Bldg IRN"</f>
        <v>Bldg IRN</v>
      </c>
      <c r="C2560" t="s">
        <v>41</v>
      </c>
      <c r="D2560" t="s">
        <v>3</v>
      </c>
      <c r="E2560" t="s">
        <v>80</v>
      </c>
      <c r="F2560" t="s">
        <v>81</v>
      </c>
      <c r="G2560" t="s">
        <v>82</v>
      </c>
      <c r="H2560" t="s">
        <v>83</v>
      </c>
      <c r="I2560" t="str">
        <f>"Trad IRN"</f>
        <v>Trad IRN</v>
      </c>
      <c r="J2560" t="s">
        <v>43</v>
      </c>
      <c r="K2560" t="s">
        <v>44</v>
      </c>
      <c r="L2560" t="s">
        <v>45</v>
      </c>
      <c r="M2560" t="s">
        <v>46</v>
      </c>
      <c r="N2560" t="str">
        <f>"08/18/2022"</f>
        <v>08/18/2022</v>
      </c>
      <c r="O2560" t="str">
        <f t="shared" si="262"/>
        <v>12/31/2500</v>
      </c>
      <c r="P2560">
        <v>0.5</v>
      </c>
      <c r="Q2560">
        <v>0.5</v>
      </c>
      <c r="S2560">
        <v>0</v>
      </c>
      <c r="T2560">
        <v>0.5</v>
      </c>
      <c r="U2560">
        <v>0</v>
      </c>
      <c r="V2560" t="str">
        <f>"Trad IRN"</f>
        <v>Trad IRN</v>
      </c>
      <c r="W2560">
        <v>50</v>
      </c>
      <c r="X2560" t="s">
        <v>47</v>
      </c>
      <c r="Z2560" t="s">
        <v>47</v>
      </c>
      <c r="AB2560" t="str">
        <f>"11"</f>
        <v>11</v>
      </c>
      <c r="AC2560" t="s">
        <v>48</v>
      </c>
      <c r="AD2560" t="s">
        <v>49</v>
      </c>
      <c r="AE2560" t="s">
        <v>50</v>
      </c>
      <c r="AF2560">
        <v>0</v>
      </c>
      <c r="AG2560" t="s">
        <v>56</v>
      </c>
      <c r="AH2560" t="str">
        <f>"Trad IRN"</f>
        <v>Trad IRN</v>
      </c>
      <c r="AI2560" t="str">
        <f>"Bldg IRN"</f>
        <v>Bldg IRN</v>
      </c>
      <c r="AJ2560" t="s">
        <v>48</v>
      </c>
      <c r="AK2560" t="s">
        <v>48</v>
      </c>
      <c r="AL2560" t="s">
        <v>53</v>
      </c>
      <c r="AM2560">
        <v>566.15</v>
      </c>
      <c r="AN2560">
        <v>1132.3</v>
      </c>
      <c r="AO2560">
        <v>15</v>
      </c>
    </row>
    <row r="2561" spans="1:41" x14ac:dyDescent="0.3">
      <c r="A2561" t="str">
        <f>"Trad IRN"</f>
        <v>Trad IRN</v>
      </c>
      <c r="B2561" t="str">
        <f>"Bldg IRN"</f>
        <v>Bldg IRN</v>
      </c>
      <c r="C2561" t="s">
        <v>41</v>
      </c>
      <c r="D2561" t="s">
        <v>3</v>
      </c>
      <c r="E2561" t="s">
        <v>80</v>
      </c>
      <c r="F2561" t="s">
        <v>81</v>
      </c>
      <c r="G2561" t="s">
        <v>82</v>
      </c>
      <c r="H2561" t="s">
        <v>83</v>
      </c>
      <c r="I2561" t="s">
        <v>8</v>
      </c>
      <c r="J2561" t="s">
        <v>43</v>
      </c>
      <c r="K2561" t="s">
        <v>44</v>
      </c>
      <c r="L2561" t="s">
        <v>45</v>
      </c>
      <c r="M2561" t="s">
        <v>46</v>
      </c>
      <c r="N2561" t="str">
        <f>"08/17/2022"</f>
        <v>08/17/2022</v>
      </c>
      <c r="O2561" t="str">
        <f t="shared" si="262"/>
        <v>12/31/2500</v>
      </c>
      <c r="P2561">
        <v>0.5</v>
      </c>
      <c r="Q2561">
        <v>0.5</v>
      </c>
      <c r="S2561">
        <v>0</v>
      </c>
      <c r="T2561">
        <v>0</v>
      </c>
      <c r="U2561">
        <v>0.5</v>
      </c>
      <c r="V2561" t="str">
        <f>"Trad IRN"</f>
        <v>Trad IRN</v>
      </c>
      <c r="W2561">
        <v>50</v>
      </c>
      <c r="X2561" t="s">
        <v>47</v>
      </c>
      <c r="Z2561" t="s">
        <v>47</v>
      </c>
      <c r="AB2561" t="str">
        <f>"11"</f>
        <v>11</v>
      </c>
      <c r="AC2561" t="s">
        <v>48</v>
      </c>
      <c r="AD2561" t="s">
        <v>49</v>
      </c>
      <c r="AE2561" t="s">
        <v>50</v>
      </c>
      <c r="AF2561">
        <v>0</v>
      </c>
      <c r="AG2561" t="s">
        <v>51</v>
      </c>
      <c r="AH2561" t="s">
        <v>85</v>
      </c>
      <c r="AI2561" t="str">
        <f>"Bldg IRN"</f>
        <v>Bldg IRN</v>
      </c>
      <c r="AJ2561" t="s">
        <v>48</v>
      </c>
      <c r="AK2561" t="s">
        <v>48</v>
      </c>
      <c r="AL2561" t="s">
        <v>53</v>
      </c>
      <c r="AM2561">
        <v>530</v>
      </c>
      <c r="AN2561">
        <v>1060</v>
      </c>
      <c r="AO2561">
        <v>15</v>
      </c>
    </row>
    <row r="2562" spans="1:41" x14ac:dyDescent="0.3">
      <c r="A2562" t="str">
        <f>"Trad IRN"</f>
        <v>Trad IRN</v>
      </c>
      <c r="B2562" t="str">
        <f>"Bldg IRN"</f>
        <v>Bldg IRN</v>
      </c>
      <c r="C2562" t="s">
        <v>41</v>
      </c>
      <c r="D2562" t="s">
        <v>3</v>
      </c>
      <c r="E2562" t="s">
        <v>80</v>
      </c>
      <c r="F2562" t="s">
        <v>81</v>
      </c>
      <c r="G2562" t="s">
        <v>82</v>
      </c>
      <c r="H2562" t="s">
        <v>83</v>
      </c>
      <c r="I2562" t="s">
        <v>8</v>
      </c>
      <c r="J2562" t="s">
        <v>43</v>
      </c>
      <c r="K2562" t="s">
        <v>44</v>
      </c>
      <c r="L2562" t="s">
        <v>45</v>
      </c>
      <c r="M2562" t="s">
        <v>46</v>
      </c>
      <c r="N2562" t="str">
        <f>"08/17/2022"</f>
        <v>08/17/2022</v>
      </c>
      <c r="O2562" t="str">
        <f t="shared" si="262"/>
        <v>12/31/2500</v>
      </c>
      <c r="P2562">
        <v>1</v>
      </c>
      <c r="Q2562">
        <v>1</v>
      </c>
      <c r="S2562">
        <v>0</v>
      </c>
      <c r="T2562">
        <v>5.5551999999999997E-2</v>
      </c>
      <c r="U2562">
        <v>0.94444799999999995</v>
      </c>
      <c r="V2562" t="str">
        <f>"Trad IRN"</f>
        <v>Trad IRN</v>
      </c>
      <c r="W2562">
        <v>100</v>
      </c>
      <c r="X2562" t="s">
        <v>47</v>
      </c>
      <c r="Z2562" t="s">
        <v>47</v>
      </c>
      <c r="AB2562" t="str">
        <f>"12"</f>
        <v>12</v>
      </c>
      <c r="AC2562" t="s">
        <v>48</v>
      </c>
      <c r="AD2562" t="s">
        <v>49</v>
      </c>
      <c r="AE2562" t="s">
        <v>50</v>
      </c>
      <c r="AF2562">
        <v>0</v>
      </c>
      <c r="AG2562" t="s">
        <v>51</v>
      </c>
      <c r="AH2562" t="s">
        <v>85</v>
      </c>
      <c r="AI2562" t="str">
        <f>"Bldg IRN"</f>
        <v>Bldg IRN</v>
      </c>
      <c r="AJ2562" t="str">
        <f>"12"</f>
        <v>12</v>
      </c>
      <c r="AK2562" t="s">
        <v>52</v>
      </c>
      <c r="AL2562" t="s">
        <v>53</v>
      </c>
      <c r="AM2562">
        <v>1042</v>
      </c>
      <c r="AN2562">
        <v>1042</v>
      </c>
      <c r="AO2562">
        <v>15</v>
      </c>
    </row>
    <row r="2563" spans="1:41" x14ac:dyDescent="0.3">
      <c r="A2563" t="str">
        <f>"Trad IRN"</f>
        <v>Trad IRN</v>
      </c>
      <c r="B2563" t="str">
        <f>"Bldg IRN"</f>
        <v>Bldg IRN</v>
      </c>
      <c r="C2563" t="s">
        <v>41</v>
      </c>
      <c r="D2563" t="s">
        <v>3</v>
      </c>
      <c r="E2563" t="s">
        <v>80</v>
      </c>
      <c r="F2563" t="s">
        <v>81</v>
      </c>
      <c r="G2563" t="s">
        <v>82</v>
      </c>
      <c r="H2563" t="s">
        <v>83</v>
      </c>
      <c r="I2563" t="str">
        <f>"Trad IRN"</f>
        <v>Trad IRN</v>
      </c>
      <c r="J2563" t="s">
        <v>43</v>
      </c>
      <c r="K2563" t="s">
        <v>44</v>
      </c>
      <c r="L2563" t="s">
        <v>45</v>
      </c>
      <c r="M2563" t="s">
        <v>46</v>
      </c>
      <c r="N2563" t="str">
        <f t="shared" ref="N2563:N2568" si="263">"08/18/2022"</f>
        <v>08/18/2022</v>
      </c>
      <c r="O2563" t="str">
        <f t="shared" si="262"/>
        <v>12/31/2500</v>
      </c>
      <c r="P2563">
        <v>1</v>
      </c>
      <c r="Q2563">
        <v>1</v>
      </c>
      <c r="S2563">
        <v>1</v>
      </c>
      <c r="T2563">
        <v>1</v>
      </c>
      <c r="U2563">
        <v>0</v>
      </c>
      <c r="V2563" t="str">
        <f>"Trad IRN"</f>
        <v>Trad IRN</v>
      </c>
      <c r="W2563">
        <v>100</v>
      </c>
      <c r="X2563" t="s">
        <v>47</v>
      </c>
      <c r="Z2563" t="s">
        <v>47</v>
      </c>
      <c r="AB2563" t="str">
        <f>"09"</f>
        <v>09</v>
      </c>
      <c r="AC2563" t="s">
        <v>48</v>
      </c>
      <c r="AD2563" t="s">
        <v>49</v>
      </c>
      <c r="AE2563" t="s">
        <v>50</v>
      </c>
      <c r="AF2563">
        <v>0</v>
      </c>
      <c r="AG2563" t="s">
        <v>56</v>
      </c>
      <c r="AH2563" t="str">
        <f>"Trad IRN"</f>
        <v>Trad IRN</v>
      </c>
      <c r="AI2563" t="str">
        <f>"Bldg IRN"</f>
        <v>Bldg IRN</v>
      </c>
      <c r="AJ2563" t="s">
        <v>48</v>
      </c>
      <c r="AK2563" t="s">
        <v>48</v>
      </c>
      <c r="AL2563" t="s">
        <v>53</v>
      </c>
      <c r="AM2563">
        <v>1132.3</v>
      </c>
      <c r="AN2563">
        <v>1132.3</v>
      </c>
      <c r="AO2563">
        <v>15</v>
      </c>
    </row>
    <row r="2564" spans="1:41" x14ac:dyDescent="0.3">
      <c r="A2564" t="str">
        <f>"Trad IRN"</f>
        <v>Trad IRN</v>
      </c>
      <c r="B2564" t="str">
        <f>"Bldg IRN"</f>
        <v>Bldg IRN</v>
      </c>
      <c r="C2564" t="s">
        <v>41</v>
      </c>
      <c r="D2564" t="s">
        <v>3</v>
      </c>
      <c r="E2564" t="s">
        <v>80</v>
      </c>
      <c r="F2564" t="s">
        <v>81</v>
      </c>
      <c r="G2564" t="s">
        <v>82</v>
      </c>
      <c r="H2564" t="s">
        <v>83</v>
      </c>
      <c r="I2564" t="str">
        <f>"Trad IRN"</f>
        <v>Trad IRN</v>
      </c>
      <c r="J2564" t="s">
        <v>43</v>
      </c>
      <c r="K2564" t="s">
        <v>44</v>
      </c>
      <c r="L2564" t="s">
        <v>45</v>
      </c>
      <c r="M2564" t="s">
        <v>46</v>
      </c>
      <c r="N2564" t="str">
        <f t="shared" si="263"/>
        <v>08/18/2022</v>
      </c>
      <c r="O2564" t="str">
        <f t="shared" si="262"/>
        <v>12/31/2500</v>
      </c>
      <c r="P2564">
        <v>1</v>
      </c>
      <c r="Q2564">
        <v>1</v>
      </c>
      <c r="S2564">
        <v>0</v>
      </c>
      <c r="T2564">
        <v>1</v>
      </c>
      <c r="U2564">
        <v>0</v>
      </c>
      <c r="V2564" t="str">
        <f>"Trad IRN"</f>
        <v>Trad IRN</v>
      </c>
      <c r="W2564">
        <v>100</v>
      </c>
      <c r="X2564" t="s">
        <v>47</v>
      </c>
      <c r="Z2564" t="s">
        <v>47</v>
      </c>
      <c r="AB2564" t="str">
        <f>"11"</f>
        <v>11</v>
      </c>
      <c r="AC2564" t="s">
        <v>48</v>
      </c>
      <c r="AD2564" t="s">
        <v>49</v>
      </c>
      <c r="AE2564" t="s">
        <v>50</v>
      </c>
      <c r="AF2564">
        <v>0</v>
      </c>
      <c r="AG2564" t="s">
        <v>56</v>
      </c>
      <c r="AH2564" t="str">
        <f>"Trad IRN"</f>
        <v>Trad IRN</v>
      </c>
      <c r="AI2564" t="str">
        <f>"Bldg IRN"</f>
        <v>Bldg IRN</v>
      </c>
      <c r="AJ2564" t="s">
        <v>48</v>
      </c>
      <c r="AK2564" t="s">
        <v>48</v>
      </c>
      <c r="AL2564" t="s">
        <v>53</v>
      </c>
      <c r="AM2564">
        <v>1132.3</v>
      </c>
      <c r="AN2564">
        <v>1132.3</v>
      </c>
      <c r="AO2564">
        <v>15</v>
      </c>
    </row>
    <row r="2565" spans="1:41" x14ac:dyDescent="0.3">
      <c r="A2565" t="str">
        <f>"Trad IRN"</f>
        <v>Trad IRN</v>
      </c>
      <c r="B2565" t="str">
        <f>"Bldg IRN"</f>
        <v>Bldg IRN</v>
      </c>
      <c r="C2565" t="s">
        <v>41</v>
      </c>
      <c r="D2565" t="s">
        <v>3</v>
      </c>
      <c r="E2565" t="s">
        <v>80</v>
      </c>
      <c r="F2565" t="s">
        <v>81</v>
      </c>
      <c r="G2565" t="s">
        <v>82</v>
      </c>
      <c r="H2565" t="s">
        <v>83</v>
      </c>
      <c r="I2565" t="s">
        <v>8</v>
      </c>
      <c r="J2565" t="s">
        <v>43</v>
      </c>
      <c r="K2565" t="s">
        <v>44</v>
      </c>
      <c r="L2565" t="s">
        <v>45</v>
      </c>
      <c r="M2565" t="s">
        <v>46</v>
      </c>
      <c r="N2565" t="str">
        <f t="shared" si="263"/>
        <v>08/18/2022</v>
      </c>
      <c r="O2565" t="str">
        <f>"12/20/2022"</f>
        <v>12/20/2022</v>
      </c>
      <c r="P2565">
        <v>7.1544999999999997E-2</v>
      </c>
      <c r="Q2565">
        <v>7.1544999999999997E-2</v>
      </c>
      <c r="S2565">
        <v>0</v>
      </c>
      <c r="T2565">
        <v>1.6643000000000002E-2</v>
      </c>
      <c r="U2565">
        <v>5.4901999999999999E-2</v>
      </c>
      <c r="V2565" t="str">
        <f>"Trad IRN"</f>
        <v>Trad IRN</v>
      </c>
      <c r="W2565">
        <v>15</v>
      </c>
      <c r="X2565" t="s">
        <v>47</v>
      </c>
      <c r="Z2565" t="s">
        <v>47</v>
      </c>
      <c r="AB2565" t="str">
        <f>"12"</f>
        <v>12</v>
      </c>
      <c r="AC2565" t="s">
        <v>48</v>
      </c>
      <c r="AD2565" t="s">
        <v>49</v>
      </c>
      <c r="AE2565" t="s">
        <v>50</v>
      </c>
      <c r="AF2565">
        <v>0</v>
      </c>
      <c r="AG2565" t="s">
        <v>51</v>
      </c>
      <c r="AH2565" t="s">
        <v>85</v>
      </c>
      <c r="AI2565" t="str">
        <f>"Bldg IRN"</f>
        <v>Bldg IRN</v>
      </c>
      <c r="AJ2565" t="str">
        <f>"12"</f>
        <v>12</v>
      </c>
      <c r="AK2565" t="s">
        <v>52</v>
      </c>
      <c r="AL2565" t="s">
        <v>53</v>
      </c>
      <c r="AM2565">
        <v>74.55</v>
      </c>
      <c r="AN2565">
        <v>1042</v>
      </c>
      <c r="AO2565">
        <v>15</v>
      </c>
    </row>
    <row r="2566" spans="1:41" x14ac:dyDescent="0.3">
      <c r="A2566" t="str">
        <f>"Trad IRN"</f>
        <v>Trad IRN</v>
      </c>
      <c r="B2566" t="str">
        <f>"Bldg IRN"</f>
        <v>Bldg IRN</v>
      </c>
      <c r="C2566" t="s">
        <v>41</v>
      </c>
      <c r="D2566" t="s">
        <v>3</v>
      </c>
      <c r="E2566" t="s">
        <v>80</v>
      </c>
      <c r="F2566" t="s">
        <v>81</v>
      </c>
      <c r="G2566" t="s">
        <v>82</v>
      </c>
      <c r="H2566" t="s">
        <v>83</v>
      </c>
      <c r="I2566" t="str">
        <f>"Trad IRN"</f>
        <v>Trad IRN</v>
      </c>
      <c r="J2566" t="s">
        <v>43</v>
      </c>
      <c r="K2566" t="s">
        <v>44</v>
      </c>
      <c r="L2566" t="s">
        <v>45</v>
      </c>
      <c r="M2566" t="s">
        <v>46</v>
      </c>
      <c r="N2566" t="str">
        <f t="shared" si="263"/>
        <v>08/18/2022</v>
      </c>
      <c r="O2566" t="str">
        <f>"01/03/2023"</f>
        <v>01/03/2023</v>
      </c>
      <c r="P2566">
        <v>0.39901900000000001</v>
      </c>
      <c r="Q2566">
        <v>0.39901900000000001</v>
      </c>
      <c r="S2566">
        <v>0</v>
      </c>
      <c r="T2566">
        <v>0.39901900000000001</v>
      </c>
      <c r="U2566">
        <v>0</v>
      </c>
      <c r="V2566" t="str">
        <f>"Trad IRN"</f>
        <v>Trad IRN</v>
      </c>
      <c r="W2566">
        <v>85</v>
      </c>
      <c r="X2566" t="s">
        <v>47</v>
      </c>
      <c r="Z2566" t="s">
        <v>47</v>
      </c>
      <c r="AB2566" t="str">
        <f>"12"</f>
        <v>12</v>
      </c>
      <c r="AC2566" t="s">
        <v>48</v>
      </c>
      <c r="AD2566" t="s">
        <v>49</v>
      </c>
      <c r="AE2566" t="s">
        <v>50</v>
      </c>
      <c r="AF2566">
        <v>0</v>
      </c>
      <c r="AG2566" t="s">
        <v>56</v>
      </c>
      <c r="AH2566" t="str">
        <f>"Trad IRN"</f>
        <v>Trad IRN</v>
      </c>
      <c r="AI2566" t="str">
        <f>"Bldg IRN"</f>
        <v>Bldg IRN</v>
      </c>
      <c r="AJ2566" t="str">
        <f>"12"</f>
        <v>12</v>
      </c>
      <c r="AK2566" t="s">
        <v>48</v>
      </c>
      <c r="AL2566" t="s">
        <v>53</v>
      </c>
      <c r="AM2566">
        <v>451.81</v>
      </c>
      <c r="AN2566">
        <v>1132.3</v>
      </c>
      <c r="AO2566">
        <v>15</v>
      </c>
    </row>
    <row r="2567" spans="1:41" x14ac:dyDescent="0.3">
      <c r="A2567" t="str">
        <f>"Trad IRN"</f>
        <v>Trad IRN</v>
      </c>
      <c r="B2567" t="str">
        <f>"Bldg IRN"</f>
        <v>Bldg IRN</v>
      </c>
      <c r="C2567" t="s">
        <v>41</v>
      </c>
      <c r="D2567" t="s">
        <v>3</v>
      </c>
      <c r="E2567" t="s">
        <v>80</v>
      </c>
      <c r="F2567" t="s">
        <v>81</v>
      </c>
      <c r="G2567" t="s">
        <v>82</v>
      </c>
      <c r="H2567" t="s">
        <v>83</v>
      </c>
      <c r="I2567" t="str">
        <f>"Trad IRN"</f>
        <v>Trad IRN</v>
      </c>
      <c r="J2567" t="s">
        <v>43</v>
      </c>
      <c r="K2567" t="s">
        <v>44</v>
      </c>
      <c r="L2567" t="s">
        <v>45</v>
      </c>
      <c r="M2567" t="s">
        <v>46</v>
      </c>
      <c r="N2567" t="str">
        <f t="shared" si="263"/>
        <v>08/18/2022</v>
      </c>
      <c r="O2567" t="str">
        <f>"12/31/2500"</f>
        <v>12/31/2500</v>
      </c>
      <c r="P2567">
        <v>1</v>
      </c>
      <c r="Q2567">
        <v>1</v>
      </c>
      <c r="R2567">
        <v>1</v>
      </c>
      <c r="S2567">
        <v>0</v>
      </c>
      <c r="T2567">
        <v>1</v>
      </c>
      <c r="U2567">
        <v>0</v>
      </c>
      <c r="V2567" t="str">
        <f>"Trad IRN"</f>
        <v>Trad IRN</v>
      </c>
      <c r="W2567">
        <v>100</v>
      </c>
      <c r="X2567" t="s">
        <v>47</v>
      </c>
      <c r="Z2567" t="s">
        <v>47</v>
      </c>
      <c r="AB2567" t="str">
        <f>"09"</f>
        <v>09</v>
      </c>
      <c r="AC2567" t="str">
        <f>"15"</f>
        <v>15</v>
      </c>
      <c r="AD2567" t="str">
        <f>"2"</f>
        <v>2</v>
      </c>
      <c r="AE2567" t="s">
        <v>50</v>
      </c>
      <c r="AF2567">
        <v>0</v>
      </c>
      <c r="AG2567" t="s">
        <v>56</v>
      </c>
      <c r="AH2567" t="str">
        <f>"Trad IRN"</f>
        <v>Trad IRN</v>
      </c>
      <c r="AI2567" t="str">
        <f>"Bldg IRN"</f>
        <v>Bldg IRN</v>
      </c>
      <c r="AJ2567" t="s">
        <v>48</v>
      </c>
      <c r="AK2567" t="s">
        <v>48</v>
      </c>
      <c r="AL2567" t="s">
        <v>53</v>
      </c>
      <c r="AM2567">
        <v>1132.3</v>
      </c>
      <c r="AN2567">
        <v>1132.3</v>
      </c>
      <c r="AO2567">
        <v>15</v>
      </c>
    </row>
    <row r="2568" spans="1:41" x14ac:dyDescent="0.3">
      <c r="A2568" t="str">
        <f>"Trad IRN"</f>
        <v>Trad IRN</v>
      </c>
      <c r="B2568" t="str">
        <f>"Bldg IRN"</f>
        <v>Bldg IRN</v>
      </c>
      <c r="C2568" t="s">
        <v>41</v>
      </c>
      <c r="D2568" t="s">
        <v>3</v>
      </c>
      <c r="E2568" t="s">
        <v>80</v>
      </c>
      <c r="F2568" t="s">
        <v>81</v>
      </c>
      <c r="G2568" t="s">
        <v>82</v>
      </c>
      <c r="H2568" t="s">
        <v>83</v>
      </c>
      <c r="I2568" t="s">
        <v>8</v>
      </c>
      <c r="J2568" t="s">
        <v>43</v>
      </c>
      <c r="K2568" t="s">
        <v>44</v>
      </c>
      <c r="L2568" t="s">
        <v>45</v>
      </c>
      <c r="M2568" t="s">
        <v>46</v>
      </c>
      <c r="N2568" t="str">
        <f t="shared" si="263"/>
        <v>08/18/2022</v>
      </c>
      <c r="O2568" t="str">
        <f>"12/20/2022"</f>
        <v>12/20/2022</v>
      </c>
      <c r="P2568">
        <v>6.9550000000000001E-2</v>
      </c>
      <c r="Q2568">
        <v>6.9550000000000001E-2</v>
      </c>
      <c r="S2568">
        <v>0</v>
      </c>
      <c r="T2568">
        <v>1.4671999999999999E-2</v>
      </c>
      <c r="U2568">
        <v>5.4878000000000003E-2</v>
      </c>
      <c r="V2568" t="str">
        <f>"Trad IRN"</f>
        <v>Trad IRN</v>
      </c>
      <c r="W2568">
        <v>15</v>
      </c>
      <c r="X2568" t="s">
        <v>47</v>
      </c>
      <c r="Z2568" t="s">
        <v>47</v>
      </c>
      <c r="AB2568" t="str">
        <f>"09"</f>
        <v>09</v>
      </c>
      <c r="AC2568" t="s">
        <v>48</v>
      </c>
      <c r="AD2568" t="s">
        <v>49</v>
      </c>
      <c r="AE2568" t="s">
        <v>50</v>
      </c>
      <c r="AF2568">
        <v>0</v>
      </c>
      <c r="AG2568" t="s">
        <v>51</v>
      </c>
      <c r="AH2568" t="str">
        <f>"Trad IRN"</f>
        <v>Trad IRN</v>
      </c>
      <c r="AI2568" t="str">
        <f>"Bldg IRN"</f>
        <v>Bldg IRN</v>
      </c>
      <c r="AJ2568" t="s">
        <v>48</v>
      </c>
      <c r="AK2568" t="s">
        <v>48</v>
      </c>
      <c r="AL2568" t="s">
        <v>53</v>
      </c>
      <c r="AM2568">
        <v>78.75</v>
      </c>
      <c r="AN2568">
        <v>1132.3</v>
      </c>
      <c r="AO2568">
        <v>15</v>
      </c>
    </row>
    <row r="2569" spans="1:41" x14ac:dyDescent="0.3">
      <c r="A2569" t="str">
        <f>"Trad IRN"</f>
        <v>Trad IRN</v>
      </c>
      <c r="B2569" t="str">
        <f>"Bldg IRN"</f>
        <v>Bldg IRN</v>
      </c>
      <c r="C2569" t="s">
        <v>41</v>
      </c>
      <c r="D2569" t="s">
        <v>3</v>
      </c>
      <c r="E2569" t="s">
        <v>80</v>
      </c>
      <c r="F2569" t="s">
        <v>81</v>
      </c>
      <c r="G2569" t="s">
        <v>82</v>
      </c>
      <c r="H2569" t="s">
        <v>83</v>
      </c>
      <c r="I2569" t="str">
        <f>"Trad IRN"</f>
        <v>Trad IRN</v>
      </c>
      <c r="J2569" t="s">
        <v>43</v>
      </c>
      <c r="K2569" t="s">
        <v>44</v>
      </c>
      <c r="L2569" t="s">
        <v>45</v>
      </c>
      <c r="M2569" t="s">
        <v>46</v>
      </c>
      <c r="N2569" t="str">
        <f>"12/21/2022"</f>
        <v>12/21/2022</v>
      </c>
      <c r="O2569" t="str">
        <f>"12/31/2500"</f>
        <v>12/31/2500</v>
      </c>
      <c r="P2569">
        <v>0.53633299999999995</v>
      </c>
      <c r="Q2569">
        <v>0.53633299999999995</v>
      </c>
      <c r="S2569">
        <v>0.53633299999999995</v>
      </c>
      <c r="T2569">
        <v>0.53633299999999995</v>
      </c>
      <c r="U2569">
        <v>0</v>
      </c>
      <c r="V2569" t="str">
        <f>"Trad IRN"</f>
        <v>Trad IRN</v>
      </c>
      <c r="W2569">
        <v>100</v>
      </c>
      <c r="X2569" t="s">
        <v>47</v>
      </c>
      <c r="Z2569" t="s">
        <v>47</v>
      </c>
      <c r="AB2569" t="str">
        <f>"09"</f>
        <v>09</v>
      </c>
      <c r="AC2569" t="s">
        <v>48</v>
      </c>
      <c r="AD2569" t="s">
        <v>49</v>
      </c>
      <c r="AE2569" t="s">
        <v>50</v>
      </c>
      <c r="AF2569">
        <v>0</v>
      </c>
      <c r="AG2569" t="s">
        <v>56</v>
      </c>
      <c r="AH2569" t="str">
        <f>"Trad IRN"</f>
        <v>Trad IRN</v>
      </c>
      <c r="AI2569" t="str">
        <f>"Bldg IRN"</f>
        <v>Bldg IRN</v>
      </c>
      <c r="AJ2569" t="s">
        <v>48</v>
      </c>
      <c r="AK2569" t="s">
        <v>48</v>
      </c>
      <c r="AL2569" t="s">
        <v>53</v>
      </c>
      <c r="AM2569">
        <v>607.29</v>
      </c>
      <c r="AN2569">
        <v>1132.3</v>
      </c>
      <c r="AO2569">
        <v>15</v>
      </c>
    </row>
    <row r="2570" spans="1:41" x14ac:dyDescent="0.3">
      <c r="A2570" t="str">
        <f>"Trad IRN"</f>
        <v>Trad IRN</v>
      </c>
      <c r="B2570" t="str">
        <f>"Bldg IRN"</f>
        <v>Bldg IRN</v>
      </c>
      <c r="C2570" t="s">
        <v>41</v>
      </c>
      <c r="D2570" t="s">
        <v>3</v>
      </c>
      <c r="E2570" t="s">
        <v>80</v>
      </c>
      <c r="F2570" t="s">
        <v>81</v>
      </c>
      <c r="G2570" t="s">
        <v>82</v>
      </c>
      <c r="H2570" t="s">
        <v>83</v>
      </c>
      <c r="I2570" t="str">
        <f>"Trad IRN"</f>
        <v>Trad IRN</v>
      </c>
      <c r="J2570" t="s">
        <v>43</v>
      </c>
      <c r="K2570" t="s">
        <v>44</v>
      </c>
      <c r="L2570" t="s">
        <v>45</v>
      </c>
      <c r="M2570" t="s">
        <v>46</v>
      </c>
      <c r="N2570" t="str">
        <f>"08/18/2022"</f>
        <v>08/18/2022</v>
      </c>
      <c r="O2570" t="str">
        <f>"12/20/2022"</f>
        <v>12/20/2022</v>
      </c>
      <c r="P2570">
        <v>0.394117</v>
      </c>
      <c r="Q2570">
        <v>0.394117</v>
      </c>
      <c r="S2570">
        <v>0.394117</v>
      </c>
      <c r="T2570">
        <v>0.394117</v>
      </c>
      <c r="U2570">
        <v>0</v>
      </c>
      <c r="V2570" t="str">
        <f>"Trad IRN"</f>
        <v>Trad IRN</v>
      </c>
      <c r="W2570">
        <v>85</v>
      </c>
      <c r="X2570" t="s">
        <v>47</v>
      </c>
      <c r="Z2570" t="s">
        <v>47</v>
      </c>
      <c r="AB2570" t="str">
        <f>"09"</f>
        <v>09</v>
      </c>
      <c r="AC2570" t="s">
        <v>48</v>
      </c>
      <c r="AD2570" t="s">
        <v>49</v>
      </c>
      <c r="AE2570" t="s">
        <v>50</v>
      </c>
      <c r="AF2570">
        <v>0</v>
      </c>
      <c r="AG2570" t="s">
        <v>56</v>
      </c>
      <c r="AH2570" t="str">
        <f>"Trad IRN"</f>
        <v>Trad IRN</v>
      </c>
      <c r="AI2570" t="str">
        <f>"Bldg IRN"</f>
        <v>Bldg IRN</v>
      </c>
      <c r="AJ2570" t="s">
        <v>48</v>
      </c>
      <c r="AK2570" t="s">
        <v>48</v>
      </c>
      <c r="AL2570" t="s">
        <v>53</v>
      </c>
      <c r="AM2570">
        <v>446.26</v>
      </c>
      <c r="AN2570">
        <v>1132.3</v>
      </c>
      <c r="AO2570">
        <v>15</v>
      </c>
    </row>
    <row r="2571" spans="1:41" x14ac:dyDescent="0.3">
      <c r="A2571" t="str">
        <f>"Trad IRN"</f>
        <v>Trad IRN</v>
      </c>
      <c r="B2571" t="str">
        <f>"Bldg IRN"</f>
        <v>Bldg IRN</v>
      </c>
      <c r="C2571" t="s">
        <v>41</v>
      </c>
      <c r="D2571" t="s">
        <v>3</v>
      </c>
      <c r="E2571" t="s">
        <v>80</v>
      </c>
      <c r="F2571" t="s">
        <v>81</v>
      </c>
      <c r="G2571" t="s">
        <v>82</v>
      </c>
      <c r="H2571" t="s">
        <v>83</v>
      </c>
      <c r="I2571" t="str">
        <f>"Trad IRN"</f>
        <v>Trad IRN</v>
      </c>
      <c r="J2571" t="s">
        <v>43</v>
      </c>
      <c r="K2571" t="s">
        <v>44</v>
      </c>
      <c r="L2571" t="s">
        <v>45</v>
      </c>
      <c r="M2571" t="s">
        <v>59</v>
      </c>
      <c r="N2571" t="str">
        <f>"08/18/2022"</f>
        <v>08/18/2022</v>
      </c>
      <c r="O2571" t="str">
        <f>"12/31/2500"</f>
        <v>12/31/2500</v>
      </c>
      <c r="P2571">
        <v>0.5</v>
      </c>
      <c r="Q2571">
        <v>0.5</v>
      </c>
      <c r="R2571">
        <v>0.5</v>
      </c>
      <c r="S2571">
        <v>0</v>
      </c>
      <c r="T2571">
        <v>0.5</v>
      </c>
      <c r="U2571">
        <v>0</v>
      </c>
      <c r="V2571" t="s">
        <v>84</v>
      </c>
      <c r="W2571">
        <v>50</v>
      </c>
      <c r="X2571" t="s">
        <v>47</v>
      </c>
      <c r="Z2571" t="s">
        <v>47</v>
      </c>
      <c r="AB2571" t="str">
        <f>"10"</f>
        <v>10</v>
      </c>
      <c r="AC2571" t="str">
        <f>"10"</f>
        <v>10</v>
      </c>
      <c r="AD2571" t="str">
        <f>"2"</f>
        <v>2</v>
      </c>
      <c r="AE2571" t="s">
        <v>50</v>
      </c>
      <c r="AF2571">
        <v>0</v>
      </c>
      <c r="AG2571" t="s">
        <v>56</v>
      </c>
      <c r="AH2571" t="str">
        <f>"Trad IRN"</f>
        <v>Trad IRN</v>
      </c>
      <c r="AI2571" t="str">
        <f>"Bldg IRN"</f>
        <v>Bldg IRN</v>
      </c>
      <c r="AJ2571" t="s">
        <v>48</v>
      </c>
      <c r="AK2571" t="s">
        <v>48</v>
      </c>
      <c r="AL2571" t="s">
        <v>53</v>
      </c>
      <c r="AM2571">
        <v>566.15</v>
      </c>
      <c r="AN2571">
        <v>1132.3</v>
      </c>
      <c r="AO2571">
        <v>15</v>
      </c>
    </row>
    <row r="2572" spans="1:41" x14ac:dyDescent="0.3">
      <c r="A2572" t="str">
        <f>"Trad IRN"</f>
        <v>Trad IRN</v>
      </c>
      <c r="B2572" t="str">
        <f>"Bldg IRN"</f>
        <v>Bldg IRN</v>
      </c>
      <c r="C2572" t="s">
        <v>41</v>
      </c>
      <c r="D2572" t="s">
        <v>3</v>
      </c>
      <c r="E2572" t="s">
        <v>80</v>
      </c>
      <c r="F2572" t="s">
        <v>81</v>
      </c>
      <c r="G2572" t="s">
        <v>82</v>
      </c>
      <c r="H2572" t="s">
        <v>83</v>
      </c>
      <c r="I2572" t="s">
        <v>8</v>
      </c>
      <c r="J2572" t="s">
        <v>43</v>
      </c>
      <c r="K2572" t="s">
        <v>44</v>
      </c>
      <c r="L2572" t="s">
        <v>45</v>
      </c>
      <c r="M2572" t="s">
        <v>46</v>
      </c>
      <c r="N2572" t="str">
        <f>"08/17/2022"</f>
        <v>08/17/2022</v>
      </c>
      <c r="O2572" t="str">
        <f>"12/31/2500"</f>
        <v>12/31/2500</v>
      </c>
      <c r="P2572">
        <v>0.5</v>
      </c>
      <c r="Q2572">
        <v>0.5</v>
      </c>
      <c r="R2572">
        <v>0.5</v>
      </c>
      <c r="S2572">
        <v>0</v>
      </c>
      <c r="T2572">
        <v>0.16666700000000001</v>
      </c>
      <c r="U2572">
        <v>0.33333299999999999</v>
      </c>
      <c r="V2572" t="str">
        <f>"Trad IRN"</f>
        <v>Trad IRN</v>
      </c>
      <c r="W2572">
        <v>50</v>
      </c>
      <c r="X2572" t="s">
        <v>47</v>
      </c>
      <c r="Z2572" t="s">
        <v>47</v>
      </c>
      <c r="AB2572" t="str">
        <f>"10"</f>
        <v>10</v>
      </c>
      <c r="AC2572" t="str">
        <f>"10"</f>
        <v>10</v>
      </c>
      <c r="AD2572" t="str">
        <f>"2"</f>
        <v>2</v>
      </c>
      <c r="AE2572" t="s">
        <v>50</v>
      </c>
      <c r="AF2572">
        <v>0</v>
      </c>
      <c r="AG2572" t="s">
        <v>51</v>
      </c>
      <c r="AH2572" t="s">
        <v>85</v>
      </c>
      <c r="AI2572" t="str">
        <f>"Bldg IRN"</f>
        <v>Bldg IRN</v>
      </c>
      <c r="AJ2572" t="s">
        <v>48</v>
      </c>
      <c r="AK2572" t="s">
        <v>48</v>
      </c>
      <c r="AL2572" t="s">
        <v>53</v>
      </c>
      <c r="AM2572">
        <v>530</v>
      </c>
      <c r="AN2572">
        <v>1060</v>
      </c>
      <c r="AO2572">
        <v>15</v>
      </c>
    </row>
    <row r="2573" spans="1:41" x14ac:dyDescent="0.3">
      <c r="A2573" t="str">
        <f>"Trad IRN"</f>
        <v>Trad IRN</v>
      </c>
      <c r="B2573" t="str">
        <f>"Bldg IRN"</f>
        <v>Bldg IRN</v>
      </c>
      <c r="C2573" t="s">
        <v>41</v>
      </c>
      <c r="D2573" t="s">
        <v>3</v>
      </c>
      <c r="E2573" t="s">
        <v>80</v>
      </c>
      <c r="F2573" t="s">
        <v>81</v>
      </c>
      <c r="G2573" t="s">
        <v>82</v>
      </c>
      <c r="H2573" t="s">
        <v>83</v>
      </c>
      <c r="I2573" t="str">
        <f>"Trad IRN"</f>
        <v>Trad IRN</v>
      </c>
      <c r="J2573" t="s">
        <v>43</v>
      </c>
      <c r="K2573" t="s">
        <v>44</v>
      </c>
      <c r="L2573" t="s">
        <v>45</v>
      </c>
      <c r="M2573" t="s">
        <v>46</v>
      </c>
      <c r="N2573" t="str">
        <f>"08/18/2022"</f>
        <v>08/18/2022</v>
      </c>
      <c r="O2573" t="str">
        <f>"01/03/2023"</f>
        <v>01/03/2023</v>
      </c>
      <c r="P2573">
        <v>0.39901900000000001</v>
      </c>
      <c r="Q2573">
        <v>0.39901900000000001</v>
      </c>
      <c r="S2573">
        <v>0</v>
      </c>
      <c r="T2573">
        <v>0.39901900000000001</v>
      </c>
      <c r="U2573">
        <v>0</v>
      </c>
      <c r="V2573" t="str">
        <f>"Trad IRN"</f>
        <v>Trad IRN</v>
      </c>
      <c r="W2573">
        <v>85</v>
      </c>
      <c r="X2573" t="s">
        <v>47</v>
      </c>
      <c r="Z2573" t="s">
        <v>47</v>
      </c>
      <c r="AB2573" t="str">
        <f>"10"</f>
        <v>10</v>
      </c>
      <c r="AC2573" t="s">
        <v>48</v>
      </c>
      <c r="AD2573" t="s">
        <v>49</v>
      </c>
      <c r="AE2573" t="s">
        <v>50</v>
      </c>
      <c r="AF2573">
        <v>0</v>
      </c>
      <c r="AG2573" t="s">
        <v>56</v>
      </c>
      <c r="AH2573" t="str">
        <f>"Trad IRN"</f>
        <v>Trad IRN</v>
      </c>
      <c r="AI2573" t="str">
        <f>"Bldg IRN"</f>
        <v>Bldg IRN</v>
      </c>
      <c r="AJ2573" t="s">
        <v>48</v>
      </c>
      <c r="AK2573" t="s">
        <v>48</v>
      </c>
      <c r="AL2573" t="s">
        <v>53</v>
      </c>
      <c r="AM2573">
        <v>451.81</v>
      </c>
      <c r="AN2573">
        <v>1132.3</v>
      </c>
      <c r="AO2573">
        <v>15</v>
      </c>
    </row>
    <row r="2574" spans="1:41" x14ac:dyDescent="0.3">
      <c r="A2574" t="str">
        <f>"Trad IRN"</f>
        <v>Trad IRN</v>
      </c>
      <c r="B2574" t="str">
        <f>"Bldg IRN"</f>
        <v>Bldg IRN</v>
      </c>
      <c r="C2574" t="s">
        <v>41</v>
      </c>
      <c r="D2574" t="s">
        <v>3</v>
      </c>
      <c r="E2574" t="s">
        <v>80</v>
      </c>
      <c r="F2574" t="s">
        <v>81</v>
      </c>
      <c r="G2574" t="s">
        <v>82</v>
      </c>
      <c r="H2574" t="s">
        <v>83</v>
      </c>
      <c r="I2574" t="str">
        <f>"Trad IRN"</f>
        <v>Trad IRN</v>
      </c>
      <c r="J2574" t="s">
        <v>43</v>
      </c>
      <c r="K2574" t="s">
        <v>44</v>
      </c>
      <c r="L2574" t="s">
        <v>45</v>
      </c>
      <c r="M2574" t="s">
        <v>46</v>
      </c>
      <c r="N2574" t="str">
        <f>"01/04/2023"</f>
        <v>01/04/2023</v>
      </c>
      <c r="O2574" t="str">
        <f>"12/31/2500"</f>
        <v>12/31/2500</v>
      </c>
      <c r="P2574">
        <v>0.53056599999999998</v>
      </c>
      <c r="Q2574">
        <v>0.53056599999999998</v>
      </c>
      <c r="S2574">
        <v>0</v>
      </c>
      <c r="T2574">
        <v>0.53056599999999998</v>
      </c>
      <c r="U2574">
        <v>0</v>
      </c>
      <c r="V2574" t="str">
        <f>"Trad IRN"</f>
        <v>Trad IRN</v>
      </c>
      <c r="W2574">
        <v>100</v>
      </c>
      <c r="X2574" t="s">
        <v>47</v>
      </c>
      <c r="Z2574" t="s">
        <v>47</v>
      </c>
      <c r="AB2574" t="str">
        <f>"10"</f>
        <v>10</v>
      </c>
      <c r="AC2574" t="s">
        <v>48</v>
      </c>
      <c r="AD2574" t="s">
        <v>49</v>
      </c>
      <c r="AE2574" t="s">
        <v>50</v>
      </c>
      <c r="AF2574">
        <v>0</v>
      </c>
      <c r="AG2574" t="s">
        <v>56</v>
      </c>
      <c r="AH2574" t="str">
        <f>"Trad IRN"</f>
        <v>Trad IRN</v>
      </c>
      <c r="AI2574" t="str">
        <f>"Bldg IRN"</f>
        <v>Bldg IRN</v>
      </c>
      <c r="AJ2574" t="s">
        <v>48</v>
      </c>
      <c r="AK2574" t="s">
        <v>48</v>
      </c>
      <c r="AL2574" t="s">
        <v>53</v>
      </c>
      <c r="AM2574">
        <v>600.76</v>
      </c>
      <c r="AN2574">
        <v>1132.3</v>
      </c>
      <c r="AO2574">
        <v>15</v>
      </c>
    </row>
    <row r="2575" spans="1:41" x14ac:dyDescent="0.3">
      <c r="A2575" t="str">
        <f>"Trad IRN"</f>
        <v>Trad IRN</v>
      </c>
      <c r="B2575" t="str">
        <f>"Bldg IRN"</f>
        <v>Bldg IRN</v>
      </c>
      <c r="C2575" t="s">
        <v>41</v>
      </c>
      <c r="D2575" t="s">
        <v>3</v>
      </c>
      <c r="E2575" t="s">
        <v>80</v>
      </c>
      <c r="F2575" t="s">
        <v>81</v>
      </c>
      <c r="G2575" t="s">
        <v>82</v>
      </c>
      <c r="H2575" t="s">
        <v>83</v>
      </c>
      <c r="I2575" t="s">
        <v>8</v>
      </c>
      <c r="J2575" t="s">
        <v>43</v>
      </c>
      <c r="K2575" t="s">
        <v>44</v>
      </c>
      <c r="L2575" t="s">
        <v>45</v>
      </c>
      <c r="M2575" t="s">
        <v>46</v>
      </c>
      <c r="N2575" t="str">
        <f t="shared" ref="N2575:N2582" si="264">"08/18/2022"</f>
        <v>08/18/2022</v>
      </c>
      <c r="O2575" t="str">
        <f>"12/20/2022"</f>
        <v>12/20/2022</v>
      </c>
      <c r="P2575">
        <v>6.9550000000000001E-2</v>
      </c>
      <c r="Q2575">
        <v>6.9550000000000001E-2</v>
      </c>
      <c r="S2575">
        <v>0</v>
      </c>
      <c r="T2575">
        <v>1.4671999999999999E-2</v>
      </c>
      <c r="U2575">
        <v>5.4878000000000003E-2</v>
      </c>
      <c r="V2575" t="str">
        <f>"Trad IRN"</f>
        <v>Trad IRN</v>
      </c>
      <c r="W2575">
        <v>15</v>
      </c>
      <c r="X2575" t="s">
        <v>47</v>
      </c>
      <c r="Z2575" t="s">
        <v>47</v>
      </c>
      <c r="AB2575" t="str">
        <f>"10"</f>
        <v>10</v>
      </c>
      <c r="AC2575" t="s">
        <v>48</v>
      </c>
      <c r="AD2575" t="s">
        <v>49</v>
      </c>
      <c r="AE2575" t="s">
        <v>50</v>
      </c>
      <c r="AF2575">
        <v>0</v>
      </c>
      <c r="AG2575" t="s">
        <v>51</v>
      </c>
      <c r="AH2575" t="str">
        <f>"Trad IRN"</f>
        <v>Trad IRN</v>
      </c>
      <c r="AI2575" t="str">
        <f>"Bldg IRN"</f>
        <v>Bldg IRN</v>
      </c>
      <c r="AJ2575" t="s">
        <v>48</v>
      </c>
      <c r="AK2575" t="s">
        <v>48</v>
      </c>
      <c r="AL2575" t="s">
        <v>53</v>
      </c>
      <c r="AM2575">
        <v>78.75</v>
      </c>
      <c r="AN2575">
        <v>1132.3</v>
      </c>
      <c r="AO2575">
        <v>15</v>
      </c>
    </row>
    <row r="2576" spans="1:41" x14ac:dyDescent="0.3">
      <c r="A2576" t="str">
        <f>"Trad IRN"</f>
        <v>Trad IRN</v>
      </c>
      <c r="B2576" t="str">
        <f>"Bldg IRN"</f>
        <v>Bldg IRN</v>
      </c>
      <c r="C2576" t="s">
        <v>41</v>
      </c>
      <c r="D2576" t="s">
        <v>3</v>
      </c>
      <c r="E2576" t="s">
        <v>80</v>
      </c>
      <c r="F2576" t="s">
        <v>81</v>
      </c>
      <c r="G2576" t="s">
        <v>82</v>
      </c>
      <c r="H2576" t="s">
        <v>83</v>
      </c>
      <c r="I2576" t="str">
        <f>"Trad IRN"</f>
        <v>Trad IRN</v>
      </c>
      <c r="J2576" t="s">
        <v>43</v>
      </c>
      <c r="K2576" t="s">
        <v>44</v>
      </c>
      <c r="L2576" t="s">
        <v>45</v>
      </c>
      <c r="M2576" t="s">
        <v>46</v>
      </c>
      <c r="N2576" t="str">
        <f t="shared" si="264"/>
        <v>08/18/2022</v>
      </c>
      <c r="O2576" t="str">
        <f>"12/31/2500"</f>
        <v>12/31/2500</v>
      </c>
      <c r="P2576">
        <v>1</v>
      </c>
      <c r="Q2576">
        <v>1</v>
      </c>
      <c r="S2576">
        <v>0</v>
      </c>
      <c r="T2576">
        <v>1</v>
      </c>
      <c r="U2576">
        <v>0</v>
      </c>
      <c r="V2576" t="str">
        <f>"Trad IRN"</f>
        <v>Trad IRN</v>
      </c>
      <c r="W2576">
        <v>55</v>
      </c>
      <c r="X2576" t="s">
        <v>54</v>
      </c>
      <c r="Y2576" t="str">
        <f>"45"</f>
        <v>45</v>
      </c>
      <c r="Z2576" t="s">
        <v>47</v>
      </c>
      <c r="AB2576" t="str">
        <f>"12"</f>
        <v>12</v>
      </c>
      <c r="AC2576" t="s">
        <v>48</v>
      </c>
      <c r="AD2576" t="s">
        <v>49</v>
      </c>
      <c r="AE2576" t="s">
        <v>50</v>
      </c>
      <c r="AF2576">
        <v>0</v>
      </c>
      <c r="AG2576" t="s">
        <v>56</v>
      </c>
      <c r="AH2576" t="str">
        <f>"Trad IRN"</f>
        <v>Trad IRN</v>
      </c>
      <c r="AI2576" t="str">
        <f>"Bldg IRN"</f>
        <v>Bldg IRN</v>
      </c>
      <c r="AJ2576" t="str">
        <f>"12"</f>
        <v>12</v>
      </c>
      <c r="AK2576" t="s">
        <v>48</v>
      </c>
      <c r="AL2576" t="s">
        <v>53</v>
      </c>
      <c r="AM2576">
        <v>1132.3</v>
      </c>
      <c r="AN2576">
        <v>1132.3</v>
      </c>
      <c r="AO2576">
        <v>15</v>
      </c>
    </row>
    <row r="2577" spans="1:41" x14ac:dyDescent="0.3">
      <c r="A2577" t="str">
        <f>"Trad IRN"</f>
        <v>Trad IRN</v>
      </c>
      <c r="B2577" t="str">
        <f>"Bldg IRN"</f>
        <v>Bldg IRN</v>
      </c>
      <c r="C2577" t="s">
        <v>41</v>
      </c>
      <c r="D2577" t="s">
        <v>3</v>
      </c>
      <c r="E2577" t="s">
        <v>80</v>
      </c>
      <c r="F2577" t="s">
        <v>81</v>
      </c>
      <c r="G2577" t="s">
        <v>82</v>
      </c>
      <c r="H2577" t="s">
        <v>83</v>
      </c>
      <c r="I2577" t="str">
        <f>"Trad IRN"</f>
        <v>Trad IRN</v>
      </c>
      <c r="J2577" t="s">
        <v>43</v>
      </c>
      <c r="K2577" t="s">
        <v>44</v>
      </c>
      <c r="L2577" t="s">
        <v>45</v>
      </c>
      <c r="M2577" t="s">
        <v>46</v>
      </c>
      <c r="N2577" t="str">
        <f t="shared" si="264"/>
        <v>08/18/2022</v>
      </c>
      <c r="O2577" t="str">
        <f>"12/31/2500"</f>
        <v>12/31/2500</v>
      </c>
      <c r="P2577">
        <v>1</v>
      </c>
      <c r="Q2577">
        <v>1</v>
      </c>
      <c r="R2577">
        <v>1</v>
      </c>
      <c r="S2577">
        <v>0</v>
      </c>
      <c r="T2577">
        <v>1</v>
      </c>
      <c r="U2577">
        <v>0</v>
      </c>
      <c r="V2577" t="str">
        <f>"Trad IRN"</f>
        <v>Trad IRN</v>
      </c>
      <c r="W2577">
        <v>100</v>
      </c>
      <c r="X2577" t="s">
        <v>47</v>
      </c>
      <c r="Z2577" t="s">
        <v>47</v>
      </c>
      <c r="AB2577" t="str">
        <f>"10"</f>
        <v>10</v>
      </c>
      <c r="AC2577" t="str">
        <f>"01"</f>
        <v>01</v>
      </c>
      <c r="AD2577" t="str">
        <f>"5"</f>
        <v>5</v>
      </c>
      <c r="AE2577" t="s">
        <v>50</v>
      </c>
      <c r="AF2577">
        <v>0</v>
      </c>
      <c r="AG2577" t="s">
        <v>56</v>
      </c>
      <c r="AH2577" t="str">
        <f>"Trad IRN"</f>
        <v>Trad IRN</v>
      </c>
      <c r="AI2577" t="str">
        <f>"Bldg IRN"</f>
        <v>Bldg IRN</v>
      </c>
      <c r="AJ2577" t="s">
        <v>48</v>
      </c>
      <c r="AK2577" t="s">
        <v>48</v>
      </c>
      <c r="AL2577" t="s">
        <v>53</v>
      </c>
      <c r="AM2577">
        <v>1132.3</v>
      </c>
      <c r="AN2577">
        <v>1132.3</v>
      </c>
      <c r="AO2577">
        <v>15</v>
      </c>
    </row>
    <row r="2578" spans="1:41" x14ac:dyDescent="0.3">
      <c r="A2578" t="str">
        <f>"Trad IRN"</f>
        <v>Trad IRN</v>
      </c>
      <c r="B2578" t="str">
        <f>"Bldg IRN"</f>
        <v>Bldg IRN</v>
      </c>
      <c r="C2578" t="s">
        <v>41</v>
      </c>
      <c r="D2578" t="s">
        <v>3</v>
      </c>
      <c r="E2578" t="s">
        <v>80</v>
      </c>
      <c r="F2578" t="s">
        <v>81</v>
      </c>
      <c r="G2578" t="s">
        <v>82</v>
      </c>
      <c r="H2578" t="s">
        <v>83</v>
      </c>
      <c r="I2578" t="str">
        <f>"Trad IRN"</f>
        <v>Trad IRN</v>
      </c>
      <c r="J2578" t="s">
        <v>43</v>
      </c>
      <c r="K2578" t="s">
        <v>44</v>
      </c>
      <c r="L2578" t="s">
        <v>45</v>
      </c>
      <c r="M2578" t="s">
        <v>46</v>
      </c>
      <c r="N2578" t="str">
        <f t="shared" si="264"/>
        <v>08/18/2022</v>
      </c>
      <c r="O2578" t="str">
        <f>"12/31/2500"</f>
        <v>12/31/2500</v>
      </c>
      <c r="P2578">
        <v>1</v>
      </c>
      <c r="Q2578">
        <v>1</v>
      </c>
      <c r="R2578">
        <v>1</v>
      </c>
      <c r="S2578">
        <v>0</v>
      </c>
      <c r="T2578">
        <v>1</v>
      </c>
      <c r="U2578">
        <v>0</v>
      </c>
      <c r="V2578" t="str">
        <f>"Trad IRN"</f>
        <v>Trad IRN</v>
      </c>
      <c r="W2578">
        <v>100</v>
      </c>
      <c r="X2578" t="s">
        <v>47</v>
      </c>
      <c r="Z2578" t="s">
        <v>47</v>
      </c>
      <c r="AB2578" t="str">
        <f>"12"</f>
        <v>12</v>
      </c>
      <c r="AC2578" t="str">
        <f>"15"</f>
        <v>15</v>
      </c>
      <c r="AD2578" t="str">
        <f>"2"</f>
        <v>2</v>
      </c>
      <c r="AE2578" t="s">
        <v>50</v>
      </c>
      <c r="AF2578">
        <v>0</v>
      </c>
      <c r="AG2578" t="s">
        <v>56</v>
      </c>
      <c r="AH2578" t="str">
        <f>"Trad IRN"</f>
        <v>Trad IRN</v>
      </c>
      <c r="AI2578" t="str">
        <f>"Bldg IRN"</f>
        <v>Bldg IRN</v>
      </c>
      <c r="AJ2578" t="str">
        <f>"12"</f>
        <v>12</v>
      </c>
      <c r="AK2578" t="s">
        <v>48</v>
      </c>
      <c r="AL2578" t="s">
        <v>53</v>
      </c>
      <c r="AM2578">
        <v>1132.3</v>
      </c>
      <c r="AN2578">
        <v>1132.3</v>
      </c>
      <c r="AO2578">
        <v>15</v>
      </c>
    </row>
    <row r="2579" spans="1:41" x14ac:dyDescent="0.3">
      <c r="A2579" t="str">
        <f>"Trad IRN"</f>
        <v>Trad IRN</v>
      </c>
      <c r="B2579" t="str">
        <f>"Bldg IRN"</f>
        <v>Bldg IRN</v>
      </c>
      <c r="C2579" t="s">
        <v>41</v>
      </c>
      <c r="D2579" t="s">
        <v>3</v>
      </c>
      <c r="E2579" t="s">
        <v>80</v>
      </c>
      <c r="F2579" t="s">
        <v>81</v>
      </c>
      <c r="G2579" t="s">
        <v>82</v>
      </c>
      <c r="H2579" t="s">
        <v>83</v>
      </c>
      <c r="I2579" t="s">
        <v>8</v>
      </c>
      <c r="J2579" t="s">
        <v>43</v>
      </c>
      <c r="K2579" t="s">
        <v>44</v>
      </c>
      <c r="L2579" t="s">
        <v>45</v>
      </c>
      <c r="M2579" t="s">
        <v>46</v>
      </c>
      <c r="N2579" t="str">
        <f t="shared" si="264"/>
        <v>08/18/2022</v>
      </c>
      <c r="O2579" t="str">
        <f>"12/21/2022"</f>
        <v>12/21/2022</v>
      </c>
      <c r="P2579">
        <v>7.1544999999999997E-2</v>
      </c>
      <c r="Q2579">
        <v>7.1544999999999997E-2</v>
      </c>
      <c r="S2579">
        <v>0</v>
      </c>
      <c r="T2579">
        <v>7.1544999999999997E-2</v>
      </c>
      <c r="U2579">
        <v>0</v>
      </c>
      <c r="V2579" t="str">
        <f>"Trad IRN"</f>
        <v>Trad IRN</v>
      </c>
      <c r="W2579">
        <v>15</v>
      </c>
      <c r="X2579" t="s">
        <v>47</v>
      </c>
      <c r="Z2579" t="s">
        <v>47</v>
      </c>
      <c r="AB2579" t="str">
        <f>"12"</f>
        <v>12</v>
      </c>
      <c r="AC2579" t="s">
        <v>48</v>
      </c>
      <c r="AD2579" t="s">
        <v>49</v>
      </c>
      <c r="AE2579" t="s">
        <v>50</v>
      </c>
      <c r="AF2579">
        <v>0</v>
      </c>
      <c r="AG2579" t="s">
        <v>51</v>
      </c>
      <c r="AH2579" t="s">
        <v>85</v>
      </c>
      <c r="AI2579" t="str">
        <f>"Bldg IRN"</f>
        <v>Bldg IRN</v>
      </c>
      <c r="AJ2579" t="str">
        <f>"12"</f>
        <v>12</v>
      </c>
      <c r="AK2579" t="s">
        <v>52</v>
      </c>
      <c r="AL2579" t="s">
        <v>53</v>
      </c>
      <c r="AM2579">
        <v>74.55</v>
      </c>
      <c r="AN2579">
        <v>1042</v>
      </c>
      <c r="AO2579">
        <v>15</v>
      </c>
    </row>
    <row r="2580" spans="1:41" x14ac:dyDescent="0.3">
      <c r="A2580" t="str">
        <f>"Trad IRN"</f>
        <v>Trad IRN</v>
      </c>
      <c r="B2580" t="str">
        <f>"Bldg IRN"</f>
        <v>Bldg IRN</v>
      </c>
      <c r="C2580" t="s">
        <v>41</v>
      </c>
      <c r="D2580" t="s">
        <v>3</v>
      </c>
      <c r="E2580" t="s">
        <v>80</v>
      </c>
      <c r="F2580" t="s">
        <v>81</v>
      </c>
      <c r="G2580" t="s">
        <v>82</v>
      </c>
      <c r="H2580" t="s">
        <v>83</v>
      </c>
      <c r="I2580" t="str">
        <f>"Trad IRN"</f>
        <v>Trad IRN</v>
      </c>
      <c r="J2580" t="s">
        <v>43</v>
      </c>
      <c r="K2580" t="s">
        <v>44</v>
      </c>
      <c r="L2580" t="s">
        <v>45</v>
      </c>
      <c r="M2580" t="s">
        <v>46</v>
      </c>
      <c r="N2580" t="str">
        <f t="shared" si="264"/>
        <v>08/18/2022</v>
      </c>
      <c r="O2580" t="str">
        <f>"12/31/2500"</f>
        <v>12/31/2500</v>
      </c>
      <c r="P2580">
        <v>0.85</v>
      </c>
      <c r="Q2580">
        <v>0.85</v>
      </c>
      <c r="S2580">
        <v>0</v>
      </c>
      <c r="T2580">
        <v>0.84698099999999998</v>
      </c>
      <c r="U2580">
        <v>3.019E-3</v>
      </c>
      <c r="V2580" t="str">
        <f>"Trad IRN"</f>
        <v>Trad IRN</v>
      </c>
      <c r="W2580">
        <v>85</v>
      </c>
      <c r="X2580" t="s">
        <v>47</v>
      </c>
      <c r="Z2580" t="s">
        <v>47</v>
      </c>
      <c r="AB2580" t="str">
        <f>"12"</f>
        <v>12</v>
      </c>
      <c r="AC2580" t="s">
        <v>48</v>
      </c>
      <c r="AD2580" t="s">
        <v>49</v>
      </c>
      <c r="AE2580" t="s">
        <v>50</v>
      </c>
      <c r="AF2580">
        <v>0</v>
      </c>
      <c r="AG2580" t="s">
        <v>56</v>
      </c>
      <c r="AH2580" t="str">
        <f>"Trad IRN"</f>
        <v>Trad IRN</v>
      </c>
      <c r="AI2580" t="str">
        <f>"Bldg IRN"</f>
        <v>Bldg IRN</v>
      </c>
      <c r="AJ2580" t="str">
        <f>"12"</f>
        <v>12</v>
      </c>
      <c r="AK2580" t="s">
        <v>48</v>
      </c>
      <c r="AL2580" t="s">
        <v>53</v>
      </c>
      <c r="AM2580">
        <v>962.46</v>
      </c>
      <c r="AN2580">
        <v>1132.3</v>
      </c>
      <c r="AO2580">
        <v>15</v>
      </c>
    </row>
    <row r="2581" spans="1:41" x14ac:dyDescent="0.3">
      <c r="A2581" t="str">
        <f>"Trad IRN"</f>
        <v>Trad IRN</v>
      </c>
      <c r="B2581" t="str">
        <f>"Bldg IRN"</f>
        <v>Bldg IRN</v>
      </c>
      <c r="C2581" t="s">
        <v>41</v>
      </c>
      <c r="D2581" t="s">
        <v>3</v>
      </c>
      <c r="E2581" t="s">
        <v>80</v>
      </c>
      <c r="F2581" t="s">
        <v>81</v>
      </c>
      <c r="G2581" t="s">
        <v>82</v>
      </c>
      <c r="H2581" t="s">
        <v>83</v>
      </c>
      <c r="I2581" t="str">
        <f>"Trad IRN"</f>
        <v>Trad IRN</v>
      </c>
      <c r="J2581" t="s">
        <v>43</v>
      </c>
      <c r="K2581" t="s">
        <v>44</v>
      </c>
      <c r="L2581" t="s">
        <v>45</v>
      </c>
      <c r="M2581" t="s">
        <v>46</v>
      </c>
      <c r="N2581" t="str">
        <f t="shared" si="264"/>
        <v>08/18/2022</v>
      </c>
      <c r="O2581" t="str">
        <f>"12/31/2500"</f>
        <v>12/31/2500</v>
      </c>
      <c r="P2581">
        <v>0.85</v>
      </c>
      <c r="Q2581">
        <v>0.85</v>
      </c>
      <c r="S2581">
        <v>0</v>
      </c>
      <c r="T2581">
        <v>0.85</v>
      </c>
      <c r="U2581">
        <v>0</v>
      </c>
      <c r="V2581" t="str">
        <f>"Trad IRN"</f>
        <v>Trad IRN</v>
      </c>
      <c r="W2581">
        <v>85</v>
      </c>
      <c r="X2581" t="s">
        <v>47</v>
      </c>
      <c r="Z2581" t="s">
        <v>47</v>
      </c>
      <c r="AB2581" t="str">
        <f>"09"</f>
        <v>09</v>
      </c>
      <c r="AC2581" t="s">
        <v>48</v>
      </c>
      <c r="AD2581" t="s">
        <v>49</v>
      </c>
      <c r="AE2581" t="s">
        <v>50</v>
      </c>
      <c r="AF2581">
        <v>0</v>
      </c>
      <c r="AG2581" t="s">
        <v>56</v>
      </c>
      <c r="AH2581" t="str">
        <f>"Trad IRN"</f>
        <v>Trad IRN</v>
      </c>
      <c r="AI2581" t="str">
        <f>"Bldg IRN"</f>
        <v>Bldg IRN</v>
      </c>
      <c r="AJ2581" t="s">
        <v>48</v>
      </c>
      <c r="AK2581" t="s">
        <v>48</v>
      </c>
      <c r="AL2581" t="s">
        <v>53</v>
      </c>
      <c r="AM2581">
        <v>962.46</v>
      </c>
      <c r="AN2581">
        <v>1132.3</v>
      </c>
      <c r="AO2581">
        <v>15</v>
      </c>
    </row>
    <row r="2582" spans="1:41" x14ac:dyDescent="0.3">
      <c r="A2582" t="str">
        <f>"Trad IRN"</f>
        <v>Trad IRN</v>
      </c>
      <c r="B2582" t="str">
        <f>"Bldg IRN"</f>
        <v>Bldg IRN</v>
      </c>
      <c r="C2582" t="s">
        <v>41</v>
      </c>
      <c r="D2582" t="s">
        <v>3</v>
      </c>
      <c r="E2582" t="s">
        <v>80</v>
      </c>
      <c r="F2582" t="s">
        <v>81</v>
      </c>
      <c r="G2582" t="s">
        <v>82</v>
      </c>
      <c r="H2582" t="s">
        <v>83</v>
      </c>
      <c r="I2582" t="s">
        <v>8</v>
      </c>
      <c r="J2582" t="s">
        <v>43</v>
      </c>
      <c r="K2582" t="s">
        <v>44</v>
      </c>
      <c r="L2582" t="s">
        <v>45</v>
      </c>
      <c r="M2582" t="s">
        <v>46</v>
      </c>
      <c r="N2582" t="str">
        <f t="shared" si="264"/>
        <v>08/18/2022</v>
      </c>
      <c r="O2582" t="str">
        <f>"01/03/2023"</f>
        <v>01/03/2023</v>
      </c>
      <c r="P2582">
        <v>7.0415000000000005E-2</v>
      </c>
      <c r="Q2582">
        <v>7.0415000000000005E-2</v>
      </c>
      <c r="S2582">
        <v>0</v>
      </c>
      <c r="T2582">
        <v>1.8051999999999999E-2</v>
      </c>
      <c r="U2582">
        <v>5.2363E-2</v>
      </c>
      <c r="V2582" t="str">
        <f>"Trad IRN"</f>
        <v>Trad IRN</v>
      </c>
      <c r="W2582">
        <v>15</v>
      </c>
      <c r="X2582" t="s">
        <v>47</v>
      </c>
      <c r="Z2582" t="s">
        <v>47</v>
      </c>
      <c r="AB2582" t="str">
        <f>"09"</f>
        <v>09</v>
      </c>
      <c r="AC2582" t="s">
        <v>48</v>
      </c>
      <c r="AD2582" t="s">
        <v>49</v>
      </c>
      <c r="AE2582" t="s">
        <v>50</v>
      </c>
      <c r="AF2582">
        <v>0</v>
      </c>
      <c r="AG2582" t="s">
        <v>51</v>
      </c>
      <c r="AH2582" t="str">
        <f>"Trad IRN"</f>
        <v>Trad IRN</v>
      </c>
      <c r="AI2582" t="str">
        <f>"Bldg IRN"</f>
        <v>Bldg IRN</v>
      </c>
      <c r="AJ2582" t="s">
        <v>48</v>
      </c>
      <c r="AK2582" t="s">
        <v>48</v>
      </c>
      <c r="AL2582" t="s">
        <v>53</v>
      </c>
      <c r="AM2582">
        <v>79.73</v>
      </c>
      <c r="AN2582">
        <v>1132.3</v>
      </c>
      <c r="AO2582">
        <v>15</v>
      </c>
    </row>
    <row r="2583" spans="1:41" x14ac:dyDescent="0.3">
      <c r="A2583" t="str">
        <f>"Trad IRN"</f>
        <v>Trad IRN</v>
      </c>
      <c r="B2583" t="str">
        <f>"Bldg IRN"</f>
        <v>Bldg IRN</v>
      </c>
      <c r="C2583" t="s">
        <v>41</v>
      </c>
      <c r="D2583" t="s">
        <v>3</v>
      </c>
      <c r="E2583" t="s">
        <v>80</v>
      </c>
      <c r="F2583" t="s">
        <v>81</v>
      </c>
      <c r="G2583" t="s">
        <v>82</v>
      </c>
      <c r="H2583" t="s">
        <v>83</v>
      </c>
      <c r="I2583" t="s">
        <v>8</v>
      </c>
      <c r="J2583" t="s">
        <v>43</v>
      </c>
      <c r="K2583" t="s">
        <v>44</v>
      </c>
      <c r="L2583" t="s">
        <v>45</v>
      </c>
      <c r="M2583" t="s">
        <v>46</v>
      </c>
      <c r="N2583" t="str">
        <f>"01/04/2023"</f>
        <v>01/04/2023</v>
      </c>
      <c r="O2583" t="str">
        <f t="shared" ref="O2583:O2600" si="265">"12/31/2500"</f>
        <v>12/31/2500</v>
      </c>
      <c r="P2583">
        <v>7.9585000000000003E-2</v>
      </c>
      <c r="Q2583">
        <v>7.9585000000000003E-2</v>
      </c>
      <c r="S2583">
        <v>0</v>
      </c>
      <c r="T2583">
        <v>2.4028999999999998E-2</v>
      </c>
      <c r="U2583">
        <v>5.5556000000000001E-2</v>
      </c>
      <c r="V2583" t="str">
        <f>"Trad IRN"</f>
        <v>Trad IRN</v>
      </c>
      <c r="W2583">
        <v>2</v>
      </c>
      <c r="X2583" t="s">
        <v>54</v>
      </c>
      <c r="Y2583" t="str">
        <f>"13"</f>
        <v>13</v>
      </c>
      <c r="Z2583" t="s">
        <v>47</v>
      </c>
      <c r="AB2583" t="str">
        <f>"09"</f>
        <v>09</v>
      </c>
      <c r="AC2583" t="s">
        <v>48</v>
      </c>
      <c r="AD2583" t="s">
        <v>49</v>
      </c>
      <c r="AE2583" t="s">
        <v>50</v>
      </c>
      <c r="AF2583">
        <v>0</v>
      </c>
      <c r="AG2583" t="s">
        <v>51</v>
      </c>
      <c r="AH2583" t="str">
        <f>"Trad IRN"</f>
        <v>Trad IRN</v>
      </c>
      <c r="AI2583" t="str">
        <f>"Bldg IRN"</f>
        <v>Bldg IRN</v>
      </c>
      <c r="AJ2583" t="s">
        <v>48</v>
      </c>
      <c r="AK2583" t="s">
        <v>48</v>
      </c>
      <c r="AL2583" t="s">
        <v>53</v>
      </c>
      <c r="AM2583">
        <v>90.11</v>
      </c>
      <c r="AN2583">
        <v>1132.3</v>
      </c>
      <c r="AO2583">
        <v>15</v>
      </c>
    </row>
    <row r="2584" spans="1:41" x14ac:dyDescent="0.3">
      <c r="A2584" t="str">
        <f>"Trad IRN"</f>
        <v>Trad IRN</v>
      </c>
      <c r="B2584" t="str">
        <f>"Bldg IRN"</f>
        <v>Bldg IRN</v>
      </c>
      <c r="C2584" t="s">
        <v>41</v>
      </c>
      <c r="D2584" t="s">
        <v>3</v>
      </c>
      <c r="E2584" t="s">
        <v>80</v>
      </c>
      <c r="F2584" t="s">
        <v>81</v>
      </c>
      <c r="G2584" t="s">
        <v>82</v>
      </c>
      <c r="H2584" t="s">
        <v>83</v>
      </c>
      <c r="I2584" t="str">
        <f>"Trad IRN"</f>
        <v>Trad IRN</v>
      </c>
      <c r="J2584" t="s">
        <v>43</v>
      </c>
      <c r="K2584" t="s">
        <v>44</v>
      </c>
      <c r="L2584" t="s">
        <v>45</v>
      </c>
      <c r="M2584" t="s">
        <v>46</v>
      </c>
      <c r="N2584" t="str">
        <f>"08/18/2022"</f>
        <v>08/18/2022</v>
      </c>
      <c r="O2584" t="str">
        <f t="shared" si="265"/>
        <v>12/31/2500</v>
      </c>
      <c r="P2584">
        <v>1</v>
      </c>
      <c r="Q2584">
        <v>1</v>
      </c>
      <c r="R2584">
        <v>1</v>
      </c>
      <c r="S2584">
        <v>0</v>
      </c>
      <c r="T2584">
        <v>1</v>
      </c>
      <c r="U2584">
        <v>0</v>
      </c>
      <c r="V2584" t="str">
        <f>"Trad IRN"</f>
        <v>Trad IRN</v>
      </c>
      <c r="W2584">
        <v>100</v>
      </c>
      <c r="X2584" t="s">
        <v>47</v>
      </c>
      <c r="Z2584" t="s">
        <v>47</v>
      </c>
      <c r="AB2584" t="str">
        <f>"11"</f>
        <v>11</v>
      </c>
      <c r="AC2584" t="str">
        <f>"03"</f>
        <v>03</v>
      </c>
      <c r="AD2584" t="str">
        <f>"3"</f>
        <v>3</v>
      </c>
      <c r="AE2584" t="s">
        <v>50</v>
      </c>
      <c r="AF2584">
        <v>0</v>
      </c>
      <c r="AG2584" t="s">
        <v>56</v>
      </c>
      <c r="AH2584" t="str">
        <f>"Trad IRN"</f>
        <v>Trad IRN</v>
      </c>
      <c r="AI2584" t="str">
        <f>"Bldg IRN"</f>
        <v>Bldg IRN</v>
      </c>
      <c r="AJ2584" t="s">
        <v>48</v>
      </c>
      <c r="AK2584" t="s">
        <v>48</v>
      </c>
      <c r="AL2584" t="s">
        <v>53</v>
      </c>
      <c r="AM2584">
        <v>1132.3</v>
      </c>
      <c r="AN2584">
        <v>1132.3</v>
      </c>
      <c r="AO2584">
        <v>15</v>
      </c>
    </row>
    <row r="2585" spans="1:41" x14ac:dyDescent="0.3">
      <c r="A2585" t="str">
        <f>"Trad IRN"</f>
        <v>Trad IRN</v>
      </c>
      <c r="B2585" t="str">
        <f>"Bldg IRN"</f>
        <v>Bldg IRN</v>
      </c>
      <c r="C2585" t="s">
        <v>41</v>
      </c>
      <c r="D2585" t="s">
        <v>3</v>
      </c>
      <c r="E2585" t="s">
        <v>80</v>
      </c>
      <c r="F2585" t="s">
        <v>81</v>
      </c>
      <c r="G2585" t="s">
        <v>82</v>
      </c>
      <c r="H2585" t="s">
        <v>83</v>
      </c>
      <c r="I2585" t="str">
        <f>"Trad IRN"</f>
        <v>Trad IRN</v>
      </c>
      <c r="J2585" t="s">
        <v>43</v>
      </c>
      <c r="K2585" t="s">
        <v>44</v>
      </c>
      <c r="L2585" t="s">
        <v>45</v>
      </c>
      <c r="M2585" t="s">
        <v>46</v>
      </c>
      <c r="N2585" t="str">
        <f>"08/18/2022"</f>
        <v>08/18/2022</v>
      </c>
      <c r="O2585" t="str">
        <f t="shared" si="265"/>
        <v>12/31/2500</v>
      </c>
      <c r="P2585">
        <v>1</v>
      </c>
      <c r="Q2585">
        <v>1</v>
      </c>
      <c r="R2585">
        <v>1</v>
      </c>
      <c r="S2585">
        <v>0</v>
      </c>
      <c r="T2585">
        <v>1</v>
      </c>
      <c r="U2585">
        <v>0</v>
      </c>
      <c r="V2585" t="str">
        <f>"Trad IRN"</f>
        <v>Trad IRN</v>
      </c>
      <c r="W2585">
        <v>100</v>
      </c>
      <c r="X2585" t="s">
        <v>47</v>
      </c>
      <c r="Z2585" t="s">
        <v>47</v>
      </c>
      <c r="AB2585" t="str">
        <f>"11"</f>
        <v>11</v>
      </c>
      <c r="AC2585" t="str">
        <f>"15"</f>
        <v>15</v>
      </c>
      <c r="AD2585" t="str">
        <f>"2"</f>
        <v>2</v>
      </c>
      <c r="AE2585" t="s">
        <v>50</v>
      </c>
      <c r="AF2585">
        <v>0</v>
      </c>
      <c r="AG2585" t="s">
        <v>56</v>
      </c>
      <c r="AH2585" t="str">
        <f>"Trad IRN"</f>
        <v>Trad IRN</v>
      </c>
      <c r="AI2585" t="str">
        <f>"Bldg IRN"</f>
        <v>Bldg IRN</v>
      </c>
      <c r="AJ2585" t="s">
        <v>48</v>
      </c>
      <c r="AK2585" t="s">
        <v>48</v>
      </c>
      <c r="AL2585" t="s">
        <v>53</v>
      </c>
      <c r="AM2585">
        <v>1132.3</v>
      </c>
      <c r="AN2585">
        <v>1132.3</v>
      </c>
      <c r="AO2585">
        <v>15</v>
      </c>
    </row>
    <row r="2586" spans="1:41" x14ac:dyDescent="0.3">
      <c r="A2586" t="str">
        <f>"Trad IRN"</f>
        <v>Trad IRN</v>
      </c>
      <c r="B2586" t="str">
        <f>"Bldg IRN"</f>
        <v>Bldg IRN</v>
      </c>
      <c r="C2586" t="s">
        <v>41</v>
      </c>
      <c r="D2586" t="s">
        <v>3</v>
      </c>
      <c r="E2586" t="s">
        <v>80</v>
      </c>
      <c r="F2586" t="s">
        <v>81</v>
      </c>
      <c r="G2586" t="s">
        <v>82</v>
      </c>
      <c r="H2586" t="s">
        <v>83</v>
      </c>
      <c r="I2586" t="str">
        <f>"Trad IRN"</f>
        <v>Trad IRN</v>
      </c>
      <c r="J2586" t="s">
        <v>43</v>
      </c>
      <c r="K2586" t="s">
        <v>44</v>
      </c>
      <c r="L2586" t="s">
        <v>45</v>
      </c>
      <c r="M2586" t="s">
        <v>46</v>
      </c>
      <c r="N2586" t="str">
        <f>"08/18/2022"</f>
        <v>08/18/2022</v>
      </c>
      <c r="O2586" t="str">
        <f t="shared" si="265"/>
        <v>12/31/2500</v>
      </c>
      <c r="P2586">
        <v>0.85</v>
      </c>
      <c r="Q2586">
        <v>0.85</v>
      </c>
      <c r="S2586">
        <v>0</v>
      </c>
      <c r="T2586">
        <v>0.85</v>
      </c>
      <c r="U2586">
        <v>0</v>
      </c>
      <c r="V2586" t="str">
        <f>"Trad IRN"</f>
        <v>Trad IRN</v>
      </c>
      <c r="W2586">
        <v>85</v>
      </c>
      <c r="X2586" t="s">
        <v>47</v>
      </c>
      <c r="Z2586" t="s">
        <v>47</v>
      </c>
      <c r="AB2586" t="str">
        <f>"10"</f>
        <v>10</v>
      </c>
      <c r="AC2586" t="s">
        <v>48</v>
      </c>
      <c r="AD2586" t="s">
        <v>49</v>
      </c>
      <c r="AE2586" t="s">
        <v>55</v>
      </c>
      <c r="AF2586">
        <v>0</v>
      </c>
      <c r="AG2586" t="s">
        <v>56</v>
      </c>
      <c r="AH2586" t="str">
        <f>"Trad IRN"</f>
        <v>Trad IRN</v>
      </c>
      <c r="AI2586" t="str">
        <f>"Bldg IRN"</f>
        <v>Bldg IRN</v>
      </c>
      <c r="AJ2586" t="s">
        <v>48</v>
      </c>
      <c r="AK2586" t="s">
        <v>48</v>
      </c>
      <c r="AL2586" t="s">
        <v>53</v>
      </c>
      <c r="AM2586">
        <v>962.46</v>
      </c>
      <c r="AN2586">
        <v>1132.3</v>
      </c>
      <c r="AO2586">
        <v>15</v>
      </c>
    </row>
    <row r="2587" spans="1:41" x14ac:dyDescent="0.3">
      <c r="A2587" t="str">
        <f>"Trad IRN"</f>
        <v>Trad IRN</v>
      </c>
      <c r="B2587" t="str">
        <f>"Bldg IRN"</f>
        <v>Bldg IRN</v>
      </c>
      <c r="C2587" t="s">
        <v>41</v>
      </c>
      <c r="D2587" t="s">
        <v>3</v>
      </c>
      <c r="E2587" t="s">
        <v>80</v>
      </c>
      <c r="F2587" t="s">
        <v>81</v>
      </c>
      <c r="G2587" t="s">
        <v>82</v>
      </c>
      <c r="H2587" t="s">
        <v>83</v>
      </c>
      <c r="I2587" t="s">
        <v>8</v>
      </c>
      <c r="J2587" t="s">
        <v>43</v>
      </c>
      <c r="K2587" t="s">
        <v>44</v>
      </c>
      <c r="L2587" t="s">
        <v>45</v>
      </c>
      <c r="M2587" t="s">
        <v>46</v>
      </c>
      <c r="N2587" t="str">
        <f>"08/18/2022"</f>
        <v>08/18/2022</v>
      </c>
      <c r="O2587" t="str">
        <f t="shared" si="265"/>
        <v>12/31/2500</v>
      </c>
      <c r="P2587">
        <v>0.15</v>
      </c>
      <c r="Q2587">
        <v>0.15</v>
      </c>
      <c r="S2587">
        <v>0</v>
      </c>
      <c r="T2587">
        <v>3.8887999999999999E-2</v>
      </c>
      <c r="U2587">
        <v>0.111112</v>
      </c>
      <c r="V2587" t="str">
        <f>"Trad IRN"</f>
        <v>Trad IRN</v>
      </c>
      <c r="W2587">
        <v>15</v>
      </c>
      <c r="X2587" t="s">
        <v>47</v>
      </c>
      <c r="Z2587" t="s">
        <v>47</v>
      </c>
      <c r="AB2587" t="str">
        <f>"10"</f>
        <v>10</v>
      </c>
      <c r="AC2587" t="s">
        <v>48</v>
      </c>
      <c r="AD2587" t="s">
        <v>49</v>
      </c>
      <c r="AE2587" t="s">
        <v>50</v>
      </c>
      <c r="AF2587">
        <v>0</v>
      </c>
      <c r="AG2587" t="s">
        <v>51</v>
      </c>
      <c r="AH2587" t="str">
        <f>"Trad IRN"</f>
        <v>Trad IRN</v>
      </c>
      <c r="AI2587" t="str">
        <f>"Bldg IRN"</f>
        <v>Bldg IRN</v>
      </c>
      <c r="AJ2587" t="s">
        <v>48</v>
      </c>
      <c r="AK2587" t="s">
        <v>48</v>
      </c>
      <c r="AL2587" t="s">
        <v>53</v>
      </c>
      <c r="AM2587">
        <v>169.85</v>
      </c>
      <c r="AN2587">
        <v>1132.3</v>
      </c>
      <c r="AO2587">
        <v>15</v>
      </c>
    </row>
    <row r="2588" spans="1:41" x14ac:dyDescent="0.3">
      <c r="A2588" t="str">
        <f>"Trad IRN"</f>
        <v>Trad IRN</v>
      </c>
      <c r="B2588" t="str">
        <f>"Bldg IRN"</f>
        <v>Bldg IRN</v>
      </c>
      <c r="C2588" t="s">
        <v>41</v>
      </c>
      <c r="D2588" t="s">
        <v>3</v>
      </c>
      <c r="E2588" t="s">
        <v>80</v>
      </c>
      <c r="F2588" t="s">
        <v>81</v>
      </c>
      <c r="G2588" t="s">
        <v>82</v>
      </c>
      <c r="H2588" t="s">
        <v>83</v>
      </c>
      <c r="I2588" t="str">
        <f>"Trad IRN"</f>
        <v>Trad IRN</v>
      </c>
      <c r="J2588" t="s">
        <v>43</v>
      </c>
      <c r="K2588" t="s">
        <v>44</v>
      </c>
      <c r="L2588" t="s">
        <v>45</v>
      </c>
      <c r="M2588" t="s">
        <v>46</v>
      </c>
      <c r="N2588" t="str">
        <f>"08/18/2022"</f>
        <v>08/18/2022</v>
      </c>
      <c r="O2588" t="str">
        <f t="shared" si="265"/>
        <v>12/31/2500</v>
      </c>
      <c r="P2588">
        <v>1</v>
      </c>
      <c r="Q2588">
        <v>1</v>
      </c>
      <c r="S2588">
        <v>1</v>
      </c>
      <c r="T2588">
        <v>1</v>
      </c>
      <c r="U2588">
        <v>0</v>
      </c>
      <c r="V2588" t="str">
        <f>"Trad IRN"</f>
        <v>Trad IRN</v>
      </c>
      <c r="W2588">
        <v>100</v>
      </c>
      <c r="X2588" t="s">
        <v>47</v>
      </c>
      <c r="Z2588" t="s">
        <v>47</v>
      </c>
      <c r="AB2588" t="str">
        <f>"12"</f>
        <v>12</v>
      </c>
      <c r="AC2588" t="s">
        <v>48</v>
      </c>
      <c r="AD2588" t="s">
        <v>49</v>
      </c>
      <c r="AE2588" t="s">
        <v>50</v>
      </c>
      <c r="AF2588">
        <v>0</v>
      </c>
      <c r="AG2588" t="s">
        <v>56</v>
      </c>
      <c r="AH2588" t="str">
        <f>"Trad IRN"</f>
        <v>Trad IRN</v>
      </c>
      <c r="AI2588" t="str">
        <f>"Bldg IRN"</f>
        <v>Bldg IRN</v>
      </c>
      <c r="AJ2588" t="str">
        <f>"12"</f>
        <v>12</v>
      </c>
      <c r="AK2588" t="s">
        <v>48</v>
      </c>
      <c r="AL2588" t="s">
        <v>53</v>
      </c>
      <c r="AM2588">
        <v>1132.3</v>
      </c>
      <c r="AN2588">
        <v>1132.3</v>
      </c>
      <c r="AO2588">
        <v>15</v>
      </c>
    </row>
    <row r="2589" spans="1:41" x14ac:dyDescent="0.3">
      <c r="A2589" t="str">
        <f>"Trad IRN"</f>
        <v>Trad IRN</v>
      </c>
      <c r="B2589" t="str">
        <f>"Bldg IRN"</f>
        <v>Bldg IRN</v>
      </c>
      <c r="C2589" t="s">
        <v>41</v>
      </c>
      <c r="D2589" t="s">
        <v>3</v>
      </c>
      <c r="E2589" t="s">
        <v>80</v>
      </c>
      <c r="F2589" t="s">
        <v>81</v>
      </c>
      <c r="G2589" t="s">
        <v>82</v>
      </c>
      <c r="H2589" t="s">
        <v>83</v>
      </c>
      <c r="I2589" t="s">
        <v>8</v>
      </c>
      <c r="J2589" t="s">
        <v>43</v>
      </c>
      <c r="K2589" t="s">
        <v>44</v>
      </c>
      <c r="L2589" t="s">
        <v>45</v>
      </c>
      <c r="M2589" t="s">
        <v>46</v>
      </c>
      <c r="N2589" t="str">
        <f>"08/17/2022"</f>
        <v>08/17/2022</v>
      </c>
      <c r="O2589" t="str">
        <f t="shared" si="265"/>
        <v>12/31/2500</v>
      </c>
      <c r="P2589">
        <v>1</v>
      </c>
      <c r="Q2589">
        <v>1</v>
      </c>
      <c r="S2589">
        <v>0</v>
      </c>
      <c r="T2589">
        <v>0.38888800000000001</v>
      </c>
      <c r="U2589">
        <v>0.61111199999999999</v>
      </c>
      <c r="V2589" t="str">
        <f>"Trad IRN"</f>
        <v>Trad IRN</v>
      </c>
      <c r="W2589">
        <v>74</v>
      </c>
      <c r="X2589" t="s">
        <v>54</v>
      </c>
      <c r="Y2589" t="str">
        <f>"13"</f>
        <v>13</v>
      </c>
      <c r="Z2589" t="s">
        <v>54</v>
      </c>
      <c r="AA2589" t="str">
        <f>"13"</f>
        <v>13</v>
      </c>
      <c r="AB2589" t="str">
        <f>"11"</f>
        <v>11</v>
      </c>
      <c r="AC2589" t="s">
        <v>48</v>
      </c>
      <c r="AD2589" t="s">
        <v>49</v>
      </c>
      <c r="AE2589" t="s">
        <v>50</v>
      </c>
      <c r="AF2589">
        <v>0</v>
      </c>
      <c r="AG2589" t="s">
        <v>51</v>
      </c>
      <c r="AH2589" t="s">
        <v>85</v>
      </c>
      <c r="AI2589" t="str">
        <f>"Bldg IRN"</f>
        <v>Bldg IRN</v>
      </c>
      <c r="AJ2589" t="s">
        <v>48</v>
      </c>
      <c r="AK2589" t="s">
        <v>48</v>
      </c>
      <c r="AL2589" t="s">
        <v>53</v>
      </c>
      <c r="AM2589">
        <v>1060</v>
      </c>
      <c r="AN2589">
        <v>1060</v>
      </c>
      <c r="AO2589">
        <v>15</v>
      </c>
    </row>
    <row r="2590" spans="1:41" x14ac:dyDescent="0.3">
      <c r="A2590" t="str">
        <f>"Trad IRN"</f>
        <v>Trad IRN</v>
      </c>
      <c r="B2590" t="str">
        <f>"Bldg IRN"</f>
        <v>Bldg IRN</v>
      </c>
      <c r="C2590" t="s">
        <v>41</v>
      </c>
      <c r="D2590" t="s">
        <v>3</v>
      </c>
      <c r="E2590" t="s">
        <v>80</v>
      </c>
      <c r="F2590" t="s">
        <v>81</v>
      </c>
      <c r="G2590" t="s">
        <v>82</v>
      </c>
      <c r="H2590" t="s">
        <v>83</v>
      </c>
      <c r="I2590" t="str">
        <f>"Trad IRN"</f>
        <v>Trad IRN</v>
      </c>
      <c r="J2590" t="s">
        <v>43</v>
      </c>
      <c r="K2590" t="s">
        <v>44</v>
      </c>
      <c r="L2590" t="s">
        <v>45</v>
      </c>
      <c r="M2590" t="s">
        <v>46</v>
      </c>
      <c r="N2590" t="str">
        <f>"08/18/2022"</f>
        <v>08/18/2022</v>
      </c>
      <c r="O2590" t="str">
        <f t="shared" si="265"/>
        <v>12/31/2500</v>
      </c>
      <c r="P2590">
        <v>1</v>
      </c>
      <c r="Q2590">
        <v>1</v>
      </c>
      <c r="S2590">
        <v>0</v>
      </c>
      <c r="T2590">
        <v>1</v>
      </c>
      <c r="U2590">
        <v>0</v>
      </c>
      <c r="V2590" t="str">
        <f>"Trad IRN"</f>
        <v>Trad IRN</v>
      </c>
      <c r="W2590">
        <v>100</v>
      </c>
      <c r="X2590" t="s">
        <v>47</v>
      </c>
      <c r="Z2590" t="s">
        <v>47</v>
      </c>
      <c r="AB2590" t="str">
        <f>"09"</f>
        <v>09</v>
      </c>
      <c r="AC2590" t="s">
        <v>48</v>
      </c>
      <c r="AD2590" t="s">
        <v>49</v>
      </c>
      <c r="AE2590" t="s">
        <v>50</v>
      </c>
      <c r="AF2590">
        <v>0</v>
      </c>
      <c r="AG2590" t="s">
        <v>56</v>
      </c>
      <c r="AH2590" t="str">
        <f>"Trad IRN"</f>
        <v>Trad IRN</v>
      </c>
      <c r="AI2590" t="str">
        <f>"Bldg IRN"</f>
        <v>Bldg IRN</v>
      </c>
      <c r="AJ2590" t="s">
        <v>48</v>
      </c>
      <c r="AK2590" t="s">
        <v>48</v>
      </c>
      <c r="AL2590" t="s">
        <v>53</v>
      </c>
      <c r="AM2590">
        <v>1132.3</v>
      </c>
      <c r="AN2590">
        <v>1132.3</v>
      </c>
      <c r="AO2590">
        <v>15</v>
      </c>
    </row>
    <row r="2591" spans="1:41" x14ac:dyDescent="0.3">
      <c r="A2591" t="str">
        <f>"Trad IRN"</f>
        <v>Trad IRN</v>
      </c>
      <c r="B2591" t="str">
        <f>"Bldg IRN"</f>
        <v>Bldg IRN</v>
      </c>
      <c r="C2591" t="s">
        <v>41</v>
      </c>
      <c r="D2591" t="s">
        <v>3</v>
      </c>
      <c r="E2591" t="s">
        <v>80</v>
      </c>
      <c r="F2591" t="s">
        <v>81</v>
      </c>
      <c r="G2591" t="s">
        <v>82</v>
      </c>
      <c r="H2591" t="s">
        <v>83</v>
      </c>
      <c r="I2591" t="s">
        <v>8</v>
      </c>
      <c r="J2591" t="s">
        <v>43</v>
      </c>
      <c r="K2591" t="s">
        <v>44</v>
      </c>
      <c r="L2591" t="s">
        <v>45</v>
      </c>
      <c r="M2591" t="s">
        <v>46</v>
      </c>
      <c r="N2591" t="str">
        <f>"08/17/2022"</f>
        <v>08/17/2022</v>
      </c>
      <c r="O2591" t="str">
        <f t="shared" si="265"/>
        <v>12/31/2500</v>
      </c>
      <c r="P2591">
        <v>0.5</v>
      </c>
      <c r="Q2591">
        <v>0.5</v>
      </c>
      <c r="R2591">
        <v>0.5</v>
      </c>
      <c r="S2591">
        <v>0</v>
      </c>
      <c r="T2591">
        <v>0</v>
      </c>
      <c r="U2591">
        <v>0.5</v>
      </c>
      <c r="V2591" t="str">
        <f>"Trad IRN"</f>
        <v>Trad IRN</v>
      </c>
      <c r="W2591">
        <v>50</v>
      </c>
      <c r="X2591" t="s">
        <v>47</v>
      </c>
      <c r="Z2591" t="s">
        <v>47</v>
      </c>
      <c r="AB2591" t="str">
        <f>"12"</f>
        <v>12</v>
      </c>
      <c r="AC2591" t="str">
        <f>"01"</f>
        <v>01</v>
      </c>
      <c r="AD2591" t="str">
        <f>"5"</f>
        <v>5</v>
      </c>
      <c r="AE2591" t="s">
        <v>55</v>
      </c>
      <c r="AF2591">
        <v>0</v>
      </c>
      <c r="AG2591" t="s">
        <v>51</v>
      </c>
      <c r="AH2591" t="s">
        <v>85</v>
      </c>
      <c r="AI2591" t="str">
        <f>"Bldg IRN"</f>
        <v>Bldg IRN</v>
      </c>
      <c r="AJ2591" t="str">
        <f>"12"</f>
        <v>12</v>
      </c>
      <c r="AK2591" t="s">
        <v>52</v>
      </c>
      <c r="AL2591" t="s">
        <v>53</v>
      </c>
      <c r="AM2591">
        <v>521</v>
      </c>
      <c r="AN2591">
        <v>1042</v>
      </c>
      <c r="AO2591">
        <v>15</v>
      </c>
    </row>
    <row r="2592" spans="1:41" x14ac:dyDescent="0.3">
      <c r="A2592" t="str">
        <f>"Trad IRN"</f>
        <v>Trad IRN</v>
      </c>
      <c r="B2592" t="str">
        <f>"Bldg IRN"</f>
        <v>Bldg IRN</v>
      </c>
      <c r="C2592" t="s">
        <v>41</v>
      </c>
      <c r="D2592" t="s">
        <v>3</v>
      </c>
      <c r="E2592" t="s">
        <v>80</v>
      </c>
      <c r="F2592" t="s">
        <v>81</v>
      </c>
      <c r="G2592" t="s">
        <v>82</v>
      </c>
      <c r="H2592" t="s">
        <v>83</v>
      </c>
      <c r="I2592" t="str">
        <f>"Trad IRN"</f>
        <v>Trad IRN</v>
      </c>
      <c r="J2592" t="s">
        <v>43</v>
      </c>
      <c r="K2592" t="s">
        <v>44</v>
      </c>
      <c r="L2592" t="s">
        <v>45</v>
      </c>
      <c r="M2592" t="s">
        <v>46</v>
      </c>
      <c r="N2592" t="str">
        <f t="shared" ref="N2592:N2599" si="266">"08/18/2022"</f>
        <v>08/18/2022</v>
      </c>
      <c r="O2592" t="str">
        <f t="shared" si="265"/>
        <v>12/31/2500</v>
      </c>
      <c r="P2592">
        <v>0.5</v>
      </c>
      <c r="Q2592">
        <v>0.5</v>
      </c>
      <c r="R2592">
        <v>0.5</v>
      </c>
      <c r="S2592">
        <v>0</v>
      </c>
      <c r="T2592">
        <v>0.5</v>
      </c>
      <c r="U2592">
        <v>0</v>
      </c>
      <c r="V2592" t="str">
        <f>"Trad IRN"</f>
        <v>Trad IRN</v>
      </c>
      <c r="W2592">
        <v>50</v>
      </c>
      <c r="X2592" t="s">
        <v>47</v>
      </c>
      <c r="Z2592" t="s">
        <v>47</v>
      </c>
      <c r="AB2592" t="str">
        <f>"12"</f>
        <v>12</v>
      </c>
      <c r="AC2592" t="str">
        <f>"01"</f>
        <v>01</v>
      </c>
      <c r="AD2592" t="str">
        <f>"5"</f>
        <v>5</v>
      </c>
      <c r="AE2592" t="s">
        <v>55</v>
      </c>
      <c r="AF2592">
        <v>0</v>
      </c>
      <c r="AG2592" t="s">
        <v>56</v>
      </c>
      <c r="AH2592" t="str">
        <f>"Trad IRN"</f>
        <v>Trad IRN</v>
      </c>
      <c r="AI2592" t="str">
        <f>"Bldg IRN"</f>
        <v>Bldg IRN</v>
      </c>
      <c r="AJ2592" t="str">
        <f>"12"</f>
        <v>12</v>
      </c>
      <c r="AK2592" t="s">
        <v>48</v>
      </c>
      <c r="AL2592" t="s">
        <v>53</v>
      </c>
      <c r="AM2592">
        <v>566.15</v>
      </c>
      <c r="AN2592">
        <v>1132.3</v>
      </c>
      <c r="AO2592">
        <v>15</v>
      </c>
    </row>
    <row r="2593" spans="1:41" x14ac:dyDescent="0.3">
      <c r="A2593" t="str">
        <f>"Trad IRN"</f>
        <v>Trad IRN</v>
      </c>
      <c r="B2593" t="str">
        <f>"Bldg IRN"</f>
        <v>Bldg IRN</v>
      </c>
      <c r="C2593" t="s">
        <v>41</v>
      </c>
      <c r="D2593" t="s">
        <v>3</v>
      </c>
      <c r="E2593" t="s">
        <v>80</v>
      </c>
      <c r="F2593" t="s">
        <v>81</v>
      </c>
      <c r="G2593" t="s">
        <v>82</v>
      </c>
      <c r="H2593" t="s">
        <v>83</v>
      </c>
      <c r="I2593" t="str">
        <f>"Trad IRN"</f>
        <v>Trad IRN</v>
      </c>
      <c r="J2593" t="s">
        <v>43</v>
      </c>
      <c r="K2593" t="s">
        <v>44</v>
      </c>
      <c r="L2593" t="s">
        <v>45</v>
      </c>
      <c r="M2593" t="s">
        <v>46</v>
      </c>
      <c r="N2593" t="str">
        <f t="shared" si="266"/>
        <v>08/18/2022</v>
      </c>
      <c r="O2593" t="str">
        <f t="shared" si="265"/>
        <v>12/31/2500</v>
      </c>
      <c r="P2593">
        <v>1</v>
      </c>
      <c r="Q2593">
        <v>1</v>
      </c>
      <c r="S2593">
        <v>0</v>
      </c>
      <c r="T2593">
        <v>1</v>
      </c>
      <c r="U2593">
        <v>0</v>
      </c>
      <c r="V2593" t="str">
        <f>"Trad IRN"</f>
        <v>Trad IRN</v>
      </c>
      <c r="W2593">
        <v>100</v>
      </c>
      <c r="X2593" t="s">
        <v>47</v>
      </c>
      <c r="Z2593" t="s">
        <v>47</v>
      </c>
      <c r="AB2593" t="str">
        <f>"11"</f>
        <v>11</v>
      </c>
      <c r="AC2593" t="s">
        <v>48</v>
      </c>
      <c r="AD2593" t="s">
        <v>49</v>
      </c>
      <c r="AE2593" t="s">
        <v>50</v>
      </c>
      <c r="AF2593">
        <v>0</v>
      </c>
      <c r="AG2593" t="s">
        <v>56</v>
      </c>
      <c r="AH2593" t="str">
        <f>"Trad IRN"</f>
        <v>Trad IRN</v>
      </c>
      <c r="AI2593" t="str">
        <f>"Bldg IRN"</f>
        <v>Bldg IRN</v>
      </c>
      <c r="AJ2593" t="s">
        <v>48</v>
      </c>
      <c r="AK2593" t="s">
        <v>48</v>
      </c>
      <c r="AL2593" t="s">
        <v>53</v>
      </c>
      <c r="AM2593">
        <v>1132.3</v>
      </c>
      <c r="AN2593">
        <v>1132.3</v>
      </c>
      <c r="AO2593">
        <v>15</v>
      </c>
    </row>
    <row r="2594" spans="1:41" x14ac:dyDescent="0.3">
      <c r="A2594" t="str">
        <f>"Trad IRN"</f>
        <v>Trad IRN</v>
      </c>
      <c r="B2594" t="str">
        <f>"Bldg IRN"</f>
        <v>Bldg IRN</v>
      </c>
      <c r="C2594" t="s">
        <v>41</v>
      </c>
      <c r="D2594" t="s">
        <v>3</v>
      </c>
      <c r="E2594" t="s">
        <v>80</v>
      </c>
      <c r="F2594" t="s">
        <v>81</v>
      </c>
      <c r="G2594" t="s">
        <v>82</v>
      </c>
      <c r="H2594" t="s">
        <v>83</v>
      </c>
      <c r="I2594" t="str">
        <f>"Trad IRN"</f>
        <v>Trad IRN</v>
      </c>
      <c r="J2594" t="s">
        <v>43</v>
      </c>
      <c r="K2594" t="s">
        <v>44</v>
      </c>
      <c r="L2594" t="s">
        <v>45</v>
      </c>
      <c r="M2594" t="s">
        <v>46</v>
      </c>
      <c r="N2594" t="str">
        <f t="shared" si="266"/>
        <v>08/18/2022</v>
      </c>
      <c r="O2594" t="str">
        <f t="shared" si="265"/>
        <v>12/31/2500</v>
      </c>
      <c r="P2594">
        <v>1</v>
      </c>
      <c r="Q2594">
        <v>1</v>
      </c>
      <c r="S2594">
        <v>1</v>
      </c>
      <c r="T2594">
        <v>1</v>
      </c>
      <c r="U2594">
        <v>0</v>
      </c>
      <c r="V2594" t="str">
        <f>"Trad IRN"</f>
        <v>Trad IRN</v>
      </c>
      <c r="W2594">
        <v>100</v>
      </c>
      <c r="X2594" t="s">
        <v>47</v>
      </c>
      <c r="Z2594" t="s">
        <v>47</v>
      </c>
      <c r="AB2594" t="str">
        <f>"11"</f>
        <v>11</v>
      </c>
      <c r="AC2594" t="s">
        <v>48</v>
      </c>
      <c r="AD2594" t="s">
        <v>49</v>
      </c>
      <c r="AE2594" t="s">
        <v>50</v>
      </c>
      <c r="AF2594">
        <v>0</v>
      </c>
      <c r="AG2594" t="s">
        <v>56</v>
      </c>
      <c r="AH2594" t="str">
        <f>"Trad IRN"</f>
        <v>Trad IRN</v>
      </c>
      <c r="AI2594" t="str">
        <f>"Bldg IRN"</f>
        <v>Bldg IRN</v>
      </c>
      <c r="AJ2594" t="s">
        <v>48</v>
      </c>
      <c r="AK2594" t="s">
        <v>48</v>
      </c>
      <c r="AL2594" t="s">
        <v>53</v>
      </c>
      <c r="AM2594">
        <v>1132.3</v>
      </c>
      <c r="AN2594">
        <v>1132.3</v>
      </c>
      <c r="AO2594">
        <v>15</v>
      </c>
    </row>
    <row r="2595" spans="1:41" x14ac:dyDescent="0.3">
      <c r="A2595" t="str">
        <f>"Trad IRN"</f>
        <v>Trad IRN</v>
      </c>
      <c r="B2595" t="str">
        <f>"Bldg IRN"</f>
        <v>Bldg IRN</v>
      </c>
      <c r="C2595" t="s">
        <v>41</v>
      </c>
      <c r="D2595" t="s">
        <v>3</v>
      </c>
      <c r="E2595" t="s">
        <v>80</v>
      </c>
      <c r="F2595" t="s">
        <v>81</v>
      </c>
      <c r="G2595" t="s">
        <v>82</v>
      </c>
      <c r="H2595" t="s">
        <v>83</v>
      </c>
      <c r="I2595" t="str">
        <f>"Trad IRN"</f>
        <v>Trad IRN</v>
      </c>
      <c r="J2595" t="s">
        <v>43</v>
      </c>
      <c r="K2595" t="s">
        <v>44</v>
      </c>
      <c r="L2595" t="s">
        <v>45</v>
      </c>
      <c r="M2595" t="s">
        <v>46</v>
      </c>
      <c r="N2595" t="str">
        <f t="shared" si="266"/>
        <v>08/18/2022</v>
      </c>
      <c r="O2595" t="str">
        <f t="shared" si="265"/>
        <v>12/31/2500</v>
      </c>
      <c r="P2595">
        <v>1</v>
      </c>
      <c r="Q2595">
        <v>1</v>
      </c>
      <c r="S2595">
        <v>0</v>
      </c>
      <c r="T2595">
        <v>1</v>
      </c>
      <c r="U2595">
        <v>0</v>
      </c>
      <c r="V2595" t="str">
        <f>"Trad IRN"</f>
        <v>Trad IRN</v>
      </c>
      <c r="W2595">
        <v>100</v>
      </c>
      <c r="X2595" t="s">
        <v>47</v>
      </c>
      <c r="Z2595" t="s">
        <v>47</v>
      </c>
      <c r="AB2595" t="str">
        <f>"11"</f>
        <v>11</v>
      </c>
      <c r="AC2595" t="s">
        <v>48</v>
      </c>
      <c r="AD2595" t="s">
        <v>49</v>
      </c>
      <c r="AE2595" t="s">
        <v>50</v>
      </c>
      <c r="AF2595">
        <v>0</v>
      </c>
      <c r="AG2595" t="s">
        <v>56</v>
      </c>
      <c r="AH2595" t="str">
        <f>"Trad IRN"</f>
        <v>Trad IRN</v>
      </c>
      <c r="AI2595" t="str">
        <f>"Bldg IRN"</f>
        <v>Bldg IRN</v>
      </c>
      <c r="AJ2595" t="s">
        <v>48</v>
      </c>
      <c r="AK2595" t="s">
        <v>48</v>
      </c>
      <c r="AL2595" t="s">
        <v>53</v>
      </c>
      <c r="AM2595">
        <v>1132.3</v>
      </c>
      <c r="AN2595">
        <v>1132.3</v>
      </c>
      <c r="AO2595">
        <v>15</v>
      </c>
    </row>
    <row r="2596" spans="1:41" x14ac:dyDescent="0.3">
      <c r="A2596" t="str">
        <f>"Trad IRN"</f>
        <v>Trad IRN</v>
      </c>
      <c r="B2596" t="str">
        <f>"Bldg IRN"</f>
        <v>Bldg IRN</v>
      </c>
      <c r="C2596" t="s">
        <v>41</v>
      </c>
      <c r="D2596" t="s">
        <v>3</v>
      </c>
      <c r="E2596" t="s">
        <v>80</v>
      </c>
      <c r="F2596" t="s">
        <v>81</v>
      </c>
      <c r="G2596" t="s">
        <v>82</v>
      </c>
      <c r="H2596" t="s">
        <v>83</v>
      </c>
      <c r="I2596" t="str">
        <f>"Trad IRN"</f>
        <v>Trad IRN</v>
      </c>
      <c r="J2596" t="s">
        <v>43</v>
      </c>
      <c r="K2596" t="s">
        <v>44</v>
      </c>
      <c r="L2596" t="s">
        <v>45</v>
      </c>
      <c r="M2596" t="s">
        <v>46</v>
      </c>
      <c r="N2596" t="str">
        <f t="shared" si="266"/>
        <v>08/18/2022</v>
      </c>
      <c r="O2596" t="str">
        <f t="shared" si="265"/>
        <v>12/31/2500</v>
      </c>
      <c r="P2596">
        <v>1</v>
      </c>
      <c r="Q2596">
        <v>1</v>
      </c>
      <c r="S2596">
        <v>1</v>
      </c>
      <c r="T2596">
        <v>1</v>
      </c>
      <c r="U2596">
        <v>0</v>
      </c>
      <c r="V2596" t="str">
        <f>"Trad IRN"</f>
        <v>Trad IRN</v>
      </c>
      <c r="W2596">
        <v>100</v>
      </c>
      <c r="X2596" t="s">
        <v>47</v>
      </c>
      <c r="Z2596" t="s">
        <v>47</v>
      </c>
      <c r="AB2596" t="str">
        <f>"09"</f>
        <v>09</v>
      </c>
      <c r="AC2596" t="s">
        <v>48</v>
      </c>
      <c r="AD2596" t="s">
        <v>49</v>
      </c>
      <c r="AE2596" t="s">
        <v>50</v>
      </c>
      <c r="AF2596">
        <v>0</v>
      </c>
      <c r="AG2596" t="s">
        <v>56</v>
      </c>
      <c r="AH2596" t="str">
        <f>"Trad IRN"</f>
        <v>Trad IRN</v>
      </c>
      <c r="AI2596" t="str">
        <f>"Bldg IRN"</f>
        <v>Bldg IRN</v>
      </c>
      <c r="AJ2596" t="s">
        <v>48</v>
      </c>
      <c r="AK2596" t="s">
        <v>48</v>
      </c>
      <c r="AL2596" t="s">
        <v>53</v>
      </c>
      <c r="AM2596">
        <v>1132.3</v>
      </c>
      <c r="AN2596">
        <v>1132.3</v>
      </c>
      <c r="AO2596">
        <v>15</v>
      </c>
    </row>
    <row r="2597" spans="1:41" x14ac:dyDescent="0.3">
      <c r="A2597" t="str">
        <f>"Trad IRN"</f>
        <v>Trad IRN</v>
      </c>
      <c r="B2597" t="str">
        <f>"Bldg IRN"</f>
        <v>Bldg IRN</v>
      </c>
      <c r="C2597" t="s">
        <v>41</v>
      </c>
      <c r="D2597" t="s">
        <v>3</v>
      </c>
      <c r="E2597" t="s">
        <v>80</v>
      </c>
      <c r="F2597" t="s">
        <v>81</v>
      </c>
      <c r="G2597" t="s">
        <v>82</v>
      </c>
      <c r="H2597" t="s">
        <v>83</v>
      </c>
      <c r="I2597" t="str">
        <f>"Trad IRN"</f>
        <v>Trad IRN</v>
      </c>
      <c r="J2597" t="s">
        <v>43</v>
      </c>
      <c r="K2597" t="s">
        <v>44</v>
      </c>
      <c r="L2597" t="s">
        <v>45</v>
      </c>
      <c r="M2597" t="s">
        <v>46</v>
      </c>
      <c r="N2597" t="str">
        <f t="shared" si="266"/>
        <v>08/18/2022</v>
      </c>
      <c r="O2597" t="str">
        <f t="shared" si="265"/>
        <v>12/31/2500</v>
      </c>
      <c r="P2597">
        <v>1</v>
      </c>
      <c r="Q2597">
        <v>1</v>
      </c>
      <c r="S2597">
        <v>0</v>
      </c>
      <c r="T2597">
        <v>1</v>
      </c>
      <c r="U2597">
        <v>0</v>
      </c>
      <c r="V2597" t="str">
        <f>"Trad IRN"</f>
        <v>Trad IRN</v>
      </c>
      <c r="W2597">
        <v>70</v>
      </c>
      <c r="X2597" t="s">
        <v>54</v>
      </c>
      <c r="Y2597" t="str">
        <f>"30"</f>
        <v>30</v>
      </c>
      <c r="Z2597" t="s">
        <v>47</v>
      </c>
      <c r="AB2597" t="str">
        <f>"12"</f>
        <v>12</v>
      </c>
      <c r="AC2597" t="s">
        <v>48</v>
      </c>
      <c r="AD2597" t="s">
        <v>49</v>
      </c>
      <c r="AE2597" t="s">
        <v>50</v>
      </c>
      <c r="AF2597">
        <v>0</v>
      </c>
      <c r="AG2597" t="s">
        <v>56</v>
      </c>
      <c r="AH2597" t="str">
        <f>"Trad IRN"</f>
        <v>Trad IRN</v>
      </c>
      <c r="AI2597" t="str">
        <f>"Bldg IRN"</f>
        <v>Bldg IRN</v>
      </c>
      <c r="AJ2597" t="str">
        <f>"12"</f>
        <v>12</v>
      </c>
      <c r="AK2597" t="s">
        <v>48</v>
      </c>
      <c r="AL2597" t="s">
        <v>53</v>
      </c>
      <c r="AM2597">
        <v>1132.3</v>
      </c>
      <c r="AN2597">
        <v>1132.3</v>
      </c>
      <c r="AO2597">
        <v>15</v>
      </c>
    </row>
    <row r="2598" spans="1:41" x14ac:dyDescent="0.3">
      <c r="A2598" t="str">
        <f>"Trad IRN"</f>
        <v>Trad IRN</v>
      </c>
      <c r="B2598" t="str">
        <f>"Bldg IRN"</f>
        <v>Bldg IRN</v>
      </c>
      <c r="C2598" t="s">
        <v>41</v>
      </c>
      <c r="D2598" t="s">
        <v>3</v>
      </c>
      <c r="E2598" t="s">
        <v>80</v>
      </c>
      <c r="F2598" t="s">
        <v>81</v>
      </c>
      <c r="G2598" t="s">
        <v>82</v>
      </c>
      <c r="H2598" t="s">
        <v>83</v>
      </c>
      <c r="I2598" t="str">
        <f>"Trad IRN"</f>
        <v>Trad IRN</v>
      </c>
      <c r="J2598" t="s">
        <v>43</v>
      </c>
      <c r="K2598" t="s">
        <v>44</v>
      </c>
      <c r="L2598" t="s">
        <v>45</v>
      </c>
      <c r="M2598" t="s">
        <v>46</v>
      </c>
      <c r="N2598" t="str">
        <f t="shared" si="266"/>
        <v>08/18/2022</v>
      </c>
      <c r="O2598" t="str">
        <f t="shared" si="265"/>
        <v>12/31/2500</v>
      </c>
      <c r="P2598">
        <v>1</v>
      </c>
      <c r="Q2598">
        <v>1</v>
      </c>
      <c r="S2598">
        <v>0</v>
      </c>
      <c r="T2598">
        <v>1</v>
      </c>
      <c r="U2598">
        <v>0</v>
      </c>
      <c r="V2598" t="str">
        <f>"Trad IRN"</f>
        <v>Trad IRN</v>
      </c>
      <c r="W2598">
        <v>100</v>
      </c>
      <c r="X2598" t="s">
        <v>47</v>
      </c>
      <c r="Z2598" t="s">
        <v>47</v>
      </c>
      <c r="AB2598" t="str">
        <f>"09"</f>
        <v>09</v>
      </c>
      <c r="AC2598" t="s">
        <v>48</v>
      </c>
      <c r="AD2598" t="s">
        <v>49</v>
      </c>
      <c r="AE2598" t="s">
        <v>50</v>
      </c>
      <c r="AF2598">
        <v>0</v>
      </c>
      <c r="AG2598" t="s">
        <v>56</v>
      </c>
      <c r="AH2598" t="str">
        <f>"Trad IRN"</f>
        <v>Trad IRN</v>
      </c>
      <c r="AI2598" t="str">
        <f>"Bldg IRN"</f>
        <v>Bldg IRN</v>
      </c>
      <c r="AJ2598" t="s">
        <v>48</v>
      </c>
      <c r="AK2598" t="s">
        <v>48</v>
      </c>
      <c r="AL2598" t="s">
        <v>53</v>
      </c>
      <c r="AM2598">
        <v>1132.3</v>
      </c>
      <c r="AN2598">
        <v>1132.3</v>
      </c>
      <c r="AO2598">
        <v>15</v>
      </c>
    </row>
    <row r="2599" spans="1:41" x14ac:dyDescent="0.3">
      <c r="A2599" t="str">
        <f>"Trad IRN"</f>
        <v>Trad IRN</v>
      </c>
      <c r="B2599" t="str">
        <f>"Bldg IRN"</f>
        <v>Bldg IRN</v>
      </c>
      <c r="C2599" t="s">
        <v>41</v>
      </c>
      <c r="D2599" t="s">
        <v>3</v>
      </c>
      <c r="E2599" t="s">
        <v>80</v>
      </c>
      <c r="F2599" t="s">
        <v>81</v>
      </c>
      <c r="G2599" t="s">
        <v>82</v>
      </c>
      <c r="H2599" t="s">
        <v>83</v>
      </c>
      <c r="I2599" t="str">
        <f>"Trad IRN"</f>
        <v>Trad IRN</v>
      </c>
      <c r="J2599" t="s">
        <v>43</v>
      </c>
      <c r="K2599" t="s">
        <v>44</v>
      </c>
      <c r="L2599" t="s">
        <v>45</v>
      </c>
      <c r="M2599" t="s">
        <v>46</v>
      </c>
      <c r="N2599" t="str">
        <f t="shared" si="266"/>
        <v>08/18/2022</v>
      </c>
      <c r="O2599" t="str">
        <f t="shared" si="265"/>
        <v>12/31/2500</v>
      </c>
      <c r="P2599">
        <v>0.85</v>
      </c>
      <c r="Q2599">
        <v>0.85</v>
      </c>
      <c r="S2599">
        <v>0</v>
      </c>
      <c r="T2599">
        <v>0.85</v>
      </c>
      <c r="U2599">
        <v>0</v>
      </c>
      <c r="V2599" t="str">
        <f>"Trad IRN"</f>
        <v>Trad IRN</v>
      </c>
      <c r="W2599">
        <v>85</v>
      </c>
      <c r="X2599" t="s">
        <v>47</v>
      </c>
      <c r="Z2599" t="s">
        <v>47</v>
      </c>
      <c r="AB2599" t="str">
        <f>"09"</f>
        <v>09</v>
      </c>
      <c r="AC2599" t="s">
        <v>48</v>
      </c>
      <c r="AD2599" t="s">
        <v>49</v>
      </c>
      <c r="AE2599" t="s">
        <v>55</v>
      </c>
      <c r="AF2599">
        <v>0</v>
      </c>
      <c r="AG2599" t="s">
        <v>56</v>
      </c>
      <c r="AH2599" t="str">
        <f>"Trad IRN"</f>
        <v>Trad IRN</v>
      </c>
      <c r="AI2599" t="str">
        <f>"Bldg IRN"</f>
        <v>Bldg IRN</v>
      </c>
      <c r="AJ2599" t="s">
        <v>48</v>
      </c>
      <c r="AK2599" t="s">
        <v>48</v>
      </c>
      <c r="AL2599" t="s">
        <v>53</v>
      </c>
      <c r="AM2599">
        <v>962.46</v>
      </c>
      <c r="AN2599">
        <v>1132.3</v>
      </c>
      <c r="AO2599">
        <v>15</v>
      </c>
    </row>
    <row r="2600" spans="1:41" x14ac:dyDescent="0.3">
      <c r="A2600" t="str">
        <f>"Trad IRN"</f>
        <v>Trad IRN</v>
      </c>
      <c r="B2600" t="str">
        <f>"Bldg IRN"</f>
        <v>Bldg IRN</v>
      </c>
      <c r="C2600" t="s">
        <v>41</v>
      </c>
      <c r="D2600" t="s">
        <v>3</v>
      </c>
      <c r="E2600" t="s">
        <v>80</v>
      </c>
      <c r="F2600" t="s">
        <v>81</v>
      </c>
      <c r="G2600" t="s">
        <v>82</v>
      </c>
      <c r="H2600" t="s">
        <v>83</v>
      </c>
      <c r="I2600" t="s">
        <v>8</v>
      </c>
      <c r="J2600" t="s">
        <v>43</v>
      </c>
      <c r="K2600" t="s">
        <v>44</v>
      </c>
      <c r="L2600" t="s">
        <v>45</v>
      </c>
      <c r="M2600" t="s">
        <v>46</v>
      </c>
      <c r="N2600" t="str">
        <f>"01/04/2023"</f>
        <v>01/04/2023</v>
      </c>
      <c r="O2600" t="str">
        <f t="shared" si="265"/>
        <v>12/31/2500</v>
      </c>
      <c r="P2600">
        <v>7.9585000000000003E-2</v>
      </c>
      <c r="Q2600">
        <v>7.9585000000000003E-2</v>
      </c>
      <c r="S2600">
        <v>0</v>
      </c>
      <c r="T2600">
        <v>2.4028999999999998E-2</v>
      </c>
      <c r="U2600">
        <v>5.5556000000000001E-2</v>
      </c>
      <c r="V2600" t="str">
        <f>"Trad IRN"</f>
        <v>Trad IRN</v>
      </c>
      <c r="W2600">
        <v>2</v>
      </c>
      <c r="X2600" t="s">
        <v>54</v>
      </c>
      <c r="Y2600" t="str">
        <f>"13"</f>
        <v>13</v>
      </c>
      <c r="Z2600" t="s">
        <v>47</v>
      </c>
      <c r="AB2600" t="str">
        <f>"09"</f>
        <v>09</v>
      </c>
      <c r="AC2600" t="s">
        <v>48</v>
      </c>
      <c r="AD2600" t="s">
        <v>49</v>
      </c>
      <c r="AE2600" t="s">
        <v>55</v>
      </c>
      <c r="AF2600">
        <v>0</v>
      </c>
      <c r="AG2600" t="s">
        <v>51</v>
      </c>
      <c r="AH2600" t="str">
        <f>"Trad IRN"</f>
        <v>Trad IRN</v>
      </c>
      <c r="AI2600" t="str">
        <f>"Bldg IRN"</f>
        <v>Bldg IRN</v>
      </c>
      <c r="AJ2600" t="s">
        <v>48</v>
      </c>
      <c r="AK2600" t="s">
        <v>48</v>
      </c>
      <c r="AL2600" t="s">
        <v>53</v>
      </c>
      <c r="AM2600">
        <v>90.11</v>
      </c>
      <c r="AN2600">
        <v>1132.3</v>
      </c>
      <c r="AO2600">
        <v>15</v>
      </c>
    </row>
    <row r="2601" spans="1:41" x14ac:dyDescent="0.3">
      <c r="A2601" t="str">
        <f>"Trad IRN"</f>
        <v>Trad IRN</v>
      </c>
      <c r="B2601" t="str">
        <f>"Bldg IRN"</f>
        <v>Bldg IRN</v>
      </c>
      <c r="C2601" t="s">
        <v>41</v>
      </c>
      <c r="D2601" t="s">
        <v>3</v>
      </c>
      <c r="E2601" t="s">
        <v>80</v>
      </c>
      <c r="F2601" t="s">
        <v>81</v>
      </c>
      <c r="G2601" t="s">
        <v>82</v>
      </c>
      <c r="H2601" t="s">
        <v>83</v>
      </c>
      <c r="I2601" t="s">
        <v>8</v>
      </c>
      <c r="J2601" t="s">
        <v>43</v>
      </c>
      <c r="K2601" t="s">
        <v>44</v>
      </c>
      <c r="L2601" t="s">
        <v>45</v>
      </c>
      <c r="M2601" t="s">
        <v>46</v>
      </c>
      <c r="N2601" t="str">
        <f>"08/18/2022"</f>
        <v>08/18/2022</v>
      </c>
      <c r="O2601" t="str">
        <f>"01/03/2023"</f>
        <v>01/03/2023</v>
      </c>
      <c r="P2601">
        <v>7.0415000000000005E-2</v>
      </c>
      <c r="Q2601">
        <v>7.0415000000000005E-2</v>
      </c>
      <c r="S2601">
        <v>0</v>
      </c>
      <c r="T2601">
        <v>1.8051999999999999E-2</v>
      </c>
      <c r="U2601">
        <v>5.2363E-2</v>
      </c>
      <c r="V2601" t="str">
        <f>"Trad IRN"</f>
        <v>Trad IRN</v>
      </c>
      <c r="W2601">
        <v>15</v>
      </c>
      <c r="X2601" t="s">
        <v>47</v>
      </c>
      <c r="Z2601" t="s">
        <v>47</v>
      </c>
      <c r="AB2601" t="str">
        <f>"09"</f>
        <v>09</v>
      </c>
      <c r="AC2601" t="s">
        <v>48</v>
      </c>
      <c r="AD2601" t="s">
        <v>49</v>
      </c>
      <c r="AE2601" t="s">
        <v>55</v>
      </c>
      <c r="AF2601">
        <v>0</v>
      </c>
      <c r="AG2601" t="s">
        <v>51</v>
      </c>
      <c r="AH2601" t="str">
        <f>"Trad IRN"</f>
        <v>Trad IRN</v>
      </c>
      <c r="AI2601" t="str">
        <f>"Bldg IRN"</f>
        <v>Bldg IRN</v>
      </c>
      <c r="AJ2601" t="s">
        <v>48</v>
      </c>
      <c r="AK2601" t="s">
        <v>48</v>
      </c>
      <c r="AL2601" t="s">
        <v>53</v>
      </c>
      <c r="AM2601">
        <v>79.73</v>
      </c>
      <c r="AN2601">
        <v>1132.3</v>
      </c>
      <c r="AO2601">
        <v>15</v>
      </c>
    </row>
    <row r="2602" spans="1:41" x14ac:dyDescent="0.3">
      <c r="A2602" t="str">
        <f>"Trad IRN"</f>
        <v>Trad IRN</v>
      </c>
      <c r="B2602" t="str">
        <f>"Bldg IRN"</f>
        <v>Bldg IRN</v>
      </c>
      <c r="C2602" t="s">
        <v>41</v>
      </c>
      <c r="D2602" t="s">
        <v>3</v>
      </c>
      <c r="E2602" t="s">
        <v>80</v>
      </c>
      <c r="F2602" t="s">
        <v>81</v>
      </c>
      <c r="G2602" t="s">
        <v>82</v>
      </c>
      <c r="H2602" t="s">
        <v>83</v>
      </c>
      <c r="I2602" t="s">
        <v>8</v>
      </c>
      <c r="J2602" t="s">
        <v>43</v>
      </c>
      <c r="K2602" t="s">
        <v>44</v>
      </c>
      <c r="L2602" t="s">
        <v>45</v>
      </c>
      <c r="M2602" t="s">
        <v>46</v>
      </c>
      <c r="N2602" t="str">
        <f>"01/04/2023"</f>
        <v>01/04/2023</v>
      </c>
      <c r="O2602" t="str">
        <f>"12/31/2500"</f>
        <v>12/31/2500</v>
      </c>
      <c r="P2602">
        <v>7.9585000000000003E-2</v>
      </c>
      <c r="Q2602">
        <v>7.9585000000000003E-2</v>
      </c>
      <c r="S2602">
        <v>0</v>
      </c>
      <c r="T2602">
        <v>2.4028999999999998E-2</v>
      </c>
      <c r="U2602">
        <v>5.5556000000000001E-2</v>
      </c>
      <c r="V2602" t="str">
        <f>"Trad IRN"</f>
        <v>Trad IRN</v>
      </c>
      <c r="W2602">
        <v>15</v>
      </c>
      <c r="X2602" t="s">
        <v>47</v>
      </c>
      <c r="Z2602" t="s">
        <v>47</v>
      </c>
      <c r="AB2602" t="str">
        <f>"11"</f>
        <v>11</v>
      </c>
      <c r="AC2602" t="s">
        <v>48</v>
      </c>
      <c r="AD2602" t="s">
        <v>49</v>
      </c>
      <c r="AE2602" t="s">
        <v>50</v>
      </c>
      <c r="AF2602">
        <v>0</v>
      </c>
      <c r="AG2602" t="s">
        <v>51</v>
      </c>
      <c r="AH2602" t="str">
        <f>"Trad IRN"</f>
        <v>Trad IRN</v>
      </c>
      <c r="AI2602" t="str">
        <f>"Bldg IRN"</f>
        <v>Bldg IRN</v>
      </c>
      <c r="AJ2602" t="s">
        <v>48</v>
      </c>
      <c r="AK2602" t="s">
        <v>48</v>
      </c>
      <c r="AL2602" t="s">
        <v>53</v>
      </c>
      <c r="AM2602">
        <v>90.11</v>
      </c>
      <c r="AN2602">
        <v>1132.3</v>
      </c>
      <c r="AO2602">
        <v>15</v>
      </c>
    </row>
    <row r="2603" spans="1:41" x14ac:dyDescent="0.3">
      <c r="A2603" t="str">
        <f>"Trad IRN"</f>
        <v>Trad IRN</v>
      </c>
      <c r="B2603" t="str">
        <f>"Bldg IRN"</f>
        <v>Bldg IRN</v>
      </c>
      <c r="C2603" t="s">
        <v>41</v>
      </c>
      <c r="D2603" t="s">
        <v>3</v>
      </c>
      <c r="E2603" t="s">
        <v>80</v>
      </c>
      <c r="F2603" t="s">
        <v>81</v>
      </c>
      <c r="G2603" t="s">
        <v>82</v>
      </c>
      <c r="H2603" t="s">
        <v>83</v>
      </c>
      <c r="I2603" t="str">
        <f>"Trad IRN"</f>
        <v>Trad IRN</v>
      </c>
      <c r="J2603" t="s">
        <v>43</v>
      </c>
      <c r="K2603" t="s">
        <v>44</v>
      </c>
      <c r="L2603" t="s">
        <v>45</v>
      </c>
      <c r="M2603" t="s">
        <v>46</v>
      </c>
      <c r="N2603" t="str">
        <f>"01/04/2023"</f>
        <v>01/04/2023</v>
      </c>
      <c r="O2603" t="str">
        <f>"12/31/2500"</f>
        <v>12/31/2500</v>
      </c>
      <c r="P2603">
        <v>0.45098100000000002</v>
      </c>
      <c r="Q2603">
        <v>0.45098100000000002</v>
      </c>
      <c r="S2603">
        <v>0</v>
      </c>
      <c r="T2603">
        <v>0.45098100000000002</v>
      </c>
      <c r="U2603">
        <v>0</v>
      </c>
      <c r="V2603" t="str">
        <f>"Trad IRN"</f>
        <v>Trad IRN</v>
      </c>
      <c r="W2603">
        <v>85</v>
      </c>
      <c r="X2603" t="s">
        <v>47</v>
      </c>
      <c r="Z2603" t="s">
        <v>47</v>
      </c>
      <c r="AB2603" t="str">
        <f>"11"</f>
        <v>11</v>
      </c>
      <c r="AC2603" t="s">
        <v>48</v>
      </c>
      <c r="AD2603" t="s">
        <v>49</v>
      </c>
      <c r="AE2603" t="s">
        <v>50</v>
      </c>
      <c r="AF2603">
        <v>0</v>
      </c>
      <c r="AG2603" t="s">
        <v>56</v>
      </c>
      <c r="AH2603" t="str">
        <f>"Trad IRN"</f>
        <v>Trad IRN</v>
      </c>
      <c r="AI2603" t="str">
        <f>"Bldg IRN"</f>
        <v>Bldg IRN</v>
      </c>
      <c r="AJ2603" t="s">
        <v>48</v>
      </c>
      <c r="AK2603" t="s">
        <v>48</v>
      </c>
      <c r="AL2603" t="s">
        <v>53</v>
      </c>
      <c r="AM2603">
        <v>510.65</v>
      </c>
      <c r="AN2603">
        <v>1132.3</v>
      </c>
      <c r="AO2603">
        <v>15</v>
      </c>
    </row>
    <row r="2604" spans="1:41" x14ac:dyDescent="0.3">
      <c r="A2604" t="str">
        <f>"Trad IRN"</f>
        <v>Trad IRN</v>
      </c>
      <c r="B2604" t="str">
        <f>"Bldg IRN"</f>
        <v>Bldg IRN</v>
      </c>
      <c r="C2604" t="s">
        <v>41</v>
      </c>
      <c r="D2604" t="s">
        <v>3</v>
      </c>
      <c r="E2604" t="s">
        <v>80</v>
      </c>
      <c r="F2604" t="s">
        <v>81</v>
      </c>
      <c r="G2604" t="s">
        <v>82</v>
      </c>
      <c r="H2604" t="s">
        <v>83</v>
      </c>
      <c r="I2604" t="str">
        <f>"Trad IRN"</f>
        <v>Trad IRN</v>
      </c>
      <c r="J2604" t="s">
        <v>43</v>
      </c>
      <c r="K2604" t="s">
        <v>44</v>
      </c>
      <c r="L2604" t="s">
        <v>45</v>
      </c>
      <c r="M2604" t="s">
        <v>46</v>
      </c>
      <c r="N2604" t="str">
        <f>"08/18/2022"</f>
        <v>08/18/2022</v>
      </c>
      <c r="O2604" t="str">
        <f>"01/03/2023"</f>
        <v>01/03/2023</v>
      </c>
      <c r="P2604">
        <v>0.46943400000000002</v>
      </c>
      <c r="Q2604">
        <v>0.46943400000000002</v>
      </c>
      <c r="S2604">
        <v>0</v>
      </c>
      <c r="T2604">
        <v>0.46943400000000002</v>
      </c>
      <c r="U2604">
        <v>0</v>
      </c>
      <c r="V2604" t="str">
        <f>"Trad IRN"</f>
        <v>Trad IRN</v>
      </c>
      <c r="W2604">
        <v>100</v>
      </c>
      <c r="X2604" t="s">
        <v>47</v>
      </c>
      <c r="Z2604" t="s">
        <v>47</v>
      </c>
      <c r="AB2604" t="str">
        <f>"11"</f>
        <v>11</v>
      </c>
      <c r="AC2604" t="s">
        <v>48</v>
      </c>
      <c r="AD2604" t="s">
        <v>49</v>
      </c>
      <c r="AE2604" t="s">
        <v>50</v>
      </c>
      <c r="AF2604">
        <v>0</v>
      </c>
      <c r="AG2604" t="s">
        <v>56</v>
      </c>
      <c r="AH2604" t="str">
        <f>"Trad IRN"</f>
        <v>Trad IRN</v>
      </c>
      <c r="AI2604" t="str">
        <f>"Bldg IRN"</f>
        <v>Bldg IRN</v>
      </c>
      <c r="AJ2604" t="s">
        <v>48</v>
      </c>
      <c r="AK2604" t="s">
        <v>48</v>
      </c>
      <c r="AL2604" t="s">
        <v>53</v>
      </c>
      <c r="AM2604">
        <v>531.54</v>
      </c>
      <c r="AN2604">
        <v>1132.3</v>
      </c>
      <c r="AO2604">
        <v>15</v>
      </c>
    </row>
    <row r="2605" spans="1:41" x14ac:dyDescent="0.3">
      <c r="A2605" t="str">
        <f>"Trad IRN"</f>
        <v>Trad IRN</v>
      </c>
      <c r="B2605" t="str">
        <f>"Bldg IRN"</f>
        <v>Bldg IRN</v>
      </c>
      <c r="C2605" t="s">
        <v>41</v>
      </c>
      <c r="D2605" t="s">
        <v>3</v>
      </c>
      <c r="E2605" t="s">
        <v>80</v>
      </c>
      <c r="F2605" t="s">
        <v>81</v>
      </c>
      <c r="G2605" t="s">
        <v>82</v>
      </c>
      <c r="H2605" t="s">
        <v>83</v>
      </c>
      <c r="I2605" t="str">
        <f>"Trad IRN"</f>
        <v>Trad IRN</v>
      </c>
      <c r="J2605" t="s">
        <v>43</v>
      </c>
      <c r="K2605" t="s">
        <v>44</v>
      </c>
      <c r="L2605" t="s">
        <v>45</v>
      </c>
      <c r="M2605" t="s">
        <v>46</v>
      </c>
      <c r="N2605" t="str">
        <f>"08/18/2022"</f>
        <v>08/18/2022</v>
      </c>
      <c r="O2605" t="str">
        <f t="shared" ref="O2605:O2612" si="267">"12/31/2500"</f>
        <v>12/31/2500</v>
      </c>
      <c r="P2605">
        <v>0.5</v>
      </c>
      <c r="Q2605">
        <v>0.5</v>
      </c>
      <c r="S2605">
        <v>0</v>
      </c>
      <c r="T2605">
        <v>0.5</v>
      </c>
      <c r="U2605">
        <v>0</v>
      </c>
      <c r="V2605" t="str">
        <f>"Trad IRN"</f>
        <v>Trad IRN</v>
      </c>
      <c r="W2605">
        <v>50</v>
      </c>
      <c r="X2605" t="s">
        <v>47</v>
      </c>
      <c r="Z2605" t="s">
        <v>47</v>
      </c>
      <c r="AB2605" t="str">
        <f>"12"</f>
        <v>12</v>
      </c>
      <c r="AC2605" t="s">
        <v>48</v>
      </c>
      <c r="AD2605" t="s">
        <v>49</v>
      </c>
      <c r="AE2605" t="s">
        <v>55</v>
      </c>
      <c r="AF2605">
        <v>0</v>
      </c>
      <c r="AG2605" t="s">
        <v>56</v>
      </c>
      <c r="AH2605" t="str">
        <f>"Trad IRN"</f>
        <v>Trad IRN</v>
      </c>
      <c r="AI2605" t="str">
        <f>"Bldg IRN"</f>
        <v>Bldg IRN</v>
      </c>
      <c r="AJ2605" t="str">
        <f>"12"</f>
        <v>12</v>
      </c>
      <c r="AK2605" t="s">
        <v>48</v>
      </c>
      <c r="AL2605" t="s">
        <v>53</v>
      </c>
      <c r="AM2605">
        <v>566.15</v>
      </c>
      <c r="AN2605">
        <v>1132.3</v>
      </c>
      <c r="AO2605">
        <v>15</v>
      </c>
    </row>
    <row r="2606" spans="1:41" x14ac:dyDescent="0.3">
      <c r="A2606" t="str">
        <f>"Trad IRN"</f>
        <v>Trad IRN</v>
      </c>
      <c r="B2606" t="str">
        <f>"Bldg IRN"</f>
        <v>Bldg IRN</v>
      </c>
      <c r="C2606" t="s">
        <v>41</v>
      </c>
      <c r="D2606" t="s">
        <v>3</v>
      </c>
      <c r="E2606" t="s">
        <v>80</v>
      </c>
      <c r="F2606" t="s">
        <v>81</v>
      </c>
      <c r="G2606" t="s">
        <v>82</v>
      </c>
      <c r="H2606" t="s">
        <v>83</v>
      </c>
      <c r="I2606" t="s">
        <v>8</v>
      </c>
      <c r="J2606" t="s">
        <v>43</v>
      </c>
      <c r="K2606" t="s">
        <v>44</v>
      </c>
      <c r="L2606" t="s">
        <v>45</v>
      </c>
      <c r="M2606" t="s">
        <v>46</v>
      </c>
      <c r="N2606" t="str">
        <f>"08/17/2022"</f>
        <v>08/17/2022</v>
      </c>
      <c r="O2606" t="str">
        <f t="shared" si="267"/>
        <v>12/31/2500</v>
      </c>
      <c r="P2606">
        <v>0.5</v>
      </c>
      <c r="Q2606">
        <v>0.5</v>
      </c>
      <c r="S2606">
        <v>0</v>
      </c>
      <c r="T2606">
        <v>0</v>
      </c>
      <c r="U2606">
        <v>0.5</v>
      </c>
      <c r="V2606" t="str">
        <f>"Trad IRN"</f>
        <v>Trad IRN</v>
      </c>
      <c r="W2606">
        <v>50</v>
      </c>
      <c r="X2606" t="s">
        <v>47</v>
      </c>
      <c r="Z2606" t="s">
        <v>47</v>
      </c>
      <c r="AB2606" t="str">
        <f>"12"</f>
        <v>12</v>
      </c>
      <c r="AC2606" t="s">
        <v>48</v>
      </c>
      <c r="AD2606" t="s">
        <v>49</v>
      </c>
      <c r="AE2606" t="s">
        <v>55</v>
      </c>
      <c r="AF2606">
        <v>0</v>
      </c>
      <c r="AG2606" t="s">
        <v>51</v>
      </c>
      <c r="AH2606" t="s">
        <v>85</v>
      </c>
      <c r="AI2606" t="str">
        <f>"Bldg IRN"</f>
        <v>Bldg IRN</v>
      </c>
      <c r="AJ2606" t="str">
        <f>"12"</f>
        <v>12</v>
      </c>
      <c r="AK2606" t="s">
        <v>52</v>
      </c>
      <c r="AL2606" t="s">
        <v>53</v>
      </c>
      <c r="AM2606">
        <v>521</v>
      </c>
      <c r="AN2606">
        <v>1042</v>
      </c>
      <c r="AO2606">
        <v>15</v>
      </c>
    </row>
    <row r="2607" spans="1:41" x14ac:dyDescent="0.3">
      <c r="A2607" t="str">
        <f>"Trad IRN"</f>
        <v>Trad IRN</v>
      </c>
      <c r="B2607" t="str">
        <f>"Bldg IRN"</f>
        <v>Bldg IRN</v>
      </c>
      <c r="C2607" t="s">
        <v>41</v>
      </c>
      <c r="D2607" t="s">
        <v>3</v>
      </c>
      <c r="E2607" t="s">
        <v>80</v>
      </c>
      <c r="F2607" t="s">
        <v>81</v>
      </c>
      <c r="G2607" t="s">
        <v>82</v>
      </c>
      <c r="H2607" t="s">
        <v>83</v>
      </c>
      <c r="I2607" t="str">
        <f>"Trad IRN"</f>
        <v>Trad IRN</v>
      </c>
      <c r="J2607" t="s">
        <v>43</v>
      </c>
      <c r="K2607" t="s">
        <v>44</v>
      </c>
      <c r="L2607" t="s">
        <v>45</v>
      </c>
      <c r="M2607" t="s">
        <v>46</v>
      </c>
      <c r="N2607" t="str">
        <f>"08/18/2022"</f>
        <v>08/18/2022</v>
      </c>
      <c r="O2607" t="str">
        <f t="shared" si="267"/>
        <v>12/31/2500</v>
      </c>
      <c r="P2607">
        <v>1</v>
      </c>
      <c r="Q2607">
        <v>1</v>
      </c>
      <c r="S2607">
        <v>0</v>
      </c>
      <c r="T2607">
        <v>1</v>
      </c>
      <c r="U2607">
        <v>0</v>
      </c>
      <c r="V2607" t="str">
        <f>"Trad IRN"</f>
        <v>Trad IRN</v>
      </c>
      <c r="W2607">
        <v>100</v>
      </c>
      <c r="X2607" t="s">
        <v>47</v>
      </c>
      <c r="Z2607" t="s">
        <v>47</v>
      </c>
      <c r="AB2607" t="str">
        <f>"10"</f>
        <v>10</v>
      </c>
      <c r="AC2607" t="s">
        <v>48</v>
      </c>
      <c r="AD2607" t="s">
        <v>49</v>
      </c>
      <c r="AE2607" t="s">
        <v>50</v>
      </c>
      <c r="AF2607">
        <v>0</v>
      </c>
      <c r="AG2607" t="s">
        <v>56</v>
      </c>
      <c r="AH2607" t="str">
        <f>"Trad IRN"</f>
        <v>Trad IRN</v>
      </c>
      <c r="AI2607" t="str">
        <f>"Bldg IRN"</f>
        <v>Bldg IRN</v>
      </c>
      <c r="AJ2607" t="s">
        <v>48</v>
      </c>
      <c r="AK2607" t="s">
        <v>48</v>
      </c>
      <c r="AL2607" t="s">
        <v>53</v>
      </c>
      <c r="AM2607">
        <v>1132.3</v>
      </c>
      <c r="AN2607">
        <v>1132.3</v>
      </c>
      <c r="AO2607">
        <v>15</v>
      </c>
    </row>
    <row r="2608" spans="1:41" x14ac:dyDescent="0.3">
      <c r="A2608" t="str">
        <f>"Trad IRN"</f>
        <v>Trad IRN</v>
      </c>
      <c r="B2608" t="str">
        <f>"Bldg IRN"</f>
        <v>Bldg IRN</v>
      </c>
      <c r="C2608" t="s">
        <v>41</v>
      </c>
      <c r="D2608" t="s">
        <v>3</v>
      </c>
      <c r="E2608" t="s">
        <v>80</v>
      </c>
      <c r="F2608" t="s">
        <v>81</v>
      </c>
      <c r="G2608" t="s">
        <v>82</v>
      </c>
      <c r="H2608" t="s">
        <v>83</v>
      </c>
      <c r="I2608" t="str">
        <f>"Trad IRN"</f>
        <v>Trad IRN</v>
      </c>
      <c r="J2608" t="s">
        <v>43</v>
      </c>
      <c r="K2608" t="s">
        <v>44</v>
      </c>
      <c r="L2608" t="s">
        <v>45</v>
      </c>
      <c r="M2608" t="s">
        <v>46</v>
      </c>
      <c r="N2608" t="str">
        <f>"08/18/2022"</f>
        <v>08/18/2022</v>
      </c>
      <c r="O2608" t="str">
        <f t="shared" si="267"/>
        <v>12/31/2500</v>
      </c>
      <c r="P2608">
        <v>1</v>
      </c>
      <c r="Q2608">
        <v>1</v>
      </c>
      <c r="S2608">
        <v>1</v>
      </c>
      <c r="T2608">
        <v>1</v>
      </c>
      <c r="U2608">
        <v>0</v>
      </c>
      <c r="V2608" t="str">
        <f>"Trad IRN"</f>
        <v>Trad IRN</v>
      </c>
      <c r="W2608">
        <v>85</v>
      </c>
      <c r="X2608" t="s">
        <v>54</v>
      </c>
      <c r="Y2608" t="str">
        <f>"15"</f>
        <v>15</v>
      </c>
      <c r="Z2608" t="s">
        <v>47</v>
      </c>
      <c r="AB2608" t="str">
        <f>"12"</f>
        <v>12</v>
      </c>
      <c r="AC2608" t="s">
        <v>48</v>
      </c>
      <c r="AD2608" t="s">
        <v>49</v>
      </c>
      <c r="AE2608" t="s">
        <v>50</v>
      </c>
      <c r="AF2608">
        <v>0</v>
      </c>
      <c r="AG2608" t="s">
        <v>56</v>
      </c>
      <c r="AH2608" t="str">
        <f>"Trad IRN"</f>
        <v>Trad IRN</v>
      </c>
      <c r="AI2608" t="str">
        <f>"Bldg IRN"</f>
        <v>Bldg IRN</v>
      </c>
      <c r="AJ2608" t="str">
        <f>"12"</f>
        <v>12</v>
      </c>
      <c r="AK2608" t="s">
        <v>48</v>
      </c>
      <c r="AL2608" t="s">
        <v>53</v>
      </c>
      <c r="AM2608">
        <v>1132.3</v>
      </c>
      <c r="AN2608">
        <v>1132.3</v>
      </c>
      <c r="AO2608">
        <v>15</v>
      </c>
    </row>
    <row r="2609" spans="1:41" x14ac:dyDescent="0.3">
      <c r="A2609" t="str">
        <f>"Trad IRN"</f>
        <v>Trad IRN</v>
      </c>
      <c r="B2609" t="str">
        <f>"Bldg IRN"</f>
        <v>Bldg IRN</v>
      </c>
      <c r="C2609" t="s">
        <v>41</v>
      </c>
      <c r="D2609" t="s">
        <v>3</v>
      </c>
      <c r="E2609" t="s">
        <v>80</v>
      </c>
      <c r="F2609" t="s">
        <v>81</v>
      </c>
      <c r="G2609" t="s">
        <v>82</v>
      </c>
      <c r="H2609" t="s">
        <v>83</v>
      </c>
      <c r="I2609" t="str">
        <f>"Trad IRN"</f>
        <v>Trad IRN</v>
      </c>
      <c r="J2609" t="s">
        <v>43</v>
      </c>
      <c r="K2609" t="s">
        <v>44</v>
      </c>
      <c r="L2609" t="s">
        <v>45</v>
      </c>
      <c r="M2609" t="s">
        <v>46</v>
      </c>
      <c r="N2609" t="str">
        <f>"08/18/2022"</f>
        <v>08/18/2022</v>
      </c>
      <c r="O2609" t="str">
        <f t="shared" si="267"/>
        <v>12/31/2500</v>
      </c>
      <c r="P2609">
        <v>0.5</v>
      </c>
      <c r="Q2609">
        <v>0.5</v>
      </c>
      <c r="S2609">
        <v>0</v>
      </c>
      <c r="T2609">
        <v>0.5</v>
      </c>
      <c r="U2609">
        <v>0</v>
      </c>
      <c r="V2609" t="str">
        <f>"Trad IRN"</f>
        <v>Trad IRN</v>
      </c>
      <c r="W2609">
        <v>50</v>
      </c>
      <c r="X2609" t="s">
        <v>47</v>
      </c>
      <c r="Z2609" t="s">
        <v>47</v>
      </c>
      <c r="AB2609" t="str">
        <f>"11"</f>
        <v>11</v>
      </c>
      <c r="AC2609" t="s">
        <v>48</v>
      </c>
      <c r="AD2609" t="s">
        <v>49</v>
      </c>
      <c r="AE2609" t="s">
        <v>50</v>
      </c>
      <c r="AF2609">
        <v>0</v>
      </c>
      <c r="AG2609" t="s">
        <v>56</v>
      </c>
      <c r="AH2609" t="str">
        <f>"Trad IRN"</f>
        <v>Trad IRN</v>
      </c>
      <c r="AI2609" t="str">
        <f>"Bldg IRN"</f>
        <v>Bldg IRN</v>
      </c>
      <c r="AJ2609" t="s">
        <v>48</v>
      </c>
      <c r="AK2609" t="s">
        <v>48</v>
      </c>
      <c r="AL2609" t="s">
        <v>53</v>
      </c>
      <c r="AM2609">
        <v>566.15</v>
      </c>
      <c r="AN2609">
        <v>1132.3</v>
      </c>
      <c r="AO2609">
        <v>15</v>
      </c>
    </row>
    <row r="2610" spans="1:41" x14ac:dyDescent="0.3">
      <c r="A2610" t="str">
        <f>"Trad IRN"</f>
        <v>Trad IRN</v>
      </c>
      <c r="B2610" t="str">
        <f>"Bldg IRN"</f>
        <v>Bldg IRN</v>
      </c>
      <c r="C2610" t="s">
        <v>41</v>
      </c>
      <c r="D2610" t="s">
        <v>3</v>
      </c>
      <c r="E2610" t="s">
        <v>80</v>
      </c>
      <c r="F2610" t="s">
        <v>81</v>
      </c>
      <c r="G2610" t="s">
        <v>82</v>
      </c>
      <c r="H2610" t="s">
        <v>83</v>
      </c>
      <c r="I2610" t="s">
        <v>8</v>
      </c>
      <c r="J2610" t="s">
        <v>43</v>
      </c>
      <c r="K2610" t="s">
        <v>44</v>
      </c>
      <c r="L2610" t="s">
        <v>45</v>
      </c>
      <c r="M2610" t="s">
        <v>46</v>
      </c>
      <c r="N2610" t="str">
        <f>"08/17/2022"</f>
        <v>08/17/2022</v>
      </c>
      <c r="O2610" t="str">
        <f t="shared" si="267"/>
        <v>12/31/2500</v>
      </c>
      <c r="P2610">
        <v>0.5</v>
      </c>
      <c r="Q2610">
        <v>0.5</v>
      </c>
      <c r="S2610">
        <v>0</v>
      </c>
      <c r="T2610">
        <v>0</v>
      </c>
      <c r="U2610">
        <v>0.5</v>
      </c>
      <c r="V2610" t="str">
        <f>"Trad IRN"</f>
        <v>Trad IRN</v>
      </c>
      <c r="W2610">
        <v>50</v>
      </c>
      <c r="X2610" t="s">
        <v>47</v>
      </c>
      <c r="Z2610" t="s">
        <v>47</v>
      </c>
      <c r="AB2610" t="str">
        <f>"11"</f>
        <v>11</v>
      </c>
      <c r="AC2610" t="s">
        <v>48</v>
      </c>
      <c r="AD2610" t="s">
        <v>49</v>
      </c>
      <c r="AE2610" t="s">
        <v>50</v>
      </c>
      <c r="AF2610">
        <v>0</v>
      </c>
      <c r="AG2610" t="s">
        <v>51</v>
      </c>
      <c r="AH2610" t="s">
        <v>85</v>
      </c>
      <c r="AI2610" t="str">
        <f>"Bldg IRN"</f>
        <v>Bldg IRN</v>
      </c>
      <c r="AJ2610" t="s">
        <v>48</v>
      </c>
      <c r="AK2610" t="s">
        <v>48</v>
      </c>
      <c r="AL2610" t="s">
        <v>53</v>
      </c>
      <c r="AM2610">
        <v>530</v>
      </c>
      <c r="AN2610">
        <v>1060</v>
      </c>
      <c r="AO2610">
        <v>15</v>
      </c>
    </row>
    <row r="2611" spans="1:41" x14ac:dyDescent="0.3">
      <c r="A2611" t="str">
        <f>"Trad IRN"</f>
        <v>Trad IRN</v>
      </c>
      <c r="B2611" t="str">
        <f>"Bldg IRN"</f>
        <v>Bldg IRN</v>
      </c>
      <c r="C2611" t="s">
        <v>41</v>
      </c>
      <c r="D2611" t="s">
        <v>3</v>
      </c>
      <c r="E2611" t="s">
        <v>80</v>
      </c>
      <c r="F2611" t="s">
        <v>81</v>
      </c>
      <c r="G2611" t="s">
        <v>82</v>
      </c>
      <c r="H2611" t="s">
        <v>83</v>
      </c>
      <c r="I2611" t="str">
        <f>"Trad IRN"</f>
        <v>Trad IRN</v>
      </c>
      <c r="J2611" t="s">
        <v>43</v>
      </c>
      <c r="K2611" t="s">
        <v>44</v>
      </c>
      <c r="L2611" t="s">
        <v>45</v>
      </c>
      <c r="M2611" t="s">
        <v>46</v>
      </c>
      <c r="N2611" t="str">
        <f>"08/18/2022"</f>
        <v>08/18/2022</v>
      </c>
      <c r="O2611" t="str">
        <f t="shared" si="267"/>
        <v>12/31/2500</v>
      </c>
      <c r="P2611">
        <v>1</v>
      </c>
      <c r="Q2611">
        <v>1</v>
      </c>
      <c r="S2611">
        <v>1</v>
      </c>
      <c r="T2611">
        <v>1</v>
      </c>
      <c r="U2611">
        <v>0</v>
      </c>
      <c r="V2611" t="str">
        <f>"Trad IRN"</f>
        <v>Trad IRN</v>
      </c>
      <c r="W2611">
        <v>100</v>
      </c>
      <c r="X2611" t="s">
        <v>47</v>
      </c>
      <c r="Z2611" t="s">
        <v>47</v>
      </c>
      <c r="AB2611" t="str">
        <f>"09"</f>
        <v>09</v>
      </c>
      <c r="AC2611" t="s">
        <v>48</v>
      </c>
      <c r="AD2611" t="s">
        <v>49</v>
      </c>
      <c r="AE2611" t="s">
        <v>50</v>
      </c>
      <c r="AF2611">
        <v>0</v>
      </c>
      <c r="AG2611" t="s">
        <v>56</v>
      </c>
      <c r="AH2611" t="str">
        <f>"Trad IRN"</f>
        <v>Trad IRN</v>
      </c>
      <c r="AI2611" t="str">
        <f>"Bldg IRN"</f>
        <v>Bldg IRN</v>
      </c>
      <c r="AJ2611" t="s">
        <v>48</v>
      </c>
      <c r="AK2611" t="s">
        <v>48</v>
      </c>
      <c r="AL2611" t="s">
        <v>53</v>
      </c>
      <c r="AM2611">
        <v>1132.3</v>
      </c>
      <c r="AN2611">
        <v>1132.3</v>
      </c>
      <c r="AO2611">
        <v>15</v>
      </c>
    </row>
    <row r="2612" spans="1:41" x14ac:dyDescent="0.3">
      <c r="A2612" t="str">
        <f>"Trad IRN"</f>
        <v>Trad IRN</v>
      </c>
      <c r="B2612" t="str">
        <f>"Bldg IRN"</f>
        <v>Bldg IRN</v>
      </c>
      <c r="C2612" t="s">
        <v>41</v>
      </c>
      <c r="D2612" t="s">
        <v>3</v>
      </c>
      <c r="E2612" t="s">
        <v>80</v>
      </c>
      <c r="F2612" t="s">
        <v>81</v>
      </c>
      <c r="G2612" t="s">
        <v>82</v>
      </c>
      <c r="H2612" t="s">
        <v>83</v>
      </c>
      <c r="I2612" t="str">
        <f>"Trad IRN"</f>
        <v>Trad IRN</v>
      </c>
      <c r="J2612" t="s">
        <v>43</v>
      </c>
      <c r="K2612" t="s">
        <v>44</v>
      </c>
      <c r="L2612" t="s">
        <v>45</v>
      </c>
      <c r="M2612" t="s">
        <v>46</v>
      </c>
      <c r="N2612" t="str">
        <f>"08/18/2022"</f>
        <v>08/18/2022</v>
      </c>
      <c r="O2612" t="str">
        <f t="shared" si="267"/>
        <v>12/31/2500</v>
      </c>
      <c r="P2612">
        <v>0.85</v>
      </c>
      <c r="Q2612">
        <v>0.85</v>
      </c>
      <c r="S2612">
        <v>0</v>
      </c>
      <c r="T2612">
        <v>0.85</v>
      </c>
      <c r="U2612">
        <v>0</v>
      </c>
      <c r="V2612" t="str">
        <f>"Trad IRN"</f>
        <v>Trad IRN</v>
      </c>
      <c r="W2612">
        <v>85</v>
      </c>
      <c r="X2612" t="s">
        <v>47</v>
      </c>
      <c r="Z2612" t="s">
        <v>47</v>
      </c>
      <c r="AB2612" t="str">
        <f>"10"</f>
        <v>10</v>
      </c>
      <c r="AC2612" t="s">
        <v>48</v>
      </c>
      <c r="AD2612" t="s">
        <v>49</v>
      </c>
      <c r="AE2612" t="s">
        <v>55</v>
      </c>
      <c r="AF2612">
        <v>0</v>
      </c>
      <c r="AG2612" t="s">
        <v>56</v>
      </c>
      <c r="AH2612" t="str">
        <f>"Trad IRN"</f>
        <v>Trad IRN</v>
      </c>
      <c r="AI2612" t="str">
        <f>"Bldg IRN"</f>
        <v>Bldg IRN</v>
      </c>
      <c r="AJ2612" t="s">
        <v>48</v>
      </c>
      <c r="AK2612" t="s">
        <v>48</v>
      </c>
      <c r="AL2612" t="s">
        <v>53</v>
      </c>
      <c r="AM2612">
        <v>962.46</v>
      </c>
      <c r="AN2612">
        <v>1132.3</v>
      </c>
      <c r="AO2612">
        <v>15</v>
      </c>
    </row>
    <row r="2613" spans="1:41" x14ac:dyDescent="0.3">
      <c r="A2613" t="str">
        <f>"Trad IRN"</f>
        <v>Trad IRN</v>
      </c>
      <c r="B2613" t="str">
        <f>"Bldg IRN"</f>
        <v>Bldg IRN</v>
      </c>
      <c r="C2613" t="s">
        <v>41</v>
      </c>
      <c r="D2613" t="s">
        <v>3</v>
      </c>
      <c r="E2613" t="s">
        <v>80</v>
      </c>
      <c r="F2613" t="s">
        <v>81</v>
      </c>
      <c r="G2613" t="s">
        <v>82</v>
      </c>
      <c r="H2613" t="s">
        <v>83</v>
      </c>
      <c r="I2613" t="s">
        <v>8</v>
      </c>
      <c r="J2613" t="s">
        <v>43</v>
      </c>
      <c r="K2613" t="s">
        <v>44</v>
      </c>
      <c r="L2613" t="s">
        <v>45</v>
      </c>
      <c r="M2613" t="s">
        <v>46</v>
      </c>
      <c r="N2613" t="str">
        <f>"08/18/2022"</f>
        <v>08/18/2022</v>
      </c>
      <c r="O2613" t="str">
        <f>"12/20/2022"</f>
        <v>12/20/2022</v>
      </c>
      <c r="P2613">
        <v>6.9550000000000001E-2</v>
      </c>
      <c r="Q2613">
        <v>6.9550000000000001E-2</v>
      </c>
      <c r="S2613">
        <v>0</v>
      </c>
      <c r="T2613">
        <v>1.4671999999999999E-2</v>
      </c>
      <c r="U2613">
        <v>5.4878000000000003E-2</v>
      </c>
      <c r="V2613" t="str">
        <f>"Trad IRN"</f>
        <v>Trad IRN</v>
      </c>
      <c r="W2613">
        <v>15</v>
      </c>
      <c r="X2613" t="s">
        <v>47</v>
      </c>
      <c r="Z2613" t="s">
        <v>47</v>
      </c>
      <c r="AB2613" t="str">
        <f>"10"</f>
        <v>10</v>
      </c>
      <c r="AC2613" t="s">
        <v>48</v>
      </c>
      <c r="AD2613" t="s">
        <v>49</v>
      </c>
      <c r="AE2613" t="s">
        <v>55</v>
      </c>
      <c r="AF2613">
        <v>0</v>
      </c>
      <c r="AG2613" t="s">
        <v>51</v>
      </c>
      <c r="AH2613" t="str">
        <f>"Trad IRN"</f>
        <v>Trad IRN</v>
      </c>
      <c r="AI2613" t="str">
        <f>"Bldg IRN"</f>
        <v>Bldg IRN</v>
      </c>
      <c r="AJ2613" t="s">
        <v>48</v>
      </c>
      <c r="AK2613" t="s">
        <v>48</v>
      </c>
      <c r="AL2613" t="s">
        <v>53</v>
      </c>
      <c r="AM2613">
        <v>78.75</v>
      </c>
      <c r="AN2613">
        <v>1132.3</v>
      </c>
      <c r="AO2613">
        <v>15</v>
      </c>
    </row>
    <row r="2614" spans="1:41" x14ac:dyDescent="0.3">
      <c r="A2614" t="str">
        <f>"Trad IRN"</f>
        <v>Trad IRN</v>
      </c>
      <c r="B2614" t="str">
        <f>"Bldg IRN"</f>
        <v>Bldg IRN</v>
      </c>
      <c r="C2614" t="s">
        <v>41</v>
      </c>
      <c r="D2614" t="s">
        <v>3</v>
      </c>
      <c r="E2614" t="s">
        <v>80</v>
      </c>
      <c r="F2614" t="s">
        <v>81</v>
      </c>
      <c r="G2614" t="s">
        <v>82</v>
      </c>
      <c r="H2614" t="s">
        <v>83</v>
      </c>
      <c r="I2614" t="str">
        <f>"Trad IRN"</f>
        <v>Trad IRN</v>
      </c>
      <c r="J2614" t="s">
        <v>43</v>
      </c>
      <c r="K2614" t="s">
        <v>44</v>
      </c>
      <c r="L2614" t="s">
        <v>45</v>
      </c>
      <c r="M2614" t="s">
        <v>46</v>
      </c>
      <c r="N2614" t="str">
        <f>"08/18/2022"</f>
        <v>08/18/2022</v>
      </c>
      <c r="O2614" t="str">
        <f t="shared" ref="O2614:O2623" si="268">"12/31/2500"</f>
        <v>12/31/2500</v>
      </c>
      <c r="P2614">
        <v>1</v>
      </c>
      <c r="Q2614">
        <v>1</v>
      </c>
      <c r="S2614">
        <v>1</v>
      </c>
      <c r="T2614">
        <v>1</v>
      </c>
      <c r="U2614">
        <v>0</v>
      </c>
      <c r="V2614" t="str">
        <f>"Trad IRN"</f>
        <v>Trad IRN</v>
      </c>
      <c r="W2614">
        <v>100</v>
      </c>
      <c r="X2614" t="s">
        <v>47</v>
      </c>
      <c r="Z2614" t="s">
        <v>47</v>
      </c>
      <c r="AB2614" t="str">
        <f>"12"</f>
        <v>12</v>
      </c>
      <c r="AC2614" t="s">
        <v>48</v>
      </c>
      <c r="AD2614" t="s">
        <v>49</v>
      </c>
      <c r="AE2614" t="s">
        <v>50</v>
      </c>
      <c r="AF2614">
        <v>0</v>
      </c>
      <c r="AG2614" t="s">
        <v>56</v>
      </c>
      <c r="AH2614" t="str">
        <f>"Trad IRN"</f>
        <v>Trad IRN</v>
      </c>
      <c r="AI2614" t="str">
        <f>"Bldg IRN"</f>
        <v>Bldg IRN</v>
      </c>
      <c r="AJ2614" t="str">
        <f>"12"</f>
        <v>12</v>
      </c>
      <c r="AK2614" t="s">
        <v>48</v>
      </c>
      <c r="AL2614" t="s">
        <v>53</v>
      </c>
      <c r="AM2614">
        <v>1132.3</v>
      </c>
      <c r="AN2614">
        <v>1132.3</v>
      </c>
      <c r="AO2614">
        <v>15</v>
      </c>
    </row>
    <row r="2615" spans="1:41" x14ac:dyDescent="0.3">
      <c r="A2615" t="str">
        <f>"Trad IRN"</f>
        <v>Trad IRN</v>
      </c>
      <c r="B2615" t="str">
        <f>"Bldg IRN"</f>
        <v>Bldg IRN</v>
      </c>
      <c r="C2615" t="s">
        <v>41</v>
      </c>
      <c r="D2615" t="s">
        <v>3</v>
      </c>
      <c r="E2615" t="s">
        <v>80</v>
      </c>
      <c r="F2615" t="s">
        <v>81</v>
      </c>
      <c r="G2615" t="s">
        <v>82</v>
      </c>
      <c r="H2615" t="s">
        <v>83</v>
      </c>
      <c r="I2615" t="str">
        <f>"Trad IRN"</f>
        <v>Trad IRN</v>
      </c>
      <c r="J2615" t="s">
        <v>43</v>
      </c>
      <c r="K2615" t="s">
        <v>44</v>
      </c>
      <c r="L2615" t="s">
        <v>45</v>
      </c>
      <c r="M2615" t="s">
        <v>46</v>
      </c>
      <c r="N2615" t="str">
        <f>"08/18/2022"</f>
        <v>08/18/2022</v>
      </c>
      <c r="O2615" t="str">
        <f t="shared" si="268"/>
        <v>12/31/2500</v>
      </c>
      <c r="P2615">
        <v>1</v>
      </c>
      <c r="Q2615">
        <v>1</v>
      </c>
      <c r="R2615">
        <v>1</v>
      </c>
      <c r="S2615">
        <v>1</v>
      </c>
      <c r="T2615">
        <v>1</v>
      </c>
      <c r="U2615">
        <v>0</v>
      </c>
      <c r="V2615" t="str">
        <f>"Trad IRN"</f>
        <v>Trad IRN</v>
      </c>
      <c r="W2615">
        <v>100</v>
      </c>
      <c r="X2615" t="s">
        <v>47</v>
      </c>
      <c r="Z2615" t="s">
        <v>47</v>
      </c>
      <c r="AB2615" t="str">
        <f>"09"</f>
        <v>09</v>
      </c>
      <c r="AC2615" t="str">
        <f>"15"</f>
        <v>15</v>
      </c>
      <c r="AD2615" t="str">
        <f>"2"</f>
        <v>2</v>
      </c>
      <c r="AE2615" t="s">
        <v>50</v>
      </c>
      <c r="AF2615">
        <v>0</v>
      </c>
      <c r="AG2615" t="s">
        <v>56</v>
      </c>
      <c r="AH2615" t="str">
        <f>"Trad IRN"</f>
        <v>Trad IRN</v>
      </c>
      <c r="AI2615" t="str">
        <f>"Bldg IRN"</f>
        <v>Bldg IRN</v>
      </c>
      <c r="AJ2615" t="s">
        <v>48</v>
      </c>
      <c r="AK2615" t="s">
        <v>48</v>
      </c>
      <c r="AL2615" t="s">
        <v>53</v>
      </c>
      <c r="AM2615">
        <v>1132.3</v>
      </c>
      <c r="AN2615">
        <v>1132.3</v>
      </c>
      <c r="AO2615">
        <v>15</v>
      </c>
    </row>
    <row r="2616" spans="1:41" x14ac:dyDescent="0.3">
      <c r="A2616" t="str">
        <f>"Trad IRN"</f>
        <v>Trad IRN</v>
      </c>
      <c r="B2616" t="str">
        <f>"Bldg IRN"</f>
        <v>Bldg IRN</v>
      </c>
      <c r="C2616" t="s">
        <v>41</v>
      </c>
      <c r="D2616" t="s">
        <v>3</v>
      </c>
      <c r="E2616" t="s">
        <v>80</v>
      </c>
      <c r="F2616" t="s">
        <v>81</v>
      </c>
      <c r="G2616" t="s">
        <v>82</v>
      </c>
      <c r="H2616" t="s">
        <v>83</v>
      </c>
      <c r="I2616" t="str">
        <f>"Trad IRN"</f>
        <v>Trad IRN</v>
      </c>
      <c r="J2616" t="s">
        <v>43</v>
      </c>
      <c r="K2616" t="s">
        <v>44</v>
      </c>
      <c r="L2616" t="s">
        <v>45</v>
      </c>
      <c r="M2616" t="s">
        <v>46</v>
      </c>
      <c r="N2616" t="str">
        <f>"01/06/2023"</f>
        <v>01/06/2023</v>
      </c>
      <c r="O2616" t="str">
        <f t="shared" si="268"/>
        <v>12/31/2500</v>
      </c>
      <c r="P2616">
        <v>0.51903200000000005</v>
      </c>
      <c r="Q2616">
        <v>0.51903200000000005</v>
      </c>
      <c r="R2616">
        <v>0.51903200000000005</v>
      </c>
      <c r="S2616">
        <v>0</v>
      </c>
      <c r="T2616">
        <v>0.51903200000000005</v>
      </c>
      <c r="U2616">
        <v>0</v>
      </c>
      <c r="V2616" t="str">
        <f>"Trad IRN"</f>
        <v>Trad IRN</v>
      </c>
      <c r="W2616">
        <v>100</v>
      </c>
      <c r="X2616" t="s">
        <v>47</v>
      </c>
      <c r="Z2616" t="s">
        <v>47</v>
      </c>
      <c r="AB2616" t="str">
        <f>"09"</f>
        <v>09</v>
      </c>
      <c r="AC2616" t="str">
        <f>"08"</f>
        <v>08</v>
      </c>
      <c r="AD2616" t="str">
        <f>"3"</f>
        <v>3</v>
      </c>
      <c r="AE2616" t="s">
        <v>50</v>
      </c>
      <c r="AF2616">
        <v>0</v>
      </c>
      <c r="AG2616" t="s">
        <v>56</v>
      </c>
      <c r="AH2616" t="str">
        <f>"Trad IRN"</f>
        <v>Trad IRN</v>
      </c>
      <c r="AI2616" t="str">
        <f>"Bldg IRN"</f>
        <v>Bldg IRN</v>
      </c>
      <c r="AJ2616" t="s">
        <v>48</v>
      </c>
      <c r="AK2616" t="s">
        <v>48</v>
      </c>
      <c r="AL2616" t="s">
        <v>53</v>
      </c>
      <c r="AM2616">
        <v>587.70000000000005</v>
      </c>
      <c r="AN2616">
        <v>1132.3</v>
      </c>
      <c r="AO2616">
        <v>15</v>
      </c>
    </row>
    <row r="2617" spans="1:41" x14ac:dyDescent="0.3">
      <c r="A2617" t="str">
        <f>"Trad IRN"</f>
        <v>Trad IRN</v>
      </c>
      <c r="B2617" t="str">
        <f>"Bldg IRN"</f>
        <v>Bldg IRN</v>
      </c>
      <c r="C2617" t="s">
        <v>41</v>
      </c>
      <c r="D2617" t="s">
        <v>3</v>
      </c>
      <c r="E2617" t="s">
        <v>80</v>
      </c>
      <c r="F2617" t="s">
        <v>81</v>
      </c>
      <c r="G2617" t="s">
        <v>82</v>
      </c>
      <c r="H2617" t="s">
        <v>83</v>
      </c>
      <c r="I2617" t="str">
        <f>"Trad IRN"</f>
        <v>Trad IRN</v>
      </c>
      <c r="J2617" t="s">
        <v>43</v>
      </c>
      <c r="K2617" t="s">
        <v>44</v>
      </c>
      <c r="L2617" t="s">
        <v>45</v>
      </c>
      <c r="M2617" t="s">
        <v>46</v>
      </c>
      <c r="N2617" t="str">
        <f>"08/18/2022"</f>
        <v>08/18/2022</v>
      </c>
      <c r="O2617" t="str">
        <f t="shared" si="268"/>
        <v>12/31/2500</v>
      </c>
      <c r="P2617">
        <v>1</v>
      </c>
      <c r="Q2617">
        <v>1</v>
      </c>
      <c r="R2617">
        <v>1</v>
      </c>
      <c r="S2617">
        <v>1</v>
      </c>
      <c r="T2617">
        <v>1</v>
      </c>
      <c r="U2617">
        <v>0</v>
      </c>
      <c r="V2617" t="str">
        <f>"Trad IRN"</f>
        <v>Trad IRN</v>
      </c>
      <c r="W2617">
        <v>100</v>
      </c>
      <c r="X2617" t="s">
        <v>47</v>
      </c>
      <c r="Z2617" t="s">
        <v>47</v>
      </c>
      <c r="AB2617" t="str">
        <f>"10"</f>
        <v>10</v>
      </c>
      <c r="AC2617" t="str">
        <f>"15"</f>
        <v>15</v>
      </c>
      <c r="AD2617" t="str">
        <f>"2"</f>
        <v>2</v>
      </c>
      <c r="AE2617" t="s">
        <v>50</v>
      </c>
      <c r="AF2617">
        <v>0</v>
      </c>
      <c r="AG2617" t="s">
        <v>56</v>
      </c>
      <c r="AH2617" t="str">
        <f>"Trad IRN"</f>
        <v>Trad IRN</v>
      </c>
      <c r="AI2617" t="str">
        <f>"Bldg IRN"</f>
        <v>Bldg IRN</v>
      </c>
      <c r="AJ2617" t="s">
        <v>48</v>
      </c>
      <c r="AK2617" t="s">
        <v>48</v>
      </c>
      <c r="AL2617" t="s">
        <v>53</v>
      </c>
      <c r="AM2617">
        <v>1132.3</v>
      </c>
      <c r="AN2617">
        <v>1132.3</v>
      </c>
      <c r="AO2617">
        <v>15</v>
      </c>
    </row>
    <row r="2618" spans="1:41" x14ac:dyDescent="0.3">
      <c r="A2618" t="str">
        <f>"Trad IRN"</f>
        <v>Trad IRN</v>
      </c>
      <c r="B2618" t="str">
        <f>"Bldg IRN"</f>
        <v>Bldg IRN</v>
      </c>
      <c r="C2618" t="s">
        <v>41</v>
      </c>
      <c r="D2618" t="s">
        <v>3</v>
      </c>
      <c r="E2618" t="s">
        <v>80</v>
      </c>
      <c r="F2618" t="s">
        <v>81</v>
      </c>
      <c r="G2618" t="s">
        <v>82</v>
      </c>
      <c r="H2618" t="s">
        <v>83</v>
      </c>
      <c r="I2618" t="str">
        <f>"Trad IRN"</f>
        <v>Trad IRN</v>
      </c>
      <c r="J2618" t="s">
        <v>43</v>
      </c>
      <c r="K2618" t="s">
        <v>44</v>
      </c>
      <c r="L2618" t="s">
        <v>45</v>
      </c>
      <c r="M2618" t="s">
        <v>46</v>
      </c>
      <c r="N2618" t="str">
        <f>"08/18/2022"</f>
        <v>08/18/2022</v>
      </c>
      <c r="O2618" t="str">
        <f t="shared" si="268"/>
        <v>12/31/2500</v>
      </c>
      <c r="P2618">
        <v>1</v>
      </c>
      <c r="Q2618">
        <v>1</v>
      </c>
      <c r="S2618">
        <v>0</v>
      </c>
      <c r="T2618">
        <v>1</v>
      </c>
      <c r="U2618">
        <v>0</v>
      </c>
      <c r="V2618" t="str">
        <f>"Trad IRN"</f>
        <v>Trad IRN</v>
      </c>
      <c r="W2618">
        <v>100</v>
      </c>
      <c r="X2618" t="s">
        <v>47</v>
      </c>
      <c r="Z2618" t="s">
        <v>47</v>
      </c>
      <c r="AB2618" t="str">
        <f>"09"</f>
        <v>09</v>
      </c>
      <c r="AC2618" t="s">
        <v>48</v>
      </c>
      <c r="AD2618" t="s">
        <v>49</v>
      </c>
      <c r="AE2618" t="s">
        <v>55</v>
      </c>
      <c r="AF2618">
        <v>0</v>
      </c>
      <c r="AG2618" t="s">
        <v>56</v>
      </c>
      <c r="AH2618" t="str">
        <f>"Trad IRN"</f>
        <v>Trad IRN</v>
      </c>
      <c r="AI2618" t="str">
        <f>"Bldg IRN"</f>
        <v>Bldg IRN</v>
      </c>
      <c r="AJ2618" t="s">
        <v>48</v>
      </c>
      <c r="AK2618" t="s">
        <v>48</v>
      </c>
      <c r="AL2618" t="s">
        <v>53</v>
      </c>
      <c r="AM2618">
        <v>1132.3</v>
      </c>
      <c r="AN2618">
        <v>1132.3</v>
      </c>
      <c r="AO2618">
        <v>15</v>
      </c>
    </row>
    <row r="2619" spans="1:41" x14ac:dyDescent="0.3">
      <c r="A2619" t="str">
        <f>"Trad IRN"</f>
        <v>Trad IRN</v>
      </c>
      <c r="B2619" t="str">
        <f>"Bldg IRN"</f>
        <v>Bldg IRN</v>
      </c>
      <c r="C2619" t="s">
        <v>41</v>
      </c>
      <c r="D2619" t="s">
        <v>3</v>
      </c>
      <c r="E2619" t="s">
        <v>80</v>
      </c>
      <c r="F2619" t="s">
        <v>81</v>
      </c>
      <c r="G2619" t="s">
        <v>82</v>
      </c>
      <c r="H2619" t="s">
        <v>83</v>
      </c>
      <c r="I2619" t="str">
        <f>"Trad IRN"</f>
        <v>Trad IRN</v>
      </c>
      <c r="J2619" t="s">
        <v>43</v>
      </c>
      <c r="K2619" t="s">
        <v>44</v>
      </c>
      <c r="L2619" t="s">
        <v>45</v>
      </c>
      <c r="M2619" t="s">
        <v>46</v>
      </c>
      <c r="N2619" t="str">
        <f>"08/18/2022"</f>
        <v>08/18/2022</v>
      </c>
      <c r="O2619" t="str">
        <f t="shared" si="268"/>
        <v>12/31/2500</v>
      </c>
      <c r="P2619">
        <v>1</v>
      </c>
      <c r="Q2619">
        <v>1</v>
      </c>
      <c r="R2619">
        <v>1</v>
      </c>
      <c r="S2619">
        <v>0</v>
      </c>
      <c r="T2619">
        <v>1</v>
      </c>
      <c r="U2619">
        <v>0</v>
      </c>
      <c r="V2619" t="str">
        <f>"Trad IRN"</f>
        <v>Trad IRN</v>
      </c>
      <c r="W2619">
        <v>100</v>
      </c>
      <c r="X2619" t="s">
        <v>47</v>
      </c>
      <c r="Z2619" t="s">
        <v>47</v>
      </c>
      <c r="AB2619" t="str">
        <f>"11"</f>
        <v>11</v>
      </c>
      <c r="AC2619" t="str">
        <f>"15"</f>
        <v>15</v>
      </c>
      <c r="AD2619" t="str">
        <f>"2"</f>
        <v>2</v>
      </c>
      <c r="AE2619" t="s">
        <v>50</v>
      </c>
      <c r="AF2619">
        <v>0</v>
      </c>
      <c r="AG2619" t="s">
        <v>56</v>
      </c>
      <c r="AH2619" t="str">
        <f>"Trad IRN"</f>
        <v>Trad IRN</v>
      </c>
      <c r="AI2619" t="str">
        <f>"Bldg IRN"</f>
        <v>Bldg IRN</v>
      </c>
      <c r="AJ2619" t="s">
        <v>48</v>
      </c>
      <c r="AK2619" t="s">
        <v>48</v>
      </c>
      <c r="AL2619" t="s">
        <v>53</v>
      </c>
      <c r="AM2619">
        <v>1132.3</v>
      </c>
      <c r="AN2619">
        <v>1132.3</v>
      </c>
      <c r="AO2619">
        <v>15</v>
      </c>
    </row>
    <row r="2620" spans="1:41" x14ac:dyDescent="0.3">
      <c r="A2620" t="str">
        <f>"Trad IRN"</f>
        <v>Trad IRN</v>
      </c>
      <c r="B2620" t="str">
        <f>"Bldg IRN"</f>
        <v>Bldg IRN</v>
      </c>
      <c r="C2620" t="s">
        <v>41</v>
      </c>
      <c r="D2620" t="s">
        <v>3</v>
      </c>
      <c r="E2620" t="s">
        <v>80</v>
      </c>
      <c r="F2620" t="s">
        <v>81</v>
      </c>
      <c r="G2620" t="s">
        <v>82</v>
      </c>
      <c r="H2620" t="s">
        <v>83</v>
      </c>
      <c r="I2620" t="str">
        <f>"Trad IRN"</f>
        <v>Trad IRN</v>
      </c>
      <c r="J2620" t="s">
        <v>43</v>
      </c>
      <c r="K2620" t="s">
        <v>44</v>
      </c>
      <c r="L2620" t="s">
        <v>45</v>
      </c>
      <c r="M2620" t="s">
        <v>46</v>
      </c>
      <c r="N2620" t="str">
        <f>"08/18/2022"</f>
        <v>08/18/2022</v>
      </c>
      <c r="O2620" t="str">
        <f t="shared" si="268"/>
        <v>12/31/2500</v>
      </c>
      <c r="P2620">
        <v>0.5</v>
      </c>
      <c r="Q2620">
        <v>0.5</v>
      </c>
      <c r="S2620">
        <v>0</v>
      </c>
      <c r="T2620">
        <v>0.5</v>
      </c>
      <c r="U2620">
        <v>0</v>
      </c>
      <c r="V2620" t="str">
        <f>"Trad IRN"</f>
        <v>Trad IRN</v>
      </c>
      <c r="W2620">
        <v>50</v>
      </c>
      <c r="X2620" t="s">
        <v>47</v>
      </c>
      <c r="Z2620" t="s">
        <v>47</v>
      </c>
      <c r="AB2620" t="str">
        <f>"10"</f>
        <v>10</v>
      </c>
      <c r="AC2620" t="s">
        <v>48</v>
      </c>
      <c r="AD2620" t="s">
        <v>49</v>
      </c>
      <c r="AE2620" t="s">
        <v>50</v>
      </c>
      <c r="AF2620">
        <v>0</v>
      </c>
      <c r="AG2620" t="s">
        <v>56</v>
      </c>
      <c r="AH2620" t="str">
        <f>"Trad IRN"</f>
        <v>Trad IRN</v>
      </c>
      <c r="AI2620" t="str">
        <f>"Bldg IRN"</f>
        <v>Bldg IRN</v>
      </c>
      <c r="AJ2620" t="s">
        <v>48</v>
      </c>
      <c r="AK2620" t="s">
        <v>48</v>
      </c>
      <c r="AL2620" t="s">
        <v>53</v>
      </c>
      <c r="AM2620">
        <v>566.15</v>
      </c>
      <c r="AN2620">
        <v>1132.3</v>
      </c>
      <c r="AO2620">
        <v>15</v>
      </c>
    </row>
    <row r="2621" spans="1:41" x14ac:dyDescent="0.3">
      <c r="A2621" t="str">
        <f>"Trad IRN"</f>
        <v>Trad IRN</v>
      </c>
      <c r="B2621" t="str">
        <f>"Bldg IRN"</f>
        <v>Bldg IRN</v>
      </c>
      <c r="C2621" t="s">
        <v>41</v>
      </c>
      <c r="D2621" t="s">
        <v>3</v>
      </c>
      <c r="E2621" t="s">
        <v>80</v>
      </c>
      <c r="F2621" t="s">
        <v>81</v>
      </c>
      <c r="G2621" t="s">
        <v>82</v>
      </c>
      <c r="H2621" t="s">
        <v>83</v>
      </c>
      <c r="I2621" t="s">
        <v>8</v>
      </c>
      <c r="J2621" t="s">
        <v>43</v>
      </c>
      <c r="K2621" t="s">
        <v>44</v>
      </c>
      <c r="L2621" t="s">
        <v>45</v>
      </c>
      <c r="M2621" t="s">
        <v>46</v>
      </c>
      <c r="N2621" t="str">
        <f>"08/17/2022"</f>
        <v>08/17/2022</v>
      </c>
      <c r="O2621" t="str">
        <f t="shared" si="268"/>
        <v>12/31/2500</v>
      </c>
      <c r="P2621">
        <v>0.5</v>
      </c>
      <c r="Q2621">
        <v>0.5</v>
      </c>
      <c r="S2621">
        <v>0</v>
      </c>
      <c r="T2621">
        <v>0.16666700000000001</v>
      </c>
      <c r="U2621">
        <v>0.33333299999999999</v>
      </c>
      <c r="V2621" t="str">
        <f>"Trad IRN"</f>
        <v>Trad IRN</v>
      </c>
      <c r="W2621">
        <v>50</v>
      </c>
      <c r="X2621" t="s">
        <v>47</v>
      </c>
      <c r="Z2621" t="s">
        <v>47</v>
      </c>
      <c r="AB2621" t="str">
        <f>"10"</f>
        <v>10</v>
      </c>
      <c r="AC2621" t="s">
        <v>48</v>
      </c>
      <c r="AD2621" t="s">
        <v>49</v>
      </c>
      <c r="AE2621" t="s">
        <v>50</v>
      </c>
      <c r="AF2621">
        <v>0</v>
      </c>
      <c r="AG2621" t="s">
        <v>51</v>
      </c>
      <c r="AH2621" t="s">
        <v>85</v>
      </c>
      <c r="AI2621" t="str">
        <f>"Bldg IRN"</f>
        <v>Bldg IRN</v>
      </c>
      <c r="AJ2621" t="s">
        <v>48</v>
      </c>
      <c r="AK2621" t="s">
        <v>48</v>
      </c>
      <c r="AL2621" t="s">
        <v>53</v>
      </c>
      <c r="AM2621">
        <v>530</v>
      </c>
      <c r="AN2621">
        <v>1060</v>
      </c>
      <c r="AO2621">
        <v>15</v>
      </c>
    </row>
    <row r="2622" spans="1:41" x14ac:dyDescent="0.3">
      <c r="A2622" t="str">
        <f>"Trad IRN"</f>
        <v>Trad IRN</v>
      </c>
      <c r="B2622" t="str">
        <f>"Bldg IRN"</f>
        <v>Bldg IRN</v>
      </c>
      <c r="C2622" t="s">
        <v>41</v>
      </c>
      <c r="D2622" t="s">
        <v>3</v>
      </c>
      <c r="E2622" t="s">
        <v>80</v>
      </c>
      <c r="F2622" t="s">
        <v>81</v>
      </c>
      <c r="G2622" t="s">
        <v>82</v>
      </c>
      <c r="H2622" t="s">
        <v>83</v>
      </c>
      <c r="I2622" t="str">
        <f>"Trad IRN"</f>
        <v>Trad IRN</v>
      </c>
      <c r="J2622" t="s">
        <v>43</v>
      </c>
      <c r="K2622" t="s">
        <v>44</v>
      </c>
      <c r="L2622" t="s">
        <v>45</v>
      </c>
      <c r="M2622" t="s">
        <v>46</v>
      </c>
      <c r="N2622" t="str">
        <f t="shared" ref="N2622:N2628" si="269">"08/18/2022"</f>
        <v>08/18/2022</v>
      </c>
      <c r="O2622" t="str">
        <f t="shared" si="268"/>
        <v>12/31/2500</v>
      </c>
      <c r="P2622">
        <v>1</v>
      </c>
      <c r="Q2622">
        <v>1</v>
      </c>
      <c r="S2622">
        <v>0</v>
      </c>
      <c r="T2622">
        <v>1</v>
      </c>
      <c r="U2622">
        <v>0</v>
      </c>
      <c r="V2622" t="str">
        <f>"Trad IRN"</f>
        <v>Trad IRN</v>
      </c>
      <c r="W2622">
        <v>100</v>
      </c>
      <c r="X2622" t="s">
        <v>47</v>
      </c>
      <c r="Z2622" t="s">
        <v>47</v>
      </c>
      <c r="AB2622" t="str">
        <f>"11"</f>
        <v>11</v>
      </c>
      <c r="AC2622" t="s">
        <v>48</v>
      </c>
      <c r="AD2622" t="s">
        <v>49</v>
      </c>
      <c r="AE2622" t="s">
        <v>50</v>
      </c>
      <c r="AF2622">
        <v>0</v>
      </c>
      <c r="AG2622" t="s">
        <v>56</v>
      </c>
      <c r="AH2622" t="str">
        <f>"Trad IRN"</f>
        <v>Trad IRN</v>
      </c>
      <c r="AI2622" t="str">
        <f>"Bldg IRN"</f>
        <v>Bldg IRN</v>
      </c>
      <c r="AJ2622" t="s">
        <v>48</v>
      </c>
      <c r="AK2622" t="s">
        <v>48</v>
      </c>
      <c r="AL2622" t="s">
        <v>53</v>
      </c>
      <c r="AM2622">
        <v>1132.3</v>
      </c>
      <c r="AN2622">
        <v>1132.3</v>
      </c>
      <c r="AO2622">
        <v>15</v>
      </c>
    </row>
    <row r="2623" spans="1:41" x14ac:dyDescent="0.3">
      <c r="A2623" t="str">
        <f>"Trad IRN"</f>
        <v>Trad IRN</v>
      </c>
      <c r="B2623" t="str">
        <f>"Bldg IRN"</f>
        <v>Bldg IRN</v>
      </c>
      <c r="C2623" t="s">
        <v>41</v>
      </c>
      <c r="D2623" t="s">
        <v>3</v>
      </c>
      <c r="E2623" t="s">
        <v>80</v>
      </c>
      <c r="F2623" t="s">
        <v>81</v>
      </c>
      <c r="G2623" t="s">
        <v>82</v>
      </c>
      <c r="H2623" t="s">
        <v>83</v>
      </c>
      <c r="I2623" t="str">
        <f>"Trad IRN"</f>
        <v>Trad IRN</v>
      </c>
      <c r="J2623" t="s">
        <v>43</v>
      </c>
      <c r="K2623" t="s">
        <v>44</v>
      </c>
      <c r="L2623" t="s">
        <v>45</v>
      </c>
      <c r="M2623" t="s">
        <v>46</v>
      </c>
      <c r="N2623" t="str">
        <f t="shared" si="269"/>
        <v>08/18/2022</v>
      </c>
      <c r="O2623" t="str">
        <f t="shared" si="268"/>
        <v>12/31/2500</v>
      </c>
      <c r="P2623">
        <v>1</v>
      </c>
      <c r="Q2623">
        <v>1</v>
      </c>
      <c r="S2623">
        <v>0</v>
      </c>
      <c r="T2623">
        <v>1</v>
      </c>
      <c r="U2623">
        <v>0</v>
      </c>
      <c r="V2623" t="str">
        <f>"Trad IRN"</f>
        <v>Trad IRN</v>
      </c>
      <c r="W2623">
        <v>100</v>
      </c>
      <c r="X2623" t="s">
        <v>47</v>
      </c>
      <c r="Z2623" t="s">
        <v>47</v>
      </c>
      <c r="AB2623" t="str">
        <f>"09"</f>
        <v>09</v>
      </c>
      <c r="AC2623" t="s">
        <v>48</v>
      </c>
      <c r="AD2623" t="s">
        <v>49</v>
      </c>
      <c r="AE2623" t="s">
        <v>55</v>
      </c>
      <c r="AF2623">
        <v>0</v>
      </c>
      <c r="AG2623" t="s">
        <v>56</v>
      </c>
      <c r="AH2623" t="str">
        <f>"Trad IRN"</f>
        <v>Trad IRN</v>
      </c>
      <c r="AI2623" t="str">
        <f>"Bldg IRN"</f>
        <v>Bldg IRN</v>
      </c>
      <c r="AJ2623" t="s">
        <v>48</v>
      </c>
      <c r="AK2623" t="s">
        <v>48</v>
      </c>
      <c r="AL2623" t="s">
        <v>53</v>
      </c>
      <c r="AM2623">
        <v>1132.3</v>
      </c>
      <c r="AN2623">
        <v>1132.3</v>
      </c>
      <c r="AO2623">
        <v>15</v>
      </c>
    </row>
    <row r="2624" spans="1:41" x14ac:dyDescent="0.3">
      <c r="A2624" t="str">
        <f>"Trad IRN"</f>
        <v>Trad IRN</v>
      </c>
      <c r="B2624" t="str">
        <f>"Bldg IRN"</f>
        <v>Bldg IRN</v>
      </c>
      <c r="C2624" t="s">
        <v>41</v>
      </c>
      <c r="D2624" t="s">
        <v>3</v>
      </c>
      <c r="E2624" t="s">
        <v>80</v>
      </c>
      <c r="F2624" t="s">
        <v>81</v>
      </c>
      <c r="G2624" t="s">
        <v>82</v>
      </c>
      <c r="H2624" t="s">
        <v>83</v>
      </c>
      <c r="I2624" t="str">
        <f>"Trad IRN"</f>
        <v>Trad IRN</v>
      </c>
      <c r="J2624" t="s">
        <v>43</v>
      </c>
      <c r="K2624" t="s">
        <v>44</v>
      </c>
      <c r="L2624" t="s">
        <v>45</v>
      </c>
      <c r="M2624" t="s">
        <v>46</v>
      </c>
      <c r="N2624" t="str">
        <f t="shared" si="269"/>
        <v>08/18/2022</v>
      </c>
      <c r="O2624" t="str">
        <f>"01/03/2023"</f>
        <v>01/03/2023</v>
      </c>
      <c r="P2624">
        <v>0.39901900000000001</v>
      </c>
      <c r="Q2624">
        <v>0.39901900000000001</v>
      </c>
      <c r="S2624">
        <v>0</v>
      </c>
      <c r="T2624">
        <v>0.39901900000000001</v>
      </c>
      <c r="U2624">
        <v>0</v>
      </c>
      <c r="V2624" t="str">
        <f>"Trad IRN"</f>
        <v>Trad IRN</v>
      </c>
      <c r="W2624">
        <v>85</v>
      </c>
      <c r="X2624" t="s">
        <v>47</v>
      </c>
      <c r="Z2624" t="s">
        <v>47</v>
      </c>
      <c r="AB2624" t="str">
        <f>"12"</f>
        <v>12</v>
      </c>
      <c r="AC2624" t="s">
        <v>48</v>
      </c>
      <c r="AD2624" t="s">
        <v>49</v>
      </c>
      <c r="AE2624" t="s">
        <v>50</v>
      </c>
      <c r="AF2624">
        <v>0</v>
      </c>
      <c r="AG2624" t="s">
        <v>56</v>
      </c>
      <c r="AH2624" t="str">
        <f>"Trad IRN"</f>
        <v>Trad IRN</v>
      </c>
      <c r="AI2624" t="str">
        <f>"Bldg IRN"</f>
        <v>Bldg IRN</v>
      </c>
      <c r="AJ2624" t="str">
        <f>"12"</f>
        <v>12</v>
      </c>
      <c r="AK2624" t="s">
        <v>48</v>
      </c>
      <c r="AL2624" t="s">
        <v>53</v>
      </c>
      <c r="AM2624">
        <v>451.81</v>
      </c>
      <c r="AN2624">
        <v>1132.3</v>
      </c>
      <c r="AO2624">
        <v>15</v>
      </c>
    </row>
    <row r="2625" spans="1:41" x14ac:dyDescent="0.3">
      <c r="A2625" t="str">
        <f>"Trad IRN"</f>
        <v>Trad IRN</v>
      </c>
      <c r="B2625" t="str">
        <f>"Bldg IRN"</f>
        <v>Bldg IRN</v>
      </c>
      <c r="C2625" t="s">
        <v>41</v>
      </c>
      <c r="D2625" t="s">
        <v>3</v>
      </c>
      <c r="E2625" t="s">
        <v>80</v>
      </c>
      <c r="F2625" t="s">
        <v>81</v>
      </c>
      <c r="G2625" t="s">
        <v>82</v>
      </c>
      <c r="H2625" t="s">
        <v>83</v>
      </c>
      <c r="I2625" t="s">
        <v>8</v>
      </c>
      <c r="J2625" t="s">
        <v>43</v>
      </c>
      <c r="K2625" t="s">
        <v>44</v>
      </c>
      <c r="L2625" t="s">
        <v>45</v>
      </c>
      <c r="M2625" t="s">
        <v>46</v>
      </c>
      <c r="N2625" t="str">
        <f t="shared" si="269"/>
        <v>08/18/2022</v>
      </c>
      <c r="O2625" t="str">
        <f>"12/20/2022"</f>
        <v>12/20/2022</v>
      </c>
      <c r="P2625">
        <v>7.1544999999999997E-2</v>
      </c>
      <c r="Q2625">
        <v>7.1544999999999997E-2</v>
      </c>
      <c r="S2625">
        <v>0</v>
      </c>
      <c r="T2625">
        <v>1.6643000000000002E-2</v>
      </c>
      <c r="U2625">
        <v>5.4901999999999999E-2</v>
      </c>
      <c r="V2625" t="str">
        <f>"Trad IRN"</f>
        <v>Trad IRN</v>
      </c>
      <c r="W2625">
        <v>15</v>
      </c>
      <c r="X2625" t="s">
        <v>47</v>
      </c>
      <c r="Z2625" t="s">
        <v>47</v>
      </c>
      <c r="AB2625" t="str">
        <f>"12"</f>
        <v>12</v>
      </c>
      <c r="AC2625" t="s">
        <v>48</v>
      </c>
      <c r="AD2625" t="s">
        <v>49</v>
      </c>
      <c r="AE2625" t="s">
        <v>50</v>
      </c>
      <c r="AF2625">
        <v>0</v>
      </c>
      <c r="AG2625" t="s">
        <v>51</v>
      </c>
      <c r="AH2625" t="s">
        <v>85</v>
      </c>
      <c r="AI2625" t="str">
        <f>"Bldg IRN"</f>
        <v>Bldg IRN</v>
      </c>
      <c r="AJ2625" t="str">
        <f>"12"</f>
        <v>12</v>
      </c>
      <c r="AK2625" t="s">
        <v>52</v>
      </c>
      <c r="AL2625" t="s">
        <v>53</v>
      </c>
      <c r="AM2625">
        <v>74.55</v>
      </c>
      <c r="AN2625">
        <v>1042</v>
      </c>
      <c r="AO2625">
        <v>15</v>
      </c>
    </row>
    <row r="2626" spans="1:41" x14ac:dyDescent="0.3">
      <c r="A2626" t="str">
        <f>"Trad IRN"</f>
        <v>Trad IRN</v>
      </c>
      <c r="B2626" t="str">
        <f>"Bldg IRN"</f>
        <v>Bldg IRN</v>
      </c>
      <c r="C2626" t="s">
        <v>41</v>
      </c>
      <c r="D2626" t="s">
        <v>3</v>
      </c>
      <c r="E2626" t="s">
        <v>80</v>
      </c>
      <c r="F2626" t="s">
        <v>81</v>
      </c>
      <c r="G2626" t="s">
        <v>82</v>
      </c>
      <c r="H2626" t="s">
        <v>83</v>
      </c>
      <c r="I2626" t="str">
        <f>"Trad IRN"</f>
        <v>Trad IRN</v>
      </c>
      <c r="J2626" t="s">
        <v>43</v>
      </c>
      <c r="K2626" t="s">
        <v>44</v>
      </c>
      <c r="L2626" t="s">
        <v>45</v>
      </c>
      <c r="M2626" t="s">
        <v>46</v>
      </c>
      <c r="N2626" t="str">
        <f t="shared" si="269"/>
        <v>08/18/2022</v>
      </c>
      <c r="O2626" t="str">
        <f>"12/31/2500"</f>
        <v>12/31/2500</v>
      </c>
      <c r="P2626">
        <v>1</v>
      </c>
      <c r="Q2626">
        <v>1</v>
      </c>
      <c r="S2626">
        <v>0</v>
      </c>
      <c r="T2626">
        <v>1</v>
      </c>
      <c r="U2626">
        <v>0</v>
      </c>
      <c r="V2626" t="str">
        <f>"Trad IRN"</f>
        <v>Trad IRN</v>
      </c>
      <c r="W2626">
        <v>100</v>
      </c>
      <c r="X2626" t="s">
        <v>47</v>
      </c>
      <c r="Z2626" t="s">
        <v>47</v>
      </c>
      <c r="AB2626" t="str">
        <f>"10"</f>
        <v>10</v>
      </c>
      <c r="AC2626" t="s">
        <v>48</v>
      </c>
      <c r="AD2626" t="s">
        <v>49</v>
      </c>
      <c r="AE2626" t="s">
        <v>50</v>
      </c>
      <c r="AF2626">
        <v>0</v>
      </c>
      <c r="AG2626" t="s">
        <v>56</v>
      </c>
      <c r="AH2626" t="str">
        <f>"Trad IRN"</f>
        <v>Trad IRN</v>
      </c>
      <c r="AI2626" t="str">
        <f>"Bldg IRN"</f>
        <v>Bldg IRN</v>
      </c>
      <c r="AJ2626" t="s">
        <v>48</v>
      </c>
      <c r="AK2626" t="s">
        <v>48</v>
      </c>
      <c r="AL2626" t="s">
        <v>53</v>
      </c>
      <c r="AM2626">
        <v>1132.3</v>
      </c>
      <c r="AN2626">
        <v>1132.3</v>
      </c>
      <c r="AO2626">
        <v>15</v>
      </c>
    </row>
    <row r="2627" spans="1:41" x14ac:dyDescent="0.3">
      <c r="A2627" t="str">
        <f>"Trad IRN"</f>
        <v>Trad IRN</v>
      </c>
      <c r="B2627" t="str">
        <f>"Bldg IRN"</f>
        <v>Bldg IRN</v>
      </c>
      <c r="C2627" t="s">
        <v>41</v>
      </c>
      <c r="D2627" t="s">
        <v>3</v>
      </c>
      <c r="E2627" t="s">
        <v>80</v>
      </c>
      <c r="F2627" t="s">
        <v>81</v>
      </c>
      <c r="G2627" t="s">
        <v>82</v>
      </c>
      <c r="H2627" t="s">
        <v>83</v>
      </c>
      <c r="I2627" t="str">
        <f>"Trad IRN"</f>
        <v>Trad IRN</v>
      </c>
      <c r="J2627" t="s">
        <v>43</v>
      </c>
      <c r="K2627" t="s">
        <v>44</v>
      </c>
      <c r="L2627" t="s">
        <v>45</v>
      </c>
      <c r="M2627" t="s">
        <v>46</v>
      </c>
      <c r="N2627" t="str">
        <f t="shared" si="269"/>
        <v>08/18/2022</v>
      </c>
      <c r="O2627" t="str">
        <f>"12/31/2500"</f>
        <v>12/31/2500</v>
      </c>
      <c r="P2627">
        <v>1</v>
      </c>
      <c r="Q2627">
        <v>1</v>
      </c>
      <c r="R2627">
        <v>1</v>
      </c>
      <c r="S2627">
        <v>0</v>
      </c>
      <c r="T2627">
        <v>1</v>
      </c>
      <c r="U2627">
        <v>0</v>
      </c>
      <c r="V2627" t="str">
        <f>"Trad IRN"</f>
        <v>Trad IRN</v>
      </c>
      <c r="W2627">
        <v>100</v>
      </c>
      <c r="X2627" t="s">
        <v>47</v>
      </c>
      <c r="Z2627" t="s">
        <v>47</v>
      </c>
      <c r="AB2627" t="str">
        <f>"10"</f>
        <v>10</v>
      </c>
      <c r="AC2627" t="str">
        <f>"08"</f>
        <v>08</v>
      </c>
      <c r="AD2627" t="str">
        <f>"3"</f>
        <v>3</v>
      </c>
      <c r="AE2627" t="s">
        <v>50</v>
      </c>
      <c r="AF2627">
        <v>0</v>
      </c>
      <c r="AG2627" t="s">
        <v>56</v>
      </c>
      <c r="AH2627" t="str">
        <f>"Trad IRN"</f>
        <v>Trad IRN</v>
      </c>
      <c r="AI2627" t="str">
        <f>"Bldg IRN"</f>
        <v>Bldg IRN</v>
      </c>
      <c r="AJ2627" t="s">
        <v>48</v>
      </c>
      <c r="AK2627" t="s">
        <v>48</v>
      </c>
      <c r="AL2627" t="s">
        <v>53</v>
      </c>
      <c r="AM2627">
        <v>1132.3</v>
      </c>
      <c r="AN2627">
        <v>1132.3</v>
      </c>
      <c r="AO2627">
        <v>15</v>
      </c>
    </row>
    <row r="2628" spans="1:41" x14ac:dyDescent="0.3">
      <c r="A2628" t="str">
        <f>"Trad IRN"</f>
        <v>Trad IRN</v>
      </c>
      <c r="B2628" t="str">
        <f>"Bldg IRN"</f>
        <v>Bldg IRN</v>
      </c>
      <c r="C2628" t="s">
        <v>41</v>
      </c>
      <c r="D2628" t="s">
        <v>3</v>
      </c>
      <c r="E2628" t="s">
        <v>80</v>
      </c>
      <c r="F2628" t="s">
        <v>81</v>
      </c>
      <c r="G2628" t="s">
        <v>82</v>
      </c>
      <c r="H2628" t="s">
        <v>83</v>
      </c>
      <c r="I2628" t="str">
        <f>"Trad IRN"</f>
        <v>Trad IRN</v>
      </c>
      <c r="J2628" t="s">
        <v>43</v>
      </c>
      <c r="K2628" t="s">
        <v>44</v>
      </c>
      <c r="L2628" t="s">
        <v>45</v>
      </c>
      <c r="M2628" t="s">
        <v>46</v>
      </c>
      <c r="N2628" t="str">
        <f t="shared" si="269"/>
        <v>08/18/2022</v>
      </c>
      <c r="O2628" t="str">
        <f>"12/31/2500"</f>
        <v>12/31/2500</v>
      </c>
      <c r="P2628">
        <v>0.5</v>
      </c>
      <c r="Q2628">
        <v>0.5</v>
      </c>
      <c r="S2628">
        <v>0</v>
      </c>
      <c r="T2628">
        <v>0.5</v>
      </c>
      <c r="U2628">
        <v>0</v>
      </c>
      <c r="V2628" t="str">
        <f>"Trad IRN"</f>
        <v>Trad IRN</v>
      </c>
      <c r="W2628">
        <v>50</v>
      </c>
      <c r="X2628" t="s">
        <v>47</v>
      </c>
      <c r="Z2628" t="s">
        <v>47</v>
      </c>
      <c r="AB2628" t="str">
        <f>"11"</f>
        <v>11</v>
      </c>
      <c r="AC2628" t="s">
        <v>48</v>
      </c>
      <c r="AD2628" t="s">
        <v>49</v>
      </c>
      <c r="AE2628" t="s">
        <v>50</v>
      </c>
      <c r="AF2628">
        <v>0</v>
      </c>
      <c r="AG2628" t="s">
        <v>56</v>
      </c>
      <c r="AH2628" t="str">
        <f>"Trad IRN"</f>
        <v>Trad IRN</v>
      </c>
      <c r="AI2628" t="str">
        <f>"Bldg IRN"</f>
        <v>Bldg IRN</v>
      </c>
      <c r="AJ2628" t="s">
        <v>48</v>
      </c>
      <c r="AK2628" t="s">
        <v>48</v>
      </c>
      <c r="AL2628" t="s">
        <v>53</v>
      </c>
      <c r="AM2628">
        <v>566.15</v>
      </c>
      <c r="AN2628">
        <v>1132.3</v>
      </c>
      <c r="AO2628">
        <v>15</v>
      </c>
    </row>
    <row r="2629" spans="1:41" x14ac:dyDescent="0.3">
      <c r="A2629" t="str">
        <f>"Trad IRN"</f>
        <v>Trad IRN</v>
      </c>
      <c r="B2629" t="str">
        <f>"Bldg IRN"</f>
        <v>Bldg IRN</v>
      </c>
      <c r="C2629" t="s">
        <v>41</v>
      </c>
      <c r="D2629" t="s">
        <v>3</v>
      </c>
      <c r="E2629" t="s">
        <v>80</v>
      </c>
      <c r="F2629" t="s">
        <v>81</v>
      </c>
      <c r="G2629" t="s">
        <v>82</v>
      </c>
      <c r="H2629" t="s">
        <v>83</v>
      </c>
      <c r="I2629" t="s">
        <v>8</v>
      </c>
      <c r="J2629" t="s">
        <v>43</v>
      </c>
      <c r="K2629" t="s">
        <v>44</v>
      </c>
      <c r="L2629" t="s">
        <v>45</v>
      </c>
      <c r="M2629" t="s">
        <v>46</v>
      </c>
      <c r="N2629" t="str">
        <f>"08/17/2022"</f>
        <v>08/17/2022</v>
      </c>
      <c r="O2629" t="str">
        <f>"12/31/2500"</f>
        <v>12/31/2500</v>
      </c>
      <c r="P2629">
        <v>0.5</v>
      </c>
      <c r="Q2629">
        <v>0.5</v>
      </c>
      <c r="S2629">
        <v>0</v>
      </c>
      <c r="T2629">
        <v>5.5555E-2</v>
      </c>
      <c r="U2629">
        <v>0.44444499999999998</v>
      </c>
      <c r="V2629" t="str">
        <f>"Trad IRN"</f>
        <v>Trad IRN</v>
      </c>
      <c r="W2629">
        <v>50</v>
      </c>
      <c r="X2629" t="s">
        <v>47</v>
      </c>
      <c r="Z2629" t="s">
        <v>47</v>
      </c>
      <c r="AB2629" t="str">
        <f>"11"</f>
        <v>11</v>
      </c>
      <c r="AC2629" t="s">
        <v>48</v>
      </c>
      <c r="AD2629" t="s">
        <v>49</v>
      </c>
      <c r="AE2629" t="s">
        <v>50</v>
      </c>
      <c r="AF2629">
        <v>0</v>
      </c>
      <c r="AG2629" t="s">
        <v>51</v>
      </c>
      <c r="AH2629" t="s">
        <v>85</v>
      </c>
      <c r="AI2629" t="str">
        <f>"Bldg IRN"</f>
        <v>Bldg IRN</v>
      </c>
      <c r="AJ2629" t="s">
        <v>48</v>
      </c>
      <c r="AK2629" t="s">
        <v>48</v>
      </c>
      <c r="AL2629" t="s">
        <v>53</v>
      </c>
      <c r="AM2629">
        <v>530</v>
      </c>
      <c r="AN2629">
        <v>1060</v>
      </c>
      <c r="AO2629">
        <v>15</v>
      </c>
    </row>
    <row r="2630" spans="1:41" x14ac:dyDescent="0.3">
      <c r="A2630" t="str">
        <f>"Trad IRN"</f>
        <v>Trad IRN</v>
      </c>
      <c r="B2630" t="str">
        <f>"Bldg IRN"</f>
        <v>Bldg IRN</v>
      </c>
      <c r="C2630" t="s">
        <v>41</v>
      </c>
      <c r="D2630" t="s">
        <v>3</v>
      </c>
      <c r="E2630" t="s">
        <v>80</v>
      </c>
      <c r="F2630" t="s">
        <v>81</v>
      </c>
      <c r="G2630" t="s">
        <v>82</v>
      </c>
      <c r="H2630" t="s">
        <v>83</v>
      </c>
      <c r="I2630" t="str">
        <f>"Trad IRN"</f>
        <v>Trad IRN</v>
      </c>
      <c r="J2630" t="s">
        <v>43</v>
      </c>
      <c r="K2630" t="s">
        <v>44</v>
      </c>
      <c r="L2630" t="s">
        <v>45</v>
      </c>
      <c r="M2630" t="s">
        <v>46</v>
      </c>
      <c r="N2630" t="str">
        <f>"08/18/2022"</f>
        <v>08/18/2022</v>
      </c>
      <c r="O2630" t="str">
        <f>"01/03/2023"</f>
        <v>01/03/2023</v>
      </c>
      <c r="P2630">
        <v>0.46943400000000002</v>
      </c>
      <c r="Q2630">
        <v>0.46943400000000002</v>
      </c>
      <c r="S2630">
        <v>0.46943400000000002</v>
      </c>
      <c r="T2630">
        <v>0.46943400000000002</v>
      </c>
      <c r="U2630">
        <v>0</v>
      </c>
      <c r="V2630" t="str">
        <f>"Trad IRN"</f>
        <v>Trad IRN</v>
      </c>
      <c r="W2630">
        <v>100</v>
      </c>
      <c r="X2630" t="s">
        <v>47</v>
      </c>
      <c r="Z2630" t="s">
        <v>47</v>
      </c>
      <c r="AB2630" t="str">
        <f>"10"</f>
        <v>10</v>
      </c>
      <c r="AC2630" t="s">
        <v>48</v>
      </c>
      <c r="AD2630" t="s">
        <v>49</v>
      </c>
      <c r="AE2630" t="s">
        <v>50</v>
      </c>
      <c r="AF2630">
        <v>0</v>
      </c>
      <c r="AG2630" t="s">
        <v>56</v>
      </c>
      <c r="AH2630" t="str">
        <f>"Trad IRN"</f>
        <v>Trad IRN</v>
      </c>
      <c r="AI2630" t="str">
        <f>"Bldg IRN"</f>
        <v>Bldg IRN</v>
      </c>
      <c r="AJ2630" t="s">
        <v>48</v>
      </c>
      <c r="AK2630" t="s">
        <v>48</v>
      </c>
      <c r="AL2630" t="s">
        <v>53</v>
      </c>
      <c r="AM2630">
        <v>531.54</v>
      </c>
      <c r="AN2630">
        <v>1132.3</v>
      </c>
      <c r="AO2630">
        <v>15</v>
      </c>
    </row>
    <row r="2631" spans="1:41" x14ac:dyDescent="0.3">
      <c r="A2631" t="str">
        <f>"Trad IRN"</f>
        <v>Trad IRN</v>
      </c>
      <c r="B2631" t="str">
        <f>"Bldg IRN"</f>
        <v>Bldg IRN</v>
      </c>
      <c r="C2631" t="s">
        <v>41</v>
      </c>
      <c r="D2631" t="s">
        <v>3</v>
      </c>
      <c r="E2631" t="s">
        <v>80</v>
      </c>
      <c r="F2631" t="s">
        <v>81</v>
      </c>
      <c r="G2631" t="s">
        <v>82</v>
      </c>
      <c r="H2631" t="s">
        <v>83</v>
      </c>
      <c r="I2631" t="str">
        <f>"Trad IRN"</f>
        <v>Trad IRN</v>
      </c>
      <c r="J2631" t="s">
        <v>43</v>
      </c>
      <c r="K2631" t="s">
        <v>44</v>
      </c>
      <c r="L2631" t="s">
        <v>45</v>
      </c>
      <c r="M2631" t="s">
        <v>46</v>
      </c>
      <c r="N2631" t="str">
        <f>"01/04/2023"</f>
        <v>01/04/2023</v>
      </c>
      <c r="O2631" t="str">
        <f>"12/31/2500"</f>
        <v>12/31/2500</v>
      </c>
      <c r="P2631">
        <v>0.45098100000000002</v>
      </c>
      <c r="Q2631">
        <v>0.45098100000000002</v>
      </c>
      <c r="S2631">
        <v>0.45098100000000002</v>
      </c>
      <c r="T2631">
        <v>0.45098100000000002</v>
      </c>
      <c r="U2631">
        <v>0</v>
      </c>
      <c r="V2631" t="str">
        <f>"Trad IRN"</f>
        <v>Trad IRN</v>
      </c>
      <c r="W2631">
        <v>85</v>
      </c>
      <c r="X2631" t="s">
        <v>47</v>
      </c>
      <c r="Z2631" t="s">
        <v>47</v>
      </c>
      <c r="AB2631" t="str">
        <f>"10"</f>
        <v>10</v>
      </c>
      <c r="AC2631" t="s">
        <v>48</v>
      </c>
      <c r="AD2631" t="s">
        <v>49</v>
      </c>
      <c r="AE2631" t="s">
        <v>50</v>
      </c>
      <c r="AF2631">
        <v>0</v>
      </c>
      <c r="AG2631" t="s">
        <v>56</v>
      </c>
      <c r="AH2631" t="str">
        <f>"Trad IRN"</f>
        <v>Trad IRN</v>
      </c>
      <c r="AI2631" t="str">
        <f>"Bldg IRN"</f>
        <v>Bldg IRN</v>
      </c>
      <c r="AJ2631" t="s">
        <v>48</v>
      </c>
      <c r="AK2631" t="s">
        <v>48</v>
      </c>
      <c r="AL2631" t="s">
        <v>53</v>
      </c>
      <c r="AM2631">
        <v>510.65</v>
      </c>
      <c r="AN2631">
        <v>1132.3</v>
      </c>
      <c r="AO2631">
        <v>15</v>
      </c>
    </row>
    <row r="2632" spans="1:41" x14ac:dyDescent="0.3">
      <c r="A2632" t="str">
        <f>"Trad IRN"</f>
        <v>Trad IRN</v>
      </c>
      <c r="B2632" t="str">
        <f>"Bldg IRN"</f>
        <v>Bldg IRN</v>
      </c>
      <c r="C2632" t="s">
        <v>41</v>
      </c>
      <c r="D2632" t="s">
        <v>3</v>
      </c>
      <c r="E2632" t="s">
        <v>80</v>
      </c>
      <c r="F2632" t="s">
        <v>81</v>
      </c>
      <c r="G2632" t="s">
        <v>82</v>
      </c>
      <c r="H2632" t="s">
        <v>83</v>
      </c>
      <c r="I2632" t="s">
        <v>8</v>
      </c>
      <c r="J2632" t="s">
        <v>43</v>
      </c>
      <c r="K2632" t="s">
        <v>44</v>
      </c>
      <c r="L2632" t="s">
        <v>45</v>
      </c>
      <c r="M2632" t="s">
        <v>46</v>
      </c>
      <c r="N2632" t="str">
        <f>"01/04/2023"</f>
        <v>01/04/2023</v>
      </c>
      <c r="O2632" t="str">
        <f>"12/31/2500"</f>
        <v>12/31/2500</v>
      </c>
      <c r="P2632">
        <v>7.9585000000000003E-2</v>
      </c>
      <c r="Q2632">
        <v>7.9585000000000003E-2</v>
      </c>
      <c r="S2632">
        <v>0</v>
      </c>
      <c r="T2632">
        <v>2.4028999999999998E-2</v>
      </c>
      <c r="U2632">
        <v>5.5556000000000001E-2</v>
      </c>
      <c r="V2632" t="str">
        <f>"Trad IRN"</f>
        <v>Trad IRN</v>
      </c>
      <c r="W2632">
        <v>15</v>
      </c>
      <c r="X2632" t="s">
        <v>47</v>
      </c>
      <c r="Z2632" t="s">
        <v>47</v>
      </c>
      <c r="AB2632" t="str">
        <f>"10"</f>
        <v>10</v>
      </c>
      <c r="AC2632" t="s">
        <v>48</v>
      </c>
      <c r="AD2632" t="s">
        <v>49</v>
      </c>
      <c r="AE2632" t="s">
        <v>50</v>
      </c>
      <c r="AF2632">
        <v>0</v>
      </c>
      <c r="AG2632" t="s">
        <v>51</v>
      </c>
      <c r="AH2632" t="str">
        <f>"Trad IRN"</f>
        <v>Trad IRN</v>
      </c>
      <c r="AI2632" t="str">
        <f>"Bldg IRN"</f>
        <v>Bldg IRN</v>
      </c>
      <c r="AJ2632" t="s">
        <v>48</v>
      </c>
      <c r="AK2632" t="s">
        <v>48</v>
      </c>
      <c r="AL2632" t="s">
        <v>53</v>
      </c>
      <c r="AM2632">
        <v>90.11</v>
      </c>
      <c r="AN2632">
        <v>1132.3</v>
      </c>
      <c r="AO2632">
        <v>15</v>
      </c>
    </row>
    <row r="2633" spans="1:41" x14ac:dyDescent="0.3">
      <c r="A2633" t="str">
        <f>"Trad IRN"</f>
        <v>Trad IRN</v>
      </c>
      <c r="B2633" t="str">
        <f>"Bldg IRN"</f>
        <v>Bldg IRN</v>
      </c>
      <c r="C2633" t="s">
        <v>41</v>
      </c>
      <c r="D2633" t="s">
        <v>3</v>
      </c>
      <c r="E2633" t="s">
        <v>80</v>
      </c>
      <c r="F2633" t="s">
        <v>81</v>
      </c>
      <c r="G2633" t="s">
        <v>82</v>
      </c>
      <c r="H2633" t="s">
        <v>83</v>
      </c>
      <c r="I2633" t="str">
        <f>"Trad IRN"</f>
        <v>Trad IRN</v>
      </c>
      <c r="J2633" t="s">
        <v>43</v>
      </c>
      <c r="K2633" t="s">
        <v>44</v>
      </c>
      <c r="L2633" t="s">
        <v>45</v>
      </c>
      <c r="M2633" t="s">
        <v>46</v>
      </c>
      <c r="N2633" t="str">
        <f t="shared" ref="N2633:N2638" si="270">"08/18/2022"</f>
        <v>08/18/2022</v>
      </c>
      <c r="O2633" t="str">
        <f>"12/31/2500"</f>
        <v>12/31/2500</v>
      </c>
      <c r="P2633">
        <v>1</v>
      </c>
      <c r="Q2633">
        <v>1</v>
      </c>
      <c r="S2633">
        <v>1</v>
      </c>
      <c r="T2633">
        <v>1</v>
      </c>
      <c r="U2633">
        <v>0</v>
      </c>
      <c r="V2633" t="str">
        <f>"Trad IRN"</f>
        <v>Trad IRN</v>
      </c>
      <c r="W2633">
        <v>85</v>
      </c>
      <c r="X2633" t="s">
        <v>54</v>
      </c>
      <c r="Y2633" t="str">
        <f>"15"</f>
        <v>15</v>
      </c>
      <c r="Z2633" t="s">
        <v>47</v>
      </c>
      <c r="AB2633" t="str">
        <f>"12"</f>
        <v>12</v>
      </c>
      <c r="AC2633" t="s">
        <v>48</v>
      </c>
      <c r="AD2633" t="s">
        <v>49</v>
      </c>
      <c r="AE2633" t="s">
        <v>50</v>
      </c>
      <c r="AF2633">
        <v>0</v>
      </c>
      <c r="AG2633" t="s">
        <v>56</v>
      </c>
      <c r="AH2633" t="str">
        <f>"Trad IRN"</f>
        <v>Trad IRN</v>
      </c>
      <c r="AI2633" t="str">
        <f>"Bldg IRN"</f>
        <v>Bldg IRN</v>
      </c>
      <c r="AJ2633" t="str">
        <f>"12"</f>
        <v>12</v>
      </c>
      <c r="AK2633" t="s">
        <v>48</v>
      </c>
      <c r="AL2633" t="s">
        <v>53</v>
      </c>
      <c r="AM2633">
        <v>1132.3</v>
      </c>
      <c r="AN2633">
        <v>1132.3</v>
      </c>
      <c r="AO2633">
        <v>15</v>
      </c>
    </row>
    <row r="2634" spans="1:41" x14ac:dyDescent="0.3">
      <c r="A2634" t="str">
        <f>"Trad IRN"</f>
        <v>Trad IRN</v>
      </c>
      <c r="B2634" t="str">
        <f>"Bldg IRN"</f>
        <v>Bldg IRN</v>
      </c>
      <c r="C2634" t="s">
        <v>41</v>
      </c>
      <c r="D2634" t="s">
        <v>3</v>
      </c>
      <c r="E2634" t="s">
        <v>80</v>
      </c>
      <c r="F2634" t="s">
        <v>81</v>
      </c>
      <c r="G2634" t="s">
        <v>82</v>
      </c>
      <c r="H2634" t="s">
        <v>83</v>
      </c>
      <c r="I2634" t="str">
        <f>"Trad IRN"</f>
        <v>Trad IRN</v>
      </c>
      <c r="J2634" t="s">
        <v>43</v>
      </c>
      <c r="K2634" t="s">
        <v>44</v>
      </c>
      <c r="L2634" t="s">
        <v>45</v>
      </c>
      <c r="M2634" t="s">
        <v>46</v>
      </c>
      <c r="N2634" t="str">
        <f t="shared" si="270"/>
        <v>08/18/2022</v>
      </c>
      <c r="O2634" t="str">
        <f>"10/18/2022"</f>
        <v>10/18/2022</v>
      </c>
      <c r="P2634">
        <v>0.224914</v>
      </c>
      <c r="Q2634">
        <v>0.224914</v>
      </c>
      <c r="S2634">
        <v>0</v>
      </c>
      <c r="T2634">
        <v>0.224914</v>
      </c>
      <c r="U2634">
        <v>0</v>
      </c>
      <c r="V2634" t="str">
        <f>"Trad IRN"</f>
        <v>Trad IRN</v>
      </c>
      <c r="W2634">
        <v>100</v>
      </c>
      <c r="X2634" t="s">
        <v>47</v>
      </c>
      <c r="Z2634" t="s">
        <v>47</v>
      </c>
      <c r="AB2634" t="str">
        <f>"12"</f>
        <v>12</v>
      </c>
      <c r="AC2634" t="s">
        <v>48</v>
      </c>
      <c r="AD2634" t="s">
        <v>49</v>
      </c>
      <c r="AE2634" t="s">
        <v>50</v>
      </c>
      <c r="AF2634">
        <v>0</v>
      </c>
      <c r="AG2634" t="s">
        <v>56</v>
      </c>
      <c r="AH2634" t="str">
        <f>"Trad IRN"</f>
        <v>Trad IRN</v>
      </c>
      <c r="AI2634" t="str">
        <f>"Bldg IRN"</f>
        <v>Bldg IRN</v>
      </c>
      <c r="AJ2634" t="str">
        <f>"12"</f>
        <v>12</v>
      </c>
      <c r="AK2634" t="s">
        <v>48</v>
      </c>
      <c r="AL2634" t="s">
        <v>53</v>
      </c>
      <c r="AM2634">
        <v>254.67</v>
      </c>
      <c r="AN2634">
        <v>1132.3</v>
      </c>
      <c r="AO2634">
        <v>15</v>
      </c>
    </row>
    <row r="2635" spans="1:41" x14ac:dyDescent="0.3">
      <c r="A2635" t="str">
        <f>"Trad IRN"</f>
        <v>Trad IRN</v>
      </c>
      <c r="B2635" t="str">
        <f>"Bldg IRN"</f>
        <v>Bldg IRN</v>
      </c>
      <c r="C2635" t="s">
        <v>41</v>
      </c>
      <c r="D2635" t="s">
        <v>3</v>
      </c>
      <c r="E2635" t="s">
        <v>80</v>
      </c>
      <c r="F2635" t="s">
        <v>81</v>
      </c>
      <c r="G2635" t="s">
        <v>82</v>
      </c>
      <c r="H2635" t="s">
        <v>83</v>
      </c>
      <c r="I2635" t="str">
        <f>"Trad IRN"</f>
        <v>Trad IRN</v>
      </c>
      <c r="J2635" t="s">
        <v>43</v>
      </c>
      <c r="K2635" t="s">
        <v>44</v>
      </c>
      <c r="L2635" t="s">
        <v>45</v>
      </c>
      <c r="M2635" t="s">
        <v>46</v>
      </c>
      <c r="N2635" t="str">
        <f t="shared" si="270"/>
        <v>08/18/2022</v>
      </c>
      <c r="O2635" t="str">
        <f>"01/09/2023"</f>
        <v>01/09/2023</v>
      </c>
      <c r="P2635">
        <v>0.492502</v>
      </c>
      <c r="Q2635">
        <v>0.492502</v>
      </c>
      <c r="R2635">
        <v>0.492502</v>
      </c>
      <c r="S2635">
        <v>0</v>
      </c>
      <c r="T2635">
        <v>0.492502</v>
      </c>
      <c r="U2635">
        <v>0</v>
      </c>
      <c r="V2635" t="str">
        <f>"Trad IRN"</f>
        <v>Trad IRN</v>
      </c>
      <c r="W2635">
        <v>100</v>
      </c>
      <c r="X2635" t="s">
        <v>47</v>
      </c>
      <c r="Z2635" t="s">
        <v>47</v>
      </c>
      <c r="AB2635" t="str">
        <f>"11"</f>
        <v>11</v>
      </c>
      <c r="AC2635" t="str">
        <f>"15"</f>
        <v>15</v>
      </c>
      <c r="AD2635" t="str">
        <f>"2"</f>
        <v>2</v>
      </c>
      <c r="AE2635" t="s">
        <v>50</v>
      </c>
      <c r="AF2635">
        <v>0</v>
      </c>
      <c r="AG2635" t="s">
        <v>56</v>
      </c>
      <c r="AH2635" t="str">
        <f>"Trad IRN"</f>
        <v>Trad IRN</v>
      </c>
      <c r="AI2635" t="str">
        <f>"Bldg IRN"</f>
        <v>Bldg IRN</v>
      </c>
      <c r="AJ2635" t="s">
        <v>48</v>
      </c>
      <c r="AK2635" t="s">
        <v>48</v>
      </c>
      <c r="AL2635" t="s">
        <v>53</v>
      </c>
      <c r="AM2635">
        <v>557.66</v>
      </c>
      <c r="AN2635">
        <v>1132.3</v>
      </c>
      <c r="AO2635">
        <v>15</v>
      </c>
    </row>
    <row r="2636" spans="1:41" x14ac:dyDescent="0.3">
      <c r="A2636" t="str">
        <f>"Trad IRN"</f>
        <v>Trad IRN</v>
      </c>
      <c r="B2636" t="str">
        <f>"Bldg IRN"</f>
        <v>Bldg IRN</v>
      </c>
      <c r="C2636" t="s">
        <v>41</v>
      </c>
      <c r="D2636" t="s">
        <v>3</v>
      </c>
      <c r="E2636" t="s">
        <v>80</v>
      </c>
      <c r="F2636" t="s">
        <v>81</v>
      </c>
      <c r="G2636" t="s">
        <v>82</v>
      </c>
      <c r="H2636" t="s">
        <v>83</v>
      </c>
      <c r="I2636" t="str">
        <f>"Trad IRN"</f>
        <v>Trad IRN</v>
      </c>
      <c r="J2636" t="s">
        <v>43</v>
      </c>
      <c r="K2636" t="s">
        <v>44</v>
      </c>
      <c r="L2636" t="s">
        <v>45</v>
      </c>
      <c r="M2636" t="s">
        <v>46</v>
      </c>
      <c r="N2636" t="str">
        <f t="shared" si="270"/>
        <v>08/18/2022</v>
      </c>
      <c r="O2636" t="str">
        <f>"01/24/2023"</f>
        <v>01/24/2023</v>
      </c>
      <c r="P2636">
        <v>0.55017199999999999</v>
      </c>
      <c r="Q2636">
        <v>0.55017199999999999</v>
      </c>
      <c r="S2636">
        <v>0</v>
      </c>
      <c r="T2636">
        <v>0.55017199999999999</v>
      </c>
      <c r="U2636">
        <v>0</v>
      </c>
      <c r="V2636" t="str">
        <f>"Trad IRN"</f>
        <v>Trad IRN</v>
      </c>
      <c r="W2636">
        <v>100</v>
      </c>
      <c r="X2636" t="s">
        <v>47</v>
      </c>
      <c r="Z2636" t="s">
        <v>47</v>
      </c>
      <c r="AB2636" t="str">
        <f>"11"</f>
        <v>11</v>
      </c>
      <c r="AC2636" t="s">
        <v>48</v>
      </c>
      <c r="AD2636" t="s">
        <v>49</v>
      </c>
      <c r="AE2636" t="s">
        <v>55</v>
      </c>
      <c r="AF2636">
        <v>0</v>
      </c>
      <c r="AG2636" t="s">
        <v>56</v>
      </c>
      <c r="AH2636" t="str">
        <f>"Trad IRN"</f>
        <v>Trad IRN</v>
      </c>
      <c r="AI2636" t="str">
        <f>"Bldg IRN"</f>
        <v>Bldg IRN</v>
      </c>
      <c r="AJ2636" t="s">
        <v>48</v>
      </c>
      <c r="AK2636" t="s">
        <v>48</v>
      </c>
      <c r="AL2636" t="s">
        <v>53</v>
      </c>
      <c r="AM2636">
        <v>622.96</v>
      </c>
      <c r="AN2636">
        <v>1132.3</v>
      </c>
      <c r="AO2636">
        <v>15</v>
      </c>
    </row>
    <row r="2637" spans="1:41" x14ac:dyDescent="0.3">
      <c r="A2637" t="str">
        <f>"Trad IRN"</f>
        <v>Trad IRN</v>
      </c>
      <c r="B2637" t="str">
        <f>"Bldg IRN"</f>
        <v>Bldg IRN</v>
      </c>
      <c r="C2637" t="s">
        <v>41</v>
      </c>
      <c r="D2637" t="s">
        <v>3</v>
      </c>
      <c r="E2637" t="s">
        <v>80</v>
      </c>
      <c r="F2637" t="s">
        <v>81</v>
      </c>
      <c r="G2637" t="s">
        <v>82</v>
      </c>
      <c r="H2637" t="s">
        <v>83</v>
      </c>
      <c r="I2637" t="str">
        <f>"Trad IRN"</f>
        <v>Trad IRN</v>
      </c>
      <c r="J2637" t="s">
        <v>43</v>
      </c>
      <c r="K2637" t="s">
        <v>44</v>
      </c>
      <c r="L2637" t="s">
        <v>45</v>
      </c>
      <c r="M2637" t="s">
        <v>46</v>
      </c>
      <c r="N2637" t="str">
        <f t="shared" si="270"/>
        <v>08/18/2022</v>
      </c>
      <c r="O2637" t="str">
        <f>"12/31/2500"</f>
        <v>12/31/2500</v>
      </c>
      <c r="P2637">
        <v>1</v>
      </c>
      <c r="Q2637">
        <v>1</v>
      </c>
      <c r="S2637">
        <v>0</v>
      </c>
      <c r="T2637">
        <v>0.93055600000000005</v>
      </c>
      <c r="U2637">
        <v>6.9444000000000006E-2</v>
      </c>
      <c r="V2637" t="str">
        <f>"Trad IRN"</f>
        <v>Trad IRN</v>
      </c>
      <c r="W2637">
        <v>70</v>
      </c>
      <c r="X2637" t="s">
        <v>54</v>
      </c>
      <c r="Y2637" t="str">
        <f>"30"</f>
        <v>30</v>
      </c>
      <c r="Z2637" t="s">
        <v>47</v>
      </c>
      <c r="AB2637" t="str">
        <f>"12"</f>
        <v>12</v>
      </c>
      <c r="AC2637" t="s">
        <v>48</v>
      </c>
      <c r="AD2637" t="s">
        <v>49</v>
      </c>
      <c r="AE2637" t="s">
        <v>50</v>
      </c>
      <c r="AF2637">
        <v>0</v>
      </c>
      <c r="AG2637" t="s">
        <v>56</v>
      </c>
      <c r="AH2637" t="str">
        <f>"Trad IRN"</f>
        <v>Trad IRN</v>
      </c>
      <c r="AI2637" t="str">
        <f>"Bldg IRN"</f>
        <v>Bldg IRN</v>
      </c>
      <c r="AJ2637" t="str">
        <f>"12"</f>
        <v>12</v>
      </c>
      <c r="AK2637" t="s">
        <v>48</v>
      </c>
      <c r="AL2637" t="s">
        <v>53</v>
      </c>
      <c r="AM2637">
        <v>1132.3</v>
      </c>
      <c r="AN2637">
        <v>1132.3</v>
      </c>
      <c r="AO2637">
        <v>15</v>
      </c>
    </row>
    <row r="2638" spans="1:41" x14ac:dyDescent="0.3">
      <c r="A2638" t="str">
        <f>"Trad IRN"</f>
        <v>Trad IRN</v>
      </c>
      <c r="B2638" t="str">
        <f>"Bldg IRN"</f>
        <v>Bldg IRN</v>
      </c>
      <c r="C2638" t="s">
        <v>41</v>
      </c>
      <c r="D2638" t="s">
        <v>3</v>
      </c>
      <c r="E2638" t="s">
        <v>80</v>
      </c>
      <c r="F2638" t="s">
        <v>81</v>
      </c>
      <c r="G2638" t="s">
        <v>82</v>
      </c>
      <c r="H2638" t="s">
        <v>83</v>
      </c>
      <c r="I2638" t="str">
        <f>"Trad IRN"</f>
        <v>Trad IRN</v>
      </c>
      <c r="J2638" t="s">
        <v>43</v>
      </c>
      <c r="K2638" t="s">
        <v>44</v>
      </c>
      <c r="L2638" t="s">
        <v>45</v>
      </c>
      <c r="M2638" t="s">
        <v>46</v>
      </c>
      <c r="N2638" t="str">
        <f t="shared" si="270"/>
        <v>08/18/2022</v>
      </c>
      <c r="O2638" t="str">
        <f>"12/31/2500"</f>
        <v>12/31/2500</v>
      </c>
      <c r="P2638">
        <v>0.5</v>
      </c>
      <c r="Q2638">
        <v>0.5</v>
      </c>
      <c r="R2638">
        <v>0.5</v>
      </c>
      <c r="S2638">
        <v>0</v>
      </c>
      <c r="T2638">
        <v>0.5</v>
      </c>
      <c r="U2638">
        <v>0</v>
      </c>
      <c r="V2638" t="str">
        <f>"Trad IRN"</f>
        <v>Trad IRN</v>
      </c>
      <c r="W2638">
        <v>50</v>
      </c>
      <c r="X2638" t="s">
        <v>47</v>
      </c>
      <c r="Z2638" t="s">
        <v>47</v>
      </c>
      <c r="AB2638" t="str">
        <f>"11"</f>
        <v>11</v>
      </c>
      <c r="AC2638" t="str">
        <f>"10"</f>
        <v>10</v>
      </c>
      <c r="AD2638" t="str">
        <f>"2"</f>
        <v>2</v>
      </c>
      <c r="AE2638" t="s">
        <v>50</v>
      </c>
      <c r="AF2638">
        <v>0</v>
      </c>
      <c r="AG2638" t="s">
        <v>56</v>
      </c>
      <c r="AH2638" t="str">
        <f>"Trad IRN"</f>
        <v>Trad IRN</v>
      </c>
      <c r="AI2638" t="str">
        <f>"Bldg IRN"</f>
        <v>Bldg IRN</v>
      </c>
      <c r="AJ2638" t="s">
        <v>48</v>
      </c>
      <c r="AK2638" t="s">
        <v>48</v>
      </c>
      <c r="AL2638" t="s">
        <v>53</v>
      </c>
      <c r="AM2638">
        <v>566.15</v>
      </c>
      <c r="AN2638">
        <v>1132.3</v>
      </c>
      <c r="AO2638">
        <v>15</v>
      </c>
    </row>
    <row r="2639" spans="1:41" x14ac:dyDescent="0.3">
      <c r="A2639" t="str">
        <f>"Trad IRN"</f>
        <v>Trad IRN</v>
      </c>
      <c r="B2639" t="str">
        <f>"Bldg IRN"</f>
        <v>Bldg IRN</v>
      </c>
      <c r="C2639" t="s">
        <v>41</v>
      </c>
      <c r="D2639" t="s">
        <v>3</v>
      </c>
      <c r="E2639" t="s">
        <v>80</v>
      </c>
      <c r="F2639" t="s">
        <v>81</v>
      </c>
      <c r="G2639" t="s">
        <v>82</v>
      </c>
      <c r="H2639" t="s">
        <v>83</v>
      </c>
      <c r="I2639" t="s">
        <v>8</v>
      </c>
      <c r="J2639" t="s">
        <v>43</v>
      </c>
      <c r="K2639" t="s">
        <v>44</v>
      </c>
      <c r="L2639" t="s">
        <v>45</v>
      </c>
      <c r="M2639" t="s">
        <v>46</v>
      </c>
      <c r="N2639" t="str">
        <f>"08/17/2022"</f>
        <v>08/17/2022</v>
      </c>
      <c r="O2639" t="str">
        <f>"12/31/2500"</f>
        <v>12/31/2500</v>
      </c>
      <c r="P2639">
        <v>0.5</v>
      </c>
      <c r="Q2639">
        <v>0.5</v>
      </c>
      <c r="R2639">
        <v>0.5</v>
      </c>
      <c r="S2639">
        <v>0</v>
      </c>
      <c r="T2639">
        <v>0</v>
      </c>
      <c r="U2639">
        <v>0.5</v>
      </c>
      <c r="V2639" t="str">
        <f>"Trad IRN"</f>
        <v>Trad IRN</v>
      </c>
      <c r="W2639">
        <v>50</v>
      </c>
      <c r="X2639" t="s">
        <v>47</v>
      </c>
      <c r="Z2639" t="s">
        <v>47</v>
      </c>
      <c r="AB2639" t="str">
        <f>"11"</f>
        <v>11</v>
      </c>
      <c r="AC2639" t="str">
        <f>"10"</f>
        <v>10</v>
      </c>
      <c r="AD2639" t="str">
        <f>"2"</f>
        <v>2</v>
      </c>
      <c r="AE2639" t="s">
        <v>55</v>
      </c>
      <c r="AF2639">
        <v>0</v>
      </c>
      <c r="AG2639" t="s">
        <v>51</v>
      </c>
      <c r="AH2639" t="s">
        <v>85</v>
      </c>
      <c r="AI2639" t="str">
        <f>"Bldg IRN"</f>
        <v>Bldg IRN</v>
      </c>
      <c r="AJ2639" t="s">
        <v>48</v>
      </c>
      <c r="AK2639" t="s">
        <v>48</v>
      </c>
      <c r="AL2639" t="s">
        <v>53</v>
      </c>
      <c r="AM2639">
        <v>530</v>
      </c>
      <c r="AN2639">
        <v>1060</v>
      </c>
      <c r="AO2639">
        <v>15</v>
      </c>
    </row>
    <row r="2640" spans="1:41" x14ac:dyDescent="0.3">
      <c r="A2640" t="str">
        <f>"Trad IRN"</f>
        <v>Trad IRN</v>
      </c>
      <c r="B2640" t="str">
        <f>"Bldg IRN"</f>
        <v>Bldg IRN</v>
      </c>
      <c r="C2640" t="s">
        <v>41</v>
      </c>
      <c r="D2640" t="s">
        <v>3</v>
      </c>
      <c r="E2640" t="s">
        <v>80</v>
      </c>
      <c r="F2640" t="s">
        <v>81</v>
      </c>
      <c r="G2640" t="s">
        <v>82</v>
      </c>
      <c r="H2640" t="s">
        <v>83</v>
      </c>
      <c r="I2640" t="str">
        <f>"Trad IRN"</f>
        <v>Trad IRN</v>
      </c>
      <c r="J2640" t="s">
        <v>43</v>
      </c>
      <c r="K2640" t="s">
        <v>44</v>
      </c>
      <c r="L2640" t="s">
        <v>45</v>
      </c>
      <c r="M2640" t="s">
        <v>46</v>
      </c>
      <c r="N2640" t="str">
        <f>"08/18/2022"</f>
        <v>08/18/2022</v>
      </c>
      <c r="O2640" t="str">
        <f>"12/31/2500"</f>
        <v>12/31/2500</v>
      </c>
      <c r="P2640">
        <v>0.85</v>
      </c>
      <c r="Q2640">
        <v>0.85</v>
      </c>
      <c r="S2640">
        <v>0</v>
      </c>
      <c r="T2640">
        <v>0.85</v>
      </c>
      <c r="U2640">
        <v>0</v>
      </c>
      <c r="V2640" t="str">
        <f>"Trad IRN"</f>
        <v>Trad IRN</v>
      </c>
      <c r="W2640">
        <v>85</v>
      </c>
      <c r="X2640" t="s">
        <v>47</v>
      </c>
      <c r="Z2640" t="s">
        <v>47</v>
      </c>
      <c r="AB2640" t="str">
        <f>"11"</f>
        <v>11</v>
      </c>
      <c r="AC2640" t="s">
        <v>48</v>
      </c>
      <c r="AD2640" t="s">
        <v>49</v>
      </c>
      <c r="AE2640" t="s">
        <v>50</v>
      </c>
      <c r="AF2640">
        <v>0</v>
      </c>
      <c r="AG2640" t="s">
        <v>56</v>
      </c>
      <c r="AH2640" t="str">
        <f>"Trad IRN"</f>
        <v>Trad IRN</v>
      </c>
      <c r="AI2640" t="str">
        <f>"Bldg IRN"</f>
        <v>Bldg IRN</v>
      </c>
      <c r="AJ2640" t="s">
        <v>48</v>
      </c>
      <c r="AK2640" t="s">
        <v>48</v>
      </c>
      <c r="AL2640" t="s">
        <v>53</v>
      </c>
      <c r="AM2640">
        <v>962.46</v>
      </c>
      <c r="AN2640">
        <v>1132.3</v>
      </c>
      <c r="AO2640">
        <v>15</v>
      </c>
    </row>
    <row r="2641" spans="1:41" x14ac:dyDescent="0.3">
      <c r="A2641" t="str">
        <f>"Trad IRN"</f>
        <v>Trad IRN</v>
      </c>
      <c r="B2641" t="str">
        <f>"Bldg IRN"</f>
        <v>Bldg IRN</v>
      </c>
      <c r="C2641" t="s">
        <v>41</v>
      </c>
      <c r="D2641" t="s">
        <v>3</v>
      </c>
      <c r="E2641" t="s">
        <v>80</v>
      </c>
      <c r="F2641" t="s">
        <v>81</v>
      </c>
      <c r="G2641" t="s">
        <v>82</v>
      </c>
      <c r="H2641" t="s">
        <v>83</v>
      </c>
      <c r="I2641" t="s">
        <v>8</v>
      </c>
      <c r="J2641" t="s">
        <v>43</v>
      </c>
      <c r="K2641" t="s">
        <v>44</v>
      </c>
      <c r="L2641" t="s">
        <v>45</v>
      </c>
      <c r="M2641" t="s">
        <v>46</v>
      </c>
      <c r="N2641" t="str">
        <f>"08/18/2022"</f>
        <v>08/18/2022</v>
      </c>
      <c r="O2641" t="str">
        <f>"12/31/2500"</f>
        <v>12/31/2500</v>
      </c>
      <c r="P2641">
        <v>0.15</v>
      </c>
      <c r="Q2641">
        <v>0.15</v>
      </c>
      <c r="S2641">
        <v>0</v>
      </c>
      <c r="T2641">
        <v>3.8889E-2</v>
      </c>
      <c r="U2641">
        <v>0.111111</v>
      </c>
      <c r="V2641" t="str">
        <f>"Trad IRN"</f>
        <v>Trad IRN</v>
      </c>
      <c r="W2641">
        <v>15</v>
      </c>
      <c r="X2641" t="s">
        <v>47</v>
      </c>
      <c r="Z2641" t="s">
        <v>47</v>
      </c>
      <c r="AB2641" t="str">
        <f>"11"</f>
        <v>11</v>
      </c>
      <c r="AC2641" t="s">
        <v>48</v>
      </c>
      <c r="AD2641" t="s">
        <v>49</v>
      </c>
      <c r="AE2641" t="s">
        <v>50</v>
      </c>
      <c r="AF2641">
        <v>0</v>
      </c>
      <c r="AG2641" t="s">
        <v>51</v>
      </c>
      <c r="AH2641" t="str">
        <f>"Trad IRN"</f>
        <v>Trad IRN</v>
      </c>
      <c r="AI2641" t="str">
        <f>"Bldg IRN"</f>
        <v>Bldg IRN</v>
      </c>
      <c r="AJ2641" t="s">
        <v>48</v>
      </c>
      <c r="AK2641" t="s">
        <v>48</v>
      </c>
      <c r="AL2641" t="s">
        <v>53</v>
      </c>
      <c r="AM2641">
        <v>169.85</v>
      </c>
      <c r="AN2641">
        <v>1132.3</v>
      </c>
      <c r="AO2641">
        <v>15</v>
      </c>
    </row>
    <row r="2642" spans="1:41" x14ac:dyDescent="0.3">
      <c r="A2642" t="str">
        <f>"Trad IRN"</f>
        <v>Trad IRN</v>
      </c>
      <c r="B2642" t="str">
        <f>"Bldg IRN"</f>
        <v>Bldg IRN</v>
      </c>
      <c r="C2642" t="s">
        <v>41</v>
      </c>
      <c r="D2642" t="s">
        <v>3</v>
      </c>
      <c r="E2642" t="s">
        <v>80</v>
      </c>
      <c r="F2642" t="s">
        <v>81</v>
      </c>
      <c r="G2642" t="s">
        <v>82</v>
      </c>
      <c r="H2642" t="s">
        <v>83</v>
      </c>
      <c r="I2642" t="str">
        <f>"Trad IRN"</f>
        <v>Trad IRN</v>
      </c>
      <c r="J2642" t="s">
        <v>43</v>
      </c>
      <c r="K2642" t="s">
        <v>44</v>
      </c>
      <c r="L2642" t="s">
        <v>45</v>
      </c>
      <c r="M2642" t="s">
        <v>46</v>
      </c>
      <c r="N2642" t="str">
        <f>"08/18/2022"</f>
        <v>08/18/2022</v>
      </c>
      <c r="O2642" t="str">
        <f>"01/03/2023"</f>
        <v>01/03/2023</v>
      </c>
      <c r="P2642">
        <v>0.39901900000000001</v>
      </c>
      <c r="Q2642">
        <v>0.39901900000000001</v>
      </c>
      <c r="S2642">
        <v>0.39901900000000001</v>
      </c>
      <c r="T2642">
        <v>0.39901900000000001</v>
      </c>
      <c r="U2642">
        <v>0</v>
      </c>
      <c r="V2642" t="str">
        <f>"Trad IRN"</f>
        <v>Trad IRN</v>
      </c>
      <c r="W2642">
        <v>85</v>
      </c>
      <c r="X2642" t="s">
        <v>47</v>
      </c>
      <c r="Z2642" t="s">
        <v>47</v>
      </c>
      <c r="AB2642" t="str">
        <f>"09"</f>
        <v>09</v>
      </c>
      <c r="AC2642" t="s">
        <v>48</v>
      </c>
      <c r="AD2642" t="s">
        <v>49</v>
      </c>
      <c r="AE2642" t="s">
        <v>55</v>
      </c>
      <c r="AF2642">
        <v>0</v>
      </c>
      <c r="AG2642" t="s">
        <v>56</v>
      </c>
      <c r="AH2642" t="str">
        <f>"Trad IRN"</f>
        <v>Trad IRN</v>
      </c>
      <c r="AI2642" t="str">
        <f>"Bldg IRN"</f>
        <v>Bldg IRN</v>
      </c>
      <c r="AJ2642" t="s">
        <v>48</v>
      </c>
      <c r="AK2642" t="s">
        <v>48</v>
      </c>
      <c r="AL2642" t="s">
        <v>53</v>
      </c>
      <c r="AM2642">
        <v>451.81</v>
      </c>
      <c r="AN2642">
        <v>1132.3</v>
      </c>
      <c r="AO2642">
        <v>15</v>
      </c>
    </row>
    <row r="2643" spans="1:41" x14ac:dyDescent="0.3">
      <c r="A2643" t="str">
        <f>"Trad IRN"</f>
        <v>Trad IRN</v>
      </c>
      <c r="B2643" t="str">
        <f>"Bldg IRN"</f>
        <v>Bldg IRN</v>
      </c>
      <c r="C2643" t="s">
        <v>41</v>
      </c>
      <c r="D2643" t="s">
        <v>3</v>
      </c>
      <c r="E2643" t="s">
        <v>80</v>
      </c>
      <c r="F2643" t="s">
        <v>81</v>
      </c>
      <c r="G2643" t="s">
        <v>82</v>
      </c>
      <c r="H2643" t="s">
        <v>83</v>
      </c>
      <c r="I2643" t="s">
        <v>8</v>
      </c>
      <c r="J2643" t="s">
        <v>43</v>
      </c>
      <c r="K2643" t="s">
        <v>44</v>
      </c>
      <c r="L2643" t="s">
        <v>45</v>
      </c>
      <c r="M2643" t="s">
        <v>46</v>
      </c>
      <c r="N2643" t="str">
        <f>"08/18/2022"</f>
        <v>08/18/2022</v>
      </c>
      <c r="O2643" t="str">
        <f>"12/20/2022"</f>
        <v>12/20/2022</v>
      </c>
      <c r="P2643">
        <v>6.9550000000000001E-2</v>
      </c>
      <c r="Q2643">
        <v>6.9550000000000001E-2</v>
      </c>
      <c r="S2643">
        <v>0</v>
      </c>
      <c r="T2643">
        <v>1.4671999999999999E-2</v>
      </c>
      <c r="U2643">
        <v>5.4878000000000003E-2</v>
      </c>
      <c r="V2643" t="str">
        <f>"Trad IRN"</f>
        <v>Trad IRN</v>
      </c>
      <c r="W2643">
        <v>15</v>
      </c>
      <c r="X2643" t="s">
        <v>47</v>
      </c>
      <c r="Z2643" t="s">
        <v>47</v>
      </c>
      <c r="AB2643" t="str">
        <f>"09"</f>
        <v>09</v>
      </c>
      <c r="AC2643" t="s">
        <v>48</v>
      </c>
      <c r="AD2643" t="s">
        <v>49</v>
      </c>
      <c r="AE2643" t="s">
        <v>55</v>
      </c>
      <c r="AF2643">
        <v>0</v>
      </c>
      <c r="AG2643" t="s">
        <v>51</v>
      </c>
      <c r="AH2643" t="str">
        <f>"Trad IRN"</f>
        <v>Trad IRN</v>
      </c>
      <c r="AI2643" t="str">
        <f>"Bldg IRN"</f>
        <v>Bldg IRN</v>
      </c>
      <c r="AJ2643" t="s">
        <v>48</v>
      </c>
      <c r="AK2643" t="s">
        <v>48</v>
      </c>
      <c r="AL2643" t="s">
        <v>53</v>
      </c>
      <c r="AM2643">
        <v>78.75</v>
      </c>
      <c r="AN2643">
        <v>1132.3</v>
      </c>
      <c r="AO2643">
        <v>15</v>
      </c>
    </row>
    <row r="2644" spans="1:41" x14ac:dyDescent="0.3">
      <c r="A2644" t="str">
        <f>"Trad IRN"</f>
        <v>Trad IRN</v>
      </c>
      <c r="B2644" t="str">
        <f>"Bldg IRN"</f>
        <v>Bldg IRN</v>
      </c>
      <c r="C2644" t="s">
        <v>41</v>
      </c>
      <c r="D2644" t="s">
        <v>3</v>
      </c>
      <c r="E2644" t="s">
        <v>80</v>
      </c>
      <c r="F2644" t="s">
        <v>81</v>
      </c>
      <c r="G2644" t="s">
        <v>82</v>
      </c>
      <c r="H2644" t="s">
        <v>83</v>
      </c>
      <c r="I2644" t="str">
        <f>"Trad IRN"</f>
        <v>Trad IRN</v>
      </c>
      <c r="J2644" t="s">
        <v>43</v>
      </c>
      <c r="K2644" t="s">
        <v>44</v>
      </c>
      <c r="L2644" t="s">
        <v>45</v>
      </c>
      <c r="M2644" t="s">
        <v>46</v>
      </c>
      <c r="N2644" t="str">
        <f>"01/04/2023"</f>
        <v>01/04/2023</v>
      </c>
      <c r="O2644" t="str">
        <f>"12/31/2500"</f>
        <v>12/31/2500</v>
      </c>
      <c r="P2644">
        <v>0.53056599999999998</v>
      </c>
      <c r="Q2644">
        <v>0.53056599999999998</v>
      </c>
      <c r="S2644">
        <v>0.53056599999999998</v>
      </c>
      <c r="T2644">
        <v>0.53056599999999998</v>
      </c>
      <c r="U2644">
        <v>0</v>
      </c>
      <c r="V2644" t="str">
        <f>"Trad IRN"</f>
        <v>Trad IRN</v>
      </c>
      <c r="W2644">
        <v>100</v>
      </c>
      <c r="X2644" t="s">
        <v>47</v>
      </c>
      <c r="Z2644" t="s">
        <v>47</v>
      </c>
      <c r="AB2644" t="str">
        <f>"09"</f>
        <v>09</v>
      </c>
      <c r="AC2644" t="s">
        <v>48</v>
      </c>
      <c r="AD2644" t="s">
        <v>49</v>
      </c>
      <c r="AE2644" t="s">
        <v>55</v>
      </c>
      <c r="AF2644">
        <v>0</v>
      </c>
      <c r="AG2644" t="s">
        <v>56</v>
      </c>
      <c r="AH2644" t="str">
        <f>"Trad IRN"</f>
        <v>Trad IRN</v>
      </c>
      <c r="AI2644" t="str">
        <f>"Bldg IRN"</f>
        <v>Bldg IRN</v>
      </c>
      <c r="AJ2644" t="s">
        <v>48</v>
      </c>
      <c r="AK2644" t="s">
        <v>48</v>
      </c>
      <c r="AL2644" t="s">
        <v>53</v>
      </c>
      <c r="AM2644">
        <v>600.76</v>
      </c>
      <c r="AN2644">
        <v>1132.3</v>
      </c>
      <c r="AO2644">
        <v>15</v>
      </c>
    </row>
    <row r="2645" spans="1:41" x14ac:dyDescent="0.3">
      <c r="A2645" t="str">
        <f>"Trad IRN"</f>
        <v>Trad IRN</v>
      </c>
      <c r="B2645" t="str">
        <f>"Bldg IRN"</f>
        <v>Bldg IRN</v>
      </c>
      <c r="C2645" t="s">
        <v>41</v>
      </c>
      <c r="D2645" t="s">
        <v>3</v>
      </c>
      <c r="E2645" t="s">
        <v>80</v>
      </c>
      <c r="F2645" t="s">
        <v>81</v>
      </c>
      <c r="G2645" t="s">
        <v>82</v>
      </c>
      <c r="H2645" t="s">
        <v>83</v>
      </c>
      <c r="I2645" t="str">
        <f>"Trad IRN"</f>
        <v>Trad IRN</v>
      </c>
      <c r="J2645" t="s">
        <v>43</v>
      </c>
      <c r="K2645" t="s">
        <v>44</v>
      </c>
      <c r="L2645" t="s">
        <v>45</v>
      </c>
      <c r="M2645" t="s">
        <v>46</v>
      </c>
      <c r="N2645" t="str">
        <f>"08/18/2022"</f>
        <v>08/18/2022</v>
      </c>
      <c r="O2645" t="str">
        <f>"12/31/2500"</f>
        <v>12/31/2500</v>
      </c>
      <c r="P2645">
        <v>1</v>
      </c>
      <c r="Q2645">
        <v>1</v>
      </c>
      <c r="S2645">
        <v>0</v>
      </c>
      <c r="T2645">
        <v>1</v>
      </c>
      <c r="U2645">
        <v>0</v>
      </c>
      <c r="V2645" t="str">
        <f>"Trad IRN"</f>
        <v>Trad IRN</v>
      </c>
      <c r="W2645">
        <v>70</v>
      </c>
      <c r="X2645" t="s">
        <v>54</v>
      </c>
      <c r="Y2645" t="str">
        <f>"30"</f>
        <v>30</v>
      </c>
      <c r="Z2645" t="s">
        <v>47</v>
      </c>
      <c r="AB2645" t="str">
        <f>"10"</f>
        <v>10</v>
      </c>
      <c r="AC2645" t="s">
        <v>48</v>
      </c>
      <c r="AD2645" t="s">
        <v>49</v>
      </c>
      <c r="AE2645" t="s">
        <v>55</v>
      </c>
      <c r="AF2645">
        <v>0</v>
      </c>
      <c r="AG2645" t="s">
        <v>56</v>
      </c>
      <c r="AH2645" t="str">
        <f>"Trad IRN"</f>
        <v>Trad IRN</v>
      </c>
      <c r="AI2645" t="str">
        <f>"Bldg IRN"</f>
        <v>Bldg IRN</v>
      </c>
      <c r="AJ2645" t="s">
        <v>48</v>
      </c>
      <c r="AK2645" t="s">
        <v>48</v>
      </c>
      <c r="AL2645" t="s">
        <v>53</v>
      </c>
      <c r="AM2645">
        <v>1132.3</v>
      </c>
      <c r="AN2645">
        <v>1132.3</v>
      </c>
      <c r="AO2645">
        <v>15</v>
      </c>
    </row>
    <row r="2646" spans="1:41" x14ac:dyDescent="0.3">
      <c r="A2646" t="str">
        <f>"Trad IRN"</f>
        <v>Trad IRN</v>
      </c>
      <c r="B2646" t="str">
        <f>"Bldg IRN"</f>
        <v>Bldg IRN</v>
      </c>
      <c r="C2646" t="s">
        <v>41</v>
      </c>
      <c r="D2646" t="s">
        <v>3</v>
      </c>
      <c r="E2646" t="s">
        <v>80</v>
      </c>
      <c r="F2646" t="s">
        <v>81</v>
      </c>
      <c r="G2646" t="s">
        <v>82</v>
      </c>
      <c r="H2646" t="s">
        <v>83</v>
      </c>
      <c r="I2646" t="s">
        <v>8</v>
      </c>
      <c r="J2646" t="s">
        <v>43</v>
      </c>
      <c r="K2646" t="s">
        <v>44</v>
      </c>
      <c r="L2646" t="s">
        <v>45</v>
      </c>
      <c r="M2646" t="s">
        <v>46</v>
      </c>
      <c r="N2646" t="str">
        <f>"08/18/2022"</f>
        <v>08/18/2022</v>
      </c>
      <c r="O2646" t="str">
        <f>"01/03/2023"</f>
        <v>01/03/2023</v>
      </c>
      <c r="P2646">
        <v>0.119242</v>
      </c>
      <c r="Q2646">
        <v>0.119242</v>
      </c>
      <c r="S2646">
        <v>0</v>
      </c>
      <c r="T2646">
        <v>1.1006999999999999E-2</v>
      </c>
      <c r="U2646">
        <v>0.108235</v>
      </c>
      <c r="V2646" t="str">
        <f>"Trad IRN"</f>
        <v>Trad IRN</v>
      </c>
      <c r="W2646">
        <v>25</v>
      </c>
      <c r="X2646" t="s">
        <v>47</v>
      </c>
      <c r="Z2646" t="s">
        <v>47</v>
      </c>
      <c r="AB2646" t="str">
        <f>"12"</f>
        <v>12</v>
      </c>
      <c r="AC2646" t="s">
        <v>48</v>
      </c>
      <c r="AD2646" t="s">
        <v>49</v>
      </c>
      <c r="AE2646" t="s">
        <v>50</v>
      </c>
      <c r="AF2646">
        <v>0</v>
      </c>
      <c r="AG2646" t="s">
        <v>51</v>
      </c>
      <c r="AH2646" t="s">
        <v>85</v>
      </c>
      <c r="AI2646" t="str">
        <f>"Bldg IRN"</f>
        <v>Bldg IRN</v>
      </c>
      <c r="AJ2646" t="str">
        <f>"12"</f>
        <v>12</v>
      </c>
      <c r="AK2646" t="s">
        <v>52</v>
      </c>
      <c r="AL2646" t="s">
        <v>53</v>
      </c>
      <c r="AM2646">
        <v>124.25</v>
      </c>
      <c r="AN2646">
        <v>1042</v>
      </c>
      <c r="AO2646">
        <v>15</v>
      </c>
    </row>
    <row r="2647" spans="1:41" x14ac:dyDescent="0.3">
      <c r="A2647" t="str">
        <f>"Trad IRN"</f>
        <v>Trad IRN</v>
      </c>
      <c r="B2647" t="str">
        <f>"Bldg IRN"</f>
        <v>Bldg IRN</v>
      </c>
      <c r="C2647" t="s">
        <v>41</v>
      </c>
      <c r="D2647" t="s">
        <v>3</v>
      </c>
      <c r="E2647" t="s">
        <v>80</v>
      </c>
      <c r="F2647" t="s">
        <v>81</v>
      </c>
      <c r="G2647" t="s">
        <v>82</v>
      </c>
      <c r="H2647" t="s">
        <v>83</v>
      </c>
      <c r="I2647" t="s">
        <v>8</v>
      </c>
      <c r="J2647" t="s">
        <v>43</v>
      </c>
      <c r="K2647" t="s">
        <v>44</v>
      </c>
      <c r="L2647" t="s">
        <v>45</v>
      </c>
      <c r="M2647" t="s">
        <v>46</v>
      </c>
      <c r="N2647" t="str">
        <f>"01/04/2023"</f>
        <v>01/04/2023</v>
      </c>
      <c r="O2647" t="str">
        <f t="shared" ref="O2647:O2656" si="271">"12/31/2500"</f>
        <v>12/31/2500</v>
      </c>
      <c r="P2647">
        <v>7.7590999999999993E-2</v>
      </c>
      <c r="Q2647">
        <v>7.7590999999999993E-2</v>
      </c>
      <c r="S2647">
        <v>0</v>
      </c>
      <c r="T2647">
        <v>2.2034999999999999E-2</v>
      </c>
      <c r="U2647">
        <v>5.5556000000000001E-2</v>
      </c>
      <c r="V2647" t="str">
        <f>"Trad IRN"</f>
        <v>Trad IRN</v>
      </c>
      <c r="W2647">
        <v>2</v>
      </c>
      <c r="X2647" t="s">
        <v>54</v>
      </c>
      <c r="Y2647" t="str">
        <f>"13"</f>
        <v>13</v>
      </c>
      <c r="Z2647" t="s">
        <v>47</v>
      </c>
      <c r="AB2647" t="str">
        <f>"12"</f>
        <v>12</v>
      </c>
      <c r="AC2647" t="s">
        <v>48</v>
      </c>
      <c r="AD2647" t="s">
        <v>49</v>
      </c>
      <c r="AE2647" t="s">
        <v>50</v>
      </c>
      <c r="AF2647">
        <v>0</v>
      </c>
      <c r="AG2647" t="s">
        <v>51</v>
      </c>
      <c r="AH2647" t="s">
        <v>85</v>
      </c>
      <c r="AI2647" t="str">
        <f>"Bldg IRN"</f>
        <v>Bldg IRN</v>
      </c>
      <c r="AJ2647" t="str">
        <f>"12"</f>
        <v>12</v>
      </c>
      <c r="AK2647" t="s">
        <v>52</v>
      </c>
      <c r="AL2647" t="s">
        <v>53</v>
      </c>
      <c r="AM2647">
        <v>80.849999999999994</v>
      </c>
      <c r="AN2647">
        <v>1042</v>
      </c>
      <c r="AO2647">
        <v>15</v>
      </c>
    </row>
    <row r="2648" spans="1:41" x14ac:dyDescent="0.3">
      <c r="A2648" t="str">
        <f>"Trad IRN"</f>
        <v>Trad IRN</v>
      </c>
      <c r="B2648" t="str">
        <f>"Bldg IRN"</f>
        <v>Bldg IRN</v>
      </c>
      <c r="C2648" t="s">
        <v>41</v>
      </c>
      <c r="D2648" t="s">
        <v>3</v>
      </c>
      <c r="E2648" t="s">
        <v>80</v>
      </c>
      <c r="F2648" t="s">
        <v>81</v>
      </c>
      <c r="G2648" t="s">
        <v>82</v>
      </c>
      <c r="H2648" t="s">
        <v>83</v>
      </c>
      <c r="I2648" t="str">
        <f>"Trad IRN"</f>
        <v>Trad IRN</v>
      </c>
      <c r="J2648" t="s">
        <v>43</v>
      </c>
      <c r="K2648" t="s">
        <v>44</v>
      </c>
      <c r="L2648" t="s">
        <v>45</v>
      </c>
      <c r="M2648" t="s">
        <v>46</v>
      </c>
      <c r="N2648" t="str">
        <f>"08/18/2022"</f>
        <v>08/18/2022</v>
      </c>
      <c r="O2648" t="str">
        <f t="shared" si="271"/>
        <v>12/31/2500</v>
      </c>
      <c r="P2648">
        <v>0.75</v>
      </c>
      <c r="Q2648">
        <v>0.75</v>
      </c>
      <c r="S2648">
        <v>0</v>
      </c>
      <c r="T2648">
        <v>0.75</v>
      </c>
      <c r="U2648">
        <v>0</v>
      </c>
      <c r="V2648" t="str">
        <f>"Trad IRN"</f>
        <v>Trad IRN</v>
      </c>
      <c r="W2648">
        <v>75</v>
      </c>
      <c r="X2648" t="s">
        <v>47</v>
      </c>
      <c r="Z2648" t="s">
        <v>47</v>
      </c>
      <c r="AB2648" t="str">
        <f>"12"</f>
        <v>12</v>
      </c>
      <c r="AC2648" t="s">
        <v>48</v>
      </c>
      <c r="AD2648" t="s">
        <v>49</v>
      </c>
      <c r="AE2648" t="s">
        <v>50</v>
      </c>
      <c r="AF2648">
        <v>0</v>
      </c>
      <c r="AG2648" t="s">
        <v>56</v>
      </c>
      <c r="AH2648" t="str">
        <f>"Trad IRN"</f>
        <v>Trad IRN</v>
      </c>
      <c r="AI2648" t="str">
        <f>"Bldg IRN"</f>
        <v>Bldg IRN</v>
      </c>
      <c r="AJ2648" t="str">
        <f>"12"</f>
        <v>12</v>
      </c>
      <c r="AK2648" t="s">
        <v>48</v>
      </c>
      <c r="AL2648" t="s">
        <v>53</v>
      </c>
      <c r="AM2648">
        <v>849.23</v>
      </c>
      <c r="AN2648">
        <v>1132.3</v>
      </c>
      <c r="AO2648">
        <v>15</v>
      </c>
    </row>
    <row r="2649" spans="1:41" x14ac:dyDescent="0.3">
      <c r="A2649" t="str">
        <f>"Trad IRN"</f>
        <v>Trad IRN</v>
      </c>
      <c r="B2649" t="str">
        <f>"Bldg IRN"</f>
        <v>Bldg IRN</v>
      </c>
      <c r="C2649" t="s">
        <v>41</v>
      </c>
      <c r="D2649" t="s">
        <v>3</v>
      </c>
      <c r="E2649" t="s">
        <v>80</v>
      </c>
      <c r="F2649" t="s">
        <v>81</v>
      </c>
      <c r="G2649" t="s">
        <v>82</v>
      </c>
      <c r="H2649" t="s">
        <v>83</v>
      </c>
      <c r="I2649" t="str">
        <f>"Trad IRN"</f>
        <v>Trad IRN</v>
      </c>
      <c r="J2649" t="s">
        <v>43</v>
      </c>
      <c r="K2649" t="s">
        <v>44</v>
      </c>
      <c r="L2649" t="s">
        <v>45</v>
      </c>
      <c r="M2649" t="s">
        <v>46</v>
      </c>
      <c r="N2649" t="str">
        <f>"08/18/2022"</f>
        <v>08/18/2022</v>
      </c>
      <c r="O2649" t="str">
        <f t="shared" si="271"/>
        <v>12/31/2500</v>
      </c>
      <c r="P2649">
        <v>1</v>
      </c>
      <c r="Q2649">
        <v>1</v>
      </c>
      <c r="S2649">
        <v>0</v>
      </c>
      <c r="T2649">
        <v>1</v>
      </c>
      <c r="U2649">
        <v>0</v>
      </c>
      <c r="V2649" t="str">
        <f>"Trad IRN"</f>
        <v>Trad IRN</v>
      </c>
      <c r="W2649">
        <v>100</v>
      </c>
      <c r="X2649" t="s">
        <v>47</v>
      </c>
      <c r="Z2649" t="s">
        <v>47</v>
      </c>
      <c r="AB2649" t="str">
        <f>"09"</f>
        <v>09</v>
      </c>
      <c r="AC2649" t="s">
        <v>48</v>
      </c>
      <c r="AD2649" t="s">
        <v>49</v>
      </c>
      <c r="AE2649" t="s">
        <v>50</v>
      </c>
      <c r="AF2649">
        <v>0</v>
      </c>
      <c r="AG2649" t="s">
        <v>56</v>
      </c>
      <c r="AH2649" t="str">
        <f>"Trad IRN"</f>
        <v>Trad IRN</v>
      </c>
      <c r="AI2649" t="str">
        <f>"Bldg IRN"</f>
        <v>Bldg IRN</v>
      </c>
      <c r="AJ2649" t="s">
        <v>48</v>
      </c>
      <c r="AK2649" t="s">
        <v>48</v>
      </c>
      <c r="AL2649" t="s">
        <v>53</v>
      </c>
      <c r="AM2649">
        <v>1132.3</v>
      </c>
      <c r="AN2649">
        <v>1132.3</v>
      </c>
      <c r="AO2649">
        <v>15</v>
      </c>
    </row>
    <row r="2650" spans="1:41" x14ac:dyDescent="0.3">
      <c r="A2650" t="str">
        <f>"Trad IRN"</f>
        <v>Trad IRN</v>
      </c>
      <c r="B2650" t="str">
        <f>"Bldg IRN"</f>
        <v>Bldg IRN</v>
      </c>
      <c r="C2650" t="s">
        <v>41</v>
      </c>
      <c r="D2650" t="s">
        <v>3</v>
      </c>
      <c r="E2650" t="s">
        <v>80</v>
      </c>
      <c r="F2650" t="s">
        <v>81</v>
      </c>
      <c r="G2650" t="s">
        <v>82</v>
      </c>
      <c r="H2650" t="s">
        <v>83</v>
      </c>
      <c r="I2650" t="str">
        <f>"Trad IRN"</f>
        <v>Trad IRN</v>
      </c>
      <c r="J2650" t="s">
        <v>43</v>
      </c>
      <c r="K2650" t="s">
        <v>44</v>
      </c>
      <c r="L2650" t="s">
        <v>45</v>
      </c>
      <c r="M2650" t="s">
        <v>46</v>
      </c>
      <c r="N2650" t="str">
        <f>"08/18/2022"</f>
        <v>08/18/2022</v>
      </c>
      <c r="O2650" t="str">
        <f t="shared" si="271"/>
        <v>12/31/2500</v>
      </c>
      <c r="P2650">
        <v>1</v>
      </c>
      <c r="Q2650">
        <v>1</v>
      </c>
      <c r="R2650">
        <v>1</v>
      </c>
      <c r="S2650">
        <v>0</v>
      </c>
      <c r="T2650">
        <v>1</v>
      </c>
      <c r="U2650">
        <v>0</v>
      </c>
      <c r="V2650" t="str">
        <f>"Trad IRN"</f>
        <v>Trad IRN</v>
      </c>
      <c r="W2650">
        <v>100</v>
      </c>
      <c r="X2650" t="s">
        <v>47</v>
      </c>
      <c r="Z2650" t="s">
        <v>47</v>
      </c>
      <c r="AB2650" t="str">
        <f>"12"</f>
        <v>12</v>
      </c>
      <c r="AC2650" t="str">
        <f>"10"</f>
        <v>10</v>
      </c>
      <c r="AD2650" t="str">
        <f>"2"</f>
        <v>2</v>
      </c>
      <c r="AE2650" t="s">
        <v>50</v>
      </c>
      <c r="AF2650">
        <v>0</v>
      </c>
      <c r="AG2650" t="s">
        <v>56</v>
      </c>
      <c r="AH2650" t="str">
        <f>"Trad IRN"</f>
        <v>Trad IRN</v>
      </c>
      <c r="AI2650" t="str">
        <f>"Bldg IRN"</f>
        <v>Bldg IRN</v>
      </c>
      <c r="AJ2650" t="str">
        <f>"12"</f>
        <v>12</v>
      </c>
      <c r="AK2650" t="s">
        <v>48</v>
      </c>
      <c r="AL2650" t="s">
        <v>53</v>
      </c>
      <c r="AM2650">
        <v>1132.3</v>
      </c>
      <c r="AN2650">
        <v>1132.3</v>
      </c>
      <c r="AO2650">
        <v>15</v>
      </c>
    </row>
    <row r="2651" spans="1:41" x14ac:dyDescent="0.3">
      <c r="A2651" t="str">
        <f>"Trad IRN"</f>
        <v>Trad IRN</v>
      </c>
      <c r="B2651" t="str">
        <f>"Bldg IRN"</f>
        <v>Bldg IRN</v>
      </c>
      <c r="C2651" t="s">
        <v>41</v>
      </c>
      <c r="D2651" t="s">
        <v>3</v>
      </c>
      <c r="E2651" t="s">
        <v>80</v>
      </c>
      <c r="F2651" t="s">
        <v>81</v>
      </c>
      <c r="G2651" t="s">
        <v>82</v>
      </c>
      <c r="H2651" t="s">
        <v>83</v>
      </c>
      <c r="I2651" t="str">
        <f>"Trad IRN"</f>
        <v>Trad IRN</v>
      </c>
      <c r="J2651" t="s">
        <v>43</v>
      </c>
      <c r="K2651" t="s">
        <v>44</v>
      </c>
      <c r="L2651" t="s">
        <v>45</v>
      </c>
      <c r="M2651" t="s">
        <v>46</v>
      </c>
      <c r="N2651" t="str">
        <f>"08/18/2022"</f>
        <v>08/18/2022</v>
      </c>
      <c r="O2651" t="str">
        <f t="shared" si="271"/>
        <v>12/31/2500</v>
      </c>
      <c r="P2651">
        <v>1</v>
      </c>
      <c r="Q2651">
        <v>1</v>
      </c>
      <c r="S2651">
        <v>0</v>
      </c>
      <c r="T2651">
        <v>1</v>
      </c>
      <c r="U2651">
        <v>0</v>
      </c>
      <c r="V2651" t="str">
        <f>"Trad IRN"</f>
        <v>Trad IRN</v>
      </c>
      <c r="W2651">
        <v>100</v>
      </c>
      <c r="X2651" t="s">
        <v>47</v>
      </c>
      <c r="Z2651" t="s">
        <v>47</v>
      </c>
      <c r="AB2651" t="str">
        <f>"11"</f>
        <v>11</v>
      </c>
      <c r="AC2651" t="s">
        <v>48</v>
      </c>
      <c r="AD2651" t="s">
        <v>49</v>
      </c>
      <c r="AE2651" t="s">
        <v>50</v>
      </c>
      <c r="AF2651">
        <v>0</v>
      </c>
      <c r="AG2651" t="s">
        <v>56</v>
      </c>
      <c r="AH2651" t="str">
        <f>"Trad IRN"</f>
        <v>Trad IRN</v>
      </c>
      <c r="AI2651" t="str">
        <f>"Bldg IRN"</f>
        <v>Bldg IRN</v>
      </c>
      <c r="AJ2651" t="s">
        <v>48</v>
      </c>
      <c r="AK2651" t="s">
        <v>48</v>
      </c>
      <c r="AL2651" t="s">
        <v>53</v>
      </c>
      <c r="AM2651">
        <v>1132.3</v>
      </c>
      <c r="AN2651">
        <v>1132.3</v>
      </c>
      <c r="AO2651">
        <v>15</v>
      </c>
    </row>
    <row r="2652" spans="1:41" x14ac:dyDescent="0.3">
      <c r="A2652" t="str">
        <f>"Trad IRN"</f>
        <v>Trad IRN</v>
      </c>
      <c r="B2652" t="str">
        <f>"Bldg IRN"</f>
        <v>Bldg IRN</v>
      </c>
      <c r="C2652" t="s">
        <v>41</v>
      </c>
      <c r="D2652" t="s">
        <v>3</v>
      </c>
      <c r="E2652" t="s">
        <v>80</v>
      </c>
      <c r="F2652" t="s">
        <v>81</v>
      </c>
      <c r="G2652" t="s">
        <v>82</v>
      </c>
      <c r="H2652" t="s">
        <v>83</v>
      </c>
      <c r="I2652" t="str">
        <f>"Trad IRN"</f>
        <v>Trad IRN</v>
      </c>
      <c r="J2652" t="s">
        <v>43</v>
      </c>
      <c r="K2652" t="s">
        <v>44</v>
      </c>
      <c r="L2652" t="s">
        <v>45</v>
      </c>
      <c r="M2652" t="s">
        <v>46</v>
      </c>
      <c r="N2652" t="str">
        <f>"08/18/2022"</f>
        <v>08/18/2022</v>
      </c>
      <c r="O2652" t="str">
        <f t="shared" si="271"/>
        <v>12/31/2500</v>
      </c>
      <c r="P2652">
        <v>0.5</v>
      </c>
      <c r="Q2652">
        <v>0.5</v>
      </c>
      <c r="R2652">
        <v>0.5</v>
      </c>
      <c r="S2652">
        <v>0.5</v>
      </c>
      <c r="T2652">
        <v>0.5</v>
      </c>
      <c r="U2652">
        <v>0</v>
      </c>
      <c r="V2652" t="str">
        <f>"Trad IRN"</f>
        <v>Trad IRN</v>
      </c>
      <c r="W2652">
        <v>50</v>
      </c>
      <c r="X2652" t="s">
        <v>47</v>
      </c>
      <c r="Z2652" t="s">
        <v>47</v>
      </c>
      <c r="AB2652" t="str">
        <f>"12"</f>
        <v>12</v>
      </c>
      <c r="AC2652" t="str">
        <f>"12"</f>
        <v>12</v>
      </c>
      <c r="AD2652" t="str">
        <f>"6"</f>
        <v>6</v>
      </c>
      <c r="AE2652" t="s">
        <v>50</v>
      </c>
      <c r="AF2652">
        <v>0</v>
      </c>
      <c r="AG2652" t="s">
        <v>56</v>
      </c>
      <c r="AH2652" t="str">
        <f>"Trad IRN"</f>
        <v>Trad IRN</v>
      </c>
      <c r="AI2652" t="str">
        <f>"Bldg IRN"</f>
        <v>Bldg IRN</v>
      </c>
      <c r="AJ2652" t="str">
        <f>"12"</f>
        <v>12</v>
      </c>
      <c r="AK2652" t="s">
        <v>48</v>
      </c>
      <c r="AL2652" t="s">
        <v>53</v>
      </c>
      <c r="AM2652">
        <v>566.15</v>
      </c>
      <c r="AN2652">
        <v>1132.3</v>
      </c>
      <c r="AO2652">
        <v>15</v>
      </c>
    </row>
    <row r="2653" spans="1:41" x14ac:dyDescent="0.3">
      <c r="A2653" t="str">
        <f>"Trad IRN"</f>
        <v>Trad IRN</v>
      </c>
      <c r="B2653" t="str">
        <f>"Bldg IRN"</f>
        <v>Bldg IRN</v>
      </c>
      <c r="C2653" t="s">
        <v>41</v>
      </c>
      <c r="D2653" t="s">
        <v>3</v>
      </c>
      <c r="E2653" t="s">
        <v>80</v>
      </c>
      <c r="F2653" t="s">
        <v>81</v>
      </c>
      <c r="G2653" t="s">
        <v>82</v>
      </c>
      <c r="H2653" t="s">
        <v>83</v>
      </c>
      <c r="I2653" t="s">
        <v>8</v>
      </c>
      <c r="J2653" t="s">
        <v>43</v>
      </c>
      <c r="K2653" t="s">
        <v>44</v>
      </c>
      <c r="L2653" t="s">
        <v>45</v>
      </c>
      <c r="M2653" t="s">
        <v>46</v>
      </c>
      <c r="N2653" t="str">
        <f>"08/17/2022"</f>
        <v>08/17/2022</v>
      </c>
      <c r="O2653" t="str">
        <f t="shared" si="271"/>
        <v>12/31/2500</v>
      </c>
      <c r="P2653">
        <v>0.5</v>
      </c>
      <c r="Q2653">
        <v>0.5</v>
      </c>
      <c r="R2653">
        <v>0.5</v>
      </c>
      <c r="S2653">
        <v>0</v>
      </c>
      <c r="T2653">
        <v>0</v>
      </c>
      <c r="U2653">
        <v>0.5</v>
      </c>
      <c r="V2653" t="str">
        <f>"Trad IRN"</f>
        <v>Trad IRN</v>
      </c>
      <c r="W2653">
        <v>50</v>
      </c>
      <c r="X2653" t="s">
        <v>47</v>
      </c>
      <c r="Z2653" t="s">
        <v>47</v>
      </c>
      <c r="AB2653" t="str">
        <f>"12"</f>
        <v>12</v>
      </c>
      <c r="AC2653" t="str">
        <f>"12"</f>
        <v>12</v>
      </c>
      <c r="AD2653" t="str">
        <f>"6"</f>
        <v>6</v>
      </c>
      <c r="AE2653" t="s">
        <v>50</v>
      </c>
      <c r="AF2653">
        <v>0</v>
      </c>
      <c r="AG2653" t="s">
        <v>51</v>
      </c>
      <c r="AH2653" t="s">
        <v>85</v>
      </c>
      <c r="AI2653" t="str">
        <f>"Bldg IRN"</f>
        <v>Bldg IRN</v>
      </c>
      <c r="AJ2653" t="str">
        <f>"12"</f>
        <v>12</v>
      </c>
      <c r="AK2653" t="s">
        <v>52</v>
      </c>
      <c r="AL2653" t="s">
        <v>53</v>
      </c>
      <c r="AM2653">
        <v>521</v>
      </c>
      <c r="AN2653">
        <v>1042</v>
      </c>
      <c r="AO2653">
        <v>15</v>
      </c>
    </row>
    <row r="2654" spans="1:41" x14ac:dyDescent="0.3">
      <c r="A2654" t="str">
        <f>"Trad IRN"</f>
        <v>Trad IRN</v>
      </c>
      <c r="B2654" t="str">
        <f>"Bldg IRN"</f>
        <v>Bldg IRN</v>
      </c>
      <c r="C2654" t="s">
        <v>41</v>
      </c>
      <c r="D2654" t="s">
        <v>3</v>
      </c>
      <c r="E2654" t="s">
        <v>80</v>
      </c>
      <c r="F2654" t="s">
        <v>81</v>
      </c>
      <c r="G2654" t="s">
        <v>82</v>
      </c>
      <c r="H2654" t="s">
        <v>83</v>
      </c>
      <c r="I2654" t="s">
        <v>8</v>
      </c>
      <c r="J2654" t="s">
        <v>43</v>
      </c>
      <c r="K2654" t="s">
        <v>44</v>
      </c>
      <c r="L2654" t="s">
        <v>45</v>
      </c>
      <c r="M2654" t="s">
        <v>46</v>
      </c>
      <c r="N2654" t="str">
        <f>"08/17/2022"</f>
        <v>08/17/2022</v>
      </c>
      <c r="O2654" t="str">
        <f t="shared" si="271"/>
        <v>12/31/2500</v>
      </c>
      <c r="P2654">
        <v>0.5</v>
      </c>
      <c r="Q2654">
        <v>0.5</v>
      </c>
      <c r="R2654">
        <v>0.5</v>
      </c>
      <c r="S2654">
        <v>0</v>
      </c>
      <c r="T2654">
        <v>0.5</v>
      </c>
      <c r="U2654">
        <v>0</v>
      </c>
      <c r="V2654" t="str">
        <f>"Trad IRN"</f>
        <v>Trad IRN</v>
      </c>
      <c r="W2654">
        <v>50</v>
      </c>
      <c r="X2654" t="s">
        <v>47</v>
      </c>
      <c r="Z2654" t="s">
        <v>47</v>
      </c>
      <c r="AB2654" t="str">
        <f>"11"</f>
        <v>11</v>
      </c>
      <c r="AC2654" t="str">
        <f>"01"</f>
        <v>01</v>
      </c>
      <c r="AD2654" t="str">
        <f>"5"</f>
        <v>5</v>
      </c>
      <c r="AE2654" t="s">
        <v>55</v>
      </c>
      <c r="AF2654">
        <v>0</v>
      </c>
      <c r="AG2654" t="s">
        <v>51</v>
      </c>
      <c r="AH2654" t="s">
        <v>85</v>
      </c>
      <c r="AI2654" t="str">
        <f>"Bldg IRN"</f>
        <v>Bldg IRN</v>
      </c>
      <c r="AJ2654" t="s">
        <v>48</v>
      </c>
      <c r="AK2654" t="s">
        <v>48</v>
      </c>
      <c r="AL2654" t="s">
        <v>53</v>
      </c>
      <c r="AM2654">
        <v>530</v>
      </c>
      <c r="AN2654">
        <v>1060</v>
      </c>
      <c r="AO2654">
        <v>15</v>
      </c>
    </row>
    <row r="2655" spans="1:41" x14ac:dyDescent="0.3">
      <c r="A2655" t="str">
        <f>"Trad IRN"</f>
        <v>Trad IRN</v>
      </c>
      <c r="B2655" t="str">
        <f>"Bldg IRN"</f>
        <v>Bldg IRN</v>
      </c>
      <c r="C2655" t="s">
        <v>41</v>
      </c>
      <c r="D2655" t="s">
        <v>3</v>
      </c>
      <c r="E2655" t="s">
        <v>80</v>
      </c>
      <c r="F2655" t="s">
        <v>81</v>
      </c>
      <c r="G2655" t="s">
        <v>82</v>
      </c>
      <c r="H2655" t="s">
        <v>83</v>
      </c>
      <c r="I2655" t="str">
        <f>"Trad IRN"</f>
        <v>Trad IRN</v>
      </c>
      <c r="J2655" t="s">
        <v>43</v>
      </c>
      <c r="K2655" t="s">
        <v>44</v>
      </c>
      <c r="L2655" t="s">
        <v>45</v>
      </c>
      <c r="M2655" t="s">
        <v>46</v>
      </c>
      <c r="N2655" t="str">
        <f>"08/18/2022"</f>
        <v>08/18/2022</v>
      </c>
      <c r="O2655" t="str">
        <f t="shared" si="271"/>
        <v>12/31/2500</v>
      </c>
      <c r="P2655">
        <v>0.5</v>
      </c>
      <c r="Q2655">
        <v>0.5</v>
      </c>
      <c r="R2655">
        <v>0.5</v>
      </c>
      <c r="S2655">
        <v>0</v>
      </c>
      <c r="T2655">
        <v>0.5</v>
      </c>
      <c r="U2655">
        <v>0</v>
      </c>
      <c r="V2655" t="s">
        <v>84</v>
      </c>
      <c r="W2655">
        <v>50</v>
      </c>
      <c r="X2655" t="s">
        <v>47</v>
      </c>
      <c r="Z2655" t="s">
        <v>47</v>
      </c>
      <c r="AB2655" t="str">
        <f>"11"</f>
        <v>11</v>
      </c>
      <c r="AC2655" t="str">
        <f>"01"</f>
        <v>01</v>
      </c>
      <c r="AD2655" t="str">
        <f>"5"</f>
        <v>5</v>
      </c>
      <c r="AE2655" t="s">
        <v>55</v>
      </c>
      <c r="AF2655">
        <v>0</v>
      </c>
      <c r="AG2655" t="s">
        <v>56</v>
      </c>
      <c r="AH2655" t="str">
        <f>"Trad IRN"</f>
        <v>Trad IRN</v>
      </c>
      <c r="AI2655" t="str">
        <f>"Bldg IRN"</f>
        <v>Bldg IRN</v>
      </c>
      <c r="AJ2655" t="s">
        <v>48</v>
      </c>
      <c r="AK2655" t="s">
        <v>48</v>
      </c>
      <c r="AL2655" t="s">
        <v>53</v>
      </c>
      <c r="AM2655">
        <v>566.15</v>
      </c>
      <c r="AN2655">
        <v>1132.3</v>
      </c>
      <c r="AO2655">
        <v>15</v>
      </c>
    </row>
    <row r="2656" spans="1:41" x14ac:dyDescent="0.3">
      <c r="A2656" t="str">
        <f>"Trad IRN"</f>
        <v>Trad IRN</v>
      </c>
      <c r="B2656" t="str">
        <f>"Bldg IRN"</f>
        <v>Bldg IRN</v>
      </c>
      <c r="C2656" t="s">
        <v>41</v>
      </c>
      <c r="D2656" t="s">
        <v>3</v>
      </c>
      <c r="E2656" t="s">
        <v>80</v>
      </c>
      <c r="F2656" t="s">
        <v>81</v>
      </c>
      <c r="G2656" t="s">
        <v>82</v>
      </c>
      <c r="H2656" t="s">
        <v>83</v>
      </c>
      <c r="I2656" t="s">
        <v>8</v>
      </c>
      <c r="J2656" t="s">
        <v>43</v>
      </c>
      <c r="K2656" t="s">
        <v>44</v>
      </c>
      <c r="L2656" t="s">
        <v>45</v>
      </c>
      <c r="M2656" t="s">
        <v>46</v>
      </c>
      <c r="N2656" t="str">
        <f>"01/04/2023"</f>
        <v>01/04/2023</v>
      </c>
      <c r="O2656" t="str">
        <f t="shared" si="271"/>
        <v>12/31/2500</v>
      </c>
      <c r="P2656">
        <v>7.7590999999999993E-2</v>
      </c>
      <c r="Q2656">
        <v>7.7590999999999993E-2</v>
      </c>
      <c r="R2656">
        <v>7.7590999999999993E-2</v>
      </c>
      <c r="S2656">
        <v>0</v>
      </c>
      <c r="T2656">
        <v>7.7590999999999993E-2</v>
      </c>
      <c r="U2656">
        <v>0</v>
      </c>
      <c r="V2656" t="str">
        <f>"Trad IRN"</f>
        <v>Trad IRN</v>
      </c>
      <c r="W2656">
        <v>15</v>
      </c>
      <c r="X2656" t="s">
        <v>47</v>
      </c>
      <c r="Z2656" t="s">
        <v>47</v>
      </c>
      <c r="AB2656" t="str">
        <f>"12"</f>
        <v>12</v>
      </c>
      <c r="AC2656" t="str">
        <f>"15"</f>
        <v>15</v>
      </c>
      <c r="AD2656" t="str">
        <f>"2"</f>
        <v>2</v>
      </c>
      <c r="AE2656" t="s">
        <v>50</v>
      </c>
      <c r="AF2656">
        <v>0</v>
      </c>
      <c r="AG2656" t="s">
        <v>51</v>
      </c>
      <c r="AH2656" t="s">
        <v>85</v>
      </c>
      <c r="AI2656" t="str">
        <f>"Bldg IRN"</f>
        <v>Bldg IRN</v>
      </c>
      <c r="AJ2656" t="str">
        <f>"12"</f>
        <v>12</v>
      </c>
      <c r="AK2656" t="s">
        <v>52</v>
      </c>
      <c r="AL2656" t="s">
        <v>53</v>
      </c>
      <c r="AM2656">
        <v>80.849999999999994</v>
      </c>
      <c r="AN2656">
        <v>1042</v>
      </c>
      <c r="AO2656">
        <v>15</v>
      </c>
    </row>
    <row r="2657" spans="1:41" x14ac:dyDescent="0.3">
      <c r="A2657" t="str">
        <f>"Trad IRN"</f>
        <v>Trad IRN</v>
      </c>
      <c r="B2657" t="str">
        <f>"Bldg IRN"</f>
        <v>Bldg IRN</v>
      </c>
      <c r="C2657" t="s">
        <v>41</v>
      </c>
      <c r="D2657" t="s">
        <v>3</v>
      </c>
      <c r="E2657" t="s">
        <v>80</v>
      </c>
      <c r="F2657" t="s">
        <v>81</v>
      </c>
      <c r="G2657" t="s">
        <v>82</v>
      </c>
      <c r="H2657" t="s">
        <v>83</v>
      </c>
      <c r="I2657" t="s">
        <v>8</v>
      </c>
      <c r="J2657" t="s">
        <v>43</v>
      </c>
      <c r="K2657" t="s">
        <v>44</v>
      </c>
      <c r="L2657" t="s">
        <v>45</v>
      </c>
      <c r="M2657" t="s">
        <v>46</v>
      </c>
      <c r="N2657" t="str">
        <f>"08/18/2022"</f>
        <v>08/18/2022</v>
      </c>
      <c r="O2657" t="str">
        <f>"01/03/2023"</f>
        <v>01/03/2023</v>
      </c>
      <c r="P2657">
        <v>0.119242</v>
      </c>
      <c r="Q2657">
        <v>0.119242</v>
      </c>
      <c r="R2657">
        <v>0.119242</v>
      </c>
      <c r="S2657">
        <v>0</v>
      </c>
      <c r="T2657">
        <v>6.4339999999999994E-2</v>
      </c>
      <c r="U2657">
        <v>5.4901999999999999E-2</v>
      </c>
      <c r="V2657" t="str">
        <f>"Trad IRN"</f>
        <v>Trad IRN</v>
      </c>
      <c r="W2657">
        <v>25</v>
      </c>
      <c r="X2657" t="s">
        <v>47</v>
      </c>
      <c r="Z2657" t="s">
        <v>47</v>
      </c>
      <c r="AB2657" t="str">
        <f>"12"</f>
        <v>12</v>
      </c>
      <c r="AC2657" t="str">
        <f>"15"</f>
        <v>15</v>
      </c>
      <c r="AD2657" t="str">
        <f>"2"</f>
        <v>2</v>
      </c>
      <c r="AE2657" t="s">
        <v>50</v>
      </c>
      <c r="AF2657">
        <v>0</v>
      </c>
      <c r="AG2657" t="s">
        <v>51</v>
      </c>
      <c r="AH2657" t="s">
        <v>85</v>
      </c>
      <c r="AI2657" t="str">
        <f>"Bldg IRN"</f>
        <v>Bldg IRN</v>
      </c>
      <c r="AJ2657" t="str">
        <f>"12"</f>
        <v>12</v>
      </c>
      <c r="AK2657" t="s">
        <v>52</v>
      </c>
      <c r="AL2657" t="s">
        <v>53</v>
      </c>
      <c r="AM2657">
        <v>124.25</v>
      </c>
      <c r="AN2657">
        <v>1042</v>
      </c>
      <c r="AO2657">
        <v>15</v>
      </c>
    </row>
    <row r="2658" spans="1:41" x14ac:dyDescent="0.3">
      <c r="A2658" t="str">
        <f>"Trad IRN"</f>
        <v>Trad IRN</v>
      </c>
      <c r="B2658" t="str">
        <f>"Bldg IRN"</f>
        <v>Bldg IRN</v>
      </c>
      <c r="C2658" t="s">
        <v>41</v>
      </c>
      <c r="D2658" t="s">
        <v>3</v>
      </c>
      <c r="E2658" t="s">
        <v>80</v>
      </c>
      <c r="F2658" t="s">
        <v>81</v>
      </c>
      <c r="G2658" t="s">
        <v>82</v>
      </c>
      <c r="H2658" t="s">
        <v>83</v>
      </c>
      <c r="I2658" t="str">
        <f>"Trad IRN"</f>
        <v>Trad IRN</v>
      </c>
      <c r="J2658" t="s">
        <v>43</v>
      </c>
      <c r="K2658" t="s">
        <v>44</v>
      </c>
      <c r="L2658" t="s">
        <v>45</v>
      </c>
      <c r="M2658" t="s">
        <v>46</v>
      </c>
      <c r="N2658" t="str">
        <f>"08/18/2022"</f>
        <v>08/18/2022</v>
      </c>
      <c r="O2658" t="str">
        <f>"12/31/2500"</f>
        <v>12/31/2500</v>
      </c>
      <c r="P2658">
        <v>0.75</v>
      </c>
      <c r="Q2658">
        <v>0.75</v>
      </c>
      <c r="R2658">
        <v>0.75</v>
      </c>
      <c r="S2658">
        <v>0</v>
      </c>
      <c r="T2658">
        <v>0.75</v>
      </c>
      <c r="U2658">
        <v>0</v>
      </c>
      <c r="V2658" t="str">
        <f>"Trad IRN"</f>
        <v>Trad IRN</v>
      </c>
      <c r="W2658">
        <v>75</v>
      </c>
      <c r="X2658" t="s">
        <v>47</v>
      </c>
      <c r="Z2658" t="s">
        <v>47</v>
      </c>
      <c r="AB2658" t="str">
        <f>"12"</f>
        <v>12</v>
      </c>
      <c r="AC2658" t="str">
        <f>"15"</f>
        <v>15</v>
      </c>
      <c r="AD2658" t="str">
        <f>"2"</f>
        <v>2</v>
      </c>
      <c r="AE2658" t="s">
        <v>50</v>
      </c>
      <c r="AF2658">
        <v>0</v>
      </c>
      <c r="AG2658" t="s">
        <v>56</v>
      </c>
      <c r="AH2658" t="str">
        <f>"Trad IRN"</f>
        <v>Trad IRN</v>
      </c>
      <c r="AI2658" t="str">
        <f>"Bldg IRN"</f>
        <v>Bldg IRN</v>
      </c>
      <c r="AJ2658" t="str">
        <f>"12"</f>
        <v>12</v>
      </c>
      <c r="AK2658" t="s">
        <v>48</v>
      </c>
      <c r="AL2658" t="s">
        <v>53</v>
      </c>
      <c r="AM2658">
        <v>849.23</v>
      </c>
      <c r="AN2658">
        <v>1132.3</v>
      </c>
      <c r="AO2658">
        <v>15</v>
      </c>
    </row>
    <row r="2659" spans="1:41" x14ac:dyDescent="0.3">
      <c r="A2659" t="str">
        <f>"Trad IRN"</f>
        <v>Trad IRN</v>
      </c>
      <c r="B2659" t="str">
        <f>"Bldg IRN"</f>
        <v>Bldg IRN</v>
      </c>
      <c r="C2659" t="s">
        <v>41</v>
      </c>
      <c r="D2659" t="s">
        <v>3</v>
      </c>
      <c r="E2659" t="s">
        <v>80</v>
      </c>
      <c r="F2659" t="s">
        <v>81</v>
      </c>
      <c r="G2659" t="s">
        <v>82</v>
      </c>
      <c r="H2659" t="s">
        <v>83</v>
      </c>
      <c r="I2659" t="str">
        <f>"Trad IRN"</f>
        <v>Trad IRN</v>
      </c>
      <c r="J2659" t="s">
        <v>43</v>
      </c>
      <c r="K2659" t="s">
        <v>44</v>
      </c>
      <c r="L2659" t="s">
        <v>45</v>
      </c>
      <c r="M2659" t="s">
        <v>46</v>
      </c>
      <c r="N2659" t="str">
        <f>"08/18/2022"</f>
        <v>08/18/2022</v>
      </c>
      <c r="O2659" t="str">
        <f>"12/31/2500"</f>
        <v>12/31/2500</v>
      </c>
      <c r="P2659">
        <v>1</v>
      </c>
      <c r="Q2659">
        <v>1</v>
      </c>
      <c r="S2659">
        <v>0</v>
      </c>
      <c r="T2659">
        <v>0.93055600000000005</v>
      </c>
      <c r="U2659">
        <v>6.9444000000000006E-2</v>
      </c>
      <c r="V2659" t="str">
        <f>"Trad IRN"</f>
        <v>Trad IRN</v>
      </c>
      <c r="W2659">
        <v>100</v>
      </c>
      <c r="X2659" t="s">
        <v>47</v>
      </c>
      <c r="Z2659" t="s">
        <v>47</v>
      </c>
      <c r="AB2659" t="str">
        <f>"11"</f>
        <v>11</v>
      </c>
      <c r="AC2659" t="s">
        <v>48</v>
      </c>
      <c r="AD2659" t="s">
        <v>49</v>
      </c>
      <c r="AE2659" t="s">
        <v>50</v>
      </c>
      <c r="AF2659">
        <v>0</v>
      </c>
      <c r="AG2659" t="s">
        <v>56</v>
      </c>
      <c r="AH2659" t="str">
        <f>"Trad IRN"</f>
        <v>Trad IRN</v>
      </c>
      <c r="AI2659" t="str">
        <f>"Bldg IRN"</f>
        <v>Bldg IRN</v>
      </c>
      <c r="AJ2659" t="s">
        <v>48</v>
      </c>
      <c r="AK2659" t="s">
        <v>48</v>
      </c>
      <c r="AL2659" t="s">
        <v>53</v>
      </c>
      <c r="AM2659">
        <v>1132.3</v>
      </c>
      <c r="AN2659">
        <v>1132.3</v>
      </c>
      <c r="AO2659">
        <v>15</v>
      </c>
    </row>
    <row r="2660" spans="1:41" x14ac:dyDescent="0.3">
      <c r="A2660" t="str">
        <f>"Trad IRN"</f>
        <v>Trad IRN</v>
      </c>
      <c r="B2660" t="str">
        <f>"Bldg IRN"</f>
        <v>Bldg IRN</v>
      </c>
      <c r="C2660" t="s">
        <v>41</v>
      </c>
      <c r="D2660" t="s">
        <v>3</v>
      </c>
      <c r="E2660" t="s">
        <v>80</v>
      </c>
      <c r="F2660" t="s">
        <v>81</v>
      </c>
      <c r="G2660" t="s">
        <v>82</v>
      </c>
      <c r="H2660" t="s">
        <v>83</v>
      </c>
      <c r="I2660" t="s">
        <v>8</v>
      </c>
      <c r="J2660" t="s">
        <v>43</v>
      </c>
      <c r="K2660" t="s">
        <v>44</v>
      </c>
      <c r="L2660" t="s">
        <v>45</v>
      </c>
      <c r="M2660" t="s">
        <v>46</v>
      </c>
      <c r="N2660" t="str">
        <f>"08/18/2022"</f>
        <v>08/18/2022</v>
      </c>
      <c r="O2660" t="str">
        <f>"12/20/2022"</f>
        <v>12/20/2022</v>
      </c>
      <c r="P2660">
        <v>6.9550000000000001E-2</v>
      </c>
      <c r="Q2660">
        <v>6.9550000000000001E-2</v>
      </c>
      <c r="S2660">
        <v>0</v>
      </c>
      <c r="T2660">
        <v>1.4671999999999999E-2</v>
      </c>
      <c r="U2660">
        <v>5.4878000000000003E-2</v>
      </c>
      <c r="V2660" t="str">
        <f>"Trad IRN"</f>
        <v>Trad IRN</v>
      </c>
      <c r="W2660">
        <v>15</v>
      </c>
      <c r="X2660" t="s">
        <v>47</v>
      </c>
      <c r="Z2660" t="s">
        <v>47</v>
      </c>
      <c r="AB2660" t="str">
        <f>"09"</f>
        <v>09</v>
      </c>
      <c r="AC2660" t="s">
        <v>48</v>
      </c>
      <c r="AD2660" t="s">
        <v>49</v>
      </c>
      <c r="AE2660" t="s">
        <v>50</v>
      </c>
      <c r="AF2660">
        <v>0</v>
      </c>
      <c r="AG2660" t="s">
        <v>51</v>
      </c>
      <c r="AH2660" t="str">
        <f>"Trad IRN"</f>
        <v>Trad IRN</v>
      </c>
      <c r="AI2660" t="str">
        <f>"Bldg IRN"</f>
        <v>Bldg IRN</v>
      </c>
      <c r="AJ2660" t="s">
        <v>48</v>
      </c>
      <c r="AK2660" t="s">
        <v>48</v>
      </c>
      <c r="AL2660" t="s">
        <v>53</v>
      </c>
      <c r="AM2660">
        <v>78.75</v>
      </c>
      <c r="AN2660">
        <v>1132.3</v>
      </c>
      <c r="AO2660">
        <v>15</v>
      </c>
    </row>
    <row r="2661" spans="1:41" x14ac:dyDescent="0.3">
      <c r="A2661" t="str">
        <f>"Trad IRN"</f>
        <v>Trad IRN</v>
      </c>
      <c r="B2661" t="str">
        <f>"Bldg IRN"</f>
        <v>Bldg IRN</v>
      </c>
      <c r="C2661" t="s">
        <v>41</v>
      </c>
      <c r="D2661" t="s">
        <v>3</v>
      </c>
      <c r="E2661" t="s">
        <v>80</v>
      </c>
      <c r="F2661" t="s">
        <v>81</v>
      </c>
      <c r="G2661" t="s">
        <v>82</v>
      </c>
      <c r="H2661" t="s">
        <v>83</v>
      </c>
      <c r="I2661" t="str">
        <f>"Trad IRN"</f>
        <v>Trad IRN</v>
      </c>
      <c r="J2661" t="s">
        <v>43</v>
      </c>
      <c r="K2661" t="s">
        <v>44</v>
      </c>
      <c r="L2661" t="s">
        <v>45</v>
      </c>
      <c r="M2661" t="s">
        <v>46</v>
      </c>
      <c r="N2661" t="str">
        <f>"01/04/2023"</f>
        <v>01/04/2023</v>
      </c>
      <c r="O2661" t="str">
        <f>"12/31/2500"</f>
        <v>12/31/2500</v>
      </c>
      <c r="P2661">
        <v>0.53056599999999998</v>
      </c>
      <c r="Q2661">
        <v>0.53056599999999998</v>
      </c>
      <c r="S2661">
        <v>0</v>
      </c>
      <c r="T2661">
        <v>0.53056599999999998</v>
      </c>
      <c r="U2661">
        <v>0</v>
      </c>
      <c r="V2661" t="str">
        <f>"Trad IRN"</f>
        <v>Trad IRN</v>
      </c>
      <c r="W2661">
        <v>100</v>
      </c>
      <c r="X2661" t="s">
        <v>47</v>
      </c>
      <c r="Z2661" t="s">
        <v>47</v>
      </c>
      <c r="AB2661" t="str">
        <f>"09"</f>
        <v>09</v>
      </c>
      <c r="AC2661" t="s">
        <v>48</v>
      </c>
      <c r="AD2661" t="s">
        <v>49</v>
      </c>
      <c r="AE2661" t="s">
        <v>50</v>
      </c>
      <c r="AF2661">
        <v>0</v>
      </c>
      <c r="AG2661" t="s">
        <v>56</v>
      </c>
      <c r="AH2661" t="str">
        <f>"Trad IRN"</f>
        <v>Trad IRN</v>
      </c>
      <c r="AI2661" t="str">
        <f>"Bldg IRN"</f>
        <v>Bldg IRN</v>
      </c>
      <c r="AJ2661" t="s">
        <v>48</v>
      </c>
      <c r="AK2661" t="s">
        <v>48</v>
      </c>
      <c r="AL2661" t="s">
        <v>53</v>
      </c>
      <c r="AM2661">
        <v>600.76</v>
      </c>
      <c r="AN2661">
        <v>1132.3</v>
      </c>
      <c r="AO2661">
        <v>15</v>
      </c>
    </row>
    <row r="2662" spans="1:41" x14ac:dyDescent="0.3">
      <c r="A2662" t="str">
        <f>"Trad IRN"</f>
        <v>Trad IRN</v>
      </c>
      <c r="B2662" t="str">
        <f>"Bldg IRN"</f>
        <v>Bldg IRN</v>
      </c>
      <c r="C2662" t="s">
        <v>41</v>
      </c>
      <c r="D2662" t="s">
        <v>3</v>
      </c>
      <c r="E2662" t="s">
        <v>80</v>
      </c>
      <c r="F2662" t="s">
        <v>81</v>
      </c>
      <c r="G2662" t="s">
        <v>82</v>
      </c>
      <c r="H2662" t="s">
        <v>83</v>
      </c>
      <c r="I2662" t="str">
        <f>"Trad IRN"</f>
        <v>Trad IRN</v>
      </c>
      <c r="J2662" t="s">
        <v>43</v>
      </c>
      <c r="K2662" t="s">
        <v>44</v>
      </c>
      <c r="L2662" t="s">
        <v>45</v>
      </c>
      <c r="M2662" t="s">
        <v>46</v>
      </c>
      <c r="N2662" t="str">
        <f>"08/18/2022"</f>
        <v>08/18/2022</v>
      </c>
      <c r="O2662" t="str">
        <f>"01/03/2023"</f>
        <v>01/03/2023</v>
      </c>
      <c r="P2662">
        <v>0.39901900000000001</v>
      </c>
      <c r="Q2662">
        <v>0.39901900000000001</v>
      </c>
      <c r="S2662">
        <v>0</v>
      </c>
      <c r="T2662">
        <v>0.39901900000000001</v>
      </c>
      <c r="U2662">
        <v>0</v>
      </c>
      <c r="V2662" t="str">
        <f>"Trad IRN"</f>
        <v>Trad IRN</v>
      </c>
      <c r="W2662">
        <v>85</v>
      </c>
      <c r="X2662" t="s">
        <v>47</v>
      </c>
      <c r="Z2662" t="s">
        <v>47</v>
      </c>
      <c r="AB2662" t="str">
        <f>"09"</f>
        <v>09</v>
      </c>
      <c r="AC2662" t="s">
        <v>48</v>
      </c>
      <c r="AD2662" t="s">
        <v>49</v>
      </c>
      <c r="AE2662" t="s">
        <v>50</v>
      </c>
      <c r="AF2662">
        <v>0</v>
      </c>
      <c r="AG2662" t="s">
        <v>56</v>
      </c>
      <c r="AH2662" t="str">
        <f>"Trad IRN"</f>
        <v>Trad IRN</v>
      </c>
      <c r="AI2662" t="str">
        <f>"Bldg IRN"</f>
        <v>Bldg IRN</v>
      </c>
      <c r="AJ2662" t="s">
        <v>48</v>
      </c>
      <c r="AK2662" t="s">
        <v>48</v>
      </c>
      <c r="AL2662" t="s">
        <v>53</v>
      </c>
      <c r="AM2662">
        <v>451.81</v>
      </c>
      <c r="AN2662">
        <v>1132.3</v>
      </c>
      <c r="AO2662">
        <v>15</v>
      </c>
    </row>
    <row r="2663" spans="1:41" x14ac:dyDescent="0.3">
      <c r="A2663" t="str">
        <f>"Trad IRN"</f>
        <v>Trad IRN</v>
      </c>
      <c r="B2663" t="str">
        <f>"Bldg IRN"</f>
        <v>Bldg IRN</v>
      </c>
      <c r="C2663" t="s">
        <v>41</v>
      </c>
      <c r="D2663" t="s">
        <v>3</v>
      </c>
      <c r="E2663" t="s">
        <v>80</v>
      </c>
      <c r="F2663" t="s">
        <v>81</v>
      </c>
      <c r="G2663" t="s">
        <v>82</v>
      </c>
      <c r="H2663" t="s">
        <v>83</v>
      </c>
      <c r="I2663" t="str">
        <f>"Trad IRN"</f>
        <v>Trad IRN</v>
      </c>
      <c r="J2663" t="s">
        <v>43</v>
      </c>
      <c r="K2663" t="s">
        <v>44</v>
      </c>
      <c r="L2663" t="s">
        <v>45</v>
      </c>
      <c r="M2663" t="s">
        <v>46</v>
      </c>
      <c r="N2663" t="str">
        <f>"08/18/2022"</f>
        <v>08/18/2022</v>
      </c>
      <c r="O2663" t="str">
        <f t="shared" ref="O2663:O2671" si="272">"12/31/2500"</f>
        <v>12/31/2500</v>
      </c>
      <c r="P2663">
        <v>1</v>
      </c>
      <c r="Q2663">
        <v>1</v>
      </c>
      <c r="S2663">
        <v>0</v>
      </c>
      <c r="T2663">
        <v>1</v>
      </c>
      <c r="U2663">
        <v>0</v>
      </c>
      <c r="V2663" t="str">
        <f>"Trad IRN"</f>
        <v>Trad IRN</v>
      </c>
      <c r="W2663">
        <v>100</v>
      </c>
      <c r="X2663" t="s">
        <v>47</v>
      </c>
      <c r="Z2663" t="s">
        <v>47</v>
      </c>
      <c r="AB2663" t="str">
        <f>"10"</f>
        <v>10</v>
      </c>
      <c r="AC2663" t="s">
        <v>48</v>
      </c>
      <c r="AD2663" t="s">
        <v>49</v>
      </c>
      <c r="AE2663" t="s">
        <v>50</v>
      </c>
      <c r="AF2663">
        <v>0</v>
      </c>
      <c r="AG2663" t="s">
        <v>56</v>
      </c>
      <c r="AH2663" t="str">
        <f>"Trad IRN"</f>
        <v>Trad IRN</v>
      </c>
      <c r="AI2663" t="str">
        <f>"Bldg IRN"</f>
        <v>Bldg IRN</v>
      </c>
      <c r="AJ2663" t="s">
        <v>48</v>
      </c>
      <c r="AK2663" t="s">
        <v>48</v>
      </c>
      <c r="AL2663" t="s">
        <v>53</v>
      </c>
      <c r="AM2663">
        <v>1132.3</v>
      </c>
      <c r="AN2663">
        <v>1132.3</v>
      </c>
      <c r="AO2663">
        <v>15</v>
      </c>
    </row>
    <row r="2664" spans="1:41" x14ac:dyDescent="0.3">
      <c r="A2664" t="str">
        <f>"Trad IRN"</f>
        <v>Trad IRN</v>
      </c>
      <c r="B2664" t="str">
        <f>"Bldg IRN"</f>
        <v>Bldg IRN</v>
      </c>
      <c r="C2664" t="s">
        <v>41</v>
      </c>
      <c r="D2664" t="s">
        <v>3</v>
      </c>
      <c r="E2664" t="s">
        <v>80</v>
      </c>
      <c r="F2664" t="s">
        <v>81</v>
      </c>
      <c r="G2664" t="s">
        <v>82</v>
      </c>
      <c r="H2664" t="s">
        <v>83</v>
      </c>
      <c r="I2664" t="s">
        <v>8</v>
      </c>
      <c r="J2664" t="s">
        <v>43</v>
      </c>
      <c r="K2664" t="s">
        <v>44</v>
      </c>
      <c r="L2664" t="s">
        <v>45</v>
      </c>
      <c r="M2664" t="s">
        <v>46</v>
      </c>
      <c r="N2664" t="str">
        <f>"08/17/2022"</f>
        <v>08/17/2022</v>
      </c>
      <c r="O2664" t="str">
        <f t="shared" si="272"/>
        <v>12/31/2500</v>
      </c>
      <c r="P2664">
        <v>1</v>
      </c>
      <c r="Q2664">
        <v>1</v>
      </c>
      <c r="S2664">
        <v>0</v>
      </c>
      <c r="T2664">
        <v>5.5551999999999997E-2</v>
      </c>
      <c r="U2664">
        <v>0.94444799999999995</v>
      </c>
      <c r="V2664" t="str">
        <f>"Trad IRN"</f>
        <v>Trad IRN</v>
      </c>
      <c r="W2664">
        <v>100</v>
      </c>
      <c r="X2664" t="s">
        <v>47</v>
      </c>
      <c r="Z2664" t="s">
        <v>47</v>
      </c>
      <c r="AB2664" t="str">
        <f>"11"</f>
        <v>11</v>
      </c>
      <c r="AC2664" t="s">
        <v>48</v>
      </c>
      <c r="AD2664" t="s">
        <v>49</v>
      </c>
      <c r="AE2664" t="s">
        <v>50</v>
      </c>
      <c r="AF2664">
        <v>0</v>
      </c>
      <c r="AG2664" t="s">
        <v>51</v>
      </c>
      <c r="AH2664" t="s">
        <v>85</v>
      </c>
      <c r="AI2664" t="str">
        <f>"Bldg IRN"</f>
        <v>Bldg IRN</v>
      </c>
      <c r="AJ2664" t="s">
        <v>48</v>
      </c>
      <c r="AK2664" t="s">
        <v>48</v>
      </c>
      <c r="AL2664" t="s">
        <v>53</v>
      </c>
      <c r="AM2664">
        <v>1060</v>
      </c>
      <c r="AN2664">
        <v>1060</v>
      </c>
      <c r="AO2664">
        <v>15</v>
      </c>
    </row>
    <row r="2665" spans="1:41" x14ac:dyDescent="0.3">
      <c r="A2665" t="str">
        <f>"Trad IRN"</f>
        <v>Trad IRN</v>
      </c>
      <c r="B2665" t="str">
        <f>"Bldg IRN"</f>
        <v>Bldg IRN</v>
      </c>
      <c r="C2665" t="s">
        <v>41</v>
      </c>
      <c r="D2665" t="s">
        <v>3</v>
      </c>
      <c r="E2665" t="s">
        <v>80</v>
      </c>
      <c r="F2665" t="s">
        <v>81</v>
      </c>
      <c r="G2665" t="s">
        <v>82</v>
      </c>
      <c r="H2665" t="s">
        <v>83</v>
      </c>
      <c r="I2665" t="str">
        <f>"Trad IRN"</f>
        <v>Trad IRN</v>
      </c>
      <c r="J2665" t="s">
        <v>43</v>
      </c>
      <c r="K2665" t="s">
        <v>44</v>
      </c>
      <c r="L2665" t="s">
        <v>45</v>
      </c>
      <c r="M2665" t="s">
        <v>46</v>
      </c>
      <c r="N2665" t="str">
        <f>"08/18/2022"</f>
        <v>08/18/2022</v>
      </c>
      <c r="O2665" t="str">
        <f t="shared" si="272"/>
        <v>12/31/2500</v>
      </c>
      <c r="P2665">
        <v>1</v>
      </c>
      <c r="Q2665">
        <v>1</v>
      </c>
      <c r="S2665">
        <v>0</v>
      </c>
      <c r="T2665">
        <v>1</v>
      </c>
      <c r="U2665">
        <v>0</v>
      </c>
      <c r="V2665" t="str">
        <f>"Trad IRN"</f>
        <v>Trad IRN</v>
      </c>
      <c r="W2665">
        <v>100</v>
      </c>
      <c r="X2665" t="s">
        <v>47</v>
      </c>
      <c r="Z2665" t="s">
        <v>47</v>
      </c>
      <c r="AB2665" t="str">
        <f>"09"</f>
        <v>09</v>
      </c>
      <c r="AC2665" t="s">
        <v>48</v>
      </c>
      <c r="AD2665" t="s">
        <v>49</v>
      </c>
      <c r="AE2665" t="s">
        <v>55</v>
      </c>
      <c r="AF2665">
        <v>0</v>
      </c>
      <c r="AG2665" t="s">
        <v>56</v>
      </c>
      <c r="AH2665" t="str">
        <f>"Trad IRN"</f>
        <v>Trad IRN</v>
      </c>
      <c r="AI2665" t="str">
        <f>"Bldg IRN"</f>
        <v>Bldg IRN</v>
      </c>
      <c r="AJ2665" t="s">
        <v>48</v>
      </c>
      <c r="AK2665" t="s">
        <v>48</v>
      </c>
      <c r="AL2665" t="s">
        <v>53</v>
      </c>
      <c r="AM2665">
        <v>1132.3</v>
      </c>
      <c r="AN2665">
        <v>1132.3</v>
      </c>
      <c r="AO2665">
        <v>15</v>
      </c>
    </row>
    <row r="2666" spans="1:41" x14ac:dyDescent="0.3">
      <c r="A2666" t="str">
        <f>"Trad IRN"</f>
        <v>Trad IRN</v>
      </c>
      <c r="B2666" t="str">
        <f>"Bldg IRN"</f>
        <v>Bldg IRN</v>
      </c>
      <c r="C2666" t="s">
        <v>41</v>
      </c>
      <c r="D2666" t="s">
        <v>3</v>
      </c>
      <c r="E2666" t="s">
        <v>80</v>
      </c>
      <c r="F2666" t="s">
        <v>81</v>
      </c>
      <c r="G2666" t="s">
        <v>82</v>
      </c>
      <c r="H2666" t="s">
        <v>83</v>
      </c>
      <c r="I2666" t="str">
        <f>"Trad IRN"</f>
        <v>Trad IRN</v>
      </c>
      <c r="J2666" t="s">
        <v>43</v>
      </c>
      <c r="K2666" t="s">
        <v>44</v>
      </c>
      <c r="L2666" t="s">
        <v>45</v>
      </c>
      <c r="M2666" t="s">
        <v>46</v>
      </c>
      <c r="N2666" t="str">
        <f>"08/18/2022"</f>
        <v>08/18/2022</v>
      </c>
      <c r="O2666" t="str">
        <f t="shared" si="272"/>
        <v>12/31/2500</v>
      </c>
      <c r="P2666">
        <v>1</v>
      </c>
      <c r="Q2666">
        <v>1</v>
      </c>
      <c r="S2666">
        <v>0</v>
      </c>
      <c r="T2666">
        <v>1</v>
      </c>
      <c r="U2666">
        <v>0</v>
      </c>
      <c r="V2666" t="str">
        <f>"Trad IRN"</f>
        <v>Trad IRN</v>
      </c>
      <c r="W2666">
        <v>100</v>
      </c>
      <c r="X2666" t="s">
        <v>47</v>
      </c>
      <c r="Z2666" t="s">
        <v>47</v>
      </c>
      <c r="AB2666" t="str">
        <f>"10"</f>
        <v>10</v>
      </c>
      <c r="AC2666" t="s">
        <v>48</v>
      </c>
      <c r="AD2666" t="s">
        <v>49</v>
      </c>
      <c r="AE2666" t="s">
        <v>55</v>
      </c>
      <c r="AF2666">
        <v>0</v>
      </c>
      <c r="AG2666" t="s">
        <v>56</v>
      </c>
      <c r="AH2666" t="str">
        <f>"Trad IRN"</f>
        <v>Trad IRN</v>
      </c>
      <c r="AI2666" t="str">
        <f>"Bldg IRN"</f>
        <v>Bldg IRN</v>
      </c>
      <c r="AJ2666" t="s">
        <v>48</v>
      </c>
      <c r="AK2666" t="s">
        <v>48</v>
      </c>
      <c r="AL2666" t="s">
        <v>53</v>
      </c>
      <c r="AM2666">
        <v>1132.3</v>
      </c>
      <c r="AN2666">
        <v>1132.3</v>
      </c>
      <c r="AO2666">
        <v>15</v>
      </c>
    </row>
    <row r="2667" spans="1:41" x14ac:dyDescent="0.3">
      <c r="A2667" t="str">
        <f>"Trad IRN"</f>
        <v>Trad IRN</v>
      </c>
      <c r="B2667" t="str">
        <f>"Bldg IRN"</f>
        <v>Bldg IRN</v>
      </c>
      <c r="C2667" t="s">
        <v>41</v>
      </c>
      <c r="D2667" t="s">
        <v>3</v>
      </c>
      <c r="E2667" t="s">
        <v>80</v>
      </c>
      <c r="F2667" t="s">
        <v>81</v>
      </c>
      <c r="G2667" t="s">
        <v>82</v>
      </c>
      <c r="H2667" t="s">
        <v>83</v>
      </c>
      <c r="I2667" t="str">
        <f>"Trad IRN"</f>
        <v>Trad IRN</v>
      </c>
      <c r="J2667" t="s">
        <v>43</v>
      </c>
      <c r="K2667" t="s">
        <v>44</v>
      </c>
      <c r="L2667" t="s">
        <v>45</v>
      </c>
      <c r="M2667" t="s">
        <v>46</v>
      </c>
      <c r="N2667" t="str">
        <f>"08/18/2022"</f>
        <v>08/18/2022</v>
      </c>
      <c r="O2667" t="str">
        <f t="shared" si="272"/>
        <v>12/31/2500</v>
      </c>
      <c r="P2667">
        <v>1</v>
      </c>
      <c r="Q2667">
        <v>1</v>
      </c>
      <c r="S2667">
        <v>0</v>
      </c>
      <c r="T2667">
        <v>1</v>
      </c>
      <c r="U2667">
        <v>0</v>
      </c>
      <c r="V2667" t="str">
        <f>"Trad IRN"</f>
        <v>Trad IRN</v>
      </c>
      <c r="W2667">
        <v>100</v>
      </c>
      <c r="X2667" t="s">
        <v>47</v>
      </c>
      <c r="Z2667" t="s">
        <v>47</v>
      </c>
      <c r="AB2667" t="str">
        <f>"10"</f>
        <v>10</v>
      </c>
      <c r="AC2667" t="s">
        <v>48</v>
      </c>
      <c r="AD2667" t="s">
        <v>49</v>
      </c>
      <c r="AE2667" t="s">
        <v>50</v>
      </c>
      <c r="AF2667">
        <v>0</v>
      </c>
      <c r="AG2667" t="s">
        <v>56</v>
      </c>
      <c r="AH2667" t="str">
        <f>"Trad IRN"</f>
        <v>Trad IRN</v>
      </c>
      <c r="AI2667" t="str">
        <f>"Bldg IRN"</f>
        <v>Bldg IRN</v>
      </c>
      <c r="AJ2667" t="s">
        <v>48</v>
      </c>
      <c r="AK2667" t="s">
        <v>48</v>
      </c>
      <c r="AL2667" t="s">
        <v>53</v>
      </c>
      <c r="AM2667">
        <v>1132.3</v>
      </c>
      <c r="AN2667">
        <v>1132.3</v>
      </c>
      <c r="AO2667">
        <v>15</v>
      </c>
    </row>
    <row r="2668" spans="1:41" x14ac:dyDescent="0.3">
      <c r="A2668" t="str">
        <f>"Trad IRN"</f>
        <v>Trad IRN</v>
      </c>
      <c r="B2668" t="str">
        <f>"Bldg IRN"</f>
        <v>Bldg IRN</v>
      </c>
      <c r="C2668" t="s">
        <v>41</v>
      </c>
      <c r="D2668" t="s">
        <v>3</v>
      </c>
      <c r="E2668" t="s">
        <v>80</v>
      </c>
      <c r="F2668" t="s">
        <v>81</v>
      </c>
      <c r="G2668" t="s">
        <v>82</v>
      </c>
      <c r="H2668" t="s">
        <v>83</v>
      </c>
      <c r="I2668" t="str">
        <f>"Trad IRN"</f>
        <v>Trad IRN</v>
      </c>
      <c r="J2668" t="s">
        <v>43</v>
      </c>
      <c r="K2668" t="s">
        <v>44</v>
      </c>
      <c r="L2668" t="s">
        <v>45</v>
      </c>
      <c r="M2668" t="s">
        <v>46</v>
      </c>
      <c r="N2668" t="str">
        <f>"08/18/2022"</f>
        <v>08/18/2022</v>
      </c>
      <c r="O2668" t="str">
        <f t="shared" si="272"/>
        <v>12/31/2500</v>
      </c>
      <c r="P2668">
        <v>1</v>
      </c>
      <c r="Q2668">
        <v>1</v>
      </c>
      <c r="S2668">
        <v>0</v>
      </c>
      <c r="T2668">
        <v>1</v>
      </c>
      <c r="U2668">
        <v>0</v>
      </c>
      <c r="V2668" t="str">
        <f>"Trad IRN"</f>
        <v>Trad IRN</v>
      </c>
      <c r="W2668">
        <v>100</v>
      </c>
      <c r="X2668" t="s">
        <v>47</v>
      </c>
      <c r="Z2668" t="s">
        <v>47</v>
      </c>
      <c r="AB2668" t="str">
        <f>"09"</f>
        <v>09</v>
      </c>
      <c r="AC2668" t="s">
        <v>48</v>
      </c>
      <c r="AD2668" t="s">
        <v>49</v>
      </c>
      <c r="AE2668" t="s">
        <v>55</v>
      </c>
      <c r="AF2668">
        <v>0</v>
      </c>
      <c r="AG2668" t="s">
        <v>56</v>
      </c>
      <c r="AH2668" t="str">
        <f>"Trad IRN"</f>
        <v>Trad IRN</v>
      </c>
      <c r="AI2668" t="str">
        <f>"Bldg IRN"</f>
        <v>Bldg IRN</v>
      </c>
      <c r="AJ2668" t="s">
        <v>48</v>
      </c>
      <c r="AK2668" t="s">
        <v>48</v>
      </c>
      <c r="AL2668" t="s">
        <v>53</v>
      </c>
      <c r="AM2668">
        <v>1132.3</v>
      </c>
      <c r="AN2668">
        <v>1132.3</v>
      </c>
      <c r="AO2668">
        <v>15</v>
      </c>
    </row>
    <row r="2669" spans="1:41" x14ac:dyDescent="0.3">
      <c r="A2669" t="str">
        <f>"Trad IRN"</f>
        <v>Trad IRN</v>
      </c>
      <c r="B2669" t="str">
        <f>"Bldg IRN"</f>
        <v>Bldg IRN</v>
      </c>
      <c r="C2669" t="s">
        <v>41</v>
      </c>
      <c r="D2669" t="s">
        <v>3</v>
      </c>
      <c r="E2669" t="s">
        <v>80</v>
      </c>
      <c r="F2669" t="s">
        <v>81</v>
      </c>
      <c r="G2669" t="s">
        <v>82</v>
      </c>
      <c r="H2669" t="s">
        <v>83</v>
      </c>
      <c r="I2669" t="str">
        <f>"Trad IRN"</f>
        <v>Trad IRN</v>
      </c>
      <c r="J2669" t="s">
        <v>43</v>
      </c>
      <c r="K2669" t="s">
        <v>44</v>
      </c>
      <c r="L2669" t="s">
        <v>45</v>
      </c>
      <c r="M2669" t="s">
        <v>46</v>
      </c>
      <c r="N2669" t="str">
        <f>"08/18/2022"</f>
        <v>08/18/2022</v>
      </c>
      <c r="O2669" t="str">
        <f t="shared" si="272"/>
        <v>12/31/2500</v>
      </c>
      <c r="P2669">
        <v>1</v>
      </c>
      <c r="Q2669">
        <v>1</v>
      </c>
      <c r="S2669">
        <v>0</v>
      </c>
      <c r="T2669">
        <v>1</v>
      </c>
      <c r="U2669">
        <v>0</v>
      </c>
      <c r="V2669" t="str">
        <f>"Trad IRN"</f>
        <v>Trad IRN</v>
      </c>
      <c r="W2669">
        <v>100</v>
      </c>
      <c r="X2669" t="s">
        <v>47</v>
      </c>
      <c r="Z2669" t="s">
        <v>47</v>
      </c>
      <c r="AB2669" t="str">
        <f>"11"</f>
        <v>11</v>
      </c>
      <c r="AC2669" t="s">
        <v>48</v>
      </c>
      <c r="AD2669" t="s">
        <v>49</v>
      </c>
      <c r="AE2669" t="s">
        <v>50</v>
      </c>
      <c r="AF2669">
        <v>0</v>
      </c>
      <c r="AG2669" t="s">
        <v>56</v>
      </c>
      <c r="AH2669" t="str">
        <f>"Trad IRN"</f>
        <v>Trad IRN</v>
      </c>
      <c r="AI2669" t="str">
        <f>"Bldg IRN"</f>
        <v>Bldg IRN</v>
      </c>
      <c r="AJ2669" t="s">
        <v>48</v>
      </c>
      <c r="AK2669" t="s">
        <v>48</v>
      </c>
      <c r="AL2669" t="s">
        <v>53</v>
      </c>
      <c r="AM2669">
        <v>1132.3</v>
      </c>
      <c r="AN2669">
        <v>1132.3</v>
      </c>
      <c r="AO2669">
        <v>15</v>
      </c>
    </row>
    <row r="2670" spans="1:41" x14ac:dyDescent="0.3">
      <c r="A2670" t="str">
        <f>"Trad IRN"</f>
        <v>Trad IRN</v>
      </c>
      <c r="B2670" t="str">
        <f>"Bldg IRN"</f>
        <v>Bldg IRN</v>
      </c>
      <c r="C2670" t="s">
        <v>41</v>
      </c>
      <c r="D2670" t="s">
        <v>3</v>
      </c>
      <c r="E2670" t="s">
        <v>80</v>
      </c>
      <c r="F2670" t="s">
        <v>81</v>
      </c>
      <c r="G2670" t="s">
        <v>82</v>
      </c>
      <c r="H2670" t="s">
        <v>83</v>
      </c>
      <c r="I2670" t="str">
        <f>"Trad IRN"</f>
        <v>Trad IRN</v>
      </c>
      <c r="J2670" t="s">
        <v>43</v>
      </c>
      <c r="K2670" t="s">
        <v>44</v>
      </c>
      <c r="L2670" t="s">
        <v>45</v>
      </c>
      <c r="M2670" t="s">
        <v>46</v>
      </c>
      <c r="N2670" t="str">
        <f>"01/04/2023"</f>
        <v>01/04/2023</v>
      </c>
      <c r="O2670" t="str">
        <f t="shared" si="272"/>
        <v>12/31/2500</v>
      </c>
      <c r="P2670">
        <v>0.45098100000000002</v>
      </c>
      <c r="Q2670">
        <v>0.45098100000000002</v>
      </c>
      <c r="R2670">
        <v>0.45098100000000002</v>
      </c>
      <c r="S2670">
        <v>0</v>
      </c>
      <c r="T2670">
        <v>0.45098100000000002</v>
      </c>
      <c r="U2670">
        <v>0</v>
      </c>
      <c r="V2670" t="str">
        <f>"Trad IRN"</f>
        <v>Trad IRN</v>
      </c>
      <c r="W2670">
        <v>85</v>
      </c>
      <c r="X2670" t="s">
        <v>47</v>
      </c>
      <c r="Z2670" t="s">
        <v>47</v>
      </c>
      <c r="AB2670" t="str">
        <f>"12"</f>
        <v>12</v>
      </c>
      <c r="AC2670" t="str">
        <f>"10"</f>
        <v>10</v>
      </c>
      <c r="AD2670" t="str">
        <f>"2"</f>
        <v>2</v>
      </c>
      <c r="AE2670" t="s">
        <v>50</v>
      </c>
      <c r="AF2670">
        <v>0</v>
      </c>
      <c r="AG2670" t="s">
        <v>56</v>
      </c>
      <c r="AH2670" t="str">
        <f>"Trad IRN"</f>
        <v>Trad IRN</v>
      </c>
      <c r="AI2670" t="str">
        <f>"Bldg IRN"</f>
        <v>Bldg IRN</v>
      </c>
      <c r="AJ2670" t="str">
        <f>"12"</f>
        <v>12</v>
      </c>
      <c r="AK2670" t="s">
        <v>48</v>
      </c>
      <c r="AL2670" t="s">
        <v>53</v>
      </c>
      <c r="AM2670">
        <v>510.65</v>
      </c>
      <c r="AN2670">
        <v>1132.3</v>
      </c>
      <c r="AO2670">
        <v>15</v>
      </c>
    </row>
    <row r="2671" spans="1:41" x14ac:dyDescent="0.3">
      <c r="A2671" t="str">
        <f>"Trad IRN"</f>
        <v>Trad IRN</v>
      </c>
      <c r="B2671" t="str">
        <f>"Bldg IRN"</f>
        <v>Bldg IRN</v>
      </c>
      <c r="C2671" t="s">
        <v>41</v>
      </c>
      <c r="D2671" t="s">
        <v>3</v>
      </c>
      <c r="E2671" t="s">
        <v>80</v>
      </c>
      <c r="F2671" t="s">
        <v>81</v>
      </c>
      <c r="G2671" t="s">
        <v>82</v>
      </c>
      <c r="H2671" t="s">
        <v>83</v>
      </c>
      <c r="I2671" t="s">
        <v>8</v>
      </c>
      <c r="J2671" t="s">
        <v>43</v>
      </c>
      <c r="K2671" t="s">
        <v>44</v>
      </c>
      <c r="L2671" t="s">
        <v>45</v>
      </c>
      <c r="M2671" t="s">
        <v>46</v>
      </c>
      <c r="N2671" t="str">
        <f>"01/04/2023"</f>
        <v>01/04/2023</v>
      </c>
      <c r="O2671" t="str">
        <f t="shared" si="272"/>
        <v>12/31/2500</v>
      </c>
      <c r="P2671">
        <v>7.7590999999999993E-2</v>
      </c>
      <c r="Q2671">
        <v>7.7590999999999993E-2</v>
      </c>
      <c r="R2671">
        <v>7.7590999999999993E-2</v>
      </c>
      <c r="S2671">
        <v>0</v>
      </c>
      <c r="T2671">
        <v>2.2034999999999999E-2</v>
      </c>
      <c r="U2671">
        <v>5.5556000000000001E-2</v>
      </c>
      <c r="V2671" t="str">
        <f>"Trad IRN"</f>
        <v>Trad IRN</v>
      </c>
      <c r="W2671">
        <v>15</v>
      </c>
      <c r="X2671" t="s">
        <v>47</v>
      </c>
      <c r="Z2671" t="s">
        <v>47</v>
      </c>
      <c r="AB2671" t="str">
        <f>"12"</f>
        <v>12</v>
      </c>
      <c r="AC2671" t="str">
        <f>"10"</f>
        <v>10</v>
      </c>
      <c r="AD2671" t="str">
        <f>"2"</f>
        <v>2</v>
      </c>
      <c r="AE2671" t="s">
        <v>50</v>
      </c>
      <c r="AF2671">
        <v>0</v>
      </c>
      <c r="AG2671" t="s">
        <v>51</v>
      </c>
      <c r="AH2671" t="s">
        <v>85</v>
      </c>
      <c r="AI2671" t="str">
        <f>"Bldg IRN"</f>
        <v>Bldg IRN</v>
      </c>
      <c r="AJ2671" t="str">
        <f>"12"</f>
        <v>12</v>
      </c>
      <c r="AK2671" t="s">
        <v>52</v>
      </c>
      <c r="AL2671" t="s">
        <v>53</v>
      </c>
      <c r="AM2671">
        <v>80.849999999999994</v>
      </c>
      <c r="AN2671">
        <v>1042</v>
      </c>
      <c r="AO2671">
        <v>15</v>
      </c>
    </row>
    <row r="2672" spans="1:41" x14ac:dyDescent="0.3">
      <c r="A2672" t="str">
        <f>"Trad IRN"</f>
        <v>Trad IRN</v>
      </c>
      <c r="B2672" t="str">
        <f>"Bldg IRN"</f>
        <v>Bldg IRN</v>
      </c>
      <c r="C2672" t="s">
        <v>41</v>
      </c>
      <c r="D2672" t="s">
        <v>3</v>
      </c>
      <c r="E2672" t="s">
        <v>80</v>
      </c>
      <c r="F2672" t="s">
        <v>81</v>
      </c>
      <c r="G2672" t="s">
        <v>82</v>
      </c>
      <c r="H2672" t="s">
        <v>83</v>
      </c>
      <c r="I2672" t="str">
        <f>"Trad IRN"</f>
        <v>Trad IRN</v>
      </c>
      <c r="J2672" t="s">
        <v>43</v>
      </c>
      <c r="K2672" t="s">
        <v>44</v>
      </c>
      <c r="L2672" t="s">
        <v>45</v>
      </c>
      <c r="M2672" t="s">
        <v>46</v>
      </c>
      <c r="N2672" t="str">
        <f>"08/18/2022"</f>
        <v>08/18/2022</v>
      </c>
      <c r="O2672" t="str">
        <f>"01/03/2023"</f>
        <v>01/03/2023</v>
      </c>
      <c r="P2672">
        <v>0.46943400000000002</v>
      </c>
      <c r="Q2672">
        <v>0.46943400000000002</v>
      </c>
      <c r="R2672">
        <v>0.46943400000000002</v>
      </c>
      <c r="S2672">
        <v>0</v>
      </c>
      <c r="T2672">
        <v>0.46943400000000002</v>
      </c>
      <c r="U2672">
        <v>0</v>
      </c>
      <c r="V2672" t="str">
        <f>"Trad IRN"</f>
        <v>Trad IRN</v>
      </c>
      <c r="W2672">
        <v>100</v>
      </c>
      <c r="X2672" t="s">
        <v>47</v>
      </c>
      <c r="Z2672" t="s">
        <v>47</v>
      </c>
      <c r="AB2672" t="str">
        <f>"12"</f>
        <v>12</v>
      </c>
      <c r="AC2672" t="str">
        <f>"10"</f>
        <v>10</v>
      </c>
      <c r="AD2672" t="str">
        <f>"2"</f>
        <v>2</v>
      </c>
      <c r="AE2672" t="s">
        <v>50</v>
      </c>
      <c r="AF2672">
        <v>0</v>
      </c>
      <c r="AG2672" t="s">
        <v>56</v>
      </c>
      <c r="AH2672" t="str">
        <f>"Trad IRN"</f>
        <v>Trad IRN</v>
      </c>
      <c r="AI2672" t="str">
        <f>"Bldg IRN"</f>
        <v>Bldg IRN</v>
      </c>
      <c r="AJ2672" t="str">
        <f>"12"</f>
        <v>12</v>
      </c>
      <c r="AK2672" t="s">
        <v>48</v>
      </c>
      <c r="AL2672" t="s">
        <v>53</v>
      </c>
      <c r="AM2672">
        <v>531.54</v>
      </c>
      <c r="AN2672">
        <v>1132.3</v>
      </c>
      <c r="AO2672">
        <v>15</v>
      </c>
    </row>
    <row r="2673" spans="1:41" x14ac:dyDescent="0.3">
      <c r="A2673" t="str">
        <f>"Trad IRN"</f>
        <v>Trad IRN</v>
      </c>
      <c r="B2673" t="str">
        <f>"Bldg IRN"</f>
        <v>Bldg IRN</v>
      </c>
      <c r="C2673" t="s">
        <v>41</v>
      </c>
      <c r="D2673" t="s">
        <v>3</v>
      </c>
      <c r="E2673" t="s">
        <v>80</v>
      </c>
      <c r="F2673" t="s">
        <v>81</v>
      </c>
      <c r="G2673" t="s">
        <v>82</v>
      </c>
      <c r="H2673" t="s">
        <v>83</v>
      </c>
      <c r="I2673" t="s">
        <v>8</v>
      </c>
      <c r="J2673" t="s">
        <v>43</v>
      </c>
      <c r="K2673" t="s">
        <v>44</v>
      </c>
      <c r="L2673" t="s">
        <v>45</v>
      </c>
      <c r="M2673" t="s">
        <v>46</v>
      </c>
      <c r="N2673" t="str">
        <f>"01/04/2023"</f>
        <v>01/04/2023</v>
      </c>
      <c r="O2673" t="str">
        <f>"12/31/2500"</f>
        <v>12/31/2500</v>
      </c>
      <c r="P2673">
        <v>7.9585000000000003E-2</v>
      </c>
      <c r="Q2673">
        <v>7.9585000000000003E-2</v>
      </c>
      <c r="S2673">
        <v>0</v>
      </c>
      <c r="T2673">
        <v>2.4028999999999998E-2</v>
      </c>
      <c r="U2673">
        <v>5.5556000000000001E-2</v>
      </c>
      <c r="V2673" t="str">
        <f>"Trad IRN"</f>
        <v>Trad IRN</v>
      </c>
      <c r="W2673">
        <v>15</v>
      </c>
      <c r="X2673" t="s">
        <v>47</v>
      </c>
      <c r="Z2673" t="s">
        <v>47</v>
      </c>
      <c r="AB2673" t="str">
        <f>"09"</f>
        <v>09</v>
      </c>
      <c r="AC2673" t="s">
        <v>48</v>
      </c>
      <c r="AD2673" t="s">
        <v>49</v>
      </c>
      <c r="AE2673" t="s">
        <v>50</v>
      </c>
      <c r="AF2673">
        <v>0</v>
      </c>
      <c r="AG2673" t="s">
        <v>51</v>
      </c>
      <c r="AH2673" t="str">
        <f>"Trad IRN"</f>
        <v>Trad IRN</v>
      </c>
      <c r="AI2673" t="str">
        <f>"Bldg IRN"</f>
        <v>Bldg IRN</v>
      </c>
      <c r="AJ2673" t="s">
        <v>48</v>
      </c>
      <c r="AK2673" t="s">
        <v>48</v>
      </c>
      <c r="AL2673" t="s">
        <v>53</v>
      </c>
      <c r="AM2673">
        <v>90.11</v>
      </c>
      <c r="AN2673">
        <v>1132.3</v>
      </c>
      <c r="AO2673">
        <v>15</v>
      </c>
    </row>
    <row r="2674" spans="1:41" x14ac:dyDescent="0.3">
      <c r="A2674" t="str">
        <f>"Trad IRN"</f>
        <v>Trad IRN</v>
      </c>
      <c r="B2674" t="str">
        <f>"Bldg IRN"</f>
        <v>Bldg IRN</v>
      </c>
      <c r="C2674" t="s">
        <v>41</v>
      </c>
      <c r="D2674" t="s">
        <v>3</v>
      </c>
      <c r="E2674" t="s">
        <v>80</v>
      </c>
      <c r="F2674" t="s">
        <v>81</v>
      </c>
      <c r="G2674" t="s">
        <v>82</v>
      </c>
      <c r="H2674" t="s">
        <v>83</v>
      </c>
      <c r="I2674" t="str">
        <f>"Trad IRN"</f>
        <v>Trad IRN</v>
      </c>
      <c r="J2674" t="s">
        <v>43</v>
      </c>
      <c r="K2674" t="s">
        <v>44</v>
      </c>
      <c r="L2674" t="s">
        <v>45</v>
      </c>
      <c r="M2674" t="s">
        <v>46</v>
      </c>
      <c r="N2674" t="str">
        <f>"01/04/2023"</f>
        <v>01/04/2023</v>
      </c>
      <c r="O2674" t="str">
        <f>"12/31/2500"</f>
        <v>12/31/2500</v>
      </c>
      <c r="P2674">
        <v>0.45098100000000002</v>
      </c>
      <c r="Q2674">
        <v>0.45098100000000002</v>
      </c>
      <c r="S2674">
        <v>0</v>
      </c>
      <c r="T2674">
        <v>0.45098100000000002</v>
      </c>
      <c r="U2674">
        <v>0</v>
      </c>
      <c r="V2674" t="str">
        <f>"Trad IRN"</f>
        <v>Trad IRN</v>
      </c>
      <c r="W2674">
        <v>85</v>
      </c>
      <c r="X2674" t="s">
        <v>47</v>
      </c>
      <c r="Z2674" t="s">
        <v>47</v>
      </c>
      <c r="AB2674" t="str">
        <f>"09"</f>
        <v>09</v>
      </c>
      <c r="AC2674" t="s">
        <v>48</v>
      </c>
      <c r="AD2674" t="s">
        <v>49</v>
      </c>
      <c r="AE2674" t="s">
        <v>50</v>
      </c>
      <c r="AF2674">
        <v>0</v>
      </c>
      <c r="AG2674" t="s">
        <v>56</v>
      </c>
      <c r="AH2674" t="str">
        <f>"Trad IRN"</f>
        <v>Trad IRN</v>
      </c>
      <c r="AI2674" t="str">
        <f>"Bldg IRN"</f>
        <v>Bldg IRN</v>
      </c>
      <c r="AJ2674" t="s">
        <v>48</v>
      </c>
      <c r="AK2674" t="s">
        <v>48</v>
      </c>
      <c r="AL2674" t="s">
        <v>53</v>
      </c>
      <c r="AM2674">
        <v>510.65</v>
      </c>
      <c r="AN2674">
        <v>1132.3</v>
      </c>
      <c r="AO2674">
        <v>15</v>
      </c>
    </row>
    <row r="2675" spans="1:41" x14ac:dyDescent="0.3">
      <c r="A2675" t="str">
        <f>"Trad IRN"</f>
        <v>Trad IRN</v>
      </c>
      <c r="B2675" t="str">
        <f>"Bldg IRN"</f>
        <v>Bldg IRN</v>
      </c>
      <c r="C2675" t="s">
        <v>41</v>
      </c>
      <c r="D2675" t="s">
        <v>3</v>
      </c>
      <c r="E2675" t="s">
        <v>80</v>
      </c>
      <c r="F2675" t="s">
        <v>81</v>
      </c>
      <c r="G2675" t="s">
        <v>82</v>
      </c>
      <c r="H2675" t="s">
        <v>83</v>
      </c>
      <c r="I2675" t="str">
        <f>"Trad IRN"</f>
        <v>Trad IRN</v>
      </c>
      <c r="J2675" t="s">
        <v>43</v>
      </c>
      <c r="K2675" t="s">
        <v>44</v>
      </c>
      <c r="L2675" t="s">
        <v>45</v>
      </c>
      <c r="M2675" t="s">
        <v>46</v>
      </c>
      <c r="N2675" t="str">
        <f>"08/18/2022"</f>
        <v>08/18/2022</v>
      </c>
      <c r="O2675" t="str">
        <f>"01/03/2023"</f>
        <v>01/03/2023</v>
      </c>
      <c r="P2675">
        <v>0.46943400000000002</v>
      </c>
      <c r="Q2675">
        <v>0.46943400000000002</v>
      </c>
      <c r="S2675">
        <v>0</v>
      </c>
      <c r="T2675">
        <v>0.46943400000000002</v>
      </c>
      <c r="U2675">
        <v>0</v>
      </c>
      <c r="V2675" t="str">
        <f>"Trad IRN"</f>
        <v>Trad IRN</v>
      </c>
      <c r="W2675">
        <v>100</v>
      </c>
      <c r="X2675" t="s">
        <v>47</v>
      </c>
      <c r="Z2675" t="s">
        <v>47</v>
      </c>
      <c r="AB2675" t="str">
        <f>"09"</f>
        <v>09</v>
      </c>
      <c r="AC2675" t="s">
        <v>48</v>
      </c>
      <c r="AD2675" t="s">
        <v>49</v>
      </c>
      <c r="AE2675" t="s">
        <v>50</v>
      </c>
      <c r="AF2675">
        <v>0</v>
      </c>
      <c r="AG2675" t="s">
        <v>56</v>
      </c>
      <c r="AH2675" t="str">
        <f>"Trad IRN"</f>
        <v>Trad IRN</v>
      </c>
      <c r="AI2675" t="str">
        <f>"Bldg IRN"</f>
        <v>Bldg IRN</v>
      </c>
      <c r="AJ2675" t="s">
        <v>48</v>
      </c>
      <c r="AK2675" t="s">
        <v>48</v>
      </c>
      <c r="AL2675" t="s">
        <v>53</v>
      </c>
      <c r="AM2675">
        <v>531.54</v>
      </c>
      <c r="AN2675">
        <v>1132.3</v>
      </c>
      <c r="AO2675">
        <v>15</v>
      </c>
    </row>
    <row r="2676" spans="1:41" x14ac:dyDescent="0.3">
      <c r="A2676" t="str">
        <f>"Trad IRN"</f>
        <v>Trad IRN</v>
      </c>
      <c r="B2676" t="str">
        <f>"Bldg IRN"</f>
        <v>Bldg IRN</v>
      </c>
      <c r="C2676" t="s">
        <v>41</v>
      </c>
      <c r="D2676" t="s">
        <v>3</v>
      </c>
      <c r="E2676" t="s">
        <v>80</v>
      </c>
      <c r="F2676" t="s">
        <v>81</v>
      </c>
      <c r="G2676" t="s">
        <v>82</v>
      </c>
      <c r="H2676" t="s">
        <v>83</v>
      </c>
      <c r="I2676" t="str">
        <f>"Trad IRN"</f>
        <v>Trad IRN</v>
      </c>
      <c r="J2676" t="s">
        <v>43</v>
      </c>
      <c r="K2676" t="s">
        <v>44</v>
      </c>
      <c r="L2676" t="s">
        <v>45</v>
      </c>
      <c r="M2676" t="s">
        <v>46</v>
      </c>
      <c r="N2676" t="str">
        <f>"08/18/2022"</f>
        <v>08/18/2022</v>
      </c>
      <c r="O2676" t="str">
        <f t="shared" ref="O2676:O2684" si="273">"12/31/2500"</f>
        <v>12/31/2500</v>
      </c>
      <c r="P2676">
        <v>1</v>
      </c>
      <c r="Q2676">
        <v>1</v>
      </c>
      <c r="S2676">
        <v>0</v>
      </c>
      <c r="T2676">
        <v>1</v>
      </c>
      <c r="U2676">
        <v>0</v>
      </c>
      <c r="V2676" t="str">
        <f>"Trad IRN"</f>
        <v>Trad IRN</v>
      </c>
      <c r="W2676">
        <v>100</v>
      </c>
      <c r="X2676" t="s">
        <v>47</v>
      </c>
      <c r="Z2676" t="s">
        <v>47</v>
      </c>
      <c r="AB2676" t="str">
        <f>"09"</f>
        <v>09</v>
      </c>
      <c r="AC2676" t="s">
        <v>48</v>
      </c>
      <c r="AD2676" t="s">
        <v>49</v>
      </c>
      <c r="AE2676" t="s">
        <v>50</v>
      </c>
      <c r="AF2676">
        <v>0</v>
      </c>
      <c r="AG2676" t="s">
        <v>56</v>
      </c>
      <c r="AH2676" t="str">
        <f>"Trad IRN"</f>
        <v>Trad IRN</v>
      </c>
      <c r="AI2676" t="str">
        <f>"Bldg IRN"</f>
        <v>Bldg IRN</v>
      </c>
      <c r="AJ2676" t="s">
        <v>48</v>
      </c>
      <c r="AK2676" t="s">
        <v>48</v>
      </c>
      <c r="AL2676" t="s">
        <v>53</v>
      </c>
      <c r="AM2676">
        <v>1132.3</v>
      </c>
      <c r="AN2676">
        <v>1132.3</v>
      </c>
      <c r="AO2676">
        <v>15</v>
      </c>
    </row>
    <row r="2677" spans="1:41" x14ac:dyDescent="0.3">
      <c r="A2677" t="str">
        <f>"Trad IRN"</f>
        <v>Trad IRN</v>
      </c>
      <c r="B2677" t="str">
        <f>"Bldg IRN"</f>
        <v>Bldg IRN</v>
      </c>
      <c r="C2677" t="s">
        <v>41</v>
      </c>
      <c r="D2677" t="s">
        <v>3</v>
      </c>
      <c r="E2677" t="s">
        <v>80</v>
      </c>
      <c r="F2677" t="s">
        <v>81</v>
      </c>
      <c r="G2677" t="s">
        <v>82</v>
      </c>
      <c r="H2677" t="s">
        <v>83</v>
      </c>
      <c r="I2677" t="str">
        <f>"Trad IRN"</f>
        <v>Trad IRN</v>
      </c>
      <c r="J2677" t="s">
        <v>43</v>
      </c>
      <c r="K2677" t="s">
        <v>44</v>
      </c>
      <c r="L2677" t="s">
        <v>45</v>
      </c>
      <c r="M2677" t="s">
        <v>46</v>
      </c>
      <c r="N2677" t="str">
        <f>"08/18/2022"</f>
        <v>08/18/2022</v>
      </c>
      <c r="O2677" t="str">
        <f t="shared" si="273"/>
        <v>12/31/2500</v>
      </c>
      <c r="P2677">
        <v>0.5</v>
      </c>
      <c r="Q2677">
        <v>0.5</v>
      </c>
      <c r="S2677">
        <v>0</v>
      </c>
      <c r="T2677">
        <v>0.5</v>
      </c>
      <c r="U2677">
        <v>0</v>
      </c>
      <c r="V2677" t="str">
        <f>"Trad IRN"</f>
        <v>Trad IRN</v>
      </c>
      <c r="W2677">
        <v>50</v>
      </c>
      <c r="X2677" t="s">
        <v>47</v>
      </c>
      <c r="Z2677" t="s">
        <v>47</v>
      </c>
      <c r="AB2677" t="str">
        <f>"11"</f>
        <v>11</v>
      </c>
      <c r="AC2677" t="s">
        <v>48</v>
      </c>
      <c r="AD2677" t="s">
        <v>49</v>
      </c>
      <c r="AE2677" t="s">
        <v>50</v>
      </c>
      <c r="AF2677">
        <v>0</v>
      </c>
      <c r="AG2677" t="s">
        <v>56</v>
      </c>
      <c r="AH2677" t="str">
        <f>"Trad IRN"</f>
        <v>Trad IRN</v>
      </c>
      <c r="AI2677" t="str">
        <f>"Bldg IRN"</f>
        <v>Bldg IRN</v>
      </c>
      <c r="AJ2677" t="s">
        <v>48</v>
      </c>
      <c r="AK2677" t="s">
        <v>48</v>
      </c>
      <c r="AL2677" t="s">
        <v>53</v>
      </c>
      <c r="AM2677">
        <v>566.15</v>
      </c>
      <c r="AN2677">
        <v>1132.3</v>
      </c>
      <c r="AO2677">
        <v>15</v>
      </c>
    </row>
    <row r="2678" spans="1:41" x14ac:dyDescent="0.3">
      <c r="A2678" t="str">
        <f>"Trad IRN"</f>
        <v>Trad IRN</v>
      </c>
      <c r="B2678" t="str">
        <f>"Bldg IRN"</f>
        <v>Bldg IRN</v>
      </c>
      <c r="C2678" t="s">
        <v>41</v>
      </c>
      <c r="D2678" t="s">
        <v>3</v>
      </c>
      <c r="E2678" t="s">
        <v>80</v>
      </c>
      <c r="F2678" t="s">
        <v>81</v>
      </c>
      <c r="G2678" t="s">
        <v>82</v>
      </c>
      <c r="H2678" t="s">
        <v>83</v>
      </c>
      <c r="I2678" t="s">
        <v>8</v>
      </c>
      <c r="J2678" t="s">
        <v>43</v>
      </c>
      <c r="K2678" t="s">
        <v>44</v>
      </c>
      <c r="L2678" t="s">
        <v>45</v>
      </c>
      <c r="M2678" t="s">
        <v>46</v>
      </c>
      <c r="N2678" t="str">
        <f>"08/17/2022"</f>
        <v>08/17/2022</v>
      </c>
      <c r="O2678" t="str">
        <f t="shared" si="273"/>
        <v>12/31/2500</v>
      </c>
      <c r="P2678">
        <v>0.5</v>
      </c>
      <c r="Q2678">
        <v>0.5</v>
      </c>
      <c r="S2678">
        <v>0</v>
      </c>
      <c r="T2678">
        <v>0</v>
      </c>
      <c r="U2678">
        <v>0.5</v>
      </c>
      <c r="V2678" t="str">
        <f>"Trad IRN"</f>
        <v>Trad IRN</v>
      </c>
      <c r="W2678">
        <v>50</v>
      </c>
      <c r="X2678" t="s">
        <v>47</v>
      </c>
      <c r="Z2678" t="s">
        <v>47</v>
      </c>
      <c r="AB2678" t="str">
        <f>"11"</f>
        <v>11</v>
      </c>
      <c r="AC2678" t="s">
        <v>48</v>
      </c>
      <c r="AD2678" t="s">
        <v>49</v>
      </c>
      <c r="AE2678" t="s">
        <v>50</v>
      </c>
      <c r="AF2678">
        <v>0</v>
      </c>
      <c r="AG2678" t="s">
        <v>51</v>
      </c>
      <c r="AH2678" t="s">
        <v>85</v>
      </c>
      <c r="AI2678" t="str">
        <f>"Bldg IRN"</f>
        <v>Bldg IRN</v>
      </c>
      <c r="AJ2678" t="s">
        <v>48</v>
      </c>
      <c r="AK2678" t="s">
        <v>48</v>
      </c>
      <c r="AL2678" t="s">
        <v>53</v>
      </c>
      <c r="AM2678">
        <v>530</v>
      </c>
      <c r="AN2678">
        <v>1060</v>
      </c>
      <c r="AO2678">
        <v>15</v>
      </c>
    </row>
    <row r="2679" spans="1:41" x14ac:dyDescent="0.3">
      <c r="A2679" t="str">
        <f>"Trad IRN"</f>
        <v>Trad IRN</v>
      </c>
      <c r="B2679" t="str">
        <f>"Bldg IRN"</f>
        <v>Bldg IRN</v>
      </c>
      <c r="C2679" t="s">
        <v>41</v>
      </c>
      <c r="D2679" t="s">
        <v>3</v>
      </c>
      <c r="E2679" t="s">
        <v>80</v>
      </c>
      <c r="F2679" t="s">
        <v>81</v>
      </c>
      <c r="G2679" t="s">
        <v>82</v>
      </c>
      <c r="H2679" t="s">
        <v>83</v>
      </c>
      <c r="I2679" t="s">
        <v>8</v>
      </c>
      <c r="J2679" t="s">
        <v>43</v>
      </c>
      <c r="K2679" t="s">
        <v>44</v>
      </c>
      <c r="L2679" t="s">
        <v>45</v>
      </c>
      <c r="M2679" t="s">
        <v>46</v>
      </c>
      <c r="N2679" t="str">
        <f>"08/17/2022"</f>
        <v>08/17/2022</v>
      </c>
      <c r="O2679" t="str">
        <f t="shared" si="273"/>
        <v>12/31/2500</v>
      </c>
      <c r="P2679">
        <v>0.5</v>
      </c>
      <c r="Q2679">
        <v>0.5</v>
      </c>
      <c r="S2679">
        <v>0</v>
      </c>
      <c r="T2679">
        <v>0.27777800000000002</v>
      </c>
      <c r="U2679">
        <v>0.222222</v>
      </c>
      <c r="V2679" t="str">
        <f>"Trad IRN"</f>
        <v>Trad IRN</v>
      </c>
      <c r="W2679">
        <v>50</v>
      </c>
      <c r="X2679" t="s">
        <v>47</v>
      </c>
      <c r="Z2679" t="s">
        <v>47</v>
      </c>
      <c r="AB2679" t="str">
        <f>"09"</f>
        <v>09</v>
      </c>
      <c r="AC2679" t="s">
        <v>48</v>
      </c>
      <c r="AD2679" t="s">
        <v>49</v>
      </c>
      <c r="AE2679" t="s">
        <v>50</v>
      </c>
      <c r="AF2679">
        <v>0</v>
      </c>
      <c r="AG2679" t="s">
        <v>51</v>
      </c>
      <c r="AH2679" t="s">
        <v>85</v>
      </c>
      <c r="AI2679" t="str">
        <f>"Bldg IRN"</f>
        <v>Bldg IRN</v>
      </c>
      <c r="AJ2679" t="s">
        <v>48</v>
      </c>
      <c r="AK2679" t="s">
        <v>48</v>
      </c>
      <c r="AL2679" t="s">
        <v>53</v>
      </c>
      <c r="AM2679">
        <v>530</v>
      </c>
      <c r="AN2679">
        <v>1060</v>
      </c>
      <c r="AO2679">
        <v>15</v>
      </c>
    </row>
    <row r="2680" spans="1:41" x14ac:dyDescent="0.3">
      <c r="A2680" t="str">
        <f>"Trad IRN"</f>
        <v>Trad IRN</v>
      </c>
      <c r="B2680" t="str">
        <f>"Bldg IRN"</f>
        <v>Bldg IRN</v>
      </c>
      <c r="C2680" t="s">
        <v>41</v>
      </c>
      <c r="D2680" t="s">
        <v>3</v>
      </c>
      <c r="E2680" t="s">
        <v>80</v>
      </c>
      <c r="F2680" t="s">
        <v>81</v>
      </c>
      <c r="G2680" t="s">
        <v>82</v>
      </c>
      <c r="H2680" t="s">
        <v>83</v>
      </c>
      <c r="I2680" t="str">
        <f>"Trad IRN"</f>
        <v>Trad IRN</v>
      </c>
      <c r="J2680" t="s">
        <v>43</v>
      </c>
      <c r="K2680" t="s">
        <v>44</v>
      </c>
      <c r="L2680" t="s">
        <v>45</v>
      </c>
      <c r="M2680" t="s">
        <v>46</v>
      </c>
      <c r="N2680" t="str">
        <f>"08/18/2022"</f>
        <v>08/18/2022</v>
      </c>
      <c r="O2680" t="str">
        <f t="shared" si="273"/>
        <v>12/31/2500</v>
      </c>
      <c r="P2680">
        <v>0.5</v>
      </c>
      <c r="Q2680">
        <v>0.5</v>
      </c>
      <c r="S2680">
        <v>0</v>
      </c>
      <c r="T2680">
        <v>0.5</v>
      </c>
      <c r="U2680">
        <v>0</v>
      </c>
      <c r="V2680" t="str">
        <f>"Trad IRN"</f>
        <v>Trad IRN</v>
      </c>
      <c r="W2680">
        <v>50</v>
      </c>
      <c r="X2680" t="s">
        <v>47</v>
      </c>
      <c r="Z2680" t="s">
        <v>47</v>
      </c>
      <c r="AB2680" t="str">
        <f>"09"</f>
        <v>09</v>
      </c>
      <c r="AC2680" t="s">
        <v>48</v>
      </c>
      <c r="AD2680" t="s">
        <v>49</v>
      </c>
      <c r="AE2680" t="s">
        <v>50</v>
      </c>
      <c r="AF2680">
        <v>0</v>
      </c>
      <c r="AG2680" t="s">
        <v>56</v>
      </c>
      <c r="AH2680" t="str">
        <f>"Trad IRN"</f>
        <v>Trad IRN</v>
      </c>
      <c r="AI2680" t="str">
        <f>"Bldg IRN"</f>
        <v>Bldg IRN</v>
      </c>
      <c r="AJ2680" t="s">
        <v>48</v>
      </c>
      <c r="AK2680" t="s">
        <v>48</v>
      </c>
      <c r="AL2680" t="s">
        <v>53</v>
      </c>
      <c r="AM2680">
        <v>566.15</v>
      </c>
      <c r="AN2680">
        <v>1132.3</v>
      </c>
      <c r="AO2680">
        <v>15</v>
      </c>
    </row>
    <row r="2681" spans="1:41" x14ac:dyDescent="0.3">
      <c r="A2681" t="str">
        <f>"Trad IRN"</f>
        <v>Trad IRN</v>
      </c>
      <c r="B2681" t="str">
        <f>"Bldg IRN"</f>
        <v>Bldg IRN</v>
      </c>
      <c r="C2681" t="s">
        <v>41</v>
      </c>
      <c r="D2681" t="s">
        <v>3</v>
      </c>
      <c r="E2681" t="s">
        <v>80</v>
      </c>
      <c r="F2681" t="s">
        <v>81</v>
      </c>
      <c r="G2681" t="s">
        <v>82</v>
      </c>
      <c r="H2681" t="s">
        <v>83</v>
      </c>
      <c r="I2681" t="str">
        <f>"Trad IRN"</f>
        <v>Trad IRN</v>
      </c>
      <c r="J2681" t="s">
        <v>43</v>
      </c>
      <c r="K2681" t="s">
        <v>44</v>
      </c>
      <c r="L2681" t="s">
        <v>45</v>
      </c>
      <c r="M2681" t="s">
        <v>46</v>
      </c>
      <c r="N2681" t="str">
        <f>"08/18/2022"</f>
        <v>08/18/2022</v>
      </c>
      <c r="O2681" t="str">
        <f t="shared" si="273"/>
        <v>12/31/2500</v>
      </c>
      <c r="P2681">
        <v>1</v>
      </c>
      <c r="Q2681">
        <v>1</v>
      </c>
      <c r="S2681">
        <v>0</v>
      </c>
      <c r="T2681">
        <v>1</v>
      </c>
      <c r="U2681">
        <v>0</v>
      </c>
      <c r="V2681" t="str">
        <f>"Trad IRN"</f>
        <v>Trad IRN</v>
      </c>
      <c r="W2681">
        <v>100</v>
      </c>
      <c r="X2681" t="s">
        <v>47</v>
      </c>
      <c r="Z2681" t="s">
        <v>47</v>
      </c>
      <c r="AB2681" t="str">
        <f>"11"</f>
        <v>11</v>
      </c>
      <c r="AC2681" t="s">
        <v>48</v>
      </c>
      <c r="AD2681" t="s">
        <v>49</v>
      </c>
      <c r="AE2681" t="s">
        <v>50</v>
      </c>
      <c r="AF2681">
        <v>0</v>
      </c>
      <c r="AG2681" t="s">
        <v>56</v>
      </c>
      <c r="AH2681" t="str">
        <f>"Trad IRN"</f>
        <v>Trad IRN</v>
      </c>
      <c r="AI2681" t="str">
        <f>"Bldg IRN"</f>
        <v>Bldg IRN</v>
      </c>
      <c r="AJ2681" t="s">
        <v>48</v>
      </c>
      <c r="AK2681" t="s">
        <v>48</v>
      </c>
      <c r="AL2681" t="s">
        <v>53</v>
      </c>
      <c r="AM2681">
        <v>1132.3</v>
      </c>
      <c r="AN2681">
        <v>1132.3</v>
      </c>
      <c r="AO2681">
        <v>15</v>
      </c>
    </row>
    <row r="2682" spans="1:41" x14ac:dyDescent="0.3">
      <c r="A2682" t="str">
        <f>"Trad IRN"</f>
        <v>Trad IRN</v>
      </c>
      <c r="B2682" t="str">
        <f>"Bldg IRN"</f>
        <v>Bldg IRN</v>
      </c>
      <c r="C2682" t="s">
        <v>41</v>
      </c>
      <c r="D2682" t="s">
        <v>3</v>
      </c>
      <c r="E2682" t="s">
        <v>80</v>
      </c>
      <c r="F2682" t="s">
        <v>81</v>
      </c>
      <c r="G2682" t="s">
        <v>82</v>
      </c>
      <c r="H2682" t="s">
        <v>83</v>
      </c>
      <c r="I2682" t="str">
        <f>"Trad IRN"</f>
        <v>Trad IRN</v>
      </c>
      <c r="J2682" t="s">
        <v>43</v>
      </c>
      <c r="K2682" t="s">
        <v>44</v>
      </c>
      <c r="L2682" t="s">
        <v>45</v>
      </c>
      <c r="M2682" t="s">
        <v>46</v>
      </c>
      <c r="N2682" t="str">
        <f>"08/18/2022"</f>
        <v>08/18/2022</v>
      </c>
      <c r="O2682" t="str">
        <f t="shared" si="273"/>
        <v>12/31/2500</v>
      </c>
      <c r="P2682">
        <v>1</v>
      </c>
      <c r="Q2682">
        <v>1</v>
      </c>
      <c r="S2682">
        <v>0</v>
      </c>
      <c r="T2682">
        <v>1</v>
      </c>
      <c r="U2682">
        <v>0</v>
      </c>
      <c r="V2682" t="str">
        <f>"Trad IRN"</f>
        <v>Trad IRN</v>
      </c>
      <c r="W2682">
        <v>100</v>
      </c>
      <c r="X2682" t="s">
        <v>47</v>
      </c>
      <c r="Z2682" t="s">
        <v>47</v>
      </c>
      <c r="AB2682" t="str">
        <f>"10"</f>
        <v>10</v>
      </c>
      <c r="AC2682" t="s">
        <v>48</v>
      </c>
      <c r="AD2682" t="s">
        <v>49</v>
      </c>
      <c r="AE2682" t="s">
        <v>50</v>
      </c>
      <c r="AF2682">
        <v>0</v>
      </c>
      <c r="AG2682" t="s">
        <v>56</v>
      </c>
      <c r="AH2682" t="str">
        <f>"Trad IRN"</f>
        <v>Trad IRN</v>
      </c>
      <c r="AI2682" t="str">
        <f>"Bldg IRN"</f>
        <v>Bldg IRN</v>
      </c>
      <c r="AJ2682" t="s">
        <v>48</v>
      </c>
      <c r="AK2682" t="s">
        <v>48</v>
      </c>
      <c r="AL2682" t="s">
        <v>53</v>
      </c>
      <c r="AM2682">
        <v>1132.3</v>
      </c>
      <c r="AN2682">
        <v>1132.3</v>
      </c>
      <c r="AO2682">
        <v>15</v>
      </c>
    </row>
    <row r="2683" spans="1:41" x14ac:dyDescent="0.3">
      <c r="A2683" t="str">
        <f>"Trad IRN"</f>
        <v>Trad IRN</v>
      </c>
      <c r="B2683" t="str">
        <f>"Bldg IRN"</f>
        <v>Bldg IRN</v>
      </c>
      <c r="C2683" t="s">
        <v>41</v>
      </c>
      <c r="D2683" t="s">
        <v>3</v>
      </c>
      <c r="E2683" t="s">
        <v>80</v>
      </c>
      <c r="F2683" t="s">
        <v>81</v>
      </c>
      <c r="G2683" t="s">
        <v>82</v>
      </c>
      <c r="H2683" t="s">
        <v>83</v>
      </c>
      <c r="I2683" t="str">
        <f>"Trad IRN"</f>
        <v>Trad IRN</v>
      </c>
      <c r="J2683" t="s">
        <v>43</v>
      </c>
      <c r="K2683" t="s">
        <v>44</v>
      </c>
      <c r="L2683" t="s">
        <v>45</v>
      </c>
      <c r="M2683" t="s">
        <v>46</v>
      </c>
      <c r="N2683" t="str">
        <f>"08/18/2022"</f>
        <v>08/18/2022</v>
      </c>
      <c r="O2683" t="str">
        <f t="shared" si="273"/>
        <v>12/31/2500</v>
      </c>
      <c r="P2683">
        <v>1</v>
      </c>
      <c r="Q2683">
        <v>1</v>
      </c>
      <c r="S2683">
        <v>1</v>
      </c>
      <c r="T2683">
        <v>1</v>
      </c>
      <c r="U2683">
        <v>0</v>
      </c>
      <c r="V2683" t="str">
        <f>"Trad IRN"</f>
        <v>Trad IRN</v>
      </c>
      <c r="W2683">
        <v>100</v>
      </c>
      <c r="X2683" t="s">
        <v>47</v>
      </c>
      <c r="Z2683" t="s">
        <v>47</v>
      </c>
      <c r="AB2683" t="str">
        <f>"09"</f>
        <v>09</v>
      </c>
      <c r="AC2683" t="s">
        <v>48</v>
      </c>
      <c r="AD2683" t="s">
        <v>49</v>
      </c>
      <c r="AE2683" t="s">
        <v>50</v>
      </c>
      <c r="AF2683">
        <v>0</v>
      </c>
      <c r="AG2683" t="s">
        <v>56</v>
      </c>
      <c r="AH2683" t="str">
        <f>"Trad IRN"</f>
        <v>Trad IRN</v>
      </c>
      <c r="AI2683" t="str">
        <f>"Bldg IRN"</f>
        <v>Bldg IRN</v>
      </c>
      <c r="AJ2683" t="s">
        <v>48</v>
      </c>
      <c r="AK2683" t="s">
        <v>48</v>
      </c>
      <c r="AL2683" t="s">
        <v>53</v>
      </c>
      <c r="AM2683">
        <v>1132.3</v>
      </c>
      <c r="AN2683">
        <v>1132.3</v>
      </c>
      <c r="AO2683">
        <v>15</v>
      </c>
    </row>
    <row r="2684" spans="1:41" x14ac:dyDescent="0.3">
      <c r="A2684" t="str">
        <f>"Trad IRN"</f>
        <v>Trad IRN</v>
      </c>
      <c r="B2684" t="str">
        <f>"Bldg IRN"</f>
        <v>Bldg IRN</v>
      </c>
      <c r="C2684" t="s">
        <v>41</v>
      </c>
      <c r="D2684" t="s">
        <v>3</v>
      </c>
      <c r="E2684" t="s">
        <v>80</v>
      </c>
      <c r="F2684" t="s">
        <v>81</v>
      </c>
      <c r="G2684" t="s">
        <v>82</v>
      </c>
      <c r="H2684" t="s">
        <v>83</v>
      </c>
      <c r="I2684" t="s">
        <v>8</v>
      </c>
      <c r="J2684" t="s">
        <v>43</v>
      </c>
      <c r="K2684" t="s">
        <v>44</v>
      </c>
      <c r="L2684" t="s">
        <v>45</v>
      </c>
      <c r="M2684" t="s">
        <v>46</v>
      </c>
      <c r="N2684" t="str">
        <f>"01/04/2023"</f>
        <v>01/04/2023</v>
      </c>
      <c r="O2684" t="str">
        <f t="shared" si="273"/>
        <v>12/31/2500</v>
      </c>
      <c r="P2684">
        <v>0.25863700000000001</v>
      </c>
      <c r="Q2684">
        <v>0.25863700000000001</v>
      </c>
      <c r="S2684">
        <v>0</v>
      </c>
      <c r="T2684">
        <v>7.2923000000000002E-2</v>
      </c>
      <c r="U2684">
        <v>0.18571399999999999</v>
      </c>
      <c r="V2684" t="str">
        <f>"Trad IRN"</f>
        <v>Trad IRN</v>
      </c>
      <c r="W2684">
        <v>50</v>
      </c>
      <c r="X2684" t="s">
        <v>47</v>
      </c>
      <c r="Z2684" t="s">
        <v>47</v>
      </c>
      <c r="AB2684" t="str">
        <f>"12"</f>
        <v>12</v>
      </c>
      <c r="AC2684" t="s">
        <v>48</v>
      </c>
      <c r="AD2684" t="s">
        <v>49</v>
      </c>
      <c r="AE2684" t="s">
        <v>50</v>
      </c>
      <c r="AF2684">
        <v>0</v>
      </c>
      <c r="AG2684" t="s">
        <v>51</v>
      </c>
      <c r="AH2684" t="s">
        <v>85</v>
      </c>
      <c r="AI2684" t="str">
        <f>"Bldg IRN"</f>
        <v>Bldg IRN</v>
      </c>
      <c r="AJ2684" t="str">
        <f>"12"</f>
        <v>12</v>
      </c>
      <c r="AK2684" t="s">
        <v>52</v>
      </c>
      <c r="AL2684" t="s">
        <v>53</v>
      </c>
      <c r="AM2684">
        <v>269.5</v>
      </c>
      <c r="AN2684">
        <v>1042</v>
      </c>
      <c r="AO2684">
        <v>15</v>
      </c>
    </row>
    <row r="2685" spans="1:41" x14ac:dyDescent="0.3">
      <c r="A2685" t="str">
        <f>"Trad IRN"</f>
        <v>Trad IRN</v>
      </c>
      <c r="B2685" t="str">
        <f>"Bldg IRN"</f>
        <v>Bldg IRN</v>
      </c>
      <c r="C2685" t="s">
        <v>41</v>
      </c>
      <c r="D2685" t="s">
        <v>3</v>
      </c>
      <c r="E2685" t="s">
        <v>80</v>
      </c>
      <c r="F2685" t="s">
        <v>81</v>
      </c>
      <c r="G2685" t="s">
        <v>82</v>
      </c>
      <c r="H2685" t="s">
        <v>83</v>
      </c>
      <c r="I2685" t="s">
        <v>8</v>
      </c>
      <c r="J2685" t="s">
        <v>43</v>
      </c>
      <c r="K2685" t="s">
        <v>44</v>
      </c>
      <c r="L2685" t="s">
        <v>45</v>
      </c>
      <c r="M2685" t="s">
        <v>46</v>
      </c>
      <c r="N2685" t="str">
        <f>"08/17/2022"</f>
        <v>08/17/2022</v>
      </c>
      <c r="O2685" t="str">
        <f>"01/03/2023"</f>
        <v>01/03/2023</v>
      </c>
      <c r="P2685">
        <v>0.24136299999999999</v>
      </c>
      <c r="Q2685">
        <v>0.24136299999999999</v>
      </c>
      <c r="S2685">
        <v>0</v>
      </c>
      <c r="T2685">
        <v>6.5965999999999997E-2</v>
      </c>
      <c r="U2685">
        <v>0.175397</v>
      </c>
      <c r="V2685" t="str">
        <f>"Trad IRN"</f>
        <v>Trad IRN</v>
      </c>
      <c r="W2685">
        <v>37</v>
      </c>
      <c r="X2685" t="s">
        <v>54</v>
      </c>
      <c r="Y2685" t="str">
        <f>"13"</f>
        <v>13</v>
      </c>
      <c r="Z2685" t="s">
        <v>47</v>
      </c>
      <c r="AB2685" t="str">
        <f>"12"</f>
        <v>12</v>
      </c>
      <c r="AC2685" t="s">
        <v>48</v>
      </c>
      <c r="AD2685" t="s">
        <v>49</v>
      </c>
      <c r="AE2685" t="s">
        <v>50</v>
      </c>
      <c r="AF2685">
        <v>0</v>
      </c>
      <c r="AG2685" t="s">
        <v>51</v>
      </c>
      <c r="AH2685" t="s">
        <v>85</v>
      </c>
      <c r="AI2685" t="str">
        <f>"Bldg IRN"</f>
        <v>Bldg IRN</v>
      </c>
      <c r="AJ2685" t="str">
        <f>"12"</f>
        <v>12</v>
      </c>
      <c r="AK2685" t="s">
        <v>52</v>
      </c>
      <c r="AL2685" t="s">
        <v>53</v>
      </c>
      <c r="AM2685">
        <v>251.5</v>
      </c>
      <c r="AN2685">
        <v>1042</v>
      </c>
      <c r="AO2685">
        <v>15</v>
      </c>
    </row>
    <row r="2686" spans="1:41" x14ac:dyDescent="0.3">
      <c r="A2686" t="str">
        <f>"Trad IRN"</f>
        <v>Trad IRN</v>
      </c>
      <c r="B2686" t="str">
        <f>"Bldg IRN"</f>
        <v>Bldg IRN</v>
      </c>
      <c r="C2686" t="s">
        <v>41</v>
      </c>
      <c r="D2686" t="s">
        <v>3</v>
      </c>
      <c r="E2686" t="s">
        <v>80</v>
      </c>
      <c r="F2686" t="s">
        <v>81</v>
      </c>
      <c r="G2686" t="s">
        <v>82</v>
      </c>
      <c r="H2686" t="s">
        <v>83</v>
      </c>
      <c r="I2686" t="str">
        <f>"Trad IRN"</f>
        <v>Trad IRN</v>
      </c>
      <c r="J2686" t="s">
        <v>43</v>
      </c>
      <c r="K2686" t="s">
        <v>44</v>
      </c>
      <c r="L2686" t="s">
        <v>45</v>
      </c>
      <c r="M2686" t="s">
        <v>46</v>
      </c>
      <c r="N2686" t="str">
        <f>"08/18/2022"</f>
        <v>08/18/2022</v>
      </c>
      <c r="O2686" t="str">
        <f>"12/31/2500"</f>
        <v>12/31/2500</v>
      </c>
      <c r="P2686">
        <v>0.5</v>
      </c>
      <c r="Q2686">
        <v>0.5</v>
      </c>
      <c r="S2686">
        <v>0.5</v>
      </c>
      <c r="T2686">
        <v>0.5</v>
      </c>
      <c r="U2686">
        <v>0</v>
      </c>
      <c r="V2686" t="str">
        <f>"Trad IRN"</f>
        <v>Trad IRN</v>
      </c>
      <c r="W2686">
        <v>35</v>
      </c>
      <c r="X2686" t="s">
        <v>47</v>
      </c>
      <c r="Z2686" t="s">
        <v>54</v>
      </c>
      <c r="AA2686" t="str">
        <f>"15"</f>
        <v>15</v>
      </c>
      <c r="AB2686" t="str">
        <f>"12"</f>
        <v>12</v>
      </c>
      <c r="AC2686" t="s">
        <v>48</v>
      </c>
      <c r="AD2686" t="s">
        <v>49</v>
      </c>
      <c r="AE2686" t="s">
        <v>50</v>
      </c>
      <c r="AF2686">
        <v>0</v>
      </c>
      <c r="AG2686" t="s">
        <v>56</v>
      </c>
      <c r="AH2686" t="str">
        <f>"Trad IRN"</f>
        <v>Trad IRN</v>
      </c>
      <c r="AI2686" t="str">
        <f>"Bldg IRN"</f>
        <v>Bldg IRN</v>
      </c>
      <c r="AJ2686" t="str">
        <f>"12"</f>
        <v>12</v>
      </c>
      <c r="AK2686" t="s">
        <v>48</v>
      </c>
      <c r="AL2686" t="s">
        <v>53</v>
      </c>
      <c r="AM2686">
        <v>566.15</v>
      </c>
      <c r="AN2686">
        <v>1132.3</v>
      </c>
      <c r="AO2686">
        <v>15</v>
      </c>
    </row>
    <row r="2687" spans="1:41" x14ac:dyDescent="0.3">
      <c r="A2687" t="str">
        <f>"Trad IRN"</f>
        <v>Trad IRN</v>
      </c>
      <c r="B2687" t="str">
        <f>"Bldg IRN"</f>
        <v>Bldg IRN</v>
      </c>
      <c r="C2687" t="s">
        <v>41</v>
      </c>
      <c r="D2687" t="s">
        <v>3</v>
      </c>
      <c r="E2687" t="s">
        <v>80</v>
      </c>
      <c r="F2687" t="s">
        <v>81</v>
      </c>
      <c r="G2687" t="s">
        <v>82</v>
      </c>
      <c r="H2687" t="s">
        <v>83</v>
      </c>
      <c r="I2687" t="str">
        <f>"Trad IRN"</f>
        <v>Trad IRN</v>
      </c>
      <c r="J2687" t="s">
        <v>43</v>
      </c>
      <c r="K2687" t="s">
        <v>44</v>
      </c>
      <c r="L2687" t="s">
        <v>45</v>
      </c>
      <c r="M2687" t="s">
        <v>46</v>
      </c>
      <c r="N2687" t="str">
        <f>"08/18/2022"</f>
        <v>08/18/2022</v>
      </c>
      <c r="O2687" t="str">
        <f>"12/31/2500"</f>
        <v>12/31/2500</v>
      </c>
      <c r="P2687">
        <v>1</v>
      </c>
      <c r="Q2687">
        <v>1</v>
      </c>
      <c r="S2687">
        <v>1</v>
      </c>
      <c r="T2687">
        <v>1</v>
      </c>
      <c r="U2687">
        <v>0</v>
      </c>
      <c r="V2687" t="str">
        <f>"Trad IRN"</f>
        <v>Trad IRN</v>
      </c>
      <c r="W2687">
        <v>85</v>
      </c>
      <c r="X2687" t="s">
        <v>54</v>
      </c>
      <c r="Y2687" t="str">
        <f>"15"</f>
        <v>15</v>
      </c>
      <c r="Z2687" t="s">
        <v>47</v>
      </c>
      <c r="AB2687" t="str">
        <f>"10"</f>
        <v>10</v>
      </c>
      <c r="AC2687" t="s">
        <v>48</v>
      </c>
      <c r="AD2687" t="s">
        <v>49</v>
      </c>
      <c r="AE2687" t="s">
        <v>50</v>
      </c>
      <c r="AF2687">
        <v>0</v>
      </c>
      <c r="AG2687" t="s">
        <v>56</v>
      </c>
      <c r="AH2687" t="str">
        <f>"Trad IRN"</f>
        <v>Trad IRN</v>
      </c>
      <c r="AI2687" t="str">
        <f>"Bldg IRN"</f>
        <v>Bldg IRN</v>
      </c>
      <c r="AJ2687" t="s">
        <v>48</v>
      </c>
      <c r="AK2687" t="s">
        <v>48</v>
      </c>
      <c r="AL2687" t="s">
        <v>53</v>
      </c>
      <c r="AM2687">
        <v>1132.3</v>
      </c>
      <c r="AN2687">
        <v>1132.3</v>
      </c>
      <c r="AO2687">
        <v>15</v>
      </c>
    </row>
    <row r="2688" spans="1:41" x14ac:dyDescent="0.3">
      <c r="A2688" t="str">
        <f>"Trad IRN"</f>
        <v>Trad IRN</v>
      </c>
      <c r="B2688" t="str">
        <f>"Bldg IRN"</f>
        <v>Bldg IRN</v>
      </c>
      <c r="C2688" t="s">
        <v>41</v>
      </c>
      <c r="D2688" t="s">
        <v>3</v>
      </c>
      <c r="E2688" t="s">
        <v>80</v>
      </c>
      <c r="F2688" t="s">
        <v>81</v>
      </c>
      <c r="G2688" t="s">
        <v>82</v>
      </c>
      <c r="H2688" t="s">
        <v>83</v>
      </c>
      <c r="I2688" t="str">
        <f>"Trad IRN"</f>
        <v>Trad IRN</v>
      </c>
      <c r="J2688" t="s">
        <v>43</v>
      </c>
      <c r="K2688" t="s">
        <v>44</v>
      </c>
      <c r="L2688" t="s">
        <v>45</v>
      </c>
      <c r="M2688" t="s">
        <v>46</v>
      </c>
      <c r="N2688" t="str">
        <f>"08/18/2022"</f>
        <v>08/18/2022</v>
      </c>
      <c r="O2688" t="str">
        <f>"01/03/2023"</f>
        <v>01/03/2023</v>
      </c>
      <c r="P2688">
        <v>0.39901900000000001</v>
      </c>
      <c r="Q2688">
        <v>0.39901900000000001</v>
      </c>
      <c r="S2688">
        <v>0.39901900000000001</v>
      </c>
      <c r="T2688">
        <v>0.39901900000000001</v>
      </c>
      <c r="U2688">
        <v>0</v>
      </c>
      <c r="V2688" t="str">
        <f>"Trad IRN"</f>
        <v>Trad IRN</v>
      </c>
      <c r="W2688">
        <v>85</v>
      </c>
      <c r="X2688" t="s">
        <v>47</v>
      </c>
      <c r="Z2688" t="s">
        <v>47</v>
      </c>
      <c r="AB2688" t="str">
        <f>"10"</f>
        <v>10</v>
      </c>
      <c r="AC2688" t="s">
        <v>48</v>
      </c>
      <c r="AD2688" t="s">
        <v>49</v>
      </c>
      <c r="AE2688" t="s">
        <v>55</v>
      </c>
      <c r="AF2688">
        <v>0</v>
      </c>
      <c r="AG2688" t="s">
        <v>56</v>
      </c>
      <c r="AH2688" t="str">
        <f>"Trad IRN"</f>
        <v>Trad IRN</v>
      </c>
      <c r="AI2688" t="str">
        <f>"Bldg IRN"</f>
        <v>Bldg IRN</v>
      </c>
      <c r="AJ2688" t="s">
        <v>48</v>
      </c>
      <c r="AK2688" t="s">
        <v>48</v>
      </c>
      <c r="AL2688" t="s">
        <v>53</v>
      </c>
      <c r="AM2688">
        <v>451.81</v>
      </c>
      <c r="AN2688">
        <v>1132.3</v>
      </c>
      <c r="AO2688">
        <v>15</v>
      </c>
    </row>
    <row r="2689" spans="1:41" x14ac:dyDescent="0.3">
      <c r="A2689" t="str">
        <f>"Trad IRN"</f>
        <v>Trad IRN</v>
      </c>
      <c r="B2689" t="str">
        <f>"Bldg IRN"</f>
        <v>Bldg IRN</v>
      </c>
      <c r="C2689" t="s">
        <v>41</v>
      </c>
      <c r="D2689" t="s">
        <v>3</v>
      </c>
      <c r="E2689" t="s">
        <v>80</v>
      </c>
      <c r="F2689" t="s">
        <v>81</v>
      </c>
      <c r="G2689" t="s">
        <v>82</v>
      </c>
      <c r="H2689" t="s">
        <v>83</v>
      </c>
      <c r="I2689" t="str">
        <f>"Trad IRN"</f>
        <v>Trad IRN</v>
      </c>
      <c r="J2689" t="s">
        <v>43</v>
      </c>
      <c r="K2689" t="s">
        <v>44</v>
      </c>
      <c r="L2689" t="s">
        <v>45</v>
      </c>
      <c r="M2689" t="s">
        <v>46</v>
      </c>
      <c r="N2689" t="str">
        <f>"01/04/2023"</f>
        <v>01/04/2023</v>
      </c>
      <c r="O2689" t="str">
        <f>"12/31/2500"</f>
        <v>12/31/2500</v>
      </c>
      <c r="P2689">
        <v>0.53056599999999998</v>
      </c>
      <c r="Q2689">
        <v>0.53056599999999998</v>
      </c>
      <c r="S2689">
        <v>0.53056599999999998</v>
      </c>
      <c r="T2689">
        <v>0.53056599999999998</v>
      </c>
      <c r="U2689">
        <v>0</v>
      </c>
      <c r="V2689" t="str">
        <f>"Trad IRN"</f>
        <v>Trad IRN</v>
      </c>
      <c r="W2689">
        <v>100</v>
      </c>
      <c r="X2689" t="s">
        <v>47</v>
      </c>
      <c r="Z2689" t="s">
        <v>47</v>
      </c>
      <c r="AB2689" t="str">
        <f>"10"</f>
        <v>10</v>
      </c>
      <c r="AC2689" t="s">
        <v>48</v>
      </c>
      <c r="AD2689" t="s">
        <v>49</v>
      </c>
      <c r="AE2689" t="s">
        <v>55</v>
      </c>
      <c r="AF2689">
        <v>0</v>
      </c>
      <c r="AG2689" t="s">
        <v>56</v>
      </c>
      <c r="AH2689" t="str">
        <f>"Trad IRN"</f>
        <v>Trad IRN</v>
      </c>
      <c r="AI2689" t="str">
        <f>"Bldg IRN"</f>
        <v>Bldg IRN</v>
      </c>
      <c r="AJ2689" t="s">
        <v>48</v>
      </c>
      <c r="AK2689" t="s">
        <v>48</v>
      </c>
      <c r="AL2689" t="s">
        <v>53</v>
      </c>
      <c r="AM2689">
        <v>600.76</v>
      </c>
      <c r="AN2689">
        <v>1132.3</v>
      </c>
      <c r="AO2689">
        <v>15</v>
      </c>
    </row>
    <row r="2690" spans="1:41" x14ac:dyDescent="0.3">
      <c r="A2690" t="str">
        <f>"Trad IRN"</f>
        <v>Trad IRN</v>
      </c>
      <c r="B2690" t="str">
        <f>"Bldg IRN"</f>
        <v>Bldg IRN</v>
      </c>
      <c r="C2690" t="s">
        <v>41</v>
      </c>
      <c r="D2690" t="s">
        <v>3</v>
      </c>
      <c r="E2690" t="s">
        <v>80</v>
      </c>
      <c r="F2690" t="s">
        <v>81</v>
      </c>
      <c r="G2690" t="s">
        <v>82</v>
      </c>
      <c r="H2690" t="s">
        <v>83</v>
      </c>
      <c r="I2690" t="s">
        <v>8</v>
      </c>
      <c r="J2690" t="s">
        <v>43</v>
      </c>
      <c r="K2690" t="s">
        <v>44</v>
      </c>
      <c r="L2690" t="s">
        <v>45</v>
      </c>
      <c r="M2690" t="s">
        <v>46</v>
      </c>
      <c r="N2690" t="str">
        <f>"08/18/2022"</f>
        <v>08/18/2022</v>
      </c>
      <c r="O2690" t="str">
        <f>"12/20/2022"</f>
        <v>12/20/2022</v>
      </c>
      <c r="P2690">
        <v>6.9550000000000001E-2</v>
      </c>
      <c r="Q2690">
        <v>6.9550000000000001E-2</v>
      </c>
      <c r="S2690">
        <v>0</v>
      </c>
      <c r="T2690">
        <v>1.4671999999999999E-2</v>
      </c>
      <c r="U2690">
        <v>5.4878000000000003E-2</v>
      </c>
      <c r="V2690" t="str">
        <f>"Trad IRN"</f>
        <v>Trad IRN</v>
      </c>
      <c r="W2690">
        <v>15</v>
      </c>
      <c r="X2690" t="s">
        <v>47</v>
      </c>
      <c r="Z2690" t="s">
        <v>47</v>
      </c>
      <c r="AB2690" t="str">
        <f>"10"</f>
        <v>10</v>
      </c>
      <c r="AC2690" t="s">
        <v>48</v>
      </c>
      <c r="AD2690" t="s">
        <v>49</v>
      </c>
      <c r="AE2690" t="s">
        <v>50</v>
      </c>
      <c r="AF2690">
        <v>0</v>
      </c>
      <c r="AG2690" t="s">
        <v>51</v>
      </c>
      <c r="AH2690" t="str">
        <f>"Trad IRN"</f>
        <v>Trad IRN</v>
      </c>
      <c r="AI2690" t="str">
        <f>"Bldg IRN"</f>
        <v>Bldg IRN</v>
      </c>
      <c r="AJ2690" t="s">
        <v>48</v>
      </c>
      <c r="AK2690" t="s">
        <v>48</v>
      </c>
      <c r="AL2690" t="s">
        <v>53</v>
      </c>
      <c r="AM2690">
        <v>78.75</v>
      </c>
      <c r="AN2690">
        <v>1132.3</v>
      </c>
      <c r="AO2690">
        <v>15</v>
      </c>
    </row>
    <row r="2691" spans="1:41" x14ac:dyDescent="0.3">
      <c r="A2691" t="str">
        <f>"Trad IRN"</f>
        <v>Trad IRN</v>
      </c>
      <c r="B2691" t="str">
        <f>"Bldg IRN"</f>
        <v>Bldg IRN</v>
      </c>
      <c r="C2691" t="s">
        <v>41</v>
      </c>
      <c r="D2691" t="s">
        <v>3</v>
      </c>
      <c r="E2691" t="s">
        <v>80</v>
      </c>
      <c r="F2691" t="s">
        <v>81</v>
      </c>
      <c r="G2691" t="s">
        <v>82</v>
      </c>
      <c r="H2691" t="s">
        <v>83</v>
      </c>
      <c r="I2691" t="s">
        <v>8</v>
      </c>
      <c r="J2691" t="s">
        <v>43</v>
      </c>
      <c r="K2691" t="s">
        <v>44</v>
      </c>
      <c r="L2691" t="s">
        <v>45</v>
      </c>
      <c r="M2691" t="s">
        <v>46</v>
      </c>
      <c r="N2691" t="str">
        <f>"01/04/2023"</f>
        <v>01/04/2023</v>
      </c>
      <c r="O2691" t="str">
        <f>"12/31/2500"</f>
        <v>12/31/2500</v>
      </c>
      <c r="P2691">
        <v>7.9585000000000003E-2</v>
      </c>
      <c r="Q2691">
        <v>7.9585000000000003E-2</v>
      </c>
      <c r="R2691">
        <v>7.9585000000000003E-2</v>
      </c>
      <c r="S2691">
        <v>0</v>
      </c>
      <c r="T2691">
        <v>2.4028999999999998E-2</v>
      </c>
      <c r="U2691">
        <v>5.5556000000000001E-2</v>
      </c>
      <c r="V2691" t="str">
        <f>"Trad IRN"</f>
        <v>Trad IRN</v>
      </c>
      <c r="W2691">
        <v>15</v>
      </c>
      <c r="X2691" t="s">
        <v>47</v>
      </c>
      <c r="Z2691" t="s">
        <v>47</v>
      </c>
      <c r="AB2691" t="str">
        <f>"12"</f>
        <v>12</v>
      </c>
      <c r="AC2691" t="str">
        <f>"15"</f>
        <v>15</v>
      </c>
      <c r="AD2691" t="str">
        <f>"2"</f>
        <v>2</v>
      </c>
      <c r="AE2691" t="s">
        <v>50</v>
      </c>
      <c r="AF2691">
        <v>0</v>
      </c>
      <c r="AG2691" t="s">
        <v>51</v>
      </c>
      <c r="AH2691" t="str">
        <f>"Trad IRN"</f>
        <v>Trad IRN</v>
      </c>
      <c r="AI2691" t="str">
        <f>"Bldg IRN"</f>
        <v>Bldg IRN</v>
      </c>
      <c r="AJ2691" t="str">
        <f>"12"</f>
        <v>12</v>
      </c>
      <c r="AK2691" t="s">
        <v>48</v>
      </c>
      <c r="AL2691" t="s">
        <v>53</v>
      </c>
      <c r="AM2691">
        <v>90.11</v>
      </c>
      <c r="AN2691">
        <v>1132.3</v>
      </c>
      <c r="AO2691">
        <v>15</v>
      </c>
    </row>
    <row r="2692" spans="1:41" x14ac:dyDescent="0.3">
      <c r="A2692" t="str">
        <f>"Trad IRN"</f>
        <v>Trad IRN</v>
      </c>
      <c r="B2692" t="str">
        <f>"Bldg IRN"</f>
        <v>Bldg IRN</v>
      </c>
      <c r="C2692" t="s">
        <v>41</v>
      </c>
      <c r="D2692" t="s">
        <v>3</v>
      </c>
      <c r="E2692" t="s">
        <v>80</v>
      </c>
      <c r="F2692" t="s">
        <v>81</v>
      </c>
      <c r="G2692" t="s">
        <v>82</v>
      </c>
      <c r="H2692" t="s">
        <v>83</v>
      </c>
      <c r="I2692" t="str">
        <f>"Trad IRN"</f>
        <v>Trad IRN</v>
      </c>
      <c r="J2692" t="s">
        <v>43</v>
      </c>
      <c r="K2692" t="s">
        <v>44</v>
      </c>
      <c r="L2692" t="s">
        <v>45</v>
      </c>
      <c r="M2692" t="s">
        <v>46</v>
      </c>
      <c r="N2692" t="str">
        <f>"01/04/2023"</f>
        <v>01/04/2023</v>
      </c>
      <c r="O2692" t="str">
        <f>"12/31/2500"</f>
        <v>12/31/2500</v>
      </c>
      <c r="P2692">
        <v>0.45098100000000002</v>
      </c>
      <c r="Q2692">
        <v>0.45098100000000002</v>
      </c>
      <c r="R2692">
        <v>0.45098100000000002</v>
      </c>
      <c r="S2692">
        <v>0</v>
      </c>
      <c r="T2692">
        <v>0.45098100000000002</v>
      </c>
      <c r="U2692">
        <v>0</v>
      </c>
      <c r="V2692" t="str">
        <f>"Trad IRN"</f>
        <v>Trad IRN</v>
      </c>
      <c r="W2692">
        <v>85</v>
      </c>
      <c r="X2692" t="s">
        <v>47</v>
      </c>
      <c r="Z2692" t="s">
        <v>47</v>
      </c>
      <c r="AB2692" t="str">
        <f>"12"</f>
        <v>12</v>
      </c>
      <c r="AC2692" t="str">
        <f>"15"</f>
        <v>15</v>
      </c>
      <c r="AD2692" t="str">
        <f>"2"</f>
        <v>2</v>
      </c>
      <c r="AE2692" t="s">
        <v>55</v>
      </c>
      <c r="AF2692">
        <v>0</v>
      </c>
      <c r="AG2692" t="s">
        <v>56</v>
      </c>
      <c r="AH2692" t="str">
        <f>"Trad IRN"</f>
        <v>Trad IRN</v>
      </c>
      <c r="AI2692" t="str">
        <f>"Bldg IRN"</f>
        <v>Bldg IRN</v>
      </c>
      <c r="AJ2692" t="str">
        <f>"12"</f>
        <v>12</v>
      </c>
      <c r="AK2692" t="s">
        <v>48</v>
      </c>
      <c r="AL2692" t="s">
        <v>53</v>
      </c>
      <c r="AM2692">
        <v>510.65</v>
      </c>
      <c r="AN2692">
        <v>1132.3</v>
      </c>
      <c r="AO2692">
        <v>15</v>
      </c>
    </row>
    <row r="2693" spans="1:41" x14ac:dyDescent="0.3">
      <c r="A2693" t="str">
        <f>"Trad IRN"</f>
        <v>Trad IRN</v>
      </c>
      <c r="B2693" t="str">
        <f>"Bldg IRN"</f>
        <v>Bldg IRN</v>
      </c>
      <c r="C2693" t="s">
        <v>41</v>
      </c>
      <c r="D2693" t="s">
        <v>3</v>
      </c>
      <c r="E2693" t="s">
        <v>80</v>
      </c>
      <c r="F2693" t="s">
        <v>81</v>
      </c>
      <c r="G2693" t="s">
        <v>82</v>
      </c>
      <c r="H2693" t="s">
        <v>83</v>
      </c>
      <c r="I2693" t="str">
        <f>"Trad IRN"</f>
        <v>Trad IRN</v>
      </c>
      <c r="J2693" t="s">
        <v>43</v>
      </c>
      <c r="K2693" t="s">
        <v>44</v>
      </c>
      <c r="L2693" t="s">
        <v>45</v>
      </c>
      <c r="M2693" t="s">
        <v>46</v>
      </c>
      <c r="N2693" t="str">
        <f>"08/18/2022"</f>
        <v>08/18/2022</v>
      </c>
      <c r="O2693" t="str">
        <f>"01/03/2023"</f>
        <v>01/03/2023</v>
      </c>
      <c r="P2693">
        <v>0.46943400000000002</v>
      </c>
      <c r="Q2693">
        <v>0.46943400000000002</v>
      </c>
      <c r="R2693">
        <v>0.46943400000000002</v>
      </c>
      <c r="S2693">
        <v>0</v>
      </c>
      <c r="T2693">
        <v>0.46943400000000002</v>
      </c>
      <c r="U2693">
        <v>0</v>
      </c>
      <c r="V2693" t="str">
        <f>"Trad IRN"</f>
        <v>Trad IRN</v>
      </c>
      <c r="W2693">
        <v>100</v>
      </c>
      <c r="X2693" t="s">
        <v>47</v>
      </c>
      <c r="Z2693" t="s">
        <v>47</v>
      </c>
      <c r="AB2693" t="str">
        <f>"12"</f>
        <v>12</v>
      </c>
      <c r="AC2693" t="str">
        <f>"15"</f>
        <v>15</v>
      </c>
      <c r="AD2693" t="str">
        <f>"2"</f>
        <v>2</v>
      </c>
      <c r="AE2693" t="s">
        <v>55</v>
      </c>
      <c r="AF2693">
        <v>0</v>
      </c>
      <c r="AG2693" t="s">
        <v>56</v>
      </c>
      <c r="AH2693" t="str">
        <f>"Trad IRN"</f>
        <v>Trad IRN</v>
      </c>
      <c r="AI2693" t="str">
        <f>"Bldg IRN"</f>
        <v>Bldg IRN</v>
      </c>
      <c r="AJ2693" t="str">
        <f>"12"</f>
        <v>12</v>
      </c>
      <c r="AK2693" t="s">
        <v>48</v>
      </c>
      <c r="AL2693" t="s">
        <v>53</v>
      </c>
      <c r="AM2693">
        <v>531.54</v>
      </c>
      <c r="AN2693">
        <v>1132.3</v>
      </c>
      <c r="AO2693">
        <v>15</v>
      </c>
    </row>
    <row r="2694" spans="1:41" x14ac:dyDescent="0.3">
      <c r="A2694" t="str">
        <f>"Trad IRN"</f>
        <v>Trad IRN</v>
      </c>
      <c r="B2694" t="str">
        <f>"Bldg IRN"</f>
        <v>Bldg IRN</v>
      </c>
      <c r="C2694" t="s">
        <v>41</v>
      </c>
      <c r="D2694" t="s">
        <v>3</v>
      </c>
      <c r="E2694" t="s">
        <v>80</v>
      </c>
      <c r="F2694" t="s">
        <v>81</v>
      </c>
      <c r="G2694" t="s">
        <v>82</v>
      </c>
      <c r="H2694" t="s">
        <v>83</v>
      </c>
      <c r="I2694" t="str">
        <f>"Trad IRN"</f>
        <v>Trad IRN</v>
      </c>
      <c r="J2694" t="s">
        <v>43</v>
      </c>
      <c r="K2694" t="s">
        <v>44</v>
      </c>
      <c r="L2694" t="s">
        <v>45</v>
      </c>
      <c r="M2694" t="s">
        <v>46</v>
      </c>
      <c r="N2694" t="str">
        <f>"08/18/2022"</f>
        <v>08/18/2022</v>
      </c>
      <c r="O2694" t="str">
        <f>"12/31/2500"</f>
        <v>12/31/2500</v>
      </c>
      <c r="P2694">
        <v>1</v>
      </c>
      <c r="Q2694">
        <v>1</v>
      </c>
      <c r="S2694">
        <v>0</v>
      </c>
      <c r="T2694">
        <v>1</v>
      </c>
      <c r="U2694">
        <v>0</v>
      </c>
      <c r="V2694" t="str">
        <f>"Trad IRN"</f>
        <v>Trad IRN</v>
      </c>
      <c r="W2694">
        <v>100</v>
      </c>
      <c r="X2694" t="s">
        <v>47</v>
      </c>
      <c r="Z2694" t="s">
        <v>47</v>
      </c>
      <c r="AB2694" t="str">
        <f>"10"</f>
        <v>10</v>
      </c>
      <c r="AC2694" t="s">
        <v>48</v>
      </c>
      <c r="AD2694" t="s">
        <v>49</v>
      </c>
      <c r="AE2694" t="s">
        <v>50</v>
      </c>
      <c r="AF2694">
        <v>0</v>
      </c>
      <c r="AG2694" t="s">
        <v>56</v>
      </c>
      <c r="AH2694" t="str">
        <f>"Trad IRN"</f>
        <v>Trad IRN</v>
      </c>
      <c r="AI2694" t="str">
        <f>"Bldg IRN"</f>
        <v>Bldg IRN</v>
      </c>
      <c r="AJ2694" t="s">
        <v>48</v>
      </c>
      <c r="AK2694" t="s">
        <v>48</v>
      </c>
      <c r="AL2694" t="s">
        <v>53</v>
      </c>
      <c r="AM2694">
        <v>1132.3</v>
      </c>
      <c r="AN2694">
        <v>1132.3</v>
      </c>
      <c r="AO2694">
        <v>15</v>
      </c>
    </row>
    <row r="2695" spans="1:41" x14ac:dyDescent="0.3">
      <c r="A2695" t="str">
        <f>"Trad IRN"</f>
        <v>Trad IRN</v>
      </c>
      <c r="B2695" t="str">
        <f>"Bldg IRN"</f>
        <v>Bldg IRN</v>
      </c>
      <c r="C2695" t="s">
        <v>41</v>
      </c>
      <c r="D2695" t="s">
        <v>3</v>
      </c>
      <c r="E2695" t="s">
        <v>80</v>
      </c>
      <c r="F2695" t="s">
        <v>81</v>
      </c>
      <c r="G2695" t="s">
        <v>82</v>
      </c>
      <c r="H2695" t="s">
        <v>83</v>
      </c>
      <c r="I2695" t="str">
        <f>"Trad IRN"</f>
        <v>Trad IRN</v>
      </c>
      <c r="J2695" t="s">
        <v>43</v>
      </c>
      <c r="K2695" t="s">
        <v>44</v>
      </c>
      <c r="L2695" t="s">
        <v>45</v>
      </c>
      <c r="M2695" t="s">
        <v>46</v>
      </c>
      <c r="N2695" t="str">
        <f>"01/04/2023"</f>
        <v>01/04/2023</v>
      </c>
      <c r="O2695" t="str">
        <f>"12/31/2500"</f>
        <v>12/31/2500</v>
      </c>
      <c r="P2695">
        <v>0.53056599999999998</v>
      </c>
      <c r="Q2695">
        <v>0.53056599999999998</v>
      </c>
      <c r="R2695">
        <v>0.53056599999999998</v>
      </c>
      <c r="S2695">
        <v>0</v>
      </c>
      <c r="T2695">
        <v>0.53056599999999998</v>
      </c>
      <c r="U2695">
        <v>0</v>
      </c>
      <c r="V2695" t="str">
        <f>"Trad IRN"</f>
        <v>Trad IRN</v>
      </c>
      <c r="W2695">
        <v>100</v>
      </c>
      <c r="X2695" t="s">
        <v>47</v>
      </c>
      <c r="Z2695" t="s">
        <v>47</v>
      </c>
      <c r="AB2695" t="str">
        <f>"09"</f>
        <v>09</v>
      </c>
      <c r="AC2695" t="str">
        <f>"15"</f>
        <v>15</v>
      </c>
      <c r="AD2695" t="str">
        <f>"2"</f>
        <v>2</v>
      </c>
      <c r="AE2695" t="s">
        <v>55</v>
      </c>
      <c r="AF2695">
        <v>0</v>
      </c>
      <c r="AG2695" t="s">
        <v>56</v>
      </c>
      <c r="AH2695" t="str">
        <f>"Trad IRN"</f>
        <v>Trad IRN</v>
      </c>
      <c r="AI2695" t="str">
        <f>"Bldg IRN"</f>
        <v>Bldg IRN</v>
      </c>
      <c r="AJ2695" t="s">
        <v>48</v>
      </c>
      <c r="AK2695" t="s">
        <v>48</v>
      </c>
      <c r="AL2695" t="s">
        <v>53</v>
      </c>
      <c r="AM2695">
        <v>600.76</v>
      </c>
      <c r="AN2695">
        <v>1132.3</v>
      </c>
      <c r="AO2695">
        <v>15</v>
      </c>
    </row>
    <row r="2696" spans="1:41" x14ac:dyDescent="0.3">
      <c r="A2696" t="str">
        <f>"Trad IRN"</f>
        <v>Trad IRN</v>
      </c>
      <c r="B2696" t="str">
        <f>"Bldg IRN"</f>
        <v>Bldg IRN</v>
      </c>
      <c r="C2696" t="s">
        <v>41</v>
      </c>
      <c r="D2696" t="s">
        <v>3</v>
      </c>
      <c r="E2696" t="s">
        <v>80</v>
      </c>
      <c r="F2696" t="s">
        <v>81</v>
      </c>
      <c r="G2696" t="s">
        <v>82</v>
      </c>
      <c r="H2696" t="s">
        <v>83</v>
      </c>
      <c r="I2696" t="s">
        <v>8</v>
      </c>
      <c r="J2696" t="s">
        <v>43</v>
      </c>
      <c r="K2696" t="s">
        <v>44</v>
      </c>
      <c r="L2696" t="s">
        <v>45</v>
      </c>
      <c r="M2696" t="s">
        <v>46</v>
      </c>
      <c r="N2696" t="str">
        <f>"08/18/2022"</f>
        <v>08/18/2022</v>
      </c>
      <c r="O2696" t="str">
        <f>"12/20/2022"</f>
        <v>12/20/2022</v>
      </c>
      <c r="P2696">
        <v>6.9550000000000001E-2</v>
      </c>
      <c r="Q2696">
        <v>6.9550000000000001E-2</v>
      </c>
      <c r="R2696">
        <v>6.9550000000000001E-2</v>
      </c>
      <c r="S2696">
        <v>0</v>
      </c>
      <c r="T2696">
        <v>1.4671999999999999E-2</v>
      </c>
      <c r="U2696">
        <v>5.4878000000000003E-2</v>
      </c>
      <c r="V2696" t="str">
        <f>"Trad IRN"</f>
        <v>Trad IRN</v>
      </c>
      <c r="W2696">
        <v>15</v>
      </c>
      <c r="X2696" t="s">
        <v>47</v>
      </c>
      <c r="Z2696" t="s">
        <v>47</v>
      </c>
      <c r="AB2696" t="str">
        <f>"09"</f>
        <v>09</v>
      </c>
      <c r="AC2696" t="str">
        <f>"15"</f>
        <v>15</v>
      </c>
      <c r="AD2696" t="str">
        <f>"2"</f>
        <v>2</v>
      </c>
      <c r="AE2696" t="s">
        <v>50</v>
      </c>
      <c r="AF2696">
        <v>0</v>
      </c>
      <c r="AG2696" t="s">
        <v>51</v>
      </c>
      <c r="AH2696" t="str">
        <f>"Trad IRN"</f>
        <v>Trad IRN</v>
      </c>
      <c r="AI2696" t="str">
        <f>"Bldg IRN"</f>
        <v>Bldg IRN</v>
      </c>
      <c r="AJ2696" t="s">
        <v>48</v>
      </c>
      <c r="AK2696" t="s">
        <v>48</v>
      </c>
      <c r="AL2696" t="s">
        <v>53</v>
      </c>
      <c r="AM2696">
        <v>78.75</v>
      </c>
      <c r="AN2696">
        <v>1132.3</v>
      </c>
      <c r="AO2696">
        <v>15</v>
      </c>
    </row>
    <row r="2697" spans="1:41" x14ac:dyDescent="0.3">
      <c r="A2697" t="str">
        <f>"Trad IRN"</f>
        <v>Trad IRN</v>
      </c>
      <c r="B2697" t="str">
        <f>"Bldg IRN"</f>
        <v>Bldg IRN</v>
      </c>
      <c r="C2697" t="s">
        <v>41</v>
      </c>
      <c r="D2697" t="s">
        <v>3</v>
      </c>
      <c r="E2697" t="s">
        <v>80</v>
      </c>
      <c r="F2697" t="s">
        <v>81</v>
      </c>
      <c r="G2697" t="s">
        <v>82</v>
      </c>
      <c r="H2697" t="s">
        <v>83</v>
      </c>
      <c r="I2697" t="str">
        <f>"Trad IRN"</f>
        <v>Trad IRN</v>
      </c>
      <c r="J2697" t="s">
        <v>43</v>
      </c>
      <c r="K2697" t="s">
        <v>44</v>
      </c>
      <c r="L2697" t="s">
        <v>45</v>
      </c>
      <c r="M2697" t="s">
        <v>46</v>
      </c>
      <c r="N2697" t="str">
        <f>"08/18/2022"</f>
        <v>08/18/2022</v>
      </c>
      <c r="O2697" t="str">
        <f>"01/03/2023"</f>
        <v>01/03/2023</v>
      </c>
      <c r="P2697">
        <v>0.39901900000000001</v>
      </c>
      <c r="Q2697">
        <v>0.39901900000000001</v>
      </c>
      <c r="R2697">
        <v>0.39901900000000001</v>
      </c>
      <c r="S2697">
        <v>0</v>
      </c>
      <c r="T2697">
        <v>0.39901900000000001</v>
      </c>
      <c r="U2697">
        <v>0</v>
      </c>
      <c r="V2697" t="str">
        <f>"Trad IRN"</f>
        <v>Trad IRN</v>
      </c>
      <c r="W2697">
        <v>85</v>
      </c>
      <c r="X2697" t="s">
        <v>47</v>
      </c>
      <c r="Z2697" t="s">
        <v>47</v>
      </c>
      <c r="AB2697" t="str">
        <f>"09"</f>
        <v>09</v>
      </c>
      <c r="AC2697" t="str">
        <f>"15"</f>
        <v>15</v>
      </c>
      <c r="AD2697" t="str">
        <f>"2"</f>
        <v>2</v>
      </c>
      <c r="AE2697" t="s">
        <v>55</v>
      </c>
      <c r="AF2697">
        <v>0</v>
      </c>
      <c r="AG2697" t="s">
        <v>56</v>
      </c>
      <c r="AH2697" t="str">
        <f>"Trad IRN"</f>
        <v>Trad IRN</v>
      </c>
      <c r="AI2697" t="str">
        <f>"Bldg IRN"</f>
        <v>Bldg IRN</v>
      </c>
      <c r="AJ2697" t="s">
        <v>48</v>
      </c>
      <c r="AK2697" t="s">
        <v>48</v>
      </c>
      <c r="AL2697" t="s">
        <v>53</v>
      </c>
      <c r="AM2697">
        <v>451.81</v>
      </c>
      <c r="AN2697">
        <v>1132.3</v>
      </c>
      <c r="AO2697">
        <v>15</v>
      </c>
    </row>
    <row r="2698" spans="1:41" x14ac:dyDescent="0.3">
      <c r="A2698" t="str">
        <f>"Trad IRN"</f>
        <v>Trad IRN</v>
      </c>
      <c r="B2698" t="str">
        <f>"Bldg IRN"</f>
        <v>Bldg IRN</v>
      </c>
      <c r="C2698" t="s">
        <v>41</v>
      </c>
      <c r="D2698" t="s">
        <v>3</v>
      </c>
      <c r="E2698" t="s">
        <v>80</v>
      </c>
      <c r="F2698" t="s">
        <v>81</v>
      </c>
      <c r="G2698" t="s">
        <v>82</v>
      </c>
      <c r="H2698" t="s">
        <v>83</v>
      </c>
      <c r="I2698" t="s">
        <v>8</v>
      </c>
      <c r="J2698" t="s">
        <v>43</v>
      </c>
      <c r="K2698" t="s">
        <v>44</v>
      </c>
      <c r="L2698" t="s">
        <v>45</v>
      </c>
      <c r="M2698" t="s">
        <v>46</v>
      </c>
      <c r="N2698" t="str">
        <f>"08/17/2022"</f>
        <v>08/17/2022</v>
      </c>
      <c r="O2698" t="str">
        <f t="shared" ref="O2698:O2705" si="274">"12/31/2500"</f>
        <v>12/31/2500</v>
      </c>
      <c r="P2698">
        <v>1</v>
      </c>
      <c r="Q2698">
        <v>1</v>
      </c>
      <c r="S2698">
        <v>0</v>
      </c>
      <c r="T2698">
        <v>5.5551999999999997E-2</v>
      </c>
      <c r="U2698">
        <v>0.94444799999999995</v>
      </c>
      <c r="V2698" t="str">
        <f>"Trad IRN"</f>
        <v>Trad IRN</v>
      </c>
      <c r="W2698">
        <v>100</v>
      </c>
      <c r="X2698" t="s">
        <v>47</v>
      </c>
      <c r="Z2698" t="s">
        <v>47</v>
      </c>
      <c r="AB2698" t="str">
        <f>"11"</f>
        <v>11</v>
      </c>
      <c r="AC2698" t="s">
        <v>48</v>
      </c>
      <c r="AD2698" t="s">
        <v>49</v>
      </c>
      <c r="AE2698" t="s">
        <v>50</v>
      </c>
      <c r="AF2698">
        <v>0</v>
      </c>
      <c r="AG2698" t="s">
        <v>51</v>
      </c>
      <c r="AH2698" t="s">
        <v>85</v>
      </c>
      <c r="AI2698" t="str">
        <f>"Bldg IRN"</f>
        <v>Bldg IRN</v>
      </c>
      <c r="AJ2698" t="s">
        <v>48</v>
      </c>
      <c r="AK2698" t="s">
        <v>48</v>
      </c>
      <c r="AL2698" t="s">
        <v>53</v>
      </c>
      <c r="AM2698">
        <v>1060</v>
      </c>
      <c r="AN2698">
        <v>1060</v>
      </c>
      <c r="AO2698">
        <v>15</v>
      </c>
    </row>
    <row r="2699" spans="1:41" x14ac:dyDescent="0.3">
      <c r="A2699" t="str">
        <f>"Trad IRN"</f>
        <v>Trad IRN</v>
      </c>
      <c r="B2699" t="str">
        <f>"Bldg IRN"</f>
        <v>Bldg IRN</v>
      </c>
      <c r="C2699" t="s">
        <v>41</v>
      </c>
      <c r="D2699" t="s">
        <v>3</v>
      </c>
      <c r="E2699" t="s">
        <v>80</v>
      </c>
      <c r="F2699" t="s">
        <v>81</v>
      </c>
      <c r="G2699" t="s">
        <v>82</v>
      </c>
      <c r="H2699" t="s">
        <v>83</v>
      </c>
      <c r="I2699" t="str">
        <f>"Trad IRN"</f>
        <v>Trad IRN</v>
      </c>
      <c r="J2699" t="s">
        <v>43</v>
      </c>
      <c r="K2699" t="s">
        <v>44</v>
      </c>
      <c r="L2699" t="s">
        <v>45</v>
      </c>
      <c r="M2699" t="s">
        <v>46</v>
      </c>
      <c r="N2699" t="str">
        <f>"08/18/2022"</f>
        <v>08/18/2022</v>
      </c>
      <c r="O2699" t="str">
        <f t="shared" si="274"/>
        <v>12/31/2500</v>
      </c>
      <c r="P2699">
        <v>1</v>
      </c>
      <c r="Q2699">
        <v>1</v>
      </c>
      <c r="S2699">
        <v>1</v>
      </c>
      <c r="T2699">
        <v>1</v>
      </c>
      <c r="U2699">
        <v>0</v>
      </c>
      <c r="V2699" t="str">
        <f>"Trad IRN"</f>
        <v>Trad IRN</v>
      </c>
      <c r="W2699">
        <v>100</v>
      </c>
      <c r="X2699" t="s">
        <v>47</v>
      </c>
      <c r="Z2699" t="s">
        <v>47</v>
      </c>
      <c r="AB2699" t="str">
        <f>"12"</f>
        <v>12</v>
      </c>
      <c r="AC2699" t="s">
        <v>48</v>
      </c>
      <c r="AD2699" t="s">
        <v>49</v>
      </c>
      <c r="AE2699" t="s">
        <v>50</v>
      </c>
      <c r="AF2699">
        <v>0</v>
      </c>
      <c r="AG2699" t="s">
        <v>56</v>
      </c>
      <c r="AH2699" t="str">
        <f>"Trad IRN"</f>
        <v>Trad IRN</v>
      </c>
      <c r="AI2699" t="str">
        <f>"Bldg IRN"</f>
        <v>Bldg IRN</v>
      </c>
      <c r="AJ2699" t="str">
        <f>"12"</f>
        <v>12</v>
      </c>
      <c r="AK2699" t="s">
        <v>48</v>
      </c>
      <c r="AL2699" t="s">
        <v>53</v>
      </c>
      <c r="AM2699">
        <v>1132.3</v>
      </c>
      <c r="AN2699">
        <v>1132.3</v>
      </c>
      <c r="AO2699">
        <v>15</v>
      </c>
    </row>
    <row r="2700" spans="1:41" x14ac:dyDescent="0.3">
      <c r="A2700" t="str">
        <f>"Trad IRN"</f>
        <v>Trad IRN</v>
      </c>
      <c r="B2700" t="str">
        <f>"Bldg IRN"</f>
        <v>Bldg IRN</v>
      </c>
      <c r="C2700" t="s">
        <v>41</v>
      </c>
      <c r="D2700" t="s">
        <v>3</v>
      </c>
      <c r="E2700" t="s">
        <v>80</v>
      </c>
      <c r="F2700" t="s">
        <v>81</v>
      </c>
      <c r="G2700" t="s">
        <v>82</v>
      </c>
      <c r="H2700" t="s">
        <v>83</v>
      </c>
      <c r="I2700" t="str">
        <f>"Trad IRN"</f>
        <v>Trad IRN</v>
      </c>
      <c r="J2700" t="s">
        <v>43</v>
      </c>
      <c r="K2700" t="s">
        <v>44</v>
      </c>
      <c r="L2700" t="s">
        <v>45</v>
      </c>
      <c r="M2700" t="s">
        <v>46</v>
      </c>
      <c r="N2700" t="str">
        <f>"08/18/2022"</f>
        <v>08/18/2022</v>
      </c>
      <c r="O2700" t="str">
        <f t="shared" si="274"/>
        <v>12/31/2500</v>
      </c>
      <c r="P2700">
        <v>0.5</v>
      </c>
      <c r="Q2700">
        <v>0.5</v>
      </c>
      <c r="S2700">
        <v>0</v>
      </c>
      <c r="T2700">
        <v>0.5</v>
      </c>
      <c r="U2700">
        <v>0</v>
      </c>
      <c r="V2700" t="str">
        <f>"Trad IRN"</f>
        <v>Trad IRN</v>
      </c>
      <c r="W2700">
        <v>50</v>
      </c>
      <c r="X2700" t="s">
        <v>47</v>
      </c>
      <c r="Z2700" t="s">
        <v>47</v>
      </c>
      <c r="AB2700" t="str">
        <f>"11"</f>
        <v>11</v>
      </c>
      <c r="AC2700" t="s">
        <v>48</v>
      </c>
      <c r="AD2700" t="s">
        <v>49</v>
      </c>
      <c r="AE2700" t="s">
        <v>50</v>
      </c>
      <c r="AF2700">
        <v>0</v>
      </c>
      <c r="AG2700" t="s">
        <v>56</v>
      </c>
      <c r="AH2700" t="str">
        <f>"Trad IRN"</f>
        <v>Trad IRN</v>
      </c>
      <c r="AI2700" t="str">
        <f>"Bldg IRN"</f>
        <v>Bldg IRN</v>
      </c>
      <c r="AJ2700" t="s">
        <v>48</v>
      </c>
      <c r="AK2700" t="s">
        <v>48</v>
      </c>
      <c r="AL2700" t="s">
        <v>53</v>
      </c>
      <c r="AM2700">
        <v>566.15</v>
      </c>
      <c r="AN2700">
        <v>1132.3</v>
      </c>
      <c r="AO2700">
        <v>15</v>
      </c>
    </row>
    <row r="2701" spans="1:41" x14ac:dyDescent="0.3">
      <c r="A2701" t="str">
        <f>"Trad IRN"</f>
        <v>Trad IRN</v>
      </c>
      <c r="B2701" t="str">
        <f>"Bldg IRN"</f>
        <v>Bldg IRN</v>
      </c>
      <c r="C2701" t="s">
        <v>41</v>
      </c>
      <c r="D2701" t="s">
        <v>3</v>
      </c>
      <c r="E2701" t="s">
        <v>80</v>
      </c>
      <c r="F2701" t="s">
        <v>81</v>
      </c>
      <c r="G2701" t="s">
        <v>82</v>
      </c>
      <c r="H2701" t="s">
        <v>83</v>
      </c>
      <c r="I2701" t="s">
        <v>8</v>
      </c>
      <c r="J2701" t="s">
        <v>43</v>
      </c>
      <c r="K2701" t="s">
        <v>44</v>
      </c>
      <c r="L2701" t="s">
        <v>45</v>
      </c>
      <c r="M2701" t="s">
        <v>46</v>
      </c>
      <c r="N2701" t="str">
        <f>"08/17/2022"</f>
        <v>08/17/2022</v>
      </c>
      <c r="O2701" t="str">
        <f t="shared" si="274"/>
        <v>12/31/2500</v>
      </c>
      <c r="P2701">
        <v>0.5</v>
      </c>
      <c r="Q2701">
        <v>0.5</v>
      </c>
      <c r="S2701">
        <v>0</v>
      </c>
      <c r="T2701">
        <v>0</v>
      </c>
      <c r="U2701">
        <v>0.5</v>
      </c>
      <c r="V2701" t="str">
        <f>"Trad IRN"</f>
        <v>Trad IRN</v>
      </c>
      <c r="W2701">
        <v>50</v>
      </c>
      <c r="X2701" t="s">
        <v>47</v>
      </c>
      <c r="Z2701" t="s">
        <v>47</v>
      </c>
      <c r="AB2701" t="str">
        <f>"11"</f>
        <v>11</v>
      </c>
      <c r="AC2701" t="s">
        <v>48</v>
      </c>
      <c r="AD2701" t="s">
        <v>49</v>
      </c>
      <c r="AE2701" t="s">
        <v>50</v>
      </c>
      <c r="AF2701">
        <v>0</v>
      </c>
      <c r="AG2701" t="s">
        <v>51</v>
      </c>
      <c r="AH2701" t="s">
        <v>85</v>
      </c>
      <c r="AI2701" t="str">
        <f>"Bldg IRN"</f>
        <v>Bldg IRN</v>
      </c>
      <c r="AJ2701" t="s">
        <v>48</v>
      </c>
      <c r="AK2701" t="s">
        <v>48</v>
      </c>
      <c r="AL2701" t="s">
        <v>53</v>
      </c>
      <c r="AM2701">
        <v>530</v>
      </c>
      <c r="AN2701">
        <v>1060</v>
      </c>
      <c r="AO2701">
        <v>15</v>
      </c>
    </row>
    <row r="2702" spans="1:41" x14ac:dyDescent="0.3">
      <c r="A2702" t="str">
        <f>"Trad IRN"</f>
        <v>Trad IRN</v>
      </c>
      <c r="B2702" t="str">
        <f>"Bldg IRN"</f>
        <v>Bldg IRN</v>
      </c>
      <c r="C2702" t="s">
        <v>41</v>
      </c>
      <c r="D2702" t="s">
        <v>3</v>
      </c>
      <c r="E2702" t="s">
        <v>80</v>
      </c>
      <c r="F2702" t="s">
        <v>81</v>
      </c>
      <c r="G2702" t="s">
        <v>82</v>
      </c>
      <c r="H2702" t="s">
        <v>83</v>
      </c>
      <c r="I2702" t="str">
        <f>"Trad IRN"</f>
        <v>Trad IRN</v>
      </c>
      <c r="J2702" t="s">
        <v>43</v>
      </c>
      <c r="K2702" t="s">
        <v>44</v>
      </c>
      <c r="L2702" t="s">
        <v>45</v>
      </c>
      <c r="M2702" t="s">
        <v>46</v>
      </c>
      <c r="N2702" t="str">
        <f>"08/18/2022"</f>
        <v>08/18/2022</v>
      </c>
      <c r="O2702" t="str">
        <f t="shared" si="274"/>
        <v>12/31/2500</v>
      </c>
      <c r="P2702">
        <v>1</v>
      </c>
      <c r="Q2702">
        <v>1</v>
      </c>
      <c r="S2702">
        <v>0</v>
      </c>
      <c r="T2702">
        <v>1</v>
      </c>
      <c r="U2702">
        <v>0</v>
      </c>
      <c r="V2702" t="str">
        <f>"Trad IRN"</f>
        <v>Trad IRN</v>
      </c>
      <c r="W2702">
        <v>100</v>
      </c>
      <c r="X2702" t="s">
        <v>47</v>
      </c>
      <c r="Z2702" t="s">
        <v>47</v>
      </c>
      <c r="AB2702" t="str">
        <f>"10"</f>
        <v>10</v>
      </c>
      <c r="AC2702" t="s">
        <v>48</v>
      </c>
      <c r="AD2702" t="s">
        <v>49</v>
      </c>
      <c r="AE2702" t="s">
        <v>55</v>
      </c>
      <c r="AF2702">
        <v>0</v>
      </c>
      <c r="AG2702" t="s">
        <v>56</v>
      </c>
      <c r="AH2702" t="str">
        <f>"Trad IRN"</f>
        <v>Trad IRN</v>
      </c>
      <c r="AI2702" t="str">
        <f>"Bldg IRN"</f>
        <v>Bldg IRN</v>
      </c>
      <c r="AJ2702" t="s">
        <v>48</v>
      </c>
      <c r="AK2702" t="s">
        <v>48</v>
      </c>
      <c r="AL2702" t="s">
        <v>53</v>
      </c>
      <c r="AM2702">
        <v>1132.3</v>
      </c>
      <c r="AN2702">
        <v>1132.3</v>
      </c>
      <c r="AO2702">
        <v>15</v>
      </c>
    </row>
    <row r="2703" spans="1:41" x14ac:dyDescent="0.3">
      <c r="A2703" t="str">
        <f>"Trad IRN"</f>
        <v>Trad IRN</v>
      </c>
      <c r="B2703" t="str">
        <f>"Bldg IRN"</f>
        <v>Bldg IRN</v>
      </c>
      <c r="C2703" t="s">
        <v>41</v>
      </c>
      <c r="D2703" t="s">
        <v>3</v>
      </c>
      <c r="E2703" t="s">
        <v>80</v>
      </c>
      <c r="F2703" t="s">
        <v>81</v>
      </c>
      <c r="G2703" t="s">
        <v>82</v>
      </c>
      <c r="H2703" t="s">
        <v>83</v>
      </c>
      <c r="I2703" t="str">
        <f>"Trad IRN"</f>
        <v>Trad IRN</v>
      </c>
      <c r="J2703" t="s">
        <v>43</v>
      </c>
      <c r="K2703" t="s">
        <v>44</v>
      </c>
      <c r="L2703" t="s">
        <v>45</v>
      </c>
      <c r="M2703" t="s">
        <v>46</v>
      </c>
      <c r="N2703" t="str">
        <f>"08/18/2022"</f>
        <v>08/18/2022</v>
      </c>
      <c r="O2703" t="str">
        <f t="shared" si="274"/>
        <v>12/31/2500</v>
      </c>
      <c r="P2703">
        <v>1</v>
      </c>
      <c r="Q2703">
        <v>1</v>
      </c>
      <c r="S2703">
        <v>1</v>
      </c>
      <c r="T2703">
        <v>1</v>
      </c>
      <c r="U2703">
        <v>0</v>
      </c>
      <c r="V2703" t="str">
        <f>"Trad IRN"</f>
        <v>Trad IRN</v>
      </c>
      <c r="W2703">
        <v>100</v>
      </c>
      <c r="X2703" t="s">
        <v>47</v>
      </c>
      <c r="Z2703" t="s">
        <v>47</v>
      </c>
      <c r="AB2703" t="str">
        <f>"09"</f>
        <v>09</v>
      </c>
      <c r="AC2703" t="s">
        <v>48</v>
      </c>
      <c r="AD2703" t="s">
        <v>49</v>
      </c>
      <c r="AE2703" t="s">
        <v>50</v>
      </c>
      <c r="AF2703">
        <v>0</v>
      </c>
      <c r="AG2703" t="s">
        <v>56</v>
      </c>
      <c r="AH2703" t="str">
        <f>"Trad IRN"</f>
        <v>Trad IRN</v>
      </c>
      <c r="AI2703" t="str">
        <f>"Bldg IRN"</f>
        <v>Bldg IRN</v>
      </c>
      <c r="AJ2703" t="s">
        <v>48</v>
      </c>
      <c r="AK2703" t="s">
        <v>48</v>
      </c>
      <c r="AL2703" t="s">
        <v>53</v>
      </c>
      <c r="AM2703">
        <v>1132.3</v>
      </c>
      <c r="AN2703">
        <v>1132.3</v>
      </c>
      <c r="AO2703">
        <v>15</v>
      </c>
    </row>
    <row r="2704" spans="1:41" x14ac:dyDescent="0.3">
      <c r="A2704" t="str">
        <f>"Trad IRN"</f>
        <v>Trad IRN</v>
      </c>
      <c r="B2704" t="str">
        <f>"Bldg IRN"</f>
        <v>Bldg IRN</v>
      </c>
      <c r="C2704" t="s">
        <v>41</v>
      </c>
      <c r="D2704" t="s">
        <v>3</v>
      </c>
      <c r="E2704" t="s">
        <v>80</v>
      </c>
      <c r="F2704" t="s">
        <v>81</v>
      </c>
      <c r="G2704" t="s">
        <v>82</v>
      </c>
      <c r="H2704" t="s">
        <v>83</v>
      </c>
      <c r="I2704" t="s">
        <v>8</v>
      </c>
      <c r="J2704" t="s">
        <v>43</v>
      </c>
      <c r="K2704" t="s">
        <v>44</v>
      </c>
      <c r="L2704" t="s">
        <v>45</v>
      </c>
      <c r="M2704" t="s">
        <v>46</v>
      </c>
      <c r="N2704" t="str">
        <f>"01/04/2023"</f>
        <v>01/04/2023</v>
      </c>
      <c r="O2704" t="str">
        <f t="shared" si="274"/>
        <v>12/31/2500</v>
      </c>
      <c r="P2704">
        <v>7.9585000000000003E-2</v>
      </c>
      <c r="Q2704">
        <v>7.9585000000000003E-2</v>
      </c>
      <c r="S2704">
        <v>0</v>
      </c>
      <c r="T2704">
        <v>2.4028999999999998E-2</v>
      </c>
      <c r="U2704">
        <v>5.5556000000000001E-2</v>
      </c>
      <c r="V2704" t="str">
        <f>"Trad IRN"</f>
        <v>Trad IRN</v>
      </c>
      <c r="W2704">
        <v>2</v>
      </c>
      <c r="X2704" t="s">
        <v>54</v>
      </c>
      <c r="Y2704" t="str">
        <f>"13"</f>
        <v>13</v>
      </c>
      <c r="Z2704" t="s">
        <v>47</v>
      </c>
      <c r="AB2704" t="str">
        <f>"11"</f>
        <v>11</v>
      </c>
      <c r="AC2704" t="s">
        <v>48</v>
      </c>
      <c r="AD2704" t="s">
        <v>49</v>
      </c>
      <c r="AE2704" t="s">
        <v>50</v>
      </c>
      <c r="AF2704">
        <v>0</v>
      </c>
      <c r="AG2704" t="s">
        <v>51</v>
      </c>
      <c r="AH2704" t="str">
        <f>"Trad IRN"</f>
        <v>Trad IRN</v>
      </c>
      <c r="AI2704" t="str">
        <f>"Bldg IRN"</f>
        <v>Bldg IRN</v>
      </c>
      <c r="AJ2704" t="s">
        <v>48</v>
      </c>
      <c r="AK2704" t="s">
        <v>48</v>
      </c>
      <c r="AL2704" t="s">
        <v>53</v>
      </c>
      <c r="AM2704">
        <v>90.11</v>
      </c>
      <c r="AN2704">
        <v>1132.3</v>
      </c>
      <c r="AO2704">
        <v>15</v>
      </c>
    </row>
    <row r="2705" spans="1:41" x14ac:dyDescent="0.3">
      <c r="A2705" t="str">
        <f>"Trad IRN"</f>
        <v>Trad IRN</v>
      </c>
      <c r="B2705" t="str">
        <f>"Bldg IRN"</f>
        <v>Bldg IRN</v>
      </c>
      <c r="C2705" t="s">
        <v>41</v>
      </c>
      <c r="D2705" t="s">
        <v>3</v>
      </c>
      <c r="E2705" t="s">
        <v>80</v>
      </c>
      <c r="F2705" t="s">
        <v>81</v>
      </c>
      <c r="G2705" t="s">
        <v>82</v>
      </c>
      <c r="H2705" t="s">
        <v>83</v>
      </c>
      <c r="I2705" t="str">
        <f>"Trad IRN"</f>
        <v>Trad IRN</v>
      </c>
      <c r="J2705" t="s">
        <v>43</v>
      </c>
      <c r="K2705" t="s">
        <v>44</v>
      </c>
      <c r="L2705" t="s">
        <v>45</v>
      </c>
      <c r="M2705" t="s">
        <v>46</v>
      </c>
      <c r="N2705" t="str">
        <f>"08/18/2022"</f>
        <v>08/18/2022</v>
      </c>
      <c r="O2705" t="str">
        <f t="shared" si="274"/>
        <v>12/31/2500</v>
      </c>
      <c r="P2705">
        <v>0.85</v>
      </c>
      <c r="Q2705">
        <v>0.85</v>
      </c>
      <c r="S2705">
        <v>0</v>
      </c>
      <c r="T2705">
        <v>0.85</v>
      </c>
      <c r="U2705">
        <v>0</v>
      </c>
      <c r="V2705" t="str">
        <f>"Trad IRN"</f>
        <v>Trad IRN</v>
      </c>
      <c r="W2705">
        <v>85</v>
      </c>
      <c r="X2705" t="s">
        <v>47</v>
      </c>
      <c r="Z2705" t="s">
        <v>47</v>
      </c>
      <c r="AB2705" t="str">
        <f>"11"</f>
        <v>11</v>
      </c>
      <c r="AC2705" t="s">
        <v>48</v>
      </c>
      <c r="AD2705" t="s">
        <v>49</v>
      </c>
      <c r="AE2705" t="s">
        <v>50</v>
      </c>
      <c r="AF2705">
        <v>0</v>
      </c>
      <c r="AG2705" t="s">
        <v>56</v>
      </c>
      <c r="AH2705" t="str">
        <f>"Trad IRN"</f>
        <v>Trad IRN</v>
      </c>
      <c r="AI2705" t="str">
        <f>"Bldg IRN"</f>
        <v>Bldg IRN</v>
      </c>
      <c r="AJ2705" t="s">
        <v>48</v>
      </c>
      <c r="AK2705" t="s">
        <v>48</v>
      </c>
      <c r="AL2705" t="s">
        <v>53</v>
      </c>
      <c r="AM2705">
        <v>962.46</v>
      </c>
      <c r="AN2705">
        <v>1132.3</v>
      </c>
      <c r="AO2705">
        <v>15</v>
      </c>
    </row>
    <row r="2706" spans="1:41" x14ac:dyDescent="0.3">
      <c r="A2706" t="str">
        <f>"Trad IRN"</f>
        <v>Trad IRN</v>
      </c>
      <c r="B2706" t="str">
        <f>"Bldg IRN"</f>
        <v>Bldg IRN</v>
      </c>
      <c r="C2706" t="s">
        <v>41</v>
      </c>
      <c r="D2706" t="s">
        <v>3</v>
      </c>
      <c r="E2706" t="s">
        <v>80</v>
      </c>
      <c r="F2706" t="s">
        <v>81</v>
      </c>
      <c r="G2706" t="s">
        <v>82</v>
      </c>
      <c r="H2706" t="s">
        <v>83</v>
      </c>
      <c r="I2706" t="s">
        <v>8</v>
      </c>
      <c r="J2706" t="s">
        <v>43</v>
      </c>
      <c r="K2706" t="s">
        <v>44</v>
      </c>
      <c r="L2706" t="s">
        <v>45</v>
      </c>
      <c r="M2706" t="s">
        <v>46</v>
      </c>
      <c r="N2706" t="str">
        <f>"08/18/2022"</f>
        <v>08/18/2022</v>
      </c>
      <c r="O2706" t="str">
        <f>"01/03/2023"</f>
        <v>01/03/2023</v>
      </c>
      <c r="P2706">
        <v>7.0415000000000005E-2</v>
      </c>
      <c r="Q2706">
        <v>7.0415000000000005E-2</v>
      </c>
      <c r="S2706">
        <v>0</v>
      </c>
      <c r="T2706">
        <v>1.8051999999999999E-2</v>
      </c>
      <c r="U2706">
        <v>5.2363E-2</v>
      </c>
      <c r="V2706" t="str">
        <f>"Trad IRN"</f>
        <v>Trad IRN</v>
      </c>
      <c r="W2706">
        <v>15</v>
      </c>
      <c r="X2706" t="s">
        <v>47</v>
      </c>
      <c r="Z2706" t="s">
        <v>47</v>
      </c>
      <c r="AB2706" t="str">
        <f>"11"</f>
        <v>11</v>
      </c>
      <c r="AC2706" t="s">
        <v>48</v>
      </c>
      <c r="AD2706" t="s">
        <v>49</v>
      </c>
      <c r="AE2706" t="s">
        <v>50</v>
      </c>
      <c r="AF2706">
        <v>0</v>
      </c>
      <c r="AG2706" t="s">
        <v>51</v>
      </c>
      <c r="AH2706" t="str">
        <f>"Trad IRN"</f>
        <v>Trad IRN</v>
      </c>
      <c r="AI2706" t="str">
        <f>"Bldg IRN"</f>
        <v>Bldg IRN</v>
      </c>
      <c r="AJ2706" t="s">
        <v>48</v>
      </c>
      <c r="AK2706" t="s">
        <v>48</v>
      </c>
      <c r="AL2706" t="s">
        <v>53</v>
      </c>
      <c r="AM2706">
        <v>79.73</v>
      </c>
      <c r="AN2706">
        <v>1132.3</v>
      </c>
      <c r="AO2706">
        <v>15</v>
      </c>
    </row>
    <row r="2707" spans="1:41" x14ac:dyDescent="0.3">
      <c r="A2707" t="str">
        <f>"Trad IRN"</f>
        <v>Trad IRN</v>
      </c>
      <c r="B2707" t="str">
        <f>"Bldg IRN"</f>
        <v>Bldg IRN</v>
      </c>
      <c r="C2707" t="s">
        <v>41</v>
      </c>
      <c r="D2707" t="s">
        <v>3</v>
      </c>
      <c r="E2707" t="s">
        <v>80</v>
      </c>
      <c r="F2707" t="s">
        <v>81</v>
      </c>
      <c r="G2707" t="s">
        <v>82</v>
      </c>
      <c r="H2707" t="s">
        <v>83</v>
      </c>
      <c r="I2707" t="str">
        <f>"Trad IRN"</f>
        <v>Trad IRN</v>
      </c>
      <c r="J2707" t="s">
        <v>43</v>
      </c>
      <c r="K2707" t="s">
        <v>44</v>
      </c>
      <c r="L2707" t="s">
        <v>45</v>
      </c>
      <c r="M2707" t="s">
        <v>46</v>
      </c>
      <c r="N2707" t="str">
        <f>"01/04/2023"</f>
        <v>01/04/2023</v>
      </c>
      <c r="O2707" t="str">
        <f>"12/31/2500"</f>
        <v>12/31/2500</v>
      </c>
      <c r="P2707">
        <v>0.45098100000000002</v>
      </c>
      <c r="Q2707">
        <v>0.45098100000000002</v>
      </c>
      <c r="S2707">
        <v>0</v>
      </c>
      <c r="T2707">
        <v>0.45098100000000002</v>
      </c>
      <c r="U2707">
        <v>0</v>
      </c>
      <c r="V2707" t="str">
        <f>"Trad IRN"</f>
        <v>Trad IRN</v>
      </c>
      <c r="W2707">
        <v>85</v>
      </c>
      <c r="X2707" t="s">
        <v>47</v>
      </c>
      <c r="Z2707" t="s">
        <v>47</v>
      </c>
      <c r="AB2707" t="str">
        <f>"09"</f>
        <v>09</v>
      </c>
      <c r="AC2707" t="s">
        <v>48</v>
      </c>
      <c r="AD2707" t="s">
        <v>49</v>
      </c>
      <c r="AE2707" t="s">
        <v>55</v>
      </c>
      <c r="AF2707">
        <v>0</v>
      </c>
      <c r="AG2707" t="s">
        <v>56</v>
      </c>
      <c r="AH2707" t="str">
        <f>"Trad IRN"</f>
        <v>Trad IRN</v>
      </c>
      <c r="AI2707" t="str">
        <f>"Bldg IRN"</f>
        <v>Bldg IRN</v>
      </c>
      <c r="AJ2707" t="s">
        <v>48</v>
      </c>
      <c r="AK2707" t="s">
        <v>48</v>
      </c>
      <c r="AL2707" t="s">
        <v>53</v>
      </c>
      <c r="AM2707">
        <v>510.65</v>
      </c>
      <c r="AN2707">
        <v>1132.3</v>
      </c>
      <c r="AO2707">
        <v>15</v>
      </c>
    </row>
    <row r="2708" spans="1:41" x14ac:dyDescent="0.3">
      <c r="A2708" t="str">
        <f>"Trad IRN"</f>
        <v>Trad IRN</v>
      </c>
      <c r="B2708" t="str">
        <f>"Bldg IRN"</f>
        <v>Bldg IRN</v>
      </c>
      <c r="C2708" t="s">
        <v>41</v>
      </c>
      <c r="D2708" t="s">
        <v>3</v>
      </c>
      <c r="E2708" t="s">
        <v>80</v>
      </c>
      <c r="F2708" t="s">
        <v>81</v>
      </c>
      <c r="G2708" t="s">
        <v>82</v>
      </c>
      <c r="H2708" t="s">
        <v>83</v>
      </c>
      <c r="I2708" t="s">
        <v>8</v>
      </c>
      <c r="J2708" t="s">
        <v>43</v>
      </c>
      <c r="K2708" t="s">
        <v>44</v>
      </c>
      <c r="L2708" t="s">
        <v>45</v>
      </c>
      <c r="M2708" t="s">
        <v>46</v>
      </c>
      <c r="N2708" t="str">
        <f>"02/01/2023"</f>
        <v>02/01/2023</v>
      </c>
      <c r="O2708" t="str">
        <f>"12/31/2500"</f>
        <v>12/31/2500</v>
      </c>
      <c r="P2708">
        <v>6.4014000000000001E-2</v>
      </c>
      <c r="Q2708">
        <v>6.4014000000000001E-2</v>
      </c>
      <c r="S2708">
        <v>0</v>
      </c>
      <c r="T2708">
        <v>1.9328000000000001E-2</v>
      </c>
      <c r="U2708">
        <v>4.4685999999999997E-2</v>
      </c>
      <c r="V2708" t="str">
        <f>"Trad IRN"</f>
        <v>Trad IRN</v>
      </c>
      <c r="W2708">
        <v>15</v>
      </c>
      <c r="X2708" t="s">
        <v>47</v>
      </c>
      <c r="Z2708" t="s">
        <v>47</v>
      </c>
      <c r="AB2708" t="str">
        <f>"09"</f>
        <v>09</v>
      </c>
      <c r="AC2708" t="s">
        <v>48</v>
      </c>
      <c r="AD2708" t="s">
        <v>49</v>
      </c>
      <c r="AE2708" t="s">
        <v>55</v>
      </c>
      <c r="AF2708">
        <v>0</v>
      </c>
      <c r="AG2708" t="s">
        <v>51</v>
      </c>
      <c r="AH2708" t="str">
        <f>"Trad IRN"</f>
        <v>Trad IRN</v>
      </c>
      <c r="AI2708" t="str">
        <f>"Bldg IRN"</f>
        <v>Bldg IRN</v>
      </c>
      <c r="AJ2708" t="s">
        <v>48</v>
      </c>
      <c r="AK2708" t="s">
        <v>48</v>
      </c>
      <c r="AL2708" t="s">
        <v>53</v>
      </c>
      <c r="AM2708">
        <v>72.48</v>
      </c>
      <c r="AN2708">
        <v>1132.3</v>
      </c>
      <c r="AO2708">
        <v>15</v>
      </c>
    </row>
    <row r="2709" spans="1:41" x14ac:dyDescent="0.3">
      <c r="A2709" t="str">
        <f>"Trad IRN"</f>
        <v>Trad IRN</v>
      </c>
      <c r="B2709" t="str">
        <f>"Bldg IRN"</f>
        <v>Bldg IRN</v>
      </c>
      <c r="C2709" t="s">
        <v>41</v>
      </c>
      <c r="D2709" t="s">
        <v>3</v>
      </c>
      <c r="E2709" t="s">
        <v>80</v>
      </c>
      <c r="F2709" t="s">
        <v>81</v>
      </c>
      <c r="G2709" t="s">
        <v>82</v>
      </c>
      <c r="H2709" t="s">
        <v>83</v>
      </c>
      <c r="I2709" t="s">
        <v>8</v>
      </c>
      <c r="J2709" t="s">
        <v>43</v>
      </c>
      <c r="K2709" t="s">
        <v>44</v>
      </c>
      <c r="L2709" t="s">
        <v>45</v>
      </c>
      <c r="M2709" t="s">
        <v>46</v>
      </c>
      <c r="N2709" t="str">
        <f>"01/04/2023"</f>
        <v>01/04/2023</v>
      </c>
      <c r="O2709" t="str">
        <f>"01/31/2023"</f>
        <v>01/31/2023</v>
      </c>
      <c r="P2709">
        <v>1.5571E-2</v>
      </c>
      <c r="Q2709">
        <v>1.5571E-2</v>
      </c>
      <c r="S2709">
        <v>0</v>
      </c>
      <c r="T2709">
        <v>4.7010000000000003E-3</v>
      </c>
      <c r="U2709">
        <v>1.0869999999999999E-2</v>
      </c>
      <c r="V2709" t="str">
        <f>"Trad IRN"</f>
        <v>Trad IRN</v>
      </c>
      <c r="W2709">
        <v>15</v>
      </c>
      <c r="X2709" t="s">
        <v>47</v>
      </c>
      <c r="Z2709" t="s">
        <v>47</v>
      </c>
      <c r="AB2709" t="str">
        <f>"09"</f>
        <v>09</v>
      </c>
      <c r="AC2709" t="s">
        <v>48</v>
      </c>
      <c r="AD2709" t="s">
        <v>49</v>
      </c>
      <c r="AE2709" t="s">
        <v>50</v>
      </c>
      <c r="AF2709">
        <v>0</v>
      </c>
      <c r="AG2709" t="s">
        <v>51</v>
      </c>
      <c r="AH2709" t="str">
        <f>"Trad IRN"</f>
        <v>Trad IRN</v>
      </c>
      <c r="AI2709" t="str">
        <f>"Bldg IRN"</f>
        <v>Bldg IRN</v>
      </c>
      <c r="AJ2709" t="s">
        <v>48</v>
      </c>
      <c r="AK2709" t="s">
        <v>48</v>
      </c>
      <c r="AL2709" t="s">
        <v>53</v>
      </c>
      <c r="AM2709">
        <v>17.63</v>
      </c>
      <c r="AN2709">
        <v>1132.3</v>
      </c>
      <c r="AO2709">
        <v>15</v>
      </c>
    </row>
    <row r="2710" spans="1:41" x14ac:dyDescent="0.3">
      <c r="A2710" t="str">
        <f>"Trad IRN"</f>
        <v>Trad IRN</v>
      </c>
      <c r="B2710" t="str">
        <f>"Bldg IRN"</f>
        <v>Bldg IRN</v>
      </c>
      <c r="C2710" t="s">
        <v>41</v>
      </c>
      <c r="D2710" t="s">
        <v>3</v>
      </c>
      <c r="E2710" t="s">
        <v>80</v>
      </c>
      <c r="F2710" t="s">
        <v>81</v>
      </c>
      <c r="G2710" t="s">
        <v>82</v>
      </c>
      <c r="H2710" t="s">
        <v>83</v>
      </c>
      <c r="I2710" t="str">
        <f>"Trad IRN"</f>
        <v>Trad IRN</v>
      </c>
      <c r="J2710" t="s">
        <v>43</v>
      </c>
      <c r="K2710" t="s">
        <v>44</v>
      </c>
      <c r="L2710" t="s">
        <v>45</v>
      </c>
      <c r="M2710" t="s">
        <v>46</v>
      </c>
      <c r="N2710" t="str">
        <f t="shared" ref="N2710:N2717" si="275">"08/18/2022"</f>
        <v>08/18/2022</v>
      </c>
      <c r="O2710" t="str">
        <f>"01/03/2023"</f>
        <v>01/03/2023</v>
      </c>
      <c r="P2710">
        <v>0.46943400000000002</v>
      </c>
      <c r="Q2710">
        <v>0.46943400000000002</v>
      </c>
      <c r="S2710">
        <v>0</v>
      </c>
      <c r="T2710">
        <v>0.46943400000000002</v>
      </c>
      <c r="U2710">
        <v>0</v>
      </c>
      <c r="V2710" t="str">
        <f>"Trad IRN"</f>
        <v>Trad IRN</v>
      </c>
      <c r="W2710">
        <v>100</v>
      </c>
      <c r="X2710" t="s">
        <v>47</v>
      </c>
      <c r="Z2710" t="s">
        <v>47</v>
      </c>
      <c r="AB2710" t="str">
        <f>"09"</f>
        <v>09</v>
      </c>
      <c r="AC2710" t="s">
        <v>48</v>
      </c>
      <c r="AD2710" t="s">
        <v>49</v>
      </c>
      <c r="AE2710" t="s">
        <v>55</v>
      </c>
      <c r="AF2710">
        <v>0</v>
      </c>
      <c r="AG2710" t="s">
        <v>56</v>
      </c>
      <c r="AH2710" t="str">
        <f>"Trad IRN"</f>
        <v>Trad IRN</v>
      </c>
      <c r="AI2710" t="str">
        <f>"Bldg IRN"</f>
        <v>Bldg IRN</v>
      </c>
      <c r="AJ2710" t="s">
        <v>48</v>
      </c>
      <c r="AK2710" t="s">
        <v>48</v>
      </c>
      <c r="AL2710" t="s">
        <v>53</v>
      </c>
      <c r="AM2710">
        <v>531.54</v>
      </c>
      <c r="AN2710">
        <v>1132.3</v>
      </c>
      <c r="AO2710">
        <v>15</v>
      </c>
    </row>
    <row r="2711" spans="1:41" x14ac:dyDescent="0.3">
      <c r="A2711" t="str">
        <f>"Trad IRN"</f>
        <v>Trad IRN</v>
      </c>
      <c r="B2711" t="str">
        <f>"Bldg IRN"</f>
        <v>Bldg IRN</v>
      </c>
      <c r="C2711" t="s">
        <v>41</v>
      </c>
      <c r="D2711" t="s">
        <v>3</v>
      </c>
      <c r="E2711" t="s">
        <v>80</v>
      </c>
      <c r="F2711" t="s">
        <v>81</v>
      </c>
      <c r="G2711" t="s">
        <v>82</v>
      </c>
      <c r="H2711" t="s">
        <v>83</v>
      </c>
      <c r="I2711" t="str">
        <f>"Trad IRN"</f>
        <v>Trad IRN</v>
      </c>
      <c r="J2711" t="s">
        <v>43</v>
      </c>
      <c r="K2711" t="s">
        <v>44</v>
      </c>
      <c r="L2711" t="s">
        <v>45</v>
      </c>
      <c r="M2711" t="s">
        <v>46</v>
      </c>
      <c r="N2711" t="str">
        <f t="shared" si="275"/>
        <v>08/18/2022</v>
      </c>
      <c r="O2711" t="str">
        <f>"12/31/2500"</f>
        <v>12/31/2500</v>
      </c>
      <c r="P2711">
        <v>1</v>
      </c>
      <c r="Q2711">
        <v>1</v>
      </c>
      <c r="S2711">
        <v>0</v>
      </c>
      <c r="T2711">
        <v>1</v>
      </c>
      <c r="U2711">
        <v>0</v>
      </c>
      <c r="V2711" t="str">
        <f>"Trad IRN"</f>
        <v>Trad IRN</v>
      </c>
      <c r="W2711">
        <v>100</v>
      </c>
      <c r="X2711" t="s">
        <v>47</v>
      </c>
      <c r="Z2711" t="s">
        <v>47</v>
      </c>
      <c r="AB2711" t="str">
        <f>"10"</f>
        <v>10</v>
      </c>
      <c r="AC2711" t="s">
        <v>48</v>
      </c>
      <c r="AD2711" t="s">
        <v>49</v>
      </c>
      <c r="AE2711" t="s">
        <v>50</v>
      </c>
      <c r="AF2711">
        <v>0</v>
      </c>
      <c r="AG2711" t="s">
        <v>56</v>
      </c>
      <c r="AH2711" t="str">
        <f>"Trad IRN"</f>
        <v>Trad IRN</v>
      </c>
      <c r="AI2711" t="str">
        <f>"Bldg IRN"</f>
        <v>Bldg IRN</v>
      </c>
      <c r="AJ2711" t="s">
        <v>48</v>
      </c>
      <c r="AK2711" t="s">
        <v>48</v>
      </c>
      <c r="AL2711" t="s">
        <v>53</v>
      </c>
      <c r="AM2711">
        <v>1132.3</v>
      </c>
      <c r="AN2711">
        <v>1132.3</v>
      </c>
      <c r="AO2711">
        <v>15</v>
      </c>
    </row>
    <row r="2712" spans="1:41" x14ac:dyDescent="0.3">
      <c r="A2712" t="str">
        <f>"Trad IRN"</f>
        <v>Trad IRN</v>
      </c>
      <c r="B2712" t="str">
        <f>"Bldg IRN"</f>
        <v>Bldg IRN</v>
      </c>
      <c r="C2712" t="s">
        <v>41</v>
      </c>
      <c r="D2712" t="s">
        <v>3</v>
      </c>
      <c r="E2712" t="s">
        <v>80</v>
      </c>
      <c r="F2712" t="s">
        <v>81</v>
      </c>
      <c r="G2712" t="s">
        <v>82</v>
      </c>
      <c r="H2712" t="s">
        <v>83</v>
      </c>
      <c r="I2712" t="str">
        <f>"Trad IRN"</f>
        <v>Trad IRN</v>
      </c>
      <c r="J2712" t="s">
        <v>43</v>
      </c>
      <c r="K2712" t="s">
        <v>44</v>
      </c>
      <c r="L2712" t="s">
        <v>45</v>
      </c>
      <c r="M2712" t="s">
        <v>46</v>
      </c>
      <c r="N2712" t="str">
        <f t="shared" si="275"/>
        <v>08/18/2022</v>
      </c>
      <c r="O2712" t="str">
        <f>"12/31/2500"</f>
        <v>12/31/2500</v>
      </c>
      <c r="P2712">
        <v>1</v>
      </c>
      <c r="Q2712">
        <v>1</v>
      </c>
      <c r="R2712">
        <v>1</v>
      </c>
      <c r="S2712">
        <v>0</v>
      </c>
      <c r="T2712">
        <v>1</v>
      </c>
      <c r="U2712">
        <v>0</v>
      </c>
      <c r="V2712" t="str">
        <f>"Trad IRN"</f>
        <v>Trad IRN</v>
      </c>
      <c r="W2712">
        <v>100</v>
      </c>
      <c r="X2712" t="s">
        <v>47</v>
      </c>
      <c r="Z2712" t="s">
        <v>47</v>
      </c>
      <c r="AB2712" t="str">
        <f>"11"</f>
        <v>11</v>
      </c>
      <c r="AC2712" t="str">
        <f>"12"</f>
        <v>12</v>
      </c>
      <c r="AD2712" t="str">
        <f>"6"</f>
        <v>6</v>
      </c>
      <c r="AE2712" t="s">
        <v>55</v>
      </c>
      <c r="AF2712">
        <v>0</v>
      </c>
      <c r="AG2712" t="s">
        <v>56</v>
      </c>
      <c r="AH2712" t="str">
        <f>"Trad IRN"</f>
        <v>Trad IRN</v>
      </c>
      <c r="AI2712" t="str">
        <f>"Bldg IRN"</f>
        <v>Bldg IRN</v>
      </c>
      <c r="AJ2712" t="s">
        <v>48</v>
      </c>
      <c r="AK2712" t="s">
        <v>48</v>
      </c>
      <c r="AL2712" t="s">
        <v>53</v>
      </c>
      <c r="AM2712">
        <v>1132.3</v>
      </c>
      <c r="AN2712">
        <v>1132.3</v>
      </c>
      <c r="AO2712">
        <v>15</v>
      </c>
    </row>
    <row r="2713" spans="1:41" x14ac:dyDescent="0.3">
      <c r="A2713" t="str">
        <f>"Trad IRN"</f>
        <v>Trad IRN</v>
      </c>
      <c r="B2713" t="str">
        <f>"Bldg IRN"</f>
        <v>Bldg IRN</v>
      </c>
      <c r="C2713" t="s">
        <v>41</v>
      </c>
      <c r="D2713" t="s">
        <v>3</v>
      </c>
      <c r="E2713" t="s">
        <v>80</v>
      </c>
      <c r="F2713" t="s">
        <v>81</v>
      </c>
      <c r="G2713" t="s">
        <v>82</v>
      </c>
      <c r="H2713" t="s">
        <v>83</v>
      </c>
      <c r="I2713" t="str">
        <f>"Trad IRN"</f>
        <v>Trad IRN</v>
      </c>
      <c r="J2713" t="s">
        <v>43</v>
      </c>
      <c r="K2713" t="s">
        <v>44</v>
      </c>
      <c r="L2713" t="s">
        <v>45</v>
      </c>
      <c r="M2713" t="s">
        <v>46</v>
      </c>
      <c r="N2713" t="str">
        <f t="shared" si="275"/>
        <v>08/18/2022</v>
      </c>
      <c r="O2713" t="str">
        <f>"12/31/2500"</f>
        <v>12/31/2500</v>
      </c>
      <c r="P2713">
        <v>1</v>
      </c>
      <c r="Q2713">
        <v>1</v>
      </c>
      <c r="R2713">
        <v>0.83852300000000002</v>
      </c>
      <c r="S2713">
        <v>0</v>
      </c>
      <c r="T2713">
        <v>1</v>
      </c>
      <c r="U2713">
        <v>0</v>
      </c>
      <c r="V2713" t="str">
        <f>"Trad IRN"</f>
        <v>Trad IRN</v>
      </c>
      <c r="W2713">
        <v>100</v>
      </c>
      <c r="X2713" t="s">
        <v>47</v>
      </c>
      <c r="Z2713" t="s">
        <v>47</v>
      </c>
      <c r="AB2713" t="str">
        <f>"10"</f>
        <v>10</v>
      </c>
      <c r="AC2713" t="str">
        <f>"09"</f>
        <v>09</v>
      </c>
      <c r="AD2713" t="str">
        <f>"2"</f>
        <v>2</v>
      </c>
      <c r="AE2713" t="s">
        <v>55</v>
      </c>
      <c r="AF2713">
        <v>0</v>
      </c>
      <c r="AG2713" t="s">
        <v>56</v>
      </c>
      <c r="AH2713" t="str">
        <f>"Trad IRN"</f>
        <v>Trad IRN</v>
      </c>
      <c r="AI2713" t="str">
        <f>"Bldg IRN"</f>
        <v>Bldg IRN</v>
      </c>
      <c r="AJ2713" t="s">
        <v>48</v>
      </c>
      <c r="AK2713" t="s">
        <v>48</v>
      </c>
      <c r="AL2713" t="s">
        <v>53</v>
      </c>
      <c r="AM2713">
        <v>1132.3</v>
      </c>
      <c r="AN2713">
        <v>1132.3</v>
      </c>
      <c r="AO2713">
        <v>15</v>
      </c>
    </row>
    <row r="2714" spans="1:41" x14ac:dyDescent="0.3">
      <c r="A2714" t="str">
        <f>"Trad IRN"</f>
        <v>Trad IRN</v>
      </c>
      <c r="B2714" t="str">
        <f>"Bldg IRN"</f>
        <v>Bldg IRN</v>
      </c>
      <c r="C2714" t="s">
        <v>41</v>
      </c>
      <c r="D2714" t="s">
        <v>3</v>
      </c>
      <c r="E2714" t="s">
        <v>80</v>
      </c>
      <c r="F2714" t="s">
        <v>81</v>
      </c>
      <c r="G2714" t="s">
        <v>82</v>
      </c>
      <c r="H2714" t="s">
        <v>83</v>
      </c>
      <c r="I2714" t="str">
        <f>"Trad IRN"</f>
        <v>Trad IRN</v>
      </c>
      <c r="J2714" t="s">
        <v>43</v>
      </c>
      <c r="K2714" t="s">
        <v>44</v>
      </c>
      <c r="L2714" t="s">
        <v>45</v>
      </c>
      <c r="M2714" t="s">
        <v>46</v>
      </c>
      <c r="N2714" t="str">
        <f t="shared" si="275"/>
        <v>08/18/2022</v>
      </c>
      <c r="O2714" t="str">
        <f>"12/31/2500"</f>
        <v>12/31/2500</v>
      </c>
      <c r="P2714">
        <v>1</v>
      </c>
      <c r="Q2714">
        <v>1</v>
      </c>
      <c r="S2714">
        <v>1</v>
      </c>
      <c r="T2714">
        <v>1</v>
      </c>
      <c r="U2714">
        <v>0</v>
      </c>
      <c r="V2714" t="str">
        <f>"Trad IRN"</f>
        <v>Trad IRN</v>
      </c>
      <c r="W2714">
        <v>100</v>
      </c>
      <c r="X2714" t="s">
        <v>47</v>
      </c>
      <c r="Z2714" t="s">
        <v>47</v>
      </c>
      <c r="AB2714" t="str">
        <f>"12"</f>
        <v>12</v>
      </c>
      <c r="AC2714" t="s">
        <v>48</v>
      </c>
      <c r="AD2714" t="s">
        <v>49</v>
      </c>
      <c r="AE2714" t="s">
        <v>55</v>
      </c>
      <c r="AF2714">
        <v>0</v>
      </c>
      <c r="AG2714" t="s">
        <v>56</v>
      </c>
      <c r="AH2714" t="str">
        <f>"Trad IRN"</f>
        <v>Trad IRN</v>
      </c>
      <c r="AI2714" t="str">
        <f>"Bldg IRN"</f>
        <v>Bldg IRN</v>
      </c>
      <c r="AJ2714" t="str">
        <f>"12"</f>
        <v>12</v>
      </c>
      <c r="AK2714" t="s">
        <v>48</v>
      </c>
      <c r="AL2714" t="s">
        <v>53</v>
      </c>
      <c r="AM2714">
        <v>1132.3</v>
      </c>
      <c r="AN2714">
        <v>1132.3</v>
      </c>
      <c r="AO2714">
        <v>15</v>
      </c>
    </row>
    <row r="2715" spans="1:41" x14ac:dyDescent="0.3">
      <c r="A2715" t="str">
        <f>"Trad IRN"</f>
        <v>Trad IRN</v>
      </c>
      <c r="B2715" t="str">
        <f>"Bldg IRN"</f>
        <v>Bldg IRN</v>
      </c>
      <c r="C2715" t="s">
        <v>41</v>
      </c>
      <c r="D2715" t="s">
        <v>3</v>
      </c>
      <c r="E2715" t="s">
        <v>80</v>
      </c>
      <c r="F2715" t="s">
        <v>81</v>
      </c>
      <c r="G2715" t="s">
        <v>82</v>
      </c>
      <c r="H2715" t="s">
        <v>83</v>
      </c>
      <c r="I2715" t="str">
        <f>"Trad IRN"</f>
        <v>Trad IRN</v>
      </c>
      <c r="J2715" t="s">
        <v>43</v>
      </c>
      <c r="K2715" t="s">
        <v>44</v>
      </c>
      <c r="L2715" t="s">
        <v>45</v>
      </c>
      <c r="M2715" t="s">
        <v>46</v>
      </c>
      <c r="N2715" t="str">
        <f t="shared" si="275"/>
        <v>08/18/2022</v>
      </c>
      <c r="O2715" t="str">
        <f>"12/31/2500"</f>
        <v>12/31/2500</v>
      </c>
      <c r="P2715">
        <v>1</v>
      </c>
      <c r="Q2715">
        <v>1</v>
      </c>
      <c r="S2715">
        <v>0</v>
      </c>
      <c r="T2715">
        <v>1</v>
      </c>
      <c r="U2715">
        <v>0</v>
      </c>
      <c r="V2715" t="str">
        <f>"Trad IRN"</f>
        <v>Trad IRN</v>
      </c>
      <c r="W2715">
        <v>100</v>
      </c>
      <c r="X2715" t="s">
        <v>47</v>
      </c>
      <c r="Z2715" t="s">
        <v>47</v>
      </c>
      <c r="AB2715" t="str">
        <f>"12"</f>
        <v>12</v>
      </c>
      <c r="AC2715" t="s">
        <v>48</v>
      </c>
      <c r="AD2715" t="s">
        <v>49</v>
      </c>
      <c r="AE2715" t="s">
        <v>50</v>
      </c>
      <c r="AF2715">
        <v>0</v>
      </c>
      <c r="AG2715" t="s">
        <v>56</v>
      </c>
      <c r="AH2715" t="str">
        <f>"Trad IRN"</f>
        <v>Trad IRN</v>
      </c>
      <c r="AI2715" t="str">
        <f>"Bldg IRN"</f>
        <v>Bldg IRN</v>
      </c>
      <c r="AJ2715" t="str">
        <f>"12"</f>
        <v>12</v>
      </c>
      <c r="AK2715" t="s">
        <v>48</v>
      </c>
      <c r="AL2715" t="s">
        <v>53</v>
      </c>
      <c r="AM2715">
        <v>1132.3</v>
      </c>
      <c r="AN2715">
        <v>1132.3</v>
      </c>
      <c r="AO2715">
        <v>15</v>
      </c>
    </row>
    <row r="2716" spans="1:41" x14ac:dyDescent="0.3">
      <c r="A2716" t="str">
        <f>"Trad IRN"</f>
        <v>Trad IRN</v>
      </c>
      <c r="B2716" t="str">
        <f>"Bldg IRN"</f>
        <v>Bldg IRN</v>
      </c>
      <c r="C2716" t="s">
        <v>41</v>
      </c>
      <c r="D2716" t="s">
        <v>3</v>
      </c>
      <c r="E2716" t="s">
        <v>80</v>
      </c>
      <c r="F2716" t="s">
        <v>81</v>
      </c>
      <c r="G2716" t="s">
        <v>82</v>
      </c>
      <c r="H2716" t="s">
        <v>83</v>
      </c>
      <c r="I2716" t="str">
        <f>"Trad IRN"</f>
        <v>Trad IRN</v>
      </c>
      <c r="J2716" t="s">
        <v>43</v>
      </c>
      <c r="K2716" t="s">
        <v>44</v>
      </c>
      <c r="L2716" t="s">
        <v>45</v>
      </c>
      <c r="M2716" t="s">
        <v>46</v>
      </c>
      <c r="N2716" t="str">
        <f t="shared" si="275"/>
        <v>08/18/2022</v>
      </c>
      <c r="O2716" t="str">
        <f>"11/14/2022"</f>
        <v>11/14/2022</v>
      </c>
      <c r="P2716">
        <v>0.33102500000000001</v>
      </c>
      <c r="Q2716">
        <v>0.33102500000000001</v>
      </c>
      <c r="R2716">
        <v>0.33102500000000001</v>
      </c>
      <c r="S2716">
        <v>0</v>
      </c>
      <c r="T2716">
        <v>0.33102500000000001</v>
      </c>
      <c r="U2716">
        <v>0</v>
      </c>
      <c r="V2716" t="str">
        <f>"Trad IRN"</f>
        <v>Trad IRN</v>
      </c>
      <c r="W2716">
        <v>100</v>
      </c>
      <c r="X2716" t="s">
        <v>47</v>
      </c>
      <c r="Z2716" t="s">
        <v>47</v>
      </c>
      <c r="AB2716" t="str">
        <f>"13"</f>
        <v>13</v>
      </c>
      <c r="AC2716" t="str">
        <f>"10"</f>
        <v>10</v>
      </c>
      <c r="AD2716" t="str">
        <f>"2"</f>
        <v>2</v>
      </c>
      <c r="AE2716" t="s">
        <v>50</v>
      </c>
      <c r="AF2716">
        <v>0</v>
      </c>
      <c r="AG2716" t="s">
        <v>56</v>
      </c>
      <c r="AH2716" t="str">
        <f>"Trad IRN"</f>
        <v>Trad IRN</v>
      </c>
      <c r="AI2716" t="str">
        <f>"Bldg IRN"</f>
        <v>Bldg IRN</v>
      </c>
      <c r="AJ2716" t="s">
        <v>48</v>
      </c>
      <c r="AK2716" t="s">
        <v>48</v>
      </c>
      <c r="AL2716" t="s">
        <v>53</v>
      </c>
      <c r="AM2716">
        <v>374.82</v>
      </c>
      <c r="AN2716">
        <v>1132.3</v>
      </c>
      <c r="AO2716">
        <v>15</v>
      </c>
    </row>
    <row r="2717" spans="1:41" x14ac:dyDescent="0.3">
      <c r="A2717" t="str">
        <f>"Trad IRN"</f>
        <v>Trad IRN</v>
      </c>
      <c r="B2717" t="str">
        <f>"Bldg IRN"</f>
        <v>Bldg IRN</v>
      </c>
      <c r="C2717" t="s">
        <v>41</v>
      </c>
      <c r="D2717" t="s">
        <v>3</v>
      </c>
      <c r="E2717" t="s">
        <v>80</v>
      </c>
      <c r="F2717" t="s">
        <v>81</v>
      </c>
      <c r="G2717" t="s">
        <v>82</v>
      </c>
      <c r="H2717" t="s">
        <v>83</v>
      </c>
      <c r="I2717" t="str">
        <f>"Trad IRN"</f>
        <v>Trad IRN</v>
      </c>
      <c r="J2717" t="s">
        <v>43</v>
      </c>
      <c r="K2717" t="s">
        <v>44</v>
      </c>
      <c r="L2717" t="s">
        <v>45</v>
      </c>
      <c r="M2717" t="s">
        <v>46</v>
      </c>
      <c r="N2717" t="str">
        <f t="shared" si="275"/>
        <v>08/18/2022</v>
      </c>
      <c r="O2717" t="str">
        <f t="shared" ref="O2717:O2725" si="276">"12/31/2500"</f>
        <v>12/31/2500</v>
      </c>
      <c r="P2717">
        <v>0.5</v>
      </c>
      <c r="Q2717">
        <v>0.5</v>
      </c>
      <c r="S2717">
        <v>0</v>
      </c>
      <c r="T2717">
        <v>0.5</v>
      </c>
      <c r="U2717">
        <v>0</v>
      </c>
      <c r="V2717" t="str">
        <f>"Trad IRN"</f>
        <v>Trad IRN</v>
      </c>
      <c r="W2717">
        <v>50</v>
      </c>
      <c r="X2717" t="s">
        <v>47</v>
      </c>
      <c r="Z2717" t="s">
        <v>47</v>
      </c>
      <c r="AB2717" t="str">
        <f>"11"</f>
        <v>11</v>
      </c>
      <c r="AC2717" t="s">
        <v>48</v>
      </c>
      <c r="AD2717" t="s">
        <v>49</v>
      </c>
      <c r="AE2717" t="s">
        <v>50</v>
      </c>
      <c r="AF2717">
        <v>0</v>
      </c>
      <c r="AG2717" t="s">
        <v>56</v>
      </c>
      <c r="AH2717" t="str">
        <f>"Trad IRN"</f>
        <v>Trad IRN</v>
      </c>
      <c r="AI2717" t="str">
        <f>"Bldg IRN"</f>
        <v>Bldg IRN</v>
      </c>
      <c r="AJ2717" t="s">
        <v>48</v>
      </c>
      <c r="AK2717" t="s">
        <v>48</v>
      </c>
      <c r="AL2717" t="s">
        <v>53</v>
      </c>
      <c r="AM2717">
        <v>566.15</v>
      </c>
      <c r="AN2717">
        <v>1132.3</v>
      </c>
      <c r="AO2717">
        <v>15</v>
      </c>
    </row>
    <row r="2718" spans="1:41" x14ac:dyDescent="0.3">
      <c r="A2718" t="str">
        <f>"Trad IRN"</f>
        <v>Trad IRN</v>
      </c>
      <c r="B2718" t="str">
        <f>"Bldg IRN"</f>
        <v>Bldg IRN</v>
      </c>
      <c r="C2718" t="s">
        <v>41</v>
      </c>
      <c r="D2718" t="s">
        <v>3</v>
      </c>
      <c r="E2718" t="s">
        <v>80</v>
      </c>
      <c r="F2718" t="s">
        <v>81</v>
      </c>
      <c r="G2718" t="s">
        <v>82</v>
      </c>
      <c r="H2718" t="s">
        <v>83</v>
      </c>
      <c r="I2718" t="s">
        <v>8</v>
      </c>
      <c r="J2718" t="s">
        <v>43</v>
      </c>
      <c r="K2718" t="s">
        <v>44</v>
      </c>
      <c r="L2718" t="s">
        <v>45</v>
      </c>
      <c r="M2718" t="s">
        <v>46</v>
      </c>
      <c r="N2718" t="str">
        <f>"08/17/2022"</f>
        <v>08/17/2022</v>
      </c>
      <c r="O2718" t="str">
        <f t="shared" si="276"/>
        <v>12/31/2500</v>
      </c>
      <c r="P2718">
        <v>0.5</v>
      </c>
      <c r="Q2718">
        <v>0.5</v>
      </c>
      <c r="S2718">
        <v>0</v>
      </c>
      <c r="T2718">
        <v>0</v>
      </c>
      <c r="U2718">
        <v>0.5</v>
      </c>
      <c r="V2718" t="str">
        <f>"Trad IRN"</f>
        <v>Trad IRN</v>
      </c>
      <c r="W2718">
        <v>50</v>
      </c>
      <c r="X2718" t="s">
        <v>47</v>
      </c>
      <c r="Z2718" t="s">
        <v>47</v>
      </c>
      <c r="AB2718" t="str">
        <f>"11"</f>
        <v>11</v>
      </c>
      <c r="AC2718" t="s">
        <v>48</v>
      </c>
      <c r="AD2718" t="s">
        <v>49</v>
      </c>
      <c r="AE2718" t="s">
        <v>50</v>
      </c>
      <c r="AF2718">
        <v>0</v>
      </c>
      <c r="AG2718" t="s">
        <v>51</v>
      </c>
      <c r="AH2718" t="s">
        <v>85</v>
      </c>
      <c r="AI2718" t="str">
        <f>"Bldg IRN"</f>
        <v>Bldg IRN</v>
      </c>
      <c r="AJ2718" t="s">
        <v>48</v>
      </c>
      <c r="AK2718" t="s">
        <v>48</v>
      </c>
      <c r="AL2718" t="s">
        <v>53</v>
      </c>
      <c r="AM2718">
        <v>530</v>
      </c>
      <c r="AN2718">
        <v>1060</v>
      </c>
      <c r="AO2718">
        <v>15</v>
      </c>
    </row>
    <row r="2719" spans="1:41" x14ac:dyDescent="0.3">
      <c r="A2719" t="str">
        <f>"Trad IRN"</f>
        <v>Trad IRN</v>
      </c>
      <c r="B2719" t="str">
        <f>"Bldg IRN"</f>
        <v>Bldg IRN</v>
      </c>
      <c r="C2719" t="s">
        <v>41</v>
      </c>
      <c r="D2719" t="s">
        <v>3</v>
      </c>
      <c r="E2719" t="s">
        <v>80</v>
      </c>
      <c r="F2719" t="s">
        <v>81</v>
      </c>
      <c r="G2719" t="s">
        <v>82</v>
      </c>
      <c r="H2719" t="s">
        <v>83</v>
      </c>
      <c r="I2719" t="str">
        <f>"Trad IRN"</f>
        <v>Trad IRN</v>
      </c>
      <c r="J2719" t="s">
        <v>43</v>
      </c>
      <c r="K2719" t="s">
        <v>44</v>
      </c>
      <c r="L2719" t="s">
        <v>45</v>
      </c>
      <c r="M2719" t="s">
        <v>46</v>
      </c>
      <c r="N2719" t="str">
        <f>"08/18/2022"</f>
        <v>08/18/2022</v>
      </c>
      <c r="O2719" t="str">
        <f t="shared" si="276"/>
        <v>12/31/2500</v>
      </c>
      <c r="P2719">
        <v>1</v>
      </c>
      <c r="Q2719">
        <v>1</v>
      </c>
      <c r="S2719">
        <v>0</v>
      </c>
      <c r="T2719">
        <v>1</v>
      </c>
      <c r="U2719">
        <v>0</v>
      </c>
      <c r="V2719" t="str">
        <f>"Trad IRN"</f>
        <v>Trad IRN</v>
      </c>
      <c r="W2719">
        <v>100</v>
      </c>
      <c r="X2719" t="s">
        <v>47</v>
      </c>
      <c r="Z2719" t="s">
        <v>47</v>
      </c>
      <c r="AB2719" t="str">
        <f>"12"</f>
        <v>12</v>
      </c>
      <c r="AC2719" t="s">
        <v>48</v>
      </c>
      <c r="AD2719" t="s">
        <v>49</v>
      </c>
      <c r="AE2719" t="s">
        <v>50</v>
      </c>
      <c r="AF2719">
        <v>0</v>
      </c>
      <c r="AG2719" t="s">
        <v>56</v>
      </c>
      <c r="AH2719" t="str">
        <f>"Trad IRN"</f>
        <v>Trad IRN</v>
      </c>
      <c r="AI2719" t="str">
        <f>"Bldg IRN"</f>
        <v>Bldg IRN</v>
      </c>
      <c r="AJ2719" t="str">
        <f>"12"</f>
        <v>12</v>
      </c>
      <c r="AK2719" t="s">
        <v>48</v>
      </c>
      <c r="AL2719" t="s">
        <v>53</v>
      </c>
      <c r="AM2719">
        <v>1132.3</v>
      </c>
      <c r="AN2719">
        <v>1132.3</v>
      </c>
      <c r="AO2719">
        <v>15</v>
      </c>
    </row>
    <row r="2720" spans="1:41" x14ac:dyDescent="0.3">
      <c r="A2720" t="str">
        <f>"Trad IRN"</f>
        <v>Trad IRN</v>
      </c>
      <c r="B2720" t="str">
        <f>"Bldg IRN"</f>
        <v>Bldg IRN</v>
      </c>
      <c r="C2720" t="s">
        <v>41</v>
      </c>
      <c r="D2720" t="s">
        <v>3</v>
      </c>
      <c r="E2720" t="s">
        <v>80</v>
      </c>
      <c r="F2720" t="s">
        <v>81</v>
      </c>
      <c r="G2720" t="s">
        <v>82</v>
      </c>
      <c r="H2720" t="s">
        <v>83</v>
      </c>
      <c r="I2720" t="str">
        <f>"Trad IRN"</f>
        <v>Trad IRN</v>
      </c>
      <c r="J2720" t="s">
        <v>43</v>
      </c>
      <c r="K2720" t="s">
        <v>44</v>
      </c>
      <c r="L2720" t="s">
        <v>45</v>
      </c>
      <c r="M2720" t="s">
        <v>46</v>
      </c>
      <c r="N2720" t="str">
        <f>"08/18/2022"</f>
        <v>08/18/2022</v>
      </c>
      <c r="O2720" t="str">
        <f t="shared" si="276"/>
        <v>12/31/2500</v>
      </c>
      <c r="P2720">
        <v>1</v>
      </c>
      <c r="Q2720">
        <v>1</v>
      </c>
      <c r="S2720">
        <v>0</v>
      </c>
      <c r="T2720">
        <v>1</v>
      </c>
      <c r="U2720">
        <v>0</v>
      </c>
      <c r="V2720" t="str">
        <f>"Trad IRN"</f>
        <v>Trad IRN</v>
      </c>
      <c r="W2720">
        <v>100</v>
      </c>
      <c r="X2720" t="s">
        <v>47</v>
      </c>
      <c r="Z2720" t="s">
        <v>47</v>
      </c>
      <c r="AB2720" t="str">
        <f>"09"</f>
        <v>09</v>
      </c>
      <c r="AC2720" t="s">
        <v>48</v>
      </c>
      <c r="AD2720" t="s">
        <v>49</v>
      </c>
      <c r="AE2720" t="s">
        <v>50</v>
      </c>
      <c r="AF2720">
        <v>0</v>
      </c>
      <c r="AG2720" t="s">
        <v>56</v>
      </c>
      <c r="AH2720" t="str">
        <f>"Trad IRN"</f>
        <v>Trad IRN</v>
      </c>
      <c r="AI2720" t="str">
        <f>"Bldg IRN"</f>
        <v>Bldg IRN</v>
      </c>
      <c r="AJ2720" t="s">
        <v>48</v>
      </c>
      <c r="AK2720" t="s">
        <v>48</v>
      </c>
      <c r="AL2720" t="s">
        <v>53</v>
      </c>
      <c r="AM2720">
        <v>1132.3</v>
      </c>
      <c r="AN2720">
        <v>1132.3</v>
      </c>
      <c r="AO2720">
        <v>15</v>
      </c>
    </row>
    <row r="2721" spans="1:41" x14ac:dyDescent="0.3">
      <c r="A2721" t="str">
        <f>"Trad IRN"</f>
        <v>Trad IRN</v>
      </c>
      <c r="B2721" t="str">
        <f>"Bldg IRN"</f>
        <v>Bldg IRN</v>
      </c>
      <c r="C2721" t="s">
        <v>41</v>
      </c>
      <c r="D2721" t="s">
        <v>3</v>
      </c>
      <c r="E2721" t="s">
        <v>80</v>
      </c>
      <c r="F2721" t="s">
        <v>81</v>
      </c>
      <c r="G2721" t="s">
        <v>82</v>
      </c>
      <c r="H2721" t="s">
        <v>83</v>
      </c>
      <c r="I2721" t="str">
        <f>"Trad IRN"</f>
        <v>Trad IRN</v>
      </c>
      <c r="J2721" t="s">
        <v>43</v>
      </c>
      <c r="K2721" t="s">
        <v>44</v>
      </c>
      <c r="L2721" t="s">
        <v>45</v>
      </c>
      <c r="M2721" t="s">
        <v>46</v>
      </c>
      <c r="N2721" t="str">
        <f>"08/18/2022"</f>
        <v>08/18/2022</v>
      </c>
      <c r="O2721" t="str">
        <f t="shared" si="276"/>
        <v>12/31/2500</v>
      </c>
      <c r="P2721">
        <v>1</v>
      </c>
      <c r="Q2721">
        <v>1</v>
      </c>
      <c r="S2721">
        <v>0</v>
      </c>
      <c r="T2721">
        <v>1</v>
      </c>
      <c r="U2721">
        <v>0</v>
      </c>
      <c r="V2721" t="str">
        <f>"Trad IRN"</f>
        <v>Trad IRN</v>
      </c>
      <c r="W2721">
        <v>100</v>
      </c>
      <c r="X2721" t="s">
        <v>47</v>
      </c>
      <c r="Z2721" t="s">
        <v>47</v>
      </c>
      <c r="AB2721" t="str">
        <f>"09"</f>
        <v>09</v>
      </c>
      <c r="AC2721" t="s">
        <v>48</v>
      </c>
      <c r="AD2721" t="s">
        <v>49</v>
      </c>
      <c r="AE2721" t="s">
        <v>50</v>
      </c>
      <c r="AF2721">
        <v>0</v>
      </c>
      <c r="AG2721" t="s">
        <v>56</v>
      </c>
      <c r="AH2721" t="str">
        <f>"Trad IRN"</f>
        <v>Trad IRN</v>
      </c>
      <c r="AI2721" t="str">
        <f>"Bldg IRN"</f>
        <v>Bldg IRN</v>
      </c>
      <c r="AJ2721" t="s">
        <v>48</v>
      </c>
      <c r="AK2721" t="s">
        <v>48</v>
      </c>
      <c r="AL2721" t="s">
        <v>53</v>
      </c>
      <c r="AM2721">
        <v>1132.3</v>
      </c>
      <c r="AN2721">
        <v>1132.3</v>
      </c>
      <c r="AO2721">
        <v>15</v>
      </c>
    </row>
    <row r="2722" spans="1:41" x14ac:dyDescent="0.3">
      <c r="A2722" t="str">
        <f>"Trad IRN"</f>
        <v>Trad IRN</v>
      </c>
      <c r="B2722" t="str">
        <f>"Bldg IRN"</f>
        <v>Bldg IRN</v>
      </c>
      <c r="C2722" t="s">
        <v>41</v>
      </c>
      <c r="D2722" t="s">
        <v>3</v>
      </c>
      <c r="E2722" t="s">
        <v>80</v>
      </c>
      <c r="F2722" t="s">
        <v>81</v>
      </c>
      <c r="G2722" t="s">
        <v>82</v>
      </c>
      <c r="H2722" t="s">
        <v>83</v>
      </c>
      <c r="I2722" t="str">
        <f>"Trad IRN"</f>
        <v>Trad IRN</v>
      </c>
      <c r="J2722" t="s">
        <v>43</v>
      </c>
      <c r="K2722" t="s">
        <v>44</v>
      </c>
      <c r="L2722" t="s">
        <v>45</v>
      </c>
      <c r="M2722" t="s">
        <v>46</v>
      </c>
      <c r="N2722" t="str">
        <f>"08/18/2022"</f>
        <v>08/18/2022</v>
      </c>
      <c r="O2722" t="str">
        <f t="shared" si="276"/>
        <v>12/31/2500</v>
      </c>
      <c r="P2722">
        <v>1</v>
      </c>
      <c r="Q2722">
        <v>1</v>
      </c>
      <c r="S2722">
        <v>0</v>
      </c>
      <c r="T2722">
        <v>1</v>
      </c>
      <c r="U2722">
        <v>0</v>
      </c>
      <c r="V2722" t="str">
        <f>"Trad IRN"</f>
        <v>Trad IRN</v>
      </c>
      <c r="W2722">
        <v>100</v>
      </c>
      <c r="X2722" t="s">
        <v>47</v>
      </c>
      <c r="Z2722" t="s">
        <v>47</v>
      </c>
      <c r="AB2722" t="str">
        <f>"10"</f>
        <v>10</v>
      </c>
      <c r="AC2722" t="s">
        <v>48</v>
      </c>
      <c r="AD2722" t="s">
        <v>49</v>
      </c>
      <c r="AE2722" t="s">
        <v>50</v>
      </c>
      <c r="AF2722">
        <v>0</v>
      </c>
      <c r="AG2722" t="s">
        <v>56</v>
      </c>
      <c r="AH2722" t="str">
        <f>"Trad IRN"</f>
        <v>Trad IRN</v>
      </c>
      <c r="AI2722" t="str">
        <f>"Bldg IRN"</f>
        <v>Bldg IRN</v>
      </c>
      <c r="AJ2722" t="s">
        <v>48</v>
      </c>
      <c r="AK2722" t="s">
        <v>48</v>
      </c>
      <c r="AL2722" t="s">
        <v>53</v>
      </c>
      <c r="AM2722">
        <v>1132.3</v>
      </c>
      <c r="AN2722">
        <v>1132.3</v>
      </c>
      <c r="AO2722">
        <v>15</v>
      </c>
    </row>
    <row r="2723" spans="1:41" x14ac:dyDescent="0.3">
      <c r="A2723" t="str">
        <f>"Trad IRN"</f>
        <v>Trad IRN</v>
      </c>
      <c r="B2723" t="str">
        <f>"Bldg IRN"</f>
        <v>Bldg IRN</v>
      </c>
      <c r="C2723" t="s">
        <v>41</v>
      </c>
      <c r="D2723" t="s">
        <v>3</v>
      </c>
      <c r="E2723" t="s">
        <v>80</v>
      </c>
      <c r="F2723" t="s">
        <v>81</v>
      </c>
      <c r="G2723" t="s">
        <v>82</v>
      </c>
      <c r="H2723" t="s">
        <v>83</v>
      </c>
      <c r="I2723" t="str">
        <f>"Trad IRN"</f>
        <v>Trad IRN</v>
      </c>
      <c r="J2723" t="s">
        <v>43</v>
      </c>
      <c r="K2723" t="s">
        <v>44</v>
      </c>
      <c r="L2723" t="s">
        <v>45</v>
      </c>
      <c r="M2723" t="s">
        <v>46</v>
      </c>
      <c r="N2723" t="str">
        <f>"08/18/2022"</f>
        <v>08/18/2022</v>
      </c>
      <c r="O2723" t="str">
        <f t="shared" si="276"/>
        <v>12/31/2500</v>
      </c>
      <c r="P2723">
        <v>1</v>
      </c>
      <c r="Q2723">
        <v>1</v>
      </c>
      <c r="S2723">
        <v>1</v>
      </c>
      <c r="T2723">
        <v>1</v>
      </c>
      <c r="U2723">
        <v>0</v>
      </c>
      <c r="V2723" t="str">
        <f>"Trad IRN"</f>
        <v>Trad IRN</v>
      </c>
      <c r="W2723">
        <v>100</v>
      </c>
      <c r="X2723" t="s">
        <v>47</v>
      </c>
      <c r="Z2723" t="s">
        <v>47</v>
      </c>
      <c r="AB2723" t="str">
        <f>"10"</f>
        <v>10</v>
      </c>
      <c r="AC2723" t="s">
        <v>48</v>
      </c>
      <c r="AD2723" t="s">
        <v>49</v>
      </c>
      <c r="AE2723" t="s">
        <v>50</v>
      </c>
      <c r="AF2723">
        <v>0</v>
      </c>
      <c r="AG2723" t="s">
        <v>56</v>
      </c>
      <c r="AH2723" t="str">
        <f>"Trad IRN"</f>
        <v>Trad IRN</v>
      </c>
      <c r="AI2723" t="str">
        <f>"Bldg IRN"</f>
        <v>Bldg IRN</v>
      </c>
      <c r="AJ2723" t="s">
        <v>48</v>
      </c>
      <c r="AK2723" t="s">
        <v>48</v>
      </c>
      <c r="AL2723" t="s">
        <v>53</v>
      </c>
      <c r="AM2723">
        <v>1132.3</v>
      </c>
      <c r="AN2723">
        <v>1132.3</v>
      </c>
      <c r="AO2723">
        <v>15</v>
      </c>
    </row>
    <row r="2724" spans="1:41" x14ac:dyDescent="0.3">
      <c r="A2724" t="str">
        <f>"Trad IRN"</f>
        <v>Trad IRN</v>
      </c>
      <c r="B2724" t="str">
        <f>"Bldg IRN"</f>
        <v>Bldg IRN</v>
      </c>
      <c r="C2724" t="s">
        <v>41</v>
      </c>
      <c r="D2724" t="s">
        <v>3</v>
      </c>
      <c r="E2724" t="s">
        <v>80</v>
      </c>
      <c r="F2724" t="s">
        <v>81</v>
      </c>
      <c r="G2724" t="s">
        <v>82</v>
      </c>
      <c r="H2724" t="s">
        <v>83</v>
      </c>
      <c r="I2724" t="s">
        <v>8</v>
      </c>
      <c r="J2724" t="s">
        <v>43</v>
      </c>
      <c r="K2724" t="s">
        <v>44</v>
      </c>
      <c r="L2724" t="s">
        <v>45</v>
      </c>
      <c r="M2724" t="s">
        <v>66</v>
      </c>
      <c r="N2724" t="str">
        <f>"08/16/2022"</f>
        <v>08/16/2022</v>
      </c>
      <c r="O2724" t="str">
        <f t="shared" si="276"/>
        <v>12/31/2500</v>
      </c>
      <c r="P2724">
        <v>1</v>
      </c>
      <c r="Q2724">
        <v>1</v>
      </c>
      <c r="S2724">
        <v>0</v>
      </c>
      <c r="T2724">
        <v>0.39351799999999998</v>
      </c>
      <c r="U2724">
        <v>0.60648199999999997</v>
      </c>
      <c r="V2724" t="str">
        <f>"Trad IRN"</f>
        <v>Trad IRN</v>
      </c>
      <c r="W2724">
        <v>100</v>
      </c>
      <c r="X2724" t="s">
        <v>47</v>
      </c>
      <c r="Z2724" t="s">
        <v>47</v>
      </c>
      <c r="AB2724" t="str">
        <f>"11"</f>
        <v>11</v>
      </c>
      <c r="AC2724" t="s">
        <v>48</v>
      </c>
      <c r="AD2724" t="s">
        <v>49</v>
      </c>
      <c r="AE2724" t="s">
        <v>50</v>
      </c>
      <c r="AF2724">
        <v>0</v>
      </c>
      <c r="AG2724" t="s">
        <v>56</v>
      </c>
      <c r="AH2724" t="s">
        <v>85</v>
      </c>
      <c r="AI2724" t="str">
        <f>"Bldg IRN"</f>
        <v>Bldg IRN</v>
      </c>
      <c r="AJ2724" t="s">
        <v>48</v>
      </c>
      <c r="AK2724" t="s">
        <v>48</v>
      </c>
      <c r="AL2724" t="s">
        <v>53</v>
      </c>
      <c r="AM2724">
        <v>1068.8499999999999</v>
      </c>
      <c r="AN2724">
        <v>1068.8499999999999</v>
      </c>
      <c r="AO2724">
        <v>15</v>
      </c>
    </row>
    <row r="2725" spans="1:41" x14ac:dyDescent="0.3">
      <c r="A2725" t="str">
        <f>"Trad IRN"</f>
        <v>Trad IRN</v>
      </c>
      <c r="B2725" t="str">
        <f>"Bldg IRN"</f>
        <v>Bldg IRN</v>
      </c>
      <c r="C2725" t="s">
        <v>41</v>
      </c>
      <c r="D2725" t="s">
        <v>3</v>
      </c>
      <c r="E2725" t="s">
        <v>80</v>
      </c>
      <c r="F2725" t="s">
        <v>81</v>
      </c>
      <c r="G2725" t="s">
        <v>82</v>
      </c>
      <c r="H2725" t="s">
        <v>83</v>
      </c>
      <c r="I2725" t="str">
        <f>"Trad IRN"</f>
        <v>Trad IRN</v>
      </c>
      <c r="J2725" t="s">
        <v>43</v>
      </c>
      <c r="K2725" t="s">
        <v>44</v>
      </c>
      <c r="L2725" t="s">
        <v>45</v>
      </c>
      <c r="M2725" t="s">
        <v>46</v>
      </c>
      <c r="N2725" t="str">
        <f t="shared" ref="N2725:N2730" si="277">"08/18/2022"</f>
        <v>08/18/2022</v>
      </c>
      <c r="O2725" t="str">
        <f t="shared" si="276"/>
        <v>12/31/2500</v>
      </c>
      <c r="P2725">
        <v>1</v>
      </c>
      <c r="Q2725">
        <v>1</v>
      </c>
      <c r="S2725">
        <v>0</v>
      </c>
      <c r="T2725">
        <v>1</v>
      </c>
      <c r="U2725">
        <v>0</v>
      </c>
      <c r="V2725" t="str">
        <f>"Trad IRN"</f>
        <v>Trad IRN</v>
      </c>
      <c r="W2725">
        <v>100</v>
      </c>
      <c r="X2725" t="s">
        <v>47</v>
      </c>
      <c r="Z2725" t="s">
        <v>47</v>
      </c>
      <c r="AB2725" t="str">
        <f>"09"</f>
        <v>09</v>
      </c>
      <c r="AC2725" t="s">
        <v>48</v>
      </c>
      <c r="AD2725" t="s">
        <v>49</v>
      </c>
      <c r="AE2725" t="s">
        <v>50</v>
      </c>
      <c r="AF2725">
        <v>0</v>
      </c>
      <c r="AG2725" t="s">
        <v>56</v>
      </c>
      <c r="AH2725" t="str">
        <f>"Trad IRN"</f>
        <v>Trad IRN</v>
      </c>
      <c r="AI2725" t="str">
        <f>"Bldg IRN"</f>
        <v>Bldg IRN</v>
      </c>
      <c r="AJ2725" t="s">
        <v>48</v>
      </c>
      <c r="AK2725" t="s">
        <v>48</v>
      </c>
      <c r="AL2725" t="s">
        <v>53</v>
      </c>
      <c r="AM2725">
        <v>1132.3</v>
      </c>
      <c r="AN2725">
        <v>1132.3</v>
      </c>
      <c r="AO2725">
        <v>15</v>
      </c>
    </row>
    <row r="2726" spans="1:41" x14ac:dyDescent="0.3">
      <c r="A2726" t="str">
        <f>"Trad IRN"</f>
        <v>Trad IRN</v>
      </c>
      <c r="B2726" t="str">
        <f>"Bldg IRN"</f>
        <v>Bldg IRN</v>
      </c>
      <c r="C2726" t="s">
        <v>41</v>
      </c>
      <c r="D2726" t="s">
        <v>3</v>
      </c>
      <c r="E2726" t="s">
        <v>80</v>
      </c>
      <c r="F2726" t="s">
        <v>81</v>
      </c>
      <c r="G2726" t="s">
        <v>82</v>
      </c>
      <c r="H2726" t="s">
        <v>83</v>
      </c>
      <c r="I2726" t="str">
        <f>"Trad IRN"</f>
        <v>Trad IRN</v>
      </c>
      <c r="J2726" t="s">
        <v>43</v>
      </c>
      <c r="K2726" t="s">
        <v>44</v>
      </c>
      <c r="L2726" t="s">
        <v>45</v>
      </c>
      <c r="M2726" t="s">
        <v>46</v>
      </c>
      <c r="N2726" t="str">
        <f t="shared" si="277"/>
        <v>08/18/2022</v>
      </c>
      <c r="O2726" t="str">
        <f>"09/25/2022"</f>
        <v>09/25/2022</v>
      </c>
      <c r="P2726">
        <v>0.138409</v>
      </c>
      <c r="Q2726">
        <v>0.138409</v>
      </c>
      <c r="S2726">
        <v>0</v>
      </c>
      <c r="T2726">
        <v>0.138409</v>
      </c>
      <c r="U2726">
        <v>0</v>
      </c>
      <c r="V2726" t="str">
        <f>"Trad IRN"</f>
        <v>Trad IRN</v>
      </c>
      <c r="W2726">
        <v>100</v>
      </c>
      <c r="X2726" t="s">
        <v>47</v>
      </c>
      <c r="Z2726" t="s">
        <v>47</v>
      </c>
      <c r="AB2726" t="str">
        <f>"10"</f>
        <v>10</v>
      </c>
      <c r="AC2726" t="s">
        <v>48</v>
      </c>
      <c r="AD2726" t="s">
        <v>49</v>
      </c>
      <c r="AE2726" t="s">
        <v>50</v>
      </c>
      <c r="AF2726">
        <v>0</v>
      </c>
      <c r="AG2726" t="s">
        <v>56</v>
      </c>
      <c r="AH2726" t="str">
        <f>"Trad IRN"</f>
        <v>Trad IRN</v>
      </c>
      <c r="AI2726" t="str">
        <f>"Bldg IRN"</f>
        <v>Bldg IRN</v>
      </c>
      <c r="AJ2726" t="s">
        <v>48</v>
      </c>
      <c r="AK2726" t="s">
        <v>48</v>
      </c>
      <c r="AL2726" t="s">
        <v>53</v>
      </c>
      <c r="AM2726">
        <v>156.72</v>
      </c>
      <c r="AN2726">
        <v>1132.3</v>
      </c>
      <c r="AO2726">
        <v>15</v>
      </c>
    </row>
    <row r="2727" spans="1:41" x14ac:dyDescent="0.3">
      <c r="A2727" t="str">
        <f>"Trad IRN"</f>
        <v>Trad IRN</v>
      </c>
      <c r="B2727" t="str">
        <f>"Bldg IRN"</f>
        <v>Bldg IRN</v>
      </c>
      <c r="C2727" t="s">
        <v>41</v>
      </c>
      <c r="D2727" t="s">
        <v>3</v>
      </c>
      <c r="E2727" t="s">
        <v>80</v>
      </c>
      <c r="F2727" t="s">
        <v>81</v>
      </c>
      <c r="G2727" t="s">
        <v>82</v>
      </c>
      <c r="H2727" t="s">
        <v>83</v>
      </c>
      <c r="I2727" t="s">
        <v>8</v>
      </c>
      <c r="J2727" t="s">
        <v>43</v>
      </c>
      <c r="K2727" t="s">
        <v>44</v>
      </c>
      <c r="L2727" t="s">
        <v>45</v>
      </c>
      <c r="M2727" t="s">
        <v>46</v>
      </c>
      <c r="N2727" t="str">
        <f t="shared" si="277"/>
        <v>08/18/2022</v>
      </c>
      <c r="O2727" t="str">
        <f>"12/31/2500"</f>
        <v>12/31/2500</v>
      </c>
      <c r="P2727">
        <v>0.15</v>
      </c>
      <c r="Q2727">
        <v>0.15</v>
      </c>
      <c r="S2727">
        <v>0</v>
      </c>
      <c r="T2727">
        <v>4.7018999999999998E-2</v>
      </c>
      <c r="U2727">
        <v>0.102981</v>
      </c>
      <c r="V2727" t="str">
        <f>"Trad IRN"</f>
        <v>Trad IRN</v>
      </c>
      <c r="W2727">
        <v>15</v>
      </c>
      <c r="X2727" t="s">
        <v>47</v>
      </c>
      <c r="Z2727" t="s">
        <v>47</v>
      </c>
      <c r="AB2727" t="str">
        <f>"09"</f>
        <v>09</v>
      </c>
      <c r="AC2727" t="s">
        <v>48</v>
      </c>
      <c r="AD2727" t="s">
        <v>49</v>
      </c>
      <c r="AE2727" t="s">
        <v>50</v>
      </c>
      <c r="AF2727">
        <v>0</v>
      </c>
      <c r="AG2727" t="s">
        <v>51</v>
      </c>
      <c r="AH2727" t="str">
        <f>"Trad IRN"</f>
        <v>Trad IRN</v>
      </c>
      <c r="AI2727" t="str">
        <f>"Bldg IRN"</f>
        <v>Bldg IRN</v>
      </c>
      <c r="AJ2727" t="s">
        <v>48</v>
      </c>
      <c r="AK2727" t="s">
        <v>48</v>
      </c>
      <c r="AL2727" t="s">
        <v>53</v>
      </c>
      <c r="AM2727">
        <v>169.85</v>
      </c>
      <c r="AN2727">
        <v>1132.3</v>
      </c>
      <c r="AO2727">
        <v>15</v>
      </c>
    </row>
    <row r="2728" spans="1:41" x14ac:dyDescent="0.3">
      <c r="A2728" t="str">
        <f>"Trad IRN"</f>
        <v>Trad IRN</v>
      </c>
      <c r="B2728" t="str">
        <f>"Bldg IRN"</f>
        <v>Bldg IRN</v>
      </c>
      <c r="C2728" t="s">
        <v>41</v>
      </c>
      <c r="D2728" t="s">
        <v>3</v>
      </c>
      <c r="E2728" t="s">
        <v>80</v>
      </c>
      <c r="F2728" t="s">
        <v>81</v>
      </c>
      <c r="G2728" t="s">
        <v>82</v>
      </c>
      <c r="H2728" t="s">
        <v>83</v>
      </c>
      <c r="I2728" t="str">
        <f>"Trad IRN"</f>
        <v>Trad IRN</v>
      </c>
      <c r="J2728" t="s">
        <v>43</v>
      </c>
      <c r="K2728" t="s">
        <v>44</v>
      </c>
      <c r="L2728" t="s">
        <v>45</v>
      </c>
      <c r="M2728" t="s">
        <v>46</v>
      </c>
      <c r="N2728" t="str">
        <f t="shared" si="277"/>
        <v>08/18/2022</v>
      </c>
      <c r="O2728" t="str">
        <f>"12/31/2500"</f>
        <v>12/31/2500</v>
      </c>
      <c r="P2728">
        <v>0.85</v>
      </c>
      <c r="Q2728">
        <v>0.85</v>
      </c>
      <c r="S2728">
        <v>0</v>
      </c>
      <c r="T2728">
        <v>0.85</v>
      </c>
      <c r="U2728">
        <v>0</v>
      </c>
      <c r="V2728" t="str">
        <f>"Trad IRN"</f>
        <v>Trad IRN</v>
      </c>
      <c r="W2728">
        <v>85</v>
      </c>
      <c r="X2728" t="s">
        <v>47</v>
      </c>
      <c r="Z2728" t="s">
        <v>47</v>
      </c>
      <c r="AB2728" t="str">
        <f>"09"</f>
        <v>09</v>
      </c>
      <c r="AC2728" t="s">
        <v>48</v>
      </c>
      <c r="AD2728" t="s">
        <v>49</v>
      </c>
      <c r="AE2728" t="s">
        <v>50</v>
      </c>
      <c r="AF2728">
        <v>0</v>
      </c>
      <c r="AG2728" t="s">
        <v>56</v>
      </c>
      <c r="AH2728" t="str">
        <f>"Trad IRN"</f>
        <v>Trad IRN</v>
      </c>
      <c r="AI2728" t="str">
        <f>"Bldg IRN"</f>
        <v>Bldg IRN</v>
      </c>
      <c r="AJ2728" t="s">
        <v>48</v>
      </c>
      <c r="AK2728" t="s">
        <v>48</v>
      </c>
      <c r="AL2728" t="s">
        <v>53</v>
      </c>
      <c r="AM2728">
        <v>962.46</v>
      </c>
      <c r="AN2728">
        <v>1132.3</v>
      </c>
      <c r="AO2728">
        <v>15</v>
      </c>
    </row>
    <row r="2729" spans="1:41" x14ac:dyDescent="0.3">
      <c r="A2729" t="str">
        <f>"Trad IRN"</f>
        <v>Trad IRN</v>
      </c>
      <c r="B2729" t="str">
        <f>"Bldg IRN"</f>
        <v>Bldg IRN</v>
      </c>
      <c r="C2729" t="s">
        <v>41</v>
      </c>
      <c r="D2729" t="s">
        <v>3</v>
      </c>
      <c r="E2729" t="s">
        <v>80</v>
      </c>
      <c r="F2729" t="s">
        <v>81</v>
      </c>
      <c r="G2729" t="s">
        <v>82</v>
      </c>
      <c r="H2729" t="s">
        <v>83</v>
      </c>
      <c r="I2729" t="str">
        <f>"Trad IRN"</f>
        <v>Trad IRN</v>
      </c>
      <c r="J2729" t="s">
        <v>43</v>
      </c>
      <c r="K2729" t="s">
        <v>44</v>
      </c>
      <c r="L2729" t="s">
        <v>45</v>
      </c>
      <c r="M2729" t="s">
        <v>46</v>
      </c>
      <c r="N2729" t="str">
        <f t="shared" si="277"/>
        <v>08/18/2022</v>
      </c>
      <c r="O2729" t="str">
        <f>"01/03/2023"</f>
        <v>01/03/2023</v>
      </c>
      <c r="P2729">
        <v>0.39901900000000001</v>
      </c>
      <c r="Q2729">
        <v>0.39901900000000001</v>
      </c>
      <c r="S2729">
        <v>0.39901900000000001</v>
      </c>
      <c r="T2729">
        <v>0.39901900000000001</v>
      </c>
      <c r="U2729">
        <v>0</v>
      </c>
      <c r="V2729" t="str">
        <f>"Trad IRN"</f>
        <v>Trad IRN</v>
      </c>
      <c r="W2729">
        <v>85</v>
      </c>
      <c r="X2729" t="s">
        <v>47</v>
      </c>
      <c r="Z2729" t="s">
        <v>47</v>
      </c>
      <c r="AB2729" t="str">
        <f>"10"</f>
        <v>10</v>
      </c>
      <c r="AC2729" t="s">
        <v>48</v>
      </c>
      <c r="AD2729" t="s">
        <v>49</v>
      </c>
      <c r="AE2729" t="s">
        <v>50</v>
      </c>
      <c r="AF2729">
        <v>0</v>
      </c>
      <c r="AG2729" t="s">
        <v>56</v>
      </c>
      <c r="AH2729" t="str">
        <f>"Trad IRN"</f>
        <v>Trad IRN</v>
      </c>
      <c r="AI2729" t="str">
        <f>"Bldg IRN"</f>
        <v>Bldg IRN</v>
      </c>
      <c r="AJ2729" t="s">
        <v>48</v>
      </c>
      <c r="AK2729" t="s">
        <v>48</v>
      </c>
      <c r="AL2729" t="s">
        <v>53</v>
      </c>
      <c r="AM2729">
        <v>451.81</v>
      </c>
      <c r="AN2729">
        <v>1132.3</v>
      </c>
      <c r="AO2729">
        <v>15</v>
      </c>
    </row>
    <row r="2730" spans="1:41" x14ac:dyDescent="0.3">
      <c r="A2730" t="str">
        <f>"Trad IRN"</f>
        <v>Trad IRN</v>
      </c>
      <c r="B2730" t="str">
        <f>"Bldg IRN"</f>
        <v>Bldg IRN</v>
      </c>
      <c r="C2730" t="s">
        <v>41</v>
      </c>
      <c r="D2730" t="s">
        <v>3</v>
      </c>
      <c r="E2730" t="s">
        <v>80</v>
      </c>
      <c r="F2730" t="s">
        <v>81</v>
      </c>
      <c r="G2730" t="s">
        <v>82</v>
      </c>
      <c r="H2730" t="s">
        <v>83</v>
      </c>
      <c r="I2730" t="s">
        <v>8</v>
      </c>
      <c r="J2730" t="s">
        <v>43</v>
      </c>
      <c r="K2730" t="s">
        <v>44</v>
      </c>
      <c r="L2730" t="s">
        <v>45</v>
      </c>
      <c r="M2730" t="s">
        <v>46</v>
      </c>
      <c r="N2730" t="str">
        <f t="shared" si="277"/>
        <v>08/18/2022</v>
      </c>
      <c r="O2730" t="str">
        <f>"12/20/2022"</f>
        <v>12/20/2022</v>
      </c>
      <c r="P2730">
        <v>6.9550000000000001E-2</v>
      </c>
      <c r="Q2730">
        <v>6.9550000000000001E-2</v>
      </c>
      <c r="S2730">
        <v>0</v>
      </c>
      <c r="T2730">
        <v>1.4671999999999999E-2</v>
      </c>
      <c r="U2730">
        <v>5.4878000000000003E-2</v>
      </c>
      <c r="V2730" t="str">
        <f>"Trad IRN"</f>
        <v>Trad IRN</v>
      </c>
      <c r="W2730">
        <v>15</v>
      </c>
      <c r="X2730" t="s">
        <v>47</v>
      </c>
      <c r="Z2730" t="s">
        <v>47</v>
      </c>
      <c r="AB2730" t="str">
        <f>"10"</f>
        <v>10</v>
      </c>
      <c r="AC2730" t="s">
        <v>48</v>
      </c>
      <c r="AD2730" t="s">
        <v>49</v>
      </c>
      <c r="AE2730" t="s">
        <v>50</v>
      </c>
      <c r="AF2730">
        <v>0</v>
      </c>
      <c r="AG2730" t="s">
        <v>51</v>
      </c>
      <c r="AH2730" t="str">
        <f>"Trad IRN"</f>
        <v>Trad IRN</v>
      </c>
      <c r="AI2730" t="str">
        <f>"Bldg IRN"</f>
        <v>Bldg IRN</v>
      </c>
      <c r="AJ2730" t="s">
        <v>48</v>
      </c>
      <c r="AK2730" t="s">
        <v>48</v>
      </c>
      <c r="AL2730" t="s">
        <v>53</v>
      </c>
      <c r="AM2730">
        <v>78.75</v>
      </c>
      <c r="AN2730">
        <v>1132.3</v>
      </c>
      <c r="AO2730">
        <v>15</v>
      </c>
    </row>
    <row r="2731" spans="1:41" x14ac:dyDescent="0.3">
      <c r="A2731" t="str">
        <f>"Trad IRN"</f>
        <v>Trad IRN</v>
      </c>
      <c r="B2731" t="str">
        <f>"Bldg IRN"</f>
        <v>Bldg IRN</v>
      </c>
      <c r="C2731" t="s">
        <v>41</v>
      </c>
      <c r="D2731" t="s">
        <v>3</v>
      </c>
      <c r="E2731" t="s">
        <v>80</v>
      </c>
      <c r="F2731" t="s">
        <v>81</v>
      </c>
      <c r="G2731" t="s">
        <v>82</v>
      </c>
      <c r="H2731" t="s">
        <v>83</v>
      </c>
      <c r="I2731" t="str">
        <f>"Trad IRN"</f>
        <v>Trad IRN</v>
      </c>
      <c r="J2731" t="s">
        <v>43</v>
      </c>
      <c r="K2731" t="s">
        <v>44</v>
      </c>
      <c r="L2731" t="s">
        <v>45</v>
      </c>
      <c r="M2731" t="s">
        <v>46</v>
      </c>
      <c r="N2731" t="str">
        <f>"01/04/2023"</f>
        <v>01/04/2023</v>
      </c>
      <c r="O2731" t="str">
        <f>"12/31/2500"</f>
        <v>12/31/2500</v>
      </c>
      <c r="P2731">
        <v>0.53056599999999998</v>
      </c>
      <c r="Q2731">
        <v>0.53056599999999998</v>
      </c>
      <c r="S2731">
        <v>0.53056599999999998</v>
      </c>
      <c r="T2731">
        <v>0.53056599999999998</v>
      </c>
      <c r="U2731">
        <v>0</v>
      </c>
      <c r="V2731" t="str">
        <f>"Trad IRN"</f>
        <v>Trad IRN</v>
      </c>
      <c r="W2731">
        <v>100</v>
      </c>
      <c r="X2731" t="s">
        <v>47</v>
      </c>
      <c r="Z2731" t="s">
        <v>47</v>
      </c>
      <c r="AB2731" t="str">
        <f>"10"</f>
        <v>10</v>
      </c>
      <c r="AC2731" t="s">
        <v>48</v>
      </c>
      <c r="AD2731" t="s">
        <v>49</v>
      </c>
      <c r="AE2731" t="s">
        <v>50</v>
      </c>
      <c r="AF2731">
        <v>0</v>
      </c>
      <c r="AG2731" t="s">
        <v>56</v>
      </c>
      <c r="AH2731" t="str">
        <f>"Trad IRN"</f>
        <v>Trad IRN</v>
      </c>
      <c r="AI2731" t="str">
        <f>"Bldg IRN"</f>
        <v>Bldg IRN</v>
      </c>
      <c r="AJ2731" t="s">
        <v>48</v>
      </c>
      <c r="AK2731" t="s">
        <v>48</v>
      </c>
      <c r="AL2731" t="s">
        <v>53</v>
      </c>
      <c r="AM2731">
        <v>600.76</v>
      </c>
      <c r="AN2731">
        <v>1132.3</v>
      </c>
      <c r="AO2731">
        <v>15</v>
      </c>
    </row>
    <row r="2732" spans="1:41" x14ac:dyDescent="0.3">
      <c r="A2732" t="str">
        <f>"Trad IRN"</f>
        <v>Trad IRN</v>
      </c>
      <c r="B2732" t="str">
        <f>"Bldg IRN"</f>
        <v>Bldg IRN</v>
      </c>
      <c r="C2732" t="s">
        <v>41</v>
      </c>
      <c r="D2732" t="s">
        <v>3</v>
      </c>
      <c r="E2732" t="s">
        <v>80</v>
      </c>
      <c r="F2732" t="s">
        <v>81</v>
      </c>
      <c r="G2732" t="s">
        <v>82</v>
      </c>
      <c r="H2732" t="s">
        <v>83</v>
      </c>
      <c r="I2732" t="str">
        <f>"Trad IRN"</f>
        <v>Trad IRN</v>
      </c>
      <c r="J2732" t="s">
        <v>43</v>
      </c>
      <c r="K2732" t="s">
        <v>44</v>
      </c>
      <c r="L2732" t="s">
        <v>45</v>
      </c>
      <c r="M2732" t="s">
        <v>46</v>
      </c>
      <c r="N2732" t="str">
        <f t="shared" ref="N2732:N2741" si="278">"08/18/2022"</f>
        <v>08/18/2022</v>
      </c>
      <c r="O2732" t="str">
        <f>"12/31/2500"</f>
        <v>12/31/2500</v>
      </c>
      <c r="P2732">
        <v>1</v>
      </c>
      <c r="Q2732">
        <v>1</v>
      </c>
      <c r="S2732">
        <v>0</v>
      </c>
      <c r="T2732">
        <v>1</v>
      </c>
      <c r="U2732">
        <v>0</v>
      </c>
      <c r="V2732" t="str">
        <f>"Trad IRN"</f>
        <v>Trad IRN</v>
      </c>
      <c r="W2732">
        <v>100</v>
      </c>
      <c r="X2732" t="s">
        <v>47</v>
      </c>
      <c r="Z2732" t="s">
        <v>47</v>
      </c>
      <c r="AB2732" t="str">
        <f>"09"</f>
        <v>09</v>
      </c>
      <c r="AC2732" t="s">
        <v>48</v>
      </c>
      <c r="AD2732" t="s">
        <v>49</v>
      </c>
      <c r="AE2732" t="s">
        <v>50</v>
      </c>
      <c r="AF2732">
        <v>0</v>
      </c>
      <c r="AG2732" t="s">
        <v>56</v>
      </c>
      <c r="AH2732" t="str">
        <f>"Trad IRN"</f>
        <v>Trad IRN</v>
      </c>
      <c r="AI2732" t="str">
        <f>"Bldg IRN"</f>
        <v>Bldg IRN</v>
      </c>
      <c r="AJ2732" t="s">
        <v>48</v>
      </c>
      <c r="AK2732" t="s">
        <v>48</v>
      </c>
      <c r="AL2732" t="s">
        <v>53</v>
      </c>
      <c r="AM2732">
        <v>1132.3</v>
      </c>
      <c r="AN2732">
        <v>1132.3</v>
      </c>
      <c r="AO2732">
        <v>15</v>
      </c>
    </row>
    <row r="2733" spans="1:41" x14ac:dyDescent="0.3">
      <c r="A2733" t="str">
        <f>"Trad IRN"</f>
        <v>Trad IRN</v>
      </c>
      <c r="B2733" t="str">
        <f>"Bldg IRN"</f>
        <v>Bldg IRN</v>
      </c>
      <c r="C2733" t="s">
        <v>41</v>
      </c>
      <c r="D2733" t="s">
        <v>3</v>
      </c>
      <c r="E2733" t="s">
        <v>80</v>
      </c>
      <c r="F2733" t="s">
        <v>81</v>
      </c>
      <c r="G2733" t="s">
        <v>82</v>
      </c>
      <c r="H2733" t="s">
        <v>83</v>
      </c>
      <c r="I2733" t="str">
        <f>"Trad IRN"</f>
        <v>Trad IRN</v>
      </c>
      <c r="J2733" t="s">
        <v>43</v>
      </c>
      <c r="K2733" t="s">
        <v>44</v>
      </c>
      <c r="L2733" t="s">
        <v>45</v>
      </c>
      <c r="M2733" t="s">
        <v>46</v>
      </c>
      <c r="N2733" t="str">
        <f t="shared" si="278"/>
        <v>08/18/2022</v>
      </c>
      <c r="O2733" t="str">
        <f>"12/31/2500"</f>
        <v>12/31/2500</v>
      </c>
      <c r="P2733">
        <v>1</v>
      </c>
      <c r="Q2733">
        <v>1</v>
      </c>
      <c r="S2733">
        <v>0</v>
      </c>
      <c r="T2733">
        <v>1</v>
      </c>
      <c r="U2733">
        <v>0</v>
      </c>
      <c r="V2733" t="str">
        <f>"Trad IRN"</f>
        <v>Trad IRN</v>
      </c>
      <c r="W2733">
        <v>100</v>
      </c>
      <c r="X2733" t="s">
        <v>47</v>
      </c>
      <c r="Z2733" t="s">
        <v>47</v>
      </c>
      <c r="AB2733" t="str">
        <f>"10"</f>
        <v>10</v>
      </c>
      <c r="AC2733" t="s">
        <v>48</v>
      </c>
      <c r="AD2733" t="s">
        <v>49</v>
      </c>
      <c r="AE2733" t="s">
        <v>50</v>
      </c>
      <c r="AF2733">
        <v>0</v>
      </c>
      <c r="AG2733" t="s">
        <v>56</v>
      </c>
      <c r="AH2733" t="str">
        <f>"Trad IRN"</f>
        <v>Trad IRN</v>
      </c>
      <c r="AI2733" t="str">
        <f>"Bldg IRN"</f>
        <v>Bldg IRN</v>
      </c>
      <c r="AJ2733" t="s">
        <v>48</v>
      </c>
      <c r="AK2733" t="s">
        <v>48</v>
      </c>
      <c r="AL2733" t="s">
        <v>53</v>
      </c>
      <c r="AM2733">
        <v>1132.3</v>
      </c>
      <c r="AN2733">
        <v>1132.3</v>
      </c>
      <c r="AO2733">
        <v>15</v>
      </c>
    </row>
    <row r="2734" spans="1:41" x14ac:dyDescent="0.3">
      <c r="A2734" t="str">
        <f>"Trad IRN"</f>
        <v>Trad IRN</v>
      </c>
      <c r="B2734" t="str">
        <f>"Bldg IRN"</f>
        <v>Bldg IRN</v>
      </c>
      <c r="C2734" t="s">
        <v>41</v>
      </c>
      <c r="D2734" t="s">
        <v>3</v>
      </c>
      <c r="E2734" t="s">
        <v>80</v>
      </c>
      <c r="F2734" t="s">
        <v>81</v>
      </c>
      <c r="G2734" t="s">
        <v>82</v>
      </c>
      <c r="H2734" t="s">
        <v>83</v>
      </c>
      <c r="I2734" t="s">
        <v>8</v>
      </c>
      <c r="J2734" t="s">
        <v>43</v>
      </c>
      <c r="K2734" t="s">
        <v>44</v>
      </c>
      <c r="L2734" t="s">
        <v>45</v>
      </c>
      <c r="M2734" t="s">
        <v>46</v>
      </c>
      <c r="N2734" t="str">
        <f t="shared" si="278"/>
        <v>08/18/2022</v>
      </c>
      <c r="O2734" t="str">
        <f>"12/20/2022"</f>
        <v>12/20/2022</v>
      </c>
      <c r="P2734">
        <v>7.1544999999999997E-2</v>
      </c>
      <c r="Q2734">
        <v>7.1544999999999997E-2</v>
      </c>
      <c r="S2734">
        <v>0</v>
      </c>
      <c r="T2734">
        <v>1.6643000000000002E-2</v>
      </c>
      <c r="U2734">
        <v>5.4901999999999999E-2</v>
      </c>
      <c r="V2734" t="str">
        <f>"Trad IRN"</f>
        <v>Trad IRN</v>
      </c>
      <c r="W2734">
        <v>15</v>
      </c>
      <c r="X2734" t="s">
        <v>47</v>
      </c>
      <c r="Z2734" t="s">
        <v>47</v>
      </c>
      <c r="AB2734" t="str">
        <f>"12"</f>
        <v>12</v>
      </c>
      <c r="AC2734" t="s">
        <v>48</v>
      </c>
      <c r="AD2734" t="s">
        <v>49</v>
      </c>
      <c r="AE2734" t="s">
        <v>50</v>
      </c>
      <c r="AF2734">
        <v>0</v>
      </c>
      <c r="AG2734" t="s">
        <v>51</v>
      </c>
      <c r="AH2734" t="s">
        <v>85</v>
      </c>
      <c r="AI2734" t="str">
        <f>"Bldg IRN"</f>
        <v>Bldg IRN</v>
      </c>
      <c r="AJ2734" t="str">
        <f>"12"</f>
        <v>12</v>
      </c>
      <c r="AK2734" t="s">
        <v>52</v>
      </c>
      <c r="AL2734" t="s">
        <v>53</v>
      </c>
      <c r="AM2734">
        <v>74.55</v>
      </c>
      <c r="AN2734">
        <v>1042</v>
      </c>
      <c r="AO2734">
        <v>15</v>
      </c>
    </row>
    <row r="2735" spans="1:41" x14ac:dyDescent="0.3">
      <c r="A2735" t="str">
        <f>"Trad IRN"</f>
        <v>Trad IRN</v>
      </c>
      <c r="B2735" t="str">
        <f>"Bldg IRN"</f>
        <v>Bldg IRN</v>
      </c>
      <c r="C2735" t="s">
        <v>41</v>
      </c>
      <c r="D2735" t="s">
        <v>3</v>
      </c>
      <c r="E2735" t="s">
        <v>80</v>
      </c>
      <c r="F2735" t="s">
        <v>81</v>
      </c>
      <c r="G2735" t="s">
        <v>82</v>
      </c>
      <c r="H2735" t="s">
        <v>83</v>
      </c>
      <c r="I2735" t="str">
        <f>"Trad IRN"</f>
        <v>Trad IRN</v>
      </c>
      <c r="J2735" t="s">
        <v>43</v>
      </c>
      <c r="K2735" t="s">
        <v>44</v>
      </c>
      <c r="L2735" t="s">
        <v>45</v>
      </c>
      <c r="M2735" t="s">
        <v>46</v>
      </c>
      <c r="N2735" t="str">
        <f t="shared" si="278"/>
        <v>08/18/2022</v>
      </c>
      <c r="O2735" t="str">
        <f>"01/03/2023"</f>
        <v>01/03/2023</v>
      </c>
      <c r="P2735">
        <v>0.39901900000000001</v>
      </c>
      <c r="Q2735">
        <v>0.39901900000000001</v>
      </c>
      <c r="S2735">
        <v>0</v>
      </c>
      <c r="T2735">
        <v>0.39901900000000001</v>
      </c>
      <c r="U2735">
        <v>0</v>
      </c>
      <c r="V2735" t="str">
        <f>"Trad IRN"</f>
        <v>Trad IRN</v>
      </c>
      <c r="W2735">
        <v>85</v>
      </c>
      <c r="X2735" t="s">
        <v>47</v>
      </c>
      <c r="Z2735" t="s">
        <v>47</v>
      </c>
      <c r="AB2735" t="str">
        <f>"12"</f>
        <v>12</v>
      </c>
      <c r="AC2735" t="s">
        <v>48</v>
      </c>
      <c r="AD2735" t="s">
        <v>49</v>
      </c>
      <c r="AE2735" t="s">
        <v>50</v>
      </c>
      <c r="AF2735">
        <v>0</v>
      </c>
      <c r="AG2735" t="s">
        <v>56</v>
      </c>
      <c r="AH2735" t="str">
        <f>"Trad IRN"</f>
        <v>Trad IRN</v>
      </c>
      <c r="AI2735" t="str">
        <f>"Bldg IRN"</f>
        <v>Bldg IRN</v>
      </c>
      <c r="AJ2735" t="str">
        <f>"12"</f>
        <v>12</v>
      </c>
      <c r="AK2735" t="s">
        <v>48</v>
      </c>
      <c r="AL2735" t="s">
        <v>53</v>
      </c>
      <c r="AM2735">
        <v>451.81</v>
      </c>
      <c r="AN2735">
        <v>1132.3</v>
      </c>
      <c r="AO2735">
        <v>15</v>
      </c>
    </row>
    <row r="2736" spans="1:41" x14ac:dyDescent="0.3">
      <c r="A2736" t="str">
        <f>"Trad IRN"</f>
        <v>Trad IRN</v>
      </c>
      <c r="B2736" t="str">
        <f>"Bldg IRN"</f>
        <v>Bldg IRN</v>
      </c>
      <c r="C2736" t="s">
        <v>41</v>
      </c>
      <c r="D2736" t="s">
        <v>3</v>
      </c>
      <c r="E2736" t="s">
        <v>80</v>
      </c>
      <c r="F2736" t="s">
        <v>81</v>
      </c>
      <c r="G2736" t="s">
        <v>82</v>
      </c>
      <c r="H2736" t="s">
        <v>83</v>
      </c>
      <c r="I2736" t="s">
        <v>8</v>
      </c>
      <c r="J2736" t="s">
        <v>43</v>
      </c>
      <c r="K2736" t="s">
        <v>44</v>
      </c>
      <c r="L2736" t="s">
        <v>45</v>
      </c>
      <c r="M2736" t="s">
        <v>46</v>
      </c>
      <c r="N2736" t="str">
        <f t="shared" si="278"/>
        <v>08/18/2022</v>
      </c>
      <c r="O2736" t="str">
        <f>"12/31/2500"</f>
        <v>12/31/2500</v>
      </c>
      <c r="P2736">
        <v>0.24856</v>
      </c>
      <c r="Q2736">
        <v>0.24856</v>
      </c>
      <c r="S2736">
        <v>0</v>
      </c>
      <c r="T2736">
        <v>0.138102</v>
      </c>
      <c r="U2736">
        <v>0.110458</v>
      </c>
      <c r="V2736" t="str">
        <f>"Trad IRN"</f>
        <v>Trad IRN</v>
      </c>
      <c r="W2736">
        <v>25</v>
      </c>
      <c r="X2736" t="s">
        <v>47</v>
      </c>
      <c r="Z2736" t="s">
        <v>47</v>
      </c>
      <c r="AB2736" t="str">
        <f>"12"</f>
        <v>12</v>
      </c>
      <c r="AC2736" t="s">
        <v>48</v>
      </c>
      <c r="AD2736" t="s">
        <v>49</v>
      </c>
      <c r="AE2736" t="s">
        <v>50</v>
      </c>
      <c r="AF2736">
        <v>0</v>
      </c>
      <c r="AG2736" t="s">
        <v>51</v>
      </c>
      <c r="AH2736" t="s">
        <v>85</v>
      </c>
      <c r="AI2736" t="str">
        <f>"Bldg IRN"</f>
        <v>Bldg IRN</v>
      </c>
      <c r="AJ2736" t="str">
        <f>"12"</f>
        <v>12</v>
      </c>
      <c r="AK2736" t="s">
        <v>52</v>
      </c>
      <c r="AL2736" t="s">
        <v>53</v>
      </c>
      <c r="AM2736">
        <v>259</v>
      </c>
      <c r="AN2736">
        <v>1042</v>
      </c>
      <c r="AO2736">
        <v>15</v>
      </c>
    </row>
    <row r="2737" spans="1:41" x14ac:dyDescent="0.3">
      <c r="A2737" t="str">
        <f>"Trad IRN"</f>
        <v>Trad IRN</v>
      </c>
      <c r="B2737" t="str">
        <f>"Bldg IRN"</f>
        <v>Bldg IRN</v>
      </c>
      <c r="C2737" t="s">
        <v>41</v>
      </c>
      <c r="D2737" t="s">
        <v>3</v>
      </c>
      <c r="E2737" t="s">
        <v>80</v>
      </c>
      <c r="F2737" t="s">
        <v>81</v>
      </c>
      <c r="G2737" t="s">
        <v>82</v>
      </c>
      <c r="H2737" t="s">
        <v>83</v>
      </c>
      <c r="I2737" t="str">
        <f>"Trad IRN"</f>
        <v>Trad IRN</v>
      </c>
      <c r="J2737" t="s">
        <v>43</v>
      </c>
      <c r="K2737" t="s">
        <v>44</v>
      </c>
      <c r="L2737" t="s">
        <v>45</v>
      </c>
      <c r="M2737" t="s">
        <v>46</v>
      </c>
      <c r="N2737" t="str">
        <f t="shared" si="278"/>
        <v>08/18/2022</v>
      </c>
      <c r="O2737" t="str">
        <f>"12/31/2500"</f>
        <v>12/31/2500</v>
      </c>
      <c r="P2737">
        <v>0.75</v>
      </c>
      <c r="Q2737">
        <v>0.75</v>
      </c>
      <c r="S2737">
        <v>0.75</v>
      </c>
      <c r="T2737">
        <v>0.68055600000000005</v>
      </c>
      <c r="U2737">
        <v>6.9444000000000006E-2</v>
      </c>
      <c r="V2737" t="str">
        <f>"Trad IRN"</f>
        <v>Trad IRN</v>
      </c>
      <c r="W2737">
        <v>75</v>
      </c>
      <c r="X2737" t="s">
        <v>47</v>
      </c>
      <c r="Z2737" t="s">
        <v>47</v>
      </c>
      <c r="AB2737" t="str">
        <f>"12"</f>
        <v>12</v>
      </c>
      <c r="AC2737" t="s">
        <v>48</v>
      </c>
      <c r="AD2737" t="s">
        <v>49</v>
      </c>
      <c r="AE2737" t="s">
        <v>50</v>
      </c>
      <c r="AF2737">
        <v>0</v>
      </c>
      <c r="AG2737" t="s">
        <v>56</v>
      </c>
      <c r="AH2737" t="str">
        <f>"Trad IRN"</f>
        <v>Trad IRN</v>
      </c>
      <c r="AI2737" t="str">
        <f>"Bldg IRN"</f>
        <v>Bldg IRN</v>
      </c>
      <c r="AJ2737" t="str">
        <f>"12"</f>
        <v>12</v>
      </c>
      <c r="AK2737" t="s">
        <v>48</v>
      </c>
      <c r="AL2737" t="s">
        <v>53</v>
      </c>
      <c r="AM2737">
        <v>849.23</v>
      </c>
      <c r="AN2737">
        <v>1132.3</v>
      </c>
      <c r="AO2737">
        <v>15</v>
      </c>
    </row>
    <row r="2738" spans="1:41" x14ac:dyDescent="0.3">
      <c r="A2738" t="str">
        <f>"Trad IRN"</f>
        <v>Trad IRN</v>
      </c>
      <c r="B2738" t="str">
        <f>"Bldg IRN"</f>
        <v>Bldg IRN</v>
      </c>
      <c r="C2738" t="s">
        <v>41</v>
      </c>
      <c r="D2738" t="s">
        <v>3</v>
      </c>
      <c r="E2738" t="s">
        <v>80</v>
      </c>
      <c r="F2738" t="s">
        <v>81</v>
      </c>
      <c r="G2738" t="s">
        <v>82</v>
      </c>
      <c r="H2738" t="s">
        <v>83</v>
      </c>
      <c r="I2738" t="str">
        <f>"Trad IRN"</f>
        <v>Trad IRN</v>
      </c>
      <c r="J2738" t="s">
        <v>43</v>
      </c>
      <c r="K2738" t="s">
        <v>44</v>
      </c>
      <c r="L2738" t="s">
        <v>45</v>
      </c>
      <c r="M2738" t="s">
        <v>46</v>
      </c>
      <c r="N2738" t="str">
        <f t="shared" si="278"/>
        <v>08/18/2022</v>
      </c>
      <c r="O2738" t="str">
        <f>"12/31/2500"</f>
        <v>12/31/2500</v>
      </c>
      <c r="P2738">
        <v>1</v>
      </c>
      <c r="Q2738">
        <v>1</v>
      </c>
      <c r="S2738">
        <v>1</v>
      </c>
      <c r="T2738">
        <v>1</v>
      </c>
      <c r="U2738">
        <v>0</v>
      </c>
      <c r="V2738" t="str">
        <f>"Trad IRN"</f>
        <v>Trad IRN</v>
      </c>
      <c r="W2738">
        <v>100</v>
      </c>
      <c r="X2738" t="s">
        <v>47</v>
      </c>
      <c r="Z2738" t="s">
        <v>47</v>
      </c>
      <c r="AB2738" t="str">
        <f>"09"</f>
        <v>09</v>
      </c>
      <c r="AC2738" t="s">
        <v>48</v>
      </c>
      <c r="AD2738" t="s">
        <v>49</v>
      </c>
      <c r="AE2738" t="s">
        <v>50</v>
      </c>
      <c r="AF2738">
        <v>0</v>
      </c>
      <c r="AG2738" t="s">
        <v>56</v>
      </c>
      <c r="AH2738" t="str">
        <f>"Trad IRN"</f>
        <v>Trad IRN</v>
      </c>
      <c r="AI2738" t="str">
        <f>"Bldg IRN"</f>
        <v>Bldg IRN</v>
      </c>
      <c r="AJ2738" t="s">
        <v>48</v>
      </c>
      <c r="AK2738" t="s">
        <v>48</v>
      </c>
      <c r="AL2738" t="s">
        <v>53</v>
      </c>
      <c r="AM2738">
        <v>1132.3</v>
      </c>
      <c r="AN2738">
        <v>1132.3</v>
      </c>
      <c r="AO2738">
        <v>15</v>
      </c>
    </row>
    <row r="2739" spans="1:41" x14ac:dyDescent="0.3">
      <c r="A2739" t="str">
        <f>"Trad IRN"</f>
        <v>Trad IRN</v>
      </c>
      <c r="B2739" t="str">
        <f>"Bldg IRN"</f>
        <v>Bldg IRN</v>
      </c>
      <c r="C2739" t="s">
        <v>41</v>
      </c>
      <c r="D2739" t="s">
        <v>3</v>
      </c>
      <c r="E2739" t="s">
        <v>80</v>
      </c>
      <c r="F2739" t="s">
        <v>81</v>
      </c>
      <c r="G2739" t="s">
        <v>82</v>
      </c>
      <c r="H2739" t="s">
        <v>83</v>
      </c>
      <c r="I2739" t="str">
        <f>"Trad IRN"</f>
        <v>Trad IRN</v>
      </c>
      <c r="J2739" t="s">
        <v>43</v>
      </c>
      <c r="K2739" t="s">
        <v>44</v>
      </c>
      <c r="L2739" t="s">
        <v>45</v>
      </c>
      <c r="M2739" t="s">
        <v>46</v>
      </c>
      <c r="N2739" t="str">
        <f t="shared" si="278"/>
        <v>08/18/2022</v>
      </c>
      <c r="O2739" t="str">
        <f>"12/31/2500"</f>
        <v>12/31/2500</v>
      </c>
      <c r="P2739">
        <v>1</v>
      </c>
      <c r="Q2739">
        <v>1</v>
      </c>
      <c r="S2739">
        <v>0</v>
      </c>
      <c r="T2739">
        <v>1</v>
      </c>
      <c r="U2739">
        <v>0</v>
      </c>
      <c r="V2739" t="str">
        <f>"Trad IRN"</f>
        <v>Trad IRN</v>
      </c>
      <c r="W2739">
        <v>100</v>
      </c>
      <c r="X2739" t="s">
        <v>47</v>
      </c>
      <c r="Z2739" t="s">
        <v>47</v>
      </c>
      <c r="AB2739" t="str">
        <f>"09"</f>
        <v>09</v>
      </c>
      <c r="AC2739" t="s">
        <v>48</v>
      </c>
      <c r="AD2739" t="s">
        <v>49</v>
      </c>
      <c r="AE2739" t="s">
        <v>50</v>
      </c>
      <c r="AF2739">
        <v>0</v>
      </c>
      <c r="AG2739" t="s">
        <v>56</v>
      </c>
      <c r="AH2739" t="str">
        <f>"Trad IRN"</f>
        <v>Trad IRN</v>
      </c>
      <c r="AI2739" t="str">
        <f>"Bldg IRN"</f>
        <v>Bldg IRN</v>
      </c>
      <c r="AJ2739" t="s">
        <v>48</v>
      </c>
      <c r="AK2739" t="s">
        <v>48</v>
      </c>
      <c r="AL2739" t="s">
        <v>53</v>
      </c>
      <c r="AM2739">
        <v>1132.3</v>
      </c>
      <c r="AN2739">
        <v>1132.3</v>
      </c>
      <c r="AO2739">
        <v>15</v>
      </c>
    </row>
    <row r="2740" spans="1:41" x14ac:dyDescent="0.3">
      <c r="A2740" t="str">
        <f>"Trad IRN"</f>
        <v>Trad IRN</v>
      </c>
      <c r="B2740" t="str">
        <f>"Bldg IRN"</f>
        <v>Bldg IRN</v>
      </c>
      <c r="C2740" t="s">
        <v>41</v>
      </c>
      <c r="D2740" t="s">
        <v>3</v>
      </c>
      <c r="E2740" t="s">
        <v>80</v>
      </c>
      <c r="F2740" t="s">
        <v>81</v>
      </c>
      <c r="G2740" t="s">
        <v>82</v>
      </c>
      <c r="H2740" t="s">
        <v>83</v>
      </c>
      <c r="I2740" t="str">
        <f>"Trad IRN"</f>
        <v>Trad IRN</v>
      </c>
      <c r="J2740" t="s">
        <v>43</v>
      </c>
      <c r="K2740" t="s">
        <v>44</v>
      </c>
      <c r="L2740" t="s">
        <v>45</v>
      </c>
      <c r="M2740" t="s">
        <v>46</v>
      </c>
      <c r="N2740" t="str">
        <f t="shared" si="278"/>
        <v>08/18/2022</v>
      </c>
      <c r="O2740" t="str">
        <f>"12/31/2500"</f>
        <v>12/31/2500</v>
      </c>
      <c r="P2740">
        <v>1</v>
      </c>
      <c r="Q2740">
        <v>1</v>
      </c>
      <c r="S2740">
        <v>0</v>
      </c>
      <c r="T2740">
        <v>1</v>
      </c>
      <c r="U2740">
        <v>0</v>
      </c>
      <c r="V2740" t="str">
        <f>"Trad IRN"</f>
        <v>Trad IRN</v>
      </c>
      <c r="W2740">
        <v>100</v>
      </c>
      <c r="X2740" t="s">
        <v>47</v>
      </c>
      <c r="Z2740" t="s">
        <v>47</v>
      </c>
      <c r="AB2740" t="str">
        <f>"10"</f>
        <v>10</v>
      </c>
      <c r="AC2740" t="s">
        <v>48</v>
      </c>
      <c r="AD2740" t="s">
        <v>49</v>
      </c>
      <c r="AE2740" t="s">
        <v>50</v>
      </c>
      <c r="AF2740">
        <v>0</v>
      </c>
      <c r="AG2740" t="s">
        <v>56</v>
      </c>
      <c r="AH2740" t="str">
        <f>"Trad IRN"</f>
        <v>Trad IRN</v>
      </c>
      <c r="AI2740" t="str">
        <f>"Bldg IRN"</f>
        <v>Bldg IRN</v>
      </c>
      <c r="AJ2740" t="s">
        <v>48</v>
      </c>
      <c r="AK2740" t="s">
        <v>48</v>
      </c>
      <c r="AL2740" t="s">
        <v>53</v>
      </c>
      <c r="AM2740">
        <v>1132.3</v>
      </c>
      <c r="AN2740">
        <v>1132.3</v>
      </c>
      <c r="AO2740">
        <v>15</v>
      </c>
    </row>
    <row r="2741" spans="1:41" x14ac:dyDescent="0.3">
      <c r="A2741" t="str">
        <f>"Trad IRN"</f>
        <v>Trad IRN</v>
      </c>
      <c r="B2741" t="str">
        <f>"Bldg IRN"</f>
        <v>Bldg IRN</v>
      </c>
      <c r="C2741" t="s">
        <v>41</v>
      </c>
      <c r="D2741" t="s">
        <v>3</v>
      </c>
      <c r="E2741" t="s">
        <v>80</v>
      </c>
      <c r="F2741" t="s">
        <v>81</v>
      </c>
      <c r="G2741" t="s">
        <v>82</v>
      </c>
      <c r="H2741" t="s">
        <v>83</v>
      </c>
      <c r="I2741" t="str">
        <f>"Trad IRN"</f>
        <v>Trad IRN</v>
      </c>
      <c r="J2741" t="s">
        <v>43</v>
      </c>
      <c r="K2741" t="s">
        <v>44</v>
      </c>
      <c r="L2741" t="s">
        <v>45</v>
      </c>
      <c r="M2741" t="s">
        <v>46</v>
      </c>
      <c r="N2741" t="str">
        <f t="shared" si="278"/>
        <v>08/18/2022</v>
      </c>
      <c r="O2741" t="str">
        <f>"01/31/2023"</f>
        <v>01/31/2023</v>
      </c>
      <c r="P2741">
        <v>0.57323999999999997</v>
      </c>
      <c r="Q2741">
        <v>0.57323999999999997</v>
      </c>
      <c r="S2741">
        <v>0</v>
      </c>
      <c r="T2741">
        <v>0.57323999999999997</v>
      </c>
      <c r="U2741">
        <v>0</v>
      </c>
      <c r="V2741" t="str">
        <f>"Trad IRN"</f>
        <v>Trad IRN</v>
      </c>
      <c r="W2741">
        <v>100</v>
      </c>
      <c r="X2741" t="s">
        <v>47</v>
      </c>
      <c r="Z2741" t="s">
        <v>47</v>
      </c>
      <c r="AB2741" t="str">
        <f>"10"</f>
        <v>10</v>
      </c>
      <c r="AC2741" t="s">
        <v>48</v>
      </c>
      <c r="AD2741" t="s">
        <v>49</v>
      </c>
      <c r="AE2741" t="s">
        <v>50</v>
      </c>
      <c r="AF2741">
        <v>0</v>
      </c>
      <c r="AG2741" t="s">
        <v>56</v>
      </c>
      <c r="AH2741" t="str">
        <f>"Trad IRN"</f>
        <v>Trad IRN</v>
      </c>
      <c r="AI2741" t="str">
        <f>"Bldg IRN"</f>
        <v>Bldg IRN</v>
      </c>
      <c r="AJ2741" t="s">
        <v>48</v>
      </c>
      <c r="AK2741" t="s">
        <v>48</v>
      </c>
      <c r="AL2741" t="s">
        <v>53</v>
      </c>
      <c r="AM2741">
        <v>649.08000000000004</v>
      </c>
      <c r="AN2741">
        <v>1132.3</v>
      </c>
      <c r="AO2741">
        <v>15</v>
      </c>
    </row>
    <row r="2742" spans="1:41" x14ac:dyDescent="0.3">
      <c r="A2742" t="str">
        <f>"Trad IRN"</f>
        <v>Trad IRN</v>
      </c>
      <c r="B2742" t="str">
        <f>"Bldg IRN"</f>
        <v>Bldg IRN</v>
      </c>
      <c r="C2742" t="s">
        <v>41</v>
      </c>
      <c r="D2742" t="s">
        <v>3</v>
      </c>
      <c r="E2742" t="s">
        <v>80</v>
      </c>
      <c r="F2742" t="s">
        <v>81</v>
      </c>
      <c r="G2742" t="s">
        <v>82</v>
      </c>
      <c r="H2742" t="s">
        <v>83</v>
      </c>
      <c r="I2742" t="str">
        <f>"Trad IRN"</f>
        <v>Trad IRN</v>
      </c>
      <c r="J2742" t="s">
        <v>43</v>
      </c>
      <c r="K2742" t="s">
        <v>44</v>
      </c>
      <c r="L2742" t="s">
        <v>45</v>
      </c>
      <c r="M2742" t="s">
        <v>46</v>
      </c>
      <c r="N2742" t="str">
        <f>"02/01/2023"</f>
        <v>02/01/2023</v>
      </c>
      <c r="O2742" t="str">
        <f>"12/31/2500"</f>
        <v>12/31/2500</v>
      </c>
      <c r="P2742">
        <v>0.42675999999999997</v>
      </c>
      <c r="Q2742">
        <v>0.42675999999999997</v>
      </c>
      <c r="S2742">
        <v>0</v>
      </c>
      <c r="T2742">
        <v>0.42675999999999997</v>
      </c>
      <c r="U2742">
        <v>0</v>
      </c>
      <c r="V2742" t="str">
        <f>"Trad IRN"</f>
        <v>Trad IRN</v>
      </c>
      <c r="W2742">
        <v>100</v>
      </c>
      <c r="X2742" t="s">
        <v>47</v>
      </c>
      <c r="Z2742" t="s">
        <v>47</v>
      </c>
      <c r="AB2742" t="str">
        <f>"10"</f>
        <v>10</v>
      </c>
      <c r="AC2742" t="s">
        <v>48</v>
      </c>
      <c r="AD2742" t="s">
        <v>49</v>
      </c>
      <c r="AE2742" t="s">
        <v>50</v>
      </c>
      <c r="AF2742">
        <v>0</v>
      </c>
      <c r="AG2742" t="s">
        <v>56</v>
      </c>
      <c r="AH2742" t="str">
        <f>"Trad IRN"</f>
        <v>Trad IRN</v>
      </c>
      <c r="AI2742" t="str">
        <f>"Bldg IRN"</f>
        <v>Bldg IRN</v>
      </c>
      <c r="AJ2742" t="s">
        <v>48</v>
      </c>
      <c r="AK2742" t="s">
        <v>48</v>
      </c>
      <c r="AL2742" t="s">
        <v>53</v>
      </c>
      <c r="AM2742">
        <v>483.22</v>
      </c>
      <c r="AN2742">
        <v>1132.3</v>
      </c>
      <c r="AO2742">
        <v>15</v>
      </c>
    </row>
    <row r="2743" spans="1:41" x14ac:dyDescent="0.3">
      <c r="A2743" t="str">
        <f>"Trad IRN"</f>
        <v>Trad IRN</v>
      </c>
      <c r="B2743" t="str">
        <f>"Bldg IRN"</f>
        <v>Bldg IRN</v>
      </c>
      <c r="C2743" t="s">
        <v>41</v>
      </c>
      <c r="D2743" t="s">
        <v>3</v>
      </c>
      <c r="E2743" t="s">
        <v>80</v>
      </c>
      <c r="F2743" t="s">
        <v>81</v>
      </c>
      <c r="G2743" t="s">
        <v>82</v>
      </c>
      <c r="H2743" t="s">
        <v>83</v>
      </c>
      <c r="I2743" t="str">
        <f>"Trad IRN"</f>
        <v>Trad IRN</v>
      </c>
      <c r="J2743" t="s">
        <v>43</v>
      </c>
      <c r="K2743" t="s">
        <v>44</v>
      </c>
      <c r="L2743" t="s">
        <v>45</v>
      </c>
      <c r="M2743" t="s">
        <v>46</v>
      </c>
      <c r="N2743" t="str">
        <f t="shared" ref="N2743:N2749" si="279">"08/18/2022"</f>
        <v>08/18/2022</v>
      </c>
      <c r="O2743" t="str">
        <f>"01/03/2023"</f>
        <v>01/03/2023</v>
      </c>
      <c r="P2743">
        <v>0.46943400000000002</v>
      </c>
      <c r="Q2743">
        <v>0.46943400000000002</v>
      </c>
      <c r="R2743">
        <v>0.46943400000000002</v>
      </c>
      <c r="S2743">
        <v>0</v>
      </c>
      <c r="T2743">
        <v>0.39999000000000001</v>
      </c>
      <c r="U2743">
        <v>6.9444000000000006E-2</v>
      </c>
      <c r="V2743" t="str">
        <f>"Trad IRN"</f>
        <v>Trad IRN</v>
      </c>
      <c r="W2743">
        <v>100</v>
      </c>
      <c r="X2743" t="s">
        <v>47</v>
      </c>
      <c r="Z2743" t="s">
        <v>47</v>
      </c>
      <c r="AB2743" t="str">
        <f>"11"</f>
        <v>11</v>
      </c>
      <c r="AC2743" t="str">
        <f>"10"</f>
        <v>10</v>
      </c>
      <c r="AD2743" t="str">
        <f>"2"</f>
        <v>2</v>
      </c>
      <c r="AE2743" t="s">
        <v>55</v>
      </c>
      <c r="AF2743">
        <v>0</v>
      </c>
      <c r="AG2743" t="s">
        <v>56</v>
      </c>
      <c r="AH2743" t="str">
        <f>"Trad IRN"</f>
        <v>Trad IRN</v>
      </c>
      <c r="AI2743" t="str">
        <f>"Bldg IRN"</f>
        <v>Bldg IRN</v>
      </c>
      <c r="AJ2743" t="s">
        <v>48</v>
      </c>
      <c r="AK2743" t="s">
        <v>48</v>
      </c>
      <c r="AL2743" t="s">
        <v>53</v>
      </c>
      <c r="AM2743">
        <v>531.54</v>
      </c>
      <c r="AN2743">
        <v>1132.3</v>
      </c>
      <c r="AO2743">
        <v>15</v>
      </c>
    </row>
    <row r="2744" spans="1:41" x14ac:dyDescent="0.3">
      <c r="A2744" t="str">
        <f>"Trad IRN"</f>
        <v>Trad IRN</v>
      </c>
      <c r="B2744" t="str">
        <f>"Bldg IRN"</f>
        <v>Bldg IRN</v>
      </c>
      <c r="C2744" t="s">
        <v>41</v>
      </c>
      <c r="D2744" t="s">
        <v>3</v>
      </c>
      <c r="E2744" t="s">
        <v>80</v>
      </c>
      <c r="F2744" t="s">
        <v>81</v>
      </c>
      <c r="G2744" t="s">
        <v>82</v>
      </c>
      <c r="H2744" t="s">
        <v>83</v>
      </c>
      <c r="I2744" t="str">
        <f>"Trad IRN"</f>
        <v>Trad IRN</v>
      </c>
      <c r="J2744" t="s">
        <v>43</v>
      </c>
      <c r="K2744" t="s">
        <v>44</v>
      </c>
      <c r="L2744" t="s">
        <v>45</v>
      </c>
      <c r="M2744" t="s">
        <v>46</v>
      </c>
      <c r="N2744" t="str">
        <f t="shared" si="279"/>
        <v>08/18/2022</v>
      </c>
      <c r="O2744" t="str">
        <f>"12/31/2500"</f>
        <v>12/31/2500</v>
      </c>
      <c r="P2744">
        <v>0.85</v>
      </c>
      <c r="Q2744">
        <v>0.85</v>
      </c>
      <c r="S2744">
        <v>0</v>
      </c>
      <c r="T2744">
        <v>0.85</v>
      </c>
      <c r="U2744">
        <v>0</v>
      </c>
      <c r="V2744" t="str">
        <f>"Trad IRN"</f>
        <v>Trad IRN</v>
      </c>
      <c r="W2744">
        <v>85</v>
      </c>
      <c r="X2744" t="s">
        <v>47</v>
      </c>
      <c r="Z2744" t="s">
        <v>47</v>
      </c>
      <c r="AB2744" t="str">
        <f>"12"</f>
        <v>12</v>
      </c>
      <c r="AC2744" t="s">
        <v>48</v>
      </c>
      <c r="AD2744" t="s">
        <v>49</v>
      </c>
      <c r="AE2744" t="s">
        <v>50</v>
      </c>
      <c r="AF2744">
        <v>0</v>
      </c>
      <c r="AG2744" t="s">
        <v>56</v>
      </c>
      <c r="AH2744" t="str">
        <f>"Trad IRN"</f>
        <v>Trad IRN</v>
      </c>
      <c r="AI2744" t="str">
        <f>"Bldg IRN"</f>
        <v>Bldg IRN</v>
      </c>
      <c r="AJ2744" t="str">
        <f>"12"</f>
        <v>12</v>
      </c>
      <c r="AK2744" t="s">
        <v>48</v>
      </c>
      <c r="AL2744" t="s">
        <v>53</v>
      </c>
      <c r="AM2744">
        <v>962.46</v>
      </c>
      <c r="AN2744">
        <v>1132.3</v>
      </c>
      <c r="AO2744">
        <v>15</v>
      </c>
    </row>
    <row r="2745" spans="1:41" x14ac:dyDescent="0.3">
      <c r="A2745" t="str">
        <f>"Trad IRN"</f>
        <v>Trad IRN</v>
      </c>
      <c r="B2745" t="str">
        <f>"Bldg IRN"</f>
        <v>Bldg IRN</v>
      </c>
      <c r="C2745" t="s">
        <v>41</v>
      </c>
      <c r="D2745" t="s">
        <v>3</v>
      </c>
      <c r="E2745" t="s">
        <v>80</v>
      </c>
      <c r="F2745" t="s">
        <v>81</v>
      </c>
      <c r="G2745" t="s">
        <v>82</v>
      </c>
      <c r="H2745" t="s">
        <v>83</v>
      </c>
      <c r="I2745" t="s">
        <v>8</v>
      </c>
      <c r="J2745" t="s">
        <v>43</v>
      </c>
      <c r="K2745" t="s">
        <v>44</v>
      </c>
      <c r="L2745" t="s">
        <v>45</v>
      </c>
      <c r="M2745" t="s">
        <v>46</v>
      </c>
      <c r="N2745" t="str">
        <f t="shared" si="279"/>
        <v>08/18/2022</v>
      </c>
      <c r="O2745" t="str">
        <f>"12/31/2500"</f>
        <v>12/31/2500</v>
      </c>
      <c r="P2745">
        <v>0.14913599999999999</v>
      </c>
      <c r="Q2745">
        <v>0.14913599999999999</v>
      </c>
      <c r="S2745">
        <v>0</v>
      </c>
      <c r="T2745">
        <v>3.866E-2</v>
      </c>
      <c r="U2745">
        <v>0.110476</v>
      </c>
      <c r="V2745" t="str">
        <f>"Trad IRN"</f>
        <v>Trad IRN</v>
      </c>
      <c r="W2745">
        <v>15</v>
      </c>
      <c r="X2745" t="s">
        <v>47</v>
      </c>
      <c r="Z2745" t="s">
        <v>47</v>
      </c>
      <c r="AB2745" t="str">
        <f>"12"</f>
        <v>12</v>
      </c>
      <c r="AC2745" t="s">
        <v>48</v>
      </c>
      <c r="AD2745" t="s">
        <v>49</v>
      </c>
      <c r="AE2745" t="s">
        <v>50</v>
      </c>
      <c r="AF2745">
        <v>0</v>
      </c>
      <c r="AG2745" t="s">
        <v>51</v>
      </c>
      <c r="AH2745" t="s">
        <v>85</v>
      </c>
      <c r="AI2745" t="str">
        <f>"Bldg IRN"</f>
        <v>Bldg IRN</v>
      </c>
      <c r="AJ2745" t="str">
        <f>"12"</f>
        <v>12</v>
      </c>
      <c r="AK2745" t="s">
        <v>52</v>
      </c>
      <c r="AL2745" t="s">
        <v>53</v>
      </c>
      <c r="AM2745">
        <v>155.4</v>
      </c>
      <c r="AN2745">
        <v>1042</v>
      </c>
      <c r="AO2745">
        <v>15</v>
      </c>
    </row>
    <row r="2746" spans="1:41" x14ac:dyDescent="0.3">
      <c r="A2746" t="str">
        <f>"Trad IRN"</f>
        <v>Trad IRN</v>
      </c>
      <c r="B2746" t="str">
        <f>"Bldg IRN"</f>
        <v>Bldg IRN</v>
      </c>
      <c r="C2746" t="s">
        <v>41</v>
      </c>
      <c r="D2746" t="s">
        <v>3</v>
      </c>
      <c r="E2746" t="s">
        <v>80</v>
      </c>
      <c r="F2746" t="s">
        <v>81</v>
      </c>
      <c r="G2746" t="s">
        <v>82</v>
      </c>
      <c r="H2746" t="s">
        <v>83</v>
      </c>
      <c r="I2746" t="str">
        <f>"Trad IRN"</f>
        <v>Trad IRN</v>
      </c>
      <c r="J2746" t="s">
        <v>43</v>
      </c>
      <c r="K2746" t="s">
        <v>44</v>
      </c>
      <c r="L2746" t="s">
        <v>45</v>
      </c>
      <c r="M2746" t="s">
        <v>46</v>
      </c>
      <c r="N2746" t="str">
        <f t="shared" si="279"/>
        <v>08/18/2022</v>
      </c>
      <c r="O2746" t="str">
        <f>"01/17/2023"</f>
        <v>01/17/2023</v>
      </c>
      <c r="P2746">
        <v>0.52133700000000005</v>
      </c>
      <c r="Q2746">
        <v>0.52133700000000005</v>
      </c>
      <c r="S2746">
        <v>0</v>
      </c>
      <c r="T2746">
        <v>0.52133700000000005</v>
      </c>
      <c r="U2746">
        <v>0</v>
      </c>
      <c r="V2746" t="str">
        <f>"Trad IRN"</f>
        <v>Trad IRN</v>
      </c>
      <c r="W2746">
        <v>100</v>
      </c>
      <c r="X2746" t="s">
        <v>47</v>
      </c>
      <c r="Z2746" t="s">
        <v>47</v>
      </c>
      <c r="AB2746" t="str">
        <f>"10"</f>
        <v>10</v>
      </c>
      <c r="AC2746" t="s">
        <v>48</v>
      </c>
      <c r="AD2746" t="s">
        <v>49</v>
      </c>
      <c r="AE2746" t="s">
        <v>55</v>
      </c>
      <c r="AF2746">
        <v>0</v>
      </c>
      <c r="AG2746" t="s">
        <v>56</v>
      </c>
      <c r="AH2746" t="str">
        <f>"Trad IRN"</f>
        <v>Trad IRN</v>
      </c>
      <c r="AI2746" t="str">
        <f>"Bldg IRN"</f>
        <v>Bldg IRN</v>
      </c>
      <c r="AJ2746" t="s">
        <v>48</v>
      </c>
      <c r="AK2746" t="s">
        <v>48</v>
      </c>
      <c r="AL2746" t="s">
        <v>53</v>
      </c>
      <c r="AM2746">
        <v>590.30999999999995</v>
      </c>
      <c r="AN2746">
        <v>1132.3</v>
      </c>
      <c r="AO2746">
        <v>15</v>
      </c>
    </row>
    <row r="2747" spans="1:41" x14ac:dyDescent="0.3">
      <c r="A2747" t="str">
        <f>"Trad IRN"</f>
        <v>Trad IRN</v>
      </c>
      <c r="B2747" t="str">
        <f>"Bldg IRN"</f>
        <v>Bldg IRN</v>
      </c>
      <c r="C2747" t="s">
        <v>41</v>
      </c>
      <c r="D2747" t="s">
        <v>3</v>
      </c>
      <c r="E2747" t="s">
        <v>80</v>
      </c>
      <c r="F2747" t="s">
        <v>81</v>
      </c>
      <c r="G2747" t="s">
        <v>82</v>
      </c>
      <c r="H2747" t="s">
        <v>83</v>
      </c>
      <c r="I2747" t="str">
        <f>"Trad IRN"</f>
        <v>Trad IRN</v>
      </c>
      <c r="J2747" t="s">
        <v>43</v>
      </c>
      <c r="K2747" t="s">
        <v>44</v>
      </c>
      <c r="L2747" t="s">
        <v>45</v>
      </c>
      <c r="M2747" t="s">
        <v>46</v>
      </c>
      <c r="N2747" t="str">
        <f t="shared" si="279"/>
        <v>08/18/2022</v>
      </c>
      <c r="O2747" t="str">
        <f>"12/31/2500"</f>
        <v>12/31/2500</v>
      </c>
      <c r="P2747">
        <v>1</v>
      </c>
      <c r="Q2747">
        <v>1</v>
      </c>
      <c r="S2747">
        <v>0</v>
      </c>
      <c r="T2747">
        <v>1</v>
      </c>
      <c r="U2747">
        <v>0</v>
      </c>
      <c r="V2747" t="str">
        <f>"Trad IRN"</f>
        <v>Trad IRN</v>
      </c>
      <c r="W2747">
        <v>100</v>
      </c>
      <c r="X2747" t="s">
        <v>47</v>
      </c>
      <c r="Z2747" t="s">
        <v>47</v>
      </c>
      <c r="AB2747" t="str">
        <f>"10"</f>
        <v>10</v>
      </c>
      <c r="AC2747" t="s">
        <v>48</v>
      </c>
      <c r="AD2747" t="s">
        <v>49</v>
      </c>
      <c r="AE2747" t="s">
        <v>50</v>
      </c>
      <c r="AF2747">
        <v>0</v>
      </c>
      <c r="AG2747" t="s">
        <v>56</v>
      </c>
      <c r="AH2747" t="str">
        <f>"Trad IRN"</f>
        <v>Trad IRN</v>
      </c>
      <c r="AI2747" t="str">
        <f>"Bldg IRN"</f>
        <v>Bldg IRN</v>
      </c>
      <c r="AJ2747" t="s">
        <v>48</v>
      </c>
      <c r="AK2747" t="s">
        <v>48</v>
      </c>
      <c r="AL2747" t="s">
        <v>53</v>
      </c>
      <c r="AM2747">
        <v>1132.3</v>
      </c>
      <c r="AN2747">
        <v>1132.3</v>
      </c>
      <c r="AO2747">
        <v>15</v>
      </c>
    </row>
    <row r="2748" spans="1:41" x14ac:dyDescent="0.3">
      <c r="A2748" t="str">
        <f>"Trad IRN"</f>
        <v>Trad IRN</v>
      </c>
      <c r="B2748" t="str">
        <f>"Bldg IRN"</f>
        <v>Bldg IRN</v>
      </c>
      <c r="C2748" t="s">
        <v>41</v>
      </c>
      <c r="D2748" t="s">
        <v>3</v>
      </c>
      <c r="E2748" t="s">
        <v>80</v>
      </c>
      <c r="F2748" t="s">
        <v>81</v>
      </c>
      <c r="G2748" t="s">
        <v>82</v>
      </c>
      <c r="H2748" t="s">
        <v>83</v>
      </c>
      <c r="I2748" t="str">
        <f>"Trad IRN"</f>
        <v>Trad IRN</v>
      </c>
      <c r="J2748" t="s">
        <v>43</v>
      </c>
      <c r="K2748" t="s">
        <v>44</v>
      </c>
      <c r="L2748" t="s">
        <v>45</v>
      </c>
      <c r="M2748" t="s">
        <v>46</v>
      </c>
      <c r="N2748" t="str">
        <f t="shared" si="279"/>
        <v>08/18/2022</v>
      </c>
      <c r="O2748" t="str">
        <f>"12/31/2500"</f>
        <v>12/31/2500</v>
      </c>
      <c r="P2748">
        <v>1</v>
      </c>
      <c r="Q2748">
        <v>1</v>
      </c>
      <c r="S2748">
        <v>0</v>
      </c>
      <c r="T2748">
        <v>1</v>
      </c>
      <c r="U2748">
        <v>0</v>
      </c>
      <c r="V2748" t="str">
        <f>"Trad IRN"</f>
        <v>Trad IRN</v>
      </c>
      <c r="W2748">
        <v>100</v>
      </c>
      <c r="X2748" t="s">
        <v>47</v>
      </c>
      <c r="Z2748" t="s">
        <v>47</v>
      </c>
      <c r="AB2748" t="str">
        <f>"09"</f>
        <v>09</v>
      </c>
      <c r="AC2748" t="s">
        <v>48</v>
      </c>
      <c r="AD2748" t="s">
        <v>49</v>
      </c>
      <c r="AE2748" t="s">
        <v>50</v>
      </c>
      <c r="AF2748">
        <v>0</v>
      </c>
      <c r="AG2748" t="s">
        <v>56</v>
      </c>
      <c r="AH2748" t="str">
        <f>"Trad IRN"</f>
        <v>Trad IRN</v>
      </c>
      <c r="AI2748" t="str">
        <f>"Bldg IRN"</f>
        <v>Bldg IRN</v>
      </c>
      <c r="AJ2748" t="s">
        <v>48</v>
      </c>
      <c r="AK2748" t="s">
        <v>48</v>
      </c>
      <c r="AL2748" t="s">
        <v>53</v>
      </c>
      <c r="AM2748">
        <v>1132.3</v>
      </c>
      <c r="AN2748">
        <v>1132.3</v>
      </c>
      <c r="AO2748">
        <v>15</v>
      </c>
    </row>
    <row r="2749" spans="1:41" x14ac:dyDescent="0.3">
      <c r="A2749" t="str">
        <f>"Trad IRN"</f>
        <v>Trad IRN</v>
      </c>
      <c r="B2749" t="str">
        <f>"Bldg IRN"</f>
        <v>Bldg IRN</v>
      </c>
      <c r="C2749" t="s">
        <v>41</v>
      </c>
      <c r="D2749" t="s">
        <v>3</v>
      </c>
      <c r="E2749" t="s">
        <v>80</v>
      </c>
      <c r="F2749" t="s">
        <v>81</v>
      </c>
      <c r="G2749" t="s">
        <v>82</v>
      </c>
      <c r="H2749" t="s">
        <v>83</v>
      </c>
      <c r="I2749" t="str">
        <f>"Trad IRN"</f>
        <v>Trad IRN</v>
      </c>
      <c r="J2749" t="s">
        <v>43</v>
      </c>
      <c r="K2749" t="s">
        <v>44</v>
      </c>
      <c r="L2749" t="s">
        <v>45</v>
      </c>
      <c r="M2749" t="s">
        <v>46</v>
      </c>
      <c r="N2749" t="str">
        <f t="shared" si="279"/>
        <v>08/18/2022</v>
      </c>
      <c r="O2749" t="str">
        <f>"12/31/2500"</f>
        <v>12/31/2500</v>
      </c>
      <c r="P2749">
        <v>1</v>
      </c>
      <c r="Q2749">
        <v>1</v>
      </c>
      <c r="S2749">
        <v>0</v>
      </c>
      <c r="T2749">
        <v>1</v>
      </c>
      <c r="U2749">
        <v>0</v>
      </c>
      <c r="V2749" t="str">
        <f>"Trad IRN"</f>
        <v>Trad IRN</v>
      </c>
      <c r="W2749">
        <v>100</v>
      </c>
      <c r="X2749" t="s">
        <v>47</v>
      </c>
      <c r="Z2749" t="s">
        <v>47</v>
      </c>
      <c r="AB2749" t="str">
        <f>"09"</f>
        <v>09</v>
      </c>
      <c r="AC2749" t="s">
        <v>48</v>
      </c>
      <c r="AD2749" t="s">
        <v>49</v>
      </c>
      <c r="AE2749" t="s">
        <v>50</v>
      </c>
      <c r="AF2749">
        <v>0</v>
      </c>
      <c r="AG2749" t="s">
        <v>56</v>
      </c>
      <c r="AH2749" t="str">
        <f>"Trad IRN"</f>
        <v>Trad IRN</v>
      </c>
      <c r="AI2749" t="str">
        <f>"Bldg IRN"</f>
        <v>Bldg IRN</v>
      </c>
      <c r="AJ2749" t="s">
        <v>48</v>
      </c>
      <c r="AK2749" t="s">
        <v>48</v>
      </c>
      <c r="AL2749" t="s">
        <v>53</v>
      </c>
      <c r="AM2749">
        <v>1132.3</v>
      </c>
      <c r="AN2749">
        <v>1132.3</v>
      </c>
      <c r="AO2749">
        <v>15</v>
      </c>
    </row>
    <row r="2750" spans="1:41" x14ac:dyDescent="0.3">
      <c r="A2750" t="str">
        <f>"Trad IRN"</f>
        <v>Trad IRN</v>
      </c>
      <c r="B2750" t="str">
        <f>"Bldg IRN"</f>
        <v>Bldg IRN</v>
      </c>
      <c r="C2750" t="s">
        <v>41</v>
      </c>
      <c r="D2750" t="s">
        <v>3</v>
      </c>
      <c r="E2750" t="s">
        <v>80</v>
      </c>
      <c r="F2750" t="s">
        <v>81</v>
      </c>
      <c r="G2750" t="s">
        <v>82</v>
      </c>
      <c r="H2750" t="s">
        <v>83</v>
      </c>
      <c r="I2750" t="s">
        <v>8</v>
      </c>
      <c r="J2750" t="s">
        <v>43</v>
      </c>
      <c r="K2750" t="s">
        <v>44</v>
      </c>
      <c r="L2750" t="s">
        <v>45</v>
      </c>
      <c r="M2750" t="s">
        <v>46</v>
      </c>
      <c r="N2750" t="str">
        <f>"01/04/2023"</f>
        <v>01/04/2023</v>
      </c>
      <c r="O2750" t="str">
        <f>"12/31/2500"</f>
        <v>12/31/2500</v>
      </c>
      <c r="P2750">
        <v>7.9585000000000003E-2</v>
      </c>
      <c r="Q2750">
        <v>7.9585000000000003E-2</v>
      </c>
      <c r="S2750">
        <v>0</v>
      </c>
      <c r="T2750">
        <v>2.4028999999999998E-2</v>
      </c>
      <c r="U2750">
        <v>5.5556000000000001E-2</v>
      </c>
      <c r="V2750" t="str">
        <f>"Trad IRN"</f>
        <v>Trad IRN</v>
      </c>
      <c r="W2750">
        <v>15</v>
      </c>
      <c r="X2750" t="s">
        <v>47</v>
      </c>
      <c r="Z2750" t="s">
        <v>47</v>
      </c>
      <c r="AB2750" t="str">
        <f>"09"</f>
        <v>09</v>
      </c>
      <c r="AC2750" t="s">
        <v>48</v>
      </c>
      <c r="AD2750" t="s">
        <v>49</v>
      </c>
      <c r="AE2750" t="s">
        <v>50</v>
      </c>
      <c r="AF2750">
        <v>0</v>
      </c>
      <c r="AG2750" t="s">
        <v>51</v>
      </c>
      <c r="AH2750" t="str">
        <f>"Trad IRN"</f>
        <v>Trad IRN</v>
      </c>
      <c r="AI2750" t="str">
        <f>"Bldg IRN"</f>
        <v>Bldg IRN</v>
      </c>
      <c r="AJ2750" t="s">
        <v>48</v>
      </c>
      <c r="AK2750" t="s">
        <v>48</v>
      </c>
      <c r="AL2750" t="s">
        <v>53</v>
      </c>
      <c r="AM2750">
        <v>90.11</v>
      </c>
      <c r="AN2750">
        <v>1132.3</v>
      </c>
      <c r="AO2750">
        <v>15</v>
      </c>
    </row>
    <row r="2751" spans="1:41" x14ac:dyDescent="0.3">
      <c r="A2751" t="str">
        <f>"Trad IRN"</f>
        <v>Trad IRN</v>
      </c>
      <c r="B2751" t="str">
        <f>"Bldg IRN"</f>
        <v>Bldg IRN</v>
      </c>
      <c r="C2751" t="s">
        <v>41</v>
      </c>
      <c r="D2751" t="s">
        <v>3</v>
      </c>
      <c r="E2751" t="s">
        <v>80</v>
      </c>
      <c r="F2751" t="s">
        <v>81</v>
      </c>
      <c r="G2751" t="s">
        <v>82</v>
      </c>
      <c r="H2751" t="s">
        <v>83</v>
      </c>
      <c r="I2751" t="str">
        <f>"Trad IRN"</f>
        <v>Trad IRN</v>
      </c>
      <c r="J2751" t="s">
        <v>43</v>
      </c>
      <c r="K2751" t="s">
        <v>44</v>
      </c>
      <c r="L2751" t="s">
        <v>45</v>
      </c>
      <c r="M2751" t="s">
        <v>46</v>
      </c>
      <c r="N2751" t="str">
        <f>"08/18/2022"</f>
        <v>08/18/2022</v>
      </c>
      <c r="O2751" t="str">
        <f>"01/03/2023"</f>
        <v>01/03/2023</v>
      </c>
      <c r="P2751">
        <v>0.46943400000000002</v>
      </c>
      <c r="Q2751">
        <v>0.46943400000000002</v>
      </c>
      <c r="S2751">
        <v>0</v>
      </c>
      <c r="T2751">
        <v>0.46943400000000002</v>
      </c>
      <c r="U2751">
        <v>0</v>
      </c>
      <c r="V2751" t="str">
        <f>"Trad IRN"</f>
        <v>Trad IRN</v>
      </c>
      <c r="W2751">
        <v>100</v>
      </c>
      <c r="X2751" t="s">
        <v>47</v>
      </c>
      <c r="Z2751" t="s">
        <v>47</v>
      </c>
      <c r="AB2751" t="str">
        <f>"09"</f>
        <v>09</v>
      </c>
      <c r="AC2751" t="s">
        <v>48</v>
      </c>
      <c r="AD2751" t="s">
        <v>49</v>
      </c>
      <c r="AE2751" t="s">
        <v>50</v>
      </c>
      <c r="AF2751">
        <v>0</v>
      </c>
      <c r="AG2751" t="s">
        <v>56</v>
      </c>
      <c r="AH2751" t="str">
        <f>"Trad IRN"</f>
        <v>Trad IRN</v>
      </c>
      <c r="AI2751" t="str">
        <f>"Bldg IRN"</f>
        <v>Bldg IRN</v>
      </c>
      <c r="AJ2751" t="s">
        <v>48</v>
      </c>
      <c r="AK2751" t="s">
        <v>48</v>
      </c>
      <c r="AL2751" t="s">
        <v>53</v>
      </c>
      <c r="AM2751">
        <v>531.54</v>
      </c>
      <c r="AN2751">
        <v>1132.3</v>
      </c>
      <c r="AO2751">
        <v>15</v>
      </c>
    </row>
    <row r="2752" spans="1:41" x14ac:dyDescent="0.3">
      <c r="A2752" t="str">
        <f>"Trad IRN"</f>
        <v>Trad IRN</v>
      </c>
      <c r="B2752" t="str">
        <f>"Bldg IRN"</f>
        <v>Bldg IRN</v>
      </c>
      <c r="C2752" t="s">
        <v>41</v>
      </c>
      <c r="D2752" t="s">
        <v>3</v>
      </c>
      <c r="E2752" t="s">
        <v>80</v>
      </c>
      <c r="F2752" t="s">
        <v>81</v>
      </c>
      <c r="G2752" t="s">
        <v>82</v>
      </c>
      <c r="H2752" t="s">
        <v>83</v>
      </c>
      <c r="I2752" t="str">
        <f>"Trad IRN"</f>
        <v>Trad IRN</v>
      </c>
      <c r="J2752" t="s">
        <v>43</v>
      </c>
      <c r="K2752" t="s">
        <v>44</v>
      </c>
      <c r="L2752" t="s">
        <v>45</v>
      </c>
      <c r="M2752" t="s">
        <v>46</v>
      </c>
      <c r="N2752" t="str">
        <f>"01/04/2023"</f>
        <v>01/04/2023</v>
      </c>
      <c r="O2752" t="str">
        <f t="shared" ref="O2752:O2760" si="280">"12/31/2500"</f>
        <v>12/31/2500</v>
      </c>
      <c r="P2752">
        <v>0.45098100000000002</v>
      </c>
      <c r="Q2752">
        <v>0.45098100000000002</v>
      </c>
      <c r="S2752">
        <v>0</v>
      </c>
      <c r="T2752">
        <v>0.45098100000000002</v>
      </c>
      <c r="U2752">
        <v>0</v>
      </c>
      <c r="V2752" t="str">
        <f>"Trad IRN"</f>
        <v>Trad IRN</v>
      </c>
      <c r="W2752">
        <v>85</v>
      </c>
      <c r="X2752" t="s">
        <v>47</v>
      </c>
      <c r="Z2752" t="s">
        <v>47</v>
      </c>
      <c r="AB2752" t="str">
        <f>"09"</f>
        <v>09</v>
      </c>
      <c r="AC2752" t="s">
        <v>48</v>
      </c>
      <c r="AD2752" t="s">
        <v>49</v>
      </c>
      <c r="AE2752" t="s">
        <v>50</v>
      </c>
      <c r="AF2752">
        <v>0</v>
      </c>
      <c r="AG2752" t="s">
        <v>56</v>
      </c>
      <c r="AH2752" t="str">
        <f>"Trad IRN"</f>
        <v>Trad IRN</v>
      </c>
      <c r="AI2752" t="str">
        <f>"Bldg IRN"</f>
        <v>Bldg IRN</v>
      </c>
      <c r="AJ2752" t="s">
        <v>48</v>
      </c>
      <c r="AK2752" t="s">
        <v>48</v>
      </c>
      <c r="AL2752" t="s">
        <v>53</v>
      </c>
      <c r="AM2752">
        <v>510.65</v>
      </c>
      <c r="AN2752">
        <v>1132.3</v>
      </c>
      <c r="AO2752">
        <v>15</v>
      </c>
    </row>
    <row r="2753" spans="1:41" x14ac:dyDescent="0.3">
      <c r="A2753" t="str">
        <f>"Trad IRN"</f>
        <v>Trad IRN</v>
      </c>
      <c r="B2753" t="str">
        <f>"Bldg IRN"</f>
        <v>Bldg IRN</v>
      </c>
      <c r="C2753" t="s">
        <v>41</v>
      </c>
      <c r="D2753" t="s">
        <v>3</v>
      </c>
      <c r="E2753" t="s">
        <v>80</v>
      </c>
      <c r="F2753" t="s">
        <v>81</v>
      </c>
      <c r="G2753" t="s">
        <v>82</v>
      </c>
      <c r="H2753" t="s">
        <v>83</v>
      </c>
      <c r="I2753" t="str">
        <f>"Trad IRN"</f>
        <v>Trad IRN</v>
      </c>
      <c r="J2753" t="s">
        <v>43</v>
      </c>
      <c r="K2753" t="s">
        <v>44</v>
      </c>
      <c r="L2753" t="s">
        <v>45</v>
      </c>
      <c r="M2753" t="s">
        <v>46</v>
      </c>
      <c r="N2753" t="str">
        <f t="shared" ref="N2753:N2760" si="281">"08/18/2022"</f>
        <v>08/18/2022</v>
      </c>
      <c r="O2753" t="str">
        <f t="shared" si="280"/>
        <v>12/31/2500</v>
      </c>
      <c r="P2753">
        <v>1</v>
      </c>
      <c r="Q2753">
        <v>1</v>
      </c>
      <c r="R2753">
        <v>1</v>
      </c>
      <c r="S2753">
        <v>0</v>
      </c>
      <c r="T2753">
        <v>1</v>
      </c>
      <c r="U2753">
        <v>0</v>
      </c>
      <c r="V2753" t="str">
        <f>"Trad IRN"</f>
        <v>Trad IRN</v>
      </c>
      <c r="W2753">
        <v>100</v>
      </c>
      <c r="X2753" t="s">
        <v>47</v>
      </c>
      <c r="Z2753" t="s">
        <v>47</v>
      </c>
      <c r="AB2753" t="str">
        <f>"10"</f>
        <v>10</v>
      </c>
      <c r="AC2753" t="str">
        <f>"15"</f>
        <v>15</v>
      </c>
      <c r="AD2753" t="str">
        <f>"2"</f>
        <v>2</v>
      </c>
      <c r="AE2753" t="s">
        <v>50</v>
      </c>
      <c r="AF2753">
        <v>0</v>
      </c>
      <c r="AG2753" t="s">
        <v>56</v>
      </c>
      <c r="AH2753" t="str">
        <f>"Trad IRN"</f>
        <v>Trad IRN</v>
      </c>
      <c r="AI2753" t="str">
        <f>"Bldg IRN"</f>
        <v>Bldg IRN</v>
      </c>
      <c r="AJ2753" t="s">
        <v>48</v>
      </c>
      <c r="AK2753" t="s">
        <v>48</v>
      </c>
      <c r="AL2753" t="s">
        <v>53</v>
      </c>
      <c r="AM2753">
        <v>1132.3</v>
      </c>
      <c r="AN2753">
        <v>1132.3</v>
      </c>
      <c r="AO2753">
        <v>15</v>
      </c>
    </row>
    <row r="2754" spans="1:41" x14ac:dyDescent="0.3">
      <c r="A2754" t="str">
        <f>"Trad IRN"</f>
        <v>Trad IRN</v>
      </c>
      <c r="B2754" t="str">
        <f>"Bldg IRN"</f>
        <v>Bldg IRN</v>
      </c>
      <c r="C2754" t="s">
        <v>41</v>
      </c>
      <c r="D2754" t="s">
        <v>3</v>
      </c>
      <c r="E2754" t="s">
        <v>80</v>
      </c>
      <c r="F2754" t="s">
        <v>81</v>
      </c>
      <c r="G2754" t="s">
        <v>82</v>
      </c>
      <c r="H2754" t="s">
        <v>83</v>
      </c>
      <c r="I2754" t="str">
        <f>"Trad IRN"</f>
        <v>Trad IRN</v>
      </c>
      <c r="J2754" t="s">
        <v>43</v>
      </c>
      <c r="K2754" t="s">
        <v>44</v>
      </c>
      <c r="L2754" t="s">
        <v>45</v>
      </c>
      <c r="M2754" t="s">
        <v>46</v>
      </c>
      <c r="N2754" t="str">
        <f t="shared" si="281"/>
        <v>08/18/2022</v>
      </c>
      <c r="O2754" t="str">
        <f t="shared" si="280"/>
        <v>12/31/2500</v>
      </c>
      <c r="P2754">
        <v>1</v>
      </c>
      <c r="Q2754">
        <v>1</v>
      </c>
      <c r="S2754">
        <v>1</v>
      </c>
      <c r="T2754">
        <v>1</v>
      </c>
      <c r="U2754">
        <v>0</v>
      </c>
      <c r="V2754" t="str">
        <f>"Trad IRN"</f>
        <v>Trad IRN</v>
      </c>
      <c r="W2754">
        <v>100</v>
      </c>
      <c r="X2754" t="s">
        <v>47</v>
      </c>
      <c r="Z2754" t="s">
        <v>47</v>
      </c>
      <c r="AB2754" t="str">
        <f>"12"</f>
        <v>12</v>
      </c>
      <c r="AC2754" t="s">
        <v>48</v>
      </c>
      <c r="AD2754" t="s">
        <v>49</v>
      </c>
      <c r="AE2754" t="s">
        <v>50</v>
      </c>
      <c r="AF2754">
        <v>0</v>
      </c>
      <c r="AG2754" t="s">
        <v>56</v>
      </c>
      <c r="AH2754" t="str">
        <f>"Trad IRN"</f>
        <v>Trad IRN</v>
      </c>
      <c r="AI2754" t="str">
        <f>"Bldg IRN"</f>
        <v>Bldg IRN</v>
      </c>
      <c r="AJ2754" t="str">
        <f>"12"</f>
        <v>12</v>
      </c>
      <c r="AK2754" t="s">
        <v>48</v>
      </c>
      <c r="AL2754" t="s">
        <v>53</v>
      </c>
      <c r="AM2754">
        <v>1132.3</v>
      </c>
      <c r="AN2754">
        <v>1132.3</v>
      </c>
      <c r="AO2754">
        <v>15</v>
      </c>
    </row>
    <row r="2755" spans="1:41" x14ac:dyDescent="0.3">
      <c r="A2755" t="str">
        <f>"Trad IRN"</f>
        <v>Trad IRN</v>
      </c>
      <c r="B2755" t="str">
        <f>"Bldg IRN"</f>
        <v>Bldg IRN</v>
      </c>
      <c r="C2755" t="s">
        <v>41</v>
      </c>
      <c r="D2755" t="s">
        <v>3</v>
      </c>
      <c r="E2755" t="s">
        <v>80</v>
      </c>
      <c r="F2755" t="s">
        <v>81</v>
      </c>
      <c r="G2755" t="s">
        <v>82</v>
      </c>
      <c r="H2755" t="s">
        <v>83</v>
      </c>
      <c r="I2755" t="str">
        <f>"Trad IRN"</f>
        <v>Trad IRN</v>
      </c>
      <c r="J2755" t="s">
        <v>43</v>
      </c>
      <c r="K2755" t="s">
        <v>44</v>
      </c>
      <c r="L2755" t="s">
        <v>45</v>
      </c>
      <c r="M2755" t="s">
        <v>46</v>
      </c>
      <c r="N2755" t="str">
        <f t="shared" si="281"/>
        <v>08/18/2022</v>
      </c>
      <c r="O2755" t="str">
        <f t="shared" si="280"/>
        <v>12/31/2500</v>
      </c>
      <c r="P2755">
        <v>1</v>
      </c>
      <c r="Q2755">
        <v>1</v>
      </c>
      <c r="S2755">
        <v>1</v>
      </c>
      <c r="T2755">
        <v>1</v>
      </c>
      <c r="U2755">
        <v>0</v>
      </c>
      <c r="V2755" t="str">
        <f>"Trad IRN"</f>
        <v>Trad IRN</v>
      </c>
      <c r="W2755">
        <v>100</v>
      </c>
      <c r="X2755" t="s">
        <v>47</v>
      </c>
      <c r="Z2755" t="s">
        <v>47</v>
      </c>
      <c r="AB2755" t="str">
        <f>"09"</f>
        <v>09</v>
      </c>
      <c r="AC2755" t="s">
        <v>48</v>
      </c>
      <c r="AD2755" t="s">
        <v>49</v>
      </c>
      <c r="AE2755" t="s">
        <v>50</v>
      </c>
      <c r="AF2755">
        <v>0</v>
      </c>
      <c r="AG2755" t="s">
        <v>56</v>
      </c>
      <c r="AH2755" t="str">
        <f>"Trad IRN"</f>
        <v>Trad IRN</v>
      </c>
      <c r="AI2755" t="str">
        <f>"Bldg IRN"</f>
        <v>Bldg IRN</v>
      </c>
      <c r="AJ2755" t="s">
        <v>48</v>
      </c>
      <c r="AK2755" t="s">
        <v>48</v>
      </c>
      <c r="AL2755" t="s">
        <v>53</v>
      </c>
      <c r="AM2755">
        <v>1132.3</v>
      </c>
      <c r="AN2755">
        <v>1132.3</v>
      </c>
      <c r="AO2755">
        <v>15</v>
      </c>
    </row>
    <row r="2756" spans="1:41" x14ac:dyDescent="0.3">
      <c r="A2756" t="str">
        <f>"Trad IRN"</f>
        <v>Trad IRN</v>
      </c>
      <c r="B2756" t="str">
        <f>"Bldg IRN"</f>
        <v>Bldg IRN</v>
      </c>
      <c r="C2756" t="s">
        <v>41</v>
      </c>
      <c r="D2756" t="s">
        <v>3</v>
      </c>
      <c r="E2756" t="s">
        <v>80</v>
      </c>
      <c r="F2756" t="s">
        <v>81</v>
      </c>
      <c r="G2756" t="s">
        <v>82</v>
      </c>
      <c r="H2756" t="s">
        <v>83</v>
      </c>
      <c r="I2756" t="str">
        <f>"Trad IRN"</f>
        <v>Trad IRN</v>
      </c>
      <c r="J2756" t="s">
        <v>43</v>
      </c>
      <c r="K2756" t="s">
        <v>44</v>
      </c>
      <c r="L2756" t="s">
        <v>45</v>
      </c>
      <c r="M2756" t="s">
        <v>46</v>
      </c>
      <c r="N2756" t="str">
        <f t="shared" si="281"/>
        <v>08/18/2022</v>
      </c>
      <c r="O2756" t="str">
        <f t="shared" si="280"/>
        <v>12/31/2500</v>
      </c>
      <c r="P2756">
        <v>1</v>
      </c>
      <c r="Q2756">
        <v>1</v>
      </c>
      <c r="R2756">
        <v>1</v>
      </c>
      <c r="S2756">
        <v>0</v>
      </c>
      <c r="T2756">
        <v>1</v>
      </c>
      <c r="U2756">
        <v>0</v>
      </c>
      <c r="V2756" t="str">
        <f>"Trad IRN"</f>
        <v>Trad IRN</v>
      </c>
      <c r="W2756">
        <v>100</v>
      </c>
      <c r="X2756" t="s">
        <v>47</v>
      </c>
      <c r="Z2756" t="s">
        <v>47</v>
      </c>
      <c r="AB2756" t="str">
        <f>"10"</f>
        <v>10</v>
      </c>
      <c r="AC2756" t="str">
        <f>"09"</f>
        <v>09</v>
      </c>
      <c r="AD2756" t="str">
        <f>"2"</f>
        <v>2</v>
      </c>
      <c r="AE2756" t="s">
        <v>55</v>
      </c>
      <c r="AF2756">
        <v>0</v>
      </c>
      <c r="AG2756" t="s">
        <v>56</v>
      </c>
      <c r="AH2756" t="str">
        <f>"Trad IRN"</f>
        <v>Trad IRN</v>
      </c>
      <c r="AI2756" t="str">
        <f>"Bldg IRN"</f>
        <v>Bldg IRN</v>
      </c>
      <c r="AJ2756" t="s">
        <v>48</v>
      </c>
      <c r="AK2756" t="s">
        <v>48</v>
      </c>
      <c r="AL2756" t="s">
        <v>53</v>
      </c>
      <c r="AM2756">
        <v>1132.3</v>
      </c>
      <c r="AN2756">
        <v>1132.3</v>
      </c>
      <c r="AO2756">
        <v>15</v>
      </c>
    </row>
    <row r="2757" spans="1:41" x14ac:dyDescent="0.3">
      <c r="A2757" t="str">
        <f>"Trad IRN"</f>
        <v>Trad IRN</v>
      </c>
      <c r="B2757" t="str">
        <f>"Bldg IRN"</f>
        <v>Bldg IRN</v>
      </c>
      <c r="C2757" t="s">
        <v>41</v>
      </c>
      <c r="D2757" t="s">
        <v>3</v>
      </c>
      <c r="E2757" t="s">
        <v>80</v>
      </c>
      <c r="F2757" t="s">
        <v>81</v>
      </c>
      <c r="G2757" t="s">
        <v>82</v>
      </c>
      <c r="H2757" t="s">
        <v>83</v>
      </c>
      <c r="I2757" t="str">
        <f>"Trad IRN"</f>
        <v>Trad IRN</v>
      </c>
      <c r="J2757" t="s">
        <v>43</v>
      </c>
      <c r="K2757" t="s">
        <v>44</v>
      </c>
      <c r="L2757" t="s">
        <v>45</v>
      </c>
      <c r="M2757" t="s">
        <v>46</v>
      </c>
      <c r="N2757" t="str">
        <f t="shared" si="281"/>
        <v>08/18/2022</v>
      </c>
      <c r="O2757" t="str">
        <f t="shared" si="280"/>
        <v>12/31/2500</v>
      </c>
      <c r="P2757">
        <v>1</v>
      </c>
      <c r="Q2757">
        <v>1</v>
      </c>
      <c r="S2757">
        <v>1</v>
      </c>
      <c r="T2757">
        <v>1</v>
      </c>
      <c r="U2757">
        <v>0</v>
      </c>
      <c r="V2757" t="str">
        <f>"Trad IRN"</f>
        <v>Trad IRN</v>
      </c>
      <c r="W2757">
        <v>100</v>
      </c>
      <c r="X2757" t="s">
        <v>47</v>
      </c>
      <c r="Z2757" t="s">
        <v>47</v>
      </c>
      <c r="AB2757" t="str">
        <f>"10"</f>
        <v>10</v>
      </c>
      <c r="AC2757" t="s">
        <v>48</v>
      </c>
      <c r="AD2757" t="s">
        <v>49</v>
      </c>
      <c r="AE2757" t="s">
        <v>50</v>
      </c>
      <c r="AF2757">
        <v>0</v>
      </c>
      <c r="AG2757" t="s">
        <v>56</v>
      </c>
      <c r="AH2757" t="str">
        <f>"Trad IRN"</f>
        <v>Trad IRN</v>
      </c>
      <c r="AI2757" t="str">
        <f>"Bldg IRN"</f>
        <v>Bldg IRN</v>
      </c>
      <c r="AJ2757" t="s">
        <v>48</v>
      </c>
      <c r="AK2757" t="s">
        <v>48</v>
      </c>
      <c r="AL2757" t="s">
        <v>53</v>
      </c>
      <c r="AM2757">
        <v>1132.3</v>
      </c>
      <c r="AN2757">
        <v>1132.3</v>
      </c>
      <c r="AO2757">
        <v>15</v>
      </c>
    </row>
    <row r="2758" spans="1:41" x14ac:dyDescent="0.3">
      <c r="A2758" t="str">
        <f>"Trad IRN"</f>
        <v>Trad IRN</v>
      </c>
      <c r="B2758" t="str">
        <f>"Bldg IRN"</f>
        <v>Bldg IRN</v>
      </c>
      <c r="C2758" t="s">
        <v>41</v>
      </c>
      <c r="D2758" t="s">
        <v>3</v>
      </c>
      <c r="E2758" t="s">
        <v>80</v>
      </c>
      <c r="F2758" t="s">
        <v>81</v>
      </c>
      <c r="G2758" t="s">
        <v>82</v>
      </c>
      <c r="H2758" t="s">
        <v>83</v>
      </c>
      <c r="I2758" t="str">
        <f>"Trad IRN"</f>
        <v>Trad IRN</v>
      </c>
      <c r="J2758" t="s">
        <v>43</v>
      </c>
      <c r="K2758" t="s">
        <v>44</v>
      </c>
      <c r="L2758" t="s">
        <v>45</v>
      </c>
      <c r="M2758" t="s">
        <v>46</v>
      </c>
      <c r="N2758" t="str">
        <f t="shared" si="281"/>
        <v>08/18/2022</v>
      </c>
      <c r="O2758" t="str">
        <f t="shared" si="280"/>
        <v>12/31/2500</v>
      </c>
      <c r="P2758">
        <v>1</v>
      </c>
      <c r="Q2758">
        <v>1</v>
      </c>
      <c r="S2758">
        <v>0</v>
      </c>
      <c r="T2758">
        <v>1</v>
      </c>
      <c r="U2758">
        <v>0</v>
      </c>
      <c r="V2758" t="str">
        <f>"Trad IRN"</f>
        <v>Trad IRN</v>
      </c>
      <c r="W2758">
        <v>100</v>
      </c>
      <c r="X2758" t="s">
        <v>47</v>
      </c>
      <c r="Z2758" t="s">
        <v>47</v>
      </c>
      <c r="AB2758" t="str">
        <f>"10"</f>
        <v>10</v>
      </c>
      <c r="AC2758" t="s">
        <v>48</v>
      </c>
      <c r="AD2758" t="s">
        <v>49</v>
      </c>
      <c r="AE2758" t="s">
        <v>50</v>
      </c>
      <c r="AF2758">
        <v>0</v>
      </c>
      <c r="AG2758" t="s">
        <v>56</v>
      </c>
      <c r="AH2758" t="str">
        <f>"Trad IRN"</f>
        <v>Trad IRN</v>
      </c>
      <c r="AI2758" t="str">
        <f>"Bldg IRN"</f>
        <v>Bldg IRN</v>
      </c>
      <c r="AJ2758" t="s">
        <v>48</v>
      </c>
      <c r="AK2758" t="s">
        <v>48</v>
      </c>
      <c r="AL2758" t="s">
        <v>53</v>
      </c>
      <c r="AM2758">
        <v>1132.3</v>
      </c>
      <c r="AN2758">
        <v>1132.3</v>
      </c>
      <c r="AO2758">
        <v>15</v>
      </c>
    </row>
    <row r="2759" spans="1:41" x14ac:dyDescent="0.3">
      <c r="A2759" t="str">
        <f>"Trad IRN"</f>
        <v>Trad IRN</v>
      </c>
      <c r="B2759" t="str">
        <f>"Bldg IRN"</f>
        <v>Bldg IRN</v>
      </c>
      <c r="C2759" t="s">
        <v>41</v>
      </c>
      <c r="D2759" t="s">
        <v>3</v>
      </c>
      <c r="E2759" t="s">
        <v>80</v>
      </c>
      <c r="F2759" t="s">
        <v>81</v>
      </c>
      <c r="G2759" t="s">
        <v>82</v>
      </c>
      <c r="H2759" t="s">
        <v>83</v>
      </c>
      <c r="I2759" t="str">
        <f>"Trad IRN"</f>
        <v>Trad IRN</v>
      </c>
      <c r="J2759" t="s">
        <v>43</v>
      </c>
      <c r="K2759" t="s">
        <v>44</v>
      </c>
      <c r="L2759" t="s">
        <v>45</v>
      </c>
      <c r="M2759" t="s">
        <v>46</v>
      </c>
      <c r="N2759" t="str">
        <f t="shared" si="281"/>
        <v>08/18/2022</v>
      </c>
      <c r="O2759" t="str">
        <f t="shared" si="280"/>
        <v>12/31/2500</v>
      </c>
      <c r="P2759">
        <v>1</v>
      </c>
      <c r="Q2759">
        <v>1</v>
      </c>
      <c r="S2759">
        <v>0</v>
      </c>
      <c r="T2759">
        <v>1</v>
      </c>
      <c r="U2759">
        <v>0</v>
      </c>
      <c r="V2759" t="str">
        <f>"Trad IRN"</f>
        <v>Trad IRN</v>
      </c>
      <c r="W2759">
        <v>100</v>
      </c>
      <c r="X2759" t="s">
        <v>47</v>
      </c>
      <c r="Z2759" t="s">
        <v>47</v>
      </c>
      <c r="AB2759" t="str">
        <f>"11"</f>
        <v>11</v>
      </c>
      <c r="AC2759" t="s">
        <v>48</v>
      </c>
      <c r="AD2759" t="s">
        <v>49</v>
      </c>
      <c r="AE2759" t="s">
        <v>50</v>
      </c>
      <c r="AF2759">
        <v>0</v>
      </c>
      <c r="AG2759" t="s">
        <v>56</v>
      </c>
      <c r="AH2759" t="str">
        <f>"Trad IRN"</f>
        <v>Trad IRN</v>
      </c>
      <c r="AI2759" t="str">
        <f>"Bldg IRN"</f>
        <v>Bldg IRN</v>
      </c>
      <c r="AJ2759" t="s">
        <v>48</v>
      </c>
      <c r="AK2759" t="s">
        <v>48</v>
      </c>
      <c r="AL2759" t="s">
        <v>53</v>
      </c>
      <c r="AM2759">
        <v>1132.3</v>
      </c>
      <c r="AN2759">
        <v>1132.3</v>
      </c>
      <c r="AO2759">
        <v>15</v>
      </c>
    </row>
    <row r="2760" spans="1:41" x14ac:dyDescent="0.3">
      <c r="A2760" t="str">
        <f>"Trad IRN"</f>
        <v>Trad IRN</v>
      </c>
      <c r="B2760" t="str">
        <f>"Bldg IRN"</f>
        <v>Bldg IRN</v>
      </c>
      <c r="C2760" t="s">
        <v>41</v>
      </c>
      <c r="D2760" t="s">
        <v>3</v>
      </c>
      <c r="E2760" t="s">
        <v>80</v>
      </c>
      <c r="F2760" t="s">
        <v>81</v>
      </c>
      <c r="G2760" t="s">
        <v>82</v>
      </c>
      <c r="H2760" t="s">
        <v>83</v>
      </c>
      <c r="I2760" t="str">
        <f>"Trad IRN"</f>
        <v>Trad IRN</v>
      </c>
      <c r="J2760" t="s">
        <v>43</v>
      </c>
      <c r="K2760" t="s">
        <v>44</v>
      </c>
      <c r="L2760" t="s">
        <v>45</v>
      </c>
      <c r="M2760" t="s">
        <v>46</v>
      </c>
      <c r="N2760" t="str">
        <f t="shared" si="281"/>
        <v>08/18/2022</v>
      </c>
      <c r="O2760" t="str">
        <f t="shared" si="280"/>
        <v>12/31/2500</v>
      </c>
      <c r="P2760">
        <v>1</v>
      </c>
      <c r="Q2760">
        <v>1</v>
      </c>
      <c r="S2760">
        <v>1</v>
      </c>
      <c r="T2760">
        <v>1</v>
      </c>
      <c r="U2760">
        <v>0</v>
      </c>
      <c r="V2760" t="str">
        <f>"Trad IRN"</f>
        <v>Trad IRN</v>
      </c>
      <c r="W2760">
        <v>100</v>
      </c>
      <c r="X2760" t="s">
        <v>47</v>
      </c>
      <c r="Z2760" t="s">
        <v>47</v>
      </c>
      <c r="AB2760" t="str">
        <f>"11"</f>
        <v>11</v>
      </c>
      <c r="AC2760" t="s">
        <v>48</v>
      </c>
      <c r="AD2760" t="s">
        <v>49</v>
      </c>
      <c r="AE2760" t="s">
        <v>50</v>
      </c>
      <c r="AF2760">
        <v>0</v>
      </c>
      <c r="AG2760" t="s">
        <v>56</v>
      </c>
      <c r="AH2760" t="str">
        <f>"Trad IRN"</f>
        <v>Trad IRN</v>
      </c>
      <c r="AI2760" t="str">
        <f>"Bldg IRN"</f>
        <v>Bldg IRN</v>
      </c>
      <c r="AJ2760" t="s">
        <v>48</v>
      </c>
      <c r="AK2760" t="s">
        <v>48</v>
      </c>
      <c r="AL2760" t="s">
        <v>53</v>
      </c>
      <c r="AM2760">
        <v>1132.3</v>
      </c>
      <c r="AN2760">
        <v>1132.3</v>
      </c>
      <c r="AO2760">
        <v>15</v>
      </c>
    </row>
    <row r="2761" spans="1:41" x14ac:dyDescent="0.3">
      <c r="A2761" t="str">
        <f>"Trad IRN"</f>
        <v>Trad IRN</v>
      </c>
      <c r="B2761" t="str">
        <f>"Bldg IRN"</f>
        <v>Bldg IRN</v>
      </c>
      <c r="C2761" t="s">
        <v>41</v>
      </c>
      <c r="D2761" t="s">
        <v>3</v>
      </c>
      <c r="E2761" t="s">
        <v>80</v>
      </c>
      <c r="F2761" t="s">
        <v>81</v>
      </c>
      <c r="G2761" t="s">
        <v>82</v>
      </c>
      <c r="H2761" t="s">
        <v>83</v>
      </c>
      <c r="I2761" t="str">
        <f>"Trad IRN"</f>
        <v>Trad IRN</v>
      </c>
      <c r="J2761" t="s">
        <v>43</v>
      </c>
      <c r="K2761" t="s">
        <v>44</v>
      </c>
      <c r="L2761" t="s">
        <v>45</v>
      </c>
      <c r="M2761" t="s">
        <v>46</v>
      </c>
      <c r="N2761" t="str">
        <f>"09/30/2022"</f>
        <v>09/30/2022</v>
      </c>
      <c r="O2761" t="str">
        <f>"11/15/2022"</f>
        <v>11/15/2022</v>
      </c>
      <c r="P2761">
        <v>0.18108299999999999</v>
      </c>
      <c r="Q2761">
        <v>0.18108299999999999</v>
      </c>
      <c r="S2761">
        <v>0</v>
      </c>
      <c r="T2761">
        <v>0.18108299999999999</v>
      </c>
      <c r="U2761">
        <v>0</v>
      </c>
      <c r="V2761" t="str">
        <f>"Trad IRN"</f>
        <v>Trad IRN</v>
      </c>
      <c r="W2761">
        <v>100</v>
      </c>
      <c r="X2761" t="s">
        <v>47</v>
      </c>
      <c r="Z2761" t="s">
        <v>47</v>
      </c>
      <c r="AB2761" t="str">
        <f>"11"</f>
        <v>11</v>
      </c>
      <c r="AC2761" t="s">
        <v>48</v>
      </c>
      <c r="AD2761" t="s">
        <v>49</v>
      </c>
      <c r="AE2761" t="s">
        <v>50</v>
      </c>
      <c r="AF2761">
        <v>0</v>
      </c>
      <c r="AG2761" t="s">
        <v>56</v>
      </c>
      <c r="AH2761" t="str">
        <f>"Trad IRN"</f>
        <v>Trad IRN</v>
      </c>
      <c r="AI2761" t="str">
        <f>"Bldg IRN"</f>
        <v>Bldg IRN</v>
      </c>
      <c r="AJ2761" t="s">
        <v>48</v>
      </c>
      <c r="AK2761" t="s">
        <v>48</v>
      </c>
      <c r="AL2761" t="s">
        <v>53</v>
      </c>
      <c r="AM2761">
        <v>205.04</v>
      </c>
      <c r="AN2761">
        <v>1132.3</v>
      </c>
      <c r="AO2761">
        <v>15</v>
      </c>
    </row>
    <row r="2762" spans="1:41" x14ac:dyDescent="0.3">
      <c r="A2762" t="str">
        <f>"Trad IRN"</f>
        <v>Trad IRN</v>
      </c>
      <c r="B2762" t="str">
        <f>"Bldg IRN"</f>
        <v>Bldg IRN</v>
      </c>
      <c r="C2762" t="s">
        <v>41</v>
      </c>
      <c r="D2762" t="s">
        <v>3</v>
      </c>
      <c r="E2762" t="s">
        <v>80</v>
      </c>
      <c r="F2762" t="s">
        <v>81</v>
      </c>
      <c r="G2762" t="s">
        <v>82</v>
      </c>
      <c r="H2762" t="s">
        <v>83</v>
      </c>
      <c r="I2762" t="str">
        <f>"Trad IRN"</f>
        <v>Trad IRN</v>
      </c>
      <c r="J2762" t="s">
        <v>43</v>
      </c>
      <c r="K2762" t="s">
        <v>44</v>
      </c>
      <c r="L2762" t="s">
        <v>45</v>
      </c>
      <c r="M2762" t="s">
        <v>46</v>
      </c>
      <c r="N2762" t="str">
        <f>"01/04/2023"</f>
        <v>01/04/2023</v>
      </c>
      <c r="O2762" t="str">
        <f>"12/31/2500"</f>
        <v>12/31/2500</v>
      </c>
      <c r="P2762">
        <v>0.53056599999999998</v>
      </c>
      <c r="Q2762">
        <v>0.53056599999999998</v>
      </c>
      <c r="S2762">
        <v>0</v>
      </c>
      <c r="T2762">
        <v>0.53056599999999998</v>
      </c>
      <c r="U2762">
        <v>0</v>
      </c>
      <c r="V2762" t="str">
        <f>"Trad IRN"</f>
        <v>Trad IRN</v>
      </c>
      <c r="W2762">
        <v>100</v>
      </c>
      <c r="X2762" t="s">
        <v>47</v>
      </c>
      <c r="Z2762" t="s">
        <v>47</v>
      </c>
      <c r="AB2762" t="str">
        <f>"09"</f>
        <v>09</v>
      </c>
      <c r="AC2762" t="s">
        <v>48</v>
      </c>
      <c r="AD2762" t="s">
        <v>49</v>
      </c>
      <c r="AE2762" t="s">
        <v>50</v>
      </c>
      <c r="AF2762">
        <v>0</v>
      </c>
      <c r="AG2762" t="s">
        <v>56</v>
      </c>
      <c r="AH2762" t="str">
        <f>"Trad IRN"</f>
        <v>Trad IRN</v>
      </c>
      <c r="AI2762" t="str">
        <f>"Bldg IRN"</f>
        <v>Bldg IRN</v>
      </c>
      <c r="AJ2762" t="s">
        <v>48</v>
      </c>
      <c r="AK2762" t="s">
        <v>48</v>
      </c>
      <c r="AL2762" t="s">
        <v>53</v>
      </c>
      <c r="AM2762">
        <v>600.76</v>
      </c>
      <c r="AN2762">
        <v>1132.3</v>
      </c>
      <c r="AO2762">
        <v>15</v>
      </c>
    </row>
    <row r="2763" spans="1:41" x14ac:dyDescent="0.3">
      <c r="A2763" t="str">
        <f>"Trad IRN"</f>
        <v>Trad IRN</v>
      </c>
      <c r="B2763" t="str">
        <f>"Bldg IRN"</f>
        <v>Bldg IRN</v>
      </c>
      <c r="C2763" t="s">
        <v>41</v>
      </c>
      <c r="D2763" t="s">
        <v>3</v>
      </c>
      <c r="E2763" t="s">
        <v>80</v>
      </c>
      <c r="F2763" t="s">
        <v>81</v>
      </c>
      <c r="G2763" t="s">
        <v>82</v>
      </c>
      <c r="H2763" t="s">
        <v>83</v>
      </c>
      <c r="I2763" t="s">
        <v>8</v>
      </c>
      <c r="J2763" t="s">
        <v>43</v>
      </c>
      <c r="K2763" t="s">
        <v>44</v>
      </c>
      <c r="L2763" t="s">
        <v>45</v>
      </c>
      <c r="M2763" t="s">
        <v>46</v>
      </c>
      <c r="N2763" t="str">
        <f t="shared" ref="N2763:N2774" si="282">"08/18/2022"</f>
        <v>08/18/2022</v>
      </c>
      <c r="O2763" t="str">
        <f>"12/20/2022"</f>
        <v>12/20/2022</v>
      </c>
      <c r="P2763">
        <v>6.9550000000000001E-2</v>
      </c>
      <c r="Q2763">
        <v>6.9550000000000001E-2</v>
      </c>
      <c r="S2763">
        <v>0</v>
      </c>
      <c r="T2763">
        <v>1.4671999999999999E-2</v>
      </c>
      <c r="U2763">
        <v>5.4878000000000003E-2</v>
      </c>
      <c r="V2763" t="str">
        <f>"Trad IRN"</f>
        <v>Trad IRN</v>
      </c>
      <c r="W2763">
        <v>15</v>
      </c>
      <c r="X2763" t="s">
        <v>47</v>
      </c>
      <c r="Z2763" t="s">
        <v>47</v>
      </c>
      <c r="AB2763" t="str">
        <f>"09"</f>
        <v>09</v>
      </c>
      <c r="AC2763" t="s">
        <v>48</v>
      </c>
      <c r="AD2763" t="s">
        <v>49</v>
      </c>
      <c r="AE2763" t="s">
        <v>50</v>
      </c>
      <c r="AF2763">
        <v>0</v>
      </c>
      <c r="AG2763" t="s">
        <v>51</v>
      </c>
      <c r="AH2763" t="str">
        <f>"Trad IRN"</f>
        <v>Trad IRN</v>
      </c>
      <c r="AI2763" t="str">
        <f>"Bldg IRN"</f>
        <v>Bldg IRN</v>
      </c>
      <c r="AJ2763" t="s">
        <v>48</v>
      </c>
      <c r="AK2763" t="s">
        <v>48</v>
      </c>
      <c r="AL2763" t="s">
        <v>53</v>
      </c>
      <c r="AM2763">
        <v>78.75</v>
      </c>
      <c r="AN2763">
        <v>1132.3</v>
      </c>
      <c r="AO2763">
        <v>15</v>
      </c>
    </row>
    <row r="2764" spans="1:41" x14ac:dyDescent="0.3">
      <c r="A2764" t="str">
        <f>"Trad IRN"</f>
        <v>Trad IRN</v>
      </c>
      <c r="B2764" t="str">
        <f>"Bldg IRN"</f>
        <v>Bldg IRN</v>
      </c>
      <c r="C2764" t="s">
        <v>41</v>
      </c>
      <c r="D2764" t="s">
        <v>3</v>
      </c>
      <c r="E2764" t="s">
        <v>80</v>
      </c>
      <c r="F2764" t="s">
        <v>81</v>
      </c>
      <c r="G2764" t="s">
        <v>82</v>
      </c>
      <c r="H2764" t="s">
        <v>83</v>
      </c>
      <c r="I2764" t="str">
        <f>"Trad IRN"</f>
        <v>Trad IRN</v>
      </c>
      <c r="J2764" t="s">
        <v>43</v>
      </c>
      <c r="K2764" t="s">
        <v>44</v>
      </c>
      <c r="L2764" t="s">
        <v>45</v>
      </c>
      <c r="M2764" t="s">
        <v>46</v>
      </c>
      <c r="N2764" t="str">
        <f t="shared" si="282"/>
        <v>08/18/2022</v>
      </c>
      <c r="O2764" t="str">
        <f>"01/03/2023"</f>
        <v>01/03/2023</v>
      </c>
      <c r="P2764">
        <v>0.39901900000000001</v>
      </c>
      <c r="Q2764">
        <v>0.39901900000000001</v>
      </c>
      <c r="S2764">
        <v>0</v>
      </c>
      <c r="T2764">
        <v>0.39901900000000001</v>
      </c>
      <c r="U2764">
        <v>0</v>
      </c>
      <c r="V2764" t="str">
        <f>"Trad IRN"</f>
        <v>Trad IRN</v>
      </c>
      <c r="W2764">
        <v>85</v>
      </c>
      <c r="X2764" t="s">
        <v>47</v>
      </c>
      <c r="Z2764" t="s">
        <v>47</v>
      </c>
      <c r="AB2764" t="str">
        <f>"09"</f>
        <v>09</v>
      </c>
      <c r="AC2764" t="s">
        <v>48</v>
      </c>
      <c r="AD2764" t="s">
        <v>49</v>
      </c>
      <c r="AE2764" t="s">
        <v>50</v>
      </c>
      <c r="AF2764">
        <v>0</v>
      </c>
      <c r="AG2764" t="s">
        <v>56</v>
      </c>
      <c r="AH2764" t="str">
        <f>"Trad IRN"</f>
        <v>Trad IRN</v>
      </c>
      <c r="AI2764" t="str">
        <f>"Bldg IRN"</f>
        <v>Bldg IRN</v>
      </c>
      <c r="AJ2764" t="s">
        <v>48</v>
      </c>
      <c r="AK2764" t="s">
        <v>48</v>
      </c>
      <c r="AL2764" t="s">
        <v>53</v>
      </c>
      <c r="AM2764">
        <v>451.81</v>
      </c>
      <c r="AN2764">
        <v>1132.3</v>
      </c>
      <c r="AO2764">
        <v>15</v>
      </c>
    </row>
    <row r="2765" spans="1:41" x14ac:dyDescent="0.3">
      <c r="A2765" t="str">
        <f>"Trad IRN"</f>
        <v>Trad IRN</v>
      </c>
      <c r="B2765" t="str">
        <f>"Bldg IRN"</f>
        <v>Bldg IRN</v>
      </c>
      <c r="C2765" t="s">
        <v>41</v>
      </c>
      <c r="D2765" t="s">
        <v>3</v>
      </c>
      <c r="E2765" t="s">
        <v>80</v>
      </c>
      <c r="F2765" t="s">
        <v>81</v>
      </c>
      <c r="G2765" t="s">
        <v>82</v>
      </c>
      <c r="H2765" t="s">
        <v>83</v>
      </c>
      <c r="I2765" t="str">
        <f>"Trad IRN"</f>
        <v>Trad IRN</v>
      </c>
      <c r="J2765" t="s">
        <v>43</v>
      </c>
      <c r="K2765" t="s">
        <v>44</v>
      </c>
      <c r="L2765" t="s">
        <v>45</v>
      </c>
      <c r="M2765" t="s">
        <v>46</v>
      </c>
      <c r="N2765" t="str">
        <f t="shared" si="282"/>
        <v>08/18/2022</v>
      </c>
      <c r="O2765" t="str">
        <f t="shared" ref="O2765:O2773" si="283">"12/31/2500"</f>
        <v>12/31/2500</v>
      </c>
      <c r="P2765">
        <v>1</v>
      </c>
      <c r="Q2765">
        <v>1</v>
      </c>
      <c r="S2765">
        <v>0</v>
      </c>
      <c r="T2765">
        <v>1</v>
      </c>
      <c r="U2765">
        <v>0</v>
      </c>
      <c r="V2765" t="str">
        <f>"Trad IRN"</f>
        <v>Trad IRN</v>
      </c>
      <c r="W2765">
        <v>100</v>
      </c>
      <c r="X2765" t="s">
        <v>47</v>
      </c>
      <c r="Z2765" t="s">
        <v>47</v>
      </c>
      <c r="AB2765" t="str">
        <f>"10"</f>
        <v>10</v>
      </c>
      <c r="AC2765" t="s">
        <v>48</v>
      </c>
      <c r="AD2765" t="s">
        <v>49</v>
      </c>
      <c r="AE2765" t="s">
        <v>50</v>
      </c>
      <c r="AF2765">
        <v>0</v>
      </c>
      <c r="AG2765" t="s">
        <v>56</v>
      </c>
      <c r="AH2765" t="str">
        <f>"Trad IRN"</f>
        <v>Trad IRN</v>
      </c>
      <c r="AI2765" t="str">
        <f>"Bldg IRN"</f>
        <v>Bldg IRN</v>
      </c>
      <c r="AJ2765" t="s">
        <v>48</v>
      </c>
      <c r="AK2765" t="s">
        <v>48</v>
      </c>
      <c r="AL2765" t="s">
        <v>53</v>
      </c>
      <c r="AM2765">
        <v>1132.3</v>
      </c>
      <c r="AN2765">
        <v>1132.3</v>
      </c>
      <c r="AO2765">
        <v>15</v>
      </c>
    </row>
    <row r="2766" spans="1:41" x14ac:dyDescent="0.3">
      <c r="A2766" t="str">
        <f>"Trad IRN"</f>
        <v>Trad IRN</v>
      </c>
      <c r="B2766" t="str">
        <f>"Bldg IRN"</f>
        <v>Bldg IRN</v>
      </c>
      <c r="C2766" t="s">
        <v>41</v>
      </c>
      <c r="D2766" t="s">
        <v>3</v>
      </c>
      <c r="E2766" t="s">
        <v>80</v>
      </c>
      <c r="F2766" t="s">
        <v>81</v>
      </c>
      <c r="G2766" t="s">
        <v>82</v>
      </c>
      <c r="H2766" t="s">
        <v>83</v>
      </c>
      <c r="I2766" t="str">
        <f>"Trad IRN"</f>
        <v>Trad IRN</v>
      </c>
      <c r="J2766" t="s">
        <v>43</v>
      </c>
      <c r="K2766" t="s">
        <v>44</v>
      </c>
      <c r="L2766" t="s">
        <v>45</v>
      </c>
      <c r="M2766" t="s">
        <v>46</v>
      </c>
      <c r="N2766" t="str">
        <f t="shared" si="282"/>
        <v>08/18/2022</v>
      </c>
      <c r="O2766" t="str">
        <f t="shared" si="283"/>
        <v>12/31/2500</v>
      </c>
      <c r="P2766">
        <v>1</v>
      </c>
      <c r="Q2766">
        <v>1</v>
      </c>
      <c r="S2766">
        <v>0</v>
      </c>
      <c r="T2766">
        <v>1</v>
      </c>
      <c r="U2766">
        <v>0</v>
      </c>
      <c r="V2766" t="str">
        <f>"Trad IRN"</f>
        <v>Trad IRN</v>
      </c>
      <c r="W2766">
        <v>100</v>
      </c>
      <c r="X2766" t="s">
        <v>47</v>
      </c>
      <c r="Z2766" t="s">
        <v>47</v>
      </c>
      <c r="AB2766" t="str">
        <f>"09"</f>
        <v>09</v>
      </c>
      <c r="AC2766" t="s">
        <v>48</v>
      </c>
      <c r="AD2766" t="s">
        <v>49</v>
      </c>
      <c r="AE2766" t="s">
        <v>55</v>
      </c>
      <c r="AF2766">
        <v>0</v>
      </c>
      <c r="AG2766" t="s">
        <v>56</v>
      </c>
      <c r="AH2766" t="str">
        <f>"Trad IRN"</f>
        <v>Trad IRN</v>
      </c>
      <c r="AI2766" t="str">
        <f>"Bldg IRN"</f>
        <v>Bldg IRN</v>
      </c>
      <c r="AJ2766" t="s">
        <v>48</v>
      </c>
      <c r="AK2766" t="s">
        <v>48</v>
      </c>
      <c r="AL2766" t="s">
        <v>53</v>
      </c>
      <c r="AM2766">
        <v>1132.3</v>
      </c>
      <c r="AN2766">
        <v>1132.3</v>
      </c>
      <c r="AO2766">
        <v>15</v>
      </c>
    </row>
    <row r="2767" spans="1:41" x14ac:dyDescent="0.3">
      <c r="A2767" t="str">
        <f>"Trad IRN"</f>
        <v>Trad IRN</v>
      </c>
      <c r="B2767" t="str">
        <f>"Bldg IRN"</f>
        <v>Bldg IRN</v>
      </c>
      <c r="C2767" t="s">
        <v>41</v>
      </c>
      <c r="D2767" t="s">
        <v>3</v>
      </c>
      <c r="E2767" t="s">
        <v>80</v>
      </c>
      <c r="F2767" t="s">
        <v>81</v>
      </c>
      <c r="G2767" t="s">
        <v>82</v>
      </c>
      <c r="H2767" t="s">
        <v>83</v>
      </c>
      <c r="I2767" t="str">
        <f>"Trad IRN"</f>
        <v>Trad IRN</v>
      </c>
      <c r="J2767" t="s">
        <v>43</v>
      </c>
      <c r="K2767" t="s">
        <v>44</v>
      </c>
      <c r="L2767" t="s">
        <v>45</v>
      </c>
      <c r="M2767" t="s">
        <v>46</v>
      </c>
      <c r="N2767" t="str">
        <f t="shared" si="282"/>
        <v>08/18/2022</v>
      </c>
      <c r="O2767" t="str">
        <f t="shared" si="283"/>
        <v>12/31/2500</v>
      </c>
      <c r="P2767">
        <v>1</v>
      </c>
      <c r="Q2767">
        <v>1</v>
      </c>
      <c r="S2767">
        <v>0</v>
      </c>
      <c r="T2767">
        <v>1</v>
      </c>
      <c r="U2767">
        <v>0</v>
      </c>
      <c r="V2767" t="str">
        <f>"Trad IRN"</f>
        <v>Trad IRN</v>
      </c>
      <c r="W2767">
        <v>100</v>
      </c>
      <c r="X2767" t="s">
        <v>47</v>
      </c>
      <c r="Z2767" t="s">
        <v>47</v>
      </c>
      <c r="AB2767" t="str">
        <f>"10"</f>
        <v>10</v>
      </c>
      <c r="AC2767" t="s">
        <v>48</v>
      </c>
      <c r="AD2767" t="s">
        <v>49</v>
      </c>
      <c r="AE2767" t="s">
        <v>50</v>
      </c>
      <c r="AF2767">
        <v>0</v>
      </c>
      <c r="AG2767" t="s">
        <v>56</v>
      </c>
      <c r="AH2767" t="str">
        <f>"Trad IRN"</f>
        <v>Trad IRN</v>
      </c>
      <c r="AI2767" t="str">
        <f>"Bldg IRN"</f>
        <v>Bldg IRN</v>
      </c>
      <c r="AJ2767" t="s">
        <v>48</v>
      </c>
      <c r="AK2767" t="s">
        <v>48</v>
      </c>
      <c r="AL2767" t="s">
        <v>53</v>
      </c>
      <c r="AM2767">
        <v>1132.3</v>
      </c>
      <c r="AN2767">
        <v>1132.3</v>
      </c>
      <c r="AO2767">
        <v>15</v>
      </c>
    </row>
    <row r="2768" spans="1:41" x14ac:dyDescent="0.3">
      <c r="A2768" t="str">
        <f>"Trad IRN"</f>
        <v>Trad IRN</v>
      </c>
      <c r="B2768" t="str">
        <f>"Bldg IRN"</f>
        <v>Bldg IRN</v>
      </c>
      <c r="C2768" t="s">
        <v>41</v>
      </c>
      <c r="D2768" t="s">
        <v>3</v>
      </c>
      <c r="E2768" t="s">
        <v>80</v>
      </c>
      <c r="F2768" t="s">
        <v>81</v>
      </c>
      <c r="G2768" t="s">
        <v>82</v>
      </c>
      <c r="H2768" t="s">
        <v>83</v>
      </c>
      <c r="I2768" t="str">
        <f>"Trad IRN"</f>
        <v>Trad IRN</v>
      </c>
      <c r="J2768" t="s">
        <v>43</v>
      </c>
      <c r="K2768" t="s">
        <v>44</v>
      </c>
      <c r="L2768" t="s">
        <v>45</v>
      </c>
      <c r="M2768" t="s">
        <v>46</v>
      </c>
      <c r="N2768" t="str">
        <f t="shared" si="282"/>
        <v>08/18/2022</v>
      </c>
      <c r="O2768" t="str">
        <f t="shared" si="283"/>
        <v>12/31/2500</v>
      </c>
      <c r="P2768">
        <v>1</v>
      </c>
      <c r="Q2768">
        <v>1</v>
      </c>
      <c r="S2768">
        <v>0</v>
      </c>
      <c r="T2768">
        <v>1</v>
      </c>
      <c r="U2768">
        <v>0</v>
      </c>
      <c r="V2768" t="str">
        <f>"Trad IRN"</f>
        <v>Trad IRN</v>
      </c>
      <c r="W2768">
        <v>100</v>
      </c>
      <c r="X2768" t="s">
        <v>47</v>
      </c>
      <c r="Z2768" t="s">
        <v>47</v>
      </c>
      <c r="AB2768" t="str">
        <f>"10"</f>
        <v>10</v>
      </c>
      <c r="AC2768" t="s">
        <v>48</v>
      </c>
      <c r="AD2768" t="s">
        <v>49</v>
      </c>
      <c r="AE2768" t="s">
        <v>50</v>
      </c>
      <c r="AF2768">
        <v>0</v>
      </c>
      <c r="AG2768" t="s">
        <v>56</v>
      </c>
      <c r="AH2768" t="str">
        <f>"Trad IRN"</f>
        <v>Trad IRN</v>
      </c>
      <c r="AI2768" t="str">
        <f>"Bldg IRN"</f>
        <v>Bldg IRN</v>
      </c>
      <c r="AJ2768" t="s">
        <v>48</v>
      </c>
      <c r="AK2768" t="s">
        <v>48</v>
      </c>
      <c r="AL2768" t="s">
        <v>53</v>
      </c>
      <c r="AM2768">
        <v>1132.3</v>
      </c>
      <c r="AN2768">
        <v>1132.3</v>
      </c>
      <c r="AO2768">
        <v>15</v>
      </c>
    </row>
    <row r="2769" spans="1:41" x14ac:dyDescent="0.3">
      <c r="A2769" t="str">
        <f>"Trad IRN"</f>
        <v>Trad IRN</v>
      </c>
      <c r="B2769" t="str">
        <f>"Bldg IRN"</f>
        <v>Bldg IRN</v>
      </c>
      <c r="C2769" t="s">
        <v>41</v>
      </c>
      <c r="D2769" t="s">
        <v>3</v>
      </c>
      <c r="E2769" t="s">
        <v>80</v>
      </c>
      <c r="F2769" t="s">
        <v>81</v>
      </c>
      <c r="G2769" t="s">
        <v>82</v>
      </c>
      <c r="H2769" t="s">
        <v>83</v>
      </c>
      <c r="I2769" t="str">
        <f>"Trad IRN"</f>
        <v>Trad IRN</v>
      </c>
      <c r="J2769" t="s">
        <v>43</v>
      </c>
      <c r="K2769" t="s">
        <v>44</v>
      </c>
      <c r="L2769" t="s">
        <v>45</v>
      </c>
      <c r="M2769" t="s">
        <v>46</v>
      </c>
      <c r="N2769" t="str">
        <f t="shared" si="282"/>
        <v>08/18/2022</v>
      </c>
      <c r="O2769" t="str">
        <f t="shared" si="283"/>
        <v>12/31/2500</v>
      </c>
      <c r="P2769">
        <v>1</v>
      </c>
      <c r="Q2769">
        <v>1</v>
      </c>
      <c r="S2769">
        <v>0</v>
      </c>
      <c r="T2769">
        <v>1</v>
      </c>
      <c r="U2769">
        <v>0</v>
      </c>
      <c r="V2769" t="str">
        <f>"Trad IRN"</f>
        <v>Trad IRN</v>
      </c>
      <c r="W2769">
        <v>100</v>
      </c>
      <c r="X2769" t="s">
        <v>47</v>
      </c>
      <c r="Z2769" t="s">
        <v>47</v>
      </c>
      <c r="AB2769" t="str">
        <f>"12"</f>
        <v>12</v>
      </c>
      <c r="AC2769" t="s">
        <v>48</v>
      </c>
      <c r="AD2769" t="s">
        <v>49</v>
      </c>
      <c r="AE2769" t="s">
        <v>55</v>
      </c>
      <c r="AF2769">
        <v>0</v>
      </c>
      <c r="AG2769" t="s">
        <v>56</v>
      </c>
      <c r="AH2769" t="str">
        <f>"Trad IRN"</f>
        <v>Trad IRN</v>
      </c>
      <c r="AI2769" t="str">
        <f>"Bldg IRN"</f>
        <v>Bldg IRN</v>
      </c>
      <c r="AJ2769" t="str">
        <f>"12"</f>
        <v>12</v>
      </c>
      <c r="AK2769" t="s">
        <v>48</v>
      </c>
      <c r="AL2769" t="s">
        <v>53</v>
      </c>
      <c r="AM2769">
        <v>1132.3</v>
      </c>
      <c r="AN2769">
        <v>1132.3</v>
      </c>
      <c r="AO2769">
        <v>15</v>
      </c>
    </row>
    <row r="2770" spans="1:41" x14ac:dyDescent="0.3">
      <c r="A2770" t="str">
        <f>"Trad IRN"</f>
        <v>Trad IRN</v>
      </c>
      <c r="B2770" t="str">
        <f>"Bldg IRN"</f>
        <v>Bldg IRN</v>
      </c>
      <c r="C2770" t="s">
        <v>41</v>
      </c>
      <c r="D2770" t="s">
        <v>3</v>
      </c>
      <c r="E2770" t="s">
        <v>80</v>
      </c>
      <c r="F2770" t="s">
        <v>81</v>
      </c>
      <c r="G2770" t="s">
        <v>82</v>
      </c>
      <c r="H2770" t="s">
        <v>83</v>
      </c>
      <c r="I2770" t="str">
        <f>"Trad IRN"</f>
        <v>Trad IRN</v>
      </c>
      <c r="J2770" t="s">
        <v>43</v>
      </c>
      <c r="K2770" t="s">
        <v>44</v>
      </c>
      <c r="L2770" t="s">
        <v>45</v>
      </c>
      <c r="M2770" t="s">
        <v>46</v>
      </c>
      <c r="N2770" t="str">
        <f t="shared" si="282"/>
        <v>08/18/2022</v>
      </c>
      <c r="O2770" t="str">
        <f t="shared" si="283"/>
        <v>12/31/2500</v>
      </c>
      <c r="P2770">
        <v>1</v>
      </c>
      <c r="Q2770">
        <v>1</v>
      </c>
      <c r="S2770">
        <v>0</v>
      </c>
      <c r="T2770">
        <v>1</v>
      </c>
      <c r="U2770">
        <v>0</v>
      </c>
      <c r="V2770" t="str">
        <f>"Trad IRN"</f>
        <v>Trad IRN</v>
      </c>
      <c r="W2770">
        <v>100</v>
      </c>
      <c r="X2770" t="s">
        <v>47</v>
      </c>
      <c r="Z2770" t="s">
        <v>47</v>
      </c>
      <c r="AB2770" t="str">
        <f>"10"</f>
        <v>10</v>
      </c>
      <c r="AC2770" t="s">
        <v>48</v>
      </c>
      <c r="AD2770" t="s">
        <v>49</v>
      </c>
      <c r="AE2770" t="s">
        <v>55</v>
      </c>
      <c r="AF2770">
        <v>0</v>
      </c>
      <c r="AG2770" t="s">
        <v>56</v>
      </c>
      <c r="AH2770" t="str">
        <f>"Trad IRN"</f>
        <v>Trad IRN</v>
      </c>
      <c r="AI2770" t="str">
        <f>"Bldg IRN"</f>
        <v>Bldg IRN</v>
      </c>
      <c r="AJ2770" t="s">
        <v>48</v>
      </c>
      <c r="AK2770" t="s">
        <v>48</v>
      </c>
      <c r="AL2770" t="s">
        <v>53</v>
      </c>
      <c r="AM2770">
        <v>1132.3</v>
      </c>
      <c r="AN2770">
        <v>1132.3</v>
      </c>
      <c r="AO2770">
        <v>15</v>
      </c>
    </row>
    <row r="2771" spans="1:41" x14ac:dyDescent="0.3">
      <c r="A2771" t="str">
        <f>"Trad IRN"</f>
        <v>Trad IRN</v>
      </c>
      <c r="B2771" t="str">
        <f>"Bldg IRN"</f>
        <v>Bldg IRN</v>
      </c>
      <c r="C2771" t="s">
        <v>41</v>
      </c>
      <c r="D2771" t="s">
        <v>3</v>
      </c>
      <c r="E2771" t="s">
        <v>80</v>
      </c>
      <c r="F2771" t="s">
        <v>81</v>
      </c>
      <c r="G2771" t="s">
        <v>82</v>
      </c>
      <c r="H2771" t="s">
        <v>83</v>
      </c>
      <c r="I2771" t="str">
        <f>"Trad IRN"</f>
        <v>Trad IRN</v>
      </c>
      <c r="J2771" t="s">
        <v>43</v>
      </c>
      <c r="K2771" t="s">
        <v>44</v>
      </c>
      <c r="L2771" t="s">
        <v>45</v>
      </c>
      <c r="M2771" t="s">
        <v>46</v>
      </c>
      <c r="N2771" t="str">
        <f t="shared" si="282"/>
        <v>08/18/2022</v>
      </c>
      <c r="O2771" t="str">
        <f t="shared" si="283"/>
        <v>12/31/2500</v>
      </c>
      <c r="P2771">
        <v>1</v>
      </c>
      <c r="Q2771">
        <v>1</v>
      </c>
      <c r="S2771">
        <v>1</v>
      </c>
      <c r="T2771">
        <v>1</v>
      </c>
      <c r="U2771">
        <v>0</v>
      </c>
      <c r="V2771" t="str">
        <f>"Trad IRN"</f>
        <v>Trad IRN</v>
      </c>
      <c r="W2771">
        <v>85</v>
      </c>
      <c r="X2771" t="s">
        <v>54</v>
      </c>
      <c r="Y2771" t="str">
        <f>"15"</f>
        <v>15</v>
      </c>
      <c r="Z2771" t="s">
        <v>47</v>
      </c>
      <c r="AB2771" t="str">
        <f>"11"</f>
        <v>11</v>
      </c>
      <c r="AC2771" t="s">
        <v>48</v>
      </c>
      <c r="AD2771" t="s">
        <v>49</v>
      </c>
      <c r="AE2771" t="s">
        <v>50</v>
      </c>
      <c r="AF2771">
        <v>0</v>
      </c>
      <c r="AG2771" t="s">
        <v>56</v>
      </c>
      <c r="AH2771" t="str">
        <f>"Trad IRN"</f>
        <v>Trad IRN</v>
      </c>
      <c r="AI2771" t="str">
        <f>"Bldg IRN"</f>
        <v>Bldg IRN</v>
      </c>
      <c r="AJ2771" t="s">
        <v>48</v>
      </c>
      <c r="AK2771" t="s">
        <v>48</v>
      </c>
      <c r="AL2771" t="s">
        <v>53</v>
      </c>
      <c r="AM2771">
        <v>1132.3</v>
      </c>
      <c r="AN2771">
        <v>1132.3</v>
      </c>
      <c r="AO2771">
        <v>15</v>
      </c>
    </row>
    <row r="2772" spans="1:41" x14ac:dyDescent="0.3">
      <c r="A2772" t="str">
        <f>"Trad IRN"</f>
        <v>Trad IRN</v>
      </c>
      <c r="B2772" t="str">
        <f>"Bldg IRN"</f>
        <v>Bldg IRN</v>
      </c>
      <c r="C2772" t="s">
        <v>41</v>
      </c>
      <c r="D2772" t="s">
        <v>3</v>
      </c>
      <c r="E2772" t="s">
        <v>80</v>
      </c>
      <c r="F2772" t="s">
        <v>81</v>
      </c>
      <c r="G2772" t="s">
        <v>82</v>
      </c>
      <c r="H2772" t="s">
        <v>83</v>
      </c>
      <c r="I2772" t="str">
        <f>"Trad IRN"</f>
        <v>Trad IRN</v>
      </c>
      <c r="J2772" t="s">
        <v>43</v>
      </c>
      <c r="K2772" t="s">
        <v>44</v>
      </c>
      <c r="L2772" t="s">
        <v>45</v>
      </c>
      <c r="M2772" t="s">
        <v>46</v>
      </c>
      <c r="N2772" t="str">
        <f t="shared" si="282"/>
        <v>08/18/2022</v>
      </c>
      <c r="O2772" t="str">
        <f t="shared" si="283"/>
        <v>12/31/2500</v>
      </c>
      <c r="P2772">
        <v>1</v>
      </c>
      <c r="Q2772">
        <v>1</v>
      </c>
      <c r="S2772">
        <v>0</v>
      </c>
      <c r="T2772">
        <v>1</v>
      </c>
      <c r="U2772">
        <v>0</v>
      </c>
      <c r="V2772" t="str">
        <f>"Trad IRN"</f>
        <v>Trad IRN</v>
      </c>
      <c r="W2772">
        <v>100</v>
      </c>
      <c r="X2772" t="s">
        <v>47</v>
      </c>
      <c r="Z2772" t="s">
        <v>47</v>
      </c>
      <c r="AB2772" t="str">
        <f>"09"</f>
        <v>09</v>
      </c>
      <c r="AC2772" t="s">
        <v>48</v>
      </c>
      <c r="AD2772" t="s">
        <v>49</v>
      </c>
      <c r="AE2772" t="s">
        <v>50</v>
      </c>
      <c r="AF2772">
        <v>0</v>
      </c>
      <c r="AG2772" t="s">
        <v>56</v>
      </c>
      <c r="AH2772" t="str">
        <f>"Trad IRN"</f>
        <v>Trad IRN</v>
      </c>
      <c r="AI2772" t="str">
        <f>"Bldg IRN"</f>
        <v>Bldg IRN</v>
      </c>
      <c r="AJ2772" t="s">
        <v>48</v>
      </c>
      <c r="AK2772" t="s">
        <v>48</v>
      </c>
      <c r="AL2772" t="s">
        <v>53</v>
      </c>
      <c r="AM2772">
        <v>1132.3</v>
      </c>
      <c r="AN2772">
        <v>1132.3</v>
      </c>
      <c r="AO2772">
        <v>15</v>
      </c>
    </row>
    <row r="2773" spans="1:41" x14ac:dyDescent="0.3">
      <c r="A2773" t="str">
        <f>"Trad IRN"</f>
        <v>Trad IRN</v>
      </c>
      <c r="B2773" t="str">
        <f>"Bldg IRN"</f>
        <v>Bldg IRN</v>
      </c>
      <c r="C2773" t="s">
        <v>41</v>
      </c>
      <c r="D2773" t="s">
        <v>3</v>
      </c>
      <c r="E2773" t="s">
        <v>80</v>
      </c>
      <c r="F2773" t="s">
        <v>81</v>
      </c>
      <c r="G2773" t="s">
        <v>82</v>
      </c>
      <c r="H2773" t="s">
        <v>83</v>
      </c>
      <c r="I2773" t="str">
        <f>"Trad IRN"</f>
        <v>Trad IRN</v>
      </c>
      <c r="J2773" t="s">
        <v>43</v>
      </c>
      <c r="K2773" t="s">
        <v>44</v>
      </c>
      <c r="L2773" t="s">
        <v>45</v>
      </c>
      <c r="M2773" t="s">
        <v>46</v>
      </c>
      <c r="N2773" t="str">
        <f t="shared" si="282"/>
        <v>08/18/2022</v>
      </c>
      <c r="O2773" t="str">
        <f t="shared" si="283"/>
        <v>12/31/2500</v>
      </c>
      <c r="P2773">
        <v>1</v>
      </c>
      <c r="Q2773">
        <v>1</v>
      </c>
      <c r="S2773">
        <v>0</v>
      </c>
      <c r="T2773">
        <v>1</v>
      </c>
      <c r="U2773">
        <v>0</v>
      </c>
      <c r="V2773" t="str">
        <f>"Trad IRN"</f>
        <v>Trad IRN</v>
      </c>
      <c r="W2773">
        <v>100</v>
      </c>
      <c r="X2773" t="s">
        <v>47</v>
      </c>
      <c r="Z2773" t="s">
        <v>47</v>
      </c>
      <c r="AB2773" t="str">
        <f>"10"</f>
        <v>10</v>
      </c>
      <c r="AC2773" t="s">
        <v>48</v>
      </c>
      <c r="AD2773" t="s">
        <v>49</v>
      </c>
      <c r="AE2773" t="s">
        <v>50</v>
      </c>
      <c r="AF2773">
        <v>0</v>
      </c>
      <c r="AG2773" t="s">
        <v>56</v>
      </c>
      <c r="AH2773" t="str">
        <f>"Trad IRN"</f>
        <v>Trad IRN</v>
      </c>
      <c r="AI2773" t="str">
        <f>"Bldg IRN"</f>
        <v>Bldg IRN</v>
      </c>
      <c r="AJ2773" t="s">
        <v>48</v>
      </c>
      <c r="AK2773" t="s">
        <v>48</v>
      </c>
      <c r="AL2773" t="s">
        <v>53</v>
      </c>
      <c r="AM2773">
        <v>1132.3</v>
      </c>
      <c r="AN2773">
        <v>1132.3</v>
      </c>
      <c r="AO2773">
        <v>15</v>
      </c>
    </row>
    <row r="2774" spans="1:41" x14ac:dyDescent="0.3">
      <c r="A2774" t="str">
        <f>"Trad IRN"</f>
        <v>Trad IRN</v>
      </c>
      <c r="B2774" t="str">
        <f>"Bldg IRN"</f>
        <v>Bldg IRN</v>
      </c>
      <c r="C2774" t="s">
        <v>41</v>
      </c>
      <c r="D2774" t="s">
        <v>3</v>
      </c>
      <c r="E2774" t="s">
        <v>80</v>
      </c>
      <c r="F2774" t="s">
        <v>81</v>
      </c>
      <c r="G2774" t="s">
        <v>82</v>
      </c>
      <c r="H2774" t="s">
        <v>83</v>
      </c>
      <c r="I2774" t="s">
        <v>8</v>
      </c>
      <c r="J2774" t="s">
        <v>43</v>
      </c>
      <c r="K2774" t="s">
        <v>44</v>
      </c>
      <c r="L2774" t="s">
        <v>45</v>
      </c>
      <c r="M2774" t="s">
        <v>46</v>
      </c>
      <c r="N2774" t="str">
        <f t="shared" si="282"/>
        <v>08/18/2022</v>
      </c>
      <c r="O2774" t="str">
        <f>"12/20/2022"</f>
        <v>12/20/2022</v>
      </c>
      <c r="P2774">
        <v>6.9550000000000001E-2</v>
      </c>
      <c r="Q2774">
        <v>6.9550000000000001E-2</v>
      </c>
      <c r="S2774">
        <v>0</v>
      </c>
      <c r="T2774">
        <v>1.4671999999999999E-2</v>
      </c>
      <c r="U2774">
        <v>5.4878000000000003E-2</v>
      </c>
      <c r="V2774" t="str">
        <f>"Trad IRN"</f>
        <v>Trad IRN</v>
      </c>
      <c r="W2774">
        <v>15</v>
      </c>
      <c r="X2774" t="s">
        <v>47</v>
      </c>
      <c r="Z2774" t="s">
        <v>47</v>
      </c>
      <c r="AB2774" t="str">
        <f>"09"</f>
        <v>09</v>
      </c>
      <c r="AC2774" t="s">
        <v>48</v>
      </c>
      <c r="AD2774" t="s">
        <v>49</v>
      </c>
      <c r="AE2774" t="s">
        <v>50</v>
      </c>
      <c r="AF2774">
        <v>0</v>
      </c>
      <c r="AG2774" t="s">
        <v>51</v>
      </c>
      <c r="AH2774" t="str">
        <f>"Trad IRN"</f>
        <v>Trad IRN</v>
      </c>
      <c r="AI2774" t="str">
        <f>"Bldg IRN"</f>
        <v>Bldg IRN</v>
      </c>
      <c r="AJ2774" t="s">
        <v>48</v>
      </c>
      <c r="AK2774" t="s">
        <v>48</v>
      </c>
      <c r="AL2774" t="s">
        <v>53</v>
      </c>
      <c r="AM2774">
        <v>78.75</v>
      </c>
      <c r="AN2774">
        <v>1132.3</v>
      </c>
      <c r="AO2774">
        <v>15</v>
      </c>
    </row>
    <row r="2775" spans="1:41" x14ac:dyDescent="0.3">
      <c r="A2775" t="str">
        <f>"Trad IRN"</f>
        <v>Trad IRN</v>
      </c>
      <c r="B2775" t="str">
        <f>"Bldg IRN"</f>
        <v>Bldg IRN</v>
      </c>
      <c r="C2775" t="s">
        <v>41</v>
      </c>
      <c r="D2775" t="s">
        <v>3</v>
      </c>
      <c r="E2775" t="s">
        <v>80</v>
      </c>
      <c r="F2775" t="s">
        <v>81</v>
      </c>
      <c r="G2775" t="s">
        <v>82</v>
      </c>
      <c r="H2775" t="s">
        <v>83</v>
      </c>
      <c r="I2775" t="str">
        <f>"Trad IRN"</f>
        <v>Trad IRN</v>
      </c>
      <c r="J2775" t="s">
        <v>43</v>
      </c>
      <c r="K2775" t="s">
        <v>44</v>
      </c>
      <c r="L2775" t="s">
        <v>45</v>
      </c>
      <c r="M2775" t="s">
        <v>46</v>
      </c>
      <c r="N2775" t="str">
        <f>"01/04/2023"</f>
        <v>01/04/2023</v>
      </c>
      <c r="O2775" t="str">
        <f>"12/31/2500"</f>
        <v>12/31/2500</v>
      </c>
      <c r="P2775">
        <v>0.53056599999999998</v>
      </c>
      <c r="Q2775">
        <v>0.53056599999999998</v>
      </c>
      <c r="S2775">
        <v>0.53056599999999998</v>
      </c>
      <c r="T2775">
        <v>0.53056599999999998</v>
      </c>
      <c r="U2775">
        <v>0</v>
      </c>
      <c r="V2775" t="str">
        <f>"Trad IRN"</f>
        <v>Trad IRN</v>
      </c>
      <c r="W2775">
        <v>100</v>
      </c>
      <c r="X2775" t="s">
        <v>47</v>
      </c>
      <c r="Z2775" t="s">
        <v>47</v>
      </c>
      <c r="AB2775" t="str">
        <f>"09"</f>
        <v>09</v>
      </c>
      <c r="AC2775" t="s">
        <v>48</v>
      </c>
      <c r="AD2775" t="s">
        <v>49</v>
      </c>
      <c r="AE2775" t="s">
        <v>50</v>
      </c>
      <c r="AF2775">
        <v>0</v>
      </c>
      <c r="AG2775" t="s">
        <v>56</v>
      </c>
      <c r="AH2775" t="str">
        <f>"Trad IRN"</f>
        <v>Trad IRN</v>
      </c>
      <c r="AI2775" t="str">
        <f>"Bldg IRN"</f>
        <v>Bldg IRN</v>
      </c>
      <c r="AJ2775" t="s">
        <v>48</v>
      </c>
      <c r="AK2775" t="s">
        <v>48</v>
      </c>
      <c r="AL2775" t="s">
        <v>53</v>
      </c>
      <c r="AM2775">
        <v>600.76</v>
      </c>
      <c r="AN2775">
        <v>1132.3</v>
      </c>
      <c r="AO2775">
        <v>15</v>
      </c>
    </row>
    <row r="2776" spans="1:41" x14ac:dyDescent="0.3">
      <c r="A2776" t="str">
        <f>"Trad IRN"</f>
        <v>Trad IRN</v>
      </c>
      <c r="B2776" t="str">
        <f>"Bldg IRN"</f>
        <v>Bldg IRN</v>
      </c>
      <c r="C2776" t="s">
        <v>41</v>
      </c>
      <c r="D2776" t="s">
        <v>3</v>
      </c>
      <c r="E2776" t="s">
        <v>80</v>
      </c>
      <c r="F2776" t="s">
        <v>81</v>
      </c>
      <c r="G2776" t="s">
        <v>82</v>
      </c>
      <c r="H2776" t="s">
        <v>83</v>
      </c>
      <c r="I2776" t="str">
        <f>"Trad IRN"</f>
        <v>Trad IRN</v>
      </c>
      <c r="J2776" t="s">
        <v>43</v>
      </c>
      <c r="K2776" t="s">
        <v>44</v>
      </c>
      <c r="L2776" t="s">
        <v>45</v>
      </c>
      <c r="M2776" t="s">
        <v>46</v>
      </c>
      <c r="N2776" t="str">
        <f>"08/18/2022"</f>
        <v>08/18/2022</v>
      </c>
      <c r="O2776" t="str">
        <f>"01/03/2023"</f>
        <v>01/03/2023</v>
      </c>
      <c r="P2776">
        <v>0.39901900000000001</v>
      </c>
      <c r="Q2776">
        <v>0.39901900000000001</v>
      </c>
      <c r="S2776">
        <v>0.39901900000000001</v>
      </c>
      <c r="T2776">
        <v>0.39901900000000001</v>
      </c>
      <c r="U2776">
        <v>0</v>
      </c>
      <c r="V2776" t="str">
        <f>"Trad IRN"</f>
        <v>Trad IRN</v>
      </c>
      <c r="W2776">
        <v>85</v>
      </c>
      <c r="X2776" t="s">
        <v>47</v>
      </c>
      <c r="Z2776" t="s">
        <v>47</v>
      </c>
      <c r="AB2776" t="str">
        <f>"09"</f>
        <v>09</v>
      </c>
      <c r="AC2776" t="s">
        <v>48</v>
      </c>
      <c r="AD2776" t="s">
        <v>49</v>
      </c>
      <c r="AE2776" t="s">
        <v>50</v>
      </c>
      <c r="AF2776">
        <v>0</v>
      </c>
      <c r="AG2776" t="s">
        <v>56</v>
      </c>
      <c r="AH2776" t="str">
        <f>"Trad IRN"</f>
        <v>Trad IRN</v>
      </c>
      <c r="AI2776" t="str">
        <f>"Bldg IRN"</f>
        <v>Bldg IRN</v>
      </c>
      <c r="AJ2776" t="s">
        <v>48</v>
      </c>
      <c r="AK2776" t="s">
        <v>48</v>
      </c>
      <c r="AL2776" t="s">
        <v>53</v>
      </c>
      <c r="AM2776">
        <v>451.81</v>
      </c>
      <c r="AN2776">
        <v>1132.3</v>
      </c>
      <c r="AO2776">
        <v>15</v>
      </c>
    </row>
    <row r="2777" spans="1:41" x14ac:dyDescent="0.3">
      <c r="A2777" t="str">
        <f>"Trad IRN"</f>
        <v>Trad IRN</v>
      </c>
      <c r="B2777" t="str">
        <f>"Bldg IRN"</f>
        <v>Bldg IRN</v>
      </c>
      <c r="C2777" t="s">
        <v>41</v>
      </c>
      <c r="D2777" t="s">
        <v>3</v>
      </c>
      <c r="E2777" t="s">
        <v>80</v>
      </c>
      <c r="F2777" t="s">
        <v>81</v>
      </c>
      <c r="G2777" t="s">
        <v>82</v>
      </c>
      <c r="H2777" t="s">
        <v>83</v>
      </c>
      <c r="I2777" t="s">
        <v>8</v>
      </c>
      <c r="J2777" t="s">
        <v>43</v>
      </c>
      <c r="K2777" t="s">
        <v>44</v>
      </c>
      <c r="L2777" t="s">
        <v>45</v>
      </c>
      <c r="M2777" t="s">
        <v>46</v>
      </c>
      <c r="N2777" t="str">
        <f>"08/18/2022"</f>
        <v>08/18/2022</v>
      </c>
      <c r="O2777" t="str">
        <f>"12/31/2500"</f>
        <v>12/31/2500</v>
      </c>
      <c r="P2777">
        <v>0.14913599999999999</v>
      </c>
      <c r="Q2777">
        <v>0.14913599999999999</v>
      </c>
      <c r="S2777">
        <v>0</v>
      </c>
      <c r="T2777">
        <v>0.14913599999999999</v>
      </c>
      <c r="U2777">
        <v>0</v>
      </c>
      <c r="V2777" t="str">
        <f>"Trad IRN"</f>
        <v>Trad IRN</v>
      </c>
      <c r="W2777">
        <v>15</v>
      </c>
      <c r="X2777" t="s">
        <v>47</v>
      </c>
      <c r="Z2777" t="s">
        <v>47</v>
      </c>
      <c r="AB2777" t="str">
        <f>"12"</f>
        <v>12</v>
      </c>
      <c r="AC2777" t="s">
        <v>48</v>
      </c>
      <c r="AD2777" t="s">
        <v>49</v>
      </c>
      <c r="AE2777" t="s">
        <v>50</v>
      </c>
      <c r="AF2777">
        <v>0</v>
      </c>
      <c r="AG2777" t="s">
        <v>51</v>
      </c>
      <c r="AH2777" t="s">
        <v>85</v>
      </c>
      <c r="AI2777" t="str">
        <f>"Bldg IRN"</f>
        <v>Bldg IRN</v>
      </c>
      <c r="AJ2777" t="str">
        <f>"12"</f>
        <v>12</v>
      </c>
      <c r="AK2777" t="s">
        <v>52</v>
      </c>
      <c r="AL2777" t="s">
        <v>53</v>
      </c>
      <c r="AM2777">
        <v>155.4</v>
      </c>
      <c r="AN2777">
        <v>1042</v>
      </c>
      <c r="AO2777">
        <v>15</v>
      </c>
    </row>
    <row r="2778" spans="1:41" x14ac:dyDescent="0.3">
      <c r="A2778" t="str">
        <f>"Trad IRN"</f>
        <v>Trad IRN</v>
      </c>
      <c r="B2778" t="str">
        <f>"Bldg IRN"</f>
        <v>Bldg IRN</v>
      </c>
      <c r="C2778" t="s">
        <v>41</v>
      </c>
      <c r="D2778" t="s">
        <v>3</v>
      </c>
      <c r="E2778" t="s">
        <v>80</v>
      </c>
      <c r="F2778" t="s">
        <v>81</v>
      </c>
      <c r="G2778" t="s">
        <v>82</v>
      </c>
      <c r="H2778" t="s">
        <v>83</v>
      </c>
      <c r="I2778" t="str">
        <f>"Trad IRN"</f>
        <v>Trad IRN</v>
      </c>
      <c r="J2778" t="s">
        <v>43</v>
      </c>
      <c r="K2778" t="s">
        <v>44</v>
      </c>
      <c r="L2778" t="s">
        <v>45</v>
      </c>
      <c r="M2778" t="s">
        <v>46</v>
      </c>
      <c r="N2778" t="str">
        <f>"08/18/2022"</f>
        <v>08/18/2022</v>
      </c>
      <c r="O2778" t="str">
        <f>"12/31/2500"</f>
        <v>12/31/2500</v>
      </c>
      <c r="P2778">
        <v>0.85</v>
      </c>
      <c r="Q2778">
        <v>0.85</v>
      </c>
      <c r="S2778">
        <v>0.85</v>
      </c>
      <c r="T2778">
        <v>0.85</v>
      </c>
      <c r="U2778">
        <v>0</v>
      </c>
      <c r="V2778" t="str">
        <f>"Trad IRN"</f>
        <v>Trad IRN</v>
      </c>
      <c r="W2778">
        <v>85</v>
      </c>
      <c r="X2778" t="s">
        <v>47</v>
      </c>
      <c r="Z2778" t="s">
        <v>47</v>
      </c>
      <c r="AB2778" t="str">
        <f>"12"</f>
        <v>12</v>
      </c>
      <c r="AC2778" t="s">
        <v>48</v>
      </c>
      <c r="AD2778" t="s">
        <v>49</v>
      </c>
      <c r="AE2778" t="s">
        <v>50</v>
      </c>
      <c r="AF2778">
        <v>0</v>
      </c>
      <c r="AG2778" t="s">
        <v>56</v>
      </c>
      <c r="AH2778" t="str">
        <f>"Trad IRN"</f>
        <v>Trad IRN</v>
      </c>
      <c r="AI2778" t="str">
        <f>"Bldg IRN"</f>
        <v>Bldg IRN</v>
      </c>
      <c r="AJ2778" t="str">
        <f>"12"</f>
        <v>12</v>
      </c>
      <c r="AK2778" t="s">
        <v>48</v>
      </c>
      <c r="AL2778" t="s">
        <v>53</v>
      </c>
      <c r="AM2778">
        <v>962.46</v>
      </c>
      <c r="AN2778">
        <v>1132.3</v>
      </c>
      <c r="AO2778">
        <v>15</v>
      </c>
    </row>
    <row r="2779" spans="1:41" x14ac:dyDescent="0.3">
      <c r="A2779" t="str">
        <f>"Trad IRN"</f>
        <v>Trad IRN</v>
      </c>
      <c r="B2779" t="str">
        <f>"Bldg IRN"</f>
        <v>Bldg IRN</v>
      </c>
      <c r="C2779" t="s">
        <v>41</v>
      </c>
      <c r="D2779" t="s">
        <v>3</v>
      </c>
      <c r="E2779" t="s">
        <v>80</v>
      </c>
      <c r="F2779" t="s">
        <v>81</v>
      </c>
      <c r="G2779" t="s">
        <v>82</v>
      </c>
      <c r="H2779" t="s">
        <v>83</v>
      </c>
      <c r="I2779" t="str">
        <f>"Trad IRN"</f>
        <v>Trad IRN</v>
      </c>
      <c r="J2779" t="s">
        <v>43</v>
      </c>
      <c r="K2779" t="s">
        <v>44</v>
      </c>
      <c r="L2779" t="s">
        <v>45</v>
      </c>
      <c r="M2779" t="s">
        <v>46</v>
      </c>
      <c r="N2779" t="str">
        <f>"08/18/2022"</f>
        <v>08/18/2022</v>
      </c>
      <c r="O2779" t="str">
        <f>"01/03/2023"</f>
        <v>01/03/2023</v>
      </c>
      <c r="P2779">
        <v>0.46943400000000002</v>
      </c>
      <c r="Q2779">
        <v>0.46943400000000002</v>
      </c>
      <c r="R2779">
        <v>0.46943400000000002</v>
      </c>
      <c r="S2779">
        <v>0</v>
      </c>
      <c r="T2779">
        <v>0.46943400000000002</v>
      </c>
      <c r="U2779">
        <v>0</v>
      </c>
      <c r="V2779" t="str">
        <f>"Trad IRN"</f>
        <v>Trad IRN</v>
      </c>
      <c r="W2779">
        <v>100</v>
      </c>
      <c r="X2779" t="s">
        <v>47</v>
      </c>
      <c r="Z2779" t="s">
        <v>47</v>
      </c>
      <c r="AB2779" t="str">
        <f>"09"</f>
        <v>09</v>
      </c>
      <c r="AC2779" t="str">
        <f>"15"</f>
        <v>15</v>
      </c>
      <c r="AD2779" t="str">
        <f>"2"</f>
        <v>2</v>
      </c>
      <c r="AE2779" t="s">
        <v>50</v>
      </c>
      <c r="AF2779">
        <v>0</v>
      </c>
      <c r="AG2779" t="s">
        <v>56</v>
      </c>
      <c r="AH2779" t="str">
        <f>"Trad IRN"</f>
        <v>Trad IRN</v>
      </c>
      <c r="AI2779" t="str">
        <f>"Bldg IRN"</f>
        <v>Bldg IRN</v>
      </c>
      <c r="AJ2779" t="s">
        <v>48</v>
      </c>
      <c r="AK2779" t="s">
        <v>48</v>
      </c>
      <c r="AL2779" t="s">
        <v>53</v>
      </c>
      <c r="AM2779">
        <v>531.54</v>
      </c>
      <c r="AN2779">
        <v>1132.3</v>
      </c>
      <c r="AO2779">
        <v>15</v>
      </c>
    </row>
    <row r="2780" spans="1:41" x14ac:dyDescent="0.3">
      <c r="A2780" t="str">
        <f>"Trad IRN"</f>
        <v>Trad IRN</v>
      </c>
      <c r="B2780" t="str">
        <f>"Bldg IRN"</f>
        <v>Bldg IRN</v>
      </c>
      <c r="C2780" t="s">
        <v>41</v>
      </c>
      <c r="D2780" t="s">
        <v>3</v>
      </c>
      <c r="E2780" t="s">
        <v>80</v>
      </c>
      <c r="F2780" t="s">
        <v>81</v>
      </c>
      <c r="G2780" t="s">
        <v>82</v>
      </c>
      <c r="H2780" t="s">
        <v>83</v>
      </c>
      <c r="I2780" t="str">
        <f>"Trad IRN"</f>
        <v>Trad IRN</v>
      </c>
      <c r="J2780" t="s">
        <v>43</v>
      </c>
      <c r="K2780" t="s">
        <v>44</v>
      </c>
      <c r="L2780" t="s">
        <v>45</v>
      </c>
      <c r="M2780" t="s">
        <v>46</v>
      </c>
      <c r="N2780" t="str">
        <f>"01/04/2023"</f>
        <v>01/04/2023</v>
      </c>
      <c r="O2780" t="str">
        <f t="shared" ref="O2780:O2791" si="284">"12/31/2500"</f>
        <v>12/31/2500</v>
      </c>
      <c r="P2780">
        <v>0.45098100000000002</v>
      </c>
      <c r="Q2780">
        <v>0.45098100000000002</v>
      </c>
      <c r="R2780">
        <v>0.45098100000000002</v>
      </c>
      <c r="S2780">
        <v>0</v>
      </c>
      <c r="T2780">
        <v>0.45098100000000002</v>
      </c>
      <c r="U2780">
        <v>0</v>
      </c>
      <c r="V2780" t="str">
        <f>"Trad IRN"</f>
        <v>Trad IRN</v>
      </c>
      <c r="W2780">
        <v>85</v>
      </c>
      <c r="X2780" t="s">
        <v>47</v>
      </c>
      <c r="Z2780" t="s">
        <v>47</v>
      </c>
      <c r="AB2780" t="str">
        <f>"09"</f>
        <v>09</v>
      </c>
      <c r="AC2780" t="str">
        <f>"15"</f>
        <v>15</v>
      </c>
      <c r="AD2780" t="str">
        <f>"2"</f>
        <v>2</v>
      </c>
      <c r="AE2780" t="s">
        <v>50</v>
      </c>
      <c r="AF2780">
        <v>0</v>
      </c>
      <c r="AG2780" t="s">
        <v>56</v>
      </c>
      <c r="AH2780" t="str">
        <f>"Trad IRN"</f>
        <v>Trad IRN</v>
      </c>
      <c r="AI2780" t="str">
        <f>"Bldg IRN"</f>
        <v>Bldg IRN</v>
      </c>
      <c r="AJ2780" t="s">
        <v>48</v>
      </c>
      <c r="AK2780" t="s">
        <v>48</v>
      </c>
      <c r="AL2780" t="s">
        <v>53</v>
      </c>
      <c r="AM2780">
        <v>510.65</v>
      </c>
      <c r="AN2780">
        <v>1132.3</v>
      </c>
      <c r="AO2780">
        <v>15</v>
      </c>
    </row>
    <row r="2781" spans="1:41" x14ac:dyDescent="0.3">
      <c r="A2781" t="str">
        <f>"Trad IRN"</f>
        <v>Trad IRN</v>
      </c>
      <c r="B2781" t="str">
        <f>"Bldg IRN"</f>
        <v>Bldg IRN</v>
      </c>
      <c r="C2781" t="s">
        <v>41</v>
      </c>
      <c r="D2781" t="s">
        <v>3</v>
      </c>
      <c r="E2781" t="s">
        <v>80</v>
      </c>
      <c r="F2781" t="s">
        <v>81</v>
      </c>
      <c r="G2781" t="s">
        <v>82</v>
      </c>
      <c r="H2781" t="s">
        <v>83</v>
      </c>
      <c r="I2781" t="s">
        <v>8</v>
      </c>
      <c r="J2781" t="s">
        <v>43</v>
      </c>
      <c r="K2781" t="s">
        <v>44</v>
      </c>
      <c r="L2781" t="s">
        <v>45</v>
      </c>
      <c r="M2781" t="s">
        <v>46</v>
      </c>
      <c r="N2781" t="str">
        <f>"01/04/2023"</f>
        <v>01/04/2023</v>
      </c>
      <c r="O2781" t="str">
        <f t="shared" si="284"/>
        <v>12/31/2500</v>
      </c>
      <c r="P2781">
        <v>7.9585000000000003E-2</v>
      </c>
      <c r="Q2781">
        <v>7.9585000000000003E-2</v>
      </c>
      <c r="R2781">
        <v>7.9585000000000003E-2</v>
      </c>
      <c r="S2781">
        <v>0</v>
      </c>
      <c r="T2781">
        <v>0</v>
      </c>
      <c r="U2781">
        <v>7.9585000000000003E-2</v>
      </c>
      <c r="V2781" t="str">
        <f>"Trad IRN"</f>
        <v>Trad IRN</v>
      </c>
      <c r="W2781">
        <v>15</v>
      </c>
      <c r="X2781" t="s">
        <v>47</v>
      </c>
      <c r="Z2781" t="s">
        <v>47</v>
      </c>
      <c r="AB2781" t="str">
        <f>"09"</f>
        <v>09</v>
      </c>
      <c r="AC2781" t="str">
        <f>"15"</f>
        <v>15</v>
      </c>
      <c r="AD2781" t="str">
        <f>"2"</f>
        <v>2</v>
      </c>
      <c r="AE2781" t="s">
        <v>50</v>
      </c>
      <c r="AF2781">
        <v>0</v>
      </c>
      <c r="AG2781" t="s">
        <v>51</v>
      </c>
      <c r="AH2781" t="str">
        <f>"Trad IRN"</f>
        <v>Trad IRN</v>
      </c>
      <c r="AI2781" t="str">
        <f>"Bldg IRN"</f>
        <v>Bldg IRN</v>
      </c>
      <c r="AJ2781" t="s">
        <v>48</v>
      </c>
      <c r="AK2781" t="s">
        <v>48</v>
      </c>
      <c r="AL2781" t="s">
        <v>53</v>
      </c>
      <c r="AM2781">
        <v>90.11</v>
      </c>
      <c r="AN2781">
        <v>1132.3</v>
      </c>
      <c r="AO2781">
        <v>15</v>
      </c>
    </row>
    <row r="2782" spans="1:41" x14ac:dyDescent="0.3">
      <c r="A2782" t="str">
        <f>"Trad IRN"</f>
        <v>Trad IRN</v>
      </c>
      <c r="B2782" t="str">
        <f>"Bldg IRN"</f>
        <v>Bldg IRN</v>
      </c>
      <c r="C2782" t="s">
        <v>41</v>
      </c>
      <c r="D2782" t="s">
        <v>3</v>
      </c>
      <c r="E2782" t="s">
        <v>80</v>
      </c>
      <c r="F2782" t="s">
        <v>81</v>
      </c>
      <c r="G2782" t="s">
        <v>82</v>
      </c>
      <c r="H2782" t="s">
        <v>83</v>
      </c>
      <c r="I2782" t="str">
        <f>"Trad IRN"</f>
        <v>Trad IRN</v>
      </c>
      <c r="J2782" t="s">
        <v>43</v>
      </c>
      <c r="K2782" t="s">
        <v>44</v>
      </c>
      <c r="L2782" t="s">
        <v>45</v>
      </c>
      <c r="M2782" t="s">
        <v>46</v>
      </c>
      <c r="N2782" t="str">
        <f>"08/18/2022"</f>
        <v>08/18/2022</v>
      </c>
      <c r="O2782" t="str">
        <f t="shared" si="284"/>
        <v>12/31/2500</v>
      </c>
      <c r="P2782">
        <v>1</v>
      </c>
      <c r="Q2782">
        <v>1</v>
      </c>
      <c r="S2782">
        <v>0</v>
      </c>
      <c r="T2782">
        <v>1</v>
      </c>
      <c r="U2782">
        <v>0</v>
      </c>
      <c r="V2782" t="str">
        <f>"Trad IRN"</f>
        <v>Trad IRN</v>
      </c>
      <c r="W2782">
        <v>100</v>
      </c>
      <c r="X2782" t="s">
        <v>47</v>
      </c>
      <c r="Z2782" t="s">
        <v>47</v>
      </c>
      <c r="AB2782" t="str">
        <f>"09"</f>
        <v>09</v>
      </c>
      <c r="AC2782" t="s">
        <v>48</v>
      </c>
      <c r="AD2782" t="s">
        <v>49</v>
      </c>
      <c r="AE2782" t="s">
        <v>50</v>
      </c>
      <c r="AF2782">
        <v>0</v>
      </c>
      <c r="AG2782" t="s">
        <v>56</v>
      </c>
      <c r="AH2782" t="str">
        <f>"Trad IRN"</f>
        <v>Trad IRN</v>
      </c>
      <c r="AI2782" t="str">
        <f>"Bldg IRN"</f>
        <v>Bldg IRN</v>
      </c>
      <c r="AJ2782" t="s">
        <v>48</v>
      </c>
      <c r="AK2782" t="s">
        <v>48</v>
      </c>
      <c r="AL2782" t="s">
        <v>53</v>
      </c>
      <c r="AM2782">
        <v>1132.3</v>
      </c>
      <c r="AN2782">
        <v>1132.3</v>
      </c>
      <c r="AO2782">
        <v>15</v>
      </c>
    </row>
    <row r="2783" spans="1:41" x14ac:dyDescent="0.3">
      <c r="A2783" t="str">
        <f>"Trad IRN"</f>
        <v>Trad IRN</v>
      </c>
      <c r="B2783" t="str">
        <f>"Bldg IRN"</f>
        <v>Bldg IRN</v>
      </c>
      <c r="C2783" t="s">
        <v>41</v>
      </c>
      <c r="D2783" t="s">
        <v>3</v>
      </c>
      <c r="E2783" t="s">
        <v>80</v>
      </c>
      <c r="F2783" t="s">
        <v>81</v>
      </c>
      <c r="G2783" t="s">
        <v>82</v>
      </c>
      <c r="H2783" t="s">
        <v>83</v>
      </c>
      <c r="I2783" t="s">
        <v>8</v>
      </c>
      <c r="J2783" t="s">
        <v>43</v>
      </c>
      <c r="K2783" t="s">
        <v>44</v>
      </c>
      <c r="L2783" t="s">
        <v>45</v>
      </c>
      <c r="M2783" t="s">
        <v>46</v>
      </c>
      <c r="N2783" t="str">
        <f>"08/17/2022"</f>
        <v>08/17/2022</v>
      </c>
      <c r="O2783" t="str">
        <f t="shared" si="284"/>
        <v>12/31/2500</v>
      </c>
      <c r="P2783">
        <v>0.5</v>
      </c>
      <c r="Q2783">
        <v>0.5</v>
      </c>
      <c r="S2783">
        <v>0</v>
      </c>
      <c r="T2783">
        <v>0</v>
      </c>
      <c r="U2783">
        <v>0.5</v>
      </c>
      <c r="V2783" t="str">
        <f>"Trad IRN"</f>
        <v>Trad IRN</v>
      </c>
      <c r="W2783">
        <v>50</v>
      </c>
      <c r="X2783" t="s">
        <v>47</v>
      </c>
      <c r="Z2783" t="s">
        <v>47</v>
      </c>
      <c r="AB2783" t="str">
        <f>"12"</f>
        <v>12</v>
      </c>
      <c r="AC2783" t="s">
        <v>48</v>
      </c>
      <c r="AD2783" t="s">
        <v>49</v>
      </c>
      <c r="AE2783" t="s">
        <v>50</v>
      </c>
      <c r="AF2783">
        <v>0</v>
      </c>
      <c r="AG2783" t="s">
        <v>51</v>
      </c>
      <c r="AH2783" t="s">
        <v>85</v>
      </c>
      <c r="AI2783" t="str">
        <f>"Bldg IRN"</f>
        <v>Bldg IRN</v>
      </c>
      <c r="AJ2783" t="str">
        <f>"12"</f>
        <v>12</v>
      </c>
      <c r="AK2783" t="s">
        <v>52</v>
      </c>
      <c r="AL2783" t="s">
        <v>53</v>
      </c>
      <c r="AM2783">
        <v>521</v>
      </c>
      <c r="AN2783">
        <v>1042</v>
      </c>
      <c r="AO2783">
        <v>15</v>
      </c>
    </row>
    <row r="2784" spans="1:41" x14ac:dyDescent="0.3">
      <c r="A2784" t="str">
        <f>"Trad IRN"</f>
        <v>Trad IRN</v>
      </c>
      <c r="B2784" t="str">
        <f>"Bldg IRN"</f>
        <v>Bldg IRN</v>
      </c>
      <c r="C2784" t="s">
        <v>41</v>
      </c>
      <c r="D2784" t="s">
        <v>3</v>
      </c>
      <c r="E2784" t="s">
        <v>80</v>
      </c>
      <c r="F2784" t="s">
        <v>81</v>
      </c>
      <c r="G2784" t="s">
        <v>82</v>
      </c>
      <c r="H2784" t="s">
        <v>83</v>
      </c>
      <c r="I2784" t="str">
        <f>"Trad IRN"</f>
        <v>Trad IRN</v>
      </c>
      <c r="J2784" t="s">
        <v>43</v>
      </c>
      <c r="K2784" t="s">
        <v>44</v>
      </c>
      <c r="L2784" t="s">
        <v>45</v>
      </c>
      <c r="M2784" t="s">
        <v>46</v>
      </c>
      <c r="N2784" t="str">
        <f>"08/18/2022"</f>
        <v>08/18/2022</v>
      </c>
      <c r="O2784" t="str">
        <f t="shared" si="284"/>
        <v>12/31/2500</v>
      </c>
      <c r="P2784">
        <v>0.5</v>
      </c>
      <c r="Q2784">
        <v>0.5</v>
      </c>
      <c r="S2784">
        <v>0</v>
      </c>
      <c r="T2784">
        <v>0.5</v>
      </c>
      <c r="U2784">
        <v>0</v>
      </c>
      <c r="V2784" t="str">
        <f>"Trad IRN"</f>
        <v>Trad IRN</v>
      </c>
      <c r="W2784">
        <v>50</v>
      </c>
      <c r="X2784" t="s">
        <v>47</v>
      </c>
      <c r="Z2784" t="s">
        <v>47</v>
      </c>
      <c r="AB2784" t="str">
        <f>"12"</f>
        <v>12</v>
      </c>
      <c r="AC2784" t="s">
        <v>48</v>
      </c>
      <c r="AD2784" t="s">
        <v>49</v>
      </c>
      <c r="AE2784" t="s">
        <v>50</v>
      </c>
      <c r="AF2784">
        <v>0</v>
      </c>
      <c r="AG2784" t="s">
        <v>56</v>
      </c>
      <c r="AH2784" t="str">
        <f>"Trad IRN"</f>
        <v>Trad IRN</v>
      </c>
      <c r="AI2784" t="str">
        <f>"Bldg IRN"</f>
        <v>Bldg IRN</v>
      </c>
      <c r="AJ2784" t="str">
        <f>"12"</f>
        <v>12</v>
      </c>
      <c r="AK2784" t="s">
        <v>48</v>
      </c>
      <c r="AL2784" t="s">
        <v>53</v>
      </c>
      <c r="AM2784">
        <v>566.15</v>
      </c>
      <c r="AN2784">
        <v>1132.3</v>
      </c>
      <c r="AO2784">
        <v>15</v>
      </c>
    </row>
    <row r="2785" spans="1:41" x14ac:dyDescent="0.3">
      <c r="A2785" t="str">
        <f>"Trad IRN"</f>
        <v>Trad IRN</v>
      </c>
      <c r="B2785" t="str">
        <f>"Bldg IRN"</f>
        <v>Bldg IRN</v>
      </c>
      <c r="C2785" t="s">
        <v>41</v>
      </c>
      <c r="D2785" t="s">
        <v>3</v>
      </c>
      <c r="E2785" t="s">
        <v>80</v>
      </c>
      <c r="F2785" t="s">
        <v>81</v>
      </c>
      <c r="G2785" t="s">
        <v>82</v>
      </c>
      <c r="H2785" t="s">
        <v>83</v>
      </c>
      <c r="I2785" t="str">
        <f>"Trad IRN"</f>
        <v>Trad IRN</v>
      </c>
      <c r="J2785" t="s">
        <v>43</v>
      </c>
      <c r="K2785" t="s">
        <v>44</v>
      </c>
      <c r="L2785" t="s">
        <v>45</v>
      </c>
      <c r="M2785" t="s">
        <v>46</v>
      </c>
      <c r="N2785" t="str">
        <f>"08/18/2022"</f>
        <v>08/18/2022</v>
      </c>
      <c r="O2785" t="str">
        <f t="shared" si="284"/>
        <v>12/31/2500</v>
      </c>
      <c r="P2785">
        <v>1</v>
      </c>
      <c r="Q2785">
        <v>1</v>
      </c>
      <c r="S2785">
        <v>1</v>
      </c>
      <c r="T2785">
        <v>1</v>
      </c>
      <c r="U2785">
        <v>0</v>
      </c>
      <c r="V2785" t="str">
        <f>"Trad IRN"</f>
        <v>Trad IRN</v>
      </c>
      <c r="W2785">
        <v>100</v>
      </c>
      <c r="X2785" t="s">
        <v>47</v>
      </c>
      <c r="Z2785" t="s">
        <v>47</v>
      </c>
      <c r="AB2785" t="str">
        <f>"09"</f>
        <v>09</v>
      </c>
      <c r="AC2785" t="s">
        <v>48</v>
      </c>
      <c r="AD2785" t="s">
        <v>49</v>
      </c>
      <c r="AE2785" t="s">
        <v>50</v>
      </c>
      <c r="AF2785">
        <v>0</v>
      </c>
      <c r="AG2785" t="s">
        <v>56</v>
      </c>
      <c r="AH2785" t="str">
        <f>"Trad IRN"</f>
        <v>Trad IRN</v>
      </c>
      <c r="AI2785" t="str">
        <f>"Bldg IRN"</f>
        <v>Bldg IRN</v>
      </c>
      <c r="AJ2785" t="s">
        <v>48</v>
      </c>
      <c r="AK2785" t="s">
        <v>48</v>
      </c>
      <c r="AL2785" t="s">
        <v>53</v>
      </c>
      <c r="AM2785">
        <v>1132.3</v>
      </c>
      <c r="AN2785">
        <v>1132.3</v>
      </c>
      <c r="AO2785">
        <v>15</v>
      </c>
    </row>
    <row r="2786" spans="1:41" x14ac:dyDescent="0.3">
      <c r="A2786" t="str">
        <f>"Trad IRN"</f>
        <v>Trad IRN</v>
      </c>
      <c r="B2786" t="str">
        <f>"Bldg IRN"</f>
        <v>Bldg IRN</v>
      </c>
      <c r="C2786" t="s">
        <v>41</v>
      </c>
      <c r="D2786" t="s">
        <v>3</v>
      </c>
      <c r="E2786" t="s">
        <v>80</v>
      </c>
      <c r="F2786" t="s">
        <v>81</v>
      </c>
      <c r="G2786" t="s">
        <v>82</v>
      </c>
      <c r="H2786" t="s">
        <v>83</v>
      </c>
      <c r="I2786" t="str">
        <f>"Trad IRN"</f>
        <v>Trad IRN</v>
      </c>
      <c r="J2786" t="s">
        <v>43</v>
      </c>
      <c r="K2786" t="s">
        <v>44</v>
      </c>
      <c r="L2786" t="s">
        <v>45</v>
      </c>
      <c r="M2786" t="s">
        <v>46</v>
      </c>
      <c r="N2786" t="str">
        <f>"08/18/2022"</f>
        <v>08/18/2022</v>
      </c>
      <c r="O2786" t="str">
        <f t="shared" si="284"/>
        <v>12/31/2500</v>
      </c>
      <c r="P2786">
        <v>1</v>
      </c>
      <c r="Q2786">
        <v>1</v>
      </c>
      <c r="S2786">
        <v>1</v>
      </c>
      <c r="T2786">
        <v>1</v>
      </c>
      <c r="U2786">
        <v>0</v>
      </c>
      <c r="V2786" t="str">
        <f>"Trad IRN"</f>
        <v>Trad IRN</v>
      </c>
      <c r="W2786">
        <v>100</v>
      </c>
      <c r="X2786" t="s">
        <v>47</v>
      </c>
      <c r="Z2786" t="s">
        <v>47</v>
      </c>
      <c r="AB2786" t="str">
        <f>"09"</f>
        <v>09</v>
      </c>
      <c r="AC2786" t="s">
        <v>48</v>
      </c>
      <c r="AD2786" t="s">
        <v>49</v>
      </c>
      <c r="AE2786" t="s">
        <v>50</v>
      </c>
      <c r="AF2786">
        <v>0</v>
      </c>
      <c r="AG2786" t="s">
        <v>56</v>
      </c>
      <c r="AH2786" t="str">
        <f>"Trad IRN"</f>
        <v>Trad IRN</v>
      </c>
      <c r="AI2786" t="str">
        <f>"Bldg IRN"</f>
        <v>Bldg IRN</v>
      </c>
      <c r="AJ2786" t="s">
        <v>48</v>
      </c>
      <c r="AK2786" t="s">
        <v>48</v>
      </c>
      <c r="AL2786" t="s">
        <v>53</v>
      </c>
      <c r="AM2786">
        <v>1132.3</v>
      </c>
      <c r="AN2786">
        <v>1132.3</v>
      </c>
      <c r="AO2786">
        <v>15</v>
      </c>
    </row>
    <row r="2787" spans="1:41" x14ac:dyDescent="0.3">
      <c r="A2787" t="str">
        <f>"Trad IRN"</f>
        <v>Trad IRN</v>
      </c>
      <c r="B2787" t="str">
        <f>"Bldg IRN"</f>
        <v>Bldg IRN</v>
      </c>
      <c r="C2787" t="s">
        <v>41</v>
      </c>
      <c r="D2787" t="s">
        <v>3</v>
      </c>
      <c r="E2787" t="s">
        <v>80</v>
      </c>
      <c r="F2787" t="s">
        <v>81</v>
      </c>
      <c r="G2787" t="s">
        <v>82</v>
      </c>
      <c r="H2787" t="s">
        <v>83</v>
      </c>
      <c r="I2787" t="str">
        <f>"Trad IRN"</f>
        <v>Trad IRN</v>
      </c>
      <c r="J2787" t="s">
        <v>43</v>
      </c>
      <c r="K2787" t="s">
        <v>44</v>
      </c>
      <c r="L2787" t="s">
        <v>45</v>
      </c>
      <c r="M2787" t="s">
        <v>46</v>
      </c>
      <c r="N2787" t="str">
        <f>"08/18/2022"</f>
        <v>08/18/2022</v>
      </c>
      <c r="O2787" t="str">
        <f t="shared" si="284"/>
        <v>12/31/2500</v>
      </c>
      <c r="P2787">
        <v>1</v>
      </c>
      <c r="Q2787">
        <v>1</v>
      </c>
      <c r="S2787">
        <v>1</v>
      </c>
      <c r="T2787">
        <v>1</v>
      </c>
      <c r="U2787">
        <v>0</v>
      </c>
      <c r="V2787" t="str">
        <f>"Trad IRN"</f>
        <v>Trad IRN</v>
      </c>
      <c r="W2787">
        <v>100</v>
      </c>
      <c r="X2787" t="s">
        <v>47</v>
      </c>
      <c r="Z2787" t="s">
        <v>47</v>
      </c>
      <c r="AB2787" t="str">
        <f>"12"</f>
        <v>12</v>
      </c>
      <c r="AC2787" t="s">
        <v>48</v>
      </c>
      <c r="AD2787" t="s">
        <v>49</v>
      </c>
      <c r="AE2787" t="s">
        <v>50</v>
      </c>
      <c r="AF2787">
        <v>0</v>
      </c>
      <c r="AG2787" t="s">
        <v>56</v>
      </c>
      <c r="AH2787" t="str">
        <f>"Trad IRN"</f>
        <v>Trad IRN</v>
      </c>
      <c r="AI2787" t="str">
        <f>"Bldg IRN"</f>
        <v>Bldg IRN</v>
      </c>
      <c r="AJ2787" t="str">
        <f>"12"</f>
        <v>12</v>
      </c>
      <c r="AK2787" t="s">
        <v>48</v>
      </c>
      <c r="AL2787" t="s">
        <v>53</v>
      </c>
      <c r="AM2787">
        <v>1132.3</v>
      </c>
      <c r="AN2787">
        <v>1132.3</v>
      </c>
      <c r="AO2787">
        <v>15</v>
      </c>
    </row>
    <row r="2788" spans="1:41" x14ac:dyDescent="0.3">
      <c r="A2788" t="str">
        <f>"Trad IRN"</f>
        <v>Trad IRN</v>
      </c>
      <c r="B2788" t="str">
        <f>"Bldg IRN"</f>
        <v>Bldg IRN</v>
      </c>
      <c r="C2788" t="s">
        <v>41</v>
      </c>
      <c r="D2788" t="s">
        <v>3</v>
      </c>
      <c r="E2788" t="s">
        <v>80</v>
      </c>
      <c r="F2788" t="s">
        <v>81</v>
      </c>
      <c r="G2788" t="s">
        <v>82</v>
      </c>
      <c r="H2788" t="s">
        <v>83</v>
      </c>
      <c r="I2788" t="str">
        <f>"Trad IRN"</f>
        <v>Trad IRN</v>
      </c>
      <c r="J2788" t="s">
        <v>43</v>
      </c>
      <c r="K2788" t="s">
        <v>44</v>
      </c>
      <c r="L2788" t="s">
        <v>45</v>
      </c>
      <c r="M2788" t="s">
        <v>46</v>
      </c>
      <c r="N2788" t="str">
        <f>"08/18/2022"</f>
        <v>08/18/2022</v>
      </c>
      <c r="O2788" t="str">
        <f t="shared" si="284"/>
        <v>12/31/2500</v>
      </c>
      <c r="P2788">
        <v>1</v>
      </c>
      <c r="Q2788">
        <v>1</v>
      </c>
      <c r="R2788">
        <v>1</v>
      </c>
      <c r="S2788">
        <v>0</v>
      </c>
      <c r="T2788">
        <v>1</v>
      </c>
      <c r="U2788">
        <v>0</v>
      </c>
      <c r="V2788" t="str">
        <f>"Trad IRN"</f>
        <v>Trad IRN</v>
      </c>
      <c r="W2788">
        <v>100</v>
      </c>
      <c r="X2788" t="s">
        <v>47</v>
      </c>
      <c r="Z2788" t="s">
        <v>47</v>
      </c>
      <c r="AB2788" t="str">
        <f>"10"</f>
        <v>10</v>
      </c>
      <c r="AC2788" t="str">
        <f>"15"</f>
        <v>15</v>
      </c>
      <c r="AD2788" t="str">
        <f>"2"</f>
        <v>2</v>
      </c>
      <c r="AE2788" t="s">
        <v>50</v>
      </c>
      <c r="AF2788">
        <v>0</v>
      </c>
      <c r="AG2788" t="s">
        <v>56</v>
      </c>
      <c r="AH2788" t="str">
        <f>"Trad IRN"</f>
        <v>Trad IRN</v>
      </c>
      <c r="AI2788" t="str">
        <f>"Bldg IRN"</f>
        <v>Bldg IRN</v>
      </c>
      <c r="AJ2788" t="s">
        <v>48</v>
      </c>
      <c r="AK2788" t="s">
        <v>48</v>
      </c>
      <c r="AL2788" t="s">
        <v>53</v>
      </c>
      <c r="AM2788">
        <v>1132.3</v>
      </c>
      <c r="AN2788">
        <v>1132.3</v>
      </c>
      <c r="AO2788">
        <v>15</v>
      </c>
    </row>
    <row r="2789" spans="1:41" x14ac:dyDescent="0.3">
      <c r="A2789" t="str">
        <f>"Trad IRN"</f>
        <v>Trad IRN</v>
      </c>
      <c r="B2789" t="str">
        <f>"Bldg IRN"</f>
        <v>Bldg IRN</v>
      </c>
      <c r="C2789" t="s">
        <v>41</v>
      </c>
      <c r="D2789" t="s">
        <v>3</v>
      </c>
      <c r="E2789" t="s">
        <v>80</v>
      </c>
      <c r="F2789" t="s">
        <v>81</v>
      </c>
      <c r="G2789" t="s">
        <v>82</v>
      </c>
      <c r="H2789" t="s">
        <v>83</v>
      </c>
      <c r="I2789" t="s">
        <v>8</v>
      </c>
      <c r="J2789" t="s">
        <v>43</v>
      </c>
      <c r="K2789" t="s">
        <v>44</v>
      </c>
      <c r="L2789" t="s">
        <v>45</v>
      </c>
      <c r="M2789" t="s">
        <v>46</v>
      </c>
      <c r="N2789" t="str">
        <f>"08/17/2022"</f>
        <v>08/17/2022</v>
      </c>
      <c r="O2789" t="str">
        <f t="shared" si="284"/>
        <v>12/31/2500</v>
      </c>
      <c r="P2789">
        <v>1</v>
      </c>
      <c r="Q2789">
        <v>1</v>
      </c>
      <c r="S2789">
        <v>0</v>
      </c>
      <c r="T2789">
        <v>0.16666400000000001</v>
      </c>
      <c r="U2789">
        <v>0.83333599999999997</v>
      </c>
      <c r="V2789" t="str">
        <f>"Trad IRN"</f>
        <v>Trad IRN</v>
      </c>
      <c r="W2789">
        <v>100</v>
      </c>
      <c r="X2789" t="s">
        <v>47</v>
      </c>
      <c r="Z2789" t="s">
        <v>47</v>
      </c>
      <c r="AB2789" t="str">
        <f>"12"</f>
        <v>12</v>
      </c>
      <c r="AC2789" t="s">
        <v>48</v>
      </c>
      <c r="AD2789" t="s">
        <v>49</v>
      </c>
      <c r="AE2789" t="s">
        <v>50</v>
      </c>
      <c r="AF2789">
        <v>0</v>
      </c>
      <c r="AG2789" t="s">
        <v>51</v>
      </c>
      <c r="AH2789" t="s">
        <v>85</v>
      </c>
      <c r="AI2789" t="str">
        <f>"Bldg IRN"</f>
        <v>Bldg IRN</v>
      </c>
      <c r="AJ2789" t="str">
        <f>"12"</f>
        <v>12</v>
      </c>
      <c r="AK2789" t="s">
        <v>52</v>
      </c>
      <c r="AL2789" t="s">
        <v>53</v>
      </c>
      <c r="AM2789">
        <v>1042</v>
      </c>
      <c r="AN2789">
        <v>1042</v>
      </c>
      <c r="AO2789">
        <v>15</v>
      </c>
    </row>
    <row r="2790" spans="1:41" x14ac:dyDescent="0.3">
      <c r="A2790" t="str">
        <f>"Trad IRN"</f>
        <v>Trad IRN</v>
      </c>
      <c r="B2790" t="str">
        <f>"Bldg IRN"</f>
        <v>Bldg IRN</v>
      </c>
      <c r="C2790" t="s">
        <v>41</v>
      </c>
      <c r="D2790" t="s">
        <v>3</v>
      </c>
      <c r="E2790" t="s">
        <v>80</v>
      </c>
      <c r="F2790" t="s">
        <v>81</v>
      </c>
      <c r="G2790" t="s">
        <v>82</v>
      </c>
      <c r="H2790" t="s">
        <v>83</v>
      </c>
      <c r="I2790" t="str">
        <f>"Trad IRN"</f>
        <v>Trad IRN</v>
      </c>
      <c r="J2790" t="s">
        <v>43</v>
      </c>
      <c r="K2790" t="s">
        <v>44</v>
      </c>
      <c r="L2790" t="s">
        <v>45</v>
      </c>
      <c r="M2790" t="s">
        <v>46</v>
      </c>
      <c r="N2790" t="str">
        <f>"08/18/2022"</f>
        <v>08/18/2022</v>
      </c>
      <c r="O2790" t="str">
        <f t="shared" si="284"/>
        <v>12/31/2500</v>
      </c>
      <c r="P2790">
        <v>1</v>
      </c>
      <c r="Q2790">
        <v>1</v>
      </c>
      <c r="S2790">
        <v>0</v>
      </c>
      <c r="T2790">
        <v>1</v>
      </c>
      <c r="U2790">
        <v>0</v>
      </c>
      <c r="V2790" t="str">
        <f>"Trad IRN"</f>
        <v>Trad IRN</v>
      </c>
      <c r="W2790">
        <v>100</v>
      </c>
      <c r="X2790" t="s">
        <v>47</v>
      </c>
      <c r="Z2790" t="s">
        <v>47</v>
      </c>
      <c r="AB2790" t="str">
        <f>"10"</f>
        <v>10</v>
      </c>
      <c r="AC2790" t="s">
        <v>48</v>
      </c>
      <c r="AD2790" t="s">
        <v>49</v>
      </c>
      <c r="AE2790" t="s">
        <v>50</v>
      </c>
      <c r="AF2790">
        <v>0</v>
      </c>
      <c r="AG2790" t="s">
        <v>56</v>
      </c>
      <c r="AH2790" t="str">
        <f>"Trad IRN"</f>
        <v>Trad IRN</v>
      </c>
      <c r="AI2790" t="str">
        <f>"Bldg IRN"</f>
        <v>Bldg IRN</v>
      </c>
      <c r="AJ2790" t="s">
        <v>48</v>
      </c>
      <c r="AK2790" t="s">
        <v>48</v>
      </c>
      <c r="AL2790" t="s">
        <v>53</v>
      </c>
      <c r="AM2790">
        <v>1132.3</v>
      </c>
      <c r="AN2790">
        <v>1132.3</v>
      </c>
      <c r="AO2790">
        <v>15</v>
      </c>
    </row>
    <row r="2791" spans="1:41" x14ac:dyDescent="0.3">
      <c r="A2791" t="str">
        <f>"Trad IRN"</f>
        <v>Trad IRN</v>
      </c>
      <c r="B2791" t="str">
        <f>"Bldg IRN"</f>
        <v>Bldg IRN</v>
      </c>
      <c r="C2791" t="s">
        <v>41</v>
      </c>
      <c r="D2791" t="s">
        <v>3</v>
      </c>
      <c r="E2791" t="s">
        <v>80</v>
      </c>
      <c r="F2791" t="s">
        <v>81</v>
      </c>
      <c r="G2791" t="s">
        <v>82</v>
      </c>
      <c r="H2791" t="s">
        <v>83</v>
      </c>
      <c r="I2791" t="str">
        <f>"Trad IRN"</f>
        <v>Trad IRN</v>
      </c>
      <c r="J2791" t="s">
        <v>43</v>
      </c>
      <c r="K2791" t="s">
        <v>44</v>
      </c>
      <c r="L2791" t="s">
        <v>45</v>
      </c>
      <c r="M2791" t="s">
        <v>46</v>
      </c>
      <c r="N2791" t="str">
        <f>"08/18/2022"</f>
        <v>08/18/2022</v>
      </c>
      <c r="O2791" t="str">
        <f t="shared" si="284"/>
        <v>12/31/2500</v>
      </c>
      <c r="P2791">
        <v>1</v>
      </c>
      <c r="Q2791">
        <v>1</v>
      </c>
      <c r="S2791">
        <v>0</v>
      </c>
      <c r="T2791">
        <v>0.93055600000000005</v>
      </c>
      <c r="U2791">
        <v>6.9444000000000006E-2</v>
      </c>
      <c r="V2791" t="str">
        <f>"Trad IRN"</f>
        <v>Trad IRN</v>
      </c>
      <c r="W2791">
        <v>100</v>
      </c>
      <c r="X2791" t="s">
        <v>47</v>
      </c>
      <c r="Z2791" t="s">
        <v>47</v>
      </c>
      <c r="AB2791" t="str">
        <f>"11"</f>
        <v>11</v>
      </c>
      <c r="AC2791" t="s">
        <v>48</v>
      </c>
      <c r="AD2791" t="s">
        <v>49</v>
      </c>
      <c r="AE2791" t="s">
        <v>50</v>
      </c>
      <c r="AF2791">
        <v>0</v>
      </c>
      <c r="AG2791" t="s">
        <v>56</v>
      </c>
      <c r="AH2791" t="str">
        <f>"Trad IRN"</f>
        <v>Trad IRN</v>
      </c>
      <c r="AI2791" t="str">
        <f>"Bldg IRN"</f>
        <v>Bldg IRN</v>
      </c>
      <c r="AJ2791" t="s">
        <v>48</v>
      </c>
      <c r="AK2791" t="s">
        <v>48</v>
      </c>
      <c r="AL2791" t="s">
        <v>53</v>
      </c>
      <c r="AM2791">
        <v>1132.3</v>
      </c>
      <c r="AN2791">
        <v>1132.3</v>
      </c>
      <c r="AO2791">
        <v>15</v>
      </c>
    </row>
    <row r="2792" spans="1:41" x14ac:dyDescent="0.3">
      <c r="A2792" t="str">
        <f>"Trad IRN"</f>
        <v>Trad IRN</v>
      </c>
      <c r="B2792" t="str">
        <f>"Bldg IRN"</f>
        <v>Bldg IRN</v>
      </c>
      <c r="C2792" t="s">
        <v>41</v>
      </c>
      <c r="D2792" t="s">
        <v>3</v>
      </c>
      <c r="E2792" t="s">
        <v>80</v>
      </c>
      <c r="F2792" t="s">
        <v>81</v>
      </c>
      <c r="G2792" t="s">
        <v>82</v>
      </c>
      <c r="H2792" t="s">
        <v>83</v>
      </c>
      <c r="I2792" t="str">
        <f>"Trad IRN"</f>
        <v>Trad IRN</v>
      </c>
      <c r="J2792" t="s">
        <v>43</v>
      </c>
      <c r="K2792" t="s">
        <v>44</v>
      </c>
      <c r="L2792" t="s">
        <v>45</v>
      </c>
      <c r="M2792" t="s">
        <v>46</v>
      </c>
      <c r="N2792" t="str">
        <f>"08/18/2022"</f>
        <v>08/18/2022</v>
      </c>
      <c r="O2792" t="str">
        <f>"10/27/2022"</f>
        <v>10/27/2022</v>
      </c>
      <c r="P2792">
        <v>0.26528299999999999</v>
      </c>
      <c r="Q2792">
        <v>0.26528299999999999</v>
      </c>
      <c r="S2792">
        <v>0.26528299999999999</v>
      </c>
      <c r="T2792">
        <v>0.26528299999999999</v>
      </c>
      <c r="U2792">
        <v>0</v>
      </c>
      <c r="V2792" t="str">
        <f>"Trad IRN"</f>
        <v>Trad IRN</v>
      </c>
      <c r="W2792">
        <v>100</v>
      </c>
      <c r="X2792" t="s">
        <v>47</v>
      </c>
      <c r="Z2792" t="s">
        <v>47</v>
      </c>
      <c r="AB2792" t="str">
        <f t="shared" ref="AB2792:AB2797" si="285">"09"</f>
        <v>09</v>
      </c>
      <c r="AC2792" t="s">
        <v>48</v>
      </c>
      <c r="AD2792" t="s">
        <v>49</v>
      </c>
      <c r="AE2792" t="s">
        <v>50</v>
      </c>
      <c r="AF2792">
        <v>0</v>
      </c>
      <c r="AG2792" t="s">
        <v>56</v>
      </c>
      <c r="AH2792" t="str">
        <f>"Trad IRN"</f>
        <v>Trad IRN</v>
      </c>
      <c r="AI2792" t="str">
        <f>"Bldg IRN"</f>
        <v>Bldg IRN</v>
      </c>
      <c r="AJ2792" t="s">
        <v>48</v>
      </c>
      <c r="AK2792" t="s">
        <v>48</v>
      </c>
      <c r="AL2792" t="s">
        <v>53</v>
      </c>
      <c r="AM2792">
        <v>300.38</v>
      </c>
      <c r="AN2792">
        <v>1132.3</v>
      </c>
      <c r="AO2792">
        <v>15</v>
      </c>
    </row>
    <row r="2793" spans="1:41" x14ac:dyDescent="0.3">
      <c r="A2793" t="str">
        <f>"Trad IRN"</f>
        <v>Trad IRN</v>
      </c>
      <c r="B2793" t="str">
        <f>"Bldg IRN"</f>
        <v>Bldg IRN</v>
      </c>
      <c r="C2793" t="s">
        <v>41</v>
      </c>
      <c r="D2793" t="s">
        <v>3</v>
      </c>
      <c r="E2793" t="s">
        <v>80</v>
      </c>
      <c r="F2793" t="s">
        <v>81</v>
      </c>
      <c r="G2793" t="s">
        <v>82</v>
      </c>
      <c r="H2793" t="s">
        <v>83</v>
      </c>
      <c r="I2793" t="str">
        <f>"Trad IRN"</f>
        <v>Trad IRN</v>
      </c>
      <c r="J2793" t="s">
        <v>43</v>
      </c>
      <c r="K2793" t="s">
        <v>44</v>
      </c>
      <c r="L2793" t="s">
        <v>45</v>
      </c>
      <c r="M2793" t="s">
        <v>46</v>
      </c>
      <c r="N2793" t="str">
        <f>"10/28/2022"</f>
        <v>10/28/2022</v>
      </c>
      <c r="O2793" t="str">
        <f>"12/31/2500"</f>
        <v>12/31/2500</v>
      </c>
      <c r="P2793">
        <v>0.73471699999999995</v>
      </c>
      <c r="Q2793">
        <v>0.73471699999999995</v>
      </c>
      <c r="S2793">
        <v>0.73471699999999995</v>
      </c>
      <c r="T2793">
        <v>0.73471699999999995</v>
      </c>
      <c r="U2793">
        <v>0</v>
      </c>
      <c r="V2793" t="str">
        <f>"Trad IRN"</f>
        <v>Trad IRN</v>
      </c>
      <c r="W2793">
        <v>100</v>
      </c>
      <c r="X2793" t="s">
        <v>47</v>
      </c>
      <c r="Z2793" t="s">
        <v>47</v>
      </c>
      <c r="AB2793" t="str">
        <f t="shared" si="285"/>
        <v>09</v>
      </c>
      <c r="AC2793" t="s">
        <v>48</v>
      </c>
      <c r="AD2793" t="s">
        <v>49</v>
      </c>
      <c r="AE2793" t="s">
        <v>50</v>
      </c>
      <c r="AF2793">
        <v>0</v>
      </c>
      <c r="AG2793" t="s">
        <v>56</v>
      </c>
      <c r="AH2793" t="str">
        <f>"Trad IRN"</f>
        <v>Trad IRN</v>
      </c>
      <c r="AI2793" t="str">
        <f>"Bldg IRN"</f>
        <v>Bldg IRN</v>
      </c>
      <c r="AJ2793" t="s">
        <v>48</v>
      </c>
      <c r="AK2793" t="s">
        <v>48</v>
      </c>
      <c r="AL2793" t="s">
        <v>53</v>
      </c>
      <c r="AM2793">
        <v>831.92</v>
      </c>
      <c r="AN2793">
        <v>1132.3</v>
      </c>
      <c r="AO2793">
        <v>15</v>
      </c>
    </row>
    <row r="2794" spans="1:41" x14ac:dyDescent="0.3">
      <c r="A2794" t="str">
        <f>"Trad IRN"</f>
        <v>Trad IRN</v>
      </c>
      <c r="B2794" t="str">
        <f>"Bldg IRN"</f>
        <v>Bldg IRN</v>
      </c>
      <c r="C2794" t="s">
        <v>41</v>
      </c>
      <c r="D2794" t="s">
        <v>3</v>
      </c>
      <c r="E2794" t="s">
        <v>80</v>
      </c>
      <c r="F2794" t="s">
        <v>81</v>
      </c>
      <c r="G2794" t="s">
        <v>82</v>
      </c>
      <c r="H2794" t="s">
        <v>83</v>
      </c>
      <c r="I2794" t="str">
        <f>"Trad IRN"</f>
        <v>Trad IRN</v>
      </c>
      <c r="J2794" t="s">
        <v>43</v>
      </c>
      <c r="K2794" t="s">
        <v>44</v>
      </c>
      <c r="L2794" t="s">
        <v>45</v>
      </c>
      <c r="M2794" t="s">
        <v>46</v>
      </c>
      <c r="N2794" t="str">
        <f>"08/18/2022"</f>
        <v>08/18/2022</v>
      </c>
      <c r="O2794" t="str">
        <f>"12/31/2500"</f>
        <v>12/31/2500</v>
      </c>
      <c r="P2794">
        <v>1</v>
      </c>
      <c r="Q2794">
        <v>1</v>
      </c>
      <c r="S2794">
        <v>0</v>
      </c>
      <c r="T2794">
        <v>1</v>
      </c>
      <c r="U2794">
        <v>0</v>
      </c>
      <c r="V2794" t="str">
        <f>"Trad IRN"</f>
        <v>Trad IRN</v>
      </c>
      <c r="W2794">
        <v>100</v>
      </c>
      <c r="X2794" t="s">
        <v>47</v>
      </c>
      <c r="Z2794" t="s">
        <v>47</v>
      </c>
      <c r="AB2794" t="str">
        <f t="shared" si="285"/>
        <v>09</v>
      </c>
      <c r="AC2794" t="s">
        <v>48</v>
      </c>
      <c r="AD2794" t="s">
        <v>49</v>
      </c>
      <c r="AE2794" t="s">
        <v>50</v>
      </c>
      <c r="AF2794">
        <v>0</v>
      </c>
      <c r="AG2794" t="s">
        <v>56</v>
      </c>
      <c r="AH2794" t="str">
        <f>"Trad IRN"</f>
        <v>Trad IRN</v>
      </c>
      <c r="AI2794" t="str">
        <f>"Bldg IRN"</f>
        <v>Bldg IRN</v>
      </c>
      <c r="AJ2794" t="s">
        <v>48</v>
      </c>
      <c r="AK2794" t="s">
        <v>48</v>
      </c>
      <c r="AL2794" t="s">
        <v>53</v>
      </c>
      <c r="AM2794">
        <v>1132.3</v>
      </c>
      <c r="AN2794">
        <v>1132.3</v>
      </c>
      <c r="AO2794">
        <v>15</v>
      </c>
    </row>
    <row r="2795" spans="1:41" x14ac:dyDescent="0.3">
      <c r="A2795" t="str">
        <f>"Trad IRN"</f>
        <v>Trad IRN</v>
      </c>
      <c r="B2795" t="str">
        <f>"Bldg IRN"</f>
        <v>Bldg IRN</v>
      </c>
      <c r="C2795" t="s">
        <v>41</v>
      </c>
      <c r="D2795" t="s">
        <v>3</v>
      </c>
      <c r="E2795" t="s">
        <v>80</v>
      </c>
      <c r="F2795" t="s">
        <v>81</v>
      </c>
      <c r="G2795" t="s">
        <v>82</v>
      </c>
      <c r="H2795" t="s">
        <v>83</v>
      </c>
      <c r="I2795" t="str">
        <f>"Trad IRN"</f>
        <v>Trad IRN</v>
      </c>
      <c r="J2795" t="s">
        <v>43</v>
      </c>
      <c r="K2795" t="s">
        <v>44</v>
      </c>
      <c r="L2795" t="s">
        <v>45</v>
      </c>
      <c r="M2795" t="s">
        <v>46</v>
      </c>
      <c r="N2795" t="str">
        <f>"08/18/2022"</f>
        <v>08/18/2022</v>
      </c>
      <c r="O2795" t="str">
        <f>"01/03/2023"</f>
        <v>01/03/2023</v>
      </c>
      <c r="P2795">
        <v>0.39901900000000001</v>
      </c>
      <c r="Q2795">
        <v>0.39901900000000001</v>
      </c>
      <c r="S2795">
        <v>0</v>
      </c>
      <c r="T2795">
        <v>0.39901900000000001</v>
      </c>
      <c r="U2795">
        <v>0</v>
      </c>
      <c r="V2795" t="str">
        <f>"Trad IRN"</f>
        <v>Trad IRN</v>
      </c>
      <c r="W2795">
        <v>85</v>
      </c>
      <c r="X2795" t="s">
        <v>47</v>
      </c>
      <c r="Z2795" t="s">
        <v>47</v>
      </c>
      <c r="AB2795" t="str">
        <f t="shared" si="285"/>
        <v>09</v>
      </c>
      <c r="AC2795" t="s">
        <v>48</v>
      </c>
      <c r="AD2795" t="s">
        <v>49</v>
      </c>
      <c r="AE2795" t="s">
        <v>50</v>
      </c>
      <c r="AF2795">
        <v>0</v>
      </c>
      <c r="AG2795" t="s">
        <v>56</v>
      </c>
      <c r="AH2795" t="str">
        <f>"Trad IRN"</f>
        <v>Trad IRN</v>
      </c>
      <c r="AI2795" t="str">
        <f>"Bldg IRN"</f>
        <v>Bldg IRN</v>
      </c>
      <c r="AJ2795" t="s">
        <v>48</v>
      </c>
      <c r="AK2795" t="s">
        <v>48</v>
      </c>
      <c r="AL2795" t="s">
        <v>53</v>
      </c>
      <c r="AM2795">
        <v>451.81</v>
      </c>
      <c r="AN2795">
        <v>1132.3</v>
      </c>
      <c r="AO2795">
        <v>15</v>
      </c>
    </row>
    <row r="2796" spans="1:41" x14ac:dyDescent="0.3">
      <c r="A2796" t="str">
        <f>"Trad IRN"</f>
        <v>Trad IRN</v>
      </c>
      <c r="B2796" t="str">
        <f>"Bldg IRN"</f>
        <v>Bldg IRN</v>
      </c>
      <c r="C2796" t="s">
        <v>41</v>
      </c>
      <c r="D2796" t="s">
        <v>3</v>
      </c>
      <c r="E2796" t="s">
        <v>80</v>
      </c>
      <c r="F2796" t="s">
        <v>81</v>
      </c>
      <c r="G2796" t="s">
        <v>82</v>
      </c>
      <c r="H2796" t="s">
        <v>83</v>
      </c>
      <c r="I2796" t="str">
        <f>"Trad IRN"</f>
        <v>Trad IRN</v>
      </c>
      <c r="J2796" t="s">
        <v>43</v>
      </c>
      <c r="K2796" t="s">
        <v>44</v>
      </c>
      <c r="L2796" t="s">
        <v>45</v>
      </c>
      <c r="M2796" t="s">
        <v>46</v>
      </c>
      <c r="N2796" t="str">
        <f>"01/04/2023"</f>
        <v>01/04/2023</v>
      </c>
      <c r="O2796" t="str">
        <f>"12/31/2500"</f>
        <v>12/31/2500</v>
      </c>
      <c r="P2796">
        <v>0.53056599999999998</v>
      </c>
      <c r="Q2796">
        <v>0.53056599999999998</v>
      </c>
      <c r="S2796">
        <v>0</v>
      </c>
      <c r="T2796">
        <v>0.53056599999999998</v>
      </c>
      <c r="U2796">
        <v>0</v>
      </c>
      <c r="V2796" t="str">
        <f>"Trad IRN"</f>
        <v>Trad IRN</v>
      </c>
      <c r="W2796">
        <v>100</v>
      </c>
      <c r="X2796" t="s">
        <v>47</v>
      </c>
      <c r="Z2796" t="s">
        <v>47</v>
      </c>
      <c r="AB2796" t="str">
        <f t="shared" si="285"/>
        <v>09</v>
      </c>
      <c r="AC2796" t="s">
        <v>48</v>
      </c>
      <c r="AD2796" t="s">
        <v>49</v>
      </c>
      <c r="AE2796" t="s">
        <v>50</v>
      </c>
      <c r="AF2796">
        <v>0</v>
      </c>
      <c r="AG2796" t="s">
        <v>56</v>
      </c>
      <c r="AH2796" t="str">
        <f>"Trad IRN"</f>
        <v>Trad IRN</v>
      </c>
      <c r="AI2796" t="str">
        <f>"Bldg IRN"</f>
        <v>Bldg IRN</v>
      </c>
      <c r="AJ2796" t="s">
        <v>48</v>
      </c>
      <c r="AK2796" t="s">
        <v>48</v>
      </c>
      <c r="AL2796" t="s">
        <v>53</v>
      </c>
      <c r="AM2796">
        <v>600.76</v>
      </c>
      <c r="AN2796">
        <v>1132.3</v>
      </c>
      <c r="AO2796">
        <v>15</v>
      </c>
    </row>
    <row r="2797" spans="1:41" x14ac:dyDescent="0.3">
      <c r="A2797" t="str">
        <f>"Trad IRN"</f>
        <v>Trad IRN</v>
      </c>
      <c r="B2797" t="str">
        <f>"Bldg IRN"</f>
        <v>Bldg IRN</v>
      </c>
      <c r="C2797" t="s">
        <v>41</v>
      </c>
      <c r="D2797" t="s">
        <v>3</v>
      </c>
      <c r="E2797" t="s">
        <v>80</v>
      </c>
      <c r="F2797" t="s">
        <v>81</v>
      </c>
      <c r="G2797" t="s">
        <v>82</v>
      </c>
      <c r="H2797" t="s">
        <v>83</v>
      </c>
      <c r="I2797" t="s">
        <v>8</v>
      </c>
      <c r="J2797" t="s">
        <v>43</v>
      </c>
      <c r="K2797" t="s">
        <v>44</v>
      </c>
      <c r="L2797" t="s">
        <v>45</v>
      </c>
      <c r="M2797" t="s">
        <v>46</v>
      </c>
      <c r="N2797" t="str">
        <f>"08/18/2022"</f>
        <v>08/18/2022</v>
      </c>
      <c r="O2797" t="str">
        <f>"12/20/2022"</f>
        <v>12/20/2022</v>
      </c>
      <c r="P2797">
        <v>6.9550000000000001E-2</v>
      </c>
      <c r="Q2797">
        <v>6.9550000000000001E-2</v>
      </c>
      <c r="S2797">
        <v>0</v>
      </c>
      <c r="T2797">
        <v>1.4671999999999999E-2</v>
      </c>
      <c r="U2797">
        <v>5.4878000000000003E-2</v>
      </c>
      <c r="V2797" t="str">
        <f>"Trad IRN"</f>
        <v>Trad IRN</v>
      </c>
      <c r="W2797">
        <v>15</v>
      </c>
      <c r="X2797" t="s">
        <v>47</v>
      </c>
      <c r="Z2797" t="s">
        <v>47</v>
      </c>
      <c r="AB2797" t="str">
        <f t="shared" si="285"/>
        <v>09</v>
      </c>
      <c r="AC2797" t="s">
        <v>48</v>
      </c>
      <c r="AD2797" t="s">
        <v>49</v>
      </c>
      <c r="AE2797" t="s">
        <v>50</v>
      </c>
      <c r="AF2797">
        <v>0</v>
      </c>
      <c r="AG2797" t="s">
        <v>51</v>
      </c>
      <c r="AH2797" t="str">
        <f>"Trad IRN"</f>
        <v>Trad IRN</v>
      </c>
      <c r="AI2797" t="str">
        <f>"Bldg IRN"</f>
        <v>Bldg IRN</v>
      </c>
      <c r="AJ2797" t="s">
        <v>48</v>
      </c>
      <c r="AK2797" t="s">
        <v>48</v>
      </c>
      <c r="AL2797" t="s">
        <v>53</v>
      </c>
      <c r="AM2797">
        <v>78.75</v>
      </c>
      <c r="AN2797">
        <v>1132.3</v>
      </c>
      <c r="AO2797">
        <v>15</v>
      </c>
    </row>
    <row r="2798" spans="1:41" x14ac:dyDescent="0.3">
      <c r="A2798" t="str">
        <f>"Trad IRN"</f>
        <v>Trad IRN</v>
      </c>
      <c r="B2798" t="str">
        <f>"Bldg IRN"</f>
        <v>Bldg IRN</v>
      </c>
      <c r="C2798" t="s">
        <v>41</v>
      </c>
      <c r="D2798" t="s">
        <v>3</v>
      </c>
      <c r="E2798" t="s">
        <v>80</v>
      </c>
      <c r="F2798" t="s">
        <v>81</v>
      </c>
      <c r="G2798" t="s">
        <v>82</v>
      </c>
      <c r="H2798" t="s">
        <v>83</v>
      </c>
      <c r="I2798" t="s">
        <v>8</v>
      </c>
      <c r="J2798" t="s">
        <v>43</v>
      </c>
      <c r="K2798" t="s">
        <v>44</v>
      </c>
      <c r="L2798" t="s">
        <v>45</v>
      </c>
      <c r="M2798" t="s">
        <v>46</v>
      </c>
      <c r="N2798" t="str">
        <f>"08/17/2022"</f>
        <v>08/17/2022</v>
      </c>
      <c r="O2798" t="str">
        <f>"12/31/2500"</f>
        <v>12/31/2500</v>
      </c>
      <c r="P2798">
        <v>1</v>
      </c>
      <c r="Q2798">
        <v>1</v>
      </c>
      <c r="R2798">
        <v>1</v>
      </c>
      <c r="S2798">
        <v>0</v>
      </c>
      <c r="T2798">
        <v>0.16666400000000001</v>
      </c>
      <c r="U2798">
        <v>0.83333599999999997</v>
      </c>
      <c r="V2798" t="str">
        <f>"Trad IRN"</f>
        <v>Trad IRN</v>
      </c>
      <c r="W2798">
        <v>100</v>
      </c>
      <c r="X2798" t="s">
        <v>47</v>
      </c>
      <c r="Z2798" t="s">
        <v>47</v>
      </c>
      <c r="AB2798" t="str">
        <f>"11"</f>
        <v>11</v>
      </c>
      <c r="AC2798" t="str">
        <f>"10"</f>
        <v>10</v>
      </c>
      <c r="AD2798" t="str">
        <f>"2"</f>
        <v>2</v>
      </c>
      <c r="AE2798" t="s">
        <v>50</v>
      </c>
      <c r="AF2798">
        <v>0</v>
      </c>
      <c r="AG2798" t="s">
        <v>51</v>
      </c>
      <c r="AH2798" t="s">
        <v>85</v>
      </c>
      <c r="AI2798" t="str">
        <f>"Bldg IRN"</f>
        <v>Bldg IRN</v>
      </c>
      <c r="AJ2798" t="s">
        <v>48</v>
      </c>
      <c r="AK2798" t="s">
        <v>48</v>
      </c>
      <c r="AL2798" t="s">
        <v>53</v>
      </c>
      <c r="AM2798">
        <v>1060</v>
      </c>
      <c r="AN2798">
        <v>1060</v>
      </c>
      <c r="AO2798">
        <v>15</v>
      </c>
    </row>
    <row r="2799" spans="1:41" x14ac:dyDescent="0.3">
      <c r="A2799" t="str">
        <f>"Trad IRN"</f>
        <v>Trad IRN</v>
      </c>
      <c r="B2799" t="str">
        <f>"Bldg IRN"</f>
        <v>Bldg IRN</v>
      </c>
      <c r="C2799" t="s">
        <v>41</v>
      </c>
      <c r="D2799" t="s">
        <v>3</v>
      </c>
      <c r="E2799" t="s">
        <v>80</v>
      </c>
      <c r="F2799" t="s">
        <v>81</v>
      </c>
      <c r="G2799" t="s">
        <v>82</v>
      </c>
      <c r="H2799" t="s">
        <v>83</v>
      </c>
      <c r="I2799" t="str">
        <f>"Trad IRN"</f>
        <v>Trad IRN</v>
      </c>
      <c r="J2799" t="s">
        <v>43</v>
      </c>
      <c r="K2799" t="s">
        <v>44</v>
      </c>
      <c r="L2799" t="s">
        <v>45</v>
      </c>
      <c r="M2799" t="s">
        <v>46</v>
      </c>
      <c r="N2799" t="str">
        <f>"08/18/2022"</f>
        <v>08/18/2022</v>
      </c>
      <c r="O2799" t="str">
        <f>"12/31/2500"</f>
        <v>12/31/2500</v>
      </c>
      <c r="P2799">
        <v>1</v>
      </c>
      <c r="Q2799">
        <v>1</v>
      </c>
      <c r="S2799">
        <v>0</v>
      </c>
      <c r="T2799">
        <v>1</v>
      </c>
      <c r="U2799">
        <v>0</v>
      </c>
      <c r="V2799" t="str">
        <f>"Trad IRN"</f>
        <v>Trad IRN</v>
      </c>
      <c r="W2799">
        <v>100</v>
      </c>
      <c r="X2799" t="s">
        <v>47</v>
      </c>
      <c r="Z2799" t="s">
        <v>47</v>
      </c>
      <c r="AB2799" t="str">
        <f>"12"</f>
        <v>12</v>
      </c>
      <c r="AC2799" t="s">
        <v>48</v>
      </c>
      <c r="AD2799" t="s">
        <v>49</v>
      </c>
      <c r="AE2799" t="s">
        <v>50</v>
      </c>
      <c r="AF2799">
        <v>0</v>
      </c>
      <c r="AG2799" t="s">
        <v>56</v>
      </c>
      <c r="AH2799" t="str">
        <f>"Trad IRN"</f>
        <v>Trad IRN</v>
      </c>
      <c r="AI2799" t="str">
        <f>"Bldg IRN"</f>
        <v>Bldg IRN</v>
      </c>
      <c r="AJ2799" t="str">
        <f>"12"</f>
        <v>12</v>
      </c>
      <c r="AK2799" t="s">
        <v>48</v>
      </c>
      <c r="AL2799" t="s">
        <v>53</v>
      </c>
      <c r="AM2799">
        <v>1132.3</v>
      </c>
      <c r="AN2799">
        <v>1132.3</v>
      </c>
      <c r="AO2799">
        <v>15</v>
      </c>
    </row>
    <row r="2800" spans="1:41" x14ac:dyDescent="0.3">
      <c r="A2800" t="str">
        <f>"Trad IRN"</f>
        <v>Trad IRN</v>
      </c>
      <c r="B2800" t="str">
        <f>"Bldg IRN"</f>
        <v>Bldg IRN</v>
      </c>
      <c r="C2800" t="s">
        <v>41</v>
      </c>
      <c r="D2800" t="s">
        <v>3</v>
      </c>
      <c r="E2800" t="s">
        <v>80</v>
      </c>
      <c r="F2800" t="s">
        <v>81</v>
      </c>
      <c r="G2800" t="s">
        <v>82</v>
      </c>
      <c r="H2800" t="s">
        <v>83</v>
      </c>
      <c r="I2800" t="str">
        <f>"Trad IRN"</f>
        <v>Trad IRN</v>
      </c>
      <c r="J2800" t="s">
        <v>43</v>
      </c>
      <c r="K2800" t="s">
        <v>44</v>
      </c>
      <c r="L2800" t="s">
        <v>45</v>
      </c>
      <c r="M2800" t="s">
        <v>46</v>
      </c>
      <c r="N2800" t="str">
        <f>"08/18/2022"</f>
        <v>08/18/2022</v>
      </c>
      <c r="O2800" t="str">
        <f>"12/31/2500"</f>
        <v>12/31/2500</v>
      </c>
      <c r="P2800">
        <v>1</v>
      </c>
      <c r="Q2800">
        <v>1</v>
      </c>
      <c r="S2800">
        <v>0</v>
      </c>
      <c r="T2800">
        <v>1</v>
      </c>
      <c r="U2800">
        <v>0</v>
      </c>
      <c r="V2800" t="str">
        <f>"Trad IRN"</f>
        <v>Trad IRN</v>
      </c>
      <c r="W2800">
        <v>100</v>
      </c>
      <c r="X2800" t="s">
        <v>47</v>
      </c>
      <c r="Z2800" t="s">
        <v>47</v>
      </c>
      <c r="AB2800" t="str">
        <f>"10"</f>
        <v>10</v>
      </c>
      <c r="AC2800" t="s">
        <v>48</v>
      </c>
      <c r="AD2800" t="s">
        <v>49</v>
      </c>
      <c r="AE2800" t="s">
        <v>50</v>
      </c>
      <c r="AF2800">
        <v>0</v>
      </c>
      <c r="AG2800" t="s">
        <v>56</v>
      </c>
      <c r="AH2800" t="str">
        <f>"Trad IRN"</f>
        <v>Trad IRN</v>
      </c>
      <c r="AI2800" t="str">
        <f>"Bldg IRN"</f>
        <v>Bldg IRN</v>
      </c>
      <c r="AJ2800" t="s">
        <v>48</v>
      </c>
      <c r="AK2800" t="s">
        <v>48</v>
      </c>
      <c r="AL2800" t="s">
        <v>53</v>
      </c>
      <c r="AM2800">
        <v>1132.3</v>
      </c>
      <c r="AN2800">
        <v>1132.3</v>
      </c>
      <c r="AO2800">
        <v>15</v>
      </c>
    </row>
    <row r="2801" spans="1:41" x14ac:dyDescent="0.3">
      <c r="A2801" t="str">
        <f>"Trad IRN"</f>
        <v>Trad IRN</v>
      </c>
      <c r="B2801" t="str">
        <f>"Bldg IRN"</f>
        <v>Bldg IRN</v>
      </c>
      <c r="C2801" t="s">
        <v>41</v>
      </c>
      <c r="D2801" t="s">
        <v>3</v>
      </c>
      <c r="E2801" t="s">
        <v>80</v>
      </c>
      <c r="F2801" t="s">
        <v>81</v>
      </c>
      <c r="G2801" t="s">
        <v>82</v>
      </c>
      <c r="H2801" t="s">
        <v>83</v>
      </c>
      <c r="I2801" t="str">
        <f>"Trad IRN"</f>
        <v>Trad IRN</v>
      </c>
      <c r="J2801" t="s">
        <v>43</v>
      </c>
      <c r="K2801" t="s">
        <v>44</v>
      </c>
      <c r="L2801" t="s">
        <v>45</v>
      </c>
      <c r="M2801" t="s">
        <v>46</v>
      </c>
      <c r="N2801" t="str">
        <f>"08/18/2022"</f>
        <v>08/18/2022</v>
      </c>
      <c r="O2801" t="str">
        <f>"12/27/2022"</f>
        <v>12/27/2022</v>
      </c>
      <c r="P2801">
        <v>0.46943400000000002</v>
      </c>
      <c r="Q2801">
        <v>0.46943400000000002</v>
      </c>
      <c r="S2801">
        <v>0.46943400000000002</v>
      </c>
      <c r="T2801">
        <v>0.46943400000000002</v>
      </c>
      <c r="U2801">
        <v>0</v>
      </c>
      <c r="V2801" t="str">
        <f>"Trad IRN"</f>
        <v>Trad IRN</v>
      </c>
      <c r="W2801">
        <v>55</v>
      </c>
      <c r="X2801" t="s">
        <v>54</v>
      </c>
      <c r="Y2801" t="str">
        <f>"45"</f>
        <v>45</v>
      </c>
      <c r="Z2801" t="s">
        <v>47</v>
      </c>
      <c r="AB2801" t="str">
        <f>"12"</f>
        <v>12</v>
      </c>
      <c r="AC2801" t="s">
        <v>48</v>
      </c>
      <c r="AD2801" t="s">
        <v>49</v>
      </c>
      <c r="AE2801" t="s">
        <v>50</v>
      </c>
      <c r="AF2801">
        <v>0</v>
      </c>
      <c r="AG2801" t="s">
        <v>56</v>
      </c>
      <c r="AH2801" t="str">
        <f>"Trad IRN"</f>
        <v>Trad IRN</v>
      </c>
      <c r="AI2801" t="str">
        <f>"Bldg IRN"</f>
        <v>Bldg IRN</v>
      </c>
      <c r="AJ2801" t="str">
        <f>"12"</f>
        <v>12</v>
      </c>
      <c r="AK2801" t="s">
        <v>48</v>
      </c>
      <c r="AL2801" t="s">
        <v>53</v>
      </c>
      <c r="AM2801">
        <v>531.54</v>
      </c>
      <c r="AN2801">
        <v>1132.3</v>
      </c>
      <c r="AO2801">
        <v>15</v>
      </c>
    </row>
    <row r="2802" spans="1:41" x14ac:dyDescent="0.3">
      <c r="A2802" t="str">
        <f>"Trad IRN"</f>
        <v>Trad IRN</v>
      </c>
      <c r="B2802" t="str">
        <f>"Bldg IRN"</f>
        <v>Bldg IRN</v>
      </c>
      <c r="C2802" t="s">
        <v>41</v>
      </c>
      <c r="D2802" t="s">
        <v>3</v>
      </c>
      <c r="E2802" t="s">
        <v>80</v>
      </c>
      <c r="F2802" t="s">
        <v>81</v>
      </c>
      <c r="G2802" t="s">
        <v>82</v>
      </c>
      <c r="H2802" t="s">
        <v>83</v>
      </c>
      <c r="I2802" t="str">
        <f>"Trad IRN"</f>
        <v>Trad IRN</v>
      </c>
      <c r="J2802" t="s">
        <v>43</v>
      </c>
      <c r="K2802" t="s">
        <v>44</v>
      </c>
      <c r="L2802" t="s">
        <v>45</v>
      </c>
      <c r="M2802" t="s">
        <v>46</v>
      </c>
      <c r="N2802" t="str">
        <f>"08/18/2022"</f>
        <v>08/18/2022</v>
      </c>
      <c r="O2802" t="str">
        <f t="shared" ref="O2802:O2811" si="286">"12/31/2500"</f>
        <v>12/31/2500</v>
      </c>
      <c r="P2802">
        <v>1</v>
      </c>
      <c r="Q2802">
        <v>1</v>
      </c>
      <c r="S2802">
        <v>0</v>
      </c>
      <c r="T2802">
        <v>1</v>
      </c>
      <c r="U2802">
        <v>0</v>
      </c>
      <c r="V2802" t="str">
        <f>"Trad IRN"</f>
        <v>Trad IRN</v>
      </c>
      <c r="W2802">
        <v>55</v>
      </c>
      <c r="X2802" t="s">
        <v>54</v>
      </c>
      <c r="Y2802" t="str">
        <f>"45"</f>
        <v>45</v>
      </c>
      <c r="Z2802" t="s">
        <v>47</v>
      </c>
      <c r="AB2802" t="str">
        <f>"11"</f>
        <v>11</v>
      </c>
      <c r="AC2802" t="s">
        <v>48</v>
      </c>
      <c r="AD2802" t="s">
        <v>49</v>
      </c>
      <c r="AE2802" t="s">
        <v>50</v>
      </c>
      <c r="AF2802">
        <v>0</v>
      </c>
      <c r="AG2802" t="s">
        <v>56</v>
      </c>
      <c r="AH2802" t="str">
        <f>"Trad IRN"</f>
        <v>Trad IRN</v>
      </c>
      <c r="AI2802" t="str">
        <f>"Bldg IRN"</f>
        <v>Bldg IRN</v>
      </c>
      <c r="AJ2802" t="s">
        <v>48</v>
      </c>
      <c r="AK2802" t="s">
        <v>48</v>
      </c>
      <c r="AL2802" t="s">
        <v>53</v>
      </c>
      <c r="AM2802">
        <v>1132.3</v>
      </c>
      <c r="AN2802">
        <v>1132.3</v>
      </c>
      <c r="AO2802">
        <v>15</v>
      </c>
    </row>
    <row r="2803" spans="1:41" x14ac:dyDescent="0.3">
      <c r="A2803" t="str">
        <f>"Trad IRN"</f>
        <v>Trad IRN</v>
      </c>
      <c r="B2803" t="str">
        <f>"Bldg IRN"</f>
        <v>Bldg IRN</v>
      </c>
      <c r="C2803" t="s">
        <v>41</v>
      </c>
      <c r="D2803" t="s">
        <v>3</v>
      </c>
      <c r="E2803" t="s">
        <v>80</v>
      </c>
      <c r="F2803" t="s">
        <v>81</v>
      </c>
      <c r="G2803" t="s">
        <v>82</v>
      </c>
      <c r="H2803" t="s">
        <v>83</v>
      </c>
      <c r="I2803" t="str">
        <f>"Trad IRN"</f>
        <v>Trad IRN</v>
      </c>
      <c r="J2803" t="s">
        <v>43</v>
      </c>
      <c r="K2803" t="s">
        <v>44</v>
      </c>
      <c r="L2803" t="s">
        <v>45</v>
      </c>
      <c r="M2803" t="s">
        <v>46</v>
      </c>
      <c r="N2803" t="str">
        <f>"08/18/2022"</f>
        <v>08/18/2022</v>
      </c>
      <c r="O2803" t="str">
        <f t="shared" si="286"/>
        <v>12/31/2500</v>
      </c>
      <c r="P2803">
        <v>1</v>
      </c>
      <c r="Q2803">
        <v>1</v>
      </c>
      <c r="S2803">
        <v>0</v>
      </c>
      <c r="T2803">
        <v>1</v>
      </c>
      <c r="U2803">
        <v>0</v>
      </c>
      <c r="V2803" t="str">
        <f>"Trad IRN"</f>
        <v>Trad IRN</v>
      </c>
      <c r="W2803">
        <v>100</v>
      </c>
      <c r="X2803" t="s">
        <v>47</v>
      </c>
      <c r="Z2803" t="s">
        <v>47</v>
      </c>
      <c r="AB2803" t="str">
        <f>"09"</f>
        <v>09</v>
      </c>
      <c r="AC2803" t="s">
        <v>48</v>
      </c>
      <c r="AD2803" t="s">
        <v>49</v>
      </c>
      <c r="AE2803" t="s">
        <v>50</v>
      </c>
      <c r="AF2803">
        <v>0</v>
      </c>
      <c r="AG2803" t="s">
        <v>56</v>
      </c>
      <c r="AH2803" t="str">
        <f>"Trad IRN"</f>
        <v>Trad IRN</v>
      </c>
      <c r="AI2803" t="str">
        <f>"Bldg IRN"</f>
        <v>Bldg IRN</v>
      </c>
      <c r="AJ2803" t="s">
        <v>48</v>
      </c>
      <c r="AK2803" t="s">
        <v>48</v>
      </c>
      <c r="AL2803" t="s">
        <v>53</v>
      </c>
      <c r="AM2803">
        <v>1132.3</v>
      </c>
      <c r="AN2803">
        <v>1132.3</v>
      </c>
      <c r="AO2803">
        <v>15</v>
      </c>
    </row>
    <row r="2804" spans="1:41" x14ac:dyDescent="0.3">
      <c r="A2804" t="str">
        <f>"Trad IRN"</f>
        <v>Trad IRN</v>
      </c>
      <c r="B2804" t="str">
        <f>"Bldg IRN"</f>
        <v>Bldg IRN</v>
      </c>
      <c r="C2804" t="s">
        <v>41</v>
      </c>
      <c r="D2804" t="s">
        <v>3</v>
      </c>
      <c r="E2804" t="s">
        <v>80</v>
      </c>
      <c r="F2804" t="s">
        <v>81</v>
      </c>
      <c r="G2804" t="s">
        <v>82</v>
      </c>
      <c r="H2804" t="s">
        <v>83</v>
      </c>
      <c r="I2804" t="s">
        <v>8</v>
      </c>
      <c r="J2804" t="s">
        <v>43</v>
      </c>
      <c r="K2804" t="s">
        <v>44</v>
      </c>
      <c r="L2804" t="s">
        <v>45</v>
      </c>
      <c r="M2804" t="s">
        <v>46</v>
      </c>
      <c r="N2804" t="str">
        <f>"08/17/2022"</f>
        <v>08/17/2022</v>
      </c>
      <c r="O2804" t="str">
        <f t="shared" si="286"/>
        <v>12/31/2500</v>
      </c>
      <c r="P2804">
        <v>0.5</v>
      </c>
      <c r="Q2804">
        <v>0.5</v>
      </c>
      <c r="S2804">
        <v>0</v>
      </c>
      <c r="T2804">
        <v>0</v>
      </c>
      <c r="U2804">
        <v>0.5</v>
      </c>
      <c r="V2804" t="str">
        <f>"Trad IRN"</f>
        <v>Trad IRN</v>
      </c>
      <c r="W2804">
        <v>50</v>
      </c>
      <c r="X2804" t="s">
        <v>47</v>
      </c>
      <c r="Z2804" t="s">
        <v>47</v>
      </c>
      <c r="AB2804" t="str">
        <f>"12"</f>
        <v>12</v>
      </c>
      <c r="AC2804" t="s">
        <v>48</v>
      </c>
      <c r="AD2804" t="s">
        <v>49</v>
      </c>
      <c r="AE2804" t="s">
        <v>50</v>
      </c>
      <c r="AF2804">
        <v>0</v>
      </c>
      <c r="AG2804" t="s">
        <v>51</v>
      </c>
      <c r="AH2804" t="s">
        <v>85</v>
      </c>
      <c r="AI2804" t="str">
        <f>"Bldg IRN"</f>
        <v>Bldg IRN</v>
      </c>
      <c r="AJ2804" t="str">
        <f>"12"</f>
        <v>12</v>
      </c>
      <c r="AK2804" t="s">
        <v>52</v>
      </c>
      <c r="AL2804" t="s">
        <v>53</v>
      </c>
      <c r="AM2804">
        <v>521</v>
      </c>
      <c r="AN2804">
        <v>1042</v>
      </c>
      <c r="AO2804">
        <v>15</v>
      </c>
    </row>
    <row r="2805" spans="1:41" x14ac:dyDescent="0.3">
      <c r="A2805" t="str">
        <f>"Trad IRN"</f>
        <v>Trad IRN</v>
      </c>
      <c r="B2805" t="str">
        <f>"Bldg IRN"</f>
        <v>Bldg IRN</v>
      </c>
      <c r="C2805" t="s">
        <v>41</v>
      </c>
      <c r="D2805" t="s">
        <v>3</v>
      </c>
      <c r="E2805" t="s">
        <v>80</v>
      </c>
      <c r="F2805" t="s">
        <v>81</v>
      </c>
      <c r="G2805" t="s">
        <v>82</v>
      </c>
      <c r="H2805" t="s">
        <v>83</v>
      </c>
      <c r="I2805" t="str">
        <f>"Trad IRN"</f>
        <v>Trad IRN</v>
      </c>
      <c r="J2805" t="s">
        <v>43</v>
      </c>
      <c r="K2805" t="s">
        <v>44</v>
      </c>
      <c r="L2805" t="s">
        <v>45</v>
      </c>
      <c r="M2805" t="s">
        <v>46</v>
      </c>
      <c r="N2805" t="str">
        <f t="shared" ref="N2805:N2812" si="287">"08/18/2022"</f>
        <v>08/18/2022</v>
      </c>
      <c r="O2805" t="str">
        <f t="shared" si="286"/>
        <v>12/31/2500</v>
      </c>
      <c r="P2805">
        <v>0.5</v>
      </c>
      <c r="Q2805">
        <v>0.5</v>
      </c>
      <c r="S2805">
        <v>0</v>
      </c>
      <c r="T2805">
        <v>0.5</v>
      </c>
      <c r="U2805">
        <v>0</v>
      </c>
      <c r="V2805" t="str">
        <f>"Trad IRN"</f>
        <v>Trad IRN</v>
      </c>
      <c r="W2805">
        <v>35</v>
      </c>
      <c r="X2805" t="s">
        <v>47</v>
      </c>
      <c r="Z2805" t="s">
        <v>54</v>
      </c>
      <c r="AA2805" t="str">
        <f>"15"</f>
        <v>15</v>
      </c>
      <c r="AB2805" t="str">
        <f>"12"</f>
        <v>12</v>
      </c>
      <c r="AC2805" t="s">
        <v>48</v>
      </c>
      <c r="AD2805" t="s">
        <v>49</v>
      </c>
      <c r="AE2805" t="s">
        <v>50</v>
      </c>
      <c r="AF2805">
        <v>0</v>
      </c>
      <c r="AG2805" t="s">
        <v>56</v>
      </c>
      <c r="AH2805" t="str">
        <f>"Trad IRN"</f>
        <v>Trad IRN</v>
      </c>
      <c r="AI2805" t="str">
        <f>"Bldg IRN"</f>
        <v>Bldg IRN</v>
      </c>
      <c r="AJ2805" t="str">
        <f>"12"</f>
        <v>12</v>
      </c>
      <c r="AK2805" t="s">
        <v>48</v>
      </c>
      <c r="AL2805" t="s">
        <v>53</v>
      </c>
      <c r="AM2805">
        <v>566.15</v>
      </c>
      <c r="AN2805">
        <v>1132.3</v>
      </c>
      <c r="AO2805">
        <v>15</v>
      </c>
    </row>
    <row r="2806" spans="1:41" x14ac:dyDescent="0.3">
      <c r="A2806" t="str">
        <f>"Trad IRN"</f>
        <v>Trad IRN</v>
      </c>
      <c r="B2806" t="str">
        <f>"Bldg IRN"</f>
        <v>Bldg IRN</v>
      </c>
      <c r="C2806" t="s">
        <v>41</v>
      </c>
      <c r="D2806" t="s">
        <v>3</v>
      </c>
      <c r="E2806" t="s">
        <v>80</v>
      </c>
      <c r="F2806" t="s">
        <v>81</v>
      </c>
      <c r="G2806" t="s">
        <v>82</v>
      </c>
      <c r="H2806" t="s">
        <v>83</v>
      </c>
      <c r="I2806" t="str">
        <f>"Trad IRN"</f>
        <v>Trad IRN</v>
      </c>
      <c r="J2806" t="s">
        <v>43</v>
      </c>
      <c r="K2806" t="s">
        <v>44</v>
      </c>
      <c r="L2806" t="s">
        <v>45</v>
      </c>
      <c r="M2806" t="s">
        <v>46</v>
      </c>
      <c r="N2806" t="str">
        <f t="shared" si="287"/>
        <v>08/18/2022</v>
      </c>
      <c r="O2806" t="str">
        <f t="shared" si="286"/>
        <v>12/31/2500</v>
      </c>
      <c r="P2806">
        <v>1</v>
      </c>
      <c r="Q2806">
        <v>1</v>
      </c>
      <c r="S2806">
        <v>1</v>
      </c>
      <c r="T2806">
        <v>1</v>
      </c>
      <c r="U2806">
        <v>0</v>
      </c>
      <c r="V2806" t="str">
        <f>"Trad IRN"</f>
        <v>Trad IRN</v>
      </c>
      <c r="W2806">
        <v>70</v>
      </c>
      <c r="X2806" t="s">
        <v>54</v>
      </c>
      <c r="Y2806" t="str">
        <f>"30"</f>
        <v>30</v>
      </c>
      <c r="Z2806" t="s">
        <v>47</v>
      </c>
      <c r="AB2806" t="str">
        <f>"12"</f>
        <v>12</v>
      </c>
      <c r="AC2806" t="s">
        <v>48</v>
      </c>
      <c r="AD2806" t="s">
        <v>49</v>
      </c>
      <c r="AE2806" t="s">
        <v>50</v>
      </c>
      <c r="AF2806">
        <v>0</v>
      </c>
      <c r="AG2806" t="s">
        <v>56</v>
      </c>
      <c r="AH2806" t="str">
        <f>"Trad IRN"</f>
        <v>Trad IRN</v>
      </c>
      <c r="AI2806" t="str">
        <f>"Bldg IRN"</f>
        <v>Bldg IRN</v>
      </c>
      <c r="AJ2806" t="str">
        <f>"12"</f>
        <v>12</v>
      </c>
      <c r="AK2806" t="s">
        <v>48</v>
      </c>
      <c r="AL2806" t="s">
        <v>53</v>
      </c>
      <c r="AM2806">
        <v>1132.3</v>
      </c>
      <c r="AN2806">
        <v>1132.3</v>
      </c>
      <c r="AO2806">
        <v>15</v>
      </c>
    </row>
    <row r="2807" spans="1:41" x14ac:dyDescent="0.3">
      <c r="A2807" t="str">
        <f>"Trad IRN"</f>
        <v>Trad IRN</v>
      </c>
      <c r="B2807" t="str">
        <f>"Bldg IRN"</f>
        <v>Bldg IRN</v>
      </c>
      <c r="C2807" t="s">
        <v>41</v>
      </c>
      <c r="D2807" t="s">
        <v>3</v>
      </c>
      <c r="E2807" t="s">
        <v>80</v>
      </c>
      <c r="F2807" t="s">
        <v>81</v>
      </c>
      <c r="G2807" t="s">
        <v>82</v>
      </c>
      <c r="H2807" t="s">
        <v>83</v>
      </c>
      <c r="I2807" t="s">
        <v>8</v>
      </c>
      <c r="J2807" t="s">
        <v>43</v>
      </c>
      <c r="K2807" t="s">
        <v>44</v>
      </c>
      <c r="L2807" t="s">
        <v>45</v>
      </c>
      <c r="M2807" t="s">
        <v>46</v>
      </c>
      <c r="N2807" t="str">
        <f t="shared" si="287"/>
        <v>08/18/2022</v>
      </c>
      <c r="O2807" t="str">
        <f t="shared" si="286"/>
        <v>12/31/2500</v>
      </c>
      <c r="P2807">
        <v>0.14913599999999999</v>
      </c>
      <c r="Q2807">
        <v>0.14913599999999999</v>
      </c>
      <c r="S2807">
        <v>0</v>
      </c>
      <c r="T2807">
        <v>3.866E-2</v>
      </c>
      <c r="U2807">
        <v>0.110476</v>
      </c>
      <c r="V2807" t="str">
        <f>"Trad IRN"</f>
        <v>Trad IRN</v>
      </c>
      <c r="W2807">
        <v>15</v>
      </c>
      <c r="X2807" t="s">
        <v>47</v>
      </c>
      <c r="Z2807" t="s">
        <v>47</v>
      </c>
      <c r="AB2807" t="str">
        <f>"12"</f>
        <v>12</v>
      </c>
      <c r="AC2807" t="s">
        <v>48</v>
      </c>
      <c r="AD2807" t="s">
        <v>49</v>
      </c>
      <c r="AE2807" t="s">
        <v>50</v>
      </c>
      <c r="AF2807">
        <v>0</v>
      </c>
      <c r="AG2807" t="s">
        <v>51</v>
      </c>
      <c r="AH2807" t="s">
        <v>85</v>
      </c>
      <c r="AI2807" t="str">
        <f>"Bldg IRN"</f>
        <v>Bldg IRN</v>
      </c>
      <c r="AJ2807" t="str">
        <f>"12"</f>
        <v>12</v>
      </c>
      <c r="AK2807" t="s">
        <v>52</v>
      </c>
      <c r="AL2807" t="s">
        <v>53</v>
      </c>
      <c r="AM2807">
        <v>155.4</v>
      </c>
      <c r="AN2807">
        <v>1042</v>
      </c>
      <c r="AO2807">
        <v>15</v>
      </c>
    </row>
    <row r="2808" spans="1:41" x14ac:dyDescent="0.3">
      <c r="A2808" t="str">
        <f>"Trad IRN"</f>
        <v>Trad IRN</v>
      </c>
      <c r="B2808" t="str">
        <f>"Bldg IRN"</f>
        <v>Bldg IRN</v>
      </c>
      <c r="C2808" t="s">
        <v>41</v>
      </c>
      <c r="D2808" t="s">
        <v>3</v>
      </c>
      <c r="E2808" t="s">
        <v>80</v>
      </c>
      <c r="F2808" t="s">
        <v>81</v>
      </c>
      <c r="G2808" t="s">
        <v>82</v>
      </c>
      <c r="H2808" t="s">
        <v>83</v>
      </c>
      <c r="I2808" t="str">
        <f>"Trad IRN"</f>
        <v>Trad IRN</v>
      </c>
      <c r="J2808" t="s">
        <v>43</v>
      </c>
      <c r="K2808" t="s">
        <v>44</v>
      </c>
      <c r="L2808" t="s">
        <v>45</v>
      </c>
      <c r="M2808" t="s">
        <v>46</v>
      </c>
      <c r="N2808" t="str">
        <f t="shared" si="287"/>
        <v>08/18/2022</v>
      </c>
      <c r="O2808" t="str">
        <f t="shared" si="286"/>
        <v>12/31/2500</v>
      </c>
      <c r="P2808">
        <v>0.85</v>
      </c>
      <c r="Q2808">
        <v>0.85</v>
      </c>
      <c r="S2808">
        <v>0</v>
      </c>
      <c r="T2808">
        <v>0.85</v>
      </c>
      <c r="U2808">
        <v>0</v>
      </c>
      <c r="V2808" t="str">
        <f>"Trad IRN"</f>
        <v>Trad IRN</v>
      </c>
      <c r="W2808">
        <v>85</v>
      </c>
      <c r="X2808" t="s">
        <v>47</v>
      </c>
      <c r="Z2808" t="s">
        <v>47</v>
      </c>
      <c r="AB2808" t="str">
        <f>"12"</f>
        <v>12</v>
      </c>
      <c r="AC2808" t="s">
        <v>48</v>
      </c>
      <c r="AD2808" t="s">
        <v>49</v>
      </c>
      <c r="AE2808" t="s">
        <v>50</v>
      </c>
      <c r="AF2808">
        <v>0</v>
      </c>
      <c r="AG2808" t="s">
        <v>56</v>
      </c>
      <c r="AH2808" t="str">
        <f>"Trad IRN"</f>
        <v>Trad IRN</v>
      </c>
      <c r="AI2808" t="str">
        <f>"Bldg IRN"</f>
        <v>Bldg IRN</v>
      </c>
      <c r="AJ2808" t="str">
        <f>"12"</f>
        <v>12</v>
      </c>
      <c r="AK2808" t="s">
        <v>48</v>
      </c>
      <c r="AL2808" t="s">
        <v>53</v>
      </c>
      <c r="AM2808">
        <v>962.46</v>
      </c>
      <c r="AN2808">
        <v>1132.3</v>
      </c>
      <c r="AO2808">
        <v>15</v>
      </c>
    </row>
    <row r="2809" spans="1:41" x14ac:dyDescent="0.3">
      <c r="A2809" t="str">
        <f>"Trad IRN"</f>
        <v>Trad IRN</v>
      </c>
      <c r="B2809" t="str">
        <f>"Bldg IRN"</f>
        <v>Bldg IRN</v>
      </c>
      <c r="C2809" t="s">
        <v>41</v>
      </c>
      <c r="D2809" t="s">
        <v>3</v>
      </c>
      <c r="E2809" t="s">
        <v>80</v>
      </c>
      <c r="F2809" t="s">
        <v>81</v>
      </c>
      <c r="G2809" t="s">
        <v>82</v>
      </c>
      <c r="H2809" t="s">
        <v>83</v>
      </c>
      <c r="I2809" t="str">
        <f>"Trad IRN"</f>
        <v>Trad IRN</v>
      </c>
      <c r="J2809" t="s">
        <v>43</v>
      </c>
      <c r="K2809" t="s">
        <v>44</v>
      </c>
      <c r="L2809" t="s">
        <v>45</v>
      </c>
      <c r="M2809" t="s">
        <v>46</v>
      </c>
      <c r="N2809" t="str">
        <f t="shared" si="287"/>
        <v>08/18/2022</v>
      </c>
      <c r="O2809" t="str">
        <f t="shared" si="286"/>
        <v>12/31/2500</v>
      </c>
      <c r="P2809">
        <v>0.85</v>
      </c>
      <c r="Q2809">
        <v>0.85</v>
      </c>
      <c r="S2809">
        <v>0</v>
      </c>
      <c r="T2809">
        <v>0.85</v>
      </c>
      <c r="U2809">
        <v>0</v>
      </c>
      <c r="V2809" t="str">
        <f>"Trad IRN"</f>
        <v>Trad IRN</v>
      </c>
      <c r="W2809">
        <v>85</v>
      </c>
      <c r="X2809" t="s">
        <v>47</v>
      </c>
      <c r="Z2809" t="s">
        <v>47</v>
      </c>
      <c r="AB2809" t="str">
        <f>"09"</f>
        <v>09</v>
      </c>
      <c r="AC2809" t="s">
        <v>48</v>
      </c>
      <c r="AD2809" t="s">
        <v>49</v>
      </c>
      <c r="AE2809" t="s">
        <v>50</v>
      </c>
      <c r="AF2809">
        <v>0</v>
      </c>
      <c r="AG2809" t="s">
        <v>56</v>
      </c>
      <c r="AH2809" t="str">
        <f>"Trad IRN"</f>
        <v>Trad IRN</v>
      </c>
      <c r="AI2809" t="str">
        <f>"Bldg IRN"</f>
        <v>Bldg IRN</v>
      </c>
      <c r="AJ2809" t="s">
        <v>48</v>
      </c>
      <c r="AK2809" t="s">
        <v>48</v>
      </c>
      <c r="AL2809" t="s">
        <v>53</v>
      </c>
      <c r="AM2809">
        <v>962.46</v>
      </c>
      <c r="AN2809">
        <v>1132.3</v>
      </c>
      <c r="AO2809">
        <v>15</v>
      </c>
    </row>
    <row r="2810" spans="1:41" x14ac:dyDescent="0.3">
      <c r="A2810" t="str">
        <f>"Trad IRN"</f>
        <v>Trad IRN</v>
      </c>
      <c r="B2810" t="str">
        <f>"Bldg IRN"</f>
        <v>Bldg IRN</v>
      </c>
      <c r="C2810" t="s">
        <v>41</v>
      </c>
      <c r="D2810" t="s">
        <v>3</v>
      </c>
      <c r="E2810" t="s">
        <v>80</v>
      </c>
      <c r="F2810" t="s">
        <v>81</v>
      </c>
      <c r="G2810" t="s">
        <v>82</v>
      </c>
      <c r="H2810" t="s">
        <v>83</v>
      </c>
      <c r="I2810" t="s">
        <v>8</v>
      </c>
      <c r="J2810" t="s">
        <v>43</v>
      </c>
      <c r="K2810" t="s">
        <v>44</v>
      </c>
      <c r="L2810" t="s">
        <v>45</v>
      </c>
      <c r="M2810" t="s">
        <v>46</v>
      </c>
      <c r="N2810" t="str">
        <f t="shared" si="287"/>
        <v>08/18/2022</v>
      </c>
      <c r="O2810" t="str">
        <f t="shared" si="286"/>
        <v>12/31/2500</v>
      </c>
      <c r="P2810">
        <v>0.15</v>
      </c>
      <c r="Q2810">
        <v>0.15</v>
      </c>
      <c r="S2810">
        <v>0</v>
      </c>
      <c r="T2810">
        <v>3.9565999999999997E-2</v>
      </c>
      <c r="U2810">
        <v>0.110434</v>
      </c>
      <c r="V2810" t="str">
        <f>"Trad IRN"</f>
        <v>Trad IRN</v>
      </c>
      <c r="W2810">
        <v>15</v>
      </c>
      <c r="X2810" t="s">
        <v>47</v>
      </c>
      <c r="Z2810" t="s">
        <v>47</v>
      </c>
      <c r="AB2810" t="str">
        <f>"09"</f>
        <v>09</v>
      </c>
      <c r="AC2810" t="s">
        <v>48</v>
      </c>
      <c r="AD2810" t="s">
        <v>49</v>
      </c>
      <c r="AE2810" t="s">
        <v>50</v>
      </c>
      <c r="AF2810">
        <v>0</v>
      </c>
      <c r="AG2810" t="s">
        <v>51</v>
      </c>
      <c r="AH2810" t="str">
        <f>"Trad IRN"</f>
        <v>Trad IRN</v>
      </c>
      <c r="AI2810" t="str">
        <f>"Bldg IRN"</f>
        <v>Bldg IRN</v>
      </c>
      <c r="AJ2810" t="s">
        <v>48</v>
      </c>
      <c r="AK2810" t="s">
        <v>48</v>
      </c>
      <c r="AL2810" t="s">
        <v>53</v>
      </c>
      <c r="AM2810">
        <v>169.85</v>
      </c>
      <c r="AN2810">
        <v>1132.3</v>
      </c>
      <c r="AO2810">
        <v>15</v>
      </c>
    </row>
    <row r="2811" spans="1:41" x14ac:dyDescent="0.3">
      <c r="A2811" t="str">
        <f>"Trad IRN"</f>
        <v>Trad IRN</v>
      </c>
      <c r="B2811" t="str">
        <f>"Bldg IRN"</f>
        <v>Bldg IRN</v>
      </c>
      <c r="C2811" t="s">
        <v>41</v>
      </c>
      <c r="D2811" t="s">
        <v>3</v>
      </c>
      <c r="E2811" t="s">
        <v>80</v>
      </c>
      <c r="F2811" t="s">
        <v>81</v>
      </c>
      <c r="G2811" t="s">
        <v>82</v>
      </c>
      <c r="H2811" t="s">
        <v>83</v>
      </c>
      <c r="I2811" t="str">
        <f>"Trad IRN"</f>
        <v>Trad IRN</v>
      </c>
      <c r="J2811" t="s">
        <v>43</v>
      </c>
      <c r="K2811" t="s">
        <v>44</v>
      </c>
      <c r="L2811" t="s">
        <v>45</v>
      </c>
      <c r="M2811" t="s">
        <v>46</v>
      </c>
      <c r="N2811" t="str">
        <f t="shared" si="287"/>
        <v>08/18/2022</v>
      </c>
      <c r="O2811" t="str">
        <f t="shared" si="286"/>
        <v>12/31/2500</v>
      </c>
      <c r="P2811">
        <v>1</v>
      </c>
      <c r="Q2811">
        <v>1</v>
      </c>
      <c r="S2811">
        <v>0</v>
      </c>
      <c r="T2811">
        <v>1</v>
      </c>
      <c r="U2811">
        <v>0</v>
      </c>
      <c r="V2811" t="str">
        <f>"Trad IRN"</f>
        <v>Trad IRN</v>
      </c>
      <c r="W2811">
        <v>100</v>
      </c>
      <c r="X2811" t="s">
        <v>47</v>
      </c>
      <c r="Z2811" t="s">
        <v>47</v>
      </c>
      <c r="AB2811" t="str">
        <f>"12"</f>
        <v>12</v>
      </c>
      <c r="AC2811" t="s">
        <v>48</v>
      </c>
      <c r="AD2811" t="s">
        <v>49</v>
      </c>
      <c r="AE2811" t="s">
        <v>50</v>
      </c>
      <c r="AF2811">
        <v>0</v>
      </c>
      <c r="AG2811" t="s">
        <v>56</v>
      </c>
      <c r="AH2811" t="str">
        <f>"Trad IRN"</f>
        <v>Trad IRN</v>
      </c>
      <c r="AI2811" t="str">
        <f>"Bldg IRN"</f>
        <v>Bldg IRN</v>
      </c>
      <c r="AJ2811" t="str">
        <f>"12"</f>
        <v>12</v>
      </c>
      <c r="AK2811" t="s">
        <v>48</v>
      </c>
      <c r="AL2811" t="s">
        <v>53</v>
      </c>
      <c r="AM2811">
        <v>1132.3</v>
      </c>
      <c r="AN2811">
        <v>1132.3</v>
      </c>
      <c r="AO2811">
        <v>15</v>
      </c>
    </row>
    <row r="2812" spans="1:41" x14ac:dyDescent="0.3">
      <c r="A2812" t="str">
        <f>"Trad IRN"</f>
        <v>Trad IRN</v>
      </c>
      <c r="B2812" t="str">
        <f>"Bldg IRN"</f>
        <v>Bldg IRN</v>
      </c>
      <c r="C2812" t="s">
        <v>41</v>
      </c>
      <c r="D2812" t="s">
        <v>3</v>
      </c>
      <c r="E2812" t="s">
        <v>80</v>
      </c>
      <c r="F2812" t="s">
        <v>81</v>
      </c>
      <c r="G2812" t="s">
        <v>82</v>
      </c>
      <c r="H2812" t="s">
        <v>83</v>
      </c>
      <c r="I2812" t="str">
        <f>"Trad IRN"</f>
        <v>Trad IRN</v>
      </c>
      <c r="J2812" t="s">
        <v>43</v>
      </c>
      <c r="K2812" t="s">
        <v>44</v>
      </c>
      <c r="L2812" t="s">
        <v>45</v>
      </c>
      <c r="M2812" t="s">
        <v>46</v>
      </c>
      <c r="N2812" t="str">
        <f t="shared" si="287"/>
        <v>08/18/2022</v>
      </c>
      <c r="O2812" t="str">
        <f>"10/30/2022"</f>
        <v>10/30/2022</v>
      </c>
      <c r="P2812">
        <v>0.27105000000000001</v>
      </c>
      <c r="Q2812">
        <v>0.27105000000000001</v>
      </c>
      <c r="S2812">
        <v>0</v>
      </c>
      <c r="T2812">
        <v>0.27105000000000001</v>
      </c>
      <c r="U2812">
        <v>0</v>
      </c>
      <c r="V2812" t="str">
        <f>"Trad IRN"</f>
        <v>Trad IRN</v>
      </c>
      <c r="W2812">
        <v>100</v>
      </c>
      <c r="X2812" t="s">
        <v>47</v>
      </c>
      <c r="Z2812" t="s">
        <v>47</v>
      </c>
      <c r="AB2812" t="str">
        <f>"10"</f>
        <v>10</v>
      </c>
      <c r="AC2812" t="s">
        <v>48</v>
      </c>
      <c r="AD2812" t="s">
        <v>49</v>
      </c>
      <c r="AE2812" t="s">
        <v>50</v>
      </c>
      <c r="AF2812">
        <v>0</v>
      </c>
      <c r="AG2812" t="s">
        <v>56</v>
      </c>
      <c r="AH2812" t="str">
        <f>"Trad IRN"</f>
        <v>Trad IRN</v>
      </c>
      <c r="AI2812" t="str">
        <f>"Bldg IRN"</f>
        <v>Bldg IRN</v>
      </c>
      <c r="AJ2812" t="s">
        <v>48</v>
      </c>
      <c r="AK2812" t="s">
        <v>48</v>
      </c>
      <c r="AL2812" t="s">
        <v>53</v>
      </c>
      <c r="AM2812">
        <v>306.91000000000003</v>
      </c>
      <c r="AN2812">
        <v>1132.3</v>
      </c>
      <c r="AO2812">
        <v>15</v>
      </c>
    </row>
    <row r="2813" spans="1:41" x14ac:dyDescent="0.3">
      <c r="A2813" t="str">
        <f>"Trad IRN"</f>
        <v>Trad IRN</v>
      </c>
      <c r="B2813" t="str">
        <f>"Bldg IRN"</f>
        <v>Bldg IRN</v>
      </c>
      <c r="C2813" t="s">
        <v>41</v>
      </c>
      <c r="D2813" t="s">
        <v>3</v>
      </c>
      <c r="E2813" t="s">
        <v>80</v>
      </c>
      <c r="F2813" t="s">
        <v>81</v>
      </c>
      <c r="G2813" t="s">
        <v>82</v>
      </c>
      <c r="H2813" t="s">
        <v>83</v>
      </c>
      <c r="I2813" t="str">
        <f>"Trad IRN"</f>
        <v>Trad IRN</v>
      </c>
      <c r="J2813" t="s">
        <v>43</v>
      </c>
      <c r="K2813" t="s">
        <v>44</v>
      </c>
      <c r="L2813" t="s">
        <v>45</v>
      </c>
      <c r="M2813" t="s">
        <v>46</v>
      </c>
      <c r="N2813" t="str">
        <f>"10/31/2022"</f>
        <v>10/31/2022</v>
      </c>
      <c r="O2813" t="str">
        <f>"12/31/2500"</f>
        <v>12/31/2500</v>
      </c>
      <c r="P2813">
        <v>0.72894999999999999</v>
      </c>
      <c r="Q2813">
        <v>0.72894999999999999</v>
      </c>
      <c r="S2813">
        <v>0</v>
      </c>
      <c r="T2813">
        <v>0.72894999999999999</v>
      </c>
      <c r="U2813">
        <v>0</v>
      </c>
      <c r="V2813" t="str">
        <f>"Trad IRN"</f>
        <v>Trad IRN</v>
      </c>
      <c r="W2813">
        <v>100</v>
      </c>
      <c r="X2813" t="s">
        <v>47</v>
      </c>
      <c r="Z2813" t="s">
        <v>47</v>
      </c>
      <c r="AB2813" t="str">
        <f>"10"</f>
        <v>10</v>
      </c>
      <c r="AC2813" t="s">
        <v>48</v>
      </c>
      <c r="AD2813" t="s">
        <v>49</v>
      </c>
      <c r="AE2813" t="s">
        <v>50</v>
      </c>
      <c r="AF2813">
        <v>0</v>
      </c>
      <c r="AG2813" t="s">
        <v>56</v>
      </c>
      <c r="AH2813" t="str">
        <f>"Trad IRN"</f>
        <v>Trad IRN</v>
      </c>
      <c r="AI2813" t="str">
        <f>"Bldg IRN"</f>
        <v>Bldg IRN</v>
      </c>
      <c r="AJ2813" t="s">
        <v>48</v>
      </c>
      <c r="AK2813" t="s">
        <v>48</v>
      </c>
      <c r="AL2813" t="s">
        <v>53</v>
      </c>
      <c r="AM2813">
        <v>825.39</v>
      </c>
      <c r="AN2813">
        <v>1132.3</v>
      </c>
      <c r="AO2813">
        <v>15</v>
      </c>
    </row>
    <row r="2814" spans="1:41" x14ac:dyDescent="0.3">
      <c r="A2814" t="str">
        <f>"Trad IRN"</f>
        <v>Trad IRN</v>
      </c>
      <c r="B2814" t="str">
        <f>"Bldg IRN"</f>
        <v>Bldg IRN</v>
      </c>
      <c r="C2814" t="s">
        <v>41</v>
      </c>
      <c r="D2814" t="s">
        <v>3</v>
      </c>
      <c r="E2814" t="s">
        <v>80</v>
      </c>
      <c r="F2814" t="s">
        <v>81</v>
      </c>
      <c r="G2814" t="s">
        <v>82</v>
      </c>
      <c r="H2814" t="s">
        <v>83</v>
      </c>
      <c r="I2814" t="s">
        <v>8</v>
      </c>
      <c r="J2814" t="s">
        <v>43</v>
      </c>
      <c r="K2814" t="s">
        <v>44</v>
      </c>
      <c r="L2814" t="s">
        <v>45</v>
      </c>
      <c r="M2814" t="s">
        <v>46</v>
      </c>
      <c r="N2814" t="str">
        <f>"08/17/2022"</f>
        <v>08/17/2022</v>
      </c>
      <c r="O2814" t="str">
        <f>"12/31/2500"</f>
        <v>12/31/2500</v>
      </c>
      <c r="P2814">
        <v>1</v>
      </c>
      <c r="Q2814">
        <v>1</v>
      </c>
      <c r="S2814">
        <v>0</v>
      </c>
      <c r="T2814">
        <v>5.5551999999999997E-2</v>
      </c>
      <c r="U2814">
        <v>0.94444799999999995</v>
      </c>
      <c r="V2814" t="str">
        <f>"Trad IRN"</f>
        <v>Trad IRN</v>
      </c>
      <c r="W2814">
        <v>100</v>
      </c>
      <c r="X2814" t="s">
        <v>47</v>
      </c>
      <c r="Z2814" t="s">
        <v>47</v>
      </c>
      <c r="AB2814" t="str">
        <f>"11"</f>
        <v>11</v>
      </c>
      <c r="AC2814" t="s">
        <v>48</v>
      </c>
      <c r="AD2814" t="s">
        <v>49</v>
      </c>
      <c r="AE2814" t="s">
        <v>50</v>
      </c>
      <c r="AF2814">
        <v>0</v>
      </c>
      <c r="AG2814" t="s">
        <v>51</v>
      </c>
      <c r="AH2814" t="s">
        <v>85</v>
      </c>
      <c r="AI2814" t="str">
        <f>"Bldg IRN"</f>
        <v>Bldg IRN</v>
      </c>
      <c r="AJ2814" t="s">
        <v>48</v>
      </c>
      <c r="AK2814" t="s">
        <v>48</v>
      </c>
      <c r="AL2814" t="s">
        <v>53</v>
      </c>
      <c r="AM2814">
        <v>1060</v>
      </c>
      <c r="AN2814">
        <v>1060</v>
      </c>
      <c r="AO2814">
        <v>15</v>
      </c>
    </row>
    <row r="2815" spans="1:41" x14ac:dyDescent="0.3">
      <c r="A2815" t="str">
        <f>"Trad IRN"</f>
        <v>Trad IRN</v>
      </c>
      <c r="B2815" t="str">
        <f>"Bldg IRN"</f>
        <v>Bldg IRN</v>
      </c>
      <c r="C2815" t="s">
        <v>41</v>
      </c>
      <c r="D2815" t="s">
        <v>3</v>
      </c>
      <c r="E2815" t="s">
        <v>80</v>
      </c>
      <c r="F2815" t="s">
        <v>81</v>
      </c>
      <c r="G2815" t="s">
        <v>82</v>
      </c>
      <c r="H2815" t="s">
        <v>83</v>
      </c>
      <c r="I2815" t="str">
        <f>"Trad IRN"</f>
        <v>Trad IRN</v>
      </c>
      <c r="J2815" t="s">
        <v>43</v>
      </c>
      <c r="K2815" t="s">
        <v>44</v>
      </c>
      <c r="L2815" t="s">
        <v>45</v>
      </c>
      <c r="M2815" t="s">
        <v>46</v>
      </c>
      <c r="N2815" t="str">
        <f>"08/18/2022"</f>
        <v>08/18/2022</v>
      </c>
      <c r="O2815" t="str">
        <f>"12/31/2500"</f>
        <v>12/31/2500</v>
      </c>
      <c r="P2815">
        <v>1</v>
      </c>
      <c r="Q2815">
        <v>1</v>
      </c>
      <c r="S2815">
        <v>1</v>
      </c>
      <c r="T2815">
        <v>1</v>
      </c>
      <c r="U2815">
        <v>0</v>
      </c>
      <c r="V2815" t="str">
        <f>"Trad IRN"</f>
        <v>Trad IRN</v>
      </c>
      <c r="W2815">
        <v>85</v>
      </c>
      <c r="X2815" t="s">
        <v>54</v>
      </c>
      <c r="Y2815" t="str">
        <f>"15"</f>
        <v>15</v>
      </c>
      <c r="Z2815" t="s">
        <v>47</v>
      </c>
      <c r="AB2815" t="str">
        <f>"11"</f>
        <v>11</v>
      </c>
      <c r="AC2815" t="s">
        <v>48</v>
      </c>
      <c r="AD2815" t="s">
        <v>49</v>
      </c>
      <c r="AE2815" t="s">
        <v>50</v>
      </c>
      <c r="AF2815">
        <v>0</v>
      </c>
      <c r="AG2815" t="s">
        <v>56</v>
      </c>
      <c r="AH2815" t="str">
        <f>"Trad IRN"</f>
        <v>Trad IRN</v>
      </c>
      <c r="AI2815" t="str">
        <f>"Bldg IRN"</f>
        <v>Bldg IRN</v>
      </c>
      <c r="AJ2815" t="s">
        <v>48</v>
      </c>
      <c r="AK2815" t="s">
        <v>48</v>
      </c>
      <c r="AL2815" t="s">
        <v>53</v>
      </c>
      <c r="AM2815">
        <v>1132.3</v>
      </c>
      <c r="AN2815">
        <v>1132.3</v>
      </c>
      <c r="AO2815">
        <v>15</v>
      </c>
    </row>
    <row r="2816" spans="1:41" x14ac:dyDescent="0.3">
      <c r="A2816" t="str">
        <f>"Trad IRN"</f>
        <v>Trad IRN</v>
      </c>
      <c r="B2816" t="str">
        <f>"Bldg IRN"</f>
        <v>Bldg IRN</v>
      </c>
      <c r="C2816" t="s">
        <v>41</v>
      </c>
      <c r="D2816" t="s">
        <v>3</v>
      </c>
      <c r="E2816" t="s">
        <v>80</v>
      </c>
      <c r="F2816" t="s">
        <v>81</v>
      </c>
      <c r="G2816" t="s">
        <v>82</v>
      </c>
      <c r="H2816" t="s">
        <v>83</v>
      </c>
      <c r="I2816" t="str">
        <f>"Trad IRN"</f>
        <v>Trad IRN</v>
      </c>
      <c r="J2816" t="s">
        <v>43</v>
      </c>
      <c r="K2816" t="s">
        <v>44</v>
      </c>
      <c r="L2816" t="s">
        <v>45</v>
      </c>
      <c r="M2816" t="s">
        <v>46</v>
      </c>
      <c r="N2816" t="str">
        <f>"08/18/2022"</f>
        <v>08/18/2022</v>
      </c>
      <c r="O2816" t="str">
        <f>"10/03/2022"</f>
        <v>10/03/2022</v>
      </c>
      <c r="P2816">
        <v>0.167244</v>
      </c>
      <c r="Q2816">
        <v>0.167244</v>
      </c>
      <c r="S2816">
        <v>0</v>
      </c>
      <c r="T2816">
        <v>0.167244</v>
      </c>
      <c r="U2816">
        <v>0</v>
      </c>
      <c r="V2816" t="str">
        <f>"Trad IRN"</f>
        <v>Trad IRN</v>
      </c>
      <c r="W2816">
        <v>100</v>
      </c>
      <c r="X2816" t="s">
        <v>47</v>
      </c>
      <c r="Z2816" t="s">
        <v>47</v>
      </c>
      <c r="AB2816" t="str">
        <f>"11"</f>
        <v>11</v>
      </c>
      <c r="AC2816" t="s">
        <v>48</v>
      </c>
      <c r="AD2816" t="s">
        <v>49</v>
      </c>
      <c r="AE2816" t="s">
        <v>50</v>
      </c>
      <c r="AF2816">
        <v>0</v>
      </c>
      <c r="AG2816" t="s">
        <v>56</v>
      </c>
      <c r="AH2816" t="str">
        <f>"Trad IRN"</f>
        <v>Trad IRN</v>
      </c>
      <c r="AI2816" t="str">
        <f>"Bldg IRN"</f>
        <v>Bldg IRN</v>
      </c>
      <c r="AJ2816" t="s">
        <v>48</v>
      </c>
      <c r="AK2816" t="s">
        <v>48</v>
      </c>
      <c r="AL2816" t="s">
        <v>53</v>
      </c>
      <c r="AM2816">
        <v>189.37</v>
      </c>
      <c r="AN2816">
        <v>1132.3</v>
      </c>
      <c r="AO2816">
        <v>15</v>
      </c>
    </row>
    <row r="2817" spans="1:41" x14ac:dyDescent="0.3">
      <c r="A2817" t="str">
        <f>"Trad IRN"</f>
        <v>Trad IRN</v>
      </c>
      <c r="B2817" t="str">
        <f>"Bldg IRN"</f>
        <v>Bldg IRN</v>
      </c>
      <c r="C2817" t="s">
        <v>41</v>
      </c>
      <c r="D2817" t="s">
        <v>3</v>
      </c>
      <c r="E2817" t="s">
        <v>80</v>
      </c>
      <c r="F2817" t="s">
        <v>81</v>
      </c>
      <c r="G2817" t="s">
        <v>82</v>
      </c>
      <c r="H2817" t="s">
        <v>83</v>
      </c>
      <c r="I2817" t="str">
        <f>"Trad IRN"</f>
        <v>Trad IRN</v>
      </c>
      <c r="J2817" t="s">
        <v>43</v>
      </c>
      <c r="K2817" t="s">
        <v>44</v>
      </c>
      <c r="L2817" t="s">
        <v>45</v>
      </c>
      <c r="M2817" t="s">
        <v>59</v>
      </c>
      <c r="N2817" t="str">
        <f>"01/04/2023"</f>
        <v>01/04/2023</v>
      </c>
      <c r="O2817" t="str">
        <f>"12/31/2500"</f>
        <v>12/31/2500</v>
      </c>
      <c r="P2817">
        <v>0.45098100000000002</v>
      </c>
      <c r="Q2817">
        <v>0.45098100000000002</v>
      </c>
      <c r="S2817">
        <v>0.45098100000000002</v>
      </c>
      <c r="T2817">
        <v>0.45098100000000002</v>
      </c>
      <c r="U2817">
        <v>0</v>
      </c>
      <c r="V2817" t="s">
        <v>84</v>
      </c>
      <c r="W2817">
        <v>85</v>
      </c>
      <c r="X2817" t="s">
        <v>47</v>
      </c>
      <c r="Z2817" t="s">
        <v>47</v>
      </c>
      <c r="AB2817" t="str">
        <f>"12"</f>
        <v>12</v>
      </c>
      <c r="AC2817" t="s">
        <v>48</v>
      </c>
      <c r="AD2817" t="s">
        <v>49</v>
      </c>
      <c r="AE2817" t="s">
        <v>50</v>
      </c>
      <c r="AF2817">
        <v>0</v>
      </c>
      <c r="AG2817" t="s">
        <v>56</v>
      </c>
      <c r="AH2817" t="str">
        <f>"Trad IRN"</f>
        <v>Trad IRN</v>
      </c>
      <c r="AI2817" t="str">
        <f>"Bldg IRN"</f>
        <v>Bldg IRN</v>
      </c>
      <c r="AJ2817" t="str">
        <f>"12"</f>
        <v>12</v>
      </c>
      <c r="AK2817" t="s">
        <v>48</v>
      </c>
      <c r="AL2817" t="s">
        <v>53</v>
      </c>
      <c r="AM2817">
        <v>510.65</v>
      </c>
      <c r="AN2817">
        <v>1132.3</v>
      </c>
      <c r="AO2817">
        <v>15</v>
      </c>
    </row>
    <row r="2818" spans="1:41" x14ac:dyDescent="0.3">
      <c r="A2818" t="str">
        <f>"Trad IRN"</f>
        <v>Trad IRN</v>
      </c>
      <c r="B2818" t="str">
        <f>"Bldg IRN"</f>
        <v>Bldg IRN</v>
      </c>
      <c r="C2818" t="s">
        <v>41</v>
      </c>
      <c r="D2818" t="s">
        <v>3</v>
      </c>
      <c r="E2818" t="s">
        <v>80</v>
      </c>
      <c r="F2818" t="s">
        <v>81</v>
      </c>
      <c r="G2818" t="s">
        <v>82</v>
      </c>
      <c r="H2818" t="s">
        <v>83</v>
      </c>
      <c r="I2818" t="s">
        <v>8</v>
      </c>
      <c r="J2818" t="s">
        <v>43</v>
      </c>
      <c r="K2818" t="s">
        <v>44</v>
      </c>
      <c r="L2818" t="s">
        <v>45</v>
      </c>
      <c r="M2818" t="s">
        <v>65</v>
      </c>
      <c r="N2818" t="str">
        <f>"01/04/2023"</f>
        <v>01/04/2023</v>
      </c>
      <c r="O2818" t="str">
        <f>"12/31/2500"</f>
        <v>12/31/2500</v>
      </c>
      <c r="P2818">
        <v>7.9585000000000003E-2</v>
      </c>
      <c r="Q2818">
        <v>7.9585000000000003E-2</v>
      </c>
      <c r="S2818">
        <v>0</v>
      </c>
      <c r="T2818">
        <v>2.4028999999999998E-2</v>
      </c>
      <c r="U2818">
        <v>5.5556000000000001E-2</v>
      </c>
      <c r="V2818" t="s">
        <v>84</v>
      </c>
      <c r="W2818">
        <v>15</v>
      </c>
      <c r="X2818" t="s">
        <v>47</v>
      </c>
      <c r="Z2818" t="s">
        <v>47</v>
      </c>
      <c r="AB2818" t="str">
        <f>"12"</f>
        <v>12</v>
      </c>
      <c r="AC2818" t="s">
        <v>48</v>
      </c>
      <c r="AD2818" t="s">
        <v>49</v>
      </c>
      <c r="AE2818" t="s">
        <v>50</v>
      </c>
      <c r="AF2818">
        <v>0</v>
      </c>
      <c r="AG2818" t="s">
        <v>51</v>
      </c>
      <c r="AH2818" t="str">
        <f>"Trad IRN"</f>
        <v>Trad IRN</v>
      </c>
      <c r="AI2818" t="str">
        <f>"Bldg IRN"</f>
        <v>Bldg IRN</v>
      </c>
      <c r="AJ2818" t="str">
        <f>"12"</f>
        <v>12</v>
      </c>
      <c r="AK2818" t="s">
        <v>48</v>
      </c>
      <c r="AL2818" t="s">
        <v>53</v>
      </c>
      <c r="AM2818">
        <v>90.11</v>
      </c>
      <c r="AN2818">
        <v>1132.3</v>
      </c>
      <c r="AO2818">
        <v>15</v>
      </c>
    </row>
    <row r="2819" spans="1:41" x14ac:dyDescent="0.3">
      <c r="A2819" t="str">
        <f>"Trad IRN"</f>
        <v>Trad IRN</v>
      </c>
      <c r="B2819" t="str">
        <f>"Bldg IRN"</f>
        <v>Bldg IRN</v>
      </c>
      <c r="C2819" t="s">
        <v>41</v>
      </c>
      <c r="D2819" t="s">
        <v>3</v>
      </c>
      <c r="E2819" t="s">
        <v>80</v>
      </c>
      <c r="F2819" t="s">
        <v>81</v>
      </c>
      <c r="G2819" t="s">
        <v>82</v>
      </c>
      <c r="H2819" t="s">
        <v>83</v>
      </c>
      <c r="I2819" t="str">
        <f>"Trad IRN"</f>
        <v>Trad IRN</v>
      </c>
      <c r="J2819" t="s">
        <v>43</v>
      </c>
      <c r="K2819" t="s">
        <v>44</v>
      </c>
      <c r="L2819" t="s">
        <v>45</v>
      </c>
      <c r="M2819" t="s">
        <v>59</v>
      </c>
      <c r="N2819" t="str">
        <f>"08/18/2022"</f>
        <v>08/18/2022</v>
      </c>
      <c r="O2819" t="str">
        <f>"01/03/2023"</f>
        <v>01/03/2023</v>
      </c>
      <c r="P2819">
        <v>0.46943400000000002</v>
      </c>
      <c r="Q2819">
        <v>0.46943400000000002</v>
      </c>
      <c r="S2819">
        <v>0.46943400000000002</v>
      </c>
      <c r="T2819">
        <v>0.46943400000000002</v>
      </c>
      <c r="U2819">
        <v>0</v>
      </c>
      <c r="V2819" t="s">
        <v>84</v>
      </c>
      <c r="W2819">
        <v>100</v>
      </c>
      <c r="X2819" t="s">
        <v>47</v>
      </c>
      <c r="Z2819" t="s">
        <v>47</v>
      </c>
      <c r="AB2819" t="str">
        <f>"12"</f>
        <v>12</v>
      </c>
      <c r="AC2819" t="s">
        <v>48</v>
      </c>
      <c r="AD2819" t="s">
        <v>49</v>
      </c>
      <c r="AE2819" t="s">
        <v>50</v>
      </c>
      <c r="AF2819">
        <v>0</v>
      </c>
      <c r="AG2819" t="s">
        <v>56</v>
      </c>
      <c r="AH2819" t="str">
        <f>"Trad IRN"</f>
        <v>Trad IRN</v>
      </c>
      <c r="AI2819" t="str">
        <f>"Bldg IRN"</f>
        <v>Bldg IRN</v>
      </c>
      <c r="AJ2819" t="str">
        <f>"12"</f>
        <v>12</v>
      </c>
      <c r="AK2819" t="s">
        <v>48</v>
      </c>
      <c r="AL2819" t="s">
        <v>53</v>
      </c>
      <c r="AM2819">
        <v>531.54</v>
      </c>
      <c r="AN2819">
        <v>1132.3</v>
      </c>
      <c r="AO2819">
        <v>15</v>
      </c>
    </row>
    <row r="2820" spans="1:41" x14ac:dyDescent="0.3">
      <c r="A2820" t="str">
        <f>"Trad IRN"</f>
        <v>Trad IRN</v>
      </c>
      <c r="B2820" t="str">
        <f>"Bldg IRN"</f>
        <v>Bldg IRN</v>
      </c>
      <c r="C2820" t="s">
        <v>41</v>
      </c>
      <c r="D2820" t="s">
        <v>3</v>
      </c>
      <c r="E2820" t="s">
        <v>80</v>
      </c>
      <c r="F2820" t="s">
        <v>81</v>
      </c>
      <c r="G2820" t="s">
        <v>82</v>
      </c>
      <c r="H2820" t="s">
        <v>83</v>
      </c>
      <c r="I2820" t="str">
        <f>"Trad IRN"</f>
        <v>Trad IRN</v>
      </c>
      <c r="J2820" t="s">
        <v>43</v>
      </c>
      <c r="K2820" t="s">
        <v>44</v>
      </c>
      <c r="L2820" t="s">
        <v>45</v>
      </c>
      <c r="M2820" t="s">
        <v>46</v>
      </c>
      <c r="N2820" t="str">
        <f>"08/18/2022"</f>
        <v>08/18/2022</v>
      </c>
      <c r="O2820" t="str">
        <f>"12/31/2500"</f>
        <v>12/31/2500</v>
      </c>
      <c r="P2820">
        <v>1</v>
      </c>
      <c r="Q2820">
        <v>1</v>
      </c>
      <c r="S2820">
        <v>0</v>
      </c>
      <c r="T2820">
        <v>1</v>
      </c>
      <c r="U2820">
        <v>0</v>
      </c>
      <c r="V2820" t="str">
        <f>"Trad IRN"</f>
        <v>Trad IRN</v>
      </c>
      <c r="W2820">
        <v>100</v>
      </c>
      <c r="X2820" t="s">
        <v>47</v>
      </c>
      <c r="Z2820" t="s">
        <v>47</v>
      </c>
      <c r="AB2820" t="str">
        <f>"10"</f>
        <v>10</v>
      </c>
      <c r="AC2820" t="s">
        <v>48</v>
      </c>
      <c r="AD2820" t="s">
        <v>49</v>
      </c>
      <c r="AE2820" t="s">
        <v>50</v>
      </c>
      <c r="AF2820">
        <v>0</v>
      </c>
      <c r="AG2820" t="s">
        <v>56</v>
      </c>
      <c r="AH2820" t="str">
        <f>"Trad IRN"</f>
        <v>Trad IRN</v>
      </c>
      <c r="AI2820" t="str">
        <f>"Bldg IRN"</f>
        <v>Bldg IRN</v>
      </c>
      <c r="AJ2820" t="s">
        <v>48</v>
      </c>
      <c r="AK2820" t="s">
        <v>48</v>
      </c>
      <c r="AL2820" t="s">
        <v>53</v>
      </c>
      <c r="AM2820">
        <v>1132.3</v>
      </c>
      <c r="AN2820">
        <v>1132.3</v>
      </c>
      <c r="AO2820">
        <v>15</v>
      </c>
    </row>
    <row r="2821" spans="1:41" x14ac:dyDescent="0.3">
      <c r="A2821" t="str">
        <f>"Trad IRN"</f>
        <v>Trad IRN</v>
      </c>
      <c r="B2821" t="str">
        <f>"Bldg IRN"</f>
        <v>Bldg IRN</v>
      </c>
      <c r="C2821" t="s">
        <v>41</v>
      </c>
      <c r="D2821" t="s">
        <v>3</v>
      </c>
      <c r="E2821" t="s">
        <v>80</v>
      </c>
      <c r="F2821" t="s">
        <v>81</v>
      </c>
      <c r="G2821" t="s">
        <v>82</v>
      </c>
      <c r="H2821" t="s">
        <v>83</v>
      </c>
      <c r="I2821" t="str">
        <f>"Trad IRN"</f>
        <v>Trad IRN</v>
      </c>
      <c r="J2821" t="s">
        <v>43</v>
      </c>
      <c r="K2821" t="s">
        <v>44</v>
      </c>
      <c r="L2821" t="s">
        <v>45</v>
      </c>
      <c r="M2821" t="s">
        <v>46</v>
      </c>
      <c r="N2821" t="str">
        <f>"08/18/2022"</f>
        <v>08/18/2022</v>
      </c>
      <c r="O2821" t="str">
        <f>"12/31/2500"</f>
        <v>12/31/2500</v>
      </c>
      <c r="P2821">
        <v>1</v>
      </c>
      <c r="Q2821">
        <v>1</v>
      </c>
      <c r="S2821">
        <v>0</v>
      </c>
      <c r="T2821">
        <v>1</v>
      </c>
      <c r="U2821">
        <v>0</v>
      </c>
      <c r="V2821" t="str">
        <f>"Trad IRN"</f>
        <v>Trad IRN</v>
      </c>
      <c r="W2821">
        <v>100</v>
      </c>
      <c r="X2821" t="s">
        <v>47</v>
      </c>
      <c r="Z2821" t="s">
        <v>47</v>
      </c>
      <c r="AB2821" t="str">
        <f>"11"</f>
        <v>11</v>
      </c>
      <c r="AC2821" t="s">
        <v>48</v>
      </c>
      <c r="AD2821" t="s">
        <v>49</v>
      </c>
      <c r="AE2821" t="s">
        <v>50</v>
      </c>
      <c r="AF2821">
        <v>0</v>
      </c>
      <c r="AG2821" t="s">
        <v>56</v>
      </c>
      <c r="AH2821" t="str">
        <f>"Trad IRN"</f>
        <v>Trad IRN</v>
      </c>
      <c r="AI2821" t="str">
        <f>"Bldg IRN"</f>
        <v>Bldg IRN</v>
      </c>
      <c r="AJ2821" t="s">
        <v>48</v>
      </c>
      <c r="AK2821" t="s">
        <v>48</v>
      </c>
      <c r="AL2821" t="s">
        <v>53</v>
      </c>
      <c r="AM2821">
        <v>1132.3</v>
      </c>
      <c r="AN2821">
        <v>1132.3</v>
      </c>
      <c r="AO2821">
        <v>15</v>
      </c>
    </row>
    <row r="2822" spans="1:41" x14ac:dyDescent="0.3">
      <c r="A2822" t="str">
        <f>"Trad IRN"</f>
        <v>Trad IRN</v>
      </c>
      <c r="B2822" t="str">
        <f>"Bldg IRN"</f>
        <v>Bldg IRN</v>
      </c>
      <c r="C2822" t="s">
        <v>41</v>
      </c>
      <c r="D2822" t="s">
        <v>3</v>
      </c>
      <c r="E2822" t="s">
        <v>80</v>
      </c>
      <c r="F2822" t="s">
        <v>81</v>
      </c>
      <c r="G2822" t="s">
        <v>82</v>
      </c>
      <c r="H2822" t="s">
        <v>83</v>
      </c>
      <c r="I2822" t="str">
        <f>"Trad IRN"</f>
        <v>Trad IRN</v>
      </c>
      <c r="J2822" t="s">
        <v>43</v>
      </c>
      <c r="K2822" t="s">
        <v>44</v>
      </c>
      <c r="L2822" t="s">
        <v>45</v>
      </c>
      <c r="M2822" t="s">
        <v>46</v>
      </c>
      <c r="N2822" t="str">
        <f>"08/18/2022"</f>
        <v>08/18/2022</v>
      </c>
      <c r="O2822" t="str">
        <f>"12/14/2022"</f>
        <v>12/14/2022</v>
      </c>
      <c r="P2822">
        <v>0.44059900000000002</v>
      </c>
      <c r="Q2822">
        <v>0.44059900000000002</v>
      </c>
      <c r="S2822">
        <v>0.44059900000000002</v>
      </c>
      <c r="T2822">
        <v>0.44059900000000002</v>
      </c>
      <c r="U2822">
        <v>0</v>
      </c>
      <c r="V2822" t="str">
        <f>"Trad IRN"</f>
        <v>Trad IRN</v>
      </c>
      <c r="W2822">
        <v>70</v>
      </c>
      <c r="X2822" t="s">
        <v>54</v>
      </c>
      <c r="Y2822" t="str">
        <f>"30"</f>
        <v>30</v>
      </c>
      <c r="Z2822" t="s">
        <v>47</v>
      </c>
      <c r="AB2822" t="str">
        <f>"11"</f>
        <v>11</v>
      </c>
      <c r="AC2822" t="s">
        <v>48</v>
      </c>
      <c r="AD2822" t="s">
        <v>49</v>
      </c>
      <c r="AE2822" t="s">
        <v>50</v>
      </c>
      <c r="AF2822">
        <v>0</v>
      </c>
      <c r="AG2822" t="s">
        <v>56</v>
      </c>
      <c r="AH2822" t="str">
        <f>"Trad IRN"</f>
        <v>Trad IRN</v>
      </c>
      <c r="AI2822" t="str">
        <f>"Bldg IRN"</f>
        <v>Bldg IRN</v>
      </c>
      <c r="AJ2822" t="s">
        <v>48</v>
      </c>
      <c r="AK2822" t="s">
        <v>48</v>
      </c>
      <c r="AL2822" t="s">
        <v>53</v>
      </c>
      <c r="AM2822">
        <v>498.89</v>
      </c>
      <c r="AN2822">
        <v>1132.3</v>
      </c>
      <c r="AO2822">
        <v>15</v>
      </c>
    </row>
    <row r="2823" spans="1:41" x14ac:dyDescent="0.3">
      <c r="A2823" t="str">
        <f>"Trad IRN"</f>
        <v>Trad IRN</v>
      </c>
      <c r="B2823" t="str">
        <f>"Bldg IRN"</f>
        <v>Bldg IRN</v>
      </c>
      <c r="C2823" t="s">
        <v>41</v>
      </c>
      <c r="D2823" t="s">
        <v>3</v>
      </c>
      <c r="E2823" t="s">
        <v>80</v>
      </c>
      <c r="F2823" t="s">
        <v>81</v>
      </c>
      <c r="G2823" t="s">
        <v>82</v>
      </c>
      <c r="H2823" t="s">
        <v>83</v>
      </c>
      <c r="I2823" t="str">
        <f>"Trad IRN"</f>
        <v>Trad IRN</v>
      </c>
      <c r="J2823" t="s">
        <v>43</v>
      </c>
      <c r="K2823" t="s">
        <v>44</v>
      </c>
      <c r="L2823" t="s">
        <v>45</v>
      </c>
      <c r="M2823" t="s">
        <v>46</v>
      </c>
      <c r="N2823" t="str">
        <f>"12/15/2022"</f>
        <v>12/15/2022</v>
      </c>
      <c r="O2823" t="str">
        <f>"12/31/2500"</f>
        <v>12/31/2500</v>
      </c>
      <c r="P2823">
        <v>0.55940100000000004</v>
      </c>
      <c r="Q2823">
        <v>0.55940100000000004</v>
      </c>
      <c r="S2823">
        <v>0.55940100000000004</v>
      </c>
      <c r="T2823">
        <v>0.55940100000000004</v>
      </c>
      <c r="U2823">
        <v>0</v>
      </c>
      <c r="V2823" t="str">
        <f>"Trad IRN"</f>
        <v>Trad IRN</v>
      </c>
      <c r="W2823">
        <v>70</v>
      </c>
      <c r="X2823" t="s">
        <v>54</v>
      </c>
      <c r="Y2823" t="str">
        <f>"30"</f>
        <v>30</v>
      </c>
      <c r="Z2823" t="s">
        <v>47</v>
      </c>
      <c r="AB2823" t="str">
        <f>"11"</f>
        <v>11</v>
      </c>
      <c r="AC2823" t="s">
        <v>48</v>
      </c>
      <c r="AD2823" t="s">
        <v>49</v>
      </c>
      <c r="AE2823" t="s">
        <v>50</v>
      </c>
      <c r="AF2823">
        <v>0</v>
      </c>
      <c r="AG2823" t="s">
        <v>56</v>
      </c>
      <c r="AH2823" t="str">
        <f>"Trad IRN"</f>
        <v>Trad IRN</v>
      </c>
      <c r="AI2823" t="str">
        <f>"Bldg IRN"</f>
        <v>Bldg IRN</v>
      </c>
      <c r="AJ2823" t="s">
        <v>48</v>
      </c>
      <c r="AK2823" t="s">
        <v>48</v>
      </c>
      <c r="AL2823" t="s">
        <v>53</v>
      </c>
      <c r="AM2823">
        <v>633.41</v>
      </c>
      <c r="AN2823">
        <v>1132.3</v>
      </c>
      <c r="AO2823">
        <v>15</v>
      </c>
    </row>
    <row r="2824" spans="1:41" x14ac:dyDescent="0.3">
      <c r="A2824" t="str">
        <f>"Trad IRN"</f>
        <v>Trad IRN</v>
      </c>
      <c r="B2824" t="str">
        <f>"Bldg IRN"</f>
        <v>Bldg IRN</v>
      </c>
      <c r="C2824" t="s">
        <v>41</v>
      </c>
      <c r="D2824" t="s">
        <v>3</v>
      </c>
      <c r="E2824" t="s">
        <v>80</v>
      </c>
      <c r="F2824" t="s">
        <v>81</v>
      </c>
      <c r="G2824" t="s">
        <v>82</v>
      </c>
      <c r="H2824" t="s">
        <v>83</v>
      </c>
      <c r="I2824" t="str">
        <f>"Trad IRN"</f>
        <v>Trad IRN</v>
      </c>
      <c r="J2824" t="s">
        <v>43</v>
      </c>
      <c r="K2824" t="s">
        <v>44</v>
      </c>
      <c r="L2824" t="s">
        <v>45</v>
      </c>
      <c r="M2824" t="s">
        <v>46</v>
      </c>
      <c r="N2824" t="str">
        <f>"08/18/2022"</f>
        <v>08/18/2022</v>
      </c>
      <c r="O2824" t="str">
        <f>"12/31/2500"</f>
        <v>12/31/2500</v>
      </c>
      <c r="P2824">
        <v>1</v>
      </c>
      <c r="Q2824">
        <v>1</v>
      </c>
      <c r="S2824">
        <v>0</v>
      </c>
      <c r="T2824">
        <v>1</v>
      </c>
      <c r="U2824">
        <v>0</v>
      </c>
      <c r="V2824" t="str">
        <f>"Trad IRN"</f>
        <v>Trad IRN</v>
      </c>
      <c r="W2824">
        <v>100</v>
      </c>
      <c r="X2824" t="s">
        <v>47</v>
      </c>
      <c r="Z2824" t="s">
        <v>47</v>
      </c>
      <c r="AB2824" t="str">
        <f>"10"</f>
        <v>10</v>
      </c>
      <c r="AC2824" t="s">
        <v>48</v>
      </c>
      <c r="AD2824" t="s">
        <v>49</v>
      </c>
      <c r="AE2824" t="s">
        <v>50</v>
      </c>
      <c r="AF2824">
        <v>0</v>
      </c>
      <c r="AG2824" t="s">
        <v>56</v>
      </c>
      <c r="AH2824" t="str">
        <f>"Trad IRN"</f>
        <v>Trad IRN</v>
      </c>
      <c r="AI2824" t="str">
        <f>"Bldg IRN"</f>
        <v>Bldg IRN</v>
      </c>
      <c r="AJ2824" t="s">
        <v>48</v>
      </c>
      <c r="AK2824" t="s">
        <v>48</v>
      </c>
      <c r="AL2824" t="s">
        <v>53</v>
      </c>
      <c r="AM2824">
        <v>1132.3</v>
      </c>
      <c r="AN2824">
        <v>1132.3</v>
      </c>
      <c r="AO2824">
        <v>15</v>
      </c>
    </row>
    <row r="2825" spans="1:41" x14ac:dyDescent="0.3">
      <c r="A2825" t="str">
        <f>"Trad IRN"</f>
        <v>Trad IRN</v>
      </c>
      <c r="B2825" t="str">
        <f>"Bldg IRN"</f>
        <v>Bldg IRN</v>
      </c>
      <c r="C2825" t="s">
        <v>41</v>
      </c>
      <c r="D2825" t="s">
        <v>3</v>
      </c>
      <c r="E2825" t="s">
        <v>80</v>
      </c>
      <c r="F2825" t="s">
        <v>81</v>
      </c>
      <c r="G2825" t="s">
        <v>82</v>
      </c>
      <c r="H2825" t="s">
        <v>83</v>
      </c>
      <c r="I2825" t="str">
        <f>"Trad IRN"</f>
        <v>Trad IRN</v>
      </c>
      <c r="J2825" t="s">
        <v>43</v>
      </c>
      <c r="K2825" t="s">
        <v>44</v>
      </c>
      <c r="L2825" t="s">
        <v>45</v>
      </c>
      <c r="M2825" t="s">
        <v>46</v>
      </c>
      <c r="N2825" t="str">
        <f>"08/18/2022"</f>
        <v>08/18/2022</v>
      </c>
      <c r="O2825" t="str">
        <f>"01/03/2023"</f>
        <v>01/03/2023</v>
      </c>
      <c r="P2825">
        <v>0.46943400000000002</v>
      </c>
      <c r="Q2825">
        <v>0.46943400000000002</v>
      </c>
      <c r="S2825">
        <v>0</v>
      </c>
      <c r="T2825">
        <v>0.46943400000000002</v>
      </c>
      <c r="U2825">
        <v>0</v>
      </c>
      <c r="V2825" t="str">
        <f>"Trad IRN"</f>
        <v>Trad IRN</v>
      </c>
      <c r="W2825">
        <v>100</v>
      </c>
      <c r="X2825" t="s">
        <v>47</v>
      </c>
      <c r="Z2825" t="s">
        <v>47</v>
      </c>
      <c r="AB2825" t="str">
        <f>"10"</f>
        <v>10</v>
      </c>
      <c r="AC2825" t="s">
        <v>48</v>
      </c>
      <c r="AD2825" t="s">
        <v>49</v>
      </c>
      <c r="AE2825" t="s">
        <v>50</v>
      </c>
      <c r="AF2825">
        <v>0</v>
      </c>
      <c r="AG2825" t="s">
        <v>56</v>
      </c>
      <c r="AH2825" t="str">
        <f>"Trad IRN"</f>
        <v>Trad IRN</v>
      </c>
      <c r="AI2825" t="str">
        <f>"Bldg IRN"</f>
        <v>Bldg IRN</v>
      </c>
      <c r="AJ2825" t="s">
        <v>48</v>
      </c>
      <c r="AK2825" t="s">
        <v>48</v>
      </c>
      <c r="AL2825" t="s">
        <v>53</v>
      </c>
      <c r="AM2825">
        <v>531.54</v>
      </c>
      <c r="AN2825">
        <v>1132.3</v>
      </c>
      <c r="AO2825">
        <v>15</v>
      </c>
    </row>
    <row r="2826" spans="1:41" x14ac:dyDescent="0.3">
      <c r="A2826" t="str">
        <f>"Trad IRN"</f>
        <v>Trad IRN</v>
      </c>
      <c r="B2826" t="str">
        <f>"Bldg IRN"</f>
        <v>Bldg IRN</v>
      </c>
      <c r="C2826" t="s">
        <v>41</v>
      </c>
      <c r="D2826" t="s">
        <v>3</v>
      </c>
      <c r="E2826" t="s">
        <v>80</v>
      </c>
      <c r="F2826" t="s">
        <v>81</v>
      </c>
      <c r="G2826" t="s">
        <v>82</v>
      </c>
      <c r="H2826" t="s">
        <v>83</v>
      </c>
      <c r="I2826" t="str">
        <f>"Trad IRN"</f>
        <v>Trad IRN</v>
      </c>
      <c r="J2826" t="s">
        <v>43</v>
      </c>
      <c r="K2826" t="s">
        <v>44</v>
      </c>
      <c r="L2826" t="s">
        <v>45</v>
      </c>
      <c r="M2826" t="s">
        <v>46</v>
      </c>
      <c r="N2826" t="str">
        <f>"01/04/2023"</f>
        <v>01/04/2023</v>
      </c>
      <c r="O2826" t="str">
        <f t="shared" ref="O2826:O2845" si="288">"12/31/2500"</f>
        <v>12/31/2500</v>
      </c>
      <c r="P2826">
        <v>0.45098100000000002</v>
      </c>
      <c r="Q2826">
        <v>0.45098100000000002</v>
      </c>
      <c r="S2826">
        <v>0</v>
      </c>
      <c r="T2826">
        <v>0.45098100000000002</v>
      </c>
      <c r="U2826">
        <v>0</v>
      </c>
      <c r="V2826" t="str">
        <f>"Trad IRN"</f>
        <v>Trad IRN</v>
      </c>
      <c r="W2826">
        <v>85</v>
      </c>
      <c r="X2826" t="s">
        <v>47</v>
      </c>
      <c r="Z2826" t="s">
        <v>47</v>
      </c>
      <c r="AB2826" t="str">
        <f>"10"</f>
        <v>10</v>
      </c>
      <c r="AC2826" t="s">
        <v>48</v>
      </c>
      <c r="AD2826" t="s">
        <v>49</v>
      </c>
      <c r="AE2826" t="s">
        <v>50</v>
      </c>
      <c r="AF2826">
        <v>0</v>
      </c>
      <c r="AG2826" t="s">
        <v>56</v>
      </c>
      <c r="AH2826" t="str">
        <f>"Trad IRN"</f>
        <v>Trad IRN</v>
      </c>
      <c r="AI2826" t="str">
        <f>"Bldg IRN"</f>
        <v>Bldg IRN</v>
      </c>
      <c r="AJ2826" t="s">
        <v>48</v>
      </c>
      <c r="AK2826" t="s">
        <v>48</v>
      </c>
      <c r="AL2826" t="s">
        <v>53</v>
      </c>
      <c r="AM2826">
        <v>510.65</v>
      </c>
      <c r="AN2826">
        <v>1132.3</v>
      </c>
      <c r="AO2826">
        <v>15</v>
      </c>
    </row>
    <row r="2827" spans="1:41" x14ac:dyDescent="0.3">
      <c r="A2827" t="str">
        <f>"Trad IRN"</f>
        <v>Trad IRN</v>
      </c>
      <c r="B2827" t="str">
        <f>"Bldg IRN"</f>
        <v>Bldg IRN</v>
      </c>
      <c r="C2827" t="s">
        <v>41</v>
      </c>
      <c r="D2827" t="s">
        <v>3</v>
      </c>
      <c r="E2827" t="s">
        <v>80</v>
      </c>
      <c r="F2827" t="s">
        <v>81</v>
      </c>
      <c r="G2827" t="s">
        <v>82</v>
      </c>
      <c r="H2827" t="s">
        <v>83</v>
      </c>
      <c r="I2827" t="s">
        <v>8</v>
      </c>
      <c r="J2827" t="s">
        <v>43</v>
      </c>
      <c r="K2827" t="s">
        <v>44</v>
      </c>
      <c r="L2827" t="s">
        <v>45</v>
      </c>
      <c r="M2827" t="s">
        <v>46</v>
      </c>
      <c r="N2827" t="str">
        <f>"01/04/2023"</f>
        <v>01/04/2023</v>
      </c>
      <c r="O2827" t="str">
        <f t="shared" si="288"/>
        <v>12/31/2500</v>
      </c>
      <c r="P2827">
        <v>7.9585000000000003E-2</v>
      </c>
      <c r="Q2827">
        <v>7.9585000000000003E-2</v>
      </c>
      <c r="S2827">
        <v>0</v>
      </c>
      <c r="T2827">
        <v>2.4028999999999998E-2</v>
      </c>
      <c r="U2827">
        <v>5.5556000000000001E-2</v>
      </c>
      <c r="V2827" t="str">
        <f>"Trad IRN"</f>
        <v>Trad IRN</v>
      </c>
      <c r="W2827">
        <v>15</v>
      </c>
      <c r="X2827" t="s">
        <v>47</v>
      </c>
      <c r="Z2827" t="s">
        <v>47</v>
      </c>
      <c r="AB2827" t="str">
        <f>"10"</f>
        <v>10</v>
      </c>
      <c r="AC2827" t="s">
        <v>48</v>
      </c>
      <c r="AD2827" t="s">
        <v>49</v>
      </c>
      <c r="AE2827" t="s">
        <v>50</v>
      </c>
      <c r="AF2827">
        <v>0</v>
      </c>
      <c r="AG2827" t="s">
        <v>51</v>
      </c>
      <c r="AH2827" t="str">
        <f>"Trad IRN"</f>
        <v>Trad IRN</v>
      </c>
      <c r="AI2827" t="str">
        <f>"Bldg IRN"</f>
        <v>Bldg IRN</v>
      </c>
      <c r="AJ2827" t="s">
        <v>48</v>
      </c>
      <c r="AK2827" t="s">
        <v>48</v>
      </c>
      <c r="AL2827" t="s">
        <v>53</v>
      </c>
      <c r="AM2827">
        <v>90.11</v>
      </c>
      <c r="AN2827">
        <v>1132.3</v>
      </c>
      <c r="AO2827">
        <v>15</v>
      </c>
    </row>
    <row r="2828" spans="1:41" x14ac:dyDescent="0.3">
      <c r="A2828" t="str">
        <f>"Trad IRN"</f>
        <v>Trad IRN</v>
      </c>
      <c r="B2828" t="str">
        <f>"Bldg IRN"</f>
        <v>Bldg IRN</v>
      </c>
      <c r="C2828" t="s">
        <v>41</v>
      </c>
      <c r="D2828" t="s">
        <v>3</v>
      </c>
      <c r="E2828" t="s">
        <v>80</v>
      </c>
      <c r="F2828" t="s">
        <v>81</v>
      </c>
      <c r="G2828" t="s">
        <v>82</v>
      </c>
      <c r="H2828" t="s">
        <v>83</v>
      </c>
      <c r="I2828" t="str">
        <f>"Trad IRN"</f>
        <v>Trad IRN</v>
      </c>
      <c r="J2828" t="s">
        <v>43</v>
      </c>
      <c r="K2828" t="s">
        <v>44</v>
      </c>
      <c r="L2828" t="s">
        <v>45</v>
      </c>
      <c r="M2828" t="s">
        <v>46</v>
      </c>
      <c r="N2828" t="str">
        <f>"08/18/2022"</f>
        <v>08/18/2022</v>
      </c>
      <c r="O2828" t="str">
        <f t="shared" si="288"/>
        <v>12/31/2500</v>
      </c>
      <c r="P2828">
        <v>1</v>
      </c>
      <c r="Q2828">
        <v>1</v>
      </c>
      <c r="S2828">
        <v>0</v>
      </c>
      <c r="T2828">
        <v>1</v>
      </c>
      <c r="U2828">
        <v>0</v>
      </c>
      <c r="V2828" t="str">
        <f>"Trad IRN"</f>
        <v>Trad IRN</v>
      </c>
      <c r="W2828">
        <v>100</v>
      </c>
      <c r="X2828" t="s">
        <v>47</v>
      </c>
      <c r="Z2828" t="s">
        <v>47</v>
      </c>
      <c r="AB2828" t="str">
        <f>"11"</f>
        <v>11</v>
      </c>
      <c r="AC2828" t="s">
        <v>48</v>
      </c>
      <c r="AD2828" t="s">
        <v>49</v>
      </c>
      <c r="AE2828" t="s">
        <v>50</v>
      </c>
      <c r="AF2828">
        <v>0</v>
      </c>
      <c r="AG2828" t="s">
        <v>56</v>
      </c>
      <c r="AH2828" t="str">
        <f>"Trad IRN"</f>
        <v>Trad IRN</v>
      </c>
      <c r="AI2828" t="str">
        <f>"Bldg IRN"</f>
        <v>Bldg IRN</v>
      </c>
      <c r="AJ2828" t="s">
        <v>48</v>
      </c>
      <c r="AK2828" t="s">
        <v>48</v>
      </c>
      <c r="AL2828" t="s">
        <v>53</v>
      </c>
      <c r="AM2828">
        <v>1132.3</v>
      </c>
      <c r="AN2828">
        <v>1132.3</v>
      </c>
      <c r="AO2828">
        <v>15</v>
      </c>
    </row>
    <row r="2829" spans="1:41" x14ac:dyDescent="0.3">
      <c r="A2829" t="str">
        <f>"Trad IRN"</f>
        <v>Trad IRN</v>
      </c>
      <c r="B2829" t="str">
        <f>"Bldg IRN"</f>
        <v>Bldg IRN</v>
      </c>
      <c r="C2829" t="s">
        <v>41</v>
      </c>
      <c r="D2829" t="s">
        <v>3</v>
      </c>
      <c r="E2829" t="s">
        <v>80</v>
      </c>
      <c r="F2829" t="s">
        <v>81</v>
      </c>
      <c r="G2829" t="s">
        <v>82</v>
      </c>
      <c r="H2829" t="s">
        <v>83</v>
      </c>
      <c r="I2829" t="str">
        <f>"Trad IRN"</f>
        <v>Trad IRN</v>
      </c>
      <c r="J2829" t="s">
        <v>43</v>
      </c>
      <c r="K2829" t="s">
        <v>44</v>
      </c>
      <c r="L2829" t="s">
        <v>45</v>
      </c>
      <c r="M2829" t="s">
        <v>46</v>
      </c>
      <c r="N2829" t="str">
        <f>"08/18/2022"</f>
        <v>08/18/2022</v>
      </c>
      <c r="O2829" t="str">
        <f t="shared" si="288"/>
        <v>12/31/2500</v>
      </c>
      <c r="P2829">
        <v>1</v>
      </c>
      <c r="Q2829">
        <v>1</v>
      </c>
      <c r="S2829">
        <v>0</v>
      </c>
      <c r="T2829">
        <v>1</v>
      </c>
      <c r="U2829">
        <v>0</v>
      </c>
      <c r="V2829" t="str">
        <f>"Trad IRN"</f>
        <v>Trad IRN</v>
      </c>
      <c r="W2829">
        <v>55</v>
      </c>
      <c r="X2829" t="s">
        <v>54</v>
      </c>
      <c r="Y2829" t="str">
        <f>"45"</f>
        <v>45</v>
      </c>
      <c r="Z2829" t="s">
        <v>47</v>
      </c>
      <c r="AB2829" t="str">
        <f>"12"</f>
        <v>12</v>
      </c>
      <c r="AC2829" t="s">
        <v>48</v>
      </c>
      <c r="AD2829" t="s">
        <v>49</v>
      </c>
      <c r="AE2829" t="s">
        <v>50</v>
      </c>
      <c r="AF2829">
        <v>0</v>
      </c>
      <c r="AG2829" t="s">
        <v>56</v>
      </c>
      <c r="AH2829" t="str">
        <f>"Trad IRN"</f>
        <v>Trad IRN</v>
      </c>
      <c r="AI2829" t="str">
        <f>"Bldg IRN"</f>
        <v>Bldg IRN</v>
      </c>
      <c r="AJ2829" t="str">
        <f>"12"</f>
        <v>12</v>
      </c>
      <c r="AK2829" t="s">
        <v>48</v>
      </c>
      <c r="AL2829" t="s">
        <v>53</v>
      </c>
      <c r="AM2829">
        <v>1132.3</v>
      </c>
      <c r="AN2829">
        <v>1132.3</v>
      </c>
      <c r="AO2829">
        <v>15</v>
      </c>
    </row>
    <row r="2830" spans="1:41" x14ac:dyDescent="0.3">
      <c r="A2830" t="str">
        <f>"Trad IRN"</f>
        <v>Trad IRN</v>
      </c>
      <c r="B2830" t="str">
        <f>"Bldg IRN"</f>
        <v>Bldg IRN</v>
      </c>
      <c r="C2830" t="s">
        <v>41</v>
      </c>
      <c r="D2830" t="s">
        <v>3</v>
      </c>
      <c r="E2830" t="s">
        <v>80</v>
      </c>
      <c r="F2830" t="s">
        <v>81</v>
      </c>
      <c r="G2830" t="s">
        <v>82</v>
      </c>
      <c r="H2830" t="s">
        <v>83</v>
      </c>
      <c r="I2830" t="s">
        <v>8</v>
      </c>
      <c r="J2830" t="s">
        <v>43</v>
      </c>
      <c r="K2830" t="s">
        <v>44</v>
      </c>
      <c r="L2830" t="s">
        <v>45</v>
      </c>
      <c r="M2830" t="s">
        <v>46</v>
      </c>
      <c r="N2830" t="str">
        <f>"08/17/2022"</f>
        <v>08/17/2022</v>
      </c>
      <c r="O2830" t="str">
        <f t="shared" si="288"/>
        <v>12/31/2500</v>
      </c>
      <c r="P2830">
        <v>1</v>
      </c>
      <c r="Q2830">
        <v>1</v>
      </c>
      <c r="S2830">
        <v>0</v>
      </c>
      <c r="T2830">
        <v>5.5551999999999997E-2</v>
      </c>
      <c r="U2830">
        <v>0.94444799999999995</v>
      </c>
      <c r="V2830" t="str">
        <f>"Trad IRN"</f>
        <v>Trad IRN</v>
      </c>
      <c r="W2830">
        <v>100</v>
      </c>
      <c r="X2830" t="s">
        <v>47</v>
      </c>
      <c r="Z2830" t="s">
        <v>47</v>
      </c>
      <c r="AB2830" t="str">
        <f>"11"</f>
        <v>11</v>
      </c>
      <c r="AC2830" t="s">
        <v>48</v>
      </c>
      <c r="AD2830" t="s">
        <v>49</v>
      </c>
      <c r="AE2830" t="s">
        <v>50</v>
      </c>
      <c r="AF2830">
        <v>0</v>
      </c>
      <c r="AG2830" t="s">
        <v>51</v>
      </c>
      <c r="AH2830" t="s">
        <v>85</v>
      </c>
      <c r="AI2830" t="str">
        <f>"Bldg IRN"</f>
        <v>Bldg IRN</v>
      </c>
      <c r="AJ2830" t="s">
        <v>48</v>
      </c>
      <c r="AK2830" t="s">
        <v>48</v>
      </c>
      <c r="AL2830" t="s">
        <v>53</v>
      </c>
      <c r="AM2830">
        <v>1060</v>
      </c>
      <c r="AN2830">
        <v>1060</v>
      </c>
      <c r="AO2830">
        <v>15</v>
      </c>
    </row>
    <row r="2831" spans="1:41" x14ac:dyDescent="0.3">
      <c r="A2831" t="str">
        <f>"Trad IRN"</f>
        <v>Trad IRN</v>
      </c>
      <c r="B2831" t="str">
        <f>"Bldg IRN"</f>
        <v>Bldg IRN</v>
      </c>
      <c r="C2831" t="s">
        <v>41</v>
      </c>
      <c r="D2831" t="s">
        <v>3</v>
      </c>
      <c r="E2831" t="s">
        <v>80</v>
      </c>
      <c r="F2831" t="s">
        <v>81</v>
      </c>
      <c r="G2831" t="s">
        <v>82</v>
      </c>
      <c r="H2831" t="s">
        <v>83</v>
      </c>
      <c r="I2831" t="str">
        <f>"Trad IRN"</f>
        <v>Trad IRN</v>
      </c>
      <c r="J2831" t="s">
        <v>43</v>
      </c>
      <c r="K2831" t="s">
        <v>44</v>
      </c>
      <c r="L2831" t="s">
        <v>45</v>
      </c>
      <c r="M2831" t="s">
        <v>46</v>
      </c>
      <c r="N2831" t="str">
        <f>"08/18/2022"</f>
        <v>08/18/2022</v>
      </c>
      <c r="O2831" t="str">
        <f t="shared" si="288"/>
        <v>12/31/2500</v>
      </c>
      <c r="P2831">
        <v>1</v>
      </c>
      <c r="Q2831">
        <v>1</v>
      </c>
      <c r="S2831">
        <v>0</v>
      </c>
      <c r="T2831">
        <v>1</v>
      </c>
      <c r="U2831">
        <v>0</v>
      </c>
      <c r="V2831" t="str">
        <f>"Trad IRN"</f>
        <v>Trad IRN</v>
      </c>
      <c r="W2831">
        <v>100</v>
      </c>
      <c r="X2831" t="s">
        <v>47</v>
      </c>
      <c r="Z2831" t="s">
        <v>47</v>
      </c>
      <c r="AB2831" t="str">
        <f>"10"</f>
        <v>10</v>
      </c>
      <c r="AC2831" t="s">
        <v>48</v>
      </c>
      <c r="AD2831" t="s">
        <v>49</v>
      </c>
      <c r="AE2831" t="s">
        <v>50</v>
      </c>
      <c r="AF2831">
        <v>0</v>
      </c>
      <c r="AG2831" t="s">
        <v>56</v>
      </c>
      <c r="AH2831" t="str">
        <f>"Trad IRN"</f>
        <v>Trad IRN</v>
      </c>
      <c r="AI2831" t="str">
        <f>"Bldg IRN"</f>
        <v>Bldg IRN</v>
      </c>
      <c r="AJ2831" t="s">
        <v>48</v>
      </c>
      <c r="AK2831" t="s">
        <v>48</v>
      </c>
      <c r="AL2831" t="s">
        <v>53</v>
      </c>
      <c r="AM2831">
        <v>1132.3</v>
      </c>
      <c r="AN2831">
        <v>1132.3</v>
      </c>
      <c r="AO2831">
        <v>15</v>
      </c>
    </row>
    <row r="2832" spans="1:41" x14ac:dyDescent="0.3">
      <c r="A2832" t="str">
        <f>"Trad IRN"</f>
        <v>Trad IRN</v>
      </c>
      <c r="B2832" t="str">
        <f>"Bldg IRN"</f>
        <v>Bldg IRN</v>
      </c>
      <c r="C2832" t="s">
        <v>41</v>
      </c>
      <c r="D2832" t="s">
        <v>3</v>
      </c>
      <c r="E2832" t="s">
        <v>80</v>
      </c>
      <c r="F2832" t="s">
        <v>81</v>
      </c>
      <c r="G2832" t="s">
        <v>82</v>
      </c>
      <c r="H2832" t="s">
        <v>83</v>
      </c>
      <c r="I2832" t="s">
        <v>8</v>
      </c>
      <c r="J2832" t="s">
        <v>43</v>
      </c>
      <c r="K2832" t="s">
        <v>44</v>
      </c>
      <c r="L2832" t="s">
        <v>45</v>
      </c>
      <c r="M2832" t="s">
        <v>46</v>
      </c>
      <c r="N2832" t="str">
        <f>"08/17/2022"</f>
        <v>08/17/2022</v>
      </c>
      <c r="O2832" t="str">
        <f t="shared" si="288"/>
        <v>12/31/2500</v>
      </c>
      <c r="P2832">
        <v>0.5</v>
      </c>
      <c r="Q2832">
        <v>0.5</v>
      </c>
      <c r="S2832">
        <v>0</v>
      </c>
      <c r="T2832">
        <v>2.7777E-2</v>
      </c>
      <c r="U2832">
        <v>0.472223</v>
      </c>
      <c r="V2832" t="str">
        <f>"Trad IRN"</f>
        <v>Trad IRN</v>
      </c>
      <c r="W2832">
        <v>50</v>
      </c>
      <c r="X2832" t="s">
        <v>47</v>
      </c>
      <c r="Z2832" t="s">
        <v>47</v>
      </c>
      <c r="AB2832" t="str">
        <f>"11"</f>
        <v>11</v>
      </c>
      <c r="AC2832" t="s">
        <v>48</v>
      </c>
      <c r="AD2832" t="s">
        <v>49</v>
      </c>
      <c r="AE2832" t="s">
        <v>50</v>
      </c>
      <c r="AF2832">
        <v>0</v>
      </c>
      <c r="AG2832" t="s">
        <v>51</v>
      </c>
      <c r="AH2832" t="s">
        <v>85</v>
      </c>
      <c r="AI2832" t="str">
        <f>"Bldg IRN"</f>
        <v>Bldg IRN</v>
      </c>
      <c r="AJ2832" t="s">
        <v>48</v>
      </c>
      <c r="AK2832" t="s">
        <v>48</v>
      </c>
      <c r="AL2832" t="s">
        <v>53</v>
      </c>
      <c r="AM2832">
        <v>530</v>
      </c>
      <c r="AN2832">
        <v>1060</v>
      </c>
      <c r="AO2832">
        <v>15</v>
      </c>
    </row>
    <row r="2833" spans="1:41" x14ac:dyDescent="0.3">
      <c r="A2833" t="str">
        <f>"Trad IRN"</f>
        <v>Trad IRN</v>
      </c>
      <c r="B2833" t="str">
        <f>"Bldg IRN"</f>
        <v>Bldg IRN</v>
      </c>
      <c r="C2833" t="s">
        <v>41</v>
      </c>
      <c r="D2833" t="s">
        <v>3</v>
      </c>
      <c r="E2833" t="s">
        <v>80</v>
      </c>
      <c r="F2833" t="s">
        <v>81</v>
      </c>
      <c r="G2833" t="s">
        <v>82</v>
      </c>
      <c r="H2833" t="s">
        <v>83</v>
      </c>
      <c r="I2833" t="str">
        <f>"Trad IRN"</f>
        <v>Trad IRN</v>
      </c>
      <c r="J2833" t="s">
        <v>43</v>
      </c>
      <c r="K2833" t="s">
        <v>44</v>
      </c>
      <c r="L2833" t="s">
        <v>45</v>
      </c>
      <c r="M2833" t="s">
        <v>46</v>
      </c>
      <c r="N2833" t="str">
        <f>"08/18/2022"</f>
        <v>08/18/2022</v>
      </c>
      <c r="O2833" t="str">
        <f t="shared" si="288"/>
        <v>12/31/2500</v>
      </c>
      <c r="P2833">
        <v>0.5</v>
      </c>
      <c r="Q2833">
        <v>0.5</v>
      </c>
      <c r="S2833">
        <v>0.5</v>
      </c>
      <c r="T2833">
        <v>0.5</v>
      </c>
      <c r="U2833">
        <v>0</v>
      </c>
      <c r="V2833" t="str">
        <f>"Trad IRN"</f>
        <v>Trad IRN</v>
      </c>
      <c r="W2833">
        <v>50</v>
      </c>
      <c r="X2833" t="s">
        <v>47</v>
      </c>
      <c r="Z2833" t="s">
        <v>47</v>
      </c>
      <c r="AB2833" t="str">
        <f>"11"</f>
        <v>11</v>
      </c>
      <c r="AC2833" t="s">
        <v>48</v>
      </c>
      <c r="AD2833" t="s">
        <v>49</v>
      </c>
      <c r="AE2833" t="s">
        <v>50</v>
      </c>
      <c r="AF2833">
        <v>0</v>
      </c>
      <c r="AG2833" t="s">
        <v>56</v>
      </c>
      <c r="AH2833" t="str">
        <f>"Trad IRN"</f>
        <v>Trad IRN</v>
      </c>
      <c r="AI2833" t="str">
        <f>"Bldg IRN"</f>
        <v>Bldg IRN</v>
      </c>
      <c r="AJ2833" t="s">
        <v>48</v>
      </c>
      <c r="AK2833" t="s">
        <v>48</v>
      </c>
      <c r="AL2833" t="s">
        <v>53</v>
      </c>
      <c r="AM2833">
        <v>566.15</v>
      </c>
      <c r="AN2833">
        <v>1132.3</v>
      </c>
      <c r="AO2833">
        <v>15</v>
      </c>
    </row>
    <row r="2834" spans="1:41" x14ac:dyDescent="0.3">
      <c r="A2834" t="str">
        <f>"Trad IRN"</f>
        <v>Trad IRN</v>
      </c>
      <c r="B2834" t="str">
        <f>"Bldg IRN"</f>
        <v>Bldg IRN</v>
      </c>
      <c r="C2834" t="s">
        <v>41</v>
      </c>
      <c r="D2834" t="s">
        <v>3</v>
      </c>
      <c r="E2834" t="s">
        <v>80</v>
      </c>
      <c r="F2834" t="s">
        <v>81</v>
      </c>
      <c r="G2834" t="s">
        <v>82</v>
      </c>
      <c r="H2834" t="s">
        <v>83</v>
      </c>
      <c r="I2834" t="str">
        <f>"Trad IRN"</f>
        <v>Trad IRN</v>
      </c>
      <c r="J2834" t="s">
        <v>43</v>
      </c>
      <c r="K2834" t="s">
        <v>44</v>
      </c>
      <c r="L2834" t="s">
        <v>45</v>
      </c>
      <c r="M2834" t="s">
        <v>46</v>
      </c>
      <c r="N2834" t="str">
        <f>"08/18/2022"</f>
        <v>08/18/2022</v>
      </c>
      <c r="O2834" t="str">
        <f t="shared" si="288"/>
        <v>12/31/2500</v>
      </c>
      <c r="P2834">
        <v>1</v>
      </c>
      <c r="Q2834">
        <v>1</v>
      </c>
      <c r="S2834">
        <v>1</v>
      </c>
      <c r="T2834">
        <v>1</v>
      </c>
      <c r="U2834">
        <v>0</v>
      </c>
      <c r="V2834" t="str">
        <f>"Trad IRN"</f>
        <v>Trad IRN</v>
      </c>
      <c r="W2834">
        <v>100</v>
      </c>
      <c r="X2834" t="s">
        <v>47</v>
      </c>
      <c r="Z2834" t="s">
        <v>47</v>
      </c>
      <c r="AB2834" t="str">
        <f>"09"</f>
        <v>09</v>
      </c>
      <c r="AC2834" t="s">
        <v>48</v>
      </c>
      <c r="AD2834" t="s">
        <v>49</v>
      </c>
      <c r="AE2834" t="s">
        <v>50</v>
      </c>
      <c r="AF2834">
        <v>0</v>
      </c>
      <c r="AG2834" t="s">
        <v>56</v>
      </c>
      <c r="AH2834" t="str">
        <f>"Trad IRN"</f>
        <v>Trad IRN</v>
      </c>
      <c r="AI2834" t="str">
        <f>"Bldg IRN"</f>
        <v>Bldg IRN</v>
      </c>
      <c r="AJ2834" t="s">
        <v>48</v>
      </c>
      <c r="AK2834" t="s">
        <v>48</v>
      </c>
      <c r="AL2834" t="s">
        <v>53</v>
      </c>
      <c r="AM2834">
        <v>1132.3</v>
      </c>
      <c r="AN2834">
        <v>1132.3</v>
      </c>
      <c r="AO2834">
        <v>15</v>
      </c>
    </row>
    <row r="2835" spans="1:41" x14ac:dyDescent="0.3">
      <c r="A2835" t="str">
        <f>"Trad IRN"</f>
        <v>Trad IRN</v>
      </c>
      <c r="B2835" t="str">
        <f>"Bldg IRN"</f>
        <v>Bldg IRN</v>
      </c>
      <c r="C2835" t="s">
        <v>41</v>
      </c>
      <c r="D2835" t="s">
        <v>3</v>
      </c>
      <c r="E2835" t="s">
        <v>80</v>
      </c>
      <c r="F2835" t="s">
        <v>81</v>
      </c>
      <c r="G2835" t="s">
        <v>82</v>
      </c>
      <c r="H2835" t="s">
        <v>83</v>
      </c>
      <c r="I2835" t="str">
        <f>"Trad IRN"</f>
        <v>Trad IRN</v>
      </c>
      <c r="J2835" t="s">
        <v>43</v>
      </c>
      <c r="K2835" t="s">
        <v>44</v>
      </c>
      <c r="L2835" t="s">
        <v>45</v>
      </c>
      <c r="M2835" t="s">
        <v>59</v>
      </c>
      <c r="N2835" t="str">
        <f>"08/18/2022"</f>
        <v>08/18/2022</v>
      </c>
      <c r="O2835" t="str">
        <f t="shared" si="288"/>
        <v>12/31/2500</v>
      </c>
      <c r="P2835">
        <v>1</v>
      </c>
      <c r="Q2835">
        <v>1</v>
      </c>
      <c r="S2835">
        <v>0</v>
      </c>
      <c r="T2835">
        <v>1</v>
      </c>
      <c r="U2835">
        <v>0</v>
      </c>
      <c r="V2835" t="s">
        <v>84</v>
      </c>
      <c r="W2835">
        <v>100</v>
      </c>
      <c r="X2835" t="s">
        <v>47</v>
      </c>
      <c r="Z2835" t="s">
        <v>47</v>
      </c>
      <c r="AB2835" t="str">
        <f>"09"</f>
        <v>09</v>
      </c>
      <c r="AC2835" t="s">
        <v>48</v>
      </c>
      <c r="AD2835" t="s">
        <v>49</v>
      </c>
      <c r="AE2835" t="s">
        <v>50</v>
      </c>
      <c r="AF2835">
        <v>0</v>
      </c>
      <c r="AG2835" t="s">
        <v>56</v>
      </c>
      <c r="AH2835" t="str">
        <f>"Trad IRN"</f>
        <v>Trad IRN</v>
      </c>
      <c r="AI2835" t="str">
        <f>"Bldg IRN"</f>
        <v>Bldg IRN</v>
      </c>
      <c r="AJ2835" t="s">
        <v>48</v>
      </c>
      <c r="AK2835" t="s">
        <v>48</v>
      </c>
      <c r="AL2835" t="s">
        <v>53</v>
      </c>
      <c r="AM2835">
        <v>1132.3</v>
      </c>
      <c r="AN2835">
        <v>1132.3</v>
      </c>
      <c r="AO2835">
        <v>15</v>
      </c>
    </row>
    <row r="2836" spans="1:41" x14ac:dyDescent="0.3">
      <c r="A2836" t="str">
        <f>"Trad IRN"</f>
        <v>Trad IRN</v>
      </c>
      <c r="B2836" t="str">
        <f>"Bldg IRN"</f>
        <v>Bldg IRN</v>
      </c>
      <c r="C2836" t="s">
        <v>41</v>
      </c>
      <c r="D2836" t="s">
        <v>3</v>
      </c>
      <c r="E2836" t="s">
        <v>80</v>
      </c>
      <c r="F2836" t="s">
        <v>81</v>
      </c>
      <c r="G2836" t="s">
        <v>82</v>
      </c>
      <c r="H2836" t="s">
        <v>83</v>
      </c>
      <c r="I2836" t="str">
        <f>"Trad IRN"</f>
        <v>Trad IRN</v>
      </c>
      <c r="J2836" t="s">
        <v>43</v>
      </c>
      <c r="K2836" t="s">
        <v>44</v>
      </c>
      <c r="L2836" t="s">
        <v>45</v>
      </c>
      <c r="M2836" t="s">
        <v>46</v>
      </c>
      <c r="N2836" t="str">
        <f>"01/09/2023"</f>
        <v>01/09/2023</v>
      </c>
      <c r="O2836" t="str">
        <f t="shared" si="288"/>
        <v>12/31/2500</v>
      </c>
      <c r="P2836">
        <v>0.51326499999999997</v>
      </c>
      <c r="Q2836">
        <v>0.51326499999999997</v>
      </c>
      <c r="S2836">
        <v>0</v>
      </c>
      <c r="T2836">
        <v>0.51326499999999997</v>
      </c>
      <c r="U2836">
        <v>0</v>
      </c>
      <c r="V2836" t="str">
        <f>"Trad IRN"</f>
        <v>Trad IRN</v>
      </c>
      <c r="W2836">
        <v>100</v>
      </c>
      <c r="X2836" t="s">
        <v>47</v>
      </c>
      <c r="Z2836" t="s">
        <v>47</v>
      </c>
      <c r="AB2836" t="str">
        <f>"11"</f>
        <v>11</v>
      </c>
      <c r="AC2836" t="s">
        <v>48</v>
      </c>
      <c r="AD2836" t="s">
        <v>49</v>
      </c>
      <c r="AE2836" t="s">
        <v>50</v>
      </c>
      <c r="AF2836">
        <v>0</v>
      </c>
      <c r="AG2836" t="s">
        <v>56</v>
      </c>
      <c r="AH2836" t="str">
        <f>"Trad IRN"</f>
        <v>Trad IRN</v>
      </c>
      <c r="AI2836" t="str">
        <f>"Bldg IRN"</f>
        <v>Bldg IRN</v>
      </c>
      <c r="AJ2836" t="s">
        <v>48</v>
      </c>
      <c r="AK2836" t="s">
        <v>48</v>
      </c>
      <c r="AL2836" t="s">
        <v>53</v>
      </c>
      <c r="AM2836">
        <v>581.16999999999996</v>
      </c>
      <c r="AN2836">
        <v>1132.3</v>
      </c>
      <c r="AO2836">
        <v>15</v>
      </c>
    </row>
    <row r="2837" spans="1:41" x14ac:dyDescent="0.3">
      <c r="A2837" t="str">
        <f>"Trad IRN"</f>
        <v>Trad IRN</v>
      </c>
      <c r="B2837" t="str">
        <f>"Bldg IRN"</f>
        <v>Bldg IRN</v>
      </c>
      <c r="C2837" t="s">
        <v>41</v>
      </c>
      <c r="D2837" t="s">
        <v>3</v>
      </c>
      <c r="E2837" t="s">
        <v>80</v>
      </c>
      <c r="F2837" t="s">
        <v>81</v>
      </c>
      <c r="G2837" t="s">
        <v>82</v>
      </c>
      <c r="H2837" t="s">
        <v>83</v>
      </c>
      <c r="I2837" t="str">
        <f>"Trad IRN"</f>
        <v>Trad IRN</v>
      </c>
      <c r="J2837" t="s">
        <v>43</v>
      </c>
      <c r="K2837" t="s">
        <v>44</v>
      </c>
      <c r="L2837" t="s">
        <v>45</v>
      </c>
      <c r="M2837" t="s">
        <v>59</v>
      </c>
      <c r="N2837" t="str">
        <f>"08/18/2022"</f>
        <v>08/18/2022</v>
      </c>
      <c r="O2837" t="str">
        <f t="shared" si="288"/>
        <v>12/31/2500</v>
      </c>
      <c r="P2837">
        <v>1</v>
      </c>
      <c r="Q2837">
        <v>1</v>
      </c>
      <c r="S2837">
        <v>0</v>
      </c>
      <c r="T2837">
        <v>1</v>
      </c>
      <c r="U2837">
        <v>0</v>
      </c>
      <c r="V2837" t="s">
        <v>84</v>
      </c>
      <c r="W2837">
        <v>85</v>
      </c>
      <c r="X2837" t="s">
        <v>54</v>
      </c>
      <c r="Y2837" t="str">
        <f>"15"</f>
        <v>15</v>
      </c>
      <c r="Z2837" t="s">
        <v>47</v>
      </c>
      <c r="AB2837" t="str">
        <f>"11"</f>
        <v>11</v>
      </c>
      <c r="AC2837" t="s">
        <v>48</v>
      </c>
      <c r="AD2837" t="s">
        <v>49</v>
      </c>
      <c r="AE2837" t="s">
        <v>50</v>
      </c>
      <c r="AF2837">
        <v>0</v>
      </c>
      <c r="AG2837" t="s">
        <v>56</v>
      </c>
      <c r="AH2837" t="str">
        <f>"Trad IRN"</f>
        <v>Trad IRN</v>
      </c>
      <c r="AI2837" t="str">
        <f>"Bldg IRN"</f>
        <v>Bldg IRN</v>
      </c>
      <c r="AJ2837" t="s">
        <v>48</v>
      </c>
      <c r="AK2837" t="s">
        <v>48</v>
      </c>
      <c r="AL2837" t="s">
        <v>53</v>
      </c>
      <c r="AM2837">
        <v>1132.3</v>
      </c>
      <c r="AN2837">
        <v>1132.3</v>
      </c>
      <c r="AO2837">
        <v>15</v>
      </c>
    </row>
    <row r="2838" spans="1:41" x14ac:dyDescent="0.3">
      <c r="A2838" t="str">
        <f>"Trad IRN"</f>
        <v>Trad IRN</v>
      </c>
      <c r="B2838" t="str">
        <f>"Bldg IRN"</f>
        <v>Bldg IRN</v>
      </c>
      <c r="C2838" t="s">
        <v>41</v>
      </c>
      <c r="D2838" t="s">
        <v>3</v>
      </c>
      <c r="E2838" t="s">
        <v>80</v>
      </c>
      <c r="F2838" t="s">
        <v>81</v>
      </c>
      <c r="G2838" t="s">
        <v>82</v>
      </c>
      <c r="H2838" t="s">
        <v>83</v>
      </c>
      <c r="I2838" t="str">
        <f>"Trad IRN"</f>
        <v>Trad IRN</v>
      </c>
      <c r="J2838" t="s">
        <v>43</v>
      </c>
      <c r="K2838" t="s">
        <v>44</v>
      </c>
      <c r="L2838" t="s">
        <v>45</v>
      </c>
      <c r="M2838" t="s">
        <v>46</v>
      </c>
      <c r="N2838" t="str">
        <f>"08/18/2022"</f>
        <v>08/18/2022</v>
      </c>
      <c r="O2838" t="str">
        <f t="shared" si="288"/>
        <v>12/31/2500</v>
      </c>
      <c r="P2838">
        <v>1</v>
      </c>
      <c r="Q2838">
        <v>1</v>
      </c>
      <c r="S2838">
        <v>1</v>
      </c>
      <c r="T2838">
        <v>1</v>
      </c>
      <c r="U2838">
        <v>0</v>
      </c>
      <c r="V2838" t="str">
        <f>"Trad IRN"</f>
        <v>Trad IRN</v>
      </c>
      <c r="W2838">
        <v>100</v>
      </c>
      <c r="X2838" t="s">
        <v>47</v>
      </c>
      <c r="Z2838" t="s">
        <v>47</v>
      </c>
      <c r="AB2838" t="str">
        <f>"10"</f>
        <v>10</v>
      </c>
      <c r="AC2838" t="s">
        <v>48</v>
      </c>
      <c r="AD2838" t="s">
        <v>49</v>
      </c>
      <c r="AE2838" t="s">
        <v>50</v>
      </c>
      <c r="AF2838">
        <v>0</v>
      </c>
      <c r="AG2838" t="s">
        <v>56</v>
      </c>
      <c r="AH2838" t="str">
        <f>"Trad IRN"</f>
        <v>Trad IRN</v>
      </c>
      <c r="AI2838" t="str">
        <f>"Bldg IRN"</f>
        <v>Bldg IRN</v>
      </c>
      <c r="AJ2838" t="s">
        <v>48</v>
      </c>
      <c r="AK2838" t="s">
        <v>48</v>
      </c>
      <c r="AL2838" t="s">
        <v>53</v>
      </c>
      <c r="AM2838">
        <v>1132.3</v>
      </c>
      <c r="AN2838">
        <v>1132.3</v>
      </c>
      <c r="AO2838">
        <v>15</v>
      </c>
    </row>
    <row r="2839" spans="1:41" x14ac:dyDescent="0.3">
      <c r="A2839" t="str">
        <f>"Trad IRN"</f>
        <v>Trad IRN</v>
      </c>
      <c r="B2839" t="str">
        <f>"Bldg IRN"</f>
        <v>Bldg IRN</v>
      </c>
      <c r="C2839" t="s">
        <v>41</v>
      </c>
      <c r="D2839" t="s">
        <v>3</v>
      </c>
      <c r="E2839" t="s">
        <v>80</v>
      </c>
      <c r="F2839" t="s">
        <v>81</v>
      </c>
      <c r="G2839" t="s">
        <v>82</v>
      </c>
      <c r="H2839" t="s">
        <v>83</v>
      </c>
      <c r="I2839" t="str">
        <f>"Trad IRN"</f>
        <v>Trad IRN</v>
      </c>
      <c r="J2839" t="s">
        <v>43</v>
      </c>
      <c r="K2839" t="s">
        <v>44</v>
      </c>
      <c r="L2839" t="s">
        <v>45</v>
      </c>
      <c r="M2839" t="s">
        <v>46</v>
      </c>
      <c r="N2839" t="str">
        <f>"08/18/2022"</f>
        <v>08/18/2022</v>
      </c>
      <c r="O2839" t="str">
        <f t="shared" si="288"/>
        <v>12/31/2500</v>
      </c>
      <c r="P2839">
        <v>1</v>
      </c>
      <c r="Q2839">
        <v>1</v>
      </c>
      <c r="S2839">
        <v>0</v>
      </c>
      <c r="T2839">
        <v>1</v>
      </c>
      <c r="U2839">
        <v>0</v>
      </c>
      <c r="V2839" t="str">
        <f>"Trad IRN"</f>
        <v>Trad IRN</v>
      </c>
      <c r="W2839">
        <v>100</v>
      </c>
      <c r="X2839" t="s">
        <v>47</v>
      </c>
      <c r="Z2839" t="s">
        <v>47</v>
      </c>
      <c r="AB2839" t="str">
        <f>"10"</f>
        <v>10</v>
      </c>
      <c r="AC2839" t="s">
        <v>48</v>
      </c>
      <c r="AD2839" t="s">
        <v>49</v>
      </c>
      <c r="AE2839" t="s">
        <v>50</v>
      </c>
      <c r="AF2839">
        <v>0</v>
      </c>
      <c r="AG2839" t="s">
        <v>56</v>
      </c>
      <c r="AH2839" t="str">
        <f>"Trad IRN"</f>
        <v>Trad IRN</v>
      </c>
      <c r="AI2839" t="str">
        <f>"Bldg IRN"</f>
        <v>Bldg IRN</v>
      </c>
      <c r="AJ2839" t="s">
        <v>48</v>
      </c>
      <c r="AK2839" t="s">
        <v>48</v>
      </c>
      <c r="AL2839" t="s">
        <v>53</v>
      </c>
      <c r="AM2839">
        <v>1132.3</v>
      </c>
      <c r="AN2839">
        <v>1132.3</v>
      </c>
      <c r="AO2839">
        <v>15</v>
      </c>
    </row>
    <row r="2840" spans="1:41" x14ac:dyDescent="0.3">
      <c r="A2840" t="str">
        <f>"Trad IRN"</f>
        <v>Trad IRN</v>
      </c>
      <c r="B2840" t="str">
        <f>"Bldg IRN"</f>
        <v>Bldg IRN</v>
      </c>
      <c r="C2840" t="s">
        <v>41</v>
      </c>
      <c r="D2840" t="s">
        <v>3</v>
      </c>
      <c r="E2840" t="s">
        <v>80</v>
      </c>
      <c r="F2840" t="s">
        <v>81</v>
      </c>
      <c r="G2840" t="s">
        <v>82</v>
      </c>
      <c r="H2840" t="s">
        <v>83</v>
      </c>
      <c r="I2840" t="str">
        <f>"Trad IRN"</f>
        <v>Trad IRN</v>
      </c>
      <c r="J2840" t="s">
        <v>43</v>
      </c>
      <c r="K2840" t="s">
        <v>44</v>
      </c>
      <c r="L2840" t="s">
        <v>45</v>
      </c>
      <c r="M2840" t="s">
        <v>46</v>
      </c>
      <c r="N2840" t="str">
        <f>"08/18/2022"</f>
        <v>08/18/2022</v>
      </c>
      <c r="O2840" t="str">
        <f t="shared" si="288"/>
        <v>12/31/2500</v>
      </c>
      <c r="P2840">
        <v>1</v>
      </c>
      <c r="Q2840">
        <v>1</v>
      </c>
      <c r="S2840">
        <v>1</v>
      </c>
      <c r="T2840">
        <v>1</v>
      </c>
      <c r="U2840">
        <v>0</v>
      </c>
      <c r="V2840" t="str">
        <f>"Trad IRN"</f>
        <v>Trad IRN</v>
      </c>
      <c r="W2840">
        <v>100</v>
      </c>
      <c r="X2840" t="s">
        <v>47</v>
      </c>
      <c r="Z2840" t="s">
        <v>47</v>
      </c>
      <c r="AB2840" t="str">
        <f>"09"</f>
        <v>09</v>
      </c>
      <c r="AC2840" t="s">
        <v>48</v>
      </c>
      <c r="AD2840" t="s">
        <v>49</v>
      </c>
      <c r="AE2840" t="s">
        <v>50</v>
      </c>
      <c r="AF2840">
        <v>0</v>
      </c>
      <c r="AG2840" t="s">
        <v>56</v>
      </c>
      <c r="AH2840" t="str">
        <f>"Trad IRN"</f>
        <v>Trad IRN</v>
      </c>
      <c r="AI2840" t="str">
        <f>"Bldg IRN"</f>
        <v>Bldg IRN</v>
      </c>
      <c r="AJ2840" t="s">
        <v>48</v>
      </c>
      <c r="AK2840" t="s">
        <v>48</v>
      </c>
      <c r="AL2840" t="s">
        <v>53</v>
      </c>
      <c r="AM2840">
        <v>1132.3</v>
      </c>
      <c r="AN2840">
        <v>1132.3</v>
      </c>
      <c r="AO2840">
        <v>15</v>
      </c>
    </row>
    <row r="2841" spans="1:41" x14ac:dyDescent="0.3">
      <c r="A2841" t="str">
        <f>"Trad IRN"</f>
        <v>Trad IRN</v>
      </c>
      <c r="B2841" t="str">
        <f>"Bldg IRN"</f>
        <v>Bldg IRN</v>
      </c>
      <c r="C2841" t="s">
        <v>41</v>
      </c>
      <c r="D2841" t="s">
        <v>3</v>
      </c>
      <c r="E2841" t="s">
        <v>80</v>
      </c>
      <c r="F2841" t="s">
        <v>81</v>
      </c>
      <c r="G2841" t="s">
        <v>82</v>
      </c>
      <c r="H2841" t="s">
        <v>83</v>
      </c>
      <c r="I2841" t="str">
        <f>"Trad IRN"</f>
        <v>Trad IRN</v>
      </c>
      <c r="J2841" t="s">
        <v>43</v>
      </c>
      <c r="K2841" t="s">
        <v>44</v>
      </c>
      <c r="L2841" t="s">
        <v>45</v>
      </c>
      <c r="M2841" t="s">
        <v>46</v>
      </c>
      <c r="N2841" t="str">
        <f>"08/18/2022"</f>
        <v>08/18/2022</v>
      </c>
      <c r="O2841" t="str">
        <f t="shared" si="288"/>
        <v>12/31/2500</v>
      </c>
      <c r="P2841">
        <v>1</v>
      </c>
      <c r="Q2841">
        <v>1</v>
      </c>
      <c r="S2841">
        <v>0</v>
      </c>
      <c r="T2841">
        <v>1</v>
      </c>
      <c r="U2841">
        <v>0</v>
      </c>
      <c r="V2841" t="str">
        <f>"Trad IRN"</f>
        <v>Trad IRN</v>
      </c>
      <c r="W2841">
        <v>100</v>
      </c>
      <c r="X2841" t="s">
        <v>47</v>
      </c>
      <c r="Z2841" t="s">
        <v>47</v>
      </c>
      <c r="AB2841" t="str">
        <f>"10"</f>
        <v>10</v>
      </c>
      <c r="AC2841" t="s">
        <v>48</v>
      </c>
      <c r="AD2841" t="s">
        <v>49</v>
      </c>
      <c r="AE2841" t="s">
        <v>50</v>
      </c>
      <c r="AF2841">
        <v>0</v>
      </c>
      <c r="AG2841" t="s">
        <v>56</v>
      </c>
      <c r="AH2841" t="str">
        <f>"Trad IRN"</f>
        <v>Trad IRN</v>
      </c>
      <c r="AI2841" t="str">
        <f>"Bldg IRN"</f>
        <v>Bldg IRN</v>
      </c>
      <c r="AJ2841" t="s">
        <v>48</v>
      </c>
      <c r="AK2841" t="s">
        <v>48</v>
      </c>
      <c r="AL2841" t="s">
        <v>53</v>
      </c>
      <c r="AM2841">
        <v>1132.3</v>
      </c>
      <c r="AN2841">
        <v>1132.3</v>
      </c>
      <c r="AO2841">
        <v>15</v>
      </c>
    </row>
    <row r="2842" spans="1:41" x14ac:dyDescent="0.3">
      <c r="A2842" t="str">
        <f>"Trad IRN"</f>
        <v>Trad IRN</v>
      </c>
      <c r="B2842" t="str">
        <f>"Bldg IRN"</f>
        <v>Bldg IRN</v>
      </c>
      <c r="C2842" t="s">
        <v>41</v>
      </c>
      <c r="D2842" t="s">
        <v>3</v>
      </c>
      <c r="E2842" t="s">
        <v>80</v>
      </c>
      <c r="F2842" t="s">
        <v>81</v>
      </c>
      <c r="G2842" t="s">
        <v>82</v>
      </c>
      <c r="H2842" t="s">
        <v>83</v>
      </c>
      <c r="I2842" t="s">
        <v>8</v>
      </c>
      <c r="J2842" t="s">
        <v>43</v>
      </c>
      <c r="K2842" t="s">
        <v>44</v>
      </c>
      <c r="L2842" t="s">
        <v>45</v>
      </c>
      <c r="M2842" t="s">
        <v>46</v>
      </c>
      <c r="N2842" t="str">
        <f>"08/17/2022"</f>
        <v>08/17/2022</v>
      </c>
      <c r="O2842" t="str">
        <f t="shared" si="288"/>
        <v>12/31/2500</v>
      </c>
      <c r="P2842">
        <v>0.5</v>
      </c>
      <c r="Q2842">
        <v>0.5</v>
      </c>
      <c r="S2842">
        <v>0</v>
      </c>
      <c r="T2842">
        <v>0</v>
      </c>
      <c r="U2842">
        <v>0.5</v>
      </c>
      <c r="V2842" t="str">
        <f>"Trad IRN"</f>
        <v>Trad IRN</v>
      </c>
      <c r="W2842">
        <v>50</v>
      </c>
      <c r="X2842" t="s">
        <v>47</v>
      </c>
      <c r="Z2842" t="s">
        <v>47</v>
      </c>
      <c r="AB2842" t="str">
        <f>"12"</f>
        <v>12</v>
      </c>
      <c r="AC2842" t="s">
        <v>48</v>
      </c>
      <c r="AD2842" t="s">
        <v>49</v>
      </c>
      <c r="AE2842" t="s">
        <v>55</v>
      </c>
      <c r="AF2842">
        <v>0</v>
      </c>
      <c r="AG2842" t="s">
        <v>51</v>
      </c>
      <c r="AH2842" t="s">
        <v>85</v>
      </c>
      <c r="AI2842" t="str">
        <f>"Bldg IRN"</f>
        <v>Bldg IRN</v>
      </c>
      <c r="AJ2842" t="str">
        <f>"12"</f>
        <v>12</v>
      </c>
      <c r="AK2842" t="s">
        <v>52</v>
      </c>
      <c r="AL2842" t="s">
        <v>53</v>
      </c>
      <c r="AM2842">
        <v>521</v>
      </c>
      <c r="AN2842">
        <v>1042</v>
      </c>
      <c r="AO2842">
        <v>15</v>
      </c>
    </row>
    <row r="2843" spans="1:41" x14ac:dyDescent="0.3">
      <c r="A2843" t="str">
        <f>"Trad IRN"</f>
        <v>Trad IRN</v>
      </c>
      <c r="B2843" t="str">
        <f>"Bldg IRN"</f>
        <v>Bldg IRN</v>
      </c>
      <c r="C2843" t="s">
        <v>41</v>
      </c>
      <c r="D2843" t="s">
        <v>3</v>
      </c>
      <c r="E2843" t="s">
        <v>80</v>
      </c>
      <c r="F2843" t="s">
        <v>81</v>
      </c>
      <c r="G2843" t="s">
        <v>82</v>
      </c>
      <c r="H2843" t="s">
        <v>83</v>
      </c>
      <c r="I2843" t="str">
        <f>"Trad IRN"</f>
        <v>Trad IRN</v>
      </c>
      <c r="J2843" t="s">
        <v>43</v>
      </c>
      <c r="K2843" t="s">
        <v>44</v>
      </c>
      <c r="L2843" t="s">
        <v>45</v>
      </c>
      <c r="M2843" t="s">
        <v>46</v>
      </c>
      <c r="N2843" t="str">
        <f>"08/18/2022"</f>
        <v>08/18/2022</v>
      </c>
      <c r="O2843" t="str">
        <f t="shared" si="288"/>
        <v>12/31/2500</v>
      </c>
      <c r="P2843">
        <v>0.5</v>
      </c>
      <c r="Q2843">
        <v>0.5</v>
      </c>
      <c r="S2843">
        <v>0</v>
      </c>
      <c r="T2843">
        <v>0.5</v>
      </c>
      <c r="U2843">
        <v>0</v>
      </c>
      <c r="V2843" t="str">
        <f>"Trad IRN"</f>
        <v>Trad IRN</v>
      </c>
      <c r="W2843">
        <v>35</v>
      </c>
      <c r="X2843" t="s">
        <v>47</v>
      </c>
      <c r="Z2843" t="s">
        <v>54</v>
      </c>
      <c r="AA2843" t="str">
        <f>"15"</f>
        <v>15</v>
      </c>
      <c r="AB2843" t="str">
        <f>"12"</f>
        <v>12</v>
      </c>
      <c r="AC2843" t="s">
        <v>48</v>
      </c>
      <c r="AD2843" t="s">
        <v>49</v>
      </c>
      <c r="AE2843" t="s">
        <v>55</v>
      </c>
      <c r="AF2843">
        <v>0</v>
      </c>
      <c r="AG2843" t="s">
        <v>56</v>
      </c>
      <c r="AH2843" t="str">
        <f>"Trad IRN"</f>
        <v>Trad IRN</v>
      </c>
      <c r="AI2843" t="str">
        <f>"Bldg IRN"</f>
        <v>Bldg IRN</v>
      </c>
      <c r="AJ2843" t="str">
        <f>"12"</f>
        <v>12</v>
      </c>
      <c r="AK2843" t="s">
        <v>48</v>
      </c>
      <c r="AL2843" t="s">
        <v>53</v>
      </c>
      <c r="AM2843">
        <v>566.15</v>
      </c>
      <c r="AN2843">
        <v>1132.3</v>
      </c>
      <c r="AO2843">
        <v>15</v>
      </c>
    </row>
    <row r="2844" spans="1:41" x14ac:dyDescent="0.3">
      <c r="A2844" t="str">
        <f>"Trad IRN"</f>
        <v>Trad IRN</v>
      </c>
      <c r="B2844" t="str">
        <f>"Bldg IRN"</f>
        <v>Bldg IRN</v>
      </c>
      <c r="C2844" t="s">
        <v>41</v>
      </c>
      <c r="D2844" t="s">
        <v>3</v>
      </c>
      <c r="E2844" t="s">
        <v>80</v>
      </c>
      <c r="F2844" t="s">
        <v>81</v>
      </c>
      <c r="G2844" t="s">
        <v>82</v>
      </c>
      <c r="H2844" t="s">
        <v>83</v>
      </c>
      <c r="I2844" t="str">
        <f>"Trad IRN"</f>
        <v>Trad IRN</v>
      </c>
      <c r="J2844" t="s">
        <v>43</v>
      </c>
      <c r="K2844" t="s">
        <v>44</v>
      </c>
      <c r="L2844" t="s">
        <v>45</v>
      </c>
      <c r="M2844" t="s">
        <v>46</v>
      </c>
      <c r="N2844" t="str">
        <f>"01/04/2023"</f>
        <v>01/04/2023</v>
      </c>
      <c r="O2844" t="str">
        <f t="shared" si="288"/>
        <v>12/31/2500</v>
      </c>
      <c r="P2844">
        <v>0.45098100000000002</v>
      </c>
      <c r="Q2844">
        <v>0.45098100000000002</v>
      </c>
      <c r="S2844">
        <v>0</v>
      </c>
      <c r="T2844">
        <v>0.45098100000000002</v>
      </c>
      <c r="U2844">
        <v>0</v>
      </c>
      <c r="V2844" t="str">
        <f>"Trad IRN"</f>
        <v>Trad IRN</v>
      </c>
      <c r="W2844">
        <v>85</v>
      </c>
      <c r="X2844" t="s">
        <v>47</v>
      </c>
      <c r="Z2844" t="s">
        <v>47</v>
      </c>
      <c r="AB2844" t="str">
        <f>"10"</f>
        <v>10</v>
      </c>
      <c r="AC2844" t="s">
        <v>48</v>
      </c>
      <c r="AD2844" t="s">
        <v>49</v>
      </c>
      <c r="AE2844" t="s">
        <v>50</v>
      </c>
      <c r="AF2844">
        <v>0</v>
      </c>
      <c r="AG2844" t="s">
        <v>56</v>
      </c>
      <c r="AH2844" t="str">
        <f>"Trad IRN"</f>
        <v>Trad IRN</v>
      </c>
      <c r="AI2844" t="str">
        <f>"Bldg IRN"</f>
        <v>Bldg IRN</v>
      </c>
      <c r="AJ2844" t="s">
        <v>48</v>
      </c>
      <c r="AK2844" t="s">
        <v>48</v>
      </c>
      <c r="AL2844" t="s">
        <v>53</v>
      </c>
      <c r="AM2844">
        <v>510.65</v>
      </c>
      <c r="AN2844">
        <v>1132.3</v>
      </c>
      <c r="AO2844">
        <v>15</v>
      </c>
    </row>
    <row r="2845" spans="1:41" x14ac:dyDescent="0.3">
      <c r="A2845" t="str">
        <f>"Trad IRN"</f>
        <v>Trad IRN</v>
      </c>
      <c r="B2845" t="str">
        <f>"Bldg IRN"</f>
        <v>Bldg IRN</v>
      </c>
      <c r="C2845" t="s">
        <v>41</v>
      </c>
      <c r="D2845" t="s">
        <v>3</v>
      </c>
      <c r="E2845" t="s">
        <v>80</v>
      </c>
      <c r="F2845" t="s">
        <v>81</v>
      </c>
      <c r="G2845" t="s">
        <v>82</v>
      </c>
      <c r="H2845" t="s">
        <v>83</v>
      </c>
      <c r="I2845" t="s">
        <v>8</v>
      </c>
      <c r="J2845" t="s">
        <v>43</v>
      </c>
      <c r="K2845" t="s">
        <v>44</v>
      </c>
      <c r="L2845" t="s">
        <v>45</v>
      </c>
      <c r="M2845" t="s">
        <v>46</v>
      </c>
      <c r="N2845" t="str">
        <f>"01/04/2023"</f>
        <v>01/04/2023</v>
      </c>
      <c r="O2845" t="str">
        <f t="shared" si="288"/>
        <v>12/31/2500</v>
      </c>
      <c r="P2845">
        <v>7.9585000000000003E-2</v>
      </c>
      <c r="Q2845">
        <v>7.9585000000000003E-2</v>
      </c>
      <c r="S2845">
        <v>0</v>
      </c>
      <c r="T2845">
        <v>2.4028999999999998E-2</v>
      </c>
      <c r="U2845">
        <v>5.5556000000000001E-2</v>
      </c>
      <c r="V2845" t="str">
        <f>"Trad IRN"</f>
        <v>Trad IRN</v>
      </c>
      <c r="W2845">
        <v>15</v>
      </c>
      <c r="X2845" t="s">
        <v>47</v>
      </c>
      <c r="Z2845" t="s">
        <v>47</v>
      </c>
      <c r="AB2845" t="str">
        <f>"10"</f>
        <v>10</v>
      </c>
      <c r="AC2845" t="s">
        <v>48</v>
      </c>
      <c r="AD2845" t="s">
        <v>49</v>
      </c>
      <c r="AE2845" t="s">
        <v>50</v>
      </c>
      <c r="AF2845">
        <v>0</v>
      </c>
      <c r="AG2845" t="s">
        <v>51</v>
      </c>
      <c r="AH2845" t="str">
        <f>"Trad IRN"</f>
        <v>Trad IRN</v>
      </c>
      <c r="AI2845" t="str">
        <f>"Bldg IRN"</f>
        <v>Bldg IRN</v>
      </c>
      <c r="AJ2845" t="s">
        <v>48</v>
      </c>
      <c r="AK2845" t="s">
        <v>48</v>
      </c>
      <c r="AL2845" t="s">
        <v>53</v>
      </c>
      <c r="AM2845">
        <v>90.11</v>
      </c>
      <c r="AN2845">
        <v>1132.3</v>
      </c>
      <c r="AO2845">
        <v>15</v>
      </c>
    </row>
    <row r="2846" spans="1:41" x14ac:dyDescent="0.3">
      <c r="A2846" t="str">
        <f>"Trad IRN"</f>
        <v>Trad IRN</v>
      </c>
      <c r="B2846" t="str">
        <f>"Bldg IRN"</f>
        <v>Bldg IRN</v>
      </c>
      <c r="C2846" t="s">
        <v>41</v>
      </c>
      <c r="D2846" t="s">
        <v>3</v>
      </c>
      <c r="E2846" t="s">
        <v>80</v>
      </c>
      <c r="F2846" t="s">
        <v>81</v>
      </c>
      <c r="G2846" t="s">
        <v>82</v>
      </c>
      <c r="H2846" t="s">
        <v>83</v>
      </c>
      <c r="I2846" t="str">
        <f>"Trad IRN"</f>
        <v>Trad IRN</v>
      </c>
      <c r="J2846" t="s">
        <v>43</v>
      </c>
      <c r="K2846" t="s">
        <v>44</v>
      </c>
      <c r="L2846" t="s">
        <v>45</v>
      </c>
      <c r="M2846" t="s">
        <v>46</v>
      </c>
      <c r="N2846" t="str">
        <f>"08/18/2022"</f>
        <v>08/18/2022</v>
      </c>
      <c r="O2846" t="str">
        <f>"01/03/2023"</f>
        <v>01/03/2023</v>
      </c>
      <c r="P2846">
        <v>0.46943400000000002</v>
      </c>
      <c r="Q2846">
        <v>0.46943400000000002</v>
      </c>
      <c r="S2846">
        <v>0</v>
      </c>
      <c r="T2846">
        <v>0.46943400000000002</v>
      </c>
      <c r="U2846">
        <v>0</v>
      </c>
      <c r="V2846" t="str">
        <f>"Trad IRN"</f>
        <v>Trad IRN</v>
      </c>
      <c r="W2846">
        <v>100</v>
      </c>
      <c r="X2846" t="s">
        <v>47</v>
      </c>
      <c r="Z2846" t="s">
        <v>47</v>
      </c>
      <c r="AB2846" t="str">
        <f>"10"</f>
        <v>10</v>
      </c>
      <c r="AC2846" t="s">
        <v>48</v>
      </c>
      <c r="AD2846" t="s">
        <v>49</v>
      </c>
      <c r="AE2846" t="s">
        <v>50</v>
      </c>
      <c r="AF2846">
        <v>0</v>
      </c>
      <c r="AG2846" t="s">
        <v>56</v>
      </c>
      <c r="AH2846" t="str">
        <f>"Trad IRN"</f>
        <v>Trad IRN</v>
      </c>
      <c r="AI2846" t="str">
        <f>"Bldg IRN"</f>
        <v>Bldg IRN</v>
      </c>
      <c r="AJ2846" t="s">
        <v>48</v>
      </c>
      <c r="AK2846" t="s">
        <v>48</v>
      </c>
      <c r="AL2846" t="s">
        <v>53</v>
      </c>
      <c r="AM2846">
        <v>531.54</v>
      </c>
      <c r="AN2846">
        <v>1132.3</v>
      </c>
      <c r="AO2846">
        <v>15</v>
      </c>
    </row>
    <row r="2847" spans="1:41" x14ac:dyDescent="0.3">
      <c r="A2847" t="str">
        <f>"Trad IRN"</f>
        <v>Trad IRN</v>
      </c>
      <c r="B2847" t="str">
        <f>"Bldg IRN"</f>
        <v>Bldg IRN</v>
      </c>
      <c r="C2847" t="s">
        <v>41</v>
      </c>
      <c r="D2847" t="s">
        <v>3</v>
      </c>
      <c r="E2847" t="s">
        <v>80</v>
      </c>
      <c r="F2847" t="s">
        <v>81</v>
      </c>
      <c r="G2847" t="s">
        <v>82</v>
      </c>
      <c r="H2847" t="s">
        <v>83</v>
      </c>
      <c r="I2847" t="str">
        <f>"Trad IRN"</f>
        <v>Trad IRN</v>
      </c>
      <c r="J2847" t="s">
        <v>43</v>
      </c>
      <c r="K2847" t="s">
        <v>44</v>
      </c>
      <c r="L2847" t="s">
        <v>45</v>
      </c>
      <c r="M2847" t="s">
        <v>46</v>
      </c>
      <c r="N2847" t="str">
        <f>"08/18/2022"</f>
        <v>08/18/2022</v>
      </c>
      <c r="O2847" t="str">
        <f t="shared" ref="O2847:O2853" si="289">"12/31/2500"</f>
        <v>12/31/2500</v>
      </c>
      <c r="P2847">
        <v>1</v>
      </c>
      <c r="Q2847">
        <v>1</v>
      </c>
      <c r="S2847">
        <v>1</v>
      </c>
      <c r="T2847">
        <v>1</v>
      </c>
      <c r="U2847">
        <v>0</v>
      </c>
      <c r="V2847" t="str">
        <f>"Trad IRN"</f>
        <v>Trad IRN</v>
      </c>
      <c r="W2847">
        <v>85</v>
      </c>
      <c r="X2847" t="s">
        <v>54</v>
      </c>
      <c r="Y2847" t="str">
        <f>"15"</f>
        <v>15</v>
      </c>
      <c r="Z2847" t="s">
        <v>47</v>
      </c>
      <c r="AB2847" t="str">
        <f>"11"</f>
        <v>11</v>
      </c>
      <c r="AC2847" t="s">
        <v>48</v>
      </c>
      <c r="AD2847" t="s">
        <v>49</v>
      </c>
      <c r="AE2847" t="s">
        <v>50</v>
      </c>
      <c r="AF2847">
        <v>0</v>
      </c>
      <c r="AG2847" t="s">
        <v>56</v>
      </c>
      <c r="AH2847" t="str">
        <f>"Trad IRN"</f>
        <v>Trad IRN</v>
      </c>
      <c r="AI2847" t="str">
        <f>"Bldg IRN"</f>
        <v>Bldg IRN</v>
      </c>
      <c r="AJ2847" t="s">
        <v>48</v>
      </c>
      <c r="AK2847" t="s">
        <v>48</v>
      </c>
      <c r="AL2847" t="s">
        <v>53</v>
      </c>
      <c r="AM2847">
        <v>1132.3</v>
      </c>
      <c r="AN2847">
        <v>1132.3</v>
      </c>
      <c r="AO2847">
        <v>15</v>
      </c>
    </row>
    <row r="2848" spans="1:41" x14ac:dyDescent="0.3">
      <c r="A2848" t="str">
        <f>"Trad IRN"</f>
        <v>Trad IRN</v>
      </c>
      <c r="B2848" t="str">
        <f>"Bldg IRN"</f>
        <v>Bldg IRN</v>
      </c>
      <c r="C2848" t="s">
        <v>41</v>
      </c>
      <c r="D2848" t="s">
        <v>3</v>
      </c>
      <c r="E2848" t="s">
        <v>80</v>
      </c>
      <c r="F2848" t="s">
        <v>81</v>
      </c>
      <c r="G2848" t="s">
        <v>82</v>
      </c>
      <c r="H2848" t="s">
        <v>83</v>
      </c>
      <c r="I2848" t="str">
        <f>"Trad IRN"</f>
        <v>Trad IRN</v>
      </c>
      <c r="J2848" t="s">
        <v>43</v>
      </c>
      <c r="K2848" t="s">
        <v>44</v>
      </c>
      <c r="L2848" t="s">
        <v>45</v>
      </c>
      <c r="M2848" t="s">
        <v>46</v>
      </c>
      <c r="N2848" t="str">
        <f>"08/18/2022"</f>
        <v>08/18/2022</v>
      </c>
      <c r="O2848" t="str">
        <f t="shared" si="289"/>
        <v>12/31/2500</v>
      </c>
      <c r="P2848">
        <v>1</v>
      </c>
      <c r="Q2848">
        <v>1</v>
      </c>
      <c r="S2848">
        <v>0</v>
      </c>
      <c r="T2848">
        <v>1</v>
      </c>
      <c r="U2848">
        <v>0</v>
      </c>
      <c r="V2848" t="str">
        <f>"Trad IRN"</f>
        <v>Trad IRN</v>
      </c>
      <c r="W2848">
        <v>100</v>
      </c>
      <c r="X2848" t="s">
        <v>47</v>
      </c>
      <c r="Z2848" t="s">
        <v>47</v>
      </c>
      <c r="AB2848" t="str">
        <f>"09"</f>
        <v>09</v>
      </c>
      <c r="AC2848" t="s">
        <v>48</v>
      </c>
      <c r="AD2848" t="s">
        <v>49</v>
      </c>
      <c r="AE2848" t="s">
        <v>50</v>
      </c>
      <c r="AF2848">
        <v>0</v>
      </c>
      <c r="AG2848" t="s">
        <v>56</v>
      </c>
      <c r="AH2848" t="str">
        <f>"Trad IRN"</f>
        <v>Trad IRN</v>
      </c>
      <c r="AI2848" t="str">
        <f>"Bldg IRN"</f>
        <v>Bldg IRN</v>
      </c>
      <c r="AJ2848" t="s">
        <v>48</v>
      </c>
      <c r="AK2848" t="s">
        <v>48</v>
      </c>
      <c r="AL2848" t="s">
        <v>53</v>
      </c>
      <c r="AM2848">
        <v>1132.3</v>
      </c>
      <c r="AN2848">
        <v>1132.3</v>
      </c>
      <c r="AO2848">
        <v>15</v>
      </c>
    </row>
    <row r="2849" spans="1:41" x14ac:dyDescent="0.3">
      <c r="A2849" t="str">
        <f>"Trad IRN"</f>
        <v>Trad IRN</v>
      </c>
      <c r="B2849" t="str">
        <f>"Bldg IRN"</f>
        <v>Bldg IRN</v>
      </c>
      <c r="C2849" t="s">
        <v>41</v>
      </c>
      <c r="D2849" t="s">
        <v>3</v>
      </c>
      <c r="E2849" t="s">
        <v>80</v>
      </c>
      <c r="F2849" t="s">
        <v>81</v>
      </c>
      <c r="G2849" t="s">
        <v>82</v>
      </c>
      <c r="H2849" t="s">
        <v>83</v>
      </c>
      <c r="I2849" t="str">
        <f>"Trad IRN"</f>
        <v>Trad IRN</v>
      </c>
      <c r="J2849" t="s">
        <v>43</v>
      </c>
      <c r="K2849" t="s">
        <v>44</v>
      </c>
      <c r="L2849" t="s">
        <v>45</v>
      </c>
      <c r="M2849" t="s">
        <v>46</v>
      </c>
      <c r="N2849" t="str">
        <f>"08/18/2022"</f>
        <v>08/18/2022</v>
      </c>
      <c r="O2849" t="str">
        <f t="shared" si="289"/>
        <v>12/31/2500</v>
      </c>
      <c r="P2849">
        <v>0.5</v>
      </c>
      <c r="Q2849">
        <v>0.5</v>
      </c>
      <c r="S2849">
        <v>0.5</v>
      </c>
      <c r="T2849">
        <v>0.5</v>
      </c>
      <c r="U2849">
        <v>0</v>
      </c>
      <c r="V2849" t="str">
        <f>"Trad IRN"</f>
        <v>Trad IRN</v>
      </c>
      <c r="W2849">
        <v>50</v>
      </c>
      <c r="X2849" t="s">
        <v>47</v>
      </c>
      <c r="Z2849" t="s">
        <v>47</v>
      </c>
      <c r="AB2849" t="str">
        <f>"11"</f>
        <v>11</v>
      </c>
      <c r="AC2849" t="s">
        <v>48</v>
      </c>
      <c r="AD2849" t="s">
        <v>49</v>
      </c>
      <c r="AE2849" t="s">
        <v>50</v>
      </c>
      <c r="AF2849">
        <v>0</v>
      </c>
      <c r="AG2849" t="s">
        <v>56</v>
      </c>
      <c r="AH2849" t="str">
        <f>"Trad IRN"</f>
        <v>Trad IRN</v>
      </c>
      <c r="AI2849" t="str">
        <f>"Bldg IRN"</f>
        <v>Bldg IRN</v>
      </c>
      <c r="AJ2849" t="s">
        <v>48</v>
      </c>
      <c r="AK2849" t="s">
        <v>48</v>
      </c>
      <c r="AL2849" t="s">
        <v>53</v>
      </c>
      <c r="AM2849">
        <v>566.15</v>
      </c>
      <c r="AN2849">
        <v>1132.3</v>
      </c>
      <c r="AO2849">
        <v>15</v>
      </c>
    </row>
    <row r="2850" spans="1:41" x14ac:dyDescent="0.3">
      <c r="A2850" t="str">
        <f>"Trad IRN"</f>
        <v>Trad IRN</v>
      </c>
      <c r="B2850" t="str">
        <f>"Bldg IRN"</f>
        <v>Bldg IRN</v>
      </c>
      <c r="C2850" t="s">
        <v>41</v>
      </c>
      <c r="D2850" t="s">
        <v>3</v>
      </c>
      <c r="E2850" t="s">
        <v>80</v>
      </c>
      <c r="F2850" t="s">
        <v>81</v>
      </c>
      <c r="G2850" t="s">
        <v>82</v>
      </c>
      <c r="H2850" t="s">
        <v>83</v>
      </c>
      <c r="I2850" t="s">
        <v>8</v>
      </c>
      <c r="J2850" t="s">
        <v>43</v>
      </c>
      <c r="K2850" t="s">
        <v>44</v>
      </c>
      <c r="L2850" t="s">
        <v>45</v>
      </c>
      <c r="M2850" t="s">
        <v>46</v>
      </c>
      <c r="N2850" t="str">
        <f>"08/17/2022"</f>
        <v>08/17/2022</v>
      </c>
      <c r="O2850" t="str">
        <f t="shared" si="289"/>
        <v>12/31/2500</v>
      </c>
      <c r="P2850">
        <v>0.5</v>
      </c>
      <c r="Q2850">
        <v>0.5</v>
      </c>
      <c r="S2850">
        <v>0</v>
      </c>
      <c r="T2850">
        <v>9.9999999999999995E-7</v>
      </c>
      <c r="U2850">
        <v>0.49999900000000003</v>
      </c>
      <c r="V2850" t="str">
        <f>"Trad IRN"</f>
        <v>Trad IRN</v>
      </c>
      <c r="W2850">
        <v>50</v>
      </c>
      <c r="X2850" t="s">
        <v>47</v>
      </c>
      <c r="Z2850" t="s">
        <v>47</v>
      </c>
      <c r="AB2850" t="str">
        <f>"11"</f>
        <v>11</v>
      </c>
      <c r="AC2850" t="s">
        <v>48</v>
      </c>
      <c r="AD2850" t="s">
        <v>49</v>
      </c>
      <c r="AE2850" t="s">
        <v>50</v>
      </c>
      <c r="AF2850">
        <v>0</v>
      </c>
      <c r="AG2850" t="s">
        <v>51</v>
      </c>
      <c r="AH2850" t="s">
        <v>85</v>
      </c>
      <c r="AI2850" t="str">
        <f>"Bldg IRN"</f>
        <v>Bldg IRN</v>
      </c>
      <c r="AJ2850" t="s">
        <v>48</v>
      </c>
      <c r="AK2850" t="s">
        <v>48</v>
      </c>
      <c r="AL2850" t="s">
        <v>53</v>
      </c>
      <c r="AM2850">
        <v>530</v>
      </c>
      <c r="AN2850">
        <v>1060</v>
      </c>
      <c r="AO2850">
        <v>15</v>
      </c>
    </row>
    <row r="2851" spans="1:41" x14ac:dyDescent="0.3">
      <c r="A2851" t="str">
        <f>"Trad IRN"</f>
        <v>Trad IRN</v>
      </c>
      <c r="B2851" t="str">
        <f>"Bldg IRN"</f>
        <v>Bldg IRN</v>
      </c>
      <c r="C2851" t="s">
        <v>41</v>
      </c>
      <c r="D2851" t="s">
        <v>3</v>
      </c>
      <c r="E2851" t="s">
        <v>80</v>
      </c>
      <c r="F2851" t="s">
        <v>81</v>
      </c>
      <c r="G2851" t="s">
        <v>82</v>
      </c>
      <c r="H2851" t="s">
        <v>83</v>
      </c>
      <c r="I2851" t="str">
        <f>"Trad IRN"</f>
        <v>Trad IRN</v>
      </c>
      <c r="J2851" t="s">
        <v>43</v>
      </c>
      <c r="K2851" t="s">
        <v>44</v>
      </c>
      <c r="L2851" t="s">
        <v>45</v>
      </c>
      <c r="M2851" t="s">
        <v>46</v>
      </c>
      <c r="N2851" t="str">
        <f>"08/18/2022"</f>
        <v>08/18/2022</v>
      </c>
      <c r="O2851" t="str">
        <f t="shared" si="289"/>
        <v>12/31/2500</v>
      </c>
      <c r="P2851">
        <v>1</v>
      </c>
      <c r="Q2851">
        <v>1</v>
      </c>
      <c r="S2851">
        <v>0</v>
      </c>
      <c r="T2851">
        <v>1</v>
      </c>
      <c r="U2851">
        <v>0</v>
      </c>
      <c r="V2851" t="str">
        <f>"Trad IRN"</f>
        <v>Trad IRN</v>
      </c>
      <c r="W2851">
        <v>70</v>
      </c>
      <c r="X2851" t="s">
        <v>54</v>
      </c>
      <c r="Y2851" t="str">
        <f>"30"</f>
        <v>30</v>
      </c>
      <c r="Z2851" t="s">
        <v>47</v>
      </c>
      <c r="AB2851" t="str">
        <f>"11"</f>
        <v>11</v>
      </c>
      <c r="AC2851" t="s">
        <v>48</v>
      </c>
      <c r="AD2851" t="s">
        <v>49</v>
      </c>
      <c r="AE2851" t="s">
        <v>50</v>
      </c>
      <c r="AF2851">
        <v>0</v>
      </c>
      <c r="AG2851" t="s">
        <v>56</v>
      </c>
      <c r="AH2851" t="str">
        <f>"Trad IRN"</f>
        <v>Trad IRN</v>
      </c>
      <c r="AI2851" t="str">
        <f>"Bldg IRN"</f>
        <v>Bldg IRN</v>
      </c>
      <c r="AJ2851" t="s">
        <v>48</v>
      </c>
      <c r="AK2851" t="s">
        <v>48</v>
      </c>
      <c r="AL2851" t="s">
        <v>53</v>
      </c>
      <c r="AM2851">
        <v>1132.3</v>
      </c>
      <c r="AN2851">
        <v>1132.3</v>
      </c>
      <c r="AO2851">
        <v>15</v>
      </c>
    </row>
    <row r="2852" spans="1:41" x14ac:dyDescent="0.3">
      <c r="A2852" t="str">
        <f>"Trad IRN"</f>
        <v>Trad IRN</v>
      </c>
      <c r="B2852" t="str">
        <f>"Bldg IRN"</f>
        <v>Bldg IRN</v>
      </c>
      <c r="C2852" t="s">
        <v>41</v>
      </c>
      <c r="D2852" t="s">
        <v>3</v>
      </c>
      <c r="E2852" t="s">
        <v>80</v>
      </c>
      <c r="F2852" t="s">
        <v>81</v>
      </c>
      <c r="G2852" t="s">
        <v>82</v>
      </c>
      <c r="H2852" t="s">
        <v>83</v>
      </c>
      <c r="I2852" t="str">
        <f>"Trad IRN"</f>
        <v>Trad IRN</v>
      </c>
      <c r="J2852" t="s">
        <v>43</v>
      </c>
      <c r="K2852" t="s">
        <v>44</v>
      </c>
      <c r="L2852" t="s">
        <v>45</v>
      </c>
      <c r="M2852" t="s">
        <v>46</v>
      </c>
      <c r="N2852" t="str">
        <f>"08/18/2022"</f>
        <v>08/18/2022</v>
      </c>
      <c r="O2852" t="str">
        <f t="shared" si="289"/>
        <v>12/31/2500</v>
      </c>
      <c r="P2852">
        <v>1</v>
      </c>
      <c r="Q2852">
        <v>1</v>
      </c>
      <c r="S2852">
        <v>0</v>
      </c>
      <c r="T2852">
        <v>1</v>
      </c>
      <c r="U2852">
        <v>0</v>
      </c>
      <c r="V2852" t="str">
        <f>"Trad IRN"</f>
        <v>Trad IRN</v>
      </c>
      <c r="W2852">
        <v>100</v>
      </c>
      <c r="X2852" t="s">
        <v>47</v>
      </c>
      <c r="Z2852" t="s">
        <v>47</v>
      </c>
      <c r="AB2852" t="str">
        <f>"11"</f>
        <v>11</v>
      </c>
      <c r="AC2852" t="s">
        <v>48</v>
      </c>
      <c r="AD2852" t="s">
        <v>49</v>
      </c>
      <c r="AE2852" t="s">
        <v>55</v>
      </c>
      <c r="AF2852">
        <v>0</v>
      </c>
      <c r="AG2852" t="s">
        <v>56</v>
      </c>
      <c r="AH2852" t="str">
        <f>"Trad IRN"</f>
        <v>Trad IRN</v>
      </c>
      <c r="AI2852" t="str">
        <f>"Bldg IRN"</f>
        <v>Bldg IRN</v>
      </c>
      <c r="AJ2852" t="s">
        <v>48</v>
      </c>
      <c r="AK2852" t="s">
        <v>48</v>
      </c>
      <c r="AL2852" t="s">
        <v>53</v>
      </c>
      <c r="AM2852">
        <v>1132.3</v>
      </c>
      <c r="AN2852">
        <v>1132.3</v>
      </c>
      <c r="AO2852">
        <v>15</v>
      </c>
    </row>
    <row r="2853" spans="1:41" x14ac:dyDescent="0.3">
      <c r="A2853" t="str">
        <f>"Trad IRN"</f>
        <v>Trad IRN</v>
      </c>
      <c r="B2853" t="str">
        <f>"Bldg IRN"</f>
        <v>Bldg IRN</v>
      </c>
      <c r="C2853" t="s">
        <v>41</v>
      </c>
      <c r="D2853" t="s">
        <v>3</v>
      </c>
      <c r="E2853" t="s">
        <v>80</v>
      </c>
      <c r="F2853" t="s">
        <v>81</v>
      </c>
      <c r="G2853" t="s">
        <v>82</v>
      </c>
      <c r="H2853" t="s">
        <v>83</v>
      </c>
      <c r="I2853" t="str">
        <f>"Trad IRN"</f>
        <v>Trad IRN</v>
      </c>
      <c r="J2853" t="s">
        <v>43</v>
      </c>
      <c r="K2853" t="s">
        <v>44</v>
      </c>
      <c r="L2853" t="s">
        <v>45</v>
      </c>
      <c r="M2853" t="s">
        <v>46</v>
      </c>
      <c r="N2853" t="str">
        <f>"01/04/2023"</f>
        <v>01/04/2023</v>
      </c>
      <c r="O2853" t="str">
        <f t="shared" si="289"/>
        <v>12/31/2500</v>
      </c>
      <c r="P2853">
        <v>0.53056599999999998</v>
      </c>
      <c r="Q2853">
        <v>0.53056599999999998</v>
      </c>
      <c r="S2853">
        <v>0.53056599999999998</v>
      </c>
      <c r="T2853">
        <v>0.53056599999999998</v>
      </c>
      <c r="U2853">
        <v>0</v>
      </c>
      <c r="V2853" t="str">
        <f>"Trad IRN"</f>
        <v>Trad IRN</v>
      </c>
      <c r="W2853">
        <v>100</v>
      </c>
      <c r="X2853" t="s">
        <v>47</v>
      </c>
      <c r="Z2853" t="s">
        <v>47</v>
      </c>
      <c r="AB2853" t="str">
        <f>"09"</f>
        <v>09</v>
      </c>
      <c r="AC2853" t="s">
        <v>48</v>
      </c>
      <c r="AD2853" t="s">
        <v>49</v>
      </c>
      <c r="AE2853" t="s">
        <v>50</v>
      </c>
      <c r="AF2853">
        <v>0</v>
      </c>
      <c r="AG2853" t="s">
        <v>56</v>
      </c>
      <c r="AH2853" t="str">
        <f>"Trad IRN"</f>
        <v>Trad IRN</v>
      </c>
      <c r="AI2853" t="str">
        <f>"Bldg IRN"</f>
        <v>Bldg IRN</v>
      </c>
      <c r="AJ2853" t="s">
        <v>48</v>
      </c>
      <c r="AK2853" t="s">
        <v>48</v>
      </c>
      <c r="AL2853" t="s">
        <v>53</v>
      </c>
      <c r="AM2853">
        <v>600.76</v>
      </c>
      <c r="AN2853">
        <v>1132.3</v>
      </c>
      <c r="AO2853">
        <v>15</v>
      </c>
    </row>
    <row r="2854" spans="1:41" x14ac:dyDescent="0.3">
      <c r="A2854" t="str">
        <f>"Trad IRN"</f>
        <v>Trad IRN</v>
      </c>
      <c r="B2854" t="str">
        <f>"Bldg IRN"</f>
        <v>Bldg IRN</v>
      </c>
      <c r="C2854" t="s">
        <v>41</v>
      </c>
      <c r="D2854" t="s">
        <v>3</v>
      </c>
      <c r="E2854" t="s">
        <v>80</v>
      </c>
      <c r="F2854" t="s">
        <v>81</v>
      </c>
      <c r="G2854" t="s">
        <v>82</v>
      </c>
      <c r="H2854" t="s">
        <v>83</v>
      </c>
      <c r="I2854" t="s">
        <v>8</v>
      </c>
      <c r="J2854" t="s">
        <v>43</v>
      </c>
      <c r="K2854" t="s">
        <v>44</v>
      </c>
      <c r="L2854" t="s">
        <v>45</v>
      </c>
      <c r="M2854" t="s">
        <v>46</v>
      </c>
      <c r="N2854" t="str">
        <f>"08/18/2022"</f>
        <v>08/18/2022</v>
      </c>
      <c r="O2854" t="str">
        <f>"12/20/2022"</f>
        <v>12/20/2022</v>
      </c>
      <c r="P2854">
        <v>6.9550000000000001E-2</v>
      </c>
      <c r="Q2854">
        <v>6.9550000000000001E-2</v>
      </c>
      <c r="S2854">
        <v>0</v>
      </c>
      <c r="T2854">
        <v>1.4671999999999999E-2</v>
      </c>
      <c r="U2854">
        <v>5.4878000000000003E-2</v>
      </c>
      <c r="V2854" t="str">
        <f>"Trad IRN"</f>
        <v>Trad IRN</v>
      </c>
      <c r="W2854">
        <v>15</v>
      </c>
      <c r="X2854" t="s">
        <v>47</v>
      </c>
      <c r="Z2854" t="s">
        <v>47</v>
      </c>
      <c r="AB2854" t="str">
        <f>"09"</f>
        <v>09</v>
      </c>
      <c r="AC2854" t="s">
        <v>48</v>
      </c>
      <c r="AD2854" t="s">
        <v>49</v>
      </c>
      <c r="AE2854" t="s">
        <v>50</v>
      </c>
      <c r="AF2854">
        <v>0</v>
      </c>
      <c r="AG2854" t="s">
        <v>51</v>
      </c>
      <c r="AH2854" t="str">
        <f>"Trad IRN"</f>
        <v>Trad IRN</v>
      </c>
      <c r="AI2854" t="str">
        <f>"Bldg IRN"</f>
        <v>Bldg IRN</v>
      </c>
      <c r="AJ2854" t="s">
        <v>48</v>
      </c>
      <c r="AK2854" t="s">
        <v>48</v>
      </c>
      <c r="AL2854" t="s">
        <v>53</v>
      </c>
      <c r="AM2854">
        <v>78.75</v>
      </c>
      <c r="AN2854">
        <v>1132.3</v>
      </c>
      <c r="AO2854">
        <v>15</v>
      </c>
    </row>
    <row r="2855" spans="1:41" x14ac:dyDescent="0.3">
      <c r="A2855" t="str">
        <f>"Trad IRN"</f>
        <v>Trad IRN</v>
      </c>
      <c r="B2855" t="str">
        <f>"Bldg IRN"</f>
        <v>Bldg IRN</v>
      </c>
      <c r="C2855" t="s">
        <v>41</v>
      </c>
      <c r="D2855" t="s">
        <v>3</v>
      </c>
      <c r="E2855" t="s">
        <v>80</v>
      </c>
      <c r="F2855" t="s">
        <v>81</v>
      </c>
      <c r="G2855" t="s">
        <v>82</v>
      </c>
      <c r="H2855" t="s">
        <v>83</v>
      </c>
      <c r="I2855" t="str">
        <f>"Trad IRN"</f>
        <v>Trad IRN</v>
      </c>
      <c r="J2855" t="s">
        <v>43</v>
      </c>
      <c r="K2855" t="s">
        <v>44</v>
      </c>
      <c r="L2855" t="s">
        <v>45</v>
      </c>
      <c r="M2855" t="s">
        <v>46</v>
      </c>
      <c r="N2855" t="str">
        <f>"08/18/2022"</f>
        <v>08/18/2022</v>
      </c>
      <c r="O2855" t="str">
        <f>"01/03/2023"</f>
        <v>01/03/2023</v>
      </c>
      <c r="P2855">
        <v>0.39901900000000001</v>
      </c>
      <c r="Q2855">
        <v>0.39901900000000001</v>
      </c>
      <c r="S2855">
        <v>0.39901900000000001</v>
      </c>
      <c r="T2855">
        <v>0.39901900000000001</v>
      </c>
      <c r="U2855">
        <v>0</v>
      </c>
      <c r="V2855" t="str">
        <f>"Trad IRN"</f>
        <v>Trad IRN</v>
      </c>
      <c r="W2855">
        <v>85</v>
      </c>
      <c r="X2855" t="s">
        <v>47</v>
      </c>
      <c r="Z2855" t="s">
        <v>47</v>
      </c>
      <c r="AB2855" t="str">
        <f>"09"</f>
        <v>09</v>
      </c>
      <c r="AC2855" t="s">
        <v>48</v>
      </c>
      <c r="AD2855" t="s">
        <v>49</v>
      </c>
      <c r="AE2855" t="s">
        <v>50</v>
      </c>
      <c r="AF2855">
        <v>0</v>
      </c>
      <c r="AG2855" t="s">
        <v>56</v>
      </c>
      <c r="AH2855" t="str">
        <f>"Trad IRN"</f>
        <v>Trad IRN</v>
      </c>
      <c r="AI2855" t="str">
        <f>"Bldg IRN"</f>
        <v>Bldg IRN</v>
      </c>
      <c r="AJ2855" t="s">
        <v>48</v>
      </c>
      <c r="AK2855" t="s">
        <v>48</v>
      </c>
      <c r="AL2855" t="s">
        <v>53</v>
      </c>
      <c r="AM2855">
        <v>451.81</v>
      </c>
      <c r="AN2855">
        <v>1132.3</v>
      </c>
      <c r="AO2855">
        <v>15</v>
      </c>
    </row>
    <row r="2856" spans="1:41" x14ac:dyDescent="0.3">
      <c r="A2856" t="str">
        <f>"Trad IRN"</f>
        <v>Trad IRN</v>
      </c>
      <c r="B2856" t="str">
        <f>"Bldg IRN"</f>
        <v>Bldg IRN</v>
      </c>
      <c r="C2856" t="s">
        <v>41</v>
      </c>
      <c r="D2856" t="s">
        <v>3</v>
      </c>
      <c r="E2856" t="s">
        <v>80</v>
      </c>
      <c r="F2856" t="s">
        <v>81</v>
      </c>
      <c r="G2856" t="s">
        <v>82</v>
      </c>
      <c r="H2856" t="s">
        <v>83</v>
      </c>
      <c r="I2856" t="str">
        <f>"Trad IRN"</f>
        <v>Trad IRN</v>
      </c>
      <c r="J2856" t="s">
        <v>43</v>
      </c>
      <c r="K2856" t="s">
        <v>44</v>
      </c>
      <c r="L2856" t="s">
        <v>45</v>
      </c>
      <c r="M2856" t="s">
        <v>46</v>
      </c>
      <c r="N2856" t="str">
        <f>"08/18/2022"</f>
        <v>08/18/2022</v>
      </c>
      <c r="O2856" t="str">
        <f>"12/31/2500"</f>
        <v>12/31/2500</v>
      </c>
      <c r="P2856">
        <v>1</v>
      </c>
      <c r="Q2856">
        <v>1</v>
      </c>
      <c r="S2856">
        <v>1</v>
      </c>
      <c r="T2856">
        <v>1</v>
      </c>
      <c r="U2856">
        <v>0</v>
      </c>
      <c r="V2856" t="str">
        <f>"Trad IRN"</f>
        <v>Trad IRN</v>
      </c>
      <c r="W2856">
        <v>100</v>
      </c>
      <c r="X2856" t="s">
        <v>47</v>
      </c>
      <c r="Z2856" t="s">
        <v>47</v>
      </c>
      <c r="AB2856" t="str">
        <f>"09"</f>
        <v>09</v>
      </c>
      <c r="AC2856" t="s">
        <v>48</v>
      </c>
      <c r="AD2856" t="s">
        <v>49</v>
      </c>
      <c r="AE2856" t="s">
        <v>50</v>
      </c>
      <c r="AF2856">
        <v>0</v>
      </c>
      <c r="AG2856" t="s">
        <v>56</v>
      </c>
      <c r="AH2856" t="str">
        <f>"Trad IRN"</f>
        <v>Trad IRN</v>
      </c>
      <c r="AI2856" t="str">
        <f>"Bldg IRN"</f>
        <v>Bldg IRN</v>
      </c>
      <c r="AJ2856" t="s">
        <v>48</v>
      </c>
      <c r="AK2856" t="s">
        <v>48</v>
      </c>
      <c r="AL2856" t="s">
        <v>53</v>
      </c>
      <c r="AM2856">
        <v>1132.3</v>
      </c>
      <c r="AN2856">
        <v>1132.3</v>
      </c>
      <c r="AO2856">
        <v>15</v>
      </c>
    </row>
    <row r="2857" spans="1:41" x14ac:dyDescent="0.3">
      <c r="A2857" t="str">
        <f>"Trad IRN"</f>
        <v>Trad IRN</v>
      </c>
      <c r="B2857" t="str">
        <f>"Bldg IRN"</f>
        <v>Bldg IRN</v>
      </c>
      <c r="C2857" t="s">
        <v>41</v>
      </c>
      <c r="D2857" t="s">
        <v>3</v>
      </c>
      <c r="E2857" t="s">
        <v>80</v>
      </c>
      <c r="F2857" t="s">
        <v>81</v>
      </c>
      <c r="G2857" t="s">
        <v>82</v>
      </c>
      <c r="H2857" t="s">
        <v>83</v>
      </c>
      <c r="I2857" t="s">
        <v>8</v>
      </c>
      <c r="J2857" t="s">
        <v>43</v>
      </c>
      <c r="K2857" t="s">
        <v>44</v>
      </c>
      <c r="L2857" t="s">
        <v>45</v>
      </c>
      <c r="M2857" t="s">
        <v>46</v>
      </c>
      <c r="N2857" t="str">
        <f>"01/04/2023"</f>
        <v>01/04/2023</v>
      </c>
      <c r="O2857" t="str">
        <f>"12/31/2500"</f>
        <v>12/31/2500</v>
      </c>
      <c r="P2857">
        <v>7.7590999999999993E-2</v>
      </c>
      <c r="Q2857">
        <v>7.7590999999999993E-2</v>
      </c>
      <c r="S2857">
        <v>0</v>
      </c>
      <c r="T2857">
        <v>2.2034999999999999E-2</v>
      </c>
      <c r="U2857">
        <v>5.5556000000000001E-2</v>
      </c>
      <c r="V2857" t="str">
        <f>"Trad IRN"</f>
        <v>Trad IRN</v>
      </c>
      <c r="W2857">
        <v>15</v>
      </c>
      <c r="X2857" t="s">
        <v>47</v>
      </c>
      <c r="Z2857" t="s">
        <v>47</v>
      </c>
      <c r="AB2857" t="str">
        <f>"12"</f>
        <v>12</v>
      </c>
      <c r="AC2857" t="s">
        <v>48</v>
      </c>
      <c r="AD2857" t="s">
        <v>49</v>
      </c>
      <c r="AE2857" t="s">
        <v>50</v>
      </c>
      <c r="AF2857">
        <v>0</v>
      </c>
      <c r="AG2857" t="s">
        <v>51</v>
      </c>
      <c r="AH2857" t="s">
        <v>85</v>
      </c>
      <c r="AI2857" t="str">
        <f>"Bldg IRN"</f>
        <v>Bldg IRN</v>
      </c>
      <c r="AJ2857" t="str">
        <f>"12"</f>
        <v>12</v>
      </c>
      <c r="AK2857" t="s">
        <v>52</v>
      </c>
      <c r="AL2857" t="s">
        <v>53</v>
      </c>
      <c r="AM2857">
        <v>80.849999999999994</v>
      </c>
      <c r="AN2857">
        <v>1042</v>
      </c>
      <c r="AO2857">
        <v>15</v>
      </c>
    </row>
    <row r="2858" spans="1:41" x14ac:dyDescent="0.3">
      <c r="A2858" t="str">
        <f>"Trad IRN"</f>
        <v>Trad IRN</v>
      </c>
      <c r="B2858" t="str">
        <f>"Bldg IRN"</f>
        <v>Bldg IRN</v>
      </c>
      <c r="C2858" t="s">
        <v>41</v>
      </c>
      <c r="D2858" t="s">
        <v>3</v>
      </c>
      <c r="E2858" t="s">
        <v>80</v>
      </c>
      <c r="F2858" t="s">
        <v>81</v>
      </c>
      <c r="G2858" t="s">
        <v>82</v>
      </c>
      <c r="H2858" t="s">
        <v>83</v>
      </c>
      <c r="I2858" t="str">
        <f>"Trad IRN"</f>
        <v>Trad IRN</v>
      </c>
      <c r="J2858" t="s">
        <v>43</v>
      </c>
      <c r="K2858" t="s">
        <v>44</v>
      </c>
      <c r="L2858" t="s">
        <v>45</v>
      </c>
      <c r="M2858" t="s">
        <v>46</v>
      </c>
      <c r="N2858" t="str">
        <f>"01/04/2023"</f>
        <v>01/04/2023</v>
      </c>
      <c r="O2858" t="str">
        <f>"12/31/2500"</f>
        <v>12/31/2500</v>
      </c>
      <c r="P2858">
        <v>0.45098100000000002</v>
      </c>
      <c r="Q2858">
        <v>0.45098100000000002</v>
      </c>
      <c r="S2858">
        <v>0</v>
      </c>
      <c r="T2858">
        <v>0.38531100000000001</v>
      </c>
      <c r="U2858">
        <v>6.5670000000000006E-2</v>
      </c>
      <c r="V2858" t="str">
        <f>"Trad IRN"</f>
        <v>Trad IRN</v>
      </c>
      <c r="W2858">
        <v>85</v>
      </c>
      <c r="X2858" t="s">
        <v>47</v>
      </c>
      <c r="Z2858" t="s">
        <v>47</v>
      </c>
      <c r="AB2858" t="str">
        <f>"12"</f>
        <v>12</v>
      </c>
      <c r="AC2858" t="s">
        <v>48</v>
      </c>
      <c r="AD2858" t="s">
        <v>49</v>
      </c>
      <c r="AE2858" t="s">
        <v>50</v>
      </c>
      <c r="AF2858">
        <v>0</v>
      </c>
      <c r="AG2858" t="s">
        <v>56</v>
      </c>
      <c r="AH2858" t="str">
        <f>"Trad IRN"</f>
        <v>Trad IRN</v>
      </c>
      <c r="AI2858" t="str">
        <f>"Bldg IRN"</f>
        <v>Bldg IRN</v>
      </c>
      <c r="AJ2858" t="str">
        <f>"12"</f>
        <v>12</v>
      </c>
      <c r="AK2858" t="s">
        <v>48</v>
      </c>
      <c r="AL2858" t="s">
        <v>53</v>
      </c>
      <c r="AM2858">
        <v>510.65</v>
      </c>
      <c r="AN2858">
        <v>1132.3</v>
      </c>
      <c r="AO2858">
        <v>15</v>
      </c>
    </row>
    <row r="2859" spans="1:41" x14ac:dyDescent="0.3">
      <c r="A2859" t="str">
        <f>"Trad IRN"</f>
        <v>Trad IRN</v>
      </c>
      <c r="B2859" t="str">
        <f>"Bldg IRN"</f>
        <v>Bldg IRN</v>
      </c>
      <c r="C2859" t="s">
        <v>41</v>
      </c>
      <c r="D2859" t="s">
        <v>3</v>
      </c>
      <c r="E2859" t="s">
        <v>80</v>
      </c>
      <c r="F2859" t="s">
        <v>81</v>
      </c>
      <c r="G2859" t="s">
        <v>82</v>
      </c>
      <c r="H2859" t="s">
        <v>83</v>
      </c>
      <c r="I2859" t="str">
        <f>"Trad IRN"</f>
        <v>Trad IRN</v>
      </c>
      <c r="J2859" t="s">
        <v>43</v>
      </c>
      <c r="K2859" t="s">
        <v>44</v>
      </c>
      <c r="L2859" t="s">
        <v>45</v>
      </c>
      <c r="M2859" t="s">
        <v>46</v>
      </c>
      <c r="N2859" t="str">
        <f>"08/18/2022"</f>
        <v>08/18/2022</v>
      </c>
      <c r="O2859" t="str">
        <f>"01/03/2023"</f>
        <v>01/03/2023</v>
      </c>
      <c r="P2859">
        <v>0.46943400000000002</v>
      </c>
      <c r="Q2859">
        <v>0.46943400000000002</v>
      </c>
      <c r="S2859">
        <v>0</v>
      </c>
      <c r="T2859">
        <v>0.46943400000000002</v>
      </c>
      <c r="U2859">
        <v>0</v>
      </c>
      <c r="V2859" t="str">
        <f>"Trad IRN"</f>
        <v>Trad IRN</v>
      </c>
      <c r="W2859">
        <v>100</v>
      </c>
      <c r="X2859" t="s">
        <v>47</v>
      </c>
      <c r="Z2859" t="s">
        <v>47</v>
      </c>
      <c r="AB2859" t="str">
        <f>"12"</f>
        <v>12</v>
      </c>
      <c r="AC2859" t="s">
        <v>48</v>
      </c>
      <c r="AD2859" t="s">
        <v>49</v>
      </c>
      <c r="AE2859" t="s">
        <v>50</v>
      </c>
      <c r="AF2859">
        <v>0</v>
      </c>
      <c r="AG2859" t="s">
        <v>56</v>
      </c>
      <c r="AH2859" t="str">
        <f>"Trad IRN"</f>
        <v>Trad IRN</v>
      </c>
      <c r="AI2859" t="str">
        <f>"Bldg IRN"</f>
        <v>Bldg IRN</v>
      </c>
      <c r="AJ2859" t="str">
        <f>"12"</f>
        <v>12</v>
      </c>
      <c r="AK2859" t="s">
        <v>48</v>
      </c>
      <c r="AL2859" t="s">
        <v>53</v>
      </c>
      <c r="AM2859">
        <v>531.54</v>
      </c>
      <c r="AN2859">
        <v>1132.3</v>
      </c>
      <c r="AO2859">
        <v>15</v>
      </c>
    </row>
    <row r="2860" spans="1:41" x14ac:dyDescent="0.3">
      <c r="A2860" t="str">
        <f>"Trad IRN"</f>
        <v>Trad IRN</v>
      </c>
      <c r="B2860" t="str">
        <f>"Bldg IRN"</f>
        <v>Bldg IRN</v>
      </c>
      <c r="C2860" t="s">
        <v>41</v>
      </c>
      <c r="D2860" t="s">
        <v>3</v>
      </c>
      <c r="E2860" t="s">
        <v>80</v>
      </c>
      <c r="F2860" t="s">
        <v>81</v>
      </c>
      <c r="G2860" t="s">
        <v>82</v>
      </c>
      <c r="H2860" t="s">
        <v>83</v>
      </c>
      <c r="I2860" t="str">
        <f>"Trad IRN"</f>
        <v>Trad IRN</v>
      </c>
      <c r="J2860" t="s">
        <v>43</v>
      </c>
      <c r="K2860" t="s">
        <v>44</v>
      </c>
      <c r="L2860" t="s">
        <v>45</v>
      </c>
      <c r="M2860" t="s">
        <v>46</v>
      </c>
      <c r="N2860" t="str">
        <f>"08/18/2022"</f>
        <v>08/18/2022</v>
      </c>
      <c r="O2860" t="str">
        <f t="shared" ref="O2860:O2869" si="290">"12/31/2500"</f>
        <v>12/31/2500</v>
      </c>
      <c r="P2860">
        <v>1</v>
      </c>
      <c r="Q2860">
        <v>1</v>
      </c>
      <c r="R2860">
        <v>1</v>
      </c>
      <c r="S2860">
        <v>0</v>
      </c>
      <c r="T2860">
        <v>1</v>
      </c>
      <c r="U2860">
        <v>0</v>
      </c>
      <c r="V2860" t="str">
        <f>"Trad IRN"</f>
        <v>Trad IRN</v>
      </c>
      <c r="W2860">
        <v>100</v>
      </c>
      <c r="X2860" t="s">
        <v>47</v>
      </c>
      <c r="Z2860" t="s">
        <v>47</v>
      </c>
      <c r="AB2860" t="str">
        <f>"10"</f>
        <v>10</v>
      </c>
      <c r="AC2860" t="str">
        <f>"10"</f>
        <v>10</v>
      </c>
      <c r="AD2860" t="str">
        <f>"2"</f>
        <v>2</v>
      </c>
      <c r="AE2860" t="s">
        <v>50</v>
      </c>
      <c r="AF2860">
        <v>0</v>
      </c>
      <c r="AG2860" t="s">
        <v>56</v>
      </c>
      <c r="AH2860" t="str">
        <f>"Trad IRN"</f>
        <v>Trad IRN</v>
      </c>
      <c r="AI2860" t="str">
        <f>"Bldg IRN"</f>
        <v>Bldg IRN</v>
      </c>
      <c r="AJ2860" t="s">
        <v>48</v>
      </c>
      <c r="AK2860" t="s">
        <v>48</v>
      </c>
      <c r="AL2860" t="s">
        <v>53</v>
      </c>
      <c r="AM2860">
        <v>1132.3</v>
      </c>
      <c r="AN2860">
        <v>1132.3</v>
      </c>
      <c r="AO2860">
        <v>15</v>
      </c>
    </row>
    <row r="2861" spans="1:41" x14ac:dyDescent="0.3">
      <c r="A2861" t="str">
        <f>"Trad IRN"</f>
        <v>Trad IRN</v>
      </c>
      <c r="B2861" t="str">
        <f>"Bldg IRN"</f>
        <v>Bldg IRN</v>
      </c>
      <c r="C2861" t="s">
        <v>41</v>
      </c>
      <c r="D2861" t="s">
        <v>3</v>
      </c>
      <c r="E2861" t="s">
        <v>80</v>
      </c>
      <c r="F2861" t="s">
        <v>81</v>
      </c>
      <c r="G2861" t="s">
        <v>82</v>
      </c>
      <c r="H2861" t="s">
        <v>83</v>
      </c>
      <c r="I2861" t="str">
        <f>"Trad IRN"</f>
        <v>Trad IRN</v>
      </c>
      <c r="J2861" t="s">
        <v>43</v>
      </c>
      <c r="K2861" t="s">
        <v>44</v>
      </c>
      <c r="L2861" t="s">
        <v>45</v>
      </c>
      <c r="M2861" t="s">
        <v>46</v>
      </c>
      <c r="N2861" t="str">
        <f>"08/18/2022"</f>
        <v>08/18/2022</v>
      </c>
      <c r="O2861" t="str">
        <f t="shared" si="290"/>
        <v>12/31/2500</v>
      </c>
      <c r="P2861">
        <v>0.5</v>
      </c>
      <c r="Q2861">
        <v>0.5</v>
      </c>
      <c r="S2861">
        <v>0</v>
      </c>
      <c r="T2861">
        <v>0.5</v>
      </c>
      <c r="U2861">
        <v>0</v>
      </c>
      <c r="V2861" t="str">
        <f>"Trad IRN"</f>
        <v>Trad IRN</v>
      </c>
      <c r="W2861">
        <v>50</v>
      </c>
      <c r="X2861" t="s">
        <v>47</v>
      </c>
      <c r="Z2861" t="s">
        <v>47</v>
      </c>
      <c r="AB2861" t="str">
        <f>"11"</f>
        <v>11</v>
      </c>
      <c r="AC2861" t="s">
        <v>48</v>
      </c>
      <c r="AD2861" t="s">
        <v>49</v>
      </c>
      <c r="AE2861" t="s">
        <v>50</v>
      </c>
      <c r="AF2861">
        <v>0</v>
      </c>
      <c r="AG2861" t="s">
        <v>56</v>
      </c>
      <c r="AH2861" t="str">
        <f>"Trad IRN"</f>
        <v>Trad IRN</v>
      </c>
      <c r="AI2861" t="str">
        <f>"Bldg IRN"</f>
        <v>Bldg IRN</v>
      </c>
      <c r="AJ2861" t="s">
        <v>48</v>
      </c>
      <c r="AK2861" t="s">
        <v>48</v>
      </c>
      <c r="AL2861" t="s">
        <v>53</v>
      </c>
      <c r="AM2861">
        <v>566.15</v>
      </c>
      <c r="AN2861">
        <v>1132.3</v>
      </c>
      <c r="AO2861">
        <v>15</v>
      </c>
    </row>
    <row r="2862" spans="1:41" x14ac:dyDescent="0.3">
      <c r="A2862" t="str">
        <f>"Trad IRN"</f>
        <v>Trad IRN</v>
      </c>
      <c r="B2862" t="str">
        <f>"Bldg IRN"</f>
        <v>Bldg IRN</v>
      </c>
      <c r="C2862" t="s">
        <v>41</v>
      </c>
      <c r="D2862" t="s">
        <v>3</v>
      </c>
      <c r="E2862" t="s">
        <v>80</v>
      </c>
      <c r="F2862" t="s">
        <v>81</v>
      </c>
      <c r="G2862" t="s">
        <v>82</v>
      </c>
      <c r="H2862" t="s">
        <v>83</v>
      </c>
      <c r="I2862" t="s">
        <v>8</v>
      </c>
      <c r="J2862" t="s">
        <v>43</v>
      </c>
      <c r="K2862" t="s">
        <v>44</v>
      </c>
      <c r="L2862" t="s">
        <v>45</v>
      </c>
      <c r="M2862" t="s">
        <v>46</v>
      </c>
      <c r="N2862" t="str">
        <f>"08/17/2022"</f>
        <v>08/17/2022</v>
      </c>
      <c r="O2862" t="str">
        <f t="shared" si="290"/>
        <v>12/31/2500</v>
      </c>
      <c r="P2862">
        <v>0.5</v>
      </c>
      <c r="Q2862">
        <v>0.5</v>
      </c>
      <c r="S2862">
        <v>0</v>
      </c>
      <c r="T2862">
        <v>0</v>
      </c>
      <c r="U2862">
        <v>0.5</v>
      </c>
      <c r="V2862" t="str">
        <f>"Trad IRN"</f>
        <v>Trad IRN</v>
      </c>
      <c r="W2862">
        <v>50</v>
      </c>
      <c r="X2862" t="s">
        <v>47</v>
      </c>
      <c r="Z2862" t="s">
        <v>47</v>
      </c>
      <c r="AB2862" t="str">
        <f>"11"</f>
        <v>11</v>
      </c>
      <c r="AC2862" t="s">
        <v>48</v>
      </c>
      <c r="AD2862" t="s">
        <v>49</v>
      </c>
      <c r="AE2862" t="s">
        <v>50</v>
      </c>
      <c r="AF2862">
        <v>0</v>
      </c>
      <c r="AG2862" t="s">
        <v>51</v>
      </c>
      <c r="AH2862" t="s">
        <v>85</v>
      </c>
      <c r="AI2862" t="str">
        <f>"Bldg IRN"</f>
        <v>Bldg IRN</v>
      </c>
      <c r="AJ2862" t="s">
        <v>48</v>
      </c>
      <c r="AK2862" t="s">
        <v>48</v>
      </c>
      <c r="AL2862" t="s">
        <v>53</v>
      </c>
      <c r="AM2862">
        <v>530</v>
      </c>
      <c r="AN2862">
        <v>1060</v>
      </c>
      <c r="AO2862">
        <v>15</v>
      </c>
    </row>
    <row r="2863" spans="1:41" x14ac:dyDescent="0.3">
      <c r="A2863" t="str">
        <f>"Trad IRN"</f>
        <v>Trad IRN</v>
      </c>
      <c r="B2863" t="str">
        <f>"Bldg IRN"</f>
        <v>Bldg IRN</v>
      </c>
      <c r="C2863" t="s">
        <v>41</v>
      </c>
      <c r="D2863" t="s">
        <v>3</v>
      </c>
      <c r="E2863" t="s">
        <v>80</v>
      </c>
      <c r="F2863" t="s">
        <v>81</v>
      </c>
      <c r="G2863" t="s">
        <v>82</v>
      </c>
      <c r="H2863" t="s">
        <v>83</v>
      </c>
      <c r="I2863" t="str">
        <f>"Trad IRN"</f>
        <v>Trad IRN</v>
      </c>
      <c r="J2863" t="s">
        <v>43</v>
      </c>
      <c r="K2863" t="s">
        <v>44</v>
      </c>
      <c r="L2863" t="s">
        <v>45</v>
      </c>
      <c r="M2863" t="s">
        <v>46</v>
      </c>
      <c r="N2863" t="str">
        <f t="shared" ref="N2863:N2868" si="291">"08/18/2022"</f>
        <v>08/18/2022</v>
      </c>
      <c r="O2863" t="str">
        <f t="shared" si="290"/>
        <v>12/31/2500</v>
      </c>
      <c r="P2863">
        <v>1</v>
      </c>
      <c r="Q2863">
        <v>1</v>
      </c>
      <c r="S2863">
        <v>0</v>
      </c>
      <c r="T2863">
        <v>1</v>
      </c>
      <c r="U2863">
        <v>0</v>
      </c>
      <c r="V2863" t="str">
        <f>"Trad IRN"</f>
        <v>Trad IRN</v>
      </c>
      <c r="W2863">
        <v>100</v>
      </c>
      <c r="X2863" t="s">
        <v>47</v>
      </c>
      <c r="Z2863" t="s">
        <v>47</v>
      </c>
      <c r="AB2863" t="str">
        <f>"09"</f>
        <v>09</v>
      </c>
      <c r="AC2863" t="s">
        <v>48</v>
      </c>
      <c r="AD2863" t="s">
        <v>49</v>
      </c>
      <c r="AE2863" t="s">
        <v>55</v>
      </c>
      <c r="AF2863">
        <v>0</v>
      </c>
      <c r="AG2863" t="s">
        <v>56</v>
      </c>
      <c r="AH2863" t="str">
        <f>"Trad IRN"</f>
        <v>Trad IRN</v>
      </c>
      <c r="AI2863" t="str">
        <f>"Bldg IRN"</f>
        <v>Bldg IRN</v>
      </c>
      <c r="AJ2863" t="s">
        <v>48</v>
      </c>
      <c r="AK2863" t="s">
        <v>48</v>
      </c>
      <c r="AL2863" t="s">
        <v>53</v>
      </c>
      <c r="AM2863">
        <v>1132.3</v>
      </c>
      <c r="AN2863">
        <v>1132.3</v>
      </c>
      <c r="AO2863">
        <v>15</v>
      </c>
    </row>
    <row r="2864" spans="1:41" x14ac:dyDescent="0.3">
      <c r="A2864" t="str">
        <f>"Trad IRN"</f>
        <v>Trad IRN</v>
      </c>
      <c r="B2864" t="str">
        <f>"Bldg IRN"</f>
        <v>Bldg IRN</v>
      </c>
      <c r="C2864" t="s">
        <v>41</v>
      </c>
      <c r="D2864" t="s">
        <v>3</v>
      </c>
      <c r="E2864" t="s">
        <v>80</v>
      </c>
      <c r="F2864" t="s">
        <v>81</v>
      </c>
      <c r="G2864" t="s">
        <v>82</v>
      </c>
      <c r="H2864" t="s">
        <v>83</v>
      </c>
      <c r="I2864" t="str">
        <f>"Trad IRN"</f>
        <v>Trad IRN</v>
      </c>
      <c r="J2864" t="s">
        <v>43</v>
      </c>
      <c r="K2864" t="s">
        <v>44</v>
      </c>
      <c r="L2864" t="s">
        <v>45</v>
      </c>
      <c r="M2864" t="s">
        <v>46</v>
      </c>
      <c r="N2864" t="str">
        <f t="shared" si="291"/>
        <v>08/18/2022</v>
      </c>
      <c r="O2864" t="str">
        <f t="shared" si="290"/>
        <v>12/31/2500</v>
      </c>
      <c r="P2864">
        <v>1</v>
      </c>
      <c r="Q2864">
        <v>1</v>
      </c>
      <c r="S2864">
        <v>1</v>
      </c>
      <c r="T2864">
        <v>1</v>
      </c>
      <c r="U2864">
        <v>0</v>
      </c>
      <c r="V2864" t="str">
        <f>"Trad IRN"</f>
        <v>Trad IRN</v>
      </c>
      <c r="W2864">
        <v>100</v>
      </c>
      <c r="X2864" t="s">
        <v>47</v>
      </c>
      <c r="Z2864" t="s">
        <v>47</v>
      </c>
      <c r="AB2864" t="str">
        <f>"09"</f>
        <v>09</v>
      </c>
      <c r="AC2864" t="s">
        <v>48</v>
      </c>
      <c r="AD2864" t="s">
        <v>49</v>
      </c>
      <c r="AE2864" t="s">
        <v>50</v>
      </c>
      <c r="AF2864">
        <v>0</v>
      </c>
      <c r="AG2864" t="s">
        <v>56</v>
      </c>
      <c r="AH2864" t="str">
        <f>"Trad IRN"</f>
        <v>Trad IRN</v>
      </c>
      <c r="AI2864" t="str">
        <f>"Bldg IRN"</f>
        <v>Bldg IRN</v>
      </c>
      <c r="AJ2864" t="s">
        <v>48</v>
      </c>
      <c r="AK2864" t="s">
        <v>48</v>
      </c>
      <c r="AL2864" t="s">
        <v>53</v>
      </c>
      <c r="AM2864">
        <v>1132.3</v>
      </c>
      <c r="AN2864">
        <v>1132.3</v>
      </c>
      <c r="AO2864">
        <v>15</v>
      </c>
    </row>
    <row r="2865" spans="1:41" x14ac:dyDescent="0.3">
      <c r="A2865" t="str">
        <f>"Trad IRN"</f>
        <v>Trad IRN</v>
      </c>
      <c r="B2865" t="str">
        <f>"Bldg IRN"</f>
        <v>Bldg IRN</v>
      </c>
      <c r="C2865" t="s">
        <v>41</v>
      </c>
      <c r="D2865" t="s">
        <v>3</v>
      </c>
      <c r="E2865" t="s">
        <v>80</v>
      </c>
      <c r="F2865" t="s">
        <v>81</v>
      </c>
      <c r="G2865" t="s">
        <v>82</v>
      </c>
      <c r="H2865" t="s">
        <v>83</v>
      </c>
      <c r="I2865" t="str">
        <f>"Trad IRN"</f>
        <v>Trad IRN</v>
      </c>
      <c r="J2865" t="s">
        <v>43</v>
      </c>
      <c r="K2865" t="s">
        <v>44</v>
      </c>
      <c r="L2865" t="s">
        <v>45</v>
      </c>
      <c r="M2865" t="s">
        <v>46</v>
      </c>
      <c r="N2865" t="str">
        <f t="shared" si="291"/>
        <v>08/18/2022</v>
      </c>
      <c r="O2865" t="str">
        <f t="shared" si="290"/>
        <v>12/31/2500</v>
      </c>
      <c r="P2865">
        <v>1</v>
      </c>
      <c r="Q2865">
        <v>1</v>
      </c>
      <c r="S2865">
        <v>1</v>
      </c>
      <c r="T2865">
        <v>1</v>
      </c>
      <c r="U2865">
        <v>0</v>
      </c>
      <c r="V2865" t="str">
        <f>"Trad IRN"</f>
        <v>Trad IRN</v>
      </c>
      <c r="W2865">
        <v>100</v>
      </c>
      <c r="X2865" t="s">
        <v>47</v>
      </c>
      <c r="Z2865" t="s">
        <v>47</v>
      </c>
      <c r="AB2865" t="str">
        <f>"09"</f>
        <v>09</v>
      </c>
      <c r="AC2865" t="s">
        <v>48</v>
      </c>
      <c r="AD2865" t="s">
        <v>49</v>
      </c>
      <c r="AE2865" t="s">
        <v>50</v>
      </c>
      <c r="AF2865">
        <v>0</v>
      </c>
      <c r="AG2865" t="s">
        <v>56</v>
      </c>
      <c r="AH2865" t="str">
        <f>"Trad IRN"</f>
        <v>Trad IRN</v>
      </c>
      <c r="AI2865" t="str">
        <f>"Bldg IRN"</f>
        <v>Bldg IRN</v>
      </c>
      <c r="AJ2865" t="s">
        <v>48</v>
      </c>
      <c r="AK2865" t="s">
        <v>48</v>
      </c>
      <c r="AL2865" t="s">
        <v>53</v>
      </c>
      <c r="AM2865">
        <v>1132.3</v>
      </c>
      <c r="AN2865">
        <v>1132.3</v>
      </c>
      <c r="AO2865">
        <v>15</v>
      </c>
    </row>
    <row r="2866" spans="1:41" x14ac:dyDescent="0.3">
      <c r="A2866" t="str">
        <f>"Trad IRN"</f>
        <v>Trad IRN</v>
      </c>
      <c r="B2866" t="str">
        <f>"Bldg IRN"</f>
        <v>Bldg IRN</v>
      </c>
      <c r="C2866" t="s">
        <v>41</v>
      </c>
      <c r="D2866" t="s">
        <v>3</v>
      </c>
      <c r="E2866" t="s">
        <v>80</v>
      </c>
      <c r="F2866" t="s">
        <v>81</v>
      </c>
      <c r="G2866" t="s">
        <v>82</v>
      </c>
      <c r="H2866" t="s">
        <v>83</v>
      </c>
      <c r="I2866" t="str">
        <f>"Trad IRN"</f>
        <v>Trad IRN</v>
      </c>
      <c r="J2866" t="s">
        <v>43</v>
      </c>
      <c r="K2866" t="s">
        <v>44</v>
      </c>
      <c r="L2866" t="s">
        <v>45</v>
      </c>
      <c r="M2866" t="s">
        <v>46</v>
      </c>
      <c r="N2866" t="str">
        <f t="shared" si="291"/>
        <v>08/18/2022</v>
      </c>
      <c r="O2866" t="str">
        <f t="shared" si="290"/>
        <v>12/31/2500</v>
      </c>
      <c r="P2866">
        <v>1</v>
      </c>
      <c r="Q2866">
        <v>1</v>
      </c>
      <c r="S2866">
        <v>0</v>
      </c>
      <c r="T2866">
        <v>1</v>
      </c>
      <c r="U2866">
        <v>0</v>
      </c>
      <c r="V2866" t="str">
        <f>"Trad IRN"</f>
        <v>Trad IRN</v>
      </c>
      <c r="W2866">
        <v>100</v>
      </c>
      <c r="X2866" t="s">
        <v>47</v>
      </c>
      <c r="Z2866" t="s">
        <v>47</v>
      </c>
      <c r="AB2866" t="str">
        <f>"10"</f>
        <v>10</v>
      </c>
      <c r="AC2866" t="s">
        <v>48</v>
      </c>
      <c r="AD2866" t="s">
        <v>49</v>
      </c>
      <c r="AE2866" t="s">
        <v>50</v>
      </c>
      <c r="AF2866">
        <v>0</v>
      </c>
      <c r="AG2866" t="s">
        <v>56</v>
      </c>
      <c r="AH2866" t="str">
        <f>"Trad IRN"</f>
        <v>Trad IRN</v>
      </c>
      <c r="AI2866" t="str">
        <f>"Bldg IRN"</f>
        <v>Bldg IRN</v>
      </c>
      <c r="AJ2866" t="s">
        <v>48</v>
      </c>
      <c r="AK2866" t="s">
        <v>48</v>
      </c>
      <c r="AL2866" t="s">
        <v>53</v>
      </c>
      <c r="AM2866">
        <v>1132.3</v>
      </c>
      <c r="AN2866">
        <v>1132.3</v>
      </c>
      <c r="AO2866">
        <v>15</v>
      </c>
    </row>
    <row r="2867" spans="1:41" x14ac:dyDescent="0.3">
      <c r="A2867" t="str">
        <f>"Trad IRN"</f>
        <v>Trad IRN</v>
      </c>
      <c r="B2867" t="str">
        <f>"Bldg IRN"</f>
        <v>Bldg IRN</v>
      </c>
      <c r="C2867" t="s">
        <v>41</v>
      </c>
      <c r="D2867" t="s">
        <v>3</v>
      </c>
      <c r="E2867" t="s">
        <v>80</v>
      </c>
      <c r="F2867" t="s">
        <v>81</v>
      </c>
      <c r="G2867" t="s">
        <v>82</v>
      </c>
      <c r="H2867" t="s">
        <v>83</v>
      </c>
      <c r="I2867" t="str">
        <f>"Trad IRN"</f>
        <v>Trad IRN</v>
      </c>
      <c r="J2867" t="s">
        <v>43</v>
      </c>
      <c r="K2867" t="s">
        <v>44</v>
      </c>
      <c r="L2867" t="s">
        <v>45</v>
      </c>
      <c r="M2867" t="s">
        <v>46</v>
      </c>
      <c r="N2867" t="str">
        <f t="shared" si="291"/>
        <v>08/18/2022</v>
      </c>
      <c r="O2867" t="str">
        <f t="shared" si="290"/>
        <v>12/31/2500</v>
      </c>
      <c r="P2867">
        <v>1</v>
      </c>
      <c r="Q2867">
        <v>1</v>
      </c>
      <c r="S2867">
        <v>1</v>
      </c>
      <c r="T2867">
        <v>1</v>
      </c>
      <c r="U2867">
        <v>0</v>
      </c>
      <c r="V2867" t="str">
        <f>"Trad IRN"</f>
        <v>Trad IRN</v>
      </c>
      <c r="W2867">
        <v>100</v>
      </c>
      <c r="X2867" t="s">
        <v>47</v>
      </c>
      <c r="Z2867" t="s">
        <v>47</v>
      </c>
      <c r="AB2867" t="str">
        <f>"10"</f>
        <v>10</v>
      </c>
      <c r="AC2867" t="s">
        <v>48</v>
      </c>
      <c r="AD2867" t="s">
        <v>49</v>
      </c>
      <c r="AE2867" t="s">
        <v>50</v>
      </c>
      <c r="AF2867">
        <v>0</v>
      </c>
      <c r="AG2867" t="s">
        <v>56</v>
      </c>
      <c r="AH2867" t="str">
        <f>"Trad IRN"</f>
        <v>Trad IRN</v>
      </c>
      <c r="AI2867" t="str">
        <f>"Bldg IRN"</f>
        <v>Bldg IRN</v>
      </c>
      <c r="AJ2867" t="s">
        <v>48</v>
      </c>
      <c r="AK2867" t="s">
        <v>48</v>
      </c>
      <c r="AL2867" t="s">
        <v>53</v>
      </c>
      <c r="AM2867">
        <v>1132.3</v>
      </c>
      <c r="AN2867">
        <v>1132.3</v>
      </c>
      <c r="AO2867">
        <v>15</v>
      </c>
    </row>
    <row r="2868" spans="1:41" x14ac:dyDescent="0.3">
      <c r="A2868" t="str">
        <f>"Trad IRN"</f>
        <v>Trad IRN</v>
      </c>
      <c r="B2868" t="str">
        <f>"Bldg IRN"</f>
        <v>Bldg IRN</v>
      </c>
      <c r="C2868" t="s">
        <v>41</v>
      </c>
      <c r="D2868" t="s">
        <v>3</v>
      </c>
      <c r="E2868" t="s">
        <v>80</v>
      </c>
      <c r="F2868" t="s">
        <v>81</v>
      </c>
      <c r="G2868" t="s">
        <v>82</v>
      </c>
      <c r="H2868" t="s">
        <v>83</v>
      </c>
      <c r="I2868" t="str">
        <f>"Trad IRN"</f>
        <v>Trad IRN</v>
      </c>
      <c r="J2868" t="s">
        <v>43</v>
      </c>
      <c r="K2868" t="s">
        <v>44</v>
      </c>
      <c r="L2868" t="s">
        <v>45</v>
      </c>
      <c r="M2868" t="s">
        <v>59</v>
      </c>
      <c r="N2868" t="str">
        <f t="shared" si="291"/>
        <v>08/18/2022</v>
      </c>
      <c r="O2868" t="str">
        <f t="shared" si="290"/>
        <v>12/31/2500</v>
      </c>
      <c r="P2868">
        <v>1</v>
      </c>
      <c r="Q2868">
        <v>1</v>
      </c>
      <c r="S2868">
        <v>0</v>
      </c>
      <c r="T2868">
        <v>0.93055600000000005</v>
      </c>
      <c r="U2868">
        <v>6.9444000000000006E-2</v>
      </c>
      <c r="V2868" t="s">
        <v>84</v>
      </c>
      <c r="W2868">
        <v>100</v>
      </c>
      <c r="X2868" t="s">
        <v>47</v>
      </c>
      <c r="Z2868" t="s">
        <v>47</v>
      </c>
      <c r="AB2868" t="str">
        <f>"11"</f>
        <v>11</v>
      </c>
      <c r="AC2868" t="s">
        <v>48</v>
      </c>
      <c r="AD2868" t="s">
        <v>49</v>
      </c>
      <c r="AE2868" t="s">
        <v>50</v>
      </c>
      <c r="AF2868">
        <v>0</v>
      </c>
      <c r="AG2868" t="s">
        <v>56</v>
      </c>
      <c r="AH2868" t="str">
        <f>"Trad IRN"</f>
        <v>Trad IRN</v>
      </c>
      <c r="AI2868" t="str">
        <f>"Bldg IRN"</f>
        <v>Bldg IRN</v>
      </c>
      <c r="AJ2868" t="s">
        <v>48</v>
      </c>
      <c r="AK2868" t="s">
        <v>48</v>
      </c>
      <c r="AL2868" t="s">
        <v>53</v>
      </c>
      <c r="AM2868">
        <v>1132.3</v>
      </c>
      <c r="AN2868">
        <v>1132.3</v>
      </c>
      <c r="AO2868">
        <v>15</v>
      </c>
    </row>
    <row r="2869" spans="1:41" x14ac:dyDescent="0.3">
      <c r="A2869" t="str">
        <f>"Trad IRN"</f>
        <v>Trad IRN</v>
      </c>
      <c r="B2869" t="str">
        <f>"Bldg IRN"</f>
        <v>Bldg IRN</v>
      </c>
      <c r="C2869" t="s">
        <v>41</v>
      </c>
      <c r="D2869" t="s">
        <v>3</v>
      </c>
      <c r="E2869" t="s">
        <v>80</v>
      </c>
      <c r="F2869" t="s">
        <v>81</v>
      </c>
      <c r="G2869" t="s">
        <v>82</v>
      </c>
      <c r="H2869" t="s">
        <v>83</v>
      </c>
      <c r="I2869" t="s">
        <v>8</v>
      </c>
      <c r="J2869" t="s">
        <v>43</v>
      </c>
      <c r="K2869" t="s">
        <v>44</v>
      </c>
      <c r="L2869" t="s">
        <v>45</v>
      </c>
      <c r="M2869" t="s">
        <v>46</v>
      </c>
      <c r="N2869" t="str">
        <f>"01/04/2023"</f>
        <v>01/04/2023</v>
      </c>
      <c r="O2869" t="str">
        <f t="shared" si="290"/>
        <v>12/31/2500</v>
      </c>
      <c r="P2869">
        <v>0.12931899999999999</v>
      </c>
      <c r="Q2869">
        <v>0.12931899999999999</v>
      </c>
      <c r="S2869">
        <v>0</v>
      </c>
      <c r="T2869">
        <v>1.8207000000000001E-2</v>
      </c>
      <c r="U2869">
        <v>0.111112</v>
      </c>
      <c r="V2869" t="str">
        <f>"Trad IRN"</f>
        <v>Trad IRN</v>
      </c>
      <c r="W2869">
        <v>12</v>
      </c>
      <c r="X2869" t="s">
        <v>54</v>
      </c>
      <c r="Y2869" t="str">
        <f>"13"</f>
        <v>13</v>
      </c>
      <c r="Z2869" t="s">
        <v>47</v>
      </c>
      <c r="AB2869" t="str">
        <f>"12"</f>
        <v>12</v>
      </c>
      <c r="AC2869" t="s">
        <v>48</v>
      </c>
      <c r="AD2869" t="s">
        <v>49</v>
      </c>
      <c r="AE2869" t="s">
        <v>50</v>
      </c>
      <c r="AF2869">
        <v>0</v>
      </c>
      <c r="AG2869" t="s">
        <v>51</v>
      </c>
      <c r="AH2869" t="s">
        <v>85</v>
      </c>
      <c r="AI2869" t="str">
        <f>"Bldg IRN"</f>
        <v>Bldg IRN</v>
      </c>
      <c r="AJ2869" t="str">
        <f>"12"</f>
        <v>12</v>
      </c>
      <c r="AK2869" t="s">
        <v>52</v>
      </c>
      <c r="AL2869" t="s">
        <v>53</v>
      </c>
      <c r="AM2869">
        <v>134.75</v>
      </c>
      <c r="AN2869">
        <v>1042</v>
      </c>
      <c r="AO2869">
        <v>15</v>
      </c>
    </row>
    <row r="2870" spans="1:41" x14ac:dyDescent="0.3">
      <c r="A2870" t="str">
        <f>"Trad IRN"</f>
        <v>Trad IRN</v>
      </c>
      <c r="B2870" t="str">
        <f>"Bldg IRN"</f>
        <v>Bldg IRN</v>
      </c>
      <c r="C2870" t="s">
        <v>41</v>
      </c>
      <c r="D2870" t="s">
        <v>3</v>
      </c>
      <c r="E2870" t="s">
        <v>80</v>
      </c>
      <c r="F2870" t="s">
        <v>81</v>
      </c>
      <c r="G2870" t="s">
        <v>82</v>
      </c>
      <c r="H2870" t="s">
        <v>83</v>
      </c>
      <c r="I2870" t="s">
        <v>8</v>
      </c>
      <c r="J2870" t="s">
        <v>43</v>
      </c>
      <c r="K2870" t="s">
        <v>44</v>
      </c>
      <c r="L2870" t="s">
        <v>45</v>
      </c>
      <c r="M2870" t="s">
        <v>46</v>
      </c>
      <c r="N2870" t="str">
        <f>"08/18/2022"</f>
        <v>08/18/2022</v>
      </c>
      <c r="O2870" t="str">
        <f>"01/03/2023"</f>
        <v>01/03/2023</v>
      </c>
      <c r="P2870">
        <v>7.1544999999999997E-2</v>
      </c>
      <c r="Q2870">
        <v>7.1544999999999997E-2</v>
      </c>
      <c r="S2870">
        <v>0</v>
      </c>
      <c r="T2870">
        <v>1.8211999999999999E-2</v>
      </c>
      <c r="U2870">
        <v>5.3332999999999998E-2</v>
      </c>
      <c r="V2870" t="str">
        <f>"Trad IRN"</f>
        <v>Trad IRN</v>
      </c>
      <c r="W2870">
        <v>15</v>
      </c>
      <c r="X2870" t="s">
        <v>47</v>
      </c>
      <c r="Z2870" t="s">
        <v>47</v>
      </c>
      <c r="AB2870" t="str">
        <f>"12"</f>
        <v>12</v>
      </c>
      <c r="AC2870" t="s">
        <v>48</v>
      </c>
      <c r="AD2870" t="s">
        <v>49</v>
      </c>
      <c r="AE2870" t="s">
        <v>50</v>
      </c>
      <c r="AF2870">
        <v>0</v>
      </c>
      <c r="AG2870" t="s">
        <v>51</v>
      </c>
      <c r="AH2870" t="s">
        <v>85</v>
      </c>
      <c r="AI2870" t="str">
        <f>"Bldg IRN"</f>
        <v>Bldg IRN</v>
      </c>
      <c r="AJ2870" t="str">
        <f>"12"</f>
        <v>12</v>
      </c>
      <c r="AK2870" t="s">
        <v>52</v>
      </c>
      <c r="AL2870" t="s">
        <v>53</v>
      </c>
      <c r="AM2870">
        <v>74.55</v>
      </c>
      <c r="AN2870">
        <v>1042</v>
      </c>
      <c r="AO2870">
        <v>15</v>
      </c>
    </row>
    <row r="2871" spans="1:41" x14ac:dyDescent="0.3">
      <c r="A2871" t="str">
        <f>"Trad IRN"</f>
        <v>Trad IRN</v>
      </c>
      <c r="B2871" t="str">
        <f>"Bldg IRN"</f>
        <v>Bldg IRN</v>
      </c>
      <c r="C2871" t="s">
        <v>41</v>
      </c>
      <c r="D2871" t="s">
        <v>3</v>
      </c>
      <c r="E2871" t="s">
        <v>80</v>
      </c>
      <c r="F2871" t="s">
        <v>81</v>
      </c>
      <c r="G2871" t="s">
        <v>82</v>
      </c>
      <c r="H2871" t="s">
        <v>83</v>
      </c>
      <c r="I2871" t="str">
        <f>"Trad IRN"</f>
        <v>Trad IRN</v>
      </c>
      <c r="J2871" t="s">
        <v>43</v>
      </c>
      <c r="K2871" t="s">
        <v>44</v>
      </c>
      <c r="L2871" t="s">
        <v>45</v>
      </c>
      <c r="M2871" t="s">
        <v>46</v>
      </c>
      <c r="N2871" t="str">
        <f>"01/04/2023"</f>
        <v>01/04/2023</v>
      </c>
      <c r="O2871" t="str">
        <f>"12/31/2500"</f>
        <v>12/31/2500</v>
      </c>
      <c r="P2871">
        <v>0.39792499999999997</v>
      </c>
      <c r="Q2871">
        <v>0.39792499999999997</v>
      </c>
      <c r="S2871">
        <v>0</v>
      </c>
      <c r="T2871">
        <v>0.39792499999999997</v>
      </c>
      <c r="U2871">
        <v>0</v>
      </c>
      <c r="V2871" t="str">
        <f>"Trad IRN"</f>
        <v>Trad IRN</v>
      </c>
      <c r="W2871">
        <v>75</v>
      </c>
      <c r="X2871" t="s">
        <v>47</v>
      </c>
      <c r="Z2871" t="s">
        <v>47</v>
      </c>
      <c r="AB2871" t="str">
        <f>"12"</f>
        <v>12</v>
      </c>
      <c r="AC2871" t="s">
        <v>48</v>
      </c>
      <c r="AD2871" t="s">
        <v>49</v>
      </c>
      <c r="AE2871" t="s">
        <v>55</v>
      </c>
      <c r="AF2871">
        <v>0</v>
      </c>
      <c r="AG2871" t="s">
        <v>56</v>
      </c>
      <c r="AH2871" t="str">
        <f>"Trad IRN"</f>
        <v>Trad IRN</v>
      </c>
      <c r="AI2871" t="str">
        <f>"Bldg IRN"</f>
        <v>Bldg IRN</v>
      </c>
      <c r="AJ2871" t="str">
        <f>"12"</f>
        <v>12</v>
      </c>
      <c r="AK2871" t="s">
        <v>48</v>
      </c>
      <c r="AL2871" t="s">
        <v>53</v>
      </c>
      <c r="AM2871">
        <v>450.57</v>
      </c>
      <c r="AN2871">
        <v>1132.3</v>
      </c>
      <c r="AO2871">
        <v>15</v>
      </c>
    </row>
    <row r="2872" spans="1:41" x14ac:dyDescent="0.3">
      <c r="A2872" t="str">
        <f>"Trad IRN"</f>
        <v>Trad IRN</v>
      </c>
      <c r="B2872" t="str">
        <f>"Bldg IRN"</f>
        <v>Bldg IRN</v>
      </c>
      <c r="C2872" t="s">
        <v>41</v>
      </c>
      <c r="D2872" t="s">
        <v>3</v>
      </c>
      <c r="E2872" t="s">
        <v>80</v>
      </c>
      <c r="F2872" t="s">
        <v>81</v>
      </c>
      <c r="G2872" t="s">
        <v>82</v>
      </c>
      <c r="H2872" t="s">
        <v>83</v>
      </c>
      <c r="I2872" t="str">
        <f>"Trad IRN"</f>
        <v>Trad IRN</v>
      </c>
      <c r="J2872" t="s">
        <v>43</v>
      </c>
      <c r="K2872" t="s">
        <v>44</v>
      </c>
      <c r="L2872" t="s">
        <v>45</v>
      </c>
      <c r="M2872" t="s">
        <v>46</v>
      </c>
      <c r="N2872" t="str">
        <f>"08/18/2022"</f>
        <v>08/18/2022</v>
      </c>
      <c r="O2872" t="str">
        <f>"01/03/2023"</f>
        <v>01/03/2023</v>
      </c>
      <c r="P2872">
        <v>0.39901900000000001</v>
      </c>
      <c r="Q2872">
        <v>0.39901900000000001</v>
      </c>
      <c r="S2872">
        <v>0</v>
      </c>
      <c r="T2872">
        <v>0.39901900000000001</v>
      </c>
      <c r="U2872">
        <v>0</v>
      </c>
      <c r="V2872" t="str">
        <f>"Trad IRN"</f>
        <v>Trad IRN</v>
      </c>
      <c r="W2872">
        <v>85</v>
      </c>
      <c r="X2872" t="s">
        <v>47</v>
      </c>
      <c r="Z2872" t="s">
        <v>47</v>
      </c>
      <c r="AB2872" t="str">
        <f>"12"</f>
        <v>12</v>
      </c>
      <c r="AC2872" t="s">
        <v>48</v>
      </c>
      <c r="AD2872" t="s">
        <v>49</v>
      </c>
      <c r="AE2872" t="s">
        <v>55</v>
      </c>
      <c r="AF2872">
        <v>0</v>
      </c>
      <c r="AG2872" t="s">
        <v>56</v>
      </c>
      <c r="AH2872" t="str">
        <f>"Trad IRN"</f>
        <v>Trad IRN</v>
      </c>
      <c r="AI2872" t="str">
        <f>"Bldg IRN"</f>
        <v>Bldg IRN</v>
      </c>
      <c r="AJ2872" t="str">
        <f>"12"</f>
        <v>12</v>
      </c>
      <c r="AK2872" t="s">
        <v>48</v>
      </c>
      <c r="AL2872" t="s">
        <v>53</v>
      </c>
      <c r="AM2872">
        <v>451.81</v>
      </c>
      <c r="AN2872">
        <v>1132.3</v>
      </c>
      <c r="AO2872">
        <v>15</v>
      </c>
    </row>
    <row r="2873" spans="1:41" x14ac:dyDescent="0.3">
      <c r="A2873" t="str">
        <f>"Trad IRN"</f>
        <v>Trad IRN</v>
      </c>
      <c r="B2873" t="str">
        <f>"Bldg IRN"</f>
        <v>Bldg IRN</v>
      </c>
      <c r="C2873" t="s">
        <v>41</v>
      </c>
      <c r="D2873" t="s">
        <v>3</v>
      </c>
      <c r="E2873" t="s">
        <v>80</v>
      </c>
      <c r="F2873" t="s">
        <v>81</v>
      </c>
      <c r="G2873" t="s">
        <v>82</v>
      </c>
      <c r="H2873" t="s">
        <v>83</v>
      </c>
      <c r="I2873" t="str">
        <f>"Trad IRN"</f>
        <v>Trad IRN</v>
      </c>
      <c r="J2873" t="s">
        <v>43</v>
      </c>
      <c r="K2873" t="s">
        <v>44</v>
      </c>
      <c r="L2873" t="s">
        <v>45</v>
      </c>
      <c r="M2873" t="s">
        <v>46</v>
      </c>
      <c r="N2873" t="str">
        <f>"08/18/2022"</f>
        <v>08/18/2022</v>
      </c>
      <c r="O2873" t="str">
        <f>"10/16/2022"</f>
        <v>10/16/2022</v>
      </c>
      <c r="P2873">
        <v>0.21337999999999999</v>
      </c>
      <c r="Q2873">
        <v>0.21337999999999999</v>
      </c>
      <c r="S2873">
        <v>0</v>
      </c>
      <c r="T2873">
        <v>0.21337999999999999</v>
      </c>
      <c r="U2873">
        <v>0</v>
      </c>
      <c r="V2873" t="str">
        <f>"Trad IRN"</f>
        <v>Trad IRN</v>
      </c>
      <c r="W2873">
        <v>100</v>
      </c>
      <c r="X2873" t="s">
        <v>47</v>
      </c>
      <c r="Z2873" t="s">
        <v>47</v>
      </c>
      <c r="AB2873" t="str">
        <f>"10"</f>
        <v>10</v>
      </c>
      <c r="AC2873" t="s">
        <v>48</v>
      </c>
      <c r="AD2873" t="s">
        <v>49</v>
      </c>
      <c r="AE2873" t="s">
        <v>50</v>
      </c>
      <c r="AF2873">
        <v>0</v>
      </c>
      <c r="AG2873" t="s">
        <v>56</v>
      </c>
      <c r="AH2873" t="str">
        <f>"Trad IRN"</f>
        <v>Trad IRN</v>
      </c>
      <c r="AI2873" t="str">
        <f>"Bldg IRN"</f>
        <v>Bldg IRN</v>
      </c>
      <c r="AJ2873" t="s">
        <v>48</v>
      </c>
      <c r="AK2873" t="s">
        <v>48</v>
      </c>
      <c r="AL2873" t="s">
        <v>53</v>
      </c>
      <c r="AM2873">
        <v>241.61</v>
      </c>
      <c r="AN2873">
        <v>1132.3</v>
      </c>
      <c r="AO2873">
        <v>15</v>
      </c>
    </row>
    <row r="2874" spans="1:41" x14ac:dyDescent="0.3">
      <c r="A2874" t="str">
        <f>"Trad IRN"</f>
        <v>Trad IRN</v>
      </c>
      <c r="B2874" t="str">
        <f>"Bldg IRN"</f>
        <v>Bldg IRN</v>
      </c>
      <c r="C2874" t="s">
        <v>41</v>
      </c>
      <c r="D2874" t="s">
        <v>3</v>
      </c>
      <c r="E2874" t="s">
        <v>80</v>
      </c>
      <c r="F2874" t="s">
        <v>81</v>
      </c>
      <c r="G2874" t="s">
        <v>82</v>
      </c>
      <c r="H2874" t="s">
        <v>83</v>
      </c>
      <c r="I2874" t="str">
        <f>"Trad IRN"</f>
        <v>Trad IRN</v>
      </c>
      <c r="J2874" t="s">
        <v>43</v>
      </c>
      <c r="K2874" t="s">
        <v>44</v>
      </c>
      <c r="L2874" t="s">
        <v>45</v>
      </c>
      <c r="M2874" t="s">
        <v>46</v>
      </c>
      <c r="N2874" t="str">
        <f>"10/17/2022"</f>
        <v>10/17/2022</v>
      </c>
      <c r="O2874" t="str">
        <f t="shared" ref="O2874:O2880" si="292">"12/31/2500"</f>
        <v>12/31/2500</v>
      </c>
      <c r="P2874">
        <v>0.78661999999999999</v>
      </c>
      <c r="Q2874">
        <v>0.78661999999999999</v>
      </c>
      <c r="S2874">
        <v>0</v>
      </c>
      <c r="T2874">
        <v>0.78661999999999999</v>
      </c>
      <c r="U2874">
        <v>0</v>
      </c>
      <c r="V2874" t="str">
        <f>"Trad IRN"</f>
        <v>Trad IRN</v>
      </c>
      <c r="W2874">
        <v>100</v>
      </c>
      <c r="X2874" t="s">
        <v>47</v>
      </c>
      <c r="Z2874" t="s">
        <v>47</v>
      </c>
      <c r="AB2874" t="str">
        <f>"10"</f>
        <v>10</v>
      </c>
      <c r="AC2874" t="s">
        <v>48</v>
      </c>
      <c r="AD2874" t="s">
        <v>49</v>
      </c>
      <c r="AE2874" t="s">
        <v>55</v>
      </c>
      <c r="AF2874">
        <v>0</v>
      </c>
      <c r="AG2874" t="s">
        <v>56</v>
      </c>
      <c r="AH2874" t="str">
        <f>"Trad IRN"</f>
        <v>Trad IRN</v>
      </c>
      <c r="AI2874" t="str">
        <f>"Bldg IRN"</f>
        <v>Bldg IRN</v>
      </c>
      <c r="AJ2874" t="s">
        <v>48</v>
      </c>
      <c r="AK2874" t="s">
        <v>48</v>
      </c>
      <c r="AL2874" t="s">
        <v>53</v>
      </c>
      <c r="AM2874">
        <v>890.69</v>
      </c>
      <c r="AN2874">
        <v>1132.3</v>
      </c>
      <c r="AO2874">
        <v>15</v>
      </c>
    </row>
    <row r="2875" spans="1:41" x14ac:dyDescent="0.3">
      <c r="A2875" t="str">
        <f>"Trad IRN"</f>
        <v>Trad IRN</v>
      </c>
      <c r="B2875" t="str">
        <f>"Bldg IRN"</f>
        <v>Bldg IRN</v>
      </c>
      <c r="C2875" t="s">
        <v>41</v>
      </c>
      <c r="D2875" t="s">
        <v>3</v>
      </c>
      <c r="E2875" t="s">
        <v>80</v>
      </c>
      <c r="F2875" t="s">
        <v>81</v>
      </c>
      <c r="G2875" t="s">
        <v>82</v>
      </c>
      <c r="H2875" t="s">
        <v>83</v>
      </c>
      <c r="I2875" t="str">
        <f>"Trad IRN"</f>
        <v>Trad IRN</v>
      </c>
      <c r="J2875" t="s">
        <v>43</v>
      </c>
      <c r="K2875" t="s">
        <v>44</v>
      </c>
      <c r="L2875" t="s">
        <v>45</v>
      </c>
      <c r="M2875" t="s">
        <v>46</v>
      </c>
      <c r="N2875" t="str">
        <f>"08/18/2022"</f>
        <v>08/18/2022</v>
      </c>
      <c r="O2875" t="str">
        <f t="shared" si="292"/>
        <v>12/31/2500</v>
      </c>
      <c r="P2875">
        <v>1</v>
      </c>
      <c r="Q2875">
        <v>1</v>
      </c>
      <c r="S2875">
        <v>0</v>
      </c>
      <c r="T2875">
        <v>1</v>
      </c>
      <c r="U2875">
        <v>0</v>
      </c>
      <c r="V2875" t="str">
        <f>"Trad IRN"</f>
        <v>Trad IRN</v>
      </c>
      <c r="W2875">
        <v>100</v>
      </c>
      <c r="X2875" t="s">
        <v>47</v>
      </c>
      <c r="Z2875" t="s">
        <v>47</v>
      </c>
      <c r="AB2875" t="str">
        <f>"09"</f>
        <v>09</v>
      </c>
      <c r="AC2875" t="s">
        <v>48</v>
      </c>
      <c r="AD2875" t="s">
        <v>49</v>
      </c>
      <c r="AE2875" t="s">
        <v>50</v>
      </c>
      <c r="AF2875">
        <v>0</v>
      </c>
      <c r="AG2875" t="s">
        <v>56</v>
      </c>
      <c r="AH2875" t="str">
        <f>"Trad IRN"</f>
        <v>Trad IRN</v>
      </c>
      <c r="AI2875" t="str">
        <f>"Bldg IRN"</f>
        <v>Bldg IRN</v>
      </c>
      <c r="AJ2875" t="s">
        <v>48</v>
      </c>
      <c r="AK2875" t="s">
        <v>48</v>
      </c>
      <c r="AL2875" t="s">
        <v>53</v>
      </c>
      <c r="AM2875">
        <v>1132.3</v>
      </c>
      <c r="AN2875">
        <v>1132.3</v>
      </c>
      <c r="AO2875">
        <v>15</v>
      </c>
    </row>
    <row r="2876" spans="1:41" x14ac:dyDescent="0.3">
      <c r="A2876" t="str">
        <f>"Trad IRN"</f>
        <v>Trad IRN</v>
      </c>
      <c r="B2876" t="str">
        <f>"Bldg IRN"</f>
        <v>Bldg IRN</v>
      </c>
      <c r="C2876" t="s">
        <v>41</v>
      </c>
      <c r="D2876" t="s">
        <v>3</v>
      </c>
      <c r="E2876" t="s">
        <v>80</v>
      </c>
      <c r="F2876" t="s">
        <v>81</v>
      </c>
      <c r="G2876" t="s">
        <v>82</v>
      </c>
      <c r="H2876" t="s">
        <v>83</v>
      </c>
      <c r="I2876" t="str">
        <f>"Trad IRN"</f>
        <v>Trad IRN</v>
      </c>
      <c r="J2876" t="s">
        <v>43</v>
      </c>
      <c r="K2876" t="s">
        <v>44</v>
      </c>
      <c r="L2876" t="s">
        <v>45</v>
      </c>
      <c r="M2876" t="s">
        <v>46</v>
      </c>
      <c r="N2876" t="str">
        <f>"08/18/2022"</f>
        <v>08/18/2022</v>
      </c>
      <c r="O2876" t="str">
        <f t="shared" si="292"/>
        <v>12/31/2500</v>
      </c>
      <c r="P2876">
        <v>1</v>
      </c>
      <c r="Q2876">
        <v>1</v>
      </c>
      <c r="S2876">
        <v>0</v>
      </c>
      <c r="T2876">
        <v>1</v>
      </c>
      <c r="U2876">
        <v>0</v>
      </c>
      <c r="V2876" t="str">
        <f>"Trad IRN"</f>
        <v>Trad IRN</v>
      </c>
      <c r="W2876">
        <v>100</v>
      </c>
      <c r="X2876" t="s">
        <v>47</v>
      </c>
      <c r="Z2876" t="s">
        <v>47</v>
      </c>
      <c r="AB2876" t="str">
        <f>"10"</f>
        <v>10</v>
      </c>
      <c r="AC2876" t="s">
        <v>48</v>
      </c>
      <c r="AD2876" t="s">
        <v>49</v>
      </c>
      <c r="AE2876" t="s">
        <v>50</v>
      </c>
      <c r="AF2876">
        <v>0</v>
      </c>
      <c r="AG2876" t="s">
        <v>56</v>
      </c>
      <c r="AH2876" t="str">
        <f>"Trad IRN"</f>
        <v>Trad IRN</v>
      </c>
      <c r="AI2876" t="str">
        <f>"Bldg IRN"</f>
        <v>Bldg IRN</v>
      </c>
      <c r="AJ2876" t="s">
        <v>48</v>
      </c>
      <c r="AK2876" t="s">
        <v>48</v>
      </c>
      <c r="AL2876" t="s">
        <v>53</v>
      </c>
      <c r="AM2876">
        <v>1132.3</v>
      </c>
      <c r="AN2876">
        <v>1132.3</v>
      </c>
      <c r="AO2876">
        <v>15</v>
      </c>
    </row>
    <row r="2877" spans="1:41" x14ac:dyDescent="0.3">
      <c r="A2877" t="str">
        <f>"Trad IRN"</f>
        <v>Trad IRN</v>
      </c>
      <c r="B2877" t="str">
        <f>"Bldg IRN"</f>
        <v>Bldg IRN</v>
      </c>
      <c r="C2877" t="s">
        <v>41</v>
      </c>
      <c r="D2877" t="s">
        <v>3</v>
      </c>
      <c r="E2877" t="s">
        <v>80</v>
      </c>
      <c r="F2877" t="s">
        <v>81</v>
      </c>
      <c r="G2877" t="s">
        <v>82</v>
      </c>
      <c r="H2877" t="s">
        <v>83</v>
      </c>
      <c r="I2877" t="str">
        <f>"Trad IRN"</f>
        <v>Trad IRN</v>
      </c>
      <c r="J2877" t="s">
        <v>43</v>
      </c>
      <c r="K2877" t="s">
        <v>44</v>
      </c>
      <c r="L2877" t="s">
        <v>45</v>
      </c>
      <c r="M2877" t="s">
        <v>46</v>
      </c>
      <c r="N2877" t="str">
        <f>"08/18/2022"</f>
        <v>08/18/2022</v>
      </c>
      <c r="O2877" t="str">
        <f t="shared" si="292"/>
        <v>12/31/2500</v>
      </c>
      <c r="P2877">
        <v>0.5</v>
      </c>
      <c r="Q2877">
        <v>0.5</v>
      </c>
      <c r="S2877">
        <v>0</v>
      </c>
      <c r="T2877">
        <v>0.5</v>
      </c>
      <c r="U2877">
        <v>0</v>
      </c>
      <c r="V2877" t="str">
        <f>"Trad IRN"</f>
        <v>Trad IRN</v>
      </c>
      <c r="W2877">
        <v>50</v>
      </c>
      <c r="X2877" t="s">
        <v>47</v>
      </c>
      <c r="Z2877" t="s">
        <v>47</v>
      </c>
      <c r="AB2877" t="str">
        <f>"10"</f>
        <v>10</v>
      </c>
      <c r="AC2877" t="s">
        <v>48</v>
      </c>
      <c r="AD2877" t="s">
        <v>49</v>
      </c>
      <c r="AE2877" t="s">
        <v>50</v>
      </c>
      <c r="AF2877">
        <v>0</v>
      </c>
      <c r="AG2877" t="s">
        <v>56</v>
      </c>
      <c r="AH2877" t="str">
        <f>"Trad IRN"</f>
        <v>Trad IRN</v>
      </c>
      <c r="AI2877" t="str">
        <f>"Bldg IRN"</f>
        <v>Bldg IRN</v>
      </c>
      <c r="AJ2877" t="s">
        <v>48</v>
      </c>
      <c r="AK2877" t="s">
        <v>48</v>
      </c>
      <c r="AL2877" t="s">
        <v>53</v>
      </c>
      <c r="AM2877">
        <v>566.15</v>
      </c>
      <c r="AN2877">
        <v>1132.3</v>
      </c>
      <c r="AO2877">
        <v>15</v>
      </c>
    </row>
    <row r="2878" spans="1:41" x14ac:dyDescent="0.3">
      <c r="A2878" t="str">
        <f>"Trad IRN"</f>
        <v>Trad IRN</v>
      </c>
      <c r="B2878" t="str">
        <f>"Bldg IRN"</f>
        <v>Bldg IRN</v>
      </c>
      <c r="C2878" t="s">
        <v>41</v>
      </c>
      <c r="D2878" t="s">
        <v>3</v>
      </c>
      <c r="E2878" t="s">
        <v>80</v>
      </c>
      <c r="F2878" t="s">
        <v>81</v>
      </c>
      <c r="G2878" t="s">
        <v>82</v>
      </c>
      <c r="H2878" t="s">
        <v>83</v>
      </c>
      <c r="I2878" t="str">
        <f>"Trad IRN"</f>
        <v>Trad IRN</v>
      </c>
      <c r="J2878" t="s">
        <v>43</v>
      </c>
      <c r="K2878" t="s">
        <v>44</v>
      </c>
      <c r="L2878" t="s">
        <v>45</v>
      </c>
      <c r="M2878" t="s">
        <v>46</v>
      </c>
      <c r="N2878" t="str">
        <f>"08/18/2022"</f>
        <v>08/18/2022</v>
      </c>
      <c r="O2878" t="str">
        <f t="shared" si="292"/>
        <v>12/31/2500</v>
      </c>
      <c r="P2878">
        <v>1</v>
      </c>
      <c r="Q2878">
        <v>1</v>
      </c>
      <c r="S2878">
        <v>0</v>
      </c>
      <c r="T2878">
        <v>1</v>
      </c>
      <c r="U2878">
        <v>0</v>
      </c>
      <c r="V2878" t="str">
        <f>"Trad IRN"</f>
        <v>Trad IRN</v>
      </c>
      <c r="W2878">
        <v>100</v>
      </c>
      <c r="X2878" t="s">
        <v>47</v>
      </c>
      <c r="Z2878" t="s">
        <v>47</v>
      </c>
      <c r="AB2878" t="str">
        <f>"09"</f>
        <v>09</v>
      </c>
      <c r="AC2878" t="s">
        <v>48</v>
      </c>
      <c r="AD2878" t="s">
        <v>49</v>
      </c>
      <c r="AE2878" t="s">
        <v>55</v>
      </c>
      <c r="AF2878">
        <v>0</v>
      </c>
      <c r="AG2878" t="s">
        <v>56</v>
      </c>
      <c r="AH2878" t="str">
        <f>"Trad IRN"</f>
        <v>Trad IRN</v>
      </c>
      <c r="AI2878" t="str">
        <f>"Bldg IRN"</f>
        <v>Bldg IRN</v>
      </c>
      <c r="AJ2878" t="s">
        <v>48</v>
      </c>
      <c r="AK2878" t="s">
        <v>48</v>
      </c>
      <c r="AL2878" t="s">
        <v>53</v>
      </c>
      <c r="AM2878">
        <v>1132.3</v>
      </c>
      <c r="AN2878">
        <v>1132.3</v>
      </c>
      <c r="AO2878">
        <v>15</v>
      </c>
    </row>
    <row r="2879" spans="1:41" x14ac:dyDescent="0.3">
      <c r="A2879" t="str">
        <f>"Trad IRN"</f>
        <v>Trad IRN</v>
      </c>
      <c r="B2879" t="str">
        <f>"Bldg IRN"</f>
        <v>Bldg IRN</v>
      </c>
      <c r="C2879" t="s">
        <v>41</v>
      </c>
      <c r="D2879" t="s">
        <v>3</v>
      </c>
      <c r="E2879" t="s">
        <v>80</v>
      </c>
      <c r="F2879" t="s">
        <v>81</v>
      </c>
      <c r="G2879" t="s">
        <v>82</v>
      </c>
      <c r="H2879" t="s">
        <v>83</v>
      </c>
      <c r="I2879" t="str">
        <f>"Trad IRN"</f>
        <v>Trad IRN</v>
      </c>
      <c r="J2879" t="s">
        <v>43</v>
      </c>
      <c r="K2879" t="s">
        <v>44</v>
      </c>
      <c r="L2879" t="s">
        <v>45</v>
      </c>
      <c r="M2879" t="s">
        <v>46</v>
      </c>
      <c r="N2879" t="str">
        <f>"08/18/2022"</f>
        <v>08/18/2022</v>
      </c>
      <c r="O2879" t="str">
        <f t="shared" si="292"/>
        <v>12/31/2500</v>
      </c>
      <c r="P2879">
        <v>1</v>
      </c>
      <c r="Q2879">
        <v>1</v>
      </c>
      <c r="S2879">
        <v>0</v>
      </c>
      <c r="T2879">
        <v>1</v>
      </c>
      <c r="U2879">
        <v>0</v>
      </c>
      <c r="V2879" t="str">
        <f>"Trad IRN"</f>
        <v>Trad IRN</v>
      </c>
      <c r="W2879">
        <v>100</v>
      </c>
      <c r="X2879" t="s">
        <v>47</v>
      </c>
      <c r="Z2879" t="s">
        <v>47</v>
      </c>
      <c r="AB2879" t="str">
        <f>"11"</f>
        <v>11</v>
      </c>
      <c r="AC2879" t="s">
        <v>48</v>
      </c>
      <c r="AD2879" t="s">
        <v>49</v>
      </c>
      <c r="AE2879" t="s">
        <v>50</v>
      </c>
      <c r="AF2879">
        <v>0</v>
      </c>
      <c r="AG2879" t="s">
        <v>56</v>
      </c>
      <c r="AH2879" t="str">
        <f>"Trad IRN"</f>
        <v>Trad IRN</v>
      </c>
      <c r="AI2879" t="str">
        <f>"Bldg IRN"</f>
        <v>Bldg IRN</v>
      </c>
      <c r="AJ2879" t="s">
        <v>48</v>
      </c>
      <c r="AK2879" t="s">
        <v>48</v>
      </c>
      <c r="AL2879" t="s">
        <v>53</v>
      </c>
      <c r="AM2879">
        <v>1132.3</v>
      </c>
      <c r="AN2879">
        <v>1132.3</v>
      </c>
      <c r="AO2879">
        <v>15</v>
      </c>
    </row>
    <row r="2880" spans="1:41" x14ac:dyDescent="0.3">
      <c r="A2880" t="str">
        <f>"Trad IRN"</f>
        <v>Trad IRN</v>
      </c>
      <c r="B2880" t="str">
        <f>"Bldg IRN"</f>
        <v>Bldg IRN</v>
      </c>
      <c r="C2880" t="s">
        <v>41</v>
      </c>
      <c r="D2880" t="s">
        <v>3</v>
      </c>
      <c r="E2880" t="s">
        <v>80</v>
      </c>
      <c r="F2880" t="s">
        <v>81</v>
      </c>
      <c r="G2880" t="s">
        <v>82</v>
      </c>
      <c r="H2880" t="s">
        <v>83</v>
      </c>
      <c r="I2880" t="str">
        <f>"Trad IRN"</f>
        <v>Trad IRN</v>
      </c>
      <c r="J2880" t="s">
        <v>43</v>
      </c>
      <c r="K2880" t="s">
        <v>44</v>
      </c>
      <c r="L2880" t="s">
        <v>45</v>
      </c>
      <c r="M2880" t="s">
        <v>46</v>
      </c>
      <c r="N2880" t="str">
        <f>"09/07/2022"</f>
        <v>09/07/2022</v>
      </c>
      <c r="O2880" t="str">
        <f t="shared" si="292"/>
        <v>12/31/2500</v>
      </c>
      <c r="P2880">
        <v>0.92502899999999999</v>
      </c>
      <c r="Q2880">
        <v>0.92502899999999999</v>
      </c>
      <c r="R2880">
        <v>0.92502899999999999</v>
      </c>
      <c r="S2880">
        <v>0</v>
      </c>
      <c r="T2880">
        <v>0.92502899999999999</v>
      </c>
      <c r="U2880">
        <v>0</v>
      </c>
      <c r="V2880" t="str">
        <f>"Trad IRN"</f>
        <v>Trad IRN</v>
      </c>
      <c r="W2880">
        <v>100</v>
      </c>
      <c r="X2880" t="s">
        <v>47</v>
      </c>
      <c r="Z2880" t="s">
        <v>47</v>
      </c>
      <c r="AB2880" t="str">
        <f>"12"</f>
        <v>12</v>
      </c>
      <c r="AC2880" t="str">
        <f>"01"</f>
        <v>01</v>
      </c>
      <c r="AD2880" t="str">
        <f>"5"</f>
        <v>5</v>
      </c>
      <c r="AE2880" t="s">
        <v>55</v>
      </c>
      <c r="AF2880">
        <v>0</v>
      </c>
      <c r="AG2880" t="s">
        <v>56</v>
      </c>
      <c r="AH2880" t="str">
        <f>"Trad IRN"</f>
        <v>Trad IRN</v>
      </c>
      <c r="AI2880" t="str">
        <f>"Bldg IRN"</f>
        <v>Bldg IRN</v>
      </c>
      <c r="AJ2880" t="str">
        <f>"12"</f>
        <v>12</v>
      </c>
      <c r="AK2880" t="s">
        <v>48</v>
      </c>
      <c r="AL2880" t="s">
        <v>53</v>
      </c>
      <c r="AM2880">
        <v>1047.4100000000001</v>
      </c>
      <c r="AN2880">
        <v>1132.3</v>
      </c>
      <c r="AO2880">
        <v>15</v>
      </c>
    </row>
    <row r="2881" spans="1:41" x14ac:dyDescent="0.3">
      <c r="A2881" t="str">
        <f>"Trad IRN"</f>
        <v>Trad IRN</v>
      </c>
      <c r="B2881" t="str">
        <f>"Bldg IRN"</f>
        <v>Bldg IRN</v>
      </c>
      <c r="C2881" t="s">
        <v>41</v>
      </c>
      <c r="D2881" t="s">
        <v>3</v>
      </c>
      <c r="E2881" t="s">
        <v>80</v>
      </c>
      <c r="F2881" t="s">
        <v>81</v>
      </c>
      <c r="G2881" t="s">
        <v>82</v>
      </c>
      <c r="H2881" t="s">
        <v>83</v>
      </c>
      <c r="I2881" t="str">
        <f>"Trad IRN"</f>
        <v>Trad IRN</v>
      </c>
      <c r="J2881" t="s">
        <v>43</v>
      </c>
      <c r="K2881" t="s">
        <v>44</v>
      </c>
      <c r="L2881" t="s">
        <v>45</v>
      </c>
      <c r="M2881" t="s">
        <v>46</v>
      </c>
      <c r="N2881" t="str">
        <f>"08/18/2022"</f>
        <v>08/18/2022</v>
      </c>
      <c r="O2881" t="str">
        <f>"09/06/2022"</f>
        <v>09/06/2022</v>
      </c>
      <c r="P2881">
        <v>7.4970999999999996E-2</v>
      </c>
      <c r="Q2881">
        <v>7.4970999999999996E-2</v>
      </c>
      <c r="R2881">
        <v>7.4970999999999996E-2</v>
      </c>
      <c r="S2881">
        <v>0</v>
      </c>
      <c r="T2881">
        <v>7.4970999999999996E-2</v>
      </c>
      <c r="U2881">
        <v>0</v>
      </c>
      <c r="V2881" t="str">
        <f>"Trad IRN"</f>
        <v>Trad IRN</v>
      </c>
      <c r="W2881">
        <v>100</v>
      </c>
      <c r="X2881" t="s">
        <v>47</v>
      </c>
      <c r="Z2881" t="s">
        <v>47</v>
      </c>
      <c r="AB2881" t="str">
        <f>"12"</f>
        <v>12</v>
      </c>
      <c r="AC2881" t="str">
        <f>"01"</f>
        <v>01</v>
      </c>
      <c r="AD2881" t="str">
        <f>"5"</f>
        <v>5</v>
      </c>
      <c r="AE2881" t="s">
        <v>55</v>
      </c>
      <c r="AF2881">
        <v>0</v>
      </c>
      <c r="AG2881" t="s">
        <v>56</v>
      </c>
      <c r="AH2881" t="str">
        <f>"Trad IRN"</f>
        <v>Trad IRN</v>
      </c>
      <c r="AI2881" t="str">
        <f>"Bldg IRN"</f>
        <v>Bldg IRN</v>
      </c>
      <c r="AJ2881" t="str">
        <f>"12"</f>
        <v>12</v>
      </c>
      <c r="AK2881" t="s">
        <v>48</v>
      </c>
      <c r="AL2881" t="s">
        <v>53</v>
      </c>
      <c r="AM2881">
        <v>84.89</v>
      </c>
      <c r="AN2881">
        <v>1132.3</v>
      </c>
      <c r="AO2881">
        <v>15</v>
      </c>
    </row>
    <row r="2882" spans="1:41" x14ac:dyDescent="0.3">
      <c r="A2882" t="str">
        <f>"Trad IRN"</f>
        <v>Trad IRN</v>
      </c>
      <c r="B2882" t="str">
        <f>"Bldg IRN"</f>
        <v>Bldg IRN</v>
      </c>
      <c r="C2882" t="s">
        <v>41</v>
      </c>
      <c r="D2882" t="s">
        <v>3</v>
      </c>
      <c r="E2882" t="s">
        <v>80</v>
      </c>
      <c r="F2882" t="s">
        <v>81</v>
      </c>
      <c r="G2882" t="s">
        <v>82</v>
      </c>
      <c r="H2882" t="s">
        <v>83</v>
      </c>
      <c r="I2882" t="str">
        <f>"Trad IRN"</f>
        <v>Trad IRN</v>
      </c>
      <c r="J2882" t="s">
        <v>43</v>
      </c>
      <c r="K2882" t="s">
        <v>44</v>
      </c>
      <c r="L2882" t="s">
        <v>45</v>
      </c>
      <c r="M2882" t="s">
        <v>46</v>
      </c>
      <c r="N2882" t="str">
        <f>"08/18/2022"</f>
        <v>08/18/2022</v>
      </c>
      <c r="O2882" t="str">
        <f t="shared" ref="O2882:O2889" si="293">"12/31/2500"</f>
        <v>12/31/2500</v>
      </c>
      <c r="P2882">
        <v>1</v>
      </c>
      <c r="Q2882">
        <v>1</v>
      </c>
      <c r="R2882">
        <v>1</v>
      </c>
      <c r="S2882">
        <v>0</v>
      </c>
      <c r="T2882">
        <v>1</v>
      </c>
      <c r="U2882">
        <v>0</v>
      </c>
      <c r="V2882" t="str">
        <f>"Trad IRN"</f>
        <v>Trad IRN</v>
      </c>
      <c r="W2882">
        <v>100</v>
      </c>
      <c r="X2882" t="s">
        <v>47</v>
      </c>
      <c r="Z2882" t="s">
        <v>47</v>
      </c>
      <c r="AB2882" t="str">
        <f>"09"</f>
        <v>09</v>
      </c>
      <c r="AC2882" t="str">
        <f>"09"</f>
        <v>09</v>
      </c>
      <c r="AD2882" t="str">
        <f>"2"</f>
        <v>2</v>
      </c>
      <c r="AE2882" t="s">
        <v>55</v>
      </c>
      <c r="AF2882">
        <v>0</v>
      </c>
      <c r="AG2882" t="s">
        <v>56</v>
      </c>
      <c r="AH2882" t="str">
        <f>"Trad IRN"</f>
        <v>Trad IRN</v>
      </c>
      <c r="AI2882" t="str">
        <f>"Bldg IRN"</f>
        <v>Bldg IRN</v>
      </c>
      <c r="AJ2882" t="s">
        <v>48</v>
      </c>
      <c r="AK2882" t="s">
        <v>48</v>
      </c>
      <c r="AL2882" t="s">
        <v>53</v>
      </c>
      <c r="AM2882">
        <v>1132.3</v>
      </c>
      <c r="AN2882">
        <v>1132.3</v>
      </c>
      <c r="AO2882">
        <v>15</v>
      </c>
    </row>
    <row r="2883" spans="1:41" x14ac:dyDescent="0.3">
      <c r="A2883" t="str">
        <f>"Trad IRN"</f>
        <v>Trad IRN</v>
      </c>
      <c r="B2883" t="str">
        <f>"Bldg IRN"</f>
        <v>Bldg IRN</v>
      </c>
      <c r="C2883" t="s">
        <v>41</v>
      </c>
      <c r="D2883" t="s">
        <v>3</v>
      </c>
      <c r="E2883" t="s">
        <v>80</v>
      </c>
      <c r="F2883" t="s">
        <v>81</v>
      </c>
      <c r="G2883" t="s">
        <v>82</v>
      </c>
      <c r="H2883" t="s">
        <v>83</v>
      </c>
      <c r="I2883" t="s">
        <v>8</v>
      </c>
      <c r="J2883" t="s">
        <v>43</v>
      </c>
      <c r="K2883" t="s">
        <v>44</v>
      </c>
      <c r="L2883" t="s">
        <v>45</v>
      </c>
      <c r="M2883" t="s">
        <v>46</v>
      </c>
      <c r="N2883" t="str">
        <f>"08/17/2022"</f>
        <v>08/17/2022</v>
      </c>
      <c r="O2883" t="str">
        <f t="shared" si="293"/>
        <v>12/31/2500</v>
      </c>
      <c r="P2883">
        <v>0.5</v>
      </c>
      <c r="Q2883">
        <v>0.5</v>
      </c>
      <c r="S2883">
        <v>0</v>
      </c>
      <c r="T2883">
        <v>0.27777800000000002</v>
      </c>
      <c r="U2883">
        <v>0.222222</v>
      </c>
      <c r="V2883" t="str">
        <f>"Trad IRN"</f>
        <v>Trad IRN</v>
      </c>
      <c r="W2883">
        <v>50</v>
      </c>
      <c r="X2883" t="s">
        <v>47</v>
      </c>
      <c r="Z2883" t="s">
        <v>47</v>
      </c>
      <c r="AB2883" t="str">
        <f>"09"</f>
        <v>09</v>
      </c>
      <c r="AC2883" t="s">
        <v>48</v>
      </c>
      <c r="AD2883" t="s">
        <v>49</v>
      </c>
      <c r="AE2883" t="s">
        <v>50</v>
      </c>
      <c r="AF2883">
        <v>0</v>
      </c>
      <c r="AG2883" t="s">
        <v>51</v>
      </c>
      <c r="AH2883" t="s">
        <v>85</v>
      </c>
      <c r="AI2883" t="str">
        <f>"Bldg IRN"</f>
        <v>Bldg IRN</v>
      </c>
      <c r="AJ2883" t="s">
        <v>48</v>
      </c>
      <c r="AK2883" t="s">
        <v>48</v>
      </c>
      <c r="AL2883" t="s">
        <v>53</v>
      </c>
      <c r="AM2883">
        <v>530</v>
      </c>
      <c r="AN2883">
        <v>1060</v>
      </c>
      <c r="AO2883">
        <v>15</v>
      </c>
    </row>
    <row r="2884" spans="1:41" x14ac:dyDescent="0.3">
      <c r="A2884" t="str">
        <f>"Trad IRN"</f>
        <v>Trad IRN</v>
      </c>
      <c r="B2884" t="str">
        <f>"Bldg IRN"</f>
        <v>Bldg IRN</v>
      </c>
      <c r="C2884" t="s">
        <v>41</v>
      </c>
      <c r="D2884" t="s">
        <v>3</v>
      </c>
      <c r="E2884" t="s">
        <v>80</v>
      </c>
      <c r="F2884" t="s">
        <v>81</v>
      </c>
      <c r="G2884" t="s">
        <v>82</v>
      </c>
      <c r="H2884" t="s">
        <v>83</v>
      </c>
      <c r="I2884" t="str">
        <f>"Trad IRN"</f>
        <v>Trad IRN</v>
      </c>
      <c r="J2884" t="s">
        <v>43</v>
      </c>
      <c r="K2884" t="s">
        <v>44</v>
      </c>
      <c r="L2884" t="s">
        <v>45</v>
      </c>
      <c r="M2884" t="s">
        <v>46</v>
      </c>
      <c r="N2884" t="str">
        <f>"08/18/2022"</f>
        <v>08/18/2022</v>
      </c>
      <c r="O2884" t="str">
        <f t="shared" si="293"/>
        <v>12/31/2500</v>
      </c>
      <c r="P2884">
        <v>0.5</v>
      </c>
      <c r="Q2884">
        <v>0.5</v>
      </c>
      <c r="S2884">
        <v>0</v>
      </c>
      <c r="T2884">
        <v>0.5</v>
      </c>
      <c r="U2884">
        <v>0</v>
      </c>
      <c r="V2884" t="str">
        <f>"Trad IRN"</f>
        <v>Trad IRN</v>
      </c>
      <c r="W2884">
        <v>50</v>
      </c>
      <c r="X2884" t="s">
        <v>47</v>
      </c>
      <c r="Z2884" t="s">
        <v>47</v>
      </c>
      <c r="AB2884" t="str">
        <f>"09"</f>
        <v>09</v>
      </c>
      <c r="AC2884" t="s">
        <v>48</v>
      </c>
      <c r="AD2884" t="s">
        <v>49</v>
      </c>
      <c r="AE2884" t="s">
        <v>50</v>
      </c>
      <c r="AF2884">
        <v>0</v>
      </c>
      <c r="AG2884" t="s">
        <v>56</v>
      </c>
      <c r="AH2884" t="str">
        <f>"Trad IRN"</f>
        <v>Trad IRN</v>
      </c>
      <c r="AI2884" t="str">
        <f>"Bldg IRN"</f>
        <v>Bldg IRN</v>
      </c>
      <c r="AJ2884" t="s">
        <v>48</v>
      </c>
      <c r="AK2884" t="s">
        <v>48</v>
      </c>
      <c r="AL2884" t="s">
        <v>53</v>
      </c>
      <c r="AM2884">
        <v>566.15</v>
      </c>
      <c r="AN2884">
        <v>1132.3</v>
      </c>
      <c r="AO2884">
        <v>15</v>
      </c>
    </row>
    <row r="2885" spans="1:41" x14ac:dyDescent="0.3">
      <c r="A2885" t="str">
        <f>"Trad IRN"</f>
        <v>Trad IRN</v>
      </c>
      <c r="B2885" t="str">
        <f>"Bldg IRN"</f>
        <v>Bldg IRN</v>
      </c>
      <c r="C2885" t="s">
        <v>41</v>
      </c>
      <c r="D2885" t="s">
        <v>3</v>
      </c>
      <c r="E2885" t="s">
        <v>80</v>
      </c>
      <c r="F2885" t="s">
        <v>81</v>
      </c>
      <c r="G2885" t="s">
        <v>82</v>
      </c>
      <c r="H2885" t="s">
        <v>83</v>
      </c>
      <c r="I2885" t="str">
        <f>"Trad IRN"</f>
        <v>Trad IRN</v>
      </c>
      <c r="J2885" t="s">
        <v>43</v>
      </c>
      <c r="K2885" t="s">
        <v>44</v>
      </c>
      <c r="L2885" t="s">
        <v>45</v>
      </c>
      <c r="M2885" t="s">
        <v>46</v>
      </c>
      <c r="N2885" t="str">
        <f>"08/18/2022"</f>
        <v>08/18/2022</v>
      </c>
      <c r="O2885" t="str">
        <f t="shared" si="293"/>
        <v>12/31/2500</v>
      </c>
      <c r="P2885">
        <v>1</v>
      </c>
      <c r="Q2885">
        <v>1</v>
      </c>
      <c r="S2885">
        <v>0</v>
      </c>
      <c r="T2885">
        <v>1</v>
      </c>
      <c r="U2885">
        <v>0</v>
      </c>
      <c r="V2885" t="str">
        <f>"Trad IRN"</f>
        <v>Trad IRN</v>
      </c>
      <c r="W2885">
        <v>100</v>
      </c>
      <c r="X2885" t="s">
        <v>47</v>
      </c>
      <c r="Z2885" t="s">
        <v>47</v>
      </c>
      <c r="AB2885" t="str">
        <f>"11"</f>
        <v>11</v>
      </c>
      <c r="AC2885" t="s">
        <v>48</v>
      </c>
      <c r="AD2885" t="s">
        <v>49</v>
      </c>
      <c r="AE2885" t="s">
        <v>50</v>
      </c>
      <c r="AF2885">
        <v>0</v>
      </c>
      <c r="AG2885" t="s">
        <v>56</v>
      </c>
      <c r="AH2885" t="str">
        <f>"Trad IRN"</f>
        <v>Trad IRN</v>
      </c>
      <c r="AI2885" t="str">
        <f>"Bldg IRN"</f>
        <v>Bldg IRN</v>
      </c>
      <c r="AJ2885" t="s">
        <v>48</v>
      </c>
      <c r="AK2885" t="s">
        <v>48</v>
      </c>
      <c r="AL2885" t="s">
        <v>53</v>
      </c>
      <c r="AM2885">
        <v>1132.3</v>
      </c>
      <c r="AN2885">
        <v>1132.3</v>
      </c>
      <c r="AO2885">
        <v>15</v>
      </c>
    </row>
    <row r="2886" spans="1:41" x14ac:dyDescent="0.3">
      <c r="A2886" t="str">
        <f>"Trad IRN"</f>
        <v>Trad IRN</v>
      </c>
      <c r="B2886" t="str">
        <f>"Bldg IRN"</f>
        <v>Bldg IRN</v>
      </c>
      <c r="C2886" t="s">
        <v>41</v>
      </c>
      <c r="D2886" t="s">
        <v>3</v>
      </c>
      <c r="E2886" t="s">
        <v>80</v>
      </c>
      <c r="F2886" t="s">
        <v>81</v>
      </c>
      <c r="G2886" t="s">
        <v>82</v>
      </c>
      <c r="H2886" t="s">
        <v>83</v>
      </c>
      <c r="I2886" t="str">
        <f>"Trad IRN"</f>
        <v>Trad IRN</v>
      </c>
      <c r="J2886" t="s">
        <v>43</v>
      </c>
      <c r="K2886" t="s">
        <v>44</v>
      </c>
      <c r="L2886" t="s">
        <v>45</v>
      </c>
      <c r="M2886" t="s">
        <v>46</v>
      </c>
      <c r="N2886" t="str">
        <f>"08/18/2022"</f>
        <v>08/18/2022</v>
      </c>
      <c r="O2886" t="str">
        <f t="shared" si="293"/>
        <v>12/31/2500</v>
      </c>
      <c r="P2886">
        <v>1</v>
      </c>
      <c r="Q2886">
        <v>1</v>
      </c>
      <c r="S2886">
        <v>0</v>
      </c>
      <c r="T2886">
        <v>1</v>
      </c>
      <c r="U2886">
        <v>0</v>
      </c>
      <c r="V2886" t="str">
        <f>"Trad IRN"</f>
        <v>Trad IRN</v>
      </c>
      <c r="W2886">
        <v>100</v>
      </c>
      <c r="X2886" t="s">
        <v>47</v>
      </c>
      <c r="Z2886" t="s">
        <v>47</v>
      </c>
      <c r="AB2886" t="str">
        <f>"12"</f>
        <v>12</v>
      </c>
      <c r="AC2886" t="s">
        <v>48</v>
      </c>
      <c r="AD2886" t="s">
        <v>49</v>
      </c>
      <c r="AE2886" t="s">
        <v>50</v>
      </c>
      <c r="AF2886">
        <v>0</v>
      </c>
      <c r="AG2886" t="s">
        <v>56</v>
      </c>
      <c r="AH2886" t="str">
        <f>"Trad IRN"</f>
        <v>Trad IRN</v>
      </c>
      <c r="AI2886" t="str">
        <f>"Bldg IRN"</f>
        <v>Bldg IRN</v>
      </c>
      <c r="AJ2886" t="str">
        <f>"12"</f>
        <v>12</v>
      </c>
      <c r="AK2886" t="s">
        <v>48</v>
      </c>
      <c r="AL2886" t="s">
        <v>53</v>
      </c>
      <c r="AM2886">
        <v>1132.3</v>
      </c>
      <c r="AN2886">
        <v>1132.3</v>
      </c>
      <c r="AO2886">
        <v>15</v>
      </c>
    </row>
    <row r="2887" spans="1:41" x14ac:dyDescent="0.3">
      <c r="A2887" t="str">
        <f>"Trad IRN"</f>
        <v>Trad IRN</v>
      </c>
      <c r="B2887" t="str">
        <f>"Bldg IRN"</f>
        <v>Bldg IRN</v>
      </c>
      <c r="C2887" t="s">
        <v>41</v>
      </c>
      <c r="D2887" t="s">
        <v>3</v>
      </c>
      <c r="E2887" t="s">
        <v>80</v>
      </c>
      <c r="F2887" t="s">
        <v>81</v>
      </c>
      <c r="G2887" t="s">
        <v>82</v>
      </c>
      <c r="H2887" t="s">
        <v>83</v>
      </c>
      <c r="I2887" t="str">
        <f>"Trad IRN"</f>
        <v>Trad IRN</v>
      </c>
      <c r="J2887" t="s">
        <v>43</v>
      </c>
      <c r="K2887" t="s">
        <v>44</v>
      </c>
      <c r="L2887" t="s">
        <v>45</v>
      </c>
      <c r="M2887" t="s">
        <v>46</v>
      </c>
      <c r="N2887" t="str">
        <f>"08/18/2022"</f>
        <v>08/18/2022</v>
      </c>
      <c r="O2887" t="str">
        <f t="shared" si="293"/>
        <v>12/31/2500</v>
      </c>
      <c r="P2887">
        <v>1</v>
      </c>
      <c r="Q2887">
        <v>1</v>
      </c>
      <c r="R2887">
        <v>1</v>
      </c>
      <c r="S2887">
        <v>0</v>
      </c>
      <c r="T2887">
        <v>1</v>
      </c>
      <c r="U2887">
        <v>0</v>
      </c>
      <c r="V2887" t="str">
        <f>"Trad IRN"</f>
        <v>Trad IRN</v>
      </c>
      <c r="W2887">
        <v>100</v>
      </c>
      <c r="X2887" t="s">
        <v>47</v>
      </c>
      <c r="Z2887" t="s">
        <v>47</v>
      </c>
      <c r="AB2887" t="str">
        <f>"10"</f>
        <v>10</v>
      </c>
      <c r="AC2887" t="str">
        <f>"08"</f>
        <v>08</v>
      </c>
      <c r="AD2887" t="str">
        <f>"3"</f>
        <v>3</v>
      </c>
      <c r="AE2887" t="s">
        <v>50</v>
      </c>
      <c r="AF2887">
        <v>0</v>
      </c>
      <c r="AG2887" t="s">
        <v>56</v>
      </c>
      <c r="AH2887" t="str">
        <f>"Trad IRN"</f>
        <v>Trad IRN</v>
      </c>
      <c r="AI2887" t="str">
        <f>"Bldg IRN"</f>
        <v>Bldg IRN</v>
      </c>
      <c r="AJ2887" t="s">
        <v>48</v>
      </c>
      <c r="AK2887" t="s">
        <v>48</v>
      </c>
      <c r="AL2887" t="s">
        <v>53</v>
      </c>
      <c r="AM2887">
        <v>1132.3</v>
      </c>
      <c r="AN2887">
        <v>1132.3</v>
      </c>
      <c r="AO2887">
        <v>15</v>
      </c>
    </row>
    <row r="2888" spans="1:41" x14ac:dyDescent="0.3">
      <c r="A2888" t="str">
        <f>"Trad IRN"</f>
        <v>Trad IRN</v>
      </c>
      <c r="B2888" t="str">
        <f>"Bldg IRN"</f>
        <v>Bldg IRN</v>
      </c>
      <c r="C2888" t="s">
        <v>41</v>
      </c>
      <c r="D2888" t="s">
        <v>3</v>
      </c>
      <c r="E2888" t="s">
        <v>80</v>
      </c>
      <c r="F2888" t="s">
        <v>81</v>
      </c>
      <c r="G2888" t="s">
        <v>82</v>
      </c>
      <c r="H2888" t="s">
        <v>83</v>
      </c>
      <c r="I2888" t="str">
        <f>"Trad IRN"</f>
        <v>Trad IRN</v>
      </c>
      <c r="J2888" t="s">
        <v>43</v>
      </c>
      <c r="K2888" t="s">
        <v>44</v>
      </c>
      <c r="L2888" t="s">
        <v>45</v>
      </c>
      <c r="M2888" t="s">
        <v>46</v>
      </c>
      <c r="N2888" t="str">
        <f>"08/18/2022"</f>
        <v>08/18/2022</v>
      </c>
      <c r="O2888" t="str">
        <f t="shared" si="293"/>
        <v>12/31/2500</v>
      </c>
      <c r="P2888">
        <v>1</v>
      </c>
      <c r="Q2888">
        <v>1</v>
      </c>
      <c r="S2888">
        <v>0</v>
      </c>
      <c r="T2888">
        <v>1</v>
      </c>
      <c r="U2888">
        <v>0</v>
      </c>
      <c r="V2888" t="str">
        <f>"Trad IRN"</f>
        <v>Trad IRN</v>
      </c>
      <c r="W2888">
        <v>100</v>
      </c>
      <c r="X2888" t="s">
        <v>47</v>
      </c>
      <c r="Z2888" t="s">
        <v>47</v>
      </c>
      <c r="AB2888" t="str">
        <f>"11"</f>
        <v>11</v>
      </c>
      <c r="AC2888" t="s">
        <v>48</v>
      </c>
      <c r="AD2888" t="s">
        <v>49</v>
      </c>
      <c r="AE2888" t="s">
        <v>55</v>
      </c>
      <c r="AF2888">
        <v>0</v>
      </c>
      <c r="AG2888" t="s">
        <v>56</v>
      </c>
      <c r="AH2888" t="str">
        <f>"Trad IRN"</f>
        <v>Trad IRN</v>
      </c>
      <c r="AI2888" t="str">
        <f>"Bldg IRN"</f>
        <v>Bldg IRN</v>
      </c>
      <c r="AJ2888" t="s">
        <v>48</v>
      </c>
      <c r="AK2888" t="s">
        <v>48</v>
      </c>
      <c r="AL2888" t="s">
        <v>53</v>
      </c>
      <c r="AM2888">
        <v>1132.3</v>
      </c>
      <c r="AN2888">
        <v>1132.3</v>
      </c>
      <c r="AO2888">
        <v>15</v>
      </c>
    </row>
    <row r="2889" spans="1:41" x14ac:dyDescent="0.3">
      <c r="A2889" t="str">
        <f>"Trad IRN"</f>
        <v>Trad IRN</v>
      </c>
      <c r="B2889" t="str">
        <f>"Bldg IRN"</f>
        <v>Bldg IRN</v>
      </c>
      <c r="C2889" t="s">
        <v>41</v>
      </c>
      <c r="D2889" t="s">
        <v>3</v>
      </c>
      <c r="E2889" t="s">
        <v>80</v>
      </c>
      <c r="F2889" t="s">
        <v>81</v>
      </c>
      <c r="G2889" t="s">
        <v>82</v>
      </c>
      <c r="H2889" t="s">
        <v>83</v>
      </c>
      <c r="I2889" t="s">
        <v>8</v>
      </c>
      <c r="J2889" t="s">
        <v>43</v>
      </c>
      <c r="K2889" t="s">
        <v>44</v>
      </c>
      <c r="L2889" t="s">
        <v>45</v>
      </c>
      <c r="M2889" t="s">
        <v>46</v>
      </c>
      <c r="N2889" t="str">
        <f>"08/17/2022"</f>
        <v>08/17/2022</v>
      </c>
      <c r="O2889" t="str">
        <f t="shared" si="293"/>
        <v>12/31/2500</v>
      </c>
      <c r="P2889">
        <v>1</v>
      </c>
      <c r="Q2889">
        <v>1</v>
      </c>
      <c r="S2889">
        <v>0</v>
      </c>
      <c r="T2889">
        <v>0.109316</v>
      </c>
      <c r="U2889">
        <v>0.89068400000000003</v>
      </c>
      <c r="V2889" t="str">
        <f>"Trad IRN"</f>
        <v>Trad IRN</v>
      </c>
      <c r="W2889">
        <v>100</v>
      </c>
      <c r="X2889" t="s">
        <v>47</v>
      </c>
      <c r="Z2889" t="s">
        <v>47</v>
      </c>
      <c r="AB2889" t="str">
        <f>"11"</f>
        <v>11</v>
      </c>
      <c r="AC2889" t="s">
        <v>48</v>
      </c>
      <c r="AD2889" t="s">
        <v>49</v>
      </c>
      <c r="AE2889" t="s">
        <v>55</v>
      </c>
      <c r="AF2889">
        <v>0</v>
      </c>
      <c r="AG2889" t="s">
        <v>51</v>
      </c>
      <c r="AH2889" t="s">
        <v>85</v>
      </c>
      <c r="AI2889" t="str">
        <f>"Bldg IRN"</f>
        <v>Bldg IRN</v>
      </c>
      <c r="AJ2889" t="s">
        <v>48</v>
      </c>
      <c r="AK2889" t="s">
        <v>48</v>
      </c>
      <c r="AL2889" t="s">
        <v>53</v>
      </c>
      <c r="AM2889">
        <v>1060</v>
      </c>
      <c r="AN2889">
        <v>1060</v>
      </c>
      <c r="AO2889">
        <v>15</v>
      </c>
    </row>
    <row r="2890" spans="1:41" x14ac:dyDescent="0.3">
      <c r="A2890" t="str">
        <f>"Trad IRN"</f>
        <v>Trad IRN</v>
      </c>
      <c r="B2890" t="str">
        <f>"Bldg IRN"</f>
        <v>Bldg IRN</v>
      </c>
      <c r="C2890" t="s">
        <v>41</v>
      </c>
      <c r="D2890" t="s">
        <v>3</v>
      </c>
      <c r="E2890" t="s">
        <v>80</v>
      </c>
      <c r="F2890" t="s">
        <v>81</v>
      </c>
      <c r="G2890" t="s">
        <v>82</v>
      </c>
      <c r="H2890" t="s">
        <v>83</v>
      </c>
      <c r="I2890" t="str">
        <f>"Trad IRN"</f>
        <v>Trad IRN</v>
      </c>
      <c r="J2890" t="s">
        <v>43</v>
      </c>
      <c r="K2890" t="s">
        <v>44</v>
      </c>
      <c r="L2890" t="s">
        <v>45</v>
      </c>
      <c r="M2890" t="s">
        <v>46</v>
      </c>
      <c r="N2890" t="str">
        <f>"08/18/2022"</f>
        <v>08/18/2022</v>
      </c>
      <c r="O2890" t="str">
        <f>"01/03/2023"</f>
        <v>01/03/2023</v>
      </c>
      <c r="P2890">
        <v>0.46943400000000002</v>
      </c>
      <c r="Q2890">
        <v>0.46943400000000002</v>
      </c>
      <c r="S2890">
        <v>0.46943400000000002</v>
      </c>
      <c r="T2890">
        <v>0.46943400000000002</v>
      </c>
      <c r="U2890">
        <v>0</v>
      </c>
      <c r="V2890" t="str">
        <f>"Trad IRN"</f>
        <v>Trad IRN</v>
      </c>
      <c r="W2890">
        <v>85</v>
      </c>
      <c r="X2890" t="s">
        <v>54</v>
      </c>
      <c r="Y2890" t="str">
        <f>"15"</f>
        <v>15</v>
      </c>
      <c r="Z2890" t="s">
        <v>47</v>
      </c>
      <c r="AB2890" t="str">
        <f>"11"</f>
        <v>11</v>
      </c>
      <c r="AC2890" t="s">
        <v>48</v>
      </c>
      <c r="AD2890" t="s">
        <v>49</v>
      </c>
      <c r="AE2890" t="s">
        <v>50</v>
      </c>
      <c r="AF2890">
        <v>0</v>
      </c>
      <c r="AG2890" t="s">
        <v>56</v>
      </c>
      <c r="AH2890" t="str">
        <f>"Trad IRN"</f>
        <v>Trad IRN</v>
      </c>
      <c r="AI2890" t="str">
        <f>"Bldg IRN"</f>
        <v>Bldg IRN</v>
      </c>
      <c r="AJ2890" t="s">
        <v>48</v>
      </c>
      <c r="AK2890" t="s">
        <v>48</v>
      </c>
      <c r="AL2890" t="s">
        <v>53</v>
      </c>
      <c r="AM2890">
        <v>531.54</v>
      </c>
      <c r="AN2890">
        <v>1132.3</v>
      </c>
      <c r="AO2890">
        <v>15</v>
      </c>
    </row>
    <row r="2891" spans="1:41" x14ac:dyDescent="0.3">
      <c r="A2891" t="str">
        <f>"Trad IRN"</f>
        <v>Trad IRN</v>
      </c>
      <c r="B2891" t="str">
        <f>"Bldg IRN"</f>
        <v>Bldg IRN</v>
      </c>
      <c r="C2891" t="s">
        <v>41</v>
      </c>
      <c r="D2891" t="s">
        <v>3</v>
      </c>
      <c r="E2891" t="s">
        <v>80</v>
      </c>
      <c r="F2891" t="s">
        <v>81</v>
      </c>
      <c r="G2891" t="s">
        <v>82</v>
      </c>
      <c r="H2891" t="s">
        <v>83</v>
      </c>
      <c r="I2891" t="str">
        <f>"Trad IRN"</f>
        <v>Trad IRN</v>
      </c>
      <c r="J2891" t="s">
        <v>43</v>
      </c>
      <c r="K2891" t="s">
        <v>44</v>
      </c>
      <c r="L2891" t="s">
        <v>45</v>
      </c>
      <c r="M2891" t="s">
        <v>46</v>
      </c>
      <c r="N2891" t="str">
        <f>"01/04/2023"</f>
        <v>01/04/2023</v>
      </c>
      <c r="O2891" t="str">
        <f t="shared" ref="O2891:O2897" si="294">"12/31/2500"</f>
        <v>12/31/2500</v>
      </c>
      <c r="P2891">
        <v>0.45098100000000002</v>
      </c>
      <c r="Q2891">
        <v>0.45098100000000002</v>
      </c>
      <c r="S2891">
        <v>0.45098100000000002</v>
      </c>
      <c r="T2891">
        <v>0.45098100000000002</v>
      </c>
      <c r="U2891">
        <v>0</v>
      </c>
      <c r="V2891" t="str">
        <f>"Trad IRN"</f>
        <v>Trad IRN</v>
      </c>
      <c r="W2891">
        <v>70</v>
      </c>
      <c r="X2891" t="s">
        <v>54</v>
      </c>
      <c r="Y2891" t="str">
        <f>"15"</f>
        <v>15</v>
      </c>
      <c r="Z2891" t="s">
        <v>47</v>
      </c>
      <c r="AB2891" t="str">
        <f>"11"</f>
        <v>11</v>
      </c>
      <c r="AC2891" t="s">
        <v>48</v>
      </c>
      <c r="AD2891" t="s">
        <v>49</v>
      </c>
      <c r="AE2891" t="s">
        <v>50</v>
      </c>
      <c r="AF2891">
        <v>0</v>
      </c>
      <c r="AG2891" t="s">
        <v>56</v>
      </c>
      <c r="AH2891" t="str">
        <f>"Trad IRN"</f>
        <v>Trad IRN</v>
      </c>
      <c r="AI2891" t="str">
        <f>"Bldg IRN"</f>
        <v>Bldg IRN</v>
      </c>
      <c r="AJ2891" t="s">
        <v>48</v>
      </c>
      <c r="AK2891" t="s">
        <v>48</v>
      </c>
      <c r="AL2891" t="s">
        <v>53</v>
      </c>
      <c r="AM2891">
        <v>510.65</v>
      </c>
      <c r="AN2891">
        <v>1132.3</v>
      </c>
      <c r="AO2891">
        <v>15</v>
      </c>
    </row>
    <row r="2892" spans="1:41" x14ac:dyDescent="0.3">
      <c r="A2892" t="str">
        <f>"Trad IRN"</f>
        <v>Trad IRN</v>
      </c>
      <c r="B2892" t="str">
        <f>"Bldg IRN"</f>
        <v>Bldg IRN</v>
      </c>
      <c r="C2892" t="s">
        <v>41</v>
      </c>
      <c r="D2892" t="s">
        <v>3</v>
      </c>
      <c r="E2892" t="s">
        <v>80</v>
      </c>
      <c r="F2892" t="s">
        <v>81</v>
      </c>
      <c r="G2892" t="s">
        <v>82</v>
      </c>
      <c r="H2892" t="s">
        <v>83</v>
      </c>
      <c r="I2892" t="s">
        <v>8</v>
      </c>
      <c r="J2892" t="s">
        <v>43</v>
      </c>
      <c r="K2892" t="s">
        <v>44</v>
      </c>
      <c r="L2892" t="s">
        <v>45</v>
      </c>
      <c r="M2892" t="s">
        <v>46</v>
      </c>
      <c r="N2892" t="str">
        <f>"01/04/2023"</f>
        <v>01/04/2023</v>
      </c>
      <c r="O2892" t="str">
        <f t="shared" si="294"/>
        <v>12/31/2500</v>
      </c>
      <c r="P2892">
        <v>7.9585000000000003E-2</v>
      </c>
      <c r="Q2892">
        <v>7.9585000000000003E-2</v>
      </c>
      <c r="S2892">
        <v>0</v>
      </c>
      <c r="T2892">
        <v>2.4028999999999998E-2</v>
      </c>
      <c r="U2892">
        <v>5.5556000000000001E-2</v>
      </c>
      <c r="V2892" t="str">
        <f>"Trad IRN"</f>
        <v>Trad IRN</v>
      </c>
      <c r="W2892">
        <v>15</v>
      </c>
      <c r="X2892" t="s">
        <v>47</v>
      </c>
      <c r="Z2892" t="s">
        <v>47</v>
      </c>
      <c r="AB2892" t="str">
        <f>"11"</f>
        <v>11</v>
      </c>
      <c r="AC2892" t="s">
        <v>48</v>
      </c>
      <c r="AD2892" t="s">
        <v>49</v>
      </c>
      <c r="AE2892" t="s">
        <v>50</v>
      </c>
      <c r="AF2892">
        <v>0</v>
      </c>
      <c r="AG2892" t="s">
        <v>51</v>
      </c>
      <c r="AH2892" t="str">
        <f>"Trad IRN"</f>
        <v>Trad IRN</v>
      </c>
      <c r="AI2892" t="str">
        <f>"Bldg IRN"</f>
        <v>Bldg IRN</v>
      </c>
      <c r="AJ2892" t="s">
        <v>48</v>
      </c>
      <c r="AK2892" t="s">
        <v>48</v>
      </c>
      <c r="AL2892" t="s">
        <v>53</v>
      </c>
      <c r="AM2892">
        <v>90.11</v>
      </c>
      <c r="AN2892">
        <v>1132.3</v>
      </c>
      <c r="AO2892">
        <v>15</v>
      </c>
    </row>
    <row r="2893" spans="1:41" x14ac:dyDescent="0.3">
      <c r="A2893" t="str">
        <f>"Trad IRN"</f>
        <v>Trad IRN</v>
      </c>
      <c r="B2893" t="str">
        <f>"Bldg IRN"</f>
        <v>Bldg IRN</v>
      </c>
      <c r="C2893" t="s">
        <v>41</v>
      </c>
      <c r="D2893" t="s">
        <v>3</v>
      </c>
      <c r="E2893" t="s">
        <v>80</v>
      </c>
      <c r="F2893" t="s">
        <v>81</v>
      </c>
      <c r="G2893" t="s">
        <v>82</v>
      </c>
      <c r="H2893" t="s">
        <v>83</v>
      </c>
      <c r="I2893" t="str">
        <f>"Trad IRN"</f>
        <v>Trad IRN</v>
      </c>
      <c r="J2893" t="s">
        <v>43</v>
      </c>
      <c r="K2893" t="s">
        <v>44</v>
      </c>
      <c r="L2893" t="s">
        <v>45</v>
      </c>
      <c r="M2893" t="s">
        <v>46</v>
      </c>
      <c r="N2893" t="str">
        <f>"08/18/2022"</f>
        <v>08/18/2022</v>
      </c>
      <c r="O2893" t="str">
        <f t="shared" si="294"/>
        <v>12/31/2500</v>
      </c>
      <c r="P2893">
        <v>1</v>
      </c>
      <c r="Q2893">
        <v>1</v>
      </c>
      <c r="S2893">
        <v>0</v>
      </c>
      <c r="T2893">
        <v>1</v>
      </c>
      <c r="U2893">
        <v>0</v>
      </c>
      <c r="V2893" t="str">
        <f>"Trad IRN"</f>
        <v>Trad IRN</v>
      </c>
      <c r="W2893">
        <v>100</v>
      </c>
      <c r="X2893" t="s">
        <v>47</v>
      </c>
      <c r="Z2893" t="s">
        <v>47</v>
      </c>
      <c r="AB2893" t="str">
        <f>"10"</f>
        <v>10</v>
      </c>
      <c r="AC2893" t="s">
        <v>48</v>
      </c>
      <c r="AD2893" t="s">
        <v>49</v>
      </c>
      <c r="AE2893" t="s">
        <v>50</v>
      </c>
      <c r="AF2893">
        <v>0</v>
      </c>
      <c r="AG2893" t="s">
        <v>56</v>
      </c>
      <c r="AH2893" t="str">
        <f>"Trad IRN"</f>
        <v>Trad IRN</v>
      </c>
      <c r="AI2893" t="str">
        <f>"Bldg IRN"</f>
        <v>Bldg IRN</v>
      </c>
      <c r="AJ2893" t="s">
        <v>48</v>
      </c>
      <c r="AK2893" t="s">
        <v>48</v>
      </c>
      <c r="AL2893" t="s">
        <v>53</v>
      </c>
      <c r="AM2893">
        <v>1132.3</v>
      </c>
      <c r="AN2893">
        <v>1132.3</v>
      </c>
      <c r="AO2893">
        <v>15</v>
      </c>
    </row>
    <row r="2894" spans="1:41" x14ac:dyDescent="0.3">
      <c r="A2894" t="str">
        <f>"Trad IRN"</f>
        <v>Trad IRN</v>
      </c>
      <c r="B2894" t="str">
        <f>"Bldg IRN"</f>
        <v>Bldg IRN</v>
      </c>
      <c r="C2894" t="s">
        <v>41</v>
      </c>
      <c r="D2894" t="s">
        <v>3</v>
      </c>
      <c r="E2894" t="s">
        <v>80</v>
      </c>
      <c r="F2894" t="s">
        <v>81</v>
      </c>
      <c r="G2894" t="s">
        <v>82</v>
      </c>
      <c r="H2894" t="s">
        <v>83</v>
      </c>
      <c r="I2894" t="str">
        <f>"Trad IRN"</f>
        <v>Trad IRN</v>
      </c>
      <c r="J2894" t="s">
        <v>43</v>
      </c>
      <c r="K2894" t="s">
        <v>44</v>
      </c>
      <c r="L2894" t="s">
        <v>45</v>
      </c>
      <c r="M2894" t="s">
        <v>46</v>
      </c>
      <c r="N2894" t="str">
        <f>"08/31/2022"</f>
        <v>08/31/2022</v>
      </c>
      <c r="O2894" t="str">
        <f t="shared" si="294"/>
        <v>12/31/2500</v>
      </c>
      <c r="P2894">
        <v>0.94809699999999997</v>
      </c>
      <c r="Q2894">
        <v>0.94809699999999997</v>
      </c>
      <c r="S2894">
        <v>0</v>
      </c>
      <c r="T2894">
        <v>0.94809699999999997</v>
      </c>
      <c r="U2894">
        <v>0</v>
      </c>
      <c r="V2894" t="str">
        <f>"Trad IRN"</f>
        <v>Trad IRN</v>
      </c>
      <c r="W2894">
        <v>100</v>
      </c>
      <c r="X2894" t="s">
        <v>47</v>
      </c>
      <c r="Z2894" t="s">
        <v>47</v>
      </c>
      <c r="AB2894" t="str">
        <f>"12"</f>
        <v>12</v>
      </c>
      <c r="AC2894" t="s">
        <v>48</v>
      </c>
      <c r="AD2894" t="s">
        <v>49</v>
      </c>
      <c r="AE2894" t="s">
        <v>50</v>
      </c>
      <c r="AF2894">
        <v>0</v>
      </c>
      <c r="AG2894" t="s">
        <v>56</v>
      </c>
      <c r="AH2894" t="str">
        <f>"Trad IRN"</f>
        <v>Trad IRN</v>
      </c>
      <c r="AI2894" t="str">
        <f>"Bldg IRN"</f>
        <v>Bldg IRN</v>
      </c>
      <c r="AJ2894" t="str">
        <f>"12"</f>
        <v>12</v>
      </c>
      <c r="AK2894" t="s">
        <v>48</v>
      </c>
      <c r="AL2894" t="s">
        <v>53</v>
      </c>
      <c r="AM2894">
        <v>1073.53</v>
      </c>
      <c r="AN2894">
        <v>1132.3</v>
      </c>
      <c r="AO2894">
        <v>15</v>
      </c>
    </row>
    <row r="2895" spans="1:41" x14ac:dyDescent="0.3">
      <c r="A2895" t="str">
        <f>"Trad IRN"</f>
        <v>Trad IRN</v>
      </c>
      <c r="B2895" t="str">
        <f>"Bldg IRN"</f>
        <v>Bldg IRN</v>
      </c>
      <c r="C2895" t="s">
        <v>41</v>
      </c>
      <c r="D2895" t="s">
        <v>3</v>
      </c>
      <c r="E2895" t="s">
        <v>80</v>
      </c>
      <c r="F2895" t="s">
        <v>81</v>
      </c>
      <c r="G2895" t="s">
        <v>82</v>
      </c>
      <c r="H2895" t="s">
        <v>83</v>
      </c>
      <c r="I2895" t="str">
        <f>"Trad IRN"</f>
        <v>Trad IRN</v>
      </c>
      <c r="J2895" t="s">
        <v>43</v>
      </c>
      <c r="K2895" t="s">
        <v>44</v>
      </c>
      <c r="L2895" t="s">
        <v>45</v>
      </c>
      <c r="M2895" t="s">
        <v>46</v>
      </c>
      <c r="N2895" t="str">
        <f>"08/18/2022"</f>
        <v>08/18/2022</v>
      </c>
      <c r="O2895" t="str">
        <f t="shared" si="294"/>
        <v>12/31/2500</v>
      </c>
      <c r="P2895">
        <v>1</v>
      </c>
      <c r="Q2895">
        <v>1</v>
      </c>
      <c r="S2895">
        <v>0</v>
      </c>
      <c r="T2895">
        <v>1</v>
      </c>
      <c r="U2895">
        <v>0</v>
      </c>
      <c r="V2895" t="str">
        <f>"Trad IRN"</f>
        <v>Trad IRN</v>
      </c>
      <c r="W2895">
        <v>100</v>
      </c>
      <c r="X2895" t="s">
        <v>47</v>
      </c>
      <c r="Z2895" t="s">
        <v>47</v>
      </c>
      <c r="AB2895" t="str">
        <f>"09"</f>
        <v>09</v>
      </c>
      <c r="AC2895" t="s">
        <v>48</v>
      </c>
      <c r="AD2895" t="s">
        <v>49</v>
      </c>
      <c r="AE2895" t="s">
        <v>50</v>
      </c>
      <c r="AF2895">
        <v>0</v>
      </c>
      <c r="AG2895" t="s">
        <v>56</v>
      </c>
      <c r="AH2895" t="str">
        <f>"Trad IRN"</f>
        <v>Trad IRN</v>
      </c>
      <c r="AI2895" t="str">
        <f>"Bldg IRN"</f>
        <v>Bldg IRN</v>
      </c>
      <c r="AJ2895" t="s">
        <v>48</v>
      </c>
      <c r="AK2895" t="s">
        <v>48</v>
      </c>
      <c r="AL2895" t="s">
        <v>53</v>
      </c>
      <c r="AM2895">
        <v>1132.3</v>
      </c>
      <c r="AN2895">
        <v>1132.3</v>
      </c>
      <c r="AO2895">
        <v>15</v>
      </c>
    </row>
    <row r="2896" spans="1:41" x14ac:dyDescent="0.3">
      <c r="A2896" t="str">
        <f>"Trad IRN"</f>
        <v>Trad IRN</v>
      </c>
      <c r="B2896" t="str">
        <f>"Bldg IRN"</f>
        <v>Bldg IRN</v>
      </c>
      <c r="C2896" t="s">
        <v>41</v>
      </c>
      <c r="D2896" t="s">
        <v>3</v>
      </c>
      <c r="E2896" t="s">
        <v>80</v>
      </c>
      <c r="F2896" t="s">
        <v>81</v>
      </c>
      <c r="G2896" t="s">
        <v>82</v>
      </c>
      <c r="H2896" t="s">
        <v>83</v>
      </c>
      <c r="I2896" t="str">
        <f>"Trad IRN"</f>
        <v>Trad IRN</v>
      </c>
      <c r="J2896" t="s">
        <v>43</v>
      </c>
      <c r="K2896" t="s">
        <v>44</v>
      </c>
      <c r="L2896" t="s">
        <v>45</v>
      </c>
      <c r="M2896" t="s">
        <v>46</v>
      </c>
      <c r="N2896" t="str">
        <f>"08/18/2022"</f>
        <v>08/18/2022</v>
      </c>
      <c r="O2896" t="str">
        <f t="shared" si="294"/>
        <v>12/31/2500</v>
      </c>
      <c r="P2896">
        <v>1</v>
      </c>
      <c r="Q2896">
        <v>1</v>
      </c>
      <c r="S2896">
        <v>0</v>
      </c>
      <c r="T2896">
        <v>1</v>
      </c>
      <c r="U2896">
        <v>0</v>
      </c>
      <c r="V2896" t="str">
        <f>"Trad IRN"</f>
        <v>Trad IRN</v>
      </c>
      <c r="W2896">
        <v>100</v>
      </c>
      <c r="X2896" t="s">
        <v>47</v>
      </c>
      <c r="Z2896" t="s">
        <v>47</v>
      </c>
      <c r="AB2896" t="str">
        <f>"10"</f>
        <v>10</v>
      </c>
      <c r="AC2896" t="s">
        <v>48</v>
      </c>
      <c r="AD2896" t="s">
        <v>49</v>
      </c>
      <c r="AE2896" t="s">
        <v>55</v>
      </c>
      <c r="AF2896">
        <v>0</v>
      </c>
      <c r="AG2896" t="s">
        <v>56</v>
      </c>
      <c r="AH2896" t="str">
        <f>"Trad IRN"</f>
        <v>Trad IRN</v>
      </c>
      <c r="AI2896" t="str">
        <f>"Bldg IRN"</f>
        <v>Bldg IRN</v>
      </c>
      <c r="AJ2896" t="s">
        <v>48</v>
      </c>
      <c r="AK2896" t="s">
        <v>48</v>
      </c>
      <c r="AL2896" t="s">
        <v>53</v>
      </c>
      <c r="AM2896">
        <v>1132.3</v>
      </c>
      <c r="AN2896">
        <v>1132.3</v>
      </c>
      <c r="AO2896">
        <v>15</v>
      </c>
    </row>
    <row r="2897" spans="1:41" x14ac:dyDescent="0.3">
      <c r="A2897" t="str">
        <f>"Trad IRN"</f>
        <v>Trad IRN</v>
      </c>
      <c r="B2897" t="str">
        <f>"Bldg IRN"</f>
        <v>Bldg IRN</v>
      </c>
      <c r="C2897" t="s">
        <v>41</v>
      </c>
      <c r="D2897" t="s">
        <v>3</v>
      </c>
      <c r="E2897" t="s">
        <v>80</v>
      </c>
      <c r="F2897" t="s">
        <v>81</v>
      </c>
      <c r="G2897" t="s">
        <v>82</v>
      </c>
      <c r="H2897" t="s">
        <v>83</v>
      </c>
      <c r="I2897" t="str">
        <f>"Trad IRN"</f>
        <v>Trad IRN</v>
      </c>
      <c r="J2897" t="s">
        <v>43</v>
      </c>
      <c r="K2897" t="s">
        <v>44</v>
      </c>
      <c r="L2897" t="s">
        <v>45</v>
      </c>
      <c r="M2897" t="s">
        <v>46</v>
      </c>
      <c r="N2897" t="str">
        <f>"08/18/2022"</f>
        <v>08/18/2022</v>
      </c>
      <c r="O2897" t="str">
        <f t="shared" si="294"/>
        <v>12/31/2500</v>
      </c>
      <c r="P2897">
        <v>1</v>
      </c>
      <c r="Q2897">
        <v>1</v>
      </c>
      <c r="S2897">
        <v>1</v>
      </c>
      <c r="T2897">
        <v>1</v>
      </c>
      <c r="U2897">
        <v>0</v>
      </c>
      <c r="V2897" t="str">
        <f>"Trad IRN"</f>
        <v>Trad IRN</v>
      </c>
      <c r="W2897">
        <v>100</v>
      </c>
      <c r="X2897" t="s">
        <v>47</v>
      </c>
      <c r="Z2897" t="s">
        <v>47</v>
      </c>
      <c r="AB2897" t="str">
        <f>"11"</f>
        <v>11</v>
      </c>
      <c r="AC2897" t="s">
        <v>48</v>
      </c>
      <c r="AD2897" t="s">
        <v>49</v>
      </c>
      <c r="AE2897" t="s">
        <v>50</v>
      </c>
      <c r="AF2897">
        <v>0</v>
      </c>
      <c r="AG2897" t="s">
        <v>56</v>
      </c>
      <c r="AH2897" t="str">
        <f>"Trad IRN"</f>
        <v>Trad IRN</v>
      </c>
      <c r="AI2897" t="str">
        <f>"Bldg IRN"</f>
        <v>Bldg IRN</v>
      </c>
      <c r="AJ2897" t="s">
        <v>48</v>
      </c>
      <c r="AK2897" t="s">
        <v>48</v>
      </c>
      <c r="AL2897" t="s">
        <v>53</v>
      </c>
      <c r="AM2897">
        <v>1132.3</v>
      </c>
      <c r="AN2897">
        <v>1132.3</v>
      </c>
      <c r="AO2897">
        <v>15</v>
      </c>
    </row>
    <row r="2898" spans="1:41" x14ac:dyDescent="0.3">
      <c r="A2898" t="str">
        <f>"Trad IRN"</f>
        <v>Trad IRN</v>
      </c>
      <c r="B2898" t="str">
        <f>"Bldg IRN"</f>
        <v>Bldg IRN</v>
      </c>
      <c r="C2898" t="s">
        <v>41</v>
      </c>
      <c r="D2898" t="s">
        <v>3</v>
      </c>
      <c r="E2898" t="s">
        <v>80</v>
      </c>
      <c r="F2898" t="s">
        <v>81</v>
      </c>
      <c r="G2898" t="s">
        <v>82</v>
      </c>
      <c r="H2898" t="s">
        <v>83</v>
      </c>
      <c r="I2898" t="str">
        <f>"Trad IRN"</f>
        <v>Trad IRN</v>
      </c>
      <c r="J2898" t="s">
        <v>43</v>
      </c>
      <c r="K2898" t="s">
        <v>44</v>
      </c>
      <c r="L2898" t="s">
        <v>45</v>
      </c>
      <c r="M2898" t="s">
        <v>46</v>
      </c>
      <c r="N2898" t="str">
        <f>"08/18/2022"</f>
        <v>08/18/2022</v>
      </c>
      <c r="O2898" t="str">
        <f>"09/19/2022"</f>
        <v>09/19/2022</v>
      </c>
      <c r="P2898">
        <v>0.12687499999999999</v>
      </c>
      <c r="Q2898">
        <v>0.12687499999999999</v>
      </c>
      <c r="S2898">
        <v>0</v>
      </c>
      <c r="T2898">
        <v>0.12687499999999999</v>
      </c>
      <c r="U2898">
        <v>0</v>
      </c>
      <c r="V2898" t="str">
        <f>"Trad IRN"</f>
        <v>Trad IRN</v>
      </c>
      <c r="W2898">
        <v>100</v>
      </c>
      <c r="X2898" t="s">
        <v>47</v>
      </c>
      <c r="Z2898" t="s">
        <v>47</v>
      </c>
      <c r="AB2898" t="str">
        <f>"12"</f>
        <v>12</v>
      </c>
      <c r="AC2898" t="s">
        <v>48</v>
      </c>
      <c r="AD2898" t="s">
        <v>49</v>
      </c>
      <c r="AE2898" t="s">
        <v>50</v>
      </c>
      <c r="AF2898">
        <v>0</v>
      </c>
      <c r="AG2898" t="s">
        <v>56</v>
      </c>
      <c r="AH2898" t="str">
        <f>"Trad IRN"</f>
        <v>Trad IRN</v>
      </c>
      <c r="AI2898" t="str">
        <f>"Bldg IRN"</f>
        <v>Bldg IRN</v>
      </c>
      <c r="AJ2898" t="str">
        <f>"12"</f>
        <v>12</v>
      </c>
      <c r="AK2898" t="s">
        <v>48</v>
      </c>
      <c r="AL2898" t="s">
        <v>53</v>
      </c>
      <c r="AM2898">
        <v>143.66</v>
      </c>
      <c r="AN2898">
        <v>1132.3</v>
      </c>
      <c r="AO2898">
        <v>15</v>
      </c>
    </row>
    <row r="2899" spans="1:41" x14ac:dyDescent="0.3">
      <c r="A2899" t="str">
        <f>"Trad IRN"</f>
        <v>Trad IRN</v>
      </c>
      <c r="B2899" t="str">
        <f>"Bldg IRN"</f>
        <v>Bldg IRN</v>
      </c>
      <c r="C2899" t="s">
        <v>41</v>
      </c>
      <c r="D2899" t="s">
        <v>3</v>
      </c>
      <c r="E2899" t="s">
        <v>80</v>
      </c>
      <c r="F2899" t="s">
        <v>81</v>
      </c>
      <c r="G2899" t="s">
        <v>82</v>
      </c>
      <c r="H2899" t="s">
        <v>83</v>
      </c>
      <c r="I2899" t="str">
        <f>"Trad IRN"</f>
        <v>Trad IRN</v>
      </c>
      <c r="J2899" t="s">
        <v>43</v>
      </c>
      <c r="K2899" t="s">
        <v>44</v>
      </c>
      <c r="L2899" t="s">
        <v>45</v>
      </c>
      <c r="M2899" t="s">
        <v>46</v>
      </c>
      <c r="N2899" t="str">
        <f>"12/01/2022"</f>
        <v>12/01/2022</v>
      </c>
      <c r="O2899" t="str">
        <f>"12/31/2500"</f>
        <v>12/31/2500</v>
      </c>
      <c r="P2899">
        <v>0.61707100000000004</v>
      </c>
      <c r="Q2899">
        <v>0.61707100000000004</v>
      </c>
      <c r="S2899">
        <v>0</v>
      </c>
      <c r="T2899">
        <v>0.61707100000000004</v>
      </c>
      <c r="U2899">
        <v>0</v>
      </c>
      <c r="V2899" t="str">
        <f>"Trad IRN"</f>
        <v>Trad IRN</v>
      </c>
      <c r="W2899">
        <v>100</v>
      </c>
      <c r="X2899" t="s">
        <v>47</v>
      </c>
      <c r="Z2899" t="s">
        <v>47</v>
      </c>
      <c r="AB2899" t="str">
        <f>"10"</f>
        <v>10</v>
      </c>
      <c r="AC2899" t="s">
        <v>48</v>
      </c>
      <c r="AD2899" t="s">
        <v>49</v>
      </c>
      <c r="AE2899" t="s">
        <v>55</v>
      </c>
      <c r="AF2899">
        <v>0</v>
      </c>
      <c r="AG2899" t="s">
        <v>56</v>
      </c>
      <c r="AH2899" t="str">
        <f>"Trad IRN"</f>
        <v>Trad IRN</v>
      </c>
      <c r="AI2899" t="str">
        <f>"Bldg IRN"</f>
        <v>Bldg IRN</v>
      </c>
      <c r="AJ2899" t="s">
        <v>48</v>
      </c>
      <c r="AK2899" t="s">
        <v>48</v>
      </c>
      <c r="AL2899" t="s">
        <v>53</v>
      </c>
      <c r="AM2899">
        <v>698.71</v>
      </c>
      <c r="AN2899">
        <v>1132.3</v>
      </c>
      <c r="AO2899">
        <v>15</v>
      </c>
    </row>
    <row r="2900" spans="1:41" x14ac:dyDescent="0.3">
      <c r="A2900" t="str">
        <f>"Trad IRN"</f>
        <v>Trad IRN</v>
      </c>
      <c r="B2900" t="str">
        <f>"Bldg IRN"</f>
        <v>Bldg IRN</v>
      </c>
      <c r="C2900" t="s">
        <v>41</v>
      </c>
      <c r="D2900" t="s">
        <v>3</v>
      </c>
      <c r="E2900" t="s">
        <v>80</v>
      </c>
      <c r="F2900" t="s">
        <v>81</v>
      </c>
      <c r="G2900" t="s">
        <v>82</v>
      </c>
      <c r="H2900" t="s">
        <v>83</v>
      </c>
      <c r="I2900" t="str">
        <f>"Trad IRN"</f>
        <v>Trad IRN</v>
      </c>
      <c r="J2900" t="s">
        <v>43</v>
      </c>
      <c r="K2900" t="s">
        <v>44</v>
      </c>
      <c r="L2900" t="s">
        <v>45</v>
      </c>
      <c r="M2900" t="s">
        <v>46</v>
      </c>
      <c r="N2900" t="str">
        <f>"09/12/2022"</f>
        <v>09/12/2022</v>
      </c>
      <c r="O2900" t="str">
        <f>"11/30/2022"</f>
        <v>11/30/2022</v>
      </c>
      <c r="P2900">
        <v>0.29065600000000003</v>
      </c>
      <c r="Q2900">
        <v>0.29065600000000003</v>
      </c>
      <c r="S2900">
        <v>0</v>
      </c>
      <c r="T2900">
        <v>0.29065600000000003</v>
      </c>
      <c r="U2900">
        <v>0</v>
      </c>
      <c r="V2900" t="str">
        <f>"Trad IRN"</f>
        <v>Trad IRN</v>
      </c>
      <c r="W2900">
        <v>100</v>
      </c>
      <c r="X2900" t="s">
        <v>47</v>
      </c>
      <c r="Z2900" t="s">
        <v>47</v>
      </c>
      <c r="AB2900" t="str">
        <f>"10"</f>
        <v>10</v>
      </c>
      <c r="AC2900" t="s">
        <v>48</v>
      </c>
      <c r="AD2900" t="s">
        <v>49</v>
      </c>
      <c r="AE2900" t="s">
        <v>55</v>
      </c>
      <c r="AF2900">
        <v>0</v>
      </c>
      <c r="AG2900" t="s">
        <v>56</v>
      </c>
      <c r="AH2900" t="str">
        <f>"Trad IRN"</f>
        <v>Trad IRN</v>
      </c>
      <c r="AI2900" t="str">
        <f>"Bldg IRN"</f>
        <v>Bldg IRN</v>
      </c>
      <c r="AJ2900" t="s">
        <v>48</v>
      </c>
      <c r="AK2900" t="s">
        <v>48</v>
      </c>
      <c r="AL2900" t="s">
        <v>53</v>
      </c>
      <c r="AM2900">
        <v>329.11</v>
      </c>
      <c r="AN2900">
        <v>1132.3</v>
      </c>
      <c r="AO2900">
        <v>15</v>
      </c>
    </row>
    <row r="2901" spans="1:41" x14ac:dyDescent="0.3">
      <c r="A2901" t="str">
        <f>"Trad IRN"</f>
        <v>Trad IRN</v>
      </c>
      <c r="B2901" t="str">
        <f>"Bldg IRN"</f>
        <v>Bldg IRN</v>
      </c>
      <c r="C2901" t="s">
        <v>41</v>
      </c>
      <c r="D2901" t="s">
        <v>3</v>
      </c>
      <c r="E2901" t="s">
        <v>80</v>
      </c>
      <c r="F2901" t="s">
        <v>81</v>
      </c>
      <c r="G2901" t="s">
        <v>82</v>
      </c>
      <c r="H2901" t="s">
        <v>83</v>
      </c>
      <c r="I2901" t="str">
        <f>"Trad IRN"</f>
        <v>Trad IRN</v>
      </c>
      <c r="J2901" t="s">
        <v>43</v>
      </c>
      <c r="K2901" t="s">
        <v>44</v>
      </c>
      <c r="L2901" t="s">
        <v>45</v>
      </c>
      <c r="M2901" t="s">
        <v>46</v>
      </c>
      <c r="N2901" t="str">
        <f t="shared" ref="N2901:N2909" si="295">"08/18/2022"</f>
        <v>08/18/2022</v>
      </c>
      <c r="O2901" t="str">
        <f t="shared" ref="O2901:O2906" si="296">"12/31/2500"</f>
        <v>12/31/2500</v>
      </c>
      <c r="P2901">
        <v>1</v>
      </c>
      <c r="Q2901">
        <v>1</v>
      </c>
      <c r="S2901">
        <v>0</v>
      </c>
      <c r="T2901">
        <v>1</v>
      </c>
      <c r="U2901">
        <v>0</v>
      </c>
      <c r="V2901" t="str">
        <f>"Trad IRN"</f>
        <v>Trad IRN</v>
      </c>
      <c r="W2901">
        <v>100</v>
      </c>
      <c r="X2901" t="s">
        <v>47</v>
      </c>
      <c r="Z2901" t="s">
        <v>47</v>
      </c>
      <c r="AB2901" t="str">
        <f>"11"</f>
        <v>11</v>
      </c>
      <c r="AC2901" t="s">
        <v>48</v>
      </c>
      <c r="AD2901" t="s">
        <v>49</v>
      </c>
      <c r="AE2901" t="s">
        <v>50</v>
      </c>
      <c r="AF2901">
        <v>0</v>
      </c>
      <c r="AG2901" t="s">
        <v>56</v>
      </c>
      <c r="AH2901" t="str">
        <f>"Trad IRN"</f>
        <v>Trad IRN</v>
      </c>
      <c r="AI2901" t="str">
        <f>"Bldg IRN"</f>
        <v>Bldg IRN</v>
      </c>
      <c r="AJ2901" t="s">
        <v>48</v>
      </c>
      <c r="AK2901" t="s">
        <v>48</v>
      </c>
      <c r="AL2901" t="s">
        <v>53</v>
      </c>
      <c r="AM2901">
        <v>1132.3</v>
      </c>
      <c r="AN2901">
        <v>1132.3</v>
      </c>
      <c r="AO2901">
        <v>15</v>
      </c>
    </row>
    <row r="2902" spans="1:41" x14ac:dyDescent="0.3">
      <c r="A2902" t="str">
        <f>"Trad IRN"</f>
        <v>Trad IRN</v>
      </c>
      <c r="B2902" t="str">
        <f>"Bldg IRN"</f>
        <v>Bldg IRN</v>
      </c>
      <c r="C2902" t="s">
        <v>41</v>
      </c>
      <c r="D2902" t="s">
        <v>3</v>
      </c>
      <c r="E2902" t="s">
        <v>80</v>
      </c>
      <c r="F2902" t="s">
        <v>81</v>
      </c>
      <c r="G2902" t="s">
        <v>82</v>
      </c>
      <c r="H2902" t="s">
        <v>83</v>
      </c>
      <c r="I2902" t="str">
        <f>"Trad IRN"</f>
        <v>Trad IRN</v>
      </c>
      <c r="J2902" t="s">
        <v>43</v>
      </c>
      <c r="K2902" t="s">
        <v>44</v>
      </c>
      <c r="L2902" t="s">
        <v>45</v>
      </c>
      <c r="M2902" t="s">
        <v>46</v>
      </c>
      <c r="N2902" t="str">
        <f t="shared" si="295"/>
        <v>08/18/2022</v>
      </c>
      <c r="O2902" t="str">
        <f t="shared" si="296"/>
        <v>12/31/2500</v>
      </c>
      <c r="P2902">
        <v>1</v>
      </c>
      <c r="Q2902">
        <v>1</v>
      </c>
      <c r="R2902">
        <v>1</v>
      </c>
      <c r="S2902">
        <v>0</v>
      </c>
      <c r="T2902">
        <v>1</v>
      </c>
      <c r="U2902">
        <v>0</v>
      </c>
      <c r="V2902" t="str">
        <f>"Trad IRN"</f>
        <v>Trad IRN</v>
      </c>
      <c r="W2902">
        <v>100</v>
      </c>
      <c r="X2902" t="s">
        <v>47</v>
      </c>
      <c r="Z2902" t="s">
        <v>47</v>
      </c>
      <c r="AB2902" t="str">
        <f>"10"</f>
        <v>10</v>
      </c>
      <c r="AC2902" t="str">
        <f>"15"</f>
        <v>15</v>
      </c>
      <c r="AD2902" t="str">
        <f>"2"</f>
        <v>2</v>
      </c>
      <c r="AE2902" t="s">
        <v>50</v>
      </c>
      <c r="AF2902">
        <v>0</v>
      </c>
      <c r="AG2902" t="s">
        <v>56</v>
      </c>
      <c r="AH2902" t="str">
        <f>"Trad IRN"</f>
        <v>Trad IRN</v>
      </c>
      <c r="AI2902" t="str">
        <f>"Bldg IRN"</f>
        <v>Bldg IRN</v>
      </c>
      <c r="AJ2902" t="s">
        <v>48</v>
      </c>
      <c r="AK2902" t="s">
        <v>48</v>
      </c>
      <c r="AL2902" t="s">
        <v>53</v>
      </c>
      <c r="AM2902">
        <v>1132.3</v>
      </c>
      <c r="AN2902">
        <v>1132.3</v>
      </c>
      <c r="AO2902">
        <v>15</v>
      </c>
    </row>
    <row r="2903" spans="1:41" x14ac:dyDescent="0.3">
      <c r="A2903" t="str">
        <f>"Trad IRN"</f>
        <v>Trad IRN</v>
      </c>
      <c r="B2903" t="str">
        <f>"Bldg IRN"</f>
        <v>Bldg IRN</v>
      </c>
      <c r="C2903" t="s">
        <v>41</v>
      </c>
      <c r="D2903" t="s">
        <v>3</v>
      </c>
      <c r="E2903" t="s">
        <v>80</v>
      </c>
      <c r="F2903" t="s">
        <v>81</v>
      </c>
      <c r="G2903" t="s">
        <v>82</v>
      </c>
      <c r="H2903" t="s">
        <v>83</v>
      </c>
      <c r="I2903" t="str">
        <f>"Trad IRN"</f>
        <v>Trad IRN</v>
      </c>
      <c r="J2903" t="s">
        <v>43</v>
      </c>
      <c r="K2903" t="s">
        <v>44</v>
      </c>
      <c r="L2903" t="s">
        <v>45</v>
      </c>
      <c r="M2903" t="s">
        <v>46</v>
      </c>
      <c r="N2903" t="str">
        <f t="shared" si="295"/>
        <v>08/18/2022</v>
      </c>
      <c r="O2903" t="str">
        <f t="shared" si="296"/>
        <v>12/31/2500</v>
      </c>
      <c r="P2903">
        <v>1</v>
      </c>
      <c r="Q2903">
        <v>1</v>
      </c>
      <c r="S2903">
        <v>0</v>
      </c>
      <c r="T2903">
        <v>1</v>
      </c>
      <c r="U2903">
        <v>0</v>
      </c>
      <c r="V2903" t="str">
        <f>"Trad IRN"</f>
        <v>Trad IRN</v>
      </c>
      <c r="W2903">
        <v>100</v>
      </c>
      <c r="X2903" t="s">
        <v>47</v>
      </c>
      <c r="Z2903" t="s">
        <v>47</v>
      </c>
      <c r="AB2903" t="str">
        <f>"10"</f>
        <v>10</v>
      </c>
      <c r="AC2903" t="s">
        <v>48</v>
      </c>
      <c r="AD2903" t="s">
        <v>49</v>
      </c>
      <c r="AE2903" t="s">
        <v>50</v>
      </c>
      <c r="AF2903">
        <v>0</v>
      </c>
      <c r="AG2903" t="s">
        <v>56</v>
      </c>
      <c r="AH2903" t="str">
        <f>"Trad IRN"</f>
        <v>Trad IRN</v>
      </c>
      <c r="AI2903" t="str">
        <f>"Bldg IRN"</f>
        <v>Bldg IRN</v>
      </c>
      <c r="AJ2903" t="s">
        <v>48</v>
      </c>
      <c r="AK2903" t="s">
        <v>48</v>
      </c>
      <c r="AL2903" t="s">
        <v>53</v>
      </c>
      <c r="AM2903">
        <v>1132.3</v>
      </c>
      <c r="AN2903">
        <v>1132.3</v>
      </c>
      <c r="AO2903">
        <v>15</v>
      </c>
    </row>
    <row r="2904" spans="1:41" x14ac:dyDescent="0.3">
      <c r="A2904" t="str">
        <f>"Trad IRN"</f>
        <v>Trad IRN</v>
      </c>
      <c r="B2904" t="str">
        <f>"Bldg IRN"</f>
        <v>Bldg IRN</v>
      </c>
      <c r="C2904" t="s">
        <v>41</v>
      </c>
      <c r="D2904" t="s">
        <v>3</v>
      </c>
      <c r="E2904" t="s">
        <v>80</v>
      </c>
      <c r="F2904" t="s">
        <v>81</v>
      </c>
      <c r="G2904" t="s">
        <v>82</v>
      </c>
      <c r="H2904" t="s">
        <v>83</v>
      </c>
      <c r="I2904" t="str">
        <f>"Trad IRN"</f>
        <v>Trad IRN</v>
      </c>
      <c r="J2904" t="s">
        <v>43</v>
      </c>
      <c r="K2904" t="s">
        <v>44</v>
      </c>
      <c r="L2904" t="s">
        <v>45</v>
      </c>
      <c r="M2904" t="s">
        <v>46</v>
      </c>
      <c r="N2904" t="str">
        <f t="shared" si="295"/>
        <v>08/18/2022</v>
      </c>
      <c r="O2904" t="str">
        <f t="shared" si="296"/>
        <v>12/31/2500</v>
      </c>
      <c r="P2904">
        <v>1</v>
      </c>
      <c r="Q2904">
        <v>1</v>
      </c>
      <c r="S2904">
        <v>0</v>
      </c>
      <c r="T2904">
        <v>1</v>
      </c>
      <c r="U2904">
        <v>0</v>
      </c>
      <c r="V2904" t="str">
        <f>"Trad IRN"</f>
        <v>Trad IRN</v>
      </c>
      <c r="W2904">
        <v>100</v>
      </c>
      <c r="X2904" t="s">
        <v>47</v>
      </c>
      <c r="Z2904" t="s">
        <v>47</v>
      </c>
      <c r="AB2904" t="str">
        <f>"10"</f>
        <v>10</v>
      </c>
      <c r="AC2904" t="s">
        <v>48</v>
      </c>
      <c r="AD2904" t="s">
        <v>49</v>
      </c>
      <c r="AE2904" t="s">
        <v>55</v>
      </c>
      <c r="AF2904">
        <v>0</v>
      </c>
      <c r="AG2904" t="s">
        <v>56</v>
      </c>
      <c r="AH2904" t="str">
        <f>"Trad IRN"</f>
        <v>Trad IRN</v>
      </c>
      <c r="AI2904" t="str">
        <f>"Bldg IRN"</f>
        <v>Bldg IRN</v>
      </c>
      <c r="AJ2904" t="s">
        <v>48</v>
      </c>
      <c r="AK2904" t="s">
        <v>48</v>
      </c>
      <c r="AL2904" t="s">
        <v>53</v>
      </c>
      <c r="AM2904">
        <v>1132.3</v>
      </c>
      <c r="AN2904">
        <v>1132.3</v>
      </c>
      <c r="AO2904">
        <v>15</v>
      </c>
    </row>
    <row r="2905" spans="1:41" x14ac:dyDescent="0.3">
      <c r="A2905" t="str">
        <f>"Trad IRN"</f>
        <v>Trad IRN</v>
      </c>
      <c r="B2905" t="str">
        <f>"Bldg IRN"</f>
        <v>Bldg IRN</v>
      </c>
      <c r="C2905" t="s">
        <v>41</v>
      </c>
      <c r="D2905" t="s">
        <v>3</v>
      </c>
      <c r="E2905" t="s">
        <v>80</v>
      </c>
      <c r="F2905" t="s">
        <v>81</v>
      </c>
      <c r="G2905" t="s">
        <v>82</v>
      </c>
      <c r="H2905" t="s">
        <v>83</v>
      </c>
      <c r="I2905" t="str">
        <f>"Trad IRN"</f>
        <v>Trad IRN</v>
      </c>
      <c r="J2905" t="s">
        <v>43</v>
      </c>
      <c r="K2905" t="s">
        <v>44</v>
      </c>
      <c r="L2905" t="s">
        <v>45</v>
      </c>
      <c r="M2905" t="s">
        <v>46</v>
      </c>
      <c r="N2905" t="str">
        <f t="shared" si="295"/>
        <v>08/18/2022</v>
      </c>
      <c r="O2905" t="str">
        <f t="shared" si="296"/>
        <v>12/31/2500</v>
      </c>
      <c r="P2905">
        <v>1</v>
      </c>
      <c r="Q2905">
        <v>1</v>
      </c>
      <c r="S2905">
        <v>0</v>
      </c>
      <c r="T2905">
        <v>1</v>
      </c>
      <c r="U2905">
        <v>0</v>
      </c>
      <c r="V2905" t="str">
        <f>"Trad IRN"</f>
        <v>Trad IRN</v>
      </c>
      <c r="W2905">
        <v>100</v>
      </c>
      <c r="X2905" t="s">
        <v>47</v>
      </c>
      <c r="Z2905" t="s">
        <v>47</v>
      </c>
      <c r="AB2905" t="str">
        <f>"10"</f>
        <v>10</v>
      </c>
      <c r="AC2905" t="s">
        <v>48</v>
      </c>
      <c r="AD2905" t="s">
        <v>49</v>
      </c>
      <c r="AE2905" t="s">
        <v>55</v>
      </c>
      <c r="AF2905">
        <v>0</v>
      </c>
      <c r="AG2905" t="s">
        <v>56</v>
      </c>
      <c r="AH2905" t="str">
        <f>"Trad IRN"</f>
        <v>Trad IRN</v>
      </c>
      <c r="AI2905" t="str">
        <f>"Bldg IRN"</f>
        <v>Bldg IRN</v>
      </c>
      <c r="AJ2905" t="s">
        <v>48</v>
      </c>
      <c r="AK2905" t="s">
        <v>48</v>
      </c>
      <c r="AL2905" t="s">
        <v>53</v>
      </c>
      <c r="AM2905">
        <v>1132.3</v>
      </c>
      <c r="AN2905">
        <v>1132.3</v>
      </c>
      <c r="AO2905">
        <v>15</v>
      </c>
    </row>
    <row r="2906" spans="1:41" x14ac:dyDescent="0.3">
      <c r="A2906" t="str">
        <f>"Trad IRN"</f>
        <v>Trad IRN</v>
      </c>
      <c r="B2906" t="str">
        <f>"Bldg IRN"</f>
        <v>Bldg IRN</v>
      </c>
      <c r="C2906" t="s">
        <v>41</v>
      </c>
      <c r="D2906" t="s">
        <v>3</v>
      </c>
      <c r="E2906" t="s">
        <v>80</v>
      </c>
      <c r="F2906" t="s">
        <v>81</v>
      </c>
      <c r="G2906" t="s">
        <v>82</v>
      </c>
      <c r="H2906" t="s">
        <v>83</v>
      </c>
      <c r="I2906" t="str">
        <f>"Trad IRN"</f>
        <v>Trad IRN</v>
      </c>
      <c r="J2906" t="s">
        <v>43</v>
      </c>
      <c r="K2906" t="s">
        <v>44</v>
      </c>
      <c r="L2906" t="s">
        <v>45</v>
      </c>
      <c r="M2906" t="s">
        <v>46</v>
      </c>
      <c r="N2906" t="str">
        <f t="shared" si="295"/>
        <v>08/18/2022</v>
      </c>
      <c r="O2906" t="str">
        <f t="shared" si="296"/>
        <v>12/31/2500</v>
      </c>
      <c r="P2906">
        <v>1</v>
      </c>
      <c r="Q2906">
        <v>1</v>
      </c>
      <c r="S2906">
        <v>0</v>
      </c>
      <c r="T2906">
        <v>1</v>
      </c>
      <c r="U2906">
        <v>0</v>
      </c>
      <c r="V2906" t="str">
        <f>"Trad IRN"</f>
        <v>Trad IRN</v>
      </c>
      <c r="W2906">
        <v>100</v>
      </c>
      <c r="X2906" t="s">
        <v>47</v>
      </c>
      <c r="Z2906" t="s">
        <v>47</v>
      </c>
      <c r="AB2906" t="str">
        <f>"09"</f>
        <v>09</v>
      </c>
      <c r="AC2906" t="s">
        <v>48</v>
      </c>
      <c r="AD2906" t="s">
        <v>49</v>
      </c>
      <c r="AE2906" t="s">
        <v>55</v>
      </c>
      <c r="AF2906">
        <v>0</v>
      </c>
      <c r="AG2906" t="s">
        <v>56</v>
      </c>
      <c r="AH2906" t="str">
        <f>"Trad IRN"</f>
        <v>Trad IRN</v>
      </c>
      <c r="AI2906" t="str">
        <f>"Bldg IRN"</f>
        <v>Bldg IRN</v>
      </c>
      <c r="AJ2906" t="s">
        <v>48</v>
      </c>
      <c r="AK2906" t="s">
        <v>48</v>
      </c>
      <c r="AL2906" t="s">
        <v>53</v>
      </c>
      <c r="AM2906">
        <v>1132.3</v>
      </c>
      <c r="AN2906">
        <v>1132.3</v>
      </c>
      <c r="AO2906">
        <v>15</v>
      </c>
    </row>
    <row r="2907" spans="1:41" x14ac:dyDescent="0.3">
      <c r="A2907" t="str">
        <f>"Trad IRN"</f>
        <v>Trad IRN</v>
      </c>
      <c r="B2907" t="str">
        <f>"Bldg IRN"</f>
        <v>Bldg IRN</v>
      </c>
      <c r="C2907" t="s">
        <v>41</v>
      </c>
      <c r="D2907" t="s">
        <v>3</v>
      </c>
      <c r="E2907" t="s">
        <v>80</v>
      </c>
      <c r="F2907" t="s">
        <v>81</v>
      </c>
      <c r="G2907" t="s">
        <v>82</v>
      </c>
      <c r="H2907" t="s">
        <v>83</v>
      </c>
      <c r="I2907" t="s">
        <v>8</v>
      </c>
      <c r="J2907" t="s">
        <v>43</v>
      </c>
      <c r="K2907" t="s">
        <v>44</v>
      </c>
      <c r="L2907" t="s">
        <v>45</v>
      </c>
      <c r="M2907" t="s">
        <v>46</v>
      </c>
      <c r="N2907" t="str">
        <f t="shared" si="295"/>
        <v>08/18/2022</v>
      </c>
      <c r="O2907" t="str">
        <f>"12/20/2022"</f>
        <v>12/20/2022</v>
      </c>
      <c r="P2907">
        <v>6.9550000000000001E-2</v>
      </c>
      <c r="Q2907">
        <v>6.9550000000000001E-2</v>
      </c>
      <c r="S2907">
        <v>0</v>
      </c>
      <c r="T2907">
        <v>1.4671999999999999E-2</v>
      </c>
      <c r="U2907">
        <v>5.4878000000000003E-2</v>
      </c>
      <c r="V2907" t="str">
        <f>"Trad IRN"</f>
        <v>Trad IRN</v>
      </c>
      <c r="W2907">
        <v>15</v>
      </c>
      <c r="X2907" t="s">
        <v>47</v>
      </c>
      <c r="Z2907" t="s">
        <v>47</v>
      </c>
      <c r="AB2907" t="str">
        <f>"11"</f>
        <v>11</v>
      </c>
      <c r="AC2907" t="s">
        <v>48</v>
      </c>
      <c r="AD2907" t="s">
        <v>49</v>
      </c>
      <c r="AE2907" t="s">
        <v>50</v>
      </c>
      <c r="AF2907">
        <v>0</v>
      </c>
      <c r="AG2907" t="s">
        <v>51</v>
      </c>
      <c r="AH2907" t="str">
        <f>"Trad IRN"</f>
        <v>Trad IRN</v>
      </c>
      <c r="AI2907" t="str">
        <f>"Bldg IRN"</f>
        <v>Bldg IRN</v>
      </c>
      <c r="AJ2907" t="s">
        <v>48</v>
      </c>
      <c r="AK2907" t="s">
        <v>48</v>
      </c>
      <c r="AL2907" t="s">
        <v>53</v>
      </c>
      <c r="AM2907">
        <v>78.75</v>
      </c>
      <c r="AN2907">
        <v>1132.3</v>
      </c>
      <c r="AO2907">
        <v>15</v>
      </c>
    </row>
    <row r="2908" spans="1:41" x14ac:dyDescent="0.3">
      <c r="A2908" t="str">
        <f>"Trad IRN"</f>
        <v>Trad IRN</v>
      </c>
      <c r="B2908" t="str">
        <f>"Bldg IRN"</f>
        <v>Bldg IRN</v>
      </c>
      <c r="C2908" t="s">
        <v>41</v>
      </c>
      <c r="D2908" t="s">
        <v>3</v>
      </c>
      <c r="E2908" t="s">
        <v>80</v>
      </c>
      <c r="F2908" t="s">
        <v>81</v>
      </c>
      <c r="G2908" t="s">
        <v>82</v>
      </c>
      <c r="H2908" t="s">
        <v>83</v>
      </c>
      <c r="I2908" t="str">
        <f>"Trad IRN"</f>
        <v>Trad IRN</v>
      </c>
      <c r="J2908" t="s">
        <v>43</v>
      </c>
      <c r="K2908" t="s">
        <v>44</v>
      </c>
      <c r="L2908" t="s">
        <v>45</v>
      </c>
      <c r="M2908" t="s">
        <v>46</v>
      </c>
      <c r="N2908" t="str">
        <f t="shared" si="295"/>
        <v>08/18/2022</v>
      </c>
      <c r="O2908" t="str">
        <f>"12/31/2500"</f>
        <v>12/31/2500</v>
      </c>
      <c r="P2908">
        <v>0.85</v>
      </c>
      <c r="Q2908">
        <v>0.85</v>
      </c>
      <c r="S2908">
        <v>0.85</v>
      </c>
      <c r="T2908">
        <v>0.85</v>
      </c>
      <c r="U2908">
        <v>0</v>
      </c>
      <c r="V2908" t="str">
        <f>"Trad IRN"</f>
        <v>Trad IRN</v>
      </c>
      <c r="W2908">
        <v>85</v>
      </c>
      <c r="X2908" t="s">
        <v>47</v>
      </c>
      <c r="Z2908" t="s">
        <v>47</v>
      </c>
      <c r="AB2908" t="str">
        <f>"11"</f>
        <v>11</v>
      </c>
      <c r="AC2908" t="s">
        <v>48</v>
      </c>
      <c r="AD2908" t="s">
        <v>49</v>
      </c>
      <c r="AE2908" t="s">
        <v>50</v>
      </c>
      <c r="AF2908">
        <v>0</v>
      </c>
      <c r="AG2908" t="s">
        <v>56</v>
      </c>
      <c r="AH2908" t="str">
        <f>"Trad IRN"</f>
        <v>Trad IRN</v>
      </c>
      <c r="AI2908" t="str">
        <f>"Bldg IRN"</f>
        <v>Bldg IRN</v>
      </c>
      <c r="AJ2908" t="s">
        <v>48</v>
      </c>
      <c r="AK2908" t="s">
        <v>48</v>
      </c>
      <c r="AL2908" t="s">
        <v>53</v>
      </c>
      <c r="AM2908">
        <v>962.46</v>
      </c>
      <c r="AN2908">
        <v>1132.3</v>
      </c>
      <c r="AO2908">
        <v>15</v>
      </c>
    </row>
    <row r="2909" spans="1:41" x14ac:dyDescent="0.3">
      <c r="A2909" t="str">
        <f>"Trad IRN"</f>
        <v>Trad IRN</v>
      </c>
      <c r="B2909" t="str">
        <f>"Bldg IRN"</f>
        <v>Bldg IRN</v>
      </c>
      <c r="C2909" t="s">
        <v>41</v>
      </c>
      <c r="D2909" t="s">
        <v>3</v>
      </c>
      <c r="E2909" t="s">
        <v>80</v>
      </c>
      <c r="F2909" t="s">
        <v>81</v>
      </c>
      <c r="G2909" t="s">
        <v>82</v>
      </c>
      <c r="H2909" t="s">
        <v>83</v>
      </c>
      <c r="I2909" t="str">
        <f>"Trad IRN"</f>
        <v>Trad IRN</v>
      </c>
      <c r="J2909" t="s">
        <v>43</v>
      </c>
      <c r="K2909" t="s">
        <v>44</v>
      </c>
      <c r="L2909" t="s">
        <v>45</v>
      </c>
      <c r="M2909" t="s">
        <v>46</v>
      </c>
      <c r="N2909" t="str">
        <f t="shared" si="295"/>
        <v>08/18/2022</v>
      </c>
      <c r="O2909" t="str">
        <f>"01/03/2023"</f>
        <v>01/03/2023</v>
      </c>
      <c r="P2909">
        <v>0.39901900000000001</v>
      </c>
      <c r="Q2909">
        <v>0.39901900000000001</v>
      </c>
      <c r="S2909">
        <v>0</v>
      </c>
      <c r="T2909">
        <v>0.39901900000000001</v>
      </c>
      <c r="U2909">
        <v>0</v>
      </c>
      <c r="V2909" t="str">
        <f>"Trad IRN"</f>
        <v>Trad IRN</v>
      </c>
      <c r="W2909">
        <v>85</v>
      </c>
      <c r="X2909" t="s">
        <v>47</v>
      </c>
      <c r="Z2909" t="s">
        <v>47</v>
      </c>
      <c r="AB2909" t="str">
        <f>"11"</f>
        <v>11</v>
      </c>
      <c r="AC2909" t="s">
        <v>48</v>
      </c>
      <c r="AD2909" t="s">
        <v>49</v>
      </c>
      <c r="AE2909" t="s">
        <v>50</v>
      </c>
      <c r="AF2909">
        <v>0</v>
      </c>
      <c r="AG2909" t="s">
        <v>56</v>
      </c>
      <c r="AH2909" t="str">
        <f>"Trad IRN"</f>
        <v>Trad IRN</v>
      </c>
      <c r="AI2909" t="str">
        <f>"Bldg IRN"</f>
        <v>Bldg IRN</v>
      </c>
      <c r="AJ2909" t="s">
        <v>48</v>
      </c>
      <c r="AK2909" t="s">
        <v>48</v>
      </c>
      <c r="AL2909" t="s">
        <v>53</v>
      </c>
      <c r="AM2909">
        <v>451.81</v>
      </c>
      <c r="AN2909">
        <v>1132.3</v>
      </c>
      <c r="AO2909">
        <v>15</v>
      </c>
    </row>
    <row r="2910" spans="1:41" x14ac:dyDescent="0.3">
      <c r="A2910" t="str">
        <f>"Trad IRN"</f>
        <v>Trad IRN</v>
      </c>
      <c r="B2910" t="str">
        <f>"Bldg IRN"</f>
        <v>Bldg IRN</v>
      </c>
      <c r="C2910" t="s">
        <v>41</v>
      </c>
      <c r="D2910" t="s">
        <v>3</v>
      </c>
      <c r="E2910" t="s">
        <v>80</v>
      </c>
      <c r="F2910" t="s">
        <v>81</v>
      </c>
      <c r="G2910" t="s">
        <v>82</v>
      </c>
      <c r="H2910" t="s">
        <v>83</v>
      </c>
      <c r="I2910" t="str">
        <f>"Trad IRN"</f>
        <v>Trad IRN</v>
      </c>
      <c r="J2910" t="s">
        <v>43</v>
      </c>
      <c r="K2910" t="s">
        <v>44</v>
      </c>
      <c r="L2910" t="s">
        <v>45</v>
      </c>
      <c r="M2910" t="s">
        <v>46</v>
      </c>
      <c r="N2910" t="str">
        <f>"01/04/2023"</f>
        <v>01/04/2023</v>
      </c>
      <c r="O2910" t="str">
        <f>"12/31/2500"</f>
        <v>12/31/2500</v>
      </c>
      <c r="P2910">
        <v>0.53056599999999998</v>
      </c>
      <c r="Q2910">
        <v>0.53056599999999998</v>
      </c>
      <c r="S2910">
        <v>0</v>
      </c>
      <c r="T2910">
        <v>0.52754699999999999</v>
      </c>
      <c r="U2910">
        <v>3.019E-3</v>
      </c>
      <c r="V2910" t="str">
        <f>"Trad IRN"</f>
        <v>Trad IRN</v>
      </c>
      <c r="W2910">
        <v>100</v>
      </c>
      <c r="X2910" t="s">
        <v>47</v>
      </c>
      <c r="Z2910" t="s">
        <v>47</v>
      </c>
      <c r="AB2910" t="str">
        <f>"11"</f>
        <v>11</v>
      </c>
      <c r="AC2910" t="s">
        <v>48</v>
      </c>
      <c r="AD2910" t="s">
        <v>49</v>
      </c>
      <c r="AE2910" t="s">
        <v>50</v>
      </c>
      <c r="AF2910">
        <v>0</v>
      </c>
      <c r="AG2910" t="s">
        <v>56</v>
      </c>
      <c r="AH2910" t="str">
        <f>"Trad IRN"</f>
        <v>Trad IRN</v>
      </c>
      <c r="AI2910" t="str">
        <f>"Bldg IRN"</f>
        <v>Bldg IRN</v>
      </c>
      <c r="AJ2910" t="s">
        <v>48</v>
      </c>
      <c r="AK2910" t="s">
        <v>48</v>
      </c>
      <c r="AL2910" t="s">
        <v>53</v>
      </c>
      <c r="AM2910">
        <v>600.76</v>
      </c>
      <c r="AN2910">
        <v>1132.3</v>
      </c>
      <c r="AO2910">
        <v>15</v>
      </c>
    </row>
    <row r="2911" spans="1:41" x14ac:dyDescent="0.3">
      <c r="A2911" t="str">
        <f>"Trad IRN"</f>
        <v>Trad IRN</v>
      </c>
      <c r="B2911" t="str">
        <f>"Bldg IRN"</f>
        <v>Bldg IRN</v>
      </c>
      <c r="C2911" t="s">
        <v>41</v>
      </c>
      <c r="D2911" t="s">
        <v>3</v>
      </c>
      <c r="E2911" t="s">
        <v>80</v>
      </c>
      <c r="F2911" t="s">
        <v>81</v>
      </c>
      <c r="G2911" t="s">
        <v>82</v>
      </c>
      <c r="H2911" t="s">
        <v>83</v>
      </c>
      <c r="I2911" t="s">
        <v>8</v>
      </c>
      <c r="J2911" t="s">
        <v>43</v>
      </c>
      <c r="K2911" t="s">
        <v>44</v>
      </c>
      <c r="L2911" t="s">
        <v>45</v>
      </c>
      <c r="M2911" t="s">
        <v>46</v>
      </c>
      <c r="N2911" t="str">
        <f>"08/18/2022"</f>
        <v>08/18/2022</v>
      </c>
      <c r="O2911" t="str">
        <f>"12/20/2022"</f>
        <v>12/20/2022</v>
      </c>
      <c r="P2911">
        <v>6.9550000000000001E-2</v>
      </c>
      <c r="Q2911">
        <v>6.9550000000000001E-2</v>
      </c>
      <c r="S2911">
        <v>0</v>
      </c>
      <c r="T2911">
        <v>1.4671999999999999E-2</v>
      </c>
      <c r="U2911">
        <v>5.4878000000000003E-2</v>
      </c>
      <c r="V2911" t="str">
        <f>"Trad IRN"</f>
        <v>Trad IRN</v>
      </c>
      <c r="W2911">
        <v>15</v>
      </c>
      <c r="X2911" t="s">
        <v>47</v>
      </c>
      <c r="Z2911" t="s">
        <v>47</v>
      </c>
      <c r="AB2911" t="str">
        <f>"11"</f>
        <v>11</v>
      </c>
      <c r="AC2911" t="s">
        <v>48</v>
      </c>
      <c r="AD2911" t="s">
        <v>49</v>
      </c>
      <c r="AE2911" t="s">
        <v>50</v>
      </c>
      <c r="AF2911">
        <v>0</v>
      </c>
      <c r="AG2911" t="s">
        <v>51</v>
      </c>
      <c r="AH2911" t="str">
        <f>"Trad IRN"</f>
        <v>Trad IRN</v>
      </c>
      <c r="AI2911" t="str">
        <f>"Bldg IRN"</f>
        <v>Bldg IRN</v>
      </c>
      <c r="AJ2911" t="s">
        <v>48</v>
      </c>
      <c r="AK2911" t="s">
        <v>48</v>
      </c>
      <c r="AL2911" t="s">
        <v>53</v>
      </c>
      <c r="AM2911">
        <v>78.75</v>
      </c>
      <c r="AN2911">
        <v>1132.3</v>
      </c>
      <c r="AO2911">
        <v>15</v>
      </c>
    </row>
    <row r="2912" spans="1:41" x14ac:dyDescent="0.3">
      <c r="A2912" t="str">
        <f>"Trad IRN"</f>
        <v>Trad IRN</v>
      </c>
      <c r="B2912" t="str">
        <f>"Bldg IRN"</f>
        <v>Bldg IRN</v>
      </c>
      <c r="C2912" t="s">
        <v>41</v>
      </c>
      <c r="D2912" t="s">
        <v>3</v>
      </c>
      <c r="E2912" t="s">
        <v>80</v>
      </c>
      <c r="F2912" t="s">
        <v>81</v>
      </c>
      <c r="G2912" t="s">
        <v>82</v>
      </c>
      <c r="H2912" t="s">
        <v>83</v>
      </c>
      <c r="I2912" t="str">
        <f>"Trad IRN"</f>
        <v>Trad IRN</v>
      </c>
      <c r="J2912" t="s">
        <v>43</v>
      </c>
      <c r="K2912" t="s">
        <v>44</v>
      </c>
      <c r="L2912" t="s">
        <v>45</v>
      </c>
      <c r="M2912" t="s">
        <v>46</v>
      </c>
      <c r="N2912" t="str">
        <f>"01/04/2023"</f>
        <v>01/04/2023</v>
      </c>
      <c r="O2912" t="str">
        <f>"12/31/2500"</f>
        <v>12/31/2500</v>
      </c>
      <c r="P2912">
        <v>0.53056599999999998</v>
      </c>
      <c r="Q2912">
        <v>0.53056599999999998</v>
      </c>
      <c r="S2912">
        <v>0.53056599999999998</v>
      </c>
      <c r="T2912">
        <v>0.53056599999999998</v>
      </c>
      <c r="U2912">
        <v>0</v>
      </c>
      <c r="V2912" t="str">
        <f>"Trad IRN"</f>
        <v>Trad IRN</v>
      </c>
      <c r="W2912">
        <v>100</v>
      </c>
      <c r="X2912" t="s">
        <v>47</v>
      </c>
      <c r="Z2912" t="s">
        <v>47</v>
      </c>
      <c r="AB2912" t="str">
        <f>"09"</f>
        <v>09</v>
      </c>
      <c r="AC2912" t="s">
        <v>48</v>
      </c>
      <c r="AD2912" t="s">
        <v>49</v>
      </c>
      <c r="AE2912" t="s">
        <v>50</v>
      </c>
      <c r="AF2912">
        <v>0</v>
      </c>
      <c r="AG2912" t="s">
        <v>56</v>
      </c>
      <c r="AH2912" t="str">
        <f>"Trad IRN"</f>
        <v>Trad IRN</v>
      </c>
      <c r="AI2912" t="str">
        <f>"Bldg IRN"</f>
        <v>Bldg IRN</v>
      </c>
      <c r="AJ2912" t="s">
        <v>48</v>
      </c>
      <c r="AK2912" t="s">
        <v>48</v>
      </c>
      <c r="AL2912" t="s">
        <v>53</v>
      </c>
      <c r="AM2912">
        <v>600.76</v>
      </c>
      <c r="AN2912">
        <v>1132.3</v>
      </c>
      <c r="AO2912">
        <v>15</v>
      </c>
    </row>
    <row r="2913" spans="1:41" x14ac:dyDescent="0.3">
      <c r="A2913" t="str">
        <f>"Trad IRN"</f>
        <v>Trad IRN</v>
      </c>
      <c r="B2913" t="str">
        <f>"Bldg IRN"</f>
        <v>Bldg IRN</v>
      </c>
      <c r="C2913" t="s">
        <v>41</v>
      </c>
      <c r="D2913" t="s">
        <v>3</v>
      </c>
      <c r="E2913" t="s">
        <v>80</v>
      </c>
      <c r="F2913" t="s">
        <v>81</v>
      </c>
      <c r="G2913" t="s">
        <v>82</v>
      </c>
      <c r="H2913" t="s">
        <v>83</v>
      </c>
      <c r="I2913" t="s">
        <v>8</v>
      </c>
      <c r="J2913" t="s">
        <v>43</v>
      </c>
      <c r="K2913" t="s">
        <v>44</v>
      </c>
      <c r="L2913" t="s">
        <v>45</v>
      </c>
      <c r="M2913" t="s">
        <v>46</v>
      </c>
      <c r="N2913" t="str">
        <f t="shared" ref="N2913:N2928" si="297">"08/18/2022"</f>
        <v>08/18/2022</v>
      </c>
      <c r="O2913" t="str">
        <f>"12/20/2022"</f>
        <v>12/20/2022</v>
      </c>
      <c r="P2913">
        <v>6.9550000000000001E-2</v>
      </c>
      <c r="Q2913">
        <v>6.9550000000000001E-2</v>
      </c>
      <c r="S2913">
        <v>0</v>
      </c>
      <c r="T2913">
        <v>1.4671999999999999E-2</v>
      </c>
      <c r="U2913">
        <v>5.4878000000000003E-2</v>
      </c>
      <c r="V2913" t="str">
        <f>"Trad IRN"</f>
        <v>Trad IRN</v>
      </c>
      <c r="W2913">
        <v>15</v>
      </c>
      <c r="X2913" t="s">
        <v>47</v>
      </c>
      <c r="Z2913" t="s">
        <v>47</v>
      </c>
      <c r="AB2913" t="str">
        <f>"09"</f>
        <v>09</v>
      </c>
      <c r="AC2913" t="s">
        <v>48</v>
      </c>
      <c r="AD2913" t="s">
        <v>49</v>
      </c>
      <c r="AE2913" t="s">
        <v>50</v>
      </c>
      <c r="AF2913">
        <v>0</v>
      </c>
      <c r="AG2913" t="s">
        <v>51</v>
      </c>
      <c r="AH2913" t="str">
        <f>"Trad IRN"</f>
        <v>Trad IRN</v>
      </c>
      <c r="AI2913" t="str">
        <f>"Bldg IRN"</f>
        <v>Bldg IRN</v>
      </c>
      <c r="AJ2913" t="s">
        <v>48</v>
      </c>
      <c r="AK2913" t="s">
        <v>48</v>
      </c>
      <c r="AL2913" t="s">
        <v>53</v>
      </c>
      <c r="AM2913">
        <v>78.75</v>
      </c>
      <c r="AN2913">
        <v>1132.3</v>
      </c>
      <c r="AO2913">
        <v>15</v>
      </c>
    </row>
    <row r="2914" spans="1:41" x14ac:dyDescent="0.3">
      <c r="A2914" t="str">
        <f>"Trad IRN"</f>
        <v>Trad IRN</v>
      </c>
      <c r="B2914" t="str">
        <f>"Bldg IRN"</f>
        <v>Bldg IRN</v>
      </c>
      <c r="C2914" t="s">
        <v>41</v>
      </c>
      <c r="D2914" t="s">
        <v>3</v>
      </c>
      <c r="E2914" t="s">
        <v>80</v>
      </c>
      <c r="F2914" t="s">
        <v>81</v>
      </c>
      <c r="G2914" t="s">
        <v>82</v>
      </c>
      <c r="H2914" t="s">
        <v>83</v>
      </c>
      <c r="I2914" t="str">
        <f>"Trad IRN"</f>
        <v>Trad IRN</v>
      </c>
      <c r="J2914" t="s">
        <v>43</v>
      </c>
      <c r="K2914" t="s">
        <v>44</v>
      </c>
      <c r="L2914" t="s">
        <v>45</v>
      </c>
      <c r="M2914" t="s">
        <v>46</v>
      </c>
      <c r="N2914" t="str">
        <f t="shared" si="297"/>
        <v>08/18/2022</v>
      </c>
      <c r="O2914" t="str">
        <f>"01/03/2023"</f>
        <v>01/03/2023</v>
      </c>
      <c r="P2914">
        <v>0.39901900000000001</v>
      </c>
      <c r="Q2914">
        <v>0.39901900000000001</v>
      </c>
      <c r="S2914">
        <v>0.39901900000000001</v>
      </c>
      <c r="T2914">
        <v>0.39901900000000001</v>
      </c>
      <c r="U2914">
        <v>0</v>
      </c>
      <c r="V2914" t="str">
        <f>"Trad IRN"</f>
        <v>Trad IRN</v>
      </c>
      <c r="W2914">
        <v>85</v>
      </c>
      <c r="X2914" t="s">
        <v>47</v>
      </c>
      <c r="Z2914" t="s">
        <v>47</v>
      </c>
      <c r="AB2914" t="str">
        <f>"09"</f>
        <v>09</v>
      </c>
      <c r="AC2914" t="s">
        <v>48</v>
      </c>
      <c r="AD2914" t="s">
        <v>49</v>
      </c>
      <c r="AE2914" t="s">
        <v>50</v>
      </c>
      <c r="AF2914">
        <v>0</v>
      </c>
      <c r="AG2914" t="s">
        <v>56</v>
      </c>
      <c r="AH2914" t="str">
        <f>"Trad IRN"</f>
        <v>Trad IRN</v>
      </c>
      <c r="AI2914" t="str">
        <f>"Bldg IRN"</f>
        <v>Bldg IRN</v>
      </c>
      <c r="AJ2914" t="s">
        <v>48</v>
      </c>
      <c r="AK2914" t="s">
        <v>48</v>
      </c>
      <c r="AL2914" t="s">
        <v>53</v>
      </c>
      <c r="AM2914">
        <v>451.81</v>
      </c>
      <c r="AN2914">
        <v>1132.3</v>
      </c>
      <c r="AO2914">
        <v>15</v>
      </c>
    </row>
    <row r="2915" spans="1:41" x14ac:dyDescent="0.3">
      <c r="A2915" t="str">
        <f>"Trad IRN"</f>
        <v>Trad IRN</v>
      </c>
      <c r="B2915" t="str">
        <f>"Bldg IRN"</f>
        <v>Bldg IRN</v>
      </c>
      <c r="C2915" t="s">
        <v>41</v>
      </c>
      <c r="D2915" t="s">
        <v>3</v>
      </c>
      <c r="E2915" t="s">
        <v>80</v>
      </c>
      <c r="F2915" t="s">
        <v>81</v>
      </c>
      <c r="G2915" t="s">
        <v>82</v>
      </c>
      <c r="H2915" t="s">
        <v>83</v>
      </c>
      <c r="I2915" t="str">
        <f>"Trad IRN"</f>
        <v>Trad IRN</v>
      </c>
      <c r="J2915" t="s">
        <v>43</v>
      </c>
      <c r="K2915" t="s">
        <v>44</v>
      </c>
      <c r="L2915" t="s">
        <v>45</v>
      </c>
      <c r="M2915" t="s">
        <v>46</v>
      </c>
      <c r="N2915" t="str">
        <f t="shared" si="297"/>
        <v>08/18/2022</v>
      </c>
      <c r="O2915" t="str">
        <f t="shared" ref="O2915:O2925" si="298">"12/31/2500"</f>
        <v>12/31/2500</v>
      </c>
      <c r="P2915">
        <v>1</v>
      </c>
      <c r="Q2915">
        <v>1</v>
      </c>
      <c r="S2915">
        <v>0</v>
      </c>
      <c r="T2915">
        <v>1</v>
      </c>
      <c r="U2915">
        <v>0</v>
      </c>
      <c r="V2915" t="str">
        <f>"Trad IRN"</f>
        <v>Trad IRN</v>
      </c>
      <c r="W2915">
        <v>100</v>
      </c>
      <c r="X2915" t="s">
        <v>47</v>
      </c>
      <c r="Z2915" t="s">
        <v>47</v>
      </c>
      <c r="AB2915" t="str">
        <f>"10"</f>
        <v>10</v>
      </c>
      <c r="AC2915" t="s">
        <v>48</v>
      </c>
      <c r="AD2915" t="s">
        <v>49</v>
      </c>
      <c r="AE2915" t="s">
        <v>50</v>
      </c>
      <c r="AF2915">
        <v>0</v>
      </c>
      <c r="AG2915" t="s">
        <v>56</v>
      </c>
      <c r="AH2915" t="str">
        <f>"Trad IRN"</f>
        <v>Trad IRN</v>
      </c>
      <c r="AI2915" t="str">
        <f>"Bldg IRN"</f>
        <v>Bldg IRN</v>
      </c>
      <c r="AJ2915" t="s">
        <v>48</v>
      </c>
      <c r="AK2915" t="s">
        <v>48</v>
      </c>
      <c r="AL2915" t="s">
        <v>53</v>
      </c>
      <c r="AM2915">
        <v>1132.3</v>
      </c>
      <c r="AN2915">
        <v>1132.3</v>
      </c>
      <c r="AO2915">
        <v>15</v>
      </c>
    </row>
    <row r="2916" spans="1:41" x14ac:dyDescent="0.3">
      <c r="A2916" t="str">
        <f>"Trad IRN"</f>
        <v>Trad IRN</v>
      </c>
      <c r="B2916" t="str">
        <f>"Bldg IRN"</f>
        <v>Bldg IRN</v>
      </c>
      <c r="C2916" t="s">
        <v>41</v>
      </c>
      <c r="D2916" t="s">
        <v>3</v>
      </c>
      <c r="E2916" t="s">
        <v>80</v>
      </c>
      <c r="F2916" t="s">
        <v>81</v>
      </c>
      <c r="G2916" t="s">
        <v>82</v>
      </c>
      <c r="H2916" t="s">
        <v>83</v>
      </c>
      <c r="I2916" t="str">
        <f>"Trad IRN"</f>
        <v>Trad IRN</v>
      </c>
      <c r="J2916" t="s">
        <v>43</v>
      </c>
      <c r="K2916" t="s">
        <v>44</v>
      </c>
      <c r="L2916" t="s">
        <v>45</v>
      </c>
      <c r="M2916" t="s">
        <v>46</v>
      </c>
      <c r="N2916" t="str">
        <f t="shared" si="297"/>
        <v>08/18/2022</v>
      </c>
      <c r="O2916" t="str">
        <f t="shared" si="298"/>
        <v>12/31/2500</v>
      </c>
      <c r="P2916">
        <v>1</v>
      </c>
      <c r="Q2916">
        <v>1</v>
      </c>
      <c r="S2916">
        <v>0</v>
      </c>
      <c r="T2916">
        <v>1</v>
      </c>
      <c r="U2916">
        <v>0</v>
      </c>
      <c r="V2916" t="str">
        <f>"Trad IRN"</f>
        <v>Trad IRN</v>
      </c>
      <c r="W2916">
        <v>100</v>
      </c>
      <c r="X2916" t="s">
        <v>47</v>
      </c>
      <c r="Z2916" t="s">
        <v>47</v>
      </c>
      <c r="AB2916" t="str">
        <f>"11"</f>
        <v>11</v>
      </c>
      <c r="AC2916" t="s">
        <v>48</v>
      </c>
      <c r="AD2916" t="s">
        <v>49</v>
      </c>
      <c r="AE2916" t="s">
        <v>50</v>
      </c>
      <c r="AF2916">
        <v>0</v>
      </c>
      <c r="AG2916" t="s">
        <v>56</v>
      </c>
      <c r="AH2916" t="str">
        <f>"Trad IRN"</f>
        <v>Trad IRN</v>
      </c>
      <c r="AI2916" t="str">
        <f>"Bldg IRN"</f>
        <v>Bldg IRN</v>
      </c>
      <c r="AJ2916" t="s">
        <v>48</v>
      </c>
      <c r="AK2916" t="s">
        <v>48</v>
      </c>
      <c r="AL2916" t="s">
        <v>53</v>
      </c>
      <c r="AM2916">
        <v>1132.3</v>
      </c>
      <c r="AN2916">
        <v>1132.3</v>
      </c>
      <c r="AO2916">
        <v>15</v>
      </c>
    </row>
    <row r="2917" spans="1:41" x14ac:dyDescent="0.3">
      <c r="A2917" t="str">
        <f>"Trad IRN"</f>
        <v>Trad IRN</v>
      </c>
      <c r="B2917" t="str">
        <f>"Bldg IRN"</f>
        <v>Bldg IRN</v>
      </c>
      <c r="C2917" t="s">
        <v>41</v>
      </c>
      <c r="D2917" t="s">
        <v>3</v>
      </c>
      <c r="E2917" t="s">
        <v>80</v>
      </c>
      <c r="F2917" t="s">
        <v>81</v>
      </c>
      <c r="G2917" t="s">
        <v>82</v>
      </c>
      <c r="H2917" t="s">
        <v>83</v>
      </c>
      <c r="I2917" t="str">
        <f>"Trad IRN"</f>
        <v>Trad IRN</v>
      </c>
      <c r="J2917" t="s">
        <v>43</v>
      </c>
      <c r="K2917" t="s">
        <v>44</v>
      </c>
      <c r="L2917" t="s">
        <v>45</v>
      </c>
      <c r="M2917" t="s">
        <v>46</v>
      </c>
      <c r="N2917" t="str">
        <f t="shared" si="297"/>
        <v>08/18/2022</v>
      </c>
      <c r="O2917" t="str">
        <f t="shared" si="298"/>
        <v>12/31/2500</v>
      </c>
      <c r="P2917">
        <v>1</v>
      </c>
      <c r="Q2917">
        <v>1</v>
      </c>
      <c r="R2917">
        <v>1</v>
      </c>
      <c r="S2917">
        <v>0</v>
      </c>
      <c r="T2917">
        <v>1</v>
      </c>
      <c r="U2917">
        <v>0</v>
      </c>
      <c r="V2917" t="str">
        <f>"Trad IRN"</f>
        <v>Trad IRN</v>
      </c>
      <c r="W2917">
        <v>100</v>
      </c>
      <c r="X2917" t="s">
        <v>47</v>
      </c>
      <c r="Z2917" t="s">
        <v>47</v>
      </c>
      <c r="AB2917" t="str">
        <f>"11"</f>
        <v>11</v>
      </c>
      <c r="AC2917" t="str">
        <f>"01"</f>
        <v>01</v>
      </c>
      <c r="AD2917" t="str">
        <f>"5"</f>
        <v>5</v>
      </c>
      <c r="AE2917" t="s">
        <v>55</v>
      </c>
      <c r="AF2917">
        <v>0</v>
      </c>
      <c r="AG2917" t="s">
        <v>56</v>
      </c>
      <c r="AH2917" t="str">
        <f>"Trad IRN"</f>
        <v>Trad IRN</v>
      </c>
      <c r="AI2917" t="str">
        <f>"Bldg IRN"</f>
        <v>Bldg IRN</v>
      </c>
      <c r="AJ2917" t="s">
        <v>48</v>
      </c>
      <c r="AK2917" t="s">
        <v>48</v>
      </c>
      <c r="AL2917" t="s">
        <v>53</v>
      </c>
      <c r="AM2917">
        <v>1132.3</v>
      </c>
      <c r="AN2917">
        <v>1132.3</v>
      </c>
      <c r="AO2917">
        <v>15</v>
      </c>
    </row>
    <row r="2918" spans="1:41" x14ac:dyDescent="0.3">
      <c r="A2918" t="str">
        <f>"Trad IRN"</f>
        <v>Trad IRN</v>
      </c>
      <c r="B2918" t="str">
        <f>"Bldg IRN"</f>
        <v>Bldg IRN</v>
      </c>
      <c r="C2918" t="s">
        <v>41</v>
      </c>
      <c r="D2918" t="s">
        <v>3</v>
      </c>
      <c r="E2918" t="s">
        <v>80</v>
      </c>
      <c r="F2918" t="s">
        <v>81</v>
      </c>
      <c r="G2918" t="s">
        <v>82</v>
      </c>
      <c r="H2918" t="s">
        <v>83</v>
      </c>
      <c r="I2918" t="str">
        <f>"Trad IRN"</f>
        <v>Trad IRN</v>
      </c>
      <c r="J2918" t="s">
        <v>43</v>
      </c>
      <c r="K2918" t="s">
        <v>44</v>
      </c>
      <c r="L2918" t="s">
        <v>45</v>
      </c>
      <c r="M2918" t="s">
        <v>46</v>
      </c>
      <c r="N2918" t="str">
        <f t="shared" si="297"/>
        <v>08/18/2022</v>
      </c>
      <c r="O2918" t="str">
        <f t="shared" si="298"/>
        <v>12/31/2500</v>
      </c>
      <c r="P2918">
        <v>1</v>
      </c>
      <c r="Q2918">
        <v>1</v>
      </c>
      <c r="S2918">
        <v>0</v>
      </c>
      <c r="T2918">
        <v>1</v>
      </c>
      <c r="U2918">
        <v>0</v>
      </c>
      <c r="V2918" t="str">
        <f>"Trad IRN"</f>
        <v>Trad IRN</v>
      </c>
      <c r="W2918">
        <v>100</v>
      </c>
      <c r="X2918" t="s">
        <v>47</v>
      </c>
      <c r="Z2918" t="s">
        <v>47</v>
      </c>
      <c r="AB2918" t="str">
        <f>"09"</f>
        <v>09</v>
      </c>
      <c r="AC2918" t="s">
        <v>48</v>
      </c>
      <c r="AD2918" t="s">
        <v>49</v>
      </c>
      <c r="AE2918" t="s">
        <v>50</v>
      </c>
      <c r="AF2918">
        <v>2</v>
      </c>
      <c r="AG2918" t="s">
        <v>56</v>
      </c>
      <c r="AH2918" t="str">
        <f>"Trad IRN"</f>
        <v>Trad IRN</v>
      </c>
      <c r="AI2918" t="str">
        <f>"Bldg IRN"</f>
        <v>Bldg IRN</v>
      </c>
      <c r="AJ2918" t="s">
        <v>48</v>
      </c>
      <c r="AK2918" t="s">
        <v>48</v>
      </c>
      <c r="AL2918" t="s">
        <v>53</v>
      </c>
      <c r="AM2918">
        <v>1132.3</v>
      </c>
      <c r="AN2918">
        <v>1132.3</v>
      </c>
      <c r="AO2918">
        <v>15</v>
      </c>
    </row>
    <row r="2919" spans="1:41" x14ac:dyDescent="0.3">
      <c r="A2919" t="str">
        <f>"Trad IRN"</f>
        <v>Trad IRN</v>
      </c>
      <c r="B2919" t="str">
        <f>"Bldg IRN"</f>
        <v>Bldg IRN</v>
      </c>
      <c r="C2919" t="s">
        <v>41</v>
      </c>
      <c r="D2919" t="s">
        <v>3</v>
      </c>
      <c r="E2919" t="s">
        <v>80</v>
      </c>
      <c r="F2919" t="s">
        <v>81</v>
      </c>
      <c r="G2919" t="s">
        <v>82</v>
      </c>
      <c r="H2919" t="s">
        <v>83</v>
      </c>
      <c r="I2919" t="str">
        <f>"Trad IRN"</f>
        <v>Trad IRN</v>
      </c>
      <c r="J2919" t="s">
        <v>43</v>
      </c>
      <c r="K2919" t="s">
        <v>44</v>
      </c>
      <c r="L2919" t="s">
        <v>45</v>
      </c>
      <c r="M2919" t="s">
        <v>46</v>
      </c>
      <c r="N2919" t="str">
        <f t="shared" si="297"/>
        <v>08/18/2022</v>
      </c>
      <c r="O2919" t="str">
        <f t="shared" si="298"/>
        <v>12/31/2500</v>
      </c>
      <c r="P2919">
        <v>1</v>
      </c>
      <c r="Q2919">
        <v>1</v>
      </c>
      <c r="S2919">
        <v>0</v>
      </c>
      <c r="T2919">
        <v>1</v>
      </c>
      <c r="U2919">
        <v>0</v>
      </c>
      <c r="V2919" t="str">
        <f>"Trad IRN"</f>
        <v>Trad IRN</v>
      </c>
      <c r="W2919">
        <v>100</v>
      </c>
      <c r="X2919" t="s">
        <v>47</v>
      </c>
      <c r="Z2919" t="s">
        <v>47</v>
      </c>
      <c r="AB2919" t="str">
        <f>"11"</f>
        <v>11</v>
      </c>
      <c r="AC2919" t="s">
        <v>48</v>
      </c>
      <c r="AD2919" t="s">
        <v>49</v>
      </c>
      <c r="AE2919" t="s">
        <v>50</v>
      </c>
      <c r="AF2919">
        <v>2</v>
      </c>
      <c r="AG2919" t="s">
        <v>56</v>
      </c>
      <c r="AH2919" t="str">
        <f>"Trad IRN"</f>
        <v>Trad IRN</v>
      </c>
      <c r="AI2919" t="str">
        <f>"Bldg IRN"</f>
        <v>Bldg IRN</v>
      </c>
      <c r="AJ2919" t="s">
        <v>48</v>
      </c>
      <c r="AK2919" t="s">
        <v>48</v>
      </c>
      <c r="AL2919" t="s">
        <v>53</v>
      </c>
      <c r="AM2919">
        <v>1132.3</v>
      </c>
      <c r="AN2919">
        <v>1132.3</v>
      </c>
      <c r="AO2919">
        <v>15</v>
      </c>
    </row>
    <row r="2920" spans="1:41" x14ac:dyDescent="0.3">
      <c r="A2920" t="str">
        <f>"Trad IRN"</f>
        <v>Trad IRN</v>
      </c>
      <c r="B2920" t="str">
        <f>"Bldg IRN"</f>
        <v>Bldg IRN</v>
      </c>
      <c r="C2920" t="s">
        <v>41</v>
      </c>
      <c r="D2920" t="s">
        <v>3</v>
      </c>
      <c r="E2920" t="s">
        <v>80</v>
      </c>
      <c r="F2920" t="s">
        <v>81</v>
      </c>
      <c r="G2920" t="s">
        <v>82</v>
      </c>
      <c r="H2920" t="s">
        <v>83</v>
      </c>
      <c r="I2920" t="str">
        <f>"Trad IRN"</f>
        <v>Trad IRN</v>
      </c>
      <c r="J2920" t="s">
        <v>43</v>
      </c>
      <c r="K2920" t="s">
        <v>44</v>
      </c>
      <c r="L2920" t="s">
        <v>45</v>
      </c>
      <c r="M2920" t="s">
        <v>46</v>
      </c>
      <c r="N2920" t="str">
        <f t="shared" si="297"/>
        <v>08/18/2022</v>
      </c>
      <c r="O2920" t="str">
        <f t="shared" si="298"/>
        <v>12/31/2500</v>
      </c>
      <c r="P2920">
        <v>1</v>
      </c>
      <c r="Q2920">
        <v>1</v>
      </c>
      <c r="R2920">
        <v>1</v>
      </c>
      <c r="S2920">
        <v>0</v>
      </c>
      <c r="T2920">
        <v>1</v>
      </c>
      <c r="U2920">
        <v>0</v>
      </c>
      <c r="V2920" t="str">
        <f>"Trad IRN"</f>
        <v>Trad IRN</v>
      </c>
      <c r="W2920">
        <v>100</v>
      </c>
      <c r="X2920" t="s">
        <v>47</v>
      </c>
      <c r="Z2920" t="s">
        <v>47</v>
      </c>
      <c r="AB2920" t="str">
        <f>"12"</f>
        <v>12</v>
      </c>
      <c r="AC2920" t="str">
        <f>"01"</f>
        <v>01</v>
      </c>
      <c r="AD2920" t="str">
        <f>"5"</f>
        <v>5</v>
      </c>
      <c r="AE2920" t="s">
        <v>50</v>
      </c>
      <c r="AF2920">
        <v>0</v>
      </c>
      <c r="AG2920" t="s">
        <v>56</v>
      </c>
      <c r="AH2920" t="str">
        <f>"Trad IRN"</f>
        <v>Trad IRN</v>
      </c>
      <c r="AI2920" t="str">
        <f>"Bldg IRN"</f>
        <v>Bldg IRN</v>
      </c>
      <c r="AJ2920" t="str">
        <f>"12"</f>
        <v>12</v>
      </c>
      <c r="AK2920" t="s">
        <v>48</v>
      </c>
      <c r="AL2920" t="s">
        <v>53</v>
      </c>
      <c r="AM2920">
        <v>1132.3</v>
      </c>
      <c r="AN2920">
        <v>1132.3</v>
      </c>
      <c r="AO2920">
        <v>15</v>
      </c>
    </row>
    <row r="2921" spans="1:41" x14ac:dyDescent="0.3">
      <c r="A2921" t="str">
        <f>"Trad IRN"</f>
        <v>Trad IRN</v>
      </c>
      <c r="B2921" t="str">
        <f>"Bldg IRN"</f>
        <v>Bldg IRN</v>
      </c>
      <c r="C2921" t="s">
        <v>41</v>
      </c>
      <c r="D2921" t="s">
        <v>3</v>
      </c>
      <c r="E2921" t="s">
        <v>80</v>
      </c>
      <c r="F2921" t="s">
        <v>81</v>
      </c>
      <c r="G2921" t="s">
        <v>82</v>
      </c>
      <c r="H2921" t="s">
        <v>83</v>
      </c>
      <c r="I2921" t="str">
        <f>"Trad IRN"</f>
        <v>Trad IRN</v>
      </c>
      <c r="J2921" t="s">
        <v>43</v>
      </c>
      <c r="K2921" t="s">
        <v>44</v>
      </c>
      <c r="L2921" t="s">
        <v>45</v>
      </c>
      <c r="M2921" t="s">
        <v>46</v>
      </c>
      <c r="N2921" t="str">
        <f t="shared" si="297"/>
        <v>08/18/2022</v>
      </c>
      <c r="O2921" t="str">
        <f t="shared" si="298"/>
        <v>12/31/2500</v>
      </c>
      <c r="P2921">
        <v>1</v>
      </c>
      <c r="Q2921">
        <v>1</v>
      </c>
      <c r="S2921">
        <v>1</v>
      </c>
      <c r="T2921">
        <v>1</v>
      </c>
      <c r="U2921">
        <v>0</v>
      </c>
      <c r="V2921" t="str">
        <f>"Trad IRN"</f>
        <v>Trad IRN</v>
      </c>
      <c r="W2921">
        <v>55</v>
      </c>
      <c r="X2921" t="s">
        <v>54</v>
      </c>
      <c r="Y2921" t="str">
        <f>"45"</f>
        <v>45</v>
      </c>
      <c r="Z2921" t="s">
        <v>47</v>
      </c>
      <c r="AB2921" t="str">
        <f>"11"</f>
        <v>11</v>
      </c>
      <c r="AC2921" t="s">
        <v>48</v>
      </c>
      <c r="AD2921" t="s">
        <v>49</v>
      </c>
      <c r="AE2921" t="s">
        <v>50</v>
      </c>
      <c r="AF2921">
        <v>0</v>
      </c>
      <c r="AG2921" t="s">
        <v>56</v>
      </c>
      <c r="AH2921" t="str">
        <f>"Trad IRN"</f>
        <v>Trad IRN</v>
      </c>
      <c r="AI2921" t="str">
        <f>"Bldg IRN"</f>
        <v>Bldg IRN</v>
      </c>
      <c r="AJ2921" t="s">
        <v>48</v>
      </c>
      <c r="AK2921" t="s">
        <v>48</v>
      </c>
      <c r="AL2921" t="s">
        <v>53</v>
      </c>
      <c r="AM2921">
        <v>1132.3</v>
      </c>
      <c r="AN2921">
        <v>1132.3</v>
      </c>
      <c r="AO2921">
        <v>15</v>
      </c>
    </row>
    <row r="2922" spans="1:41" x14ac:dyDescent="0.3">
      <c r="A2922" t="str">
        <f>"Trad IRN"</f>
        <v>Trad IRN</v>
      </c>
      <c r="B2922" t="str">
        <f>"Bldg IRN"</f>
        <v>Bldg IRN</v>
      </c>
      <c r="C2922" t="s">
        <v>41</v>
      </c>
      <c r="D2922" t="s">
        <v>3</v>
      </c>
      <c r="E2922" t="s">
        <v>80</v>
      </c>
      <c r="F2922" t="s">
        <v>81</v>
      </c>
      <c r="G2922" t="s">
        <v>82</v>
      </c>
      <c r="H2922" t="s">
        <v>83</v>
      </c>
      <c r="I2922" t="s">
        <v>8</v>
      </c>
      <c r="J2922" t="s">
        <v>43</v>
      </c>
      <c r="K2922" t="s">
        <v>44</v>
      </c>
      <c r="L2922" t="s">
        <v>45</v>
      </c>
      <c r="M2922" t="s">
        <v>46</v>
      </c>
      <c r="N2922" t="str">
        <f t="shared" si="297"/>
        <v>08/18/2022</v>
      </c>
      <c r="O2922" t="str">
        <f t="shared" si="298"/>
        <v>12/31/2500</v>
      </c>
      <c r="P2922">
        <v>0.14913599999999999</v>
      </c>
      <c r="Q2922">
        <v>0.14913599999999999</v>
      </c>
      <c r="R2922">
        <v>0.14913599999999999</v>
      </c>
      <c r="S2922">
        <v>0</v>
      </c>
      <c r="T2922">
        <v>3.8677999999999997E-2</v>
      </c>
      <c r="U2922">
        <v>0.110458</v>
      </c>
      <c r="V2922" t="str">
        <f>"Trad IRN"</f>
        <v>Trad IRN</v>
      </c>
      <c r="W2922">
        <v>15</v>
      </c>
      <c r="X2922" t="s">
        <v>47</v>
      </c>
      <c r="Z2922" t="s">
        <v>47</v>
      </c>
      <c r="AB2922" t="str">
        <f>"12"</f>
        <v>12</v>
      </c>
      <c r="AC2922" t="str">
        <f>"12"</f>
        <v>12</v>
      </c>
      <c r="AD2922" t="str">
        <f>"6"</f>
        <v>6</v>
      </c>
      <c r="AE2922" t="s">
        <v>50</v>
      </c>
      <c r="AF2922">
        <v>0</v>
      </c>
      <c r="AG2922" t="s">
        <v>51</v>
      </c>
      <c r="AH2922" t="s">
        <v>85</v>
      </c>
      <c r="AI2922" t="str">
        <f>"Bldg IRN"</f>
        <v>Bldg IRN</v>
      </c>
      <c r="AJ2922" t="str">
        <f>"12"</f>
        <v>12</v>
      </c>
      <c r="AK2922" t="s">
        <v>52</v>
      </c>
      <c r="AL2922" t="s">
        <v>53</v>
      </c>
      <c r="AM2922">
        <v>155.4</v>
      </c>
      <c r="AN2922">
        <v>1042</v>
      </c>
      <c r="AO2922">
        <v>15</v>
      </c>
    </row>
    <row r="2923" spans="1:41" x14ac:dyDescent="0.3">
      <c r="A2923" t="str">
        <f>"Trad IRN"</f>
        <v>Trad IRN</v>
      </c>
      <c r="B2923" t="str">
        <f>"Bldg IRN"</f>
        <v>Bldg IRN</v>
      </c>
      <c r="C2923" t="s">
        <v>41</v>
      </c>
      <c r="D2923" t="s">
        <v>3</v>
      </c>
      <c r="E2923" t="s">
        <v>80</v>
      </c>
      <c r="F2923" t="s">
        <v>81</v>
      </c>
      <c r="G2923" t="s">
        <v>82</v>
      </c>
      <c r="H2923" t="s">
        <v>83</v>
      </c>
      <c r="I2923" t="str">
        <f>"Trad IRN"</f>
        <v>Trad IRN</v>
      </c>
      <c r="J2923" t="s">
        <v>43</v>
      </c>
      <c r="K2923" t="s">
        <v>44</v>
      </c>
      <c r="L2923" t="s">
        <v>45</v>
      </c>
      <c r="M2923" t="s">
        <v>46</v>
      </c>
      <c r="N2923" t="str">
        <f t="shared" si="297"/>
        <v>08/18/2022</v>
      </c>
      <c r="O2923" t="str">
        <f t="shared" si="298"/>
        <v>12/31/2500</v>
      </c>
      <c r="P2923">
        <v>0.85</v>
      </c>
      <c r="Q2923">
        <v>0.85</v>
      </c>
      <c r="R2923">
        <v>0.85</v>
      </c>
      <c r="S2923">
        <v>0</v>
      </c>
      <c r="T2923">
        <v>0.78055600000000003</v>
      </c>
      <c r="U2923">
        <v>6.9444000000000006E-2</v>
      </c>
      <c r="V2923" t="str">
        <f>"Trad IRN"</f>
        <v>Trad IRN</v>
      </c>
      <c r="W2923">
        <v>85</v>
      </c>
      <c r="X2923" t="s">
        <v>47</v>
      </c>
      <c r="Z2923" t="s">
        <v>47</v>
      </c>
      <c r="AB2923" t="str">
        <f>"12"</f>
        <v>12</v>
      </c>
      <c r="AC2923" t="str">
        <f>"12"</f>
        <v>12</v>
      </c>
      <c r="AD2923" t="str">
        <f>"6"</f>
        <v>6</v>
      </c>
      <c r="AE2923" t="s">
        <v>50</v>
      </c>
      <c r="AF2923">
        <v>0</v>
      </c>
      <c r="AG2923" t="s">
        <v>56</v>
      </c>
      <c r="AH2923" t="str">
        <f>"Trad IRN"</f>
        <v>Trad IRN</v>
      </c>
      <c r="AI2923" t="str">
        <f>"Bldg IRN"</f>
        <v>Bldg IRN</v>
      </c>
      <c r="AJ2923" t="str">
        <f>"12"</f>
        <v>12</v>
      </c>
      <c r="AK2923" t="s">
        <v>48</v>
      </c>
      <c r="AL2923" t="s">
        <v>53</v>
      </c>
      <c r="AM2923">
        <v>962.46</v>
      </c>
      <c r="AN2923">
        <v>1132.3</v>
      </c>
      <c r="AO2923">
        <v>15</v>
      </c>
    </row>
    <row r="2924" spans="1:41" x14ac:dyDescent="0.3">
      <c r="A2924" t="str">
        <f>"Trad IRN"</f>
        <v>Trad IRN</v>
      </c>
      <c r="B2924" t="str">
        <f>"Bldg IRN"</f>
        <v>Bldg IRN</v>
      </c>
      <c r="C2924" t="s">
        <v>41</v>
      </c>
      <c r="D2924" t="s">
        <v>3</v>
      </c>
      <c r="E2924" t="s">
        <v>80</v>
      </c>
      <c r="F2924" t="s">
        <v>81</v>
      </c>
      <c r="G2924" t="s">
        <v>82</v>
      </c>
      <c r="H2924" t="s">
        <v>83</v>
      </c>
      <c r="I2924" t="str">
        <f>"Trad IRN"</f>
        <v>Trad IRN</v>
      </c>
      <c r="J2924" t="s">
        <v>43</v>
      </c>
      <c r="K2924" t="s">
        <v>44</v>
      </c>
      <c r="L2924" t="s">
        <v>45</v>
      </c>
      <c r="M2924" t="s">
        <v>46</v>
      </c>
      <c r="N2924" t="str">
        <f t="shared" si="297"/>
        <v>08/18/2022</v>
      </c>
      <c r="O2924" t="str">
        <f t="shared" si="298"/>
        <v>12/31/2500</v>
      </c>
      <c r="P2924">
        <v>1</v>
      </c>
      <c r="Q2924">
        <v>1</v>
      </c>
      <c r="S2924">
        <v>0</v>
      </c>
      <c r="T2924">
        <v>1</v>
      </c>
      <c r="U2924">
        <v>0</v>
      </c>
      <c r="V2924" t="str">
        <f>"Trad IRN"</f>
        <v>Trad IRN</v>
      </c>
      <c r="W2924">
        <v>70</v>
      </c>
      <c r="X2924" t="s">
        <v>54</v>
      </c>
      <c r="Y2924" t="str">
        <f>"30"</f>
        <v>30</v>
      </c>
      <c r="Z2924" t="s">
        <v>47</v>
      </c>
      <c r="AB2924" t="str">
        <f>"11"</f>
        <v>11</v>
      </c>
      <c r="AC2924" t="s">
        <v>48</v>
      </c>
      <c r="AD2924" t="s">
        <v>49</v>
      </c>
      <c r="AE2924" t="s">
        <v>50</v>
      </c>
      <c r="AF2924">
        <v>0</v>
      </c>
      <c r="AG2924" t="s">
        <v>56</v>
      </c>
      <c r="AH2924" t="str">
        <f>"Trad IRN"</f>
        <v>Trad IRN</v>
      </c>
      <c r="AI2924" t="str">
        <f>"Bldg IRN"</f>
        <v>Bldg IRN</v>
      </c>
      <c r="AJ2924" t="s">
        <v>48</v>
      </c>
      <c r="AK2924" t="s">
        <v>48</v>
      </c>
      <c r="AL2924" t="s">
        <v>53</v>
      </c>
      <c r="AM2924">
        <v>1132.3</v>
      </c>
      <c r="AN2924">
        <v>1132.3</v>
      </c>
      <c r="AO2924">
        <v>15</v>
      </c>
    </row>
    <row r="2925" spans="1:41" x14ac:dyDescent="0.3">
      <c r="A2925" t="str">
        <f>"Trad IRN"</f>
        <v>Trad IRN</v>
      </c>
      <c r="B2925" t="str">
        <f>"Bldg IRN"</f>
        <v>Bldg IRN</v>
      </c>
      <c r="C2925" t="s">
        <v>41</v>
      </c>
      <c r="D2925" t="s">
        <v>3</v>
      </c>
      <c r="E2925" t="s">
        <v>80</v>
      </c>
      <c r="F2925" t="s">
        <v>81</v>
      </c>
      <c r="G2925" t="s">
        <v>82</v>
      </c>
      <c r="H2925" t="s">
        <v>83</v>
      </c>
      <c r="I2925" t="str">
        <f>"Trad IRN"</f>
        <v>Trad IRN</v>
      </c>
      <c r="J2925" t="s">
        <v>43</v>
      </c>
      <c r="K2925" t="s">
        <v>44</v>
      </c>
      <c r="L2925" t="s">
        <v>45</v>
      </c>
      <c r="M2925" t="s">
        <v>46</v>
      </c>
      <c r="N2925" t="str">
        <f t="shared" si="297"/>
        <v>08/18/2022</v>
      </c>
      <c r="O2925" t="str">
        <f t="shared" si="298"/>
        <v>12/31/2500</v>
      </c>
      <c r="P2925">
        <v>1</v>
      </c>
      <c r="Q2925">
        <v>1</v>
      </c>
      <c r="R2925">
        <v>1</v>
      </c>
      <c r="S2925">
        <v>0</v>
      </c>
      <c r="T2925">
        <v>1</v>
      </c>
      <c r="U2925">
        <v>0</v>
      </c>
      <c r="V2925" t="str">
        <f>"Trad IRN"</f>
        <v>Trad IRN</v>
      </c>
      <c r="W2925">
        <v>100</v>
      </c>
      <c r="X2925" t="s">
        <v>47</v>
      </c>
      <c r="Z2925" t="s">
        <v>47</v>
      </c>
      <c r="AB2925" t="str">
        <f>"10"</f>
        <v>10</v>
      </c>
      <c r="AC2925" t="str">
        <f>"15"</f>
        <v>15</v>
      </c>
      <c r="AD2925" t="str">
        <f>"2"</f>
        <v>2</v>
      </c>
      <c r="AE2925" t="s">
        <v>50</v>
      </c>
      <c r="AF2925">
        <v>0</v>
      </c>
      <c r="AG2925" t="s">
        <v>56</v>
      </c>
      <c r="AH2925" t="str">
        <f>"Trad IRN"</f>
        <v>Trad IRN</v>
      </c>
      <c r="AI2925" t="str">
        <f>"Bldg IRN"</f>
        <v>Bldg IRN</v>
      </c>
      <c r="AJ2925" t="s">
        <v>48</v>
      </c>
      <c r="AK2925" t="s">
        <v>48</v>
      </c>
      <c r="AL2925" t="s">
        <v>53</v>
      </c>
      <c r="AM2925">
        <v>1132.3</v>
      </c>
      <c r="AN2925">
        <v>1132.3</v>
      </c>
      <c r="AO2925">
        <v>15</v>
      </c>
    </row>
    <row r="2926" spans="1:41" x14ac:dyDescent="0.3">
      <c r="A2926" t="str">
        <f>"Trad IRN"</f>
        <v>Trad IRN</v>
      </c>
      <c r="B2926" t="str">
        <f>"Bldg IRN"</f>
        <v>Bldg IRN</v>
      </c>
      <c r="C2926" t="s">
        <v>41</v>
      </c>
      <c r="D2926" t="s">
        <v>3</v>
      </c>
      <c r="E2926" t="s">
        <v>80</v>
      </c>
      <c r="F2926" t="s">
        <v>81</v>
      </c>
      <c r="G2926" t="s">
        <v>82</v>
      </c>
      <c r="H2926" t="s">
        <v>83</v>
      </c>
      <c r="I2926" t="str">
        <f>"Trad IRN"</f>
        <v>Trad IRN</v>
      </c>
      <c r="J2926" t="s">
        <v>43</v>
      </c>
      <c r="K2926" t="s">
        <v>44</v>
      </c>
      <c r="L2926" t="s">
        <v>45</v>
      </c>
      <c r="M2926" t="s">
        <v>46</v>
      </c>
      <c r="N2926" t="str">
        <f t="shared" si="297"/>
        <v>08/18/2022</v>
      </c>
      <c r="O2926" t="str">
        <f>"09/19/2022"</f>
        <v>09/19/2022</v>
      </c>
      <c r="P2926">
        <v>0.12687499999999999</v>
      </c>
      <c r="Q2926">
        <v>0.12687499999999999</v>
      </c>
      <c r="S2926">
        <v>0</v>
      </c>
      <c r="T2926">
        <v>0.12687499999999999</v>
      </c>
      <c r="U2926">
        <v>0</v>
      </c>
      <c r="V2926" t="str">
        <f>"Trad IRN"</f>
        <v>Trad IRN</v>
      </c>
      <c r="W2926">
        <v>100</v>
      </c>
      <c r="X2926" t="s">
        <v>47</v>
      </c>
      <c r="Z2926" t="s">
        <v>47</v>
      </c>
      <c r="AB2926" t="str">
        <f>"09"</f>
        <v>09</v>
      </c>
      <c r="AC2926" t="s">
        <v>48</v>
      </c>
      <c r="AD2926" t="s">
        <v>49</v>
      </c>
      <c r="AE2926" t="s">
        <v>50</v>
      </c>
      <c r="AF2926">
        <v>0</v>
      </c>
      <c r="AG2926" t="s">
        <v>56</v>
      </c>
      <c r="AH2926" t="str">
        <f>"Trad IRN"</f>
        <v>Trad IRN</v>
      </c>
      <c r="AI2926" t="str">
        <f>"Bldg IRN"</f>
        <v>Bldg IRN</v>
      </c>
      <c r="AJ2926" t="s">
        <v>48</v>
      </c>
      <c r="AK2926" t="s">
        <v>48</v>
      </c>
      <c r="AL2926" t="s">
        <v>53</v>
      </c>
      <c r="AM2926">
        <v>143.66</v>
      </c>
      <c r="AN2926">
        <v>1132.3</v>
      </c>
      <c r="AO2926">
        <v>15</v>
      </c>
    </row>
    <row r="2927" spans="1:41" x14ac:dyDescent="0.3">
      <c r="A2927" t="str">
        <f>"Trad IRN"</f>
        <v>Trad IRN</v>
      </c>
      <c r="B2927" t="str">
        <f>"Bldg IRN"</f>
        <v>Bldg IRN</v>
      </c>
      <c r="C2927" t="s">
        <v>41</v>
      </c>
      <c r="D2927" t="s">
        <v>3</v>
      </c>
      <c r="E2927" t="s">
        <v>80</v>
      </c>
      <c r="F2927" t="s">
        <v>81</v>
      </c>
      <c r="G2927" t="s">
        <v>82</v>
      </c>
      <c r="H2927" t="s">
        <v>83</v>
      </c>
      <c r="I2927" t="str">
        <f>"Trad IRN"</f>
        <v>Trad IRN</v>
      </c>
      <c r="J2927" t="s">
        <v>43</v>
      </c>
      <c r="K2927" t="s">
        <v>44</v>
      </c>
      <c r="L2927" t="s">
        <v>45</v>
      </c>
      <c r="M2927" t="s">
        <v>46</v>
      </c>
      <c r="N2927" t="str">
        <f t="shared" si="297"/>
        <v>08/18/2022</v>
      </c>
      <c r="O2927" t="str">
        <f>"12/31/2500"</f>
        <v>12/31/2500</v>
      </c>
      <c r="P2927">
        <v>1</v>
      </c>
      <c r="Q2927">
        <v>1</v>
      </c>
      <c r="S2927">
        <v>0</v>
      </c>
      <c r="T2927">
        <v>1</v>
      </c>
      <c r="U2927">
        <v>0</v>
      </c>
      <c r="V2927" t="str">
        <f>"Trad IRN"</f>
        <v>Trad IRN</v>
      </c>
      <c r="W2927">
        <v>100</v>
      </c>
      <c r="X2927" t="s">
        <v>47</v>
      </c>
      <c r="Z2927" t="s">
        <v>47</v>
      </c>
      <c r="AB2927" t="str">
        <f>"11"</f>
        <v>11</v>
      </c>
      <c r="AC2927" t="s">
        <v>48</v>
      </c>
      <c r="AD2927" t="s">
        <v>49</v>
      </c>
      <c r="AE2927" t="s">
        <v>50</v>
      </c>
      <c r="AF2927">
        <v>0</v>
      </c>
      <c r="AG2927" t="s">
        <v>56</v>
      </c>
      <c r="AH2927" t="str">
        <f>"Trad IRN"</f>
        <v>Trad IRN</v>
      </c>
      <c r="AI2927" t="str">
        <f>"Bldg IRN"</f>
        <v>Bldg IRN</v>
      </c>
      <c r="AJ2927" t="s">
        <v>48</v>
      </c>
      <c r="AK2927" t="s">
        <v>48</v>
      </c>
      <c r="AL2927" t="s">
        <v>53</v>
      </c>
      <c r="AM2927">
        <v>1132.3</v>
      </c>
      <c r="AN2927">
        <v>1132.3</v>
      </c>
      <c r="AO2927">
        <v>15</v>
      </c>
    </row>
    <row r="2928" spans="1:41" x14ac:dyDescent="0.3">
      <c r="A2928" t="str">
        <f>"Trad IRN"</f>
        <v>Trad IRN</v>
      </c>
      <c r="B2928" t="str">
        <f>"Bldg IRN"</f>
        <v>Bldg IRN</v>
      </c>
      <c r="C2928" t="s">
        <v>41</v>
      </c>
      <c r="D2928" t="s">
        <v>3</v>
      </c>
      <c r="E2928" t="s">
        <v>80</v>
      </c>
      <c r="F2928" t="s">
        <v>81</v>
      </c>
      <c r="G2928" t="s">
        <v>82</v>
      </c>
      <c r="H2928" t="s">
        <v>83</v>
      </c>
      <c r="I2928" t="str">
        <f>"Trad IRN"</f>
        <v>Trad IRN</v>
      </c>
      <c r="J2928" t="s">
        <v>43</v>
      </c>
      <c r="K2928" t="s">
        <v>44</v>
      </c>
      <c r="L2928" t="s">
        <v>45</v>
      </c>
      <c r="M2928" t="s">
        <v>46</v>
      </c>
      <c r="N2928" t="str">
        <f t="shared" si="297"/>
        <v>08/18/2022</v>
      </c>
      <c r="O2928" t="str">
        <f>"01/03/2023"</f>
        <v>01/03/2023</v>
      </c>
      <c r="P2928">
        <v>0.46943400000000002</v>
      </c>
      <c r="Q2928">
        <v>0.46943400000000002</v>
      </c>
      <c r="S2928">
        <v>0.46943400000000002</v>
      </c>
      <c r="T2928">
        <v>0.46943400000000002</v>
      </c>
      <c r="U2928">
        <v>0</v>
      </c>
      <c r="V2928" t="str">
        <f>"Trad IRN"</f>
        <v>Trad IRN</v>
      </c>
      <c r="W2928">
        <v>100</v>
      </c>
      <c r="X2928" t="s">
        <v>47</v>
      </c>
      <c r="Z2928" t="s">
        <v>47</v>
      </c>
      <c r="AB2928" t="str">
        <f>"11"</f>
        <v>11</v>
      </c>
      <c r="AC2928" t="s">
        <v>48</v>
      </c>
      <c r="AD2928" t="s">
        <v>49</v>
      </c>
      <c r="AE2928" t="s">
        <v>50</v>
      </c>
      <c r="AF2928">
        <v>0</v>
      </c>
      <c r="AG2928" t="s">
        <v>56</v>
      </c>
      <c r="AH2928" t="str">
        <f>"Trad IRN"</f>
        <v>Trad IRN</v>
      </c>
      <c r="AI2928" t="str">
        <f>"Bldg IRN"</f>
        <v>Bldg IRN</v>
      </c>
      <c r="AJ2928" t="s">
        <v>48</v>
      </c>
      <c r="AK2928" t="s">
        <v>48</v>
      </c>
      <c r="AL2928" t="s">
        <v>53</v>
      </c>
      <c r="AM2928">
        <v>531.54</v>
      </c>
      <c r="AN2928">
        <v>1132.3</v>
      </c>
      <c r="AO2928">
        <v>15</v>
      </c>
    </row>
    <row r="2929" spans="1:41" x14ac:dyDescent="0.3">
      <c r="A2929" t="str">
        <f>"Trad IRN"</f>
        <v>Trad IRN</v>
      </c>
      <c r="B2929" t="str">
        <f>"Bldg IRN"</f>
        <v>Bldg IRN</v>
      </c>
      <c r="C2929" t="s">
        <v>41</v>
      </c>
      <c r="D2929" t="s">
        <v>3</v>
      </c>
      <c r="E2929" t="s">
        <v>80</v>
      </c>
      <c r="F2929" t="s">
        <v>81</v>
      </c>
      <c r="G2929" t="s">
        <v>82</v>
      </c>
      <c r="H2929" t="s">
        <v>83</v>
      </c>
      <c r="I2929" t="str">
        <f>"Trad IRN"</f>
        <v>Trad IRN</v>
      </c>
      <c r="J2929" t="s">
        <v>43</v>
      </c>
      <c r="K2929" t="s">
        <v>44</v>
      </c>
      <c r="L2929" t="s">
        <v>45</v>
      </c>
      <c r="M2929" t="s">
        <v>46</v>
      </c>
      <c r="N2929" t="str">
        <f>"01/04/2023"</f>
        <v>01/04/2023</v>
      </c>
      <c r="O2929" t="str">
        <f t="shared" ref="O2929:O2944" si="299">"12/31/2500"</f>
        <v>12/31/2500</v>
      </c>
      <c r="P2929">
        <v>0.45098100000000002</v>
      </c>
      <c r="Q2929">
        <v>0.45098100000000002</v>
      </c>
      <c r="S2929">
        <v>0.45098100000000002</v>
      </c>
      <c r="T2929">
        <v>0.45098100000000002</v>
      </c>
      <c r="U2929">
        <v>0</v>
      </c>
      <c r="V2929" t="str">
        <f>"Trad IRN"</f>
        <v>Trad IRN</v>
      </c>
      <c r="W2929">
        <v>85</v>
      </c>
      <c r="X2929" t="s">
        <v>47</v>
      </c>
      <c r="Z2929" t="s">
        <v>47</v>
      </c>
      <c r="AB2929" t="str">
        <f>"11"</f>
        <v>11</v>
      </c>
      <c r="AC2929" t="s">
        <v>48</v>
      </c>
      <c r="AD2929" t="s">
        <v>49</v>
      </c>
      <c r="AE2929" t="s">
        <v>50</v>
      </c>
      <c r="AF2929">
        <v>0</v>
      </c>
      <c r="AG2929" t="s">
        <v>56</v>
      </c>
      <c r="AH2929" t="str">
        <f>"Trad IRN"</f>
        <v>Trad IRN</v>
      </c>
      <c r="AI2929" t="str">
        <f>"Bldg IRN"</f>
        <v>Bldg IRN</v>
      </c>
      <c r="AJ2929" t="s">
        <v>48</v>
      </c>
      <c r="AK2929" t="s">
        <v>48</v>
      </c>
      <c r="AL2929" t="s">
        <v>53</v>
      </c>
      <c r="AM2929">
        <v>510.65</v>
      </c>
      <c r="AN2929">
        <v>1132.3</v>
      </c>
      <c r="AO2929">
        <v>15</v>
      </c>
    </row>
    <row r="2930" spans="1:41" x14ac:dyDescent="0.3">
      <c r="A2930" t="str">
        <f>"Trad IRN"</f>
        <v>Trad IRN</v>
      </c>
      <c r="B2930" t="str">
        <f>"Bldg IRN"</f>
        <v>Bldg IRN</v>
      </c>
      <c r="C2930" t="s">
        <v>41</v>
      </c>
      <c r="D2930" t="s">
        <v>3</v>
      </c>
      <c r="E2930" t="s">
        <v>80</v>
      </c>
      <c r="F2930" t="s">
        <v>81</v>
      </c>
      <c r="G2930" t="s">
        <v>82</v>
      </c>
      <c r="H2930" t="s">
        <v>83</v>
      </c>
      <c r="I2930" t="s">
        <v>8</v>
      </c>
      <c r="J2930" t="s">
        <v>43</v>
      </c>
      <c r="K2930" t="s">
        <v>44</v>
      </c>
      <c r="L2930" t="s">
        <v>45</v>
      </c>
      <c r="M2930" t="s">
        <v>46</v>
      </c>
      <c r="N2930" t="str">
        <f>"01/04/2023"</f>
        <v>01/04/2023</v>
      </c>
      <c r="O2930" t="str">
        <f t="shared" si="299"/>
        <v>12/31/2500</v>
      </c>
      <c r="P2930">
        <v>7.9585000000000003E-2</v>
      </c>
      <c r="Q2930">
        <v>7.9585000000000003E-2</v>
      </c>
      <c r="S2930">
        <v>0</v>
      </c>
      <c r="T2930">
        <v>2.4028999999999998E-2</v>
      </c>
      <c r="U2930">
        <v>5.5556000000000001E-2</v>
      </c>
      <c r="V2930" t="str">
        <f>"Trad IRN"</f>
        <v>Trad IRN</v>
      </c>
      <c r="W2930">
        <v>15</v>
      </c>
      <c r="X2930" t="s">
        <v>47</v>
      </c>
      <c r="Z2930" t="s">
        <v>47</v>
      </c>
      <c r="AB2930" t="str">
        <f>"11"</f>
        <v>11</v>
      </c>
      <c r="AC2930" t="s">
        <v>48</v>
      </c>
      <c r="AD2930" t="s">
        <v>49</v>
      </c>
      <c r="AE2930" t="s">
        <v>50</v>
      </c>
      <c r="AF2930">
        <v>0</v>
      </c>
      <c r="AG2930" t="s">
        <v>51</v>
      </c>
      <c r="AH2930" t="str">
        <f>"Trad IRN"</f>
        <v>Trad IRN</v>
      </c>
      <c r="AI2930" t="str">
        <f>"Bldg IRN"</f>
        <v>Bldg IRN</v>
      </c>
      <c r="AJ2930" t="s">
        <v>48</v>
      </c>
      <c r="AK2930" t="s">
        <v>48</v>
      </c>
      <c r="AL2930" t="s">
        <v>53</v>
      </c>
      <c r="AM2930">
        <v>90.11</v>
      </c>
      <c r="AN2930">
        <v>1132.3</v>
      </c>
      <c r="AO2930">
        <v>15</v>
      </c>
    </row>
    <row r="2931" spans="1:41" x14ac:dyDescent="0.3">
      <c r="A2931" t="str">
        <f>"Trad IRN"</f>
        <v>Trad IRN</v>
      </c>
      <c r="B2931" t="str">
        <f>"Bldg IRN"</f>
        <v>Bldg IRN</v>
      </c>
      <c r="C2931" t="s">
        <v>41</v>
      </c>
      <c r="D2931" t="s">
        <v>3</v>
      </c>
      <c r="E2931" t="s">
        <v>80</v>
      </c>
      <c r="F2931" t="s">
        <v>81</v>
      </c>
      <c r="G2931" t="s">
        <v>82</v>
      </c>
      <c r="H2931" t="s">
        <v>83</v>
      </c>
      <c r="I2931" t="str">
        <f>"Trad IRN"</f>
        <v>Trad IRN</v>
      </c>
      <c r="J2931" t="s">
        <v>43</v>
      </c>
      <c r="K2931" t="s">
        <v>44</v>
      </c>
      <c r="L2931" t="s">
        <v>45</v>
      </c>
      <c r="M2931" t="s">
        <v>46</v>
      </c>
      <c r="N2931" t="str">
        <f t="shared" ref="N2931:N2937" si="300">"08/18/2022"</f>
        <v>08/18/2022</v>
      </c>
      <c r="O2931" t="str">
        <f t="shared" si="299"/>
        <v>12/31/2500</v>
      </c>
      <c r="P2931">
        <v>0.85</v>
      </c>
      <c r="Q2931">
        <v>0.85</v>
      </c>
      <c r="S2931">
        <v>0</v>
      </c>
      <c r="T2931">
        <v>0.85</v>
      </c>
      <c r="U2931">
        <v>0</v>
      </c>
      <c r="V2931" t="str">
        <f>"Trad IRN"</f>
        <v>Trad IRN</v>
      </c>
      <c r="W2931">
        <v>85</v>
      </c>
      <c r="X2931" t="s">
        <v>47</v>
      </c>
      <c r="Z2931" t="s">
        <v>47</v>
      </c>
      <c r="AB2931" t="str">
        <f>"09"</f>
        <v>09</v>
      </c>
      <c r="AC2931" t="s">
        <v>48</v>
      </c>
      <c r="AD2931" t="s">
        <v>49</v>
      </c>
      <c r="AE2931" t="s">
        <v>50</v>
      </c>
      <c r="AF2931">
        <v>0</v>
      </c>
      <c r="AG2931" t="s">
        <v>56</v>
      </c>
      <c r="AH2931" t="str">
        <f>"Trad IRN"</f>
        <v>Trad IRN</v>
      </c>
      <c r="AI2931" t="str">
        <f>"Bldg IRN"</f>
        <v>Bldg IRN</v>
      </c>
      <c r="AJ2931" t="s">
        <v>48</v>
      </c>
      <c r="AK2931" t="s">
        <v>48</v>
      </c>
      <c r="AL2931" t="s">
        <v>53</v>
      </c>
      <c r="AM2931">
        <v>962.46</v>
      </c>
      <c r="AN2931">
        <v>1132.3</v>
      </c>
      <c r="AO2931">
        <v>15</v>
      </c>
    </row>
    <row r="2932" spans="1:41" x14ac:dyDescent="0.3">
      <c r="A2932" t="str">
        <f>"Trad IRN"</f>
        <v>Trad IRN</v>
      </c>
      <c r="B2932" t="str">
        <f>"Bldg IRN"</f>
        <v>Bldg IRN</v>
      </c>
      <c r="C2932" t="s">
        <v>41</v>
      </c>
      <c r="D2932" t="s">
        <v>3</v>
      </c>
      <c r="E2932" t="s">
        <v>80</v>
      </c>
      <c r="F2932" t="s">
        <v>81</v>
      </c>
      <c r="G2932" t="s">
        <v>82</v>
      </c>
      <c r="H2932" t="s">
        <v>83</v>
      </c>
      <c r="I2932" t="s">
        <v>8</v>
      </c>
      <c r="J2932" t="s">
        <v>43</v>
      </c>
      <c r="K2932" t="s">
        <v>44</v>
      </c>
      <c r="L2932" t="s">
        <v>45</v>
      </c>
      <c r="M2932" t="s">
        <v>46</v>
      </c>
      <c r="N2932" t="str">
        <f t="shared" si="300"/>
        <v>08/18/2022</v>
      </c>
      <c r="O2932" t="str">
        <f t="shared" si="299"/>
        <v>12/31/2500</v>
      </c>
      <c r="P2932">
        <v>0.15</v>
      </c>
      <c r="Q2932">
        <v>0.15</v>
      </c>
      <c r="S2932">
        <v>0</v>
      </c>
      <c r="T2932">
        <v>3.8887999999999999E-2</v>
      </c>
      <c r="U2932">
        <v>0.111112</v>
      </c>
      <c r="V2932" t="str">
        <f>"Trad IRN"</f>
        <v>Trad IRN</v>
      </c>
      <c r="W2932">
        <v>15</v>
      </c>
      <c r="X2932" t="s">
        <v>47</v>
      </c>
      <c r="Z2932" t="s">
        <v>47</v>
      </c>
      <c r="AB2932" t="str">
        <f>"09"</f>
        <v>09</v>
      </c>
      <c r="AC2932" t="s">
        <v>48</v>
      </c>
      <c r="AD2932" t="s">
        <v>49</v>
      </c>
      <c r="AE2932" t="s">
        <v>50</v>
      </c>
      <c r="AF2932">
        <v>0</v>
      </c>
      <c r="AG2932" t="s">
        <v>51</v>
      </c>
      <c r="AH2932" t="str">
        <f>"Trad IRN"</f>
        <v>Trad IRN</v>
      </c>
      <c r="AI2932" t="str">
        <f>"Bldg IRN"</f>
        <v>Bldg IRN</v>
      </c>
      <c r="AJ2932" t="s">
        <v>48</v>
      </c>
      <c r="AK2932" t="s">
        <v>48</v>
      </c>
      <c r="AL2932" t="s">
        <v>53</v>
      </c>
      <c r="AM2932">
        <v>169.85</v>
      </c>
      <c r="AN2932">
        <v>1132.3</v>
      </c>
      <c r="AO2932">
        <v>15</v>
      </c>
    </row>
    <row r="2933" spans="1:41" x14ac:dyDescent="0.3">
      <c r="A2933" t="str">
        <f>"Trad IRN"</f>
        <v>Trad IRN</v>
      </c>
      <c r="B2933" t="str">
        <f>"Bldg IRN"</f>
        <v>Bldg IRN</v>
      </c>
      <c r="C2933" t="s">
        <v>41</v>
      </c>
      <c r="D2933" t="s">
        <v>3</v>
      </c>
      <c r="E2933" t="s">
        <v>80</v>
      </c>
      <c r="F2933" t="s">
        <v>81</v>
      </c>
      <c r="G2933" t="s">
        <v>82</v>
      </c>
      <c r="H2933" t="s">
        <v>83</v>
      </c>
      <c r="I2933" t="str">
        <f>"Trad IRN"</f>
        <v>Trad IRN</v>
      </c>
      <c r="J2933" t="s">
        <v>43</v>
      </c>
      <c r="K2933" t="s">
        <v>44</v>
      </c>
      <c r="L2933" t="s">
        <v>45</v>
      </c>
      <c r="M2933" t="s">
        <v>46</v>
      </c>
      <c r="N2933" t="str">
        <f t="shared" si="300"/>
        <v>08/18/2022</v>
      </c>
      <c r="O2933" t="str">
        <f t="shared" si="299"/>
        <v>12/31/2500</v>
      </c>
      <c r="P2933">
        <v>1</v>
      </c>
      <c r="Q2933">
        <v>1</v>
      </c>
      <c r="S2933">
        <v>0</v>
      </c>
      <c r="T2933">
        <v>1</v>
      </c>
      <c r="U2933">
        <v>0</v>
      </c>
      <c r="V2933" t="str">
        <f>"Trad IRN"</f>
        <v>Trad IRN</v>
      </c>
      <c r="W2933">
        <v>100</v>
      </c>
      <c r="X2933" t="s">
        <v>47</v>
      </c>
      <c r="Z2933" t="s">
        <v>47</v>
      </c>
      <c r="AB2933" t="str">
        <f>"10"</f>
        <v>10</v>
      </c>
      <c r="AC2933" t="s">
        <v>48</v>
      </c>
      <c r="AD2933" t="s">
        <v>49</v>
      </c>
      <c r="AE2933" t="s">
        <v>50</v>
      </c>
      <c r="AF2933">
        <v>0</v>
      </c>
      <c r="AG2933" t="s">
        <v>56</v>
      </c>
      <c r="AH2933" t="str">
        <f>"Trad IRN"</f>
        <v>Trad IRN</v>
      </c>
      <c r="AI2933" t="str">
        <f>"Bldg IRN"</f>
        <v>Bldg IRN</v>
      </c>
      <c r="AJ2933" t="s">
        <v>48</v>
      </c>
      <c r="AK2933" t="s">
        <v>48</v>
      </c>
      <c r="AL2933" t="s">
        <v>53</v>
      </c>
      <c r="AM2933">
        <v>1132.3</v>
      </c>
      <c r="AN2933">
        <v>1132.3</v>
      </c>
      <c r="AO2933">
        <v>15</v>
      </c>
    </row>
    <row r="2934" spans="1:41" x14ac:dyDescent="0.3">
      <c r="A2934" t="str">
        <f>"Trad IRN"</f>
        <v>Trad IRN</v>
      </c>
      <c r="B2934" t="str">
        <f>"Bldg IRN"</f>
        <v>Bldg IRN</v>
      </c>
      <c r="C2934" t="s">
        <v>41</v>
      </c>
      <c r="D2934" t="s">
        <v>3</v>
      </c>
      <c r="E2934" t="s">
        <v>80</v>
      </c>
      <c r="F2934" t="s">
        <v>81</v>
      </c>
      <c r="G2934" t="s">
        <v>82</v>
      </c>
      <c r="H2934" t="s">
        <v>83</v>
      </c>
      <c r="I2934" t="str">
        <f>"Trad IRN"</f>
        <v>Trad IRN</v>
      </c>
      <c r="J2934" t="s">
        <v>43</v>
      </c>
      <c r="K2934" t="s">
        <v>44</v>
      </c>
      <c r="L2934" t="s">
        <v>45</v>
      </c>
      <c r="M2934" t="s">
        <v>46</v>
      </c>
      <c r="N2934" t="str">
        <f t="shared" si="300"/>
        <v>08/18/2022</v>
      </c>
      <c r="O2934" t="str">
        <f t="shared" si="299"/>
        <v>12/31/2500</v>
      </c>
      <c r="P2934">
        <v>1</v>
      </c>
      <c r="Q2934">
        <v>1</v>
      </c>
      <c r="S2934">
        <v>1</v>
      </c>
      <c r="T2934">
        <v>1</v>
      </c>
      <c r="U2934">
        <v>0</v>
      </c>
      <c r="V2934" t="str">
        <f>"Trad IRN"</f>
        <v>Trad IRN</v>
      </c>
      <c r="W2934">
        <v>85</v>
      </c>
      <c r="X2934" t="s">
        <v>54</v>
      </c>
      <c r="Y2934" t="str">
        <f>"15"</f>
        <v>15</v>
      </c>
      <c r="Z2934" t="s">
        <v>47</v>
      </c>
      <c r="AB2934" t="str">
        <f>"12"</f>
        <v>12</v>
      </c>
      <c r="AC2934" t="s">
        <v>48</v>
      </c>
      <c r="AD2934" t="s">
        <v>49</v>
      </c>
      <c r="AE2934" t="s">
        <v>50</v>
      </c>
      <c r="AF2934">
        <v>0</v>
      </c>
      <c r="AG2934" t="s">
        <v>56</v>
      </c>
      <c r="AH2934" t="str">
        <f>"Trad IRN"</f>
        <v>Trad IRN</v>
      </c>
      <c r="AI2934" t="str">
        <f>"Bldg IRN"</f>
        <v>Bldg IRN</v>
      </c>
      <c r="AJ2934" t="str">
        <f>"12"</f>
        <v>12</v>
      </c>
      <c r="AK2934" t="s">
        <v>48</v>
      </c>
      <c r="AL2934" t="s">
        <v>53</v>
      </c>
      <c r="AM2934">
        <v>1132.3</v>
      </c>
      <c r="AN2934">
        <v>1132.3</v>
      </c>
      <c r="AO2934">
        <v>15</v>
      </c>
    </row>
    <row r="2935" spans="1:41" x14ac:dyDescent="0.3">
      <c r="A2935" t="str">
        <f>"Trad IRN"</f>
        <v>Trad IRN</v>
      </c>
      <c r="B2935" t="str">
        <f>"Bldg IRN"</f>
        <v>Bldg IRN</v>
      </c>
      <c r="C2935" t="s">
        <v>41</v>
      </c>
      <c r="D2935" t="s">
        <v>3</v>
      </c>
      <c r="E2935" t="s">
        <v>80</v>
      </c>
      <c r="F2935" t="s">
        <v>81</v>
      </c>
      <c r="G2935" t="s">
        <v>82</v>
      </c>
      <c r="H2935" t="s">
        <v>83</v>
      </c>
      <c r="I2935" t="str">
        <f>"Trad IRN"</f>
        <v>Trad IRN</v>
      </c>
      <c r="J2935" t="s">
        <v>43</v>
      </c>
      <c r="K2935" t="s">
        <v>44</v>
      </c>
      <c r="L2935" t="s">
        <v>45</v>
      </c>
      <c r="M2935" t="s">
        <v>46</v>
      </c>
      <c r="N2935" t="str">
        <f t="shared" si="300"/>
        <v>08/18/2022</v>
      </c>
      <c r="O2935" t="str">
        <f t="shared" si="299"/>
        <v>12/31/2500</v>
      </c>
      <c r="P2935">
        <v>1</v>
      </c>
      <c r="Q2935">
        <v>1</v>
      </c>
      <c r="S2935">
        <v>0</v>
      </c>
      <c r="T2935">
        <v>1</v>
      </c>
      <c r="U2935">
        <v>0</v>
      </c>
      <c r="V2935" t="str">
        <f>"Trad IRN"</f>
        <v>Trad IRN</v>
      </c>
      <c r="W2935">
        <v>100</v>
      </c>
      <c r="X2935" t="s">
        <v>47</v>
      </c>
      <c r="Z2935" t="s">
        <v>47</v>
      </c>
      <c r="AB2935" t="str">
        <f>"11"</f>
        <v>11</v>
      </c>
      <c r="AC2935" t="s">
        <v>48</v>
      </c>
      <c r="AD2935" t="s">
        <v>49</v>
      </c>
      <c r="AE2935" t="s">
        <v>50</v>
      </c>
      <c r="AF2935">
        <v>0</v>
      </c>
      <c r="AG2935" t="s">
        <v>56</v>
      </c>
      <c r="AH2935" t="str">
        <f>"Trad IRN"</f>
        <v>Trad IRN</v>
      </c>
      <c r="AI2935" t="str">
        <f>"Bldg IRN"</f>
        <v>Bldg IRN</v>
      </c>
      <c r="AJ2935" t="s">
        <v>48</v>
      </c>
      <c r="AK2935" t="s">
        <v>48</v>
      </c>
      <c r="AL2935" t="s">
        <v>53</v>
      </c>
      <c r="AM2935">
        <v>1132.3</v>
      </c>
      <c r="AN2935">
        <v>1132.3</v>
      </c>
      <c r="AO2935">
        <v>15</v>
      </c>
    </row>
    <row r="2936" spans="1:41" x14ac:dyDescent="0.3">
      <c r="A2936" t="str">
        <f>"Trad IRN"</f>
        <v>Trad IRN</v>
      </c>
      <c r="B2936" t="str">
        <f>"Bldg IRN"</f>
        <v>Bldg IRN</v>
      </c>
      <c r="C2936" t="s">
        <v>41</v>
      </c>
      <c r="D2936" t="s">
        <v>3</v>
      </c>
      <c r="E2936" t="s">
        <v>80</v>
      </c>
      <c r="F2936" t="s">
        <v>81</v>
      </c>
      <c r="G2936" t="s">
        <v>82</v>
      </c>
      <c r="H2936" t="s">
        <v>83</v>
      </c>
      <c r="I2936" t="str">
        <f>"Trad IRN"</f>
        <v>Trad IRN</v>
      </c>
      <c r="J2936" t="s">
        <v>43</v>
      </c>
      <c r="K2936" t="s">
        <v>44</v>
      </c>
      <c r="L2936" t="s">
        <v>45</v>
      </c>
      <c r="M2936" t="s">
        <v>46</v>
      </c>
      <c r="N2936" t="str">
        <f t="shared" si="300"/>
        <v>08/18/2022</v>
      </c>
      <c r="O2936" t="str">
        <f t="shared" si="299"/>
        <v>12/31/2500</v>
      </c>
      <c r="P2936">
        <v>1</v>
      </c>
      <c r="Q2936">
        <v>1</v>
      </c>
      <c r="S2936">
        <v>0</v>
      </c>
      <c r="T2936">
        <v>1</v>
      </c>
      <c r="U2936">
        <v>0</v>
      </c>
      <c r="V2936" t="str">
        <f>"Trad IRN"</f>
        <v>Trad IRN</v>
      </c>
      <c r="W2936">
        <v>100</v>
      </c>
      <c r="X2936" t="s">
        <v>47</v>
      </c>
      <c r="Z2936" t="s">
        <v>47</v>
      </c>
      <c r="AB2936" t="str">
        <f>"10"</f>
        <v>10</v>
      </c>
      <c r="AC2936" t="s">
        <v>48</v>
      </c>
      <c r="AD2936" t="s">
        <v>49</v>
      </c>
      <c r="AE2936" t="s">
        <v>50</v>
      </c>
      <c r="AF2936">
        <v>0</v>
      </c>
      <c r="AG2936" t="s">
        <v>56</v>
      </c>
      <c r="AH2936" t="str">
        <f>"Trad IRN"</f>
        <v>Trad IRN</v>
      </c>
      <c r="AI2936" t="str">
        <f>"Bldg IRN"</f>
        <v>Bldg IRN</v>
      </c>
      <c r="AJ2936" t="s">
        <v>48</v>
      </c>
      <c r="AK2936" t="s">
        <v>48</v>
      </c>
      <c r="AL2936" t="s">
        <v>53</v>
      </c>
      <c r="AM2936">
        <v>1132.3</v>
      </c>
      <c r="AN2936">
        <v>1132.3</v>
      </c>
      <c r="AO2936">
        <v>15</v>
      </c>
    </row>
    <row r="2937" spans="1:41" x14ac:dyDescent="0.3">
      <c r="A2937" t="str">
        <f>"Trad IRN"</f>
        <v>Trad IRN</v>
      </c>
      <c r="B2937" t="str">
        <f>"Bldg IRN"</f>
        <v>Bldg IRN</v>
      </c>
      <c r="C2937" t="s">
        <v>41</v>
      </c>
      <c r="D2937" t="s">
        <v>3</v>
      </c>
      <c r="E2937" t="s">
        <v>80</v>
      </c>
      <c r="F2937" t="s">
        <v>81</v>
      </c>
      <c r="G2937" t="s">
        <v>82</v>
      </c>
      <c r="H2937" t="s">
        <v>83</v>
      </c>
      <c r="I2937" t="str">
        <f>"Trad IRN"</f>
        <v>Trad IRN</v>
      </c>
      <c r="J2937" t="s">
        <v>43</v>
      </c>
      <c r="K2937" t="s">
        <v>44</v>
      </c>
      <c r="L2937" t="s">
        <v>45</v>
      </c>
      <c r="M2937" t="s">
        <v>46</v>
      </c>
      <c r="N2937" t="str">
        <f t="shared" si="300"/>
        <v>08/18/2022</v>
      </c>
      <c r="O2937" t="str">
        <f t="shared" si="299"/>
        <v>12/31/2500</v>
      </c>
      <c r="P2937">
        <v>0.5</v>
      </c>
      <c r="Q2937">
        <v>0.5</v>
      </c>
      <c r="S2937">
        <v>0.5</v>
      </c>
      <c r="T2937">
        <v>0.5</v>
      </c>
      <c r="U2937">
        <v>0</v>
      </c>
      <c r="V2937" t="str">
        <f>"Trad IRN"</f>
        <v>Trad IRN</v>
      </c>
      <c r="W2937">
        <v>20</v>
      </c>
      <c r="X2937" t="s">
        <v>47</v>
      </c>
      <c r="Z2937" t="s">
        <v>54</v>
      </c>
      <c r="AA2937" t="str">
        <f>"30"</f>
        <v>30</v>
      </c>
      <c r="AB2937" t="str">
        <f>"12"</f>
        <v>12</v>
      </c>
      <c r="AC2937" t="s">
        <v>48</v>
      </c>
      <c r="AD2937" t="s">
        <v>49</v>
      </c>
      <c r="AE2937" t="s">
        <v>50</v>
      </c>
      <c r="AF2937">
        <v>0</v>
      </c>
      <c r="AG2937" t="s">
        <v>56</v>
      </c>
      <c r="AH2937" t="str">
        <f>"Trad IRN"</f>
        <v>Trad IRN</v>
      </c>
      <c r="AI2937" t="str">
        <f>"Bldg IRN"</f>
        <v>Bldg IRN</v>
      </c>
      <c r="AJ2937" t="str">
        <f>"12"</f>
        <v>12</v>
      </c>
      <c r="AK2937" t="s">
        <v>48</v>
      </c>
      <c r="AL2937" t="s">
        <v>53</v>
      </c>
      <c r="AM2937">
        <v>566.15</v>
      </c>
      <c r="AN2937">
        <v>1132.3</v>
      </c>
      <c r="AO2937">
        <v>15</v>
      </c>
    </row>
    <row r="2938" spans="1:41" x14ac:dyDescent="0.3">
      <c r="A2938" t="str">
        <f>"Trad IRN"</f>
        <v>Trad IRN</v>
      </c>
      <c r="B2938" t="str">
        <f>"Bldg IRN"</f>
        <v>Bldg IRN</v>
      </c>
      <c r="C2938" t="s">
        <v>41</v>
      </c>
      <c r="D2938" t="s">
        <v>3</v>
      </c>
      <c r="E2938" t="s">
        <v>80</v>
      </c>
      <c r="F2938" t="s">
        <v>81</v>
      </c>
      <c r="G2938" t="s">
        <v>82</v>
      </c>
      <c r="H2938" t="s">
        <v>83</v>
      </c>
      <c r="I2938" t="s">
        <v>8</v>
      </c>
      <c r="J2938" t="s">
        <v>43</v>
      </c>
      <c r="K2938" t="s">
        <v>44</v>
      </c>
      <c r="L2938" t="s">
        <v>45</v>
      </c>
      <c r="M2938" t="s">
        <v>46</v>
      </c>
      <c r="N2938" t="str">
        <f>"08/17/2022"</f>
        <v>08/17/2022</v>
      </c>
      <c r="O2938" t="str">
        <f t="shared" si="299"/>
        <v>12/31/2500</v>
      </c>
      <c r="P2938">
        <v>0.5</v>
      </c>
      <c r="Q2938">
        <v>0.5</v>
      </c>
      <c r="S2938">
        <v>0</v>
      </c>
      <c r="T2938">
        <v>0</v>
      </c>
      <c r="U2938">
        <v>0.5</v>
      </c>
      <c r="V2938" t="str">
        <f>"Trad IRN"</f>
        <v>Trad IRN</v>
      </c>
      <c r="W2938">
        <v>50</v>
      </c>
      <c r="X2938" t="s">
        <v>47</v>
      </c>
      <c r="Z2938" t="s">
        <v>47</v>
      </c>
      <c r="AB2938" t="str">
        <f>"12"</f>
        <v>12</v>
      </c>
      <c r="AC2938" t="s">
        <v>48</v>
      </c>
      <c r="AD2938" t="s">
        <v>49</v>
      </c>
      <c r="AE2938" t="s">
        <v>50</v>
      </c>
      <c r="AF2938">
        <v>0</v>
      </c>
      <c r="AG2938" t="s">
        <v>51</v>
      </c>
      <c r="AH2938" t="s">
        <v>85</v>
      </c>
      <c r="AI2938" t="str">
        <f>"Bldg IRN"</f>
        <v>Bldg IRN</v>
      </c>
      <c r="AJ2938" t="str">
        <f>"12"</f>
        <v>12</v>
      </c>
      <c r="AK2938" t="s">
        <v>52</v>
      </c>
      <c r="AL2938" t="s">
        <v>53</v>
      </c>
      <c r="AM2938">
        <v>521</v>
      </c>
      <c r="AN2938">
        <v>1042</v>
      </c>
      <c r="AO2938">
        <v>15</v>
      </c>
    </row>
    <row r="2939" spans="1:41" x14ac:dyDescent="0.3">
      <c r="A2939" t="str">
        <f>"Trad IRN"</f>
        <v>Trad IRN</v>
      </c>
      <c r="B2939" t="str">
        <f>"Bldg IRN"</f>
        <v>Bldg IRN</v>
      </c>
      <c r="C2939" t="s">
        <v>41</v>
      </c>
      <c r="D2939" t="s">
        <v>3</v>
      </c>
      <c r="E2939" t="s">
        <v>80</v>
      </c>
      <c r="F2939" t="s">
        <v>81</v>
      </c>
      <c r="G2939" t="s">
        <v>82</v>
      </c>
      <c r="H2939" t="s">
        <v>83</v>
      </c>
      <c r="I2939" t="str">
        <f>"Trad IRN"</f>
        <v>Trad IRN</v>
      </c>
      <c r="J2939" t="s">
        <v>43</v>
      </c>
      <c r="K2939" t="s">
        <v>44</v>
      </c>
      <c r="L2939" t="s">
        <v>45</v>
      </c>
      <c r="M2939" t="s">
        <v>46</v>
      </c>
      <c r="N2939" t="str">
        <f>"08/18/2022"</f>
        <v>08/18/2022</v>
      </c>
      <c r="O2939" t="str">
        <f t="shared" si="299"/>
        <v>12/31/2500</v>
      </c>
      <c r="P2939">
        <v>1</v>
      </c>
      <c r="Q2939">
        <v>1</v>
      </c>
      <c r="S2939">
        <v>0</v>
      </c>
      <c r="T2939">
        <v>1</v>
      </c>
      <c r="U2939">
        <v>0</v>
      </c>
      <c r="V2939" t="str">
        <f>"Trad IRN"</f>
        <v>Trad IRN</v>
      </c>
      <c r="W2939">
        <v>70</v>
      </c>
      <c r="X2939" t="s">
        <v>54</v>
      </c>
      <c r="Y2939" t="str">
        <f>"30"</f>
        <v>30</v>
      </c>
      <c r="Z2939" t="s">
        <v>47</v>
      </c>
      <c r="AB2939" t="str">
        <f>"12"</f>
        <v>12</v>
      </c>
      <c r="AC2939" t="s">
        <v>48</v>
      </c>
      <c r="AD2939" t="s">
        <v>49</v>
      </c>
      <c r="AE2939" t="s">
        <v>50</v>
      </c>
      <c r="AF2939">
        <v>0</v>
      </c>
      <c r="AG2939" t="s">
        <v>56</v>
      </c>
      <c r="AH2939" t="str">
        <f>"Trad IRN"</f>
        <v>Trad IRN</v>
      </c>
      <c r="AI2939" t="str">
        <f>"Bldg IRN"</f>
        <v>Bldg IRN</v>
      </c>
      <c r="AJ2939" t="str">
        <f>"12"</f>
        <v>12</v>
      </c>
      <c r="AK2939" t="s">
        <v>48</v>
      </c>
      <c r="AL2939" t="s">
        <v>53</v>
      </c>
      <c r="AM2939">
        <v>1132.3</v>
      </c>
      <c r="AN2939">
        <v>1132.3</v>
      </c>
      <c r="AO2939">
        <v>15</v>
      </c>
    </row>
    <row r="2940" spans="1:41" x14ac:dyDescent="0.3">
      <c r="A2940" t="str">
        <f>"Trad IRN"</f>
        <v>Trad IRN</v>
      </c>
      <c r="B2940" t="str">
        <f>"Bldg IRN"</f>
        <v>Bldg IRN</v>
      </c>
      <c r="C2940" t="s">
        <v>41</v>
      </c>
      <c r="D2940" t="s">
        <v>3</v>
      </c>
      <c r="E2940" t="s">
        <v>80</v>
      </c>
      <c r="F2940" t="s">
        <v>81</v>
      </c>
      <c r="G2940" t="s">
        <v>82</v>
      </c>
      <c r="H2940" t="s">
        <v>83</v>
      </c>
      <c r="I2940" t="str">
        <f>"Trad IRN"</f>
        <v>Trad IRN</v>
      </c>
      <c r="J2940" t="s">
        <v>43</v>
      </c>
      <c r="K2940" t="s">
        <v>44</v>
      </c>
      <c r="L2940" t="s">
        <v>45</v>
      </c>
      <c r="M2940" t="s">
        <v>46</v>
      </c>
      <c r="N2940" t="str">
        <f>"08/18/2022"</f>
        <v>08/18/2022</v>
      </c>
      <c r="O2940" t="str">
        <f t="shared" si="299"/>
        <v>12/31/2500</v>
      </c>
      <c r="P2940">
        <v>1</v>
      </c>
      <c r="Q2940">
        <v>1</v>
      </c>
      <c r="S2940">
        <v>1</v>
      </c>
      <c r="T2940">
        <v>1</v>
      </c>
      <c r="U2940">
        <v>0</v>
      </c>
      <c r="V2940" t="str">
        <f>"Trad IRN"</f>
        <v>Trad IRN</v>
      </c>
      <c r="W2940">
        <v>100</v>
      </c>
      <c r="X2940" t="s">
        <v>47</v>
      </c>
      <c r="Z2940" t="s">
        <v>47</v>
      </c>
      <c r="AB2940" t="str">
        <f>"12"</f>
        <v>12</v>
      </c>
      <c r="AC2940" t="s">
        <v>48</v>
      </c>
      <c r="AD2940" t="s">
        <v>49</v>
      </c>
      <c r="AE2940" t="s">
        <v>50</v>
      </c>
      <c r="AF2940">
        <v>0</v>
      </c>
      <c r="AG2940" t="s">
        <v>56</v>
      </c>
      <c r="AH2940" t="str">
        <f>"Trad IRN"</f>
        <v>Trad IRN</v>
      </c>
      <c r="AI2940" t="str">
        <f>"Bldg IRN"</f>
        <v>Bldg IRN</v>
      </c>
      <c r="AJ2940" t="str">
        <f>"12"</f>
        <v>12</v>
      </c>
      <c r="AK2940" t="s">
        <v>48</v>
      </c>
      <c r="AL2940" t="s">
        <v>53</v>
      </c>
      <c r="AM2940">
        <v>1132.3</v>
      </c>
      <c r="AN2940">
        <v>1132.3</v>
      </c>
      <c r="AO2940">
        <v>15</v>
      </c>
    </row>
    <row r="2941" spans="1:41" x14ac:dyDescent="0.3">
      <c r="A2941" t="str">
        <f>"Trad IRN"</f>
        <v>Trad IRN</v>
      </c>
      <c r="B2941" t="str">
        <f>"Bldg IRN"</f>
        <v>Bldg IRN</v>
      </c>
      <c r="C2941" t="s">
        <v>41</v>
      </c>
      <c r="D2941" t="s">
        <v>3</v>
      </c>
      <c r="E2941" t="s">
        <v>80</v>
      </c>
      <c r="F2941" t="s">
        <v>81</v>
      </c>
      <c r="G2941" t="s">
        <v>82</v>
      </c>
      <c r="H2941" t="s">
        <v>83</v>
      </c>
      <c r="I2941" t="str">
        <f>"Trad IRN"</f>
        <v>Trad IRN</v>
      </c>
      <c r="J2941" t="s">
        <v>43</v>
      </c>
      <c r="K2941" t="s">
        <v>44</v>
      </c>
      <c r="L2941" t="s">
        <v>45</v>
      </c>
      <c r="M2941" t="s">
        <v>46</v>
      </c>
      <c r="N2941" t="str">
        <f>"08/18/2022"</f>
        <v>08/18/2022</v>
      </c>
      <c r="O2941" t="str">
        <f t="shared" si="299"/>
        <v>12/31/2500</v>
      </c>
      <c r="P2941">
        <v>1</v>
      </c>
      <c r="Q2941">
        <v>1</v>
      </c>
      <c r="S2941">
        <v>1</v>
      </c>
      <c r="T2941">
        <v>1</v>
      </c>
      <c r="U2941">
        <v>0</v>
      </c>
      <c r="V2941" t="str">
        <f>"Trad IRN"</f>
        <v>Trad IRN</v>
      </c>
      <c r="W2941">
        <v>100</v>
      </c>
      <c r="X2941" t="s">
        <v>47</v>
      </c>
      <c r="Z2941" t="s">
        <v>47</v>
      </c>
      <c r="AB2941" t="str">
        <f>"10"</f>
        <v>10</v>
      </c>
      <c r="AC2941" t="s">
        <v>48</v>
      </c>
      <c r="AD2941" t="s">
        <v>49</v>
      </c>
      <c r="AE2941" t="s">
        <v>50</v>
      </c>
      <c r="AF2941">
        <v>0</v>
      </c>
      <c r="AG2941" t="s">
        <v>56</v>
      </c>
      <c r="AH2941" t="str">
        <f>"Trad IRN"</f>
        <v>Trad IRN</v>
      </c>
      <c r="AI2941" t="str">
        <f>"Bldg IRN"</f>
        <v>Bldg IRN</v>
      </c>
      <c r="AJ2941" t="s">
        <v>48</v>
      </c>
      <c r="AK2941" t="s">
        <v>48</v>
      </c>
      <c r="AL2941" t="s">
        <v>53</v>
      </c>
      <c r="AM2941">
        <v>1132.3</v>
      </c>
      <c r="AN2941">
        <v>1132.3</v>
      </c>
      <c r="AO2941">
        <v>15</v>
      </c>
    </row>
    <row r="2942" spans="1:41" x14ac:dyDescent="0.3">
      <c r="A2942" t="str">
        <f>"Trad IRN"</f>
        <v>Trad IRN</v>
      </c>
      <c r="B2942" t="str">
        <f>"Bldg IRN"</f>
        <v>Bldg IRN</v>
      </c>
      <c r="C2942" t="s">
        <v>41</v>
      </c>
      <c r="D2942" t="s">
        <v>3</v>
      </c>
      <c r="E2942" t="s">
        <v>80</v>
      </c>
      <c r="F2942" t="s">
        <v>81</v>
      </c>
      <c r="G2942" t="s">
        <v>82</v>
      </c>
      <c r="H2942" t="s">
        <v>83</v>
      </c>
      <c r="I2942" t="str">
        <f>"Trad IRN"</f>
        <v>Trad IRN</v>
      </c>
      <c r="J2942" t="s">
        <v>43</v>
      </c>
      <c r="K2942" t="s">
        <v>44</v>
      </c>
      <c r="L2942" t="s">
        <v>45</v>
      </c>
      <c r="M2942" t="s">
        <v>46</v>
      </c>
      <c r="N2942" t="str">
        <f>"08/18/2022"</f>
        <v>08/18/2022</v>
      </c>
      <c r="O2942" t="str">
        <f t="shared" si="299"/>
        <v>12/31/2500</v>
      </c>
      <c r="P2942">
        <v>1</v>
      </c>
      <c r="Q2942">
        <v>1</v>
      </c>
      <c r="S2942">
        <v>0</v>
      </c>
      <c r="T2942">
        <v>1</v>
      </c>
      <c r="U2942">
        <v>0</v>
      </c>
      <c r="V2942" t="str">
        <f>"Trad IRN"</f>
        <v>Trad IRN</v>
      </c>
      <c r="W2942">
        <v>100</v>
      </c>
      <c r="X2942" t="s">
        <v>47</v>
      </c>
      <c r="Z2942" t="s">
        <v>47</v>
      </c>
      <c r="AB2942" t="str">
        <f>"11"</f>
        <v>11</v>
      </c>
      <c r="AC2942" t="s">
        <v>48</v>
      </c>
      <c r="AD2942" t="s">
        <v>49</v>
      </c>
      <c r="AE2942" t="s">
        <v>50</v>
      </c>
      <c r="AF2942">
        <v>0</v>
      </c>
      <c r="AG2942" t="s">
        <v>56</v>
      </c>
      <c r="AH2942" t="str">
        <f>"Trad IRN"</f>
        <v>Trad IRN</v>
      </c>
      <c r="AI2942" t="str">
        <f>"Bldg IRN"</f>
        <v>Bldg IRN</v>
      </c>
      <c r="AJ2942" t="s">
        <v>48</v>
      </c>
      <c r="AK2942" t="s">
        <v>48</v>
      </c>
      <c r="AL2942" t="s">
        <v>53</v>
      </c>
      <c r="AM2942">
        <v>1132.3</v>
      </c>
      <c r="AN2942">
        <v>1132.3</v>
      </c>
      <c r="AO2942">
        <v>15</v>
      </c>
    </row>
    <row r="2943" spans="1:41" x14ac:dyDescent="0.3">
      <c r="A2943" t="str">
        <f>"Trad IRN"</f>
        <v>Trad IRN</v>
      </c>
      <c r="B2943" t="str">
        <f>"Bldg IRN"</f>
        <v>Bldg IRN</v>
      </c>
      <c r="C2943" t="s">
        <v>41</v>
      </c>
      <c r="D2943" t="s">
        <v>3</v>
      </c>
      <c r="E2943" t="s">
        <v>80</v>
      </c>
      <c r="F2943" t="s">
        <v>81</v>
      </c>
      <c r="G2943" t="s">
        <v>82</v>
      </c>
      <c r="H2943" t="s">
        <v>83</v>
      </c>
      <c r="I2943" t="s">
        <v>8</v>
      </c>
      <c r="J2943" t="s">
        <v>43</v>
      </c>
      <c r="K2943" t="s">
        <v>44</v>
      </c>
      <c r="L2943" t="s">
        <v>45</v>
      </c>
      <c r="M2943" t="s">
        <v>46</v>
      </c>
      <c r="N2943" t="str">
        <f>"08/17/2022"</f>
        <v>08/17/2022</v>
      </c>
      <c r="O2943" t="str">
        <f t="shared" si="299"/>
        <v>12/31/2500</v>
      </c>
      <c r="P2943">
        <v>0.5</v>
      </c>
      <c r="Q2943">
        <v>0.5</v>
      </c>
      <c r="S2943">
        <v>0</v>
      </c>
      <c r="T2943">
        <v>0</v>
      </c>
      <c r="U2943">
        <v>0.5</v>
      </c>
      <c r="V2943" t="str">
        <f>"Trad IRN"</f>
        <v>Trad IRN</v>
      </c>
      <c r="W2943">
        <v>50</v>
      </c>
      <c r="X2943" t="s">
        <v>47</v>
      </c>
      <c r="Z2943" t="s">
        <v>47</v>
      </c>
      <c r="AB2943" t="str">
        <f>"11"</f>
        <v>11</v>
      </c>
      <c r="AC2943" t="s">
        <v>48</v>
      </c>
      <c r="AD2943" t="s">
        <v>49</v>
      </c>
      <c r="AE2943" t="s">
        <v>50</v>
      </c>
      <c r="AF2943">
        <v>0</v>
      </c>
      <c r="AG2943" t="s">
        <v>51</v>
      </c>
      <c r="AH2943" t="s">
        <v>85</v>
      </c>
      <c r="AI2943" t="str">
        <f>"Bldg IRN"</f>
        <v>Bldg IRN</v>
      </c>
      <c r="AJ2943" t="s">
        <v>48</v>
      </c>
      <c r="AK2943" t="s">
        <v>48</v>
      </c>
      <c r="AL2943" t="s">
        <v>53</v>
      </c>
      <c r="AM2943">
        <v>530</v>
      </c>
      <c r="AN2943">
        <v>1060</v>
      </c>
      <c r="AO2943">
        <v>15</v>
      </c>
    </row>
    <row r="2944" spans="1:41" x14ac:dyDescent="0.3">
      <c r="A2944" t="str">
        <f>"Trad IRN"</f>
        <v>Trad IRN</v>
      </c>
      <c r="B2944" t="str">
        <f>"Bldg IRN"</f>
        <v>Bldg IRN</v>
      </c>
      <c r="C2944" t="s">
        <v>41</v>
      </c>
      <c r="D2944" t="s">
        <v>3</v>
      </c>
      <c r="E2944" t="s">
        <v>80</v>
      </c>
      <c r="F2944" t="s">
        <v>81</v>
      </c>
      <c r="G2944" t="s">
        <v>82</v>
      </c>
      <c r="H2944" t="s">
        <v>83</v>
      </c>
      <c r="I2944" t="str">
        <f>"Trad IRN"</f>
        <v>Trad IRN</v>
      </c>
      <c r="J2944" t="s">
        <v>43</v>
      </c>
      <c r="K2944" t="s">
        <v>44</v>
      </c>
      <c r="L2944" t="s">
        <v>45</v>
      </c>
      <c r="M2944" t="s">
        <v>46</v>
      </c>
      <c r="N2944" t="str">
        <f>"11/11/2022"</f>
        <v>11/11/2022</v>
      </c>
      <c r="O2944" t="str">
        <f t="shared" si="299"/>
        <v>12/31/2500</v>
      </c>
      <c r="P2944">
        <v>0.340254</v>
      </c>
      <c r="Q2944">
        <v>0.340254</v>
      </c>
      <c r="S2944">
        <v>0</v>
      </c>
      <c r="T2944">
        <v>0.340254</v>
      </c>
      <c r="U2944">
        <v>0</v>
      </c>
      <c r="V2944" t="str">
        <f>"Trad IRN"</f>
        <v>Trad IRN</v>
      </c>
      <c r="W2944">
        <v>50</v>
      </c>
      <c r="X2944" t="s">
        <v>47</v>
      </c>
      <c r="Z2944" t="s">
        <v>47</v>
      </c>
      <c r="AB2944" t="str">
        <f>"11"</f>
        <v>11</v>
      </c>
      <c r="AC2944" t="s">
        <v>48</v>
      </c>
      <c r="AD2944" t="s">
        <v>49</v>
      </c>
      <c r="AE2944" t="s">
        <v>55</v>
      </c>
      <c r="AF2944">
        <v>0</v>
      </c>
      <c r="AG2944" t="s">
        <v>56</v>
      </c>
      <c r="AH2944" t="str">
        <f>"Trad IRN"</f>
        <v>Trad IRN</v>
      </c>
      <c r="AI2944" t="str">
        <f>"Bldg IRN"</f>
        <v>Bldg IRN</v>
      </c>
      <c r="AJ2944" t="s">
        <v>48</v>
      </c>
      <c r="AK2944" t="s">
        <v>48</v>
      </c>
      <c r="AL2944" t="s">
        <v>53</v>
      </c>
      <c r="AM2944">
        <v>385.27</v>
      </c>
      <c r="AN2944">
        <v>1132.3</v>
      </c>
      <c r="AO2944">
        <v>15</v>
      </c>
    </row>
    <row r="2945" spans="1:41" x14ac:dyDescent="0.3">
      <c r="A2945" t="str">
        <f>"Trad IRN"</f>
        <v>Trad IRN</v>
      </c>
      <c r="B2945" t="str">
        <f>"Bldg IRN"</f>
        <v>Bldg IRN</v>
      </c>
      <c r="C2945" t="s">
        <v>41</v>
      </c>
      <c r="D2945" t="s">
        <v>3</v>
      </c>
      <c r="E2945" t="s">
        <v>80</v>
      </c>
      <c r="F2945" t="s">
        <v>81</v>
      </c>
      <c r="G2945" t="s">
        <v>82</v>
      </c>
      <c r="H2945" t="s">
        <v>83</v>
      </c>
      <c r="I2945" t="str">
        <f>"Trad IRN"</f>
        <v>Trad IRN</v>
      </c>
      <c r="J2945" t="s">
        <v>43</v>
      </c>
      <c r="K2945" t="s">
        <v>44</v>
      </c>
      <c r="L2945" t="s">
        <v>45</v>
      </c>
      <c r="M2945" t="s">
        <v>46</v>
      </c>
      <c r="N2945" t="str">
        <f t="shared" ref="N2945:N2954" si="301">"08/18/2022"</f>
        <v>08/18/2022</v>
      </c>
      <c r="O2945" t="str">
        <f>"11/10/2022"</f>
        <v>11/10/2022</v>
      </c>
      <c r="P2945">
        <v>0.159746</v>
      </c>
      <c r="Q2945">
        <v>0.159746</v>
      </c>
      <c r="S2945">
        <v>0</v>
      </c>
      <c r="T2945">
        <v>0.159746</v>
      </c>
      <c r="U2945">
        <v>0</v>
      </c>
      <c r="V2945" t="str">
        <f>"Trad IRN"</f>
        <v>Trad IRN</v>
      </c>
      <c r="W2945">
        <v>50</v>
      </c>
      <c r="X2945" t="s">
        <v>47</v>
      </c>
      <c r="Z2945" t="s">
        <v>47</v>
      </c>
      <c r="AB2945" t="str">
        <f>"11"</f>
        <v>11</v>
      </c>
      <c r="AC2945" t="s">
        <v>48</v>
      </c>
      <c r="AD2945" t="s">
        <v>49</v>
      </c>
      <c r="AE2945" t="s">
        <v>50</v>
      </c>
      <c r="AF2945">
        <v>0</v>
      </c>
      <c r="AG2945" t="s">
        <v>56</v>
      </c>
      <c r="AH2945" t="str">
        <f>"Trad IRN"</f>
        <v>Trad IRN</v>
      </c>
      <c r="AI2945" t="str">
        <f>"Bldg IRN"</f>
        <v>Bldg IRN</v>
      </c>
      <c r="AJ2945" t="s">
        <v>48</v>
      </c>
      <c r="AK2945" t="s">
        <v>48</v>
      </c>
      <c r="AL2945" t="s">
        <v>53</v>
      </c>
      <c r="AM2945">
        <v>180.88</v>
      </c>
      <c r="AN2945">
        <v>1132.3</v>
      </c>
      <c r="AO2945">
        <v>15</v>
      </c>
    </row>
    <row r="2946" spans="1:41" x14ac:dyDescent="0.3">
      <c r="A2946" t="str">
        <f>"Trad IRN"</f>
        <v>Trad IRN</v>
      </c>
      <c r="B2946" t="str">
        <f>"Bldg IRN"</f>
        <v>Bldg IRN</v>
      </c>
      <c r="C2946" t="s">
        <v>41</v>
      </c>
      <c r="D2946" t="s">
        <v>3</v>
      </c>
      <c r="E2946" t="s">
        <v>80</v>
      </c>
      <c r="F2946" t="s">
        <v>81</v>
      </c>
      <c r="G2946" t="s">
        <v>82</v>
      </c>
      <c r="H2946" t="s">
        <v>83</v>
      </c>
      <c r="I2946" t="str">
        <f>"Trad IRN"</f>
        <v>Trad IRN</v>
      </c>
      <c r="J2946" t="s">
        <v>43</v>
      </c>
      <c r="K2946" t="s">
        <v>44</v>
      </c>
      <c r="L2946" t="s">
        <v>45</v>
      </c>
      <c r="M2946" t="s">
        <v>46</v>
      </c>
      <c r="N2946" t="str">
        <f t="shared" si="301"/>
        <v>08/18/2022</v>
      </c>
      <c r="O2946" t="str">
        <f t="shared" ref="O2946:O2964" si="302">"12/31/2500"</f>
        <v>12/31/2500</v>
      </c>
      <c r="P2946">
        <v>0.85</v>
      </c>
      <c r="Q2946">
        <v>0.85</v>
      </c>
      <c r="S2946">
        <v>0.85</v>
      </c>
      <c r="T2946">
        <v>0.85</v>
      </c>
      <c r="U2946">
        <v>0</v>
      </c>
      <c r="V2946" t="str">
        <f>"Trad IRN"</f>
        <v>Trad IRN</v>
      </c>
      <c r="W2946">
        <v>85</v>
      </c>
      <c r="X2946" t="s">
        <v>47</v>
      </c>
      <c r="Z2946" t="s">
        <v>47</v>
      </c>
      <c r="AB2946" t="str">
        <f>"10"</f>
        <v>10</v>
      </c>
      <c r="AC2946" t="s">
        <v>48</v>
      </c>
      <c r="AD2946" t="s">
        <v>49</v>
      </c>
      <c r="AE2946" t="s">
        <v>50</v>
      </c>
      <c r="AF2946">
        <v>0</v>
      </c>
      <c r="AG2946" t="s">
        <v>56</v>
      </c>
      <c r="AH2946" t="str">
        <f>"Trad IRN"</f>
        <v>Trad IRN</v>
      </c>
      <c r="AI2946" t="str">
        <f>"Bldg IRN"</f>
        <v>Bldg IRN</v>
      </c>
      <c r="AJ2946" t="s">
        <v>48</v>
      </c>
      <c r="AK2946" t="s">
        <v>48</v>
      </c>
      <c r="AL2946" t="s">
        <v>53</v>
      </c>
      <c r="AM2946">
        <v>962.46</v>
      </c>
      <c r="AN2946">
        <v>1132.3</v>
      </c>
      <c r="AO2946">
        <v>15</v>
      </c>
    </row>
    <row r="2947" spans="1:41" x14ac:dyDescent="0.3">
      <c r="A2947" t="str">
        <f>"Trad IRN"</f>
        <v>Trad IRN</v>
      </c>
      <c r="B2947" t="str">
        <f>"Bldg IRN"</f>
        <v>Bldg IRN</v>
      </c>
      <c r="C2947" t="s">
        <v>41</v>
      </c>
      <c r="D2947" t="s">
        <v>3</v>
      </c>
      <c r="E2947" t="s">
        <v>80</v>
      </c>
      <c r="F2947" t="s">
        <v>81</v>
      </c>
      <c r="G2947" t="s">
        <v>82</v>
      </c>
      <c r="H2947" t="s">
        <v>83</v>
      </c>
      <c r="I2947" t="s">
        <v>8</v>
      </c>
      <c r="J2947" t="s">
        <v>43</v>
      </c>
      <c r="K2947" t="s">
        <v>44</v>
      </c>
      <c r="L2947" t="s">
        <v>45</v>
      </c>
      <c r="M2947" t="s">
        <v>46</v>
      </c>
      <c r="N2947" t="str">
        <f t="shared" si="301"/>
        <v>08/18/2022</v>
      </c>
      <c r="O2947" t="str">
        <f t="shared" si="302"/>
        <v>12/31/2500</v>
      </c>
      <c r="P2947">
        <v>0.15</v>
      </c>
      <c r="Q2947">
        <v>0.15</v>
      </c>
      <c r="S2947">
        <v>0</v>
      </c>
      <c r="T2947">
        <v>3.8887999999999999E-2</v>
      </c>
      <c r="U2947">
        <v>0.111112</v>
      </c>
      <c r="V2947" t="str">
        <f>"Trad IRN"</f>
        <v>Trad IRN</v>
      </c>
      <c r="W2947">
        <v>15</v>
      </c>
      <c r="X2947" t="s">
        <v>47</v>
      </c>
      <c r="Z2947" t="s">
        <v>47</v>
      </c>
      <c r="AB2947" t="str">
        <f>"10"</f>
        <v>10</v>
      </c>
      <c r="AC2947" t="s">
        <v>48</v>
      </c>
      <c r="AD2947" t="s">
        <v>49</v>
      </c>
      <c r="AE2947" t="s">
        <v>50</v>
      </c>
      <c r="AF2947">
        <v>0</v>
      </c>
      <c r="AG2947" t="s">
        <v>51</v>
      </c>
      <c r="AH2947" t="str">
        <f>"Trad IRN"</f>
        <v>Trad IRN</v>
      </c>
      <c r="AI2947" t="str">
        <f>"Bldg IRN"</f>
        <v>Bldg IRN</v>
      </c>
      <c r="AJ2947" t="s">
        <v>48</v>
      </c>
      <c r="AK2947" t="s">
        <v>48</v>
      </c>
      <c r="AL2947" t="s">
        <v>53</v>
      </c>
      <c r="AM2947">
        <v>169.85</v>
      </c>
      <c r="AN2947">
        <v>1132.3</v>
      </c>
      <c r="AO2947">
        <v>15</v>
      </c>
    </row>
    <row r="2948" spans="1:41" x14ac:dyDescent="0.3">
      <c r="A2948" t="str">
        <f>"Trad IRN"</f>
        <v>Trad IRN</v>
      </c>
      <c r="B2948" t="str">
        <f>"Bldg IRN"</f>
        <v>Bldg IRN</v>
      </c>
      <c r="C2948" t="s">
        <v>41</v>
      </c>
      <c r="D2948" t="s">
        <v>3</v>
      </c>
      <c r="E2948" t="s">
        <v>80</v>
      </c>
      <c r="F2948" t="s">
        <v>81</v>
      </c>
      <c r="G2948" t="s">
        <v>82</v>
      </c>
      <c r="H2948" t="s">
        <v>83</v>
      </c>
      <c r="I2948" t="str">
        <f>"Trad IRN"</f>
        <v>Trad IRN</v>
      </c>
      <c r="J2948" t="s">
        <v>43</v>
      </c>
      <c r="K2948" t="s">
        <v>44</v>
      </c>
      <c r="L2948" t="s">
        <v>45</v>
      </c>
      <c r="M2948" t="s">
        <v>46</v>
      </c>
      <c r="N2948" t="str">
        <f t="shared" si="301"/>
        <v>08/18/2022</v>
      </c>
      <c r="O2948" t="str">
        <f t="shared" si="302"/>
        <v>12/31/2500</v>
      </c>
      <c r="P2948">
        <v>1</v>
      </c>
      <c r="Q2948">
        <v>1</v>
      </c>
      <c r="S2948">
        <v>1</v>
      </c>
      <c r="T2948">
        <v>1</v>
      </c>
      <c r="U2948">
        <v>0</v>
      </c>
      <c r="V2948" t="str">
        <f>"Trad IRN"</f>
        <v>Trad IRN</v>
      </c>
      <c r="W2948">
        <v>100</v>
      </c>
      <c r="X2948" t="s">
        <v>47</v>
      </c>
      <c r="Z2948" t="s">
        <v>47</v>
      </c>
      <c r="AB2948" t="str">
        <f>"12"</f>
        <v>12</v>
      </c>
      <c r="AC2948" t="s">
        <v>48</v>
      </c>
      <c r="AD2948" t="s">
        <v>49</v>
      </c>
      <c r="AE2948" t="s">
        <v>50</v>
      </c>
      <c r="AF2948">
        <v>0</v>
      </c>
      <c r="AG2948" t="s">
        <v>56</v>
      </c>
      <c r="AH2948" t="str">
        <f>"Trad IRN"</f>
        <v>Trad IRN</v>
      </c>
      <c r="AI2948" t="str">
        <f>"Bldg IRN"</f>
        <v>Bldg IRN</v>
      </c>
      <c r="AJ2948" t="str">
        <f>"12"</f>
        <v>12</v>
      </c>
      <c r="AK2948" t="s">
        <v>48</v>
      </c>
      <c r="AL2948" t="s">
        <v>53</v>
      </c>
      <c r="AM2948">
        <v>1132.3</v>
      </c>
      <c r="AN2948">
        <v>1132.3</v>
      </c>
      <c r="AO2948">
        <v>15</v>
      </c>
    </row>
    <row r="2949" spans="1:41" x14ac:dyDescent="0.3">
      <c r="A2949" t="str">
        <f>"Trad IRN"</f>
        <v>Trad IRN</v>
      </c>
      <c r="B2949" t="str">
        <f>"Bldg IRN"</f>
        <v>Bldg IRN</v>
      </c>
      <c r="C2949" t="s">
        <v>41</v>
      </c>
      <c r="D2949" t="s">
        <v>3</v>
      </c>
      <c r="E2949" t="s">
        <v>80</v>
      </c>
      <c r="F2949" t="s">
        <v>81</v>
      </c>
      <c r="G2949" t="s">
        <v>82</v>
      </c>
      <c r="H2949" t="s">
        <v>83</v>
      </c>
      <c r="I2949" t="str">
        <f>"Trad IRN"</f>
        <v>Trad IRN</v>
      </c>
      <c r="J2949" t="s">
        <v>43</v>
      </c>
      <c r="K2949" t="s">
        <v>44</v>
      </c>
      <c r="L2949" t="s">
        <v>45</v>
      </c>
      <c r="M2949" t="s">
        <v>46</v>
      </c>
      <c r="N2949" t="str">
        <f t="shared" si="301"/>
        <v>08/18/2022</v>
      </c>
      <c r="O2949" t="str">
        <f t="shared" si="302"/>
        <v>12/31/2500</v>
      </c>
      <c r="P2949">
        <v>1</v>
      </c>
      <c r="Q2949">
        <v>1</v>
      </c>
      <c r="S2949">
        <v>1</v>
      </c>
      <c r="T2949">
        <v>1</v>
      </c>
      <c r="U2949">
        <v>0</v>
      </c>
      <c r="V2949" t="str">
        <f>"Trad IRN"</f>
        <v>Trad IRN</v>
      </c>
      <c r="W2949">
        <v>100</v>
      </c>
      <c r="X2949" t="s">
        <v>47</v>
      </c>
      <c r="Z2949" t="s">
        <v>47</v>
      </c>
      <c r="AB2949" t="str">
        <f>"10"</f>
        <v>10</v>
      </c>
      <c r="AC2949" t="s">
        <v>48</v>
      </c>
      <c r="AD2949" t="s">
        <v>49</v>
      </c>
      <c r="AE2949" t="s">
        <v>50</v>
      </c>
      <c r="AF2949">
        <v>0</v>
      </c>
      <c r="AG2949" t="s">
        <v>56</v>
      </c>
      <c r="AH2949" t="str">
        <f>"Trad IRN"</f>
        <v>Trad IRN</v>
      </c>
      <c r="AI2949" t="str">
        <f>"Bldg IRN"</f>
        <v>Bldg IRN</v>
      </c>
      <c r="AJ2949" t="s">
        <v>48</v>
      </c>
      <c r="AK2949" t="s">
        <v>48</v>
      </c>
      <c r="AL2949" t="s">
        <v>53</v>
      </c>
      <c r="AM2949">
        <v>1132.3</v>
      </c>
      <c r="AN2949">
        <v>1132.3</v>
      </c>
      <c r="AO2949">
        <v>15</v>
      </c>
    </row>
    <row r="2950" spans="1:41" x14ac:dyDescent="0.3">
      <c r="A2950" t="str">
        <f>"Trad IRN"</f>
        <v>Trad IRN</v>
      </c>
      <c r="B2950" t="str">
        <f>"Bldg IRN"</f>
        <v>Bldg IRN</v>
      </c>
      <c r="C2950" t="s">
        <v>41</v>
      </c>
      <c r="D2950" t="s">
        <v>3</v>
      </c>
      <c r="E2950" t="s">
        <v>80</v>
      </c>
      <c r="F2950" t="s">
        <v>81</v>
      </c>
      <c r="G2950" t="s">
        <v>82</v>
      </c>
      <c r="H2950" t="s">
        <v>83</v>
      </c>
      <c r="I2950" t="str">
        <f>"Trad IRN"</f>
        <v>Trad IRN</v>
      </c>
      <c r="J2950" t="s">
        <v>43</v>
      </c>
      <c r="K2950" t="s">
        <v>44</v>
      </c>
      <c r="L2950" t="s">
        <v>45</v>
      </c>
      <c r="M2950" t="s">
        <v>46</v>
      </c>
      <c r="N2950" t="str">
        <f t="shared" si="301"/>
        <v>08/18/2022</v>
      </c>
      <c r="O2950" t="str">
        <f t="shared" si="302"/>
        <v>12/31/2500</v>
      </c>
      <c r="P2950">
        <v>1</v>
      </c>
      <c r="Q2950">
        <v>1</v>
      </c>
      <c r="S2950">
        <v>1</v>
      </c>
      <c r="T2950">
        <v>1</v>
      </c>
      <c r="U2950">
        <v>0</v>
      </c>
      <c r="V2950" t="str">
        <f>"Trad IRN"</f>
        <v>Trad IRN</v>
      </c>
      <c r="W2950">
        <v>100</v>
      </c>
      <c r="X2950" t="s">
        <v>47</v>
      </c>
      <c r="Z2950" t="s">
        <v>47</v>
      </c>
      <c r="AB2950" t="str">
        <f>"09"</f>
        <v>09</v>
      </c>
      <c r="AC2950" t="s">
        <v>48</v>
      </c>
      <c r="AD2950" t="s">
        <v>49</v>
      </c>
      <c r="AE2950" t="s">
        <v>50</v>
      </c>
      <c r="AF2950">
        <v>0</v>
      </c>
      <c r="AG2950" t="s">
        <v>56</v>
      </c>
      <c r="AH2950" t="str">
        <f>"Trad IRN"</f>
        <v>Trad IRN</v>
      </c>
      <c r="AI2950" t="str">
        <f>"Bldg IRN"</f>
        <v>Bldg IRN</v>
      </c>
      <c r="AJ2950" t="s">
        <v>48</v>
      </c>
      <c r="AK2950" t="s">
        <v>48</v>
      </c>
      <c r="AL2950" t="s">
        <v>53</v>
      </c>
      <c r="AM2950">
        <v>1132.3</v>
      </c>
      <c r="AN2950">
        <v>1132.3</v>
      </c>
      <c r="AO2950">
        <v>15</v>
      </c>
    </row>
    <row r="2951" spans="1:41" x14ac:dyDescent="0.3">
      <c r="A2951" t="str">
        <f>"Trad IRN"</f>
        <v>Trad IRN</v>
      </c>
      <c r="B2951" t="str">
        <f>"Bldg IRN"</f>
        <v>Bldg IRN</v>
      </c>
      <c r="C2951" t="s">
        <v>41</v>
      </c>
      <c r="D2951" t="s">
        <v>3</v>
      </c>
      <c r="E2951" t="s">
        <v>80</v>
      </c>
      <c r="F2951" t="s">
        <v>81</v>
      </c>
      <c r="G2951" t="s">
        <v>82</v>
      </c>
      <c r="H2951" t="s">
        <v>83</v>
      </c>
      <c r="I2951" t="str">
        <f>"Trad IRN"</f>
        <v>Trad IRN</v>
      </c>
      <c r="J2951" t="s">
        <v>43</v>
      </c>
      <c r="K2951" t="s">
        <v>44</v>
      </c>
      <c r="L2951" t="s">
        <v>45</v>
      </c>
      <c r="M2951" t="s">
        <v>46</v>
      </c>
      <c r="N2951" t="str">
        <f t="shared" si="301"/>
        <v>08/18/2022</v>
      </c>
      <c r="O2951" t="str">
        <f t="shared" si="302"/>
        <v>12/31/2500</v>
      </c>
      <c r="P2951">
        <v>1</v>
      </c>
      <c r="Q2951">
        <v>1</v>
      </c>
      <c r="S2951">
        <v>0</v>
      </c>
      <c r="T2951">
        <v>1</v>
      </c>
      <c r="U2951">
        <v>0</v>
      </c>
      <c r="V2951" t="str">
        <f>"Trad IRN"</f>
        <v>Trad IRN</v>
      </c>
      <c r="W2951">
        <v>70</v>
      </c>
      <c r="X2951" t="s">
        <v>54</v>
      </c>
      <c r="Y2951" t="str">
        <f>"30"</f>
        <v>30</v>
      </c>
      <c r="Z2951" t="s">
        <v>47</v>
      </c>
      <c r="AB2951" t="str">
        <f>"12"</f>
        <v>12</v>
      </c>
      <c r="AC2951" t="s">
        <v>48</v>
      </c>
      <c r="AD2951" t="s">
        <v>49</v>
      </c>
      <c r="AE2951" t="s">
        <v>50</v>
      </c>
      <c r="AF2951">
        <v>0</v>
      </c>
      <c r="AG2951" t="s">
        <v>56</v>
      </c>
      <c r="AH2951" t="str">
        <f>"Trad IRN"</f>
        <v>Trad IRN</v>
      </c>
      <c r="AI2951" t="str">
        <f>"Bldg IRN"</f>
        <v>Bldg IRN</v>
      </c>
      <c r="AJ2951" t="str">
        <f>"12"</f>
        <v>12</v>
      </c>
      <c r="AK2951" t="s">
        <v>48</v>
      </c>
      <c r="AL2951" t="s">
        <v>53</v>
      </c>
      <c r="AM2951">
        <v>1132.3</v>
      </c>
      <c r="AN2951">
        <v>1132.3</v>
      </c>
      <c r="AO2951">
        <v>15</v>
      </c>
    </row>
    <row r="2952" spans="1:41" x14ac:dyDescent="0.3">
      <c r="A2952" t="str">
        <f>"Trad IRN"</f>
        <v>Trad IRN</v>
      </c>
      <c r="B2952" t="str">
        <f>"Bldg IRN"</f>
        <v>Bldg IRN</v>
      </c>
      <c r="C2952" t="s">
        <v>41</v>
      </c>
      <c r="D2952" t="s">
        <v>3</v>
      </c>
      <c r="E2952" t="s">
        <v>80</v>
      </c>
      <c r="F2952" t="s">
        <v>81</v>
      </c>
      <c r="G2952" t="s">
        <v>82</v>
      </c>
      <c r="H2952" t="s">
        <v>83</v>
      </c>
      <c r="I2952" t="str">
        <f>"Trad IRN"</f>
        <v>Trad IRN</v>
      </c>
      <c r="J2952" t="s">
        <v>43</v>
      </c>
      <c r="K2952" t="s">
        <v>44</v>
      </c>
      <c r="L2952" t="s">
        <v>45</v>
      </c>
      <c r="M2952" t="s">
        <v>46</v>
      </c>
      <c r="N2952" t="str">
        <f t="shared" si="301"/>
        <v>08/18/2022</v>
      </c>
      <c r="O2952" t="str">
        <f t="shared" si="302"/>
        <v>12/31/2500</v>
      </c>
      <c r="P2952">
        <v>1</v>
      </c>
      <c r="Q2952">
        <v>1</v>
      </c>
      <c r="S2952">
        <v>1</v>
      </c>
      <c r="T2952">
        <v>1</v>
      </c>
      <c r="U2952">
        <v>0</v>
      </c>
      <c r="V2952" t="str">
        <f>"Trad IRN"</f>
        <v>Trad IRN</v>
      </c>
      <c r="W2952">
        <v>100</v>
      </c>
      <c r="X2952" t="s">
        <v>47</v>
      </c>
      <c r="Z2952" t="s">
        <v>47</v>
      </c>
      <c r="AB2952" t="str">
        <f>"10"</f>
        <v>10</v>
      </c>
      <c r="AC2952" t="s">
        <v>48</v>
      </c>
      <c r="AD2952" t="s">
        <v>49</v>
      </c>
      <c r="AE2952" t="s">
        <v>50</v>
      </c>
      <c r="AF2952">
        <v>0</v>
      </c>
      <c r="AG2952" t="s">
        <v>56</v>
      </c>
      <c r="AH2952" t="str">
        <f>"Trad IRN"</f>
        <v>Trad IRN</v>
      </c>
      <c r="AI2952" t="str">
        <f>"Bldg IRN"</f>
        <v>Bldg IRN</v>
      </c>
      <c r="AJ2952" t="s">
        <v>48</v>
      </c>
      <c r="AK2952" t="s">
        <v>48</v>
      </c>
      <c r="AL2952" t="s">
        <v>53</v>
      </c>
      <c r="AM2952">
        <v>1132.3</v>
      </c>
      <c r="AN2952">
        <v>1132.3</v>
      </c>
      <c r="AO2952">
        <v>15</v>
      </c>
    </row>
    <row r="2953" spans="1:41" x14ac:dyDescent="0.3">
      <c r="A2953" t="str">
        <f>"Trad IRN"</f>
        <v>Trad IRN</v>
      </c>
      <c r="B2953" t="str">
        <f>"Bldg IRN"</f>
        <v>Bldg IRN</v>
      </c>
      <c r="C2953" t="s">
        <v>41</v>
      </c>
      <c r="D2953" t="s">
        <v>3</v>
      </c>
      <c r="E2953" t="s">
        <v>80</v>
      </c>
      <c r="F2953" t="s">
        <v>81</v>
      </c>
      <c r="G2953" t="s">
        <v>82</v>
      </c>
      <c r="H2953" t="s">
        <v>83</v>
      </c>
      <c r="I2953" t="str">
        <f>"Trad IRN"</f>
        <v>Trad IRN</v>
      </c>
      <c r="J2953" t="s">
        <v>43</v>
      </c>
      <c r="K2953" t="s">
        <v>44</v>
      </c>
      <c r="L2953" t="s">
        <v>45</v>
      </c>
      <c r="M2953" t="s">
        <v>46</v>
      </c>
      <c r="N2953" t="str">
        <f t="shared" si="301"/>
        <v>08/18/2022</v>
      </c>
      <c r="O2953" t="str">
        <f t="shared" si="302"/>
        <v>12/31/2500</v>
      </c>
      <c r="P2953">
        <v>1</v>
      </c>
      <c r="Q2953">
        <v>1</v>
      </c>
      <c r="S2953">
        <v>0</v>
      </c>
      <c r="T2953">
        <v>1</v>
      </c>
      <c r="U2953">
        <v>0</v>
      </c>
      <c r="V2953" t="str">
        <f>"Trad IRN"</f>
        <v>Trad IRN</v>
      </c>
      <c r="W2953">
        <v>100</v>
      </c>
      <c r="X2953" t="s">
        <v>47</v>
      </c>
      <c r="Z2953" t="s">
        <v>47</v>
      </c>
      <c r="AB2953" t="str">
        <f>"12"</f>
        <v>12</v>
      </c>
      <c r="AC2953" t="s">
        <v>48</v>
      </c>
      <c r="AD2953" t="s">
        <v>49</v>
      </c>
      <c r="AE2953" t="s">
        <v>50</v>
      </c>
      <c r="AF2953">
        <v>0</v>
      </c>
      <c r="AG2953" t="s">
        <v>56</v>
      </c>
      <c r="AH2953" t="str">
        <f>"Trad IRN"</f>
        <v>Trad IRN</v>
      </c>
      <c r="AI2953" t="str">
        <f>"Bldg IRN"</f>
        <v>Bldg IRN</v>
      </c>
      <c r="AJ2953" t="str">
        <f>"12"</f>
        <v>12</v>
      </c>
      <c r="AK2953" t="s">
        <v>48</v>
      </c>
      <c r="AL2953" t="s">
        <v>53</v>
      </c>
      <c r="AM2953">
        <v>1132.3</v>
      </c>
      <c r="AN2953">
        <v>1132.3</v>
      </c>
      <c r="AO2953">
        <v>15</v>
      </c>
    </row>
    <row r="2954" spans="1:41" x14ac:dyDescent="0.3">
      <c r="A2954" t="str">
        <f>"Trad IRN"</f>
        <v>Trad IRN</v>
      </c>
      <c r="B2954" t="str">
        <f>"Bldg IRN"</f>
        <v>Bldg IRN</v>
      </c>
      <c r="C2954" t="s">
        <v>41</v>
      </c>
      <c r="D2954" t="s">
        <v>3</v>
      </c>
      <c r="E2954" t="s">
        <v>80</v>
      </c>
      <c r="F2954" t="s">
        <v>81</v>
      </c>
      <c r="G2954" t="s">
        <v>82</v>
      </c>
      <c r="H2954" t="s">
        <v>83</v>
      </c>
      <c r="I2954" t="str">
        <f>"Trad IRN"</f>
        <v>Trad IRN</v>
      </c>
      <c r="J2954" t="s">
        <v>43</v>
      </c>
      <c r="K2954" t="s">
        <v>44</v>
      </c>
      <c r="L2954" t="s">
        <v>45</v>
      </c>
      <c r="M2954" t="s">
        <v>46</v>
      </c>
      <c r="N2954" t="str">
        <f t="shared" si="301"/>
        <v>08/18/2022</v>
      </c>
      <c r="O2954" t="str">
        <f t="shared" si="302"/>
        <v>12/31/2500</v>
      </c>
      <c r="P2954">
        <v>0.5</v>
      </c>
      <c r="Q2954">
        <v>0.5</v>
      </c>
      <c r="S2954">
        <v>0</v>
      </c>
      <c r="T2954">
        <v>0.5</v>
      </c>
      <c r="U2954">
        <v>0</v>
      </c>
      <c r="V2954" t="str">
        <f>"Trad IRN"</f>
        <v>Trad IRN</v>
      </c>
      <c r="W2954">
        <v>50</v>
      </c>
      <c r="X2954" t="s">
        <v>47</v>
      </c>
      <c r="Z2954" t="s">
        <v>47</v>
      </c>
      <c r="AB2954" t="str">
        <f>"11"</f>
        <v>11</v>
      </c>
      <c r="AC2954" t="s">
        <v>48</v>
      </c>
      <c r="AD2954" t="s">
        <v>49</v>
      </c>
      <c r="AE2954" t="s">
        <v>55</v>
      </c>
      <c r="AF2954">
        <v>0</v>
      </c>
      <c r="AG2954" t="s">
        <v>56</v>
      </c>
      <c r="AH2954" t="str">
        <f>"Trad IRN"</f>
        <v>Trad IRN</v>
      </c>
      <c r="AI2954" t="str">
        <f>"Bldg IRN"</f>
        <v>Bldg IRN</v>
      </c>
      <c r="AJ2954" t="s">
        <v>48</v>
      </c>
      <c r="AK2954" t="s">
        <v>48</v>
      </c>
      <c r="AL2954" t="s">
        <v>53</v>
      </c>
      <c r="AM2954">
        <v>566.15</v>
      </c>
      <c r="AN2954">
        <v>1132.3</v>
      </c>
      <c r="AO2954">
        <v>15</v>
      </c>
    </row>
    <row r="2955" spans="1:41" x14ac:dyDescent="0.3">
      <c r="A2955" t="str">
        <f>"Trad IRN"</f>
        <v>Trad IRN</v>
      </c>
      <c r="B2955" t="str">
        <f>"Bldg IRN"</f>
        <v>Bldg IRN</v>
      </c>
      <c r="C2955" t="s">
        <v>41</v>
      </c>
      <c r="D2955" t="s">
        <v>3</v>
      </c>
      <c r="E2955" t="s">
        <v>80</v>
      </c>
      <c r="F2955" t="s">
        <v>81</v>
      </c>
      <c r="G2955" t="s">
        <v>82</v>
      </c>
      <c r="H2955" t="s">
        <v>83</v>
      </c>
      <c r="I2955" t="s">
        <v>8</v>
      </c>
      <c r="J2955" t="s">
        <v>43</v>
      </c>
      <c r="K2955" t="s">
        <v>44</v>
      </c>
      <c r="L2955" t="s">
        <v>45</v>
      </c>
      <c r="M2955" t="s">
        <v>46</v>
      </c>
      <c r="N2955" t="str">
        <f>"08/17/2022"</f>
        <v>08/17/2022</v>
      </c>
      <c r="O2955" t="str">
        <f t="shared" si="302"/>
        <v>12/31/2500</v>
      </c>
      <c r="P2955">
        <v>0.5</v>
      </c>
      <c r="Q2955">
        <v>0.5</v>
      </c>
      <c r="S2955">
        <v>0</v>
      </c>
      <c r="T2955">
        <v>0</v>
      </c>
      <c r="U2955">
        <v>0.5</v>
      </c>
      <c r="V2955" t="str">
        <f>"Trad IRN"</f>
        <v>Trad IRN</v>
      </c>
      <c r="W2955">
        <v>50</v>
      </c>
      <c r="X2955" t="s">
        <v>47</v>
      </c>
      <c r="Z2955" t="s">
        <v>47</v>
      </c>
      <c r="AB2955" t="str">
        <f>"11"</f>
        <v>11</v>
      </c>
      <c r="AC2955" t="s">
        <v>48</v>
      </c>
      <c r="AD2955" t="s">
        <v>49</v>
      </c>
      <c r="AE2955" t="s">
        <v>50</v>
      </c>
      <c r="AF2955">
        <v>0</v>
      </c>
      <c r="AG2955" t="s">
        <v>51</v>
      </c>
      <c r="AH2955" t="s">
        <v>85</v>
      </c>
      <c r="AI2955" t="str">
        <f>"Bldg IRN"</f>
        <v>Bldg IRN</v>
      </c>
      <c r="AJ2955" t="s">
        <v>48</v>
      </c>
      <c r="AK2955" t="s">
        <v>48</v>
      </c>
      <c r="AL2955" t="s">
        <v>53</v>
      </c>
      <c r="AM2955">
        <v>530</v>
      </c>
      <c r="AN2955">
        <v>1060</v>
      </c>
      <c r="AO2955">
        <v>15</v>
      </c>
    </row>
    <row r="2956" spans="1:41" x14ac:dyDescent="0.3">
      <c r="A2956" t="str">
        <f>"Trad IRN"</f>
        <v>Trad IRN</v>
      </c>
      <c r="B2956" t="str">
        <f>"Bldg IRN"</f>
        <v>Bldg IRN</v>
      </c>
      <c r="C2956" t="s">
        <v>41</v>
      </c>
      <c r="D2956" t="s">
        <v>3</v>
      </c>
      <c r="E2956" t="s">
        <v>80</v>
      </c>
      <c r="F2956" t="s">
        <v>81</v>
      </c>
      <c r="G2956" t="s">
        <v>82</v>
      </c>
      <c r="H2956" t="s">
        <v>83</v>
      </c>
      <c r="I2956" t="str">
        <f>"Trad IRN"</f>
        <v>Trad IRN</v>
      </c>
      <c r="J2956" t="s">
        <v>43</v>
      </c>
      <c r="K2956" t="s">
        <v>44</v>
      </c>
      <c r="L2956" t="s">
        <v>45</v>
      </c>
      <c r="M2956" t="s">
        <v>46</v>
      </c>
      <c r="N2956" t="str">
        <f>"08/18/2022"</f>
        <v>08/18/2022</v>
      </c>
      <c r="O2956" t="str">
        <f t="shared" si="302"/>
        <v>12/31/2500</v>
      </c>
      <c r="P2956">
        <v>1</v>
      </c>
      <c r="Q2956">
        <v>1</v>
      </c>
      <c r="S2956">
        <v>0</v>
      </c>
      <c r="T2956">
        <v>1</v>
      </c>
      <c r="U2956">
        <v>0</v>
      </c>
      <c r="V2956" t="str">
        <f>"Trad IRN"</f>
        <v>Trad IRN</v>
      </c>
      <c r="W2956">
        <v>85</v>
      </c>
      <c r="X2956" t="s">
        <v>54</v>
      </c>
      <c r="Y2956" t="str">
        <f>"15"</f>
        <v>15</v>
      </c>
      <c r="Z2956" t="s">
        <v>47</v>
      </c>
      <c r="AB2956" t="str">
        <f>"12"</f>
        <v>12</v>
      </c>
      <c r="AC2956" t="s">
        <v>48</v>
      </c>
      <c r="AD2956" t="s">
        <v>49</v>
      </c>
      <c r="AE2956" t="s">
        <v>50</v>
      </c>
      <c r="AF2956">
        <v>0</v>
      </c>
      <c r="AG2956" t="s">
        <v>56</v>
      </c>
      <c r="AH2956" t="str">
        <f>"Trad IRN"</f>
        <v>Trad IRN</v>
      </c>
      <c r="AI2956" t="str">
        <f>"Bldg IRN"</f>
        <v>Bldg IRN</v>
      </c>
      <c r="AJ2956" t="str">
        <f>"12"</f>
        <v>12</v>
      </c>
      <c r="AK2956" t="s">
        <v>48</v>
      </c>
      <c r="AL2956" t="s">
        <v>53</v>
      </c>
      <c r="AM2956">
        <v>1132.3</v>
      </c>
      <c r="AN2956">
        <v>1132.3</v>
      </c>
      <c r="AO2956">
        <v>15</v>
      </c>
    </row>
    <row r="2957" spans="1:41" x14ac:dyDescent="0.3">
      <c r="A2957" t="str">
        <f>"Trad IRN"</f>
        <v>Trad IRN</v>
      </c>
      <c r="B2957" t="str">
        <f>"Bldg IRN"</f>
        <v>Bldg IRN</v>
      </c>
      <c r="C2957" t="s">
        <v>41</v>
      </c>
      <c r="D2957" t="s">
        <v>3</v>
      </c>
      <c r="E2957" t="s">
        <v>80</v>
      </c>
      <c r="F2957" t="s">
        <v>81</v>
      </c>
      <c r="G2957" t="s">
        <v>82</v>
      </c>
      <c r="H2957" t="s">
        <v>83</v>
      </c>
      <c r="I2957" t="s">
        <v>8</v>
      </c>
      <c r="J2957" t="s">
        <v>43</v>
      </c>
      <c r="K2957" t="s">
        <v>44</v>
      </c>
      <c r="L2957" t="s">
        <v>45</v>
      </c>
      <c r="M2957" t="s">
        <v>46</v>
      </c>
      <c r="N2957" t="str">
        <f>"08/17/2022"</f>
        <v>08/17/2022</v>
      </c>
      <c r="O2957" t="str">
        <f t="shared" si="302"/>
        <v>12/31/2500</v>
      </c>
      <c r="P2957">
        <v>0.5</v>
      </c>
      <c r="Q2957">
        <v>0.5</v>
      </c>
      <c r="S2957">
        <v>0</v>
      </c>
      <c r="T2957">
        <v>0.27777800000000002</v>
      </c>
      <c r="U2957">
        <v>0.222222</v>
      </c>
      <c r="V2957" t="str">
        <f>"Trad IRN"</f>
        <v>Trad IRN</v>
      </c>
      <c r="W2957">
        <v>50</v>
      </c>
      <c r="X2957" t="s">
        <v>47</v>
      </c>
      <c r="Z2957" t="s">
        <v>47</v>
      </c>
      <c r="AB2957" t="str">
        <f>"09"</f>
        <v>09</v>
      </c>
      <c r="AC2957" t="s">
        <v>48</v>
      </c>
      <c r="AD2957" t="s">
        <v>49</v>
      </c>
      <c r="AE2957" t="s">
        <v>50</v>
      </c>
      <c r="AF2957">
        <v>0</v>
      </c>
      <c r="AG2957" t="s">
        <v>51</v>
      </c>
      <c r="AH2957" t="s">
        <v>85</v>
      </c>
      <c r="AI2957" t="str">
        <f>"Bldg IRN"</f>
        <v>Bldg IRN</v>
      </c>
      <c r="AJ2957" t="s">
        <v>48</v>
      </c>
      <c r="AK2957" t="s">
        <v>48</v>
      </c>
      <c r="AL2957" t="s">
        <v>53</v>
      </c>
      <c r="AM2957">
        <v>530</v>
      </c>
      <c r="AN2957">
        <v>1060</v>
      </c>
      <c r="AO2957">
        <v>15</v>
      </c>
    </row>
    <row r="2958" spans="1:41" x14ac:dyDescent="0.3">
      <c r="A2958" t="str">
        <f>"Trad IRN"</f>
        <v>Trad IRN</v>
      </c>
      <c r="B2958" t="str">
        <f>"Bldg IRN"</f>
        <v>Bldg IRN</v>
      </c>
      <c r="C2958" t="s">
        <v>41</v>
      </c>
      <c r="D2958" t="s">
        <v>3</v>
      </c>
      <c r="E2958" t="s">
        <v>80</v>
      </c>
      <c r="F2958" t="s">
        <v>81</v>
      </c>
      <c r="G2958" t="s">
        <v>82</v>
      </c>
      <c r="H2958" t="s">
        <v>83</v>
      </c>
      <c r="I2958" t="str">
        <f>"Trad IRN"</f>
        <v>Trad IRN</v>
      </c>
      <c r="J2958" t="s">
        <v>43</v>
      </c>
      <c r="K2958" t="s">
        <v>44</v>
      </c>
      <c r="L2958" t="s">
        <v>45</v>
      </c>
      <c r="M2958" t="s">
        <v>46</v>
      </c>
      <c r="N2958" t="str">
        <f>"08/18/2022"</f>
        <v>08/18/2022</v>
      </c>
      <c r="O2958" t="str">
        <f t="shared" si="302"/>
        <v>12/31/2500</v>
      </c>
      <c r="P2958">
        <v>0.5</v>
      </c>
      <c r="Q2958">
        <v>0.5</v>
      </c>
      <c r="S2958">
        <v>0</v>
      </c>
      <c r="T2958">
        <v>0.5</v>
      </c>
      <c r="U2958">
        <v>0</v>
      </c>
      <c r="V2958" t="str">
        <f>"Trad IRN"</f>
        <v>Trad IRN</v>
      </c>
      <c r="W2958">
        <v>50</v>
      </c>
      <c r="X2958" t="s">
        <v>47</v>
      </c>
      <c r="Z2958" t="s">
        <v>47</v>
      </c>
      <c r="AB2958" t="str">
        <f>"09"</f>
        <v>09</v>
      </c>
      <c r="AC2958" t="s">
        <v>48</v>
      </c>
      <c r="AD2958" t="s">
        <v>49</v>
      </c>
      <c r="AE2958" t="s">
        <v>50</v>
      </c>
      <c r="AF2958">
        <v>0</v>
      </c>
      <c r="AG2958" t="s">
        <v>56</v>
      </c>
      <c r="AH2958" t="str">
        <f>"Trad IRN"</f>
        <v>Trad IRN</v>
      </c>
      <c r="AI2958" t="str">
        <f>"Bldg IRN"</f>
        <v>Bldg IRN</v>
      </c>
      <c r="AJ2958" t="s">
        <v>48</v>
      </c>
      <c r="AK2958" t="s">
        <v>48</v>
      </c>
      <c r="AL2958" t="s">
        <v>53</v>
      </c>
      <c r="AM2958">
        <v>566.15</v>
      </c>
      <c r="AN2958">
        <v>1132.3</v>
      </c>
      <c r="AO2958">
        <v>15</v>
      </c>
    </row>
    <row r="2959" spans="1:41" x14ac:dyDescent="0.3">
      <c r="A2959" t="str">
        <f>"Trad IRN"</f>
        <v>Trad IRN</v>
      </c>
      <c r="B2959" t="str">
        <f>"Bldg IRN"</f>
        <v>Bldg IRN</v>
      </c>
      <c r="C2959" t="s">
        <v>41</v>
      </c>
      <c r="D2959" t="s">
        <v>3</v>
      </c>
      <c r="E2959" t="s">
        <v>80</v>
      </c>
      <c r="F2959" t="s">
        <v>81</v>
      </c>
      <c r="G2959" t="s">
        <v>82</v>
      </c>
      <c r="H2959" t="s">
        <v>83</v>
      </c>
      <c r="I2959" t="str">
        <f>"Trad IRN"</f>
        <v>Trad IRN</v>
      </c>
      <c r="J2959" t="s">
        <v>43</v>
      </c>
      <c r="K2959" t="s">
        <v>44</v>
      </c>
      <c r="L2959" t="s">
        <v>45</v>
      </c>
      <c r="M2959" t="s">
        <v>46</v>
      </c>
      <c r="N2959" t="str">
        <f>"08/18/2022"</f>
        <v>08/18/2022</v>
      </c>
      <c r="O2959" t="str">
        <f t="shared" si="302"/>
        <v>12/31/2500</v>
      </c>
      <c r="P2959">
        <v>1</v>
      </c>
      <c r="Q2959">
        <v>1</v>
      </c>
      <c r="S2959">
        <v>0</v>
      </c>
      <c r="T2959">
        <v>1</v>
      </c>
      <c r="U2959">
        <v>0</v>
      </c>
      <c r="V2959" t="str">
        <f>"Trad IRN"</f>
        <v>Trad IRN</v>
      </c>
      <c r="W2959">
        <v>100</v>
      </c>
      <c r="X2959" t="s">
        <v>47</v>
      </c>
      <c r="Z2959" t="s">
        <v>47</v>
      </c>
      <c r="AB2959" t="str">
        <f>"10"</f>
        <v>10</v>
      </c>
      <c r="AC2959" t="s">
        <v>48</v>
      </c>
      <c r="AD2959" t="s">
        <v>49</v>
      </c>
      <c r="AE2959" t="s">
        <v>50</v>
      </c>
      <c r="AF2959">
        <v>2</v>
      </c>
      <c r="AG2959" t="s">
        <v>56</v>
      </c>
      <c r="AH2959" t="str">
        <f>"Trad IRN"</f>
        <v>Trad IRN</v>
      </c>
      <c r="AI2959" t="str">
        <f>"Bldg IRN"</f>
        <v>Bldg IRN</v>
      </c>
      <c r="AJ2959" t="s">
        <v>48</v>
      </c>
      <c r="AK2959" t="s">
        <v>48</v>
      </c>
      <c r="AL2959" t="s">
        <v>53</v>
      </c>
      <c r="AM2959">
        <v>1132.3</v>
      </c>
      <c r="AN2959">
        <v>1132.3</v>
      </c>
      <c r="AO2959">
        <v>15</v>
      </c>
    </row>
    <row r="2960" spans="1:41" x14ac:dyDescent="0.3">
      <c r="A2960" t="str">
        <f>"Trad IRN"</f>
        <v>Trad IRN</v>
      </c>
      <c r="B2960" t="str">
        <f>"Bldg IRN"</f>
        <v>Bldg IRN</v>
      </c>
      <c r="C2960" t="s">
        <v>41</v>
      </c>
      <c r="D2960" t="s">
        <v>3</v>
      </c>
      <c r="E2960" t="s">
        <v>80</v>
      </c>
      <c r="F2960" t="s">
        <v>81</v>
      </c>
      <c r="G2960" t="s">
        <v>82</v>
      </c>
      <c r="H2960" t="s">
        <v>83</v>
      </c>
      <c r="I2960" t="str">
        <f>"Trad IRN"</f>
        <v>Trad IRN</v>
      </c>
      <c r="J2960" t="s">
        <v>43</v>
      </c>
      <c r="K2960" t="s">
        <v>44</v>
      </c>
      <c r="L2960" t="s">
        <v>45</v>
      </c>
      <c r="M2960" t="s">
        <v>46</v>
      </c>
      <c r="N2960" t="str">
        <f>"08/18/2022"</f>
        <v>08/18/2022</v>
      </c>
      <c r="O2960" t="str">
        <f t="shared" si="302"/>
        <v>12/31/2500</v>
      </c>
      <c r="P2960">
        <v>1</v>
      </c>
      <c r="Q2960">
        <v>1</v>
      </c>
      <c r="S2960">
        <v>0</v>
      </c>
      <c r="T2960">
        <v>1</v>
      </c>
      <c r="U2960">
        <v>0</v>
      </c>
      <c r="V2960" t="str">
        <f>"Trad IRN"</f>
        <v>Trad IRN</v>
      </c>
      <c r="W2960">
        <v>100</v>
      </c>
      <c r="X2960" t="s">
        <v>47</v>
      </c>
      <c r="Z2960" t="s">
        <v>47</v>
      </c>
      <c r="AB2960" t="str">
        <f>"11"</f>
        <v>11</v>
      </c>
      <c r="AC2960" t="s">
        <v>48</v>
      </c>
      <c r="AD2960" t="s">
        <v>49</v>
      </c>
      <c r="AE2960" t="s">
        <v>50</v>
      </c>
      <c r="AF2960">
        <v>2</v>
      </c>
      <c r="AG2960" t="s">
        <v>56</v>
      </c>
      <c r="AH2960" t="str">
        <f>"Trad IRN"</f>
        <v>Trad IRN</v>
      </c>
      <c r="AI2960" t="str">
        <f>"Bldg IRN"</f>
        <v>Bldg IRN</v>
      </c>
      <c r="AJ2960" t="s">
        <v>48</v>
      </c>
      <c r="AK2960" t="s">
        <v>48</v>
      </c>
      <c r="AL2960" t="s">
        <v>53</v>
      </c>
      <c r="AM2960">
        <v>1132.3</v>
      </c>
      <c r="AN2960">
        <v>1132.3</v>
      </c>
      <c r="AO2960">
        <v>15</v>
      </c>
    </row>
    <row r="2961" spans="1:41" x14ac:dyDescent="0.3">
      <c r="A2961" t="str">
        <f>"Trad IRN"</f>
        <v>Trad IRN</v>
      </c>
      <c r="B2961" t="str">
        <f>"Bldg IRN"</f>
        <v>Bldg IRN</v>
      </c>
      <c r="C2961" t="s">
        <v>41</v>
      </c>
      <c r="D2961" t="s">
        <v>3</v>
      </c>
      <c r="E2961" t="s">
        <v>80</v>
      </c>
      <c r="F2961" t="s">
        <v>81</v>
      </c>
      <c r="G2961" t="s">
        <v>82</v>
      </c>
      <c r="H2961" t="s">
        <v>83</v>
      </c>
      <c r="I2961" t="str">
        <f>"Trad IRN"</f>
        <v>Trad IRN</v>
      </c>
      <c r="J2961" t="s">
        <v>43</v>
      </c>
      <c r="K2961" t="s">
        <v>44</v>
      </c>
      <c r="L2961" t="s">
        <v>45</v>
      </c>
      <c r="M2961" t="s">
        <v>46</v>
      </c>
      <c r="N2961" t="str">
        <f>"08/18/2022"</f>
        <v>08/18/2022</v>
      </c>
      <c r="O2961" t="str">
        <f t="shared" si="302"/>
        <v>12/31/2500</v>
      </c>
      <c r="P2961">
        <v>1</v>
      </c>
      <c r="Q2961">
        <v>1</v>
      </c>
      <c r="S2961">
        <v>0</v>
      </c>
      <c r="T2961">
        <v>1</v>
      </c>
      <c r="U2961">
        <v>0</v>
      </c>
      <c r="V2961" t="str">
        <f>"Trad IRN"</f>
        <v>Trad IRN</v>
      </c>
      <c r="W2961">
        <v>100</v>
      </c>
      <c r="X2961" t="s">
        <v>47</v>
      </c>
      <c r="Z2961" t="s">
        <v>47</v>
      </c>
      <c r="AB2961" t="str">
        <f>"11"</f>
        <v>11</v>
      </c>
      <c r="AC2961" t="s">
        <v>48</v>
      </c>
      <c r="AD2961" t="s">
        <v>49</v>
      </c>
      <c r="AE2961" t="s">
        <v>55</v>
      </c>
      <c r="AF2961">
        <v>0</v>
      </c>
      <c r="AG2961" t="s">
        <v>56</v>
      </c>
      <c r="AH2961" t="str">
        <f>"Trad IRN"</f>
        <v>Trad IRN</v>
      </c>
      <c r="AI2961" t="str">
        <f>"Bldg IRN"</f>
        <v>Bldg IRN</v>
      </c>
      <c r="AJ2961" t="s">
        <v>48</v>
      </c>
      <c r="AK2961" t="s">
        <v>48</v>
      </c>
      <c r="AL2961" t="s">
        <v>53</v>
      </c>
      <c r="AM2961">
        <v>1132.3</v>
      </c>
      <c r="AN2961">
        <v>1132.3</v>
      </c>
      <c r="AO2961">
        <v>15</v>
      </c>
    </row>
    <row r="2962" spans="1:41" x14ac:dyDescent="0.3">
      <c r="A2962" t="str">
        <f>"Trad IRN"</f>
        <v>Trad IRN</v>
      </c>
      <c r="B2962" t="str">
        <f>"Bldg IRN"</f>
        <v>Bldg IRN</v>
      </c>
      <c r="C2962" t="s">
        <v>41</v>
      </c>
      <c r="D2962" t="s">
        <v>3</v>
      </c>
      <c r="E2962" t="s">
        <v>80</v>
      </c>
      <c r="F2962" t="s">
        <v>81</v>
      </c>
      <c r="G2962" t="s">
        <v>82</v>
      </c>
      <c r="H2962" t="s">
        <v>83</v>
      </c>
      <c r="I2962" t="str">
        <f>"Trad IRN"</f>
        <v>Trad IRN</v>
      </c>
      <c r="J2962" t="s">
        <v>43</v>
      </c>
      <c r="K2962" t="s">
        <v>44</v>
      </c>
      <c r="L2962" t="s">
        <v>45</v>
      </c>
      <c r="M2962" t="s">
        <v>46</v>
      </c>
      <c r="N2962" t="str">
        <f>"08/18/2022"</f>
        <v>08/18/2022</v>
      </c>
      <c r="O2962" t="str">
        <f t="shared" si="302"/>
        <v>12/31/2500</v>
      </c>
      <c r="P2962">
        <v>1</v>
      </c>
      <c r="Q2962">
        <v>1</v>
      </c>
      <c r="S2962">
        <v>0</v>
      </c>
      <c r="T2962">
        <v>1</v>
      </c>
      <c r="U2962">
        <v>0</v>
      </c>
      <c r="V2962" t="str">
        <f>"Trad IRN"</f>
        <v>Trad IRN</v>
      </c>
      <c r="W2962">
        <v>100</v>
      </c>
      <c r="X2962" t="s">
        <v>47</v>
      </c>
      <c r="Z2962" t="s">
        <v>47</v>
      </c>
      <c r="AB2962" t="str">
        <f>"09"</f>
        <v>09</v>
      </c>
      <c r="AC2962" t="s">
        <v>48</v>
      </c>
      <c r="AD2962" t="s">
        <v>49</v>
      </c>
      <c r="AE2962" t="s">
        <v>50</v>
      </c>
      <c r="AF2962">
        <v>0</v>
      </c>
      <c r="AG2962" t="s">
        <v>56</v>
      </c>
      <c r="AH2962" t="str">
        <f>"Trad IRN"</f>
        <v>Trad IRN</v>
      </c>
      <c r="AI2962" t="str">
        <f>"Bldg IRN"</f>
        <v>Bldg IRN</v>
      </c>
      <c r="AJ2962" t="s">
        <v>48</v>
      </c>
      <c r="AK2962" t="s">
        <v>48</v>
      </c>
      <c r="AL2962" t="s">
        <v>53</v>
      </c>
      <c r="AM2962">
        <v>1132.3</v>
      </c>
      <c r="AN2962">
        <v>1132.3</v>
      </c>
      <c r="AO2962">
        <v>15</v>
      </c>
    </row>
    <row r="2963" spans="1:41" x14ac:dyDescent="0.3">
      <c r="A2963" t="str">
        <f>"Trad IRN"</f>
        <v>Trad IRN</v>
      </c>
      <c r="B2963" t="str">
        <f>"Bldg IRN"</f>
        <v>Bldg IRN</v>
      </c>
      <c r="C2963" t="s">
        <v>41</v>
      </c>
      <c r="D2963" t="s">
        <v>3</v>
      </c>
      <c r="E2963" t="s">
        <v>80</v>
      </c>
      <c r="F2963" t="s">
        <v>81</v>
      </c>
      <c r="G2963" t="s">
        <v>82</v>
      </c>
      <c r="H2963" t="s">
        <v>83</v>
      </c>
      <c r="I2963" t="str">
        <f>"Trad IRN"</f>
        <v>Trad IRN</v>
      </c>
      <c r="J2963" t="s">
        <v>43</v>
      </c>
      <c r="K2963" t="s">
        <v>44</v>
      </c>
      <c r="L2963" t="s">
        <v>45</v>
      </c>
      <c r="M2963" t="s">
        <v>46</v>
      </c>
      <c r="N2963" t="str">
        <f>"01/04/2023"</f>
        <v>01/04/2023</v>
      </c>
      <c r="O2963" t="str">
        <f t="shared" si="302"/>
        <v>12/31/2500</v>
      </c>
      <c r="P2963">
        <v>0.45098100000000002</v>
      </c>
      <c r="Q2963">
        <v>0.45098100000000002</v>
      </c>
      <c r="S2963">
        <v>0</v>
      </c>
      <c r="T2963">
        <v>0.45098100000000002</v>
      </c>
      <c r="U2963">
        <v>0</v>
      </c>
      <c r="V2963" t="str">
        <f>"Trad IRN"</f>
        <v>Trad IRN</v>
      </c>
      <c r="W2963">
        <v>85</v>
      </c>
      <c r="X2963" t="s">
        <v>47</v>
      </c>
      <c r="Z2963" t="s">
        <v>47</v>
      </c>
      <c r="AB2963" t="str">
        <f>"09"</f>
        <v>09</v>
      </c>
      <c r="AC2963" t="s">
        <v>48</v>
      </c>
      <c r="AD2963" t="s">
        <v>49</v>
      </c>
      <c r="AE2963" t="s">
        <v>50</v>
      </c>
      <c r="AF2963">
        <v>0</v>
      </c>
      <c r="AG2963" t="s">
        <v>56</v>
      </c>
      <c r="AH2963" t="str">
        <f>"Trad IRN"</f>
        <v>Trad IRN</v>
      </c>
      <c r="AI2963" t="str">
        <f>"Bldg IRN"</f>
        <v>Bldg IRN</v>
      </c>
      <c r="AJ2963" t="s">
        <v>48</v>
      </c>
      <c r="AK2963" t="s">
        <v>48</v>
      </c>
      <c r="AL2963" t="s">
        <v>53</v>
      </c>
      <c r="AM2963">
        <v>510.65</v>
      </c>
      <c r="AN2963">
        <v>1132.3</v>
      </c>
      <c r="AO2963">
        <v>15</v>
      </c>
    </row>
    <row r="2964" spans="1:41" x14ac:dyDescent="0.3">
      <c r="A2964" t="str">
        <f>"Trad IRN"</f>
        <v>Trad IRN</v>
      </c>
      <c r="B2964" t="str">
        <f>"Bldg IRN"</f>
        <v>Bldg IRN</v>
      </c>
      <c r="C2964" t="s">
        <v>41</v>
      </c>
      <c r="D2964" t="s">
        <v>3</v>
      </c>
      <c r="E2964" t="s">
        <v>80</v>
      </c>
      <c r="F2964" t="s">
        <v>81</v>
      </c>
      <c r="G2964" t="s">
        <v>82</v>
      </c>
      <c r="H2964" t="s">
        <v>83</v>
      </c>
      <c r="I2964" t="s">
        <v>8</v>
      </c>
      <c r="J2964" t="s">
        <v>43</v>
      </c>
      <c r="K2964" t="s">
        <v>44</v>
      </c>
      <c r="L2964" t="s">
        <v>45</v>
      </c>
      <c r="M2964" t="s">
        <v>46</v>
      </c>
      <c r="N2964" t="str">
        <f>"01/04/2023"</f>
        <v>01/04/2023</v>
      </c>
      <c r="O2964" t="str">
        <f t="shared" si="302"/>
        <v>12/31/2500</v>
      </c>
      <c r="P2964">
        <v>7.9585000000000003E-2</v>
      </c>
      <c r="Q2964">
        <v>7.9585000000000003E-2</v>
      </c>
      <c r="S2964">
        <v>0</v>
      </c>
      <c r="T2964">
        <v>2.4028999999999998E-2</v>
      </c>
      <c r="U2964">
        <v>5.5556000000000001E-2</v>
      </c>
      <c r="V2964" t="str">
        <f>"Trad IRN"</f>
        <v>Trad IRN</v>
      </c>
      <c r="W2964">
        <v>15</v>
      </c>
      <c r="X2964" t="s">
        <v>47</v>
      </c>
      <c r="Z2964" t="s">
        <v>47</v>
      </c>
      <c r="AB2964" t="str">
        <f>"09"</f>
        <v>09</v>
      </c>
      <c r="AC2964" t="s">
        <v>48</v>
      </c>
      <c r="AD2964" t="s">
        <v>49</v>
      </c>
      <c r="AE2964" t="s">
        <v>50</v>
      </c>
      <c r="AF2964">
        <v>0</v>
      </c>
      <c r="AG2964" t="s">
        <v>51</v>
      </c>
      <c r="AH2964" t="str">
        <f>"Trad IRN"</f>
        <v>Trad IRN</v>
      </c>
      <c r="AI2964" t="str">
        <f>"Bldg IRN"</f>
        <v>Bldg IRN</v>
      </c>
      <c r="AJ2964" t="s">
        <v>48</v>
      </c>
      <c r="AK2964" t="s">
        <v>48</v>
      </c>
      <c r="AL2964" t="s">
        <v>53</v>
      </c>
      <c r="AM2964">
        <v>90.11</v>
      </c>
      <c r="AN2964">
        <v>1132.3</v>
      </c>
      <c r="AO2964">
        <v>15</v>
      </c>
    </row>
    <row r="2965" spans="1:41" x14ac:dyDescent="0.3">
      <c r="A2965" t="str">
        <f>"Trad IRN"</f>
        <v>Trad IRN</v>
      </c>
      <c r="B2965" t="str">
        <f>"Bldg IRN"</f>
        <v>Bldg IRN</v>
      </c>
      <c r="C2965" t="s">
        <v>41</v>
      </c>
      <c r="D2965" t="s">
        <v>3</v>
      </c>
      <c r="E2965" t="s">
        <v>80</v>
      </c>
      <c r="F2965" t="s">
        <v>81</v>
      </c>
      <c r="G2965" t="s">
        <v>82</v>
      </c>
      <c r="H2965" t="s">
        <v>83</v>
      </c>
      <c r="I2965" t="str">
        <f>"Trad IRN"</f>
        <v>Trad IRN</v>
      </c>
      <c r="J2965" t="s">
        <v>43</v>
      </c>
      <c r="K2965" t="s">
        <v>44</v>
      </c>
      <c r="L2965" t="s">
        <v>45</v>
      </c>
      <c r="M2965" t="s">
        <v>46</v>
      </c>
      <c r="N2965" t="str">
        <f>"08/18/2022"</f>
        <v>08/18/2022</v>
      </c>
      <c r="O2965" t="str">
        <f>"01/03/2023"</f>
        <v>01/03/2023</v>
      </c>
      <c r="P2965">
        <v>0.46943400000000002</v>
      </c>
      <c r="Q2965">
        <v>0.46943400000000002</v>
      </c>
      <c r="S2965">
        <v>0</v>
      </c>
      <c r="T2965">
        <v>0.46943400000000002</v>
      </c>
      <c r="U2965">
        <v>0</v>
      </c>
      <c r="V2965" t="str">
        <f>"Trad IRN"</f>
        <v>Trad IRN</v>
      </c>
      <c r="W2965">
        <v>100</v>
      </c>
      <c r="X2965" t="s">
        <v>47</v>
      </c>
      <c r="Z2965" t="s">
        <v>47</v>
      </c>
      <c r="AB2965" t="str">
        <f>"09"</f>
        <v>09</v>
      </c>
      <c r="AC2965" t="s">
        <v>48</v>
      </c>
      <c r="AD2965" t="s">
        <v>49</v>
      </c>
      <c r="AE2965" t="s">
        <v>50</v>
      </c>
      <c r="AF2965">
        <v>0</v>
      </c>
      <c r="AG2965" t="s">
        <v>56</v>
      </c>
      <c r="AH2965" t="str">
        <f>"Trad IRN"</f>
        <v>Trad IRN</v>
      </c>
      <c r="AI2965" t="str">
        <f>"Bldg IRN"</f>
        <v>Bldg IRN</v>
      </c>
      <c r="AJ2965" t="s">
        <v>48</v>
      </c>
      <c r="AK2965" t="s">
        <v>48</v>
      </c>
      <c r="AL2965" t="s">
        <v>53</v>
      </c>
      <c r="AM2965">
        <v>531.54</v>
      </c>
      <c r="AN2965">
        <v>1132.3</v>
      </c>
      <c r="AO2965">
        <v>15</v>
      </c>
    </row>
    <row r="2966" spans="1:41" x14ac:dyDescent="0.3">
      <c r="A2966" t="str">
        <f>"Trad IRN"</f>
        <v>Trad IRN</v>
      </c>
      <c r="B2966" t="str">
        <f>"Bldg IRN"</f>
        <v>Bldg IRN</v>
      </c>
      <c r="C2966" t="s">
        <v>41</v>
      </c>
      <c r="D2966" t="s">
        <v>3</v>
      </c>
      <c r="E2966" t="s">
        <v>80</v>
      </c>
      <c r="F2966" t="s">
        <v>81</v>
      </c>
      <c r="G2966" t="s">
        <v>82</v>
      </c>
      <c r="H2966" t="s">
        <v>83</v>
      </c>
      <c r="I2966" t="str">
        <f>"Trad IRN"</f>
        <v>Trad IRN</v>
      </c>
      <c r="J2966" t="s">
        <v>43</v>
      </c>
      <c r="K2966" t="s">
        <v>44</v>
      </c>
      <c r="L2966" t="s">
        <v>45</v>
      </c>
      <c r="M2966" t="s">
        <v>46</v>
      </c>
      <c r="N2966" t="str">
        <f>"08/18/2022"</f>
        <v>08/18/2022</v>
      </c>
      <c r="O2966" t="str">
        <f>"01/03/2023"</f>
        <v>01/03/2023</v>
      </c>
      <c r="P2966">
        <v>0.39901900000000001</v>
      </c>
      <c r="Q2966">
        <v>0.39901900000000001</v>
      </c>
      <c r="S2966">
        <v>0</v>
      </c>
      <c r="T2966">
        <v>0.39901900000000001</v>
      </c>
      <c r="U2966">
        <v>0</v>
      </c>
      <c r="V2966" t="str">
        <f>"Trad IRN"</f>
        <v>Trad IRN</v>
      </c>
      <c r="W2966">
        <v>85</v>
      </c>
      <c r="X2966" t="s">
        <v>47</v>
      </c>
      <c r="Z2966" t="s">
        <v>47</v>
      </c>
      <c r="AB2966" t="str">
        <f>"10"</f>
        <v>10</v>
      </c>
      <c r="AC2966" t="s">
        <v>48</v>
      </c>
      <c r="AD2966" t="s">
        <v>49</v>
      </c>
      <c r="AE2966" t="s">
        <v>50</v>
      </c>
      <c r="AF2966">
        <v>0</v>
      </c>
      <c r="AG2966" t="s">
        <v>56</v>
      </c>
      <c r="AH2966" t="str">
        <f>"Trad IRN"</f>
        <v>Trad IRN</v>
      </c>
      <c r="AI2966" t="str">
        <f>"Bldg IRN"</f>
        <v>Bldg IRN</v>
      </c>
      <c r="AJ2966" t="s">
        <v>48</v>
      </c>
      <c r="AK2966" t="s">
        <v>48</v>
      </c>
      <c r="AL2966" t="s">
        <v>53</v>
      </c>
      <c r="AM2966">
        <v>451.81</v>
      </c>
      <c r="AN2966">
        <v>1132.3</v>
      </c>
      <c r="AO2966">
        <v>15</v>
      </c>
    </row>
    <row r="2967" spans="1:41" x14ac:dyDescent="0.3">
      <c r="A2967" t="str">
        <f>"Trad IRN"</f>
        <v>Trad IRN</v>
      </c>
      <c r="B2967" t="str">
        <f>"Bldg IRN"</f>
        <v>Bldg IRN</v>
      </c>
      <c r="C2967" t="s">
        <v>41</v>
      </c>
      <c r="D2967" t="s">
        <v>3</v>
      </c>
      <c r="E2967" t="s">
        <v>80</v>
      </c>
      <c r="F2967" t="s">
        <v>81</v>
      </c>
      <c r="G2967" t="s">
        <v>82</v>
      </c>
      <c r="H2967" t="s">
        <v>83</v>
      </c>
      <c r="I2967" t="s">
        <v>8</v>
      </c>
      <c r="J2967" t="s">
        <v>43</v>
      </c>
      <c r="K2967" t="s">
        <v>44</v>
      </c>
      <c r="L2967" t="s">
        <v>45</v>
      </c>
      <c r="M2967" t="s">
        <v>46</v>
      </c>
      <c r="N2967" t="str">
        <f>"08/18/2022"</f>
        <v>08/18/2022</v>
      </c>
      <c r="O2967" t="str">
        <f>"12/20/2022"</f>
        <v>12/20/2022</v>
      </c>
      <c r="P2967">
        <v>6.9550000000000001E-2</v>
      </c>
      <c r="Q2967">
        <v>6.9550000000000001E-2</v>
      </c>
      <c r="S2967">
        <v>0</v>
      </c>
      <c r="T2967">
        <v>1.4671999999999999E-2</v>
      </c>
      <c r="U2967">
        <v>5.4878000000000003E-2</v>
      </c>
      <c r="V2967" t="str">
        <f>"Trad IRN"</f>
        <v>Trad IRN</v>
      </c>
      <c r="W2967">
        <v>15</v>
      </c>
      <c r="X2967" t="s">
        <v>47</v>
      </c>
      <c r="Z2967" t="s">
        <v>47</v>
      </c>
      <c r="AB2967" t="str">
        <f>"10"</f>
        <v>10</v>
      </c>
      <c r="AC2967" t="s">
        <v>48</v>
      </c>
      <c r="AD2967" t="s">
        <v>49</v>
      </c>
      <c r="AE2967" t="s">
        <v>50</v>
      </c>
      <c r="AF2967">
        <v>0</v>
      </c>
      <c r="AG2967" t="s">
        <v>51</v>
      </c>
      <c r="AH2967" t="str">
        <f>"Trad IRN"</f>
        <v>Trad IRN</v>
      </c>
      <c r="AI2967" t="str">
        <f>"Bldg IRN"</f>
        <v>Bldg IRN</v>
      </c>
      <c r="AJ2967" t="s">
        <v>48</v>
      </c>
      <c r="AK2967" t="s">
        <v>48</v>
      </c>
      <c r="AL2967" t="s">
        <v>53</v>
      </c>
      <c r="AM2967">
        <v>78.75</v>
      </c>
      <c r="AN2967">
        <v>1132.3</v>
      </c>
      <c r="AO2967">
        <v>15</v>
      </c>
    </row>
    <row r="2968" spans="1:41" x14ac:dyDescent="0.3">
      <c r="A2968" t="str">
        <f>"Trad IRN"</f>
        <v>Trad IRN</v>
      </c>
      <c r="B2968" t="str">
        <f>"Bldg IRN"</f>
        <v>Bldg IRN</v>
      </c>
      <c r="C2968" t="s">
        <v>41</v>
      </c>
      <c r="D2968" t="s">
        <v>3</v>
      </c>
      <c r="E2968" t="s">
        <v>80</v>
      </c>
      <c r="F2968" t="s">
        <v>81</v>
      </c>
      <c r="G2968" t="s">
        <v>82</v>
      </c>
      <c r="H2968" t="s">
        <v>83</v>
      </c>
      <c r="I2968" t="str">
        <f>"Trad IRN"</f>
        <v>Trad IRN</v>
      </c>
      <c r="J2968" t="s">
        <v>43</v>
      </c>
      <c r="K2968" t="s">
        <v>44</v>
      </c>
      <c r="L2968" t="s">
        <v>45</v>
      </c>
      <c r="M2968" t="s">
        <v>46</v>
      </c>
      <c r="N2968" t="str">
        <f>"01/04/2023"</f>
        <v>01/04/2023</v>
      </c>
      <c r="O2968" t="str">
        <f t="shared" ref="O2968:O2973" si="303">"12/31/2500"</f>
        <v>12/31/2500</v>
      </c>
      <c r="P2968">
        <v>0.53056599999999998</v>
      </c>
      <c r="Q2968">
        <v>0.53056599999999998</v>
      </c>
      <c r="S2968">
        <v>0</v>
      </c>
      <c r="T2968">
        <v>0.53056599999999998</v>
      </c>
      <c r="U2968">
        <v>0</v>
      </c>
      <c r="V2968" t="str">
        <f>"Trad IRN"</f>
        <v>Trad IRN</v>
      </c>
      <c r="W2968">
        <v>100</v>
      </c>
      <c r="X2968" t="s">
        <v>47</v>
      </c>
      <c r="Z2968" t="s">
        <v>47</v>
      </c>
      <c r="AB2968" t="str">
        <f>"10"</f>
        <v>10</v>
      </c>
      <c r="AC2968" t="s">
        <v>48</v>
      </c>
      <c r="AD2968" t="s">
        <v>49</v>
      </c>
      <c r="AE2968" t="s">
        <v>50</v>
      </c>
      <c r="AF2968">
        <v>0</v>
      </c>
      <c r="AG2968" t="s">
        <v>56</v>
      </c>
      <c r="AH2968" t="str">
        <f>"Trad IRN"</f>
        <v>Trad IRN</v>
      </c>
      <c r="AI2968" t="str">
        <f>"Bldg IRN"</f>
        <v>Bldg IRN</v>
      </c>
      <c r="AJ2968" t="s">
        <v>48</v>
      </c>
      <c r="AK2968" t="s">
        <v>48</v>
      </c>
      <c r="AL2968" t="s">
        <v>53</v>
      </c>
      <c r="AM2968">
        <v>600.76</v>
      </c>
      <c r="AN2968">
        <v>1132.3</v>
      </c>
      <c r="AO2968">
        <v>15</v>
      </c>
    </row>
    <row r="2969" spans="1:41" x14ac:dyDescent="0.3">
      <c r="A2969" t="str">
        <f>"Trad IRN"</f>
        <v>Trad IRN</v>
      </c>
      <c r="B2969" t="str">
        <f>"Bldg IRN"</f>
        <v>Bldg IRN</v>
      </c>
      <c r="C2969" t="s">
        <v>41</v>
      </c>
      <c r="D2969" t="s">
        <v>3</v>
      </c>
      <c r="E2969" t="s">
        <v>80</v>
      </c>
      <c r="F2969" t="s">
        <v>81</v>
      </c>
      <c r="G2969" t="s">
        <v>82</v>
      </c>
      <c r="H2969" t="s">
        <v>83</v>
      </c>
      <c r="I2969" t="str">
        <f>"Trad IRN"</f>
        <v>Trad IRN</v>
      </c>
      <c r="J2969" t="s">
        <v>43</v>
      </c>
      <c r="K2969" t="s">
        <v>44</v>
      </c>
      <c r="L2969" t="s">
        <v>45</v>
      </c>
      <c r="M2969" t="s">
        <v>46</v>
      </c>
      <c r="N2969" t="str">
        <f t="shared" ref="N2969:N2975" si="304">"08/18/2022"</f>
        <v>08/18/2022</v>
      </c>
      <c r="O2969" t="str">
        <f t="shared" si="303"/>
        <v>12/31/2500</v>
      </c>
      <c r="P2969">
        <v>1</v>
      </c>
      <c r="Q2969">
        <v>1</v>
      </c>
      <c r="S2969">
        <v>0</v>
      </c>
      <c r="T2969">
        <v>1</v>
      </c>
      <c r="U2969">
        <v>0</v>
      </c>
      <c r="V2969" t="str">
        <f>"Trad IRN"</f>
        <v>Trad IRN</v>
      </c>
      <c r="W2969">
        <v>100</v>
      </c>
      <c r="X2969" t="s">
        <v>47</v>
      </c>
      <c r="Z2969" t="s">
        <v>47</v>
      </c>
      <c r="AB2969" t="str">
        <f>"09"</f>
        <v>09</v>
      </c>
      <c r="AC2969" t="s">
        <v>48</v>
      </c>
      <c r="AD2969" t="s">
        <v>49</v>
      </c>
      <c r="AE2969" t="s">
        <v>55</v>
      </c>
      <c r="AF2969">
        <v>0</v>
      </c>
      <c r="AG2969" t="s">
        <v>56</v>
      </c>
      <c r="AH2969" t="str">
        <f>"Trad IRN"</f>
        <v>Trad IRN</v>
      </c>
      <c r="AI2969" t="str">
        <f>"Bldg IRN"</f>
        <v>Bldg IRN</v>
      </c>
      <c r="AJ2969" t="s">
        <v>48</v>
      </c>
      <c r="AK2969" t="s">
        <v>48</v>
      </c>
      <c r="AL2969" t="s">
        <v>53</v>
      </c>
      <c r="AM2969">
        <v>1132.3</v>
      </c>
      <c r="AN2969">
        <v>1132.3</v>
      </c>
      <c r="AO2969">
        <v>15</v>
      </c>
    </row>
    <row r="2970" spans="1:41" x14ac:dyDescent="0.3">
      <c r="A2970" t="str">
        <f>"Trad IRN"</f>
        <v>Trad IRN</v>
      </c>
      <c r="B2970" t="str">
        <f>"Bldg IRN"</f>
        <v>Bldg IRN</v>
      </c>
      <c r="C2970" t="s">
        <v>41</v>
      </c>
      <c r="D2970" t="s">
        <v>3</v>
      </c>
      <c r="E2970" t="s">
        <v>80</v>
      </c>
      <c r="F2970" t="s">
        <v>81</v>
      </c>
      <c r="G2970" t="s">
        <v>82</v>
      </c>
      <c r="H2970" t="s">
        <v>83</v>
      </c>
      <c r="I2970" t="str">
        <f>"Trad IRN"</f>
        <v>Trad IRN</v>
      </c>
      <c r="J2970" t="s">
        <v>43</v>
      </c>
      <c r="K2970" t="s">
        <v>44</v>
      </c>
      <c r="L2970" t="s">
        <v>45</v>
      </c>
      <c r="M2970" t="s">
        <v>46</v>
      </c>
      <c r="N2970" t="str">
        <f t="shared" si="304"/>
        <v>08/18/2022</v>
      </c>
      <c r="O2970" t="str">
        <f t="shared" si="303"/>
        <v>12/31/2500</v>
      </c>
      <c r="P2970">
        <v>1</v>
      </c>
      <c r="Q2970">
        <v>1</v>
      </c>
      <c r="S2970">
        <v>0</v>
      </c>
      <c r="T2970">
        <v>1</v>
      </c>
      <c r="U2970">
        <v>0</v>
      </c>
      <c r="V2970" t="str">
        <f>"Trad IRN"</f>
        <v>Trad IRN</v>
      </c>
      <c r="W2970">
        <v>100</v>
      </c>
      <c r="X2970" t="s">
        <v>47</v>
      </c>
      <c r="Z2970" t="s">
        <v>47</v>
      </c>
      <c r="AB2970" t="str">
        <f>"10"</f>
        <v>10</v>
      </c>
      <c r="AC2970" t="s">
        <v>48</v>
      </c>
      <c r="AD2970" t="s">
        <v>49</v>
      </c>
      <c r="AE2970" t="s">
        <v>50</v>
      </c>
      <c r="AF2970">
        <v>0</v>
      </c>
      <c r="AG2970" t="s">
        <v>56</v>
      </c>
      <c r="AH2970" t="str">
        <f>"Trad IRN"</f>
        <v>Trad IRN</v>
      </c>
      <c r="AI2970" t="str">
        <f>"Bldg IRN"</f>
        <v>Bldg IRN</v>
      </c>
      <c r="AJ2970" t="s">
        <v>48</v>
      </c>
      <c r="AK2970" t="s">
        <v>48</v>
      </c>
      <c r="AL2970" t="s">
        <v>53</v>
      </c>
      <c r="AM2970">
        <v>1132.3</v>
      </c>
      <c r="AN2970">
        <v>1132.3</v>
      </c>
      <c r="AO2970">
        <v>15</v>
      </c>
    </row>
    <row r="2971" spans="1:41" x14ac:dyDescent="0.3">
      <c r="A2971" t="str">
        <f>"Trad IRN"</f>
        <v>Trad IRN</v>
      </c>
      <c r="B2971" t="str">
        <f>"Bldg IRN"</f>
        <v>Bldg IRN</v>
      </c>
      <c r="C2971" t="s">
        <v>41</v>
      </c>
      <c r="D2971" t="s">
        <v>3</v>
      </c>
      <c r="E2971" t="s">
        <v>80</v>
      </c>
      <c r="F2971" t="s">
        <v>81</v>
      </c>
      <c r="G2971" t="s">
        <v>82</v>
      </c>
      <c r="H2971" t="s">
        <v>83</v>
      </c>
      <c r="I2971" t="str">
        <f>"Trad IRN"</f>
        <v>Trad IRN</v>
      </c>
      <c r="J2971" t="s">
        <v>43</v>
      </c>
      <c r="K2971" t="s">
        <v>44</v>
      </c>
      <c r="L2971" t="s">
        <v>45</v>
      </c>
      <c r="M2971" t="s">
        <v>46</v>
      </c>
      <c r="N2971" t="str">
        <f t="shared" si="304"/>
        <v>08/18/2022</v>
      </c>
      <c r="O2971" t="str">
        <f t="shared" si="303"/>
        <v>12/31/2500</v>
      </c>
      <c r="P2971">
        <v>1</v>
      </c>
      <c r="Q2971">
        <v>1</v>
      </c>
      <c r="S2971">
        <v>0</v>
      </c>
      <c r="T2971">
        <v>1</v>
      </c>
      <c r="U2971">
        <v>0</v>
      </c>
      <c r="V2971" t="str">
        <f>"Trad IRN"</f>
        <v>Trad IRN</v>
      </c>
      <c r="W2971">
        <v>100</v>
      </c>
      <c r="X2971" t="s">
        <v>47</v>
      </c>
      <c r="Z2971" t="s">
        <v>47</v>
      </c>
      <c r="AB2971" t="str">
        <f>"10"</f>
        <v>10</v>
      </c>
      <c r="AC2971" t="s">
        <v>48</v>
      </c>
      <c r="AD2971" t="s">
        <v>49</v>
      </c>
      <c r="AE2971" t="s">
        <v>50</v>
      </c>
      <c r="AF2971">
        <v>0</v>
      </c>
      <c r="AG2971" t="s">
        <v>56</v>
      </c>
      <c r="AH2971" t="str">
        <f>"Trad IRN"</f>
        <v>Trad IRN</v>
      </c>
      <c r="AI2971" t="str">
        <f>"Bldg IRN"</f>
        <v>Bldg IRN</v>
      </c>
      <c r="AJ2971" t="s">
        <v>48</v>
      </c>
      <c r="AK2971" t="s">
        <v>48</v>
      </c>
      <c r="AL2971" t="s">
        <v>53</v>
      </c>
      <c r="AM2971">
        <v>1132.3</v>
      </c>
      <c r="AN2971">
        <v>1132.3</v>
      </c>
      <c r="AO2971">
        <v>15</v>
      </c>
    </row>
    <row r="2972" spans="1:41" x14ac:dyDescent="0.3">
      <c r="A2972" t="str">
        <f>"Trad IRN"</f>
        <v>Trad IRN</v>
      </c>
      <c r="B2972" t="str">
        <f>"Bldg IRN"</f>
        <v>Bldg IRN</v>
      </c>
      <c r="C2972" t="s">
        <v>41</v>
      </c>
      <c r="D2972" t="s">
        <v>3</v>
      </c>
      <c r="E2972" t="s">
        <v>80</v>
      </c>
      <c r="F2972" t="s">
        <v>81</v>
      </c>
      <c r="G2972" t="s">
        <v>82</v>
      </c>
      <c r="H2972" t="s">
        <v>83</v>
      </c>
      <c r="I2972" t="str">
        <f>"Trad IRN"</f>
        <v>Trad IRN</v>
      </c>
      <c r="J2972" t="s">
        <v>43</v>
      </c>
      <c r="K2972" t="s">
        <v>44</v>
      </c>
      <c r="L2972" t="s">
        <v>45</v>
      </c>
      <c r="M2972" t="s">
        <v>46</v>
      </c>
      <c r="N2972" t="str">
        <f t="shared" si="304"/>
        <v>08/18/2022</v>
      </c>
      <c r="O2972" t="str">
        <f t="shared" si="303"/>
        <v>12/31/2500</v>
      </c>
      <c r="P2972">
        <v>1</v>
      </c>
      <c r="Q2972">
        <v>1</v>
      </c>
      <c r="S2972">
        <v>0</v>
      </c>
      <c r="T2972">
        <v>1</v>
      </c>
      <c r="U2972">
        <v>0</v>
      </c>
      <c r="V2972" t="str">
        <f>"Trad IRN"</f>
        <v>Trad IRN</v>
      </c>
      <c r="W2972">
        <v>100</v>
      </c>
      <c r="X2972" t="s">
        <v>47</v>
      </c>
      <c r="Z2972" t="s">
        <v>47</v>
      </c>
      <c r="AB2972" t="str">
        <f>"11"</f>
        <v>11</v>
      </c>
      <c r="AC2972" t="s">
        <v>48</v>
      </c>
      <c r="AD2972" t="s">
        <v>49</v>
      </c>
      <c r="AE2972" t="s">
        <v>55</v>
      </c>
      <c r="AF2972">
        <v>0</v>
      </c>
      <c r="AG2972" t="s">
        <v>56</v>
      </c>
      <c r="AH2972" t="str">
        <f>"Trad IRN"</f>
        <v>Trad IRN</v>
      </c>
      <c r="AI2972" t="str">
        <f>"Bldg IRN"</f>
        <v>Bldg IRN</v>
      </c>
      <c r="AJ2972" t="s">
        <v>48</v>
      </c>
      <c r="AK2972" t="s">
        <v>48</v>
      </c>
      <c r="AL2972" t="s">
        <v>53</v>
      </c>
      <c r="AM2972">
        <v>1132.3</v>
      </c>
      <c r="AN2972">
        <v>1132.3</v>
      </c>
      <c r="AO2972">
        <v>15</v>
      </c>
    </row>
    <row r="2973" spans="1:41" x14ac:dyDescent="0.3">
      <c r="A2973" t="str">
        <f>"Trad IRN"</f>
        <v>Trad IRN</v>
      </c>
      <c r="B2973" t="str">
        <f>"Bldg IRN"</f>
        <v>Bldg IRN</v>
      </c>
      <c r="C2973" t="s">
        <v>41</v>
      </c>
      <c r="D2973" t="s">
        <v>3</v>
      </c>
      <c r="E2973" t="s">
        <v>80</v>
      </c>
      <c r="F2973" t="s">
        <v>81</v>
      </c>
      <c r="G2973" t="s">
        <v>82</v>
      </c>
      <c r="H2973" t="s">
        <v>83</v>
      </c>
      <c r="I2973" t="str">
        <f>"Trad IRN"</f>
        <v>Trad IRN</v>
      </c>
      <c r="J2973" t="s">
        <v>43</v>
      </c>
      <c r="K2973" t="s">
        <v>44</v>
      </c>
      <c r="L2973" t="s">
        <v>45</v>
      </c>
      <c r="M2973" t="s">
        <v>46</v>
      </c>
      <c r="N2973" t="str">
        <f t="shared" si="304"/>
        <v>08/18/2022</v>
      </c>
      <c r="O2973" t="str">
        <f t="shared" si="303"/>
        <v>12/31/2500</v>
      </c>
      <c r="P2973">
        <v>1</v>
      </c>
      <c r="Q2973">
        <v>1</v>
      </c>
      <c r="S2973">
        <v>1</v>
      </c>
      <c r="T2973">
        <v>1</v>
      </c>
      <c r="U2973">
        <v>0</v>
      </c>
      <c r="V2973" t="str">
        <f>"Trad IRN"</f>
        <v>Trad IRN</v>
      </c>
      <c r="W2973">
        <v>100</v>
      </c>
      <c r="X2973" t="s">
        <v>47</v>
      </c>
      <c r="Z2973" t="s">
        <v>47</v>
      </c>
      <c r="AB2973" t="str">
        <f>"11"</f>
        <v>11</v>
      </c>
      <c r="AC2973" t="s">
        <v>48</v>
      </c>
      <c r="AD2973" t="s">
        <v>49</v>
      </c>
      <c r="AE2973" t="s">
        <v>50</v>
      </c>
      <c r="AF2973">
        <v>0</v>
      </c>
      <c r="AG2973" t="s">
        <v>56</v>
      </c>
      <c r="AH2973" t="str">
        <f>"Trad IRN"</f>
        <v>Trad IRN</v>
      </c>
      <c r="AI2973" t="str">
        <f>"Bldg IRN"</f>
        <v>Bldg IRN</v>
      </c>
      <c r="AJ2973" t="s">
        <v>48</v>
      </c>
      <c r="AK2973" t="s">
        <v>48</v>
      </c>
      <c r="AL2973" t="s">
        <v>53</v>
      </c>
      <c r="AM2973">
        <v>1132.3</v>
      </c>
      <c r="AN2973">
        <v>1132.3</v>
      </c>
      <c r="AO2973">
        <v>15</v>
      </c>
    </row>
    <row r="2974" spans="1:41" x14ac:dyDescent="0.3">
      <c r="A2974" t="str">
        <f>"Trad IRN"</f>
        <v>Trad IRN</v>
      </c>
      <c r="B2974" t="str">
        <f>"Bldg IRN"</f>
        <v>Bldg IRN</v>
      </c>
      <c r="C2974" t="s">
        <v>41</v>
      </c>
      <c r="D2974" t="s">
        <v>3</v>
      </c>
      <c r="E2974" t="s">
        <v>80</v>
      </c>
      <c r="F2974" t="s">
        <v>81</v>
      </c>
      <c r="G2974" t="s">
        <v>82</v>
      </c>
      <c r="H2974" t="s">
        <v>83</v>
      </c>
      <c r="I2974" t="str">
        <f>"Trad IRN"</f>
        <v>Trad IRN</v>
      </c>
      <c r="J2974" t="s">
        <v>43</v>
      </c>
      <c r="K2974" t="s">
        <v>44</v>
      </c>
      <c r="L2974" t="s">
        <v>45</v>
      </c>
      <c r="M2974" t="s">
        <v>46</v>
      </c>
      <c r="N2974" t="str">
        <f t="shared" si="304"/>
        <v>08/18/2022</v>
      </c>
      <c r="O2974" t="str">
        <f>"01/03/2023"</f>
        <v>01/03/2023</v>
      </c>
      <c r="P2974">
        <v>0.39901900000000001</v>
      </c>
      <c r="Q2974">
        <v>0.39901900000000001</v>
      </c>
      <c r="R2974">
        <v>0.39901900000000001</v>
      </c>
      <c r="S2974">
        <v>0</v>
      </c>
      <c r="T2974">
        <v>0.39901900000000001</v>
      </c>
      <c r="U2974">
        <v>0</v>
      </c>
      <c r="V2974" t="str">
        <f>"Trad IRN"</f>
        <v>Trad IRN</v>
      </c>
      <c r="W2974">
        <v>85</v>
      </c>
      <c r="X2974" t="s">
        <v>47</v>
      </c>
      <c r="Z2974" t="s">
        <v>47</v>
      </c>
      <c r="AB2974" t="str">
        <f>"10"</f>
        <v>10</v>
      </c>
      <c r="AC2974" t="str">
        <f>"15"</f>
        <v>15</v>
      </c>
      <c r="AD2974" t="str">
        <f>"2"</f>
        <v>2</v>
      </c>
      <c r="AE2974" t="s">
        <v>50</v>
      </c>
      <c r="AF2974">
        <v>0</v>
      </c>
      <c r="AG2974" t="s">
        <v>56</v>
      </c>
      <c r="AH2974" t="str">
        <f>"Trad IRN"</f>
        <v>Trad IRN</v>
      </c>
      <c r="AI2974" t="str">
        <f>"Bldg IRN"</f>
        <v>Bldg IRN</v>
      </c>
      <c r="AJ2974" t="s">
        <v>48</v>
      </c>
      <c r="AK2974" t="s">
        <v>48</v>
      </c>
      <c r="AL2974" t="s">
        <v>53</v>
      </c>
      <c r="AM2974">
        <v>451.81</v>
      </c>
      <c r="AN2974">
        <v>1132.3</v>
      </c>
      <c r="AO2974">
        <v>15</v>
      </c>
    </row>
    <row r="2975" spans="1:41" x14ac:dyDescent="0.3">
      <c r="A2975" t="str">
        <f>"Trad IRN"</f>
        <v>Trad IRN</v>
      </c>
      <c r="B2975" t="str">
        <f>"Bldg IRN"</f>
        <v>Bldg IRN</v>
      </c>
      <c r="C2975" t="s">
        <v>41</v>
      </c>
      <c r="D2975" t="s">
        <v>3</v>
      </c>
      <c r="E2975" t="s">
        <v>80</v>
      </c>
      <c r="F2975" t="s">
        <v>81</v>
      </c>
      <c r="G2975" t="s">
        <v>82</v>
      </c>
      <c r="H2975" t="s">
        <v>83</v>
      </c>
      <c r="I2975" t="s">
        <v>8</v>
      </c>
      <c r="J2975" t="s">
        <v>43</v>
      </c>
      <c r="K2975" t="s">
        <v>44</v>
      </c>
      <c r="L2975" t="s">
        <v>45</v>
      </c>
      <c r="M2975" t="s">
        <v>46</v>
      </c>
      <c r="N2975" t="str">
        <f t="shared" si="304"/>
        <v>08/18/2022</v>
      </c>
      <c r="O2975" t="str">
        <f>"12/20/2022"</f>
        <v>12/20/2022</v>
      </c>
      <c r="P2975">
        <v>6.9550000000000001E-2</v>
      </c>
      <c r="Q2975">
        <v>6.9550000000000001E-2</v>
      </c>
      <c r="R2975">
        <v>6.9550000000000001E-2</v>
      </c>
      <c r="S2975">
        <v>0</v>
      </c>
      <c r="T2975">
        <v>1.4671999999999999E-2</v>
      </c>
      <c r="U2975">
        <v>5.4878000000000003E-2</v>
      </c>
      <c r="V2975" t="str">
        <f>"Trad IRN"</f>
        <v>Trad IRN</v>
      </c>
      <c r="W2975">
        <v>15</v>
      </c>
      <c r="X2975" t="s">
        <v>47</v>
      </c>
      <c r="Z2975" t="s">
        <v>47</v>
      </c>
      <c r="AB2975" t="str">
        <f>"10"</f>
        <v>10</v>
      </c>
      <c r="AC2975" t="str">
        <f>"15"</f>
        <v>15</v>
      </c>
      <c r="AD2975" t="str">
        <f>"2"</f>
        <v>2</v>
      </c>
      <c r="AE2975" t="s">
        <v>50</v>
      </c>
      <c r="AF2975">
        <v>0</v>
      </c>
      <c r="AG2975" t="s">
        <v>51</v>
      </c>
      <c r="AH2975" t="str">
        <f>"Trad IRN"</f>
        <v>Trad IRN</v>
      </c>
      <c r="AI2975" t="str">
        <f>"Bldg IRN"</f>
        <v>Bldg IRN</v>
      </c>
      <c r="AJ2975" t="s">
        <v>48</v>
      </c>
      <c r="AK2975" t="s">
        <v>48</v>
      </c>
      <c r="AL2975" t="s">
        <v>53</v>
      </c>
      <c r="AM2975">
        <v>78.75</v>
      </c>
      <c r="AN2975">
        <v>1132.3</v>
      </c>
      <c r="AO2975">
        <v>15</v>
      </c>
    </row>
    <row r="2976" spans="1:41" x14ac:dyDescent="0.3">
      <c r="A2976" t="str">
        <f>"Trad IRN"</f>
        <v>Trad IRN</v>
      </c>
      <c r="B2976" t="str">
        <f>"Bldg IRN"</f>
        <v>Bldg IRN</v>
      </c>
      <c r="C2976" t="s">
        <v>41</v>
      </c>
      <c r="D2976" t="s">
        <v>3</v>
      </c>
      <c r="E2976" t="s">
        <v>80</v>
      </c>
      <c r="F2976" t="s">
        <v>81</v>
      </c>
      <c r="G2976" t="s">
        <v>82</v>
      </c>
      <c r="H2976" t="s">
        <v>83</v>
      </c>
      <c r="I2976" t="str">
        <f>"Trad IRN"</f>
        <v>Trad IRN</v>
      </c>
      <c r="J2976" t="s">
        <v>43</v>
      </c>
      <c r="K2976" t="s">
        <v>44</v>
      </c>
      <c r="L2976" t="s">
        <v>45</v>
      </c>
      <c r="M2976" t="s">
        <v>46</v>
      </c>
      <c r="N2976" t="str">
        <f>"01/04/2023"</f>
        <v>01/04/2023</v>
      </c>
      <c r="O2976" t="str">
        <f t="shared" ref="O2976:O2981" si="305">"12/31/2500"</f>
        <v>12/31/2500</v>
      </c>
      <c r="P2976">
        <v>0.53056599999999998</v>
      </c>
      <c r="Q2976">
        <v>0.53056599999999998</v>
      </c>
      <c r="R2976">
        <v>0.53056599999999998</v>
      </c>
      <c r="S2976">
        <v>0</v>
      </c>
      <c r="T2976">
        <v>0.53056599999999998</v>
      </c>
      <c r="U2976">
        <v>0</v>
      </c>
      <c r="V2976" t="str">
        <f>"Trad IRN"</f>
        <v>Trad IRN</v>
      </c>
      <c r="W2976">
        <v>100</v>
      </c>
      <c r="X2976" t="s">
        <v>47</v>
      </c>
      <c r="Z2976" t="s">
        <v>47</v>
      </c>
      <c r="AB2976" t="str">
        <f>"10"</f>
        <v>10</v>
      </c>
      <c r="AC2976" t="str">
        <f>"15"</f>
        <v>15</v>
      </c>
      <c r="AD2976" t="str">
        <f>"2"</f>
        <v>2</v>
      </c>
      <c r="AE2976" t="s">
        <v>50</v>
      </c>
      <c r="AF2976">
        <v>0</v>
      </c>
      <c r="AG2976" t="s">
        <v>56</v>
      </c>
      <c r="AH2976" t="str">
        <f>"Trad IRN"</f>
        <v>Trad IRN</v>
      </c>
      <c r="AI2976" t="str">
        <f>"Bldg IRN"</f>
        <v>Bldg IRN</v>
      </c>
      <c r="AJ2976" t="s">
        <v>48</v>
      </c>
      <c r="AK2976" t="s">
        <v>48</v>
      </c>
      <c r="AL2976" t="s">
        <v>53</v>
      </c>
      <c r="AM2976">
        <v>600.76</v>
      </c>
      <c r="AN2976">
        <v>1132.3</v>
      </c>
      <c r="AO2976">
        <v>15</v>
      </c>
    </row>
    <row r="2977" spans="1:41" x14ac:dyDescent="0.3">
      <c r="A2977" t="str">
        <f>"Trad IRN"</f>
        <v>Trad IRN</v>
      </c>
      <c r="B2977" t="str">
        <f>"Bldg IRN"</f>
        <v>Bldg IRN</v>
      </c>
      <c r="C2977" t="s">
        <v>41</v>
      </c>
      <c r="D2977" t="s">
        <v>3</v>
      </c>
      <c r="E2977" t="s">
        <v>80</v>
      </c>
      <c r="F2977" t="s">
        <v>81</v>
      </c>
      <c r="G2977" t="s">
        <v>82</v>
      </c>
      <c r="H2977" t="s">
        <v>83</v>
      </c>
      <c r="I2977" t="str">
        <f>"Trad IRN"</f>
        <v>Trad IRN</v>
      </c>
      <c r="J2977" t="s">
        <v>43</v>
      </c>
      <c r="K2977" t="s">
        <v>44</v>
      </c>
      <c r="L2977" t="s">
        <v>45</v>
      </c>
      <c r="M2977" t="s">
        <v>46</v>
      </c>
      <c r="N2977" t="str">
        <f t="shared" ref="N2977:N2984" si="306">"08/18/2022"</f>
        <v>08/18/2022</v>
      </c>
      <c r="O2977" t="str">
        <f t="shared" si="305"/>
        <v>12/31/2500</v>
      </c>
      <c r="P2977">
        <v>1</v>
      </c>
      <c r="Q2977">
        <v>1</v>
      </c>
      <c r="S2977">
        <v>0</v>
      </c>
      <c r="T2977">
        <v>1</v>
      </c>
      <c r="U2977">
        <v>0</v>
      </c>
      <c r="V2977" t="str">
        <f>"Trad IRN"</f>
        <v>Trad IRN</v>
      </c>
      <c r="W2977">
        <v>100</v>
      </c>
      <c r="X2977" t="s">
        <v>47</v>
      </c>
      <c r="Z2977" t="s">
        <v>47</v>
      </c>
      <c r="AB2977" t="str">
        <f>"10"</f>
        <v>10</v>
      </c>
      <c r="AC2977" t="s">
        <v>48</v>
      </c>
      <c r="AD2977" t="s">
        <v>49</v>
      </c>
      <c r="AE2977" t="s">
        <v>50</v>
      </c>
      <c r="AF2977">
        <v>0</v>
      </c>
      <c r="AG2977" t="s">
        <v>56</v>
      </c>
      <c r="AH2977" t="str">
        <f>"Trad IRN"</f>
        <v>Trad IRN</v>
      </c>
      <c r="AI2977" t="str">
        <f>"Bldg IRN"</f>
        <v>Bldg IRN</v>
      </c>
      <c r="AJ2977" t="s">
        <v>48</v>
      </c>
      <c r="AK2977" t="s">
        <v>48</v>
      </c>
      <c r="AL2977" t="s">
        <v>53</v>
      </c>
      <c r="AM2977">
        <v>1132.3</v>
      </c>
      <c r="AN2977">
        <v>1132.3</v>
      </c>
      <c r="AO2977">
        <v>15</v>
      </c>
    </row>
    <row r="2978" spans="1:41" x14ac:dyDescent="0.3">
      <c r="A2978" t="str">
        <f>"Trad IRN"</f>
        <v>Trad IRN</v>
      </c>
      <c r="B2978" t="str">
        <f>"Bldg IRN"</f>
        <v>Bldg IRN</v>
      </c>
      <c r="C2978" t="s">
        <v>41</v>
      </c>
      <c r="D2978" t="s">
        <v>3</v>
      </c>
      <c r="E2978" t="s">
        <v>80</v>
      </c>
      <c r="F2978" t="s">
        <v>81</v>
      </c>
      <c r="G2978" t="s">
        <v>82</v>
      </c>
      <c r="H2978" t="s">
        <v>83</v>
      </c>
      <c r="I2978" t="str">
        <f>"Trad IRN"</f>
        <v>Trad IRN</v>
      </c>
      <c r="J2978" t="s">
        <v>43</v>
      </c>
      <c r="K2978" t="s">
        <v>44</v>
      </c>
      <c r="L2978" t="s">
        <v>45</v>
      </c>
      <c r="M2978" t="s">
        <v>46</v>
      </c>
      <c r="N2978" t="str">
        <f t="shared" si="306"/>
        <v>08/18/2022</v>
      </c>
      <c r="O2978" t="str">
        <f t="shared" si="305"/>
        <v>12/31/2500</v>
      </c>
      <c r="P2978">
        <v>1</v>
      </c>
      <c r="Q2978">
        <v>1</v>
      </c>
      <c r="S2978">
        <v>0</v>
      </c>
      <c r="T2978">
        <v>1</v>
      </c>
      <c r="U2978">
        <v>0</v>
      </c>
      <c r="V2978" t="str">
        <f>"Trad IRN"</f>
        <v>Trad IRN</v>
      </c>
      <c r="W2978">
        <v>100</v>
      </c>
      <c r="X2978" t="s">
        <v>47</v>
      </c>
      <c r="Z2978" t="s">
        <v>47</v>
      </c>
      <c r="AB2978" t="str">
        <f>"09"</f>
        <v>09</v>
      </c>
      <c r="AC2978" t="s">
        <v>48</v>
      </c>
      <c r="AD2978" t="s">
        <v>49</v>
      </c>
      <c r="AE2978" t="s">
        <v>50</v>
      </c>
      <c r="AF2978">
        <v>0</v>
      </c>
      <c r="AG2978" t="s">
        <v>56</v>
      </c>
      <c r="AH2978" t="str">
        <f>"Trad IRN"</f>
        <v>Trad IRN</v>
      </c>
      <c r="AI2978" t="str">
        <f>"Bldg IRN"</f>
        <v>Bldg IRN</v>
      </c>
      <c r="AJ2978" t="s">
        <v>48</v>
      </c>
      <c r="AK2978" t="s">
        <v>48</v>
      </c>
      <c r="AL2978" t="s">
        <v>53</v>
      </c>
      <c r="AM2978">
        <v>1132.3</v>
      </c>
      <c r="AN2978">
        <v>1132.3</v>
      </c>
      <c r="AO2978">
        <v>15</v>
      </c>
    </row>
    <row r="2979" spans="1:41" x14ac:dyDescent="0.3">
      <c r="A2979" t="str">
        <f>"Trad IRN"</f>
        <v>Trad IRN</v>
      </c>
      <c r="B2979" t="str">
        <f>"Bldg IRN"</f>
        <v>Bldg IRN</v>
      </c>
      <c r="C2979" t="s">
        <v>41</v>
      </c>
      <c r="D2979" t="s">
        <v>3</v>
      </c>
      <c r="E2979" t="s">
        <v>80</v>
      </c>
      <c r="F2979" t="s">
        <v>81</v>
      </c>
      <c r="G2979" t="s">
        <v>82</v>
      </c>
      <c r="H2979" t="s">
        <v>83</v>
      </c>
      <c r="I2979" t="str">
        <f>"Trad IRN"</f>
        <v>Trad IRN</v>
      </c>
      <c r="J2979" t="s">
        <v>43</v>
      </c>
      <c r="K2979" t="s">
        <v>44</v>
      </c>
      <c r="L2979" t="s">
        <v>45</v>
      </c>
      <c r="M2979" t="s">
        <v>46</v>
      </c>
      <c r="N2979" t="str">
        <f t="shared" si="306"/>
        <v>08/18/2022</v>
      </c>
      <c r="O2979" t="str">
        <f t="shared" si="305"/>
        <v>12/31/2500</v>
      </c>
      <c r="P2979">
        <v>1</v>
      </c>
      <c r="Q2979">
        <v>1</v>
      </c>
      <c r="S2979">
        <v>0</v>
      </c>
      <c r="T2979">
        <v>1</v>
      </c>
      <c r="U2979">
        <v>0</v>
      </c>
      <c r="V2979" t="str">
        <f>"Trad IRN"</f>
        <v>Trad IRN</v>
      </c>
      <c r="W2979">
        <v>100</v>
      </c>
      <c r="X2979" t="s">
        <v>47</v>
      </c>
      <c r="Z2979" t="s">
        <v>47</v>
      </c>
      <c r="AB2979" t="str">
        <f>"09"</f>
        <v>09</v>
      </c>
      <c r="AC2979" t="s">
        <v>48</v>
      </c>
      <c r="AD2979" t="s">
        <v>49</v>
      </c>
      <c r="AE2979" t="s">
        <v>55</v>
      </c>
      <c r="AF2979">
        <v>3</v>
      </c>
      <c r="AG2979" t="s">
        <v>56</v>
      </c>
      <c r="AH2979" t="str">
        <f>"Trad IRN"</f>
        <v>Trad IRN</v>
      </c>
      <c r="AI2979" t="str">
        <f>"Bldg IRN"</f>
        <v>Bldg IRN</v>
      </c>
      <c r="AJ2979" t="s">
        <v>48</v>
      </c>
      <c r="AK2979" t="s">
        <v>48</v>
      </c>
      <c r="AL2979" t="s">
        <v>53</v>
      </c>
      <c r="AM2979">
        <v>1132.3</v>
      </c>
      <c r="AN2979">
        <v>1132.3</v>
      </c>
      <c r="AO2979">
        <v>15</v>
      </c>
    </row>
    <row r="2980" spans="1:41" x14ac:dyDescent="0.3">
      <c r="A2980" t="str">
        <f>"Trad IRN"</f>
        <v>Trad IRN</v>
      </c>
      <c r="B2980" t="str">
        <f>"Bldg IRN"</f>
        <v>Bldg IRN</v>
      </c>
      <c r="C2980" t="s">
        <v>41</v>
      </c>
      <c r="D2980" t="s">
        <v>3</v>
      </c>
      <c r="E2980" t="s">
        <v>80</v>
      </c>
      <c r="F2980" t="s">
        <v>81</v>
      </c>
      <c r="G2980" t="s">
        <v>82</v>
      </c>
      <c r="H2980" t="s">
        <v>83</v>
      </c>
      <c r="I2980" t="str">
        <f>"Trad IRN"</f>
        <v>Trad IRN</v>
      </c>
      <c r="J2980" t="s">
        <v>43</v>
      </c>
      <c r="K2980" t="s">
        <v>44</v>
      </c>
      <c r="L2980" t="s">
        <v>45</v>
      </c>
      <c r="M2980" t="s">
        <v>46</v>
      </c>
      <c r="N2980" t="str">
        <f t="shared" si="306"/>
        <v>08/18/2022</v>
      </c>
      <c r="O2980" t="str">
        <f t="shared" si="305"/>
        <v>12/31/2500</v>
      </c>
      <c r="P2980">
        <v>1</v>
      </c>
      <c r="Q2980">
        <v>1</v>
      </c>
      <c r="S2980">
        <v>0</v>
      </c>
      <c r="T2980">
        <v>1</v>
      </c>
      <c r="U2980">
        <v>0</v>
      </c>
      <c r="V2980" t="str">
        <f>"Trad IRN"</f>
        <v>Trad IRN</v>
      </c>
      <c r="W2980">
        <v>100</v>
      </c>
      <c r="X2980" t="s">
        <v>47</v>
      </c>
      <c r="Z2980" t="s">
        <v>47</v>
      </c>
      <c r="AB2980" t="str">
        <f>"11"</f>
        <v>11</v>
      </c>
      <c r="AC2980" t="s">
        <v>48</v>
      </c>
      <c r="AD2980" t="s">
        <v>49</v>
      </c>
      <c r="AE2980" t="s">
        <v>50</v>
      </c>
      <c r="AF2980">
        <v>0</v>
      </c>
      <c r="AG2980" t="s">
        <v>56</v>
      </c>
      <c r="AH2980" t="str">
        <f>"Trad IRN"</f>
        <v>Trad IRN</v>
      </c>
      <c r="AI2980" t="str">
        <f>"Bldg IRN"</f>
        <v>Bldg IRN</v>
      </c>
      <c r="AJ2980" t="s">
        <v>48</v>
      </c>
      <c r="AK2980" t="s">
        <v>48</v>
      </c>
      <c r="AL2980" t="s">
        <v>53</v>
      </c>
      <c r="AM2980">
        <v>1132.3</v>
      </c>
      <c r="AN2980">
        <v>1132.3</v>
      </c>
      <c r="AO2980">
        <v>15</v>
      </c>
    </row>
    <row r="2981" spans="1:41" x14ac:dyDescent="0.3">
      <c r="A2981" t="str">
        <f>"Trad IRN"</f>
        <v>Trad IRN</v>
      </c>
      <c r="B2981" t="str">
        <f>"Bldg IRN"</f>
        <v>Bldg IRN</v>
      </c>
      <c r="C2981" t="s">
        <v>41</v>
      </c>
      <c r="D2981" t="s">
        <v>3</v>
      </c>
      <c r="E2981" t="s">
        <v>80</v>
      </c>
      <c r="F2981" t="s">
        <v>81</v>
      </c>
      <c r="G2981" t="s">
        <v>82</v>
      </c>
      <c r="H2981" t="s">
        <v>83</v>
      </c>
      <c r="I2981" t="str">
        <f>"Trad IRN"</f>
        <v>Trad IRN</v>
      </c>
      <c r="J2981" t="s">
        <v>43</v>
      </c>
      <c r="K2981" t="s">
        <v>44</v>
      </c>
      <c r="L2981" t="s">
        <v>45</v>
      </c>
      <c r="M2981" t="s">
        <v>46</v>
      </c>
      <c r="N2981" t="str">
        <f t="shared" si="306"/>
        <v>08/18/2022</v>
      </c>
      <c r="O2981" t="str">
        <f t="shared" si="305"/>
        <v>12/31/2500</v>
      </c>
      <c r="P2981">
        <v>1</v>
      </c>
      <c r="Q2981">
        <v>1</v>
      </c>
      <c r="S2981">
        <v>0</v>
      </c>
      <c r="T2981">
        <v>1</v>
      </c>
      <c r="U2981">
        <v>0</v>
      </c>
      <c r="V2981" t="str">
        <f>"Trad IRN"</f>
        <v>Trad IRN</v>
      </c>
      <c r="W2981">
        <v>100</v>
      </c>
      <c r="X2981" t="s">
        <v>47</v>
      </c>
      <c r="Z2981" t="s">
        <v>47</v>
      </c>
      <c r="AB2981" t="str">
        <f>"11"</f>
        <v>11</v>
      </c>
      <c r="AC2981" t="s">
        <v>48</v>
      </c>
      <c r="AD2981" t="s">
        <v>49</v>
      </c>
      <c r="AE2981" t="s">
        <v>50</v>
      </c>
      <c r="AF2981">
        <v>0</v>
      </c>
      <c r="AG2981" t="s">
        <v>56</v>
      </c>
      <c r="AH2981" t="str">
        <f>"Trad IRN"</f>
        <v>Trad IRN</v>
      </c>
      <c r="AI2981" t="str">
        <f>"Bldg IRN"</f>
        <v>Bldg IRN</v>
      </c>
      <c r="AJ2981" t="s">
        <v>48</v>
      </c>
      <c r="AK2981" t="s">
        <v>48</v>
      </c>
      <c r="AL2981" t="s">
        <v>53</v>
      </c>
      <c r="AM2981">
        <v>1132.3</v>
      </c>
      <c r="AN2981">
        <v>1132.3</v>
      </c>
      <c r="AO2981">
        <v>15</v>
      </c>
    </row>
    <row r="2982" spans="1:41" x14ac:dyDescent="0.3">
      <c r="A2982" t="str">
        <f>"Trad IRN"</f>
        <v>Trad IRN</v>
      </c>
      <c r="B2982" t="str">
        <f>"Bldg IRN"</f>
        <v>Bldg IRN</v>
      </c>
      <c r="C2982" t="s">
        <v>41</v>
      </c>
      <c r="D2982" t="s">
        <v>3</v>
      </c>
      <c r="E2982" t="s">
        <v>80</v>
      </c>
      <c r="F2982" t="s">
        <v>81</v>
      </c>
      <c r="G2982" t="s">
        <v>82</v>
      </c>
      <c r="H2982" t="s">
        <v>83</v>
      </c>
      <c r="I2982" t="str">
        <f>"Trad IRN"</f>
        <v>Trad IRN</v>
      </c>
      <c r="J2982" t="s">
        <v>43</v>
      </c>
      <c r="K2982" t="s">
        <v>44</v>
      </c>
      <c r="L2982" t="s">
        <v>45</v>
      </c>
      <c r="M2982" t="s">
        <v>46</v>
      </c>
      <c r="N2982" t="str">
        <f t="shared" si="306"/>
        <v>08/18/2022</v>
      </c>
      <c r="O2982" t="str">
        <f>"12/04/2022"</f>
        <v>12/04/2022</v>
      </c>
      <c r="P2982">
        <v>0.39446300000000001</v>
      </c>
      <c r="Q2982">
        <v>0.39446300000000001</v>
      </c>
      <c r="S2982">
        <v>0</v>
      </c>
      <c r="T2982">
        <v>0.39446300000000001</v>
      </c>
      <c r="U2982">
        <v>0</v>
      </c>
      <c r="V2982" t="str">
        <f>"Trad IRN"</f>
        <v>Trad IRN</v>
      </c>
      <c r="W2982">
        <v>100</v>
      </c>
      <c r="X2982" t="s">
        <v>47</v>
      </c>
      <c r="Z2982" t="s">
        <v>47</v>
      </c>
      <c r="AB2982" t="str">
        <f>"09"</f>
        <v>09</v>
      </c>
      <c r="AC2982" t="s">
        <v>48</v>
      </c>
      <c r="AD2982" t="s">
        <v>49</v>
      </c>
      <c r="AE2982" t="s">
        <v>50</v>
      </c>
      <c r="AF2982">
        <v>0</v>
      </c>
      <c r="AG2982" t="s">
        <v>56</v>
      </c>
      <c r="AH2982" t="str">
        <f>"Trad IRN"</f>
        <v>Trad IRN</v>
      </c>
      <c r="AI2982" t="str">
        <f>"Bldg IRN"</f>
        <v>Bldg IRN</v>
      </c>
      <c r="AJ2982" t="s">
        <v>48</v>
      </c>
      <c r="AK2982" t="s">
        <v>48</v>
      </c>
      <c r="AL2982" t="s">
        <v>53</v>
      </c>
      <c r="AM2982">
        <v>446.65</v>
      </c>
      <c r="AN2982">
        <v>1132.3</v>
      </c>
      <c r="AO2982">
        <v>15</v>
      </c>
    </row>
    <row r="2983" spans="1:41" x14ac:dyDescent="0.3">
      <c r="A2983" t="str">
        <f>"Trad IRN"</f>
        <v>Trad IRN</v>
      </c>
      <c r="B2983" t="str">
        <f>"Bldg IRN"</f>
        <v>Bldg IRN</v>
      </c>
      <c r="C2983" t="s">
        <v>41</v>
      </c>
      <c r="D2983" t="s">
        <v>3</v>
      </c>
      <c r="E2983" t="s">
        <v>80</v>
      </c>
      <c r="F2983" t="s">
        <v>81</v>
      </c>
      <c r="G2983" t="s">
        <v>82</v>
      </c>
      <c r="H2983" t="s">
        <v>83</v>
      </c>
      <c r="I2983" t="str">
        <f>"Trad IRN"</f>
        <v>Trad IRN</v>
      </c>
      <c r="J2983" t="s">
        <v>43</v>
      </c>
      <c r="K2983" t="s">
        <v>44</v>
      </c>
      <c r="L2983" t="s">
        <v>45</v>
      </c>
      <c r="M2983" t="s">
        <v>46</v>
      </c>
      <c r="N2983" t="str">
        <f t="shared" si="306"/>
        <v>08/18/2022</v>
      </c>
      <c r="O2983" t="str">
        <f>"12/31/2500"</f>
        <v>12/31/2500</v>
      </c>
      <c r="P2983">
        <v>1</v>
      </c>
      <c r="Q2983">
        <v>1</v>
      </c>
      <c r="S2983">
        <v>0</v>
      </c>
      <c r="T2983">
        <v>1</v>
      </c>
      <c r="U2983">
        <v>0</v>
      </c>
      <c r="V2983" t="str">
        <f>"Trad IRN"</f>
        <v>Trad IRN</v>
      </c>
      <c r="W2983">
        <v>100</v>
      </c>
      <c r="X2983" t="s">
        <v>47</v>
      </c>
      <c r="Z2983" t="s">
        <v>47</v>
      </c>
      <c r="AB2983" t="str">
        <f>"10"</f>
        <v>10</v>
      </c>
      <c r="AC2983" t="s">
        <v>48</v>
      </c>
      <c r="AD2983" t="s">
        <v>49</v>
      </c>
      <c r="AE2983" t="s">
        <v>50</v>
      </c>
      <c r="AF2983">
        <v>0</v>
      </c>
      <c r="AG2983" t="s">
        <v>56</v>
      </c>
      <c r="AH2983" t="str">
        <f>"Trad IRN"</f>
        <v>Trad IRN</v>
      </c>
      <c r="AI2983" t="str">
        <f>"Bldg IRN"</f>
        <v>Bldg IRN</v>
      </c>
      <c r="AJ2983" t="s">
        <v>48</v>
      </c>
      <c r="AK2983" t="s">
        <v>48</v>
      </c>
      <c r="AL2983" t="s">
        <v>53</v>
      </c>
      <c r="AM2983">
        <v>1132.3</v>
      </c>
      <c r="AN2983">
        <v>1132.3</v>
      </c>
      <c r="AO2983">
        <v>15</v>
      </c>
    </row>
    <row r="2984" spans="1:41" x14ac:dyDescent="0.3">
      <c r="A2984" t="str">
        <f>"Trad IRN"</f>
        <v>Trad IRN</v>
      </c>
      <c r="B2984" t="str">
        <f>"Bldg IRN"</f>
        <v>Bldg IRN</v>
      </c>
      <c r="C2984" t="s">
        <v>41</v>
      </c>
      <c r="D2984" t="s">
        <v>3</v>
      </c>
      <c r="E2984" t="s">
        <v>80</v>
      </c>
      <c r="F2984" t="s">
        <v>81</v>
      </c>
      <c r="G2984" t="s">
        <v>82</v>
      </c>
      <c r="H2984" t="s">
        <v>83</v>
      </c>
      <c r="I2984" t="str">
        <f>"Trad IRN"</f>
        <v>Trad IRN</v>
      </c>
      <c r="J2984" t="s">
        <v>43</v>
      </c>
      <c r="K2984" t="s">
        <v>44</v>
      </c>
      <c r="L2984" t="s">
        <v>45</v>
      </c>
      <c r="M2984" t="s">
        <v>46</v>
      </c>
      <c r="N2984" t="str">
        <f t="shared" si="306"/>
        <v>08/18/2022</v>
      </c>
      <c r="O2984" t="str">
        <f>"01/03/2023"</f>
        <v>01/03/2023</v>
      </c>
      <c r="P2984">
        <v>0.46943400000000002</v>
      </c>
      <c r="Q2984">
        <v>0.46943400000000002</v>
      </c>
      <c r="R2984">
        <v>0.46943400000000002</v>
      </c>
      <c r="S2984">
        <v>0</v>
      </c>
      <c r="T2984">
        <v>0.46943400000000002</v>
      </c>
      <c r="U2984">
        <v>0</v>
      </c>
      <c r="V2984" t="str">
        <f>"Trad IRN"</f>
        <v>Trad IRN</v>
      </c>
      <c r="W2984">
        <v>100</v>
      </c>
      <c r="X2984" t="s">
        <v>47</v>
      </c>
      <c r="Z2984" t="s">
        <v>47</v>
      </c>
      <c r="AB2984" t="str">
        <f>"12"</f>
        <v>12</v>
      </c>
      <c r="AC2984" t="str">
        <f>"10"</f>
        <v>10</v>
      </c>
      <c r="AD2984" t="str">
        <f>"2"</f>
        <v>2</v>
      </c>
      <c r="AE2984" t="s">
        <v>55</v>
      </c>
      <c r="AF2984">
        <v>0</v>
      </c>
      <c r="AG2984" t="s">
        <v>56</v>
      </c>
      <c r="AH2984" t="str">
        <f>"Trad IRN"</f>
        <v>Trad IRN</v>
      </c>
      <c r="AI2984" t="str">
        <f>"Bldg IRN"</f>
        <v>Bldg IRN</v>
      </c>
      <c r="AJ2984" t="str">
        <f>"12"</f>
        <v>12</v>
      </c>
      <c r="AK2984" t="s">
        <v>48</v>
      </c>
      <c r="AL2984" t="s">
        <v>53</v>
      </c>
      <c r="AM2984">
        <v>531.54</v>
      </c>
      <c r="AN2984">
        <v>1132.3</v>
      </c>
      <c r="AO2984">
        <v>15</v>
      </c>
    </row>
    <row r="2985" spans="1:41" x14ac:dyDescent="0.3">
      <c r="A2985" t="str">
        <f>"Trad IRN"</f>
        <v>Trad IRN</v>
      </c>
      <c r="B2985" t="str">
        <f>"Bldg IRN"</f>
        <v>Bldg IRN</v>
      </c>
      <c r="C2985" t="s">
        <v>41</v>
      </c>
      <c r="D2985" t="s">
        <v>3</v>
      </c>
      <c r="E2985" t="s">
        <v>80</v>
      </c>
      <c r="F2985" t="s">
        <v>81</v>
      </c>
      <c r="G2985" t="s">
        <v>82</v>
      </c>
      <c r="H2985" t="s">
        <v>83</v>
      </c>
      <c r="I2985" t="str">
        <f>"Trad IRN"</f>
        <v>Trad IRN</v>
      </c>
      <c r="J2985" t="s">
        <v>43</v>
      </c>
      <c r="K2985" t="s">
        <v>44</v>
      </c>
      <c r="L2985" t="s">
        <v>45</v>
      </c>
      <c r="M2985" t="s">
        <v>46</v>
      </c>
      <c r="N2985" t="str">
        <f>"01/04/2023"</f>
        <v>01/04/2023</v>
      </c>
      <c r="O2985" t="str">
        <f>"12/31/2500"</f>
        <v>12/31/2500</v>
      </c>
      <c r="P2985">
        <v>0.45098100000000002</v>
      </c>
      <c r="Q2985">
        <v>0.45098100000000002</v>
      </c>
      <c r="R2985">
        <v>0.45098100000000002</v>
      </c>
      <c r="S2985">
        <v>0</v>
      </c>
      <c r="T2985">
        <v>0.45098100000000002</v>
      </c>
      <c r="U2985">
        <v>0</v>
      </c>
      <c r="V2985" t="str">
        <f>"Trad IRN"</f>
        <v>Trad IRN</v>
      </c>
      <c r="W2985">
        <v>85</v>
      </c>
      <c r="X2985" t="s">
        <v>47</v>
      </c>
      <c r="Z2985" t="s">
        <v>47</v>
      </c>
      <c r="AB2985" t="str">
        <f>"12"</f>
        <v>12</v>
      </c>
      <c r="AC2985" t="str">
        <f>"10"</f>
        <v>10</v>
      </c>
      <c r="AD2985" t="str">
        <f>"2"</f>
        <v>2</v>
      </c>
      <c r="AE2985" t="s">
        <v>55</v>
      </c>
      <c r="AF2985">
        <v>0</v>
      </c>
      <c r="AG2985" t="s">
        <v>56</v>
      </c>
      <c r="AH2985" t="str">
        <f>"Trad IRN"</f>
        <v>Trad IRN</v>
      </c>
      <c r="AI2985" t="str">
        <f>"Bldg IRN"</f>
        <v>Bldg IRN</v>
      </c>
      <c r="AJ2985" t="str">
        <f>"12"</f>
        <v>12</v>
      </c>
      <c r="AK2985" t="s">
        <v>48</v>
      </c>
      <c r="AL2985" t="s">
        <v>53</v>
      </c>
      <c r="AM2985">
        <v>510.65</v>
      </c>
      <c r="AN2985">
        <v>1132.3</v>
      </c>
      <c r="AO2985">
        <v>15</v>
      </c>
    </row>
    <row r="2986" spans="1:41" x14ac:dyDescent="0.3">
      <c r="A2986" t="str">
        <f>"Trad IRN"</f>
        <v>Trad IRN</v>
      </c>
      <c r="B2986" t="str">
        <f>"Bldg IRN"</f>
        <v>Bldg IRN</v>
      </c>
      <c r="C2986" t="s">
        <v>41</v>
      </c>
      <c r="D2986" t="s">
        <v>3</v>
      </c>
      <c r="E2986" t="s">
        <v>80</v>
      </c>
      <c r="F2986" t="s">
        <v>81</v>
      </c>
      <c r="G2986" t="s">
        <v>82</v>
      </c>
      <c r="H2986" t="s">
        <v>83</v>
      </c>
      <c r="I2986" t="s">
        <v>8</v>
      </c>
      <c r="J2986" t="s">
        <v>43</v>
      </c>
      <c r="K2986" t="s">
        <v>44</v>
      </c>
      <c r="L2986" t="s">
        <v>45</v>
      </c>
      <c r="M2986" t="s">
        <v>46</v>
      </c>
      <c r="N2986" t="str">
        <f>"01/04/2023"</f>
        <v>01/04/2023</v>
      </c>
      <c r="O2986" t="str">
        <f>"12/31/2500"</f>
        <v>12/31/2500</v>
      </c>
      <c r="P2986">
        <v>7.9585000000000003E-2</v>
      </c>
      <c r="Q2986">
        <v>7.9585000000000003E-2</v>
      </c>
      <c r="R2986">
        <v>7.9585000000000003E-2</v>
      </c>
      <c r="S2986">
        <v>0</v>
      </c>
      <c r="T2986">
        <v>2.4028999999999998E-2</v>
      </c>
      <c r="U2986">
        <v>5.5556000000000001E-2</v>
      </c>
      <c r="V2986" t="str">
        <f>"Trad IRN"</f>
        <v>Trad IRN</v>
      </c>
      <c r="W2986">
        <v>15</v>
      </c>
      <c r="X2986" t="s">
        <v>47</v>
      </c>
      <c r="Z2986" t="s">
        <v>47</v>
      </c>
      <c r="AB2986" t="str">
        <f>"12"</f>
        <v>12</v>
      </c>
      <c r="AC2986" t="str">
        <f>"10"</f>
        <v>10</v>
      </c>
      <c r="AD2986" t="str">
        <f>"2"</f>
        <v>2</v>
      </c>
      <c r="AE2986" t="s">
        <v>50</v>
      </c>
      <c r="AF2986">
        <v>0</v>
      </c>
      <c r="AG2986" t="s">
        <v>51</v>
      </c>
      <c r="AH2986" t="str">
        <f>"Trad IRN"</f>
        <v>Trad IRN</v>
      </c>
      <c r="AI2986" t="str">
        <f>"Bldg IRN"</f>
        <v>Bldg IRN</v>
      </c>
      <c r="AJ2986" t="str">
        <f>"12"</f>
        <v>12</v>
      </c>
      <c r="AK2986" t="s">
        <v>48</v>
      </c>
      <c r="AL2986" t="s">
        <v>53</v>
      </c>
      <c r="AM2986">
        <v>90.11</v>
      </c>
      <c r="AN2986">
        <v>1132.3</v>
      </c>
      <c r="AO2986">
        <v>15</v>
      </c>
    </row>
    <row r="2987" spans="1:41" x14ac:dyDescent="0.3">
      <c r="A2987" t="str">
        <f>"Trad IRN"</f>
        <v>Trad IRN</v>
      </c>
      <c r="B2987" t="str">
        <f>"Bldg IRN"</f>
        <v>Bldg IRN</v>
      </c>
      <c r="C2987" t="s">
        <v>41</v>
      </c>
      <c r="D2987" t="s">
        <v>3</v>
      </c>
      <c r="E2987" t="s">
        <v>80</v>
      </c>
      <c r="F2987" t="s">
        <v>81</v>
      </c>
      <c r="G2987" t="s">
        <v>82</v>
      </c>
      <c r="H2987" t="s">
        <v>83</v>
      </c>
      <c r="I2987" t="str">
        <f>"Trad IRN"</f>
        <v>Trad IRN</v>
      </c>
      <c r="J2987" t="s">
        <v>43</v>
      </c>
      <c r="K2987" t="s">
        <v>44</v>
      </c>
      <c r="L2987" t="s">
        <v>45</v>
      </c>
      <c r="M2987" t="s">
        <v>46</v>
      </c>
      <c r="N2987" t="str">
        <f>"01/04/2023"</f>
        <v>01/04/2023</v>
      </c>
      <c r="O2987" t="str">
        <f>"12/31/2500"</f>
        <v>12/31/2500</v>
      </c>
      <c r="P2987">
        <v>0.45098100000000002</v>
      </c>
      <c r="Q2987">
        <v>0.45098100000000002</v>
      </c>
      <c r="S2987">
        <v>0</v>
      </c>
      <c r="T2987">
        <v>0.45098100000000002</v>
      </c>
      <c r="U2987">
        <v>0</v>
      </c>
      <c r="V2987" t="str">
        <f>"Trad IRN"</f>
        <v>Trad IRN</v>
      </c>
      <c r="W2987">
        <v>85</v>
      </c>
      <c r="X2987" t="s">
        <v>47</v>
      </c>
      <c r="Z2987" t="s">
        <v>47</v>
      </c>
      <c r="AB2987" t="str">
        <f t="shared" ref="AB2987:AB2994" si="307">"10"</f>
        <v>10</v>
      </c>
      <c r="AC2987" t="s">
        <v>48</v>
      </c>
      <c r="AD2987" t="s">
        <v>49</v>
      </c>
      <c r="AE2987" t="s">
        <v>50</v>
      </c>
      <c r="AF2987">
        <v>0</v>
      </c>
      <c r="AG2987" t="s">
        <v>56</v>
      </c>
      <c r="AH2987" t="str">
        <f>"Trad IRN"</f>
        <v>Trad IRN</v>
      </c>
      <c r="AI2987" t="str">
        <f>"Bldg IRN"</f>
        <v>Bldg IRN</v>
      </c>
      <c r="AJ2987" t="s">
        <v>48</v>
      </c>
      <c r="AK2987" t="s">
        <v>48</v>
      </c>
      <c r="AL2987" t="s">
        <v>53</v>
      </c>
      <c r="AM2987">
        <v>510.65</v>
      </c>
      <c r="AN2987">
        <v>1132.3</v>
      </c>
      <c r="AO2987">
        <v>15</v>
      </c>
    </row>
    <row r="2988" spans="1:41" x14ac:dyDescent="0.3">
      <c r="A2988" t="str">
        <f>"Trad IRN"</f>
        <v>Trad IRN</v>
      </c>
      <c r="B2988" t="str">
        <f>"Bldg IRN"</f>
        <v>Bldg IRN</v>
      </c>
      <c r="C2988" t="s">
        <v>41</v>
      </c>
      <c r="D2988" t="s">
        <v>3</v>
      </c>
      <c r="E2988" t="s">
        <v>80</v>
      </c>
      <c r="F2988" t="s">
        <v>81</v>
      </c>
      <c r="G2988" t="s">
        <v>82</v>
      </c>
      <c r="H2988" t="s">
        <v>83</v>
      </c>
      <c r="I2988" t="s">
        <v>8</v>
      </c>
      <c r="J2988" t="s">
        <v>43</v>
      </c>
      <c r="K2988" t="s">
        <v>44</v>
      </c>
      <c r="L2988" t="s">
        <v>45</v>
      </c>
      <c r="M2988" t="s">
        <v>46</v>
      </c>
      <c r="N2988" t="str">
        <f>"01/04/2023"</f>
        <v>01/04/2023</v>
      </c>
      <c r="O2988" t="str">
        <f>"01/31/2023"</f>
        <v>01/31/2023</v>
      </c>
      <c r="P2988">
        <v>1.5571E-2</v>
      </c>
      <c r="Q2988">
        <v>1.5571E-2</v>
      </c>
      <c r="S2988">
        <v>0</v>
      </c>
      <c r="T2988">
        <v>4.7010000000000003E-3</v>
      </c>
      <c r="U2988">
        <v>1.0869999999999999E-2</v>
      </c>
      <c r="V2988" t="str">
        <f>"Trad IRN"</f>
        <v>Trad IRN</v>
      </c>
      <c r="W2988">
        <v>15</v>
      </c>
      <c r="X2988" t="s">
        <v>47</v>
      </c>
      <c r="Z2988" t="s">
        <v>47</v>
      </c>
      <c r="AB2988" t="str">
        <f t="shared" si="307"/>
        <v>10</v>
      </c>
      <c r="AC2988" t="s">
        <v>48</v>
      </c>
      <c r="AD2988" t="s">
        <v>49</v>
      </c>
      <c r="AE2988" t="s">
        <v>50</v>
      </c>
      <c r="AF2988">
        <v>0</v>
      </c>
      <c r="AG2988" t="s">
        <v>51</v>
      </c>
      <c r="AH2988" t="str">
        <f>"Trad IRN"</f>
        <v>Trad IRN</v>
      </c>
      <c r="AI2988" t="str">
        <f>"Bldg IRN"</f>
        <v>Bldg IRN</v>
      </c>
      <c r="AJ2988" t="s">
        <v>48</v>
      </c>
      <c r="AK2988" t="s">
        <v>48</v>
      </c>
      <c r="AL2988" t="s">
        <v>53</v>
      </c>
      <c r="AM2988">
        <v>17.63</v>
      </c>
      <c r="AN2988">
        <v>1132.3</v>
      </c>
      <c r="AO2988">
        <v>15</v>
      </c>
    </row>
    <row r="2989" spans="1:41" x14ac:dyDescent="0.3">
      <c r="A2989" t="str">
        <f>"Trad IRN"</f>
        <v>Trad IRN</v>
      </c>
      <c r="B2989" t="str">
        <f>"Bldg IRN"</f>
        <v>Bldg IRN</v>
      </c>
      <c r="C2989" t="s">
        <v>41</v>
      </c>
      <c r="D2989" t="s">
        <v>3</v>
      </c>
      <c r="E2989" t="s">
        <v>80</v>
      </c>
      <c r="F2989" t="s">
        <v>81</v>
      </c>
      <c r="G2989" t="s">
        <v>82</v>
      </c>
      <c r="H2989" t="s">
        <v>83</v>
      </c>
      <c r="I2989" t="s">
        <v>8</v>
      </c>
      <c r="J2989" t="s">
        <v>43</v>
      </c>
      <c r="K2989" t="s">
        <v>44</v>
      </c>
      <c r="L2989" t="s">
        <v>45</v>
      </c>
      <c r="M2989" t="s">
        <v>46</v>
      </c>
      <c r="N2989" t="str">
        <f>"02/01/2023"</f>
        <v>02/01/2023</v>
      </c>
      <c r="O2989" t="str">
        <f>"12/31/2500"</f>
        <v>12/31/2500</v>
      </c>
      <c r="P2989">
        <v>6.4014000000000001E-2</v>
      </c>
      <c r="Q2989">
        <v>6.4014000000000001E-2</v>
      </c>
      <c r="S2989">
        <v>0</v>
      </c>
      <c r="T2989">
        <v>1.9328000000000001E-2</v>
      </c>
      <c r="U2989">
        <v>4.4685999999999997E-2</v>
      </c>
      <c r="V2989" t="str">
        <f>"Trad IRN"</f>
        <v>Trad IRN</v>
      </c>
      <c r="W2989">
        <v>15</v>
      </c>
      <c r="X2989" t="s">
        <v>47</v>
      </c>
      <c r="Z2989" t="s">
        <v>47</v>
      </c>
      <c r="AB2989" t="str">
        <f t="shared" si="307"/>
        <v>10</v>
      </c>
      <c r="AC2989" t="s">
        <v>48</v>
      </c>
      <c r="AD2989" t="s">
        <v>49</v>
      </c>
      <c r="AE2989" t="s">
        <v>55</v>
      </c>
      <c r="AF2989">
        <v>0</v>
      </c>
      <c r="AG2989" t="s">
        <v>51</v>
      </c>
      <c r="AH2989" t="str">
        <f>"Trad IRN"</f>
        <v>Trad IRN</v>
      </c>
      <c r="AI2989" t="str">
        <f>"Bldg IRN"</f>
        <v>Bldg IRN</v>
      </c>
      <c r="AJ2989" t="s">
        <v>48</v>
      </c>
      <c r="AK2989" t="s">
        <v>48</v>
      </c>
      <c r="AL2989" t="s">
        <v>53</v>
      </c>
      <c r="AM2989">
        <v>72.48</v>
      </c>
      <c r="AN2989">
        <v>1132.3</v>
      </c>
      <c r="AO2989">
        <v>15</v>
      </c>
    </row>
    <row r="2990" spans="1:41" x14ac:dyDescent="0.3">
      <c r="A2990" t="str">
        <f>"Trad IRN"</f>
        <v>Trad IRN</v>
      </c>
      <c r="B2990" t="str">
        <f>"Bldg IRN"</f>
        <v>Bldg IRN</v>
      </c>
      <c r="C2990" t="s">
        <v>41</v>
      </c>
      <c r="D2990" t="s">
        <v>3</v>
      </c>
      <c r="E2990" t="s">
        <v>80</v>
      </c>
      <c r="F2990" t="s">
        <v>81</v>
      </c>
      <c r="G2990" t="s">
        <v>82</v>
      </c>
      <c r="H2990" t="s">
        <v>83</v>
      </c>
      <c r="I2990" t="str">
        <f>"Trad IRN"</f>
        <v>Trad IRN</v>
      </c>
      <c r="J2990" t="s">
        <v>43</v>
      </c>
      <c r="K2990" t="s">
        <v>44</v>
      </c>
      <c r="L2990" t="s">
        <v>45</v>
      </c>
      <c r="M2990" t="s">
        <v>46</v>
      </c>
      <c r="N2990" t="str">
        <f>"08/18/2022"</f>
        <v>08/18/2022</v>
      </c>
      <c r="O2990" t="str">
        <f>"01/03/2023"</f>
        <v>01/03/2023</v>
      </c>
      <c r="P2990">
        <v>0.46943400000000002</v>
      </c>
      <c r="Q2990">
        <v>0.46943400000000002</v>
      </c>
      <c r="S2990">
        <v>0</v>
      </c>
      <c r="T2990">
        <v>0.46943400000000002</v>
      </c>
      <c r="U2990">
        <v>0</v>
      </c>
      <c r="V2990" t="str">
        <f>"Trad IRN"</f>
        <v>Trad IRN</v>
      </c>
      <c r="W2990">
        <v>100</v>
      </c>
      <c r="X2990" t="s">
        <v>47</v>
      </c>
      <c r="Z2990" t="s">
        <v>47</v>
      </c>
      <c r="AB2990" t="str">
        <f t="shared" si="307"/>
        <v>10</v>
      </c>
      <c r="AC2990" t="s">
        <v>48</v>
      </c>
      <c r="AD2990" t="s">
        <v>49</v>
      </c>
      <c r="AE2990" t="s">
        <v>50</v>
      </c>
      <c r="AF2990">
        <v>0</v>
      </c>
      <c r="AG2990" t="s">
        <v>56</v>
      </c>
      <c r="AH2990" t="str">
        <f>"Trad IRN"</f>
        <v>Trad IRN</v>
      </c>
      <c r="AI2990" t="str">
        <f>"Bldg IRN"</f>
        <v>Bldg IRN</v>
      </c>
      <c r="AJ2990" t="s">
        <v>48</v>
      </c>
      <c r="AK2990" t="s">
        <v>48</v>
      </c>
      <c r="AL2990" t="s">
        <v>53</v>
      </c>
      <c r="AM2990">
        <v>531.54</v>
      </c>
      <c r="AN2990">
        <v>1132.3</v>
      </c>
      <c r="AO2990">
        <v>15</v>
      </c>
    </row>
    <row r="2991" spans="1:41" x14ac:dyDescent="0.3">
      <c r="A2991" t="str">
        <f>"Trad IRN"</f>
        <v>Trad IRN</v>
      </c>
      <c r="B2991" t="str">
        <f>"Bldg IRN"</f>
        <v>Bldg IRN</v>
      </c>
      <c r="C2991" t="s">
        <v>41</v>
      </c>
      <c r="D2991" t="s">
        <v>3</v>
      </c>
      <c r="E2991" t="s">
        <v>80</v>
      </c>
      <c r="F2991" t="s">
        <v>81</v>
      </c>
      <c r="G2991" t="s">
        <v>82</v>
      </c>
      <c r="H2991" t="s">
        <v>83</v>
      </c>
      <c r="I2991" t="str">
        <f>"Trad IRN"</f>
        <v>Trad IRN</v>
      </c>
      <c r="J2991" t="s">
        <v>43</v>
      </c>
      <c r="K2991" t="s">
        <v>44</v>
      </c>
      <c r="L2991" t="s">
        <v>45</v>
      </c>
      <c r="M2991" t="s">
        <v>46</v>
      </c>
      <c r="N2991" t="str">
        <f>"08/18/2022"</f>
        <v>08/18/2022</v>
      </c>
      <c r="O2991" t="str">
        <f>"12/31/2500"</f>
        <v>12/31/2500</v>
      </c>
      <c r="P2991">
        <v>1</v>
      </c>
      <c r="Q2991">
        <v>1</v>
      </c>
      <c r="S2991">
        <v>1</v>
      </c>
      <c r="T2991">
        <v>1</v>
      </c>
      <c r="U2991">
        <v>0</v>
      </c>
      <c r="V2991" t="str">
        <f>"Trad IRN"</f>
        <v>Trad IRN</v>
      </c>
      <c r="W2991">
        <v>100</v>
      </c>
      <c r="X2991" t="s">
        <v>47</v>
      </c>
      <c r="Z2991" t="s">
        <v>47</v>
      </c>
      <c r="AB2991" t="str">
        <f t="shared" si="307"/>
        <v>10</v>
      </c>
      <c r="AC2991" t="s">
        <v>48</v>
      </c>
      <c r="AD2991" t="s">
        <v>49</v>
      </c>
      <c r="AE2991" t="s">
        <v>50</v>
      </c>
      <c r="AF2991">
        <v>0</v>
      </c>
      <c r="AG2991" t="s">
        <v>56</v>
      </c>
      <c r="AH2991" t="str">
        <f>"Trad IRN"</f>
        <v>Trad IRN</v>
      </c>
      <c r="AI2991" t="str">
        <f>"Bldg IRN"</f>
        <v>Bldg IRN</v>
      </c>
      <c r="AJ2991" t="s">
        <v>48</v>
      </c>
      <c r="AK2991" t="s">
        <v>48</v>
      </c>
      <c r="AL2991" t="s">
        <v>53</v>
      </c>
      <c r="AM2991">
        <v>1132.3</v>
      </c>
      <c r="AN2991">
        <v>1132.3</v>
      </c>
      <c r="AO2991">
        <v>15</v>
      </c>
    </row>
    <row r="2992" spans="1:41" x14ac:dyDescent="0.3">
      <c r="A2992" t="str">
        <f>"Trad IRN"</f>
        <v>Trad IRN</v>
      </c>
      <c r="B2992" t="str">
        <f>"Bldg IRN"</f>
        <v>Bldg IRN</v>
      </c>
      <c r="C2992" t="s">
        <v>41</v>
      </c>
      <c r="D2992" t="s">
        <v>3</v>
      </c>
      <c r="E2992" t="s">
        <v>80</v>
      </c>
      <c r="F2992" t="s">
        <v>81</v>
      </c>
      <c r="G2992" t="s">
        <v>82</v>
      </c>
      <c r="H2992" t="s">
        <v>83</v>
      </c>
      <c r="I2992" t="str">
        <f>"Trad IRN"</f>
        <v>Trad IRN</v>
      </c>
      <c r="J2992" t="s">
        <v>43</v>
      </c>
      <c r="K2992" t="s">
        <v>44</v>
      </c>
      <c r="L2992" t="s">
        <v>45</v>
      </c>
      <c r="M2992" t="s">
        <v>46</v>
      </c>
      <c r="N2992" t="str">
        <f>"08/18/2022"</f>
        <v>08/18/2022</v>
      </c>
      <c r="O2992" t="str">
        <f>"01/03/2023"</f>
        <v>01/03/2023</v>
      </c>
      <c r="P2992">
        <v>0.46943400000000002</v>
      </c>
      <c r="Q2992">
        <v>0.46943400000000002</v>
      </c>
      <c r="S2992">
        <v>0</v>
      </c>
      <c r="T2992">
        <v>0.46943400000000002</v>
      </c>
      <c r="U2992">
        <v>0</v>
      </c>
      <c r="V2992" t="str">
        <f>"Trad IRN"</f>
        <v>Trad IRN</v>
      </c>
      <c r="W2992">
        <v>100</v>
      </c>
      <c r="X2992" t="s">
        <v>47</v>
      </c>
      <c r="Z2992" t="s">
        <v>47</v>
      </c>
      <c r="AB2992" t="str">
        <f t="shared" si="307"/>
        <v>10</v>
      </c>
      <c r="AC2992" t="s">
        <v>48</v>
      </c>
      <c r="AD2992" t="s">
        <v>49</v>
      </c>
      <c r="AE2992" t="s">
        <v>55</v>
      </c>
      <c r="AF2992">
        <v>0</v>
      </c>
      <c r="AG2992" t="s">
        <v>56</v>
      </c>
      <c r="AH2992" t="str">
        <f>"Trad IRN"</f>
        <v>Trad IRN</v>
      </c>
      <c r="AI2992" t="str">
        <f>"Bldg IRN"</f>
        <v>Bldg IRN</v>
      </c>
      <c r="AJ2992" t="s">
        <v>48</v>
      </c>
      <c r="AK2992" t="s">
        <v>48</v>
      </c>
      <c r="AL2992" t="s">
        <v>53</v>
      </c>
      <c r="AM2992">
        <v>531.54</v>
      </c>
      <c r="AN2992">
        <v>1132.3</v>
      </c>
      <c r="AO2992">
        <v>15</v>
      </c>
    </row>
    <row r="2993" spans="1:41" x14ac:dyDescent="0.3">
      <c r="A2993" t="str">
        <f>"Trad IRN"</f>
        <v>Trad IRN</v>
      </c>
      <c r="B2993" t="str">
        <f>"Bldg IRN"</f>
        <v>Bldg IRN</v>
      </c>
      <c r="C2993" t="s">
        <v>41</v>
      </c>
      <c r="D2993" t="s">
        <v>3</v>
      </c>
      <c r="E2993" t="s">
        <v>80</v>
      </c>
      <c r="F2993" t="s">
        <v>81</v>
      </c>
      <c r="G2993" t="s">
        <v>82</v>
      </c>
      <c r="H2993" t="s">
        <v>83</v>
      </c>
      <c r="I2993" t="str">
        <f>"Trad IRN"</f>
        <v>Trad IRN</v>
      </c>
      <c r="J2993" t="s">
        <v>43</v>
      </c>
      <c r="K2993" t="s">
        <v>44</v>
      </c>
      <c r="L2993" t="s">
        <v>45</v>
      </c>
      <c r="M2993" t="s">
        <v>46</v>
      </c>
      <c r="N2993" t="str">
        <f>"01/04/2023"</f>
        <v>01/04/2023</v>
      </c>
      <c r="O2993" t="str">
        <f t="shared" ref="O2993:O2999" si="308">"12/31/2500"</f>
        <v>12/31/2500</v>
      </c>
      <c r="P2993">
        <v>0.45098100000000002</v>
      </c>
      <c r="Q2993">
        <v>0.45098100000000002</v>
      </c>
      <c r="S2993">
        <v>0</v>
      </c>
      <c r="T2993">
        <v>0.45098100000000002</v>
      </c>
      <c r="U2993">
        <v>0</v>
      </c>
      <c r="V2993" t="str">
        <f>"Trad IRN"</f>
        <v>Trad IRN</v>
      </c>
      <c r="W2993">
        <v>85</v>
      </c>
      <c r="X2993" t="s">
        <v>47</v>
      </c>
      <c r="Z2993" t="s">
        <v>47</v>
      </c>
      <c r="AB2993" t="str">
        <f t="shared" si="307"/>
        <v>10</v>
      </c>
      <c r="AC2993" t="s">
        <v>48</v>
      </c>
      <c r="AD2993" t="s">
        <v>49</v>
      </c>
      <c r="AE2993" t="s">
        <v>55</v>
      </c>
      <c r="AF2993">
        <v>0</v>
      </c>
      <c r="AG2993" t="s">
        <v>56</v>
      </c>
      <c r="AH2993" t="str">
        <f>"Trad IRN"</f>
        <v>Trad IRN</v>
      </c>
      <c r="AI2993" t="str">
        <f>"Bldg IRN"</f>
        <v>Bldg IRN</v>
      </c>
      <c r="AJ2993" t="s">
        <v>48</v>
      </c>
      <c r="AK2993" t="s">
        <v>48</v>
      </c>
      <c r="AL2993" t="s">
        <v>53</v>
      </c>
      <c r="AM2993">
        <v>510.65</v>
      </c>
      <c r="AN2993">
        <v>1132.3</v>
      </c>
      <c r="AO2993">
        <v>15</v>
      </c>
    </row>
    <row r="2994" spans="1:41" x14ac:dyDescent="0.3">
      <c r="A2994" t="str">
        <f>"Trad IRN"</f>
        <v>Trad IRN</v>
      </c>
      <c r="B2994" t="str">
        <f>"Bldg IRN"</f>
        <v>Bldg IRN</v>
      </c>
      <c r="C2994" t="s">
        <v>41</v>
      </c>
      <c r="D2994" t="s">
        <v>3</v>
      </c>
      <c r="E2994" t="s">
        <v>80</v>
      </c>
      <c r="F2994" t="s">
        <v>81</v>
      </c>
      <c r="G2994" t="s">
        <v>82</v>
      </c>
      <c r="H2994" t="s">
        <v>83</v>
      </c>
      <c r="I2994" t="s">
        <v>8</v>
      </c>
      <c r="J2994" t="s">
        <v>43</v>
      </c>
      <c r="K2994" t="s">
        <v>44</v>
      </c>
      <c r="L2994" t="s">
        <v>45</v>
      </c>
      <c r="M2994" t="s">
        <v>46</v>
      </c>
      <c r="N2994" t="str">
        <f>"01/04/2023"</f>
        <v>01/04/2023</v>
      </c>
      <c r="O2994" t="str">
        <f t="shared" si="308"/>
        <v>12/31/2500</v>
      </c>
      <c r="P2994">
        <v>7.9585000000000003E-2</v>
      </c>
      <c r="Q2994">
        <v>7.9585000000000003E-2</v>
      </c>
      <c r="S2994">
        <v>0</v>
      </c>
      <c r="T2994">
        <v>2.4028999999999998E-2</v>
      </c>
      <c r="U2994">
        <v>5.5556000000000001E-2</v>
      </c>
      <c r="V2994" t="str">
        <f>"Trad IRN"</f>
        <v>Trad IRN</v>
      </c>
      <c r="W2994">
        <v>15</v>
      </c>
      <c r="X2994" t="s">
        <v>47</v>
      </c>
      <c r="Z2994" t="s">
        <v>47</v>
      </c>
      <c r="AB2994" t="str">
        <f t="shared" si="307"/>
        <v>10</v>
      </c>
      <c r="AC2994" t="s">
        <v>48</v>
      </c>
      <c r="AD2994" t="s">
        <v>49</v>
      </c>
      <c r="AE2994" t="s">
        <v>50</v>
      </c>
      <c r="AF2994">
        <v>0</v>
      </c>
      <c r="AG2994" t="s">
        <v>51</v>
      </c>
      <c r="AH2994" t="str">
        <f>"Trad IRN"</f>
        <v>Trad IRN</v>
      </c>
      <c r="AI2994" t="str">
        <f>"Bldg IRN"</f>
        <v>Bldg IRN</v>
      </c>
      <c r="AJ2994" t="s">
        <v>48</v>
      </c>
      <c r="AK2994" t="s">
        <v>48</v>
      </c>
      <c r="AL2994" t="s">
        <v>53</v>
      </c>
      <c r="AM2994">
        <v>90.11</v>
      </c>
      <c r="AN2994">
        <v>1132.3</v>
      </c>
      <c r="AO2994">
        <v>15</v>
      </c>
    </row>
    <row r="2995" spans="1:41" x14ac:dyDescent="0.3">
      <c r="A2995" t="str">
        <f>"Trad IRN"</f>
        <v>Trad IRN</v>
      </c>
      <c r="B2995" t="str">
        <f>"Bldg IRN"</f>
        <v>Bldg IRN</v>
      </c>
      <c r="C2995" t="s">
        <v>41</v>
      </c>
      <c r="D2995" t="s">
        <v>3</v>
      </c>
      <c r="E2995" t="s">
        <v>80</v>
      </c>
      <c r="F2995" t="s">
        <v>81</v>
      </c>
      <c r="G2995" t="s">
        <v>82</v>
      </c>
      <c r="H2995" t="s">
        <v>83</v>
      </c>
      <c r="I2995" t="str">
        <f>"Trad IRN"</f>
        <v>Trad IRN</v>
      </c>
      <c r="J2995" t="s">
        <v>43</v>
      </c>
      <c r="K2995" t="s">
        <v>44</v>
      </c>
      <c r="L2995" t="s">
        <v>45</v>
      </c>
      <c r="M2995" t="s">
        <v>46</v>
      </c>
      <c r="N2995" t="str">
        <f>"08/18/2022"</f>
        <v>08/18/2022</v>
      </c>
      <c r="O2995" t="str">
        <f t="shared" si="308"/>
        <v>12/31/2500</v>
      </c>
      <c r="P2995">
        <v>1</v>
      </c>
      <c r="Q2995">
        <v>1</v>
      </c>
      <c r="S2995">
        <v>1</v>
      </c>
      <c r="T2995">
        <v>1</v>
      </c>
      <c r="U2995">
        <v>0</v>
      </c>
      <c r="V2995" t="str">
        <f>"Trad IRN"</f>
        <v>Trad IRN</v>
      </c>
      <c r="W2995">
        <v>100</v>
      </c>
      <c r="X2995" t="s">
        <v>47</v>
      </c>
      <c r="Z2995" t="s">
        <v>47</v>
      </c>
      <c r="AB2995" t="str">
        <f>"11"</f>
        <v>11</v>
      </c>
      <c r="AC2995" t="s">
        <v>48</v>
      </c>
      <c r="AD2995" t="s">
        <v>49</v>
      </c>
      <c r="AE2995" t="s">
        <v>50</v>
      </c>
      <c r="AF2995">
        <v>0</v>
      </c>
      <c r="AG2995" t="s">
        <v>56</v>
      </c>
      <c r="AH2995" t="str">
        <f>"Trad IRN"</f>
        <v>Trad IRN</v>
      </c>
      <c r="AI2995" t="str">
        <f>"Bldg IRN"</f>
        <v>Bldg IRN</v>
      </c>
      <c r="AJ2995" t="s">
        <v>48</v>
      </c>
      <c r="AK2995" t="s">
        <v>48</v>
      </c>
      <c r="AL2995" t="s">
        <v>53</v>
      </c>
      <c r="AM2995">
        <v>1132.3</v>
      </c>
      <c r="AN2995">
        <v>1132.3</v>
      </c>
      <c r="AO2995">
        <v>15</v>
      </c>
    </row>
    <row r="2996" spans="1:41" x14ac:dyDescent="0.3">
      <c r="A2996" t="str">
        <f>"Trad IRN"</f>
        <v>Trad IRN</v>
      </c>
      <c r="B2996" t="str">
        <f>"Bldg IRN"</f>
        <v>Bldg IRN</v>
      </c>
      <c r="C2996" t="s">
        <v>41</v>
      </c>
      <c r="D2996" t="s">
        <v>3</v>
      </c>
      <c r="E2996" t="s">
        <v>80</v>
      </c>
      <c r="F2996" t="s">
        <v>81</v>
      </c>
      <c r="G2996" t="s">
        <v>82</v>
      </c>
      <c r="H2996" t="s">
        <v>83</v>
      </c>
      <c r="I2996" t="str">
        <f>"Trad IRN"</f>
        <v>Trad IRN</v>
      </c>
      <c r="J2996" t="s">
        <v>43</v>
      </c>
      <c r="K2996" t="s">
        <v>44</v>
      </c>
      <c r="L2996" t="s">
        <v>45</v>
      </c>
      <c r="M2996" t="s">
        <v>46</v>
      </c>
      <c r="N2996" t="str">
        <f>"08/18/2022"</f>
        <v>08/18/2022</v>
      </c>
      <c r="O2996" t="str">
        <f t="shared" si="308"/>
        <v>12/31/2500</v>
      </c>
      <c r="P2996">
        <v>1</v>
      </c>
      <c r="Q2996">
        <v>1</v>
      </c>
      <c r="S2996">
        <v>1</v>
      </c>
      <c r="T2996">
        <v>1</v>
      </c>
      <c r="U2996">
        <v>0</v>
      </c>
      <c r="V2996" t="str">
        <f>"Trad IRN"</f>
        <v>Trad IRN</v>
      </c>
      <c r="W2996">
        <v>100</v>
      </c>
      <c r="X2996" t="s">
        <v>47</v>
      </c>
      <c r="Z2996" t="s">
        <v>47</v>
      </c>
      <c r="AB2996" t="str">
        <f>"10"</f>
        <v>10</v>
      </c>
      <c r="AC2996" t="s">
        <v>48</v>
      </c>
      <c r="AD2996" t="s">
        <v>49</v>
      </c>
      <c r="AE2996" t="s">
        <v>50</v>
      </c>
      <c r="AF2996">
        <v>0</v>
      </c>
      <c r="AG2996" t="s">
        <v>56</v>
      </c>
      <c r="AH2996" t="str">
        <f>"Trad IRN"</f>
        <v>Trad IRN</v>
      </c>
      <c r="AI2996" t="str">
        <f>"Bldg IRN"</f>
        <v>Bldg IRN</v>
      </c>
      <c r="AJ2996" t="s">
        <v>48</v>
      </c>
      <c r="AK2996" t="s">
        <v>48</v>
      </c>
      <c r="AL2996" t="s">
        <v>53</v>
      </c>
      <c r="AM2996">
        <v>1132.3</v>
      </c>
      <c r="AN2996">
        <v>1132.3</v>
      </c>
      <c r="AO2996">
        <v>15</v>
      </c>
    </row>
    <row r="2997" spans="1:41" x14ac:dyDescent="0.3">
      <c r="A2997" t="str">
        <f>"Trad IRN"</f>
        <v>Trad IRN</v>
      </c>
      <c r="B2997" t="str">
        <f>"Bldg IRN"</f>
        <v>Bldg IRN</v>
      </c>
      <c r="C2997" t="s">
        <v>41</v>
      </c>
      <c r="D2997" t="s">
        <v>3</v>
      </c>
      <c r="E2997" t="s">
        <v>80</v>
      </c>
      <c r="F2997" t="s">
        <v>81</v>
      </c>
      <c r="G2997" t="s">
        <v>82</v>
      </c>
      <c r="H2997" t="s">
        <v>83</v>
      </c>
      <c r="I2997" t="str">
        <f>"Trad IRN"</f>
        <v>Trad IRN</v>
      </c>
      <c r="J2997" t="s">
        <v>43</v>
      </c>
      <c r="K2997" t="s">
        <v>44</v>
      </c>
      <c r="L2997" t="s">
        <v>45</v>
      </c>
      <c r="M2997" t="s">
        <v>46</v>
      </c>
      <c r="N2997" t="str">
        <f>"08/18/2022"</f>
        <v>08/18/2022</v>
      </c>
      <c r="O2997" t="str">
        <f t="shared" si="308"/>
        <v>12/31/2500</v>
      </c>
      <c r="P2997">
        <v>0.5</v>
      </c>
      <c r="Q2997">
        <v>0.5</v>
      </c>
      <c r="S2997">
        <v>0</v>
      </c>
      <c r="T2997">
        <v>0.5</v>
      </c>
      <c r="U2997">
        <v>0</v>
      </c>
      <c r="V2997" t="str">
        <f>"Trad IRN"</f>
        <v>Trad IRN</v>
      </c>
      <c r="W2997">
        <v>50</v>
      </c>
      <c r="X2997" t="s">
        <v>47</v>
      </c>
      <c r="Z2997" t="s">
        <v>47</v>
      </c>
      <c r="AB2997" t="str">
        <f>"10"</f>
        <v>10</v>
      </c>
      <c r="AC2997" t="s">
        <v>48</v>
      </c>
      <c r="AD2997" t="s">
        <v>49</v>
      </c>
      <c r="AE2997" t="s">
        <v>55</v>
      </c>
      <c r="AF2997">
        <v>0</v>
      </c>
      <c r="AG2997" t="s">
        <v>56</v>
      </c>
      <c r="AH2997" t="str">
        <f>"Trad IRN"</f>
        <v>Trad IRN</v>
      </c>
      <c r="AI2997" t="str">
        <f>"Bldg IRN"</f>
        <v>Bldg IRN</v>
      </c>
      <c r="AJ2997" t="s">
        <v>48</v>
      </c>
      <c r="AK2997" t="s">
        <v>48</v>
      </c>
      <c r="AL2997" t="s">
        <v>53</v>
      </c>
      <c r="AM2997">
        <v>566.15</v>
      </c>
      <c r="AN2997">
        <v>1132.3</v>
      </c>
      <c r="AO2997">
        <v>15</v>
      </c>
    </row>
    <row r="2998" spans="1:41" x14ac:dyDescent="0.3">
      <c r="A2998" t="str">
        <f>"Trad IRN"</f>
        <v>Trad IRN</v>
      </c>
      <c r="B2998" t="str">
        <f>"Bldg IRN"</f>
        <v>Bldg IRN</v>
      </c>
      <c r="C2998" t="s">
        <v>41</v>
      </c>
      <c r="D2998" t="s">
        <v>3</v>
      </c>
      <c r="E2998" t="s">
        <v>80</v>
      </c>
      <c r="F2998" t="s">
        <v>81</v>
      </c>
      <c r="G2998" t="s">
        <v>82</v>
      </c>
      <c r="H2998" t="s">
        <v>83</v>
      </c>
      <c r="I2998" t="s">
        <v>8</v>
      </c>
      <c r="J2998" t="s">
        <v>43</v>
      </c>
      <c r="K2998" t="s">
        <v>44</v>
      </c>
      <c r="L2998" t="s">
        <v>45</v>
      </c>
      <c r="M2998" t="s">
        <v>46</v>
      </c>
      <c r="N2998" t="str">
        <f>"08/17/2022"</f>
        <v>08/17/2022</v>
      </c>
      <c r="O2998" t="str">
        <f t="shared" si="308"/>
        <v>12/31/2500</v>
      </c>
      <c r="P2998">
        <v>0.5</v>
      </c>
      <c r="Q2998">
        <v>0.5</v>
      </c>
      <c r="S2998">
        <v>0</v>
      </c>
      <c r="T2998">
        <v>0.16666700000000001</v>
      </c>
      <c r="U2998">
        <v>0.33333299999999999</v>
      </c>
      <c r="V2998" t="str">
        <f>"Trad IRN"</f>
        <v>Trad IRN</v>
      </c>
      <c r="W2998">
        <v>50</v>
      </c>
      <c r="X2998" t="s">
        <v>47</v>
      </c>
      <c r="Z2998" t="s">
        <v>47</v>
      </c>
      <c r="AB2998" t="str">
        <f>"10"</f>
        <v>10</v>
      </c>
      <c r="AC2998" t="s">
        <v>48</v>
      </c>
      <c r="AD2998" t="s">
        <v>49</v>
      </c>
      <c r="AE2998" t="s">
        <v>50</v>
      </c>
      <c r="AF2998">
        <v>0</v>
      </c>
      <c r="AG2998" t="s">
        <v>51</v>
      </c>
      <c r="AH2998" t="s">
        <v>85</v>
      </c>
      <c r="AI2998" t="str">
        <f>"Bldg IRN"</f>
        <v>Bldg IRN</v>
      </c>
      <c r="AJ2998" t="s">
        <v>48</v>
      </c>
      <c r="AK2998" t="s">
        <v>48</v>
      </c>
      <c r="AL2998" t="s">
        <v>53</v>
      </c>
      <c r="AM2998">
        <v>530</v>
      </c>
      <c r="AN2998">
        <v>1060</v>
      </c>
      <c r="AO2998">
        <v>15</v>
      </c>
    </row>
    <row r="2999" spans="1:41" x14ac:dyDescent="0.3">
      <c r="A2999" t="str">
        <f>"Trad IRN"</f>
        <v>Trad IRN</v>
      </c>
      <c r="B2999" t="str">
        <f>"Bldg IRN"</f>
        <v>Bldg IRN</v>
      </c>
      <c r="C2999" t="s">
        <v>41</v>
      </c>
      <c r="D2999" t="s">
        <v>3</v>
      </c>
      <c r="E2999" t="s">
        <v>80</v>
      </c>
      <c r="F2999" t="s">
        <v>81</v>
      </c>
      <c r="G2999" t="s">
        <v>82</v>
      </c>
      <c r="H2999" t="s">
        <v>83</v>
      </c>
      <c r="I2999" t="str">
        <f>"Trad IRN"</f>
        <v>Trad IRN</v>
      </c>
      <c r="J2999" t="s">
        <v>43</v>
      </c>
      <c r="K2999" t="s">
        <v>44</v>
      </c>
      <c r="L2999" t="s">
        <v>45</v>
      </c>
      <c r="M2999" t="s">
        <v>46</v>
      </c>
      <c r="N2999" t="str">
        <f>"08/18/2022"</f>
        <v>08/18/2022</v>
      </c>
      <c r="O2999" t="str">
        <f t="shared" si="308"/>
        <v>12/31/2500</v>
      </c>
      <c r="P2999">
        <v>1</v>
      </c>
      <c r="Q2999">
        <v>1</v>
      </c>
      <c r="S2999">
        <v>0</v>
      </c>
      <c r="T2999">
        <v>1</v>
      </c>
      <c r="U2999">
        <v>0</v>
      </c>
      <c r="V2999" t="str">
        <f>"Trad IRN"</f>
        <v>Trad IRN</v>
      </c>
      <c r="W2999">
        <v>100</v>
      </c>
      <c r="X2999" t="s">
        <v>47</v>
      </c>
      <c r="Z2999" t="s">
        <v>47</v>
      </c>
      <c r="AB2999" t="str">
        <f>"12"</f>
        <v>12</v>
      </c>
      <c r="AC2999" t="s">
        <v>48</v>
      </c>
      <c r="AD2999" t="s">
        <v>49</v>
      </c>
      <c r="AE2999" t="s">
        <v>50</v>
      </c>
      <c r="AF2999">
        <v>0</v>
      </c>
      <c r="AG2999" t="s">
        <v>56</v>
      </c>
      <c r="AH2999" t="str">
        <f>"Trad IRN"</f>
        <v>Trad IRN</v>
      </c>
      <c r="AI2999" t="str">
        <f>"Bldg IRN"</f>
        <v>Bldg IRN</v>
      </c>
      <c r="AJ2999" t="str">
        <f>"12"</f>
        <v>12</v>
      </c>
      <c r="AK2999" t="s">
        <v>48</v>
      </c>
      <c r="AL2999" t="s">
        <v>53</v>
      </c>
      <c r="AM2999">
        <v>1132.3</v>
      </c>
      <c r="AN2999">
        <v>1132.3</v>
      </c>
      <c r="AO2999">
        <v>15</v>
      </c>
    </row>
    <row r="3000" spans="1:41" x14ac:dyDescent="0.3">
      <c r="A3000" t="str">
        <f>"Trad IRN"</f>
        <v>Trad IRN</v>
      </c>
      <c r="B3000" t="str">
        <f>"Bldg IRN"</f>
        <v>Bldg IRN</v>
      </c>
      <c r="C3000" t="s">
        <v>41</v>
      </c>
      <c r="D3000" t="s">
        <v>3</v>
      </c>
      <c r="E3000" t="s">
        <v>80</v>
      </c>
      <c r="F3000" t="s">
        <v>81</v>
      </c>
      <c r="G3000" t="s">
        <v>82</v>
      </c>
      <c r="H3000" t="s">
        <v>83</v>
      </c>
      <c r="I3000" t="str">
        <f>"Trad IRN"</f>
        <v>Trad IRN</v>
      </c>
      <c r="J3000" t="s">
        <v>43</v>
      </c>
      <c r="K3000" t="s">
        <v>44</v>
      </c>
      <c r="L3000" t="s">
        <v>45</v>
      </c>
      <c r="M3000" t="s">
        <v>46</v>
      </c>
      <c r="N3000" t="str">
        <f>"08/18/2022"</f>
        <v>08/18/2022</v>
      </c>
      <c r="O3000" t="str">
        <f>"10/06/2022"</f>
        <v>10/06/2022</v>
      </c>
      <c r="P3000">
        <v>0.18454499999999999</v>
      </c>
      <c r="Q3000">
        <v>0.18454499999999999</v>
      </c>
      <c r="R3000">
        <v>0.18454499999999999</v>
      </c>
      <c r="S3000">
        <v>0</v>
      </c>
      <c r="T3000">
        <v>0.18454499999999999</v>
      </c>
      <c r="U3000">
        <v>0</v>
      </c>
      <c r="V3000" t="str">
        <f>"Trad IRN"</f>
        <v>Trad IRN</v>
      </c>
      <c r="W3000">
        <v>100</v>
      </c>
      <c r="X3000" t="s">
        <v>47</v>
      </c>
      <c r="Z3000" t="s">
        <v>47</v>
      </c>
      <c r="AB3000" t="str">
        <f>"09"</f>
        <v>09</v>
      </c>
      <c r="AC3000" t="str">
        <f>"10"</f>
        <v>10</v>
      </c>
      <c r="AD3000" t="str">
        <f>"2"</f>
        <v>2</v>
      </c>
      <c r="AE3000" t="s">
        <v>50</v>
      </c>
      <c r="AF3000">
        <v>0</v>
      </c>
      <c r="AG3000" t="s">
        <v>56</v>
      </c>
      <c r="AH3000" t="str">
        <f>"Trad IRN"</f>
        <v>Trad IRN</v>
      </c>
      <c r="AI3000" t="str">
        <f>"Bldg IRN"</f>
        <v>Bldg IRN</v>
      </c>
      <c r="AJ3000" t="s">
        <v>48</v>
      </c>
      <c r="AK3000" t="s">
        <v>48</v>
      </c>
      <c r="AL3000" t="s">
        <v>53</v>
      </c>
      <c r="AM3000">
        <v>208.96</v>
      </c>
      <c r="AN3000">
        <v>1132.3</v>
      </c>
      <c r="AO3000">
        <v>15</v>
      </c>
    </row>
    <row r="3001" spans="1:41" x14ac:dyDescent="0.3">
      <c r="A3001" t="str">
        <f>"Trad IRN"</f>
        <v>Trad IRN</v>
      </c>
      <c r="B3001" t="str">
        <f>"Bldg IRN"</f>
        <v>Bldg IRN</v>
      </c>
      <c r="C3001" t="s">
        <v>41</v>
      </c>
      <c r="D3001" t="s">
        <v>3</v>
      </c>
      <c r="E3001" t="s">
        <v>80</v>
      </c>
      <c r="F3001" t="s">
        <v>81</v>
      </c>
      <c r="G3001" t="s">
        <v>82</v>
      </c>
      <c r="H3001" t="s">
        <v>83</v>
      </c>
      <c r="I3001" t="str">
        <f>"Trad IRN"</f>
        <v>Trad IRN</v>
      </c>
      <c r="J3001" t="s">
        <v>43</v>
      </c>
      <c r="K3001" t="s">
        <v>44</v>
      </c>
      <c r="L3001" t="s">
        <v>45</v>
      </c>
      <c r="M3001" t="s">
        <v>46</v>
      </c>
      <c r="N3001" t="str">
        <f>"10/07/2022"</f>
        <v>10/07/2022</v>
      </c>
      <c r="O3001" t="str">
        <f>"12/31/2500"</f>
        <v>12/31/2500</v>
      </c>
      <c r="P3001">
        <v>0.81545500000000004</v>
      </c>
      <c r="Q3001">
        <v>0.81545500000000004</v>
      </c>
      <c r="S3001">
        <v>0</v>
      </c>
      <c r="T3001">
        <v>0.81545500000000004</v>
      </c>
      <c r="U3001">
        <v>0</v>
      </c>
      <c r="V3001" t="str">
        <f>"Trad IRN"</f>
        <v>Trad IRN</v>
      </c>
      <c r="W3001">
        <v>100</v>
      </c>
      <c r="X3001" t="s">
        <v>47</v>
      </c>
      <c r="Z3001" t="s">
        <v>47</v>
      </c>
      <c r="AB3001" t="str">
        <f>"09"</f>
        <v>09</v>
      </c>
      <c r="AC3001" t="s">
        <v>48</v>
      </c>
      <c r="AD3001" t="s">
        <v>49</v>
      </c>
      <c r="AE3001" t="s">
        <v>50</v>
      </c>
      <c r="AF3001">
        <v>0</v>
      </c>
      <c r="AG3001" t="s">
        <v>56</v>
      </c>
      <c r="AH3001" t="str">
        <f>"Trad IRN"</f>
        <v>Trad IRN</v>
      </c>
      <c r="AI3001" t="str">
        <f>"Bldg IRN"</f>
        <v>Bldg IRN</v>
      </c>
      <c r="AJ3001" t="s">
        <v>48</v>
      </c>
      <c r="AK3001" t="s">
        <v>48</v>
      </c>
      <c r="AL3001" t="s">
        <v>53</v>
      </c>
      <c r="AM3001">
        <v>923.34</v>
      </c>
      <c r="AN3001">
        <v>1132.3</v>
      </c>
      <c r="AO3001">
        <v>15</v>
      </c>
    </row>
    <row r="3002" spans="1:41" x14ac:dyDescent="0.3">
      <c r="A3002" t="str">
        <f>"Trad IRN"</f>
        <v>Trad IRN</v>
      </c>
      <c r="B3002" t="str">
        <f>"Bldg IRN"</f>
        <v>Bldg IRN</v>
      </c>
      <c r="C3002" t="s">
        <v>41</v>
      </c>
      <c r="D3002" t="s">
        <v>3</v>
      </c>
      <c r="E3002" t="s">
        <v>80</v>
      </c>
      <c r="F3002" t="s">
        <v>81</v>
      </c>
      <c r="G3002" t="s">
        <v>82</v>
      </c>
      <c r="H3002" t="s">
        <v>83</v>
      </c>
      <c r="I3002" t="str">
        <f>"Trad IRN"</f>
        <v>Trad IRN</v>
      </c>
      <c r="J3002" t="s">
        <v>43</v>
      </c>
      <c r="K3002" t="s">
        <v>44</v>
      </c>
      <c r="L3002" t="s">
        <v>45</v>
      </c>
      <c r="M3002" t="s">
        <v>46</v>
      </c>
      <c r="N3002" t="str">
        <f>"08/18/2022"</f>
        <v>08/18/2022</v>
      </c>
      <c r="O3002" t="str">
        <f>"12/31/2500"</f>
        <v>12/31/2500</v>
      </c>
      <c r="P3002">
        <v>1</v>
      </c>
      <c r="Q3002">
        <v>1</v>
      </c>
      <c r="R3002">
        <v>1</v>
      </c>
      <c r="S3002">
        <v>0</v>
      </c>
      <c r="T3002">
        <v>1</v>
      </c>
      <c r="U3002">
        <v>0</v>
      </c>
      <c r="V3002" t="str">
        <f>"Trad IRN"</f>
        <v>Trad IRN</v>
      </c>
      <c r="W3002">
        <v>100</v>
      </c>
      <c r="X3002" t="s">
        <v>47</v>
      </c>
      <c r="Z3002" t="s">
        <v>47</v>
      </c>
      <c r="AB3002" t="str">
        <f>"09"</f>
        <v>09</v>
      </c>
      <c r="AC3002" t="str">
        <f>"10"</f>
        <v>10</v>
      </c>
      <c r="AD3002" t="str">
        <f>"2"</f>
        <v>2</v>
      </c>
      <c r="AE3002" t="s">
        <v>50</v>
      </c>
      <c r="AF3002">
        <v>0</v>
      </c>
      <c r="AG3002" t="s">
        <v>56</v>
      </c>
      <c r="AH3002" t="str">
        <f>"Trad IRN"</f>
        <v>Trad IRN</v>
      </c>
      <c r="AI3002" t="str">
        <f>"Bldg IRN"</f>
        <v>Bldg IRN</v>
      </c>
      <c r="AJ3002" t="s">
        <v>48</v>
      </c>
      <c r="AK3002" t="s">
        <v>48</v>
      </c>
      <c r="AL3002" t="s">
        <v>53</v>
      </c>
      <c r="AM3002">
        <v>1132.3</v>
      </c>
      <c r="AN3002">
        <v>1132.3</v>
      </c>
      <c r="AO3002">
        <v>15</v>
      </c>
    </row>
    <row r="3003" spans="1:41" x14ac:dyDescent="0.3">
      <c r="A3003" t="str">
        <f>"Trad IRN"</f>
        <v>Trad IRN</v>
      </c>
      <c r="B3003" t="str">
        <f>"Bldg IRN"</f>
        <v>Bldg IRN</v>
      </c>
      <c r="C3003" t="s">
        <v>41</v>
      </c>
      <c r="D3003" t="s">
        <v>3</v>
      </c>
      <c r="E3003" t="s">
        <v>80</v>
      </c>
      <c r="F3003" t="s">
        <v>81</v>
      </c>
      <c r="G3003" t="s">
        <v>82</v>
      </c>
      <c r="H3003" t="s">
        <v>83</v>
      </c>
      <c r="I3003" t="str">
        <f>"Trad IRN"</f>
        <v>Trad IRN</v>
      </c>
      <c r="J3003" t="s">
        <v>43</v>
      </c>
      <c r="K3003" t="s">
        <v>44</v>
      </c>
      <c r="L3003" t="s">
        <v>45</v>
      </c>
      <c r="M3003" t="s">
        <v>46</v>
      </c>
      <c r="N3003" t="str">
        <f>"08/18/2022"</f>
        <v>08/18/2022</v>
      </c>
      <c r="O3003" t="str">
        <f>"12/31/2500"</f>
        <v>12/31/2500</v>
      </c>
      <c r="P3003">
        <v>1</v>
      </c>
      <c r="Q3003">
        <v>1</v>
      </c>
      <c r="S3003">
        <v>0</v>
      </c>
      <c r="T3003">
        <v>1</v>
      </c>
      <c r="U3003">
        <v>0</v>
      </c>
      <c r="V3003" t="str">
        <f>"Trad IRN"</f>
        <v>Trad IRN</v>
      </c>
      <c r="W3003">
        <v>100</v>
      </c>
      <c r="X3003" t="s">
        <v>47</v>
      </c>
      <c r="Z3003" t="s">
        <v>47</v>
      </c>
      <c r="AB3003" t="str">
        <f t="shared" ref="AB3003:AB3008" si="309">"12"</f>
        <v>12</v>
      </c>
      <c r="AC3003" t="s">
        <v>48</v>
      </c>
      <c r="AD3003" t="s">
        <v>49</v>
      </c>
      <c r="AE3003" t="s">
        <v>50</v>
      </c>
      <c r="AF3003">
        <v>0</v>
      </c>
      <c r="AG3003" t="s">
        <v>56</v>
      </c>
      <c r="AH3003" t="str">
        <f>"Trad IRN"</f>
        <v>Trad IRN</v>
      </c>
      <c r="AI3003" t="str">
        <f>"Bldg IRN"</f>
        <v>Bldg IRN</v>
      </c>
      <c r="AJ3003" t="str">
        <f t="shared" ref="AJ3003:AJ3008" si="310">"12"</f>
        <v>12</v>
      </c>
      <c r="AK3003" t="s">
        <v>48</v>
      </c>
      <c r="AL3003" t="s">
        <v>53</v>
      </c>
      <c r="AM3003">
        <v>1132.3</v>
      </c>
      <c r="AN3003">
        <v>1132.3</v>
      </c>
      <c r="AO3003">
        <v>15</v>
      </c>
    </row>
    <row r="3004" spans="1:41" x14ac:dyDescent="0.3">
      <c r="A3004" t="str">
        <f>"Trad IRN"</f>
        <v>Trad IRN</v>
      </c>
      <c r="B3004" t="str">
        <f>"Bldg IRN"</f>
        <v>Bldg IRN</v>
      </c>
      <c r="C3004" t="s">
        <v>41</v>
      </c>
      <c r="D3004" t="s">
        <v>3</v>
      </c>
      <c r="E3004" t="s">
        <v>80</v>
      </c>
      <c r="F3004" t="s">
        <v>81</v>
      </c>
      <c r="G3004" t="s">
        <v>82</v>
      </c>
      <c r="H3004" t="s">
        <v>83</v>
      </c>
      <c r="I3004" t="str">
        <f>"Trad IRN"</f>
        <v>Trad IRN</v>
      </c>
      <c r="J3004" t="s">
        <v>43</v>
      </c>
      <c r="K3004" t="s">
        <v>44</v>
      </c>
      <c r="L3004" t="s">
        <v>45</v>
      </c>
      <c r="M3004" t="s">
        <v>46</v>
      </c>
      <c r="N3004" t="str">
        <f>"08/18/2022"</f>
        <v>08/18/2022</v>
      </c>
      <c r="O3004" t="str">
        <f>"01/11/2023"</f>
        <v>01/11/2023</v>
      </c>
      <c r="P3004">
        <v>0.50403600000000004</v>
      </c>
      <c r="Q3004">
        <v>0.50403600000000004</v>
      </c>
      <c r="S3004">
        <v>0.50403600000000004</v>
      </c>
      <c r="T3004">
        <v>0.50403600000000004</v>
      </c>
      <c r="U3004">
        <v>0</v>
      </c>
      <c r="V3004" t="str">
        <f>"Trad IRN"</f>
        <v>Trad IRN</v>
      </c>
      <c r="W3004">
        <v>70</v>
      </c>
      <c r="X3004" t="s">
        <v>54</v>
      </c>
      <c r="Y3004" t="str">
        <f>"30"</f>
        <v>30</v>
      </c>
      <c r="Z3004" t="s">
        <v>47</v>
      </c>
      <c r="AB3004" t="str">
        <f t="shared" si="309"/>
        <v>12</v>
      </c>
      <c r="AC3004" t="s">
        <v>48</v>
      </c>
      <c r="AD3004" t="s">
        <v>49</v>
      </c>
      <c r="AE3004" t="s">
        <v>50</v>
      </c>
      <c r="AF3004">
        <v>0</v>
      </c>
      <c r="AG3004" t="s">
        <v>56</v>
      </c>
      <c r="AH3004" t="str">
        <f>"Trad IRN"</f>
        <v>Trad IRN</v>
      </c>
      <c r="AI3004" t="str">
        <f>"Bldg IRN"</f>
        <v>Bldg IRN</v>
      </c>
      <c r="AJ3004" t="str">
        <f t="shared" si="310"/>
        <v>12</v>
      </c>
      <c r="AK3004" t="s">
        <v>48</v>
      </c>
      <c r="AL3004" t="s">
        <v>53</v>
      </c>
      <c r="AM3004">
        <v>570.72</v>
      </c>
      <c r="AN3004">
        <v>1132.3</v>
      </c>
      <c r="AO3004">
        <v>15</v>
      </c>
    </row>
    <row r="3005" spans="1:41" x14ac:dyDescent="0.3">
      <c r="A3005" t="str">
        <f>"Trad IRN"</f>
        <v>Trad IRN</v>
      </c>
      <c r="B3005" t="str">
        <f>"Bldg IRN"</f>
        <v>Bldg IRN</v>
      </c>
      <c r="C3005" t="s">
        <v>41</v>
      </c>
      <c r="D3005" t="s">
        <v>3</v>
      </c>
      <c r="E3005" t="s">
        <v>80</v>
      </c>
      <c r="F3005" t="s">
        <v>81</v>
      </c>
      <c r="G3005" t="s">
        <v>82</v>
      </c>
      <c r="H3005" t="s">
        <v>83</v>
      </c>
      <c r="I3005" t="s">
        <v>8</v>
      </c>
      <c r="J3005" t="s">
        <v>43</v>
      </c>
      <c r="K3005" t="s">
        <v>44</v>
      </c>
      <c r="L3005" t="s">
        <v>45</v>
      </c>
      <c r="M3005" t="s">
        <v>46</v>
      </c>
      <c r="N3005" t="str">
        <f>"01/04/2023"</f>
        <v>01/04/2023</v>
      </c>
      <c r="O3005" t="str">
        <f>"12/31/2500"</f>
        <v>12/31/2500</v>
      </c>
      <c r="P3005">
        <v>7.7590999999999993E-2</v>
      </c>
      <c r="Q3005">
        <v>7.7590999999999993E-2</v>
      </c>
      <c r="S3005">
        <v>0</v>
      </c>
      <c r="T3005">
        <v>7.7590999999999993E-2</v>
      </c>
      <c r="U3005">
        <v>0</v>
      </c>
      <c r="V3005" t="str">
        <f>"Trad IRN"</f>
        <v>Trad IRN</v>
      </c>
      <c r="W3005">
        <v>15</v>
      </c>
      <c r="X3005" t="s">
        <v>47</v>
      </c>
      <c r="Z3005" t="s">
        <v>47</v>
      </c>
      <c r="AB3005" t="str">
        <f t="shared" si="309"/>
        <v>12</v>
      </c>
      <c r="AC3005" t="s">
        <v>48</v>
      </c>
      <c r="AD3005" t="s">
        <v>49</v>
      </c>
      <c r="AE3005" t="s">
        <v>50</v>
      </c>
      <c r="AF3005">
        <v>0</v>
      </c>
      <c r="AG3005" t="s">
        <v>51</v>
      </c>
      <c r="AH3005" t="s">
        <v>85</v>
      </c>
      <c r="AI3005" t="str">
        <f>"Bldg IRN"</f>
        <v>Bldg IRN</v>
      </c>
      <c r="AJ3005" t="str">
        <f t="shared" si="310"/>
        <v>12</v>
      </c>
      <c r="AK3005" t="s">
        <v>52</v>
      </c>
      <c r="AL3005" t="s">
        <v>53</v>
      </c>
      <c r="AM3005">
        <v>80.849999999999994</v>
      </c>
      <c r="AN3005">
        <v>1042</v>
      </c>
      <c r="AO3005">
        <v>15</v>
      </c>
    </row>
    <row r="3006" spans="1:41" x14ac:dyDescent="0.3">
      <c r="A3006" t="str">
        <f>"Trad IRN"</f>
        <v>Trad IRN</v>
      </c>
      <c r="B3006" t="str">
        <f>"Bldg IRN"</f>
        <v>Bldg IRN</v>
      </c>
      <c r="C3006" t="s">
        <v>41</v>
      </c>
      <c r="D3006" t="s">
        <v>3</v>
      </c>
      <c r="E3006" t="s">
        <v>80</v>
      </c>
      <c r="F3006" t="s">
        <v>81</v>
      </c>
      <c r="G3006" t="s">
        <v>82</v>
      </c>
      <c r="H3006" t="s">
        <v>83</v>
      </c>
      <c r="I3006" t="s">
        <v>8</v>
      </c>
      <c r="J3006" t="s">
        <v>43</v>
      </c>
      <c r="K3006" t="s">
        <v>44</v>
      </c>
      <c r="L3006" t="s">
        <v>45</v>
      </c>
      <c r="M3006" t="s">
        <v>46</v>
      </c>
      <c r="N3006" t="str">
        <f>"08/18/2022"</f>
        <v>08/18/2022</v>
      </c>
      <c r="O3006" t="str">
        <f>"01/03/2023"</f>
        <v>01/03/2023</v>
      </c>
      <c r="P3006">
        <v>0.119242</v>
      </c>
      <c r="Q3006">
        <v>0.119242</v>
      </c>
      <c r="S3006">
        <v>0</v>
      </c>
      <c r="T3006">
        <v>6.4339999999999994E-2</v>
      </c>
      <c r="U3006">
        <v>5.4901999999999999E-2</v>
      </c>
      <c r="V3006" t="str">
        <f>"Trad IRN"</f>
        <v>Trad IRN</v>
      </c>
      <c r="W3006">
        <v>25</v>
      </c>
      <c r="X3006" t="s">
        <v>47</v>
      </c>
      <c r="Z3006" t="s">
        <v>47</v>
      </c>
      <c r="AB3006" t="str">
        <f t="shared" si="309"/>
        <v>12</v>
      </c>
      <c r="AC3006" t="s">
        <v>48</v>
      </c>
      <c r="AD3006" t="s">
        <v>49</v>
      </c>
      <c r="AE3006" t="s">
        <v>50</v>
      </c>
      <c r="AF3006">
        <v>0</v>
      </c>
      <c r="AG3006" t="s">
        <v>51</v>
      </c>
      <c r="AH3006" t="s">
        <v>85</v>
      </c>
      <c r="AI3006" t="str">
        <f>"Bldg IRN"</f>
        <v>Bldg IRN</v>
      </c>
      <c r="AJ3006" t="str">
        <f t="shared" si="310"/>
        <v>12</v>
      </c>
      <c r="AK3006" t="s">
        <v>52</v>
      </c>
      <c r="AL3006" t="s">
        <v>53</v>
      </c>
      <c r="AM3006">
        <v>124.25</v>
      </c>
      <c r="AN3006">
        <v>1042</v>
      </c>
      <c r="AO3006">
        <v>15</v>
      </c>
    </row>
    <row r="3007" spans="1:41" x14ac:dyDescent="0.3">
      <c r="A3007" t="str">
        <f>"Trad IRN"</f>
        <v>Trad IRN</v>
      </c>
      <c r="B3007" t="str">
        <f>"Bldg IRN"</f>
        <v>Bldg IRN</v>
      </c>
      <c r="C3007" t="s">
        <v>41</v>
      </c>
      <c r="D3007" t="s">
        <v>3</v>
      </c>
      <c r="E3007" t="s">
        <v>80</v>
      </c>
      <c r="F3007" t="s">
        <v>81</v>
      </c>
      <c r="G3007" t="s">
        <v>82</v>
      </c>
      <c r="H3007" t="s">
        <v>83</v>
      </c>
      <c r="I3007" t="str">
        <f>"Trad IRN"</f>
        <v>Trad IRN</v>
      </c>
      <c r="J3007" t="s">
        <v>43</v>
      </c>
      <c r="K3007" t="s">
        <v>44</v>
      </c>
      <c r="L3007" t="s">
        <v>45</v>
      </c>
      <c r="M3007" t="s">
        <v>46</v>
      </c>
      <c r="N3007" t="str">
        <f>"01/04/2023"</f>
        <v>01/04/2023</v>
      </c>
      <c r="O3007" t="str">
        <f>"12/31/2500"</f>
        <v>12/31/2500</v>
      </c>
      <c r="P3007">
        <v>0.45098100000000002</v>
      </c>
      <c r="Q3007">
        <v>0.45098100000000002</v>
      </c>
      <c r="S3007">
        <v>0.45098100000000002</v>
      </c>
      <c r="T3007">
        <v>0.45098100000000002</v>
      </c>
      <c r="U3007">
        <v>0</v>
      </c>
      <c r="V3007" t="str">
        <f>"Trad IRN"</f>
        <v>Trad IRN</v>
      </c>
      <c r="W3007">
        <v>85</v>
      </c>
      <c r="X3007" t="s">
        <v>47</v>
      </c>
      <c r="Z3007" t="s">
        <v>47</v>
      </c>
      <c r="AB3007" t="str">
        <f t="shared" si="309"/>
        <v>12</v>
      </c>
      <c r="AC3007" t="s">
        <v>48</v>
      </c>
      <c r="AD3007" t="s">
        <v>49</v>
      </c>
      <c r="AE3007" t="s">
        <v>50</v>
      </c>
      <c r="AF3007">
        <v>0</v>
      </c>
      <c r="AG3007" t="s">
        <v>56</v>
      </c>
      <c r="AH3007" t="str">
        <f>"Trad IRN"</f>
        <v>Trad IRN</v>
      </c>
      <c r="AI3007" t="str">
        <f>"Bldg IRN"</f>
        <v>Bldg IRN</v>
      </c>
      <c r="AJ3007" t="str">
        <f t="shared" si="310"/>
        <v>12</v>
      </c>
      <c r="AK3007" t="s">
        <v>48</v>
      </c>
      <c r="AL3007" t="s">
        <v>53</v>
      </c>
      <c r="AM3007">
        <v>510.65</v>
      </c>
      <c r="AN3007">
        <v>1132.3</v>
      </c>
      <c r="AO3007">
        <v>15</v>
      </c>
    </row>
    <row r="3008" spans="1:41" x14ac:dyDescent="0.3">
      <c r="A3008" t="str">
        <f>"Trad IRN"</f>
        <v>Trad IRN</v>
      </c>
      <c r="B3008" t="str">
        <f>"Bldg IRN"</f>
        <v>Bldg IRN</v>
      </c>
      <c r="C3008" t="s">
        <v>41</v>
      </c>
      <c r="D3008" t="s">
        <v>3</v>
      </c>
      <c r="E3008" t="s">
        <v>80</v>
      </c>
      <c r="F3008" t="s">
        <v>81</v>
      </c>
      <c r="G3008" t="s">
        <v>82</v>
      </c>
      <c r="H3008" t="s">
        <v>83</v>
      </c>
      <c r="I3008" t="str">
        <f>"Trad IRN"</f>
        <v>Trad IRN</v>
      </c>
      <c r="J3008" t="s">
        <v>43</v>
      </c>
      <c r="K3008" t="s">
        <v>44</v>
      </c>
      <c r="L3008" t="s">
        <v>45</v>
      </c>
      <c r="M3008" t="s">
        <v>46</v>
      </c>
      <c r="N3008" t="str">
        <f t="shared" ref="N3008:N3017" si="311">"08/18/2022"</f>
        <v>08/18/2022</v>
      </c>
      <c r="O3008" t="str">
        <f>"01/03/2023"</f>
        <v>01/03/2023</v>
      </c>
      <c r="P3008">
        <v>0.35207500000000003</v>
      </c>
      <c r="Q3008">
        <v>0.35207500000000003</v>
      </c>
      <c r="S3008">
        <v>0.35207500000000003</v>
      </c>
      <c r="T3008">
        <v>0.35207500000000003</v>
      </c>
      <c r="U3008">
        <v>0</v>
      </c>
      <c r="V3008" t="str">
        <f>"Trad IRN"</f>
        <v>Trad IRN</v>
      </c>
      <c r="W3008">
        <v>75</v>
      </c>
      <c r="X3008" t="s">
        <v>47</v>
      </c>
      <c r="Z3008" t="s">
        <v>47</v>
      </c>
      <c r="AB3008" t="str">
        <f t="shared" si="309"/>
        <v>12</v>
      </c>
      <c r="AC3008" t="s">
        <v>48</v>
      </c>
      <c r="AD3008" t="s">
        <v>49</v>
      </c>
      <c r="AE3008" t="s">
        <v>50</v>
      </c>
      <c r="AF3008">
        <v>0</v>
      </c>
      <c r="AG3008" t="s">
        <v>56</v>
      </c>
      <c r="AH3008" t="str">
        <f>"Trad IRN"</f>
        <v>Trad IRN</v>
      </c>
      <c r="AI3008" t="str">
        <f>"Bldg IRN"</f>
        <v>Bldg IRN</v>
      </c>
      <c r="AJ3008" t="str">
        <f t="shared" si="310"/>
        <v>12</v>
      </c>
      <c r="AK3008" t="s">
        <v>48</v>
      </c>
      <c r="AL3008" t="s">
        <v>53</v>
      </c>
      <c r="AM3008">
        <v>398.65</v>
      </c>
      <c r="AN3008">
        <v>1132.3</v>
      </c>
      <c r="AO3008">
        <v>15</v>
      </c>
    </row>
    <row r="3009" spans="1:41" x14ac:dyDescent="0.3">
      <c r="A3009" t="str">
        <f>"Trad IRN"</f>
        <v>Trad IRN</v>
      </c>
      <c r="B3009" t="str">
        <f>"Bldg IRN"</f>
        <v>Bldg IRN</v>
      </c>
      <c r="C3009" t="s">
        <v>41</v>
      </c>
      <c r="D3009" t="s">
        <v>3</v>
      </c>
      <c r="E3009" t="s">
        <v>80</v>
      </c>
      <c r="F3009" t="s">
        <v>81</v>
      </c>
      <c r="G3009" t="s">
        <v>82</v>
      </c>
      <c r="H3009" t="s">
        <v>83</v>
      </c>
      <c r="I3009" t="str">
        <f>"Trad IRN"</f>
        <v>Trad IRN</v>
      </c>
      <c r="J3009" t="s">
        <v>43</v>
      </c>
      <c r="K3009" t="s">
        <v>44</v>
      </c>
      <c r="L3009" t="s">
        <v>45</v>
      </c>
      <c r="M3009" t="s">
        <v>46</v>
      </c>
      <c r="N3009" t="str">
        <f t="shared" si="311"/>
        <v>08/18/2022</v>
      </c>
      <c r="O3009" t="str">
        <f t="shared" ref="O3009:O3020" si="312">"12/31/2500"</f>
        <v>12/31/2500</v>
      </c>
      <c r="P3009">
        <v>1</v>
      </c>
      <c r="Q3009">
        <v>1</v>
      </c>
      <c r="S3009">
        <v>1</v>
      </c>
      <c r="T3009">
        <v>1</v>
      </c>
      <c r="U3009">
        <v>0</v>
      </c>
      <c r="V3009" t="str">
        <f>"Trad IRN"</f>
        <v>Trad IRN</v>
      </c>
      <c r="W3009">
        <v>100</v>
      </c>
      <c r="X3009" t="s">
        <v>47</v>
      </c>
      <c r="Z3009" t="s">
        <v>47</v>
      </c>
      <c r="AB3009" t="str">
        <f>"09"</f>
        <v>09</v>
      </c>
      <c r="AC3009" t="s">
        <v>48</v>
      </c>
      <c r="AD3009" t="s">
        <v>49</v>
      </c>
      <c r="AE3009" t="s">
        <v>50</v>
      </c>
      <c r="AF3009">
        <v>0</v>
      </c>
      <c r="AG3009" t="s">
        <v>56</v>
      </c>
      <c r="AH3009" t="str">
        <f>"Trad IRN"</f>
        <v>Trad IRN</v>
      </c>
      <c r="AI3009" t="str">
        <f>"Bldg IRN"</f>
        <v>Bldg IRN</v>
      </c>
      <c r="AJ3009" t="s">
        <v>48</v>
      </c>
      <c r="AK3009" t="s">
        <v>48</v>
      </c>
      <c r="AL3009" t="s">
        <v>53</v>
      </c>
      <c r="AM3009">
        <v>1132.3</v>
      </c>
      <c r="AN3009">
        <v>1132.3</v>
      </c>
      <c r="AO3009">
        <v>15</v>
      </c>
    </row>
    <row r="3010" spans="1:41" x14ac:dyDescent="0.3">
      <c r="A3010" t="str">
        <f>"Trad IRN"</f>
        <v>Trad IRN</v>
      </c>
      <c r="B3010" t="str">
        <f>"Bldg IRN"</f>
        <v>Bldg IRN</v>
      </c>
      <c r="C3010" t="s">
        <v>41</v>
      </c>
      <c r="D3010" t="s">
        <v>3</v>
      </c>
      <c r="E3010" t="s">
        <v>80</v>
      </c>
      <c r="F3010" t="s">
        <v>81</v>
      </c>
      <c r="G3010" t="s">
        <v>82</v>
      </c>
      <c r="H3010" t="s">
        <v>83</v>
      </c>
      <c r="I3010" t="str">
        <f>"Trad IRN"</f>
        <v>Trad IRN</v>
      </c>
      <c r="J3010" t="s">
        <v>43</v>
      </c>
      <c r="K3010" t="s">
        <v>44</v>
      </c>
      <c r="L3010" t="s">
        <v>45</v>
      </c>
      <c r="M3010" t="s">
        <v>46</v>
      </c>
      <c r="N3010" t="str">
        <f t="shared" si="311"/>
        <v>08/18/2022</v>
      </c>
      <c r="O3010" t="str">
        <f t="shared" si="312"/>
        <v>12/31/2500</v>
      </c>
      <c r="P3010">
        <v>1</v>
      </c>
      <c r="Q3010">
        <v>1</v>
      </c>
      <c r="S3010">
        <v>0</v>
      </c>
      <c r="T3010">
        <v>1</v>
      </c>
      <c r="U3010">
        <v>0</v>
      </c>
      <c r="V3010" t="str">
        <f>"Trad IRN"</f>
        <v>Trad IRN</v>
      </c>
      <c r="W3010">
        <v>100</v>
      </c>
      <c r="X3010" t="s">
        <v>47</v>
      </c>
      <c r="Z3010" t="s">
        <v>47</v>
      </c>
      <c r="AB3010" t="str">
        <f>"09"</f>
        <v>09</v>
      </c>
      <c r="AC3010" t="s">
        <v>48</v>
      </c>
      <c r="AD3010" t="s">
        <v>49</v>
      </c>
      <c r="AE3010" t="s">
        <v>50</v>
      </c>
      <c r="AF3010">
        <v>0</v>
      </c>
      <c r="AG3010" t="s">
        <v>56</v>
      </c>
      <c r="AH3010" t="str">
        <f>"Trad IRN"</f>
        <v>Trad IRN</v>
      </c>
      <c r="AI3010" t="str">
        <f>"Bldg IRN"</f>
        <v>Bldg IRN</v>
      </c>
      <c r="AJ3010" t="s">
        <v>48</v>
      </c>
      <c r="AK3010" t="s">
        <v>48</v>
      </c>
      <c r="AL3010" t="s">
        <v>53</v>
      </c>
      <c r="AM3010">
        <v>1132.3</v>
      </c>
      <c r="AN3010">
        <v>1132.3</v>
      </c>
      <c r="AO3010">
        <v>15</v>
      </c>
    </row>
    <row r="3011" spans="1:41" x14ac:dyDescent="0.3">
      <c r="A3011" t="str">
        <f>"Trad IRN"</f>
        <v>Trad IRN</v>
      </c>
      <c r="B3011" t="str">
        <f>"Bldg IRN"</f>
        <v>Bldg IRN</v>
      </c>
      <c r="C3011" t="s">
        <v>41</v>
      </c>
      <c r="D3011" t="s">
        <v>3</v>
      </c>
      <c r="E3011" t="s">
        <v>80</v>
      </c>
      <c r="F3011" t="s">
        <v>81</v>
      </c>
      <c r="G3011" t="s">
        <v>82</v>
      </c>
      <c r="H3011" t="s">
        <v>83</v>
      </c>
      <c r="I3011" t="str">
        <f>"Trad IRN"</f>
        <v>Trad IRN</v>
      </c>
      <c r="J3011" t="s">
        <v>43</v>
      </c>
      <c r="K3011" t="s">
        <v>44</v>
      </c>
      <c r="L3011" t="s">
        <v>45</v>
      </c>
      <c r="M3011" t="s">
        <v>46</v>
      </c>
      <c r="N3011" t="str">
        <f t="shared" si="311"/>
        <v>08/18/2022</v>
      </c>
      <c r="O3011" t="str">
        <f t="shared" si="312"/>
        <v>12/31/2500</v>
      </c>
      <c r="P3011">
        <v>1</v>
      </c>
      <c r="Q3011">
        <v>1</v>
      </c>
      <c r="S3011">
        <v>0</v>
      </c>
      <c r="T3011">
        <v>1</v>
      </c>
      <c r="U3011">
        <v>0</v>
      </c>
      <c r="V3011" t="str">
        <f>"Trad IRN"</f>
        <v>Trad IRN</v>
      </c>
      <c r="W3011">
        <v>100</v>
      </c>
      <c r="X3011" t="s">
        <v>47</v>
      </c>
      <c r="Z3011" t="s">
        <v>47</v>
      </c>
      <c r="AB3011" t="str">
        <f>"11"</f>
        <v>11</v>
      </c>
      <c r="AC3011" t="s">
        <v>48</v>
      </c>
      <c r="AD3011" t="s">
        <v>49</v>
      </c>
      <c r="AE3011" t="s">
        <v>50</v>
      </c>
      <c r="AF3011">
        <v>0</v>
      </c>
      <c r="AG3011" t="s">
        <v>56</v>
      </c>
      <c r="AH3011" t="str">
        <f>"Trad IRN"</f>
        <v>Trad IRN</v>
      </c>
      <c r="AI3011" t="str">
        <f>"Bldg IRN"</f>
        <v>Bldg IRN</v>
      </c>
      <c r="AJ3011" t="s">
        <v>48</v>
      </c>
      <c r="AK3011" t="s">
        <v>48</v>
      </c>
      <c r="AL3011" t="s">
        <v>53</v>
      </c>
      <c r="AM3011">
        <v>1132.3</v>
      </c>
      <c r="AN3011">
        <v>1132.3</v>
      </c>
      <c r="AO3011">
        <v>15</v>
      </c>
    </row>
    <row r="3012" spans="1:41" x14ac:dyDescent="0.3">
      <c r="A3012" t="str">
        <f>"Trad IRN"</f>
        <v>Trad IRN</v>
      </c>
      <c r="B3012" t="str">
        <f>"Bldg IRN"</f>
        <v>Bldg IRN</v>
      </c>
      <c r="C3012" t="s">
        <v>41</v>
      </c>
      <c r="D3012" t="s">
        <v>3</v>
      </c>
      <c r="E3012" t="s">
        <v>80</v>
      </c>
      <c r="F3012" t="s">
        <v>81</v>
      </c>
      <c r="G3012" t="s">
        <v>82</v>
      </c>
      <c r="H3012" t="s">
        <v>83</v>
      </c>
      <c r="I3012" t="str">
        <f>"Trad IRN"</f>
        <v>Trad IRN</v>
      </c>
      <c r="J3012" t="s">
        <v>43</v>
      </c>
      <c r="K3012" t="s">
        <v>44</v>
      </c>
      <c r="L3012" t="s">
        <v>45</v>
      </c>
      <c r="M3012" t="s">
        <v>46</v>
      </c>
      <c r="N3012" t="str">
        <f t="shared" si="311"/>
        <v>08/18/2022</v>
      </c>
      <c r="O3012" t="str">
        <f t="shared" si="312"/>
        <v>12/31/2500</v>
      </c>
      <c r="P3012">
        <v>1</v>
      </c>
      <c r="Q3012">
        <v>1</v>
      </c>
      <c r="R3012">
        <v>1</v>
      </c>
      <c r="S3012">
        <v>0</v>
      </c>
      <c r="T3012">
        <v>1</v>
      </c>
      <c r="U3012">
        <v>0</v>
      </c>
      <c r="V3012" t="str">
        <f>"Trad IRN"</f>
        <v>Trad IRN</v>
      </c>
      <c r="W3012">
        <v>100</v>
      </c>
      <c r="X3012" t="s">
        <v>47</v>
      </c>
      <c r="Z3012" t="s">
        <v>47</v>
      </c>
      <c r="AB3012" t="str">
        <f>"11"</f>
        <v>11</v>
      </c>
      <c r="AC3012" t="str">
        <f>"15"</f>
        <v>15</v>
      </c>
      <c r="AD3012" t="str">
        <f>"2"</f>
        <v>2</v>
      </c>
      <c r="AE3012" t="s">
        <v>50</v>
      </c>
      <c r="AF3012">
        <v>0</v>
      </c>
      <c r="AG3012" t="s">
        <v>56</v>
      </c>
      <c r="AH3012" t="str">
        <f>"Trad IRN"</f>
        <v>Trad IRN</v>
      </c>
      <c r="AI3012" t="str">
        <f>"Bldg IRN"</f>
        <v>Bldg IRN</v>
      </c>
      <c r="AJ3012" t="s">
        <v>48</v>
      </c>
      <c r="AK3012" t="s">
        <v>48</v>
      </c>
      <c r="AL3012" t="s">
        <v>53</v>
      </c>
      <c r="AM3012">
        <v>1132.3</v>
      </c>
      <c r="AN3012">
        <v>1132.3</v>
      </c>
      <c r="AO3012">
        <v>15</v>
      </c>
    </row>
    <row r="3013" spans="1:41" x14ac:dyDescent="0.3">
      <c r="A3013" t="str">
        <f>"Trad IRN"</f>
        <v>Trad IRN</v>
      </c>
      <c r="B3013" t="str">
        <f>"Bldg IRN"</f>
        <v>Bldg IRN</v>
      </c>
      <c r="C3013" t="s">
        <v>41</v>
      </c>
      <c r="D3013" t="s">
        <v>3</v>
      </c>
      <c r="E3013" t="s">
        <v>80</v>
      </c>
      <c r="F3013" t="s">
        <v>81</v>
      </c>
      <c r="G3013" t="s">
        <v>82</v>
      </c>
      <c r="H3013" t="s">
        <v>83</v>
      </c>
      <c r="I3013" t="str">
        <f>"Trad IRN"</f>
        <v>Trad IRN</v>
      </c>
      <c r="J3013" t="s">
        <v>43</v>
      </c>
      <c r="K3013" t="s">
        <v>44</v>
      </c>
      <c r="L3013" t="s">
        <v>45</v>
      </c>
      <c r="M3013" t="s">
        <v>46</v>
      </c>
      <c r="N3013" t="str">
        <f t="shared" si="311"/>
        <v>08/18/2022</v>
      </c>
      <c r="O3013" t="str">
        <f t="shared" si="312"/>
        <v>12/31/2500</v>
      </c>
      <c r="P3013">
        <v>1</v>
      </c>
      <c r="Q3013">
        <v>1</v>
      </c>
      <c r="S3013">
        <v>0</v>
      </c>
      <c r="T3013">
        <v>1</v>
      </c>
      <c r="U3013">
        <v>0</v>
      </c>
      <c r="V3013" t="str">
        <f>"Trad IRN"</f>
        <v>Trad IRN</v>
      </c>
      <c r="W3013">
        <v>100</v>
      </c>
      <c r="X3013" t="s">
        <v>47</v>
      </c>
      <c r="Z3013" t="s">
        <v>47</v>
      </c>
      <c r="AB3013" t="str">
        <f>"10"</f>
        <v>10</v>
      </c>
      <c r="AC3013" t="s">
        <v>48</v>
      </c>
      <c r="AD3013" t="s">
        <v>49</v>
      </c>
      <c r="AE3013" t="s">
        <v>50</v>
      </c>
      <c r="AF3013">
        <v>0</v>
      </c>
      <c r="AG3013" t="s">
        <v>56</v>
      </c>
      <c r="AH3013" t="str">
        <f>"Trad IRN"</f>
        <v>Trad IRN</v>
      </c>
      <c r="AI3013" t="str">
        <f>"Bldg IRN"</f>
        <v>Bldg IRN</v>
      </c>
      <c r="AJ3013" t="s">
        <v>48</v>
      </c>
      <c r="AK3013" t="s">
        <v>48</v>
      </c>
      <c r="AL3013" t="s">
        <v>53</v>
      </c>
      <c r="AM3013">
        <v>1132.3</v>
      </c>
      <c r="AN3013">
        <v>1132.3</v>
      </c>
      <c r="AO3013">
        <v>15</v>
      </c>
    </row>
    <row r="3014" spans="1:41" x14ac:dyDescent="0.3">
      <c r="A3014" t="str">
        <f>"Trad IRN"</f>
        <v>Trad IRN</v>
      </c>
      <c r="B3014" t="str">
        <f>"Bldg IRN"</f>
        <v>Bldg IRN</v>
      </c>
      <c r="C3014" t="s">
        <v>41</v>
      </c>
      <c r="D3014" t="s">
        <v>3</v>
      </c>
      <c r="E3014" t="s">
        <v>80</v>
      </c>
      <c r="F3014" t="s">
        <v>81</v>
      </c>
      <c r="G3014" t="s">
        <v>82</v>
      </c>
      <c r="H3014" t="s">
        <v>83</v>
      </c>
      <c r="I3014" t="str">
        <f>"Trad IRN"</f>
        <v>Trad IRN</v>
      </c>
      <c r="J3014" t="s">
        <v>43</v>
      </c>
      <c r="K3014" t="s">
        <v>44</v>
      </c>
      <c r="L3014" t="s">
        <v>45</v>
      </c>
      <c r="M3014" t="s">
        <v>46</v>
      </c>
      <c r="N3014" t="str">
        <f t="shared" si="311"/>
        <v>08/18/2022</v>
      </c>
      <c r="O3014" t="str">
        <f t="shared" si="312"/>
        <v>12/31/2500</v>
      </c>
      <c r="P3014">
        <v>1</v>
      </c>
      <c r="Q3014">
        <v>1</v>
      </c>
      <c r="S3014">
        <v>1</v>
      </c>
      <c r="T3014">
        <v>1</v>
      </c>
      <c r="U3014">
        <v>0</v>
      </c>
      <c r="V3014" t="str">
        <f>"Trad IRN"</f>
        <v>Trad IRN</v>
      </c>
      <c r="W3014">
        <v>100</v>
      </c>
      <c r="X3014" t="s">
        <v>47</v>
      </c>
      <c r="Z3014" t="s">
        <v>47</v>
      </c>
      <c r="AB3014" t="str">
        <f>"10"</f>
        <v>10</v>
      </c>
      <c r="AC3014" t="s">
        <v>48</v>
      </c>
      <c r="AD3014" t="s">
        <v>49</v>
      </c>
      <c r="AE3014" t="s">
        <v>50</v>
      </c>
      <c r="AF3014">
        <v>0</v>
      </c>
      <c r="AG3014" t="s">
        <v>56</v>
      </c>
      <c r="AH3014" t="str">
        <f>"Trad IRN"</f>
        <v>Trad IRN</v>
      </c>
      <c r="AI3014" t="str">
        <f>"Bldg IRN"</f>
        <v>Bldg IRN</v>
      </c>
      <c r="AJ3014" t="s">
        <v>48</v>
      </c>
      <c r="AK3014" t="s">
        <v>48</v>
      </c>
      <c r="AL3014" t="s">
        <v>53</v>
      </c>
      <c r="AM3014">
        <v>1132.3</v>
      </c>
      <c r="AN3014">
        <v>1132.3</v>
      </c>
      <c r="AO3014">
        <v>15</v>
      </c>
    </row>
    <row r="3015" spans="1:41" x14ac:dyDescent="0.3">
      <c r="A3015" t="str">
        <f>"Trad IRN"</f>
        <v>Trad IRN</v>
      </c>
      <c r="B3015" t="str">
        <f>"Bldg IRN"</f>
        <v>Bldg IRN</v>
      </c>
      <c r="C3015" t="s">
        <v>41</v>
      </c>
      <c r="D3015" t="s">
        <v>3</v>
      </c>
      <c r="E3015" t="s">
        <v>80</v>
      </c>
      <c r="F3015" t="s">
        <v>81</v>
      </c>
      <c r="G3015" t="s">
        <v>82</v>
      </c>
      <c r="H3015" t="s">
        <v>83</v>
      </c>
      <c r="I3015" t="str">
        <f>"Trad IRN"</f>
        <v>Trad IRN</v>
      </c>
      <c r="J3015" t="s">
        <v>43</v>
      </c>
      <c r="K3015" t="s">
        <v>44</v>
      </c>
      <c r="L3015" t="s">
        <v>45</v>
      </c>
      <c r="M3015" t="s">
        <v>46</v>
      </c>
      <c r="N3015" t="str">
        <f t="shared" si="311"/>
        <v>08/18/2022</v>
      </c>
      <c r="O3015" t="str">
        <f t="shared" si="312"/>
        <v>12/31/2500</v>
      </c>
      <c r="P3015">
        <v>1</v>
      </c>
      <c r="Q3015">
        <v>1</v>
      </c>
      <c r="S3015">
        <v>0</v>
      </c>
      <c r="T3015">
        <v>1</v>
      </c>
      <c r="U3015">
        <v>0</v>
      </c>
      <c r="V3015" t="str">
        <f>"Trad IRN"</f>
        <v>Trad IRN</v>
      </c>
      <c r="W3015">
        <v>100</v>
      </c>
      <c r="X3015" t="s">
        <v>47</v>
      </c>
      <c r="Z3015" t="s">
        <v>47</v>
      </c>
      <c r="AB3015" t="str">
        <f>"12"</f>
        <v>12</v>
      </c>
      <c r="AC3015" t="s">
        <v>48</v>
      </c>
      <c r="AD3015" t="s">
        <v>49</v>
      </c>
      <c r="AE3015" t="s">
        <v>50</v>
      </c>
      <c r="AF3015">
        <v>0</v>
      </c>
      <c r="AG3015" t="s">
        <v>56</v>
      </c>
      <c r="AH3015" t="str">
        <f>"Trad IRN"</f>
        <v>Trad IRN</v>
      </c>
      <c r="AI3015" t="str">
        <f>"Bldg IRN"</f>
        <v>Bldg IRN</v>
      </c>
      <c r="AJ3015" t="str">
        <f>"12"</f>
        <v>12</v>
      </c>
      <c r="AK3015" t="s">
        <v>48</v>
      </c>
      <c r="AL3015" t="s">
        <v>53</v>
      </c>
      <c r="AM3015">
        <v>1132.3</v>
      </c>
      <c r="AN3015">
        <v>1132.3</v>
      </c>
      <c r="AO3015">
        <v>15</v>
      </c>
    </row>
    <row r="3016" spans="1:41" x14ac:dyDescent="0.3">
      <c r="A3016" t="str">
        <f>"Trad IRN"</f>
        <v>Trad IRN</v>
      </c>
      <c r="B3016" t="str">
        <f>"Bldg IRN"</f>
        <v>Bldg IRN</v>
      </c>
      <c r="C3016" t="s">
        <v>41</v>
      </c>
      <c r="D3016" t="s">
        <v>3</v>
      </c>
      <c r="E3016" t="s">
        <v>80</v>
      </c>
      <c r="F3016" t="s">
        <v>81</v>
      </c>
      <c r="G3016" t="s">
        <v>82</v>
      </c>
      <c r="H3016" t="s">
        <v>83</v>
      </c>
      <c r="I3016" t="str">
        <f>"Trad IRN"</f>
        <v>Trad IRN</v>
      </c>
      <c r="J3016" t="s">
        <v>43</v>
      </c>
      <c r="K3016" t="s">
        <v>44</v>
      </c>
      <c r="L3016" t="s">
        <v>45</v>
      </c>
      <c r="M3016" t="s">
        <v>46</v>
      </c>
      <c r="N3016" t="str">
        <f t="shared" si="311"/>
        <v>08/18/2022</v>
      </c>
      <c r="O3016" t="str">
        <f t="shared" si="312"/>
        <v>12/31/2500</v>
      </c>
      <c r="P3016">
        <v>1</v>
      </c>
      <c r="Q3016">
        <v>1</v>
      </c>
      <c r="R3016">
        <v>1</v>
      </c>
      <c r="S3016">
        <v>0</v>
      </c>
      <c r="T3016">
        <v>1</v>
      </c>
      <c r="U3016">
        <v>0</v>
      </c>
      <c r="V3016" t="str">
        <f>"Trad IRN"</f>
        <v>Trad IRN</v>
      </c>
      <c r="W3016">
        <v>100</v>
      </c>
      <c r="X3016" t="s">
        <v>47</v>
      </c>
      <c r="Z3016" t="s">
        <v>47</v>
      </c>
      <c r="AB3016" t="str">
        <f>"12"</f>
        <v>12</v>
      </c>
      <c r="AC3016" t="str">
        <f>"15"</f>
        <v>15</v>
      </c>
      <c r="AD3016" t="str">
        <f>"2"</f>
        <v>2</v>
      </c>
      <c r="AE3016" t="s">
        <v>50</v>
      </c>
      <c r="AF3016">
        <v>0</v>
      </c>
      <c r="AG3016" t="s">
        <v>56</v>
      </c>
      <c r="AH3016" t="str">
        <f>"Trad IRN"</f>
        <v>Trad IRN</v>
      </c>
      <c r="AI3016" t="str">
        <f>"Bldg IRN"</f>
        <v>Bldg IRN</v>
      </c>
      <c r="AJ3016" t="str">
        <f>"12"</f>
        <v>12</v>
      </c>
      <c r="AK3016" t="s">
        <v>48</v>
      </c>
      <c r="AL3016" t="s">
        <v>53</v>
      </c>
      <c r="AM3016">
        <v>1132.3</v>
      </c>
      <c r="AN3016">
        <v>1132.3</v>
      </c>
      <c r="AO3016">
        <v>15</v>
      </c>
    </row>
    <row r="3017" spans="1:41" x14ac:dyDescent="0.3">
      <c r="A3017" t="str">
        <f>"Trad IRN"</f>
        <v>Trad IRN</v>
      </c>
      <c r="B3017" t="str">
        <f>"Bldg IRN"</f>
        <v>Bldg IRN</v>
      </c>
      <c r="C3017" t="s">
        <v>41</v>
      </c>
      <c r="D3017" t="s">
        <v>3</v>
      </c>
      <c r="E3017" t="s">
        <v>80</v>
      </c>
      <c r="F3017" t="s">
        <v>81</v>
      </c>
      <c r="G3017" t="s">
        <v>82</v>
      </c>
      <c r="H3017" t="s">
        <v>83</v>
      </c>
      <c r="I3017" t="str">
        <f>"Trad IRN"</f>
        <v>Trad IRN</v>
      </c>
      <c r="J3017" t="s">
        <v>43</v>
      </c>
      <c r="K3017" t="s">
        <v>44</v>
      </c>
      <c r="L3017" t="s">
        <v>45</v>
      </c>
      <c r="M3017" t="s">
        <v>46</v>
      </c>
      <c r="N3017" t="str">
        <f t="shared" si="311"/>
        <v>08/18/2022</v>
      </c>
      <c r="O3017" t="str">
        <f t="shared" si="312"/>
        <v>12/31/2500</v>
      </c>
      <c r="P3017">
        <v>0.5</v>
      </c>
      <c r="Q3017">
        <v>0.5</v>
      </c>
      <c r="R3017">
        <v>0.5</v>
      </c>
      <c r="S3017">
        <v>0</v>
      </c>
      <c r="T3017">
        <v>0.5</v>
      </c>
      <c r="U3017">
        <v>0</v>
      </c>
      <c r="V3017" t="s">
        <v>84</v>
      </c>
      <c r="W3017">
        <v>50</v>
      </c>
      <c r="X3017" t="s">
        <v>47</v>
      </c>
      <c r="Z3017" t="s">
        <v>47</v>
      </c>
      <c r="AB3017" t="str">
        <f>"09"</f>
        <v>09</v>
      </c>
      <c r="AC3017" t="str">
        <f>"10"</f>
        <v>10</v>
      </c>
      <c r="AD3017" t="str">
        <f>"2"</f>
        <v>2</v>
      </c>
      <c r="AE3017" t="s">
        <v>55</v>
      </c>
      <c r="AF3017">
        <v>0</v>
      </c>
      <c r="AG3017" t="s">
        <v>56</v>
      </c>
      <c r="AH3017" t="str">
        <f>"Trad IRN"</f>
        <v>Trad IRN</v>
      </c>
      <c r="AI3017" t="str">
        <f>"Bldg IRN"</f>
        <v>Bldg IRN</v>
      </c>
      <c r="AJ3017" t="s">
        <v>48</v>
      </c>
      <c r="AK3017" t="s">
        <v>48</v>
      </c>
      <c r="AL3017" t="s">
        <v>53</v>
      </c>
      <c r="AM3017">
        <v>566.15</v>
      </c>
      <c r="AN3017">
        <v>1132.3</v>
      </c>
      <c r="AO3017">
        <v>15</v>
      </c>
    </row>
    <row r="3018" spans="1:41" x14ac:dyDescent="0.3">
      <c r="A3018" t="str">
        <f>"Trad IRN"</f>
        <v>Trad IRN</v>
      </c>
      <c r="B3018" t="str">
        <f>"Bldg IRN"</f>
        <v>Bldg IRN</v>
      </c>
      <c r="C3018" t="s">
        <v>41</v>
      </c>
      <c r="D3018" t="s">
        <v>3</v>
      </c>
      <c r="E3018" t="s">
        <v>80</v>
      </c>
      <c r="F3018" t="s">
        <v>81</v>
      </c>
      <c r="G3018" t="s">
        <v>82</v>
      </c>
      <c r="H3018" t="s">
        <v>83</v>
      </c>
      <c r="I3018" t="s">
        <v>8</v>
      </c>
      <c r="J3018" t="s">
        <v>43</v>
      </c>
      <c r="K3018" t="s">
        <v>44</v>
      </c>
      <c r="L3018" t="s">
        <v>45</v>
      </c>
      <c r="M3018" t="s">
        <v>46</v>
      </c>
      <c r="N3018" t="str">
        <f>"08/17/2022"</f>
        <v>08/17/2022</v>
      </c>
      <c r="O3018" t="str">
        <f t="shared" si="312"/>
        <v>12/31/2500</v>
      </c>
      <c r="P3018">
        <v>0.5</v>
      </c>
      <c r="Q3018">
        <v>0.5</v>
      </c>
      <c r="R3018">
        <v>0.5</v>
      </c>
      <c r="S3018">
        <v>0</v>
      </c>
      <c r="T3018">
        <v>0.27777800000000002</v>
      </c>
      <c r="U3018">
        <v>0.222222</v>
      </c>
      <c r="V3018" t="str">
        <f>"Trad IRN"</f>
        <v>Trad IRN</v>
      </c>
      <c r="W3018">
        <v>50</v>
      </c>
      <c r="X3018" t="s">
        <v>47</v>
      </c>
      <c r="Z3018" t="s">
        <v>47</v>
      </c>
      <c r="AB3018" t="str">
        <f>"09"</f>
        <v>09</v>
      </c>
      <c r="AC3018" t="str">
        <f>"10"</f>
        <v>10</v>
      </c>
      <c r="AD3018" t="str">
        <f>"2"</f>
        <v>2</v>
      </c>
      <c r="AE3018" t="s">
        <v>55</v>
      </c>
      <c r="AF3018">
        <v>0</v>
      </c>
      <c r="AG3018" t="s">
        <v>51</v>
      </c>
      <c r="AH3018" t="s">
        <v>85</v>
      </c>
      <c r="AI3018" t="str">
        <f>"Bldg IRN"</f>
        <v>Bldg IRN</v>
      </c>
      <c r="AJ3018" t="s">
        <v>48</v>
      </c>
      <c r="AK3018" t="s">
        <v>48</v>
      </c>
      <c r="AL3018" t="s">
        <v>53</v>
      </c>
      <c r="AM3018">
        <v>530</v>
      </c>
      <c r="AN3018">
        <v>1060</v>
      </c>
      <c r="AO3018">
        <v>15</v>
      </c>
    </row>
    <row r="3019" spans="1:41" x14ac:dyDescent="0.3">
      <c r="A3019" t="str">
        <f>"Trad IRN"</f>
        <v>Trad IRN</v>
      </c>
      <c r="B3019" t="str">
        <f>"Bldg IRN"</f>
        <v>Bldg IRN</v>
      </c>
      <c r="C3019" t="s">
        <v>41</v>
      </c>
      <c r="D3019" t="s">
        <v>3</v>
      </c>
      <c r="E3019" t="s">
        <v>80</v>
      </c>
      <c r="F3019" t="s">
        <v>81</v>
      </c>
      <c r="G3019" t="s">
        <v>82</v>
      </c>
      <c r="H3019" t="s">
        <v>83</v>
      </c>
      <c r="I3019" t="str">
        <f>"Trad IRN"</f>
        <v>Trad IRN</v>
      </c>
      <c r="J3019" t="s">
        <v>43</v>
      </c>
      <c r="K3019" t="s">
        <v>44</v>
      </c>
      <c r="L3019" t="s">
        <v>45</v>
      </c>
      <c r="M3019" t="s">
        <v>46</v>
      </c>
      <c r="N3019" t="str">
        <f>"08/18/2022"</f>
        <v>08/18/2022</v>
      </c>
      <c r="O3019" t="str">
        <f t="shared" si="312"/>
        <v>12/31/2500</v>
      </c>
      <c r="P3019">
        <v>1</v>
      </c>
      <c r="Q3019">
        <v>1</v>
      </c>
      <c r="R3019">
        <v>1</v>
      </c>
      <c r="S3019">
        <v>0</v>
      </c>
      <c r="T3019">
        <v>1</v>
      </c>
      <c r="U3019">
        <v>0</v>
      </c>
      <c r="V3019" t="str">
        <f>"Trad IRN"</f>
        <v>Trad IRN</v>
      </c>
      <c r="W3019">
        <v>100</v>
      </c>
      <c r="X3019" t="s">
        <v>47</v>
      </c>
      <c r="Z3019" t="s">
        <v>47</v>
      </c>
      <c r="AB3019" t="str">
        <f>"10"</f>
        <v>10</v>
      </c>
      <c r="AC3019" t="str">
        <f>"10"</f>
        <v>10</v>
      </c>
      <c r="AD3019" t="str">
        <f>"2"</f>
        <v>2</v>
      </c>
      <c r="AE3019" t="s">
        <v>50</v>
      </c>
      <c r="AF3019">
        <v>0</v>
      </c>
      <c r="AG3019" t="s">
        <v>56</v>
      </c>
      <c r="AH3019" t="str">
        <f>"Trad IRN"</f>
        <v>Trad IRN</v>
      </c>
      <c r="AI3019" t="str">
        <f>"Bldg IRN"</f>
        <v>Bldg IRN</v>
      </c>
      <c r="AJ3019" t="s">
        <v>48</v>
      </c>
      <c r="AK3019" t="s">
        <v>48</v>
      </c>
      <c r="AL3019" t="s">
        <v>53</v>
      </c>
      <c r="AM3019">
        <v>1132.3</v>
      </c>
      <c r="AN3019">
        <v>1132.3</v>
      </c>
      <c r="AO3019">
        <v>15</v>
      </c>
    </row>
    <row r="3020" spans="1:41" x14ac:dyDescent="0.3">
      <c r="A3020" t="str">
        <f>"Trad IRN"</f>
        <v>Trad IRN</v>
      </c>
      <c r="B3020" t="str">
        <f>"Bldg IRN"</f>
        <v>Bldg IRN</v>
      </c>
      <c r="C3020" t="s">
        <v>41</v>
      </c>
      <c r="D3020" t="s">
        <v>3</v>
      </c>
      <c r="E3020" t="s">
        <v>80</v>
      </c>
      <c r="F3020" t="s">
        <v>81</v>
      </c>
      <c r="G3020" t="s">
        <v>82</v>
      </c>
      <c r="H3020" t="s">
        <v>83</v>
      </c>
      <c r="I3020" t="str">
        <f>"Trad IRN"</f>
        <v>Trad IRN</v>
      </c>
      <c r="J3020" t="s">
        <v>43</v>
      </c>
      <c r="K3020" t="s">
        <v>44</v>
      </c>
      <c r="L3020" t="s">
        <v>45</v>
      </c>
      <c r="M3020" t="s">
        <v>46</v>
      </c>
      <c r="N3020" t="str">
        <f>"01/04/2023"</f>
        <v>01/04/2023</v>
      </c>
      <c r="O3020" t="str">
        <f t="shared" si="312"/>
        <v>12/31/2500</v>
      </c>
      <c r="P3020">
        <v>0.45098100000000002</v>
      </c>
      <c r="Q3020">
        <v>0.45098100000000002</v>
      </c>
      <c r="S3020">
        <v>0</v>
      </c>
      <c r="T3020">
        <v>0.45098100000000002</v>
      </c>
      <c r="U3020">
        <v>0</v>
      </c>
      <c r="V3020" t="str">
        <f>"Trad IRN"</f>
        <v>Trad IRN</v>
      </c>
      <c r="W3020">
        <v>85</v>
      </c>
      <c r="X3020" t="s">
        <v>47</v>
      </c>
      <c r="Z3020" t="s">
        <v>47</v>
      </c>
      <c r="AB3020" t="str">
        <f>"09"</f>
        <v>09</v>
      </c>
      <c r="AC3020" t="s">
        <v>48</v>
      </c>
      <c r="AD3020" t="s">
        <v>49</v>
      </c>
      <c r="AE3020" t="s">
        <v>55</v>
      </c>
      <c r="AF3020">
        <v>0</v>
      </c>
      <c r="AG3020" t="s">
        <v>56</v>
      </c>
      <c r="AH3020" t="str">
        <f>"Trad IRN"</f>
        <v>Trad IRN</v>
      </c>
      <c r="AI3020" t="str">
        <f>"Bldg IRN"</f>
        <v>Bldg IRN</v>
      </c>
      <c r="AJ3020" t="s">
        <v>48</v>
      </c>
      <c r="AK3020" t="s">
        <v>48</v>
      </c>
      <c r="AL3020" t="s">
        <v>53</v>
      </c>
      <c r="AM3020">
        <v>510.65</v>
      </c>
      <c r="AN3020">
        <v>1132.3</v>
      </c>
      <c r="AO3020">
        <v>15</v>
      </c>
    </row>
    <row r="3021" spans="1:41" x14ac:dyDescent="0.3">
      <c r="A3021" t="str">
        <f>"Trad IRN"</f>
        <v>Trad IRN</v>
      </c>
      <c r="B3021" t="str">
        <f>"Bldg IRN"</f>
        <v>Bldg IRN</v>
      </c>
      <c r="C3021" t="s">
        <v>41</v>
      </c>
      <c r="D3021" t="s">
        <v>3</v>
      </c>
      <c r="E3021" t="s">
        <v>80</v>
      </c>
      <c r="F3021" t="s">
        <v>81</v>
      </c>
      <c r="G3021" t="s">
        <v>82</v>
      </c>
      <c r="H3021" t="s">
        <v>83</v>
      </c>
      <c r="I3021" t="s">
        <v>8</v>
      </c>
      <c r="J3021" t="s">
        <v>43</v>
      </c>
      <c r="K3021" t="s">
        <v>44</v>
      </c>
      <c r="L3021" t="s">
        <v>45</v>
      </c>
      <c r="M3021" t="s">
        <v>46</v>
      </c>
      <c r="N3021" t="str">
        <f>"08/18/2022"</f>
        <v>08/18/2022</v>
      </c>
      <c r="O3021" t="str">
        <f>"01/03/2023"</f>
        <v>01/03/2023</v>
      </c>
      <c r="P3021">
        <v>0.117358</v>
      </c>
      <c r="Q3021">
        <v>0.117358</v>
      </c>
      <c r="S3021">
        <v>0</v>
      </c>
      <c r="T3021">
        <v>6.2459999999999998E-3</v>
      </c>
      <c r="U3021">
        <v>0.111112</v>
      </c>
      <c r="V3021" t="str">
        <f>"Trad IRN"</f>
        <v>Trad IRN</v>
      </c>
      <c r="W3021">
        <v>25</v>
      </c>
      <c r="X3021" t="s">
        <v>47</v>
      </c>
      <c r="Z3021" t="s">
        <v>47</v>
      </c>
      <c r="AB3021" t="str">
        <f>"09"</f>
        <v>09</v>
      </c>
      <c r="AC3021" t="s">
        <v>48</v>
      </c>
      <c r="AD3021" t="s">
        <v>49</v>
      </c>
      <c r="AE3021" t="s">
        <v>50</v>
      </c>
      <c r="AF3021">
        <v>0</v>
      </c>
      <c r="AG3021" t="s">
        <v>51</v>
      </c>
      <c r="AH3021" t="str">
        <f>"Trad IRN"</f>
        <v>Trad IRN</v>
      </c>
      <c r="AI3021" t="str">
        <f>"Bldg IRN"</f>
        <v>Bldg IRN</v>
      </c>
      <c r="AJ3021" t="s">
        <v>48</v>
      </c>
      <c r="AK3021" t="s">
        <v>48</v>
      </c>
      <c r="AL3021" t="s">
        <v>53</v>
      </c>
      <c r="AM3021">
        <v>132.88</v>
      </c>
      <c r="AN3021">
        <v>1132.3</v>
      </c>
      <c r="AO3021">
        <v>15</v>
      </c>
    </row>
    <row r="3022" spans="1:41" x14ac:dyDescent="0.3">
      <c r="A3022" t="str">
        <f>"Trad IRN"</f>
        <v>Trad IRN</v>
      </c>
      <c r="B3022" t="str">
        <f>"Bldg IRN"</f>
        <v>Bldg IRN</v>
      </c>
      <c r="C3022" t="s">
        <v>41</v>
      </c>
      <c r="D3022" t="s">
        <v>3</v>
      </c>
      <c r="E3022" t="s">
        <v>80</v>
      </c>
      <c r="F3022" t="s">
        <v>81</v>
      </c>
      <c r="G3022" t="s">
        <v>82</v>
      </c>
      <c r="H3022" t="s">
        <v>83</v>
      </c>
      <c r="I3022" t="s">
        <v>8</v>
      </c>
      <c r="J3022" t="s">
        <v>43</v>
      </c>
      <c r="K3022" t="s">
        <v>44</v>
      </c>
      <c r="L3022" t="s">
        <v>45</v>
      </c>
      <c r="M3022" t="s">
        <v>46</v>
      </c>
      <c r="N3022" t="str">
        <f>"01/04/2023"</f>
        <v>01/04/2023</v>
      </c>
      <c r="O3022" t="str">
        <f>"12/31/2500"</f>
        <v>12/31/2500</v>
      </c>
      <c r="P3022">
        <v>7.9585000000000003E-2</v>
      </c>
      <c r="Q3022">
        <v>7.9585000000000003E-2</v>
      </c>
      <c r="S3022">
        <v>0</v>
      </c>
      <c r="T3022">
        <v>2.4028999999999998E-2</v>
      </c>
      <c r="U3022">
        <v>5.5556000000000001E-2</v>
      </c>
      <c r="V3022" t="str">
        <f>"Trad IRN"</f>
        <v>Trad IRN</v>
      </c>
      <c r="W3022">
        <v>15</v>
      </c>
      <c r="X3022" t="s">
        <v>47</v>
      </c>
      <c r="Z3022" t="s">
        <v>47</v>
      </c>
      <c r="AB3022" t="str">
        <f>"09"</f>
        <v>09</v>
      </c>
      <c r="AC3022" t="s">
        <v>48</v>
      </c>
      <c r="AD3022" t="s">
        <v>49</v>
      </c>
      <c r="AE3022" t="s">
        <v>50</v>
      </c>
      <c r="AF3022">
        <v>0</v>
      </c>
      <c r="AG3022" t="s">
        <v>51</v>
      </c>
      <c r="AH3022" t="str">
        <f>"Trad IRN"</f>
        <v>Trad IRN</v>
      </c>
      <c r="AI3022" t="str">
        <f>"Bldg IRN"</f>
        <v>Bldg IRN</v>
      </c>
      <c r="AJ3022" t="s">
        <v>48</v>
      </c>
      <c r="AK3022" t="s">
        <v>48</v>
      </c>
      <c r="AL3022" t="s">
        <v>53</v>
      </c>
      <c r="AM3022">
        <v>90.11</v>
      </c>
      <c r="AN3022">
        <v>1132.3</v>
      </c>
      <c r="AO3022">
        <v>15</v>
      </c>
    </row>
    <row r="3023" spans="1:41" x14ac:dyDescent="0.3">
      <c r="A3023" t="str">
        <f>"Trad IRN"</f>
        <v>Trad IRN</v>
      </c>
      <c r="B3023" t="str">
        <f>"Bldg IRN"</f>
        <v>Bldg IRN</v>
      </c>
      <c r="C3023" t="s">
        <v>41</v>
      </c>
      <c r="D3023" t="s">
        <v>3</v>
      </c>
      <c r="E3023" t="s">
        <v>80</v>
      </c>
      <c r="F3023" t="s">
        <v>81</v>
      </c>
      <c r="G3023" t="s">
        <v>82</v>
      </c>
      <c r="H3023" t="s">
        <v>83</v>
      </c>
      <c r="I3023" t="str">
        <f>"Trad IRN"</f>
        <v>Trad IRN</v>
      </c>
      <c r="J3023" t="s">
        <v>43</v>
      </c>
      <c r="K3023" t="s">
        <v>44</v>
      </c>
      <c r="L3023" t="s">
        <v>45</v>
      </c>
      <c r="M3023" t="s">
        <v>46</v>
      </c>
      <c r="N3023" t="str">
        <f>"08/18/2022"</f>
        <v>08/18/2022</v>
      </c>
      <c r="O3023" t="str">
        <f>"01/03/2023"</f>
        <v>01/03/2023</v>
      </c>
      <c r="P3023">
        <v>0.35207500000000003</v>
      </c>
      <c r="Q3023">
        <v>0.35207500000000003</v>
      </c>
      <c r="S3023">
        <v>0</v>
      </c>
      <c r="T3023">
        <v>0.35207500000000003</v>
      </c>
      <c r="U3023">
        <v>0</v>
      </c>
      <c r="V3023" t="str">
        <f>"Trad IRN"</f>
        <v>Trad IRN</v>
      </c>
      <c r="W3023">
        <v>75</v>
      </c>
      <c r="X3023" t="s">
        <v>47</v>
      </c>
      <c r="Z3023" t="s">
        <v>47</v>
      </c>
      <c r="AB3023" t="str">
        <f>"09"</f>
        <v>09</v>
      </c>
      <c r="AC3023" t="s">
        <v>48</v>
      </c>
      <c r="AD3023" t="s">
        <v>49</v>
      </c>
      <c r="AE3023" t="s">
        <v>55</v>
      </c>
      <c r="AF3023">
        <v>0</v>
      </c>
      <c r="AG3023" t="s">
        <v>56</v>
      </c>
      <c r="AH3023" t="str">
        <f>"Trad IRN"</f>
        <v>Trad IRN</v>
      </c>
      <c r="AI3023" t="str">
        <f>"Bldg IRN"</f>
        <v>Bldg IRN</v>
      </c>
      <c r="AJ3023" t="s">
        <v>48</v>
      </c>
      <c r="AK3023" t="s">
        <v>48</v>
      </c>
      <c r="AL3023" t="s">
        <v>53</v>
      </c>
      <c r="AM3023">
        <v>398.65</v>
      </c>
      <c r="AN3023">
        <v>1132.3</v>
      </c>
      <c r="AO3023">
        <v>15</v>
      </c>
    </row>
    <row r="3024" spans="1:41" x14ac:dyDescent="0.3">
      <c r="A3024" t="str">
        <f>"Trad IRN"</f>
        <v>Trad IRN</v>
      </c>
      <c r="B3024" t="str">
        <f>"Bldg IRN"</f>
        <v>Bldg IRN</v>
      </c>
      <c r="C3024" t="s">
        <v>41</v>
      </c>
      <c r="D3024" t="s">
        <v>3</v>
      </c>
      <c r="E3024" t="s">
        <v>80</v>
      </c>
      <c r="F3024" t="s">
        <v>81</v>
      </c>
      <c r="G3024" t="s">
        <v>82</v>
      </c>
      <c r="H3024" t="s">
        <v>83</v>
      </c>
      <c r="I3024" t="str">
        <f>"Trad IRN"</f>
        <v>Trad IRN</v>
      </c>
      <c r="J3024" t="s">
        <v>43</v>
      </c>
      <c r="K3024" t="s">
        <v>44</v>
      </c>
      <c r="L3024" t="s">
        <v>45</v>
      </c>
      <c r="M3024" t="s">
        <v>46</v>
      </c>
      <c r="N3024" t="str">
        <f>"08/18/2022"</f>
        <v>08/18/2022</v>
      </c>
      <c r="O3024" t="str">
        <f t="shared" ref="O3024:O3030" si="313">"12/31/2500"</f>
        <v>12/31/2500</v>
      </c>
      <c r="P3024">
        <v>1</v>
      </c>
      <c r="Q3024">
        <v>1</v>
      </c>
      <c r="R3024">
        <v>1</v>
      </c>
      <c r="S3024">
        <v>0</v>
      </c>
      <c r="T3024">
        <v>1</v>
      </c>
      <c r="U3024">
        <v>0</v>
      </c>
      <c r="V3024" t="str">
        <f>"Trad IRN"</f>
        <v>Trad IRN</v>
      </c>
      <c r="W3024">
        <v>100</v>
      </c>
      <c r="X3024" t="s">
        <v>47</v>
      </c>
      <c r="Z3024" t="s">
        <v>47</v>
      </c>
      <c r="AB3024" t="str">
        <f>"12"</f>
        <v>12</v>
      </c>
      <c r="AC3024" t="str">
        <f>"10"</f>
        <v>10</v>
      </c>
      <c r="AD3024" t="str">
        <f>"2"</f>
        <v>2</v>
      </c>
      <c r="AE3024" t="s">
        <v>55</v>
      </c>
      <c r="AF3024">
        <v>0</v>
      </c>
      <c r="AG3024" t="s">
        <v>56</v>
      </c>
      <c r="AH3024" t="str">
        <f>"Trad IRN"</f>
        <v>Trad IRN</v>
      </c>
      <c r="AI3024" t="str">
        <f>"Bldg IRN"</f>
        <v>Bldg IRN</v>
      </c>
      <c r="AJ3024" t="str">
        <f>"12"</f>
        <v>12</v>
      </c>
      <c r="AK3024" t="s">
        <v>48</v>
      </c>
      <c r="AL3024" t="s">
        <v>53</v>
      </c>
      <c r="AM3024">
        <v>1132.3</v>
      </c>
      <c r="AN3024">
        <v>1132.3</v>
      </c>
      <c r="AO3024">
        <v>15</v>
      </c>
    </row>
    <row r="3025" spans="1:41" x14ac:dyDescent="0.3">
      <c r="A3025" t="str">
        <f>"Trad IRN"</f>
        <v>Trad IRN</v>
      </c>
      <c r="B3025" t="str">
        <f>"Bldg IRN"</f>
        <v>Bldg IRN</v>
      </c>
      <c r="C3025" t="s">
        <v>41</v>
      </c>
      <c r="D3025" t="s">
        <v>3</v>
      </c>
      <c r="E3025" t="s">
        <v>80</v>
      </c>
      <c r="F3025" t="s">
        <v>81</v>
      </c>
      <c r="G3025" t="s">
        <v>82</v>
      </c>
      <c r="H3025" t="s">
        <v>83</v>
      </c>
      <c r="I3025" t="str">
        <f>"Trad IRN"</f>
        <v>Trad IRN</v>
      </c>
      <c r="J3025" t="s">
        <v>43</v>
      </c>
      <c r="K3025" t="s">
        <v>44</v>
      </c>
      <c r="L3025" t="s">
        <v>45</v>
      </c>
      <c r="M3025" t="s">
        <v>46</v>
      </c>
      <c r="N3025" t="str">
        <f>"08/18/2022"</f>
        <v>08/18/2022</v>
      </c>
      <c r="O3025" t="str">
        <f t="shared" si="313"/>
        <v>12/31/2500</v>
      </c>
      <c r="P3025">
        <v>1</v>
      </c>
      <c r="Q3025">
        <v>1</v>
      </c>
      <c r="S3025">
        <v>0</v>
      </c>
      <c r="T3025">
        <v>1</v>
      </c>
      <c r="U3025">
        <v>0</v>
      </c>
      <c r="V3025" t="str">
        <f>"Trad IRN"</f>
        <v>Trad IRN</v>
      </c>
      <c r="W3025">
        <v>100</v>
      </c>
      <c r="X3025" t="s">
        <v>47</v>
      </c>
      <c r="Z3025" t="s">
        <v>47</v>
      </c>
      <c r="AB3025" t="str">
        <f>"11"</f>
        <v>11</v>
      </c>
      <c r="AC3025" t="s">
        <v>48</v>
      </c>
      <c r="AD3025" t="s">
        <v>49</v>
      </c>
      <c r="AE3025" t="s">
        <v>50</v>
      </c>
      <c r="AF3025">
        <v>0</v>
      </c>
      <c r="AG3025" t="s">
        <v>56</v>
      </c>
      <c r="AH3025" t="str">
        <f>"Trad IRN"</f>
        <v>Trad IRN</v>
      </c>
      <c r="AI3025" t="str">
        <f>"Bldg IRN"</f>
        <v>Bldg IRN</v>
      </c>
      <c r="AJ3025" t="s">
        <v>48</v>
      </c>
      <c r="AK3025" t="s">
        <v>48</v>
      </c>
      <c r="AL3025" t="s">
        <v>53</v>
      </c>
      <c r="AM3025">
        <v>1132.3</v>
      </c>
      <c r="AN3025">
        <v>1132.3</v>
      </c>
      <c r="AO3025">
        <v>15</v>
      </c>
    </row>
    <row r="3026" spans="1:41" x14ac:dyDescent="0.3">
      <c r="A3026" t="str">
        <f>"Trad IRN"</f>
        <v>Trad IRN</v>
      </c>
      <c r="B3026" t="str">
        <f>"Bldg IRN"</f>
        <v>Bldg IRN</v>
      </c>
      <c r="C3026" t="s">
        <v>41</v>
      </c>
      <c r="D3026" t="s">
        <v>3</v>
      </c>
      <c r="E3026" t="s">
        <v>80</v>
      </c>
      <c r="F3026" t="s">
        <v>81</v>
      </c>
      <c r="G3026" t="s">
        <v>82</v>
      </c>
      <c r="H3026" t="s">
        <v>83</v>
      </c>
      <c r="I3026" t="s">
        <v>8</v>
      </c>
      <c r="J3026" t="s">
        <v>43</v>
      </c>
      <c r="K3026" t="s">
        <v>44</v>
      </c>
      <c r="L3026" t="s">
        <v>45</v>
      </c>
      <c r="M3026" t="s">
        <v>46</v>
      </c>
      <c r="N3026" t="str">
        <f>"08/17/2022"</f>
        <v>08/17/2022</v>
      </c>
      <c r="O3026" t="str">
        <f t="shared" si="313"/>
        <v>12/31/2500</v>
      </c>
      <c r="P3026">
        <v>1</v>
      </c>
      <c r="Q3026">
        <v>1</v>
      </c>
      <c r="S3026">
        <v>0</v>
      </c>
      <c r="T3026">
        <v>0.27777600000000002</v>
      </c>
      <c r="U3026">
        <v>0.72222399999999998</v>
      </c>
      <c r="V3026" t="str">
        <f>"Trad IRN"</f>
        <v>Trad IRN</v>
      </c>
      <c r="W3026">
        <v>87</v>
      </c>
      <c r="X3026" t="s">
        <v>54</v>
      </c>
      <c r="Y3026" t="str">
        <f>"13"</f>
        <v>13</v>
      </c>
      <c r="Z3026" t="s">
        <v>47</v>
      </c>
      <c r="AB3026" t="str">
        <f>"12"</f>
        <v>12</v>
      </c>
      <c r="AC3026" t="s">
        <v>48</v>
      </c>
      <c r="AD3026" t="s">
        <v>49</v>
      </c>
      <c r="AE3026" t="s">
        <v>50</v>
      </c>
      <c r="AF3026">
        <v>0</v>
      </c>
      <c r="AG3026" t="s">
        <v>51</v>
      </c>
      <c r="AH3026" t="s">
        <v>85</v>
      </c>
      <c r="AI3026" t="str">
        <f>"Bldg IRN"</f>
        <v>Bldg IRN</v>
      </c>
      <c r="AJ3026" t="str">
        <f>"12"</f>
        <v>12</v>
      </c>
      <c r="AK3026" t="s">
        <v>52</v>
      </c>
      <c r="AL3026" t="s">
        <v>53</v>
      </c>
      <c r="AM3026">
        <v>1042</v>
      </c>
      <c r="AN3026">
        <v>1042</v>
      </c>
      <c r="AO3026">
        <v>15</v>
      </c>
    </row>
    <row r="3027" spans="1:41" x14ac:dyDescent="0.3">
      <c r="A3027" t="str">
        <f>"Trad IRN"</f>
        <v>Trad IRN</v>
      </c>
      <c r="B3027" t="str">
        <f>"Bldg IRN"</f>
        <v>Bldg IRN</v>
      </c>
      <c r="C3027" t="s">
        <v>41</v>
      </c>
      <c r="D3027" t="s">
        <v>3</v>
      </c>
      <c r="E3027" t="s">
        <v>80</v>
      </c>
      <c r="F3027" t="s">
        <v>81</v>
      </c>
      <c r="G3027" t="s">
        <v>82</v>
      </c>
      <c r="H3027" t="s">
        <v>83</v>
      </c>
      <c r="I3027" t="str">
        <f>"Trad IRN"</f>
        <v>Trad IRN</v>
      </c>
      <c r="J3027" t="s">
        <v>43</v>
      </c>
      <c r="K3027" t="s">
        <v>44</v>
      </c>
      <c r="L3027" t="s">
        <v>45</v>
      </c>
      <c r="M3027" t="s">
        <v>46</v>
      </c>
      <c r="N3027" t="str">
        <f>"08/18/2022"</f>
        <v>08/18/2022</v>
      </c>
      <c r="O3027" t="str">
        <f t="shared" si="313"/>
        <v>12/31/2500</v>
      </c>
      <c r="P3027">
        <v>1</v>
      </c>
      <c r="Q3027">
        <v>1</v>
      </c>
      <c r="S3027">
        <v>0</v>
      </c>
      <c r="T3027">
        <v>1</v>
      </c>
      <c r="U3027">
        <v>0</v>
      </c>
      <c r="V3027" t="str">
        <f>"Trad IRN"</f>
        <v>Trad IRN</v>
      </c>
      <c r="W3027">
        <v>100</v>
      </c>
      <c r="X3027" t="s">
        <v>47</v>
      </c>
      <c r="Z3027" t="s">
        <v>47</v>
      </c>
      <c r="AB3027" t="str">
        <f>"10"</f>
        <v>10</v>
      </c>
      <c r="AC3027" t="s">
        <v>48</v>
      </c>
      <c r="AD3027" t="s">
        <v>49</v>
      </c>
      <c r="AE3027" t="s">
        <v>50</v>
      </c>
      <c r="AF3027">
        <v>0</v>
      </c>
      <c r="AG3027" t="s">
        <v>56</v>
      </c>
      <c r="AH3027" t="str">
        <f>"Trad IRN"</f>
        <v>Trad IRN</v>
      </c>
      <c r="AI3027" t="str">
        <f>"Bldg IRN"</f>
        <v>Bldg IRN</v>
      </c>
      <c r="AJ3027" t="s">
        <v>48</v>
      </c>
      <c r="AK3027" t="s">
        <v>48</v>
      </c>
      <c r="AL3027" t="s">
        <v>53</v>
      </c>
      <c r="AM3027">
        <v>1132.3</v>
      </c>
      <c r="AN3027">
        <v>1132.3</v>
      </c>
      <c r="AO3027">
        <v>15</v>
      </c>
    </row>
    <row r="3028" spans="1:41" x14ac:dyDescent="0.3">
      <c r="A3028" t="str">
        <f>"Trad IRN"</f>
        <v>Trad IRN</v>
      </c>
      <c r="B3028" t="str">
        <f>"Bldg IRN"</f>
        <v>Bldg IRN</v>
      </c>
      <c r="C3028" t="s">
        <v>41</v>
      </c>
      <c r="D3028" t="s">
        <v>3</v>
      </c>
      <c r="E3028" t="s">
        <v>80</v>
      </c>
      <c r="F3028" t="s">
        <v>81</v>
      </c>
      <c r="G3028" t="s">
        <v>82</v>
      </c>
      <c r="H3028" t="s">
        <v>83</v>
      </c>
      <c r="I3028" t="str">
        <f>"Trad IRN"</f>
        <v>Trad IRN</v>
      </c>
      <c r="J3028" t="s">
        <v>43</v>
      </c>
      <c r="K3028" t="s">
        <v>44</v>
      </c>
      <c r="L3028" t="s">
        <v>45</v>
      </c>
      <c r="M3028" t="s">
        <v>46</v>
      </c>
      <c r="N3028" t="str">
        <f>"08/18/2022"</f>
        <v>08/18/2022</v>
      </c>
      <c r="O3028" t="str">
        <f t="shared" si="313"/>
        <v>12/31/2500</v>
      </c>
      <c r="P3028">
        <v>1</v>
      </c>
      <c r="Q3028">
        <v>1</v>
      </c>
      <c r="S3028">
        <v>0</v>
      </c>
      <c r="T3028">
        <v>1</v>
      </c>
      <c r="U3028">
        <v>0</v>
      </c>
      <c r="V3028" t="str">
        <f>"Trad IRN"</f>
        <v>Trad IRN</v>
      </c>
      <c r="W3028">
        <v>100</v>
      </c>
      <c r="X3028" t="s">
        <v>47</v>
      </c>
      <c r="Z3028" t="s">
        <v>47</v>
      </c>
      <c r="AB3028" t="str">
        <f>"11"</f>
        <v>11</v>
      </c>
      <c r="AC3028" t="s">
        <v>48</v>
      </c>
      <c r="AD3028" t="s">
        <v>49</v>
      </c>
      <c r="AE3028" t="s">
        <v>50</v>
      </c>
      <c r="AF3028">
        <v>0</v>
      </c>
      <c r="AG3028" t="s">
        <v>56</v>
      </c>
      <c r="AH3028" t="str">
        <f>"Trad IRN"</f>
        <v>Trad IRN</v>
      </c>
      <c r="AI3028" t="str">
        <f>"Bldg IRN"</f>
        <v>Bldg IRN</v>
      </c>
      <c r="AJ3028" t="s">
        <v>48</v>
      </c>
      <c r="AK3028" t="s">
        <v>48</v>
      </c>
      <c r="AL3028" t="s">
        <v>53</v>
      </c>
      <c r="AM3028">
        <v>1132.3</v>
      </c>
      <c r="AN3028">
        <v>1132.3</v>
      </c>
      <c r="AO3028">
        <v>15</v>
      </c>
    </row>
    <row r="3029" spans="1:41" x14ac:dyDescent="0.3">
      <c r="A3029" t="str">
        <f>"Trad IRN"</f>
        <v>Trad IRN</v>
      </c>
      <c r="B3029" t="str">
        <f>"Bldg IRN"</f>
        <v>Bldg IRN</v>
      </c>
      <c r="C3029" t="s">
        <v>41</v>
      </c>
      <c r="D3029" t="s">
        <v>3</v>
      </c>
      <c r="E3029" t="s">
        <v>80</v>
      </c>
      <c r="F3029" t="s">
        <v>81</v>
      </c>
      <c r="G3029" t="s">
        <v>82</v>
      </c>
      <c r="H3029" t="s">
        <v>83</v>
      </c>
      <c r="I3029" t="str">
        <f>"Trad IRN"</f>
        <v>Trad IRN</v>
      </c>
      <c r="J3029" t="s">
        <v>43</v>
      </c>
      <c r="K3029" t="s">
        <v>44</v>
      </c>
      <c r="L3029" t="s">
        <v>45</v>
      </c>
      <c r="M3029" t="s">
        <v>46</v>
      </c>
      <c r="N3029" t="str">
        <f>"08/18/2022"</f>
        <v>08/18/2022</v>
      </c>
      <c r="O3029" t="str">
        <f t="shared" si="313"/>
        <v>12/31/2500</v>
      </c>
      <c r="P3029">
        <v>0.5</v>
      </c>
      <c r="Q3029">
        <v>0.5</v>
      </c>
      <c r="S3029">
        <v>0</v>
      </c>
      <c r="T3029">
        <v>0.5</v>
      </c>
      <c r="U3029">
        <v>0</v>
      </c>
      <c r="V3029" t="str">
        <f>"Trad IRN"</f>
        <v>Trad IRN</v>
      </c>
      <c r="W3029">
        <v>50</v>
      </c>
      <c r="X3029" t="s">
        <v>47</v>
      </c>
      <c r="Z3029" t="s">
        <v>47</v>
      </c>
      <c r="AB3029" t="str">
        <f>"11"</f>
        <v>11</v>
      </c>
      <c r="AC3029" t="s">
        <v>48</v>
      </c>
      <c r="AD3029" t="s">
        <v>49</v>
      </c>
      <c r="AE3029" t="s">
        <v>50</v>
      </c>
      <c r="AF3029">
        <v>0</v>
      </c>
      <c r="AG3029" t="s">
        <v>56</v>
      </c>
      <c r="AH3029" t="str">
        <f>"Trad IRN"</f>
        <v>Trad IRN</v>
      </c>
      <c r="AI3029" t="str">
        <f>"Bldg IRN"</f>
        <v>Bldg IRN</v>
      </c>
      <c r="AJ3029" t="s">
        <v>48</v>
      </c>
      <c r="AK3029" t="s">
        <v>48</v>
      </c>
      <c r="AL3029" t="s">
        <v>53</v>
      </c>
      <c r="AM3029">
        <v>566.15</v>
      </c>
      <c r="AN3029">
        <v>1132.3</v>
      </c>
      <c r="AO3029">
        <v>15</v>
      </c>
    </row>
    <row r="3030" spans="1:41" x14ac:dyDescent="0.3">
      <c r="A3030" t="str">
        <f>"Trad IRN"</f>
        <v>Trad IRN</v>
      </c>
      <c r="B3030" t="str">
        <f>"Bldg IRN"</f>
        <v>Bldg IRN</v>
      </c>
      <c r="C3030" t="s">
        <v>41</v>
      </c>
      <c r="D3030" t="s">
        <v>3</v>
      </c>
      <c r="E3030" t="s">
        <v>80</v>
      </c>
      <c r="F3030" t="s">
        <v>81</v>
      </c>
      <c r="G3030" t="s">
        <v>82</v>
      </c>
      <c r="H3030" t="s">
        <v>83</v>
      </c>
      <c r="I3030" t="s">
        <v>8</v>
      </c>
      <c r="J3030" t="s">
        <v>43</v>
      </c>
      <c r="K3030" t="s">
        <v>44</v>
      </c>
      <c r="L3030" t="s">
        <v>45</v>
      </c>
      <c r="M3030" t="s">
        <v>46</v>
      </c>
      <c r="N3030" t="str">
        <f>"08/17/2022"</f>
        <v>08/17/2022</v>
      </c>
      <c r="O3030" t="str">
        <f t="shared" si="313"/>
        <v>12/31/2500</v>
      </c>
      <c r="P3030">
        <v>0.5</v>
      </c>
      <c r="Q3030">
        <v>0.5</v>
      </c>
      <c r="S3030">
        <v>0</v>
      </c>
      <c r="T3030">
        <v>0</v>
      </c>
      <c r="U3030">
        <v>0.5</v>
      </c>
      <c r="V3030" t="str">
        <f>"Trad IRN"</f>
        <v>Trad IRN</v>
      </c>
      <c r="W3030">
        <v>50</v>
      </c>
      <c r="X3030" t="s">
        <v>47</v>
      </c>
      <c r="Z3030" t="s">
        <v>47</v>
      </c>
      <c r="AB3030" t="str">
        <f>"11"</f>
        <v>11</v>
      </c>
      <c r="AC3030" t="s">
        <v>48</v>
      </c>
      <c r="AD3030" t="s">
        <v>49</v>
      </c>
      <c r="AE3030" t="s">
        <v>50</v>
      </c>
      <c r="AF3030">
        <v>0</v>
      </c>
      <c r="AG3030" t="s">
        <v>51</v>
      </c>
      <c r="AH3030" t="s">
        <v>85</v>
      </c>
      <c r="AI3030" t="str">
        <f>"Bldg IRN"</f>
        <v>Bldg IRN</v>
      </c>
      <c r="AJ3030" t="s">
        <v>48</v>
      </c>
      <c r="AK3030" t="s">
        <v>48</v>
      </c>
      <c r="AL3030" t="s">
        <v>53</v>
      </c>
      <c r="AM3030">
        <v>530</v>
      </c>
      <c r="AN3030">
        <v>1060</v>
      </c>
      <c r="AO3030">
        <v>15</v>
      </c>
    </row>
    <row r="3031" spans="1:41" x14ac:dyDescent="0.3">
      <c r="A3031" t="str">
        <f>"Trad IRN"</f>
        <v>Trad IRN</v>
      </c>
      <c r="B3031" t="str">
        <f>"Bldg IRN"</f>
        <v>Bldg IRN</v>
      </c>
      <c r="C3031" t="s">
        <v>41</v>
      </c>
      <c r="D3031" t="s">
        <v>3</v>
      </c>
      <c r="E3031" t="s">
        <v>80</v>
      </c>
      <c r="F3031" t="s">
        <v>81</v>
      </c>
      <c r="G3031" t="s">
        <v>82</v>
      </c>
      <c r="H3031" t="s">
        <v>83</v>
      </c>
      <c r="I3031" t="s">
        <v>8</v>
      </c>
      <c r="J3031" t="s">
        <v>43</v>
      </c>
      <c r="K3031" t="s">
        <v>44</v>
      </c>
      <c r="L3031" t="s">
        <v>45</v>
      </c>
      <c r="M3031" t="s">
        <v>46</v>
      </c>
      <c r="N3031" t="str">
        <f t="shared" ref="N3031:N3036" si="314">"08/18/2022"</f>
        <v>08/18/2022</v>
      </c>
      <c r="O3031" t="str">
        <f>"08/27/2022"</f>
        <v>08/27/2022</v>
      </c>
      <c r="P3031">
        <v>6.0549999999999996E-3</v>
      </c>
      <c r="Q3031">
        <v>6.0549999999999996E-3</v>
      </c>
      <c r="R3031">
        <v>6.0549999999999996E-3</v>
      </c>
      <c r="S3031">
        <v>0</v>
      </c>
      <c r="T3031">
        <v>1.312E-3</v>
      </c>
      <c r="U3031">
        <v>4.7429999999999998E-3</v>
      </c>
      <c r="V3031" t="str">
        <f>"Trad IRN"</f>
        <v>Trad IRN</v>
      </c>
      <c r="W3031">
        <v>15</v>
      </c>
      <c r="X3031" t="s">
        <v>47</v>
      </c>
      <c r="Z3031" t="s">
        <v>47</v>
      </c>
      <c r="AB3031" t="str">
        <f>"11"</f>
        <v>11</v>
      </c>
      <c r="AC3031" t="str">
        <f>"01"</f>
        <v>01</v>
      </c>
      <c r="AD3031" t="str">
        <f>"5"</f>
        <v>5</v>
      </c>
      <c r="AE3031" t="s">
        <v>50</v>
      </c>
      <c r="AF3031">
        <v>0</v>
      </c>
      <c r="AG3031" t="s">
        <v>51</v>
      </c>
      <c r="AH3031" t="str">
        <f>"Trad IRN"</f>
        <v>Trad IRN</v>
      </c>
      <c r="AI3031" t="str">
        <f>"Bldg IRN"</f>
        <v>Bldg IRN</v>
      </c>
      <c r="AJ3031" t="s">
        <v>48</v>
      </c>
      <c r="AK3031" t="s">
        <v>48</v>
      </c>
      <c r="AL3031" t="s">
        <v>53</v>
      </c>
      <c r="AM3031">
        <v>6.86</v>
      </c>
      <c r="AN3031">
        <v>1132.3</v>
      </c>
      <c r="AO3031">
        <v>15</v>
      </c>
    </row>
    <row r="3032" spans="1:41" x14ac:dyDescent="0.3">
      <c r="A3032" t="str">
        <f>"Trad IRN"</f>
        <v>Trad IRN</v>
      </c>
      <c r="B3032" t="str">
        <f>"Bldg IRN"</f>
        <v>Bldg IRN</v>
      </c>
      <c r="C3032" t="s">
        <v>41</v>
      </c>
      <c r="D3032" t="s">
        <v>3</v>
      </c>
      <c r="E3032" t="s">
        <v>80</v>
      </c>
      <c r="F3032" t="s">
        <v>81</v>
      </c>
      <c r="G3032" t="s">
        <v>82</v>
      </c>
      <c r="H3032" t="s">
        <v>83</v>
      </c>
      <c r="I3032" t="str">
        <f>"Trad IRN"</f>
        <v>Trad IRN</v>
      </c>
      <c r="J3032" t="s">
        <v>43</v>
      </c>
      <c r="K3032" t="s">
        <v>44</v>
      </c>
      <c r="L3032" t="s">
        <v>45</v>
      </c>
      <c r="M3032" t="s">
        <v>46</v>
      </c>
      <c r="N3032" t="str">
        <f t="shared" si="314"/>
        <v>08/18/2022</v>
      </c>
      <c r="O3032" t="str">
        <f>"12/31/2500"</f>
        <v>12/31/2500</v>
      </c>
      <c r="P3032">
        <v>0.85</v>
      </c>
      <c r="Q3032">
        <v>0.85</v>
      </c>
      <c r="R3032">
        <v>0.85</v>
      </c>
      <c r="S3032">
        <v>0</v>
      </c>
      <c r="T3032">
        <v>0.85</v>
      </c>
      <c r="U3032">
        <v>0</v>
      </c>
      <c r="V3032" t="str">
        <f>"Trad IRN"</f>
        <v>Trad IRN</v>
      </c>
      <c r="W3032">
        <v>85</v>
      </c>
      <c r="X3032" t="s">
        <v>47</v>
      </c>
      <c r="Z3032" t="s">
        <v>47</v>
      </c>
      <c r="AB3032" t="str">
        <f>"11"</f>
        <v>11</v>
      </c>
      <c r="AC3032" t="str">
        <f>"01"</f>
        <v>01</v>
      </c>
      <c r="AD3032" t="str">
        <f>"5"</f>
        <v>5</v>
      </c>
      <c r="AE3032" t="s">
        <v>50</v>
      </c>
      <c r="AF3032">
        <v>0</v>
      </c>
      <c r="AG3032" t="s">
        <v>56</v>
      </c>
      <c r="AH3032" t="str">
        <f>"Trad IRN"</f>
        <v>Trad IRN</v>
      </c>
      <c r="AI3032" t="str">
        <f>"Bldg IRN"</f>
        <v>Bldg IRN</v>
      </c>
      <c r="AJ3032" t="s">
        <v>48</v>
      </c>
      <c r="AK3032" t="s">
        <v>48</v>
      </c>
      <c r="AL3032" t="s">
        <v>53</v>
      </c>
      <c r="AM3032">
        <v>962.46</v>
      </c>
      <c r="AN3032">
        <v>1132.3</v>
      </c>
      <c r="AO3032">
        <v>15</v>
      </c>
    </row>
    <row r="3033" spans="1:41" x14ac:dyDescent="0.3">
      <c r="A3033" t="str">
        <f>"Trad IRN"</f>
        <v>Trad IRN</v>
      </c>
      <c r="B3033" t="str">
        <f>"Bldg IRN"</f>
        <v>Bldg IRN</v>
      </c>
      <c r="C3033" t="s">
        <v>41</v>
      </c>
      <c r="D3033" t="s">
        <v>3</v>
      </c>
      <c r="E3033" t="s">
        <v>80</v>
      </c>
      <c r="F3033" t="s">
        <v>81</v>
      </c>
      <c r="G3033" t="s">
        <v>82</v>
      </c>
      <c r="H3033" t="s">
        <v>83</v>
      </c>
      <c r="I3033" t="str">
        <f>"Trad IRN"</f>
        <v>Trad IRN</v>
      </c>
      <c r="J3033" t="s">
        <v>43</v>
      </c>
      <c r="K3033" t="s">
        <v>44</v>
      </c>
      <c r="L3033" t="s">
        <v>45</v>
      </c>
      <c r="M3033" t="s">
        <v>46</v>
      </c>
      <c r="N3033" t="str">
        <f t="shared" si="314"/>
        <v>08/18/2022</v>
      </c>
      <c r="O3033" t="str">
        <f>"12/31/2500"</f>
        <v>12/31/2500</v>
      </c>
      <c r="P3033">
        <v>0.85</v>
      </c>
      <c r="Q3033">
        <v>0.85</v>
      </c>
      <c r="R3033">
        <v>0.85</v>
      </c>
      <c r="S3033">
        <v>0</v>
      </c>
      <c r="T3033">
        <v>0.85</v>
      </c>
      <c r="U3033">
        <v>0</v>
      </c>
      <c r="V3033" t="str">
        <f>"Trad IRN"</f>
        <v>Trad IRN</v>
      </c>
      <c r="W3033">
        <v>85</v>
      </c>
      <c r="X3033" t="s">
        <v>47</v>
      </c>
      <c r="Z3033" t="s">
        <v>47</v>
      </c>
      <c r="AB3033" t="str">
        <f>"10"</f>
        <v>10</v>
      </c>
      <c r="AC3033" t="str">
        <f>"15"</f>
        <v>15</v>
      </c>
      <c r="AD3033" t="str">
        <f>"2"</f>
        <v>2</v>
      </c>
      <c r="AE3033" t="s">
        <v>50</v>
      </c>
      <c r="AF3033">
        <v>0</v>
      </c>
      <c r="AG3033" t="s">
        <v>56</v>
      </c>
      <c r="AH3033" t="str">
        <f>"Trad IRN"</f>
        <v>Trad IRN</v>
      </c>
      <c r="AI3033" t="str">
        <f>"Bldg IRN"</f>
        <v>Bldg IRN</v>
      </c>
      <c r="AJ3033" t="s">
        <v>48</v>
      </c>
      <c r="AK3033" t="s">
        <v>48</v>
      </c>
      <c r="AL3033" t="s">
        <v>53</v>
      </c>
      <c r="AM3033">
        <v>962.46</v>
      </c>
      <c r="AN3033">
        <v>1132.3</v>
      </c>
      <c r="AO3033">
        <v>15</v>
      </c>
    </row>
    <row r="3034" spans="1:41" x14ac:dyDescent="0.3">
      <c r="A3034" t="str">
        <f>"Trad IRN"</f>
        <v>Trad IRN</v>
      </c>
      <c r="B3034" t="str">
        <f>"Bldg IRN"</f>
        <v>Bldg IRN</v>
      </c>
      <c r="C3034" t="s">
        <v>41</v>
      </c>
      <c r="D3034" t="s">
        <v>3</v>
      </c>
      <c r="E3034" t="s">
        <v>80</v>
      </c>
      <c r="F3034" t="s">
        <v>81</v>
      </c>
      <c r="G3034" t="s">
        <v>82</v>
      </c>
      <c r="H3034" t="s">
        <v>83</v>
      </c>
      <c r="I3034" t="s">
        <v>8</v>
      </c>
      <c r="J3034" t="s">
        <v>43</v>
      </c>
      <c r="K3034" t="s">
        <v>44</v>
      </c>
      <c r="L3034" t="s">
        <v>45</v>
      </c>
      <c r="M3034" t="s">
        <v>46</v>
      </c>
      <c r="N3034" t="str">
        <f t="shared" si="314"/>
        <v>08/18/2022</v>
      </c>
      <c r="O3034" t="str">
        <f>"08/28/2022"</f>
        <v>08/28/2022</v>
      </c>
      <c r="P3034">
        <v>6.0549999999999996E-3</v>
      </c>
      <c r="Q3034">
        <v>6.0549999999999996E-3</v>
      </c>
      <c r="R3034">
        <v>6.0549999999999996E-3</v>
      </c>
      <c r="S3034">
        <v>0</v>
      </c>
      <c r="T3034">
        <v>1.312E-3</v>
      </c>
      <c r="U3034">
        <v>4.7429999999999998E-3</v>
      </c>
      <c r="V3034" t="str">
        <f>"Trad IRN"</f>
        <v>Trad IRN</v>
      </c>
      <c r="W3034">
        <v>15</v>
      </c>
      <c r="X3034" t="s">
        <v>47</v>
      </c>
      <c r="Z3034" t="s">
        <v>47</v>
      </c>
      <c r="AB3034" t="str">
        <f>"10"</f>
        <v>10</v>
      </c>
      <c r="AC3034" t="str">
        <f>"15"</f>
        <v>15</v>
      </c>
      <c r="AD3034" t="str">
        <f>"2"</f>
        <v>2</v>
      </c>
      <c r="AE3034" t="s">
        <v>50</v>
      </c>
      <c r="AF3034">
        <v>0</v>
      </c>
      <c r="AG3034" t="s">
        <v>51</v>
      </c>
      <c r="AH3034" t="str">
        <f>"Trad IRN"</f>
        <v>Trad IRN</v>
      </c>
      <c r="AI3034" t="str">
        <f>"Bldg IRN"</f>
        <v>Bldg IRN</v>
      </c>
      <c r="AJ3034" t="s">
        <v>48</v>
      </c>
      <c r="AK3034" t="s">
        <v>48</v>
      </c>
      <c r="AL3034" t="s">
        <v>53</v>
      </c>
      <c r="AM3034">
        <v>6.86</v>
      </c>
      <c r="AN3034">
        <v>1132.3</v>
      </c>
      <c r="AO3034">
        <v>15</v>
      </c>
    </row>
    <row r="3035" spans="1:41" x14ac:dyDescent="0.3">
      <c r="A3035" t="str">
        <f>"Trad IRN"</f>
        <v>Trad IRN</v>
      </c>
      <c r="B3035" t="str">
        <f>"Bldg IRN"</f>
        <v>Bldg IRN</v>
      </c>
      <c r="C3035" t="s">
        <v>41</v>
      </c>
      <c r="D3035" t="s">
        <v>3</v>
      </c>
      <c r="E3035" t="s">
        <v>80</v>
      </c>
      <c r="F3035" t="s">
        <v>81</v>
      </c>
      <c r="G3035" t="s">
        <v>82</v>
      </c>
      <c r="H3035" t="s">
        <v>83</v>
      </c>
      <c r="I3035" t="str">
        <f>"Trad IRN"</f>
        <v>Trad IRN</v>
      </c>
      <c r="J3035" t="s">
        <v>43</v>
      </c>
      <c r="K3035" t="s">
        <v>44</v>
      </c>
      <c r="L3035" t="s">
        <v>45</v>
      </c>
      <c r="M3035" t="s">
        <v>46</v>
      </c>
      <c r="N3035" t="str">
        <f t="shared" si="314"/>
        <v>08/18/2022</v>
      </c>
      <c r="O3035" t="str">
        <f>"12/31/2500"</f>
        <v>12/31/2500</v>
      </c>
      <c r="P3035">
        <v>1</v>
      </c>
      <c r="Q3035">
        <v>1</v>
      </c>
      <c r="R3035">
        <v>1</v>
      </c>
      <c r="S3035">
        <v>0</v>
      </c>
      <c r="T3035">
        <v>1</v>
      </c>
      <c r="U3035">
        <v>0</v>
      </c>
      <c r="V3035" t="str">
        <f>"Trad IRN"</f>
        <v>Trad IRN</v>
      </c>
      <c r="W3035">
        <v>100</v>
      </c>
      <c r="X3035" t="s">
        <v>47</v>
      </c>
      <c r="Z3035" t="s">
        <v>47</v>
      </c>
      <c r="AB3035" t="str">
        <f>"11"</f>
        <v>11</v>
      </c>
      <c r="AC3035" t="str">
        <f>"12"</f>
        <v>12</v>
      </c>
      <c r="AD3035" t="str">
        <f>"6"</f>
        <v>6</v>
      </c>
      <c r="AE3035" t="s">
        <v>50</v>
      </c>
      <c r="AF3035">
        <v>0</v>
      </c>
      <c r="AG3035" t="s">
        <v>56</v>
      </c>
      <c r="AH3035" t="str">
        <f>"Trad IRN"</f>
        <v>Trad IRN</v>
      </c>
      <c r="AI3035" t="str">
        <f>"Bldg IRN"</f>
        <v>Bldg IRN</v>
      </c>
      <c r="AJ3035" t="s">
        <v>48</v>
      </c>
      <c r="AK3035" t="s">
        <v>48</v>
      </c>
      <c r="AL3035" t="s">
        <v>53</v>
      </c>
      <c r="AM3035">
        <v>1132.3</v>
      </c>
      <c r="AN3035">
        <v>1132.3</v>
      </c>
      <c r="AO3035">
        <v>15</v>
      </c>
    </row>
    <row r="3036" spans="1:41" x14ac:dyDescent="0.3">
      <c r="A3036" t="str">
        <f>"Trad IRN"</f>
        <v>Trad IRN</v>
      </c>
      <c r="B3036" t="str">
        <f>"Bldg IRN"</f>
        <v>Bldg IRN</v>
      </c>
      <c r="C3036" t="s">
        <v>41</v>
      </c>
      <c r="D3036" t="s">
        <v>3</v>
      </c>
      <c r="E3036" t="s">
        <v>80</v>
      </c>
      <c r="F3036" t="s">
        <v>81</v>
      </c>
      <c r="G3036" t="s">
        <v>82</v>
      </c>
      <c r="H3036" t="s">
        <v>83</v>
      </c>
      <c r="I3036" t="str">
        <f>"Trad IRN"</f>
        <v>Trad IRN</v>
      </c>
      <c r="J3036" t="s">
        <v>43</v>
      </c>
      <c r="K3036" t="s">
        <v>44</v>
      </c>
      <c r="L3036" t="s">
        <v>45</v>
      </c>
      <c r="M3036" t="s">
        <v>46</v>
      </c>
      <c r="N3036" t="str">
        <f t="shared" si="314"/>
        <v>08/18/2022</v>
      </c>
      <c r="O3036" t="str">
        <f>"01/03/2023"</f>
        <v>01/03/2023</v>
      </c>
      <c r="P3036">
        <v>0.46943400000000002</v>
      </c>
      <c r="Q3036">
        <v>0.46943400000000002</v>
      </c>
      <c r="S3036">
        <v>0</v>
      </c>
      <c r="T3036">
        <v>0.46943400000000002</v>
      </c>
      <c r="U3036">
        <v>0</v>
      </c>
      <c r="V3036" t="str">
        <f>"Trad IRN"</f>
        <v>Trad IRN</v>
      </c>
      <c r="W3036">
        <v>100</v>
      </c>
      <c r="X3036" t="s">
        <v>47</v>
      </c>
      <c r="Z3036" t="s">
        <v>47</v>
      </c>
      <c r="AB3036" t="str">
        <f>"10"</f>
        <v>10</v>
      </c>
      <c r="AC3036" t="s">
        <v>48</v>
      </c>
      <c r="AD3036" t="s">
        <v>49</v>
      </c>
      <c r="AE3036" t="s">
        <v>50</v>
      </c>
      <c r="AF3036">
        <v>0</v>
      </c>
      <c r="AG3036" t="s">
        <v>56</v>
      </c>
      <c r="AH3036" t="str">
        <f>"Trad IRN"</f>
        <v>Trad IRN</v>
      </c>
      <c r="AI3036" t="str">
        <f>"Bldg IRN"</f>
        <v>Bldg IRN</v>
      </c>
      <c r="AJ3036" t="s">
        <v>48</v>
      </c>
      <c r="AK3036" t="s">
        <v>48</v>
      </c>
      <c r="AL3036" t="s">
        <v>53</v>
      </c>
      <c r="AM3036">
        <v>531.54</v>
      </c>
      <c r="AN3036">
        <v>1132.3</v>
      </c>
      <c r="AO3036">
        <v>15</v>
      </c>
    </row>
    <row r="3037" spans="1:41" x14ac:dyDescent="0.3">
      <c r="A3037" t="str">
        <f>"Trad IRN"</f>
        <v>Trad IRN</v>
      </c>
      <c r="B3037" t="str">
        <f>"Bldg IRN"</f>
        <v>Bldg IRN</v>
      </c>
      <c r="C3037" t="s">
        <v>41</v>
      </c>
      <c r="D3037" t="s">
        <v>3</v>
      </c>
      <c r="E3037" t="s">
        <v>80</v>
      </c>
      <c r="F3037" t="s">
        <v>81</v>
      </c>
      <c r="G3037" t="s">
        <v>82</v>
      </c>
      <c r="H3037" t="s">
        <v>83</v>
      </c>
      <c r="I3037" t="str">
        <f>"Trad IRN"</f>
        <v>Trad IRN</v>
      </c>
      <c r="J3037" t="s">
        <v>43</v>
      </c>
      <c r="K3037" t="s">
        <v>44</v>
      </c>
      <c r="L3037" t="s">
        <v>45</v>
      </c>
      <c r="M3037" t="s">
        <v>46</v>
      </c>
      <c r="N3037" t="str">
        <f>"01/04/2023"</f>
        <v>01/04/2023</v>
      </c>
      <c r="O3037" t="str">
        <f>"12/31/2500"</f>
        <v>12/31/2500</v>
      </c>
      <c r="P3037">
        <v>0.45098100000000002</v>
      </c>
      <c r="Q3037">
        <v>0.45098100000000002</v>
      </c>
      <c r="S3037">
        <v>0</v>
      </c>
      <c r="T3037">
        <v>0.45098100000000002</v>
      </c>
      <c r="U3037">
        <v>0</v>
      </c>
      <c r="V3037" t="str">
        <f>"Trad IRN"</f>
        <v>Trad IRN</v>
      </c>
      <c r="W3037">
        <v>85</v>
      </c>
      <c r="X3037" t="s">
        <v>47</v>
      </c>
      <c r="Z3037" t="s">
        <v>47</v>
      </c>
      <c r="AB3037" t="str">
        <f>"10"</f>
        <v>10</v>
      </c>
      <c r="AC3037" t="s">
        <v>48</v>
      </c>
      <c r="AD3037" t="s">
        <v>49</v>
      </c>
      <c r="AE3037" t="s">
        <v>50</v>
      </c>
      <c r="AF3037">
        <v>0</v>
      </c>
      <c r="AG3037" t="s">
        <v>56</v>
      </c>
      <c r="AH3037" t="str">
        <f>"Trad IRN"</f>
        <v>Trad IRN</v>
      </c>
      <c r="AI3037" t="str">
        <f>"Bldg IRN"</f>
        <v>Bldg IRN</v>
      </c>
      <c r="AJ3037" t="s">
        <v>48</v>
      </c>
      <c r="AK3037" t="s">
        <v>48</v>
      </c>
      <c r="AL3037" t="s">
        <v>53</v>
      </c>
      <c r="AM3037">
        <v>510.65</v>
      </c>
      <c r="AN3037">
        <v>1132.3</v>
      </c>
      <c r="AO3037">
        <v>15</v>
      </c>
    </row>
    <row r="3038" spans="1:41" x14ac:dyDescent="0.3">
      <c r="A3038" t="str">
        <f>"Trad IRN"</f>
        <v>Trad IRN</v>
      </c>
      <c r="B3038" t="str">
        <f>"Bldg IRN"</f>
        <v>Bldg IRN</v>
      </c>
      <c r="C3038" t="s">
        <v>41</v>
      </c>
      <c r="D3038" t="s">
        <v>3</v>
      </c>
      <c r="E3038" t="s">
        <v>80</v>
      </c>
      <c r="F3038" t="s">
        <v>81</v>
      </c>
      <c r="G3038" t="s">
        <v>82</v>
      </c>
      <c r="H3038" t="s">
        <v>83</v>
      </c>
      <c r="I3038" t="s">
        <v>8</v>
      </c>
      <c r="J3038" t="s">
        <v>43</v>
      </c>
      <c r="K3038" t="s">
        <v>44</v>
      </c>
      <c r="L3038" t="s">
        <v>45</v>
      </c>
      <c r="M3038" t="s">
        <v>46</v>
      </c>
      <c r="N3038" t="str">
        <f>"01/04/2023"</f>
        <v>01/04/2023</v>
      </c>
      <c r="O3038" t="str">
        <f>"12/31/2500"</f>
        <v>12/31/2500</v>
      </c>
      <c r="P3038">
        <v>7.9585000000000003E-2</v>
      </c>
      <c r="Q3038">
        <v>7.9585000000000003E-2</v>
      </c>
      <c r="S3038">
        <v>0</v>
      </c>
      <c r="T3038">
        <v>2.4028999999999998E-2</v>
      </c>
      <c r="U3038">
        <v>5.5556000000000001E-2</v>
      </c>
      <c r="V3038" t="str">
        <f>"Trad IRN"</f>
        <v>Trad IRN</v>
      </c>
      <c r="W3038">
        <v>15</v>
      </c>
      <c r="X3038" t="s">
        <v>47</v>
      </c>
      <c r="Z3038" t="s">
        <v>47</v>
      </c>
      <c r="AB3038" t="str">
        <f>"10"</f>
        <v>10</v>
      </c>
      <c r="AC3038" t="s">
        <v>48</v>
      </c>
      <c r="AD3038" t="s">
        <v>49</v>
      </c>
      <c r="AE3038" t="s">
        <v>50</v>
      </c>
      <c r="AF3038">
        <v>0</v>
      </c>
      <c r="AG3038" t="s">
        <v>51</v>
      </c>
      <c r="AH3038" t="str">
        <f>"Trad IRN"</f>
        <v>Trad IRN</v>
      </c>
      <c r="AI3038" t="str">
        <f>"Bldg IRN"</f>
        <v>Bldg IRN</v>
      </c>
      <c r="AJ3038" t="s">
        <v>48</v>
      </c>
      <c r="AK3038" t="s">
        <v>48</v>
      </c>
      <c r="AL3038" t="s">
        <v>53</v>
      </c>
      <c r="AM3038">
        <v>90.11</v>
      </c>
      <c r="AN3038">
        <v>1132.3</v>
      </c>
      <c r="AO3038">
        <v>15</v>
      </c>
    </row>
    <row r="3039" spans="1:41" x14ac:dyDescent="0.3">
      <c r="A3039" t="str">
        <f>"Trad IRN"</f>
        <v>Trad IRN</v>
      </c>
      <c r="B3039" t="str">
        <f>"Bldg IRN"</f>
        <v>Bldg IRN</v>
      </c>
      <c r="C3039" t="s">
        <v>41</v>
      </c>
      <c r="D3039" t="s">
        <v>3</v>
      </c>
      <c r="E3039" t="s">
        <v>80</v>
      </c>
      <c r="F3039" t="s">
        <v>81</v>
      </c>
      <c r="G3039" t="s">
        <v>82</v>
      </c>
      <c r="H3039" t="s">
        <v>83</v>
      </c>
      <c r="I3039" t="str">
        <f>"Trad IRN"</f>
        <v>Trad IRN</v>
      </c>
      <c r="J3039" t="s">
        <v>43</v>
      </c>
      <c r="K3039" t="s">
        <v>44</v>
      </c>
      <c r="L3039" t="s">
        <v>45</v>
      </c>
      <c r="M3039" t="s">
        <v>46</v>
      </c>
      <c r="N3039" t="str">
        <f>"08/18/2022"</f>
        <v>08/18/2022</v>
      </c>
      <c r="O3039" t="str">
        <f>"12/31/2500"</f>
        <v>12/31/2500</v>
      </c>
      <c r="P3039">
        <v>1</v>
      </c>
      <c r="Q3039">
        <v>1</v>
      </c>
      <c r="S3039">
        <v>0</v>
      </c>
      <c r="T3039">
        <v>1</v>
      </c>
      <c r="U3039">
        <v>0</v>
      </c>
      <c r="V3039" t="str">
        <f>"Trad IRN"</f>
        <v>Trad IRN</v>
      </c>
      <c r="W3039">
        <v>85</v>
      </c>
      <c r="X3039" t="s">
        <v>54</v>
      </c>
      <c r="Y3039" t="str">
        <f>"15"</f>
        <v>15</v>
      </c>
      <c r="Z3039" t="s">
        <v>47</v>
      </c>
      <c r="AB3039" t="str">
        <f>"11"</f>
        <v>11</v>
      </c>
      <c r="AC3039" t="s">
        <v>48</v>
      </c>
      <c r="AD3039" t="s">
        <v>49</v>
      </c>
      <c r="AE3039" t="s">
        <v>50</v>
      </c>
      <c r="AF3039">
        <v>0</v>
      </c>
      <c r="AG3039" t="s">
        <v>56</v>
      </c>
      <c r="AH3039" t="str">
        <f>"Trad IRN"</f>
        <v>Trad IRN</v>
      </c>
      <c r="AI3039" t="str">
        <f>"Bldg IRN"</f>
        <v>Bldg IRN</v>
      </c>
      <c r="AJ3039" t="s">
        <v>48</v>
      </c>
      <c r="AK3039" t="s">
        <v>48</v>
      </c>
      <c r="AL3039" t="s">
        <v>53</v>
      </c>
      <c r="AM3039">
        <v>1132.3</v>
      </c>
      <c r="AN3039">
        <v>1132.3</v>
      </c>
      <c r="AO3039">
        <v>15</v>
      </c>
    </row>
    <row r="3040" spans="1:41" x14ac:dyDescent="0.3">
      <c r="A3040" t="str">
        <f>"Trad IRN"</f>
        <v>Trad IRN</v>
      </c>
      <c r="B3040" t="str">
        <f>"Bldg IRN"</f>
        <v>Bldg IRN</v>
      </c>
      <c r="C3040" t="s">
        <v>41</v>
      </c>
      <c r="D3040" t="s">
        <v>3</v>
      </c>
      <c r="E3040" t="s">
        <v>80</v>
      </c>
      <c r="F3040" t="s">
        <v>81</v>
      </c>
      <c r="G3040" t="s">
        <v>82</v>
      </c>
      <c r="H3040" t="s">
        <v>83</v>
      </c>
      <c r="I3040" t="str">
        <f>"Trad IRN"</f>
        <v>Trad IRN</v>
      </c>
      <c r="J3040" t="s">
        <v>43</v>
      </c>
      <c r="K3040" t="s">
        <v>44</v>
      </c>
      <c r="L3040" t="s">
        <v>45</v>
      </c>
      <c r="M3040" t="s">
        <v>46</v>
      </c>
      <c r="N3040" t="str">
        <f>"08/18/2022"</f>
        <v>08/18/2022</v>
      </c>
      <c r="O3040" t="str">
        <f>"12/31/2500"</f>
        <v>12/31/2500</v>
      </c>
      <c r="P3040">
        <v>0.85</v>
      </c>
      <c r="Q3040">
        <v>0.85</v>
      </c>
      <c r="S3040">
        <v>0</v>
      </c>
      <c r="T3040">
        <v>0.85</v>
      </c>
      <c r="U3040">
        <v>0</v>
      </c>
      <c r="V3040" t="str">
        <f>"Trad IRN"</f>
        <v>Trad IRN</v>
      </c>
      <c r="W3040">
        <v>85</v>
      </c>
      <c r="X3040" t="s">
        <v>47</v>
      </c>
      <c r="Z3040" t="s">
        <v>47</v>
      </c>
      <c r="AB3040" t="str">
        <f>"09"</f>
        <v>09</v>
      </c>
      <c r="AC3040" t="s">
        <v>48</v>
      </c>
      <c r="AD3040" t="s">
        <v>49</v>
      </c>
      <c r="AE3040" t="s">
        <v>55</v>
      </c>
      <c r="AF3040">
        <v>0</v>
      </c>
      <c r="AG3040" t="s">
        <v>56</v>
      </c>
      <c r="AH3040" t="str">
        <f>"Trad IRN"</f>
        <v>Trad IRN</v>
      </c>
      <c r="AI3040" t="str">
        <f>"Bldg IRN"</f>
        <v>Bldg IRN</v>
      </c>
      <c r="AJ3040" t="s">
        <v>48</v>
      </c>
      <c r="AK3040" t="s">
        <v>48</v>
      </c>
      <c r="AL3040" t="s">
        <v>53</v>
      </c>
      <c r="AM3040">
        <v>962.46</v>
      </c>
      <c r="AN3040">
        <v>1132.3</v>
      </c>
      <c r="AO3040">
        <v>15</v>
      </c>
    </row>
    <row r="3041" spans="1:41" x14ac:dyDescent="0.3">
      <c r="A3041" t="str">
        <f>"Trad IRN"</f>
        <v>Trad IRN</v>
      </c>
      <c r="B3041" t="str">
        <f>"Bldg IRN"</f>
        <v>Bldg IRN</v>
      </c>
      <c r="C3041" t="s">
        <v>41</v>
      </c>
      <c r="D3041" t="s">
        <v>3</v>
      </c>
      <c r="E3041" t="s">
        <v>80</v>
      </c>
      <c r="F3041" t="s">
        <v>81</v>
      </c>
      <c r="G3041" t="s">
        <v>82</v>
      </c>
      <c r="H3041" t="s">
        <v>83</v>
      </c>
      <c r="I3041" t="s">
        <v>8</v>
      </c>
      <c r="J3041" t="s">
        <v>43</v>
      </c>
      <c r="K3041" t="s">
        <v>44</v>
      </c>
      <c r="L3041" t="s">
        <v>45</v>
      </c>
      <c r="M3041" t="s">
        <v>46</v>
      </c>
      <c r="N3041" t="str">
        <f>"08/18/2022"</f>
        <v>08/18/2022</v>
      </c>
      <c r="O3041" t="str">
        <f>"01/03/2023"</f>
        <v>01/03/2023</v>
      </c>
      <c r="P3041">
        <v>7.0415000000000005E-2</v>
      </c>
      <c r="Q3041">
        <v>7.0415000000000005E-2</v>
      </c>
      <c r="S3041">
        <v>0</v>
      </c>
      <c r="T3041">
        <v>1.8051999999999999E-2</v>
      </c>
      <c r="U3041">
        <v>5.2363E-2</v>
      </c>
      <c r="V3041" t="str">
        <f>"Trad IRN"</f>
        <v>Trad IRN</v>
      </c>
      <c r="W3041">
        <v>15</v>
      </c>
      <c r="X3041" t="s">
        <v>47</v>
      </c>
      <c r="Z3041" t="s">
        <v>47</v>
      </c>
      <c r="AB3041" t="str">
        <f>"09"</f>
        <v>09</v>
      </c>
      <c r="AC3041" t="s">
        <v>48</v>
      </c>
      <c r="AD3041" t="s">
        <v>49</v>
      </c>
      <c r="AE3041" t="s">
        <v>50</v>
      </c>
      <c r="AF3041">
        <v>0</v>
      </c>
      <c r="AG3041" t="s">
        <v>51</v>
      </c>
      <c r="AH3041" t="str">
        <f>"Trad IRN"</f>
        <v>Trad IRN</v>
      </c>
      <c r="AI3041" t="str">
        <f>"Bldg IRN"</f>
        <v>Bldg IRN</v>
      </c>
      <c r="AJ3041" t="s">
        <v>48</v>
      </c>
      <c r="AK3041" t="s">
        <v>48</v>
      </c>
      <c r="AL3041" t="s">
        <v>53</v>
      </c>
      <c r="AM3041">
        <v>79.73</v>
      </c>
      <c r="AN3041">
        <v>1132.3</v>
      </c>
      <c r="AO3041">
        <v>15</v>
      </c>
    </row>
    <row r="3042" spans="1:41" x14ac:dyDescent="0.3">
      <c r="A3042" t="str">
        <f>"Trad IRN"</f>
        <v>Trad IRN</v>
      </c>
      <c r="B3042" t="str">
        <f>"Bldg IRN"</f>
        <v>Bldg IRN</v>
      </c>
      <c r="C3042" t="s">
        <v>41</v>
      </c>
      <c r="D3042" t="s">
        <v>3</v>
      </c>
      <c r="E3042" t="s">
        <v>80</v>
      </c>
      <c r="F3042" t="s">
        <v>81</v>
      </c>
      <c r="G3042" t="s">
        <v>82</v>
      </c>
      <c r="H3042" t="s">
        <v>83</v>
      </c>
      <c r="I3042" t="s">
        <v>8</v>
      </c>
      <c r="J3042" t="s">
        <v>43</v>
      </c>
      <c r="K3042" t="s">
        <v>44</v>
      </c>
      <c r="L3042" t="s">
        <v>45</v>
      </c>
      <c r="M3042" t="s">
        <v>46</v>
      </c>
      <c r="N3042" t="str">
        <f>"01/04/2023"</f>
        <v>01/04/2023</v>
      </c>
      <c r="O3042" t="str">
        <f>"12/31/2500"</f>
        <v>12/31/2500</v>
      </c>
      <c r="P3042">
        <v>7.9585000000000003E-2</v>
      </c>
      <c r="Q3042">
        <v>7.9585000000000003E-2</v>
      </c>
      <c r="S3042">
        <v>0</v>
      </c>
      <c r="T3042">
        <v>2.4028999999999998E-2</v>
      </c>
      <c r="U3042">
        <v>5.5556000000000001E-2</v>
      </c>
      <c r="V3042" t="str">
        <f>"Trad IRN"</f>
        <v>Trad IRN</v>
      </c>
      <c r="W3042">
        <v>2</v>
      </c>
      <c r="X3042" t="s">
        <v>54</v>
      </c>
      <c r="Y3042" t="str">
        <f>"13"</f>
        <v>13</v>
      </c>
      <c r="Z3042" t="s">
        <v>47</v>
      </c>
      <c r="AB3042" t="str">
        <f>"09"</f>
        <v>09</v>
      </c>
      <c r="AC3042" t="s">
        <v>48</v>
      </c>
      <c r="AD3042" t="s">
        <v>49</v>
      </c>
      <c r="AE3042" t="s">
        <v>50</v>
      </c>
      <c r="AF3042">
        <v>0</v>
      </c>
      <c r="AG3042" t="s">
        <v>51</v>
      </c>
      <c r="AH3042" t="str">
        <f>"Trad IRN"</f>
        <v>Trad IRN</v>
      </c>
      <c r="AI3042" t="str">
        <f>"Bldg IRN"</f>
        <v>Bldg IRN</v>
      </c>
      <c r="AJ3042" t="s">
        <v>48</v>
      </c>
      <c r="AK3042" t="s">
        <v>48</v>
      </c>
      <c r="AL3042" t="s">
        <v>53</v>
      </c>
      <c r="AM3042">
        <v>90.11</v>
      </c>
      <c r="AN3042">
        <v>1132.3</v>
      </c>
      <c r="AO3042">
        <v>15</v>
      </c>
    </row>
    <row r="3043" spans="1:41" x14ac:dyDescent="0.3">
      <c r="A3043" t="str">
        <f>"Trad IRN"</f>
        <v>Trad IRN</v>
      </c>
      <c r="B3043" t="str">
        <f>"Bldg IRN"</f>
        <v>Bldg IRN</v>
      </c>
      <c r="C3043" t="s">
        <v>41</v>
      </c>
      <c r="D3043" t="s">
        <v>3</v>
      </c>
      <c r="E3043" t="s">
        <v>80</v>
      </c>
      <c r="F3043" t="s">
        <v>81</v>
      </c>
      <c r="G3043" t="s">
        <v>82</v>
      </c>
      <c r="H3043" t="s">
        <v>83</v>
      </c>
      <c r="I3043" t="str">
        <f>"Trad IRN"</f>
        <v>Trad IRN</v>
      </c>
      <c r="J3043" t="s">
        <v>43</v>
      </c>
      <c r="K3043" t="s">
        <v>44</v>
      </c>
      <c r="L3043" t="s">
        <v>45</v>
      </c>
      <c r="M3043" t="s">
        <v>46</v>
      </c>
      <c r="N3043" t="str">
        <f>"08/18/2022"</f>
        <v>08/18/2022</v>
      </c>
      <c r="O3043" t="str">
        <f>"12/31/2500"</f>
        <v>12/31/2500</v>
      </c>
      <c r="P3043">
        <v>1</v>
      </c>
      <c r="Q3043">
        <v>1</v>
      </c>
      <c r="S3043">
        <v>0</v>
      </c>
      <c r="T3043">
        <v>1</v>
      </c>
      <c r="U3043">
        <v>0</v>
      </c>
      <c r="V3043" t="str">
        <f>"Trad IRN"</f>
        <v>Trad IRN</v>
      </c>
      <c r="W3043">
        <v>100</v>
      </c>
      <c r="X3043" t="s">
        <v>47</v>
      </c>
      <c r="Z3043" t="s">
        <v>47</v>
      </c>
      <c r="AB3043" t="str">
        <f>"10"</f>
        <v>10</v>
      </c>
      <c r="AC3043" t="s">
        <v>48</v>
      </c>
      <c r="AD3043" t="s">
        <v>49</v>
      </c>
      <c r="AE3043" t="s">
        <v>50</v>
      </c>
      <c r="AF3043">
        <v>0</v>
      </c>
      <c r="AG3043" t="s">
        <v>56</v>
      </c>
      <c r="AH3043" t="str">
        <f>"Trad IRN"</f>
        <v>Trad IRN</v>
      </c>
      <c r="AI3043" t="str">
        <f>"Bldg IRN"</f>
        <v>Bldg IRN</v>
      </c>
      <c r="AJ3043" t="s">
        <v>48</v>
      </c>
      <c r="AK3043" t="s">
        <v>48</v>
      </c>
      <c r="AL3043" t="s">
        <v>53</v>
      </c>
      <c r="AM3043">
        <v>1132.3</v>
      </c>
      <c r="AN3043">
        <v>1132.3</v>
      </c>
      <c r="AO3043">
        <v>15</v>
      </c>
    </row>
    <row r="3044" spans="1:41" x14ac:dyDescent="0.3">
      <c r="A3044" t="str">
        <f>"Trad IRN"</f>
        <v>Trad IRN</v>
      </c>
      <c r="B3044" t="str">
        <f>"Bldg IRN"</f>
        <v>Bldg IRN</v>
      </c>
      <c r="C3044" t="s">
        <v>41</v>
      </c>
      <c r="D3044" t="s">
        <v>3</v>
      </c>
      <c r="E3044" t="s">
        <v>80</v>
      </c>
      <c r="F3044" t="s">
        <v>81</v>
      </c>
      <c r="G3044" t="s">
        <v>82</v>
      </c>
      <c r="H3044" t="s">
        <v>83</v>
      </c>
      <c r="I3044" t="str">
        <f>"Trad IRN"</f>
        <v>Trad IRN</v>
      </c>
      <c r="J3044" t="s">
        <v>43</v>
      </c>
      <c r="K3044" t="s">
        <v>44</v>
      </c>
      <c r="L3044" t="s">
        <v>45</v>
      </c>
      <c r="M3044" t="s">
        <v>46</v>
      </c>
      <c r="N3044" t="str">
        <f>"12/19/2022"</f>
        <v>12/19/2022</v>
      </c>
      <c r="O3044" t="str">
        <f>"01/16/2023"</f>
        <v>01/16/2023</v>
      </c>
      <c r="P3044">
        <v>6.3436999999999993E-2</v>
      </c>
      <c r="Q3044">
        <v>6.3436999999999993E-2</v>
      </c>
      <c r="S3044">
        <v>0</v>
      </c>
      <c r="T3044">
        <v>6.3436999999999993E-2</v>
      </c>
      <c r="U3044">
        <v>0</v>
      </c>
      <c r="V3044" t="str">
        <f>"Trad IRN"</f>
        <v>Trad IRN</v>
      </c>
      <c r="W3044">
        <v>100</v>
      </c>
      <c r="X3044" t="s">
        <v>47</v>
      </c>
      <c r="Z3044" t="s">
        <v>47</v>
      </c>
      <c r="AB3044" t="str">
        <f>"11"</f>
        <v>11</v>
      </c>
      <c r="AC3044" t="s">
        <v>48</v>
      </c>
      <c r="AD3044" t="s">
        <v>49</v>
      </c>
      <c r="AE3044" t="s">
        <v>50</v>
      </c>
      <c r="AF3044">
        <v>0</v>
      </c>
      <c r="AG3044" t="s">
        <v>56</v>
      </c>
      <c r="AH3044" t="str">
        <f>"Trad IRN"</f>
        <v>Trad IRN</v>
      </c>
      <c r="AI3044" t="str">
        <f>"Bldg IRN"</f>
        <v>Bldg IRN</v>
      </c>
      <c r="AJ3044" t="s">
        <v>48</v>
      </c>
      <c r="AK3044" t="s">
        <v>48</v>
      </c>
      <c r="AL3044" t="s">
        <v>53</v>
      </c>
      <c r="AM3044">
        <v>71.83</v>
      </c>
      <c r="AN3044">
        <v>1132.3</v>
      </c>
      <c r="AO3044">
        <v>15</v>
      </c>
    </row>
    <row r="3045" spans="1:41" x14ac:dyDescent="0.3">
      <c r="A3045" t="str">
        <f>"Trad IRN"</f>
        <v>Trad IRN</v>
      </c>
      <c r="B3045" t="str">
        <f>"Bldg IRN"</f>
        <v>Bldg IRN</v>
      </c>
      <c r="C3045" t="s">
        <v>41</v>
      </c>
      <c r="D3045" t="s">
        <v>3</v>
      </c>
      <c r="E3045" t="s">
        <v>80</v>
      </c>
      <c r="F3045" t="s">
        <v>81</v>
      </c>
      <c r="G3045" t="s">
        <v>82</v>
      </c>
      <c r="H3045" t="s">
        <v>83</v>
      </c>
      <c r="I3045" t="str">
        <f>"Trad IRN"</f>
        <v>Trad IRN</v>
      </c>
      <c r="J3045" t="s">
        <v>43</v>
      </c>
      <c r="K3045" t="s">
        <v>44</v>
      </c>
      <c r="L3045" t="s">
        <v>45</v>
      </c>
      <c r="M3045" t="s">
        <v>46</v>
      </c>
      <c r="N3045" t="str">
        <f>"08/18/2022"</f>
        <v>08/18/2022</v>
      </c>
      <c r="O3045" t="str">
        <f>"12/18/2022"</f>
        <v>12/18/2022</v>
      </c>
      <c r="P3045">
        <v>0.45213300000000001</v>
      </c>
      <c r="Q3045">
        <v>0.45213300000000001</v>
      </c>
      <c r="S3045">
        <v>0</v>
      </c>
      <c r="T3045">
        <v>0.45213300000000001</v>
      </c>
      <c r="U3045">
        <v>0</v>
      </c>
      <c r="V3045" t="str">
        <f>"Trad IRN"</f>
        <v>Trad IRN</v>
      </c>
      <c r="W3045">
        <v>100</v>
      </c>
      <c r="X3045" t="s">
        <v>47</v>
      </c>
      <c r="Z3045" t="s">
        <v>47</v>
      </c>
      <c r="AB3045" t="str">
        <f>"11"</f>
        <v>11</v>
      </c>
      <c r="AC3045" t="s">
        <v>48</v>
      </c>
      <c r="AD3045" t="s">
        <v>49</v>
      </c>
      <c r="AE3045" t="s">
        <v>50</v>
      </c>
      <c r="AF3045">
        <v>0</v>
      </c>
      <c r="AG3045" t="s">
        <v>56</v>
      </c>
      <c r="AH3045" t="str">
        <f>"Trad IRN"</f>
        <v>Trad IRN</v>
      </c>
      <c r="AI3045" t="str">
        <f>"Bldg IRN"</f>
        <v>Bldg IRN</v>
      </c>
      <c r="AJ3045" t="s">
        <v>48</v>
      </c>
      <c r="AK3045" t="s">
        <v>48</v>
      </c>
      <c r="AL3045" t="s">
        <v>53</v>
      </c>
      <c r="AM3045">
        <v>511.95</v>
      </c>
      <c r="AN3045">
        <v>1132.3</v>
      </c>
      <c r="AO3045">
        <v>15</v>
      </c>
    </row>
    <row r="3046" spans="1:41" x14ac:dyDescent="0.3">
      <c r="A3046" t="str">
        <f>"Trad IRN"</f>
        <v>Trad IRN</v>
      </c>
      <c r="B3046" t="str">
        <f>"Bldg IRN"</f>
        <v>Bldg IRN</v>
      </c>
      <c r="C3046" t="s">
        <v>41</v>
      </c>
      <c r="D3046" t="s">
        <v>3</v>
      </c>
      <c r="E3046" t="s">
        <v>80</v>
      </c>
      <c r="F3046" t="s">
        <v>81</v>
      </c>
      <c r="G3046" t="s">
        <v>82</v>
      </c>
      <c r="H3046" t="s">
        <v>83</v>
      </c>
      <c r="I3046" t="str">
        <f>"Trad IRN"</f>
        <v>Trad IRN</v>
      </c>
      <c r="J3046" t="s">
        <v>43</v>
      </c>
      <c r="K3046" t="s">
        <v>44</v>
      </c>
      <c r="L3046" t="s">
        <v>45</v>
      </c>
      <c r="M3046" t="s">
        <v>46</v>
      </c>
      <c r="N3046" t="str">
        <f>"08/18/2022"</f>
        <v>08/18/2022</v>
      </c>
      <c r="O3046" t="str">
        <f>"12/31/2500"</f>
        <v>12/31/2500</v>
      </c>
      <c r="P3046">
        <v>1</v>
      </c>
      <c r="Q3046">
        <v>1</v>
      </c>
      <c r="S3046">
        <v>0</v>
      </c>
      <c r="T3046">
        <v>1</v>
      </c>
      <c r="U3046">
        <v>0</v>
      </c>
      <c r="V3046" t="str">
        <f>"Trad IRN"</f>
        <v>Trad IRN</v>
      </c>
      <c r="W3046">
        <v>100</v>
      </c>
      <c r="X3046" t="s">
        <v>47</v>
      </c>
      <c r="Z3046" t="s">
        <v>47</v>
      </c>
      <c r="AB3046" t="str">
        <f>"09"</f>
        <v>09</v>
      </c>
      <c r="AC3046" t="s">
        <v>48</v>
      </c>
      <c r="AD3046" t="s">
        <v>49</v>
      </c>
      <c r="AE3046" t="s">
        <v>50</v>
      </c>
      <c r="AF3046">
        <v>0</v>
      </c>
      <c r="AG3046" t="s">
        <v>56</v>
      </c>
      <c r="AH3046" t="str">
        <f>"Trad IRN"</f>
        <v>Trad IRN</v>
      </c>
      <c r="AI3046" t="str">
        <f>"Bldg IRN"</f>
        <v>Bldg IRN</v>
      </c>
      <c r="AJ3046" t="s">
        <v>48</v>
      </c>
      <c r="AK3046" t="s">
        <v>48</v>
      </c>
      <c r="AL3046" t="s">
        <v>53</v>
      </c>
      <c r="AM3046">
        <v>1132.3</v>
      </c>
      <c r="AN3046">
        <v>1132.3</v>
      </c>
      <c r="AO3046">
        <v>15</v>
      </c>
    </row>
    <row r="3047" spans="1:41" x14ac:dyDescent="0.3">
      <c r="A3047" t="str">
        <f>"Trad IRN"</f>
        <v>Trad IRN</v>
      </c>
      <c r="B3047" t="str">
        <f>"Bldg IRN"</f>
        <v>Bldg IRN</v>
      </c>
      <c r="C3047" t="s">
        <v>41</v>
      </c>
      <c r="D3047" t="s">
        <v>3</v>
      </c>
      <c r="E3047" t="s">
        <v>80</v>
      </c>
      <c r="F3047" t="s">
        <v>81</v>
      </c>
      <c r="G3047" t="s">
        <v>82</v>
      </c>
      <c r="H3047" t="s">
        <v>83</v>
      </c>
      <c r="I3047" t="str">
        <f>"Trad IRN"</f>
        <v>Trad IRN</v>
      </c>
      <c r="J3047" t="s">
        <v>43</v>
      </c>
      <c r="K3047" t="s">
        <v>44</v>
      </c>
      <c r="L3047" t="s">
        <v>45</v>
      </c>
      <c r="M3047" t="s">
        <v>46</v>
      </c>
      <c r="N3047" t="str">
        <f>"08/18/2022"</f>
        <v>08/18/2022</v>
      </c>
      <c r="O3047" t="str">
        <f>"01/03/2023"</f>
        <v>01/03/2023</v>
      </c>
      <c r="P3047">
        <v>0.46943400000000002</v>
      </c>
      <c r="Q3047">
        <v>0.46943400000000002</v>
      </c>
      <c r="S3047">
        <v>0</v>
      </c>
      <c r="T3047">
        <v>0.46943400000000002</v>
      </c>
      <c r="U3047">
        <v>0</v>
      </c>
      <c r="V3047" t="str">
        <f>"Trad IRN"</f>
        <v>Trad IRN</v>
      </c>
      <c r="W3047">
        <v>100</v>
      </c>
      <c r="X3047" t="s">
        <v>47</v>
      </c>
      <c r="Z3047" t="s">
        <v>47</v>
      </c>
      <c r="AB3047" t="str">
        <f>"11"</f>
        <v>11</v>
      </c>
      <c r="AC3047" t="s">
        <v>48</v>
      </c>
      <c r="AD3047" t="s">
        <v>49</v>
      </c>
      <c r="AE3047" t="s">
        <v>50</v>
      </c>
      <c r="AF3047">
        <v>0</v>
      </c>
      <c r="AG3047" t="s">
        <v>56</v>
      </c>
      <c r="AH3047" t="str">
        <f>"Trad IRN"</f>
        <v>Trad IRN</v>
      </c>
      <c r="AI3047" t="str">
        <f>"Bldg IRN"</f>
        <v>Bldg IRN</v>
      </c>
      <c r="AJ3047" t="s">
        <v>48</v>
      </c>
      <c r="AK3047" t="s">
        <v>48</v>
      </c>
      <c r="AL3047" t="s">
        <v>53</v>
      </c>
      <c r="AM3047">
        <v>531.54</v>
      </c>
      <c r="AN3047">
        <v>1132.3</v>
      </c>
      <c r="AO3047">
        <v>15</v>
      </c>
    </row>
    <row r="3048" spans="1:41" x14ac:dyDescent="0.3">
      <c r="A3048" t="str">
        <f>"Trad IRN"</f>
        <v>Trad IRN</v>
      </c>
      <c r="B3048" t="str">
        <f>"Bldg IRN"</f>
        <v>Bldg IRN</v>
      </c>
      <c r="C3048" t="s">
        <v>41</v>
      </c>
      <c r="D3048" t="s">
        <v>3</v>
      </c>
      <c r="E3048" t="s">
        <v>80</v>
      </c>
      <c r="F3048" t="s">
        <v>81</v>
      </c>
      <c r="G3048" t="s">
        <v>82</v>
      </c>
      <c r="H3048" t="s">
        <v>83</v>
      </c>
      <c r="I3048" t="str">
        <f>"Trad IRN"</f>
        <v>Trad IRN</v>
      </c>
      <c r="J3048" t="s">
        <v>43</v>
      </c>
      <c r="K3048" t="s">
        <v>44</v>
      </c>
      <c r="L3048" t="s">
        <v>45</v>
      </c>
      <c r="M3048" t="s">
        <v>46</v>
      </c>
      <c r="N3048" t="str">
        <f>"01/04/2023"</f>
        <v>01/04/2023</v>
      </c>
      <c r="O3048" t="str">
        <f>"12/31/2500"</f>
        <v>12/31/2500</v>
      </c>
      <c r="P3048">
        <v>0.45098100000000002</v>
      </c>
      <c r="Q3048">
        <v>0.45098100000000002</v>
      </c>
      <c r="S3048">
        <v>0</v>
      </c>
      <c r="T3048">
        <v>0.44720700000000002</v>
      </c>
      <c r="U3048">
        <v>3.774E-3</v>
      </c>
      <c r="V3048" t="str">
        <f>"Trad IRN"</f>
        <v>Trad IRN</v>
      </c>
      <c r="W3048">
        <v>85</v>
      </c>
      <c r="X3048" t="s">
        <v>47</v>
      </c>
      <c r="Z3048" t="s">
        <v>47</v>
      </c>
      <c r="AB3048" t="str">
        <f>"11"</f>
        <v>11</v>
      </c>
      <c r="AC3048" t="s">
        <v>48</v>
      </c>
      <c r="AD3048" t="s">
        <v>49</v>
      </c>
      <c r="AE3048" t="s">
        <v>50</v>
      </c>
      <c r="AF3048">
        <v>0</v>
      </c>
      <c r="AG3048" t="s">
        <v>56</v>
      </c>
      <c r="AH3048" t="str">
        <f>"Trad IRN"</f>
        <v>Trad IRN</v>
      </c>
      <c r="AI3048" t="str">
        <f>"Bldg IRN"</f>
        <v>Bldg IRN</v>
      </c>
      <c r="AJ3048" t="s">
        <v>48</v>
      </c>
      <c r="AK3048" t="s">
        <v>48</v>
      </c>
      <c r="AL3048" t="s">
        <v>53</v>
      </c>
      <c r="AM3048">
        <v>510.65</v>
      </c>
      <c r="AN3048">
        <v>1132.3</v>
      </c>
      <c r="AO3048">
        <v>15</v>
      </c>
    </row>
    <row r="3049" spans="1:41" x14ac:dyDescent="0.3">
      <c r="A3049" t="str">
        <f>"Trad IRN"</f>
        <v>Trad IRN</v>
      </c>
      <c r="B3049" t="str">
        <f>"Bldg IRN"</f>
        <v>Bldg IRN</v>
      </c>
      <c r="C3049" t="s">
        <v>41</v>
      </c>
      <c r="D3049" t="s">
        <v>3</v>
      </c>
      <c r="E3049" t="s">
        <v>80</v>
      </c>
      <c r="F3049" t="s">
        <v>81</v>
      </c>
      <c r="G3049" t="s">
        <v>82</v>
      </c>
      <c r="H3049" t="s">
        <v>83</v>
      </c>
      <c r="I3049" t="s">
        <v>8</v>
      </c>
      <c r="J3049" t="s">
        <v>43</v>
      </c>
      <c r="K3049" t="s">
        <v>44</v>
      </c>
      <c r="L3049" t="s">
        <v>45</v>
      </c>
      <c r="M3049" t="s">
        <v>46</v>
      </c>
      <c r="N3049" t="str">
        <f>"01/04/2023"</f>
        <v>01/04/2023</v>
      </c>
      <c r="O3049" t="str">
        <f>"12/31/2500"</f>
        <v>12/31/2500</v>
      </c>
      <c r="P3049">
        <v>7.9585000000000003E-2</v>
      </c>
      <c r="Q3049">
        <v>7.9585000000000003E-2</v>
      </c>
      <c r="S3049">
        <v>0</v>
      </c>
      <c r="T3049">
        <v>2.4028999999999998E-2</v>
      </c>
      <c r="U3049">
        <v>5.5556000000000001E-2</v>
      </c>
      <c r="V3049" t="str">
        <f>"Trad IRN"</f>
        <v>Trad IRN</v>
      </c>
      <c r="W3049">
        <v>15</v>
      </c>
      <c r="X3049" t="s">
        <v>47</v>
      </c>
      <c r="Z3049" t="s">
        <v>47</v>
      </c>
      <c r="AB3049" t="str">
        <f>"11"</f>
        <v>11</v>
      </c>
      <c r="AC3049" t="s">
        <v>48</v>
      </c>
      <c r="AD3049" t="s">
        <v>49</v>
      </c>
      <c r="AE3049" t="s">
        <v>50</v>
      </c>
      <c r="AF3049">
        <v>0</v>
      </c>
      <c r="AG3049" t="s">
        <v>51</v>
      </c>
      <c r="AH3049" t="str">
        <f>"Trad IRN"</f>
        <v>Trad IRN</v>
      </c>
      <c r="AI3049" t="str">
        <f>"Bldg IRN"</f>
        <v>Bldg IRN</v>
      </c>
      <c r="AJ3049" t="s">
        <v>48</v>
      </c>
      <c r="AK3049" t="s">
        <v>48</v>
      </c>
      <c r="AL3049" t="s">
        <v>53</v>
      </c>
      <c r="AM3049">
        <v>90.11</v>
      </c>
      <c r="AN3049">
        <v>1132.3</v>
      </c>
      <c r="AO3049">
        <v>15</v>
      </c>
    </row>
    <row r="3050" spans="1:41" x14ac:dyDescent="0.3">
      <c r="A3050" t="str">
        <f>"Trad IRN"</f>
        <v>Trad IRN</v>
      </c>
      <c r="B3050" t="str">
        <f>"Bldg IRN"</f>
        <v>Bldg IRN</v>
      </c>
      <c r="C3050" t="s">
        <v>41</v>
      </c>
      <c r="D3050" t="s">
        <v>3</v>
      </c>
      <c r="E3050" t="s">
        <v>80</v>
      </c>
      <c r="F3050" t="s">
        <v>81</v>
      </c>
      <c r="G3050" t="s">
        <v>82</v>
      </c>
      <c r="H3050" t="s">
        <v>83</v>
      </c>
      <c r="I3050" t="str">
        <f>"Trad IRN"</f>
        <v>Trad IRN</v>
      </c>
      <c r="J3050" t="s">
        <v>43</v>
      </c>
      <c r="K3050" t="s">
        <v>44</v>
      </c>
      <c r="L3050" t="s">
        <v>45</v>
      </c>
      <c r="M3050" t="s">
        <v>46</v>
      </c>
      <c r="N3050" t="str">
        <f>"08/18/2022"</f>
        <v>08/18/2022</v>
      </c>
      <c r="O3050" t="str">
        <f>"12/31/2500"</f>
        <v>12/31/2500</v>
      </c>
      <c r="P3050">
        <v>1</v>
      </c>
      <c r="Q3050">
        <v>1</v>
      </c>
      <c r="S3050">
        <v>0</v>
      </c>
      <c r="T3050">
        <v>0.93055600000000005</v>
      </c>
      <c r="U3050">
        <v>6.9444000000000006E-2</v>
      </c>
      <c r="V3050" t="str">
        <f>"Trad IRN"</f>
        <v>Trad IRN</v>
      </c>
      <c r="W3050">
        <v>100</v>
      </c>
      <c r="X3050" t="s">
        <v>47</v>
      </c>
      <c r="Z3050" t="s">
        <v>47</v>
      </c>
      <c r="AB3050" t="str">
        <f>"11"</f>
        <v>11</v>
      </c>
      <c r="AC3050" t="s">
        <v>48</v>
      </c>
      <c r="AD3050" t="s">
        <v>49</v>
      </c>
      <c r="AE3050" t="s">
        <v>55</v>
      </c>
      <c r="AF3050">
        <v>0</v>
      </c>
      <c r="AG3050" t="s">
        <v>56</v>
      </c>
      <c r="AH3050" t="str">
        <f>"Trad IRN"</f>
        <v>Trad IRN</v>
      </c>
      <c r="AI3050" t="str">
        <f>"Bldg IRN"</f>
        <v>Bldg IRN</v>
      </c>
      <c r="AJ3050" t="s">
        <v>48</v>
      </c>
      <c r="AK3050" t="s">
        <v>48</v>
      </c>
      <c r="AL3050" t="s">
        <v>53</v>
      </c>
      <c r="AM3050">
        <v>1132.3</v>
      </c>
      <c r="AN3050">
        <v>1132.3</v>
      </c>
      <c r="AO3050">
        <v>15</v>
      </c>
    </row>
    <row r="3051" spans="1:41" x14ac:dyDescent="0.3">
      <c r="A3051" t="str">
        <f>"Trad IRN"</f>
        <v>Trad IRN</v>
      </c>
      <c r="B3051" t="str">
        <f>"Bldg IRN"</f>
        <v>Bldg IRN</v>
      </c>
      <c r="C3051" t="s">
        <v>41</v>
      </c>
      <c r="D3051" t="s">
        <v>3</v>
      </c>
      <c r="E3051" t="s">
        <v>80</v>
      </c>
      <c r="F3051" t="s">
        <v>81</v>
      </c>
      <c r="G3051" t="s">
        <v>82</v>
      </c>
      <c r="H3051" t="s">
        <v>83</v>
      </c>
      <c r="I3051" t="str">
        <f>"Trad IRN"</f>
        <v>Trad IRN</v>
      </c>
      <c r="J3051" t="s">
        <v>43</v>
      </c>
      <c r="K3051" t="s">
        <v>44</v>
      </c>
      <c r="L3051" t="s">
        <v>45</v>
      </c>
      <c r="M3051" t="s">
        <v>46</v>
      </c>
      <c r="N3051" t="str">
        <f>"08/18/2022"</f>
        <v>08/18/2022</v>
      </c>
      <c r="O3051" t="str">
        <f>"12/31/2500"</f>
        <v>12/31/2500</v>
      </c>
      <c r="P3051">
        <v>1</v>
      </c>
      <c r="Q3051">
        <v>1</v>
      </c>
      <c r="S3051">
        <v>1</v>
      </c>
      <c r="T3051">
        <v>1</v>
      </c>
      <c r="U3051">
        <v>0</v>
      </c>
      <c r="V3051" t="str">
        <f>"Trad IRN"</f>
        <v>Trad IRN</v>
      </c>
      <c r="W3051">
        <v>85</v>
      </c>
      <c r="X3051" t="s">
        <v>54</v>
      </c>
      <c r="Y3051" t="str">
        <f>"15"</f>
        <v>15</v>
      </c>
      <c r="Z3051" t="s">
        <v>47</v>
      </c>
      <c r="AB3051" t="str">
        <f>"09"</f>
        <v>09</v>
      </c>
      <c r="AC3051" t="s">
        <v>48</v>
      </c>
      <c r="AD3051" t="s">
        <v>49</v>
      </c>
      <c r="AE3051" t="s">
        <v>50</v>
      </c>
      <c r="AF3051">
        <v>0</v>
      </c>
      <c r="AG3051" t="s">
        <v>56</v>
      </c>
      <c r="AH3051" t="str">
        <f>"Trad IRN"</f>
        <v>Trad IRN</v>
      </c>
      <c r="AI3051" t="str">
        <f>"Bldg IRN"</f>
        <v>Bldg IRN</v>
      </c>
      <c r="AJ3051" t="s">
        <v>48</v>
      </c>
      <c r="AK3051" t="s">
        <v>48</v>
      </c>
      <c r="AL3051" t="s">
        <v>53</v>
      </c>
      <c r="AM3051">
        <v>1132.3</v>
      </c>
      <c r="AN3051">
        <v>1132.3</v>
      </c>
      <c r="AO3051">
        <v>15</v>
      </c>
    </row>
    <row r="3052" spans="1:41" x14ac:dyDescent="0.3">
      <c r="A3052" t="str">
        <f>"Trad IRN"</f>
        <v>Trad IRN</v>
      </c>
      <c r="B3052" t="str">
        <f>"Bldg IRN"</f>
        <v>Bldg IRN</v>
      </c>
      <c r="C3052" t="s">
        <v>41</v>
      </c>
      <c r="D3052" t="s">
        <v>3</v>
      </c>
      <c r="E3052" t="s">
        <v>80</v>
      </c>
      <c r="F3052" t="s">
        <v>81</v>
      </c>
      <c r="G3052" t="s">
        <v>82</v>
      </c>
      <c r="H3052" t="s">
        <v>83</v>
      </c>
      <c r="I3052" t="s">
        <v>8</v>
      </c>
      <c r="J3052" t="s">
        <v>43</v>
      </c>
      <c r="K3052" t="s">
        <v>44</v>
      </c>
      <c r="L3052" t="s">
        <v>45</v>
      </c>
      <c r="M3052" t="s">
        <v>46</v>
      </c>
      <c r="N3052" t="str">
        <f>"08/18/2022"</f>
        <v>08/18/2022</v>
      </c>
      <c r="O3052" t="str">
        <f>"12/20/2022"</f>
        <v>12/20/2022</v>
      </c>
      <c r="P3052">
        <v>6.9550000000000001E-2</v>
      </c>
      <c r="Q3052">
        <v>6.9550000000000001E-2</v>
      </c>
      <c r="S3052">
        <v>0</v>
      </c>
      <c r="T3052">
        <v>1.4671999999999999E-2</v>
      </c>
      <c r="U3052">
        <v>5.4878000000000003E-2</v>
      </c>
      <c r="V3052" t="str">
        <f>"Trad IRN"</f>
        <v>Trad IRN</v>
      </c>
      <c r="W3052">
        <v>15</v>
      </c>
      <c r="X3052" t="s">
        <v>47</v>
      </c>
      <c r="Z3052" t="s">
        <v>47</v>
      </c>
      <c r="AB3052" t="str">
        <f>"10"</f>
        <v>10</v>
      </c>
      <c r="AC3052" t="s">
        <v>48</v>
      </c>
      <c r="AD3052" t="s">
        <v>49</v>
      </c>
      <c r="AE3052" t="s">
        <v>50</v>
      </c>
      <c r="AF3052">
        <v>0</v>
      </c>
      <c r="AG3052" t="s">
        <v>51</v>
      </c>
      <c r="AH3052" t="str">
        <f>"Trad IRN"</f>
        <v>Trad IRN</v>
      </c>
      <c r="AI3052" t="str">
        <f>"Bldg IRN"</f>
        <v>Bldg IRN</v>
      </c>
      <c r="AJ3052" t="s">
        <v>48</v>
      </c>
      <c r="AK3052" t="s">
        <v>48</v>
      </c>
      <c r="AL3052" t="s">
        <v>53</v>
      </c>
      <c r="AM3052">
        <v>78.75</v>
      </c>
      <c r="AN3052">
        <v>1132.3</v>
      </c>
      <c r="AO3052">
        <v>15</v>
      </c>
    </row>
    <row r="3053" spans="1:41" x14ac:dyDescent="0.3">
      <c r="A3053" t="str">
        <f>"Trad IRN"</f>
        <v>Trad IRN</v>
      </c>
      <c r="B3053" t="str">
        <f>"Bldg IRN"</f>
        <v>Bldg IRN</v>
      </c>
      <c r="C3053" t="s">
        <v>41</v>
      </c>
      <c r="D3053" t="s">
        <v>3</v>
      </c>
      <c r="E3053" t="s">
        <v>80</v>
      </c>
      <c r="F3053" t="s">
        <v>81</v>
      </c>
      <c r="G3053" t="s">
        <v>82</v>
      </c>
      <c r="H3053" t="s">
        <v>83</v>
      </c>
      <c r="I3053" t="str">
        <f>"Trad IRN"</f>
        <v>Trad IRN</v>
      </c>
      <c r="J3053" t="s">
        <v>43</v>
      </c>
      <c r="K3053" t="s">
        <v>44</v>
      </c>
      <c r="L3053" t="s">
        <v>45</v>
      </c>
      <c r="M3053" t="s">
        <v>46</v>
      </c>
      <c r="N3053" t="str">
        <f>"01/04/2023"</f>
        <v>01/04/2023</v>
      </c>
      <c r="O3053" t="str">
        <f>"12/31/2500"</f>
        <v>12/31/2500</v>
      </c>
      <c r="P3053">
        <v>0.53056599999999998</v>
      </c>
      <c r="Q3053">
        <v>0.53056599999999998</v>
      </c>
      <c r="S3053">
        <v>0</v>
      </c>
      <c r="T3053">
        <v>0.53056599999999998</v>
      </c>
      <c r="U3053">
        <v>0</v>
      </c>
      <c r="V3053" t="str">
        <f>"Trad IRN"</f>
        <v>Trad IRN</v>
      </c>
      <c r="W3053">
        <v>100</v>
      </c>
      <c r="X3053" t="s">
        <v>47</v>
      </c>
      <c r="Z3053" t="s">
        <v>47</v>
      </c>
      <c r="AB3053" t="str">
        <f>"10"</f>
        <v>10</v>
      </c>
      <c r="AC3053" t="s">
        <v>48</v>
      </c>
      <c r="AD3053" t="s">
        <v>49</v>
      </c>
      <c r="AE3053" t="s">
        <v>50</v>
      </c>
      <c r="AF3053">
        <v>0</v>
      </c>
      <c r="AG3053" t="s">
        <v>56</v>
      </c>
      <c r="AH3053" t="str">
        <f>"Trad IRN"</f>
        <v>Trad IRN</v>
      </c>
      <c r="AI3053" t="str">
        <f>"Bldg IRN"</f>
        <v>Bldg IRN</v>
      </c>
      <c r="AJ3053" t="s">
        <v>48</v>
      </c>
      <c r="AK3053" t="s">
        <v>48</v>
      </c>
      <c r="AL3053" t="s">
        <v>53</v>
      </c>
      <c r="AM3053">
        <v>600.76</v>
      </c>
      <c r="AN3053">
        <v>1132.3</v>
      </c>
      <c r="AO3053">
        <v>15</v>
      </c>
    </row>
    <row r="3054" spans="1:41" x14ac:dyDescent="0.3">
      <c r="A3054" t="str">
        <f>"Trad IRN"</f>
        <v>Trad IRN</v>
      </c>
      <c r="B3054" t="str">
        <f>"Bldg IRN"</f>
        <v>Bldg IRN</v>
      </c>
      <c r="C3054" t="s">
        <v>41</v>
      </c>
      <c r="D3054" t="s">
        <v>3</v>
      </c>
      <c r="E3054" t="s">
        <v>80</v>
      </c>
      <c r="F3054" t="s">
        <v>81</v>
      </c>
      <c r="G3054" t="s">
        <v>82</v>
      </c>
      <c r="H3054" t="s">
        <v>83</v>
      </c>
      <c r="I3054" t="str">
        <f>"Trad IRN"</f>
        <v>Trad IRN</v>
      </c>
      <c r="J3054" t="s">
        <v>43</v>
      </c>
      <c r="K3054" t="s">
        <v>44</v>
      </c>
      <c r="L3054" t="s">
        <v>45</v>
      </c>
      <c r="M3054" t="s">
        <v>46</v>
      </c>
      <c r="N3054" t="str">
        <f t="shared" ref="N3054:N3060" si="315">"08/18/2022"</f>
        <v>08/18/2022</v>
      </c>
      <c r="O3054" t="str">
        <f>"01/03/2023"</f>
        <v>01/03/2023</v>
      </c>
      <c r="P3054">
        <v>0.39901900000000001</v>
      </c>
      <c r="Q3054">
        <v>0.39901900000000001</v>
      </c>
      <c r="S3054">
        <v>0</v>
      </c>
      <c r="T3054">
        <v>0.39901900000000001</v>
      </c>
      <c r="U3054">
        <v>0</v>
      </c>
      <c r="V3054" t="str">
        <f>"Trad IRN"</f>
        <v>Trad IRN</v>
      </c>
      <c r="W3054">
        <v>85</v>
      </c>
      <c r="X3054" t="s">
        <v>47</v>
      </c>
      <c r="Z3054" t="s">
        <v>47</v>
      </c>
      <c r="AB3054" t="str">
        <f>"10"</f>
        <v>10</v>
      </c>
      <c r="AC3054" t="s">
        <v>48</v>
      </c>
      <c r="AD3054" t="s">
        <v>49</v>
      </c>
      <c r="AE3054" t="s">
        <v>50</v>
      </c>
      <c r="AF3054">
        <v>0</v>
      </c>
      <c r="AG3054" t="s">
        <v>56</v>
      </c>
      <c r="AH3054" t="str">
        <f>"Trad IRN"</f>
        <v>Trad IRN</v>
      </c>
      <c r="AI3054" t="str">
        <f>"Bldg IRN"</f>
        <v>Bldg IRN</v>
      </c>
      <c r="AJ3054" t="s">
        <v>48</v>
      </c>
      <c r="AK3054" t="s">
        <v>48</v>
      </c>
      <c r="AL3054" t="s">
        <v>53</v>
      </c>
      <c r="AM3054">
        <v>451.81</v>
      </c>
      <c r="AN3054">
        <v>1132.3</v>
      </c>
      <c r="AO3054">
        <v>15</v>
      </c>
    </row>
    <row r="3055" spans="1:41" x14ac:dyDescent="0.3">
      <c r="A3055" t="str">
        <f>"Trad IRN"</f>
        <v>Trad IRN</v>
      </c>
      <c r="B3055" t="str">
        <f>"Bldg IRN"</f>
        <v>Bldg IRN</v>
      </c>
      <c r="C3055" t="s">
        <v>41</v>
      </c>
      <c r="D3055" t="s">
        <v>3</v>
      </c>
      <c r="E3055" t="s">
        <v>80</v>
      </c>
      <c r="F3055" t="s">
        <v>81</v>
      </c>
      <c r="G3055" t="s">
        <v>82</v>
      </c>
      <c r="H3055" t="s">
        <v>83</v>
      </c>
      <c r="I3055" t="str">
        <f>"Trad IRN"</f>
        <v>Trad IRN</v>
      </c>
      <c r="J3055" t="s">
        <v>43</v>
      </c>
      <c r="K3055" t="s">
        <v>44</v>
      </c>
      <c r="L3055" t="s">
        <v>45</v>
      </c>
      <c r="M3055" t="s">
        <v>46</v>
      </c>
      <c r="N3055" t="str">
        <f t="shared" si="315"/>
        <v>08/18/2022</v>
      </c>
      <c r="O3055" t="str">
        <f>"12/31/2500"</f>
        <v>12/31/2500</v>
      </c>
      <c r="P3055">
        <v>1</v>
      </c>
      <c r="Q3055">
        <v>1</v>
      </c>
      <c r="R3055">
        <v>1</v>
      </c>
      <c r="S3055">
        <v>0</v>
      </c>
      <c r="T3055">
        <v>1</v>
      </c>
      <c r="U3055">
        <v>0</v>
      </c>
      <c r="V3055" t="str">
        <f>"Trad IRN"</f>
        <v>Trad IRN</v>
      </c>
      <c r="W3055">
        <v>100</v>
      </c>
      <c r="X3055" t="s">
        <v>47</v>
      </c>
      <c r="Z3055" t="s">
        <v>47</v>
      </c>
      <c r="AB3055" t="str">
        <f>"09"</f>
        <v>09</v>
      </c>
      <c r="AC3055" t="str">
        <f>"15"</f>
        <v>15</v>
      </c>
      <c r="AD3055" t="str">
        <f>"2"</f>
        <v>2</v>
      </c>
      <c r="AE3055" t="s">
        <v>55</v>
      </c>
      <c r="AF3055">
        <v>0</v>
      </c>
      <c r="AG3055" t="s">
        <v>56</v>
      </c>
      <c r="AH3055" t="str">
        <f>"Trad IRN"</f>
        <v>Trad IRN</v>
      </c>
      <c r="AI3055" t="str">
        <f>"Bldg IRN"</f>
        <v>Bldg IRN</v>
      </c>
      <c r="AJ3055" t="s">
        <v>48</v>
      </c>
      <c r="AK3055" t="s">
        <v>48</v>
      </c>
      <c r="AL3055" t="s">
        <v>53</v>
      </c>
      <c r="AM3055">
        <v>1132.3</v>
      </c>
      <c r="AN3055">
        <v>1132.3</v>
      </c>
      <c r="AO3055">
        <v>15</v>
      </c>
    </row>
    <row r="3056" spans="1:41" x14ac:dyDescent="0.3">
      <c r="A3056" t="str">
        <f>"Trad IRN"</f>
        <v>Trad IRN</v>
      </c>
      <c r="B3056" t="str">
        <f>"Bldg IRN"</f>
        <v>Bldg IRN</v>
      </c>
      <c r="C3056" t="s">
        <v>41</v>
      </c>
      <c r="D3056" t="s">
        <v>3</v>
      </c>
      <c r="E3056" t="s">
        <v>80</v>
      </c>
      <c r="F3056" t="s">
        <v>81</v>
      </c>
      <c r="G3056" t="s">
        <v>82</v>
      </c>
      <c r="H3056" t="s">
        <v>83</v>
      </c>
      <c r="I3056" t="str">
        <f>"Trad IRN"</f>
        <v>Trad IRN</v>
      </c>
      <c r="J3056" t="s">
        <v>43</v>
      </c>
      <c r="K3056" t="s">
        <v>44</v>
      </c>
      <c r="L3056" t="s">
        <v>45</v>
      </c>
      <c r="M3056" t="s">
        <v>46</v>
      </c>
      <c r="N3056" t="str">
        <f t="shared" si="315"/>
        <v>08/18/2022</v>
      </c>
      <c r="O3056" t="str">
        <f>"12/31/2500"</f>
        <v>12/31/2500</v>
      </c>
      <c r="P3056">
        <v>1</v>
      </c>
      <c r="Q3056">
        <v>1</v>
      </c>
      <c r="S3056">
        <v>1</v>
      </c>
      <c r="T3056">
        <v>1</v>
      </c>
      <c r="U3056">
        <v>0</v>
      </c>
      <c r="V3056" t="str">
        <f>"Trad IRN"</f>
        <v>Trad IRN</v>
      </c>
      <c r="W3056">
        <v>100</v>
      </c>
      <c r="X3056" t="s">
        <v>47</v>
      </c>
      <c r="Z3056" t="s">
        <v>47</v>
      </c>
      <c r="AB3056" t="str">
        <f>"09"</f>
        <v>09</v>
      </c>
      <c r="AC3056" t="s">
        <v>48</v>
      </c>
      <c r="AD3056" t="s">
        <v>49</v>
      </c>
      <c r="AE3056" t="s">
        <v>50</v>
      </c>
      <c r="AF3056">
        <v>0</v>
      </c>
      <c r="AG3056" t="s">
        <v>56</v>
      </c>
      <c r="AH3056" t="str">
        <f>"Trad IRN"</f>
        <v>Trad IRN</v>
      </c>
      <c r="AI3056" t="str">
        <f>"Bldg IRN"</f>
        <v>Bldg IRN</v>
      </c>
      <c r="AJ3056" t="s">
        <v>48</v>
      </c>
      <c r="AK3056" t="s">
        <v>48</v>
      </c>
      <c r="AL3056" t="s">
        <v>53</v>
      </c>
      <c r="AM3056">
        <v>1132.3</v>
      </c>
      <c r="AN3056">
        <v>1132.3</v>
      </c>
      <c r="AO3056">
        <v>15</v>
      </c>
    </row>
    <row r="3057" spans="1:41" x14ac:dyDescent="0.3">
      <c r="A3057" t="str">
        <f>"Trad IRN"</f>
        <v>Trad IRN</v>
      </c>
      <c r="B3057" t="str">
        <f>"Bldg IRN"</f>
        <v>Bldg IRN</v>
      </c>
      <c r="C3057" t="s">
        <v>41</v>
      </c>
      <c r="D3057" t="s">
        <v>3</v>
      </c>
      <c r="E3057" t="s">
        <v>80</v>
      </c>
      <c r="F3057" t="s">
        <v>81</v>
      </c>
      <c r="G3057" t="s">
        <v>82</v>
      </c>
      <c r="H3057" t="s">
        <v>83</v>
      </c>
      <c r="I3057" t="s">
        <v>8</v>
      </c>
      <c r="J3057" t="s">
        <v>43</v>
      </c>
      <c r="K3057" t="s">
        <v>44</v>
      </c>
      <c r="L3057" t="s">
        <v>45</v>
      </c>
      <c r="M3057" t="s">
        <v>46</v>
      </c>
      <c r="N3057" t="str">
        <f t="shared" si="315"/>
        <v>08/18/2022</v>
      </c>
      <c r="O3057" t="str">
        <f>"12/31/2500"</f>
        <v>12/31/2500</v>
      </c>
      <c r="P3057">
        <v>0.14913599999999999</v>
      </c>
      <c r="Q3057">
        <v>0.14913599999999999</v>
      </c>
      <c r="S3057">
        <v>0</v>
      </c>
      <c r="T3057">
        <v>0.14913599999999999</v>
      </c>
      <c r="U3057">
        <v>0</v>
      </c>
      <c r="V3057" t="str">
        <f>"Trad IRN"</f>
        <v>Trad IRN</v>
      </c>
      <c r="W3057">
        <v>15</v>
      </c>
      <c r="X3057" t="s">
        <v>47</v>
      </c>
      <c r="Z3057" t="s">
        <v>47</v>
      </c>
      <c r="AB3057" t="str">
        <f>"12"</f>
        <v>12</v>
      </c>
      <c r="AC3057" t="s">
        <v>48</v>
      </c>
      <c r="AD3057" t="s">
        <v>49</v>
      </c>
      <c r="AE3057" t="s">
        <v>50</v>
      </c>
      <c r="AF3057">
        <v>0</v>
      </c>
      <c r="AG3057" t="s">
        <v>51</v>
      </c>
      <c r="AH3057" t="s">
        <v>85</v>
      </c>
      <c r="AI3057" t="str">
        <f>"Bldg IRN"</f>
        <v>Bldg IRN</v>
      </c>
      <c r="AJ3057" t="str">
        <f>"12"</f>
        <v>12</v>
      </c>
      <c r="AK3057" t="s">
        <v>52</v>
      </c>
      <c r="AL3057" t="s">
        <v>53</v>
      </c>
      <c r="AM3057">
        <v>155.4</v>
      </c>
      <c r="AN3057">
        <v>1042</v>
      </c>
      <c r="AO3057">
        <v>15</v>
      </c>
    </row>
    <row r="3058" spans="1:41" x14ac:dyDescent="0.3">
      <c r="A3058" t="str">
        <f>"Trad IRN"</f>
        <v>Trad IRN</v>
      </c>
      <c r="B3058" t="str">
        <f>"Bldg IRN"</f>
        <v>Bldg IRN</v>
      </c>
      <c r="C3058" t="s">
        <v>41</v>
      </c>
      <c r="D3058" t="s">
        <v>3</v>
      </c>
      <c r="E3058" t="s">
        <v>80</v>
      </c>
      <c r="F3058" t="s">
        <v>81</v>
      </c>
      <c r="G3058" t="s">
        <v>82</v>
      </c>
      <c r="H3058" t="s">
        <v>83</v>
      </c>
      <c r="I3058" t="str">
        <f>"Trad IRN"</f>
        <v>Trad IRN</v>
      </c>
      <c r="J3058" t="s">
        <v>43</v>
      </c>
      <c r="K3058" t="s">
        <v>44</v>
      </c>
      <c r="L3058" t="s">
        <v>45</v>
      </c>
      <c r="M3058" t="s">
        <v>46</v>
      </c>
      <c r="N3058" t="str">
        <f t="shared" si="315"/>
        <v>08/18/2022</v>
      </c>
      <c r="O3058" t="str">
        <f>"12/31/2500"</f>
        <v>12/31/2500</v>
      </c>
      <c r="P3058">
        <v>0.85</v>
      </c>
      <c r="Q3058">
        <v>0.85</v>
      </c>
      <c r="S3058">
        <v>0.85</v>
      </c>
      <c r="T3058">
        <v>0.85</v>
      </c>
      <c r="U3058">
        <v>0</v>
      </c>
      <c r="V3058" t="str">
        <f>"Trad IRN"</f>
        <v>Trad IRN</v>
      </c>
      <c r="W3058">
        <v>85</v>
      </c>
      <c r="X3058" t="s">
        <v>47</v>
      </c>
      <c r="Z3058" t="s">
        <v>47</v>
      </c>
      <c r="AB3058" t="str">
        <f>"12"</f>
        <v>12</v>
      </c>
      <c r="AC3058" t="s">
        <v>48</v>
      </c>
      <c r="AD3058" t="s">
        <v>49</v>
      </c>
      <c r="AE3058" t="s">
        <v>50</v>
      </c>
      <c r="AF3058">
        <v>0</v>
      </c>
      <c r="AG3058" t="s">
        <v>56</v>
      </c>
      <c r="AH3058" t="str">
        <f>"Trad IRN"</f>
        <v>Trad IRN</v>
      </c>
      <c r="AI3058" t="str">
        <f>"Bldg IRN"</f>
        <v>Bldg IRN</v>
      </c>
      <c r="AJ3058" t="str">
        <f>"12"</f>
        <v>12</v>
      </c>
      <c r="AK3058" t="s">
        <v>48</v>
      </c>
      <c r="AL3058" t="s">
        <v>53</v>
      </c>
      <c r="AM3058">
        <v>962.46</v>
      </c>
      <c r="AN3058">
        <v>1132.3</v>
      </c>
      <c r="AO3058">
        <v>15</v>
      </c>
    </row>
    <row r="3059" spans="1:41" x14ac:dyDescent="0.3">
      <c r="A3059" t="str">
        <f>"Trad IRN"</f>
        <v>Trad IRN</v>
      </c>
      <c r="B3059" t="str">
        <f>"Bldg IRN"</f>
        <v>Bldg IRN</v>
      </c>
      <c r="C3059" t="s">
        <v>41</v>
      </c>
      <c r="D3059" t="s">
        <v>3</v>
      </c>
      <c r="E3059" t="s">
        <v>80</v>
      </c>
      <c r="F3059" t="s">
        <v>81</v>
      </c>
      <c r="G3059" t="s">
        <v>82</v>
      </c>
      <c r="H3059" t="s">
        <v>83</v>
      </c>
      <c r="I3059" t="str">
        <f>"Trad IRN"</f>
        <v>Trad IRN</v>
      </c>
      <c r="J3059" t="s">
        <v>43</v>
      </c>
      <c r="K3059" t="s">
        <v>44</v>
      </c>
      <c r="L3059" t="s">
        <v>45</v>
      </c>
      <c r="M3059" t="s">
        <v>46</v>
      </c>
      <c r="N3059" t="str">
        <f t="shared" si="315"/>
        <v>08/18/2022</v>
      </c>
      <c r="O3059" t="str">
        <f>"12/31/2500"</f>
        <v>12/31/2500</v>
      </c>
      <c r="P3059">
        <v>1</v>
      </c>
      <c r="Q3059">
        <v>1</v>
      </c>
      <c r="S3059">
        <v>0</v>
      </c>
      <c r="T3059">
        <v>1</v>
      </c>
      <c r="U3059">
        <v>0</v>
      </c>
      <c r="V3059" t="str">
        <f>"Trad IRN"</f>
        <v>Trad IRN</v>
      </c>
      <c r="W3059">
        <v>100</v>
      </c>
      <c r="X3059" t="s">
        <v>47</v>
      </c>
      <c r="Z3059" t="s">
        <v>47</v>
      </c>
      <c r="AB3059" t="str">
        <f>"12"</f>
        <v>12</v>
      </c>
      <c r="AC3059" t="s">
        <v>48</v>
      </c>
      <c r="AD3059" t="s">
        <v>49</v>
      </c>
      <c r="AE3059" t="s">
        <v>55</v>
      </c>
      <c r="AF3059">
        <v>2</v>
      </c>
      <c r="AG3059" t="s">
        <v>56</v>
      </c>
      <c r="AH3059" t="str">
        <f>"Trad IRN"</f>
        <v>Trad IRN</v>
      </c>
      <c r="AI3059" t="str">
        <f>"Bldg IRN"</f>
        <v>Bldg IRN</v>
      </c>
      <c r="AJ3059" t="str">
        <f>"12"</f>
        <v>12</v>
      </c>
      <c r="AK3059" t="s">
        <v>48</v>
      </c>
      <c r="AL3059" t="s">
        <v>53</v>
      </c>
      <c r="AM3059">
        <v>1132.3</v>
      </c>
      <c r="AN3059">
        <v>1132.3</v>
      </c>
      <c r="AO3059">
        <v>15</v>
      </c>
    </row>
    <row r="3060" spans="1:41" x14ac:dyDescent="0.3">
      <c r="A3060" t="str">
        <f>"Trad IRN"</f>
        <v>Trad IRN</v>
      </c>
      <c r="B3060" t="str">
        <f>"Bldg IRN"</f>
        <v>Bldg IRN</v>
      </c>
      <c r="C3060" t="s">
        <v>41</v>
      </c>
      <c r="D3060" t="s">
        <v>3</v>
      </c>
      <c r="E3060" t="s">
        <v>80</v>
      </c>
      <c r="F3060" t="s">
        <v>81</v>
      </c>
      <c r="G3060" t="s">
        <v>82</v>
      </c>
      <c r="H3060" t="s">
        <v>83</v>
      </c>
      <c r="I3060" t="str">
        <f>"Trad IRN"</f>
        <v>Trad IRN</v>
      </c>
      <c r="J3060" t="s">
        <v>43</v>
      </c>
      <c r="K3060" t="s">
        <v>44</v>
      </c>
      <c r="L3060" t="s">
        <v>45</v>
      </c>
      <c r="M3060" t="s">
        <v>46</v>
      </c>
      <c r="N3060" t="str">
        <f t="shared" si="315"/>
        <v>08/18/2022</v>
      </c>
      <c r="O3060" t="str">
        <f>"01/03/2023"</f>
        <v>01/03/2023</v>
      </c>
      <c r="P3060">
        <v>0.39901900000000001</v>
      </c>
      <c r="Q3060">
        <v>0.39901900000000001</v>
      </c>
      <c r="S3060">
        <v>0</v>
      </c>
      <c r="T3060">
        <v>0.39901900000000001</v>
      </c>
      <c r="U3060">
        <v>0</v>
      </c>
      <c r="V3060" t="str">
        <f>"Trad IRN"</f>
        <v>Trad IRN</v>
      </c>
      <c r="W3060">
        <v>85</v>
      </c>
      <c r="X3060" t="s">
        <v>47</v>
      </c>
      <c r="Z3060" t="s">
        <v>47</v>
      </c>
      <c r="AB3060" t="str">
        <f>"10"</f>
        <v>10</v>
      </c>
      <c r="AC3060" t="s">
        <v>48</v>
      </c>
      <c r="AD3060" t="s">
        <v>49</v>
      </c>
      <c r="AE3060" t="s">
        <v>55</v>
      </c>
      <c r="AF3060">
        <v>0</v>
      </c>
      <c r="AG3060" t="s">
        <v>56</v>
      </c>
      <c r="AH3060" t="str">
        <f>"Trad IRN"</f>
        <v>Trad IRN</v>
      </c>
      <c r="AI3060" t="str">
        <f>"Bldg IRN"</f>
        <v>Bldg IRN</v>
      </c>
      <c r="AJ3060" t="s">
        <v>48</v>
      </c>
      <c r="AK3060" t="s">
        <v>48</v>
      </c>
      <c r="AL3060" t="s">
        <v>53</v>
      </c>
      <c r="AM3060">
        <v>451.81</v>
      </c>
      <c r="AN3060">
        <v>1132.3</v>
      </c>
      <c r="AO3060">
        <v>15</v>
      </c>
    </row>
    <row r="3061" spans="1:41" x14ac:dyDescent="0.3">
      <c r="A3061" t="str">
        <f>"Trad IRN"</f>
        <v>Trad IRN</v>
      </c>
      <c r="B3061" t="str">
        <f>"Bldg IRN"</f>
        <v>Bldg IRN</v>
      </c>
      <c r="C3061" t="s">
        <v>41</v>
      </c>
      <c r="D3061" t="s">
        <v>3</v>
      </c>
      <c r="E3061" t="s">
        <v>80</v>
      </c>
      <c r="F3061" t="s">
        <v>81</v>
      </c>
      <c r="G3061" t="s">
        <v>82</v>
      </c>
      <c r="H3061" t="s">
        <v>83</v>
      </c>
      <c r="I3061" t="str">
        <f>"Trad IRN"</f>
        <v>Trad IRN</v>
      </c>
      <c r="J3061" t="s">
        <v>43</v>
      </c>
      <c r="K3061" t="s">
        <v>44</v>
      </c>
      <c r="L3061" t="s">
        <v>45</v>
      </c>
      <c r="M3061" t="s">
        <v>46</v>
      </c>
      <c r="N3061" t="str">
        <f>"01/04/2023"</f>
        <v>01/04/2023</v>
      </c>
      <c r="O3061" t="str">
        <f>"12/31/2500"</f>
        <v>12/31/2500</v>
      </c>
      <c r="P3061">
        <v>0.53056599999999998</v>
      </c>
      <c r="Q3061">
        <v>0.53056599999999998</v>
      </c>
      <c r="S3061">
        <v>0</v>
      </c>
      <c r="T3061">
        <v>0.53056599999999998</v>
      </c>
      <c r="U3061">
        <v>0</v>
      </c>
      <c r="V3061" t="str">
        <f>"Trad IRN"</f>
        <v>Trad IRN</v>
      </c>
      <c r="W3061">
        <v>100</v>
      </c>
      <c r="X3061" t="s">
        <v>47</v>
      </c>
      <c r="Z3061" t="s">
        <v>47</v>
      </c>
      <c r="AB3061" t="str">
        <f>"10"</f>
        <v>10</v>
      </c>
      <c r="AC3061" t="s">
        <v>48</v>
      </c>
      <c r="AD3061" t="s">
        <v>49</v>
      </c>
      <c r="AE3061" t="s">
        <v>55</v>
      </c>
      <c r="AF3061">
        <v>0</v>
      </c>
      <c r="AG3061" t="s">
        <v>56</v>
      </c>
      <c r="AH3061" t="str">
        <f>"Trad IRN"</f>
        <v>Trad IRN</v>
      </c>
      <c r="AI3061" t="str">
        <f>"Bldg IRN"</f>
        <v>Bldg IRN</v>
      </c>
      <c r="AJ3061" t="s">
        <v>48</v>
      </c>
      <c r="AK3061" t="s">
        <v>48</v>
      </c>
      <c r="AL3061" t="s">
        <v>53</v>
      </c>
      <c r="AM3061">
        <v>600.76</v>
      </c>
      <c r="AN3061">
        <v>1132.3</v>
      </c>
      <c r="AO3061">
        <v>15</v>
      </c>
    </row>
    <row r="3062" spans="1:41" x14ac:dyDescent="0.3">
      <c r="A3062" t="str">
        <f>"Trad IRN"</f>
        <v>Trad IRN</v>
      </c>
      <c r="B3062" t="str">
        <f>"Bldg IRN"</f>
        <v>Bldg IRN</v>
      </c>
      <c r="C3062" t="s">
        <v>41</v>
      </c>
      <c r="D3062" t="s">
        <v>3</v>
      </c>
      <c r="E3062" t="s">
        <v>80</v>
      </c>
      <c r="F3062" t="s">
        <v>81</v>
      </c>
      <c r="G3062" t="s">
        <v>82</v>
      </c>
      <c r="H3062" t="s">
        <v>83</v>
      </c>
      <c r="I3062" t="s">
        <v>8</v>
      </c>
      <c r="J3062" t="s">
        <v>43</v>
      </c>
      <c r="K3062" t="s">
        <v>44</v>
      </c>
      <c r="L3062" t="s">
        <v>45</v>
      </c>
      <c r="M3062" t="s">
        <v>46</v>
      </c>
      <c r="N3062" t="str">
        <f>"08/18/2022"</f>
        <v>08/18/2022</v>
      </c>
      <c r="O3062" t="str">
        <f>"12/20/2022"</f>
        <v>12/20/2022</v>
      </c>
      <c r="P3062">
        <v>6.9550000000000001E-2</v>
      </c>
      <c r="Q3062">
        <v>6.9550000000000001E-2</v>
      </c>
      <c r="S3062">
        <v>0</v>
      </c>
      <c r="T3062">
        <v>1.4671999999999999E-2</v>
      </c>
      <c r="U3062">
        <v>5.4878000000000003E-2</v>
      </c>
      <c r="V3062" t="str">
        <f>"Trad IRN"</f>
        <v>Trad IRN</v>
      </c>
      <c r="W3062">
        <v>15</v>
      </c>
      <c r="X3062" t="s">
        <v>47</v>
      </c>
      <c r="Z3062" t="s">
        <v>47</v>
      </c>
      <c r="AB3062" t="str">
        <f>"10"</f>
        <v>10</v>
      </c>
      <c r="AC3062" t="s">
        <v>48</v>
      </c>
      <c r="AD3062" t="s">
        <v>49</v>
      </c>
      <c r="AE3062" t="s">
        <v>55</v>
      </c>
      <c r="AF3062">
        <v>0</v>
      </c>
      <c r="AG3062" t="s">
        <v>51</v>
      </c>
      <c r="AH3062" t="str">
        <f>"Trad IRN"</f>
        <v>Trad IRN</v>
      </c>
      <c r="AI3062" t="str">
        <f>"Bldg IRN"</f>
        <v>Bldg IRN</v>
      </c>
      <c r="AJ3062" t="s">
        <v>48</v>
      </c>
      <c r="AK3062" t="s">
        <v>48</v>
      </c>
      <c r="AL3062" t="s">
        <v>53</v>
      </c>
      <c r="AM3062">
        <v>78.75</v>
      </c>
      <c r="AN3062">
        <v>1132.3</v>
      </c>
      <c r="AO3062">
        <v>15</v>
      </c>
    </row>
    <row r="3063" spans="1:41" x14ac:dyDescent="0.3">
      <c r="A3063" t="str">
        <f>"Trad IRN"</f>
        <v>Trad IRN</v>
      </c>
      <c r="B3063" t="str">
        <f>"Bldg IRN"</f>
        <v>Bldg IRN</v>
      </c>
      <c r="C3063" t="s">
        <v>41</v>
      </c>
      <c r="D3063" t="s">
        <v>3</v>
      </c>
      <c r="E3063" t="s">
        <v>80</v>
      </c>
      <c r="F3063" t="s">
        <v>81</v>
      </c>
      <c r="G3063" t="s">
        <v>82</v>
      </c>
      <c r="H3063" t="s">
        <v>83</v>
      </c>
      <c r="I3063" t="str">
        <f>"Trad IRN"</f>
        <v>Trad IRN</v>
      </c>
      <c r="J3063" t="s">
        <v>43</v>
      </c>
      <c r="K3063" t="s">
        <v>44</v>
      </c>
      <c r="L3063" t="s">
        <v>45</v>
      </c>
      <c r="M3063" t="s">
        <v>46</v>
      </c>
      <c r="N3063" t="str">
        <f>"08/18/2022"</f>
        <v>08/18/2022</v>
      </c>
      <c r="O3063" t="str">
        <f t="shared" ref="O3063:O3069" si="316">"12/31/2500"</f>
        <v>12/31/2500</v>
      </c>
      <c r="P3063">
        <v>1</v>
      </c>
      <c r="Q3063">
        <v>1</v>
      </c>
      <c r="S3063">
        <v>1</v>
      </c>
      <c r="T3063">
        <v>1</v>
      </c>
      <c r="U3063">
        <v>0</v>
      </c>
      <c r="V3063" t="str">
        <f>"Trad IRN"</f>
        <v>Trad IRN</v>
      </c>
      <c r="W3063">
        <v>100</v>
      </c>
      <c r="X3063" t="s">
        <v>47</v>
      </c>
      <c r="Z3063" t="s">
        <v>47</v>
      </c>
      <c r="AB3063" t="str">
        <f>"11"</f>
        <v>11</v>
      </c>
      <c r="AC3063" t="s">
        <v>48</v>
      </c>
      <c r="AD3063" t="s">
        <v>49</v>
      </c>
      <c r="AE3063" t="s">
        <v>50</v>
      </c>
      <c r="AF3063">
        <v>0</v>
      </c>
      <c r="AG3063" t="s">
        <v>56</v>
      </c>
      <c r="AH3063" t="str">
        <f>"Trad IRN"</f>
        <v>Trad IRN</v>
      </c>
      <c r="AI3063" t="str">
        <f>"Bldg IRN"</f>
        <v>Bldg IRN</v>
      </c>
      <c r="AJ3063" t="s">
        <v>48</v>
      </c>
      <c r="AK3063" t="s">
        <v>48</v>
      </c>
      <c r="AL3063" t="s">
        <v>53</v>
      </c>
      <c r="AM3063">
        <v>1132.3</v>
      </c>
      <c r="AN3063">
        <v>1132.3</v>
      </c>
      <c r="AO3063">
        <v>15</v>
      </c>
    </row>
    <row r="3064" spans="1:41" x14ac:dyDescent="0.3">
      <c r="A3064" t="str">
        <f>"Trad IRN"</f>
        <v>Trad IRN</v>
      </c>
      <c r="B3064" t="str">
        <f>"Bldg IRN"</f>
        <v>Bldg IRN</v>
      </c>
      <c r="C3064" t="s">
        <v>41</v>
      </c>
      <c r="D3064" t="s">
        <v>3</v>
      </c>
      <c r="E3064" t="s">
        <v>80</v>
      </c>
      <c r="F3064" t="s">
        <v>81</v>
      </c>
      <c r="G3064" t="s">
        <v>82</v>
      </c>
      <c r="H3064" t="s">
        <v>83</v>
      </c>
      <c r="I3064" t="str">
        <f>"Trad IRN"</f>
        <v>Trad IRN</v>
      </c>
      <c r="J3064" t="s">
        <v>43</v>
      </c>
      <c r="K3064" t="s">
        <v>44</v>
      </c>
      <c r="L3064" t="s">
        <v>45</v>
      </c>
      <c r="M3064" t="s">
        <v>46</v>
      </c>
      <c r="N3064" t="str">
        <f>"08/18/2022"</f>
        <v>08/18/2022</v>
      </c>
      <c r="O3064" t="str">
        <f t="shared" si="316"/>
        <v>12/31/2500</v>
      </c>
      <c r="P3064">
        <v>1</v>
      </c>
      <c r="Q3064">
        <v>1</v>
      </c>
      <c r="S3064">
        <v>1</v>
      </c>
      <c r="T3064">
        <v>1</v>
      </c>
      <c r="U3064">
        <v>0</v>
      </c>
      <c r="V3064" t="str">
        <f>"Trad IRN"</f>
        <v>Trad IRN</v>
      </c>
      <c r="W3064">
        <v>100</v>
      </c>
      <c r="X3064" t="s">
        <v>47</v>
      </c>
      <c r="Z3064" t="s">
        <v>47</v>
      </c>
      <c r="AB3064" t="str">
        <f>"10"</f>
        <v>10</v>
      </c>
      <c r="AC3064" t="s">
        <v>48</v>
      </c>
      <c r="AD3064" t="s">
        <v>49</v>
      </c>
      <c r="AE3064" t="s">
        <v>55</v>
      </c>
      <c r="AF3064">
        <v>0</v>
      </c>
      <c r="AG3064" t="s">
        <v>56</v>
      </c>
      <c r="AH3064" t="str">
        <f>"Trad IRN"</f>
        <v>Trad IRN</v>
      </c>
      <c r="AI3064" t="str">
        <f>"Bldg IRN"</f>
        <v>Bldg IRN</v>
      </c>
      <c r="AJ3064" t="s">
        <v>48</v>
      </c>
      <c r="AK3064" t="s">
        <v>48</v>
      </c>
      <c r="AL3064" t="s">
        <v>53</v>
      </c>
      <c r="AM3064">
        <v>1132.3</v>
      </c>
      <c r="AN3064">
        <v>1132.3</v>
      </c>
      <c r="AO3064">
        <v>15</v>
      </c>
    </row>
    <row r="3065" spans="1:41" x14ac:dyDescent="0.3">
      <c r="A3065" t="str">
        <f>"Trad IRN"</f>
        <v>Trad IRN</v>
      </c>
      <c r="B3065" t="str">
        <f>"Bldg IRN"</f>
        <v>Bldg IRN</v>
      </c>
      <c r="C3065" t="s">
        <v>41</v>
      </c>
      <c r="D3065" t="s">
        <v>3</v>
      </c>
      <c r="E3065" t="s">
        <v>80</v>
      </c>
      <c r="F3065" t="s">
        <v>81</v>
      </c>
      <c r="G3065" t="s">
        <v>82</v>
      </c>
      <c r="H3065" t="s">
        <v>83</v>
      </c>
      <c r="I3065" t="str">
        <f>"Trad IRN"</f>
        <v>Trad IRN</v>
      </c>
      <c r="J3065" t="s">
        <v>43</v>
      </c>
      <c r="K3065" t="s">
        <v>44</v>
      </c>
      <c r="L3065" t="s">
        <v>45</v>
      </c>
      <c r="M3065" t="s">
        <v>46</v>
      </c>
      <c r="N3065" t="str">
        <f>"08/18/2022"</f>
        <v>08/18/2022</v>
      </c>
      <c r="O3065" t="str">
        <f t="shared" si="316"/>
        <v>12/31/2500</v>
      </c>
      <c r="P3065">
        <v>1</v>
      </c>
      <c r="Q3065">
        <v>1</v>
      </c>
      <c r="S3065">
        <v>1</v>
      </c>
      <c r="T3065">
        <v>1</v>
      </c>
      <c r="U3065">
        <v>0</v>
      </c>
      <c r="V3065" t="str">
        <f>"Trad IRN"</f>
        <v>Trad IRN</v>
      </c>
      <c r="W3065">
        <v>100</v>
      </c>
      <c r="X3065" t="s">
        <v>47</v>
      </c>
      <c r="Z3065" t="s">
        <v>47</v>
      </c>
      <c r="AB3065" t="str">
        <f>"10"</f>
        <v>10</v>
      </c>
      <c r="AC3065" t="s">
        <v>48</v>
      </c>
      <c r="AD3065" t="s">
        <v>49</v>
      </c>
      <c r="AE3065" t="s">
        <v>50</v>
      </c>
      <c r="AF3065">
        <v>0</v>
      </c>
      <c r="AG3065" t="s">
        <v>56</v>
      </c>
      <c r="AH3065" t="str">
        <f>"Trad IRN"</f>
        <v>Trad IRN</v>
      </c>
      <c r="AI3065" t="str">
        <f>"Bldg IRN"</f>
        <v>Bldg IRN</v>
      </c>
      <c r="AJ3065" t="s">
        <v>48</v>
      </c>
      <c r="AK3065" t="s">
        <v>48</v>
      </c>
      <c r="AL3065" t="s">
        <v>53</v>
      </c>
      <c r="AM3065">
        <v>1132.3</v>
      </c>
      <c r="AN3065">
        <v>1132.3</v>
      </c>
      <c r="AO3065">
        <v>15</v>
      </c>
    </row>
    <row r="3066" spans="1:41" x14ac:dyDescent="0.3">
      <c r="A3066" t="str">
        <f>"Trad IRN"</f>
        <v>Trad IRN</v>
      </c>
      <c r="B3066" t="str">
        <f>"Bldg IRN"</f>
        <v>Bldg IRN</v>
      </c>
      <c r="C3066" t="s">
        <v>41</v>
      </c>
      <c r="D3066" t="s">
        <v>3</v>
      </c>
      <c r="E3066" t="s">
        <v>80</v>
      </c>
      <c r="F3066" t="s">
        <v>81</v>
      </c>
      <c r="G3066" t="s">
        <v>82</v>
      </c>
      <c r="H3066" t="s">
        <v>83</v>
      </c>
      <c r="I3066" t="str">
        <f>"Trad IRN"</f>
        <v>Trad IRN</v>
      </c>
      <c r="J3066" t="s">
        <v>43</v>
      </c>
      <c r="K3066" t="s">
        <v>44</v>
      </c>
      <c r="L3066" t="s">
        <v>45</v>
      </c>
      <c r="M3066" t="s">
        <v>46</v>
      </c>
      <c r="N3066" t="str">
        <f>"08/18/2022"</f>
        <v>08/18/2022</v>
      </c>
      <c r="O3066" t="str">
        <f t="shared" si="316"/>
        <v>12/31/2500</v>
      </c>
      <c r="P3066">
        <v>0.5</v>
      </c>
      <c r="Q3066">
        <v>0.5</v>
      </c>
      <c r="S3066">
        <v>0</v>
      </c>
      <c r="T3066">
        <v>0.5</v>
      </c>
      <c r="U3066">
        <v>0</v>
      </c>
      <c r="V3066" t="str">
        <f>"Trad IRN"</f>
        <v>Trad IRN</v>
      </c>
      <c r="W3066">
        <v>50</v>
      </c>
      <c r="X3066" t="s">
        <v>47</v>
      </c>
      <c r="Z3066" t="s">
        <v>47</v>
      </c>
      <c r="AB3066" t="str">
        <f>"10"</f>
        <v>10</v>
      </c>
      <c r="AC3066" t="s">
        <v>48</v>
      </c>
      <c r="AD3066" t="s">
        <v>49</v>
      </c>
      <c r="AE3066" t="s">
        <v>50</v>
      </c>
      <c r="AF3066">
        <v>0</v>
      </c>
      <c r="AG3066" t="s">
        <v>56</v>
      </c>
      <c r="AH3066" t="str">
        <f>"Trad IRN"</f>
        <v>Trad IRN</v>
      </c>
      <c r="AI3066" t="str">
        <f>"Bldg IRN"</f>
        <v>Bldg IRN</v>
      </c>
      <c r="AJ3066" t="s">
        <v>48</v>
      </c>
      <c r="AK3066" t="s">
        <v>48</v>
      </c>
      <c r="AL3066" t="s">
        <v>53</v>
      </c>
      <c r="AM3066">
        <v>566.15</v>
      </c>
      <c r="AN3066">
        <v>1132.3</v>
      </c>
      <c r="AO3066">
        <v>15</v>
      </c>
    </row>
    <row r="3067" spans="1:41" x14ac:dyDescent="0.3">
      <c r="A3067" t="str">
        <f>"Trad IRN"</f>
        <v>Trad IRN</v>
      </c>
      <c r="B3067" t="str">
        <f>"Bldg IRN"</f>
        <v>Bldg IRN</v>
      </c>
      <c r="C3067" t="s">
        <v>41</v>
      </c>
      <c r="D3067" t="s">
        <v>3</v>
      </c>
      <c r="E3067" t="s">
        <v>80</v>
      </c>
      <c r="F3067" t="s">
        <v>81</v>
      </c>
      <c r="G3067" t="s">
        <v>82</v>
      </c>
      <c r="H3067" t="s">
        <v>83</v>
      </c>
      <c r="I3067" t="s">
        <v>8</v>
      </c>
      <c r="J3067" t="s">
        <v>43</v>
      </c>
      <c r="K3067" t="s">
        <v>44</v>
      </c>
      <c r="L3067" t="s">
        <v>45</v>
      </c>
      <c r="M3067" t="s">
        <v>46</v>
      </c>
      <c r="N3067" t="str">
        <f>"08/17/2022"</f>
        <v>08/17/2022</v>
      </c>
      <c r="O3067" t="str">
        <f t="shared" si="316"/>
        <v>12/31/2500</v>
      </c>
      <c r="P3067">
        <v>0.5</v>
      </c>
      <c r="Q3067">
        <v>0.5</v>
      </c>
      <c r="S3067">
        <v>0</v>
      </c>
      <c r="T3067">
        <v>0.16666700000000001</v>
      </c>
      <c r="U3067">
        <v>0.33333299999999999</v>
      </c>
      <c r="V3067" t="str">
        <f>"Trad IRN"</f>
        <v>Trad IRN</v>
      </c>
      <c r="W3067">
        <v>50</v>
      </c>
      <c r="X3067" t="s">
        <v>47</v>
      </c>
      <c r="Z3067" t="s">
        <v>47</v>
      </c>
      <c r="AB3067" t="str">
        <f>"10"</f>
        <v>10</v>
      </c>
      <c r="AC3067" t="s">
        <v>48</v>
      </c>
      <c r="AD3067" t="s">
        <v>49</v>
      </c>
      <c r="AE3067" t="s">
        <v>50</v>
      </c>
      <c r="AF3067">
        <v>0</v>
      </c>
      <c r="AG3067" t="s">
        <v>51</v>
      </c>
      <c r="AH3067" t="s">
        <v>85</v>
      </c>
      <c r="AI3067" t="str">
        <f>"Bldg IRN"</f>
        <v>Bldg IRN</v>
      </c>
      <c r="AJ3067" t="s">
        <v>48</v>
      </c>
      <c r="AK3067" t="s">
        <v>48</v>
      </c>
      <c r="AL3067" t="s">
        <v>53</v>
      </c>
      <c r="AM3067">
        <v>530</v>
      </c>
      <c r="AN3067">
        <v>1060</v>
      </c>
      <c r="AO3067">
        <v>15</v>
      </c>
    </row>
    <row r="3068" spans="1:41" x14ac:dyDescent="0.3">
      <c r="A3068" t="str">
        <f>"Trad IRN"</f>
        <v>Trad IRN</v>
      </c>
      <c r="B3068" t="str">
        <f>"Bldg IRN"</f>
        <v>Bldg IRN</v>
      </c>
      <c r="C3068" t="s">
        <v>41</v>
      </c>
      <c r="D3068" t="s">
        <v>3</v>
      </c>
      <c r="E3068" t="s">
        <v>80</v>
      </c>
      <c r="F3068" t="s">
        <v>81</v>
      </c>
      <c r="G3068" t="s">
        <v>82</v>
      </c>
      <c r="H3068" t="s">
        <v>83</v>
      </c>
      <c r="I3068" t="str">
        <f>"Trad IRN"</f>
        <v>Trad IRN</v>
      </c>
      <c r="J3068" t="s">
        <v>43</v>
      </c>
      <c r="K3068" t="s">
        <v>44</v>
      </c>
      <c r="L3068" t="s">
        <v>45</v>
      </c>
      <c r="M3068" t="s">
        <v>46</v>
      </c>
      <c r="N3068" t="str">
        <f>"08/18/2022"</f>
        <v>08/18/2022</v>
      </c>
      <c r="O3068" t="str">
        <f t="shared" si="316"/>
        <v>12/31/2500</v>
      </c>
      <c r="P3068">
        <v>1</v>
      </c>
      <c r="Q3068">
        <v>1</v>
      </c>
      <c r="S3068">
        <v>0</v>
      </c>
      <c r="T3068">
        <v>1</v>
      </c>
      <c r="U3068">
        <v>0</v>
      </c>
      <c r="V3068" t="str">
        <f>"Trad IRN"</f>
        <v>Trad IRN</v>
      </c>
      <c r="W3068">
        <v>85</v>
      </c>
      <c r="X3068" t="s">
        <v>54</v>
      </c>
      <c r="Y3068" t="str">
        <f>"15"</f>
        <v>15</v>
      </c>
      <c r="Z3068" t="s">
        <v>47</v>
      </c>
      <c r="AB3068" t="str">
        <f>"12"</f>
        <v>12</v>
      </c>
      <c r="AC3068" t="s">
        <v>48</v>
      </c>
      <c r="AD3068" t="s">
        <v>49</v>
      </c>
      <c r="AE3068" t="s">
        <v>50</v>
      </c>
      <c r="AF3068">
        <v>0</v>
      </c>
      <c r="AG3068" t="s">
        <v>56</v>
      </c>
      <c r="AH3068" t="str">
        <f>"Trad IRN"</f>
        <v>Trad IRN</v>
      </c>
      <c r="AI3068" t="str">
        <f>"Bldg IRN"</f>
        <v>Bldg IRN</v>
      </c>
      <c r="AJ3068" t="str">
        <f>"12"</f>
        <v>12</v>
      </c>
      <c r="AK3068" t="s">
        <v>48</v>
      </c>
      <c r="AL3068" t="s">
        <v>53</v>
      </c>
      <c r="AM3068">
        <v>1132.3</v>
      </c>
      <c r="AN3068">
        <v>1132.3</v>
      </c>
      <c r="AO3068">
        <v>15</v>
      </c>
    </row>
    <row r="3069" spans="1:41" x14ac:dyDescent="0.3">
      <c r="A3069" t="str">
        <f>"Trad IRN"</f>
        <v>Trad IRN</v>
      </c>
      <c r="B3069" t="str">
        <f>"Bldg IRN"</f>
        <v>Bldg IRN</v>
      </c>
      <c r="C3069" t="s">
        <v>41</v>
      </c>
      <c r="D3069" t="s">
        <v>3</v>
      </c>
      <c r="E3069" t="s">
        <v>80</v>
      </c>
      <c r="F3069" t="s">
        <v>81</v>
      </c>
      <c r="G3069" t="s">
        <v>82</v>
      </c>
      <c r="H3069" t="s">
        <v>83</v>
      </c>
      <c r="I3069" t="str">
        <f>"Trad IRN"</f>
        <v>Trad IRN</v>
      </c>
      <c r="J3069" t="s">
        <v>43</v>
      </c>
      <c r="K3069" t="s">
        <v>44</v>
      </c>
      <c r="L3069" t="s">
        <v>45</v>
      </c>
      <c r="M3069" t="s">
        <v>46</v>
      </c>
      <c r="N3069" t="str">
        <f>"01/04/2023"</f>
        <v>01/04/2023</v>
      </c>
      <c r="O3069" t="str">
        <f t="shared" si="316"/>
        <v>12/31/2500</v>
      </c>
      <c r="P3069">
        <v>0.53056599999999998</v>
      </c>
      <c r="Q3069">
        <v>0.53056599999999998</v>
      </c>
      <c r="S3069">
        <v>0.53056599999999998</v>
      </c>
      <c r="T3069">
        <v>0.53056599999999998</v>
      </c>
      <c r="U3069">
        <v>0</v>
      </c>
      <c r="V3069" t="str">
        <f>"Trad IRN"</f>
        <v>Trad IRN</v>
      </c>
      <c r="W3069">
        <v>100</v>
      </c>
      <c r="X3069" t="s">
        <v>47</v>
      </c>
      <c r="Z3069" t="s">
        <v>47</v>
      </c>
      <c r="AB3069" t="str">
        <f>"09"</f>
        <v>09</v>
      </c>
      <c r="AC3069" t="s">
        <v>48</v>
      </c>
      <c r="AD3069" t="s">
        <v>49</v>
      </c>
      <c r="AE3069" t="s">
        <v>50</v>
      </c>
      <c r="AF3069">
        <v>0</v>
      </c>
      <c r="AG3069" t="s">
        <v>56</v>
      </c>
      <c r="AH3069" t="str">
        <f>"Trad IRN"</f>
        <v>Trad IRN</v>
      </c>
      <c r="AI3069" t="str">
        <f>"Bldg IRN"</f>
        <v>Bldg IRN</v>
      </c>
      <c r="AJ3069" t="s">
        <v>48</v>
      </c>
      <c r="AK3069" t="s">
        <v>48</v>
      </c>
      <c r="AL3069" t="s">
        <v>53</v>
      </c>
      <c r="AM3069">
        <v>600.76</v>
      </c>
      <c r="AN3069">
        <v>1132.3</v>
      </c>
      <c r="AO3069">
        <v>15</v>
      </c>
    </row>
    <row r="3070" spans="1:41" x14ac:dyDescent="0.3">
      <c r="A3070" t="str">
        <f>"Trad IRN"</f>
        <v>Trad IRN</v>
      </c>
      <c r="B3070" t="str">
        <f>"Bldg IRN"</f>
        <v>Bldg IRN</v>
      </c>
      <c r="C3070" t="s">
        <v>41</v>
      </c>
      <c r="D3070" t="s">
        <v>3</v>
      </c>
      <c r="E3070" t="s">
        <v>80</v>
      </c>
      <c r="F3070" t="s">
        <v>81</v>
      </c>
      <c r="G3070" t="s">
        <v>82</v>
      </c>
      <c r="H3070" t="s">
        <v>83</v>
      </c>
      <c r="I3070" t="s">
        <v>8</v>
      </c>
      <c r="J3070" t="s">
        <v>43</v>
      </c>
      <c r="K3070" t="s">
        <v>44</v>
      </c>
      <c r="L3070" t="s">
        <v>45</v>
      </c>
      <c r="M3070" t="s">
        <v>46</v>
      </c>
      <c r="N3070" t="str">
        <f>"08/18/2022"</f>
        <v>08/18/2022</v>
      </c>
      <c r="O3070" t="str">
        <f>"12/20/2022"</f>
        <v>12/20/2022</v>
      </c>
      <c r="P3070">
        <v>6.9550000000000001E-2</v>
      </c>
      <c r="Q3070">
        <v>6.9550000000000001E-2</v>
      </c>
      <c r="S3070">
        <v>0</v>
      </c>
      <c r="T3070">
        <v>1.4671999999999999E-2</v>
      </c>
      <c r="U3070">
        <v>5.4878000000000003E-2</v>
      </c>
      <c r="V3070" t="str">
        <f>"Trad IRN"</f>
        <v>Trad IRN</v>
      </c>
      <c r="W3070">
        <v>15</v>
      </c>
      <c r="X3070" t="s">
        <v>47</v>
      </c>
      <c r="Z3070" t="s">
        <v>47</v>
      </c>
      <c r="AB3070" t="str">
        <f>"09"</f>
        <v>09</v>
      </c>
      <c r="AC3070" t="s">
        <v>48</v>
      </c>
      <c r="AD3070" t="s">
        <v>49</v>
      </c>
      <c r="AE3070" t="s">
        <v>50</v>
      </c>
      <c r="AF3070">
        <v>0</v>
      </c>
      <c r="AG3070" t="s">
        <v>51</v>
      </c>
      <c r="AH3070" t="str">
        <f>"Trad IRN"</f>
        <v>Trad IRN</v>
      </c>
      <c r="AI3070" t="str">
        <f>"Bldg IRN"</f>
        <v>Bldg IRN</v>
      </c>
      <c r="AJ3070" t="s">
        <v>48</v>
      </c>
      <c r="AK3070" t="s">
        <v>48</v>
      </c>
      <c r="AL3070" t="s">
        <v>53</v>
      </c>
      <c r="AM3070">
        <v>78.75</v>
      </c>
      <c r="AN3070">
        <v>1132.3</v>
      </c>
      <c r="AO3070">
        <v>15</v>
      </c>
    </row>
    <row r="3071" spans="1:41" x14ac:dyDescent="0.3">
      <c r="A3071" t="str">
        <f>"Trad IRN"</f>
        <v>Trad IRN</v>
      </c>
      <c r="B3071" t="str">
        <f>"Bldg IRN"</f>
        <v>Bldg IRN</v>
      </c>
      <c r="C3071" t="s">
        <v>41</v>
      </c>
      <c r="D3071" t="s">
        <v>3</v>
      </c>
      <c r="E3071" t="s">
        <v>80</v>
      </c>
      <c r="F3071" t="s">
        <v>81</v>
      </c>
      <c r="G3071" t="s">
        <v>82</v>
      </c>
      <c r="H3071" t="s">
        <v>83</v>
      </c>
      <c r="I3071" t="str">
        <f>"Trad IRN"</f>
        <v>Trad IRN</v>
      </c>
      <c r="J3071" t="s">
        <v>43</v>
      </c>
      <c r="K3071" t="s">
        <v>44</v>
      </c>
      <c r="L3071" t="s">
        <v>45</v>
      </c>
      <c r="M3071" t="s">
        <v>46</v>
      </c>
      <c r="N3071" t="str">
        <f>"08/18/2022"</f>
        <v>08/18/2022</v>
      </c>
      <c r="O3071" t="str">
        <f>"01/03/2023"</f>
        <v>01/03/2023</v>
      </c>
      <c r="P3071">
        <v>0.39901900000000001</v>
      </c>
      <c r="Q3071">
        <v>0.39901900000000001</v>
      </c>
      <c r="S3071">
        <v>0.39901900000000001</v>
      </c>
      <c r="T3071">
        <v>0.39901900000000001</v>
      </c>
      <c r="U3071">
        <v>0</v>
      </c>
      <c r="V3071" t="str">
        <f>"Trad IRN"</f>
        <v>Trad IRN</v>
      </c>
      <c r="W3071">
        <v>85</v>
      </c>
      <c r="X3071" t="s">
        <v>47</v>
      </c>
      <c r="Z3071" t="s">
        <v>47</v>
      </c>
      <c r="AB3071" t="str">
        <f>"09"</f>
        <v>09</v>
      </c>
      <c r="AC3071" t="s">
        <v>48</v>
      </c>
      <c r="AD3071" t="s">
        <v>49</v>
      </c>
      <c r="AE3071" t="s">
        <v>50</v>
      </c>
      <c r="AF3071">
        <v>0</v>
      </c>
      <c r="AG3071" t="s">
        <v>56</v>
      </c>
      <c r="AH3071" t="str">
        <f>"Trad IRN"</f>
        <v>Trad IRN</v>
      </c>
      <c r="AI3071" t="str">
        <f>"Bldg IRN"</f>
        <v>Bldg IRN</v>
      </c>
      <c r="AJ3071" t="s">
        <v>48</v>
      </c>
      <c r="AK3071" t="s">
        <v>48</v>
      </c>
      <c r="AL3071" t="s">
        <v>53</v>
      </c>
      <c r="AM3071">
        <v>451.81</v>
      </c>
      <c r="AN3071">
        <v>1132.3</v>
      </c>
      <c r="AO3071">
        <v>15</v>
      </c>
    </row>
    <row r="3072" spans="1:41" x14ac:dyDescent="0.3">
      <c r="A3072" t="str">
        <f>"Trad IRN"</f>
        <v>Trad IRN</v>
      </c>
      <c r="B3072" t="str">
        <f>"Bldg IRN"</f>
        <v>Bldg IRN</v>
      </c>
      <c r="C3072" t="s">
        <v>41</v>
      </c>
      <c r="D3072" t="s">
        <v>3</v>
      </c>
      <c r="E3072" t="s">
        <v>80</v>
      </c>
      <c r="F3072" t="s">
        <v>81</v>
      </c>
      <c r="G3072" t="s">
        <v>82</v>
      </c>
      <c r="H3072" t="s">
        <v>83</v>
      </c>
      <c r="I3072" t="str">
        <f>"Trad IRN"</f>
        <v>Trad IRN</v>
      </c>
      <c r="J3072" t="s">
        <v>43</v>
      </c>
      <c r="K3072" t="s">
        <v>44</v>
      </c>
      <c r="L3072" t="s">
        <v>45</v>
      </c>
      <c r="M3072" t="s">
        <v>46</v>
      </c>
      <c r="N3072" t="str">
        <f>"08/18/2022"</f>
        <v>08/18/2022</v>
      </c>
      <c r="O3072" t="str">
        <f>"12/31/2500"</f>
        <v>12/31/2500</v>
      </c>
      <c r="P3072">
        <v>0.5</v>
      </c>
      <c r="Q3072">
        <v>0.5</v>
      </c>
      <c r="R3072">
        <v>0.5</v>
      </c>
      <c r="S3072">
        <v>0</v>
      </c>
      <c r="T3072">
        <v>0.5</v>
      </c>
      <c r="U3072">
        <v>0</v>
      </c>
      <c r="V3072" t="str">
        <f>"Trad IRN"</f>
        <v>Trad IRN</v>
      </c>
      <c r="W3072">
        <v>50</v>
      </c>
      <c r="X3072" t="s">
        <v>47</v>
      </c>
      <c r="Z3072" t="s">
        <v>47</v>
      </c>
      <c r="AB3072" t="str">
        <f>"11"</f>
        <v>11</v>
      </c>
      <c r="AC3072" t="str">
        <f>"15"</f>
        <v>15</v>
      </c>
      <c r="AD3072" t="str">
        <f>"2"</f>
        <v>2</v>
      </c>
      <c r="AE3072" t="s">
        <v>50</v>
      </c>
      <c r="AF3072">
        <v>0</v>
      </c>
      <c r="AG3072" t="s">
        <v>56</v>
      </c>
      <c r="AH3072" t="str">
        <f>"Trad IRN"</f>
        <v>Trad IRN</v>
      </c>
      <c r="AI3072" t="str">
        <f>"Bldg IRN"</f>
        <v>Bldg IRN</v>
      </c>
      <c r="AJ3072" t="s">
        <v>48</v>
      </c>
      <c r="AK3072" t="s">
        <v>48</v>
      </c>
      <c r="AL3072" t="s">
        <v>53</v>
      </c>
      <c r="AM3072">
        <v>566.15</v>
      </c>
      <c r="AN3072">
        <v>1132.3</v>
      </c>
      <c r="AO3072">
        <v>15</v>
      </c>
    </row>
    <row r="3073" spans="1:41" x14ac:dyDescent="0.3">
      <c r="A3073" t="str">
        <f>"Trad IRN"</f>
        <v>Trad IRN</v>
      </c>
      <c r="B3073" t="str">
        <f>"Bldg IRN"</f>
        <v>Bldg IRN</v>
      </c>
      <c r="C3073" t="s">
        <v>41</v>
      </c>
      <c r="D3073" t="s">
        <v>3</v>
      </c>
      <c r="E3073" t="s">
        <v>80</v>
      </c>
      <c r="F3073" t="s">
        <v>81</v>
      </c>
      <c r="G3073" t="s">
        <v>82</v>
      </c>
      <c r="H3073" t="s">
        <v>83</v>
      </c>
      <c r="I3073" t="s">
        <v>8</v>
      </c>
      <c r="J3073" t="s">
        <v>43</v>
      </c>
      <c r="K3073" t="s">
        <v>44</v>
      </c>
      <c r="L3073" t="s">
        <v>45</v>
      </c>
      <c r="M3073" t="s">
        <v>46</v>
      </c>
      <c r="N3073" t="str">
        <f>"08/17/2022"</f>
        <v>08/17/2022</v>
      </c>
      <c r="O3073" t="str">
        <f>"12/31/2500"</f>
        <v>12/31/2500</v>
      </c>
      <c r="P3073">
        <v>0.5</v>
      </c>
      <c r="Q3073">
        <v>0.5</v>
      </c>
      <c r="R3073">
        <v>0.5</v>
      </c>
      <c r="S3073">
        <v>0</v>
      </c>
      <c r="T3073">
        <v>0</v>
      </c>
      <c r="U3073">
        <v>0.5</v>
      </c>
      <c r="V3073" t="str">
        <f>"Trad IRN"</f>
        <v>Trad IRN</v>
      </c>
      <c r="W3073">
        <v>50</v>
      </c>
      <c r="X3073" t="s">
        <v>47</v>
      </c>
      <c r="Z3073" t="s">
        <v>47</v>
      </c>
      <c r="AB3073" t="str">
        <f>"11"</f>
        <v>11</v>
      </c>
      <c r="AC3073" t="str">
        <f>"15"</f>
        <v>15</v>
      </c>
      <c r="AD3073" t="str">
        <f>"2"</f>
        <v>2</v>
      </c>
      <c r="AE3073" t="s">
        <v>50</v>
      </c>
      <c r="AF3073">
        <v>0</v>
      </c>
      <c r="AG3073" t="s">
        <v>51</v>
      </c>
      <c r="AH3073" t="s">
        <v>85</v>
      </c>
      <c r="AI3073" t="str">
        <f>"Bldg IRN"</f>
        <v>Bldg IRN</v>
      </c>
      <c r="AJ3073" t="s">
        <v>48</v>
      </c>
      <c r="AK3073" t="s">
        <v>48</v>
      </c>
      <c r="AL3073" t="s">
        <v>53</v>
      </c>
      <c r="AM3073">
        <v>530</v>
      </c>
      <c r="AN3073">
        <v>1060</v>
      </c>
      <c r="AO3073">
        <v>15</v>
      </c>
    </row>
    <row r="3074" spans="1:41" x14ac:dyDescent="0.3">
      <c r="A3074" t="str">
        <f>"Trad IRN"</f>
        <v>Trad IRN</v>
      </c>
      <c r="B3074" t="str">
        <f>"Bldg IRN"</f>
        <v>Bldg IRN</v>
      </c>
      <c r="C3074" t="s">
        <v>41</v>
      </c>
      <c r="D3074" t="s">
        <v>3</v>
      </c>
      <c r="E3074" t="s">
        <v>80</v>
      </c>
      <c r="F3074" t="s">
        <v>81</v>
      </c>
      <c r="G3074" t="s">
        <v>82</v>
      </c>
      <c r="H3074" t="s">
        <v>83</v>
      </c>
      <c r="I3074" t="str">
        <f>"Trad IRN"</f>
        <v>Trad IRN</v>
      </c>
      <c r="J3074" t="s">
        <v>43</v>
      </c>
      <c r="K3074" t="s">
        <v>44</v>
      </c>
      <c r="L3074" t="s">
        <v>45</v>
      </c>
      <c r="M3074" t="s">
        <v>46</v>
      </c>
      <c r="N3074" t="str">
        <f>"08/18/2022"</f>
        <v>08/18/2022</v>
      </c>
      <c r="O3074" t="str">
        <f>"12/31/2500"</f>
        <v>12/31/2500</v>
      </c>
      <c r="P3074">
        <v>1</v>
      </c>
      <c r="Q3074">
        <v>1</v>
      </c>
      <c r="S3074">
        <v>0</v>
      </c>
      <c r="T3074">
        <v>1</v>
      </c>
      <c r="U3074">
        <v>0</v>
      </c>
      <c r="V3074" t="str">
        <f>"Trad IRN"</f>
        <v>Trad IRN</v>
      </c>
      <c r="W3074">
        <v>100</v>
      </c>
      <c r="X3074" t="s">
        <v>47</v>
      </c>
      <c r="Z3074" t="s">
        <v>47</v>
      </c>
      <c r="AB3074" t="str">
        <f>"10"</f>
        <v>10</v>
      </c>
      <c r="AC3074" t="s">
        <v>48</v>
      </c>
      <c r="AD3074" t="s">
        <v>49</v>
      </c>
      <c r="AE3074" t="s">
        <v>50</v>
      </c>
      <c r="AF3074">
        <v>0</v>
      </c>
      <c r="AG3074" t="s">
        <v>56</v>
      </c>
      <c r="AH3074" t="str">
        <f>"Trad IRN"</f>
        <v>Trad IRN</v>
      </c>
      <c r="AI3074" t="str">
        <f>"Bldg IRN"</f>
        <v>Bldg IRN</v>
      </c>
      <c r="AJ3074" t="s">
        <v>48</v>
      </c>
      <c r="AK3074" t="s">
        <v>48</v>
      </c>
      <c r="AL3074" t="s">
        <v>53</v>
      </c>
      <c r="AM3074">
        <v>1132.3</v>
      </c>
      <c r="AN3074">
        <v>1132.3</v>
      </c>
      <c r="AO3074">
        <v>15</v>
      </c>
    </row>
    <row r="3075" spans="1:41" x14ac:dyDescent="0.3">
      <c r="A3075" t="str">
        <f>"Trad IRN"</f>
        <v>Trad IRN</v>
      </c>
      <c r="B3075" t="str">
        <f>"Bldg IRN"</f>
        <v>Bldg IRN</v>
      </c>
      <c r="C3075" t="s">
        <v>41</v>
      </c>
      <c r="D3075" t="s">
        <v>3</v>
      </c>
      <c r="E3075" t="s">
        <v>80</v>
      </c>
      <c r="F3075" t="s">
        <v>81</v>
      </c>
      <c r="G3075" t="s">
        <v>82</v>
      </c>
      <c r="H3075" t="s">
        <v>83</v>
      </c>
      <c r="I3075" t="str">
        <f>"Trad IRN"</f>
        <v>Trad IRN</v>
      </c>
      <c r="J3075" t="s">
        <v>43</v>
      </c>
      <c r="K3075" t="s">
        <v>44</v>
      </c>
      <c r="L3075" t="s">
        <v>45</v>
      </c>
      <c r="M3075" t="s">
        <v>46</v>
      </c>
      <c r="N3075" t="str">
        <f>"08/18/2022"</f>
        <v>08/18/2022</v>
      </c>
      <c r="O3075" t="str">
        <f>"12/31/2500"</f>
        <v>12/31/2500</v>
      </c>
      <c r="P3075">
        <v>1</v>
      </c>
      <c r="Q3075">
        <v>1</v>
      </c>
      <c r="S3075">
        <v>0</v>
      </c>
      <c r="T3075">
        <v>1</v>
      </c>
      <c r="U3075">
        <v>0</v>
      </c>
      <c r="V3075" t="str">
        <f>"Trad IRN"</f>
        <v>Trad IRN</v>
      </c>
      <c r="W3075">
        <v>100</v>
      </c>
      <c r="X3075" t="s">
        <v>47</v>
      </c>
      <c r="Z3075" t="s">
        <v>47</v>
      </c>
      <c r="AB3075" t="str">
        <f>"10"</f>
        <v>10</v>
      </c>
      <c r="AC3075" t="s">
        <v>48</v>
      </c>
      <c r="AD3075" t="s">
        <v>49</v>
      </c>
      <c r="AE3075" t="s">
        <v>55</v>
      </c>
      <c r="AF3075">
        <v>0</v>
      </c>
      <c r="AG3075" t="s">
        <v>56</v>
      </c>
      <c r="AH3075" t="str">
        <f>"Trad IRN"</f>
        <v>Trad IRN</v>
      </c>
      <c r="AI3075" t="str">
        <f>"Bldg IRN"</f>
        <v>Bldg IRN</v>
      </c>
      <c r="AJ3075" t="s">
        <v>48</v>
      </c>
      <c r="AK3075" t="s">
        <v>48</v>
      </c>
      <c r="AL3075" t="s">
        <v>53</v>
      </c>
      <c r="AM3075">
        <v>1132.3</v>
      </c>
      <c r="AN3075">
        <v>1132.3</v>
      </c>
      <c r="AO3075">
        <v>15</v>
      </c>
    </row>
    <row r="3076" spans="1:41" x14ac:dyDescent="0.3">
      <c r="A3076" t="str">
        <f>"Trad IRN"</f>
        <v>Trad IRN</v>
      </c>
      <c r="B3076" t="str">
        <f>"Bldg IRN"</f>
        <v>Bldg IRN</v>
      </c>
      <c r="C3076" t="s">
        <v>41</v>
      </c>
      <c r="D3076" t="s">
        <v>3</v>
      </c>
      <c r="E3076" t="s">
        <v>80</v>
      </c>
      <c r="F3076" t="s">
        <v>81</v>
      </c>
      <c r="G3076" t="s">
        <v>82</v>
      </c>
      <c r="H3076" t="s">
        <v>83</v>
      </c>
      <c r="I3076" t="str">
        <f>"Trad IRN"</f>
        <v>Trad IRN</v>
      </c>
      <c r="J3076" t="s">
        <v>43</v>
      </c>
      <c r="K3076" t="s">
        <v>44</v>
      </c>
      <c r="L3076" t="s">
        <v>45</v>
      </c>
      <c r="M3076" t="s">
        <v>46</v>
      </c>
      <c r="N3076" t="str">
        <f>"08/18/2022"</f>
        <v>08/18/2022</v>
      </c>
      <c r="O3076" t="str">
        <f>"10/30/2022"</f>
        <v>10/30/2022</v>
      </c>
      <c r="P3076">
        <v>0.27105000000000001</v>
      </c>
      <c r="Q3076">
        <v>0.27105000000000001</v>
      </c>
      <c r="S3076">
        <v>0</v>
      </c>
      <c r="T3076">
        <v>0.27105000000000001</v>
      </c>
      <c r="U3076">
        <v>0</v>
      </c>
      <c r="V3076" t="str">
        <f>"Trad IRN"</f>
        <v>Trad IRN</v>
      </c>
      <c r="W3076">
        <v>100</v>
      </c>
      <c r="X3076" t="s">
        <v>47</v>
      </c>
      <c r="Z3076" t="s">
        <v>47</v>
      </c>
      <c r="AB3076" t="str">
        <f>"11"</f>
        <v>11</v>
      </c>
      <c r="AC3076" t="s">
        <v>48</v>
      </c>
      <c r="AD3076" t="s">
        <v>49</v>
      </c>
      <c r="AE3076" t="s">
        <v>50</v>
      </c>
      <c r="AF3076">
        <v>0</v>
      </c>
      <c r="AG3076" t="s">
        <v>56</v>
      </c>
      <c r="AH3076" t="str">
        <f>"Trad IRN"</f>
        <v>Trad IRN</v>
      </c>
      <c r="AI3076" t="str">
        <f>"Bldg IRN"</f>
        <v>Bldg IRN</v>
      </c>
      <c r="AJ3076" t="s">
        <v>48</v>
      </c>
      <c r="AK3076" t="s">
        <v>48</v>
      </c>
      <c r="AL3076" t="s">
        <v>53</v>
      </c>
      <c r="AM3076">
        <v>306.91000000000003</v>
      </c>
      <c r="AN3076">
        <v>1132.3</v>
      </c>
      <c r="AO3076">
        <v>15</v>
      </c>
    </row>
    <row r="3077" spans="1:41" x14ac:dyDescent="0.3">
      <c r="A3077" t="str">
        <f>"Trad IRN"</f>
        <v>Trad IRN</v>
      </c>
      <c r="B3077" t="str">
        <f>"Bldg IRN"</f>
        <v>Bldg IRN</v>
      </c>
      <c r="C3077" t="s">
        <v>41</v>
      </c>
      <c r="D3077" t="s">
        <v>3</v>
      </c>
      <c r="E3077" t="s">
        <v>80</v>
      </c>
      <c r="F3077" t="s">
        <v>81</v>
      </c>
      <c r="G3077" t="s">
        <v>82</v>
      </c>
      <c r="H3077" t="s">
        <v>83</v>
      </c>
      <c r="I3077" t="str">
        <f>"Trad IRN"</f>
        <v>Trad IRN</v>
      </c>
      <c r="J3077" t="s">
        <v>43</v>
      </c>
      <c r="K3077" t="s">
        <v>44</v>
      </c>
      <c r="L3077" t="s">
        <v>45</v>
      </c>
      <c r="M3077" t="s">
        <v>46</v>
      </c>
      <c r="N3077" t="str">
        <f>"10/31/2022"</f>
        <v>10/31/2022</v>
      </c>
      <c r="O3077" t="str">
        <f>"12/31/2500"</f>
        <v>12/31/2500</v>
      </c>
      <c r="P3077">
        <v>0.72894999999999999</v>
      </c>
      <c r="Q3077">
        <v>0.72894999999999999</v>
      </c>
      <c r="S3077">
        <v>0</v>
      </c>
      <c r="T3077">
        <v>0.72894999999999999</v>
      </c>
      <c r="U3077">
        <v>0</v>
      </c>
      <c r="V3077" t="str">
        <f>"Trad IRN"</f>
        <v>Trad IRN</v>
      </c>
      <c r="W3077">
        <v>100</v>
      </c>
      <c r="X3077" t="s">
        <v>47</v>
      </c>
      <c r="Z3077" t="s">
        <v>47</v>
      </c>
      <c r="AB3077" t="str">
        <f>"11"</f>
        <v>11</v>
      </c>
      <c r="AC3077" t="s">
        <v>48</v>
      </c>
      <c r="AD3077" t="s">
        <v>49</v>
      </c>
      <c r="AE3077" t="s">
        <v>55</v>
      </c>
      <c r="AF3077">
        <v>0</v>
      </c>
      <c r="AG3077" t="s">
        <v>56</v>
      </c>
      <c r="AH3077" t="str">
        <f>"Trad IRN"</f>
        <v>Trad IRN</v>
      </c>
      <c r="AI3077" t="str">
        <f>"Bldg IRN"</f>
        <v>Bldg IRN</v>
      </c>
      <c r="AJ3077" t="s">
        <v>48</v>
      </c>
      <c r="AK3077" t="s">
        <v>48</v>
      </c>
      <c r="AL3077" t="s">
        <v>53</v>
      </c>
      <c r="AM3077">
        <v>825.39</v>
      </c>
      <c r="AN3077">
        <v>1132.3</v>
      </c>
      <c r="AO3077">
        <v>15</v>
      </c>
    </row>
    <row r="3078" spans="1:41" x14ac:dyDescent="0.3">
      <c r="A3078" t="str">
        <f>"Trad IRN"</f>
        <v>Trad IRN</v>
      </c>
      <c r="B3078" t="str">
        <f>"Bldg IRN"</f>
        <v>Bldg IRN</v>
      </c>
      <c r="C3078" t="s">
        <v>41</v>
      </c>
      <c r="D3078" t="s">
        <v>3</v>
      </c>
      <c r="E3078" t="s">
        <v>80</v>
      </c>
      <c r="F3078" t="s">
        <v>81</v>
      </c>
      <c r="G3078" t="s">
        <v>82</v>
      </c>
      <c r="H3078" t="s">
        <v>83</v>
      </c>
      <c r="I3078" t="s">
        <v>8</v>
      </c>
      <c r="J3078" t="s">
        <v>43</v>
      </c>
      <c r="K3078" t="s">
        <v>44</v>
      </c>
      <c r="L3078" t="s">
        <v>45</v>
      </c>
      <c r="M3078" t="s">
        <v>46</v>
      </c>
      <c r="N3078" t="str">
        <f>"08/17/2022"</f>
        <v>08/17/2022</v>
      </c>
      <c r="O3078" t="str">
        <f>"12/31/2500"</f>
        <v>12/31/2500</v>
      </c>
      <c r="P3078">
        <v>1</v>
      </c>
      <c r="Q3078">
        <v>1</v>
      </c>
      <c r="S3078">
        <v>0</v>
      </c>
      <c r="T3078">
        <v>0.16666400000000001</v>
      </c>
      <c r="U3078">
        <v>0.83333599999999997</v>
      </c>
      <c r="V3078" t="str">
        <f>"Trad IRN"</f>
        <v>Trad IRN</v>
      </c>
      <c r="W3078">
        <v>100</v>
      </c>
      <c r="X3078" t="s">
        <v>47</v>
      </c>
      <c r="Z3078" t="s">
        <v>47</v>
      </c>
      <c r="AB3078" t="str">
        <f>"12"</f>
        <v>12</v>
      </c>
      <c r="AC3078" t="s">
        <v>48</v>
      </c>
      <c r="AD3078" t="s">
        <v>49</v>
      </c>
      <c r="AE3078" t="s">
        <v>50</v>
      </c>
      <c r="AF3078">
        <v>0</v>
      </c>
      <c r="AG3078" t="s">
        <v>51</v>
      </c>
      <c r="AH3078" t="s">
        <v>85</v>
      </c>
      <c r="AI3078" t="str">
        <f>"Bldg IRN"</f>
        <v>Bldg IRN</v>
      </c>
      <c r="AJ3078" t="str">
        <f>"12"</f>
        <v>12</v>
      </c>
      <c r="AK3078" t="s">
        <v>52</v>
      </c>
      <c r="AL3078" t="s">
        <v>53</v>
      </c>
      <c r="AM3078">
        <v>1042</v>
      </c>
      <c r="AN3078">
        <v>1042</v>
      </c>
      <c r="AO3078">
        <v>15</v>
      </c>
    </row>
    <row r="3079" spans="1:41" x14ac:dyDescent="0.3">
      <c r="A3079" t="str">
        <f>"Trad IRN"</f>
        <v>Trad IRN</v>
      </c>
      <c r="B3079" t="str">
        <f>"Bldg IRN"</f>
        <v>Bldg IRN</v>
      </c>
      <c r="C3079" t="s">
        <v>41</v>
      </c>
      <c r="D3079" t="s">
        <v>3</v>
      </c>
      <c r="E3079" t="s">
        <v>80</v>
      </c>
      <c r="F3079" t="s">
        <v>81</v>
      </c>
      <c r="G3079" t="s">
        <v>82</v>
      </c>
      <c r="H3079" t="s">
        <v>83</v>
      </c>
      <c r="I3079" t="s">
        <v>8</v>
      </c>
      <c r="J3079" t="s">
        <v>43</v>
      </c>
      <c r="K3079" t="s">
        <v>44</v>
      </c>
      <c r="L3079" t="s">
        <v>45</v>
      </c>
      <c r="M3079" t="s">
        <v>46</v>
      </c>
      <c r="N3079" t="str">
        <f>"08/17/2022"</f>
        <v>08/17/2022</v>
      </c>
      <c r="O3079" t="str">
        <f>"08/26/2022"</f>
        <v>08/26/2022</v>
      </c>
      <c r="P3079">
        <v>4.6065000000000002E-2</v>
      </c>
      <c r="Q3079">
        <v>4.6065000000000002E-2</v>
      </c>
      <c r="S3079">
        <v>0</v>
      </c>
      <c r="T3079">
        <v>4.2329999999999998E-3</v>
      </c>
      <c r="U3079">
        <v>4.1832000000000001E-2</v>
      </c>
      <c r="V3079" t="str">
        <f>"Trad IRN"</f>
        <v>Trad IRN</v>
      </c>
      <c r="W3079">
        <v>100</v>
      </c>
      <c r="X3079" t="s">
        <v>47</v>
      </c>
      <c r="Z3079" t="s">
        <v>47</v>
      </c>
      <c r="AB3079" t="str">
        <f>"12"</f>
        <v>12</v>
      </c>
      <c r="AC3079" t="s">
        <v>48</v>
      </c>
      <c r="AD3079" t="s">
        <v>49</v>
      </c>
      <c r="AE3079" t="s">
        <v>50</v>
      </c>
      <c r="AF3079">
        <v>0</v>
      </c>
      <c r="AG3079" t="s">
        <v>51</v>
      </c>
      <c r="AH3079" t="s">
        <v>85</v>
      </c>
      <c r="AI3079" t="str">
        <f>"Bldg IRN"</f>
        <v>Bldg IRN</v>
      </c>
      <c r="AJ3079" t="str">
        <f>"12"</f>
        <v>12</v>
      </c>
      <c r="AK3079" t="s">
        <v>52</v>
      </c>
      <c r="AL3079" t="s">
        <v>53</v>
      </c>
      <c r="AM3079">
        <v>48</v>
      </c>
      <c r="AN3079">
        <v>1042</v>
      </c>
      <c r="AO3079">
        <v>15</v>
      </c>
    </row>
    <row r="3080" spans="1:41" x14ac:dyDescent="0.3">
      <c r="A3080" t="str">
        <f>"Trad IRN"</f>
        <v>Trad IRN</v>
      </c>
      <c r="B3080" t="str">
        <f>"Bldg IRN"</f>
        <v>Bldg IRN</v>
      </c>
      <c r="C3080" t="s">
        <v>41</v>
      </c>
      <c r="D3080" t="s">
        <v>3</v>
      </c>
      <c r="E3080" t="s">
        <v>80</v>
      </c>
      <c r="F3080" t="s">
        <v>81</v>
      </c>
      <c r="G3080" t="s">
        <v>82</v>
      </c>
      <c r="H3080" t="s">
        <v>83</v>
      </c>
      <c r="I3080" t="s">
        <v>8</v>
      </c>
      <c r="J3080" t="s">
        <v>43</v>
      </c>
      <c r="K3080" t="s">
        <v>44</v>
      </c>
      <c r="L3080" t="s">
        <v>45</v>
      </c>
      <c r="M3080" t="s">
        <v>46</v>
      </c>
      <c r="N3080" t="str">
        <f>"08/18/2022"</f>
        <v>08/18/2022</v>
      </c>
      <c r="O3080" t="str">
        <f>"12/20/2022"</f>
        <v>12/20/2022</v>
      </c>
      <c r="P3080">
        <v>7.1544999999999997E-2</v>
      </c>
      <c r="Q3080">
        <v>7.1544999999999997E-2</v>
      </c>
      <c r="S3080">
        <v>0</v>
      </c>
      <c r="T3080">
        <v>1.6643000000000002E-2</v>
      </c>
      <c r="U3080">
        <v>5.4901999999999999E-2</v>
      </c>
      <c r="V3080" t="str">
        <f>"Trad IRN"</f>
        <v>Trad IRN</v>
      </c>
      <c r="W3080">
        <v>15</v>
      </c>
      <c r="X3080" t="s">
        <v>47</v>
      </c>
      <c r="Z3080" t="s">
        <v>47</v>
      </c>
      <c r="AB3080" t="str">
        <f>"12"</f>
        <v>12</v>
      </c>
      <c r="AC3080" t="s">
        <v>48</v>
      </c>
      <c r="AD3080" t="s">
        <v>49</v>
      </c>
      <c r="AE3080" t="s">
        <v>50</v>
      </c>
      <c r="AF3080">
        <v>0</v>
      </c>
      <c r="AG3080" t="s">
        <v>51</v>
      </c>
      <c r="AH3080" t="s">
        <v>85</v>
      </c>
      <c r="AI3080" t="str">
        <f>"Bldg IRN"</f>
        <v>Bldg IRN</v>
      </c>
      <c r="AJ3080" t="str">
        <f>"12"</f>
        <v>12</v>
      </c>
      <c r="AK3080" t="s">
        <v>52</v>
      </c>
      <c r="AL3080" t="s">
        <v>53</v>
      </c>
      <c r="AM3080">
        <v>74.55</v>
      </c>
      <c r="AN3080">
        <v>1042</v>
      </c>
      <c r="AO3080">
        <v>15</v>
      </c>
    </row>
    <row r="3081" spans="1:41" x14ac:dyDescent="0.3">
      <c r="A3081" t="str">
        <f>"Trad IRN"</f>
        <v>Trad IRN</v>
      </c>
      <c r="B3081" t="str">
        <f>"Bldg IRN"</f>
        <v>Bldg IRN</v>
      </c>
      <c r="C3081" t="s">
        <v>41</v>
      </c>
      <c r="D3081" t="s">
        <v>3</v>
      </c>
      <c r="E3081" t="s">
        <v>80</v>
      </c>
      <c r="F3081" t="s">
        <v>81</v>
      </c>
      <c r="G3081" t="s">
        <v>82</v>
      </c>
      <c r="H3081" t="s">
        <v>83</v>
      </c>
      <c r="I3081" t="str">
        <f>"Trad IRN"</f>
        <v>Trad IRN</v>
      </c>
      <c r="J3081" t="s">
        <v>43</v>
      </c>
      <c r="K3081" t="s">
        <v>44</v>
      </c>
      <c r="L3081" t="s">
        <v>45</v>
      </c>
      <c r="M3081" t="s">
        <v>46</v>
      </c>
      <c r="N3081" t="str">
        <f>"08/18/2022"</f>
        <v>08/18/2022</v>
      </c>
      <c r="O3081" t="str">
        <f>"01/03/2023"</f>
        <v>01/03/2023</v>
      </c>
      <c r="P3081">
        <v>0.39901900000000001</v>
      </c>
      <c r="Q3081">
        <v>0.39901900000000001</v>
      </c>
      <c r="S3081">
        <v>0</v>
      </c>
      <c r="T3081">
        <v>0.39901900000000001</v>
      </c>
      <c r="U3081">
        <v>0</v>
      </c>
      <c r="V3081" t="str">
        <f>"Trad IRN"</f>
        <v>Trad IRN</v>
      </c>
      <c r="W3081">
        <v>85</v>
      </c>
      <c r="X3081" t="s">
        <v>47</v>
      </c>
      <c r="Z3081" t="s">
        <v>47</v>
      </c>
      <c r="AB3081" t="str">
        <f>"12"</f>
        <v>12</v>
      </c>
      <c r="AC3081" t="s">
        <v>48</v>
      </c>
      <c r="AD3081" t="s">
        <v>49</v>
      </c>
      <c r="AE3081" t="s">
        <v>50</v>
      </c>
      <c r="AF3081">
        <v>0</v>
      </c>
      <c r="AG3081" t="s">
        <v>56</v>
      </c>
      <c r="AH3081" t="str">
        <f>"Trad IRN"</f>
        <v>Trad IRN</v>
      </c>
      <c r="AI3081" t="str">
        <f>"Bldg IRN"</f>
        <v>Bldg IRN</v>
      </c>
      <c r="AJ3081" t="str">
        <f>"12"</f>
        <v>12</v>
      </c>
      <c r="AK3081" t="s">
        <v>48</v>
      </c>
      <c r="AL3081" t="s">
        <v>53</v>
      </c>
      <c r="AM3081">
        <v>451.81</v>
      </c>
      <c r="AN3081">
        <v>1132.3</v>
      </c>
      <c r="AO3081">
        <v>15</v>
      </c>
    </row>
    <row r="3082" spans="1:41" x14ac:dyDescent="0.3">
      <c r="A3082" t="str">
        <f>"Trad IRN"</f>
        <v>Trad IRN</v>
      </c>
      <c r="B3082" t="str">
        <f>"Bldg IRN"</f>
        <v>Bldg IRN</v>
      </c>
      <c r="C3082" t="s">
        <v>41</v>
      </c>
      <c r="D3082" t="s">
        <v>3</v>
      </c>
      <c r="E3082" t="s">
        <v>80</v>
      </c>
      <c r="F3082" t="s">
        <v>81</v>
      </c>
      <c r="G3082" t="s">
        <v>82</v>
      </c>
      <c r="H3082" t="s">
        <v>83</v>
      </c>
      <c r="I3082" t="str">
        <f>"Trad IRN"</f>
        <v>Trad IRN</v>
      </c>
      <c r="J3082" t="s">
        <v>43</v>
      </c>
      <c r="K3082" t="s">
        <v>44</v>
      </c>
      <c r="L3082" t="s">
        <v>45</v>
      </c>
      <c r="M3082" t="s">
        <v>46</v>
      </c>
      <c r="N3082" t="str">
        <f>"08/18/2022"</f>
        <v>08/18/2022</v>
      </c>
      <c r="O3082" t="str">
        <f t="shared" ref="O3082:O3088" si="317">"12/31/2500"</f>
        <v>12/31/2500</v>
      </c>
      <c r="P3082">
        <v>1</v>
      </c>
      <c r="Q3082">
        <v>1</v>
      </c>
      <c r="S3082">
        <v>0</v>
      </c>
      <c r="T3082">
        <v>1</v>
      </c>
      <c r="U3082">
        <v>0</v>
      </c>
      <c r="V3082" t="str">
        <f>"Trad IRN"</f>
        <v>Trad IRN</v>
      </c>
      <c r="W3082">
        <v>55</v>
      </c>
      <c r="X3082" t="s">
        <v>54</v>
      </c>
      <c r="Y3082" t="str">
        <f>"45"</f>
        <v>45</v>
      </c>
      <c r="Z3082" t="s">
        <v>47</v>
      </c>
      <c r="AB3082" t="str">
        <f>"12"</f>
        <v>12</v>
      </c>
      <c r="AC3082" t="s">
        <v>48</v>
      </c>
      <c r="AD3082" t="s">
        <v>49</v>
      </c>
      <c r="AE3082" t="s">
        <v>50</v>
      </c>
      <c r="AF3082">
        <v>0</v>
      </c>
      <c r="AG3082" t="s">
        <v>56</v>
      </c>
      <c r="AH3082" t="str">
        <f>"Trad IRN"</f>
        <v>Trad IRN</v>
      </c>
      <c r="AI3082" t="str">
        <f>"Bldg IRN"</f>
        <v>Bldg IRN</v>
      </c>
      <c r="AJ3082" t="str">
        <f>"12"</f>
        <v>12</v>
      </c>
      <c r="AK3082" t="s">
        <v>48</v>
      </c>
      <c r="AL3082" t="s">
        <v>53</v>
      </c>
      <c r="AM3082">
        <v>1132.3</v>
      </c>
      <c r="AN3082">
        <v>1132.3</v>
      </c>
      <c r="AO3082">
        <v>15</v>
      </c>
    </row>
    <row r="3083" spans="1:41" x14ac:dyDescent="0.3">
      <c r="A3083" t="str">
        <f>"Trad IRN"</f>
        <v>Trad IRN</v>
      </c>
      <c r="B3083" t="str">
        <f>"Bldg IRN"</f>
        <v>Bldg IRN</v>
      </c>
      <c r="C3083" t="s">
        <v>41</v>
      </c>
      <c r="D3083" t="s">
        <v>3</v>
      </c>
      <c r="E3083" t="s">
        <v>80</v>
      </c>
      <c r="F3083" t="s">
        <v>81</v>
      </c>
      <c r="G3083" t="s">
        <v>82</v>
      </c>
      <c r="H3083" t="s">
        <v>83</v>
      </c>
      <c r="I3083" t="s">
        <v>8</v>
      </c>
      <c r="J3083" t="s">
        <v>43</v>
      </c>
      <c r="K3083" t="s">
        <v>44</v>
      </c>
      <c r="L3083" t="s">
        <v>45</v>
      </c>
      <c r="M3083" t="s">
        <v>46</v>
      </c>
      <c r="N3083" t="str">
        <f>"08/17/2022"</f>
        <v>08/17/2022</v>
      </c>
      <c r="O3083" t="str">
        <f t="shared" si="317"/>
        <v>12/31/2500</v>
      </c>
      <c r="P3083">
        <v>0.5</v>
      </c>
      <c r="Q3083">
        <v>0.5</v>
      </c>
      <c r="S3083">
        <v>0</v>
      </c>
      <c r="T3083">
        <v>0</v>
      </c>
      <c r="U3083">
        <v>0.5</v>
      </c>
      <c r="V3083" t="str">
        <f>"Trad IRN"</f>
        <v>Trad IRN</v>
      </c>
      <c r="W3083">
        <v>50</v>
      </c>
      <c r="X3083" t="s">
        <v>47</v>
      </c>
      <c r="Z3083" t="s">
        <v>47</v>
      </c>
      <c r="AB3083" t="str">
        <f>"11"</f>
        <v>11</v>
      </c>
      <c r="AC3083" t="s">
        <v>48</v>
      </c>
      <c r="AD3083" t="s">
        <v>49</v>
      </c>
      <c r="AE3083" t="s">
        <v>50</v>
      </c>
      <c r="AF3083">
        <v>0</v>
      </c>
      <c r="AG3083" t="s">
        <v>51</v>
      </c>
      <c r="AH3083" t="s">
        <v>85</v>
      </c>
      <c r="AI3083" t="str">
        <f>"Bldg IRN"</f>
        <v>Bldg IRN</v>
      </c>
      <c r="AJ3083" t="s">
        <v>48</v>
      </c>
      <c r="AK3083" t="s">
        <v>48</v>
      </c>
      <c r="AL3083" t="s">
        <v>53</v>
      </c>
      <c r="AM3083">
        <v>530</v>
      </c>
      <c r="AN3083">
        <v>1060</v>
      </c>
      <c r="AO3083">
        <v>15</v>
      </c>
    </row>
    <row r="3084" spans="1:41" x14ac:dyDescent="0.3">
      <c r="A3084" t="str">
        <f>"Trad IRN"</f>
        <v>Trad IRN</v>
      </c>
      <c r="B3084" t="str">
        <f>"Bldg IRN"</f>
        <v>Bldg IRN</v>
      </c>
      <c r="C3084" t="s">
        <v>41</v>
      </c>
      <c r="D3084" t="s">
        <v>3</v>
      </c>
      <c r="E3084" t="s">
        <v>80</v>
      </c>
      <c r="F3084" t="s">
        <v>81</v>
      </c>
      <c r="G3084" t="s">
        <v>82</v>
      </c>
      <c r="H3084" t="s">
        <v>83</v>
      </c>
      <c r="I3084" t="str">
        <f>"Trad IRN"</f>
        <v>Trad IRN</v>
      </c>
      <c r="J3084" t="s">
        <v>43</v>
      </c>
      <c r="K3084" t="s">
        <v>44</v>
      </c>
      <c r="L3084" t="s">
        <v>45</v>
      </c>
      <c r="M3084" t="s">
        <v>46</v>
      </c>
      <c r="N3084" t="str">
        <f t="shared" ref="N3084:N3090" si="318">"08/18/2022"</f>
        <v>08/18/2022</v>
      </c>
      <c r="O3084" t="str">
        <f t="shared" si="317"/>
        <v>12/31/2500</v>
      </c>
      <c r="P3084">
        <v>0.5</v>
      </c>
      <c r="Q3084">
        <v>0.5</v>
      </c>
      <c r="S3084">
        <v>0</v>
      </c>
      <c r="T3084">
        <v>0.5</v>
      </c>
      <c r="U3084">
        <v>0</v>
      </c>
      <c r="V3084" t="str">
        <f>"Trad IRN"</f>
        <v>Trad IRN</v>
      </c>
      <c r="W3084">
        <v>50</v>
      </c>
      <c r="X3084" t="s">
        <v>47</v>
      </c>
      <c r="Z3084" t="s">
        <v>47</v>
      </c>
      <c r="AB3084" t="str">
        <f>"11"</f>
        <v>11</v>
      </c>
      <c r="AC3084" t="s">
        <v>48</v>
      </c>
      <c r="AD3084" t="s">
        <v>49</v>
      </c>
      <c r="AE3084" t="s">
        <v>50</v>
      </c>
      <c r="AF3084">
        <v>0</v>
      </c>
      <c r="AG3084" t="s">
        <v>56</v>
      </c>
      <c r="AH3084" t="str">
        <f>"Trad IRN"</f>
        <v>Trad IRN</v>
      </c>
      <c r="AI3084" t="str">
        <f>"Bldg IRN"</f>
        <v>Bldg IRN</v>
      </c>
      <c r="AJ3084" t="s">
        <v>48</v>
      </c>
      <c r="AK3084" t="s">
        <v>48</v>
      </c>
      <c r="AL3084" t="s">
        <v>53</v>
      </c>
      <c r="AM3084">
        <v>566.15</v>
      </c>
      <c r="AN3084">
        <v>1132.3</v>
      </c>
      <c r="AO3084">
        <v>15</v>
      </c>
    </row>
    <row r="3085" spans="1:41" x14ac:dyDescent="0.3">
      <c r="A3085" t="str">
        <f>"Trad IRN"</f>
        <v>Trad IRN</v>
      </c>
      <c r="B3085" t="str">
        <f>"Bldg IRN"</f>
        <v>Bldg IRN</v>
      </c>
      <c r="C3085" t="s">
        <v>41</v>
      </c>
      <c r="D3085" t="s">
        <v>3</v>
      </c>
      <c r="E3085" t="s">
        <v>80</v>
      </c>
      <c r="F3085" t="s">
        <v>81</v>
      </c>
      <c r="G3085" t="s">
        <v>82</v>
      </c>
      <c r="H3085" t="s">
        <v>83</v>
      </c>
      <c r="I3085" t="str">
        <f>"Trad IRN"</f>
        <v>Trad IRN</v>
      </c>
      <c r="J3085" t="s">
        <v>43</v>
      </c>
      <c r="K3085" t="s">
        <v>44</v>
      </c>
      <c r="L3085" t="s">
        <v>45</v>
      </c>
      <c r="M3085" t="s">
        <v>46</v>
      </c>
      <c r="N3085" t="str">
        <f t="shared" si="318"/>
        <v>08/18/2022</v>
      </c>
      <c r="O3085" t="str">
        <f t="shared" si="317"/>
        <v>12/31/2500</v>
      </c>
      <c r="P3085">
        <v>1</v>
      </c>
      <c r="Q3085">
        <v>1</v>
      </c>
      <c r="S3085">
        <v>1</v>
      </c>
      <c r="T3085">
        <v>1</v>
      </c>
      <c r="U3085">
        <v>0</v>
      </c>
      <c r="V3085" t="str">
        <f>"Trad IRN"</f>
        <v>Trad IRN</v>
      </c>
      <c r="W3085">
        <v>100</v>
      </c>
      <c r="X3085" t="s">
        <v>47</v>
      </c>
      <c r="Z3085" t="s">
        <v>47</v>
      </c>
      <c r="AB3085" t="str">
        <f>"12"</f>
        <v>12</v>
      </c>
      <c r="AC3085" t="s">
        <v>48</v>
      </c>
      <c r="AD3085" t="s">
        <v>49</v>
      </c>
      <c r="AE3085" t="s">
        <v>50</v>
      </c>
      <c r="AF3085">
        <v>0</v>
      </c>
      <c r="AG3085" t="s">
        <v>56</v>
      </c>
      <c r="AH3085" t="str">
        <f>"Trad IRN"</f>
        <v>Trad IRN</v>
      </c>
      <c r="AI3085" t="str">
        <f>"Bldg IRN"</f>
        <v>Bldg IRN</v>
      </c>
      <c r="AJ3085" t="str">
        <f>"12"</f>
        <v>12</v>
      </c>
      <c r="AK3085" t="s">
        <v>48</v>
      </c>
      <c r="AL3085" t="s">
        <v>53</v>
      </c>
      <c r="AM3085">
        <v>1132.3</v>
      </c>
      <c r="AN3085">
        <v>1132.3</v>
      </c>
      <c r="AO3085">
        <v>15</v>
      </c>
    </row>
    <row r="3086" spans="1:41" x14ac:dyDescent="0.3">
      <c r="A3086" t="str">
        <f>"Trad IRN"</f>
        <v>Trad IRN</v>
      </c>
      <c r="B3086" t="str">
        <f>"Bldg IRN"</f>
        <v>Bldg IRN</v>
      </c>
      <c r="C3086" t="s">
        <v>41</v>
      </c>
      <c r="D3086" t="s">
        <v>3</v>
      </c>
      <c r="E3086" t="s">
        <v>80</v>
      </c>
      <c r="F3086" t="s">
        <v>81</v>
      </c>
      <c r="G3086" t="s">
        <v>82</v>
      </c>
      <c r="H3086" t="s">
        <v>83</v>
      </c>
      <c r="I3086" t="str">
        <f>"Trad IRN"</f>
        <v>Trad IRN</v>
      </c>
      <c r="J3086" t="s">
        <v>43</v>
      </c>
      <c r="K3086" t="s">
        <v>44</v>
      </c>
      <c r="L3086" t="s">
        <v>45</v>
      </c>
      <c r="M3086" t="s">
        <v>46</v>
      </c>
      <c r="N3086" t="str">
        <f t="shared" si="318"/>
        <v>08/18/2022</v>
      </c>
      <c r="O3086" t="str">
        <f t="shared" si="317"/>
        <v>12/31/2500</v>
      </c>
      <c r="P3086">
        <v>1</v>
      </c>
      <c r="Q3086">
        <v>1</v>
      </c>
      <c r="S3086">
        <v>0</v>
      </c>
      <c r="T3086">
        <v>1</v>
      </c>
      <c r="U3086">
        <v>0</v>
      </c>
      <c r="V3086" t="str">
        <f>"Trad IRN"</f>
        <v>Trad IRN</v>
      </c>
      <c r="W3086">
        <v>100</v>
      </c>
      <c r="X3086" t="s">
        <v>47</v>
      </c>
      <c r="Z3086" t="s">
        <v>47</v>
      </c>
      <c r="AB3086" t="str">
        <f>"09"</f>
        <v>09</v>
      </c>
      <c r="AC3086" t="s">
        <v>48</v>
      </c>
      <c r="AD3086" t="s">
        <v>49</v>
      </c>
      <c r="AE3086" t="s">
        <v>50</v>
      </c>
      <c r="AF3086">
        <v>0</v>
      </c>
      <c r="AG3086" t="s">
        <v>56</v>
      </c>
      <c r="AH3086" t="str">
        <f>"Trad IRN"</f>
        <v>Trad IRN</v>
      </c>
      <c r="AI3086" t="str">
        <f>"Bldg IRN"</f>
        <v>Bldg IRN</v>
      </c>
      <c r="AJ3086" t="s">
        <v>48</v>
      </c>
      <c r="AK3086" t="s">
        <v>48</v>
      </c>
      <c r="AL3086" t="s">
        <v>53</v>
      </c>
      <c r="AM3086">
        <v>1132.3</v>
      </c>
      <c r="AN3086">
        <v>1132.3</v>
      </c>
      <c r="AO3086">
        <v>15</v>
      </c>
    </row>
    <row r="3087" spans="1:41" x14ac:dyDescent="0.3">
      <c r="A3087" t="str">
        <f>"Trad IRN"</f>
        <v>Trad IRN</v>
      </c>
      <c r="B3087" t="str">
        <f>"Bldg IRN"</f>
        <v>Bldg IRN</v>
      </c>
      <c r="C3087" t="s">
        <v>41</v>
      </c>
      <c r="D3087" t="s">
        <v>3</v>
      </c>
      <c r="E3087" t="s">
        <v>80</v>
      </c>
      <c r="F3087" t="s">
        <v>81</v>
      </c>
      <c r="G3087" t="s">
        <v>82</v>
      </c>
      <c r="H3087" t="s">
        <v>83</v>
      </c>
      <c r="I3087" t="str">
        <f>"Trad IRN"</f>
        <v>Trad IRN</v>
      </c>
      <c r="J3087" t="s">
        <v>43</v>
      </c>
      <c r="K3087" t="s">
        <v>44</v>
      </c>
      <c r="L3087" t="s">
        <v>45</v>
      </c>
      <c r="M3087" t="s">
        <v>46</v>
      </c>
      <c r="N3087" t="str">
        <f t="shared" si="318"/>
        <v>08/18/2022</v>
      </c>
      <c r="O3087" t="str">
        <f t="shared" si="317"/>
        <v>12/31/2500</v>
      </c>
      <c r="P3087">
        <v>1</v>
      </c>
      <c r="Q3087">
        <v>1</v>
      </c>
      <c r="S3087">
        <v>0</v>
      </c>
      <c r="T3087">
        <v>1</v>
      </c>
      <c r="U3087">
        <v>0</v>
      </c>
      <c r="V3087" t="str">
        <f>"Trad IRN"</f>
        <v>Trad IRN</v>
      </c>
      <c r="W3087">
        <v>100</v>
      </c>
      <c r="X3087" t="s">
        <v>47</v>
      </c>
      <c r="Z3087" t="s">
        <v>47</v>
      </c>
      <c r="AB3087" t="str">
        <f>"11"</f>
        <v>11</v>
      </c>
      <c r="AC3087" t="s">
        <v>48</v>
      </c>
      <c r="AD3087" t="s">
        <v>49</v>
      </c>
      <c r="AE3087" t="s">
        <v>50</v>
      </c>
      <c r="AF3087">
        <v>0</v>
      </c>
      <c r="AG3087" t="s">
        <v>56</v>
      </c>
      <c r="AH3087" t="str">
        <f>"Trad IRN"</f>
        <v>Trad IRN</v>
      </c>
      <c r="AI3087" t="str">
        <f>"Bldg IRN"</f>
        <v>Bldg IRN</v>
      </c>
      <c r="AJ3087" t="s">
        <v>48</v>
      </c>
      <c r="AK3087" t="s">
        <v>48</v>
      </c>
      <c r="AL3087" t="s">
        <v>53</v>
      </c>
      <c r="AM3087">
        <v>1132.3</v>
      </c>
      <c r="AN3087">
        <v>1132.3</v>
      </c>
      <c r="AO3087">
        <v>15</v>
      </c>
    </row>
    <row r="3088" spans="1:41" x14ac:dyDescent="0.3">
      <c r="A3088" t="str">
        <f>"Trad IRN"</f>
        <v>Trad IRN</v>
      </c>
      <c r="B3088" t="str">
        <f>"Bldg IRN"</f>
        <v>Bldg IRN</v>
      </c>
      <c r="C3088" t="s">
        <v>41</v>
      </c>
      <c r="D3088" t="s">
        <v>3</v>
      </c>
      <c r="E3088" t="s">
        <v>80</v>
      </c>
      <c r="F3088" t="s">
        <v>81</v>
      </c>
      <c r="G3088" t="s">
        <v>82</v>
      </c>
      <c r="H3088" t="s">
        <v>83</v>
      </c>
      <c r="I3088" t="str">
        <f>"Trad IRN"</f>
        <v>Trad IRN</v>
      </c>
      <c r="J3088" t="s">
        <v>43</v>
      </c>
      <c r="K3088" t="s">
        <v>44</v>
      </c>
      <c r="L3088" t="s">
        <v>45</v>
      </c>
      <c r="M3088" t="s">
        <v>46</v>
      </c>
      <c r="N3088" t="str">
        <f t="shared" si="318"/>
        <v>08/18/2022</v>
      </c>
      <c r="O3088" t="str">
        <f t="shared" si="317"/>
        <v>12/31/2500</v>
      </c>
      <c r="P3088">
        <v>1</v>
      </c>
      <c r="Q3088">
        <v>1</v>
      </c>
      <c r="R3088">
        <v>1</v>
      </c>
      <c r="S3088">
        <v>0</v>
      </c>
      <c r="T3088">
        <v>1</v>
      </c>
      <c r="U3088">
        <v>0</v>
      </c>
      <c r="V3088" t="str">
        <f>"Trad IRN"</f>
        <v>Trad IRN</v>
      </c>
      <c r="W3088">
        <v>100</v>
      </c>
      <c r="X3088" t="s">
        <v>47</v>
      </c>
      <c r="Z3088" t="s">
        <v>47</v>
      </c>
      <c r="AB3088" t="str">
        <f>"09"</f>
        <v>09</v>
      </c>
      <c r="AC3088" t="str">
        <f>"10"</f>
        <v>10</v>
      </c>
      <c r="AD3088" t="str">
        <f>"2"</f>
        <v>2</v>
      </c>
      <c r="AE3088" t="s">
        <v>50</v>
      </c>
      <c r="AF3088">
        <v>0</v>
      </c>
      <c r="AG3088" t="s">
        <v>56</v>
      </c>
      <c r="AH3088" t="str">
        <f>"Trad IRN"</f>
        <v>Trad IRN</v>
      </c>
      <c r="AI3088" t="str">
        <f>"Bldg IRN"</f>
        <v>Bldg IRN</v>
      </c>
      <c r="AJ3088" t="s">
        <v>48</v>
      </c>
      <c r="AK3088" t="s">
        <v>48</v>
      </c>
      <c r="AL3088" t="s">
        <v>53</v>
      </c>
      <c r="AM3088">
        <v>1132.3</v>
      </c>
      <c r="AN3088">
        <v>1132.3</v>
      </c>
      <c r="AO3088">
        <v>15</v>
      </c>
    </row>
    <row r="3089" spans="1:41" x14ac:dyDescent="0.3">
      <c r="A3089" t="str">
        <f>"Trad IRN"</f>
        <v>Trad IRN</v>
      </c>
      <c r="B3089" t="str">
        <f>"Bldg IRN"</f>
        <v>Bldg IRN</v>
      </c>
      <c r="C3089" t="s">
        <v>41</v>
      </c>
      <c r="D3089" t="s">
        <v>3</v>
      </c>
      <c r="E3089" t="s">
        <v>80</v>
      </c>
      <c r="F3089" t="s">
        <v>81</v>
      </c>
      <c r="G3089" t="s">
        <v>82</v>
      </c>
      <c r="H3089" t="s">
        <v>83</v>
      </c>
      <c r="I3089" t="str">
        <f>"Trad IRN"</f>
        <v>Trad IRN</v>
      </c>
      <c r="J3089" t="s">
        <v>43</v>
      </c>
      <c r="K3089" t="s">
        <v>44</v>
      </c>
      <c r="L3089" t="s">
        <v>45</v>
      </c>
      <c r="M3089" t="s">
        <v>46</v>
      </c>
      <c r="N3089" t="str">
        <f t="shared" si="318"/>
        <v>08/18/2022</v>
      </c>
      <c r="O3089" t="str">
        <f>"01/03/2023"</f>
        <v>01/03/2023</v>
      </c>
      <c r="P3089">
        <v>0.39901900000000001</v>
      </c>
      <c r="Q3089">
        <v>0.39901900000000001</v>
      </c>
      <c r="S3089">
        <v>0</v>
      </c>
      <c r="T3089">
        <v>0.39901900000000001</v>
      </c>
      <c r="U3089">
        <v>0</v>
      </c>
      <c r="V3089" t="str">
        <f>"Trad IRN"</f>
        <v>Trad IRN</v>
      </c>
      <c r="W3089">
        <v>85</v>
      </c>
      <c r="X3089" t="s">
        <v>47</v>
      </c>
      <c r="Z3089" t="s">
        <v>47</v>
      </c>
      <c r="AB3089" t="str">
        <f>"09"</f>
        <v>09</v>
      </c>
      <c r="AC3089" t="s">
        <v>48</v>
      </c>
      <c r="AD3089" t="s">
        <v>49</v>
      </c>
      <c r="AE3089" t="s">
        <v>55</v>
      </c>
      <c r="AF3089">
        <v>0</v>
      </c>
      <c r="AG3089" t="s">
        <v>56</v>
      </c>
      <c r="AH3089" t="str">
        <f>"Trad IRN"</f>
        <v>Trad IRN</v>
      </c>
      <c r="AI3089" t="str">
        <f>"Bldg IRN"</f>
        <v>Bldg IRN</v>
      </c>
      <c r="AJ3089" t="s">
        <v>48</v>
      </c>
      <c r="AK3089" t="s">
        <v>48</v>
      </c>
      <c r="AL3089" t="s">
        <v>53</v>
      </c>
      <c r="AM3089">
        <v>451.81</v>
      </c>
      <c r="AN3089">
        <v>1132.3</v>
      </c>
      <c r="AO3089">
        <v>15</v>
      </c>
    </row>
    <row r="3090" spans="1:41" x14ac:dyDescent="0.3">
      <c r="A3090" t="str">
        <f>"Trad IRN"</f>
        <v>Trad IRN</v>
      </c>
      <c r="B3090" t="str">
        <f>"Bldg IRN"</f>
        <v>Bldg IRN</v>
      </c>
      <c r="C3090" t="s">
        <v>41</v>
      </c>
      <c r="D3090" t="s">
        <v>3</v>
      </c>
      <c r="E3090" t="s">
        <v>80</v>
      </c>
      <c r="F3090" t="s">
        <v>81</v>
      </c>
      <c r="G3090" t="s">
        <v>82</v>
      </c>
      <c r="H3090" t="s">
        <v>83</v>
      </c>
      <c r="I3090" t="s">
        <v>8</v>
      </c>
      <c r="J3090" t="s">
        <v>43</v>
      </c>
      <c r="K3090" t="s">
        <v>44</v>
      </c>
      <c r="L3090" t="s">
        <v>45</v>
      </c>
      <c r="M3090" t="s">
        <v>46</v>
      </c>
      <c r="N3090" t="str">
        <f t="shared" si="318"/>
        <v>08/18/2022</v>
      </c>
      <c r="O3090" t="str">
        <f>"12/20/2022"</f>
        <v>12/20/2022</v>
      </c>
      <c r="P3090">
        <v>6.9550000000000001E-2</v>
      </c>
      <c r="Q3090">
        <v>6.9550000000000001E-2</v>
      </c>
      <c r="S3090">
        <v>0</v>
      </c>
      <c r="T3090">
        <v>1.4671999999999999E-2</v>
      </c>
      <c r="U3090">
        <v>5.4878000000000003E-2</v>
      </c>
      <c r="V3090" t="str">
        <f>"Trad IRN"</f>
        <v>Trad IRN</v>
      </c>
      <c r="W3090">
        <v>15</v>
      </c>
      <c r="X3090" t="s">
        <v>47</v>
      </c>
      <c r="Z3090" t="s">
        <v>47</v>
      </c>
      <c r="AB3090" t="str">
        <f>"09"</f>
        <v>09</v>
      </c>
      <c r="AC3090" t="s">
        <v>48</v>
      </c>
      <c r="AD3090" t="s">
        <v>49</v>
      </c>
      <c r="AE3090" t="s">
        <v>55</v>
      </c>
      <c r="AF3090">
        <v>0</v>
      </c>
      <c r="AG3090" t="s">
        <v>51</v>
      </c>
      <c r="AH3090" t="str">
        <f>"Trad IRN"</f>
        <v>Trad IRN</v>
      </c>
      <c r="AI3090" t="str">
        <f>"Bldg IRN"</f>
        <v>Bldg IRN</v>
      </c>
      <c r="AJ3090" t="s">
        <v>48</v>
      </c>
      <c r="AK3090" t="s">
        <v>48</v>
      </c>
      <c r="AL3090" t="s">
        <v>53</v>
      </c>
      <c r="AM3090">
        <v>78.75</v>
      </c>
      <c r="AN3090">
        <v>1132.3</v>
      </c>
      <c r="AO3090">
        <v>15</v>
      </c>
    </row>
    <row r="3091" spans="1:41" x14ac:dyDescent="0.3">
      <c r="A3091" t="str">
        <f>"Trad IRN"</f>
        <v>Trad IRN</v>
      </c>
      <c r="B3091" t="str">
        <f>"Bldg IRN"</f>
        <v>Bldg IRN</v>
      </c>
      <c r="C3091" t="s">
        <v>41</v>
      </c>
      <c r="D3091" t="s">
        <v>3</v>
      </c>
      <c r="E3091" t="s">
        <v>80</v>
      </c>
      <c r="F3091" t="s">
        <v>81</v>
      </c>
      <c r="G3091" t="s">
        <v>82</v>
      </c>
      <c r="H3091" t="s">
        <v>83</v>
      </c>
      <c r="I3091" t="str">
        <f>"Trad IRN"</f>
        <v>Trad IRN</v>
      </c>
      <c r="J3091" t="s">
        <v>43</v>
      </c>
      <c r="K3091" t="s">
        <v>44</v>
      </c>
      <c r="L3091" t="s">
        <v>45</v>
      </c>
      <c r="M3091" t="s">
        <v>46</v>
      </c>
      <c r="N3091" t="str">
        <f>"01/04/2023"</f>
        <v>01/04/2023</v>
      </c>
      <c r="O3091" t="str">
        <f t="shared" ref="O3091:O3097" si="319">"12/31/2500"</f>
        <v>12/31/2500</v>
      </c>
      <c r="P3091">
        <v>0.53056599999999998</v>
      </c>
      <c r="Q3091">
        <v>0.53056599999999998</v>
      </c>
      <c r="S3091">
        <v>0</v>
      </c>
      <c r="T3091">
        <v>0.53056599999999998</v>
      </c>
      <c r="U3091">
        <v>0</v>
      </c>
      <c r="V3091" t="str">
        <f>"Trad IRN"</f>
        <v>Trad IRN</v>
      </c>
      <c r="W3091">
        <v>100</v>
      </c>
      <c r="X3091" t="s">
        <v>47</v>
      </c>
      <c r="Z3091" t="s">
        <v>47</v>
      </c>
      <c r="AB3091" t="str">
        <f>"09"</f>
        <v>09</v>
      </c>
      <c r="AC3091" t="s">
        <v>48</v>
      </c>
      <c r="AD3091" t="s">
        <v>49</v>
      </c>
      <c r="AE3091" t="s">
        <v>55</v>
      </c>
      <c r="AF3091">
        <v>0</v>
      </c>
      <c r="AG3091" t="s">
        <v>56</v>
      </c>
      <c r="AH3091" t="str">
        <f>"Trad IRN"</f>
        <v>Trad IRN</v>
      </c>
      <c r="AI3091" t="str">
        <f>"Bldg IRN"</f>
        <v>Bldg IRN</v>
      </c>
      <c r="AJ3091" t="s">
        <v>48</v>
      </c>
      <c r="AK3091" t="s">
        <v>48</v>
      </c>
      <c r="AL3091" t="s">
        <v>53</v>
      </c>
      <c r="AM3091">
        <v>600.76</v>
      </c>
      <c r="AN3091">
        <v>1132.3</v>
      </c>
      <c r="AO3091">
        <v>15</v>
      </c>
    </row>
    <row r="3092" spans="1:41" x14ac:dyDescent="0.3">
      <c r="A3092" t="str">
        <f>"Trad IRN"</f>
        <v>Trad IRN</v>
      </c>
      <c r="B3092" t="str">
        <f>"Bldg IRN"</f>
        <v>Bldg IRN</v>
      </c>
      <c r="C3092" t="s">
        <v>41</v>
      </c>
      <c r="D3092" t="s">
        <v>3</v>
      </c>
      <c r="E3092" t="s">
        <v>80</v>
      </c>
      <c r="F3092" t="s">
        <v>81</v>
      </c>
      <c r="G3092" t="s">
        <v>82</v>
      </c>
      <c r="H3092" t="s">
        <v>83</v>
      </c>
      <c r="I3092" t="str">
        <f>"Trad IRN"</f>
        <v>Trad IRN</v>
      </c>
      <c r="J3092" t="s">
        <v>43</v>
      </c>
      <c r="K3092" t="s">
        <v>44</v>
      </c>
      <c r="L3092" t="s">
        <v>45</v>
      </c>
      <c r="M3092" t="s">
        <v>46</v>
      </c>
      <c r="N3092" t="str">
        <f>"08/18/2022"</f>
        <v>08/18/2022</v>
      </c>
      <c r="O3092" t="str">
        <f t="shared" si="319"/>
        <v>12/31/2500</v>
      </c>
      <c r="P3092">
        <v>1</v>
      </c>
      <c r="Q3092">
        <v>1</v>
      </c>
      <c r="R3092">
        <v>1</v>
      </c>
      <c r="S3092">
        <v>0</v>
      </c>
      <c r="T3092">
        <v>1</v>
      </c>
      <c r="U3092">
        <v>0</v>
      </c>
      <c r="V3092" t="str">
        <f>"Trad IRN"</f>
        <v>Trad IRN</v>
      </c>
      <c r="W3092">
        <v>100</v>
      </c>
      <c r="X3092" t="s">
        <v>47</v>
      </c>
      <c r="Z3092" t="s">
        <v>47</v>
      </c>
      <c r="AB3092" t="str">
        <f>"11"</f>
        <v>11</v>
      </c>
      <c r="AC3092" t="str">
        <f>"10"</f>
        <v>10</v>
      </c>
      <c r="AD3092" t="str">
        <f>"2"</f>
        <v>2</v>
      </c>
      <c r="AE3092" t="s">
        <v>50</v>
      </c>
      <c r="AF3092">
        <v>0</v>
      </c>
      <c r="AG3092" t="s">
        <v>56</v>
      </c>
      <c r="AH3092" t="str">
        <f>"Trad IRN"</f>
        <v>Trad IRN</v>
      </c>
      <c r="AI3092" t="str">
        <f>"Bldg IRN"</f>
        <v>Bldg IRN</v>
      </c>
      <c r="AJ3092" t="s">
        <v>48</v>
      </c>
      <c r="AK3092" t="s">
        <v>48</v>
      </c>
      <c r="AL3092" t="s">
        <v>53</v>
      </c>
      <c r="AM3092">
        <v>1132.3</v>
      </c>
      <c r="AN3092">
        <v>1132.3</v>
      </c>
      <c r="AO3092">
        <v>15</v>
      </c>
    </row>
    <row r="3093" spans="1:41" x14ac:dyDescent="0.3">
      <c r="A3093" t="str">
        <f>"Trad IRN"</f>
        <v>Trad IRN</v>
      </c>
      <c r="B3093" t="str">
        <f>"Bldg IRN"</f>
        <v>Bldg IRN</v>
      </c>
      <c r="C3093" t="s">
        <v>41</v>
      </c>
      <c r="D3093" t="s">
        <v>3</v>
      </c>
      <c r="E3093" t="s">
        <v>80</v>
      </c>
      <c r="F3093" t="s">
        <v>81</v>
      </c>
      <c r="G3093" t="s">
        <v>82</v>
      </c>
      <c r="H3093" t="s">
        <v>83</v>
      </c>
      <c r="I3093" t="str">
        <f>"Trad IRN"</f>
        <v>Trad IRN</v>
      </c>
      <c r="J3093" t="s">
        <v>43</v>
      </c>
      <c r="K3093" t="s">
        <v>44</v>
      </c>
      <c r="L3093" t="s">
        <v>45</v>
      </c>
      <c r="M3093" t="s">
        <v>46</v>
      </c>
      <c r="N3093" t="str">
        <f>"08/18/2022"</f>
        <v>08/18/2022</v>
      </c>
      <c r="O3093" t="str">
        <f t="shared" si="319"/>
        <v>12/31/2500</v>
      </c>
      <c r="P3093">
        <v>1</v>
      </c>
      <c r="Q3093">
        <v>1</v>
      </c>
      <c r="S3093">
        <v>0</v>
      </c>
      <c r="T3093">
        <v>1</v>
      </c>
      <c r="U3093">
        <v>0</v>
      </c>
      <c r="V3093" t="str">
        <f>"Trad IRN"</f>
        <v>Trad IRN</v>
      </c>
      <c r="W3093">
        <v>100</v>
      </c>
      <c r="X3093" t="s">
        <v>47</v>
      </c>
      <c r="Z3093" t="s">
        <v>47</v>
      </c>
      <c r="AB3093" t="str">
        <f>"09"</f>
        <v>09</v>
      </c>
      <c r="AC3093" t="s">
        <v>48</v>
      </c>
      <c r="AD3093" t="s">
        <v>49</v>
      </c>
      <c r="AE3093" t="s">
        <v>50</v>
      </c>
      <c r="AF3093">
        <v>0</v>
      </c>
      <c r="AG3093" t="s">
        <v>56</v>
      </c>
      <c r="AH3093" t="str">
        <f>"Trad IRN"</f>
        <v>Trad IRN</v>
      </c>
      <c r="AI3093" t="str">
        <f>"Bldg IRN"</f>
        <v>Bldg IRN</v>
      </c>
      <c r="AJ3093" t="s">
        <v>48</v>
      </c>
      <c r="AK3093" t="s">
        <v>48</v>
      </c>
      <c r="AL3093" t="s">
        <v>53</v>
      </c>
      <c r="AM3093">
        <v>1132.3</v>
      </c>
      <c r="AN3093">
        <v>1132.3</v>
      </c>
      <c r="AO3093">
        <v>15</v>
      </c>
    </row>
    <row r="3094" spans="1:41" x14ac:dyDescent="0.3">
      <c r="A3094" t="str">
        <f>"Trad IRN"</f>
        <v>Trad IRN</v>
      </c>
      <c r="B3094" t="str">
        <f>"Bldg IRN"</f>
        <v>Bldg IRN</v>
      </c>
      <c r="C3094" t="s">
        <v>41</v>
      </c>
      <c r="D3094" t="s">
        <v>3</v>
      </c>
      <c r="E3094" t="s">
        <v>80</v>
      </c>
      <c r="F3094" t="s">
        <v>81</v>
      </c>
      <c r="G3094" t="s">
        <v>82</v>
      </c>
      <c r="H3094" t="s">
        <v>83</v>
      </c>
      <c r="I3094" t="s">
        <v>8</v>
      </c>
      <c r="J3094" t="s">
        <v>43</v>
      </c>
      <c r="K3094" t="s">
        <v>44</v>
      </c>
      <c r="L3094" t="s">
        <v>45</v>
      </c>
      <c r="M3094" t="s">
        <v>46</v>
      </c>
      <c r="N3094" t="str">
        <f>"08/18/2022"</f>
        <v>08/18/2022</v>
      </c>
      <c r="O3094" t="str">
        <f t="shared" si="319"/>
        <v>12/31/2500</v>
      </c>
      <c r="P3094">
        <v>0.14913599999999999</v>
      </c>
      <c r="Q3094">
        <v>0.14913599999999999</v>
      </c>
      <c r="S3094">
        <v>0</v>
      </c>
      <c r="T3094">
        <v>0.14913599999999999</v>
      </c>
      <c r="U3094">
        <v>0</v>
      </c>
      <c r="V3094" t="str">
        <f>"Trad IRN"</f>
        <v>Trad IRN</v>
      </c>
      <c r="W3094">
        <v>15</v>
      </c>
      <c r="X3094" t="s">
        <v>47</v>
      </c>
      <c r="Z3094" t="s">
        <v>47</v>
      </c>
      <c r="AB3094" t="str">
        <f>"12"</f>
        <v>12</v>
      </c>
      <c r="AC3094" t="s">
        <v>48</v>
      </c>
      <c r="AD3094" t="s">
        <v>49</v>
      </c>
      <c r="AE3094" t="s">
        <v>50</v>
      </c>
      <c r="AF3094">
        <v>0</v>
      </c>
      <c r="AG3094" t="s">
        <v>51</v>
      </c>
      <c r="AH3094" t="s">
        <v>85</v>
      </c>
      <c r="AI3094" t="str">
        <f>"Bldg IRN"</f>
        <v>Bldg IRN</v>
      </c>
      <c r="AJ3094" t="str">
        <f>"12"</f>
        <v>12</v>
      </c>
      <c r="AK3094" t="s">
        <v>52</v>
      </c>
      <c r="AL3094" t="s">
        <v>53</v>
      </c>
      <c r="AM3094">
        <v>155.4</v>
      </c>
      <c r="AN3094">
        <v>1042</v>
      </c>
      <c r="AO3094">
        <v>15</v>
      </c>
    </row>
    <row r="3095" spans="1:41" x14ac:dyDescent="0.3">
      <c r="A3095" t="str">
        <f>"Trad IRN"</f>
        <v>Trad IRN</v>
      </c>
      <c r="B3095" t="str">
        <f>"Bldg IRN"</f>
        <v>Bldg IRN</v>
      </c>
      <c r="C3095" t="s">
        <v>41</v>
      </c>
      <c r="D3095" t="s">
        <v>3</v>
      </c>
      <c r="E3095" t="s">
        <v>80</v>
      </c>
      <c r="F3095" t="s">
        <v>81</v>
      </c>
      <c r="G3095" t="s">
        <v>82</v>
      </c>
      <c r="H3095" t="s">
        <v>83</v>
      </c>
      <c r="I3095" t="str">
        <f>"Trad IRN"</f>
        <v>Trad IRN</v>
      </c>
      <c r="J3095" t="s">
        <v>43</v>
      </c>
      <c r="K3095" t="s">
        <v>44</v>
      </c>
      <c r="L3095" t="s">
        <v>45</v>
      </c>
      <c r="M3095" t="s">
        <v>46</v>
      </c>
      <c r="N3095" t="str">
        <f>"08/18/2022"</f>
        <v>08/18/2022</v>
      </c>
      <c r="O3095" t="str">
        <f t="shared" si="319"/>
        <v>12/31/2500</v>
      </c>
      <c r="P3095">
        <v>0.85</v>
      </c>
      <c r="Q3095">
        <v>0.85</v>
      </c>
      <c r="S3095">
        <v>0</v>
      </c>
      <c r="T3095">
        <v>0.85</v>
      </c>
      <c r="U3095">
        <v>0</v>
      </c>
      <c r="V3095" t="str">
        <f>"Trad IRN"</f>
        <v>Trad IRN</v>
      </c>
      <c r="W3095">
        <v>55</v>
      </c>
      <c r="X3095" t="s">
        <v>47</v>
      </c>
      <c r="Z3095" t="s">
        <v>54</v>
      </c>
      <c r="AA3095" t="str">
        <f>"30"</f>
        <v>30</v>
      </c>
      <c r="AB3095" t="str">
        <f>"12"</f>
        <v>12</v>
      </c>
      <c r="AC3095" t="s">
        <v>48</v>
      </c>
      <c r="AD3095" t="s">
        <v>49</v>
      </c>
      <c r="AE3095" t="s">
        <v>50</v>
      </c>
      <c r="AF3095">
        <v>0</v>
      </c>
      <c r="AG3095" t="s">
        <v>56</v>
      </c>
      <c r="AH3095" t="str">
        <f>"Trad IRN"</f>
        <v>Trad IRN</v>
      </c>
      <c r="AI3095" t="str">
        <f>"Bldg IRN"</f>
        <v>Bldg IRN</v>
      </c>
      <c r="AJ3095" t="str">
        <f>"12"</f>
        <v>12</v>
      </c>
      <c r="AK3095" t="s">
        <v>48</v>
      </c>
      <c r="AL3095" t="s">
        <v>53</v>
      </c>
      <c r="AM3095">
        <v>962.46</v>
      </c>
      <c r="AN3095">
        <v>1132.3</v>
      </c>
      <c r="AO3095">
        <v>15</v>
      </c>
    </row>
    <row r="3096" spans="1:41" x14ac:dyDescent="0.3">
      <c r="A3096" t="str">
        <f>"Trad IRN"</f>
        <v>Trad IRN</v>
      </c>
      <c r="B3096" t="str">
        <f>"Bldg IRN"</f>
        <v>Bldg IRN</v>
      </c>
      <c r="C3096" t="s">
        <v>41</v>
      </c>
      <c r="D3096" t="s">
        <v>3</v>
      </c>
      <c r="E3096" t="s">
        <v>80</v>
      </c>
      <c r="F3096" t="s">
        <v>81</v>
      </c>
      <c r="G3096" t="s">
        <v>82</v>
      </c>
      <c r="H3096" t="s">
        <v>83</v>
      </c>
      <c r="I3096" t="str">
        <f>"Trad IRN"</f>
        <v>Trad IRN</v>
      </c>
      <c r="J3096" t="s">
        <v>43</v>
      </c>
      <c r="K3096" t="s">
        <v>44</v>
      </c>
      <c r="L3096" t="s">
        <v>45</v>
      </c>
      <c r="M3096" t="s">
        <v>46</v>
      </c>
      <c r="N3096" t="str">
        <f>"08/18/2022"</f>
        <v>08/18/2022</v>
      </c>
      <c r="O3096" t="str">
        <f t="shared" si="319"/>
        <v>12/31/2500</v>
      </c>
      <c r="P3096">
        <v>1</v>
      </c>
      <c r="Q3096">
        <v>1</v>
      </c>
      <c r="S3096">
        <v>1</v>
      </c>
      <c r="T3096">
        <v>1</v>
      </c>
      <c r="U3096">
        <v>0</v>
      </c>
      <c r="V3096" t="str">
        <f>"Trad IRN"</f>
        <v>Trad IRN</v>
      </c>
      <c r="W3096">
        <v>100</v>
      </c>
      <c r="X3096" t="s">
        <v>47</v>
      </c>
      <c r="Z3096" t="s">
        <v>47</v>
      </c>
      <c r="AB3096" t="str">
        <f>"09"</f>
        <v>09</v>
      </c>
      <c r="AC3096" t="s">
        <v>48</v>
      </c>
      <c r="AD3096" t="s">
        <v>49</v>
      </c>
      <c r="AE3096" t="s">
        <v>50</v>
      </c>
      <c r="AF3096">
        <v>0</v>
      </c>
      <c r="AG3096" t="s">
        <v>56</v>
      </c>
      <c r="AH3096" t="str">
        <f>"Trad IRN"</f>
        <v>Trad IRN</v>
      </c>
      <c r="AI3096" t="str">
        <f>"Bldg IRN"</f>
        <v>Bldg IRN</v>
      </c>
      <c r="AJ3096" t="s">
        <v>48</v>
      </c>
      <c r="AK3096" t="s">
        <v>48</v>
      </c>
      <c r="AL3096" t="s">
        <v>53</v>
      </c>
      <c r="AM3096">
        <v>1132.3</v>
      </c>
      <c r="AN3096">
        <v>1132.3</v>
      </c>
      <c r="AO3096">
        <v>15</v>
      </c>
    </row>
    <row r="3097" spans="1:41" x14ac:dyDescent="0.3">
      <c r="A3097" t="str">
        <f>"Trad IRN"</f>
        <v>Trad IRN</v>
      </c>
      <c r="B3097" t="str">
        <f>"Bldg IRN"</f>
        <v>Bldg IRN</v>
      </c>
      <c r="C3097" t="s">
        <v>41</v>
      </c>
      <c r="D3097" t="s">
        <v>3</v>
      </c>
      <c r="E3097" t="s">
        <v>80</v>
      </c>
      <c r="F3097" t="s">
        <v>81</v>
      </c>
      <c r="G3097" t="s">
        <v>82</v>
      </c>
      <c r="H3097" t="s">
        <v>83</v>
      </c>
      <c r="I3097" t="s">
        <v>8</v>
      </c>
      <c r="J3097" t="s">
        <v>43</v>
      </c>
      <c r="K3097" t="s">
        <v>44</v>
      </c>
      <c r="L3097" t="s">
        <v>45</v>
      </c>
      <c r="M3097" t="s">
        <v>46</v>
      </c>
      <c r="N3097" t="str">
        <f>"08/17/2022"</f>
        <v>08/17/2022</v>
      </c>
      <c r="O3097" t="str">
        <f t="shared" si="319"/>
        <v>12/31/2500</v>
      </c>
      <c r="P3097">
        <v>1</v>
      </c>
      <c r="Q3097">
        <v>1</v>
      </c>
      <c r="S3097">
        <v>0</v>
      </c>
      <c r="T3097">
        <v>0.16666400000000001</v>
      </c>
      <c r="U3097">
        <v>0.83333599999999997</v>
      </c>
      <c r="V3097" t="str">
        <f>"Trad IRN"</f>
        <v>Trad IRN</v>
      </c>
      <c r="W3097">
        <v>100</v>
      </c>
      <c r="X3097" t="s">
        <v>47</v>
      </c>
      <c r="Z3097" t="s">
        <v>47</v>
      </c>
      <c r="AB3097" t="str">
        <f>"11"</f>
        <v>11</v>
      </c>
      <c r="AC3097" t="s">
        <v>48</v>
      </c>
      <c r="AD3097" t="s">
        <v>49</v>
      </c>
      <c r="AE3097" t="s">
        <v>50</v>
      </c>
      <c r="AF3097">
        <v>0</v>
      </c>
      <c r="AG3097" t="s">
        <v>51</v>
      </c>
      <c r="AH3097" t="s">
        <v>85</v>
      </c>
      <c r="AI3097" t="str">
        <f>"Bldg IRN"</f>
        <v>Bldg IRN</v>
      </c>
      <c r="AJ3097" t="s">
        <v>48</v>
      </c>
      <c r="AK3097" t="s">
        <v>48</v>
      </c>
      <c r="AL3097" t="s">
        <v>53</v>
      </c>
      <c r="AM3097">
        <v>1060</v>
      </c>
      <c r="AN3097">
        <v>1060</v>
      </c>
      <c r="AO3097">
        <v>15</v>
      </c>
    </row>
    <row r="3098" spans="1:41" x14ac:dyDescent="0.3">
      <c r="A3098" t="str">
        <f>"Trad IRN"</f>
        <v>Trad IRN</v>
      </c>
      <c r="B3098" t="str">
        <f>"Bldg IRN"</f>
        <v>Bldg IRN</v>
      </c>
      <c r="C3098" t="s">
        <v>41</v>
      </c>
      <c r="D3098" t="s">
        <v>3</v>
      </c>
      <c r="E3098" t="s">
        <v>80</v>
      </c>
      <c r="F3098" t="s">
        <v>81</v>
      </c>
      <c r="G3098" t="s">
        <v>82</v>
      </c>
      <c r="H3098" t="s">
        <v>83</v>
      </c>
      <c r="I3098" t="str">
        <f>"Trad IRN"</f>
        <v>Trad IRN</v>
      </c>
      <c r="J3098" t="s">
        <v>43</v>
      </c>
      <c r="K3098" t="s">
        <v>44</v>
      </c>
      <c r="L3098" t="s">
        <v>45</v>
      </c>
      <c r="M3098" t="s">
        <v>46</v>
      </c>
      <c r="N3098" t="str">
        <f>"08/18/2022"</f>
        <v>08/18/2022</v>
      </c>
      <c r="O3098" t="str">
        <f>"11/27/2022"</f>
        <v>11/27/2022</v>
      </c>
      <c r="P3098">
        <v>0.31078299999999998</v>
      </c>
      <c r="Q3098">
        <v>0.31078299999999998</v>
      </c>
      <c r="S3098">
        <v>0</v>
      </c>
      <c r="T3098">
        <v>0.31078299999999998</v>
      </c>
      <c r="U3098">
        <v>0</v>
      </c>
      <c r="V3098" t="str">
        <f>"Trad IRN"</f>
        <v>Trad IRN</v>
      </c>
      <c r="W3098">
        <v>85</v>
      </c>
      <c r="X3098" t="s">
        <v>47</v>
      </c>
      <c r="Z3098" t="s">
        <v>47</v>
      </c>
      <c r="AB3098" t="str">
        <f>"09"</f>
        <v>09</v>
      </c>
      <c r="AC3098" t="s">
        <v>48</v>
      </c>
      <c r="AD3098" t="s">
        <v>49</v>
      </c>
      <c r="AE3098" t="s">
        <v>50</v>
      </c>
      <c r="AF3098">
        <v>0</v>
      </c>
      <c r="AG3098" t="s">
        <v>56</v>
      </c>
      <c r="AH3098" t="str">
        <f>"Trad IRN"</f>
        <v>Trad IRN</v>
      </c>
      <c r="AI3098" t="str">
        <f>"Bldg IRN"</f>
        <v>Bldg IRN</v>
      </c>
      <c r="AJ3098" t="s">
        <v>48</v>
      </c>
      <c r="AK3098" t="s">
        <v>48</v>
      </c>
      <c r="AL3098" t="s">
        <v>53</v>
      </c>
      <c r="AM3098">
        <v>351.9</v>
      </c>
      <c r="AN3098">
        <v>1132.3</v>
      </c>
      <c r="AO3098">
        <v>15</v>
      </c>
    </row>
    <row r="3099" spans="1:41" x14ac:dyDescent="0.3">
      <c r="A3099" t="str">
        <f>"Trad IRN"</f>
        <v>Trad IRN</v>
      </c>
      <c r="B3099" t="str">
        <f>"Bldg IRN"</f>
        <v>Bldg IRN</v>
      </c>
      <c r="C3099" t="s">
        <v>41</v>
      </c>
      <c r="D3099" t="s">
        <v>3</v>
      </c>
      <c r="E3099" t="s">
        <v>80</v>
      </c>
      <c r="F3099" t="s">
        <v>81</v>
      </c>
      <c r="G3099" t="s">
        <v>82</v>
      </c>
      <c r="H3099" t="s">
        <v>83</v>
      </c>
      <c r="I3099" t="s">
        <v>8</v>
      </c>
      <c r="J3099" t="s">
        <v>43</v>
      </c>
      <c r="K3099" t="s">
        <v>44</v>
      </c>
      <c r="L3099" t="s">
        <v>45</v>
      </c>
      <c r="M3099" t="s">
        <v>46</v>
      </c>
      <c r="N3099" t="str">
        <f>"08/18/2022"</f>
        <v>08/18/2022</v>
      </c>
      <c r="O3099" t="str">
        <f>"11/27/2022"</f>
        <v>11/27/2022</v>
      </c>
      <c r="P3099">
        <v>5.4843999999999997E-2</v>
      </c>
      <c r="Q3099">
        <v>5.4843999999999997E-2</v>
      </c>
      <c r="S3099">
        <v>0</v>
      </c>
      <c r="T3099">
        <v>1.1483999999999999E-2</v>
      </c>
      <c r="U3099">
        <v>4.3360000000000003E-2</v>
      </c>
      <c r="V3099" t="str">
        <f>"Trad IRN"</f>
        <v>Trad IRN</v>
      </c>
      <c r="W3099">
        <v>15</v>
      </c>
      <c r="X3099" t="s">
        <v>47</v>
      </c>
      <c r="Z3099" t="s">
        <v>47</v>
      </c>
      <c r="AB3099" t="str">
        <f>"09"</f>
        <v>09</v>
      </c>
      <c r="AC3099" t="s">
        <v>48</v>
      </c>
      <c r="AD3099" t="s">
        <v>49</v>
      </c>
      <c r="AE3099" t="s">
        <v>50</v>
      </c>
      <c r="AF3099">
        <v>0</v>
      </c>
      <c r="AG3099" t="s">
        <v>51</v>
      </c>
      <c r="AH3099" t="str">
        <f>"Trad IRN"</f>
        <v>Trad IRN</v>
      </c>
      <c r="AI3099" t="str">
        <f>"Bldg IRN"</f>
        <v>Bldg IRN</v>
      </c>
      <c r="AJ3099" t="s">
        <v>48</v>
      </c>
      <c r="AK3099" t="s">
        <v>48</v>
      </c>
      <c r="AL3099" t="s">
        <v>53</v>
      </c>
      <c r="AM3099">
        <v>62.1</v>
      </c>
      <c r="AN3099">
        <v>1132.3</v>
      </c>
      <c r="AO3099">
        <v>15</v>
      </c>
    </row>
    <row r="3100" spans="1:41" x14ac:dyDescent="0.3">
      <c r="A3100" t="str">
        <f>"Trad IRN"</f>
        <v>Trad IRN</v>
      </c>
      <c r="B3100" t="str">
        <f>"Bldg IRN"</f>
        <v>Bldg IRN</v>
      </c>
      <c r="C3100" t="s">
        <v>41</v>
      </c>
      <c r="D3100" t="s">
        <v>3</v>
      </c>
      <c r="E3100" t="s">
        <v>80</v>
      </c>
      <c r="F3100" t="s">
        <v>81</v>
      </c>
      <c r="G3100" t="s">
        <v>82</v>
      </c>
      <c r="H3100" t="s">
        <v>83</v>
      </c>
      <c r="I3100" t="str">
        <f>"Trad IRN"</f>
        <v>Trad IRN</v>
      </c>
      <c r="J3100" t="s">
        <v>43</v>
      </c>
      <c r="K3100" t="s">
        <v>44</v>
      </c>
      <c r="L3100" t="s">
        <v>45</v>
      </c>
      <c r="M3100" t="s">
        <v>46</v>
      </c>
      <c r="N3100" t="str">
        <f>"08/18/2022"</f>
        <v>08/18/2022</v>
      </c>
      <c r="O3100" t="str">
        <f>"12/31/2500"</f>
        <v>12/31/2500</v>
      </c>
      <c r="P3100">
        <v>0.85</v>
      </c>
      <c r="Q3100">
        <v>0.85</v>
      </c>
      <c r="S3100">
        <v>0</v>
      </c>
      <c r="T3100">
        <v>0.85</v>
      </c>
      <c r="U3100">
        <v>0</v>
      </c>
      <c r="V3100" t="str">
        <f>"Trad IRN"</f>
        <v>Trad IRN</v>
      </c>
      <c r="W3100">
        <v>85</v>
      </c>
      <c r="X3100" t="s">
        <v>47</v>
      </c>
      <c r="Z3100" t="s">
        <v>47</v>
      </c>
      <c r="AB3100" t="str">
        <f>"10"</f>
        <v>10</v>
      </c>
      <c r="AC3100" t="s">
        <v>48</v>
      </c>
      <c r="AD3100" t="s">
        <v>49</v>
      </c>
      <c r="AE3100" t="s">
        <v>55</v>
      </c>
      <c r="AF3100">
        <v>0</v>
      </c>
      <c r="AG3100" t="s">
        <v>56</v>
      </c>
      <c r="AH3100" t="str">
        <f>"Trad IRN"</f>
        <v>Trad IRN</v>
      </c>
      <c r="AI3100" t="str">
        <f>"Bldg IRN"</f>
        <v>Bldg IRN</v>
      </c>
      <c r="AJ3100" t="s">
        <v>48</v>
      </c>
      <c r="AK3100" t="s">
        <v>48</v>
      </c>
      <c r="AL3100" t="s">
        <v>53</v>
      </c>
      <c r="AM3100">
        <v>962.46</v>
      </c>
      <c r="AN3100">
        <v>1132.3</v>
      </c>
      <c r="AO3100">
        <v>15</v>
      </c>
    </row>
    <row r="3101" spans="1:41" x14ac:dyDescent="0.3">
      <c r="A3101" t="str">
        <f>"Trad IRN"</f>
        <v>Trad IRN</v>
      </c>
      <c r="B3101" t="str">
        <f>"Bldg IRN"</f>
        <v>Bldg IRN</v>
      </c>
      <c r="C3101" t="s">
        <v>41</v>
      </c>
      <c r="D3101" t="s">
        <v>3</v>
      </c>
      <c r="E3101" t="s">
        <v>80</v>
      </c>
      <c r="F3101" t="s">
        <v>81</v>
      </c>
      <c r="G3101" t="s">
        <v>82</v>
      </c>
      <c r="H3101" t="s">
        <v>83</v>
      </c>
      <c r="I3101" t="s">
        <v>8</v>
      </c>
      <c r="J3101" t="s">
        <v>43</v>
      </c>
      <c r="K3101" t="s">
        <v>44</v>
      </c>
      <c r="L3101" t="s">
        <v>45</v>
      </c>
      <c r="M3101" t="s">
        <v>46</v>
      </c>
      <c r="N3101" t="str">
        <f>"08/18/2022"</f>
        <v>08/18/2022</v>
      </c>
      <c r="O3101" t="str">
        <f>"12/31/2500"</f>
        <v>12/31/2500</v>
      </c>
      <c r="P3101">
        <v>0.15</v>
      </c>
      <c r="Q3101">
        <v>0.15</v>
      </c>
      <c r="S3101">
        <v>0</v>
      </c>
      <c r="T3101">
        <v>3.8889E-2</v>
      </c>
      <c r="U3101">
        <v>0.111111</v>
      </c>
      <c r="V3101" t="str">
        <f>"Trad IRN"</f>
        <v>Trad IRN</v>
      </c>
      <c r="W3101">
        <v>15</v>
      </c>
      <c r="X3101" t="s">
        <v>47</v>
      </c>
      <c r="Z3101" t="s">
        <v>47</v>
      </c>
      <c r="AB3101" t="str">
        <f>"10"</f>
        <v>10</v>
      </c>
      <c r="AC3101" t="s">
        <v>48</v>
      </c>
      <c r="AD3101" t="s">
        <v>49</v>
      </c>
      <c r="AE3101" t="s">
        <v>50</v>
      </c>
      <c r="AF3101">
        <v>0</v>
      </c>
      <c r="AG3101" t="s">
        <v>51</v>
      </c>
      <c r="AH3101" t="str">
        <f>"Trad IRN"</f>
        <v>Trad IRN</v>
      </c>
      <c r="AI3101" t="str">
        <f>"Bldg IRN"</f>
        <v>Bldg IRN</v>
      </c>
      <c r="AJ3101" t="s">
        <v>48</v>
      </c>
      <c r="AK3101" t="s">
        <v>48</v>
      </c>
      <c r="AL3101" t="s">
        <v>53</v>
      </c>
      <c r="AM3101">
        <v>169.85</v>
      </c>
      <c r="AN3101">
        <v>1132.3</v>
      </c>
      <c r="AO3101">
        <v>15</v>
      </c>
    </row>
    <row r="3102" spans="1:41" x14ac:dyDescent="0.3">
      <c r="A3102" t="str">
        <f>"Trad IRN"</f>
        <v>Trad IRN</v>
      </c>
      <c r="B3102" t="str">
        <f>"Bldg IRN"</f>
        <v>Bldg IRN</v>
      </c>
      <c r="C3102" t="s">
        <v>41</v>
      </c>
      <c r="D3102" t="s">
        <v>3</v>
      </c>
      <c r="E3102" t="s">
        <v>80</v>
      </c>
      <c r="F3102" t="s">
        <v>81</v>
      </c>
      <c r="G3102" t="s">
        <v>82</v>
      </c>
      <c r="H3102" t="s">
        <v>83</v>
      </c>
      <c r="I3102" t="str">
        <f>"Trad IRN"</f>
        <v>Trad IRN</v>
      </c>
      <c r="J3102" t="s">
        <v>43</v>
      </c>
      <c r="K3102" t="s">
        <v>44</v>
      </c>
      <c r="L3102" t="s">
        <v>45</v>
      </c>
      <c r="M3102" t="s">
        <v>46</v>
      </c>
      <c r="N3102" t="str">
        <f>"08/18/2022"</f>
        <v>08/18/2022</v>
      </c>
      <c r="O3102" t="str">
        <f>"01/16/2023"</f>
        <v>01/16/2023</v>
      </c>
      <c r="P3102">
        <v>0.51556999999999997</v>
      </c>
      <c r="Q3102">
        <v>0.51556999999999997</v>
      </c>
      <c r="S3102">
        <v>0</v>
      </c>
      <c r="T3102">
        <v>0.51556999999999997</v>
      </c>
      <c r="U3102">
        <v>0</v>
      </c>
      <c r="V3102" t="str">
        <f>"Trad IRN"</f>
        <v>Trad IRN</v>
      </c>
      <c r="W3102">
        <v>100</v>
      </c>
      <c r="X3102" t="s">
        <v>47</v>
      </c>
      <c r="Z3102" t="s">
        <v>47</v>
      </c>
      <c r="AB3102" t="str">
        <f>"10"</f>
        <v>10</v>
      </c>
      <c r="AC3102" t="s">
        <v>48</v>
      </c>
      <c r="AD3102" t="s">
        <v>49</v>
      </c>
      <c r="AE3102" t="s">
        <v>50</v>
      </c>
      <c r="AF3102">
        <v>0</v>
      </c>
      <c r="AG3102" t="s">
        <v>56</v>
      </c>
      <c r="AH3102" t="str">
        <f>"Trad IRN"</f>
        <v>Trad IRN</v>
      </c>
      <c r="AI3102" t="str">
        <f>"Bldg IRN"</f>
        <v>Bldg IRN</v>
      </c>
      <c r="AJ3102" t="s">
        <v>48</v>
      </c>
      <c r="AK3102" t="s">
        <v>48</v>
      </c>
      <c r="AL3102" t="s">
        <v>53</v>
      </c>
      <c r="AM3102">
        <v>583.78</v>
      </c>
      <c r="AN3102">
        <v>1132.3</v>
      </c>
      <c r="AO3102">
        <v>15</v>
      </c>
    </row>
    <row r="3103" spans="1:41" x14ac:dyDescent="0.3">
      <c r="A3103" t="str">
        <f>"Trad IRN"</f>
        <v>Trad IRN</v>
      </c>
      <c r="B3103" t="str">
        <f>"Bldg IRN"</f>
        <v>Bldg IRN</v>
      </c>
      <c r="C3103" t="s">
        <v>41</v>
      </c>
      <c r="D3103" t="s">
        <v>3</v>
      </c>
      <c r="E3103" t="s">
        <v>80</v>
      </c>
      <c r="F3103" t="s">
        <v>81</v>
      </c>
      <c r="G3103" t="s">
        <v>82</v>
      </c>
      <c r="H3103" t="s">
        <v>83</v>
      </c>
      <c r="I3103" t="str">
        <f>"Trad IRN"</f>
        <v>Trad IRN</v>
      </c>
      <c r="J3103" t="s">
        <v>43</v>
      </c>
      <c r="K3103" t="s">
        <v>44</v>
      </c>
      <c r="L3103" t="s">
        <v>45</v>
      </c>
      <c r="M3103" t="s">
        <v>59</v>
      </c>
      <c r="N3103" t="str">
        <f>"01/04/2023"</f>
        <v>01/04/2023</v>
      </c>
      <c r="O3103" t="str">
        <f>"12/31/2500"</f>
        <v>12/31/2500</v>
      </c>
      <c r="P3103">
        <v>0.45098100000000002</v>
      </c>
      <c r="Q3103">
        <v>0.45098100000000002</v>
      </c>
      <c r="S3103">
        <v>0</v>
      </c>
      <c r="T3103">
        <v>0.45098100000000002</v>
      </c>
      <c r="U3103">
        <v>0</v>
      </c>
      <c r="V3103" t="s">
        <v>84</v>
      </c>
      <c r="W3103">
        <v>85</v>
      </c>
      <c r="X3103" t="s">
        <v>47</v>
      </c>
      <c r="Z3103" t="s">
        <v>47</v>
      </c>
      <c r="AB3103" t="str">
        <f>"09"</f>
        <v>09</v>
      </c>
      <c r="AC3103" t="s">
        <v>48</v>
      </c>
      <c r="AD3103" t="s">
        <v>49</v>
      </c>
      <c r="AE3103" t="s">
        <v>50</v>
      </c>
      <c r="AF3103">
        <v>0</v>
      </c>
      <c r="AG3103" t="s">
        <v>56</v>
      </c>
      <c r="AH3103" t="str">
        <f>"Trad IRN"</f>
        <v>Trad IRN</v>
      </c>
      <c r="AI3103" t="str">
        <f>"Bldg IRN"</f>
        <v>Bldg IRN</v>
      </c>
      <c r="AJ3103" t="s">
        <v>48</v>
      </c>
      <c r="AK3103" t="s">
        <v>48</v>
      </c>
      <c r="AL3103" t="s">
        <v>53</v>
      </c>
      <c r="AM3103">
        <v>510.65</v>
      </c>
      <c r="AN3103">
        <v>1132.3</v>
      </c>
      <c r="AO3103">
        <v>15</v>
      </c>
    </row>
    <row r="3104" spans="1:41" x14ac:dyDescent="0.3">
      <c r="A3104" t="str">
        <f>"Trad IRN"</f>
        <v>Trad IRN</v>
      </c>
      <c r="B3104" t="str">
        <f>"Bldg IRN"</f>
        <v>Bldg IRN</v>
      </c>
      <c r="C3104" t="s">
        <v>41</v>
      </c>
      <c r="D3104" t="s">
        <v>3</v>
      </c>
      <c r="E3104" t="s">
        <v>80</v>
      </c>
      <c r="F3104" t="s">
        <v>81</v>
      </c>
      <c r="G3104" t="s">
        <v>82</v>
      </c>
      <c r="H3104" t="s">
        <v>83</v>
      </c>
      <c r="I3104" t="s">
        <v>8</v>
      </c>
      <c r="J3104" t="s">
        <v>43</v>
      </c>
      <c r="K3104" t="s">
        <v>44</v>
      </c>
      <c r="L3104" t="s">
        <v>45</v>
      </c>
      <c r="M3104" t="s">
        <v>65</v>
      </c>
      <c r="N3104" t="str">
        <f>"01/04/2023"</f>
        <v>01/04/2023</v>
      </c>
      <c r="O3104" t="str">
        <f>"12/31/2500"</f>
        <v>12/31/2500</v>
      </c>
      <c r="P3104">
        <v>7.9585000000000003E-2</v>
      </c>
      <c r="Q3104">
        <v>7.9585000000000003E-2</v>
      </c>
      <c r="S3104">
        <v>0</v>
      </c>
      <c r="T3104">
        <v>2.4028999999999998E-2</v>
      </c>
      <c r="U3104">
        <v>5.5556000000000001E-2</v>
      </c>
      <c r="V3104" t="s">
        <v>84</v>
      </c>
      <c r="W3104">
        <v>15</v>
      </c>
      <c r="X3104" t="s">
        <v>47</v>
      </c>
      <c r="Z3104" t="s">
        <v>47</v>
      </c>
      <c r="AB3104" t="str">
        <f>"09"</f>
        <v>09</v>
      </c>
      <c r="AC3104" t="s">
        <v>48</v>
      </c>
      <c r="AD3104" t="s">
        <v>49</v>
      </c>
      <c r="AE3104" t="s">
        <v>50</v>
      </c>
      <c r="AF3104">
        <v>0</v>
      </c>
      <c r="AG3104" t="s">
        <v>51</v>
      </c>
      <c r="AH3104" t="str">
        <f>"Trad IRN"</f>
        <v>Trad IRN</v>
      </c>
      <c r="AI3104" t="str">
        <f>"Bldg IRN"</f>
        <v>Bldg IRN</v>
      </c>
      <c r="AJ3104" t="s">
        <v>48</v>
      </c>
      <c r="AK3104" t="s">
        <v>48</v>
      </c>
      <c r="AL3104" t="s">
        <v>53</v>
      </c>
      <c r="AM3104">
        <v>90.11</v>
      </c>
      <c r="AN3104">
        <v>1132.3</v>
      </c>
      <c r="AO3104">
        <v>15</v>
      </c>
    </row>
    <row r="3105" spans="1:41" x14ac:dyDescent="0.3">
      <c r="A3105" t="str">
        <f>"Trad IRN"</f>
        <v>Trad IRN</v>
      </c>
      <c r="B3105" t="str">
        <f>"Bldg IRN"</f>
        <v>Bldg IRN</v>
      </c>
      <c r="C3105" t="s">
        <v>41</v>
      </c>
      <c r="D3105" t="s">
        <v>3</v>
      </c>
      <c r="E3105" t="s">
        <v>80</v>
      </c>
      <c r="F3105" t="s">
        <v>81</v>
      </c>
      <c r="G3105" t="s">
        <v>82</v>
      </c>
      <c r="H3105" t="s">
        <v>83</v>
      </c>
      <c r="I3105" t="str">
        <f>"Trad IRN"</f>
        <v>Trad IRN</v>
      </c>
      <c r="J3105" t="s">
        <v>43</v>
      </c>
      <c r="K3105" t="s">
        <v>44</v>
      </c>
      <c r="L3105" t="s">
        <v>45</v>
      </c>
      <c r="M3105" t="s">
        <v>59</v>
      </c>
      <c r="N3105" t="str">
        <f t="shared" ref="N3105:N3117" si="320">"08/18/2022"</f>
        <v>08/18/2022</v>
      </c>
      <c r="O3105" t="str">
        <f>"01/03/2023"</f>
        <v>01/03/2023</v>
      </c>
      <c r="P3105">
        <v>0.46943400000000002</v>
      </c>
      <c r="Q3105">
        <v>0.46943400000000002</v>
      </c>
      <c r="S3105">
        <v>0</v>
      </c>
      <c r="T3105">
        <v>0.46943400000000002</v>
      </c>
      <c r="U3105">
        <v>0</v>
      </c>
      <c r="V3105" t="s">
        <v>84</v>
      </c>
      <c r="W3105">
        <v>100</v>
      </c>
      <c r="X3105" t="s">
        <v>47</v>
      </c>
      <c r="Z3105" t="s">
        <v>47</v>
      </c>
      <c r="AB3105" t="str">
        <f>"09"</f>
        <v>09</v>
      </c>
      <c r="AC3105" t="s">
        <v>48</v>
      </c>
      <c r="AD3105" t="s">
        <v>49</v>
      </c>
      <c r="AE3105" t="s">
        <v>50</v>
      </c>
      <c r="AF3105">
        <v>0</v>
      </c>
      <c r="AG3105" t="s">
        <v>56</v>
      </c>
      <c r="AH3105" t="str">
        <f>"Trad IRN"</f>
        <v>Trad IRN</v>
      </c>
      <c r="AI3105" t="str">
        <f>"Bldg IRN"</f>
        <v>Bldg IRN</v>
      </c>
      <c r="AJ3105" t="s">
        <v>48</v>
      </c>
      <c r="AK3105" t="s">
        <v>48</v>
      </c>
      <c r="AL3105" t="s">
        <v>53</v>
      </c>
      <c r="AM3105">
        <v>531.54</v>
      </c>
      <c r="AN3105">
        <v>1132.3</v>
      </c>
      <c r="AO3105">
        <v>15</v>
      </c>
    </row>
    <row r="3106" spans="1:41" x14ac:dyDescent="0.3">
      <c r="A3106" t="str">
        <f>"Trad IRN"</f>
        <v>Trad IRN</v>
      </c>
      <c r="B3106" t="str">
        <f>"Bldg IRN"</f>
        <v>Bldg IRN</v>
      </c>
      <c r="C3106" t="s">
        <v>41</v>
      </c>
      <c r="D3106" t="s">
        <v>3</v>
      </c>
      <c r="E3106" t="s">
        <v>80</v>
      </c>
      <c r="F3106" t="s">
        <v>81</v>
      </c>
      <c r="G3106" t="s">
        <v>82</v>
      </c>
      <c r="H3106" t="s">
        <v>83</v>
      </c>
      <c r="I3106" t="str">
        <f>"Trad IRN"</f>
        <v>Trad IRN</v>
      </c>
      <c r="J3106" t="s">
        <v>43</v>
      </c>
      <c r="K3106" t="s">
        <v>44</v>
      </c>
      <c r="L3106" t="s">
        <v>45</v>
      </c>
      <c r="M3106" t="s">
        <v>46</v>
      </c>
      <c r="N3106" t="str">
        <f t="shared" si="320"/>
        <v>08/18/2022</v>
      </c>
      <c r="O3106" t="str">
        <f>"09/27/2022"</f>
        <v>09/27/2022</v>
      </c>
      <c r="P3106">
        <v>0.144176</v>
      </c>
      <c r="Q3106">
        <v>0.144176</v>
      </c>
      <c r="S3106">
        <v>0</v>
      </c>
      <c r="T3106">
        <v>0.144176</v>
      </c>
      <c r="U3106">
        <v>0</v>
      </c>
      <c r="V3106" t="str">
        <f>"Trad IRN"</f>
        <v>Trad IRN</v>
      </c>
      <c r="W3106">
        <v>100</v>
      </c>
      <c r="X3106" t="s">
        <v>47</v>
      </c>
      <c r="Z3106" t="s">
        <v>47</v>
      </c>
      <c r="AB3106" t="str">
        <f>"11"</f>
        <v>11</v>
      </c>
      <c r="AC3106" t="s">
        <v>48</v>
      </c>
      <c r="AD3106" t="s">
        <v>49</v>
      </c>
      <c r="AE3106" t="s">
        <v>50</v>
      </c>
      <c r="AF3106">
        <v>0</v>
      </c>
      <c r="AG3106" t="s">
        <v>56</v>
      </c>
      <c r="AH3106" t="str">
        <f>"Trad IRN"</f>
        <v>Trad IRN</v>
      </c>
      <c r="AI3106" t="str">
        <f>"Bldg IRN"</f>
        <v>Bldg IRN</v>
      </c>
      <c r="AJ3106" t="s">
        <v>48</v>
      </c>
      <c r="AK3106" t="s">
        <v>48</v>
      </c>
      <c r="AL3106" t="s">
        <v>53</v>
      </c>
      <c r="AM3106">
        <v>163.25</v>
      </c>
      <c r="AN3106">
        <v>1132.3</v>
      </c>
      <c r="AO3106">
        <v>15</v>
      </c>
    </row>
    <row r="3107" spans="1:41" x14ac:dyDescent="0.3">
      <c r="A3107" t="str">
        <f>"Trad IRN"</f>
        <v>Trad IRN</v>
      </c>
      <c r="B3107" t="str">
        <f>"Bldg IRN"</f>
        <v>Bldg IRN</v>
      </c>
      <c r="C3107" t="s">
        <v>41</v>
      </c>
      <c r="D3107" t="s">
        <v>3</v>
      </c>
      <c r="E3107" t="s">
        <v>80</v>
      </c>
      <c r="F3107" t="s">
        <v>81</v>
      </c>
      <c r="G3107" t="s">
        <v>82</v>
      </c>
      <c r="H3107" t="s">
        <v>83</v>
      </c>
      <c r="I3107" t="s">
        <v>8</v>
      </c>
      <c r="J3107" t="s">
        <v>43</v>
      </c>
      <c r="K3107" t="s">
        <v>44</v>
      </c>
      <c r="L3107" t="s">
        <v>45</v>
      </c>
      <c r="M3107" t="s">
        <v>46</v>
      </c>
      <c r="N3107" t="str">
        <f t="shared" si="320"/>
        <v>08/18/2022</v>
      </c>
      <c r="O3107" t="str">
        <f t="shared" ref="O3107:O3112" si="321">"12/31/2500"</f>
        <v>12/31/2500</v>
      </c>
      <c r="P3107">
        <v>0.15</v>
      </c>
      <c r="Q3107">
        <v>0.15</v>
      </c>
      <c r="S3107">
        <v>0</v>
      </c>
      <c r="T3107">
        <v>3.8889E-2</v>
      </c>
      <c r="U3107">
        <v>0.111111</v>
      </c>
      <c r="V3107" t="str">
        <f>"Trad IRN"</f>
        <v>Trad IRN</v>
      </c>
      <c r="W3107">
        <v>15</v>
      </c>
      <c r="X3107" t="s">
        <v>47</v>
      </c>
      <c r="Z3107" t="s">
        <v>47</v>
      </c>
      <c r="AB3107" t="str">
        <f>"09"</f>
        <v>09</v>
      </c>
      <c r="AC3107" t="s">
        <v>48</v>
      </c>
      <c r="AD3107" t="s">
        <v>49</v>
      </c>
      <c r="AE3107" t="s">
        <v>50</v>
      </c>
      <c r="AF3107">
        <v>0</v>
      </c>
      <c r="AG3107" t="s">
        <v>51</v>
      </c>
      <c r="AH3107" t="str">
        <f>"Trad IRN"</f>
        <v>Trad IRN</v>
      </c>
      <c r="AI3107" t="str">
        <f>"Bldg IRN"</f>
        <v>Bldg IRN</v>
      </c>
      <c r="AJ3107" t="s">
        <v>48</v>
      </c>
      <c r="AK3107" t="s">
        <v>48</v>
      </c>
      <c r="AL3107" t="s">
        <v>53</v>
      </c>
      <c r="AM3107">
        <v>169.85</v>
      </c>
      <c r="AN3107">
        <v>1132.3</v>
      </c>
      <c r="AO3107">
        <v>15</v>
      </c>
    </row>
    <row r="3108" spans="1:41" x14ac:dyDescent="0.3">
      <c r="A3108" t="str">
        <f>"Trad IRN"</f>
        <v>Trad IRN</v>
      </c>
      <c r="B3108" t="str">
        <f>"Bldg IRN"</f>
        <v>Bldg IRN</v>
      </c>
      <c r="C3108" t="s">
        <v>41</v>
      </c>
      <c r="D3108" t="s">
        <v>3</v>
      </c>
      <c r="E3108" t="s">
        <v>80</v>
      </c>
      <c r="F3108" t="s">
        <v>81</v>
      </c>
      <c r="G3108" t="s">
        <v>82</v>
      </c>
      <c r="H3108" t="s">
        <v>83</v>
      </c>
      <c r="I3108" t="str">
        <f>"Trad IRN"</f>
        <v>Trad IRN</v>
      </c>
      <c r="J3108" t="s">
        <v>43</v>
      </c>
      <c r="K3108" t="s">
        <v>44</v>
      </c>
      <c r="L3108" t="s">
        <v>45</v>
      </c>
      <c r="M3108" t="s">
        <v>46</v>
      </c>
      <c r="N3108" t="str">
        <f t="shared" si="320"/>
        <v>08/18/2022</v>
      </c>
      <c r="O3108" t="str">
        <f t="shared" si="321"/>
        <v>12/31/2500</v>
      </c>
      <c r="P3108">
        <v>0.85</v>
      </c>
      <c r="Q3108">
        <v>0.85</v>
      </c>
      <c r="S3108">
        <v>0</v>
      </c>
      <c r="T3108">
        <v>0.85</v>
      </c>
      <c r="U3108">
        <v>0</v>
      </c>
      <c r="V3108" t="str">
        <f>"Trad IRN"</f>
        <v>Trad IRN</v>
      </c>
      <c r="W3108">
        <v>85</v>
      </c>
      <c r="X3108" t="s">
        <v>47</v>
      </c>
      <c r="Z3108" t="s">
        <v>47</v>
      </c>
      <c r="AB3108" t="str">
        <f>"09"</f>
        <v>09</v>
      </c>
      <c r="AC3108" t="s">
        <v>48</v>
      </c>
      <c r="AD3108" t="s">
        <v>49</v>
      </c>
      <c r="AE3108" t="s">
        <v>50</v>
      </c>
      <c r="AF3108">
        <v>0</v>
      </c>
      <c r="AG3108" t="s">
        <v>56</v>
      </c>
      <c r="AH3108" t="str">
        <f>"Trad IRN"</f>
        <v>Trad IRN</v>
      </c>
      <c r="AI3108" t="str">
        <f>"Bldg IRN"</f>
        <v>Bldg IRN</v>
      </c>
      <c r="AJ3108" t="s">
        <v>48</v>
      </c>
      <c r="AK3108" t="s">
        <v>48</v>
      </c>
      <c r="AL3108" t="s">
        <v>53</v>
      </c>
      <c r="AM3108">
        <v>962.46</v>
      </c>
      <c r="AN3108">
        <v>1132.3</v>
      </c>
      <c r="AO3108">
        <v>15</v>
      </c>
    </row>
    <row r="3109" spans="1:41" x14ac:dyDescent="0.3">
      <c r="A3109" t="str">
        <f>"Trad IRN"</f>
        <v>Trad IRN</v>
      </c>
      <c r="B3109" t="str">
        <f>"Bldg IRN"</f>
        <v>Bldg IRN</v>
      </c>
      <c r="C3109" t="s">
        <v>41</v>
      </c>
      <c r="D3109" t="s">
        <v>3</v>
      </c>
      <c r="E3109" t="s">
        <v>80</v>
      </c>
      <c r="F3109" t="s">
        <v>81</v>
      </c>
      <c r="G3109" t="s">
        <v>82</v>
      </c>
      <c r="H3109" t="s">
        <v>83</v>
      </c>
      <c r="I3109" t="str">
        <f>"Trad IRN"</f>
        <v>Trad IRN</v>
      </c>
      <c r="J3109" t="s">
        <v>43</v>
      </c>
      <c r="K3109" t="s">
        <v>44</v>
      </c>
      <c r="L3109" t="s">
        <v>45</v>
      </c>
      <c r="M3109" t="s">
        <v>46</v>
      </c>
      <c r="N3109" t="str">
        <f t="shared" si="320"/>
        <v>08/18/2022</v>
      </c>
      <c r="O3109" t="str">
        <f t="shared" si="321"/>
        <v>12/31/2500</v>
      </c>
      <c r="P3109">
        <v>1</v>
      </c>
      <c r="Q3109">
        <v>1</v>
      </c>
      <c r="R3109">
        <v>1</v>
      </c>
      <c r="S3109">
        <v>0</v>
      </c>
      <c r="T3109">
        <v>1</v>
      </c>
      <c r="U3109">
        <v>0</v>
      </c>
      <c r="V3109" t="str">
        <f>"Trad IRN"</f>
        <v>Trad IRN</v>
      </c>
      <c r="W3109">
        <v>100</v>
      </c>
      <c r="X3109" t="s">
        <v>47</v>
      </c>
      <c r="Z3109" t="s">
        <v>47</v>
      </c>
      <c r="AB3109" t="str">
        <f>"11"</f>
        <v>11</v>
      </c>
      <c r="AC3109" t="str">
        <f>"15"</f>
        <v>15</v>
      </c>
      <c r="AD3109" t="str">
        <f>"2"</f>
        <v>2</v>
      </c>
      <c r="AE3109" t="s">
        <v>50</v>
      </c>
      <c r="AF3109">
        <v>0</v>
      </c>
      <c r="AG3109" t="s">
        <v>56</v>
      </c>
      <c r="AH3109" t="str">
        <f>"Trad IRN"</f>
        <v>Trad IRN</v>
      </c>
      <c r="AI3109" t="str">
        <f>"Bldg IRN"</f>
        <v>Bldg IRN</v>
      </c>
      <c r="AJ3109" t="s">
        <v>48</v>
      </c>
      <c r="AK3109" t="s">
        <v>48</v>
      </c>
      <c r="AL3109" t="s">
        <v>53</v>
      </c>
      <c r="AM3109">
        <v>1132.3</v>
      </c>
      <c r="AN3109">
        <v>1132.3</v>
      </c>
      <c r="AO3109">
        <v>15</v>
      </c>
    </row>
    <row r="3110" spans="1:41" x14ac:dyDescent="0.3">
      <c r="A3110" t="str">
        <f>"Trad IRN"</f>
        <v>Trad IRN</v>
      </c>
      <c r="B3110" t="str">
        <f>"Bldg IRN"</f>
        <v>Bldg IRN</v>
      </c>
      <c r="C3110" t="s">
        <v>41</v>
      </c>
      <c r="D3110" t="s">
        <v>3</v>
      </c>
      <c r="E3110" t="s">
        <v>80</v>
      </c>
      <c r="F3110" t="s">
        <v>81</v>
      </c>
      <c r="G3110" t="s">
        <v>82</v>
      </c>
      <c r="H3110" t="s">
        <v>83</v>
      </c>
      <c r="I3110" t="str">
        <f>"Trad IRN"</f>
        <v>Trad IRN</v>
      </c>
      <c r="J3110" t="s">
        <v>43</v>
      </c>
      <c r="K3110" t="s">
        <v>44</v>
      </c>
      <c r="L3110" t="s">
        <v>45</v>
      </c>
      <c r="M3110" t="s">
        <v>46</v>
      </c>
      <c r="N3110" t="str">
        <f t="shared" si="320"/>
        <v>08/18/2022</v>
      </c>
      <c r="O3110" t="str">
        <f t="shared" si="321"/>
        <v>12/31/2500</v>
      </c>
      <c r="P3110">
        <v>1</v>
      </c>
      <c r="Q3110">
        <v>1</v>
      </c>
      <c r="S3110">
        <v>1</v>
      </c>
      <c r="T3110">
        <v>1</v>
      </c>
      <c r="U3110">
        <v>0</v>
      </c>
      <c r="V3110" t="str">
        <f>"Trad IRN"</f>
        <v>Trad IRN</v>
      </c>
      <c r="W3110">
        <v>100</v>
      </c>
      <c r="X3110" t="s">
        <v>47</v>
      </c>
      <c r="Z3110" t="s">
        <v>47</v>
      </c>
      <c r="AB3110" t="str">
        <f>"09"</f>
        <v>09</v>
      </c>
      <c r="AC3110" t="s">
        <v>48</v>
      </c>
      <c r="AD3110" t="s">
        <v>49</v>
      </c>
      <c r="AE3110" t="s">
        <v>50</v>
      </c>
      <c r="AF3110">
        <v>0</v>
      </c>
      <c r="AG3110" t="s">
        <v>56</v>
      </c>
      <c r="AH3110" t="str">
        <f>"Trad IRN"</f>
        <v>Trad IRN</v>
      </c>
      <c r="AI3110" t="str">
        <f>"Bldg IRN"</f>
        <v>Bldg IRN</v>
      </c>
      <c r="AJ3110" t="s">
        <v>48</v>
      </c>
      <c r="AK3110" t="s">
        <v>48</v>
      </c>
      <c r="AL3110" t="s">
        <v>53</v>
      </c>
      <c r="AM3110">
        <v>1132.3</v>
      </c>
      <c r="AN3110">
        <v>1132.3</v>
      </c>
      <c r="AO3110">
        <v>15</v>
      </c>
    </row>
    <row r="3111" spans="1:41" x14ac:dyDescent="0.3">
      <c r="A3111" t="str">
        <f>"Trad IRN"</f>
        <v>Trad IRN</v>
      </c>
      <c r="B3111" t="str">
        <f>"Bldg IRN"</f>
        <v>Bldg IRN</v>
      </c>
      <c r="C3111" t="s">
        <v>41</v>
      </c>
      <c r="D3111" t="s">
        <v>3</v>
      </c>
      <c r="E3111" t="s">
        <v>80</v>
      </c>
      <c r="F3111" t="s">
        <v>81</v>
      </c>
      <c r="G3111" t="s">
        <v>82</v>
      </c>
      <c r="H3111" t="s">
        <v>83</v>
      </c>
      <c r="I3111" t="str">
        <f>"Trad IRN"</f>
        <v>Trad IRN</v>
      </c>
      <c r="J3111" t="s">
        <v>43</v>
      </c>
      <c r="K3111" t="s">
        <v>44</v>
      </c>
      <c r="L3111" t="s">
        <v>45</v>
      </c>
      <c r="M3111" t="s">
        <v>46</v>
      </c>
      <c r="N3111" t="str">
        <f t="shared" si="320"/>
        <v>08/18/2022</v>
      </c>
      <c r="O3111" t="str">
        <f t="shared" si="321"/>
        <v>12/31/2500</v>
      </c>
      <c r="P3111">
        <v>1</v>
      </c>
      <c r="Q3111">
        <v>1</v>
      </c>
      <c r="S3111">
        <v>0</v>
      </c>
      <c r="T3111">
        <v>1</v>
      </c>
      <c r="U3111">
        <v>0</v>
      </c>
      <c r="V3111" t="str">
        <f>"Trad IRN"</f>
        <v>Trad IRN</v>
      </c>
      <c r="W3111">
        <v>100</v>
      </c>
      <c r="X3111" t="s">
        <v>47</v>
      </c>
      <c r="Z3111" t="s">
        <v>47</v>
      </c>
      <c r="AB3111" t="str">
        <f>"11"</f>
        <v>11</v>
      </c>
      <c r="AC3111" t="s">
        <v>48</v>
      </c>
      <c r="AD3111" t="s">
        <v>49</v>
      </c>
      <c r="AE3111" t="s">
        <v>50</v>
      </c>
      <c r="AF3111">
        <v>0</v>
      </c>
      <c r="AG3111" t="s">
        <v>56</v>
      </c>
      <c r="AH3111" t="str">
        <f>"Trad IRN"</f>
        <v>Trad IRN</v>
      </c>
      <c r="AI3111" t="str">
        <f>"Bldg IRN"</f>
        <v>Bldg IRN</v>
      </c>
      <c r="AJ3111" t="s">
        <v>48</v>
      </c>
      <c r="AK3111" t="s">
        <v>48</v>
      </c>
      <c r="AL3111" t="s">
        <v>53</v>
      </c>
      <c r="AM3111">
        <v>1132.3</v>
      </c>
      <c r="AN3111">
        <v>1132.3</v>
      </c>
      <c r="AO3111">
        <v>15</v>
      </c>
    </row>
    <row r="3112" spans="1:41" x14ac:dyDescent="0.3">
      <c r="A3112" t="str">
        <f>"Trad IRN"</f>
        <v>Trad IRN</v>
      </c>
      <c r="B3112" t="str">
        <f>"Bldg IRN"</f>
        <v>Bldg IRN</v>
      </c>
      <c r="C3112" t="s">
        <v>41</v>
      </c>
      <c r="D3112" t="s">
        <v>3</v>
      </c>
      <c r="E3112" t="s">
        <v>80</v>
      </c>
      <c r="F3112" t="s">
        <v>81</v>
      </c>
      <c r="G3112" t="s">
        <v>82</v>
      </c>
      <c r="H3112" t="s">
        <v>83</v>
      </c>
      <c r="I3112" t="str">
        <f>"Trad IRN"</f>
        <v>Trad IRN</v>
      </c>
      <c r="J3112" t="s">
        <v>43</v>
      </c>
      <c r="K3112" t="s">
        <v>44</v>
      </c>
      <c r="L3112" t="s">
        <v>45</v>
      </c>
      <c r="M3112" t="s">
        <v>46</v>
      </c>
      <c r="N3112" t="str">
        <f t="shared" si="320"/>
        <v>08/18/2022</v>
      </c>
      <c r="O3112" t="str">
        <f t="shared" si="321"/>
        <v>12/31/2500</v>
      </c>
      <c r="P3112">
        <v>1</v>
      </c>
      <c r="Q3112">
        <v>1</v>
      </c>
      <c r="S3112">
        <v>0</v>
      </c>
      <c r="T3112">
        <v>1</v>
      </c>
      <c r="U3112">
        <v>0</v>
      </c>
      <c r="V3112" t="str">
        <f>"Trad IRN"</f>
        <v>Trad IRN</v>
      </c>
      <c r="W3112">
        <v>100</v>
      </c>
      <c r="X3112" t="s">
        <v>47</v>
      </c>
      <c r="Z3112" t="s">
        <v>47</v>
      </c>
      <c r="AB3112" t="str">
        <f>"09"</f>
        <v>09</v>
      </c>
      <c r="AC3112" t="s">
        <v>48</v>
      </c>
      <c r="AD3112" t="s">
        <v>49</v>
      </c>
      <c r="AE3112" t="s">
        <v>55</v>
      </c>
      <c r="AF3112">
        <v>2</v>
      </c>
      <c r="AG3112" t="s">
        <v>56</v>
      </c>
      <c r="AH3112" t="str">
        <f>"Trad IRN"</f>
        <v>Trad IRN</v>
      </c>
      <c r="AI3112" t="str">
        <f>"Bldg IRN"</f>
        <v>Bldg IRN</v>
      </c>
      <c r="AJ3112" t="s">
        <v>48</v>
      </c>
      <c r="AK3112" t="s">
        <v>48</v>
      </c>
      <c r="AL3112" t="s">
        <v>53</v>
      </c>
      <c r="AM3112">
        <v>1132.3</v>
      </c>
      <c r="AN3112">
        <v>1132.3</v>
      </c>
      <c r="AO3112">
        <v>15</v>
      </c>
    </row>
    <row r="3113" spans="1:41" x14ac:dyDescent="0.3">
      <c r="A3113" t="str">
        <f>"Trad IRN"</f>
        <v>Trad IRN</v>
      </c>
      <c r="B3113" t="str">
        <f>"Bldg IRN"</f>
        <v>Bldg IRN</v>
      </c>
      <c r="C3113" t="s">
        <v>41</v>
      </c>
      <c r="D3113" t="s">
        <v>3</v>
      </c>
      <c r="E3113" t="s">
        <v>80</v>
      </c>
      <c r="F3113" t="s">
        <v>81</v>
      </c>
      <c r="G3113" t="s">
        <v>82</v>
      </c>
      <c r="H3113" t="s">
        <v>83</v>
      </c>
      <c r="I3113" t="str">
        <f>"Trad IRN"</f>
        <v>Trad IRN</v>
      </c>
      <c r="J3113" t="s">
        <v>43</v>
      </c>
      <c r="K3113" t="s">
        <v>44</v>
      </c>
      <c r="L3113" t="s">
        <v>45</v>
      </c>
      <c r="M3113" t="s">
        <v>46</v>
      </c>
      <c r="N3113" t="str">
        <f t="shared" si="320"/>
        <v>08/18/2022</v>
      </c>
      <c r="O3113" t="str">
        <f>"10/16/2022"</f>
        <v>10/16/2022</v>
      </c>
      <c r="P3113">
        <v>0.21337999999999999</v>
      </c>
      <c r="Q3113">
        <v>0.21337999999999999</v>
      </c>
      <c r="S3113">
        <v>0</v>
      </c>
      <c r="T3113">
        <v>0.21337999999999999</v>
      </c>
      <c r="U3113">
        <v>0</v>
      </c>
      <c r="V3113" t="str">
        <f>"Trad IRN"</f>
        <v>Trad IRN</v>
      </c>
      <c r="W3113">
        <v>100</v>
      </c>
      <c r="X3113" t="s">
        <v>47</v>
      </c>
      <c r="Z3113" t="s">
        <v>47</v>
      </c>
      <c r="AB3113" t="str">
        <f>"13"</f>
        <v>13</v>
      </c>
      <c r="AC3113" t="s">
        <v>48</v>
      </c>
      <c r="AD3113" t="s">
        <v>49</v>
      </c>
      <c r="AE3113" t="s">
        <v>50</v>
      </c>
      <c r="AF3113">
        <v>2</v>
      </c>
      <c r="AG3113" t="s">
        <v>56</v>
      </c>
      <c r="AH3113" t="str">
        <f>"Trad IRN"</f>
        <v>Trad IRN</v>
      </c>
      <c r="AI3113" t="str">
        <f>"Bldg IRN"</f>
        <v>Bldg IRN</v>
      </c>
      <c r="AJ3113" t="s">
        <v>48</v>
      </c>
      <c r="AK3113" t="s">
        <v>48</v>
      </c>
      <c r="AL3113" t="s">
        <v>53</v>
      </c>
      <c r="AM3113">
        <v>241.61</v>
      </c>
      <c r="AN3113">
        <v>1132.3</v>
      </c>
      <c r="AO3113">
        <v>15</v>
      </c>
    </row>
    <row r="3114" spans="1:41" x14ac:dyDescent="0.3">
      <c r="A3114" t="str">
        <f>"Trad IRN"</f>
        <v>Trad IRN</v>
      </c>
      <c r="B3114" t="str">
        <f>"Bldg IRN"</f>
        <v>Bldg IRN</v>
      </c>
      <c r="C3114" t="s">
        <v>41</v>
      </c>
      <c r="D3114" t="s">
        <v>3</v>
      </c>
      <c r="E3114" t="s">
        <v>80</v>
      </c>
      <c r="F3114" t="s">
        <v>81</v>
      </c>
      <c r="G3114" t="s">
        <v>82</v>
      </c>
      <c r="H3114" t="s">
        <v>83</v>
      </c>
      <c r="I3114" t="str">
        <f>"Trad IRN"</f>
        <v>Trad IRN</v>
      </c>
      <c r="J3114" t="s">
        <v>43</v>
      </c>
      <c r="K3114" t="s">
        <v>44</v>
      </c>
      <c r="L3114" t="s">
        <v>45</v>
      </c>
      <c r="M3114" t="s">
        <v>46</v>
      </c>
      <c r="N3114" t="str">
        <f t="shared" si="320"/>
        <v>08/18/2022</v>
      </c>
      <c r="O3114" t="str">
        <f>"12/31/2500"</f>
        <v>12/31/2500</v>
      </c>
      <c r="P3114">
        <v>1</v>
      </c>
      <c r="Q3114">
        <v>1</v>
      </c>
      <c r="S3114">
        <v>0</v>
      </c>
      <c r="T3114">
        <v>1</v>
      </c>
      <c r="U3114">
        <v>0</v>
      </c>
      <c r="V3114" t="str">
        <f>"Trad IRN"</f>
        <v>Trad IRN</v>
      </c>
      <c r="W3114">
        <v>100</v>
      </c>
      <c r="X3114" t="s">
        <v>47</v>
      </c>
      <c r="Z3114" t="s">
        <v>47</v>
      </c>
      <c r="AB3114" t="str">
        <f>"09"</f>
        <v>09</v>
      </c>
      <c r="AC3114" t="s">
        <v>48</v>
      </c>
      <c r="AD3114" t="s">
        <v>49</v>
      </c>
      <c r="AE3114" t="s">
        <v>50</v>
      </c>
      <c r="AF3114">
        <v>0</v>
      </c>
      <c r="AG3114" t="s">
        <v>56</v>
      </c>
      <c r="AH3114" t="str">
        <f>"Trad IRN"</f>
        <v>Trad IRN</v>
      </c>
      <c r="AI3114" t="str">
        <f>"Bldg IRN"</f>
        <v>Bldg IRN</v>
      </c>
      <c r="AJ3114" t="s">
        <v>48</v>
      </c>
      <c r="AK3114" t="s">
        <v>48</v>
      </c>
      <c r="AL3114" t="s">
        <v>53</v>
      </c>
      <c r="AM3114">
        <v>1132.3</v>
      </c>
      <c r="AN3114">
        <v>1132.3</v>
      </c>
      <c r="AO3114">
        <v>15</v>
      </c>
    </row>
    <row r="3115" spans="1:41" x14ac:dyDescent="0.3">
      <c r="A3115" t="str">
        <f>"Trad IRN"</f>
        <v>Trad IRN</v>
      </c>
      <c r="B3115" t="str">
        <f>"Bldg IRN"</f>
        <v>Bldg IRN</v>
      </c>
      <c r="C3115" t="s">
        <v>41</v>
      </c>
      <c r="D3115" t="s">
        <v>3</v>
      </c>
      <c r="E3115" t="s">
        <v>80</v>
      </c>
      <c r="F3115" t="s">
        <v>81</v>
      </c>
      <c r="G3115" t="s">
        <v>82</v>
      </c>
      <c r="H3115" t="s">
        <v>83</v>
      </c>
      <c r="I3115" t="str">
        <f>"Trad IRN"</f>
        <v>Trad IRN</v>
      </c>
      <c r="J3115" t="s">
        <v>43</v>
      </c>
      <c r="K3115" t="s">
        <v>44</v>
      </c>
      <c r="L3115" t="s">
        <v>45</v>
      </c>
      <c r="M3115" t="s">
        <v>46</v>
      </c>
      <c r="N3115" t="str">
        <f t="shared" si="320"/>
        <v>08/18/2022</v>
      </c>
      <c r="O3115" t="str">
        <f>"12/31/2500"</f>
        <v>12/31/2500</v>
      </c>
      <c r="P3115">
        <v>1</v>
      </c>
      <c r="Q3115">
        <v>1</v>
      </c>
      <c r="S3115">
        <v>0</v>
      </c>
      <c r="T3115">
        <v>1</v>
      </c>
      <c r="U3115">
        <v>0</v>
      </c>
      <c r="V3115" t="str">
        <f>"Trad IRN"</f>
        <v>Trad IRN</v>
      </c>
      <c r="W3115">
        <v>100</v>
      </c>
      <c r="X3115" t="s">
        <v>47</v>
      </c>
      <c r="Z3115" t="s">
        <v>47</v>
      </c>
      <c r="AB3115" t="str">
        <f>"09"</f>
        <v>09</v>
      </c>
      <c r="AC3115" t="s">
        <v>48</v>
      </c>
      <c r="AD3115" t="s">
        <v>49</v>
      </c>
      <c r="AE3115" t="s">
        <v>50</v>
      </c>
      <c r="AF3115">
        <v>0</v>
      </c>
      <c r="AG3115" t="s">
        <v>56</v>
      </c>
      <c r="AH3115" t="str">
        <f>"Trad IRN"</f>
        <v>Trad IRN</v>
      </c>
      <c r="AI3115" t="str">
        <f>"Bldg IRN"</f>
        <v>Bldg IRN</v>
      </c>
      <c r="AJ3115" t="s">
        <v>48</v>
      </c>
      <c r="AK3115" t="s">
        <v>48</v>
      </c>
      <c r="AL3115" t="s">
        <v>53</v>
      </c>
      <c r="AM3115">
        <v>1132.3</v>
      </c>
      <c r="AN3115">
        <v>1132.3</v>
      </c>
      <c r="AO3115">
        <v>15</v>
      </c>
    </row>
    <row r="3116" spans="1:41" x14ac:dyDescent="0.3">
      <c r="A3116" t="str">
        <f>"Trad IRN"</f>
        <v>Trad IRN</v>
      </c>
      <c r="B3116" t="str">
        <f>"Bldg IRN"</f>
        <v>Bldg IRN</v>
      </c>
      <c r="C3116" t="s">
        <v>41</v>
      </c>
      <c r="D3116" t="s">
        <v>3</v>
      </c>
      <c r="E3116" t="s">
        <v>80</v>
      </c>
      <c r="F3116" t="s">
        <v>81</v>
      </c>
      <c r="G3116" t="s">
        <v>82</v>
      </c>
      <c r="H3116" t="s">
        <v>83</v>
      </c>
      <c r="I3116" t="str">
        <f>"Trad IRN"</f>
        <v>Trad IRN</v>
      </c>
      <c r="J3116" t="s">
        <v>43</v>
      </c>
      <c r="K3116" t="s">
        <v>44</v>
      </c>
      <c r="L3116" t="s">
        <v>45</v>
      </c>
      <c r="M3116" t="s">
        <v>46</v>
      </c>
      <c r="N3116" t="str">
        <f t="shared" si="320"/>
        <v>08/18/2022</v>
      </c>
      <c r="O3116" t="str">
        <f>"12/31/2500"</f>
        <v>12/31/2500</v>
      </c>
      <c r="P3116">
        <v>0.85</v>
      </c>
      <c r="Q3116">
        <v>0.85</v>
      </c>
      <c r="S3116">
        <v>0</v>
      </c>
      <c r="T3116">
        <v>0.85</v>
      </c>
      <c r="U3116">
        <v>0</v>
      </c>
      <c r="V3116" t="str">
        <f>"Trad IRN"</f>
        <v>Trad IRN</v>
      </c>
      <c r="W3116">
        <v>85</v>
      </c>
      <c r="X3116" t="s">
        <v>47</v>
      </c>
      <c r="Z3116" t="s">
        <v>47</v>
      </c>
      <c r="AB3116" t="str">
        <f>"09"</f>
        <v>09</v>
      </c>
      <c r="AC3116" t="s">
        <v>48</v>
      </c>
      <c r="AD3116" t="s">
        <v>49</v>
      </c>
      <c r="AE3116" t="s">
        <v>55</v>
      </c>
      <c r="AF3116">
        <v>0</v>
      </c>
      <c r="AG3116" t="s">
        <v>56</v>
      </c>
      <c r="AH3116" t="str">
        <f>"Trad IRN"</f>
        <v>Trad IRN</v>
      </c>
      <c r="AI3116" t="str">
        <f>"Bldg IRN"</f>
        <v>Bldg IRN</v>
      </c>
      <c r="AJ3116" t="s">
        <v>48</v>
      </c>
      <c r="AK3116" t="s">
        <v>48</v>
      </c>
      <c r="AL3116" t="s">
        <v>53</v>
      </c>
      <c r="AM3116">
        <v>962.46</v>
      </c>
      <c r="AN3116">
        <v>1132.3</v>
      </c>
      <c r="AO3116">
        <v>15</v>
      </c>
    </row>
    <row r="3117" spans="1:41" x14ac:dyDescent="0.3">
      <c r="A3117" t="str">
        <f>"Trad IRN"</f>
        <v>Trad IRN</v>
      </c>
      <c r="B3117" t="str">
        <f>"Bldg IRN"</f>
        <v>Bldg IRN</v>
      </c>
      <c r="C3117" t="s">
        <v>41</v>
      </c>
      <c r="D3117" t="s">
        <v>3</v>
      </c>
      <c r="E3117" t="s">
        <v>80</v>
      </c>
      <c r="F3117" t="s">
        <v>81</v>
      </c>
      <c r="G3117" t="s">
        <v>82</v>
      </c>
      <c r="H3117" t="s">
        <v>83</v>
      </c>
      <c r="I3117" t="s">
        <v>8</v>
      </c>
      <c r="J3117" t="s">
        <v>43</v>
      </c>
      <c r="K3117" t="s">
        <v>44</v>
      </c>
      <c r="L3117" t="s">
        <v>45</v>
      </c>
      <c r="M3117" t="s">
        <v>46</v>
      </c>
      <c r="N3117" t="str">
        <f t="shared" si="320"/>
        <v>08/18/2022</v>
      </c>
      <c r="O3117" t="str">
        <f>"12/31/2500"</f>
        <v>12/31/2500</v>
      </c>
      <c r="P3117">
        <v>0.15</v>
      </c>
      <c r="Q3117">
        <v>0.15</v>
      </c>
      <c r="S3117">
        <v>0</v>
      </c>
      <c r="T3117">
        <v>3.8887999999999999E-2</v>
      </c>
      <c r="U3117">
        <v>0.111112</v>
      </c>
      <c r="V3117" t="str">
        <f>"Trad IRN"</f>
        <v>Trad IRN</v>
      </c>
      <c r="W3117">
        <v>15</v>
      </c>
      <c r="X3117" t="s">
        <v>47</v>
      </c>
      <c r="Z3117" t="s">
        <v>47</v>
      </c>
      <c r="AB3117" t="str">
        <f>"09"</f>
        <v>09</v>
      </c>
      <c r="AC3117" t="s">
        <v>48</v>
      </c>
      <c r="AD3117" t="s">
        <v>49</v>
      </c>
      <c r="AE3117" t="s">
        <v>55</v>
      </c>
      <c r="AF3117">
        <v>0</v>
      </c>
      <c r="AG3117" t="s">
        <v>51</v>
      </c>
      <c r="AH3117" t="str">
        <f>"Trad IRN"</f>
        <v>Trad IRN</v>
      </c>
      <c r="AI3117" t="str">
        <f>"Bldg IRN"</f>
        <v>Bldg IRN</v>
      </c>
      <c r="AJ3117" t="s">
        <v>48</v>
      </c>
      <c r="AK3117" t="s">
        <v>48</v>
      </c>
      <c r="AL3117" t="s">
        <v>53</v>
      </c>
      <c r="AM3117">
        <v>169.85</v>
      </c>
      <c r="AN3117">
        <v>1132.3</v>
      </c>
      <c r="AO3117">
        <v>15</v>
      </c>
    </row>
    <row r="3118" spans="1:41" x14ac:dyDescent="0.3">
      <c r="A3118" t="str">
        <f>"Trad IRN"</f>
        <v>Trad IRN</v>
      </c>
      <c r="B3118" t="str">
        <f>"Bldg IRN"</f>
        <v>Bldg IRN</v>
      </c>
      <c r="C3118" t="s">
        <v>41</v>
      </c>
      <c r="D3118" t="s">
        <v>3</v>
      </c>
      <c r="E3118" t="s">
        <v>80</v>
      </c>
      <c r="F3118" t="s">
        <v>81</v>
      </c>
      <c r="G3118" t="s">
        <v>82</v>
      </c>
      <c r="H3118" t="s">
        <v>83</v>
      </c>
      <c r="I3118" t="s">
        <v>8</v>
      </c>
      <c r="J3118" t="s">
        <v>43</v>
      </c>
      <c r="K3118" t="s">
        <v>44</v>
      </c>
      <c r="L3118" t="s">
        <v>45</v>
      </c>
      <c r="M3118" t="s">
        <v>46</v>
      </c>
      <c r="N3118" t="str">
        <f>"08/17/2022"</f>
        <v>08/17/2022</v>
      </c>
      <c r="O3118" t="str">
        <f>"12/31/2500"</f>
        <v>12/31/2500</v>
      </c>
      <c r="P3118">
        <v>1</v>
      </c>
      <c r="Q3118">
        <v>1</v>
      </c>
      <c r="S3118">
        <v>0</v>
      </c>
      <c r="T3118">
        <v>5.5551999999999997E-2</v>
      </c>
      <c r="U3118">
        <v>0.94444799999999995</v>
      </c>
      <c r="V3118" t="str">
        <f>"Trad IRN"</f>
        <v>Trad IRN</v>
      </c>
      <c r="W3118">
        <v>100</v>
      </c>
      <c r="X3118" t="s">
        <v>47</v>
      </c>
      <c r="Z3118" t="s">
        <v>47</v>
      </c>
      <c r="AB3118" t="str">
        <f>"11"</f>
        <v>11</v>
      </c>
      <c r="AC3118" t="s">
        <v>48</v>
      </c>
      <c r="AD3118" t="s">
        <v>49</v>
      </c>
      <c r="AE3118" t="s">
        <v>50</v>
      </c>
      <c r="AF3118">
        <v>0</v>
      </c>
      <c r="AG3118" t="s">
        <v>51</v>
      </c>
      <c r="AH3118" t="s">
        <v>85</v>
      </c>
      <c r="AI3118" t="str">
        <f>"Bldg IRN"</f>
        <v>Bldg IRN</v>
      </c>
      <c r="AJ3118" t="s">
        <v>48</v>
      </c>
      <c r="AK3118" t="s">
        <v>48</v>
      </c>
      <c r="AL3118" t="s">
        <v>53</v>
      </c>
      <c r="AM3118">
        <v>1060</v>
      </c>
      <c r="AN3118">
        <v>1060</v>
      </c>
      <c r="AO3118">
        <v>15</v>
      </c>
    </row>
    <row r="3119" spans="1:41" x14ac:dyDescent="0.3">
      <c r="A3119" t="str">
        <f>"Trad IRN"</f>
        <v>Trad IRN</v>
      </c>
      <c r="B3119" t="str">
        <f>"Bldg IRN"</f>
        <v>Bldg IRN</v>
      </c>
      <c r="C3119" t="s">
        <v>41</v>
      </c>
      <c r="D3119" t="s">
        <v>3</v>
      </c>
      <c r="E3119" t="s">
        <v>80</v>
      </c>
      <c r="F3119" t="s">
        <v>81</v>
      </c>
      <c r="G3119" t="s">
        <v>82</v>
      </c>
      <c r="H3119" t="s">
        <v>83</v>
      </c>
      <c r="I3119" t="str">
        <f>"Trad IRN"</f>
        <v>Trad IRN</v>
      </c>
      <c r="J3119" t="s">
        <v>43</v>
      </c>
      <c r="K3119" t="s">
        <v>44</v>
      </c>
      <c r="L3119" t="s">
        <v>45</v>
      </c>
      <c r="M3119" t="s">
        <v>46</v>
      </c>
      <c r="N3119" t="str">
        <f>"08/18/2022"</f>
        <v>08/18/2022</v>
      </c>
      <c r="O3119" t="str">
        <f>"01/03/2023"</f>
        <v>01/03/2023</v>
      </c>
      <c r="P3119">
        <v>0.46943400000000002</v>
      </c>
      <c r="Q3119">
        <v>0.46943400000000002</v>
      </c>
      <c r="S3119">
        <v>0</v>
      </c>
      <c r="T3119">
        <v>0.46943400000000002</v>
      </c>
      <c r="U3119">
        <v>0</v>
      </c>
      <c r="V3119" t="str">
        <f>"Trad IRN"</f>
        <v>Trad IRN</v>
      </c>
      <c r="W3119">
        <v>100</v>
      </c>
      <c r="X3119" t="s">
        <v>47</v>
      </c>
      <c r="Z3119" t="s">
        <v>47</v>
      </c>
      <c r="AB3119" t="str">
        <f t="shared" ref="AB3119:AB3124" si="322">"09"</f>
        <v>09</v>
      </c>
      <c r="AC3119" t="s">
        <v>48</v>
      </c>
      <c r="AD3119" t="s">
        <v>49</v>
      </c>
      <c r="AE3119" t="s">
        <v>50</v>
      </c>
      <c r="AF3119">
        <v>0</v>
      </c>
      <c r="AG3119" t="s">
        <v>56</v>
      </c>
      <c r="AH3119" t="str">
        <f>"Trad IRN"</f>
        <v>Trad IRN</v>
      </c>
      <c r="AI3119" t="str">
        <f>"Bldg IRN"</f>
        <v>Bldg IRN</v>
      </c>
      <c r="AJ3119" t="s">
        <v>48</v>
      </c>
      <c r="AK3119" t="s">
        <v>48</v>
      </c>
      <c r="AL3119" t="s">
        <v>53</v>
      </c>
      <c r="AM3119">
        <v>531.54</v>
      </c>
      <c r="AN3119">
        <v>1132.3</v>
      </c>
      <c r="AO3119">
        <v>15</v>
      </c>
    </row>
    <row r="3120" spans="1:41" x14ac:dyDescent="0.3">
      <c r="A3120" t="str">
        <f>"Trad IRN"</f>
        <v>Trad IRN</v>
      </c>
      <c r="B3120" t="str">
        <f>"Bldg IRN"</f>
        <v>Bldg IRN</v>
      </c>
      <c r="C3120" t="s">
        <v>41</v>
      </c>
      <c r="D3120" t="s">
        <v>3</v>
      </c>
      <c r="E3120" t="s">
        <v>80</v>
      </c>
      <c r="F3120" t="s">
        <v>81</v>
      </c>
      <c r="G3120" t="s">
        <v>82</v>
      </c>
      <c r="H3120" t="s">
        <v>83</v>
      </c>
      <c r="I3120" t="str">
        <f>"Trad IRN"</f>
        <v>Trad IRN</v>
      </c>
      <c r="J3120" t="s">
        <v>43</v>
      </c>
      <c r="K3120" t="s">
        <v>44</v>
      </c>
      <c r="L3120" t="s">
        <v>45</v>
      </c>
      <c r="M3120" t="s">
        <v>46</v>
      </c>
      <c r="N3120" t="str">
        <f>"01/04/2023"</f>
        <v>01/04/2023</v>
      </c>
      <c r="O3120" t="str">
        <f>"12/31/2500"</f>
        <v>12/31/2500</v>
      </c>
      <c r="P3120">
        <v>0.45098100000000002</v>
      </c>
      <c r="Q3120">
        <v>0.45098100000000002</v>
      </c>
      <c r="S3120">
        <v>0</v>
      </c>
      <c r="T3120">
        <v>0.45098100000000002</v>
      </c>
      <c r="U3120">
        <v>0</v>
      </c>
      <c r="V3120" t="str">
        <f>"Trad IRN"</f>
        <v>Trad IRN</v>
      </c>
      <c r="W3120">
        <v>85</v>
      </c>
      <c r="X3120" t="s">
        <v>47</v>
      </c>
      <c r="Z3120" t="s">
        <v>47</v>
      </c>
      <c r="AB3120" t="str">
        <f t="shared" si="322"/>
        <v>09</v>
      </c>
      <c r="AC3120" t="s">
        <v>48</v>
      </c>
      <c r="AD3120" t="s">
        <v>49</v>
      </c>
      <c r="AE3120" t="s">
        <v>50</v>
      </c>
      <c r="AF3120">
        <v>0</v>
      </c>
      <c r="AG3120" t="s">
        <v>56</v>
      </c>
      <c r="AH3120" t="str">
        <f>"Trad IRN"</f>
        <v>Trad IRN</v>
      </c>
      <c r="AI3120" t="str">
        <f>"Bldg IRN"</f>
        <v>Bldg IRN</v>
      </c>
      <c r="AJ3120" t="s">
        <v>48</v>
      </c>
      <c r="AK3120" t="s">
        <v>48</v>
      </c>
      <c r="AL3120" t="s">
        <v>53</v>
      </c>
      <c r="AM3120">
        <v>510.65</v>
      </c>
      <c r="AN3120">
        <v>1132.3</v>
      </c>
      <c r="AO3120">
        <v>15</v>
      </c>
    </row>
    <row r="3121" spans="1:41" x14ac:dyDescent="0.3">
      <c r="A3121" t="str">
        <f>"Trad IRN"</f>
        <v>Trad IRN</v>
      </c>
      <c r="B3121" t="str">
        <f>"Bldg IRN"</f>
        <v>Bldg IRN</v>
      </c>
      <c r="C3121" t="s">
        <v>41</v>
      </c>
      <c r="D3121" t="s">
        <v>3</v>
      </c>
      <c r="E3121" t="s">
        <v>80</v>
      </c>
      <c r="F3121" t="s">
        <v>81</v>
      </c>
      <c r="G3121" t="s">
        <v>82</v>
      </c>
      <c r="H3121" t="s">
        <v>83</v>
      </c>
      <c r="I3121" t="s">
        <v>8</v>
      </c>
      <c r="J3121" t="s">
        <v>43</v>
      </c>
      <c r="K3121" t="s">
        <v>44</v>
      </c>
      <c r="L3121" t="s">
        <v>45</v>
      </c>
      <c r="M3121" t="s">
        <v>46</v>
      </c>
      <c r="N3121" t="str">
        <f>"01/04/2023"</f>
        <v>01/04/2023</v>
      </c>
      <c r="O3121" t="str">
        <f>"12/31/2500"</f>
        <v>12/31/2500</v>
      </c>
      <c r="P3121">
        <v>7.9585000000000003E-2</v>
      </c>
      <c r="Q3121">
        <v>7.9585000000000003E-2</v>
      </c>
      <c r="S3121">
        <v>0</v>
      </c>
      <c r="T3121">
        <v>2.4028999999999998E-2</v>
      </c>
      <c r="U3121">
        <v>5.5556000000000001E-2</v>
      </c>
      <c r="V3121" t="str">
        <f>"Trad IRN"</f>
        <v>Trad IRN</v>
      </c>
      <c r="W3121">
        <v>15</v>
      </c>
      <c r="X3121" t="s">
        <v>47</v>
      </c>
      <c r="Z3121" t="s">
        <v>47</v>
      </c>
      <c r="AB3121" t="str">
        <f t="shared" si="322"/>
        <v>09</v>
      </c>
      <c r="AC3121" t="s">
        <v>48</v>
      </c>
      <c r="AD3121" t="s">
        <v>49</v>
      </c>
      <c r="AE3121" t="s">
        <v>50</v>
      </c>
      <c r="AF3121">
        <v>0</v>
      </c>
      <c r="AG3121" t="s">
        <v>51</v>
      </c>
      <c r="AH3121" t="str">
        <f>"Trad IRN"</f>
        <v>Trad IRN</v>
      </c>
      <c r="AI3121" t="str">
        <f>"Bldg IRN"</f>
        <v>Bldg IRN</v>
      </c>
      <c r="AJ3121" t="s">
        <v>48</v>
      </c>
      <c r="AK3121" t="s">
        <v>48</v>
      </c>
      <c r="AL3121" t="s">
        <v>53</v>
      </c>
      <c r="AM3121">
        <v>90.11</v>
      </c>
      <c r="AN3121">
        <v>1132.3</v>
      </c>
      <c r="AO3121">
        <v>15</v>
      </c>
    </row>
    <row r="3122" spans="1:41" x14ac:dyDescent="0.3">
      <c r="A3122" t="str">
        <f>"Trad IRN"</f>
        <v>Trad IRN</v>
      </c>
      <c r="B3122" t="str">
        <f>"Bldg IRN"</f>
        <v>Bldg IRN</v>
      </c>
      <c r="C3122" t="s">
        <v>41</v>
      </c>
      <c r="D3122" t="s">
        <v>3</v>
      </c>
      <c r="E3122" t="s">
        <v>80</v>
      </c>
      <c r="F3122" t="s">
        <v>81</v>
      </c>
      <c r="G3122" t="s">
        <v>82</v>
      </c>
      <c r="H3122" t="s">
        <v>83</v>
      </c>
      <c r="I3122" t="str">
        <f>"Trad IRN"</f>
        <v>Trad IRN</v>
      </c>
      <c r="J3122" t="s">
        <v>43</v>
      </c>
      <c r="K3122" t="s">
        <v>44</v>
      </c>
      <c r="L3122" t="s">
        <v>45</v>
      </c>
      <c r="M3122" t="s">
        <v>46</v>
      </c>
      <c r="N3122" t="str">
        <f>"08/18/2022"</f>
        <v>08/18/2022</v>
      </c>
      <c r="O3122" t="str">
        <f>"01/03/2023"</f>
        <v>01/03/2023</v>
      </c>
      <c r="P3122">
        <v>0.39901900000000001</v>
      </c>
      <c r="Q3122">
        <v>0.39901900000000001</v>
      </c>
      <c r="S3122">
        <v>0</v>
      </c>
      <c r="T3122">
        <v>0.39901900000000001</v>
      </c>
      <c r="U3122">
        <v>0</v>
      </c>
      <c r="V3122" t="str">
        <f>"Trad IRN"</f>
        <v>Trad IRN</v>
      </c>
      <c r="W3122">
        <v>55</v>
      </c>
      <c r="X3122" t="s">
        <v>47</v>
      </c>
      <c r="Z3122" t="s">
        <v>54</v>
      </c>
      <c r="AA3122" t="str">
        <f>"30"</f>
        <v>30</v>
      </c>
      <c r="AB3122" t="str">
        <f t="shared" si="322"/>
        <v>09</v>
      </c>
      <c r="AC3122" t="s">
        <v>48</v>
      </c>
      <c r="AD3122" t="s">
        <v>49</v>
      </c>
      <c r="AE3122" t="s">
        <v>50</v>
      </c>
      <c r="AF3122">
        <v>0</v>
      </c>
      <c r="AG3122" t="s">
        <v>56</v>
      </c>
      <c r="AH3122" t="str">
        <f>"Trad IRN"</f>
        <v>Trad IRN</v>
      </c>
      <c r="AI3122" t="str">
        <f>"Bldg IRN"</f>
        <v>Bldg IRN</v>
      </c>
      <c r="AJ3122" t="s">
        <v>48</v>
      </c>
      <c r="AK3122" t="s">
        <v>48</v>
      </c>
      <c r="AL3122" t="s">
        <v>53</v>
      </c>
      <c r="AM3122">
        <v>451.81</v>
      </c>
      <c r="AN3122">
        <v>1132.3</v>
      </c>
      <c r="AO3122">
        <v>15</v>
      </c>
    </row>
    <row r="3123" spans="1:41" x14ac:dyDescent="0.3">
      <c r="A3123" t="str">
        <f>"Trad IRN"</f>
        <v>Trad IRN</v>
      </c>
      <c r="B3123" t="str">
        <f>"Bldg IRN"</f>
        <v>Bldg IRN</v>
      </c>
      <c r="C3123" t="s">
        <v>41</v>
      </c>
      <c r="D3123" t="s">
        <v>3</v>
      </c>
      <c r="E3123" t="s">
        <v>80</v>
      </c>
      <c r="F3123" t="s">
        <v>81</v>
      </c>
      <c r="G3123" t="s">
        <v>82</v>
      </c>
      <c r="H3123" t="s">
        <v>83</v>
      </c>
      <c r="I3123" t="s">
        <v>8</v>
      </c>
      <c r="J3123" t="s">
        <v>43</v>
      </c>
      <c r="K3123" t="s">
        <v>44</v>
      </c>
      <c r="L3123" t="s">
        <v>45</v>
      </c>
      <c r="M3123" t="s">
        <v>46</v>
      </c>
      <c r="N3123" t="str">
        <f>"08/18/2022"</f>
        <v>08/18/2022</v>
      </c>
      <c r="O3123" t="str">
        <f>"12/20/2022"</f>
        <v>12/20/2022</v>
      </c>
      <c r="P3123">
        <v>6.9550000000000001E-2</v>
      </c>
      <c r="Q3123">
        <v>6.9550000000000001E-2</v>
      </c>
      <c r="S3123">
        <v>0</v>
      </c>
      <c r="T3123">
        <v>1.4671999999999999E-2</v>
      </c>
      <c r="U3123">
        <v>5.4878000000000003E-2</v>
      </c>
      <c r="V3123" t="str">
        <f>"Trad IRN"</f>
        <v>Trad IRN</v>
      </c>
      <c r="W3123">
        <v>15</v>
      </c>
      <c r="X3123" t="s">
        <v>47</v>
      </c>
      <c r="Z3123" t="s">
        <v>47</v>
      </c>
      <c r="AB3123" t="str">
        <f t="shared" si="322"/>
        <v>09</v>
      </c>
      <c r="AC3123" t="s">
        <v>48</v>
      </c>
      <c r="AD3123" t="s">
        <v>49</v>
      </c>
      <c r="AE3123" t="s">
        <v>50</v>
      </c>
      <c r="AF3123">
        <v>0</v>
      </c>
      <c r="AG3123" t="s">
        <v>51</v>
      </c>
      <c r="AH3123" t="str">
        <f>"Trad IRN"</f>
        <v>Trad IRN</v>
      </c>
      <c r="AI3123" t="str">
        <f>"Bldg IRN"</f>
        <v>Bldg IRN</v>
      </c>
      <c r="AJ3123" t="s">
        <v>48</v>
      </c>
      <c r="AK3123" t="s">
        <v>48</v>
      </c>
      <c r="AL3123" t="s">
        <v>53</v>
      </c>
      <c r="AM3123">
        <v>78.75</v>
      </c>
      <c r="AN3123">
        <v>1132.3</v>
      </c>
      <c r="AO3123">
        <v>15</v>
      </c>
    </row>
    <row r="3124" spans="1:41" x14ac:dyDescent="0.3">
      <c r="A3124" t="str">
        <f>"Trad IRN"</f>
        <v>Trad IRN</v>
      </c>
      <c r="B3124" t="str">
        <f>"Bldg IRN"</f>
        <v>Bldg IRN</v>
      </c>
      <c r="C3124" t="s">
        <v>41</v>
      </c>
      <c r="D3124" t="s">
        <v>3</v>
      </c>
      <c r="E3124" t="s">
        <v>80</v>
      </c>
      <c r="F3124" t="s">
        <v>81</v>
      </c>
      <c r="G3124" t="s">
        <v>82</v>
      </c>
      <c r="H3124" t="s">
        <v>83</v>
      </c>
      <c r="I3124" t="str">
        <f>"Trad IRN"</f>
        <v>Trad IRN</v>
      </c>
      <c r="J3124" t="s">
        <v>43</v>
      </c>
      <c r="K3124" t="s">
        <v>44</v>
      </c>
      <c r="L3124" t="s">
        <v>45</v>
      </c>
      <c r="M3124" t="s">
        <v>46</v>
      </c>
      <c r="N3124" t="str">
        <f>"01/04/2023"</f>
        <v>01/04/2023</v>
      </c>
      <c r="O3124" t="str">
        <f>"12/31/2500"</f>
        <v>12/31/2500</v>
      </c>
      <c r="P3124">
        <v>0.53056599999999998</v>
      </c>
      <c r="Q3124">
        <v>0.53056599999999998</v>
      </c>
      <c r="S3124">
        <v>0</v>
      </c>
      <c r="T3124">
        <v>0.53056599999999998</v>
      </c>
      <c r="U3124">
        <v>0</v>
      </c>
      <c r="V3124" t="str">
        <f>"Trad IRN"</f>
        <v>Trad IRN</v>
      </c>
      <c r="W3124">
        <v>70</v>
      </c>
      <c r="X3124" t="s">
        <v>54</v>
      </c>
      <c r="Y3124" t="str">
        <f>"30"</f>
        <v>30</v>
      </c>
      <c r="Z3124" t="s">
        <v>47</v>
      </c>
      <c r="AB3124" t="str">
        <f t="shared" si="322"/>
        <v>09</v>
      </c>
      <c r="AC3124" t="s">
        <v>48</v>
      </c>
      <c r="AD3124" t="s">
        <v>49</v>
      </c>
      <c r="AE3124" t="s">
        <v>50</v>
      </c>
      <c r="AF3124">
        <v>0</v>
      </c>
      <c r="AG3124" t="s">
        <v>56</v>
      </c>
      <c r="AH3124" t="str">
        <f>"Trad IRN"</f>
        <v>Trad IRN</v>
      </c>
      <c r="AI3124" t="str">
        <f>"Bldg IRN"</f>
        <v>Bldg IRN</v>
      </c>
      <c r="AJ3124" t="s">
        <v>48</v>
      </c>
      <c r="AK3124" t="s">
        <v>48</v>
      </c>
      <c r="AL3124" t="s">
        <v>53</v>
      </c>
      <c r="AM3124">
        <v>600.76</v>
      </c>
      <c r="AN3124">
        <v>1132.3</v>
      </c>
      <c r="AO3124">
        <v>15</v>
      </c>
    </row>
    <row r="3125" spans="1:41" x14ac:dyDescent="0.3">
      <c r="A3125" t="str">
        <f>"Trad IRN"</f>
        <v>Trad IRN</v>
      </c>
      <c r="B3125" t="str">
        <f>"Bldg IRN"</f>
        <v>Bldg IRN</v>
      </c>
      <c r="C3125" t="s">
        <v>41</v>
      </c>
      <c r="D3125" t="s">
        <v>3</v>
      </c>
      <c r="E3125" t="s">
        <v>80</v>
      </c>
      <c r="F3125" t="s">
        <v>81</v>
      </c>
      <c r="G3125" t="s">
        <v>82</v>
      </c>
      <c r="H3125" t="s">
        <v>83</v>
      </c>
      <c r="I3125" t="str">
        <f>"Trad IRN"</f>
        <v>Trad IRN</v>
      </c>
      <c r="J3125" t="s">
        <v>43</v>
      </c>
      <c r="K3125" t="s">
        <v>44</v>
      </c>
      <c r="L3125" t="s">
        <v>45</v>
      </c>
      <c r="M3125" t="s">
        <v>46</v>
      </c>
      <c r="N3125" t="str">
        <f>"08/18/2022"</f>
        <v>08/18/2022</v>
      </c>
      <c r="O3125" t="str">
        <f>"12/31/2500"</f>
        <v>12/31/2500</v>
      </c>
      <c r="P3125">
        <v>1</v>
      </c>
      <c r="Q3125">
        <v>1</v>
      </c>
      <c r="S3125">
        <v>0</v>
      </c>
      <c r="T3125">
        <v>1</v>
      </c>
      <c r="U3125">
        <v>0</v>
      </c>
      <c r="V3125" t="str">
        <f>"Trad IRN"</f>
        <v>Trad IRN</v>
      </c>
      <c r="W3125">
        <v>100</v>
      </c>
      <c r="X3125" t="s">
        <v>47</v>
      </c>
      <c r="Z3125" t="s">
        <v>47</v>
      </c>
      <c r="AB3125" t="str">
        <f>"12"</f>
        <v>12</v>
      </c>
      <c r="AC3125" t="s">
        <v>48</v>
      </c>
      <c r="AD3125" t="s">
        <v>49</v>
      </c>
      <c r="AE3125" t="s">
        <v>50</v>
      </c>
      <c r="AF3125">
        <v>0</v>
      </c>
      <c r="AG3125" t="s">
        <v>56</v>
      </c>
      <c r="AH3125" t="str">
        <f>"Trad IRN"</f>
        <v>Trad IRN</v>
      </c>
      <c r="AI3125" t="str">
        <f>"Bldg IRN"</f>
        <v>Bldg IRN</v>
      </c>
      <c r="AJ3125" t="str">
        <f>"12"</f>
        <v>12</v>
      </c>
      <c r="AK3125" t="s">
        <v>48</v>
      </c>
      <c r="AL3125" t="s">
        <v>53</v>
      </c>
      <c r="AM3125">
        <v>1132.3</v>
      </c>
      <c r="AN3125">
        <v>1132.3</v>
      </c>
      <c r="AO3125">
        <v>15</v>
      </c>
    </row>
    <row r="3126" spans="1:41" x14ac:dyDescent="0.3">
      <c r="A3126" t="str">
        <f>"Trad IRN"</f>
        <v>Trad IRN</v>
      </c>
      <c r="B3126" t="str">
        <f>"Bldg IRN"</f>
        <v>Bldg IRN</v>
      </c>
      <c r="C3126" t="s">
        <v>41</v>
      </c>
      <c r="D3126" t="s">
        <v>3</v>
      </c>
      <c r="E3126" t="s">
        <v>80</v>
      </c>
      <c r="F3126" t="s">
        <v>81</v>
      </c>
      <c r="G3126" t="s">
        <v>82</v>
      </c>
      <c r="H3126" t="s">
        <v>83</v>
      </c>
      <c r="I3126" t="str">
        <f>"Trad IRN"</f>
        <v>Trad IRN</v>
      </c>
      <c r="J3126" t="s">
        <v>43</v>
      </c>
      <c r="K3126" t="s">
        <v>44</v>
      </c>
      <c r="L3126" t="s">
        <v>45</v>
      </c>
      <c r="M3126" t="s">
        <v>46</v>
      </c>
      <c r="N3126" t="str">
        <f>"08/29/2022"</f>
        <v>08/29/2022</v>
      </c>
      <c r="O3126" t="str">
        <f>"12/15/2022"</f>
        <v>12/15/2022</v>
      </c>
      <c r="P3126">
        <v>0.405997</v>
      </c>
      <c r="Q3126">
        <v>0.405997</v>
      </c>
      <c r="R3126">
        <v>0.405997</v>
      </c>
      <c r="S3126">
        <v>0</v>
      </c>
      <c r="T3126">
        <v>0.405997</v>
      </c>
      <c r="U3126">
        <v>0</v>
      </c>
      <c r="V3126" t="str">
        <f>"Trad IRN"</f>
        <v>Trad IRN</v>
      </c>
      <c r="W3126">
        <v>100</v>
      </c>
      <c r="X3126" t="s">
        <v>47</v>
      </c>
      <c r="Z3126" t="s">
        <v>47</v>
      </c>
      <c r="AB3126" t="str">
        <f t="shared" ref="AB3126:AB3131" si="323">"11"</f>
        <v>11</v>
      </c>
      <c r="AC3126" t="str">
        <f>"09"</f>
        <v>09</v>
      </c>
      <c r="AD3126" t="str">
        <f>"2"</f>
        <v>2</v>
      </c>
      <c r="AE3126" t="s">
        <v>55</v>
      </c>
      <c r="AF3126">
        <v>0</v>
      </c>
      <c r="AG3126" t="s">
        <v>56</v>
      </c>
      <c r="AH3126" t="str">
        <f>"Trad IRN"</f>
        <v>Trad IRN</v>
      </c>
      <c r="AI3126" t="str">
        <f>"Bldg IRN"</f>
        <v>Bldg IRN</v>
      </c>
      <c r="AJ3126" t="s">
        <v>48</v>
      </c>
      <c r="AK3126" t="s">
        <v>48</v>
      </c>
      <c r="AL3126" t="s">
        <v>53</v>
      </c>
      <c r="AM3126">
        <v>459.71</v>
      </c>
      <c r="AN3126">
        <v>1132.3</v>
      </c>
      <c r="AO3126">
        <v>15</v>
      </c>
    </row>
    <row r="3127" spans="1:41" x14ac:dyDescent="0.3">
      <c r="A3127" t="str">
        <f>"Trad IRN"</f>
        <v>Trad IRN</v>
      </c>
      <c r="B3127" t="str">
        <f>"Bldg IRN"</f>
        <v>Bldg IRN</v>
      </c>
      <c r="C3127" t="s">
        <v>41</v>
      </c>
      <c r="D3127" t="s">
        <v>3</v>
      </c>
      <c r="E3127" t="s">
        <v>80</v>
      </c>
      <c r="F3127" t="s">
        <v>81</v>
      </c>
      <c r="G3127" t="s">
        <v>82</v>
      </c>
      <c r="H3127" t="s">
        <v>83</v>
      </c>
      <c r="I3127" t="str">
        <f>"Trad IRN"</f>
        <v>Trad IRN</v>
      </c>
      <c r="J3127" t="s">
        <v>43</v>
      </c>
      <c r="K3127" t="s">
        <v>44</v>
      </c>
      <c r="L3127" t="s">
        <v>45</v>
      </c>
      <c r="M3127" t="s">
        <v>46</v>
      </c>
      <c r="N3127" t="str">
        <f>"08/22/2022"</f>
        <v>08/22/2022</v>
      </c>
      <c r="O3127" t="str">
        <f>"08/28/2022"</f>
        <v>08/28/2022</v>
      </c>
      <c r="P3127">
        <v>2.8835E-2</v>
      </c>
      <c r="Q3127">
        <v>2.8835E-2</v>
      </c>
      <c r="R3127">
        <v>2.8835E-2</v>
      </c>
      <c r="S3127">
        <v>0</v>
      </c>
      <c r="T3127">
        <v>2.8835E-2</v>
      </c>
      <c r="U3127">
        <v>0</v>
      </c>
      <c r="V3127" t="str">
        <f>"Trad IRN"</f>
        <v>Trad IRN</v>
      </c>
      <c r="W3127">
        <v>100</v>
      </c>
      <c r="X3127" t="s">
        <v>47</v>
      </c>
      <c r="Z3127" t="s">
        <v>47</v>
      </c>
      <c r="AB3127" t="str">
        <f t="shared" si="323"/>
        <v>11</v>
      </c>
      <c r="AC3127" t="str">
        <f>"09"</f>
        <v>09</v>
      </c>
      <c r="AD3127" t="str">
        <f>"2"</f>
        <v>2</v>
      </c>
      <c r="AE3127" t="s">
        <v>50</v>
      </c>
      <c r="AF3127">
        <v>0</v>
      </c>
      <c r="AG3127" t="s">
        <v>56</v>
      </c>
      <c r="AH3127" t="str">
        <f>"Trad IRN"</f>
        <v>Trad IRN</v>
      </c>
      <c r="AI3127" t="str">
        <f>"Bldg IRN"</f>
        <v>Bldg IRN</v>
      </c>
      <c r="AJ3127" t="s">
        <v>48</v>
      </c>
      <c r="AK3127" t="s">
        <v>48</v>
      </c>
      <c r="AL3127" t="s">
        <v>53</v>
      </c>
      <c r="AM3127">
        <v>32.65</v>
      </c>
      <c r="AN3127">
        <v>1132.3</v>
      </c>
      <c r="AO3127">
        <v>15</v>
      </c>
    </row>
    <row r="3128" spans="1:41" x14ac:dyDescent="0.3">
      <c r="A3128" t="str">
        <f>"Trad IRN"</f>
        <v>Trad IRN</v>
      </c>
      <c r="B3128" t="str">
        <f>"Bldg IRN"</f>
        <v>Bldg IRN</v>
      </c>
      <c r="C3128" t="s">
        <v>41</v>
      </c>
      <c r="D3128" t="s">
        <v>3</v>
      </c>
      <c r="E3128" t="s">
        <v>80</v>
      </c>
      <c r="F3128" t="s">
        <v>81</v>
      </c>
      <c r="G3128" t="s">
        <v>82</v>
      </c>
      <c r="H3128" t="s">
        <v>83</v>
      </c>
      <c r="I3128" t="str">
        <f>"Trad IRN"</f>
        <v>Trad IRN</v>
      </c>
      <c r="J3128" t="s">
        <v>43</v>
      </c>
      <c r="K3128" t="s">
        <v>44</v>
      </c>
      <c r="L3128" t="s">
        <v>45</v>
      </c>
      <c r="M3128" t="s">
        <v>59</v>
      </c>
      <c r="N3128" t="str">
        <f>"12/16/2022"</f>
        <v>12/16/2022</v>
      </c>
      <c r="O3128" t="str">
        <f>"12/31/2500"</f>
        <v>12/31/2500</v>
      </c>
      <c r="P3128">
        <v>0.55363399999999996</v>
      </c>
      <c r="Q3128">
        <v>0.55363399999999996</v>
      </c>
      <c r="R3128">
        <v>0.55363399999999996</v>
      </c>
      <c r="S3128">
        <v>0</v>
      </c>
      <c r="T3128">
        <v>0.55363399999999996</v>
      </c>
      <c r="U3128">
        <v>0</v>
      </c>
      <c r="V3128" t="s">
        <v>84</v>
      </c>
      <c r="W3128">
        <v>100</v>
      </c>
      <c r="X3128" t="s">
        <v>47</v>
      </c>
      <c r="Z3128" t="s">
        <v>47</v>
      </c>
      <c r="AB3128" t="str">
        <f t="shared" si="323"/>
        <v>11</v>
      </c>
      <c r="AC3128" t="str">
        <f>"09"</f>
        <v>09</v>
      </c>
      <c r="AD3128" t="str">
        <f>"2"</f>
        <v>2</v>
      </c>
      <c r="AE3128" t="s">
        <v>55</v>
      </c>
      <c r="AF3128">
        <v>0</v>
      </c>
      <c r="AG3128" t="s">
        <v>56</v>
      </c>
      <c r="AH3128" t="str">
        <f>"Trad IRN"</f>
        <v>Trad IRN</v>
      </c>
      <c r="AI3128" t="str">
        <f>"Bldg IRN"</f>
        <v>Bldg IRN</v>
      </c>
      <c r="AJ3128" t="s">
        <v>48</v>
      </c>
      <c r="AK3128" t="s">
        <v>48</v>
      </c>
      <c r="AL3128" t="s">
        <v>53</v>
      </c>
      <c r="AM3128">
        <v>626.88</v>
      </c>
      <c r="AN3128">
        <v>1132.3</v>
      </c>
      <c r="AO3128">
        <v>15</v>
      </c>
    </row>
    <row r="3129" spans="1:41" x14ac:dyDescent="0.3">
      <c r="A3129" t="str">
        <f>"Trad IRN"</f>
        <v>Trad IRN</v>
      </c>
      <c r="B3129" t="str">
        <f>"Bldg IRN"</f>
        <v>Bldg IRN</v>
      </c>
      <c r="C3129" t="s">
        <v>41</v>
      </c>
      <c r="D3129" t="s">
        <v>3</v>
      </c>
      <c r="E3129" t="s">
        <v>80</v>
      </c>
      <c r="F3129" t="s">
        <v>81</v>
      </c>
      <c r="G3129" t="s">
        <v>82</v>
      </c>
      <c r="H3129" t="s">
        <v>83</v>
      </c>
      <c r="I3129" t="str">
        <f>"Trad IRN"</f>
        <v>Trad IRN</v>
      </c>
      <c r="J3129" t="s">
        <v>43</v>
      </c>
      <c r="K3129" t="s">
        <v>44</v>
      </c>
      <c r="L3129" t="s">
        <v>45</v>
      </c>
      <c r="M3129" t="s">
        <v>46</v>
      </c>
      <c r="N3129" t="str">
        <f>"08/18/2022"</f>
        <v>08/18/2022</v>
      </c>
      <c r="O3129" t="str">
        <f>"12/31/2500"</f>
        <v>12/31/2500</v>
      </c>
      <c r="P3129">
        <v>0.5</v>
      </c>
      <c r="Q3129">
        <v>0.5</v>
      </c>
      <c r="S3129">
        <v>0.5</v>
      </c>
      <c r="T3129">
        <v>0.5</v>
      </c>
      <c r="U3129">
        <v>0</v>
      </c>
      <c r="V3129" t="str">
        <f>"Trad IRN"</f>
        <v>Trad IRN</v>
      </c>
      <c r="W3129">
        <v>50</v>
      </c>
      <c r="X3129" t="s">
        <v>47</v>
      </c>
      <c r="Z3129" t="s">
        <v>47</v>
      </c>
      <c r="AB3129" t="str">
        <f t="shared" si="323"/>
        <v>11</v>
      </c>
      <c r="AC3129" t="s">
        <v>48</v>
      </c>
      <c r="AD3129" t="s">
        <v>49</v>
      </c>
      <c r="AE3129" t="s">
        <v>50</v>
      </c>
      <c r="AF3129">
        <v>0</v>
      </c>
      <c r="AG3129" t="s">
        <v>56</v>
      </c>
      <c r="AH3129" t="str">
        <f>"Trad IRN"</f>
        <v>Trad IRN</v>
      </c>
      <c r="AI3129" t="str">
        <f>"Bldg IRN"</f>
        <v>Bldg IRN</v>
      </c>
      <c r="AJ3129" t="s">
        <v>48</v>
      </c>
      <c r="AK3129" t="s">
        <v>48</v>
      </c>
      <c r="AL3129" t="s">
        <v>53</v>
      </c>
      <c r="AM3129">
        <v>566.15</v>
      </c>
      <c r="AN3129">
        <v>1132.3</v>
      </c>
      <c r="AO3129">
        <v>15</v>
      </c>
    </row>
    <row r="3130" spans="1:41" x14ac:dyDescent="0.3">
      <c r="A3130" t="str">
        <f>"Trad IRN"</f>
        <v>Trad IRN</v>
      </c>
      <c r="B3130" t="str">
        <f>"Bldg IRN"</f>
        <v>Bldg IRN</v>
      </c>
      <c r="C3130" t="s">
        <v>41</v>
      </c>
      <c r="D3130" t="s">
        <v>3</v>
      </c>
      <c r="E3130" t="s">
        <v>80</v>
      </c>
      <c r="F3130" t="s">
        <v>81</v>
      </c>
      <c r="G3130" t="s">
        <v>82</v>
      </c>
      <c r="H3130" t="s">
        <v>83</v>
      </c>
      <c r="I3130" t="s">
        <v>8</v>
      </c>
      <c r="J3130" t="s">
        <v>43</v>
      </c>
      <c r="K3130" t="s">
        <v>44</v>
      </c>
      <c r="L3130" t="s">
        <v>45</v>
      </c>
      <c r="M3130" t="s">
        <v>46</v>
      </c>
      <c r="N3130" t="str">
        <f>"08/17/2022"</f>
        <v>08/17/2022</v>
      </c>
      <c r="O3130" t="str">
        <f>"12/31/2500"</f>
        <v>12/31/2500</v>
      </c>
      <c r="P3130">
        <v>0.5</v>
      </c>
      <c r="Q3130">
        <v>0.5</v>
      </c>
      <c r="S3130">
        <v>0</v>
      </c>
      <c r="T3130">
        <v>0</v>
      </c>
      <c r="U3130">
        <v>0.5</v>
      </c>
      <c r="V3130" t="str">
        <f>"Trad IRN"</f>
        <v>Trad IRN</v>
      </c>
      <c r="W3130">
        <v>50</v>
      </c>
      <c r="X3130" t="s">
        <v>47</v>
      </c>
      <c r="Z3130" t="s">
        <v>47</v>
      </c>
      <c r="AB3130" t="str">
        <f t="shared" si="323"/>
        <v>11</v>
      </c>
      <c r="AC3130" t="s">
        <v>48</v>
      </c>
      <c r="AD3130" t="s">
        <v>49</v>
      </c>
      <c r="AE3130" t="s">
        <v>50</v>
      </c>
      <c r="AF3130">
        <v>0</v>
      </c>
      <c r="AG3130" t="s">
        <v>51</v>
      </c>
      <c r="AH3130" t="s">
        <v>85</v>
      </c>
      <c r="AI3130" t="str">
        <f>"Bldg IRN"</f>
        <v>Bldg IRN</v>
      </c>
      <c r="AJ3130" t="s">
        <v>48</v>
      </c>
      <c r="AK3130" t="s">
        <v>48</v>
      </c>
      <c r="AL3130" t="s">
        <v>53</v>
      </c>
      <c r="AM3130">
        <v>530</v>
      </c>
      <c r="AN3130">
        <v>1060</v>
      </c>
      <c r="AO3130">
        <v>15</v>
      </c>
    </row>
    <row r="3131" spans="1:41" x14ac:dyDescent="0.3">
      <c r="A3131" t="str">
        <f>"Trad IRN"</f>
        <v>Trad IRN</v>
      </c>
      <c r="B3131" t="str">
        <f>"Bldg IRN"</f>
        <v>Bldg IRN</v>
      </c>
      <c r="C3131" t="s">
        <v>41</v>
      </c>
      <c r="D3131" t="s">
        <v>3</v>
      </c>
      <c r="E3131" t="s">
        <v>80</v>
      </c>
      <c r="F3131" t="s">
        <v>81</v>
      </c>
      <c r="G3131" t="s">
        <v>82</v>
      </c>
      <c r="H3131" t="s">
        <v>83</v>
      </c>
      <c r="I3131" t="str">
        <f>"Trad IRN"</f>
        <v>Trad IRN</v>
      </c>
      <c r="J3131" t="s">
        <v>43</v>
      </c>
      <c r="K3131" t="s">
        <v>44</v>
      </c>
      <c r="L3131" t="s">
        <v>45</v>
      </c>
      <c r="M3131" t="s">
        <v>46</v>
      </c>
      <c r="N3131" t="str">
        <f>"08/18/2022"</f>
        <v>08/18/2022</v>
      </c>
      <c r="O3131" t="str">
        <f>"12/31/2500"</f>
        <v>12/31/2500</v>
      </c>
      <c r="P3131">
        <v>1</v>
      </c>
      <c r="Q3131">
        <v>1</v>
      </c>
      <c r="S3131">
        <v>0</v>
      </c>
      <c r="T3131">
        <v>1</v>
      </c>
      <c r="U3131">
        <v>0</v>
      </c>
      <c r="V3131" t="str">
        <f>"Trad IRN"</f>
        <v>Trad IRN</v>
      </c>
      <c r="W3131">
        <v>100</v>
      </c>
      <c r="X3131" t="s">
        <v>47</v>
      </c>
      <c r="Z3131" t="s">
        <v>47</v>
      </c>
      <c r="AB3131" t="str">
        <f t="shared" si="323"/>
        <v>11</v>
      </c>
      <c r="AC3131" t="s">
        <v>48</v>
      </c>
      <c r="AD3131" t="s">
        <v>49</v>
      </c>
      <c r="AE3131" t="s">
        <v>50</v>
      </c>
      <c r="AF3131">
        <v>0</v>
      </c>
      <c r="AG3131" t="s">
        <v>56</v>
      </c>
      <c r="AH3131" t="str">
        <f>"Trad IRN"</f>
        <v>Trad IRN</v>
      </c>
      <c r="AI3131" t="str">
        <f>"Bldg IRN"</f>
        <v>Bldg IRN</v>
      </c>
      <c r="AJ3131" t="s">
        <v>48</v>
      </c>
      <c r="AK3131" t="s">
        <v>48</v>
      </c>
      <c r="AL3131" t="s">
        <v>53</v>
      </c>
      <c r="AM3131">
        <v>1132.3</v>
      </c>
      <c r="AN3131">
        <v>1132.3</v>
      </c>
      <c r="AO3131">
        <v>15</v>
      </c>
    </row>
    <row r="3132" spans="1:41" x14ac:dyDescent="0.3">
      <c r="A3132" t="str">
        <f>"Trad IRN"</f>
        <v>Trad IRN</v>
      </c>
      <c r="B3132" t="str">
        <f>"Bldg IRN"</f>
        <v>Bldg IRN</v>
      </c>
      <c r="C3132" t="s">
        <v>41</v>
      </c>
      <c r="D3132" t="s">
        <v>3</v>
      </c>
      <c r="E3132" t="s">
        <v>80</v>
      </c>
      <c r="F3132" t="s">
        <v>81</v>
      </c>
      <c r="G3132" t="s">
        <v>82</v>
      </c>
      <c r="H3132" t="s">
        <v>83</v>
      </c>
      <c r="I3132" t="str">
        <f>"Trad IRN"</f>
        <v>Trad IRN</v>
      </c>
      <c r="J3132" t="s">
        <v>43</v>
      </c>
      <c r="K3132" t="s">
        <v>44</v>
      </c>
      <c r="L3132" t="s">
        <v>45</v>
      </c>
      <c r="M3132" t="s">
        <v>46</v>
      </c>
      <c r="N3132" t="str">
        <f>"08/18/2022"</f>
        <v>08/18/2022</v>
      </c>
      <c r="O3132" t="str">
        <f>"01/03/2023"</f>
        <v>01/03/2023</v>
      </c>
      <c r="P3132">
        <v>0.39901900000000001</v>
      </c>
      <c r="Q3132">
        <v>0.39901900000000001</v>
      </c>
      <c r="S3132">
        <v>0</v>
      </c>
      <c r="T3132">
        <v>0.39901900000000001</v>
      </c>
      <c r="U3132">
        <v>0</v>
      </c>
      <c r="V3132" t="str">
        <f>"Trad IRN"</f>
        <v>Trad IRN</v>
      </c>
      <c r="W3132">
        <v>85</v>
      </c>
      <c r="X3132" t="s">
        <v>47</v>
      </c>
      <c r="Z3132" t="s">
        <v>47</v>
      </c>
      <c r="AB3132" t="str">
        <f>"09"</f>
        <v>09</v>
      </c>
      <c r="AC3132" t="s">
        <v>48</v>
      </c>
      <c r="AD3132" t="s">
        <v>49</v>
      </c>
      <c r="AE3132" t="s">
        <v>50</v>
      </c>
      <c r="AF3132">
        <v>0</v>
      </c>
      <c r="AG3132" t="s">
        <v>56</v>
      </c>
      <c r="AH3132" t="str">
        <f>"Trad IRN"</f>
        <v>Trad IRN</v>
      </c>
      <c r="AI3132" t="str">
        <f>"Bldg IRN"</f>
        <v>Bldg IRN</v>
      </c>
      <c r="AJ3132" t="s">
        <v>48</v>
      </c>
      <c r="AK3132" t="s">
        <v>48</v>
      </c>
      <c r="AL3132" t="s">
        <v>53</v>
      </c>
      <c r="AM3132">
        <v>451.81</v>
      </c>
      <c r="AN3132">
        <v>1132.3</v>
      </c>
      <c r="AO3132">
        <v>15</v>
      </c>
    </row>
    <row r="3133" spans="1:41" x14ac:dyDescent="0.3">
      <c r="A3133" t="str">
        <f>"Trad IRN"</f>
        <v>Trad IRN</v>
      </c>
      <c r="B3133" t="str">
        <f>"Bldg IRN"</f>
        <v>Bldg IRN</v>
      </c>
      <c r="C3133" t="s">
        <v>41</v>
      </c>
      <c r="D3133" t="s">
        <v>3</v>
      </c>
      <c r="E3133" t="s">
        <v>80</v>
      </c>
      <c r="F3133" t="s">
        <v>81</v>
      </c>
      <c r="G3133" t="s">
        <v>82</v>
      </c>
      <c r="H3133" t="s">
        <v>83</v>
      </c>
      <c r="I3133" t="s">
        <v>8</v>
      </c>
      <c r="J3133" t="s">
        <v>43</v>
      </c>
      <c r="K3133" t="s">
        <v>44</v>
      </c>
      <c r="L3133" t="s">
        <v>45</v>
      </c>
      <c r="M3133" t="s">
        <v>46</v>
      </c>
      <c r="N3133" t="str">
        <f>"08/18/2022"</f>
        <v>08/18/2022</v>
      </c>
      <c r="O3133" t="str">
        <f>"12/20/2022"</f>
        <v>12/20/2022</v>
      </c>
      <c r="P3133">
        <v>6.9550000000000001E-2</v>
      </c>
      <c r="Q3133">
        <v>6.9550000000000001E-2</v>
      </c>
      <c r="S3133">
        <v>0</v>
      </c>
      <c r="T3133">
        <v>1.4671999999999999E-2</v>
      </c>
      <c r="U3133">
        <v>5.4878000000000003E-2</v>
      </c>
      <c r="V3133" t="str">
        <f>"Trad IRN"</f>
        <v>Trad IRN</v>
      </c>
      <c r="W3133">
        <v>15</v>
      </c>
      <c r="X3133" t="s">
        <v>47</v>
      </c>
      <c r="Z3133" t="s">
        <v>47</v>
      </c>
      <c r="AB3133" t="str">
        <f>"09"</f>
        <v>09</v>
      </c>
      <c r="AC3133" t="s">
        <v>48</v>
      </c>
      <c r="AD3133" t="s">
        <v>49</v>
      </c>
      <c r="AE3133" t="s">
        <v>50</v>
      </c>
      <c r="AF3133">
        <v>0</v>
      </c>
      <c r="AG3133" t="s">
        <v>51</v>
      </c>
      <c r="AH3133" t="str">
        <f>"Trad IRN"</f>
        <v>Trad IRN</v>
      </c>
      <c r="AI3133" t="str">
        <f>"Bldg IRN"</f>
        <v>Bldg IRN</v>
      </c>
      <c r="AJ3133" t="s">
        <v>48</v>
      </c>
      <c r="AK3133" t="s">
        <v>48</v>
      </c>
      <c r="AL3133" t="s">
        <v>53</v>
      </c>
      <c r="AM3133">
        <v>78.75</v>
      </c>
      <c r="AN3133">
        <v>1132.3</v>
      </c>
      <c r="AO3133">
        <v>15</v>
      </c>
    </row>
    <row r="3134" spans="1:41" x14ac:dyDescent="0.3">
      <c r="A3134" t="str">
        <f>"Trad IRN"</f>
        <v>Trad IRN</v>
      </c>
      <c r="B3134" t="str">
        <f>"Bldg IRN"</f>
        <v>Bldg IRN</v>
      </c>
      <c r="C3134" t="s">
        <v>41</v>
      </c>
      <c r="D3134" t="s">
        <v>3</v>
      </c>
      <c r="E3134" t="s">
        <v>80</v>
      </c>
      <c r="F3134" t="s">
        <v>81</v>
      </c>
      <c r="G3134" t="s">
        <v>82</v>
      </c>
      <c r="H3134" t="s">
        <v>83</v>
      </c>
      <c r="I3134" t="str">
        <f>"Trad IRN"</f>
        <v>Trad IRN</v>
      </c>
      <c r="J3134" t="s">
        <v>43</v>
      </c>
      <c r="K3134" t="s">
        <v>44</v>
      </c>
      <c r="L3134" t="s">
        <v>45</v>
      </c>
      <c r="M3134" t="s">
        <v>46</v>
      </c>
      <c r="N3134" t="str">
        <f>"01/04/2023"</f>
        <v>01/04/2023</v>
      </c>
      <c r="O3134" t="str">
        <f>"12/31/2500"</f>
        <v>12/31/2500</v>
      </c>
      <c r="P3134">
        <v>0.53056599999999998</v>
      </c>
      <c r="Q3134">
        <v>0.53056599999999998</v>
      </c>
      <c r="S3134">
        <v>0</v>
      </c>
      <c r="T3134">
        <v>0.53056599999999998</v>
      </c>
      <c r="U3134">
        <v>0</v>
      </c>
      <c r="V3134" t="str">
        <f>"Trad IRN"</f>
        <v>Trad IRN</v>
      </c>
      <c r="W3134">
        <v>100</v>
      </c>
      <c r="X3134" t="s">
        <v>47</v>
      </c>
      <c r="Z3134" t="s">
        <v>47</v>
      </c>
      <c r="AB3134" t="str">
        <f>"09"</f>
        <v>09</v>
      </c>
      <c r="AC3134" t="s">
        <v>48</v>
      </c>
      <c r="AD3134" t="s">
        <v>49</v>
      </c>
      <c r="AE3134" t="s">
        <v>50</v>
      </c>
      <c r="AF3134">
        <v>0</v>
      </c>
      <c r="AG3134" t="s">
        <v>56</v>
      </c>
      <c r="AH3134" t="str">
        <f>"Trad IRN"</f>
        <v>Trad IRN</v>
      </c>
      <c r="AI3134" t="str">
        <f>"Bldg IRN"</f>
        <v>Bldg IRN</v>
      </c>
      <c r="AJ3134" t="s">
        <v>48</v>
      </c>
      <c r="AK3134" t="s">
        <v>48</v>
      </c>
      <c r="AL3134" t="s">
        <v>53</v>
      </c>
      <c r="AM3134">
        <v>600.76</v>
      </c>
      <c r="AN3134">
        <v>1132.3</v>
      </c>
      <c r="AO3134">
        <v>15</v>
      </c>
    </row>
    <row r="3135" spans="1:41" x14ac:dyDescent="0.3">
      <c r="A3135" t="str">
        <f>"Trad IRN"</f>
        <v>Trad IRN</v>
      </c>
      <c r="B3135" t="str">
        <f>"Bldg IRN"</f>
        <v>Bldg IRN</v>
      </c>
      <c r="C3135" t="s">
        <v>41</v>
      </c>
      <c r="D3135" t="s">
        <v>3</v>
      </c>
      <c r="E3135" t="s">
        <v>80</v>
      </c>
      <c r="F3135" t="s">
        <v>81</v>
      </c>
      <c r="G3135" t="s">
        <v>82</v>
      </c>
      <c r="H3135" t="s">
        <v>83</v>
      </c>
      <c r="I3135" t="str">
        <f>"Trad IRN"</f>
        <v>Trad IRN</v>
      </c>
      <c r="J3135" t="s">
        <v>43</v>
      </c>
      <c r="K3135" t="s">
        <v>44</v>
      </c>
      <c r="L3135" t="s">
        <v>45</v>
      </c>
      <c r="M3135" t="s">
        <v>46</v>
      </c>
      <c r="N3135" t="str">
        <f>"08/18/2022"</f>
        <v>08/18/2022</v>
      </c>
      <c r="O3135" t="str">
        <f>"12/31/2500"</f>
        <v>12/31/2500</v>
      </c>
      <c r="P3135">
        <v>1</v>
      </c>
      <c r="Q3135">
        <v>1</v>
      </c>
      <c r="R3135">
        <v>1</v>
      </c>
      <c r="S3135">
        <v>0</v>
      </c>
      <c r="T3135">
        <v>1</v>
      </c>
      <c r="U3135">
        <v>0</v>
      </c>
      <c r="V3135" t="str">
        <f>"Trad IRN"</f>
        <v>Trad IRN</v>
      </c>
      <c r="W3135">
        <v>100</v>
      </c>
      <c r="X3135" t="s">
        <v>47</v>
      </c>
      <c r="Z3135" t="s">
        <v>47</v>
      </c>
      <c r="AB3135" t="str">
        <f>"11"</f>
        <v>11</v>
      </c>
      <c r="AC3135" t="str">
        <f>"10"</f>
        <v>10</v>
      </c>
      <c r="AD3135" t="str">
        <f>"2"</f>
        <v>2</v>
      </c>
      <c r="AE3135" t="s">
        <v>55</v>
      </c>
      <c r="AF3135">
        <v>0</v>
      </c>
      <c r="AG3135" t="s">
        <v>56</v>
      </c>
      <c r="AH3135" t="str">
        <f>"Trad IRN"</f>
        <v>Trad IRN</v>
      </c>
      <c r="AI3135" t="str">
        <f>"Bldg IRN"</f>
        <v>Bldg IRN</v>
      </c>
      <c r="AJ3135" t="s">
        <v>48</v>
      </c>
      <c r="AK3135" t="s">
        <v>48</v>
      </c>
      <c r="AL3135" t="s">
        <v>53</v>
      </c>
      <c r="AM3135">
        <v>1132.3</v>
      </c>
      <c r="AN3135">
        <v>1132.3</v>
      </c>
      <c r="AO3135">
        <v>15</v>
      </c>
    </row>
    <row r="3136" spans="1:41" x14ac:dyDescent="0.3">
      <c r="A3136" t="str">
        <f>"Trad IRN"</f>
        <v>Trad IRN</v>
      </c>
      <c r="B3136" t="str">
        <f>"Bldg IRN"</f>
        <v>Bldg IRN</v>
      </c>
      <c r="C3136" t="s">
        <v>41</v>
      </c>
      <c r="D3136" t="s">
        <v>3</v>
      </c>
      <c r="E3136" t="s">
        <v>80</v>
      </c>
      <c r="F3136" t="s">
        <v>81</v>
      </c>
      <c r="G3136" t="s">
        <v>82</v>
      </c>
      <c r="H3136" t="s">
        <v>83</v>
      </c>
      <c r="I3136" t="str">
        <f>"Trad IRN"</f>
        <v>Trad IRN</v>
      </c>
      <c r="J3136" t="s">
        <v>43</v>
      </c>
      <c r="K3136" t="s">
        <v>44</v>
      </c>
      <c r="L3136" t="s">
        <v>45</v>
      </c>
      <c r="M3136" t="s">
        <v>46</v>
      </c>
      <c r="N3136" t="str">
        <f>"08/18/2022"</f>
        <v>08/18/2022</v>
      </c>
      <c r="O3136" t="str">
        <f>"12/31/2500"</f>
        <v>12/31/2500</v>
      </c>
      <c r="P3136">
        <v>1</v>
      </c>
      <c r="Q3136">
        <v>1</v>
      </c>
      <c r="S3136">
        <v>1</v>
      </c>
      <c r="T3136">
        <v>1</v>
      </c>
      <c r="U3136">
        <v>0</v>
      </c>
      <c r="V3136" t="str">
        <f>"Trad IRN"</f>
        <v>Trad IRN</v>
      </c>
      <c r="W3136">
        <v>100</v>
      </c>
      <c r="X3136" t="s">
        <v>47</v>
      </c>
      <c r="Z3136" t="s">
        <v>47</v>
      </c>
      <c r="AB3136" t="str">
        <f>"12"</f>
        <v>12</v>
      </c>
      <c r="AC3136" t="s">
        <v>48</v>
      </c>
      <c r="AD3136" t="s">
        <v>49</v>
      </c>
      <c r="AE3136" t="s">
        <v>50</v>
      </c>
      <c r="AF3136">
        <v>0</v>
      </c>
      <c r="AG3136" t="s">
        <v>56</v>
      </c>
      <c r="AH3136" t="str">
        <f>"Trad IRN"</f>
        <v>Trad IRN</v>
      </c>
      <c r="AI3136" t="str">
        <f>"Bldg IRN"</f>
        <v>Bldg IRN</v>
      </c>
      <c r="AJ3136" t="str">
        <f>"12"</f>
        <v>12</v>
      </c>
      <c r="AK3136" t="s">
        <v>48</v>
      </c>
      <c r="AL3136" t="s">
        <v>53</v>
      </c>
      <c r="AM3136">
        <v>1132.3</v>
      </c>
      <c r="AN3136">
        <v>1132.3</v>
      </c>
      <c r="AO3136">
        <v>15</v>
      </c>
    </row>
    <row r="3137" spans="1:41" x14ac:dyDescent="0.3">
      <c r="A3137" t="str">
        <f>"Trad IRN"</f>
        <v>Trad IRN</v>
      </c>
      <c r="B3137" t="str">
        <f>"Bldg IRN"</f>
        <v>Bldg IRN</v>
      </c>
      <c r="C3137" t="s">
        <v>41</v>
      </c>
      <c r="D3137" t="s">
        <v>3</v>
      </c>
      <c r="E3137" t="s">
        <v>80</v>
      </c>
      <c r="F3137" t="s">
        <v>81</v>
      </c>
      <c r="G3137" t="s">
        <v>82</v>
      </c>
      <c r="H3137" t="s">
        <v>83</v>
      </c>
      <c r="I3137" t="s">
        <v>8</v>
      </c>
      <c r="J3137" t="s">
        <v>43</v>
      </c>
      <c r="K3137" t="s">
        <v>44</v>
      </c>
      <c r="L3137" t="s">
        <v>45</v>
      </c>
      <c r="M3137" t="s">
        <v>46</v>
      </c>
      <c r="N3137" t="str">
        <f>"01/04/2023"</f>
        <v>01/04/2023</v>
      </c>
      <c r="O3137" t="str">
        <f>"12/31/2500"</f>
        <v>12/31/2500</v>
      </c>
      <c r="P3137">
        <v>7.9585000000000003E-2</v>
      </c>
      <c r="Q3137">
        <v>7.9585000000000003E-2</v>
      </c>
      <c r="S3137">
        <v>0</v>
      </c>
      <c r="T3137">
        <v>2.4028999999999998E-2</v>
      </c>
      <c r="U3137">
        <v>5.5556000000000001E-2</v>
      </c>
      <c r="V3137" t="str">
        <f>"Trad IRN"</f>
        <v>Trad IRN</v>
      </c>
      <c r="W3137">
        <v>15</v>
      </c>
      <c r="X3137" t="s">
        <v>47</v>
      </c>
      <c r="Z3137" t="s">
        <v>47</v>
      </c>
      <c r="AB3137" t="str">
        <f>"09"</f>
        <v>09</v>
      </c>
      <c r="AC3137" t="s">
        <v>48</v>
      </c>
      <c r="AD3137" t="s">
        <v>49</v>
      </c>
      <c r="AE3137" t="s">
        <v>50</v>
      </c>
      <c r="AF3137">
        <v>0</v>
      </c>
      <c r="AG3137" t="s">
        <v>51</v>
      </c>
      <c r="AH3137" t="str">
        <f>"Trad IRN"</f>
        <v>Trad IRN</v>
      </c>
      <c r="AI3137" t="str">
        <f>"Bldg IRN"</f>
        <v>Bldg IRN</v>
      </c>
      <c r="AJ3137" t="s">
        <v>48</v>
      </c>
      <c r="AK3137" t="s">
        <v>48</v>
      </c>
      <c r="AL3137" t="s">
        <v>53</v>
      </c>
      <c r="AM3137">
        <v>90.11</v>
      </c>
      <c r="AN3137">
        <v>1132.3</v>
      </c>
      <c r="AO3137">
        <v>15</v>
      </c>
    </row>
    <row r="3138" spans="1:41" x14ac:dyDescent="0.3">
      <c r="A3138" t="str">
        <f>"Trad IRN"</f>
        <v>Trad IRN</v>
      </c>
      <c r="B3138" t="str">
        <f>"Bldg IRN"</f>
        <v>Bldg IRN</v>
      </c>
      <c r="C3138" t="s">
        <v>41</v>
      </c>
      <c r="D3138" t="s">
        <v>3</v>
      </c>
      <c r="E3138" t="s">
        <v>80</v>
      </c>
      <c r="F3138" t="s">
        <v>81</v>
      </c>
      <c r="G3138" t="s">
        <v>82</v>
      </c>
      <c r="H3138" t="s">
        <v>83</v>
      </c>
      <c r="I3138" t="str">
        <f>"Trad IRN"</f>
        <v>Trad IRN</v>
      </c>
      <c r="J3138" t="s">
        <v>43</v>
      </c>
      <c r="K3138" t="s">
        <v>44</v>
      </c>
      <c r="L3138" t="s">
        <v>45</v>
      </c>
      <c r="M3138" t="s">
        <v>46</v>
      </c>
      <c r="N3138" t="str">
        <f>"08/18/2022"</f>
        <v>08/18/2022</v>
      </c>
      <c r="O3138" t="str">
        <f>"01/03/2023"</f>
        <v>01/03/2023</v>
      </c>
      <c r="P3138">
        <v>0.46943400000000002</v>
      </c>
      <c r="Q3138">
        <v>0.46943400000000002</v>
      </c>
      <c r="S3138">
        <v>0.46943400000000002</v>
      </c>
      <c r="T3138">
        <v>0.46943400000000002</v>
      </c>
      <c r="U3138">
        <v>0</v>
      </c>
      <c r="V3138" t="str">
        <f>"Trad IRN"</f>
        <v>Trad IRN</v>
      </c>
      <c r="W3138">
        <v>100</v>
      </c>
      <c r="X3138" t="s">
        <v>47</v>
      </c>
      <c r="Z3138" t="s">
        <v>47</v>
      </c>
      <c r="AB3138" t="str">
        <f>"09"</f>
        <v>09</v>
      </c>
      <c r="AC3138" t="s">
        <v>48</v>
      </c>
      <c r="AD3138" t="s">
        <v>49</v>
      </c>
      <c r="AE3138" t="s">
        <v>50</v>
      </c>
      <c r="AF3138">
        <v>0</v>
      </c>
      <c r="AG3138" t="s">
        <v>56</v>
      </c>
      <c r="AH3138" t="str">
        <f>"Trad IRN"</f>
        <v>Trad IRN</v>
      </c>
      <c r="AI3138" t="str">
        <f>"Bldg IRN"</f>
        <v>Bldg IRN</v>
      </c>
      <c r="AJ3138" t="s">
        <v>48</v>
      </c>
      <c r="AK3138" t="s">
        <v>48</v>
      </c>
      <c r="AL3138" t="s">
        <v>53</v>
      </c>
      <c r="AM3138">
        <v>531.54</v>
      </c>
      <c r="AN3138">
        <v>1132.3</v>
      </c>
      <c r="AO3138">
        <v>15</v>
      </c>
    </row>
    <row r="3139" spans="1:41" x14ac:dyDescent="0.3">
      <c r="A3139" t="str">
        <f>"Trad IRN"</f>
        <v>Trad IRN</v>
      </c>
      <c r="B3139" t="str">
        <f>"Bldg IRN"</f>
        <v>Bldg IRN</v>
      </c>
      <c r="C3139" t="s">
        <v>41</v>
      </c>
      <c r="D3139" t="s">
        <v>3</v>
      </c>
      <c r="E3139" t="s">
        <v>80</v>
      </c>
      <c r="F3139" t="s">
        <v>81</v>
      </c>
      <c r="G3139" t="s">
        <v>82</v>
      </c>
      <c r="H3139" t="s">
        <v>83</v>
      </c>
      <c r="I3139" t="str">
        <f>"Trad IRN"</f>
        <v>Trad IRN</v>
      </c>
      <c r="J3139" t="s">
        <v>43</v>
      </c>
      <c r="K3139" t="s">
        <v>44</v>
      </c>
      <c r="L3139" t="s">
        <v>45</v>
      </c>
      <c r="M3139" t="s">
        <v>46</v>
      </c>
      <c r="N3139" t="str">
        <f>"01/04/2023"</f>
        <v>01/04/2023</v>
      </c>
      <c r="O3139" t="str">
        <f>"12/31/2500"</f>
        <v>12/31/2500</v>
      </c>
      <c r="P3139">
        <v>0.45098100000000002</v>
      </c>
      <c r="Q3139">
        <v>0.45098100000000002</v>
      </c>
      <c r="S3139">
        <v>0.45098100000000002</v>
      </c>
      <c r="T3139">
        <v>0.45098100000000002</v>
      </c>
      <c r="U3139">
        <v>0</v>
      </c>
      <c r="V3139" t="str">
        <f>"Trad IRN"</f>
        <v>Trad IRN</v>
      </c>
      <c r="W3139">
        <v>85</v>
      </c>
      <c r="X3139" t="s">
        <v>47</v>
      </c>
      <c r="Z3139" t="s">
        <v>47</v>
      </c>
      <c r="AB3139" t="str">
        <f>"09"</f>
        <v>09</v>
      </c>
      <c r="AC3139" t="s">
        <v>48</v>
      </c>
      <c r="AD3139" t="s">
        <v>49</v>
      </c>
      <c r="AE3139" t="s">
        <v>50</v>
      </c>
      <c r="AF3139">
        <v>0</v>
      </c>
      <c r="AG3139" t="s">
        <v>56</v>
      </c>
      <c r="AH3139" t="str">
        <f>"Trad IRN"</f>
        <v>Trad IRN</v>
      </c>
      <c r="AI3139" t="str">
        <f>"Bldg IRN"</f>
        <v>Bldg IRN</v>
      </c>
      <c r="AJ3139" t="s">
        <v>48</v>
      </c>
      <c r="AK3139" t="s">
        <v>48</v>
      </c>
      <c r="AL3139" t="s">
        <v>53</v>
      </c>
      <c r="AM3139">
        <v>510.65</v>
      </c>
      <c r="AN3139">
        <v>1132.3</v>
      </c>
      <c r="AO3139">
        <v>15</v>
      </c>
    </row>
    <row r="3140" spans="1:41" x14ac:dyDescent="0.3">
      <c r="A3140" t="str">
        <f>"Trad IRN"</f>
        <v>Trad IRN</v>
      </c>
      <c r="B3140" t="str">
        <f>"Bldg IRN"</f>
        <v>Bldg IRN</v>
      </c>
      <c r="C3140" t="s">
        <v>41</v>
      </c>
      <c r="D3140" t="s">
        <v>3</v>
      </c>
      <c r="E3140" t="s">
        <v>80</v>
      </c>
      <c r="F3140" t="s">
        <v>81</v>
      </c>
      <c r="G3140" t="s">
        <v>82</v>
      </c>
      <c r="H3140" t="s">
        <v>83</v>
      </c>
      <c r="I3140" t="str">
        <f>"Trad IRN"</f>
        <v>Trad IRN</v>
      </c>
      <c r="J3140" t="s">
        <v>43</v>
      </c>
      <c r="K3140" t="s">
        <v>44</v>
      </c>
      <c r="L3140" t="s">
        <v>45</v>
      </c>
      <c r="M3140" t="s">
        <v>46</v>
      </c>
      <c r="N3140" t="str">
        <f>"08/18/2022"</f>
        <v>08/18/2022</v>
      </c>
      <c r="O3140" t="str">
        <f>"12/31/2500"</f>
        <v>12/31/2500</v>
      </c>
      <c r="P3140">
        <v>1</v>
      </c>
      <c r="Q3140">
        <v>1</v>
      </c>
      <c r="S3140">
        <v>0</v>
      </c>
      <c r="T3140">
        <v>1</v>
      </c>
      <c r="U3140">
        <v>0</v>
      </c>
      <c r="V3140" t="str">
        <f>"Trad IRN"</f>
        <v>Trad IRN</v>
      </c>
      <c r="W3140">
        <v>100</v>
      </c>
      <c r="X3140" t="s">
        <v>47</v>
      </c>
      <c r="Z3140" t="s">
        <v>47</v>
      </c>
      <c r="AB3140" t="str">
        <f>"10"</f>
        <v>10</v>
      </c>
      <c r="AC3140" t="s">
        <v>48</v>
      </c>
      <c r="AD3140" t="s">
        <v>49</v>
      </c>
      <c r="AE3140" t="s">
        <v>50</v>
      </c>
      <c r="AF3140">
        <v>0</v>
      </c>
      <c r="AG3140" t="s">
        <v>56</v>
      </c>
      <c r="AH3140" t="str">
        <f>"Trad IRN"</f>
        <v>Trad IRN</v>
      </c>
      <c r="AI3140" t="str">
        <f>"Bldg IRN"</f>
        <v>Bldg IRN</v>
      </c>
      <c r="AJ3140" t="s">
        <v>48</v>
      </c>
      <c r="AK3140" t="s">
        <v>48</v>
      </c>
      <c r="AL3140" t="s">
        <v>53</v>
      </c>
      <c r="AM3140">
        <v>1132.3</v>
      </c>
      <c r="AN3140">
        <v>1132.3</v>
      </c>
      <c r="AO3140">
        <v>15</v>
      </c>
    </row>
    <row r="3141" spans="1:41" x14ac:dyDescent="0.3">
      <c r="A3141" t="str">
        <f>"Trad IRN"</f>
        <v>Trad IRN</v>
      </c>
      <c r="B3141" t="str">
        <f>"Bldg IRN"</f>
        <v>Bldg IRN</v>
      </c>
      <c r="C3141" t="s">
        <v>41</v>
      </c>
      <c r="D3141" t="s">
        <v>3</v>
      </c>
      <c r="E3141" t="s">
        <v>80</v>
      </c>
      <c r="F3141" t="s">
        <v>81</v>
      </c>
      <c r="G3141" t="s">
        <v>82</v>
      </c>
      <c r="H3141" t="s">
        <v>83</v>
      </c>
      <c r="I3141" t="s">
        <v>8</v>
      </c>
      <c r="J3141" t="s">
        <v>43</v>
      </c>
      <c r="K3141" t="s">
        <v>44</v>
      </c>
      <c r="L3141" t="s">
        <v>45</v>
      </c>
      <c r="M3141" t="s">
        <v>46</v>
      </c>
      <c r="N3141" t="str">
        <f>"09/02/2022"</f>
        <v>09/02/2022</v>
      </c>
      <c r="O3141" t="str">
        <f>"12/20/2022"</f>
        <v>12/20/2022</v>
      </c>
      <c r="P3141">
        <v>6.2044000000000002E-2</v>
      </c>
      <c r="Q3141">
        <v>6.2044000000000002E-2</v>
      </c>
      <c r="R3141">
        <v>6.2044000000000002E-2</v>
      </c>
      <c r="S3141">
        <v>0</v>
      </c>
      <c r="T3141">
        <v>1.4331999999999999E-2</v>
      </c>
      <c r="U3141">
        <v>4.7711999999999997E-2</v>
      </c>
      <c r="V3141" t="str">
        <f>"Trad IRN"</f>
        <v>Trad IRN</v>
      </c>
      <c r="W3141">
        <v>15</v>
      </c>
      <c r="X3141" t="s">
        <v>47</v>
      </c>
      <c r="Z3141" t="s">
        <v>47</v>
      </c>
      <c r="AB3141" t="str">
        <f>"12"</f>
        <v>12</v>
      </c>
      <c r="AC3141" t="str">
        <f>"10"</f>
        <v>10</v>
      </c>
      <c r="AD3141" t="str">
        <f t="shared" ref="AD3141:AD3146" si="324">"2"</f>
        <v>2</v>
      </c>
      <c r="AE3141" t="s">
        <v>50</v>
      </c>
      <c r="AF3141">
        <v>1</v>
      </c>
      <c r="AG3141" t="s">
        <v>51</v>
      </c>
      <c r="AH3141" t="s">
        <v>85</v>
      </c>
      <c r="AI3141" t="str">
        <f>"Bldg IRN"</f>
        <v>Bldg IRN</v>
      </c>
      <c r="AJ3141" t="str">
        <f>"12"</f>
        <v>12</v>
      </c>
      <c r="AK3141" t="s">
        <v>52</v>
      </c>
      <c r="AL3141" t="s">
        <v>53</v>
      </c>
      <c r="AM3141">
        <v>64.650000000000006</v>
      </c>
      <c r="AN3141">
        <v>1042</v>
      </c>
      <c r="AO3141">
        <v>15</v>
      </c>
    </row>
    <row r="3142" spans="1:41" x14ac:dyDescent="0.3">
      <c r="A3142" t="str">
        <f>"Trad IRN"</f>
        <v>Trad IRN</v>
      </c>
      <c r="B3142" t="str">
        <f>"Bldg IRN"</f>
        <v>Bldg IRN</v>
      </c>
      <c r="C3142" t="s">
        <v>41</v>
      </c>
      <c r="D3142" t="s">
        <v>3</v>
      </c>
      <c r="E3142" t="s">
        <v>80</v>
      </c>
      <c r="F3142" t="s">
        <v>81</v>
      </c>
      <c r="G3142" t="s">
        <v>82</v>
      </c>
      <c r="H3142" t="s">
        <v>83</v>
      </c>
      <c r="I3142" t="str">
        <f>"Trad IRN"</f>
        <v>Trad IRN</v>
      </c>
      <c r="J3142" t="s">
        <v>43</v>
      </c>
      <c r="K3142" t="s">
        <v>44</v>
      </c>
      <c r="L3142" t="s">
        <v>45</v>
      </c>
      <c r="M3142" t="s">
        <v>46</v>
      </c>
      <c r="N3142" t="str">
        <f>"08/31/2022"</f>
        <v>08/31/2022</v>
      </c>
      <c r="O3142" t="str">
        <f>"09/01/2022"</f>
        <v>09/01/2022</v>
      </c>
      <c r="P3142">
        <v>1.1534000000000001E-2</v>
      </c>
      <c r="Q3142">
        <v>1.1534000000000001E-2</v>
      </c>
      <c r="R3142">
        <v>1.1534000000000001E-2</v>
      </c>
      <c r="S3142">
        <v>0</v>
      </c>
      <c r="T3142">
        <v>1.1534000000000001E-2</v>
      </c>
      <c r="U3142">
        <v>0</v>
      </c>
      <c r="V3142" t="str">
        <f>"Trad IRN"</f>
        <v>Trad IRN</v>
      </c>
      <c r="W3142">
        <v>100</v>
      </c>
      <c r="X3142" t="s">
        <v>47</v>
      </c>
      <c r="Z3142" t="s">
        <v>47</v>
      </c>
      <c r="AB3142" t="str">
        <f>"12"</f>
        <v>12</v>
      </c>
      <c r="AC3142" t="str">
        <f>"10"</f>
        <v>10</v>
      </c>
      <c r="AD3142" t="str">
        <f t="shared" si="324"/>
        <v>2</v>
      </c>
      <c r="AE3142" t="s">
        <v>50</v>
      </c>
      <c r="AF3142">
        <v>2</v>
      </c>
      <c r="AG3142" t="s">
        <v>56</v>
      </c>
      <c r="AH3142" t="str">
        <f>"Trad IRN"</f>
        <v>Trad IRN</v>
      </c>
      <c r="AI3142" t="str">
        <f>"Bldg IRN"</f>
        <v>Bldg IRN</v>
      </c>
      <c r="AJ3142" t="str">
        <f>"12"</f>
        <v>12</v>
      </c>
      <c r="AK3142" t="s">
        <v>48</v>
      </c>
      <c r="AL3142" t="s">
        <v>53</v>
      </c>
      <c r="AM3142">
        <v>13.06</v>
      </c>
      <c r="AN3142">
        <v>1132.3</v>
      </c>
      <c r="AO3142">
        <v>15</v>
      </c>
    </row>
    <row r="3143" spans="1:41" x14ac:dyDescent="0.3">
      <c r="A3143" t="str">
        <f>"Trad IRN"</f>
        <v>Trad IRN</v>
      </c>
      <c r="B3143" t="str">
        <f>"Bldg IRN"</f>
        <v>Bldg IRN</v>
      </c>
      <c r="C3143" t="s">
        <v>41</v>
      </c>
      <c r="D3143" t="s">
        <v>3</v>
      </c>
      <c r="E3143" t="s">
        <v>80</v>
      </c>
      <c r="F3143" t="s">
        <v>81</v>
      </c>
      <c r="G3143" t="s">
        <v>82</v>
      </c>
      <c r="H3143" t="s">
        <v>83</v>
      </c>
      <c r="I3143" t="str">
        <f>"Trad IRN"</f>
        <v>Trad IRN</v>
      </c>
      <c r="J3143" t="s">
        <v>43</v>
      </c>
      <c r="K3143" t="s">
        <v>44</v>
      </c>
      <c r="L3143" t="s">
        <v>45</v>
      </c>
      <c r="M3143" t="s">
        <v>46</v>
      </c>
      <c r="N3143" t="str">
        <f>"09/02/2022"</f>
        <v>09/02/2022</v>
      </c>
      <c r="O3143" t="str">
        <f>"10/20/2022"</f>
        <v>10/20/2022</v>
      </c>
      <c r="P3143">
        <v>0.147059</v>
      </c>
      <c r="Q3143">
        <v>0.147059</v>
      </c>
      <c r="R3143">
        <v>0.147059</v>
      </c>
      <c r="S3143">
        <v>0</v>
      </c>
      <c r="T3143">
        <v>0.147059</v>
      </c>
      <c r="U3143">
        <v>0</v>
      </c>
      <c r="V3143" t="str">
        <f>"Trad IRN"</f>
        <v>Trad IRN</v>
      </c>
      <c r="W3143">
        <v>85</v>
      </c>
      <c r="X3143" t="s">
        <v>47</v>
      </c>
      <c r="Z3143" t="s">
        <v>47</v>
      </c>
      <c r="AB3143" t="str">
        <f>"12"</f>
        <v>12</v>
      </c>
      <c r="AC3143" t="str">
        <f>"10"</f>
        <v>10</v>
      </c>
      <c r="AD3143" t="str">
        <f t="shared" si="324"/>
        <v>2</v>
      </c>
      <c r="AE3143" t="s">
        <v>50</v>
      </c>
      <c r="AF3143">
        <v>2</v>
      </c>
      <c r="AG3143" t="s">
        <v>56</v>
      </c>
      <c r="AH3143" t="str">
        <f>"Trad IRN"</f>
        <v>Trad IRN</v>
      </c>
      <c r="AI3143" t="str">
        <f>"Bldg IRN"</f>
        <v>Bldg IRN</v>
      </c>
      <c r="AJ3143" t="str">
        <f>"12"</f>
        <v>12</v>
      </c>
      <c r="AK3143" t="s">
        <v>48</v>
      </c>
      <c r="AL3143" t="s">
        <v>53</v>
      </c>
      <c r="AM3143">
        <v>166.51</v>
      </c>
      <c r="AN3143">
        <v>1132.3</v>
      </c>
      <c r="AO3143">
        <v>15</v>
      </c>
    </row>
    <row r="3144" spans="1:41" x14ac:dyDescent="0.3">
      <c r="A3144" t="str">
        <f>"Trad IRN"</f>
        <v>Trad IRN</v>
      </c>
      <c r="B3144" t="str">
        <f>"Bldg IRN"</f>
        <v>Bldg IRN</v>
      </c>
      <c r="C3144" t="s">
        <v>41</v>
      </c>
      <c r="D3144" t="s">
        <v>3</v>
      </c>
      <c r="E3144" t="s">
        <v>80</v>
      </c>
      <c r="F3144" t="s">
        <v>81</v>
      </c>
      <c r="G3144" t="s">
        <v>82</v>
      </c>
      <c r="H3144" t="s">
        <v>83</v>
      </c>
      <c r="I3144" t="str">
        <f>"Trad IRN"</f>
        <v>Trad IRN</v>
      </c>
      <c r="J3144" t="s">
        <v>43</v>
      </c>
      <c r="K3144" t="s">
        <v>44</v>
      </c>
      <c r="L3144" t="s">
        <v>45</v>
      </c>
      <c r="M3144" t="s">
        <v>46</v>
      </c>
      <c r="N3144" t="str">
        <f>"01/04/2023"</f>
        <v>01/04/2023</v>
      </c>
      <c r="O3144" t="str">
        <f>"12/31/2500"</f>
        <v>12/31/2500</v>
      </c>
      <c r="P3144">
        <v>0.53056599999999998</v>
      </c>
      <c r="Q3144">
        <v>0.53056599999999998</v>
      </c>
      <c r="R3144">
        <v>0.53056599999999998</v>
      </c>
      <c r="S3144">
        <v>0</v>
      </c>
      <c r="T3144">
        <v>0.53056599999999998</v>
      </c>
      <c r="U3144">
        <v>0</v>
      </c>
      <c r="V3144" t="str">
        <f>"Trad IRN"</f>
        <v>Trad IRN</v>
      </c>
      <c r="W3144">
        <v>100</v>
      </c>
      <c r="X3144" t="s">
        <v>47</v>
      </c>
      <c r="Z3144" t="s">
        <v>47</v>
      </c>
      <c r="AB3144" t="str">
        <f>"12"</f>
        <v>12</v>
      </c>
      <c r="AC3144" t="str">
        <f>"10"</f>
        <v>10</v>
      </c>
      <c r="AD3144" t="str">
        <f t="shared" si="324"/>
        <v>2</v>
      </c>
      <c r="AE3144" t="s">
        <v>55</v>
      </c>
      <c r="AF3144">
        <v>2</v>
      </c>
      <c r="AG3144" t="s">
        <v>56</v>
      </c>
      <c r="AH3144" t="str">
        <f>"Trad IRN"</f>
        <v>Trad IRN</v>
      </c>
      <c r="AI3144" t="str">
        <f>"Bldg IRN"</f>
        <v>Bldg IRN</v>
      </c>
      <c r="AJ3144" t="str">
        <f>"12"</f>
        <v>12</v>
      </c>
      <c r="AK3144" t="s">
        <v>48</v>
      </c>
      <c r="AL3144" t="s">
        <v>53</v>
      </c>
      <c r="AM3144">
        <v>600.76</v>
      </c>
      <c r="AN3144">
        <v>1132.3</v>
      </c>
      <c r="AO3144">
        <v>15</v>
      </c>
    </row>
    <row r="3145" spans="1:41" x14ac:dyDescent="0.3">
      <c r="A3145" t="str">
        <f>"Trad IRN"</f>
        <v>Trad IRN</v>
      </c>
      <c r="B3145" t="str">
        <f>"Bldg IRN"</f>
        <v>Bldg IRN</v>
      </c>
      <c r="C3145" t="s">
        <v>41</v>
      </c>
      <c r="D3145" t="s">
        <v>3</v>
      </c>
      <c r="E3145" t="s">
        <v>80</v>
      </c>
      <c r="F3145" t="s">
        <v>81</v>
      </c>
      <c r="G3145" t="s">
        <v>82</v>
      </c>
      <c r="H3145" t="s">
        <v>83</v>
      </c>
      <c r="I3145" t="str">
        <f>"Trad IRN"</f>
        <v>Trad IRN</v>
      </c>
      <c r="J3145" t="s">
        <v>43</v>
      </c>
      <c r="K3145" t="s">
        <v>44</v>
      </c>
      <c r="L3145" t="s">
        <v>45</v>
      </c>
      <c r="M3145" t="s">
        <v>46</v>
      </c>
      <c r="N3145" t="str">
        <f>"10/21/2022"</f>
        <v>10/21/2022</v>
      </c>
      <c r="O3145" t="str">
        <f>"01/03/2023"</f>
        <v>01/03/2023</v>
      </c>
      <c r="P3145">
        <v>0.19803799999999999</v>
      </c>
      <c r="Q3145">
        <v>0.19803799999999999</v>
      </c>
      <c r="R3145">
        <v>0.19803799999999999</v>
      </c>
      <c r="S3145">
        <v>0</v>
      </c>
      <c r="T3145">
        <v>0.19803799999999999</v>
      </c>
      <c r="U3145">
        <v>0</v>
      </c>
      <c r="V3145" t="str">
        <f>"Trad IRN"</f>
        <v>Trad IRN</v>
      </c>
      <c r="W3145">
        <v>85</v>
      </c>
      <c r="X3145" t="s">
        <v>47</v>
      </c>
      <c r="Z3145" t="s">
        <v>47</v>
      </c>
      <c r="AB3145" t="str">
        <f>"12"</f>
        <v>12</v>
      </c>
      <c r="AC3145" t="str">
        <f>"10"</f>
        <v>10</v>
      </c>
      <c r="AD3145" t="str">
        <f t="shared" si="324"/>
        <v>2</v>
      </c>
      <c r="AE3145" t="s">
        <v>55</v>
      </c>
      <c r="AF3145">
        <v>2</v>
      </c>
      <c r="AG3145" t="s">
        <v>56</v>
      </c>
      <c r="AH3145" t="str">
        <f>"Trad IRN"</f>
        <v>Trad IRN</v>
      </c>
      <c r="AI3145" t="str">
        <f>"Bldg IRN"</f>
        <v>Bldg IRN</v>
      </c>
      <c r="AJ3145" t="str">
        <f>"12"</f>
        <v>12</v>
      </c>
      <c r="AK3145" t="s">
        <v>48</v>
      </c>
      <c r="AL3145" t="s">
        <v>53</v>
      </c>
      <c r="AM3145">
        <v>224.24</v>
      </c>
      <c r="AN3145">
        <v>1132.3</v>
      </c>
      <c r="AO3145">
        <v>15</v>
      </c>
    </row>
    <row r="3146" spans="1:41" x14ac:dyDescent="0.3">
      <c r="A3146" t="str">
        <f>"Trad IRN"</f>
        <v>Trad IRN</v>
      </c>
      <c r="B3146" t="str">
        <f>"Bldg IRN"</f>
        <v>Bldg IRN</v>
      </c>
      <c r="C3146" t="s">
        <v>41</v>
      </c>
      <c r="D3146" t="s">
        <v>3</v>
      </c>
      <c r="E3146" t="s">
        <v>80</v>
      </c>
      <c r="F3146" t="s">
        <v>81</v>
      </c>
      <c r="G3146" t="s">
        <v>82</v>
      </c>
      <c r="H3146" t="s">
        <v>83</v>
      </c>
      <c r="I3146" t="str">
        <f>"Trad IRN"</f>
        <v>Trad IRN</v>
      </c>
      <c r="J3146" t="s">
        <v>43</v>
      </c>
      <c r="K3146" t="s">
        <v>44</v>
      </c>
      <c r="L3146" t="s">
        <v>45</v>
      </c>
      <c r="M3146" t="s">
        <v>46</v>
      </c>
      <c r="N3146" t="str">
        <f>"09/19/2022"</f>
        <v>09/19/2022</v>
      </c>
      <c r="O3146" t="str">
        <f>"12/31/2500"</f>
        <v>12/31/2500</v>
      </c>
      <c r="P3146">
        <v>0.87889300000000004</v>
      </c>
      <c r="Q3146">
        <v>0.87889300000000004</v>
      </c>
      <c r="R3146">
        <v>0.87889300000000004</v>
      </c>
      <c r="S3146">
        <v>0</v>
      </c>
      <c r="T3146">
        <v>0.87889300000000004</v>
      </c>
      <c r="U3146">
        <v>0</v>
      </c>
      <c r="V3146" t="str">
        <f>"Trad IRN"</f>
        <v>Trad IRN</v>
      </c>
      <c r="W3146">
        <v>100</v>
      </c>
      <c r="X3146" t="s">
        <v>47</v>
      </c>
      <c r="Z3146" t="s">
        <v>47</v>
      </c>
      <c r="AB3146" t="str">
        <f>"10"</f>
        <v>10</v>
      </c>
      <c r="AC3146" t="str">
        <f>"15"</f>
        <v>15</v>
      </c>
      <c r="AD3146" t="str">
        <f t="shared" si="324"/>
        <v>2</v>
      </c>
      <c r="AE3146" t="s">
        <v>55</v>
      </c>
      <c r="AF3146">
        <v>2</v>
      </c>
      <c r="AG3146" t="s">
        <v>56</v>
      </c>
      <c r="AH3146" t="str">
        <f>"Trad IRN"</f>
        <v>Trad IRN</v>
      </c>
      <c r="AI3146" t="str">
        <f>"Bldg IRN"</f>
        <v>Bldg IRN</v>
      </c>
      <c r="AJ3146" t="s">
        <v>48</v>
      </c>
      <c r="AK3146" t="s">
        <v>48</v>
      </c>
      <c r="AL3146" t="s">
        <v>53</v>
      </c>
      <c r="AM3146">
        <v>995.17</v>
      </c>
      <c r="AN3146">
        <v>1132.3</v>
      </c>
      <c r="AO3146">
        <v>15</v>
      </c>
    </row>
    <row r="3147" spans="1:41" x14ac:dyDescent="0.3">
      <c r="A3147" t="str">
        <f>"Trad IRN"</f>
        <v>Trad IRN</v>
      </c>
      <c r="B3147" t="str">
        <f>"Bldg IRN"</f>
        <v>Bldg IRN</v>
      </c>
      <c r="C3147" t="s">
        <v>41</v>
      </c>
      <c r="D3147" t="s">
        <v>3</v>
      </c>
      <c r="E3147" t="s">
        <v>80</v>
      </c>
      <c r="F3147" t="s">
        <v>81</v>
      </c>
      <c r="G3147" t="s">
        <v>82</v>
      </c>
      <c r="H3147" t="s">
        <v>83</v>
      </c>
      <c r="I3147" t="s">
        <v>8</v>
      </c>
      <c r="J3147" t="s">
        <v>43</v>
      </c>
      <c r="K3147" t="s">
        <v>44</v>
      </c>
      <c r="L3147" t="s">
        <v>45</v>
      </c>
      <c r="M3147" t="s">
        <v>46</v>
      </c>
      <c r="N3147" t="str">
        <f>"08/18/2022"</f>
        <v>08/18/2022</v>
      </c>
      <c r="O3147" t="str">
        <f>"01/03/2023"</f>
        <v>01/03/2023</v>
      </c>
      <c r="P3147">
        <v>7.0415000000000005E-2</v>
      </c>
      <c r="Q3147">
        <v>7.0415000000000005E-2</v>
      </c>
      <c r="S3147">
        <v>0</v>
      </c>
      <c r="T3147">
        <v>1.8051999999999999E-2</v>
      </c>
      <c r="U3147">
        <v>5.2363E-2</v>
      </c>
      <c r="V3147" t="str">
        <f>"Trad IRN"</f>
        <v>Trad IRN</v>
      </c>
      <c r="W3147">
        <v>15</v>
      </c>
      <c r="X3147" t="s">
        <v>47</v>
      </c>
      <c r="Z3147" t="s">
        <v>47</v>
      </c>
      <c r="AB3147" t="str">
        <f t="shared" ref="AB3147:AB3152" si="325">"11"</f>
        <v>11</v>
      </c>
      <c r="AC3147" t="s">
        <v>48</v>
      </c>
      <c r="AD3147" t="s">
        <v>49</v>
      </c>
      <c r="AE3147" t="s">
        <v>50</v>
      </c>
      <c r="AF3147">
        <v>0</v>
      </c>
      <c r="AG3147" t="s">
        <v>51</v>
      </c>
      <c r="AH3147" t="str">
        <f>"Trad IRN"</f>
        <v>Trad IRN</v>
      </c>
      <c r="AI3147" t="str">
        <f>"Bldg IRN"</f>
        <v>Bldg IRN</v>
      </c>
      <c r="AJ3147" t="s">
        <v>48</v>
      </c>
      <c r="AK3147" t="s">
        <v>48</v>
      </c>
      <c r="AL3147" t="s">
        <v>53</v>
      </c>
      <c r="AM3147">
        <v>79.73</v>
      </c>
      <c r="AN3147">
        <v>1132.3</v>
      </c>
      <c r="AO3147">
        <v>15</v>
      </c>
    </row>
    <row r="3148" spans="1:41" x14ac:dyDescent="0.3">
      <c r="A3148" t="str">
        <f>"Trad IRN"</f>
        <v>Trad IRN</v>
      </c>
      <c r="B3148" t="str">
        <f>"Bldg IRN"</f>
        <v>Bldg IRN</v>
      </c>
      <c r="C3148" t="s">
        <v>41</v>
      </c>
      <c r="D3148" t="s">
        <v>3</v>
      </c>
      <c r="E3148" t="s">
        <v>80</v>
      </c>
      <c r="F3148" t="s">
        <v>81</v>
      </c>
      <c r="G3148" t="s">
        <v>82</v>
      </c>
      <c r="H3148" t="s">
        <v>83</v>
      </c>
      <c r="I3148" t="str">
        <f>"Trad IRN"</f>
        <v>Trad IRN</v>
      </c>
      <c r="J3148" t="s">
        <v>43</v>
      </c>
      <c r="K3148" t="s">
        <v>44</v>
      </c>
      <c r="L3148" t="s">
        <v>45</v>
      </c>
      <c r="M3148" t="s">
        <v>46</v>
      </c>
      <c r="N3148" t="str">
        <f>"08/18/2022"</f>
        <v>08/18/2022</v>
      </c>
      <c r="O3148" t="str">
        <f t="shared" ref="O3148:O3163" si="326">"12/31/2500"</f>
        <v>12/31/2500</v>
      </c>
      <c r="P3148">
        <v>0.85</v>
      </c>
      <c r="Q3148">
        <v>0.85</v>
      </c>
      <c r="S3148">
        <v>0</v>
      </c>
      <c r="T3148">
        <v>0.85</v>
      </c>
      <c r="U3148">
        <v>0</v>
      </c>
      <c r="V3148" t="str">
        <f>"Trad IRN"</f>
        <v>Trad IRN</v>
      </c>
      <c r="W3148">
        <v>85</v>
      </c>
      <c r="X3148" t="s">
        <v>47</v>
      </c>
      <c r="Z3148" t="s">
        <v>47</v>
      </c>
      <c r="AB3148" t="str">
        <f t="shared" si="325"/>
        <v>11</v>
      </c>
      <c r="AC3148" t="s">
        <v>48</v>
      </c>
      <c r="AD3148" t="s">
        <v>49</v>
      </c>
      <c r="AE3148" t="s">
        <v>50</v>
      </c>
      <c r="AF3148">
        <v>0</v>
      </c>
      <c r="AG3148" t="s">
        <v>56</v>
      </c>
      <c r="AH3148" t="str">
        <f>"Trad IRN"</f>
        <v>Trad IRN</v>
      </c>
      <c r="AI3148" t="str">
        <f>"Bldg IRN"</f>
        <v>Bldg IRN</v>
      </c>
      <c r="AJ3148" t="s">
        <v>48</v>
      </c>
      <c r="AK3148" t="s">
        <v>48</v>
      </c>
      <c r="AL3148" t="s">
        <v>53</v>
      </c>
      <c r="AM3148">
        <v>962.46</v>
      </c>
      <c r="AN3148">
        <v>1132.3</v>
      </c>
      <c r="AO3148">
        <v>15</v>
      </c>
    </row>
    <row r="3149" spans="1:41" x14ac:dyDescent="0.3">
      <c r="A3149" t="str">
        <f>"Trad IRN"</f>
        <v>Trad IRN</v>
      </c>
      <c r="B3149" t="str">
        <f>"Bldg IRN"</f>
        <v>Bldg IRN</v>
      </c>
      <c r="C3149" t="s">
        <v>41</v>
      </c>
      <c r="D3149" t="s">
        <v>3</v>
      </c>
      <c r="E3149" t="s">
        <v>80</v>
      </c>
      <c r="F3149" t="s">
        <v>81</v>
      </c>
      <c r="G3149" t="s">
        <v>82</v>
      </c>
      <c r="H3149" t="s">
        <v>83</v>
      </c>
      <c r="I3149" t="s">
        <v>8</v>
      </c>
      <c r="J3149" t="s">
        <v>43</v>
      </c>
      <c r="K3149" t="s">
        <v>44</v>
      </c>
      <c r="L3149" t="s">
        <v>45</v>
      </c>
      <c r="M3149" t="s">
        <v>46</v>
      </c>
      <c r="N3149" t="str">
        <f>"01/04/2023"</f>
        <v>01/04/2023</v>
      </c>
      <c r="O3149" t="str">
        <f t="shared" si="326"/>
        <v>12/31/2500</v>
      </c>
      <c r="P3149">
        <v>7.9585000000000003E-2</v>
      </c>
      <c r="Q3149">
        <v>7.9585000000000003E-2</v>
      </c>
      <c r="S3149">
        <v>0</v>
      </c>
      <c r="T3149">
        <v>2.4028999999999998E-2</v>
      </c>
      <c r="U3149">
        <v>5.5556000000000001E-2</v>
      </c>
      <c r="V3149" t="str">
        <f>"Trad IRN"</f>
        <v>Trad IRN</v>
      </c>
      <c r="W3149">
        <v>2</v>
      </c>
      <c r="X3149" t="s">
        <v>54</v>
      </c>
      <c r="Y3149" t="str">
        <f>"13"</f>
        <v>13</v>
      </c>
      <c r="Z3149" t="s">
        <v>47</v>
      </c>
      <c r="AB3149" t="str">
        <f t="shared" si="325"/>
        <v>11</v>
      </c>
      <c r="AC3149" t="s">
        <v>48</v>
      </c>
      <c r="AD3149" t="s">
        <v>49</v>
      </c>
      <c r="AE3149" t="s">
        <v>50</v>
      </c>
      <c r="AF3149">
        <v>0</v>
      </c>
      <c r="AG3149" t="s">
        <v>51</v>
      </c>
      <c r="AH3149" t="str">
        <f>"Trad IRN"</f>
        <v>Trad IRN</v>
      </c>
      <c r="AI3149" t="str">
        <f>"Bldg IRN"</f>
        <v>Bldg IRN</v>
      </c>
      <c r="AJ3149" t="s">
        <v>48</v>
      </c>
      <c r="AK3149" t="s">
        <v>48</v>
      </c>
      <c r="AL3149" t="s">
        <v>53</v>
      </c>
      <c r="AM3149">
        <v>90.11</v>
      </c>
      <c r="AN3149">
        <v>1132.3</v>
      </c>
      <c r="AO3149">
        <v>15</v>
      </c>
    </row>
    <row r="3150" spans="1:41" x14ac:dyDescent="0.3">
      <c r="A3150" t="str">
        <f>"Trad IRN"</f>
        <v>Trad IRN</v>
      </c>
      <c r="B3150" t="str">
        <f>"Bldg IRN"</f>
        <v>Bldg IRN</v>
      </c>
      <c r="C3150" t="s">
        <v>41</v>
      </c>
      <c r="D3150" t="s">
        <v>3</v>
      </c>
      <c r="E3150" t="s">
        <v>80</v>
      </c>
      <c r="F3150" t="s">
        <v>81</v>
      </c>
      <c r="G3150" t="s">
        <v>82</v>
      </c>
      <c r="H3150" t="s">
        <v>83</v>
      </c>
      <c r="I3150" t="str">
        <f>"Trad IRN"</f>
        <v>Trad IRN</v>
      </c>
      <c r="J3150" t="s">
        <v>43</v>
      </c>
      <c r="K3150" t="s">
        <v>44</v>
      </c>
      <c r="L3150" t="s">
        <v>45</v>
      </c>
      <c r="M3150" t="s">
        <v>46</v>
      </c>
      <c r="N3150" t="str">
        <f>"08/18/2022"</f>
        <v>08/18/2022</v>
      </c>
      <c r="O3150" t="str">
        <f t="shared" si="326"/>
        <v>12/31/2500</v>
      </c>
      <c r="P3150">
        <v>0.5</v>
      </c>
      <c r="Q3150">
        <v>0.5</v>
      </c>
      <c r="S3150">
        <v>0</v>
      </c>
      <c r="T3150">
        <v>0.5</v>
      </c>
      <c r="U3150">
        <v>0</v>
      </c>
      <c r="V3150" t="str">
        <f>"Trad IRN"</f>
        <v>Trad IRN</v>
      </c>
      <c r="W3150">
        <v>50</v>
      </c>
      <c r="X3150" t="s">
        <v>47</v>
      </c>
      <c r="Z3150" t="s">
        <v>47</v>
      </c>
      <c r="AB3150" t="str">
        <f t="shared" si="325"/>
        <v>11</v>
      </c>
      <c r="AC3150" t="s">
        <v>48</v>
      </c>
      <c r="AD3150" t="s">
        <v>49</v>
      </c>
      <c r="AE3150" t="s">
        <v>50</v>
      </c>
      <c r="AF3150">
        <v>0</v>
      </c>
      <c r="AG3150" t="s">
        <v>56</v>
      </c>
      <c r="AH3150" t="str">
        <f>"Trad IRN"</f>
        <v>Trad IRN</v>
      </c>
      <c r="AI3150" t="str">
        <f>"Bldg IRN"</f>
        <v>Bldg IRN</v>
      </c>
      <c r="AJ3150" t="s">
        <v>48</v>
      </c>
      <c r="AK3150" t="s">
        <v>48</v>
      </c>
      <c r="AL3150" t="s">
        <v>53</v>
      </c>
      <c r="AM3150">
        <v>566.15</v>
      </c>
      <c r="AN3150">
        <v>1132.3</v>
      </c>
      <c r="AO3150">
        <v>15</v>
      </c>
    </row>
    <row r="3151" spans="1:41" x14ac:dyDescent="0.3">
      <c r="A3151" t="str">
        <f>"Trad IRN"</f>
        <v>Trad IRN</v>
      </c>
      <c r="B3151" t="str">
        <f>"Bldg IRN"</f>
        <v>Bldg IRN</v>
      </c>
      <c r="C3151" t="s">
        <v>41</v>
      </c>
      <c r="D3151" t="s">
        <v>3</v>
      </c>
      <c r="E3151" t="s">
        <v>80</v>
      </c>
      <c r="F3151" t="s">
        <v>81</v>
      </c>
      <c r="G3151" t="s">
        <v>82</v>
      </c>
      <c r="H3151" t="s">
        <v>83</v>
      </c>
      <c r="I3151" t="s">
        <v>8</v>
      </c>
      <c r="J3151" t="s">
        <v>43</v>
      </c>
      <c r="K3151" t="s">
        <v>44</v>
      </c>
      <c r="L3151" t="s">
        <v>45</v>
      </c>
      <c r="M3151" t="s">
        <v>46</v>
      </c>
      <c r="N3151" t="str">
        <f>"08/17/2022"</f>
        <v>08/17/2022</v>
      </c>
      <c r="O3151" t="str">
        <f t="shared" si="326"/>
        <v>12/31/2500</v>
      </c>
      <c r="P3151">
        <v>0.5</v>
      </c>
      <c r="Q3151">
        <v>0.5</v>
      </c>
      <c r="S3151">
        <v>0</v>
      </c>
      <c r="T3151">
        <v>0</v>
      </c>
      <c r="U3151">
        <v>0.5</v>
      </c>
      <c r="V3151" t="str">
        <f>"Trad IRN"</f>
        <v>Trad IRN</v>
      </c>
      <c r="W3151">
        <v>50</v>
      </c>
      <c r="X3151" t="s">
        <v>47</v>
      </c>
      <c r="Z3151" t="s">
        <v>47</v>
      </c>
      <c r="AB3151" t="str">
        <f t="shared" si="325"/>
        <v>11</v>
      </c>
      <c r="AC3151" t="s">
        <v>48</v>
      </c>
      <c r="AD3151" t="s">
        <v>49</v>
      </c>
      <c r="AE3151" t="s">
        <v>50</v>
      </c>
      <c r="AF3151">
        <v>0</v>
      </c>
      <c r="AG3151" t="s">
        <v>51</v>
      </c>
      <c r="AH3151" t="s">
        <v>85</v>
      </c>
      <c r="AI3151" t="str">
        <f>"Bldg IRN"</f>
        <v>Bldg IRN</v>
      </c>
      <c r="AJ3151" t="s">
        <v>48</v>
      </c>
      <c r="AK3151" t="s">
        <v>48</v>
      </c>
      <c r="AL3151" t="s">
        <v>53</v>
      </c>
      <c r="AM3151">
        <v>530</v>
      </c>
      <c r="AN3151">
        <v>1060</v>
      </c>
      <c r="AO3151">
        <v>15</v>
      </c>
    </row>
    <row r="3152" spans="1:41" x14ac:dyDescent="0.3">
      <c r="A3152" t="str">
        <f>"Trad IRN"</f>
        <v>Trad IRN</v>
      </c>
      <c r="B3152" t="str">
        <f>"Bldg IRN"</f>
        <v>Bldg IRN</v>
      </c>
      <c r="C3152" t="s">
        <v>41</v>
      </c>
      <c r="D3152" t="s">
        <v>3</v>
      </c>
      <c r="E3152" t="s">
        <v>80</v>
      </c>
      <c r="F3152" t="s">
        <v>81</v>
      </c>
      <c r="G3152" t="s">
        <v>82</v>
      </c>
      <c r="H3152" t="s">
        <v>83</v>
      </c>
      <c r="I3152" t="str">
        <f>"Trad IRN"</f>
        <v>Trad IRN</v>
      </c>
      <c r="J3152" t="s">
        <v>43</v>
      </c>
      <c r="K3152" t="s">
        <v>44</v>
      </c>
      <c r="L3152" t="s">
        <v>45</v>
      </c>
      <c r="M3152" t="s">
        <v>46</v>
      </c>
      <c r="N3152" t="str">
        <f>"11/29/2022"</f>
        <v>11/29/2022</v>
      </c>
      <c r="O3152" t="str">
        <f t="shared" si="326"/>
        <v>12/31/2500</v>
      </c>
      <c r="P3152">
        <v>0.62860499999999997</v>
      </c>
      <c r="Q3152">
        <v>0.62860499999999997</v>
      </c>
      <c r="S3152">
        <v>0</v>
      </c>
      <c r="T3152">
        <v>0.62860499999999997</v>
      </c>
      <c r="U3152">
        <v>0</v>
      </c>
      <c r="V3152" t="str">
        <f>"Trad IRN"</f>
        <v>Trad IRN</v>
      </c>
      <c r="W3152">
        <v>100</v>
      </c>
      <c r="X3152" t="s">
        <v>47</v>
      </c>
      <c r="Z3152" t="s">
        <v>47</v>
      </c>
      <c r="AB3152" t="str">
        <f t="shared" si="325"/>
        <v>11</v>
      </c>
      <c r="AC3152" t="s">
        <v>48</v>
      </c>
      <c r="AD3152" t="s">
        <v>49</v>
      </c>
      <c r="AE3152" t="s">
        <v>50</v>
      </c>
      <c r="AF3152">
        <v>0</v>
      </c>
      <c r="AG3152" t="s">
        <v>56</v>
      </c>
      <c r="AH3152" t="str">
        <f>"Trad IRN"</f>
        <v>Trad IRN</v>
      </c>
      <c r="AI3152" t="str">
        <f>"Bldg IRN"</f>
        <v>Bldg IRN</v>
      </c>
      <c r="AJ3152" t="s">
        <v>48</v>
      </c>
      <c r="AK3152" t="s">
        <v>48</v>
      </c>
      <c r="AL3152" t="s">
        <v>53</v>
      </c>
      <c r="AM3152">
        <v>711.77</v>
      </c>
      <c r="AN3152">
        <v>1132.3</v>
      </c>
      <c r="AO3152">
        <v>15</v>
      </c>
    </row>
    <row r="3153" spans="1:41" x14ac:dyDescent="0.3">
      <c r="A3153" t="str">
        <f>"Trad IRN"</f>
        <v>Trad IRN</v>
      </c>
      <c r="B3153" t="str">
        <f>"Bldg IRN"</f>
        <v>Bldg IRN</v>
      </c>
      <c r="C3153" t="s">
        <v>41</v>
      </c>
      <c r="D3153" t="s">
        <v>3</v>
      </c>
      <c r="E3153" t="s">
        <v>80</v>
      </c>
      <c r="F3153" t="s">
        <v>81</v>
      </c>
      <c r="G3153" t="s">
        <v>82</v>
      </c>
      <c r="H3153" t="s">
        <v>83</v>
      </c>
      <c r="I3153" t="str">
        <f>"Trad IRN"</f>
        <v>Trad IRN</v>
      </c>
      <c r="J3153" t="s">
        <v>43</v>
      </c>
      <c r="K3153" t="s">
        <v>44</v>
      </c>
      <c r="L3153" t="s">
        <v>45</v>
      </c>
      <c r="M3153" t="s">
        <v>46</v>
      </c>
      <c r="N3153" t="str">
        <f t="shared" ref="N3153:N3162" si="327">"08/18/2022"</f>
        <v>08/18/2022</v>
      </c>
      <c r="O3153" t="str">
        <f t="shared" si="326"/>
        <v>12/31/2500</v>
      </c>
      <c r="P3153">
        <v>1</v>
      </c>
      <c r="Q3153">
        <v>1</v>
      </c>
      <c r="S3153">
        <v>1</v>
      </c>
      <c r="T3153">
        <v>1</v>
      </c>
      <c r="U3153">
        <v>0</v>
      </c>
      <c r="V3153" t="str">
        <f>"Trad IRN"</f>
        <v>Trad IRN</v>
      </c>
      <c r="W3153">
        <v>100</v>
      </c>
      <c r="X3153" t="s">
        <v>47</v>
      </c>
      <c r="Z3153" t="s">
        <v>47</v>
      </c>
      <c r="AB3153" t="str">
        <f>"10"</f>
        <v>10</v>
      </c>
      <c r="AC3153" t="s">
        <v>48</v>
      </c>
      <c r="AD3153" t="s">
        <v>49</v>
      </c>
      <c r="AE3153" t="s">
        <v>50</v>
      </c>
      <c r="AF3153">
        <v>0</v>
      </c>
      <c r="AG3153" t="s">
        <v>56</v>
      </c>
      <c r="AH3153" t="str">
        <f>"Trad IRN"</f>
        <v>Trad IRN</v>
      </c>
      <c r="AI3153" t="str">
        <f>"Bldg IRN"</f>
        <v>Bldg IRN</v>
      </c>
      <c r="AJ3153" t="s">
        <v>48</v>
      </c>
      <c r="AK3153" t="s">
        <v>48</v>
      </c>
      <c r="AL3153" t="s">
        <v>53</v>
      </c>
      <c r="AM3153">
        <v>1132.3</v>
      </c>
      <c r="AN3153">
        <v>1132.3</v>
      </c>
      <c r="AO3153">
        <v>15</v>
      </c>
    </row>
    <row r="3154" spans="1:41" x14ac:dyDescent="0.3">
      <c r="A3154" t="str">
        <f>"Trad IRN"</f>
        <v>Trad IRN</v>
      </c>
      <c r="B3154" t="str">
        <f>"Bldg IRN"</f>
        <v>Bldg IRN</v>
      </c>
      <c r="C3154" t="s">
        <v>41</v>
      </c>
      <c r="D3154" t="s">
        <v>3</v>
      </c>
      <c r="E3154" t="s">
        <v>80</v>
      </c>
      <c r="F3154" t="s">
        <v>81</v>
      </c>
      <c r="G3154" t="s">
        <v>82</v>
      </c>
      <c r="H3154" t="s">
        <v>83</v>
      </c>
      <c r="I3154" t="str">
        <f>"Trad IRN"</f>
        <v>Trad IRN</v>
      </c>
      <c r="J3154" t="s">
        <v>43</v>
      </c>
      <c r="K3154" t="s">
        <v>44</v>
      </c>
      <c r="L3154" t="s">
        <v>45</v>
      </c>
      <c r="M3154" t="s">
        <v>46</v>
      </c>
      <c r="N3154" t="str">
        <f t="shared" si="327"/>
        <v>08/18/2022</v>
      </c>
      <c r="O3154" t="str">
        <f t="shared" si="326"/>
        <v>12/31/2500</v>
      </c>
      <c r="P3154">
        <v>1</v>
      </c>
      <c r="Q3154">
        <v>1</v>
      </c>
      <c r="R3154">
        <v>1</v>
      </c>
      <c r="S3154">
        <v>0</v>
      </c>
      <c r="T3154">
        <v>1</v>
      </c>
      <c r="U3154">
        <v>0</v>
      </c>
      <c r="V3154" t="str">
        <f>"Trad IRN"</f>
        <v>Trad IRN</v>
      </c>
      <c r="W3154">
        <v>100</v>
      </c>
      <c r="X3154" t="s">
        <v>47</v>
      </c>
      <c r="Z3154" t="s">
        <v>47</v>
      </c>
      <c r="AB3154" t="str">
        <f>"09"</f>
        <v>09</v>
      </c>
      <c r="AC3154" t="str">
        <f>"15"</f>
        <v>15</v>
      </c>
      <c r="AD3154" t="str">
        <f>"2"</f>
        <v>2</v>
      </c>
      <c r="AE3154" t="s">
        <v>55</v>
      </c>
      <c r="AF3154">
        <v>0</v>
      </c>
      <c r="AG3154" t="s">
        <v>56</v>
      </c>
      <c r="AH3154" t="str">
        <f>"Trad IRN"</f>
        <v>Trad IRN</v>
      </c>
      <c r="AI3154" t="str">
        <f>"Bldg IRN"</f>
        <v>Bldg IRN</v>
      </c>
      <c r="AJ3154" t="s">
        <v>48</v>
      </c>
      <c r="AK3154" t="s">
        <v>48</v>
      </c>
      <c r="AL3154" t="s">
        <v>53</v>
      </c>
      <c r="AM3154">
        <v>1132.3</v>
      </c>
      <c r="AN3154">
        <v>1132.3</v>
      </c>
      <c r="AO3154">
        <v>15</v>
      </c>
    </row>
    <row r="3155" spans="1:41" x14ac:dyDescent="0.3">
      <c r="A3155" t="str">
        <f>"Trad IRN"</f>
        <v>Trad IRN</v>
      </c>
      <c r="B3155" t="str">
        <f>"Bldg IRN"</f>
        <v>Bldg IRN</v>
      </c>
      <c r="C3155" t="s">
        <v>41</v>
      </c>
      <c r="D3155" t="s">
        <v>3</v>
      </c>
      <c r="E3155" t="s">
        <v>80</v>
      </c>
      <c r="F3155" t="s">
        <v>81</v>
      </c>
      <c r="G3155" t="s">
        <v>82</v>
      </c>
      <c r="H3155" t="s">
        <v>83</v>
      </c>
      <c r="I3155" t="str">
        <f>"Trad IRN"</f>
        <v>Trad IRN</v>
      </c>
      <c r="J3155" t="s">
        <v>43</v>
      </c>
      <c r="K3155" t="s">
        <v>44</v>
      </c>
      <c r="L3155" t="s">
        <v>45</v>
      </c>
      <c r="M3155" t="s">
        <v>46</v>
      </c>
      <c r="N3155" t="str">
        <f t="shared" si="327"/>
        <v>08/18/2022</v>
      </c>
      <c r="O3155" t="str">
        <f t="shared" si="326"/>
        <v>12/31/2500</v>
      </c>
      <c r="P3155">
        <v>1</v>
      </c>
      <c r="Q3155">
        <v>1</v>
      </c>
      <c r="S3155">
        <v>0</v>
      </c>
      <c r="T3155">
        <v>1</v>
      </c>
      <c r="U3155">
        <v>0</v>
      </c>
      <c r="V3155" t="str">
        <f>"Trad IRN"</f>
        <v>Trad IRN</v>
      </c>
      <c r="W3155">
        <v>100</v>
      </c>
      <c r="X3155" t="s">
        <v>47</v>
      </c>
      <c r="Z3155" t="s">
        <v>47</v>
      </c>
      <c r="AB3155" t="str">
        <f>"11"</f>
        <v>11</v>
      </c>
      <c r="AC3155" t="s">
        <v>48</v>
      </c>
      <c r="AD3155" t="s">
        <v>49</v>
      </c>
      <c r="AE3155" t="s">
        <v>50</v>
      </c>
      <c r="AF3155">
        <v>0</v>
      </c>
      <c r="AG3155" t="s">
        <v>56</v>
      </c>
      <c r="AH3155" t="str">
        <f>"Trad IRN"</f>
        <v>Trad IRN</v>
      </c>
      <c r="AI3155" t="str">
        <f>"Bldg IRN"</f>
        <v>Bldg IRN</v>
      </c>
      <c r="AJ3155" t="s">
        <v>48</v>
      </c>
      <c r="AK3155" t="s">
        <v>48</v>
      </c>
      <c r="AL3155" t="s">
        <v>53</v>
      </c>
      <c r="AM3155">
        <v>1132.3</v>
      </c>
      <c r="AN3155">
        <v>1132.3</v>
      </c>
      <c r="AO3155">
        <v>15</v>
      </c>
    </row>
    <row r="3156" spans="1:41" x14ac:dyDescent="0.3">
      <c r="A3156" t="str">
        <f>"Trad IRN"</f>
        <v>Trad IRN</v>
      </c>
      <c r="B3156" t="str">
        <f>"Bldg IRN"</f>
        <v>Bldg IRN</v>
      </c>
      <c r="C3156" t="s">
        <v>41</v>
      </c>
      <c r="D3156" t="s">
        <v>3</v>
      </c>
      <c r="E3156" t="s">
        <v>80</v>
      </c>
      <c r="F3156" t="s">
        <v>81</v>
      </c>
      <c r="G3156" t="s">
        <v>82</v>
      </c>
      <c r="H3156" t="s">
        <v>83</v>
      </c>
      <c r="I3156" t="str">
        <f>"Trad IRN"</f>
        <v>Trad IRN</v>
      </c>
      <c r="J3156" t="s">
        <v>43</v>
      </c>
      <c r="K3156" t="s">
        <v>44</v>
      </c>
      <c r="L3156" t="s">
        <v>45</v>
      </c>
      <c r="M3156" t="s">
        <v>46</v>
      </c>
      <c r="N3156" t="str">
        <f t="shared" si="327"/>
        <v>08/18/2022</v>
      </c>
      <c r="O3156" t="str">
        <f t="shared" si="326"/>
        <v>12/31/2500</v>
      </c>
      <c r="P3156">
        <v>1</v>
      </c>
      <c r="Q3156">
        <v>1</v>
      </c>
      <c r="S3156">
        <v>1</v>
      </c>
      <c r="T3156">
        <v>1</v>
      </c>
      <c r="U3156">
        <v>0</v>
      </c>
      <c r="V3156" t="str">
        <f>"Trad IRN"</f>
        <v>Trad IRN</v>
      </c>
      <c r="W3156">
        <v>85</v>
      </c>
      <c r="X3156" t="s">
        <v>54</v>
      </c>
      <c r="Y3156" t="str">
        <f>"15"</f>
        <v>15</v>
      </c>
      <c r="Z3156" t="s">
        <v>47</v>
      </c>
      <c r="AB3156" t="str">
        <f>"10"</f>
        <v>10</v>
      </c>
      <c r="AC3156" t="s">
        <v>48</v>
      </c>
      <c r="AD3156" t="s">
        <v>49</v>
      </c>
      <c r="AE3156" t="s">
        <v>50</v>
      </c>
      <c r="AF3156">
        <v>0</v>
      </c>
      <c r="AG3156" t="s">
        <v>56</v>
      </c>
      <c r="AH3156" t="str">
        <f>"Trad IRN"</f>
        <v>Trad IRN</v>
      </c>
      <c r="AI3156" t="str">
        <f>"Bldg IRN"</f>
        <v>Bldg IRN</v>
      </c>
      <c r="AJ3156" t="s">
        <v>48</v>
      </c>
      <c r="AK3156" t="s">
        <v>48</v>
      </c>
      <c r="AL3156" t="s">
        <v>53</v>
      </c>
      <c r="AM3156">
        <v>1132.3</v>
      </c>
      <c r="AN3156">
        <v>1132.3</v>
      </c>
      <c r="AO3156">
        <v>15</v>
      </c>
    </row>
    <row r="3157" spans="1:41" x14ac:dyDescent="0.3">
      <c r="A3157" t="str">
        <f>"Trad IRN"</f>
        <v>Trad IRN</v>
      </c>
      <c r="B3157" t="str">
        <f>"Bldg IRN"</f>
        <v>Bldg IRN</v>
      </c>
      <c r="C3157" t="s">
        <v>41</v>
      </c>
      <c r="D3157" t="s">
        <v>3</v>
      </c>
      <c r="E3157" t="s">
        <v>80</v>
      </c>
      <c r="F3157" t="s">
        <v>81</v>
      </c>
      <c r="G3157" t="s">
        <v>82</v>
      </c>
      <c r="H3157" t="s">
        <v>83</v>
      </c>
      <c r="I3157" t="str">
        <f>"Trad IRN"</f>
        <v>Trad IRN</v>
      </c>
      <c r="J3157" t="s">
        <v>43</v>
      </c>
      <c r="K3157" t="s">
        <v>44</v>
      </c>
      <c r="L3157" t="s">
        <v>45</v>
      </c>
      <c r="M3157" t="s">
        <v>46</v>
      </c>
      <c r="N3157" t="str">
        <f t="shared" si="327"/>
        <v>08/18/2022</v>
      </c>
      <c r="O3157" t="str">
        <f t="shared" si="326"/>
        <v>12/31/2500</v>
      </c>
      <c r="P3157">
        <v>1</v>
      </c>
      <c r="Q3157">
        <v>1</v>
      </c>
      <c r="R3157">
        <v>1</v>
      </c>
      <c r="S3157">
        <v>0</v>
      </c>
      <c r="T3157">
        <v>1</v>
      </c>
      <c r="U3157">
        <v>0</v>
      </c>
      <c r="V3157" t="str">
        <f>"Trad IRN"</f>
        <v>Trad IRN</v>
      </c>
      <c r="W3157">
        <v>100</v>
      </c>
      <c r="X3157" t="s">
        <v>47</v>
      </c>
      <c r="Z3157" t="s">
        <v>47</v>
      </c>
      <c r="AB3157" t="str">
        <f>"12"</f>
        <v>12</v>
      </c>
      <c r="AC3157" t="str">
        <f>"01"</f>
        <v>01</v>
      </c>
      <c r="AD3157" t="str">
        <f>"5"</f>
        <v>5</v>
      </c>
      <c r="AE3157" t="s">
        <v>50</v>
      </c>
      <c r="AF3157">
        <v>0</v>
      </c>
      <c r="AG3157" t="s">
        <v>56</v>
      </c>
      <c r="AH3157" t="str">
        <f>"Trad IRN"</f>
        <v>Trad IRN</v>
      </c>
      <c r="AI3157" t="str">
        <f>"Bldg IRN"</f>
        <v>Bldg IRN</v>
      </c>
      <c r="AJ3157" t="str">
        <f>"12"</f>
        <v>12</v>
      </c>
      <c r="AK3157" t="s">
        <v>48</v>
      </c>
      <c r="AL3157" t="s">
        <v>53</v>
      </c>
      <c r="AM3157">
        <v>1132.3</v>
      </c>
      <c r="AN3157">
        <v>1132.3</v>
      </c>
      <c r="AO3157">
        <v>15</v>
      </c>
    </row>
    <row r="3158" spans="1:41" x14ac:dyDescent="0.3">
      <c r="A3158" t="str">
        <f>"Trad IRN"</f>
        <v>Trad IRN</v>
      </c>
      <c r="B3158" t="str">
        <f>"Bldg IRN"</f>
        <v>Bldg IRN</v>
      </c>
      <c r="C3158" t="s">
        <v>41</v>
      </c>
      <c r="D3158" t="s">
        <v>3</v>
      </c>
      <c r="E3158" t="s">
        <v>80</v>
      </c>
      <c r="F3158" t="s">
        <v>81</v>
      </c>
      <c r="G3158" t="s">
        <v>82</v>
      </c>
      <c r="H3158" t="s">
        <v>83</v>
      </c>
      <c r="I3158" t="str">
        <f>"Trad IRN"</f>
        <v>Trad IRN</v>
      </c>
      <c r="J3158" t="s">
        <v>43</v>
      </c>
      <c r="K3158" t="s">
        <v>44</v>
      </c>
      <c r="L3158" t="s">
        <v>45</v>
      </c>
      <c r="M3158" t="s">
        <v>46</v>
      </c>
      <c r="N3158" t="str">
        <f t="shared" si="327"/>
        <v>08/18/2022</v>
      </c>
      <c r="O3158" t="str">
        <f t="shared" si="326"/>
        <v>12/31/2500</v>
      </c>
      <c r="P3158">
        <v>1</v>
      </c>
      <c r="Q3158">
        <v>1</v>
      </c>
      <c r="R3158">
        <v>1</v>
      </c>
      <c r="S3158">
        <v>0</v>
      </c>
      <c r="T3158">
        <v>1</v>
      </c>
      <c r="U3158">
        <v>0</v>
      </c>
      <c r="V3158" t="str">
        <f>"Trad IRN"</f>
        <v>Trad IRN</v>
      </c>
      <c r="W3158">
        <v>100</v>
      </c>
      <c r="X3158" t="s">
        <v>47</v>
      </c>
      <c r="Z3158" t="s">
        <v>47</v>
      </c>
      <c r="AB3158" t="str">
        <f>"11"</f>
        <v>11</v>
      </c>
      <c r="AC3158" t="str">
        <f>"01"</f>
        <v>01</v>
      </c>
      <c r="AD3158" t="str">
        <f>"5"</f>
        <v>5</v>
      </c>
      <c r="AE3158" t="s">
        <v>50</v>
      </c>
      <c r="AF3158">
        <v>0</v>
      </c>
      <c r="AG3158" t="s">
        <v>56</v>
      </c>
      <c r="AH3158" t="str">
        <f>"Trad IRN"</f>
        <v>Trad IRN</v>
      </c>
      <c r="AI3158" t="str">
        <f>"Bldg IRN"</f>
        <v>Bldg IRN</v>
      </c>
      <c r="AJ3158" t="s">
        <v>48</v>
      </c>
      <c r="AK3158" t="s">
        <v>48</v>
      </c>
      <c r="AL3158" t="s">
        <v>53</v>
      </c>
      <c r="AM3158">
        <v>1132.3</v>
      </c>
      <c r="AN3158">
        <v>1132.3</v>
      </c>
      <c r="AO3158">
        <v>15</v>
      </c>
    </row>
    <row r="3159" spans="1:41" x14ac:dyDescent="0.3">
      <c r="A3159" t="str">
        <f>"Trad IRN"</f>
        <v>Trad IRN</v>
      </c>
      <c r="B3159" t="str">
        <f>"Bldg IRN"</f>
        <v>Bldg IRN</v>
      </c>
      <c r="C3159" t="s">
        <v>41</v>
      </c>
      <c r="D3159" t="s">
        <v>3</v>
      </c>
      <c r="E3159" t="s">
        <v>80</v>
      </c>
      <c r="F3159" t="s">
        <v>81</v>
      </c>
      <c r="G3159" t="s">
        <v>82</v>
      </c>
      <c r="H3159" t="s">
        <v>83</v>
      </c>
      <c r="I3159" t="str">
        <f>"Trad IRN"</f>
        <v>Trad IRN</v>
      </c>
      <c r="J3159" t="s">
        <v>43</v>
      </c>
      <c r="K3159" t="s">
        <v>44</v>
      </c>
      <c r="L3159" t="s">
        <v>45</v>
      </c>
      <c r="M3159" t="s">
        <v>46</v>
      </c>
      <c r="N3159" t="str">
        <f t="shared" si="327"/>
        <v>08/18/2022</v>
      </c>
      <c r="O3159" t="str">
        <f t="shared" si="326"/>
        <v>12/31/2500</v>
      </c>
      <c r="P3159">
        <v>1</v>
      </c>
      <c r="Q3159">
        <v>1</v>
      </c>
      <c r="R3159">
        <v>1</v>
      </c>
      <c r="S3159">
        <v>0</v>
      </c>
      <c r="T3159">
        <v>1</v>
      </c>
      <c r="U3159">
        <v>0</v>
      </c>
      <c r="V3159" t="str">
        <f>"Trad IRN"</f>
        <v>Trad IRN</v>
      </c>
      <c r="W3159">
        <v>100</v>
      </c>
      <c r="X3159" t="s">
        <v>47</v>
      </c>
      <c r="Z3159" t="s">
        <v>47</v>
      </c>
      <c r="AB3159" t="str">
        <f>"10"</f>
        <v>10</v>
      </c>
      <c r="AC3159" t="str">
        <f>"15"</f>
        <v>15</v>
      </c>
      <c r="AD3159" t="str">
        <f>"2"</f>
        <v>2</v>
      </c>
      <c r="AE3159" t="s">
        <v>50</v>
      </c>
      <c r="AF3159">
        <v>0</v>
      </c>
      <c r="AG3159" t="s">
        <v>56</v>
      </c>
      <c r="AH3159" t="str">
        <f>"Trad IRN"</f>
        <v>Trad IRN</v>
      </c>
      <c r="AI3159" t="str">
        <f>"Bldg IRN"</f>
        <v>Bldg IRN</v>
      </c>
      <c r="AJ3159" t="s">
        <v>48</v>
      </c>
      <c r="AK3159" t="s">
        <v>48</v>
      </c>
      <c r="AL3159" t="s">
        <v>53</v>
      </c>
      <c r="AM3159">
        <v>1132.3</v>
      </c>
      <c r="AN3159">
        <v>1132.3</v>
      </c>
      <c r="AO3159">
        <v>15</v>
      </c>
    </row>
    <row r="3160" spans="1:41" x14ac:dyDescent="0.3">
      <c r="A3160" t="str">
        <f>"Trad IRN"</f>
        <v>Trad IRN</v>
      </c>
      <c r="B3160" t="str">
        <f>"Bldg IRN"</f>
        <v>Bldg IRN</v>
      </c>
      <c r="C3160" t="s">
        <v>41</v>
      </c>
      <c r="D3160" t="s">
        <v>3</v>
      </c>
      <c r="E3160" t="s">
        <v>80</v>
      </c>
      <c r="F3160" t="s">
        <v>81</v>
      </c>
      <c r="G3160" t="s">
        <v>82</v>
      </c>
      <c r="H3160" t="s">
        <v>83</v>
      </c>
      <c r="I3160" t="str">
        <f>"Trad IRN"</f>
        <v>Trad IRN</v>
      </c>
      <c r="J3160" t="s">
        <v>43</v>
      </c>
      <c r="K3160" t="s">
        <v>44</v>
      </c>
      <c r="L3160" t="s">
        <v>45</v>
      </c>
      <c r="M3160" t="s">
        <v>46</v>
      </c>
      <c r="N3160" t="str">
        <f t="shared" si="327"/>
        <v>08/18/2022</v>
      </c>
      <c r="O3160" t="str">
        <f t="shared" si="326"/>
        <v>12/31/2500</v>
      </c>
      <c r="P3160">
        <v>1</v>
      </c>
      <c r="Q3160">
        <v>1</v>
      </c>
      <c r="S3160">
        <v>1</v>
      </c>
      <c r="T3160">
        <v>1</v>
      </c>
      <c r="U3160">
        <v>0</v>
      </c>
      <c r="V3160" t="str">
        <f>"Trad IRN"</f>
        <v>Trad IRN</v>
      </c>
      <c r="W3160">
        <v>100</v>
      </c>
      <c r="X3160" t="s">
        <v>47</v>
      </c>
      <c r="Z3160" t="s">
        <v>47</v>
      </c>
      <c r="AB3160" t="str">
        <f>"12"</f>
        <v>12</v>
      </c>
      <c r="AC3160" t="s">
        <v>48</v>
      </c>
      <c r="AD3160" t="s">
        <v>49</v>
      </c>
      <c r="AE3160" t="s">
        <v>50</v>
      </c>
      <c r="AF3160">
        <v>0</v>
      </c>
      <c r="AG3160" t="s">
        <v>56</v>
      </c>
      <c r="AH3160" t="str">
        <f>"Trad IRN"</f>
        <v>Trad IRN</v>
      </c>
      <c r="AI3160" t="str">
        <f>"Bldg IRN"</f>
        <v>Bldg IRN</v>
      </c>
      <c r="AJ3160" t="str">
        <f>"12"</f>
        <v>12</v>
      </c>
      <c r="AK3160" t="s">
        <v>48</v>
      </c>
      <c r="AL3160" t="s">
        <v>53</v>
      </c>
      <c r="AM3160">
        <v>1132.3</v>
      </c>
      <c r="AN3160">
        <v>1132.3</v>
      </c>
      <c r="AO3160">
        <v>15</v>
      </c>
    </row>
    <row r="3161" spans="1:41" x14ac:dyDescent="0.3">
      <c r="A3161" t="str">
        <f>"Trad IRN"</f>
        <v>Trad IRN</v>
      </c>
      <c r="B3161" t="str">
        <f>"Bldg IRN"</f>
        <v>Bldg IRN</v>
      </c>
      <c r="C3161" t="s">
        <v>41</v>
      </c>
      <c r="D3161" t="s">
        <v>3</v>
      </c>
      <c r="E3161" t="s">
        <v>80</v>
      </c>
      <c r="F3161" t="s">
        <v>81</v>
      </c>
      <c r="G3161" t="s">
        <v>82</v>
      </c>
      <c r="H3161" t="s">
        <v>83</v>
      </c>
      <c r="I3161" t="str">
        <f>"Trad IRN"</f>
        <v>Trad IRN</v>
      </c>
      <c r="J3161" t="s">
        <v>43</v>
      </c>
      <c r="K3161" t="s">
        <v>44</v>
      </c>
      <c r="L3161" t="s">
        <v>45</v>
      </c>
      <c r="M3161" t="s">
        <v>46</v>
      </c>
      <c r="N3161" t="str">
        <f t="shared" si="327"/>
        <v>08/18/2022</v>
      </c>
      <c r="O3161" t="str">
        <f t="shared" si="326"/>
        <v>12/31/2500</v>
      </c>
      <c r="P3161">
        <v>1</v>
      </c>
      <c r="Q3161">
        <v>1</v>
      </c>
      <c r="S3161">
        <v>0</v>
      </c>
      <c r="T3161">
        <v>1</v>
      </c>
      <c r="U3161">
        <v>0</v>
      </c>
      <c r="V3161" t="str">
        <f>"Trad IRN"</f>
        <v>Trad IRN</v>
      </c>
      <c r="W3161">
        <v>100</v>
      </c>
      <c r="X3161" t="s">
        <v>47</v>
      </c>
      <c r="Z3161" t="s">
        <v>47</v>
      </c>
      <c r="AB3161" t="str">
        <f>"12"</f>
        <v>12</v>
      </c>
      <c r="AC3161" t="s">
        <v>48</v>
      </c>
      <c r="AD3161" t="s">
        <v>49</v>
      </c>
      <c r="AE3161" t="s">
        <v>50</v>
      </c>
      <c r="AF3161">
        <v>0</v>
      </c>
      <c r="AG3161" t="s">
        <v>56</v>
      </c>
      <c r="AH3161" t="str">
        <f>"Trad IRN"</f>
        <v>Trad IRN</v>
      </c>
      <c r="AI3161" t="str">
        <f>"Bldg IRN"</f>
        <v>Bldg IRN</v>
      </c>
      <c r="AJ3161" t="str">
        <f>"12"</f>
        <v>12</v>
      </c>
      <c r="AK3161" t="s">
        <v>48</v>
      </c>
      <c r="AL3161" t="s">
        <v>53</v>
      </c>
      <c r="AM3161">
        <v>1132.3</v>
      </c>
      <c r="AN3161">
        <v>1132.3</v>
      </c>
      <c r="AO3161">
        <v>15</v>
      </c>
    </row>
    <row r="3162" spans="1:41" x14ac:dyDescent="0.3">
      <c r="A3162" t="str">
        <f>"Trad IRN"</f>
        <v>Trad IRN</v>
      </c>
      <c r="B3162" t="str">
        <f>"Bldg IRN"</f>
        <v>Bldg IRN</v>
      </c>
      <c r="C3162" t="s">
        <v>41</v>
      </c>
      <c r="D3162" t="s">
        <v>3</v>
      </c>
      <c r="E3162" t="s">
        <v>80</v>
      </c>
      <c r="F3162" t="s">
        <v>81</v>
      </c>
      <c r="G3162" t="s">
        <v>82</v>
      </c>
      <c r="H3162" t="s">
        <v>83</v>
      </c>
      <c r="I3162" t="str">
        <f>"Trad IRN"</f>
        <v>Trad IRN</v>
      </c>
      <c r="J3162" t="s">
        <v>43</v>
      </c>
      <c r="K3162" t="s">
        <v>44</v>
      </c>
      <c r="L3162" t="s">
        <v>45</v>
      </c>
      <c r="M3162" t="s">
        <v>46</v>
      </c>
      <c r="N3162" t="str">
        <f t="shared" si="327"/>
        <v>08/18/2022</v>
      </c>
      <c r="O3162" t="str">
        <f t="shared" si="326"/>
        <v>12/31/2500</v>
      </c>
      <c r="P3162">
        <v>1</v>
      </c>
      <c r="Q3162">
        <v>1</v>
      </c>
      <c r="S3162">
        <v>0</v>
      </c>
      <c r="T3162">
        <v>1</v>
      </c>
      <c r="U3162">
        <v>0</v>
      </c>
      <c r="V3162" t="str">
        <f>"Trad IRN"</f>
        <v>Trad IRN</v>
      </c>
      <c r="W3162">
        <v>100</v>
      </c>
      <c r="X3162" t="s">
        <v>47</v>
      </c>
      <c r="Z3162" t="s">
        <v>47</v>
      </c>
      <c r="AB3162" t="str">
        <f>"10"</f>
        <v>10</v>
      </c>
      <c r="AC3162" t="s">
        <v>48</v>
      </c>
      <c r="AD3162" t="s">
        <v>49</v>
      </c>
      <c r="AE3162" t="s">
        <v>55</v>
      </c>
      <c r="AF3162">
        <v>0</v>
      </c>
      <c r="AG3162" t="s">
        <v>56</v>
      </c>
      <c r="AH3162" t="str">
        <f>"Trad IRN"</f>
        <v>Trad IRN</v>
      </c>
      <c r="AI3162" t="str">
        <f>"Bldg IRN"</f>
        <v>Bldg IRN</v>
      </c>
      <c r="AJ3162" t="s">
        <v>48</v>
      </c>
      <c r="AK3162" t="s">
        <v>48</v>
      </c>
      <c r="AL3162" t="s">
        <v>53</v>
      </c>
      <c r="AM3162">
        <v>1132.3</v>
      </c>
      <c r="AN3162">
        <v>1132.3</v>
      </c>
      <c r="AO3162">
        <v>15</v>
      </c>
    </row>
    <row r="3163" spans="1:41" x14ac:dyDescent="0.3">
      <c r="A3163" t="str">
        <f>"Trad IRN"</f>
        <v>Trad IRN</v>
      </c>
      <c r="B3163" t="str">
        <f>"Bldg IRN"</f>
        <v>Bldg IRN</v>
      </c>
      <c r="C3163" t="s">
        <v>41</v>
      </c>
      <c r="D3163" t="s">
        <v>3</v>
      </c>
      <c r="E3163" t="s">
        <v>80</v>
      </c>
      <c r="F3163" t="s">
        <v>81</v>
      </c>
      <c r="G3163" t="s">
        <v>82</v>
      </c>
      <c r="H3163" t="s">
        <v>83</v>
      </c>
      <c r="I3163" t="str">
        <f>"Trad IRN"</f>
        <v>Trad IRN</v>
      </c>
      <c r="J3163" t="s">
        <v>43</v>
      </c>
      <c r="K3163" t="s">
        <v>44</v>
      </c>
      <c r="L3163" t="s">
        <v>45</v>
      </c>
      <c r="M3163" t="s">
        <v>46</v>
      </c>
      <c r="N3163" t="str">
        <f>"01/04/2023"</f>
        <v>01/04/2023</v>
      </c>
      <c r="O3163" t="str">
        <f t="shared" si="326"/>
        <v>12/31/2500</v>
      </c>
      <c r="P3163">
        <v>0.53056599999999998</v>
      </c>
      <c r="Q3163">
        <v>0.53056599999999998</v>
      </c>
      <c r="S3163">
        <v>0</v>
      </c>
      <c r="T3163">
        <v>0.53056599999999998</v>
      </c>
      <c r="U3163">
        <v>0</v>
      </c>
      <c r="V3163" t="str">
        <f>"Trad IRN"</f>
        <v>Trad IRN</v>
      </c>
      <c r="W3163">
        <v>100</v>
      </c>
      <c r="X3163" t="s">
        <v>47</v>
      </c>
      <c r="Z3163" t="s">
        <v>47</v>
      </c>
      <c r="AB3163" t="str">
        <f>"11"</f>
        <v>11</v>
      </c>
      <c r="AC3163" t="s">
        <v>48</v>
      </c>
      <c r="AD3163" t="s">
        <v>49</v>
      </c>
      <c r="AE3163" t="s">
        <v>50</v>
      </c>
      <c r="AF3163">
        <v>0</v>
      </c>
      <c r="AG3163" t="s">
        <v>56</v>
      </c>
      <c r="AH3163" t="str">
        <f>"Trad IRN"</f>
        <v>Trad IRN</v>
      </c>
      <c r="AI3163" t="str">
        <f>"Bldg IRN"</f>
        <v>Bldg IRN</v>
      </c>
      <c r="AJ3163" t="s">
        <v>48</v>
      </c>
      <c r="AK3163" t="s">
        <v>48</v>
      </c>
      <c r="AL3163" t="s">
        <v>53</v>
      </c>
      <c r="AM3163">
        <v>600.76</v>
      </c>
      <c r="AN3163">
        <v>1132.3</v>
      </c>
      <c r="AO3163">
        <v>15</v>
      </c>
    </row>
    <row r="3164" spans="1:41" x14ac:dyDescent="0.3">
      <c r="A3164" t="str">
        <f>"Trad IRN"</f>
        <v>Trad IRN</v>
      </c>
      <c r="B3164" t="str">
        <f>"Bldg IRN"</f>
        <v>Bldg IRN</v>
      </c>
      <c r="C3164" t="s">
        <v>41</v>
      </c>
      <c r="D3164" t="s">
        <v>3</v>
      </c>
      <c r="E3164" t="s">
        <v>80</v>
      </c>
      <c r="F3164" t="s">
        <v>81</v>
      </c>
      <c r="G3164" t="s">
        <v>82</v>
      </c>
      <c r="H3164" t="s">
        <v>83</v>
      </c>
      <c r="I3164" t="s">
        <v>8</v>
      </c>
      <c r="J3164" t="s">
        <v>43</v>
      </c>
      <c r="K3164" t="s">
        <v>44</v>
      </c>
      <c r="L3164" t="s">
        <v>45</v>
      </c>
      <c r="M3164" t="s">
        <v>46</v>
      </c>
      <c r="N3164" t="str">
        <f>"08/18/2022"</f>
        <v>08/18/2022</v>
      </c>
      <c r="O3164" t="str">
        <f>"12/20/2022"</f>
        <v>12/20/2022</v>
      </c>
      <c r="P3164">
        <v>6.9550000000000001E-2</v>
      </c>
      <c r="Q3164">
        <v>6.9550000000000001E-2</v>
      </c>
      <c r="S3164">
        <v>0</v>
      </c>
      <c r="T3164">
        <v>1.4671999999999999E-2</v>
      </c>
      <c r="U3164">
        <v>5.4878000000000003E-2</v>
      </c>
      <c r="V3164" t="str">
        <f>"Trad IRN"</f>
        <v>Trad IRN</v>
      </c>
      <c r="W3164">
        <v>15</v>
      </c>
      <c r="X3164" t="s">
        <v>47</v>
      </c>
      <c r="Z3164" t="s">
        <v>47</v>
      </c>
      <c r="AB3164" t="str">
        <f>"11"</f>
        <v>11</v>
      </c>
      <c r="AC3164" t="s">
        <v>48</v>
      </c>
      <c r="AD3164" t="s">
        <v>49</v>
      </c>
      <c r="AE3164" t="s">
        <v>50</v>
      </c>
      <c r="AF3164">
        <v>0</v>
      </c>
      <c r="AG3164" t="s">
        <v>51</v>
      </c>
      <c r="AH3164" t="str">
        <f>"Trad IRN"</f>
        <v>Trad IRN</v>
      </c>
      <c r="AI3164" t="str">
        <f>"Bldg IRN"</f>
        <v>Bldg IRN</v>
      </c>
      <c r="AJ3164" t="s">
        <v>48</v>
      </c>
      <c r="AK3164" t="s">
        <v>48</v>
      </c>
      <c r="AL3164" t="s">
        <v>53</v>
      </c>
      <c r="AM3164">
        <v>78.75</v>
      </c>
      <c r="AN3164">
        <v>1132.3</v>
      </c>
      <c r="AO3164">
        <v>15</v>
      </c>
    </row>
    <row r="3165" spans="1:41" x14ac:dyDescent="0.3">
      <c r="A3165" t="str">
        <f>"Trad IRN"</f>
        <v>Trad IRN</v>
      </c>
      <c r="B3165" t="str">
        <f>"Bldg IRN"</f>
        <v>Bldg IRN</v>
      </c>
      <c r="C3165" t="s">
        <v>41</v>
      </c>
      <c r="D3165" t="s">
        <v>3</v>
      </c>
      <c r="E3165" t="s">
        <v>80</v>
      </c>
      <c r="F3165" t="s">
        <v>81</v>
      </c>
      <c r="G3165" t="s">
        <v>82</v>
      </c>
      <c r="H3165" t="s">
        <v>83</v>
      </c>
      <c r="I3165" t="str">
        <f>"Trad IRN"</f>
        <v>Trad IRN</v>
      </c>
      <c r="J3165" t="s">
        <v>43</v>
      </c>
      <c r="K3165" t="s">
        <v>44</v>
      </c>
      <c r="L3165" t="s">
        <v>45</v>
      </c>
      <c r="M3165" t="s">
        <v>46</v>
      </c>
      <c r="N3165" t="str">
        <f>"08/18/2022"</f>
        <v>08/18/2022</v>
      </c>
      <c r="O3165" t="str">
        <f>"01/03/2023"</f>
        <v>01/03/2023</v>
      </c>
      <c r="P3165">
        <v>0.39901900000000001</v>
      </c>
      <c r="Q3165">
        <v>0.39901900000000001</v>
      </c>
      <c r="S3165">
        <v>0</v>
      </c>
      <c r="T3165">
        <v>0.39901900000000001</v>
      </c>
      <c r="U3165">
        <v>0</v>
      </c>
      <c r="V3165" t="str">
        <f>"Trad IRN"</f>
        <v>Trad IRN</v>
      </c>
      <c r="W3165">
        <v>85</v>
      </c>
      <c r="X3165" t="s">
        <v>47</v>
      </c>
      <c r="Z3165" t="s">
        <v>47</v>
      </c>
      <c r="AB3165" t="str">
        <f>"11"</f>
        <v>11</v>
      </c>
      <c r="AC3165" t="s">
        <v>48</v>
      </c>
      <c r="AD3165" t="s">
        <v>49</v>
      </c>
      <c r="AE3165" t="s">
        <v>50</v>
      </c>
      <c r="AF3165">
        <v>0</v>
      </c>
      <c r="AG3165" t="s">
        <v>56</v>
      </c>
      <c r="AH3165" t="str">
        <f>"Trad IRN"</f>
        <v>Trad IRN</v>
      </c>
      <c r="AI3165" t="str">
        <f>"Bldg IRN"</f>
        <v>Bldg IRN</v>
      </c>
      <c r="AJ3165" t="s">
        <v>48</v>
      </c>
      <c r="AK3165" t="s">
        <v>48</v>
      </c>
      <c r="AL3165" t="s">
        <v>53</v>
      </c>
      <c r="AM3165">
        <v>451.81</v>
      </c>
      <c r="AN3165">
        <v>1132.3</v>
      </c>
      <c r="AO3165">
        <v>15</v>
      </c>
    </row>
    <row r="3166" spans="1:41" x14ac:dyDescent="0.3">
      <c r="A3166" t="str">
        <f>"Trad IRN"</f>
        <v>Trad IRN</v>
      </c>
      <c r="B3166" t="str">
        <f>"Bldg IRN"</f>
        <v>Bldg IRN</v>
      </c>
      <c r="C3166" t="s">
        <v>41</v>
      </c>
      <c r="D3166" t="s">
        <v>3</v>
      </c>
      <c r="E3166" t="s">
        <v>80</v>
      </c>
      <c r="F3166" t="s">
        <v>81</v>
      </c>
      <c r="G3166" t="s">
        <v>82</v>
      </c>
      <c r="H3166" t="s">
        <v>83</v>
      </c>
      <c r="I3166" t="str">
        <f>"Trad IRN"</f>
        <v>Trad IRN</v>
      </c>
      <c r="J3166" t="s">
        <v>43</v>
      </c>
      <c r="K3166" t="s">
        <v>44</v>
      </c>
      <c r="L3166" t="s">
        <v>45</v>
      </c>
      <c r="M3166" t="s">
        <v>46</v>
      </c>
      <c r="N3166" t="str">
        <f>"08/18/2022"</f>
        <v>08/18/2022</v>
      </c>
      <c r="O3166" t="str">
        <f>"12/31/2500"</f>
        <v>12/31/2500</v>
      </c>
      <c r="P3166">
        <v>1</v>
      </c>
      <c r="Q3166">
        <v>1</v>
      </c>
      <c r="S3166">
        <v>1</v>
      </c>
      <c r="T3166">
        <v>1</v>
      </c>
      <c r="U3166">
        <v>0</v>
      </c>
      <c r="V3166" t="str">
        <f>"Trad IRN"</f>
        <v>Trad IRN</v>
      </c>
      <c r="W3166">
        <v>70</v>
      </c>
      <c r="X3166" t="s">
        <v>54</v>
      </c>
      <c r="Y3166" t="str">
        <f>"30"</f>
        <v>30</v>
      </c>
      <c r="Z3166" t="s">
        <v>47</v>
      </c>
      <c r="AB3166" t="str">
        <f>"12"</f>
        <v>12</v>
      </c>
      <c r="AC3166" t="s">
        <v>48</v>
      </c>
      <c r="AD3166" t="s">
        <v>49</v>
      </c>
      <c r="AE3166" t="s">
        <v>50</v>
      </c>
      <c r="AF3166">
        <v>0</v>
      </c>
      <c r="AG3166" t="s">
        <v>56</v>
      </c>
      <c r="AH3166" t="str">
        <f>"Trad IRN"</f>
        <v>Trad IRN</v>
      </c>
      <c r="AI3166" t="str">
        <f>"Bldg IRN"</f>
        <v>Bldg IRN</v>
      </c>
      <c r="AJ3166" t="str">
        <f>"12"</f>
        <v>12</v>
      </c>
      <c r="AK3166" t="s">
        <v>48</v>
      </c>
      <c r="AL3166" t="s">
        <v>53</v>
      </c>
      <c r="AM3166">
        <v>1132.3</v>
      </c>
      <c r="AN3166">
        <v>1132.3</v>
      </c>
      <c r="AO3166">
        <v>15</v>
      </c>
    </row>
    <row r="3167" spans="1:41" x14ac:dyDescent="0.3">
      <c r="A3167" t="str">
        <f>"Trad IRN"</f>
        <v>Trad IRN</v>
      </c>
      <c r="B3167" t="str">
        <f>"Bldg IRN"</f>
        <v>Bldg IRN</v>
      </c>
      <c r="C3167" t="s">
        <v>41</v>
      </c>
      <c r="D3167" t="s">
        <v>3</v>
      </c>
      <c r="E3167" t="s">
        <v>80</v>
      </c>
      <c r="F3167" t="s">
        <v>81</v>
      </c>
      <c r="G3167" t="s">
        <v>82</v>
      </c>
      <c r="H3167" t="s">
        <v>83</v>
      </c>
      <c r="I3167" t="str">
        <f>"Trad IRN"</f>
        <v>Trad IRN</v>
      </c>
      <c r="J3167" t="s">
        <v>43</v>
      </c>
      <c r="K3167" t="s">
        <v>44</v>
      </c>
      <c r="L3167" t="s">
        <v>45</v>
      </c>
      <c r="M3167" t="s">
        <v>46</v>
      </c>
      <c r="N3167" t="str">
        <f>"08/18/2022"</f>
        <v>08/18/2022</v>
      </c>
      <c r="O3167" t="str">
        <f>"01/03/2023"</f>
        <v>01/03/2023</v>
      </c>
      <c r="P3167">
        <v>0.46943400000000002</v>
      </c>
      <c r="Q3167">
        <v>0.46943400000000002</v>
      </c>
      <c r="S3167">
        <v>0.46943400000000002</v>
      </c>
      <c r="T3167">
        <v>0.46943400000000002</v>
      </c>
      <c r="U3167">
        <v>0</v>
      </c>
      <c r="V3167" t="str">
        <f>"Trad IRN"</f>
        <v>Trad IRN</v>
      </c>
      <c r="W3167">
        <v>100</v>
      </c>
      <c r="X3167" t="s">
        <v>47</v>
      </c>
      <c r="Z3167" t="s">
        <v>47</v>
      </c>
      <c r="AB3167" t="str">
        <f t="shared" ref="AB3167:AB3172" si="328">"09"</f>
        <v>09</v>
      </c>
      <c r="AC3167" t="s">
        <v>48</v>
      </c>
      <c r="AD3167" t="s">
        <v>49</v>
      </c>
      <c r="AE3167" t="s">
        <v>50</v>
      </c>
      <c r="AF3167">
        <v>0</v>
      </c>
      <c r="AG3167" t="s">
        <v>56</v>
      </c>
      <c r="AH3167" t="str">
        <f>"Trad IRN"</f>
        <v>Trad IRN</v>
      </c>
      <c r="AI3167" t="str">
        <f>"Bldg IRN"</f>
        <v>Bldg IRN</v>
      </c>
      <c r="AJ3167" t="s">
        <v>48</v>
      </c>
      <c r="AK3167" t="s">
        <v>48</v>
      </c>
      <c r="AL3167" t="s">
        <v>53</v>
      </c>
      <c r="AM3167">
        <v>531.54</v>
      </c>
      <c r="AN3167">
        <v>1132.3</v>
      </c>
      <c r="AO3167">
        <v>15</v>
      </c>
    </row>
    <row r="3168" spans="1:41" x14ac:dyDescent="0.3">
      <c r="A3168" t="str">
        <f>"Trad IRN"</f>
        <v>Trad IRN</v>
      </c>
      <c r="B3168" t="str">
        <f>"Bldg IRN"</f>
        <v>Bldg IRN</v>
      </c>
      <c r="C3168" t="s">
        <v>41</v>
      </c>
      <c r="D3168" t="s">
        <v>3</v>
      </c>
      <c r="E3168" t="s">
        <v>80</v>
      </c>
      <c r="F3168" t="s">
        <v>81</v>
      </c>
      <c r="G3168" t="s">
        <v>82</v>
      </c>
      <c r="H3168" t="s">
        <v>83</v>
      </c>
      <c r="I3168" t="s">
        <v>8</v>
      </c>
      <c r="J3168" t="s">
        <v>43</v>
      </c>
      <c r="K3168" t="s">
        <v>44</v>
      </c>
      <c r="L3168" t="s">
        <v>45</v>
      </c>
      <c r="M3168" t="s">
        <v>46</v>
      </c>
      <c r="N3168" t="str">
        <f>"01/04/2023"</f>
        <v>01/04/2023</v>
      </c>
      <c r="O3168" t="str">
        <f>"12/31/2500"</f>
        <v>12/31/2500</v>
      </c>
      <c r="P3168">
        <v>7.9585000000000003E-2</v>
      </c>
      <c r="Q3168">
        <v>7.9585000000000003E-2</v>
      </c>
      <c r="S3168">
        <v>0</v>
      </c>
      <c r="T3168">
        <v>2.4028999999999998E-2</v>
      </c>
      <c r="U3168">
        <v>5.5556000000000001E-2</v>
      </c>
      <c r="V3168" t="str">
        <f>"Trad IRN"</f>
        <v>Trad IRN</v>
      </c>
      <c r="W3168">
        <v>15</v>
      </c>
      <c r="X3168" t="s">
        <v>47</v>
      </c>
      <c r="Z3168" t="s">
        <v>47</v>
      </c>
      <c r="AB3168" t="str">
        <f t="shared" si="328"/>
        <v>09</v>
      </c>
      <c r="AC3168" t="s">
        <v>48</v>
      </c>
      <c r="AD3168" t="s">
        <v>49</v>
      </c>
      <c r="AE3168" t="s">
        <v>50</v>
      </c>
      <c r="AF3168">
        <v>0</v>
      </c>
      <c r="AG3168" t="s">
        <v>51</v>
      </c>
      <c r="AH3168" t="str">
        <f>"Trad IRN"</f>
        <v>Trad IRN</v>
      </c>
      <c r="AI3168" t="str">
        <f>"Bldg IRN"</f>
        <v>Bldg IRN</v>
      </c>
      <c r="AJ3168" t="s">
        <v>48</v>
      </c>
      <c r="AK3168" t="s">
        <v>48</v>
      </c>
      <c r="AL3168" t="s">
        <v>53</v>
      </c>
      <c r="AM3168">
        <v>90.11</v>
      </c>
      <c r="AN3168">
        <v>1132.3</v>
      </c>
      <c r="AO3168">
        <v>15</v>
      </c>
    </row>
    <row r="3169" spans="1:41" x14ac:dyDescent="0.3">
      <c r="A3169" t="str">
        <f>"Trad IRN"</f>
        <v>Trad IRN</v>
      </c>
      <c r="B3169" t="str">
        <f>"Bldg IRN"</f>
        <v>Bldg IRN</v>
      </c>
      <c r="C3169" t="s">
        <v>41</v>
      </c>
      <c r="D3169" t="s">
        <v>3</v>
      </c>
      <c r="E3169" t="s">
        <v>80</v>
      </c>
      <c r="F3169" t="s">
        <v>81</v>
      </c>
      <c r="G3169" t="s">
        <v>82</v>
      </c>
      <c r="H3169" t="s">
        <v>83</v>
      </c>
      <c r="I3169" t="str">
        <f>"Trad IRN"</f>
        <v>Trad IRN</v>
      </c>
      <c r="J3169" t="s">
        <v>43</v>
      </c>
      <c r="K3169" t="s">
        <v>44</v>
      </c>
      <c r="L3169" t="s">
        <v>45</v>
      </c>
      <c r="M3169" t="s">
        <v>46</v>
      </c>
      <c r="N3169" t="str">
        <f>"01/04/2023"</f>
        <v>01/04/2023</v>
      </c>
      <c r="O3169" t="str">
        <f>"12/31/2500"</f>
        <v>12/31/2500</v>
      </c>
      <c r="P3169">
        <v>0.45098100000000002</v>
      </c>
      <c r="Q3169">
        <v>0.45098100000000002</v>
      </c>
      <c r="S3169">
        <v>0.45098100000000002</v>
      </c>
      <c r="T3169">
        <v>0.45098100000000002</v>
      </c>
      <c r="U3169">
        <v>0</v>
      </c>
      <c r="V3169" t="str">
        <f>"Trad IRN"</f>
        <v>Trad IRN</v>
      </c>
      <c r="W3169">
        <v>85</v>
      </c>
      <c r="X3169" t="s">
        <v>47</v>
      </c>
      <c r="Z3169" t="s">
        <v>47</v>
      </c>
      <c r="AB3169" t="str">
        <f t="shared" si="328"/>
        <v>09</v>
      </c>
      <c r="AC3169" t="s">
        <v>48</v>
      </c>
      <c r="AD3169" t="s">
        <v>49</v>
      </c>
      <c r="AE3169" t="s">
        <v>50</v>
      </c>
      <c r="AF3169">
        <v>0</v>
      </c>
      <c r="AG3169" t="s">
        <v>56</v>
      </c>
      <c r="AH3169" t="str">
        <f>"Trad IRN"</f>
        <v>Trad IRN</v>
      </c>
      <c r="AI3169" t="str">
        <f>"Bldg IRN"</f>
        <v>Bldg IRN</v>
      </c>
      <c r="AJ3169" t="s">
        <v>48</v>
      </c>
      <c r="AK3169" t="s">
        <v>48</v>
      </c>
      <c r="AL3169" t="s">
        <v>53</v>
      </c>
      <c r="AM3169">
        <v>510.65</v>
      </c>
      <c r="AN3169">
        <v>1132.3</v>
      </c>
      <c r="AO3169">
        <v>15</v>
      </c>
    </row>
    <row r="3170" spans="1:41" x14ac:dyDescent="0.3">
      <c r="A3170" t="str">
        <f>"Trad IRN"</f>
        <v>Trad IRN</v>
      </c>
      <c r="B3170" t="str">
        <f>"Bldg IRN"</f>
        <v>Bldg IRN</v>
      </c>
      <c r="C3170" t="s">
        <v>41</v>
      </c>
      <c r="D3170" t="s">
        <v>3</v>
      </c>
      <c r="E3170" t="s">
        <v>80</v>
      </c>
      <c r="F3170" t="s">
        <v>81</v>
      </c>
      <c r="G3170" t="s">
        <v>82</v>
      </c>
      <c r="H3170" t="s">
        <v>83</v>
      </c>
      <c r="I3170" t="str">
        <f>"Trad IRN"</f>
        <v>Trad IRN</v>
      </c>
      <c r="J3170" t="s">
        <v>43</v>
      </c>
      <c r="K3170" t="s">
        <v>44</v>
      </c>
      <c r="L3170" t="s">
        <v>45</v>
      </c>
      <c r="M3170" t="s">
        <v>46</v>
      </c>
      <c r="N3170" t="str">
        <f>"01/04/2023"</f>
        <v>01/04/2023</v>
      </c>
      <c r="O3170" t="str">
        <f>"12/31/2500"</f>
        <v>12/31/2500</v>
      </c>
      <c r="P3170">
        <v>0.53056599999999998</v>
      </c>
      <c r="Q3170">
        <v>0.53056599999999998</v>
      </c>
      <c r="S3170">
        <v>0</v>
      </c>
      <c r="T3170">
        <v>0.53056599999999998</v>
      </c>
      <c r="U3170">
        <v>0</v>
      </c>
      <c r="V3170" t="str">
        <f>"Trad IRN"</f>
        <v>Trad IRN</v>
      </c>
      <c r="W3170">
        <v>100</v>
      </c>
      <c r="X3170" t="s">
        <v>47</v>
      </c>
      <c r="Z3170" t="s">
        <v>47</v>
      </c>
      <c r="AB3170" t="str">
        <f t="shared" si="328"/>
        <v>09</v>
      </c>
      <c r="AC3170" t="s">
        <v>48</v>
      </c>
      <c r="AD3170" t="s">
        <v>49</v>
      </c>
      <c r="AE3170" t="s">
        <v>55</v>
      </c>
      <c r="AF3170">
        <v>0</v>
      </c>
      <c r="AG3170" t="s">
        <v>56</v>
      </c>
      <c r="AH3170" t="str">
        <f>"Trad IRN"</f>
        <v>Trad IRN</v>
      </c>
      <c r="AI3170" t="str">
        <f>"Bldg IRN"</f>
        <v>Bldg IRN</v>
      </c>
      <c r="AJ3170" t="s">
        <v>48</v>
      </c>
      <c r="AK3170" t="s">
        <v>48</v>
      </c>
      <c r="AL3170" t="s">
        <v>53</v>
      </c>
      <c r="AM3170">
        <v>600.76</v>
      </c>
      <c r="AN3170">
        <v>1132.3</v>
      </c>
      <c r="AO3170">
        <v>15</v>
      </c>
    </row>
    <row r="3171" spans="1:41" x14ac:dyDescent="0.3">
      <c r="A3171" t="str">
        <f>"Trad IRN"</f>
        <v>Trad IRN</v>
      </c>
      <c r="B3171" t="str">
        <f>"Bldg IRN"</f>
        <v>Bldg IRN</v>
      </c>
      <c r="C3171" t="s">
        <v>41</v>
      </c>
      <c r="D3171" t="s">
        <v>3</v>
      </c>
      <c r="E3171" t="s">
        <v>80</v>
      </c>
      <c r="F3171" t="s">
        <v>81</v>
      </c>
      <c r="G3171" t="s">
        <v>82</v>
      </c>
      <c r="H3171" t="s">
        <v>83</v>
      </c>
      <c r="I3171" t="str">
        <f>"Trad IRN"</f>
        <v>Trad IRN</v>
      </c>
      <c r="J3171" t="s">
        <v>43</v>
      </c>
      <c r="K3171" t="s">
        <v>44</v>
      </c>
      <c r="L3171" t="s">
        <v>45</v>
      </c>
      <c r="M3171" t="s">
        <v>46</v>
      </c>
      <c r="N3171" t="str">
        <f>"11/17/2022"</f>
        <v>11/17/2022</v>
      </c>
      <c r="O3171" t="str">
        <f>"01/03/2023"</f>
        <v>01/03/2023</v>
      </c>
      <c r="P3171">
        <v>0.12687499999999999</v>
      </c>
      <c r="Q3171">
        <v>0.12687499999999999</v>
      </c>
      <c r="S3171">
        <v>0</v>
      </c>
      <c r="T3171">
        <v>0.12687499999999999</v>
      </c>
      <c r="U3171">
        <v>0</v>
      </c>
      <c r="V3171" t="str">
        <f>"Trad IRN"</f>
        <v>Trad IRN</v>
      </c>
      <c r="W3171">
        <v>100</v>
      </c>
      <c r="X3171" t="s">
        <v>47</v>
      </c>
      <c r="Z3171" t="s">
        <v>47</v>
      </c>
      <c r="AB3171" t="str">
        <f t="shared" si="328"/>
        <v>09</v>
      </c>
      <c r="AC3171" t="s">
        <v>48</v>
      </c>
      <c r="AD3171" t="s">
        <v>49</v>
      </c>
      <c r="AE3171" t="s">
        <v>55</v>
      </c>
      <c r="AF3171">
        <v>0</v>
      </c>
      <c r="AG3171" t="s">
        <v>56</v>
      </c>
      <c r="AH3171" t="str">
        <f>"Trad IRN"</f>
        <v>Trad IRN</v>
      </c>
      <c r="AI3171" t="str">
        <f>"Bldg IRN"</f>
        <v>Bldg IRN</v>
      </c>
      <c r="AJ3171" t="s">
        <v>48</v>
      </c>
      <c r="AK3171" t="s">
        <v>48</v>
      </c>
      <c r="AL3171" t="s">
        <v>53</v>
      </c>
      <c r="AM3171">
        <v>143.66</v>
      </c>
      <c r="AN3171">
        <v>1132.3</v>
      </c>
      <c r="AO3171">
        <v>15</v>
      </c>
    </row>
    <row r="3172" spans="1:41" x14ac:dyDescent="0.3">
      <c r="A3172" t="str">
        <f>"Trad IRN"</f>
        <v>Trad IRN</v>
      </c>
      <c r="B3172" t="str">
        <f>"Bldg IRN"</f>
        <v>Bldg IRN</v>
      </c>
      <c r="C3172" t="s">
        <v>41</v>
      </c>
      <c r="D3172" t="s">
        <v>3</v>
      </c>
      <c r="E3172" t="s">
        <v>80</v>
      </c>
      <c r="F3172" t="s">
        <v>81</v>
      </c>
      <c r="G3172" t="s">
        <v>82</v>
      </c>
      <c r="H3172" t="s">
        <v>83</v>
      </c>
      <c r="I3172" t="str">
        <f>"Trad IRN"</f>
        <v>Trad IRN</v>
      </c>
      <c r="J3172" t="s">
        <v>43</v>
      </c>
      <c r="K3172" t="s">
        <v>44</v>
      </c>
      <c r="L3172" t="s">
        <v>45</v>
      </c>
      <c r="M3172" t="s">
        <v>46</v>
      </c>
      <c r="N3172" t="str">
        <f>"08/18/2022"</f>
        <v>08/18/2022</v>
      </c>
      <c r="O3172" t="str">
        <f>"11/16/2022"</f>
        <v>11/16/2022</v>
      </c>
      <c r="P3172">
        <v>0.342559</v>
      </c>
      <c r="Q3172">
        <v>0.342559</v>
      </c>
      <c r="S3172">
        <v>0</v>
      </c>
      <c r="T3172">
        <v>0.342559</v>
      </c>
      <c r="U3172">
        <v>0</v>
      </c>
      <c r="V3172" t="str">
        <f>"Trad IRN"</f>
        <v>Trad IRN</v>
      </c>
      <c r="W3172">
        <v>100</v>
      </c>
      <c r="X3172" t="s">
        <v>47</v>
      </c>
      <c r="Z3172" t="s">
        <v>47</v>
      </c>
      <c r="AB3172" t="str">
        <f t="shared" si="328"/>
        <v>09</v>
      </c>
      <c r="AC3172" t="s">
        <v>48</v>
      </c>
      <c r="AD3172" t="s">
        <v>49</v>
      </c>
      <c r="AE3172" t="s">
        <v>55</v>
      </c>
      <c r="AF3172">
        <v>0</v>
      </c>
      <c r="AG3172" t="s">
        <v>56</v>
      </c>
      <c r="AH3172" t="str">
        <f>"Trad IRN"</f>
        <v>Trad IRN</v>
      </c>
      <c r="AI3172" t="str">
        <f>"Bldg IRN"</f>
        <v>Bldg IRN</v>
      </c>
      <c r="AJ3172" t="s">
        <v>48</v>
      </c>
      <c r="AK3172" t="s">
        <v>48</v>
      </c>
      <c r="AL3172" t="s">
        <v>53</v>
      </c>
      <c r="AM3172">
        <v>387.88</v>
      </c>
      <c r="AN3172">
        <v>1132.3</v>
      </c>
      <c r="AO3172">
        <v>15</v>
      </c>
    </row>
    <row r="3173" spans="1:41" x14ac:dyDescent="0.3">
      <c r="A3173" t="str">
        <f>"Trad IRN"</f>
        <v>Trad IRN</v>
      </c>
      <c r="B3173" t="str">
        <f>"Bldg IRN"</f>
        <v>Bldg IRN</v>
      </c>
      <c r="C3173" t="s">
        <v>41</v>
      </c>
      <c r="D3173" t="s">
        <v>3</v>
      </c>
      <c r="E3173" t="s">
        <v>80</v>
      </c>
      <c r="F3173" t="s">
        <v>81</v>
      </c>
      <c r="G3173" t="s">
        <v>82</v>
      </c>
      <c r="H3173" t="s">
        <v>83</v>
      </c>
      <c r="I3173" t="str">
        <f>"Trad IRN"</f>
        <v>Trad IRN</v>
      </c>
      <c r="J3173" t="s">
        <v>43</v>
      </c>
      <c r="K3173" t="s">
        <v>44</v>
      </c>
      <c r="L3173" t="s">
        <v>45</v>
      </c>
      <c r="M3173" t="s">
        <v>46</v>
      </c>
      <c r="N3173" t="str">
        <f>"08/18/2022"</f>
        <v>08/18/2022</v>
      </c>
      <c r="O3173" t="str">
        <f>"11/16/2022"</f>
        <v>11/16/2022</v>
      </c>
      <c r="P3173">
        <v>0.342559</v>
      </c>
      <c r="Q3173">
        <v>0.342559</v>
      </c>
      <c r="R3173">
        <v>0.342559</v>
      </c>
      <c r="S3173">
        <v>0</v>
      </c>
      <c r="T3173">
        <v>0.342559</v>
      </c>
      <c r="U3173">
        <v>0</v>
      </c>
      <c r="V3173" t="str">
        <f>"Trad IRN"</f>
        <v>Trad IRN</v>
      </c>
      <c r="W3173">
        <v>100</v>
      </c>
      <c r="X3173" t="s">
        <v>47</v>
      </c>
      <c r="Z3173" t="s">
        <v>47</v>
      </c>
      <c r="AB3173" t="str">
        <f>"11"</f>
        <v>11</v>
      </c>
      <c r="AC3173" t="str">
        <f>"15"</f>
        <v>15</v>
      </c>
      <c r="AD3173" t="str">
        <f>"2"</f>
        <v>2</v>
      </c>
      <c r="AE3173" t="s">
        <v>55</v>
      </c>
      <c r="AF3173">
        <v>0</v>
      </c>
      <c r="AG3173" t="s">
        <v>56</v>
      </c>
      <c r="AH3173" t="str">
        <f>"Trad IRN"</f>
        <v>Trad IRN</v>
      </c>
      <c r="AI3173" t="str">
        <f>"Bldg IRN"</f>
        <v>Bldg IRN</v>
      </c>
      <c r="AJ3173" t="s">
        <v>48</v>
      </c>
      <c r="AK3173" t="s">
        <v>48</v>
      </c>
      <c r="AL3173" t="s">
        <v>53</v>
      </c>
      <c r="AM3173">
        <v>387.88</v>
      </c>
      <c r="AN3173">
        <v>1132.3</v>
      </c>
      <c r="AO3173">
        <v>15</v>
      </c>
    </row>
    <row r="3174" spans="1:41" x14ac:dyDescent="0.3">
      <c r="A3174" t="str">
        <f>"Trad IRN"</f>
        <v>Trad IRN</v>
      </c>
      <c r="B3174" t="str">
        <f>"Bldg IRN"</f>
        <v>Bldg IRN</v>
      </c>
      <c r="C3174" t="s">
        <v>41</v>
      </c>
      <c r="D3174" t="s">
        <v>3</v>
      </c>
      <c r="E3174" t="s">
        <v>80</v>
      </c>
      <c r="F3174" t="s">
        <v>81</v>
      </c>
      <c r="G3174" t="s">
        <v>82</v>
      </c>
      <c r="H3174" t="s">
        <v>83</v>
      </c>
      <c r="I3174" t="str">
        <f>"Trad IRN"</f>
        <v>Trad IRN</v>
      </c>
      <c r="J3174" t="s">
        <v>43</v>
      </c>
      <c r="K3174" t="s">
        <v>44</v>
      </c>
      <c r="L3174" t="s">
        <v>45</v>
      </c>
      <c r="M3174" t="s">
        <v>46</v>
      </c>
      <c r="N3174" t="str">
        <f>"01/04/2023"</f>
        <v>01/04/2023</v>
      </c>
      <c r="O3174" t="str">
        <f>"12/31/2500"</f>
        <v>12/31/2500</v>
      </c>
      <c r="P3174">
        <v>0.53056599999999998</v>
      </c>
      <c r="Q3174">
        <v>0.53056599999999998</v>
      </c>
      <c r="R3174">
        <v>0.53056599999999998</v>
      </c>
      <c r="S3174">
        <v>0</v>
      </c>
      <c r="T3174">
        <v>0.53056599999999998</v>
      </c>
      <c r="U3174">
        <v>0</v>
      </c>
      <c r="V3174" t="str">
        <f>"Trad IRN"</f>
        <v>Trad IRN</v>
      </c>
      <c r="W3174">
        <v>100</v>
      </c>
      <c r="X3174" t="s">
        <v>47</v>
      </c>
      <c r="Z3174" t="s">
        <v>47</v>
      </c>
      <c r="AB3174" t="str">
        <f>"11"</f>
        <v>11</v>
      </c>
      <c r="AC3174" t="str">
        <f>"15"</f>
        <v>15</v>
      </c>
      <c r="AD3174" t="str">
        <f>"2"</f>
        <v>2</v>
      </c>
      <c r="AE3174" t="s">
        <v>55</v>
      </c>
      <c r="AF3174">
        <v>0</v>
      </c>
      <c r="AG3174" t="s">
        <v>56</v>
      </c>
      <c r="AH3174" t="str">
        <f>"Trad IRN"</f>
        <v>Trad IRN</v>
      </c>
      <c r="AI3174" t="str">
        <f>"Bldg IRN"</f>
        <v>Bldg IRN</v>
      </c>
      <c r="AJ3174" t="s">
        <v>48</v>
      </c>
      <c r="AK3174" t="s">
        <v>48</v>
      </c>
      <c r="AL3174" t="s">
        <v>53</v>
      </c>
      <c r="AM3174">
        <v>600.76</v>
      </c>
      <c r="AN3174">
        <v>1132.3</v>
      </c>
      <c r="AO3174">
        <v>15</v>
      </c>
    </row>
    <row r="3175" spans="1:41" x14ac:dyDescent="0.3">
      <c r="A3175" t="str">
        <f>"Trad IRN"</f>
        <v>Trad IRN</v>
      </c>
      <c r="B3175" t="str">
        <f>"Bldg IRN"</f>
        <v>Bldg IRN</v>
      </c>
      <c r="C3175" t="s">
        <v>41</v>
      </c>
      <c r="D3175" t="s">
        <v>3</v>
      </c>
      <c r="E3175" t="s">
        <v>80</v>
      </c>
      <c r="F3175" t="s">
        <v>81</v>
      </c>
      <c r="G3175" t="s">
        <v>82</v>
      </c>
      <c r="H3175" t="s">
        <v>83</v>
      </c>
      <c r="I3175" t="str">
        <f>"Trad IRN"</f>
        <v>Trad IRN</v>
      </c>
      <c r="J3175" t="s">
        <v>43</v>
      </c>
      <c r="K3175" t="s">
        <v>44</v>
      </c>
      <c r="L3175" t="s">
        <v>45</v>
      </c>
      <c r="M3175" t="s">
        <v>46</v>
      </c>
      <c r="N3175" t="str">
        <f>"11/17/2022"</f>
        <v>11/17/2022</v>
      </c>
      <c r="O3175" t="str">
        <f>"01/03/2023"</f>
        <v>01/03/2023</v>
      </c>
      <c r="P3175">
        <v>0.12687499999999999</v>
      </c>
      <c r="Q3175">
        <v>0.12687499999999999</v>
      </c>
      <c r="R3175">
        <v>0.12687499999999999</v>
      </c>
      <c r="S3175">
        <v>0</v>
      </c>
      <c r="T3175">
        <v>0.12687499999999999</v>
      </c>
      <c r="U3175">
        <v>0</v>
      </c>
      <c r="V3175" t="str">
        <f>"Trad IRN"</f>
        <v>Trad IRN</v>
      </c>
      <c r="W3175">
        <v>100</v>
      </c>
      <c r="X3175" t="s">
        <v>47</v>
      </c>
      <c r="Z3175" t="s">
        <v>47</v>
      </c>
      <c r="AB3175" t="str">
        <f>"11"</f>
        <v>11</v>
      </c>
      <c r="AC3175" t="str">
        <f>"15"</f>
        <v>15</v>
      </c>
      <c r="AD3175" t="str">
        <f>"2"</f>
        <v>2</v>
      </c>
      <c r="AE3175" t="s">
        <v>55</v>
      </c>
      <c r="AF3175">
        <v>0</v>
      </c>
      <c r="AG3175" t="s">
        <v>56</v>
      </c>
      <c r="AH3175" t="str">
        <f>"Trad IRN"</f>
        <v>Trad IRN</v>
      </c>
      <c r="AI3175" t="str">
        <f>"Bldg IRN"</f>
        <v>Bldg IRN</v>
      </c>
      <c r="AJ3175" t="s">
        <v>48</v>
      </c>
      <c r="AK3175" t="s">
        <v>48</v>
      </c>
      <c r="AL3175" t="s">
        <v>53</v>
      </c>
      <c r="AM3175">
        <v>143.66</v>
      </c>
      <c r="AN3175">
        <v>1132.3</v>
      </c>
      <c r="AO3175">
        <v>15</v>
      </c>
    </row>
    <row r="3176" spans="1:41" x14ac:dyDescent="0.3">
      <c r="A3176" t="str">
        <f>"Trad IRN"</f>
        <v>Trad IRN</v>
      </c>
      <c r="B3176" t="str">
        <f>"Bldg IRN"</f>
        <v>Bldg IRN</v>
      </c>
      <c r="C3176" t="s">
        <v>41</v>
      </c>
      <c r="D3176" t="s">
        <v>3</v>
      </c>
      <c r="E3176" t="s">
        <v>80</v>
      </c>
      <c r="F3176" t="s">
        <v>81</v>
      </c>
      <c r="G3176" t="s">
        <v>82</v>
      </c>
      <c r="H3176" t="s">
        <v>83</v>
      </c>
      <c r="I3176" t="str">
        <f>"Trad IRN"</f>
        <v>Trad IRN</v>
      </c>
      <c r="J3176" t="s">
        <v>43</v>
      </c>
      <c r="K3176" t="s">
        <v>44</v>
      </c>
      <c r="L3176" t="s">
        <v>45</v>
      </c>
      <c r="M3176" t="s">
        <v>46</v>
      </c>
      <c r="N3176" t="str">
        <f t="shared" ref="N3176:N3181" si="329">"08/18/2022"</f>
        <v>08/18/2022</v>
      </c>
      <c r="O3176" t="str">
        <f t="shared" ref="O3176:O3183" si="330">"12/31/2500"</f>
        <v>12/31/2500</v>
      </c>
      <c r="P3176">
        <v>1</v>
      </c>
      <c r="Q3176">
        <v>1</v>
      </c>
      <c r="S3176">
        <v>1</v>
      </c>
      <c r="T3176">
        <v>1</v>
      </c>
      <c r="U3176">
        <v>0</v>
      </c>
      <c r="V3176" t="str">
        <f>"Trad IRN"</f>
        <v>Trad IRN</v>
      </c>
      <c r="W3176">
        <v>40</v>
      </c>
      <c r="X3176" t="s">
        <v>54</v>
      </c>
      <c r="Y3176" t="str">
        <f>"60"</f>
        <v>60</v>
      </c>
      <c r="Z3176" t="s">
        <v>47</v>
      </c>
      <c r="AB3176" t="str">
        <f>"12"</f>
        <v>12</v>
      </c>
      <c r="AC3176" t="s">
        <v>48</v>
      </c>
      <c r="AD3176" t="s">
        <v>49</v>
      </c>
      <c r="AE3176" t="s">
        <v>50</v>
      </c>
      <c r="AF3176">
        <v>0</v>
      </c>
      <c r="AG3176" t="s">
        <v>56</v>
      </c>
      <c r="AH3176" t="str">
        <f>"Trad IRN"</f>
        <v>Trad IRN</v>
      </c>
      <c r="AI3176" t="str">
        <f>"Bldg IRN"</f>
        <v>Bldg IRN</v>
      </c>
      <c r="AJ3176" t="str">
        <f>"12"</f>
        <v>12</v>
      </c>
      <c r="AK3176" t="s">
        <v>48</v>
      </c>
      <c r="AL3176" t="s">
        <v>53</v>
      </c>
      <c r="AM3176">
        <v>1132.3</v>
      </c>
      <c r="AN3176">
        <v>1132.3</v>
      </c>
      <c r="AO3176">
        <v>15</v>
      </c>
    </row>
    <row r="3177" spans="1:41" x14ac:dyDescent="0.3">
      <c r="A3177" t="str">
        <f>"Trad IRN"</f>
        <v>Trad IRN</v>
      </c>
      <c r="B3177" t="str">
        <f>"Bldg IRN"</f>
        <v>Bldg IRN</v>
      </c>
      <c r="C3177" t="s">
        <v>41</v>
      </c>
      <c r="D3177" t="s">
        <v>3</v>
      </c>
      <c r="E3177" t="s">
        <v>80</v>
      </c>
      <c r="F3177" t="s">
        <v>81</v>
      </c>
      <c r="G3177" t="s">
        <v>82</v>
      </c>
      <c r="H3177" t="s">
        <v>83</v>
      </c>
      <c r="I3177" t="str">
        <f>"Trad IRN"</f>
        <v>Trad IRN</v>
      </c>
      <c r="J3177" t="s">
        <v>43</v>
      </c>
      <c r="K3177" t="s">
        <v>44</v>
      </c>
      <c r="L3177" t="s">
        <v>45</v>
      </c>
      <c r="M3177" t="s">
        <v>46</v>
      </c>
      <c r="N3177" t="str">
        <f t="shared" si="329"/>
        <v>08/18/2022</v>
      </c>
      <c r="O3177" t="str">
        <f t="shared" si="330"/>
        <v>12/31/2500</v>
      </c>
      <c r="P3177">
        <v>1</v>
      </c>
      <c r="Q3177">
        <v>1</v>
      </c>
      <c r="S3177">
        <v>0</v>
      </c>
      <c r="T3177">
        <v>1</v>
      </c>
      <c r="U3177">
        <v>0</v>
      </c>
      <c r="V3177" t="str">
        <f>"Trad IRN"</f>
        <v>Trad IRN</v>
      </c>
      <c r="W3177">
        <v>100</v>
      </c>
      <c r="X3177" t="s">
        <v>47</v>
      </c>
      <c r="Z3177" t="s">
        <v>47</v>
      </c>
      <c r="AB3177" t="str">
        <f>"12"</f>
        <v>12</v>
      </c>
      <c r="AC3177" t="s">
        <v>48</v>
      </c>
      <c r="AD3177" t="s">
        <v>49</v>
      </c>
      <c r="AE3177" t="s">
        <v>50</v>
      </c>
      <c r="AF3177">
        <v>0</v>
      </c>
      <c r="AG3177" t="s">
        <v>56</v>
      </c>
      <c r="AH3177" t="str">
        <f>"Trad IRN"</f>
        <v>Trad IRN</v>
      </c>
      <c r="AI3177" t="str">
        <f>"Bldg IRN"</f>
        <v>Bldg IRN</v>
      </c>
      <c r="AJ3177" t="str">
        <f>"12"</f>
        <v>12</v>
      </c>
      <c r="AK3177" t="s">
        <v>48</v>
      </c>
      <c r="AL3177" t="s">
        <v>53</v>
      </c>
      <c r="AM3177">
        <v>1132.3</v>
      </c>
      <c r="AN3177">
        <v>1132.3</v>
      </c>
      <c r="AO3177">
        <v>15</v>
      </c>
    </row>
    <row r="3178" spans="1:41" x14ac:dyDescent="0.3">
      <c r="A3178" t="str">
        <f>"Trad IRN"</f>
        <v>Trad IRN</v>
      </c>
      <c r="B3178" t="str">
        <f>"Bldg IRN"</f>
        <v>Bldg IRN</v>
      </c>
      <c r="C3178" t="s">
        <v>41</v>
      </c>
      <c r="D3178" t="s">
        <v>3</v>
      </c>
      <c r="E3178" t="s">
        <v>80</v>
      </c>
      <c r="F3178" t="s">
        <v>81</v>
      </c>
      <c r="G3178" t="s">
        <v>82</v>
      </c>
      <c r="H3178" t="s">
        <v>83</v>
      </c>
      <c r="I3178" t="str">
        <f>"Trad IRN"</f>
        <v>Trad IRN</v>
      </c>
      <c r="J3178" t="s">
        <v>43</v>
      </c>
      <c r="K3178" t="s">
        <v>44</v>
      </c>
      <c r="L3178" t="s">
        <v>45</v>
      </c>
      <c r="M3178" t="s">
        <v>46</v>
      </c>
      <c r="N3178" t="str">
        <f t="shared" si="329"/>
        <v>08/18/2022</v>
      </c>
      <c r="O3178" t="str">
        <f t="shared" si="330"/>
        <v>12/31/2500</v>
      </c>
      <c r="P3178">
        <v>0.85</v>
      </c>
      <c r="Q3178">
        <v>0.85</v>
      </c>
      <c r="R3178">
        <v>0.85</v>
      </c>
      <c r="S3178">
        <v>0</v>
      </c>
      <c r="T3178">
        <v>0.85</v>
      </c>
      <c r="U3178">
        <v>0</v>
      </c>
      <c r="V3178" t="str">
        <f>"Trad IRN"</f>
        <v>Trad IRN</v>
      </c>
      <c r="W3178">
        <v>85</v>
      </c>
      <c r="X3178" t="s">
        <v>47</v>
      </c>
      <c r="Z3178" t="s">
        <v>47</v>
      </c>
      <c r="AB3178" t="str">
        <f>"10"</f>
        <v>10</v>
      </c>
      <c r="AC3178" t="str">
        <f>"10"</f>
        <v>10</v>
      </c>
      <c r="AD3178" t="str">
        <f>"2"</f>
        <v>2</v>
      </c>
      <c r="AE3178" t="s">
        <v>50</v>
      </c>
      <c r="AF3178">
        <v>0</v>
      </c>
      <c r="AG3178" t="s">
        <v>56</v>
      </c>
      <c r="AH3178" t="str">
        <f>"Trad IRN"</f>
        <v>Trad IRN</v>
      </c>
      <c r="AI3178" t="str">
        <f>"Bldg IRN"</f>
        <v>Bldg IRN</v>
      </c>
      <c r="AJ3178" t="s">
        <v>48</v>
      </c>
      <c r="AK3178" t="s">
        <v>48</v>
      </c>
      <c r="AL3178" t="s">
        <v>53</v>
      </c>
      <c r="AM3178">
        <v>962.46</v>
      </c>
      <c r="AN3178">
        <v>1132.3</v>
      </c>
      <c r="AO3178">
        <v>15</v>
      </c>
    </row>
    <row r="3179" spans="1:41" x14ac:dyDescent="0.3">
      <c r="A3179" t="str">
        <f>"Trad IRN"</f>
        <v>Trad IRN</v>
      </c>
      <c r="B3179" t="str">
        <f>"Bldg IRN"</f>
        <v>Bldg IRN</v>
      </c>
      <c r="C3179" t="s">
        <v>41</v>
      </c>
      <c r="D3179" t="s">
        <v>3</v>
      </c>
      <c r="E3179" t="s">
        <v>80</v>
      </c>
      <c r="F3179" t="s">
        <v>81</v>
      </c>
      <c r="G3179" t="s">
        <v>82</v>
      </c>
      <c r="H3179" t="s">
        <v>83</v>
      </c>
      <c r="I3179" t="s">
        <v>8</v>
      </c>
      <c r="J3179" t="s">
        <v>43</v>
      </c>
      <c r="K3179" t="s">
        <v>44</v>
      </c>
      <c r="L3179" t="s">
        <v>45</v>
      </c>
      <c r="M3179" t="s">
        <v>46</v>
      </c>
      <c r="N3179" t="str">
        <f t="shared" si="329"/>
        <v>08/18/2022</v>
      </c>
      <c r="O3179" t="str">
        <f t="shared" si="330"/>
        <v>12/31/2500</v>
      </c>
      <c r="P3179">
        <v>0.15</v>
      </c>
      <c r="Q3179">
        <v>0.15</v>
      </c>
      <c r="R3179">
        <v>0.15</v>
      </c>
      <c r="S3179">
        <v>0</v>
      </c>
      <c r="T3179">
        <v>3.8887999999999999E-2</v>
      </c>
      <c r="U3179">
        <v>0.111112</v>
      </c>
      <c r="V3179" t="str">
        <f>"Trad IRN"</f>
        <v>Trad IRN</v>
      </c>
      <c r="W3179">
        <v>15</v>
      </c>
      <c r="X3179" t="s">
        <v>47</v>
      </c>
      <c r="Z3179" t="s">
        <v>47</v>
      </c>
      <c r="AB3179" t="str">
        <f>"10"</f>
        <v>10</v>
      </c>
      <c r="AC3179" t="str">
        <f>"10"</f>
        <v>10</v>
      </c>
      <c r="AD3179" t="str">
        <f>"2"</f>
        <v>2</v>
      </c>
      <c r="AE3179" t="s">
        <v>50</v>
      </c>
      <c r="AF3179">
        <v>0</v>
      </c>
      <c r="AG3179" t="s">
        <v>51</v>
      </c>
      <c r="AH3179" t="str">
        <f>"Trad IRN"</f>
        <v>Trad IRN</v>
      </c>
      <c r="AI3179" t="str">
        <f>"Bldg IRN"</f>
        <v>Bldg IRN</v>
      </c>
      <c r="AJ3179" t="s">
        <v>48</v>
      </c>
      <c r="AK3179" t="s">
        <v>48</v>
      </c>
      <c r="AL3179" t="s">
        <v>53</v>
      </c>
      <c r="AM3179">
        <v>169.85</v>
      </c>
      <c r="AN3179">
        <v>1132.3</v>
      </c>
      <c r="AO3179">
        <v>15</v>
      </c>
    </row>
    <row r="3180" spans="1:41" x14ac:dyDescent="0.3">
      <c r="A3180" t="str">
        <f>"Trad IRN"</f>
        <v>Trad IRN</v>
      </c>
      <c r="B3180" t="str">
        <f>"Bldg IRN"</f>
        <v>Bldg IRN</v>
      </c>
      <c r="C3180" t="s">
        <v>41</v>
      </c>
      <c r="D3180" t="s">
        <v>3</v>
      </c>
      <c r="E3180" t="s">
        <v>80</v>
      </c>
      <c r="F3180" t="s">
        <v>81</v>
      </c>
      <c r="G3180" t="s">
        <v>82</v>
      </c>
      <c r="H3180" t="s">
        <v>83</v>
      </c>
      <c r="I3180" t="str">
        <f>"Trad IRN"</f>
        <v>Trad IRN</v>
      </c>
      <c r="J3180" t="s">
        <v>43</v>
      </c>
      <c r="K3180" t="s">
        <v>44</v>
      </c>
      <c r="L3180" t="s">
        <v>45</v>
      </c>
      <c r="M3180" t="s">
        <v>46</v>
      </c>
      <c r="N3180" t="str">
        <f t="shared" si="329"/>
        <v>08/18/2022</v>
      </c>
      <c r="O3180" t="str">
        <f t="shared" si="330"/>
        <v>12/31/2500</v>
      </c>
      <c r="P3180">
        <v>1</v>
      </c>
      <c r="Q3180">
        <v>1</v>
      </c>
      <c r="S3180">
        <v>1</v>
      </c>
      <c r="T3180">
        <v>1</v>
      </c>
      <c r="U3180">
        <v>0</v>
      </c>
      <c r="V3180" t="str">
        <f>"Trad IRN"</f>
        <v>Trad IRN</v>
      </c>
      <c r="W3180">
        <v>100</v>
      </c>
      <c r="X3180" t="s">
        <v>47</v>
      </c>
      <c r="Z3180" t="s">
        <v>47</v>
      </c>
      <c r="AB3180" t="str">
        <f>"11"</f>
        <v>11</v>
      </c>
      <c r="AC3180" t="s">
        <v>48</v>
      </c>
      <c r="AD3180" t="s">
        <v>49</v>
      </c>
      <c r="AE3180" t="s">
        <v>50</v>
      </c>
      <c r="AF3180">
        <v>0</v>
      </c>
      <c r="AG3180" t="s">
        <v>56</v>
      </c>
      <c r="AH3180" t="str">
        <f>"Trad IRN"</f>
        <v>Trad IRN</v>
      </c>
      <c r="AI3180" t="str">
        <f>"Bldg IRN"</f>
        <v>Bldg IRN</v>
      </c>
      <c r="AJ3180" t="s">
        <v>48</v>
      </c>
      <c r="AK3180" t="s">
        <v>48</v>
      </c>
      <c r="AL3180" t="s">
        <v>53</v>
      </c>
      <c r="AM3180">
        <v>1132.3</v>
      </c>
      <c r="AN3180">
        <v>1132.3</v>
      </c>
      <c r="AO3180">
        <v>15</v>
      </c>
    </row>
    <row r="3181" spans="1:41" x14ac:dyDescent="0.3">
      <c r="A3181" t="str">
        <f>"Trad IRN"</f>
        <v>Trad IRN</v>
      </c>
      <c r="B3181" t="str">
        <f>"Bldg IRN"</f>
        <v>Bldg IRN</v>
      </c>
      <c r="C3181" t="s">
        <v>41</v>
      </c>
      <c r="D3181" t="s">
        <v>3</v>
      </c>
      <c r="E3181" t="s">
        <v>80</v>
      </c>
      <c r="F3181" t="s">
        <v>81</v>
      </c>
      <c r="G3181" t="s">
        <v>82</v>
      </c>
      <c r="H3181" t="s">
        <v>83</v>
      </c>
      <c r="I3181" t="str">
        <f>"Trad IRN"</f>
        <v>Trad IRN</v>
      </c>
      <c r="J3181" t="s">
        <v>43</v>
      </c>
      <c r="K3181" t="s">
        <v>44</v>
      </c>
      <c r="L3181" t="s">
        <v>45</v>
      </c>
      <c r="M3181" t="s">
        <v>46</v>
      </c>
      <c r="N3181" t="str">
        <f t="shared" si="329"/>
        <v>08/18/2022</v>
      </c>
      <c r="O3181" t="str">
        <f t="shared" si="330"/>
        <v>12/31/2500</v>
      </c>
      <c r="P3181">
        <v>0.5</v>
      </c>
      <c r="Q3181">
        <v>0.5</v>
      </c>
      <c r="S3181">
        <v>0</v>
      </c>
      <c r="T3181">
        <v>0.5</v>
      </c>
      <c r="U3181">
        <v>0</v>
      </c>
      <c r="V3181" t="str">
        <f>"Trad IRN"</f>
        <v>Trad IRN</v>
      </c>
      <c r="W3181">
        <v>20</v>
      </c>
      <c r="X3181" t="s">
        <v>47</v>
      </c>
      <c r="Z3181" t="s">
        <v>54</v>
      </c>
      <c r="AA3181" t="str">
        <f>"30"</f>
        <v>30</v>
      </c>
      <c r="AB3181" t="str">
        <f>"12"</f>
        <v>12</v>
      </c>
      <c r="AC3181" t="s">
        <v>48</v>
      </c>
      <c r="AD3181" t="s">
        <v>49</v>
      </c>
      <c r="AE3181" t="s">
        <v>55</v>
      </c>
      <c r="AF3181">
        <v>0</v>
      </c>
      <c r="AG3181" t="s">
        <v>56</v>
      </c>
      <c r="AH3181" t="str">
        <f>"Trad IRN"</f>
        <v>Trad IRN</v>
      </c>
      <c r="AI3181" t="str">
        <f>"Bldg IRN"</f>
        <v>Bldg IRN</v>
      </c>
      <c r="AJ3181" t="str">
        <f>"12"</f>
        <v>12</v>
      </c>
      <c r="AK3181" t="s">
        <v>48</v>
      </c>
      <c r="AL3181" t="s">
        <v>53</v>
      </c>
      <c r="AM3181">
        <v>566.15</v>
      </c>
      <c r="AN3181">
        <v>1132.3</v>
      </c>
      <c r="AO3181">
        <v>15</v>
      </c>
    </row>
    <row r="3182" spans="1:41" x14ac:dyDescent="0.3">
      <c r="A3182" t="str">
        <f>"Trad IRN"</f>
        <v>Trad IRN</v>
      </c>
      <c r="B3182" t="str">
        <f>"Bldg IRN"</f>
        <v>Bldg IRN</v>
      </c>
      <c r="C3182" t="s">
        <v>41</v>
      </c>
      <c r="D3182" t="s">
        <v>3</v>
      </c>
      <c r="E3182" t="s">
        <v>80</v>
      </c>
      <c r="F3182" t="s">
        <v>81</v>
      </c>
      <c r="G3182" t="s">
        <v>82</v>
      </c>
      <c r="H3182" t="s">
        <v>83</v>
      </c>
      <c r="I3182" t="s">
        <v>8</v>
      </c>
      <c r="J3182" t="s">
        <v>43</v>
      </c>
      <c r="K3182" t="s">
        <v>44</v>
      </c>
      <c r="L3182" t="s">
        <v>45</v>
      </c>
      <c r="M3182" t="s">
        <v>46</v>
      </c>
      <c r="N3182" t="str">
        <f>"08/17/2022"</f>
        <v>08/17/2022</v>
      </c>
      <c r="O3182" t="str">
        <f t="shared" si="330"/>
        <v>12/31/2500</v>
      </c>
      <c r="P3182">
        <v>0.5</v>
      </c>
      <c r="Q3182">
        <v>0.5</v>
      </c>
      <c r="S3182">
        <v>0</v>
      </c>
      <c r="T3182">
        <v>0.5</v>
      </c>
      <c r="U3182">
        <v>0</v>
      </c>
      <c r="V3182" t="str">
        <f>"Trad IRN"</f>
        <v>Trad IRN</v>
      </c>
      <c r="W3182">
        <v>50</v>
      </c>
      <c r="X3182" t="s">
        <v>47</v>
      </c>
      <c r="Z3182" t="s">
        <v>47</v>
      </c>
      <c r="AB3182" t="str">
        <f>"12"</f>
        <v>12</v>
      </c>
      <c r="AC3182" t="s">
        <v>48</v>
      </c>
      <c r="AD3182" t="s">
        <v>49</v>
      </c>
      <c r="AE3182" t="s">
        <v>50</v>
      </c>
      <c r="AF3182">
        <v>0</v>
      </c>
      <c r="AG3182" t="s">
        <v>51</v>
      </c>
      <c r="AH3182" t="s">
        <v>85</v>
      </c>
      <c r="AI3182" t="str">
        <f>"Bldg IRN"</f>
        <v>Bldg IRN</v>
      </c>
      <c r="AJ3182" t="str">
        <f>"12"</f>
        <v>12</v>
      </c>
      <c r="AK3182" t="s">
        <v>52</v>
      </c>
      <c r="AL3182" t="s">
        <v>53</v>
      </c>
      <c r="AM3182">
        <v>521</v>
      </c>
      <c r="AN3182">
        <v>1042</v>
      </c>
      <c r="AO3182">
        <v>15</v>
      </c>
    </row>
    <row r="3183" spans="1:41" x14ac:dyDescent="0.3">
      <c r="A3183" t="str">
        <f>"Trad IRN"</f>
        <v>Trad IRN</v>
      </c>
      <c r="B3183" t="str">
        <f>"Bldg IRN"</f>
        <v>Bldg IRN</v>
      </c>
      <c r="C3183" t="s">
        <v>41</v>
      </c>
      <c r="D3183" t="s">
        <v>3</v>
      </c>
      <c r="E3183" t="s">
        <v>80</v>
      </c>
      <c r="F3183" t="s">
        <v>81</v>
      </c>
      <c r="G3183" t="s">
        <v>82</v>
      </c>
      <c r="H3183" t="s">
        <v>83</v>
      </c>
      <c r="I3183" t="str">
        <f>"Trad IRN"</f>
        <v>Trad IRN</v>
      </c>
      <c r="J3183" t="s">
        <v>43</v>
      </c>
      <c r="K3183" t="s">
        <v>44</v>
      </c>
      <c r="L3183" t="s">
        <v>45</v>
      </c>
      <c r="M3183" t="s">
        <v>46</v>
      </c>
      <c r="N3183" t="str">
        <f>"08/18/2022"</f>
        <v>08/18/2022</v>
      </c>
      <c r="O3183" t="str">
        <f t="shared" si="330"/>
        <v>12/31/2500</v>
      </c>
      <c r="P3183">
        <v>0.85</v>
      </c>
      <c r="Q3183">
        <v>0.85</v>
      </c>
      <c r="S3183">
        <v>0</v>
      </c>
      <c r="T3183">
        <v>0.85</v>
      </c>
      <c r="U3183">
        <v>0</v>
      </c>
      <c r="V3183" t="str">
        <f>"Trad IRN"</f>
        <v>Trad IRN</v>
      </c>
      <c r="W3183">
        <v>85</v>
      </c>
      <c r="X3183" t="s">
        <v>47</v>
      </c>
      <c r="Z3183" t="s">
        <v>47</v>
      </c>
      <c r="AB3183" t="str">
        <f>"10"</f>
        <v>10</v>
      </c>
      <c r="AC3183" t="s">
        <v>48</v>
      </c>
      <c r="AD3183" t="s">
        <v>49</v>
      </c>
      <c r="AE3183" t="s">
        <v>55</v>
      </c>
      <c r="AF3183">
        <v>0</v>
      </c>
      <c r="AG3183" t="s">
        <v>56</v>
      </c>
      <c r="AH3183" t="str">
        <f>"Trad IRN"</f>
        <v>Trad IRN</v>
      </c>
      <c r="AI3183" t="str">
        <f>"Bldg IRN"</f>
        <v>Bldg IRN</v>
      </c>
      <c r="AJ3183" t="s">
        <v>48</v>
      </c>
      <c r="AK3183" t="s">
        <v>48</v>
      </c>
      <c r="AL3183" t="s">
        <v>53</v>
      </c>
      <c r="AM3183">
        <v>962.46</v>
      </c>
      <c r="AN3183">
        <v>1132.3</v>
      </c>
      <c r="AO3183">
        <v>15</v>
      </c>
    </row>
    <row r="3184" spans="1:41" x14ac:dyDescent="0.3">
      <c r="A3184" t="str">
        <f>"Trad IRN"</f>
        <v>Trad IRN</v>
      </c>
      <c r="B3184" t="str">
        <f>"Bldg IRN"</f>
        <v>Bldg IRN</v>
      </c>
      <c r="C3184" t="s">
        <v>41</v>
      </c>
      <c r="D3184" t="s">
        <v>3</v>
      </c>
      <c r="E3184" t="s">
        <v>80</v>
      </c>
      <c r="F3184" t="s">
        <v>81</v>
      </c>
      <c r="G3184" t="s">
        <v>82</v>
      </c>
      <c r="H3184" t="s">
        <v>83</v>
      </c>
      <c r="I3184" t="s">
        <v>8</v>
      </c>
      <c r="J3184" t="s">
        <v>43</v>
      </c>
      <c r="K3184" t="s">
        <v>44</v>
      </c>
      <c r="L3184" t="s">
        <v>45</v>
      </c>
      <c r="M3184" t="s">
        <v>46</v>
      </c>
      <c r="N3184" t="str">
        <f>"08/18/2022"</f>
        <v>08/18/2022</v>
      </c>
      <c r="O3184" t="str">
        <f>"01/19/2023"</f>
        <v>01/19/2023</v>
      </c>
      <c r="P3184">
        <v>7.9931000000000002E-2</v>
      </c>
      <c r="Q3184">
        <v>7.9931000000000002E-2</v>
      </c>
      <c r="S3184">
        <v>0</v>
      </c>
      <c r="T3184">
        <v>1.8409999999999999E-2</v>
      </c>
      <c r="U3184">
        <v>6.1520999999999999E-2</v>
      </c>
      <c r="V3184" t="str">
        <f>"Trad IRN"</f>
        <v>Trad IRN</v>
      </c>
      <c r="W3184">
        <v>15</v>
      </c>
      <c r="X3184" t="s">
        <v>47</v>
      </c>
      <c r="Z3184" t="s">
        <v>47</v>
      </c>
      <c r="AB3184" t="str">
        <f>"10"</f>
        <v>10</v>
      </c>
      <c r="AC3184" t="s">
        <v>48</v>
      </c>
      <c r="AD3184" t="s">
        <v>49</v>
      </c>
      <c r="AE3184" t="s">
        <v>50</v>
      </c>
      <c r="AF3184">
        <v>0</v>
      </c>
      <c r="AG3184" t="s">
        <v>51</v>
      </c>
      <c r="AH3184" t="str">
        <f>"Trad IRN"</f>
        <v>Trad IRN</v>
      </c>
      <c r="AI3184" t="str">
        <f>"Bldg IRN"</f>
        <v>Bldg IRN</v>
      </c>
      <c r="AJ3184" t="s">
        <v>48</v>
      </c>
      <c r="AK3184" t="s">
        <v>48</v>
      </c>
      <c r="AL3184" t="s">
        <v>53</v>
      </c>
      <c r="AM3184">
        <v>90.51</v>
      </c>
      <c r="AN3184">
        <v>1132.3</v>
      </c>
      <c r="AO3184">
        <v>15</v>
      </c>
    </row>
    <row r="3185" spans="1:41" x14ac:dyDescent="0.3">
      <c r="A3185" t="str">
        <f>"Trad IRN"</f>
        <v>Trad IRN</v>
      </c>
      <c r="B3185" t="str">
        <f>"Bldg IRN"</f>
        <v>Bldg IRN</v>
      </c>
      <c r="C3185" t="s">
        <v>41</v>
      </c>
      <c r="D3185" t="s">
        <v>3</v>
      </c>
      <c r="E3185" t="s">
        <v>80</v>
      </c>
      <c r="F3185" t="s">
        <v>81</v>
      </c>
      <c r="G3185" t="s">
        <v>82</v>
      </c>
      <c r="H3185" t="s">
        <v>83</v>
      </c>
      <c r="I3185" t="s">
        <v>8</v>
      </c>
      <c r="J3185" t="s">
        <v>43</v>
      </c>
      <c r="K3185" t="s">
        <v>44</v>
      </c>
      <c r="L3185" t="s">
        <v>45</v>
      </c>
      <c r="M3185" t="s">
        <v>46</v>
      </c>
      <c r="N3185" t="str">
        <f>"01/20/2023"</f>
        <v>01/20/2023</v>
      </c>
      <c r="O3185" t="str">
        <f>"12/31/2500"</f>
        <v>12/31/2500</v>
      </c>
      <c r="P3185">
        <v>7.0069000000000006E-2</v>
      </c>
      <c r="Q3185">
        <v>7.0069000000000006E-2</v>
      </c>
      <c r="S3185">
        <v>0</v>
      </c>
      <c r="T3185">
        <v>2.1156000000000001E-2</v>
      </c>
      <c r="U3185">
        <v>4.8912999999999998E-2</v>
      </c>
      <c r="V3185" t="str">
        <f>"Trad IRN"</f>
        <v>Trad IRN</v>
      </c>
      <c r="W3185">
        <v>15</v>
      </c>
      <c r="X3185" t="s">
        <v>47</v>
      </c>
      <c r="Z3185" t="s">
        <v>47</v>
      </c>
      <c r="AB3185" t="str">
        <f>"10"</f>
        <v>10</v>
      </c>
      <c r="AC3185" t="s">
        <v>48</v>
      </c>
      <c r="AD3185" t="s">
        <v>49</v>
      </c>
      <c r="AE3185" t="s">
        <v>55</v>
      </c>
      <c r="AF3185">
        <v>0</v>
      </c>
      <c r="AG3185" t="s">
        <v>51</v>
      </c>
      <c r="AH3185" t="str">
        <f>"Trad IRN"</f>
        <v>Trad IRN</v>
      </c>
      <c r="AI3185" t="str">
        <f>"Bldg IRN"</f>
        <v>Bldg IRN</v>
      </c>
      <c r="AJ3185" t="s">
        <v>48</v>
      </c>
      <c r="AK3185" t="s">
        <v>48</v>
      </c>
      <c r="AL3185" t="s">
        <v>53</v>
      </c>
      <c r="AM3185">
        <v>79.34</v>
      </c>
      <c r="AN3185">
        <v>1132.3</v>
      </c>
      <c r="AO3185">
        <v>15</v>
      </c>
    </row>
    <row r="3186" spans="1:41" x14ac:dyDescent="0.3">
      <c r="A3186" t="str">
        <f>"Trad IRN"</f>
        <v>Trad IRN</v>
      </c>
      <c r="B3186" t="str">
        <f>"Bldg IRN"</f>
        <v>Bldg IRN</v>
      </c>
      <c r="C3186" t="s">
        <v>41</v>
      </c>
      <c r="D3186" t="s">
        <v>3</v>
      </c>
      <c r="E3186" t="s">
        <v>80</v>
      </c>
      <c r="F3186" t="s">
        <v>81</v>
      </c>
      <c r="G3186" t="s">
        <v>82</v>
      </c>
      <c r="H3186" t="s">
        <v>83</v>
      </c>
      <c r="I3186" t="str">
        <f>"Trad IRN"</f>
        <v>Trad IRN</v>
      </c>
      <c r="J3186" t="s">
        <v>43</v>
      </c>
      <c r="K3186" t="s">
        <v>44</v>
      </c>
      <c r="L3186" t="s">
        <v>45</v>
      </c>
      <c r="M3186" t="s">
        <v>46</v>
      </c>
      <c r="N3186" t="str">
        <f>"08/18/2022"</f>
        <v>08/18/2022</v>
      </c>
      <c r="O3186" t="str">
        <f>"12/31/2500"</f>
        <v>12/31/2500</v>
      </c>
      <c r="P3186">
        <v>1</v>
      </c>
      <c r="Q3186">
        <v>1</v>
      </c>
      <c r="S3186">
        <v>0</v>
      </c>
      <c r="T3186">
        <v>1</v>
      </c>
      <c r="U3186">
        <v>0</v>
      </c>
      <c r="V3186" t="str">
        <f>"Trad IRN"</f>
        <v>Trad IRN</v>
      </c>
      <c r="W3186">
        <v>100</v>
      </c>
      <c r="X3186" t="s">
        <v>47</v>
      </c>
      <c r="Z3186" t="s">
        <v>47</v>
      </c>
      <c r="AB3186" t="str">
        <f>"11"</f>
        <v>11</v>
      </c>
      <c r="AC3186" t="s">
        <v>48</v>
      </c>
      <c r="AD3186" t="s">
        <v>49</v>
      </c>
      <c r="AE3186" t="s">
        <v>50</v>
      </c>
      <c r="AF3186">
        <v>0</v>
      </c>
      <c r="AG3186" t="s">
        <v>56</v>
      </c>
      <c r="AH3186" t="str">
        <f>"Trad IRN"</f>
        <v>Trad IRN</v>
      </c>
      <c r="AI3186" t="str">
        <f>"Bldg IRN"</f>
        <v>Bldg IRN</v>
      </c>
      <c r="AJ3186" t="s">
        <v>48</v>
      </c>
      <c r="AK3186" t="s">
        <v>48</v>
      </c>
      <c r="AL3186" t="s">
        <v>53</v>
      </c>
      <c r="AM3186">
        <v>1132.3</v>
      </c>
      <c r="AN3186">
        <v>1132.3</v>
      </c>
      <c r="AO3186">
        <v>15</v>
      </c>
    </row>
    <row r="3187" spans="1:41" x14ac:dyDescent="0.3">
      <c r="A3187" t="str">
        <f>"Trad IRN"</f>
        <v>Trad IRN</v>
      </c>
      <c r="B3187" t="str">
        <f>"Bldg IRN"</f>
        <v>Bldg IRN</v>
      </c>
      <c r="C3187" t="s">
        <v>41</v>
      </c>
      <c r="D3187" t="s">
        <v>3</v>
      </c>
      <c r="E3187" t="s">
        <v>80</v>
      </c>
      <c r="F3187" t="s">
        <v>81</v>
      </c>
      <c r="G3187" t="s">
        <v>82</v>
      </c>
      <c r="H3187" t="s">
        <v>83</v>
      </c>
      <c r="I3187" t="str">
        <f>"Trad IRN"</f>
        <v>Trad IRN</v>
      </c>
      <c r="J3187" t="s">
        <v>43</v>
      </c>
      <c r="K3187" t="s">
        <v>44</v>
      </c>
      <c r="L3187" t="s">
        <v>45</v>
      </c>
      <c r="M3187" t="s">
        <v>46</v>
      </c>
      <c r="N3187" t="str">
        <f>"08/18/2022"</f>
        <v>08/18/2022</v>
      </c>
      <c r="O3187" t="str">
        <f>"01/03/2023"</f>
        <v>01/03/2023</v>
      </c>
      <c r="P3187">
        <v>0.46943400000000002</v>
      </c>
      <c r="Q3187">
        <v>0.46943400000000002</v>
      </c>
      <c r="S3187">
        <v>0</v>
      </c>
      <c r="T3187">
        <v>0.46943400000000002</v>
      </c>
      <c r="U3187">
        <v>0</v>
      </c>
      <c r="V3187" t="str">
        <f>"Trad IRN"</f>
        <v>Trad IRN</v>
      </c>
      <c r="W3187">
        <v>100</v>
      </c>
      <c r="X3187" t="s">
        <v>47</v>
      </c>
      <c r="Z3187" t="s">
        <v>47</v>
      </c>
      <c r="AB3187" t="str">
        <f>"12"</f>
        <v>12</v>
      </c>
      <c r="AC3187" t="s">
        <v>48</v>
      </c>
      <c r="AD3187" t="s">
        <v>49</v>
      </c>
      <c r="AE3187" t="s">
        <v>55</v>
      </c>
      <c r="AF3187">
        <v>0</v>
      </c>
      <c r="AG3187" t="s">
        <v>56</v>
      </c>
      <c r="AH3187" t="str">
        <f>"Trad IRN"</f>
        <v>Trad IRN</v>
      </c>
      <c r="AI3187" t="str">
        <f>"Bldg IRN"</f>
        <v>Bldg IRN</v>
      </c>
      <c r="AJ3187" t="str">
        <f>"12"</f>
        <v>12</v>
      </c>
      <c r="AK3187" t="s">
        <v>48</v>
      </c>
      <c r="AL3187" t="s">
        <v>53</v>
      </c>
      <c r="AM3187">
        <v>531.54</v>
      </c>
      <c r="AN3187">
        <v>1132.3</v>
      </c>
      <c r="AO3187">
        <v>15</v>
      </c>
    </row>
    <row r="3188" spans="1:41" x14ac:dyDescent="0.3">
      <c r="A3188" t="str">
        <f>"Trad IRN"</f>
        <v>Trad IRN</v>
      </c>
      <c r="B3188" t="str">
        <f>"Bldg IRN"</f>
        <v>Bldg IRN</v>
      </c>
      <c r="C3188" t="s">
        <v>41</v>
      </c>
      <c r="D3188" t="s">
        <v>3</v>
      </c>
      <c r="E3188" t="s">
        <v>80</v>
      </c>
      <c r="F3188" t="s">
        <v>81</v>
      </c>
      <c r="G3188" t="s">
        <v>82</v>
      </c>
      <c r="H3188" t="s">
        <v>83</v>
      </c>
      <c r="I3188" t="s">
        <v>8</v>
      </c>
      <c r="J3188" t="s">
        <v>43</v>
      </c>
      <c r="K3188" t="s">
        <v>44</v>
      </c>
      <c r="L3188" t="s">
        <v>45</v>
      </c>
      <c r="M3188" t="s">
        <v>46</v>
      </c>
      <c r="N3188" t="str">
        <f>"01/04/2023"</f>
        <v>01/04/2023</v>
      </c>
      <c r="O3188" t="str">
        <f>"01/17/2023"</f>
        <v>01/17/2023</v>
      </c>
      <c r="P3188">
        <v>7.7850000000000003E-3</v>
      </c>
      <c r="Q3188">
        <v>7.7850000000000003E-3</v>
      </c>
      <c r="S3188">
        <v>0</v>
      </c>
      <c r="T3188">
        <v>2.3500000000000001E-3</v>
      </c>
      <c r="U3188">
        <v>5.4349999999999997E-3</v>
      </c>
      <c r="V3188" t="str">
        <f>"Trad IRN"</f>
        <v>Trad IRN</v>
      </c>
      <c r="W3188">
        <v>15</v>
      </c>
      <c r="X3188" t="s">
        <v>47</v>
      </c>
      <c r="Z3188" t="s">
        <v>47</v>
      </c>
      <c r="AB3188" t="str">
        <f>"12"</f>
        <v>12</v>
      </c>
      <c r="AC3188" t="s">
        <v>48</v>
      </c>
      <c r="AD3188" t="s">
        <v>49</v>
      </c>
      <c r="AE3188" t="s">
        <v>50</v>
      </c>
      <c r="AF3188">
        <v>0</v>
      </c>
      <c r="AG3188" t="s">
        <v>51</v>
      </c>
      <c r="AH3188" t="str">
        <f>"Trad IRN"</f>
        <v>Trad IRN</v>
      </c>
      <c r="AI3188" t="str">
        <f>"Bldg IRN"</f>
        <v>Bldg IRN</v>
      </c>
      <c r="AJ3188" t="str">
        <f>"12"</f>
        <v>12</v>
      </c>
      <c r="AK3188" t="s">
        <v>48</v>
      </c>
      <c r="AL3188" t="s">
        <v>53</v>
      </c>
      <c r="AM3188">
        <v>8.81</v>
      </c>
      <c r="AN3188">
        <v>1132.3</v>
      </c>
      <c r="AO3188">
        <v>15</v>
      </c>
    </row>
    <row r="3189" spans="1:41" x14ac:dyDescent="0.3">
      <c r="A3189" t="str">
        <f>"Trad IRN"</f>
        <v>Trad IRN</v>
      </c>
      <c r="B3189" t="str">
        <f>"Bldg IRN"</f>
        <v>Bldg IRN</v>
      </c>
      <c r="C3189" t="s">
        <v>41</v>
      </c>
      <c r="D3189" t="s">
        <v>3</v>
      </c>
      <c r="E3189" t="s">
        <v>80</v>
      </c>
      <c r="F3189" t="s">
        <v>81</v>
      </c>
      <c r="G3189" t="s">
        <v>82</v>
      </c>
      <c r="H3189" t="s">
        <v>83</v>
      </c>
      <c r="I3189" t="str">
        <f>"Trad IRN"</f>
        <v>Trad IRN</v>
      </c>
      <c r="J3189" t="s">
        <v>43</v>
      </c>
      <c r="K3189" t="s">
        <v>44</v>
      </c>
      <c r="L3189" t="s">
        <v>45</v>
      </c>
      <c r="M3189" t="s">
        <v>46</v>
      </c>
      <c r="N3189" t="str">
        <f>"01/04/2023"</f>
        <v>01/04/2023</v>
      </c>
      <c r="O3189" t="str">
        <f>"01/17/2023"</f>
        <v>01/17/2023</v>
      </c>
      <c r="P3189">
        <v>4.4117999999999997E-2</v>
      </c>
      <c r="Q3189">
        <v>4.4117999999999997E-2</v>
      </c>
      <c r="S3189">
        <v>0</v>
      </c>
      <c r="T3189">
        <v>4.4117999999999997E-2</v>
      </c>
      <c r="U3189">
        <v>0</v>
      </c>
      <c r="V3189" t="str">
        <f>"Trad IRN"</f>
        <v>Trad IRN</v>
      </c>
      <c r="W3189">
        <v>85</v>
      </c>
      <c r="X3189" t="s">
        <v>47</v>
      </c>
      <c r="Z3189" t="s">
        <v>47</v>
      </c>
      <c r="AB3189" t="str">
        <f>"12"</f>
        <v>12</v>
      </c>
      <c r="AC3189" t="s">
        <v>48</v>
      </c>
      <c r="AD3189" t="s">
        <v>49</v>
      </c>
      <c r="AE3189" t="s">
        <v>55</v>
      </c>
      <c r="AF3189">
        <v>0</v>
      </c>
      <c r="AG3189" t="s">
        <v>56</v>
      </c>
      <c r="AH3189" t="str">
        <f>"Trad IRN"</f>
        <v>Trad IRN</v>
      </c>
      <c r="AI3189" t="str">
        <f>"Bldg IRN"</f>
        <v>Bldg IRN</v>
      </c>
      <c r="AJ3189" t="str">
        <f>"12"</f>
        <v>12</v>
      </c>
      <c r="AK3189" t="s">
        <v>48</v>
      </c>
      <c r="AL3189" t="s">
        <v>53</v>
      </c>
      <c r="AM3189">
        <v>49.95</v>
      </c>
      <c r="AN3189">
        <v>1132.3</v>
      </c>
      <c r="AO3189">
        <v>15</v>
      </c>
    </row>
    <row r="3190" spans="1:41" x14ac:dyDescent="0.3">
      <c r="A3190" t="str">
        <f>"Trad IRN"</f>
        <v>Trad IRN</v>
      </c>
      <c r="B3190" t="str">
        <f>"Bldg IRN"</f>
        <v>Bldg IRN</v>
      </c>
      <c r="C3190" t="s">
        <v>41</v>
      </c>
      <c r="D3190" t="s">
        <v>3</v>
      </c>
      <c r="E3190" t="s">
        <v>80</v>
      </c>
      <c r="F3190" t="s">
        <v>81</v>
      </c>
      <c r="G3190" t="s">
        <v>82</v>
      </c>
      <c r="H3190" t="s">
        <v>83</v>
      </c>
      <c r="I3190" t="s">
        <v>8</v>
      </c>
      <c r="J3190" t="s">
        <v>43</v>
      </c>
      <c r="K3190" t="s">
        <v>44</v>
      </c>
      <c r="L3190" t="s">
        <v>45</v>
      </c>
      <c r="M3190" t="s">
        <v>46</v>
      </c>
      <c r="N3190" t="str">
        <f>"08/17/2022"</f>
        <v>08/17/2022</v>
      </c>
      <c r="O3190" t="str">
        <f>"12/31/2500"</f>
        <v>12/31/2500</v>
      </c>
      <c r="P3190">
        <v>0.5</v>
      </c>
      <c r="Q3190">
        <v>0.5</v>
      </c>
      <c r="S3190">
        <v>0</v>
      </c>
      <c r="T3190">
        <v>0</v>
      </c>
      <c r="U3190">
        <v>0.5</v>
      </c>
      <c r="V3190" t="str">
        <f>"Trad IRN"</f>
        <v>Trad IRN</v>
      </c>
      <c r="W3190">
        <v>50</v>
      </c>
      <c r="X3190" t="s">
        <v>47</v>
      </c>
      <c r="Z3190" t="s">
        <v>47</v>
      </c>
      <c r="AB3190" t="str">
        <f>"11"</f>
        <v>11</v>
      </c>
      <c r="AC3190" t="s">
        <v>48</v>
      </c>
      <c r="AD3190" t="s">
        <v>49</v>
      </c>
      <c r="AE3190" t="s">
        <v>50</v>
      </c>
      <c r="AF3190">
        <v>0</v>
      </c>
      <c r="AG3190" t="s">
        <v>51</v>
      </c>
      <c r="AH3190" t="s">
        <v>85</v>
      </c>
      <c r="AI3190" t="str">
        <f>"Bldg IRN"</f>
        <v>Bldg IRN</v>
      </c>
      <c r="AJ3190" t="s">
        <v>48</v>
      </c>
      <c r="AK3190" t="s">
        <v>48</v>
      </c>
      <c r="AL3190" t="s">
        <v>53</v>
      </c>
      <c r="AM3190">
        <v>530</v>
      </c>
      <c r="AN3190">
        <v>1060</v>
      </c>
      <c r="AO3190">
        <v>15</v>
      </c>
    </row>
    <row r="3191" spans="1:41" x14ac:dyDescent="0.3">
      <c r="A3191" t="str">
        <f>"Trad IRN"</f>
        <v>Trad IRN</v>
      </c>
      <c r="B3191" t="str">
        <f>"Bldg IRN"</f>
        <v>Bldg IRN</v>
      </c>
      <c r="C3191" t="s">
        <v>41</v>
      </c>
      <c r="D3191" t="s">
        <v>3</v>
      </c>
      <c r="E3191" t="s">
        <v>80</v>
      </c>
      <c r="F3191" t="s">
        <v>81</v>
      </c>
      <c r="G3191" t="s">
        <v>82</v>
      </c>
      <c r="H3191" t="s">
        <v>83</v>
      </c>
      <c r="I3191" t="str">
        <f>"Trad IRN"</f>
        <v>Trad IRN</v>
      </c>
      <c r="J3191" t="s">
        <v>43</v>
      </c>
      <c r="K3191" t="s">
        <v>44</v>
      </c>
      <c r="L3191" t="s">
        <v>45</v>
      </c>
      <c r="M3191" t="s">
        <v>46</v>
      </c>
      <c r="N3191" t="str">
        <f>"08/18/2022"</f>
        <v>08/18/2022</v>
      </c>
      <c r="O3191" t="str">
        <f>"12/31/2500"</f>
        <v>12/31/2500</v>
      </c>
      <c r="P3191">
        <v>0.5</v>
      </c>
      <c r="Q3191">
        <v>0.5</v>
      </c>
      <c r="S3191">
        <v>0</v>
      </c>
      <c r="T3191">
        <v>0.5</v>
      </c>
      <c r="U3191">
        <v>0</v>
      </c>
      <c r="V3191" t="str">
        <f>"Trad IRN"</f>
        <v>Trad IRN</v>
      </c>
      <c r="W3191">
        <v>50</v>
      </c>
      <c r="X3191" t="s">
        <v>47</v>
      </c>
      <c r="Z3191" t="s">
        <v>47</v>
      </c>
      <c r="AB3191" t="str">
        <f>"11"</f>
        <v>11</v>
      </c>
      <c r="AC3191" t="s">
        <v>48</v>
      </c>
      <c r="AD3191" t="s">
        <v>49</v>
      </c>
      <c r="AE3191" t="s">
        <v>50</v>
      </c>
      <c r="AF3191">
        <v>0</v>
      </c>
      <c r="AG3191" t="s">
        <v>56</v>
      </c>
      <c r="AH3191" t="str">
        <f>"Trad IRN"</f>
        <v>Trad IRN</v>
      </c>
      <c r="AI3191" t="str">
        <f>"Bldg IRN"</f>
        <v>Bldg IRN</v>
      </c>
      <c r="AJ3191" t="s">
        <v>48</v>
      </c>
      <c r="AK3191" t="s">
        <v>48</v>
      </c>
      <c r="AL3191" t="s">
        <v>53</v>
      </c>
      <c r="AM3191">
        <v>566.15</v>
      </c>
      <c r="AN3191">
        <v>1132.3</v>
      </c>
      <c r="AO3191">
        <v>15</v>
      </c>
    </row>
    <row r="3192" spans="1:41" x14ac:dyDescent="0.3">
      <c r="A3192" t="str">
        <f>"Trad IRN"</f>
        <v>Trad IRN</v>
      </c>
      <c r="B3192" t="str">
        <f>"Bldg IRN"</f>
        <v>Bldg IRN</v>
      </c>
      <c r="C3192" t="s">
        <v>41</v>
      </c>
      <c r="D3192" t="s">
        <v>3</v>
      </c>
      <c r="E3192" t="s">
        <v>80</v>
      </c>
      <c r="F3192" t="s">
        <v>81</v>
      </c>
      <c r="G3192" t="s">
        <v>82</v>
      </c>
      <c r="H3192" t="s">
        <v>83</v>
      </c>
      <c r="I3192" t="str">
        <f>"Trad IRN"</f>
        <v>Trad IRN</v>
      </c>
      <c r="J3192" t="s">
        <v>43</v>
      </c>
      <c r="K3192" t="s">
        <v>44</v>
      </c>
      <c r="L3192" t="s">
        <v>45</v>
      </c>
      <c r="M3192" t="s">
        <v>46</v>
      </c>
      <c r="N3192" t="str">
        <f>"08/18/2022"</f>
        <v>08/18/2022</v>
      </c>
      <c r="O3192" t="str">
        <f>"12/31/2500"</f>
        <v>12/31/2500</v>
      </c>
      <c r="P3192">
        <v>1</v>
      </c>
      <c r="Q3192">
        <v>1</v>
      </c>
      <c r="S3192">
        <v>0</v>
      </c>
      <c r="T3192">
        <v>1</v>
      </c>
      <c r="U3192">
        <v>0</v>
      </c>
      <c r="V3192" t="str">
        <f>"Trad IRN"</f>
        <v>Trad IRN</v>
      </c>
      <c r="W3192">
        <v>100</v>
      </c>
      <c r="X3192" t="s">
        <v>47</v>
      </c>
      <c r="Z3192" t="s">
        <v>47</v>
      </c>
      <c r="AB3192" t="str">
        <f>"11"</f>
        <v>11</v>
      </c>
      <c r="AC3192" t="s">
        <v>48</v>
      </c>
      <c r="AD3192" t="s">
        <v>49</v>
      </c>
      <c r="AE3192" t="s">
        <v>50</v>
      </c>
      <c r="AF3192">
        <v>0</v>
      </c>
      <c r="AG3192" t="s">
        <v>56</v>
      </c>
      <c r="AH3192" t="str">
        <f>"Trad IRN"</f>
        <v>Trad IRN</v>
      </c>
      <c r="AI3192" t="str">
        <f>"Bldg IRN"</f>
        <v>Bldg IRN</v>
      </c>
      <c r="AJ3192" t="s">
        <v>48</v>
      </c>
      <c r="AK3192" t="s">
        <v>48</v>
      </c>
      <c r="AL3192" t="s">
        <v>53</v>
      </c>
      <c r="AM3192">
        <v>1132.3</v>
      </c>
      <c r="AN3192">
        <v>1132.3</v>
      </c>
      <c r="AO3192">
        <v>15</v>
      </c>
    </row>
    <row r="3193" spans="1:41" x14ac:dyDescent="0.3">
      <c r="A3193" t="str">
        <f>"Trad IRN"</f>
        <v>Trad IRN</v>
      </c>
      <c r="B3193" t="str">
        <f>"Bldg IRN"</f>
        <v>Bldg IRN</v>
      </c>
      <c r="C3193" t="s">
        <v>41</v>
      </c>
      <c r="D3193" t="s">
        <v>3</v>
      </c>
      <c r="E3193" t="s">
        <v>80</v>
      </c>
      <c r="F3193" t="s">
        <v>81</v>
      </c>
      <c r="G3193" t="s">
        <v>82</v>
      </c>
      <c r="H3193" t="s">
        <v>83</v>
      </c>
      <c r="I3193" t="str">
        <f>"Trad IRN"</f>
        <v>Trad IRN</v>
      </c>
      <c r="J3193" t="s">
        <v>43</v>
      </c>
      <c r="K3193" t="s">
        <v>44</v>
      </c>
      <c r="L3193" t="s">
        <v>45</v>
      </c>
      <c r="M3193" t="s">
        <v>46</v>
      </c>
      <c r="N3193" t="str">
        <f>"08/18/2022"</f>
        <v>08/18/2022</v>
      </c>
      <c r="O3193" t="str">
        <f>"12/31/2500"</f>
        <v>12/31/2500</v>
      </c>
      <c r="P3193">
        <v>1</v>
      </c>
      <c r="Q3193">
        <v>1</v>
      </c>
      <c r="S3193">
        <v>0</v>
      </c>
      <c r="T3193">
        <v>1</v>
      </c>
      <c r="U3193">
        <v>0</v>
      </c>
      <c r="V3193" t="str">
        <f>"Trad IRN"</f>
        <v>Trad IRN</v>
      </c>
      <c r="W3193">
        <v>100</v>
      </c>
      <c r="X3193" t="s">
        <v>47</v>
      </c>
      <c r="Z3193" t="s">
        <v>47</v>
      </c>
      <c r="AB3193" t="str">
        <f>"11"</f>
        <v>11</v>
      </c>
      <c r="AC3193" t="s">
        <v>48</v>
      </c>
      <c r="AD3193" t="s">
        <v>49</v>
      </c>
      <c r="AE3193" t="s">
        <v>55</v>
      </c>
      <c r="AF3193">
        <v>0</v>
      </c>
      <c r="AG3193" t="s">
        <v>56</v>
      </c>
      <c r="AH3193" t="str">
        <f>"Trad IRN"</f>
        <v>Trad IRN</v>
      </c>
      <c r="AI3193" t="str">
        <f>"Bldg IRN"</f>
        <v>Bldg IRN</v>
      </c>
      <c r="AJ3193" t="s">
        <v>48</v>
      </c>
      <c r="AK3193" t="s">
        <v>48</v>
      </c>
      <c r="AL3193" t="s">
        <v>53</v>
      </c>
      <c r="AM3193">
        <v>1132.3</v>
      </c>
      <c r="AN3193">
        <v>1132.3</v>
      </c>
      <c r="AO3193">
        <v>15</v>
      </c>
    </row>
    <row r="3194" spans="1:41" x14ac:dyDescent="0.3">
      <c r="A3194" t="str">
        <f>"Trad IRN"</f>
        <v>Trad IRN</v>
      </c>
      <c r="B3194" t="str">
        <f>"Bldg IRN"</f>
        <v>Bldg IRN</v>
      </c>
      <c r="C3194" t="s">
        <v>41</v>
      </c>
      <c r="D3194" t="s">
        <v>3</v>
      </c>
      <c r="E3194" t="s">
        <v>80</v>
      </c>
      <c r="F3194" t="s">
        <v>81</v>
      </c>
      <c r="G3194" t="s">
        <v>82</v>
      </c>
      <c r="H3194" t="s">
        <v>83</v>
      </c>
      <c r="I3194" t="str">
        <f>"Trad IRN"</f>
        <v>Trad IRN</v>
      </c>
      <c r="J3194" t="s">
        <v>43</v>
      </c>
      <c r="K3194" t="s">
        <v>44</v>
      </c>
      <c r="L3194" t="s">
        <v>45</v>
      </c>
      <c r="M3194" t="s">
        <v>46</v>
      </c>
      <c r="N3194" t="str">
        <f>"08/18/2022"</f>
        <v>08/18/2022</v>
      </c>
      <c r="O3194" t="str">
        <f>"12/31/2500"</f>
        <v>12/31/2500</v>
      </c>
      <c r="P3194">
        <v>1</v>
      </c>
      <c r="Q3194">
        <v>1</v>
      </c>
      <c r="S3194">
        <v>0</v>
      </c>
      <c r="T3194">
        <v>1</v>
      </c>
      <c r="U3194">
        <v>0</v>
      </c>
      <c r="V3194" t="str">
        <f>"Trad IRN"</f>
        <v>Trad IRN</v>
      </c>
      <c r="W3194">
        <v>100</v>
      </c>
      <c r="X3194" t="s">
        <v>47</v>
      </c>
      <c r="Z3194" t="s">
        <v>47</v>
      </c>
      <c r="AB3194" t="str">
        <f>"11"</f>
        <v>11</v>
      </c>
      <c r="AC3194" t="s">
        <v>48</v>
      </c>
      <c r="AD3194" t="s">
        <v>49</v>
      </c>
      <c r="AE3194" t="s">
        <v>50</v>
      </c>
      <c r="AF3194">
        <v>0</v>
      </c>
      <c r="AG3194" t="s">
        <v>56</v>
      </c>
      <c r="AH3194" t="str">
        <f>"Trad IRN"</f>
        <v>Trad IRN</v>
      </c>
      <c r="AI3194" t="str">
        <f>"Bldg IRN"</f>
        <v>Bldg IRN</v>
      </c>
      <c r="AJ3194" t="s">
        <v>48</v>
      </c>
      <c r="AK3194" t="s">
        <v>48</v>
      </c>
      <c r="AL3194" t="s">
        <v>53</v>
      </c>
      <c r="AM3194">
        <v>1132.3</v>
      </c>
      <c r="AN3194">
        <v>1132.3</v>
      </c>
      <c r="AO3194">
        <v>15</v>
      </c>
    </row>
    <row r="3195" spans="1:41" x14ac:dyDescent="0.3">
      <c r="A3195" t="str">
        <f>"Trad IRN"</f>
        <v>Trad IRN</v>
      </c>
      <c r="B3195" t="str">
        <f>"Bldg IRN"</f>
        <v>Bldg IRN</v>
      </c>
      <c r="C3195" t="s">
        <v>41</v>
      </c>
      <c r="D3195" t="s">
        <v>3</v>
      </c>
      <c r="E3195" t="s">
        <v>80</v>
      </c>
      <c r="F3195" t="s">
        <v>81</v>
      </c>
      <c r="G3195" t="s">
        <v>82</v>
      </c>
      <c r="H3195" t="s">
        <v>83</v>
      </c>
      <c r="I3195" t="s">
        <v>8</v>
      </c>
      <c r="J3195" t="s">
        <v>43</v>
      </c>
      <c r="K3195" t="s">
        <v>44</v>
      </c>
      <c r="L3195" t="s">
        <v>45</v>
      </c>
      <c r="M3195" t="s">
        <v>46</v>
      </c>
      <c r="N3195" t="str">
        <f>"11/15/2022"</f>
        <v>11/15/2022</v>
      </c>
      <c r="O3195" t="str">
        <f>"01/03/2023"</f>
        <v>01/03/2023</v>
      </c>
      <c r="P3195">
        <v>0.132438</v>
      </c>
      <c r="Q3195">
        <v>0.132438</v>
      </c>
      <c r="R3195">
        <v>0.132438</v>
      </c>
      <c r="S3195">
        <v>0</v>
      </c>
      <c r="T3195">
        <v>1.9692000000000001E-2</v>
      </c>
      <c r="U3195">
        <v>0.112746</v>
      </c>
      <c r="V3195" t="str">
        <f>"Trad IRN"</f>
        <v>Trad IRN</v>
      </c>
      <c r="W3195">
        <v>100</v>
      </c>
      <c r="X3195" t="s">
        <v>47</v>
      </c>
      <c r="Z3195" t="s">
        <v>47</v>
      </c>
      <c r="AB3195" t="str">
        <f>"12"</f>
        <v>12</v>
      </c>
      <c r="AC3195" t="str">
        <f>"10"</f>
        <v>10</v>
      </c>
      <c r="AD3195" t="str">
        <f>"2"</f>
        <v>2</v>
      </c>
      <c r="AE3195" t="s">
        <v>55</v>
      </c>
      <c r="AF3195">
        <v>0</v>
      </c>
      <c r="AG3195" t="s">
        <v>51</v>
      </c>
      <c r="AH3195" t="s">
        <v>85</v>
      </c>
      <c r="AI3195" t="str">
        <f>"Bldg IRN"</f>
        <v>Bldg IRN</v>
      </c>
      <c r="AJ3195" t="str">
        <f>"12"</f>
        <v>12</v>
      </c>
      <c r="AK3195" t="s">
        <v>52</v>
      </c>
      <c r="AL3195" t="s">
        <v>53</v>
      </c>
      <c r="AM3195">
        <v>138</v>
      </c>
      <c r="AN3195">
        <v>1042</v>
      </c>
      <c r="AO3195">
        <v>15</v>
      </c>
    </row>
    <row r="3196" spans="1:41" x14ac:dyDescent="0.3">
      <c r="A3196" t="str">
        <f>"Trad IRN"</f>
        <v>Trad IRN</v>
      </c>
      <c r="B3196" t="str">
        <f>"Bldg IRN"</f>
        <v>Bldg IRN</v>
      </c>
      <c r="C3196" t="s">
        <v>41</v>
      </c>
      <c r="D3196" t="s">
        <v>3</v>
      </c>
      <c r="E3196" t="s">
        <v>80</v>
      </c>
      <c r="F3196" t="s">
        <v>81</v>
      </c>
      <c r="G3196" t="s">
        <v>82</v>
      </c>
      <c r="H3196" t="s">
        <v>83</v>
      </c>
      <c r="I3196" t="s">
        <v>8</v>
      </c>
      <c r="J3196" t="s">
        <v>43</v>
      </c>
      <c r="K3196" t="s">
        <v>44</v>
      </c>
      <c r="L3196" t="s">
        <v>45</v>
      </c>
      <c r="M3196" t="s">
        <v>46</v>
      </c>
      <c r="N3196" t="str">
        <f>"08/17/2022"</f>
        <v>08/17/2022</v>
      </c>
      <c r="O3196" t="str">
        <f>"11/14/2022"</f>
        <v>11/14/2022</v>
      </c>
      <c r="P3196">
        <v>0.35028799999999999</v>
      </c>
      <c r="Q3196">
        <v>0.35028799999999999</v>
      </c>
      <c r="R3196">
        <v>0.35028799999999999</v>
      </c>
      <c r="S3196">
        <v>0</v>
      </c>
      <c r="T3196">
        <v>4.6365999999999997E-2</v>
      </c>
      <c r="U3196">
        <v>0.30392200000000003</v>
      </c>
      <c r="V3196" t="str">
        <f>"Trad IRN"</f>
        <v>Trad IRN</v>
      </c>
      <c r="W3196">
        <v>100</v>
      </c>
      <c r="X3196" t="s">
        <v>47</v>
      </c>
      <c r="Z3196" t="s">
        <v>47</v>
      </c>
      <c r="AB3196" t="str">
        <f>"12"</f>
        <v>12</v>
      </c>
      <c r="AC3196" t="str">
        <f>"10"</f>
        <v>10</v>
      </c>
      <c r="AD3196" t="str">
        <f>"2"</f>
        <v>2</v>
      </c>
      <c r="AE3196" t="s">
        <v>50</v>
      </c>
      <c r="AF3196">
        <v>0</v>
      </c>
      <c r="AG3196" t="s">
        <v>51</v>
      </c>
      <c r="AH3196" t="s">
        <v>85</v>
      </c>
      <c r="AI3196" t="str">
        <f>"Bldg IRN"</f>
        <v>Bldg IRN</v>
      </c>
      <c r="AJ3196" t="str">
        <f>"12"</f>
        <v>12</v>
      </c>
      <c r="AK3196" t="s">
        <v>52</v>
      </c>
      <c r="AL3196" t="s">
        <v>53</v>
      </c>
      <c r="AM3196">
        <v>365</v>
      </c>
      <c r="AN3196">
        <v>1042</v>
      </c>
      <c r="AO3196">
        <v>15</v>
      </c>
    </row>
    <row r="3197" spans="1:41" x14ac:dyDescent="0.3">
      <c r="A3197" t="str">
        <f>"Trad IRN"</f>
        <v>Trad IRN</v>
      </c>
      <c r="B3197" t="str">
        <f>"Bldg IRN"</f>
        <v>Bldg IRN</v>
      </c>
      <c r="C3197" t="s">
        <v>41</v>
      </c>
      <c r="D3197" t="s">
        <v>3</v>
      </c>
      <c r="E3197" t="s">
        <v>80</v>
      </c>
      <c r="F3197" t="s">
        <v>81</v>
      </c>
      <c r="G3197" t="s">
        <v>82</v>
      </c>
      <c r="H3197" t="s">
        <v>83</v>
      </c>
      <c r="I3197" t="s">
        <v>8</v>
      </c>
      <c r="J3197" t="s">
        <v>43</v>
      </c>
      <c r="K3197" t="s">
        <v>44</v>
      </c>
      <c r="L3197" t="s">
        <v>45</v>
      </c>
      <c r="M3197" t="s">
        <v>46</v>
      </c>
      <c r="N3197" t="str">
        <f>"01/04/2023"</f>
        <v>01/04/2023</v>
      </c>
      <c r="O3197" t="str">
        <f>"12/31/2500"</f>
        <v>12/31/2500</v>
      </c>
      <c r="P3197">
        <v>0.51727400000000001</v>
      </c>
      <c r="Q3197">
        <v>0.51727400000000001</v>
      </c>
      <c r="R3197">
        <v>0.51727400000000001</v>
      </c>
      <c r="S3197">
        <v>0</v>
      </c>
      <c r="T3197">
        <v>0.156162</v>
      </c>
      <c r="U3197">
        <v>0.36111199999999999</v>
      </c>
      <c r="V3197" t="str">
        <f>"Trad IRN"</f>
        <v>Trad IRN</v>
      </c>
      <c r="W3197">
        <v>87</v>
      </c>
      <c r="X3197" t="s">
        <v>54</v>
      </c>
      <c r="Y3197" t="str">
        <f>"13"</f>
        <v>13</v>
      </c>
      <c r="Z3197" t="s">
        <v>47</v>
      </c>
      <c r="AB3197" t="str">
        <f>"12"</f>
        <v>12</v>
      </c>
      <c r="AC3197" t="str">
        <f>"10"</f>
        <v>10</v>
      </c>
      <c r="AD3197" t="str">
        <f>"2"</f>
        <v>2</v>
      </c>
      <c r="AE3197" t="s">
        <v>55</v>
      </c>
      <c r="AF3197">
        <v>0</v>
      </c>
      <c r="AG3197" t="s">
        <v>51</v>
      </c>
      <c r="AH3197" t="s">
        <v>85</v>
      </c>
      <c r="AI3197" t="str">
        <f>"Bldg IRN"</f>
        <v>Bldg IRN</v>
      </c>
      <c r="AJ3197" t="str">
        <f>"12"</f>
        <v>12</v>
      </c>
      <c r="AK3197" t="s">
        <v>52</v>
      </c>
      <c r="AL3197" t="s">
        <v>53</v>
      </c>
      <c r="AM3197">
        <v>539</v>
      </c>
      <c r="AN3197">
        <v>1042</v>
      </c>
      <c r="AO3197">
        <v>15</v>
      </c>
    </row>
    <row r="3198" spans="1:41" x14ac:dyDescent="0.3">
      <c r="A3198" t="str">
        <f>"Trad IRN"</f>
        <v>Trad IRN</v>
      </c>
      <c r="B3198" t="str">
        <f>"Bldg IRN"</f>
        <v>Bldg IRN</v>
      </c>
      <c r="C3198" t="s">
        <v>41</v>
      </c>
      <c r="D3198" t="s">
        <v>3</v>
      </c>
      <c r="E3198" t="s">
        <v>80</v>
      </c>
      <c r="F3198" t="s">
        <v>81</v>
      </c>
      <c r="G3198" t="s">
        <v>82</v>
      </c>
      <c r="H3198" t="s">
        <v>83</v>
      </c>
      <c r="I3198" t="str">
        <f>"Trad IRN"</f>
        <v>Trad IRN</v>
      </c>
      <c r="J3198" t="s">
        <v>43</v>
      </c>
      <c r="K3198" t="s">
        <v>44</v>
      </c>
      <c r="L3198" t="s">
        <v>45</v>
      </c>
      <c r="M3198" t="s">
        <v>46</v>
      </c>
      <c r="N3198" t="str">
        <f>"01/04/2023"</f>
        <v>01/04/2023</v>
      </c>
      <c r="O3198" t="str">
        <f>"12/31/2500"</f>
        <v>12/31/2500</v>
      </c>
      <c r="P3198">
        <v>0.45098100000000002</v>
      </c>
      <c r="Q3198">
        <v>0.45098100000000002</v>
      </c>
      <c r="S3198">
        <v>0.45098100000000002</v>
      </c>
      <c r="T3198">
        <v>0.45098100000000002</v>
      </c>
      <c r="U3198">
        <v>0</v>
      </c>
      <c r="V3198" t="str">
        <f>"Trad IRN"</f>
        <v>Trad IRN</v>
      </c>
      <c r="W3198">
        <v>70</v>
      </c>
      <c r="X3198" t="s">
        <v>54</v>
      </c>
      <c r="Y3198" t="str">
        <f>"15"</f>
        <v>15</v>
      </c>
      <c r="Z3198" t="s">
        <v>47</v>
      </c>
      <c r="AB3198" t="str">
        <f>"09"</f>
        <v>09</v>
      </c>
      <c r="AC3198" t="s">
        <v>48</v>
      </c>
      <c r="AD3198" t="s">
        <v>49</v>
      </c>
      <c r="AE3198" t="s">
        <v>55</v>
      </c>
      <c r="AF3198">
        <v>0</v>
      </c>
      <c r="AG3198" t="s">
        <v>56</v>
      </c>
      <c r="AH3198" t="str">
        <f>"Trad IRN"</f>
        <v>Trad IRN</v>
      </c>
      <c r="AI3198" t="str">
        <f>"Bldg IRN"</f>
        <v>Bldg IRN</v>
      </c>
      <c r="AJ3198" t="s">
        <v>48</v>
      </c>
      <c r="AK3198" t="s">
        <v>48</v>
      </c>
      <c r="AL3198" t="s">
        <v>53</v>
      </c>
      <c r="AM3198">
        <v>510.65</v>
      </c>
      <c r="AN3198">
        <v>1132.3</v>
      </c>
      <c r="AO3198">
        <v>15</v>
      </c>
    </row>
    <row r="3199" spans="1:41" x14ac:dyDescent="0.3">
      <c r="A3199" t="str">
        <f>"Trad IRN"</f>
        <v>Trad IRN</v>
      </c>
      <c r="B3199" t="str">
        <f>"Bldg IRN"</f>
        <v>Bldg IRN</v>
      </c>
      <c r="C3199" t="s">
        <v>41</v>
      </c>
      <c r="D3199" t="s">
        <v>3</v>
      </c>
      <c r="E3199" t="s">
        <v>80</v>
      </c>
      <c r="F3199" t="s">
        <v>81</v>
      </c>
      <c r="G3199" t="s">
        <v>82</v>
      </c>
      <c r="H3199" t="s">
        <v>83</v>
      </c>
      <c r="I3199" t="s">
        <v>8</v>
      </c>
      <c r="J3199" t="s">
        <v>43</v>
      </c>
      <c r="K3199" t="s">
        <v>44</v>
      </c>
      <c r="L3199" t="s">
        <v>45</v>
      </c>
      <c r="M3199" t="s">
        <v>46</v>
      </c>
      <c r="N3199" t="str">
        <f>"01/04/2023"</f>
        <v>01/04/2023</v>
      </c>
      <c r="O3199" t="str">
        <f>"12/31/2500"</f>
        <v>12/31/2500</v>
      </c>
      <c r="P3199">
        <v>7.9585000000000003E-2</v>
      </c>
      <c r="Q3199">
        <v>7.9585000000000003E-2</v>
      </c>
      <c r="S3199">
        <v>0</v>
      </c>
      <c r="T3199">
        <v>2.4028999999999998E-2</v>
      </c>
      <c r="U3199">
        <v>5.5556000000000001E-2</v>
      </c>
      <c r="V3199" t="str">
        <f>"Trad IRN"</f>
        <v>Trad IRN</v>
      </c>
      <c r="W3199">
        <v>15</v>
      </c>
      <c r="X3199" t="s">
        <v>47</v>
      </c>
      <c r="Z3199" t="s">
        <v>47</v>
      </c>
      <c r="AB3199" t="str">
        <f>"09"</f>
        <v>09</v>
      </c>
      <c r="AC3199" t="s">
        <v>48</v>
      </c>
      <c r="AD3199" t="s">
        <v>49</v>
      </c>
      <c r="AE3199" t="s">
        <v>50</v>
      </c>
      <c r="AF3199">
        <v>0</v>
      </c>
      <c r="AG3199" t="s">
        <v>51</v>
      </c>
      <c r="AH3199" t="str">
        <f>"Trad IRN"</f>
        <v>Trad IRN</v>
      </c>
      <c r="AI3199" t="str">
        <f>"Bldg IRN"</f>
        <v>Bldg IRN</v>
      </c>
      <c r="AJ3199" t="s">
        <v>48</v>
      </c>
      <c r="AK3199" t="s">
        <v>48</v>
      </c>
      <c r="AL3199" t="s">
        <v>53</v>
      </c>
      <c r="AM3199">
        <v>90.11</v>
      </c>
      <c r="AN3199">
        <v>1132.3</v>
      </c>
      <c r="AO3199">
        <v>15</v>
      </c>
    </row>
    <row r="3200" spans="1:41" x14ac:dyDescent="0.3">
      <c r="A3200" t="str">
        <f>"Trad IRN"</f>
        <v>Trad IRN</v>
      </c>
      <c r="B3200" t="str">
        <f>"Bldg IRN"</f>
        <v>Bldg IRN</v>
      </c>
      <c r="C3200" t="s">
        <v>41</v>
      </c>
      <c r="D3200" t="s">
        <v>3</v>
      </c>
      <c r="E3200" t="s">
        <v>80</v>
      </c>
      <c r="F3200" t="s">
        <v>81</v>
      </c>
      <c r="G3200" t="s">
        <v>82</v>
      </c>
      <c r="H3200" t="s">
        <v>83</v>
      </c>
      <c r="I3200" t="str">
        <f>"Trad IRN"</f>
        <v>Trad IRN</v>
      </c>
      <c r="J3200" t="s">
        <v>43</v>
      </c>
      <c r="K3200" t="s">
        <v>44</v>
      </c>
      <c r="L3200" t="s">
        <v>45</v>
      </c>
      <c r="M3200" t="s">
        <v>46</v>
      </c>
      <c r="N3200" t="str">
        <f>"08/18/2022"</f>
        <v>08/18/2022</v>
      </c>
      <c r="O3200" t="str">
        <f>"01/03/2023"</f>
        <v>01/03/2023</v>
      </c>
      <c r="P3200">
        <v>0.46943400000000002</v>
      </c>
      <c r="Q3200">
        <v>0.46943400000000002</v>
      </c>
      <c r="S3200">
        <v>0.46943400000000002</v>
      </c>
      <c r="T3200">
        <v>0.46943400000000002</v>
      </c>
      <c r="U3200">
        <v>0</v>
      </c>
      <c r="V3200" t="str">
        <f>"Trad IRN"</f>
        <v>Trad IRN</v>
      </c>
      <c r="W3200">
        <v>85</v>
      </c>
      <c r="X3200" t="s">
        <v>54</v>
      </c>
      <c r="Y3200" t="str">
        <f>"15"</f>
        <v>15</v>
      </c>
      <c r="Z3200" t="s">
        <v>47</v>
      </c>
      <c r="AB3200" t="str">
        <f>"09"</f>
        <v>09</v>
      </c>
      <c r="AC3200" t="s">
        <v>48</v>
      </c>
      <c r="AD3200" t="s">
        <v>49</v>
      </c>
      <c r="AE3200" t="s">
        <v>55</v>
      </c>
      <c r="AF3200">
        <v>0</v>
      </c>
      <c r="AG3200" t="s">
        <v>56</v>
      </c>
      <c r="AH3200" t="str">
        <f>"Trad IRN"</f>
        <v>Trad IRN</v>
      </c>
      <c r="AI3200" t="str">
        <f>"Bldg IRN"</f>
        <v>Bldg IRN</v>
      </c>
      <c r="AJ3200" t="s">
        <v>48</v>
      </c>
      <c r="AK3200" t="s">
        <v>48</v>
      </c>
      <c r="AL3200" t="s">
        <v>53</v>
      </c>
      <c r="AM3200">
        <v>531.54</v>
      </c>
      <c r="AN3200">
        <v>1132.3</v>
      </c>
      <c r="AO3200">
        <v>15</v>
      </c>
    </row>
    <row r="3201" spans="1:41" x14ac:dyDescent="0.3">
      <c r="A3201" t="str">
        <f>"Trad IRN"</f>
        <v>Trad IRN</v>
      </c>
      <c r="B3201" t="str">
        <f>"Bldg IRN"</f>
        <v>Bldg IRN</v>
      </c>
      <c r="C3201" t="s">
        <v>41</v>
      </c>
      <c r="D3201" t="s">
        <v>3</v>
      </c>
      <c r="E3201" t="s">
        <v>80</v>
      </c>
      <c r="F3201" t="s">
        <v>81</v>
      </c>
      <c r="G3201" t="s">
        <v>82</v>
      </c>
      <c r="H3201" t="s">
        <v>83</v>
      </c>
      <c r="I3201" t="s">
        <v>8</v>
      </c>
      <c r="J3201" t="s">
        <v>43</v>
      </c>
      <c r="K3201" t="s">
        <v>44</v>
      </c>
      <c r="L3201" t="s">
        <v>45</v>
      </c>
      <c r="M3201" t="s">
        <v>46</v>
      </c>
      <c r="N3201" t="str">
        <f>"08/17/2022"</f>
        <v>08/17/2022</v>
      </c>
      <c r="O3201" t="str">
        <f>"12/31/2500"</f>
        <v>12/31/2500</v>
      </c>
      <c r="P3201">
        <v>1</v>
      </c>
      <c r="Q3201">
        <v>1</v>
      </c>
      <c r="S3201">
        <v>0</v>
      </c>
      <c r="T3201">
        <v>5.5551999999999997E-2</v>
      </c>
      <c r="U3201">
        <v>0.94444799999999995</v>
      </c>
      <c r="V3201" t="str">
        <f>"Trad IRN"</f>
        <v>Trad IRN</v>
      </c>
      <c r="W3201">
        <v>100</v>
      </c>
      <c r="X3201" t="s">
        <v>47</v>
      </c>
      <c r="Z3201" t="s">
        <v>47</v>
      </c>
      <c r="AB3201" t="str">
        <f>"11"</f>
        <v>11</v>
      </c>
      <c r="AC3201" t="s">
        <v>48</v>
      </c>
      <c r="AD3201" t="s">
        <v>49</v>
      </c>
      <c r="AE3201" t="s">
        <v>50</v>
      </c>
      <c r="AF3201">
        <v>0</v>
      </c>
      <c r="AG3201" t="s">
        <v>51</v>
      </c>
      <c r="AH3201" t="s">
        <v>85</v>
      </c>
      <c r="AI3201" t="str">
        <f>"Bldg IRN"</f>
        <v>Bldg IRN</v>
      </c>
      <c r="AJ3201" t="s">
        <v>48</v>
      </c>
      <c r="AK3201" t="s">
        <v>48</v>
      </c>
      <c r="AL3201" t="s">
        <v>53</v>
      </c>
      <c r="AM3201">
        <v>1060</v>
      </c>
      <c r="AN3201">
        <v>1060</v>
      </c>
      <c r="AO3201">
        <v>15</v>
      </c>
    </row>
    <row r="3202" spans="1:41" x14ac:dyDescent="0.3">
      <c r="A3202" t="str">
        <f>"Trad IRN"</f>
        <v>Trad IRN</v>
      </c>
      <c r="B3202" t="str">
        <f>"Bldg IRN"</f>
        <v>Bldg IRN</v>
      </c>
      <c r="C3202" t="s">
        <v>41</v>
      </c>
      <c r="D3202" t="s">
        <v>3</v>
      </c>
      <c r="E3202" t="s">
        <v>80</v>
      </c>
      <c r="F3202" t="s">
        <v>81</v>
      </c>
      <c r="G3202" t="s">
        <v>82</v>
      </c>
      <c r="H3202" t="s">
        <v>83</v>
      </c>
      <c r="I3202" t="str">
        <f>"Trad IRN"</f>
        <v>Trad IRN</v>
      </c>
      <c r="J3202" t="s">
        <v>43</v>
      </c>
      <c r="K3202" t="s">
        <v>44</v>
      </c>
      <c r="L3202" t="s">
        <v>45</v>
      </c>
      <c r="M3202" t="s">
        <v>46</v>
      </c>
      <c r="N3202" t="str">
        <f>"08/18/2022"</f>
        <v>08/18/2022</v>
      </c>
      <c r="O3202" t="str">
        <f>"12/31/2500"</f>
        <v>12/31/2500</v>
      </c>
      <c r="P3202">
        <v>1</v>
      </c>
      <c r="Q3202">
        <v>1</v>
      </c>
      <c r="S3202">
        <v>1</v>
      </c>
      <c r="T3202">
        <v>1</v>
      </c>
      <c r="U3202">
        <v>0</v>
      </c>
      <c r="V3202" t="str">
        <f>"Trad IRN"</f>
        <v>Trad IRN</v>
      </c>
      <c r="W3202">
        <v>100</v>
      </c>
      <c r="X3202" t="s">
        <v>47</v>
      </c>
      <c r="Z3202" t="s">
        <v>47</v>
      </c>
      <c r="AB3202" t="str">
        <f>"11"</f>
        <v>11</v>
      </c>
      <c r="AC3202" t="s">
        <v>48</v>
      </c>
      <c r="AD3202" t="s">
        <v>49</v>
      </c>
      <c r="AE3202" t="s">
        <v>50</v>
      </c>
      <c r="AF3202">
        <v>0</v>
      </c>
      <c r="AG3202" t="s">
        <v>56</v>
      </c>
      <c r="AH3202" t="str">
        <f>"Trad IRN"</f>
        <v>Trad IRN</v>
      </c>
      <c r="AI3202" t="str">
        <f>"Bldg IRN"</f>
        <v>Bldg IRN</v>
      </c>
      <c r="AJ3202" t="s">
        <v>48</v>
      </c>
      <c r="AK3202" t="s">
        <v>48</v>
      </c>
      <c r="AL3202" t="s">
        <v>53</v>
      </c>
      <c r="AM3202">
        <v>1132.3</v>
      </c>
      <c r="AN3202">
        <v>1132.3</v>
      </c>
      <c r="AO3202">
        <v>15</v>
      </c>
    </row>
    <row r="3203" spans="1:41" x14ac:dyDescent="0.3">
      <c r="A3203" t="str">
        <f>"Trad IRN"</f>
        <v>Trad IRN</v>
      </c>
      <c r="B3203" t="str">
        <f>"Bldg IRN"</f>
        <v>Bldg IRN</v>
      </c>
      <c r="C3203" t="s">
        <v>41</v>
      </c>
      <c r="D3203" t="s">
        <v>3</v>
      </c>
      <c r="E3203" t="s">
        <v>80</v>
      </c>
      <c r="F3203" t="s">
        <v>81</v>
      </c>
      <c r="G3203" t="s">
        <v>82</v>
      </c>
      <c r="H3203" t="s">
        <v>83</v>
      </c>
      <c r="I3203" t="str">
        <f>"Trad IRN"</f>
        <v>Trad IRN</v>
      </c>
      <c r="J3203" t="s">
        <v>43</v>
      </c>
      <c r="K3203" t="s">
        <v>44</v>
      </c>
      <c r="L3203" t="s">
        <v>45</v>
      </c>
      <c r="M3203" t="s">
        <v>46</v>
      </c>
      <c r="N3203" t="str">
        <f>"08/18/2022"</f>
        <v>08/18/2022</v>
      </c>
      <c r="O3203" t="str">
        <f>"12/31/2500"</f>
        <v>12/31/2500</v>
      </c>
      <c r="P3203">
        <v>1</v>
      </c>
      <c r="Q3203">
        <v>1</v>
      </c>
      <c r="S3203">
        <v>0</v>
      </c>
      <c r="T3203">
        <v>1</v>
      </c>
      <c r="U3203">
        <v>0</v>
      </c>
      <c r="V3203" t="str">
        <f>"Trad IRN"</f>
        <v>Trad IRN</v>
      </c>
      <c r="W3203">
        <v>100</v>
      </c>
      <c r="X3203" t="s">
        <v>47</v>
      </c>
      <c r="Z3203" t="s">
        <v>47</v>
      </c>
      <c r="AB3203" t="str">
        <f>"12"</f>
        <v>12</v>
      </c>
      <c r="AC3203" t="s">
        <v>48</v>
      </c>
      <c r="AD3203" t="s">
        <v>49</v>
      </c>
      <c r="AE3203" t="s">
        <v>50</v>
      </c>
      <c r="AF3203">
        <v>0</v>
      </c>
      <c r="AG3203" t="s">
        <v>56</v>
      </c>
      <c r="AH3203" t="str">
        <f>"Trad IRN"</f>
        <v>Trad IRN</v>
      </c>
      <c r="AI3203" t="str">
        <f>"Bldg IRN"</f>
        <v>Bldg IRN</v>
      </c>
      <c r="AJ3203" t="str">
        <f>"12"</f>
        <v>12</v>
      </c>
      <c r="AK3203" t="s">
        <v>48</v>
      </c>
      <c r="AL3203" t="s">
        <v>53</v>
      </c>
      <c r="AM3203">
        <v>1132.3</v>
      </c>
      <c r="AN3203">
        <v>1132.3</v>
      </c>
      <c r="AO3203">
        <v>15</v>
      </c>
    </row>
    <row r="3204" spans="1:41" x14ac:dyDescent="0.3">
      <c r="A3204" t="str">
        <f>"Trad IRN"</f>
        <v>Trad IRN</v>
      </c>
      <c r="B3204" t="str">
        <f>"Bldg IRN"</f>
        <v>Bldg IRN</v>
      </c>
      <c r="C3204" t="s">
        <v>41</v>
      </c>
      <c r="D3204" t="s">
        <v>3</v>
      </c>
      <c r="E3204" t="s">
        <v>80</v>
      </c>
      <c r="F3204" t="s">
        <v>81</v>
      </c>
      <c r="G3204" t="s">
        <v>82</v>
      </c>
      <c r="H3204" t="s">
        <v>83</v>
      </c>
      <c r="I3204" t="str">
        <f>"Trad IRN"</f>
        <v>Trad IRN</v>
      </c>
      <c r="J3204" t="s">
        <v>43</v>
      </c>
      <c r="K3204" t="s">
        <v>44</v>
      </c>
      <c r="L3204" t="s">
        <v>45</v>
      </c>
      <c r="M3204" t="s">
        <v>46</v>
      </c>
      <c r="N3204" t="str">
        <f>"08/18/2022"</f>
        <v>08/18/2022</v>
      </c>
      <c r="O3204" t="str">
        <f>"12/31/2500"</f>
        <v>12/31/2500</v>
      </c>
      <c r="P3204">
        <v>1</v>
      </c>
      <c r="Q3204">
        <v>1</v>
      </c>
      <c r="S3204">
        <v>1</v>
      </c>
      <c r="T3204">
        <v>1</v>
      </c>
      <c r="U3204">
        <v>0</v>
      </c>
      <c r="V3204" t="str">
        <f>"Trad IRN"</f>
        <v>Trad IRN</v>
      </c>
      <c r="W3204">
        <v>100</v>
      </c>
      <c r="X3204" t="s">
        <v>47</v>
      </c>
      <c r="Z3204" t="s">
        <v>47</v>
      </c>
      <c r="AB3204" t="str">
        <f>"10"</f>
        <v>10</v>
      </c>
      <c r="AC3204" t="s">
        <v>48</v>
      </c>
      <c r="AD3204" t="s">
        <v>49</v>
      </c>
      <c r="AE3204" t="s">
        <v>50</v>
      </c>
      <c r="AF3204">
        <v>0</v>
      </c>
      <c r="AG3204" t="s">
        <v>56</v>
      </c>
      <c r="AH3204" t="str">
        <f>"Trad IRN"</f>
        <v>Trad IRN</v>
      </c>
      <c r="AI3204" t="str">
        <f>"Bldg IRN"</f>
        <v>Bldg IRN</v>
      </c>
      <c r="AJ3204" t="s">
        <v>48</v>
      </c>
      <c r="AK3204" t="s">
        <v>48</v>
      </c>
      <c r="AL3204" t="s">
        <v>53</v>
      </c>
      <c r="AM3204">
        <v>1132.3</v>
      </c>
      <c r="AN3204">
        <v>1132.3</v>
      </c>
      <c r="AO3204">
        <v>15</v>
      </c>
    </row>
    <row r="3205" spans="1:41" x14ac:dyDescent="0.3">
      <c r="A3205" t="str">
        <f>"Trad IRN"</f>
        <v>Trad IRN</v>
      </c>
      <c r="B3205" t="str">
        <f>"Bldg IRN"</f>
        <v>Bldg IRN</v>
      </c>
      <c r="C3205" t="s">
        <v>41</v>
      </c>
      <c r="D3205" t="s">
        <v>3</v>
      </c>
      <c r="E3205" t="s">
        <v>80</v>
      </c>
      <c r="F3205" t="s">
        <v>81</v>
      </c>
      <c r="G3205" t="s">
        <v>82</v>
      </c>
      <c r="H3205" t="s">
        <v>83</v>
      </c>
      <c r="I3205" t="str">
        <f>"Trad IRN"</f>
        <v>Trad IRN</v>
      </c>
      <c r="J3205" t="s">
        <v>43</v>
      </c>
      <c r="K3205" t="s">
        <v>44</v>
      </c>
      <c r="L3205" t="s">
        <v>45</v>
      </c>
      <c r="M3205" t="s">
        <v>46</v>
      </c>
      <c r="N3205" t="str">
        <f>"08/18/2022"</f>
        <v>08/18/2022</v>
      </c>
      <c r="O3205" t="str">
        <f>"01/03/2023"</f>
        <v>01/03/2023</v>
      </c>
      <c r="P3205">
        <v>0.46943400000000002</v>
      </c>
      <c r="Q3205">
        <v>0.46943400000000002</v>
      </c>
      <c r="S3205">
        <v>0</v>
      </c>
      <c r="T3205">
        <v>0.46943400000000002</v>
      </c>
      <c r="U3205">
        <v>0</v>
      </c>
      <c r="V3205" t="str">
        <f>"Trad IRN"</f>
        <v>Trad IRN</v>
      </c>
      <c r="W3205">
        <v>100</v>
      </c>
      <c r="X3205" t="s">
        <v>47</v>
      </c>
      <c r="Z3205" t="s">
        <v>47</v>
      </c>
      <c r="AB3205" t="str">
        <f t="shared" ref="AB3205:AB3211" si="331">"11"</f>
        <v>11</v>
      </c>
      <c r="AC3205" t="s">
        <v>48</v>
      </c>
      <c r="AD3205" t="s">
        <v>49</v>
      </c>
      <c r="AE3205" t="s">
        <v>55</v>
      </c>
      <c r="AF3205">
        <v>0</v>
      </c>
      <c r="AG3205" t="s">
        <v>56</v>
      </c>
      <c r="AH3205" t="str">
        <f>"Trad IRN"</f>
        <v>Trad IRN</v>
      </c>
      <c r="AI3205" t="str">
        <f>"Bldg IRN"</f>
        <v>Bldg IRN</v>
      </c>
      <c r="AJ3205" t="s">
        <v>48</v>
      </c>
      <c r="AK3205" t="s">
        <v>48</v>
      </c>
      <c r="AL3205" t="s">
        <v>53</v>
      </c>
      <c r="AM3205">
        <v>531.54</v>
      </c>
      <c r="AN3205">
        <v>1132.3</v>
      </c>
      <c r="AO3205">
        <v>15</v>
      </c>
    </row>
    <row r="3206" spans="1:41" x14ac:dyDescent="0.3">
      <c r="A3206" t="str">
        <f>"Trad IRN"</f>
        <v>Trad IRN</v>
      </c>
      <c r="B3206" t="str">
        <f>"Bldg IRN"</f>
        <v>Bldg IRN</v>
      </c>
      <c r="C3206" t="s">
        <v>41</v>
      </c>
      <c r="D3206" t="s">
        <v>3</v>
      </c>
      <c r="E3206" t="s">
        <v>80</v>
      </c>
      <c r="F3206" t="s">
        <v>81</v>
      </c>
      <c r="G3206" t="s">
        <v>82</v>
      </c>
      <c r="H3206" t="s">
        <v>83</v>
      </c>
      <c r="I3206" t="str">
        <f>"Trad IRN"</f>
        <v>Trad IRN</v>
      </c>
      <c r="J3206" t="s">
        <v>43</v>
      </c>
      <c r="K3206" t="s">
        <v>44</v>
      </c>
      <c r="L3206" t="s">
        <v>45</v>
      </c>
      <c r="M3206" t="s">
        <v>46</v>
      </c>
      <c r="N3206" t="str">
        <f>"01/04/2023"</f>
        <v>01/04/2023</v>
      </c>
      <c r="O3206" t="str">
        <f>"12/31/2500"</f>
        <v>12/31/2500</v>
      </c>
      <c r="P3206">
        <v>0.45098100000000002</v>
      </c>
      <c r="Q3206">
        <v>0.45098100000000002</v>
      </c>
      <c r="S3206">
        <v>0</v>
      </c>
      <c r="T3206">
        <v>0.45098100000000002</v>
      </c>
      <c r="U3206">
        <v>0</v>
      </c>
      <c r="V3206" t="str">
        <f>"Trad IRN"</f>
        <v>Trad IRN</v>
      </c>
      <c r="W3206">
        <v>85</v>
      </c>
      <c r="X3206" t="s">
        <v>47</v>
      </c>
      <c r="Z3206" t="s">
        <v>47</v>
      </c>
      <c r="AB3206" t="str">
        <f t="shared" si="331"/>
        <v>11</v>
      </c>
      <c r="AC3206" t="s">
        <v>48</v>
      </c>
      <c r="AD3206" t="s">
        <v>49</v>
      </c>
      <c r="AE3206" t="s">
        <v>55</v>
      </c>
      <c r="AF3206">
        <v>0</v>
      </c>
      <c r="AG3206" t="s">
        <v>56</v>
      </c>
      <c r="AH3206" t="str">
        <f>"Trad IRN"</f>
        <v>Trad IRN</v>
      </c>
      <c r="AI3206" t="str">
        <f>"Bldg IRN"</f>
        <v>Bldg IRN</v>
      </c>
      <c r="AJ3206" t="s">
        <v>48</v>
      </c>
      <c r="AK3206" t="s">
        <v>48</v>
      </c>
      <c r="AL3206" t="s">
        <v>53</v>
      </c>
      <c r="AM3206">
        <v>510.65</v>
      </c>
      <c r="AN3206">
        <v>1132.3</v>
      </c>
      <c r="AO3206">
        <v>15</v>
      </c>
    </row>
    <row r="3207" spans="1:41" x14ac:dyDescent="0.3">
      <c r="A3207" t="str">
        <f>"Trad IRN"</f>
        <v>Trad IRN</v>
      </c>
      <c r="B3207" t="str">
        <f>"Bldg IRN"</f>
        <v>Bldg IRN</v>
      </c>
      <c r="C3207" t="s">
        <v>41</v>
      </c>
      <c r="D3207" t="s">
        <v>3</v>
      </c>
      <c r="E3207" t="s">
        <v>80</v>
      </c>
      <c r="F3207" t="s">
        <v>81</v>
      </c>
      <c r="G3207" t="s">
        <v>82</v>
      </c>
      <c r="H3207" t="s">
        <v>83</v>
      </c>
      <c r="I3207" t="s">
        <v>8</v>
      </c>
      <c r="J3207" t="s">
        <v>43</v>
      </c>
      <c r="K3207" t="s">
        <v>44</v>
      </c>
      <c r="L3207" t="s">
        <v>45</v>
      </c>
      <c r="M3207" t="s">
        <v>46</v>
      </c>
      <c r="N3207" t="str">
        <f>"01/04/2023"</f>
        <v>01/04/2023</v>
      </c>
      <c r="O3207" t="str">
        <f>"12/31/2500"</f>
        <v>12/31/2500</v>
      </c>
      <c r="P3207">
        <v>7.9585000000000003E-2</v>
      </c>
      <c r="Q3207">
        <v>7.9585000000000003E-2</v>
      </c>
      <c r="S3207">
        <v>0</v>
      </c>
      <c r="T3207">
        <v>2.4028999999999998E-2</v>
      </c>
      <c r="U3207">
        <v>5.5556000000000001E-2</v>
      </c>
      <c r="V3207" t="str">
        <f>"Trad IRN"</f>
        <v>Trad IRN</v>
      </c>
      <c r="W3207">
        <v>15</v>
      </c>
      <c r="X3207" t="s">
        <v>47</v>
      </c>
      <c r="Z3207" t="s">
        <v>47</v>
      </c>
      <c r="AB3207" t="str">
        <f t="shared" si="331"/>
        <v>11</v>
      </c>
      <c r="AC3207" t="s">
        <v>48</v>
      </c>
      <c r="AD3207" t="s">
        <v>49</v>
      </c>
      <c r="AE3207" t="s">
        <v>55</v>
      </c>
      <c r="AF3207">
        <v>0</v>
      </c>
      <c r="AG3207" t="s">
        <v>51</v>
      </c>
      <c r="AH3207" t="str">
        <f>"Trad IRN"</f>
        <v>Trad IRN</v>
      </c>
      <c r="AI3207" t="str">
        <f>"Bldg IRN"</f>
        <v>Bldg IRN</v>
      </c>
      <c r="AJ3207" t="s">
        <v>48</v>
      </c>
      <c r="AK3207" t="s">
        <v>48</v>
      </c>
      <c r="AL3207" t="s">
        <v>53</v>
      </c>
      <c r="AM3207">
        <v>90.11</v>
      </c>
      <c r="AN3207">
        <v>1132.3</v>
      </c>
      <c r="AO3207">
        <v>15</v>
      </c>
    </row>
    <row r="3208" spans="1:41" x14ac:dyDescent="0.3">
      <c r="A3208" t="str">
        <f>"Trad IRN"</f>
        <v>Trad IRN</v>
      </c>
      <c r="B3208" t="str">
        <f>"Bldg IRN"</f>
        <v>Bldg IRN</v>
      </c>
      <c r="C3208" t="s">
        <v>41</v>
      </c>
      <c r="D3208" t="s">
        <v>3</v>
      </c>
      <c r="E3208" t="s">
        <v>80</v>
      </c>
      <c r="F3208" t="s">
        <v>81</v>
      </c>
      <c r="G3208" t="s">
        <v>82</v>
      </c>
      <c r="H3208" t="s">
        <v>83</v>
      </c>
      <c r="I3208" t="str">
        <f>"Trad IRN"</f>
        <v>Trad IRN</v>
      </c>
      <c r="J3208" t="s">
        <v>43</v>
      </c>
      <c r="K3208" t="s">
        <v>44</v>
      </c>
      <c r="L3208" t="s">
        <v>45</v>
      </c>
      <c r="M3208" t="s">
        <v>46</v>
      </c>
      <c r="N3208" t="str">
        <f>"08/18/2022"</f>
        <v>08/18/2022</v>
      </c>
      <c r="O3208" t="str">
        <f>"12/31/2500"</f>
        <v>12/31/2500</v>
      </c>
      <c r="P3208">
        <v>1</v>
      </c>
      <c r="Q3208">
        <v>1</v>
      </c>
      <c r="S3208">
        <v>0</v>
      </c>
      <c r="T3208">
        <v>1</v>
      </c>
      <c r="U3208">
        <v>0</v>
      </c>
      <c r="V3208" t="str">
        <f>"Trad IRN"</f>
        <v>Trad IRN</v>
      </c>
      <c r="W3208">
        <v>100</v>
      </c>
      <c r="X3208" t="s">
        <v>47</v>
      </c>
      <c r="Z3208" t="s">
        <v>47</v>
      </c>
      <c r="AB3208" t="str">
        <f t="shared" si="331"/>
        <v>11</v>
      </c>
      <c r="AC3208" t="s">
        <v>48</v>
      </c>
      <c r="AD3208" t="s">
        <v>49</v>
      </c>
      <c r="AE3208" t="s">
        <v>50</v>
      </c>
      <c r="AF3208">
        <v>0</v>
      </c>
      <c r="AG3208" t="s">
        <v>56</v>
      </c>
      <c r="AH3208" t="str">
        <f>"Trad IRN"</f>
        <v>Trad IRN</v>
      </c>
      <c r="AI3208" t="str">
        <f>"Bldg IRN"</f>
        <v>Bldg IRN</v>
      </c>
      <c r="AJ3208" t="s">
        <v>48</v>
      </c>
      <c r="AK3208" t="s">
        <v>48</v>
      </c>
      <c r="AL3208" t="s">
        <v>53</v>
      </c>
      <c r="AM3208">
        <v>1132.3</v>
      </c>
      <c r="AN3208">
        <v>1132.3</v>
      </c>
      <c r="AO3208">
        <v>15</v>
      </c>
    </row>
    <row r="3209" spans="1:41" x14ac:dyDescent="0.3">
      <c r="A3209" t="str">
        <f>"Trad IRN"</f>
        <v>Trad IRN</v>
      </c>
      <c r="B3209" t="str">
        <f>"Bldg IRN"</f>
        <v>Bldg IRN</v>
      </c>
      <c r="C3209" t="s">
        <v>41</v>
      </c>
      <c r="D3209" t="s">
        <v>3</v>
      </c>
      <c r="E3209" t="s">
        <v>80</v>
      </c>
      <c r="F3209" t="s">
        <v>81</v>
      </c>
      <c r="G3209" t="s">
        <v>82</v>
      </c>
      <c r="H3209" t="s">
        <v>83</v>
      </c>
      <c r="I3209" t="s">
        <v>8</v>
      </c>
      <c r="J3209" t="s">
        <v>43</v>
      </c>
      <c r="K3209" t="s">
        <v>44</v>
      </c>
      <c r="L3209" t="s">
        <v>45</v>
      </c>
      <c r="M3209" t="s">
        <v>46</v>
      </c>
      <c r="N3209" t="str">
        <f>"08/18/2022"</f>
        <v>08/18/2022</v>
      </c>
      <c r="O3209" t="str">
        <f>"01/03/2023"</f>
        <v>01/03/2023</v>
      </c>
      <c r="P3209">
        <v>7.0415000000000005E-2</v>
      </c>
      <c r="Q3209">
        <v>7.0415000000000005E-2</v>
      </c>
      <c r="S3209">
        <v>0</v>
      </c>
      <c r="T3209">
        <v>1.8051999999999999E-2</v>
      </c>
      <c r="U3209">
        <v>5.2363E-2</v>
      </c>
      <c r="V3209" t="str">
        <f>"Trad IRN"</f>
        <v>Trad IRN</v>
      </c>
      <c r="W3209">
        <v>15</v>
      </c>
      <c r="X3209" t="s">
        <v>47</v>
      </c>
      <c r="Z3209" t="s">
        <v>47</v>
      </c>
      <c r="AB3209" t="str">
        <f t="shared" si="331"/>
        <v>11</v>
      </c>
      <c r="AC3209" t="s">
        <v>48</v>
      </c>
      <c r="AD3209" t="s">
        <v>49</v>
      </c>
      <c r="AE3209" t="s">
        <v>50</v>
      </c>
      <c r="AF3209">
        <v>0</v>
      </c>
      <c r="AG3209" t="s">
        <v>51</v>
      </c>
      <c r="AH3209" t="str">
        <f>"Trad IRN"</f>
        <v>Trad IRN</v>
      </c>
      <c r="AI3209" t="str">
        <f>"Bldg IRN"</f>
        <v>Bldg IRN</v>
      </c>
      <c r="AJ3209" t="s">
        <v>48</v>
      </c>
      <c r="AK3209" t="s">
        <v>48</v>
      </c>
      <c r="AL3209" t="s">
        <v>53</v>
      </c>
      <c r="AM3209">
        <v>79.73</v>
      </c>
      <c r="AN3209">
        <v>1132.3</v>
      </c>
      <c r="AO3209">
        <v>15</v>
      </c>
    </row>
    <row r="3210" spans="1:41" x14ac:dyDescent="0.3">
      <c r="A3210" t="str">
        <f>"Trad IRN"</f>
        <v>Trad IRN</v>
      </c>
      <c r="B3210" t="str">
        <f>"Bldg IRN"</f>
        <v>Bldg IRN</v>
      </c>
      <c r="C3210" t="s">
        <v>41</v>
      </c>
      <c r="D3210" t="s">
        <v>3</v>
      </c>
      <c r="E3210" t="s">
        <v>80</v>
      </c>
      <c r="F3210" t="s">
        <v>81</v>
      </c>
      <c r="G3210" t="s">
        <v>82</v>
      </c>
      <c r="H3210" t="s">
        <v>83</v>
      </c>
      <c r="I3210" t="s">
        <v>8</v>
      </c>
      <c r="J3210" t="s">
        <v>43</v>
      </c>
      <c r="K3210" t="s">
        <v>44</v>
      </c>
      <c r="L3210" t="s">
        <v>45</v>
      </c>
      <c r="M3210" t="s">
        <v>46</v>
      </c>
      <c r="N3210" t="str">
        <f>"01/04/2023"</f>
        <v>01/04/2023</v>
      </c>
      <c r="O3210" t="str">
        <f>"12/31/2500"</f>
        <v>12/31/2500</v>
      </c>
      <c r="P3210">
        <v>7.9585000000000003E-2</v>
      </c>
      <c r="Q3210">
        <v>7.9585000000000003E-2</v>
      </c>
      <c r="S3210">
        <v>0</v>
      </c>
      <c r="T3210">
        <v>2.4028999999999998E-2</v>
      </c>
      <c r="U3210">
        <v>5.5556000000000001E-2</v>
      </c>
      <c r="V3210" t="str">
        <f>"Trad IRN"</f>
        <v>Trad IRN</v>
      </c>
      <c r="W3210">
        <v>2</v>
      </c>
      <c r="X3210" t="s">
        <v>54</v>
      </c>
      <c r="Y3210" t="str">
        <f>"13"</f>
        <v>13</v>
      </c>
      <c r="Z3210" t="s">
        <v>47</v>
      </c>
      <c r="AB3210" t="str">
        <f t="shared" si="331"/>
        <v>11</v>
      </c>
      <c r="AC3210" t="s">
        <v>48</v>
      </c>
      <c r="AD3210" t="s">
        <v>49</v>
      </c>
      <c r="AE3210" t="s">
        <v>50</v>
      </c>
      <c r="AF3210">
        <v>0</v>
      </c>
      <c r="AG3210" t="s">
        <v>51</v>
      </c>
      <c r="AH3210" t="str">
        <f>"Trad IRN"</f>
        <v>Trad IRN</v>
      </c>
      <c r="AI3210" t="str">
        <f>"Bldg IRN"</f>
        <v>Bldg IRN</v>
      </c>
      <c r="AJ3210" t="s">
        <v>48</v>
      </c>
      <c r="AK3210" t="s">
        <v>48</v>
      </c>
      <c r="AL3210" t="s">
        <v>53</v>
      </c>
      <c r="AM3210">
        <v>90.11</v>
      </c>
      <c r="AN3210">
        <v>1132.3</v>
      </c>
      <c r="AO3210">
        <v>15</v>
      </c>
    </row>
    <row r="3211" spans="1:41" x14ac:dyDescent="0.3">
      <c r="A3211" t="str">
        <f>"Trad IRN"</f>
        <v>Trad IRN</v>
      </c>
      <c r="B3211" t="str">
        <f>"Bldg IRN"</f>
        <v>Bldg IRN</v>
      </c>
      <c r="C3211" t="s">
        <v>41</v>
      </c>
      <c r="D3211" t="s">
        <v>3</v>
      </c>
      <c r="E3211" t="s">
        <v>80</v>
      </c>
      <c r="F3211" t="s">
        <v>81</v>
      </c>
      <c r="G3211" t="s">
        <v>82</v>
      </c>
      <c r="H3211" t="s">
        <v>83</v>
      </c>
      <c r="I3211" t="str">
        <f>"Trad IRN"</f>
        <v>Trad IRN</v>
      </c>
      <c r="J3211" t="s">
        <v>43</v>
      </c>
      <c r="K3211" t="s">
        <v>44</v>
      </c>
      <c r="L3211" t="s">
        <v>45</v>
      </c>
      <c r="M3211" t="s">
        <v>46</v>
      </c>
      <c r="N3211" t="str">
        <f>"08/18/2022"</f>
        <v>08/18/2022</v>
      </c>
      <c r="O3211" t="str">
        <f>"12/31/2500"</f>
        <v>12/31/2500</v>
      </c>
      <c r="P3211">
        <v>0.85</v>
      </c>
      <c r="Q3211">
        <v>0.85</v>
      </c>
      <c r="S3211">
        <v>0</v>
      </c>
      <c r="T3211">
        <v>0.85</v>
      </c>
      <c r="U3211">
        <v>0</v>
      </c>
      <c r="V3211" t="str">
        <f>"Trad IRN"</f>
        <v>Trad IRN</v>
      </c>
      <c r="W3211">
        <v>85</v>
      </c>
      <c r="X3211" t="s">
        <v>47</v>
      </c>
      <c r="Z3211" t="s">
        <v>47</v>
      </c>
      <c r="AB3211" t="str">
        <f t="shared" si="331"/>
        <v>11</v>
      </c>
      <c r="AC3211" t="s">
        <v>48</v>
      </c>
      <c r="AD3211" t="s">
        <v>49</v>
      </c>
      <c r="AE3211" t="s">
        <v>50</v>
      </c>
      <c r="AF3211">
        <v>0</v>
      </c>
      <c r="AG3211" t="s">
        <v>56</v>
      </c>
      <c r="AH3211" t="str">
        <f>"Trad IRN"</f>
        <v>Trad IRN</v>
      </c>
      <c r="AI3211" t="str">
        <f>"Bldg IRN"</f>
        <v>Bldg IRN</v>
      </c>
      <c r="AJ3211" t="s">
        <v>48</v>
      </c>
      <c r="AK3211" t="s">
        <v>48</v>
      </c>
      <c r="AL3211" t="s">
        <v>53</v>
      </c>
      <c r="AM3211">
        <v>962.46</v>
      </c>
      <c r="AN3211">
        <v>1132.3</v>
      </c>
      <c r="AO3211">
        <v>15</v>
      </c>
    </row>
    <row r="3212" spans="1:41" x14ac:dyDescent="0.3">
      <c r="A3212" t="str">
        <f>"Trad IRN"</f>
        <v>Trad IRN</v>
      </c>
      <c r="B3212" t="str">
        <f>"Bldg IRN"</f>
        <v>Bldg IRN</v>
      </c>
      <c r="C3212" t="s">
        <v>41</v>
      </c>
      <c r="D3212" t="s">
        <v>3</v>
      </c>
      <c r="E3212" t="s">
        <v>80</v>
      </c>
      <c r="F3212" t="s">
        <v>81</v>
      </c>
      <c r="G3212" t="s">
        <v>82</v>
      </c>
      <c r="H3212" t="s">
        <v>83</v>
      </c>
      <c r="I3212" t="str">
        <f>"Trad IRN"</f>
        <v>Trad IRN</v>
      </c>
      <c r="J3212" t="s">
        <v>43</v>
      </c>
      <c r="K3212" t="s">
        <v>44</v>
      </c>
      <c r="L3212" t="s">
        <v>45</v>
      </c>
      <c r="M3212" t="s">
        <v>46</v>
      </c>
      <c r="N3212" t="str">
        <f>"01/04/2023"</f>
        <v>01/04/2023</v>
      </c>
      <c r="O3212" t="str">
        <f>"12/31/2500"</f>
        <v>12/31/2500</v>
      </c>
      <c r="P3212">
        <v>0.45098100000000002</v>
      </c>
      <c r="Q3212">
        <v>0.45098100000000002</v>
      </c>
      <c r="R3212">
        <v>0.45098100000000002</v>
      </c>
      <c r="S3212">
        <v>0</v>
      </c>
      <c r="T3212">
        <v>0.45098100000000002</v>
      </c>
      <c r="U3212">
        <v>0</v>
      </c>
      <c r="V3212" t="str">
        <f>"Trad IRN"</f>
        <v>Trad IRN</v>
      </c>
      <c r="W3212">
        <v>85</v>
      </c>
      <c r="X3212" t="s">
        <v>47</v>
      </c>
      <c r="Z3212" t="s">
        <v>47</v>
      </c>
      <c r="AB3212" t="str">
        <f t="shared" ref="AB3212:AC3214" si="332">"10"</f>
        <v>10</v>
      </c>
      <c r="AC3212" t="str">
        <f t="shared" si="332"/>
        <v>10</v>
      </c>
      <c r="AD3212" t="str">
        <f>"2"</f>
        <v>2</v>
      </c>
      <c r="AE3212" t="s">
        <v>50</v>
      </c>
      <c r="AF3212">
        <v>0</v>
      </c>
      <c r="AG3212" t="s">
        <v>56</v>
      </c>
      <c r="AH3212" t="str">
        <f>"Trad IRN"</f>
        <v>Trad IRN</v>
      </c>
      <c r="AI3212" t="str">
        <f>"Bldg IRN"</f>
        <v>Bldg IRN</v>
      </c>
      <c r="AJ3212" t="s">
        <v>48</v>
      </c>
      <c r="AK3212" t="s">
        <v>48</v>
      </c>
      <c r="AL3212" t="s">
        <v>53</v>
      </c>
      <c r="AM3212">
        <v>510.65</v>
      </c>
      <c r="AN3212">
        <v>1132.3</v>
      </c>
      <c r="AO3212">
        <v>15</v>
      </c>
    </row>
    <row r="3213" spans="1:41" x14ac:dyDescent="0.3">
      <c r="A3213" t="str">
        <f>"Trad IRN"</f>
        <v>Trad IRN</v>
      </c>
      <c r="B3213" t="str">
        <f>"Bldg IRN"</f>
        <v>Bldg IRN</v>
      </c>
      <c r="C3213" t="s">
        <v>41</v>
      </c>
      <c r="D3213" t="s">
        <v>3</v>
      </c>
      <c r="E3213" t="s">
        <v>80</v>
      </c>
      <c r="F3213" t="s">
        <v>81</v>
      </c>
      <c r="G3213" t="s">
        <v>82</v>
      </c>
      <c r="H3213" t="s">
        <v>83</v>
      </c>
      <c r="I3213" t="s">
        <v>8</v>
      </c>
      <c r="J3213" t="s">
        <v>43</v>
      </c>
      <c r="K3213" t="s">
        <v>44</v>
      </c>
      <c r="L3213" t="s">
        <v>45</v>
      </c>
      <c r="M3213" t="s">
        <v>46</v>
      </c>
      <c r="N3213" t="str">
        <f>"01/04/2023"</f>
        <v>01/04/2023</v>
      </c>
      <c r="O3213" t="str">
        <f>"12/31/2500"</f>
        <v>12/31/2500</v>
      </c>
      <c r="P3213">
        <v>7.9585000000000003E-2</v>
      </c>
      <c r="Q3213">
        <v>7.9585000000000003E-2</v>
      </c>
      <c r="R3213">
        <v>7.9585000000000003E-2</v>
      </c>
      <c r="S3213">
        <v>0</v>
      </c>
      <c r="T3213">
        <v>2.4028999999999998E-2</v>
      </c>
      <c r="U3213">
        <v>5.5556000000000001E-2</v>
      </c>
      <c r="V3213" t="str">
        <f>"Trad IRN"</f>
        <v>Trad IRN</v>
      </c>
      <c r="W3213">
        <v>15</v>
      </c>
      <c r="X3213" t="s">
        <v>47</v>
      </c>
      <c r="Z3213" t="s">
        <v>47</v>
      </c>
      <c r="AB3213" t="str">
        <f t="shared" si="332"/>
        <v>10</v>
      </c>
      <c r="AC3213" t="str">
        <f t="shared" si="332"/>
        <v>10</v>
      </c>
      <c r="AD3213" t="str">
        <f>"2"</f>
        <v>2</v>
      </c>
      <c r="AE3213" t="s">
        <v>50</v>
      </c>
      <c r="AF3213">
        <v>0</v>
      </c>
      <c r="AG3213" t="s">
        <v>51</v>
      </c>
      <c r="AH3213" t="str">
        <f>"Trad IRN"</f>
        <v>Trad IRN</v>
      </c>
      <c r="AI3213" t="str">
        <f>"Bldg IRN"</f>
        <v>Bldg IRN</v>
      </c>
      <c r="AJ3213" t="s">
        <v>48</v>
      </c>
      <c r="AK3213" t="s">
        <v>48</v>
      </c>
      <c r="AL3213" t="s">
        <v>53</v>
      </c>
      <c r="AM3213">
        <v>90.11</v>
      </c>
      <c r="AN3213">
        <v>1132.3</v>
      </c>
      <c r="AO3213">
        <v>15</v>
      </c>
    </row>
    <row r="3214" spans="1:41" x14ac:dyDescent="0.3">
      <c r="A3214" t="str">
        <f>"Trad IRN"</f>
        <v>Trad IRN</v>
      </c>
      <c r="B3214" t="str">
        <f>"Bldg IRN"</f>
        <v>Bldg IRN</v>
      </c>
      <c r="C3214" t="s">
        <v>41</v>
      </c>
      <c r="D3214" t="s">
        <v>3</v>
      </c>
      <c r="E3214" t="s">
        <v>80</v>
      </c>
      <c r="F3214" t="s">
        <v>81</v>
      </c>
      <c r="G3214" t="s">
        <v>82</v>
      </c>
      <c r="H3214" t="s">
        <v>83</v>
      </c>
      <c r="I3214" t="str">
        <f>"Trad IRN"</f>
        <v>Trad IRN</v>
      </c>
      <c r="J3214" t="s">
        <v>43</v>
      </c>
      <c r="K3214" t="s">
        <v>44</v>
      </c>
      <c r="L3214" t="s">
        <v>45</v>
      </c>
      <c r="M3214" t="s">
        <v>46</v>
      </c>
      <c r="N3214" t="str">
        <f>"08/18/2022"</f>
        <v>08/18/2022</v>
      </c>
      <c r="O3214" t="str">
        <f>"01/03/2023"</f>
        <v>01/03/2023</v>
      </c>
      <c r="P3214">
        <v>0.46943400000000002</v>
      </c>
      <c r="Q3214">
        <v>0.46943400000000002</v>
      </c>
      <c r="R3214">
        <v>0.46943400000000002</v>
      </c>
      <c r="S3214">
        <v>0</v>
      </c>
      <c r="T3214">
        <v>0.46943400000000002</v>
      </c>
      <c r="U3214">
        <v>0</v>
      </c>
      <c r="V3214" t="str">
        <f>"Trad IRN"</f>
        <v>Trad IRN</v>
      </c>
      <c r="W3214">
        <v>100</v>
      </c>
      <c r="X3214" t="s">
        <v>47</v>
      </c>
      <c r="Z3214" t="s">
        <v>47</v>
      </c>
      <c r="AB3214" t="str">
        <f t="shared" si="332"/>
        <v>10</v>
      </c>
      <c r="AC3214" t="str">
        <f t="shared" si="332"/>
        <v>10</v>
      </c>
      <c r="AD3214" t="str">
        <f>"2"</f>
        <v>2</v>
      </c>
      <c r="AE3214" t="s">
        <v>50</v>
      </c>
      <c r="AF3214">
        <v>0</v>
      </c>
      <c r="AG3214" t="s">
        <v>56</v>
      </c>
      <c r="AH3214" t="str">
        <f>"Trad IRN"</f>
        <v>Trad IRN</v>
      </c>
      <c r="AI3214" t="str">
        <f>"Bldg IRN"</f>
        <v>Bldg IRN</v>
      </c>
      <c r="AJ3214" t="s">
        <v>48</v>
      </c>
      <c r="AK3214" t="s">
        <v>48</v>
      </c>
      <c r="AL3214" t="s">
        <v>53</v>
      </c>
      <c r="AM3214">
        <v>531.54</v>
      </c>
      <c r="AN3214">
        <v>1132.3</v>
      </c>
      <c r="AO3214">
        <v>15</v>
      </c>
    </row>
    <row r="3215" spans="1:41" x14ac:dyDescent="0.3">
      <c r="A3215" t="str">
        <f>"Trad IRN"</f>
        <v>Trad IRN</v>
      </c>
      <c r="B3215" t="str">
        <f>"Bldg IRN"</f>
        <v>Bldg IRN</v>
      </c>
      <c r="C3215" t="s">
        <v>41</v>
      </c>
      <c r="D3215" t="s">
        <v>3</v>
      </c>
      <c r="E3215" t="s">
        <v>80</v>
      </c>
      <c r="F3215" t="s">
        <v>81</v>
      </c>
      <c r="G3215" t="s">
        <v>82</v>
      </c>
      <c r="H3215" t="s">
        <v>83</v>
      </c>
      <c r="I3215" t="str">
        <f>"Trad IRN"</f>
        <v>Trad IRN</v>
      </c>
      <c r="J3215" t="s">
        <v>43</v>
      </c>
      <c r="K3215" t="s">
        <v>44</v>
      </c>
      <c r="L3215" t="s">
        <v>45</v>
      </c>
      <c r="M3215" t="s">
        <v>46</v>
      </c>
      <c r="N3215" t="str">
        <f>"08/18/2022"</f>
        <v>08/18/2022</v>
      </c>
      <c r="O3215" t="str">
        <f>"01/03/2023"</f>
        <v>01/03/2023</v>
      </c>
      <c r="P3215">
        <v>0.46943400000000002</v>
      </c>
      <c r="Q3215">
        <v>0.46943400000000002</v>
      </c>
      <c r="S3215">
        <v>0.46943400000000002</v>
      </c>
      <c r="T3215">
        <v>0.46943400000000002</v>
      </c>
      <c r="U3215">
        <v>0</v>
      </c>
      <c r="V3215" t="str">
        <f>"Trad IRN"</f>
        <v>Trad IRN</v>
      </c>
      <c r="W3215">
        <v>100</v>
      </c>
      <c r="X3215" t="s">
        <v>47</v>
      </c>
      <c r="Z3215" t="s">
        <v>47</v>
      </c>
      <c r="AB3215" t="str">
        <f>"10"</f>
        <v>10</v>
      </c>
      <c r="AC3215" t="s">
        <v>48</v>
      </c>
      <c r="AD3215" t="s">
        <v>49</v>
      </c>
      <c r="AE3215" t="s">
        <v>50</v>
      </c>
      <c r="AF3215">
        <v>0</v>
      </c>
      <c r="AG3215" t="s">
        <v>56</v>
      </c>
      <c r="AH3215" t="str">
        <f>"Trad IRN"</f>
        <v>Trad IRN</v>
      </c>
      <c r="AI3215" t="str">
        <f>"Bldg IRN"</f>
        <v>Bldg IRN</v>
      </c>
      <c r="AJ3215" t="s">
        <v>48</v>
      </c>
      <c r="AK3215" t="s">
        <v>48</v>
      </c>
      <c r="AL3215" t="s">
        <v>53</v>
      </c>
      <c r="AM3215">
        <v>531.54</v>
      </c>
      <c r="AN3215">
        <v>1132.3</v>
      </c>
      <c r="AO3215">
        <v>15</v>
      </c>
    </row>
    <row r="3216" spans="1:41" x14ac:dyDescent="0.3">
      <c r="A3216" t="str">
        <f>"Trad IRN"</f>
        <v>Trad IRN</v>
      </c>
      <c r="B3216" t="str">
        <f>"Bldg IRN"</f>
        <v>Bldg IRN</v>
      </c>
      <c r="C3216" t="s">
        <v>41</v>
      </c>
      <c r="D3216" t="s">
        <v>3</v>
      </c>
      <c r="E3216" t="s">
        <v>80</v>
      </c>
      <c r="F3216" t="s">
        <v>81</v>
      </c>
      <c r="G3216" t="s">
        <v>82</v>
      </c>
      <c r="H3216" t="s">
        <v>83</v>
      </c>
      <c r="I3216" t="str">
        <f>"Trad IRN"</f>
        <v>Trad IRN</v>
      </c>
      <c r="J3216" t="s">
        <v>43</v>
      </c>
      <c r="K3216" t="s">
        <v>44</v>
      </c>
      <c r="L3216" t="s">
        <v>45</v>
      </c>
      <c r="M3216" t="s">
        <v>46</v>
      </c>
      <c r="N3216" t="str">
        <f>"01/04/2023"</f>
        <v>01/04/2023</v>
      </c>
      <c r="O3216" t="str">
        <f>"12/31/2500"</f>
        <v>12/31/2500</v>
      </c>
      <c r="P3216">
        <v>0.45098100000000002</v>
      </c>
      <c r="Q3216">
        <v>0.45098100000000002</v>
      </c>
      <c r="S3216">
        <v>0.45098100000000002</v>
      </c>
      <c r="T3216">
        <v>0.45098100000000002</v>
      </c>
      <c r="U3216">
        <v>0</v>
      </c>
      <c r="V3216" t="str">
        <f>"Trad IRN"</f>
        <v>Trad IRN</v>
      </c>
      <c r="W3216">
        <v>85</v>
      </c>
      <c r="X3216" t="s">
        <v>47</v>
      </c>
      <c r="Z3216" t="s">
        <v>47</v>
      </c>
      <c r="AB3216" t="str">
        <f>"10"</f>
        <v>10</v>
      </c>
      <c r="AC3216" t="s">
        <v>48</v>
      </c>
      <c r="AD3216" t="s">
        <v>49</v>
      </c>
      <c r="AE3216" t="s">
        <v>50</v>
      </c>
      <c r="AF3216">
        <v>0</v>
      </c>
      <c r="AG3216" t="s">
        <v>56</v>
      </c>
      <c r="AH3216" t="str">
        <f>"Trad IRN"</f>
        <v>Trad IRN</v>
      </c>
      <c r="AI3216" t="str">
        <f>"Bldg IRN"</f>
        <v>Bldg IRN</v>
      </c>
      <c r="AJ3216" t="s">
        <v>48</v>
      </c>
      <c r="AK3216" t="s">
        <v>48</v>
      </c>
      <c r="AL3216" t="s">
        <v>53</v>
      </c>
      <c r="AM3216">
        <v>510.65</v>
      </c>
      <c r="AN3216">
        <v>1132.3</v>
      </c>
      <c r="AO3216">
        <v>15</v>
      </c>
    </row>
    <row r="3217" spans="1:41" x14ac:dyDescent="0.3">
      <c r="A3217" t="str">
        <f>"Trad IRN"</f>
        <v>Trad IRN</v>
      </c>
      <c r="B3217" t="str">
        <f>"Bldg IRN"</f>
        <v>Bldg IRN</v>
      </c>
      <c r="C3217" t="s">
        <v>41</v>
      </c>
      <c r="D3217" t="s">
        <v>3</v>
      </c>
      <c r="E3217" t="s">
        <v>80</v>
      </c>
      <c r="F3217" t="s">
        <v>81</v>
      </c>
      <c r="G3217" t="s">
        <v>82</v>
      </c>
      <c r="H3217" t="s">
        <v>83</v>
      </c>
      <c r="I3217" t="s">
        <v>8</v>
      </c>
      <c r="J3217" t="s">
        <v>43</v>
      </c>
      <c r="K3217" t="s">
        <v>44</v>
      </c>
      <c r="L3217" t="s">
        <v>45</v>
      </c>
      <c r="M3217" t="s">
        <v>46</v>
      </c>
      <c r="N3217" t="str">
        <f>"01/04/2023"</f>
        <v>01/04/2023</v>
      </c>
      <c r="O3217" t="str">
        <f>"12/31/2500"</f>
        <v>12/31/2500</v>
      </c>
      <c r="P3217">
        <v>7.9585000000000003E-2</v>
      </c>
      <c r="Q3217">
        <v>7.9585000000000003E-2</v>
      </c>
      <c r="S3217">
        <v>0</v>
      </c>
      <c r="T3217">
        <v>2.4028999999999998E-2</v>
      </c>
      <c r="U3217">
        <v>5.5556000000000001E-2</v>
      </c>
      <c r="V3217" t="str">
        <f>"Trad IRN"</f>
        <v>Trad IRN</v>
      </c>
      <c r="W3217">
        <v>15</v>
      </c>
      <c r="X3217" t="s">
        <v>47</v>
      </c>
      <c r="Z3217" t="s">
        <v>47</v>
      </c>
      <c r="AB3217" t="str">
        <f>"10"</f>
        <v>10</v>
      </c>
      <c r="AC3217" t="s">
        <v>48</v>
      </c>
      <c r="AD3217" t="s">
        <v>49</v>
      </c>
      <c r="AE3217" t="s">
        <v>50</v>
      </c>
      <c r="AF3217">
        <v>0</v>
      </c>
      <c r="AG3217" t="s">
        <v>51</v>
      </c>
      <c r="AH3217" t="str">
        <f>"Trad IRN"</f>
        <v>Trad IRN</v>
      </c>
      <c r="AI3217" t="str">
        <f>"Bldg IRN"</f>
        <v>Bldg IRN</v>
      </c>
      <c r="AJ3217" t="s">
        <v>48</v>
      </c>
      <c r="AK3217" t="s">
        <v>48</v>
      </c>
      <c r="AL3217" t="s">
        <v>53</v>
      </c>
      <c r="AM3217">
        <v>90.11</v>
      </c>
      <c r="AN3217">
        <v>1132.3</v>
      </c>
      <c r="AO3217">
        <v>15</v>
      </c>
    </row>
    <row r="3218" spans="1:41" x14ac:dyDescent="0.3">
      <c r="A3218" t="str">
        <f>"Trad IRN"</f>
        <v>Trad IRN</v>
      </c>
      <c r="B3218" t="str">
        <f>"Bldg IRN"</f>
        <v>Bldg IRN</v>
      </c>
      <c r="C3218" t="s">
        <v>41</v>
      </c>
      <c r="D3218" t="s">
        <v>3</v>
      </c>
      <c r="E3218" t="s">
        <v>80</v>
      </c>
      <c r="F3218" t="s">
        <v>81</v>
      </c>
      <c r="G3218" t="s">
        <v>82</v>
      </c>
      <c r="H3218" t="s">
        <v>83</v>
      </c>
      <c r="I3218" t="str">
        <f>"Trad IRN"</f>
        <v>Trad IRN</v>
      </c>
      <c r="J3218" t="s">
        <v>43</v>
      </c>
      <c r="K3218" t="s">
        <v>44</v>
      </c>
      <c r="L3218" t="s">
        <v>45</v>
      </c>
      <c r="M3218" t="s">
        <v>46</v>
      </c>
      <c r="N3218" t="str">
        <f>"08/18/2022"</f>
        <v>08/18/2022</v>
      </c>
      <c r="O3218" t="str">
        <f>"01/03/2023"</f>
        <v>01/03/2023</v>
      </c>
      <c r="P3218">
        <v>0.39901900000000001</v>
      </c>
      <c r="Q3218">
        <v>0.39901900000000001</v>
      </c>
      <c r="S3218">
        <v>0</v>
      </c>
      <c r="T3218">
        <v>0.39901900000000001</v>
      </c>
      <c r="U3218">
        <v>0</v>
      </c>
      <c r="V3218" t="str">
        <f>"Trad IRN"</f>
        <v>Trad IRN</v>
      </c>
      <c r="W3218">
        <v>85</v>
      </c>
      <c r="X3218" t="s">
        <v>47</v>
      </c>
      <c r="Z3218" t="s">
        <v>47</v>
      </c>
      <c r="AB3218" t="str">
        <f>"09"</f>
        <v>09</v>
      </c>
      <c r="AC3218" t="s">
        <v>48</v>
      </c>
      <c r="AD3218" t="s">
        <v>49</v>
      </c>
      <c r="AE3218" t="s">
        <v>55</v>
      </c>
      <c r="AF3218">
        <v>0</v>
      </c>
      <c r="AG3218" t="s">
        <v>56</v>
      </c>
      <c r="AH3218" t="str">
        <f>"Trad IRN"</f>
        <v>Trad IRN</v>
      </c>
      <c r="AI3218" t="str">
        <f>"Bldg IRN"</f>
        <v>Bldg IRN</v>
      </c>
      <c r="AJ3218" t="s">
        <v>48</v>
      </c>
      <c r="AK3218" t="s">
        <v>48</v>
      </c>
      <c r="AL3218" t="s">
        <v>53</v>
      </c>
      <c r="AM3218">
        <v>451.81</v>
      </c>
      <c r="AN3218">
        <v>1132.3</v>
      </c>
      <c r="AO3218">
        <v>15</v>
      </c>
    </row>
    <row r="3219" spans="1:41" x14ac:dyDescent="0.3">
      <c r="A3219" t="str">
        <f>"Trad IRN"</f>
        <v>Trad IRN</v>
      </c>
      <c r="B3219" t="str">
        <f>"Bldg IRN"</f>
        <v>Bldg IRN</v>
      </c>
      <c r="C3219" t="s">
        <v>41</v>
      </c>
      <c r="D3219" t="s">
        <v>3</v>
      </c>
      <c r="E3219" t="s">
        <v>80</v>
      </c>
      <c r="F3219" t="s">
        <v>81</v>
      </c>
      <c r="G3219" t="s">
        <v>82</v>
      </c>
      <c r="H3219" t="s">
        <v>83</v>
      </c>
      <c r="I3219" t="str">
        <f>"Trad IRN"</f>
        <v>Trad IRN</v>
      </c>
      <c r="J3219" t="s">
        <v>43</v>
      </c>
      <c r="K3219" t="s">
        <v>44</v>
      </c>
      <c r="L3219" t="s">
        <v>45</v>
      </c>
      <c r="M3219" t="s">
        <v>46</v>
      </c>
      <c r="N3219" t="str">
        <f>"01/04/2023"</f>
        <v>01/04/2023</v>
      </c>
      <c r="O3219" t="str">
        <f>"12/31/2500"</f>
        <v>12/31/2500</v>
      </c>
      <c r="P3219">
        <v>0.53056599999999998</v>
      </c>
      <c r="Q3219">
        <v>0.53056599999999998</v>
      </c>
      <c r="S3219">
        <v>0</v>
      </c>
      <c r="T3219">
        <v>0.53056599999999998</v>
      </c>
      <c r="U3219">
        <v>0</v>
      </c>
      <c r="V3219" t="str">
        <f>"Trad IRN"</f>
        <v>Trad IRN</v>
      </c>
      <c r="W3219">
        <v>100</v>
      </c>
      <c r="X3219" t="s">
        <v>47</v>
      </c>
      <c r="Z3219" t="s">
        <v>47</v>
      </c>
      <c r="AB3219" t="str">
        <f>"09"</f>
        <v>09</v>
      </c>
      <c r="AC3219" t="s">
        <v>48</v>
      </c>
      <c r="AD3219" t="s">
        <v>49</v>
      </c>
      <c r="AE3219" t="s">
        <v>55</v>
      </c>
      <c r="AF3219">
        <v>0</v>
      </c>
      <c r="AG3219" t="s">
        <v>56</v>
      </c>
      <c r="AH3219" t="str">
        <f>"Trad IRN"</f>
        <v>Trad IRN</v>
      </c>
      <c r="AI3219" t="str">
        <f>"Bldg IRN"</f>
        <v>Bldg IRN</v>
      </c>
      <c r="AJ3219" t="s">
        <v>48</v>
      </c>
      <c r="AK3219" t="s">
        <v>48</v>
      </c>
      <c r="AL3219" t="s">
        <v>53</v>
      </c>
      <c r="AM3219">
        <v>600.76</v>
      </c>
      <c r="AN3219">
        <v>1132.3</v>
      </c>
      <c r="AO3219">
        <v>15</v>
      </c>
    </row>
    <row r="3220" spans="1:41" x14ac:dyDescent="0.3">
      <c r="A3220" t="str">
        <f>"Trad IRN"</f>
        <v>Trad IRN</v>
      </c>
      <c r="B3220" t="str">
        <f>"Bldg IRN"</f>
        <v>Bldg IRN</v>
      </c>
      <c r="C3220" t="s">
        <v>41</v>
      </c>
      <c r="D3220" t="s">
        <v>3</v>
      </c>
      <c r="E3220" t="s">
        <v>80</v>
      </c>
      <c r="F3220" t="s">
        <v>81</v>
      </c>
      <c r="G3220" t="s">
        <v>82</v>
      </c>
      <c r="H3220" t="s">
        <v>83</v>
      </c>
      <c r="I3220" t="s">
        <v>8</v>
      </c>
      <c r="J3220" t="s">
        <v>43</v>
      </c>
      <c r="K3220" t="s">
        <v>44</v>
      </c>
      <c r="L3220" t="s">
        <v>45</v>
      </c>
      <c r="M3220" t="s">
        <v>46</v>
      </c>
      <c r="N3220" t="str">
        <f>"08/18/2022"</f>
        <v>08/18/2022</v>
      </c>
      <c r="O3220" t="str">
        <f>"12/20/2022"</f>
        <v>12/20/2022</v>
      </c>
      <c r="P3220">
        <v>6.9550000000000001E-2</v>
      </c>
      <c r="Q3220">
        <v>6.9550000000000001E-2</v>
      </c>
      <c r="S3220">
        <v>0</v>
      </c>
      <c r="T3220">
        <v>1.4671999999999999E-2</v>
      </c>
      <c r="U3220">
        <v>5.4878000000000003E-2</v>
      </c>
      <c r="V3220" t="str">
        <f>"Trad IRN"</f>
        <v>Trad IRN</v>
      </c>
      <c r="W3220">
        <v>15</v>
      </c>
      <c r="X3220" t="s">
        <v>47</v>
      </c>
      <c r="Z3220" t="s">
        <v>47</v>
      </c>
      <c r="AB3220" t="str">
        <f>"09"</f>
        <v>09</v>
      </c>
      <c r="AC3220" t="s">
        <v>48</v>
      </c>
      <c r="AD3220" t="s">
        <v>49</v>
      </c>
      <c r="AE3220" t="s">
        <v>55</v>
      </c>
      <c r="AF3220">
        <v>0</v>
      </c>
      <c r="AG3220" t="s">
        <v>51</v>
      </c>
      <c r="AH3220" t="str">
        <f>"Trad IRN"</f>
        <v>Trad IRN</v>
      </c>
      <c r="AI3220" t="str">
        <f>"Bldg IRN"</f>
        <v>Bldg IRN</v>
      </c>
      <c r="AJ3220" t="s">
        <v>48</v>
      </c>
      <c r="AK3220" t="s">
        <v>48</v>
      </c>
      <c r="AL3220" t="s">
        <v>53</v>
      </c>
      <c r="AM3220">
        <v>78.75</v>
      </c>
      <c r="AN3220">
        <v>1132.3</v>
      </c>
      <c r="AO3220">
        <v>15</v>
      </c>
    </row>
    <row r="3221" spans="1:41" x14ac:dyDescent="0.3">
      <c r="A3221" t="str">
        <f>"Trad IRN"</f>
        <v>Trad IRN</v>
      </c>
      <c r="B3221" t="str">
        <f>"Bldg IRN"</f>
        <v>Bldg IRN</v>
      </c>
      <c r="C3221" t="s">
        <v>41</v>
      </c>
      <c r="D3221" t="s">
        <v>3</v>
      </c>
      <c r="E3221" t="s">
        <v>80</v>
      </c>
      <c r="F3221" t="s">
        <v>81</v>
      </c>
      <c r="G3221" t="s">
        <v>82</v>
      </c>
      <c r="H3221" t="s">
        <v>83</v>
      </c>
      <c r="I3221" t="str">
        <f>"Trad IRN"</f>
        <v>Trad IRN</v>
      </c>
      <c r="J3221" t="s">
        <v>43</v>
      </c>
      <c r="K3221" t="s">
        <v>44</v>
      </c>
      <c r="L3221" t="s">
        <v>45</v>
      </c>
      <c r="M3221" t="s">
        <v>46</v>
      </c>
      <c r="N3221" t="str">
        <f>"01/04/2023"</f>
        <v>01/04/2023</v>
      </c>
      <c r="O3221" t="str">
        <f>"12/31/2500"</f>
        <v>12/31/2500</v>
      </c>
      <c r="P3221">
        <v>0.53056599999999998</v>
      </c>
      <c r="Q3221">
        <v>0.53056599999999998</v>
      </c>
      <c r="S3221">
        <v>0</v>
      </c>
      <c r="T3221">
        <v>0.53056599999999998</v>
      </c>
      <c r="U3221">
        <v>0</v>
      </c>
      <c r="V3221" t="str">
        <f>"Trad IRN"</f>
        <v>Trad IRN</v>
      </c>
      <c r="W3221">
        <v>100</v>
      </c>
      <c r="X3221" t="s">
        <v>47</v>
      </c>
      <c r="Z3221" t="s">
        <v>47</v>
      </c>
      <c r="AB3221" t="str">
        <f>"11"</f>
        <v>11</v>
      </c>
      <c r="AC3221" t="s">
        <v>48</v>
      </c>
      <c r="AD3221" t="s">
        <v>49</v>
      </c>
      <c r="AE3221" t="s">
        <v>50</v>
      </c>
      <c r="AF3221">
        <v>0</v>
      </c>
      <c r="AG3221" t="s">
        <v>56</v>
      </c>
      <c r="AH3221" t="str">
        <f>"Trad IRN"</f>
        <v>Trad IRN</v>
      </c>
      <c r="AI3221" t="str">
        <f>"Bldg IRN"</f>
        <v>Bldg IRN</v>
      </c>
      <c r="AJ3221" t="s">
        <v>48</v>
      </c>
      <c r="AK3221" t="s">
        <v>48</v>
      </c>
      <c r="AL3221" t="s">
        <v>53</v>
      </c>
      <c r="AM3221">
        <v>600.76</v>
      </c>
      <c r="AN3221">
        <v>1132.3</v>
      </c>
      <c r="AO3221">
        <v>15</v>
      </c>
    </row>
    <row r="3222" spans="1:41" x14ac:dyDescent="0.3">
      <c r="A3222" t="str">
        <f>"Trad IRN"</f>
        <v>Trad IRN</v>
      </c>
      <c r="B3222" t="str">
        <f>"Bldg IRN"</f>
        <v>Bldg IRN</v>
      </c>
      <c r="C3222" t="s">
        <v>41</v>
      </c>
      <c r="D3222" t="s">
        <v>3</v>
      </c>
      <c r="E3222" t="s">
        <v>80</v>
      </c>
      <c r="F3222" t="s">
        <v>81</v>
      </c>
      <c r="G3222" t="s">
        <v>82</v>
      </c>
      <c r="H3222" t="s">
        <v>83</v>
      </c>
      <c r="I3222" t="s">
        <v>8</v>
      </c>
      <c r="J3222" t="s">
        <v>43</v>
      </c>
      <c r="K3222" t="s">
        <v>44</v>
      </c>
      <c r="L3222" t="s">
        <v>45</v>
      </c>
      <c r="M3222" t="s">
        <v>46</v>
      </c>
      <c r="N3222" t="str">
        <f>"08/18/2022"</f>
        <v>08/18/2022</v>
      </c>
      <c r="O3222" t="str">
        <f>"12/20/2022"</f>
        <v>12/20/2022</v>
      </c>
      <c r="P3222">
        <v>6.9550000000000001E-2</v>
      </c>
      <c r="Q3222">
        <v>6.9550000000000001E-2</v>
      </c>
      <c r="S3222">
        <v>0</v>
      </c>
      <c r="T3222">
        <v>1.4671999999999999E-2</v>
      </c>
      <c r="U3222">
        <v>5.4878000000000003E-2</v>
      </c>
      <c r="V3222" t="str">
        <f>"Trad IRN"</f>
        <v>Trad IRN</v>
      </c>
      <c r="W3222">
        <v>15</v>
      </c>
      <c r="X3222" t="s">
        <v>47</v>
      </c>
      <c r="Z3222" t="s">
        <v>47</v>
      </c>
      <c r="AB3222" t="str">
        <f>"11"</f>
        <v>11</v>
      </c>
      <c r="AC3222" t="s">
        <v>48</v>
      </c>
      <c r="AD3222" t="s">
        <v>49</v>
      </c>
      <c r="AE3222" t="s">
        <v>50</v>
      </c>
      <c r="AF3222">
        <v>0</v>
      </c>
      <c r="AG3222" t="s">
        <v>51</v>
      </c>
      <c r="AH3222" t="str">
        <f>"Trad IRN"</f>
        <v>Trad IRN</v>
      </c>
      <c r="AI3222" t="str">
        <f>"Bldg IRN"</f>
        <v>Bldg IRN</v>
      </c>
      <c r="AJ3222" t="s">
        <v>48</v>
      </c>
      <c r="AK3222" t="s">
        <v>48</v>
      </c>
      <c r="AL3222" t="s">
        <v>53</v>
      </c>
      <c r="AM3222">
        <v>78.75</v>
      </c>
      <c r="AN3222">
        <v>1132.3</v>
      </c>
      <c r="AO3222">
        <v>15</v>
      </c>
    </row>
    <row r="3223" spans="1:41" x14ac:dyDescent="0.3">
      <c r="A3223" t="str">
        <f>"Trad IRN"</f>
        <v>Trad IRN</v>
      </c>
      <c r="B3223" t="str">
        <f>"Bldg IRN"</f>
        <v>Bldg IRN</v>
      </c>
      <c r="C3223" t="s">
        <v>41</v>
      </c>
      <c r="D3223" t="s">
        <v>3</v>
      </c>
      <c r="E3223" t="s">
        <v>80</v>
      </c>
      <c r="F3223" t="s">
        <v>81</v>
      </c>
      <c r="G3223" t="s">
        <v>82</v>
      </c>
      <c r="H3223" t="s">
        <v>83</v>
      </c>
      <c r="I3223" t="str">
        <f>"Trad IRN"</f>
        <v>Trad IRN</v>
      </c>
      <c r="J3223" t="s">
        <v>43</v>
      </c>
      <c r="K3223" t="s">
        <v>44</v>
      </c>
      <c r="L3223" t="s">
        <v>45</v>
      </c>
      <c r="M3223" t="s">
        <v>46</v>
      </c>
      <c r="N3223" t="str">
        <f>"08/18/2022"</f>
        <v>08/18/2022</v>
      </c>
      <c r="O3223" t="str">
        <f>"01/03/2023"</f>
        <v>01/03/2023</v>
      </c>
      <c r="P3223">
        <v>0.39901900000000001</v>
      </c>
      <c r="Q3223">
        <v>0.39901900000000001</v>
      </c>
      <c r="S3223">
        <v>0</v>
      </c>
      <c r="T3223">
        <v>0.39901900000000001</v>
      </c>
      <c r="U3223">
        <v>0</v>
      </c>
      <c r="V3223" t="str">
        <f>"Trad IRN"</f>
        <v>Trad IRN</v>
      </c>
      <c r="W3223">
        <v>85</v>
      </c>
      <c r="X3223" t="s">
        <v>47</v>
      </c>
      <c r="Z3223" t="s">
        <v>47</v>
      </c>
      <c r="AB3223" t="str">
        <f>"11"</f>
        <v>11</v>
      </c>
      <c r="AC3223" t="s">
        <v>48</v>
      </c>
      <c r="AD3223" t="s">
        <v>49</v>
      </c>
      <c r="AE3223" t="s">
        <v>50</v>
      </c>
      <c r="AF3223">
        <v>0</v>
      </c>
      <c r="AG3223" t="s">
        <v>56</v>
      </c>
      <c r="AH3223" t="str">
        <f>"Trad IRN"</f>
        <v>Trad IRN</v>
      </c>
      <c r="AI3223" t="str">
        <f>"Bldg IRN"</f>
        <v>Bldg IRN</v>
      </c>
      <c r="AJ3223" t="s">
        <v>48</v>
      </c>
      <c r="AK3223" t="s">
        <v>48</v>
      </c>
      <c r="AL3223" t="s">
        <v>53</v>
      </c>
      <c r="AM3223">
        <v>451.81</v>
      </c>
      <c r="AN3223">
        <v>1132.3</v>
      </c>
      <c r="AO3223">
        <v>15</v>
      </c>
    </row>
    <row r="3224" spans="1:41" x14ac:dyDescent="0.3">
      <c r="A3224" t="str">
        <f>"Trad IRN"</f>
        <v>Trad IRN</v>
      </c>
      <c r="B3224" t="str">
        <f>"Bldg IRN"</f>
        <v>Bldg IRN</v>
      </c>
      <c r="C3224" t="s">
        <v>41</v>
      </c>
      <c r="D3224" t="s">
        <v>3</v>
      </c>
      <c r="E3224" t="s">
        <v>80</v>
      </c>
      <c r="F3224" t="s">
        <v>81</v>
      </c>
      <c r="G3224" t="s">
        <v>82</v>
      </c>
      <c r="H3224" t="s">
        <v>83</v>
      </c>
      <c r="I3224" t="s">
        <v>8</v>
      </c>
      <c r="J3224" t="s">
        <v>43</v>
      </c>
      <c r="K3224" t="s">
        <v>44</v>
      </c>
      <c r="L3224" t="s">
        <v>45</v>
      </c>
      <c r="M3224" t="s">
        <v>46</v>
      </c>
      <c r="N3224" t="str">
        <f>"08/18/2022"</f>
        <v>08/18/2022</v>
      </c>
      <c r="O3224" t="str">
        <f>"12/20/2022"</f>
        <v>12/20/2022</v>
      </c>
      <c r="P3224">
        <v>6.9550000000000001E-2</v>
      </c>
      <c r="Q3224">
        <v>6.9550000000000001E-2</v>
      </c>
      <c r="S3224">
        <v>0</v>
      </c>
      <c r="T3224">
        <v>1.4671999999999999E-2</v>
      </c>
      <c r="U3224">
        <v>5.4878000000000003E-2</v>
      </c>
      <c r="V3224" t="str">
        <f>"Trad IRN"</f>
        <v>Trad IRN</v>
      </c>
      <c r="W3224">
        <v>15</v>
      </c>
      <c r="X3224" t="s">
        <v>47</v>
      </c>
      <c r="Z3224" t="s">
        <v>47</v>
      </c>
      <c r="AB3224" t="str">
        <f>"09"</f>
        <v>09</v>
      </c>
      <c r="AC3224" t="s">
        <v>48</v>
      </c>
      <c r="AD3224" t="s">
        <v>49</v>
      </c>
      <c r="AE3224" t="s">
        <v>50</v>
      </c>
      <c r="AF3224">
        <v>0</v>
      </c>
      <c r="AG3224" t="s">
        <v>51</v>
      </c>
      <c r="AH3224" t="str">
        <f>"Trad IRN"</f>
        <v>Trad IRN</v>
      </c>
      <c r="AI3224" t="str">
        <f>"Bldg IRN"</f>
        <v>Bldg IRN</v>
      </c>
      <c r="AJ3224" t="s">
        <v>48</v>
      </c>
      <c r="AK3224" t="s">
        <v>48</v>
      </c>
      <c r="AL3224" t="s">
        <v>53</v>
      </c>
      <c r="AM3224">
        <v>78.75</v>
      </c>
      <c r="AN3224">
        <v>1132.3</v>
      </c>
      <c r="AO3224">
        <v>15</v>
      </c>
    </row>
    <row r="3225" spans="1:41" x14ac:dyDescent="0.3">
      <c r="A3225" t="str">
        <f>"Trad IRN"</f>
        <v>Trad IRN</v>
      </c>
      <c r="B3225" t="str">
        <f>"Bldg IRN"</f>
        <v>Bldg IRN</v>
      </c>
      <c r="C3225" t="s">
        <v>41</v>
      </c>
      <c r="D3225" t="s">
        <v>3</v>
      </c>
      <c r="E3225" t="s">
        <v>80</v>
      </c>
      <c r="F3225" t="s">
        <v>81</v>
      </c>
      <c r="G3225" t="s">
        <v>82</v>
      </c>
      <c r="H3225" t="s">
        <v>83</v>
      </c>
      <c r="I3225" t="str">
        <f>"Trad IRN"</f>
        <v>Trad IRN</v>
      </c>
      <c r="J3225" t="s">
        <v>43</v>
      </c>
      <c r="K3225" t="s">
        <v>44</v>
      </c>
      <c r="L3225" t="s">
        <v>45</v>
      </c>
      <c r="M3225" t="s">
        <v>46</v>
      </c>
      <c r="N3225" t="str">
        <f>"01/04/2023"</f>
        <v>01/04/2023</v>
      </c>
      <c r="O3225" t="str">
        <f>"12/31/2500"</f>
        <v>12/31/2500</v>
      </c>
      <c r="P3225">
        <v>0.53056599999999998</v>
      </c>
      <c r="Q3225">
        <v>0.53056599999999998</v>
      </c>
      <c r="S3225">
        <v>0</v>
      </c>
      <c r="T3225">
        <v>0.53056599999999998</v>
      </c>
      <c r="U3225">
        <v>0</v>
      </c>
      <c r="V3225" t="str">
        <f>"Trad IRN"</f>
        <v>Trad IRN</v>
      </c>
      <c r="W3225">
        <v>100</v>
      </c>
      <c r="X3225" t="s">
        <v>47</v>
      </c>
      <c r="Z3225" t="s">
        <v>47</v>
      </c>
      <c r="AB3225" t="str">
        <f>"09"</f>
        <v>09</v>
      </c>
      <c r="AC3225" t="s">
        <v>48</v>
      </c>
      <c r="AD3225" t="s">
        <v>49</v>
      </c>
      <c r="AE3225" t="s">
        <v>50</v>
      </c>
      <c r="AF3225">
        <v>0</v>
      </c>
      <c r="AG3225" t="s">
        <v>56</v>
      </c>
      <c r="AH3225" t="str">
        <f>"Trad IRN"</f>
        <v>Trad IRN</v>
      </c>
      <c r="AI3225" t="str">
        <f>"Bldg IRN"</f>
        <v>Bldg IRN</v>
      </c>
      <c r="AJ3225" t="s">
        <v>48</v>
      </c>
      <c r="AK3225" t="s">
        <v>48</v>
      </c>
      <c r="AL3225" t="s">
        <v>53</v>
      </c>
      <c r="AM3225">
        <v>600.76</v>
      </c>
      <c r="AN3225">
        <v>1132.3</v>
      </c>
      <c r="AO3225">
        <v>15</v>
      </c>
    </row>
    <row r="3226" spans="1:41" x14ac:dyDescent="0.3">
      <c r="A3226" t="str">
        <f>"Trad IRN"</f>
        <v>Trad IRN</v>
      </c>
      <c r="B3226" t="str">
        <f>"Bldg IRN"</f>
        <v>Bldg IRN</v>
      </c>
      <c r="C3226" t="s">
        <v>41</v>
      </c>
      <c r="D3226" t="s">
        <v>3</v>
      </c>
      <c r="E3226" t="s">
        <v>80</v>
      </c>
      <c r="F3226" t="s">
        <v>81</v>
      </c>
      <c r="G3226" t="s">
        <v>82</v>
      </c>
      <c r="H3226" t="s">
        <v>83</v>
      </c>
      <c r="I3226" t="str">
        <f>"Trad IRN"</f>
        <v>Trad IRN</v>
      </c>
      <c r="J3226" t="s">
        <v>43</v>
      </c>
      <c r="K3226" t="s">
        <v>44</v>
      </c>
      <c r="L3226" t="s">
        <v>45</v>
      </c>
      <c r="M3226" t="s">
        <v>46</v>
      </c>
      <c r="N3226" t="str">
        <f t="shared" ref="N3226:N3233" si="333">"08/18/2022"</f>
        <v>08/18/2022</v>
      </c>
      <c r="O3226" t="str">
        <f>"01/03/2023"</f>
        <v>01/03/2023</v>
      </c>
      <c r="P3226">
        <v>0.39901900000000001</v>
      </c>
      <c r="Q3226">
        <v>0.39901900000000001</v>
      </c>
      <c r="S3226">
        <v>0</v>
      </c>
      <c r="T3226">
        <v>0.39901900000000001</v>
      </c>
      <c r="U3226">
        <v>0</v>
      </c>
      <c r="V3226" t="str">
        <f>"Trad IRN"</f>
        <v>Trad IRN</v>
      </c>
      <c r="W3226">
        <v>85</v>
      </c>
      <c r="X3226" t="s">
        <v>47</v>
      </c>
      <c r="Z3226" t="s">
        <v>47</v>
      </c>
      <c r="AB3226" t="str">
        <f>"09"</f>
        <v>09</v>
      </c>
      <c r="AC3226" t="s">
        <v>48</v>
      </c>
      <c r="AD3226" t="s">
        <v>49</v>
      </c>
      <c r="AE3226" t="s">
        <v>50</v>
      </c>
      <c r="AF3226">
        <v>0</v>
      </c>
      <c r="AG3226" t="s">
        <v>56</v>
      </c>
      <c r="AH3226" t="str">
        <f>"Trad IRN"</f>
        <v>Trad IRN</v>
      </c>
      <c r="AI3226" t="str">
        <f>"Bldg IRN"</f>
        <v>Bldg IRN</v>
      </c>
      <c r="AJ3226" t="s">
        <v>48</v>
      </c>
      <c r="AK3226" t="s">
        <v>48</v>
      </c>
      <c r="AL3226" t="s">
        <v>53</v>
      </c>
      <c r="AM3226">
        <v>451.81</v>
      </c>
      <c r="AN3226">
        <v>1132.3</v>
      </c>
      <c r="AO3226">
        <v>15</v>
      </c>
    </row>
    <row r="3227" spans="1:41" x14ac:dyDescent="0.3">
      <c r="A3227" t="str">
        <f>"Trad IRN"</f>
        <v>Trad IRN</v>
      </c>
      <c r="B3227" t="str">
        <f>"Bldg IRN"</f>
        <v>Bldg IRN</v>
      </c>
      <c r="C3227" t="s">
        <v>41</v>
      </c>
      <c r="D3227" t="s">
        <v>3</v>
      </c>
      <c r="E3227" t="s">
        <v>80</v>
      </c>
      <c r="F3227" t="s">
        <v>81</v>
      </c>
      <c r="G3227" t="s">
        <v>82</v>
      </c>
      <c r="H3227" t="s">
        <v>83</v>
      </c>
      <c r="I3227" t="str">
        <f>"Trad IRN"</f>
        <v>Trad IRN</v>
      </c>
      <c r="J3227" t="s">
        <v>43</v>
      </c>
      <c r="K3227" t="s">
        <v>44</v>
      </c>
      <c r="L3227" t="s">
        <v>45</v>
      </c>
      <c r="M3227" t="s">
        <v>46</v>
      </c>
      <c r="N3227" t="str">
        <f t="shared" si="333"/>
        <v>08/18/2022</v>
      </c>
      <c r="O3227" t="str">
        <f t="shared" ref="O3227:O3232" si="334">"12/31/2500"</f>
        <v>12/31/2500</v>
      </c>
      <c r="P3227">
        <v>1</v>
      </c>
      <c r="Q3227">
        <v>1</v>
      </c>
      <c r="S3227">
        <v>1</v>
      </c>
      <c r="T3227">
        <v>1</v>
      </c>
      <c r="U3227">
        <v>0</v>
      </c>
      <c r="V3227" t="str">
        <f>"Trad IRN"</f>
        <v>Trad IRN</v>
      </c>
      <c r="W3227">
        <v>100</v>
      </c>
      <c r="X3227" t="s">
        <v>47</v>
      </c>
      <c r="Z3227" t="s">
        <v>47</v>
      </c>
      <c r="AB3227" t="str">
        <f>"11"</f>
        <v>11</v>
      </c>
      <c r="AC3227" t="s">
        <v>48</v>
      </c>
      <c r="AD3227" t="s">
        <v>49</v>
      </c>
      <c r="AE3227" t="s">
        <v>50</v>
      </c>
      <c r="AF3227">
        <v>0</v>
      </c>
      <c r="AG3227" t="s">
        <v>56</v>
      </c>
      <c r="AH3227" t="str">
        <f>"Trad IRN"</f>
        <v>Trad IRN</v>
      </c>
      <c r="AI3227" t="str">
        <f>"Bldg IRN"</f>
        <v>Bldg IRN</v>
      </c>
      <c r="AJ3227" t="s">
        <v>48</v>
      </c>
      <c r="AK3227" t="s">
        <v>48</v>
      </c>
      <c r="AL3227" t="s">
        <v>53</v>
      </c>
      <c r="AM3227">
        <v>1132.3</v>
      </c>
      <c r="AN3227">
        <v>1132.3</v>
      </c>
      <c r="AO3227">
        <v>15</v>
      </c>
    </row>
    <row r="3228" spans="1:41" x14ac:dyDescent="0.3">
      <c r="A3228" t="str">
        <f>"Trad IRN"</f>
        <v>Trad IRN</v>
      </c>
      <c r="B3228" t="str">
        <f>"Bldg IRN"</f>
        <v>Bldg IRN</v>
      </c>
      <c r="C3228" t="s">
        <v>41</v>
      </c>
      <c r="D3228" t="s">
        <v>3</v>
      </c>
      <c r="E3228" t="s">
        <v>80</v>
      </c>
      <c r="F3228" t="s">
        <v>81</v>
      </c>
      <c r="G3228" t="s">
        <v>82</v>
      </c>
      <c r="H3228" t="s">
        <v>83</v>
      </c>
      <c r="I3228" t="str">
        <f>"Trad IRN"</f>
        <v>Trad IRN</v>
      </c>
      <c r="J3228" t="s">
        <v>43</v>
      </c>
      <c r="K3228" t="s">
        <v>44</v>
      </c>
      <c r="L3228" t="s">
        <v>45</v>
      </c>
      <c r="M3228" t="s">
        <v>46</v>
      </c>
      <c r="N3228" t="str">
        <f t="shared" si="333"/>
        <v>08/18/2022</v>
      </c>
      <c r="O3228" t="str">
        <f t="shared" si="334"/>
        <v>12/31/2500</v>
      </c>
      <c r="P3228">
        <v>1</v>
      </c>
      <c r="Q3228">
        <v>1</v>
      </c>
      <c r="S3228">
        <v>1</v>
      </c>
      <c r="T3228">
        <v>0.93055600000000005</v>
      </c>
      <c r="U3228">
        <v>6.9444000000000006E-2</v>
      </c>
      <c r="V3228" t="str">
        <f>"Trad IRN"</f>
        <v>Trad IRN</v>
      </c>
      <c r="W3228">
        <v>100</v>
      </c>
      <c r="X3228" t="s">
        <v>47</v>
      </c>
      <c r="Z3228" t="s">
        <v>47</v>
      </c>
      <c r="AB3228" t="str">
        <f>"11"</f>
        <v>11</v>
      </c>
      <c r="AC3228" t="s">
        <v>48</v>
      </c>
      <c r="AD3228" t="s">
        <v>49</v>
      </c>
      <c r="AE3228" t="s">
        <v>50</v>
      </c>
      <c r="AF3228">
        <v>0</v>
      </c>
      <c r="AG3228" t="s">
        <v>56</v>
      </c>
      <c r="AH3228" t="str">
        <f>"Trad IRN"</f>
        <v>Trad IRN</v>
      </c>
      <c r="AI3228" t="str">
        <f>"Bldg IRN"</f>
        <v>Bldg IRN</v>
      </c>
      <c r="AJ3228" t="s">
        <v>48</v>
      </c>
      <c r="AK3228" t="s">
        <v>48</v>
      </c>
      <c r="AL3228" t="s">
        <v>53</v>
      </c>
      <c r="AM3228">
        <v>1132.3</v>
      </c>
      <c r="AN3228">
        <v>1132.3</v>
      </c>
      <c r="AO3228">
        <v>15</v>
      </c>
    </row>
    <row r="3229" spans="1:41" x14ac:dyDescent="0.3">
      <c r="A3229" t="str">
        <f>"Trad IRN"</f>
        <v>Trad IRN</v>
      </c>
      <c r="B3229" t="str">
        <f>"Bldg IRN"</f>
        <v>Bldg IRN</v>
      </c>
      <c r="C3229" t="s">
        <v>41</v>
      </c>
      <c r="D3229" t="s">
        <v>3</v>
      </c>
      <c r="E3229" t="s">
        <v>80</v>
      </c>
      <c r="F3229" t="s">
        <v>81</v>
      </c>
      <c r="G3229" t="s">
        <v>82</v>
      </c>
      <c r="H3229" t="s">
        <v>83</v>
      </c>
      <c r="I3229" t="str">
        <f>"Trad IRN"</f>
        <v>Trad IRN</v>
      </c>
      <c r="J3229" t="s">
        <v>43</v>
      </c>
      <c r="K3229" t="s">
        <v>44</v>
      </c>
      <c r="L3229" t="s">
        <v>45</v>
      </c>
      <c r="M3229" t="s">
        <v>46</v>
      </c>
      <c r="N3229" t="str">
        <f t="shared" si="333"/>
        <v>08/18/2022</v>
      </c>
      <c r="O3229" t="str">
        <f t="shared" si="334"/>
        <v>12/31/2500</v>
      </c>
      <c r="P3229">
        <v>1</v>
      </c>
      <c r="Q3229">
        <v>1</v>
      </c>
      <c r="R3229">
        <v>1</v>
      </c>
      <c r="S3229">
        <v>0</v>
      </c>
      <c r="T3229">
        <v>1</v>
      </c>
      <c r="U3229">
        <v>0</v>
      </c>
      <c r="V3229" t="str">
        <f>"Trad IRN"</f>
        <v>Trad IRN</v>
      </c>
      <c r="W3229">
        <v>100</v>
      </c>
      <c r="X3229" t="s">
        <v>47</v>
      </c>
      <c r="Z3229" t="s">
        <v>47</v>
      </c>
      <c r="AB3229" t="str">
        <f>"10"</f>
        <v>10</v>
      </c>
      <c r="AC3229" t="str">
        <f>"10"</f>
        <v>10</v>
      </c>
      <c r="AD3229" t="str">
        <f>"2"</f>
        <v>2</v>
      </c>
      <c r="AE3229" t="s">
        <v>55</v>
      </c>
      <c r="AF3229">
        <v>0</v>
      </c>
      <c r="AG3229" t="s">
        <v>56</v>
      </c>
      <c r="AH3229" t="str">
        <f>"Trad IRN"</f>
        <v>Trad IRN</v>
      </c>
      <c r="AI3229" t="str">
        <f>"Bldg IRN"</f>
        <v>Bldg IRN</v>
      </c>
      <c r="AJ3229" t="s">
        <v>48</v>
      </c>
      <c r="AK3229" t="s">
        <v>48</v>
      </c>
      <c r="AL3229" t="s">
        <v>53</v>
      </c>
      <c r="AM3229">
        <v>1132.3</v>
      </c>
      <c r="AN3229">
        <v>1132.3</v>
      </c>
      <c r="AO3229">
        <v>15</v>
      </c>
    </row>
    <row r="3230" spans="1:41" x14ac:dyDescent="0.3">
      <c r="A3230" t="str">
        <f>"Trad IRN"</f>
        <v>Trad IRN</v>
      </c>
      <c r="B3230" t="str">
        <f>"Bldg IRN"</f>
        <v>Bldg IRN</v>
      </c>
      <c r="C3230" t="s">
        <v>41</v>
      </c>
      <c r="D3230" t="s">
        <v>3</v>
      </c>
      <c r="E3230" t="s">
        <v>80</v>
      </c>
      <c r="F3230" t="s">
        <v>81</v>
      </c>
      <c r="G3230" t="s">
        <v>82</v>
      </c>
      <c r="H3230" t="s">
        <v>83</v>
      </c>
      <c r="I3230" t="str">
        <f>"Trad IRN"</f>
        <v>Trad IRN</v>
      </c>
      <c r="J3230" t="s">
        <v>43</v>
      </c>
      <c r="K3230" t="s">
        <v>44</v>
      </c>
      <c r="L3230" t="s">
        <v>45</v>
      </c>
      <c r="M3230" t="s">
        <v>46</v>
      </c>
      <c r="N3230" t="str">
        <f t="shared" si="333"/>
        <v>08/18/2022</v>
      </c>
      <c r="O3230" t="str">
        <f t="shared" si="334"/>
        <v>12/31/2500</v>
      </c>
      <c r="P3230">
        <v>0.85</v>
      </c>
      <c r="Q3230">
        <v>0.85</v>
      </c>
      <c r="S3230">
        <v>0.85</v>
      </c>
      <c r="T3230">
        <v>0.85</v>
      </c>
      <c r="U3230">
        <v>0</v>
      </c>
      <c r="V3230" t="str">
        <f>"Trad IRN"</f>
        <v>Trad IRN</v>
      </c>
      <c r="W3230">
        <v>85</v>
      </c>
      <c r="X3230" t="s">
        <v>47</v>
      </c>
      <c r="Z3230" t="s">
        <v>47</v>
      </c>
      <c r="AB3230" t="str">
        <f>"09"</f>
        <v>09</v>
      </c>
      <c r="AC3230" t="s">
        <v>48</v>
      </c>
      <c r="AD3230" t="s">
        <v>49</v>
      </c>
      <c r="AE3230" t="s">
        <v>50</v>
      </c>
      <c r="AF3230">
        <v>0</v>
      </c>
      <c r="AG3230" t="s">
        <v>56</v>
      </c>
      <c r="AH3230" t="str">
        <f>"Trad IRN"</f>
        <v>Trad IRN</v>
      </c>
      <c r="AI3230" t="str">
        <f>"Bldg IRN"</f>
        <v>Bldg IRN</v>
      </c>
      <c r="AJ3230" t="s">
        <v>48</v>
      </c>
      <c r="AK3230" t="s">
        <v>48</v>
      </c>
      <c r="AL3230" t="s">
        <v>53</v>
      </c>
      <c r="AM3230">
        <v>962.46</v>
      </c>
      <c r="AN3230">
        <v>1132.3</v>
      </c>
      <c r="AO3230">
        <v>15</v>
      </c>
    </row>
    <row r="3231" spans="1:41" x14ac:dyDescent="0.3">
      <c r="A3231" t="str">
        <f>"Trad IRN"</f>
        <v>Trad IRN</v>
      </c>
      <c r="B3231" t="str">
        <f>"Bldg IRN"</f>
        <v>Bldg IRN</v>
      </c>
      <c r="C3231" t="s">
        <v>41</v>
      </c>
      <c r="D3231" t="s">
        <v>3</v>
      </c>
      <c r="E3231" t="s">
        <v>80</v>
      </c>
      <c r="F3231" t="s">
        <v>81</v>
      </c>
      <c r="G3231" t="s">
        <v>82</v>
      </c>
      <c r="H3231" t="s">
        <v>83</v>
      </c>
      <c r="I3231" t="s">
        <v>8</v>
      </c>
      <c r="J3231" t="s">
        <v>43</v>
      </c>
      <c r="K3231" t="s">
        <v>44</v>
      </c>
      <c r="L3231" t="s">
        <v>45</v>
      </c>
      <c r="M3231" t="s">
        <v>46</v>
      </c>
      <c r="N3231" t="str">
        <f t="shared" si="333"/>
        <v>08/18/2022</v>
      </c>
      <c r="O3231" t="str">
        <f t="shared" si="334"/>
        <v>12/31/2500</v>
      </c>
      <c r="P3231">
        <v>0.15</v>
      </c>
      <c r="Q3231">
        <v>0.15</v>
      </c>
      <c r="S3231">
        <v>0</v>
      </c>
      <c r="T3231">
        <v>3.8887999999999999E-2</v>
      </c>
      <c r="U3231">
        <v>0.111112</v>
      </c>
      <c r="V3231" t="str">
        <f>"Trad IRN"</f>
        <v>Trad IRN</v>
      </c>
      <c r="W3231">
        <v>15</v>
      </c>
      <c r="X3231" t="s">
        <v>47</v>
      </c>
      <c r="Z3231" t="s">
        <v>47</v>
      </c>
      <c r="AB3231" t="str">
        <f>"09"</f>
        <v>09</v>
      </c>
      <c r="AC3231" t="s">
        <v>48</v>
      </c>
      <c r="AD3231" t="s">
        <v>49</v>
      </c>
      <c r="AE3231" t="s">
        <v>50</v>
      </c>
      <c r="AF3231">
        <v>0</v>
      </c>
      <c r="AG3231" t="s">
        <v>51</v>
      </c>
      <c r="AH3231" t="str">
        <f>"Trad IRN"</f>
        <v>Trad IRN</v>
      </c>
      <c r="AI3231" t="str">
        <f>"Bldg IRN"</f>
        <v>Bldg IRN</v>
      </c>
      <c r="AJ3231" t="s">
        <v>48</v>
      </c>
      <c r="AK3231" t="s">
        <v>48</v>
      </c>
      <c r="AL3231" t="s">
        <v>53</v>
      </c>
      <c r="AM3231">
        <v>169.85</v>
      </c>
      <c r="AN3231">
        <v>1132.3</v>
      </c>
      <c r="AO3231">
        <v>15</v>
      </c>
    </row>
    <row r="3232" spans="1:41" x14ac:dyDescent="0.3">
      <c r="A3232" t="str">
        <f>"Trad IRN"</f>
        <v>Trad IRN</v>
      </c>
      <c r="B3232" t="str">
        <f>"Bldg IRN"</f>
        <v>Bldg IRN</v>
      </c>
      <c r="C3232" t="s">
        <v>41</v>
      </c>
      <c r="D3232" t="s">
        <v>3</v>
      </c>
      <c r="E3232" t="s">
        <v>80</v>
      </c>
      <c r="F3232" t="s">
        <v>81</v>
      </c>
      <c r="G3232" t="s">
        <v>82</v>
      </c>
      <c r="H3232" t="s">
        <v>83</v>
      </c>
      <c r="I3232" t="str">
        <f>"Trad IRN"</f>
        <v>Trad IRN</v>
      </c>
      <c r="J3232" t="s">
        <v>43</v>
      </c>
      <c r="K3232" t="s">
        <v>44</v>
      </c>
      <c r="L3232" t="s">
        <v>45</v>
      </c>
      <c r="M3232" t="s">
        <v>46</v>
      </c>
      <c r="N3232" t="str">
        <f t="shared" si="333"/>
        <v>08/18/2022</v>
      </c>
      <c r="O3232" t="str">
        <f t="shared" si="334"/>
        <v>12/31/2500</v>
      </c>
      <c r="P3232">
        <v>1</v>
      </c>
      <c r="Q3232">
        <v>1</v>
      </c>
      <c r="S3232">
        <v>0</v>
      </c>
      <c r="T3232">
        <v>1</v>
      </c>
      <c r="U3232">
        <v>0</v>
      </c>
      <c r="V3232" t="str">
        <f>"Trad IRN"</f>
        <v>Trad IRN</v>
      </c>
      <c r="W3232">
        <v>100</v>
      </c>
      <c r="X3232" t="s">
        <v>47</v>
      </c>
      <c r="Z3232" t="s">
        <v>47</v>
      </c>
      <c r="AB3232" t="str">
        <f>"10"</f>
        <v>10</v>
      </c>
      <c r="AC3232" t="s">
        <v>48</v>
      </c>
      <c r="AD3232" t="s">
        <v>49</v>
      </c>
      <c r="AE3232" t="s">
        <v>50</v>
      </c>
      <c r="AF3232">
        <v>0</v>
      </c>
      <c r="AG3232" t="s">
        <v>56</v>
      </c>
      <c r="AH3232" t="str">
        <f>"Trad IRN"</f>
        <v>Trad IRN</v>
      </c>
      <c r="AI3232" t="str">
        <f>"Bldg IRN"</f>
        <v>Bldg IRN</v>
      </c>
      <c r="AJ3232" t="s">
        <v>48</v>
      </c>
      <c r="AK3232" t="s">
        <v>48</v>
      </c>
      <c r="AL3232" t="s">
        <v>53</v>
      </c>
      <c r="AM3232">
        <v>1132.3</v>
      </c>
      <c r="AN3232">
        <v>1132.3</v>
      </c>
      <c r="AO3232">
        <v>15</v>
      </c>
    </row>
    <row r="3233" spans="1:41" x14ac:dyDescent="0.3">
      <c r="A3233" t="str">
        <f>"Trad IRN"</f>
        <v>Trad IRN</v>
      </c>
      <c r="B3233" t="str">
        <f>"Bldg IRN"</f>
        <v>Bldg IRN</v>
      </c>
      <c r="C3233" t="s">
        <v>41</v>
      </c>
      <c r="D3233" t="s">
        <v>3</v>
      </c>
      <c r="E3233" t="s">
        <v>80</v>
      </c>
      <c r="F3233" t="s">
        <v>81</v>
      </c>
      <c r="G3233" t="s">
        <v>82</v>
      </c>
      <c r="H3233" t="s">
        <v>83</v>
      </c>
      <c r="I3233" t="str">
        <f>"Trad IRN"</f>
        <v>Trad IRN</v>
      </c>
      <c r="J3233" t="s">
        <v>43</v>
      </c>
      <c r="K3233" t="s">
        <v>44</v>
      </c>
      <c r="L3233" t="s">
        <v>45</v>
      </c>
      <c r="M3233" t="s">
        <v>46</v>
      </c>
      <c r="N3233" t="str">
        <f t="shared" si="333"/>
        <v>08/18/2022</v>
      </c>
      <c r="O3233" t="str">
        <f>"01/03/2023"</f>
        <v>01/03/2023</v>
      </c>
      <c r="P3233">
        <v>0.46943400000000002</v>
      </c>
      <c r="Q3233">
        <v>0.46943400000000002</v>
      </c>
      <c r="R3233">
        <v>0.46943400000000002</v>
      </c>
      <c r="S3233">
        <v>0</v>
      </c>
      <c r="T3233">
        <v>0.46943400000000002</v>
      </c>
      <c r="U3233">
        <v>0</v>
      </c>
      <c r="V3233" t="str">
        <f>"Trad IRN"</f>
        <v>Trad IRN</v>
      </c>
      <c r="W3233">
        <v>100</v>
      </c>
      <c r="X3233" t="s">
        <v>47</v>
      </c>
      <c r="Z3233" t="s">
        <v>47</v>
      </c>
      <c r="AB3233" t="str">
        <f>"12"</f>
        <v>12</v>
      </c>
      <c r="AC3233" t="str">
        <f>"10"</f>
        <v>10</v>
      </c>
      <c r="AD3233" t="str">
        <f>"2"</f>
        <v>2</v>
      </c>
      <c r="AE3233" t="s">
        <v>50</v>
      </c>
      <c r="AF3233">
        <v>0</v>
      </c>
      <c r="AG3233" t="s">
        <v>56</v>
      </c>
      <c r="AH3233" t="str">
        <f>"Trad IRN"</f>
        <v>Trad IRN</v>
      </c>
      <c r="AI3233" t="str">
        <f>"Bldg IRN"</f>
        <v>Bldg IRN</v>
      </c>
      <c r="AJ3233" t="str">
        <f>"12"</f>
        <v>12</v>
      </c>
      <c r="AK3233" t="s">
        <v>48</v>
      </c>
      <c r="AL3233" t="s">
        <v>53</v>
      </c>
      <c r="AM3233">
        <v>531.54</v>
      </c>
      <c r="AN3233">
        <v>1132.3</v>
      </c>
      <c r="AO3233">
        <v>15</v>
      </c>
    </row>
    <row r="3234" spans="1:41" x14ac:dyDescent="0.3">
      <c r="A3234" t="str">
        <f>"Trad IRN"</f>
        <v>Trad IRN</v>
      </c>
      <c r="B3234" t="str">
        <f>"Bldg IRN"</f>
        <v>Bldg IRN</v>
      </c>
      <c r="C3234" t="s">
        <v>41</v>
      </c>
      <c r="D3234" t="s">
        <v>3</v>
      </c>
      <c r="E3234" t="s">
        <v>80</v>
      </c>
      <c r="F3234" t="s">
        <v>81</v>
      </c>
      <c r="G3234" t="s">
        <v>82</v>
      </c>
      <c r="H3234" t="s">
        <v>83</v>
      </c>
      <c r="I3234" t="str">
        <f>"Trad IRN"</f>
        <v>Trad IRN</v>
      </c>
      <c r="J3234" t="s">
        <v>43</v>
      </c>
      <c r="K3234" t="s">
        <v>44</v>
      </c>
      <c r="L3234" t="s">
        <v>45</v>
      </c>
      <c r="M3234" t="s">
        <v>46</v>
      </c>
      <c r="N3234" t="str">
        <f>"01/04/2023"</f>
        <v>01/04/2023</v>
      </c>
      <c r="O3234" t="str">
        <f>"12/31/2500"</f>
        <v>12/31/2500</v>
      </c>
      <c r="P3234">
        <v>0.45098100000000002</v>
      </c>
      <c r="Q3234">
        <v>0.45098100000000002</v>
      </c>
      <c r="R3234">
        <v>0.45098100000000002</v>
      </c>
      <c r="S3234">
        <v>0</v>
      </c>
      <c r="T3234">
        <v>0.45098100000000002</v>
      </c>
      <c r="U3234">
        <v>0</v>
      </c>
      <c r="V3234" t="str">
        <f>"Trad IRN"</f>
        <v>Trad IRN</v>
      </c>
      <c r="W3234">
        <v>85</v>
      </c>
      <c r="X3234" t="s">
        <v>47</v>
      </c>
      <c r="Z3234" t="s">
        <v>47</v>
      </c>
      <c r="AB3234" t="str">
        <f>"12"</f>
        <v>12</v>
      </c>
      <c r="AC3234" t="str">
        <f>"10"</f>
        <v>10</v>
      </c>
      <c r="AD3234" t="str">
        <f>"2"</f>
        <v>2</v>
      </c>
      <c r="AE3234" t="s">
        <v>50</v>
      </c>
      <c r="AF3234">
        <v>0</v>
      </c>
      <c r="AG3234" t="s">
        <v>56</v>
      </c>
      <c r="AH3234" t="str">
        <f>"Trad IRN"</f>
        <v>Trad IRN</v>
      </c>
      <c r="AI3234" t="str">
        <f>"Bldg IRN"</f>
        <v>Bldg IRN</v>
      </c>
      <c r="AJ3234" t="str">
        <f>"12"</f>
        <v>12</v>
      </c>
      <c r="AK3234" t="s">
        <v>48</v>
      </c>
      <c r="AL3234" t="s">
        <v>53</v>
      </c>
      <c r="AM3234">
        <v>510.65</v>
      </c>
      <c r="AN3234">
        <v>1132.3</v>
      </c>
      <c r="AO3234">
        <v>15</v>
      </c>
    </row>
    <row r="3235" spans="1:41" x14ac:dyDescent="0.3">
      <c r="A3235" t="str">
        <f>"Trad IRN"</f>
        <v>Trad IRN</v>
      </c>
      <c r="B3235" t="str">
        <f>"Bldg IRN"</f>
        <v>Bldg IRN</v>
      </c>
      <c r="C3235" t="s">
        <v>41</v>
      </c>
      <c r="D3235" t="s">
        <v>3</v>
      </c>
      <c r="E3235" t="s">
        <v>80</v>
      </c>
      <c r="F3235" t="s">
        <v>81</v>
      </c>
      <c r="G3235" t="s">
        <v>82</v>
      </c>
      <c r="H3235" t="s">
        <v>83</v>
      </c>
      <c r="I3235" t="s">
        <v>8</v>
      </c>
      <c r="J3235" t="s">
        <v>43</v>
      </c>
      <c r="K3235" t="s">
        <v>44</v>
      </c>
      <c r="L3235" t="s">
        <v>45</v>
      </c>
      <c r="M3235" t="s">
        <v>46</v>
      </c>
      <c r="N3235" t="str">
        <f>"01/20/2023"</f>
        <v>01/20/2023</v>
      </c>
      <c r="O3235" t="str">
        <f>"12/31/2500"</f>
        <v>12/31/2500</v>
      </c>
      <c r="P3235">
        <v>7.0069000000000006E-2</v>
      </c>
      <c r="Q3235">
        <v>7.0069000000000006E-2</v>
      </c>
      <c r="R3235">
        <v>7.0069000000000006E-2</v>
      </c>
      <c r="S3235">
        <v>0</v>
      </c>
      <c r="T3235">
        <v>2.1156000000000001E-2</v>
      </c>
      <c r="U3235">
        <v>4.8912999999999998E-2</v>
      </c>
      <c r="V3235" t="str">
        <f>"Trad IRN"</f>
        <v>Trad IRN</v>
      </c>
      <c r="W3235">
        <v>15</v>
      </c>
      <c r="X3235" t="s">
        <v>47</v>
      </c>
      <c r="Z3235" t="s">
        <v>47</v>
      </c>
      <c r="AB3235" t="str">
        <f>"12"</f>
        <v>12</v>
      </c>
      <c r="AC3235" t="str">
        <f>"10"</f>
        <v>10</v>
      </c>
      <c r="AD3235" t="str">
        <f>"2"</f>
        <v>2</v>
      </c>
      <c r="AE3235" t="s">
        <v>55</v>
      </c>
      <c r="AF3235">
        <v>0</v>
      </c>
      <c r="AG3235" t="s">
        <v>51</v>
      </c>
      <c r="AH3235" t="str">
        <f>"Trad IRN"</f>
        <v>Trad IRN</v>
      </c>
      <c r="AI3235" t="str">
        <f>"Bldg IRN"</f>
        <v>Bldg IRN</v>
      </c>
      <c r="AJ3235" t="str">
        <f>"12"</f>
        <v>12</v>
      </c>
      <c r="AK3235" t="s">
        <v>48</v>
      </c>
      <c r="AL3235" t="s">
        <v>53</v>
      </c>
      <c r="AM3235">
        <v>79.34</v>
      </c>
      <c r="AN3235">
        <v>1132.3</v>
      </c>
      <c r="AO3235">
        <v>15</v>
      </c>
    </row>
    <row r="3236" spans="1:41" x14ac:dyDescent="0.3">
      <c r="A3236" t="str">
        <f>"Trad IRN"</f>
        <v>Trad IRN</v>
      </c>
      <c r="B3236" t="str">
        <f>"Bldg IRN"</f>
        <v>Bldg IRN</v>
      </c>
      <c r="C3236" t="s">
        <v>41</v>
      </c>
      <c r="D3236" t="s">
        <v>3</v>
      </c>
      <c r="E3236" t="s">
        <v>80</v>
      </c>
      <c r="F3236" t="s">
        <v>81</v>
      </c>
      <c r="G3236" t="s">
        <v>82</v>
      </c>
      <c r="H3236" t="s">
        <v>83</v>
      </c>
      <c r="I3236" t="s">
        <v>8</v>
      </c>
      <c r="J3236" t="s">
        <v>43</v>
      </c>
      <c r="K3236" t="s">
        <v>44</v>
      </c>
      <c r="L3236" t="s">
        <v>45</v>
      </c>
      <c r="M3236" t="s">
        <v>46</v>
      </c>
      <c r="N3236" t="str">
        <f>"01/04/2023"</f>
        <v>01/04/2023</v>
      </c>
      <c r="O3236" t="str">
        <f>"01/19/2023"</f>
        <v>01/19/2023</v>
      </c>
      <c r="P3236">
        <v>9.5160000000000002E-3</v>
      </c>
      <c r="Q3236">
        <v>9.5160000000000002E-3</v>
      </c>
      <c r="R3236">
        <v>9.5160000000000002E-3</v>
      </c>
      <c r="S3236">
        <v>0</v>
      </c>
      <c r="T3236">
        <v>2.8730000000000001E-3</v>
      </c>
      <c r="U3236">
        <v>6.6429999999999996E-3</v>
      </c>
      <c r="V3236" t="str">
        <f>"Trad IRN"</f>
        <v>Trad IRN</v>
      </c>
      <c r="W3236">
        <v>15</v>
      </c>
      <c r="X3236" t="s">
        <v>47</v>
      </c>
      <c r="Z3236" t="s">
        <v>47</v>
      </c>
      <c r="AB3236" t="str">
        <f>"12"</f>
        <v>12</v>
      </c>
      <c r="AC3236" t="str">
        <f>"10"</f>
        <v>10</v>
      </c>
      <c r="AD3236" t="str">
        <f>"2"</f>
        <v>2</v>
      </c>
      <c r="AE3236" t="s">
        <v>50</v>
      </c>
      <c r="AF3236">
        <v>0</v>
      </c>
      <c r="AG3236" t="s">
        <v>51</v>
      </c>
      <c r="AH3236" t="str">
        <f>"Trad IRN"</f>
        <v>Trad IRN</v>
      </c>
      <c r="AI3236" t="str">
        <f>"Bldg IRN"</f>
        <v>Bldg IRN</v>
      </c>
      <c r="AJ3236" t="str">
        <f>"12"</f>
        <v>12</v>
      </c>
      <c r="AK3236" t="s">
        <v>48</v>
      </c>
      <c r="AL3236" t="s">
        <v>53</v>
      </c>
      <c r="AM3236">
        <v>10.77</v>
      </c>
      <c r="AN3236">
        <v>1132.3</v>
      </c>
      <c r="AO3236">
        <v>15</v>
      </c>
    </row>
    <row r="3237" spans="1:41" x14ac:dyDescent="0.3">
      <c r="A3237" t="str">
        <f>"Trad IRN"</f>
        <v>Trad IRN</v>
      </c>
      <c r="B3237" t="str">
        <f>"Bldg IRN"</f>
        <v>Bldg IRN</v>
      </c>
      <c r="C3237" t="s">
        <v>41</v>
      </c>
      <c r="D3237" t="s">
        <v>3</v>
      </c>
      <c r="E3237" t="s">
        <v>80</v>
      </c>
      <c r="F3237" t="s">
        <v>81</v>
      </c>
      <c r="G3237" t="s">
        <v>82</v>
      </c>
      <c r="H3237" t="s">
        <v>83</v>
      </c>
      <c r="I3237" t="str">
        <f>"Trad IRN"</f>
        <v>Trad IRN</v>
      </c>
      <c r="J3237" t="s">
        <v>43</v>
      </c>
      <c r="K3237" t="s">
        <v>44</v>
      </c>
      <c r="L3237" t="s">
        <v>45</v>
      </c>
      <c r="M3237" t="s">
        <v>46</v>
      </c>
      <c r="N3237" t="str">
        <f>"08/18/2022"</f>
        <v>08/18/2022</v>
      </c>
      <c r="O3237" t="str">
        <f>"12/31/2500"</f>
        <v>12/31/2500</v>
      </c>
      <c r="P3237">
        <v>1</v>
      </c>
      <c r="Q3237">
        <v>1</v>
      </c>
      <c r="S3237">
        <v>0</v>
      </c>
      <c r="T3237">
        <v>1</v>
      </c>
      <c r="U3237">
        <v>0</v>
      </c>
      <c r="V3237" t="str">
        <f>"Trad IRN"</f>
        <v>Trad IRN</v>
      </c>
      <c r="W3237">
        <v>100</v>
      </c>
      <c r="X3237" t="s">
        <v>47</v>
      </c>
      <c r="Z3237" t="s">
        <v>47</v>
      </c>
      <c r="AB3237" t="str">
        <f>"09"</f>
        <v>09</v>
      </c>
      <c r="AC3237" t="s">
        <v>48</v>
      </c>
      <c r="AD3237" t="s">
        <v>49</v>
      </c>
      <c r="AE3237" t="s">
        <v>55</v>
      </c>
      <c r="AF3237">
        <v>0</v>
      </c>
      <c r="AG3237" t="s">
        <v>56</v>
      </c>
      <c r="AH3237" t="str">
        <f>"Trad IRN"</f>
        <v>Trad IRN</v>
      </c>
      <c r="AI3237" t="str">
        <f>"Bldg IRN"</f>
        <v>Bldg IRN</v>
      </c>
      <c r="AJ3237" t="s">
        <v>48</v>
      </c>
      <c r="AK3237" t="s">
        <v>48</v>
      </c>
      <c r="AL3237" t="s">
        <v>53</v>
      </c>
      <c r="AM3237">
        <v>1132.3</v>
      </c>
      <c r="AN3237">
        <v>1132.3</v>
      </c>
      <c r="AO3237">
        <v>15</v>
      </c>
    </row>
    <row r="3238" spans="1:41" x14ac:dyDescent="0.3">
      <c r="A3238" t="str">
        <f>"Trad IRN"</f>
        <v>Trad IRN</v>
      </c>
      <c r="B3238" t="str">
        <f>"Bldg IRN"</f>
        <v>Bldg IRN</v>
      </c>
      <c r="C3238" t="s">
        <v>41</v>
      </c>
      <c r="D3238" t="s">
        <v>3</v>
      </c>
      <c r="E3238" t="s">
        <v>80</v>
      </c>
      <c r="F3238" t="s">
        <v>81</v>
      </c>
      <c r="G3238" t="s">
        <v>82</v>
      </c>
      <c r="H3238" t="s">
        <v>83</v>
      </c>
      <c r="I3238" t="str">
        <f>"Trad IRN"</f>
        <v>Trad IRN</v>
      </c>
      <c r="J3238" t="s">
        <v>43</v>
      </c>
      <c r="K3238" t="s">
        <v>44</v>
      </c>
      <c r="L3238" t="s">
        <v>45</v>
      </c>
      <c r="M3238" t="s">
        <v>46</v>
      </c>
      <c r="N3238" t="str">
        <f>"08/18/2022"</f>
        <v>08/18/2022</v>
      </c>
      <c r="O3238" t="str">
        <f>"11/15/2022"</f>
        <v>11/15/2022</v>
      </c>
      <c r="P3238">
        <v>0.33679199999999998</v>
      </c>
      <c r="Q3238">
        <v>0.33679199999999998</v>
      </c>
      <c r="S3238">
        <v>0</v>
      </c>
      <c r="T3238">
        <v>0.33679199999999998</v>
      </c>
      <c r="U3238">
        <v>0</v>
      </c>
      <c r="V3238" t="str">
        <f>"Trad IRN"</f>
        <v>Trad IRN</v>
      </c>
      <c r="W3238">
        <v>100</v>
      </c>
      <c r="X3238" t="s">
        <v>47</v>
      </c>
      <c r="Z3238" t="s">
        <v>47</v>
      </c>
      <c r="AB3238" t="str">
        <f>"10"</f>
        <v>10</v>
      </c>
      <c r="AC3238" t="s">
        <v>48</v>
      </c>
      <c r="AD3238" t="s">
        <v>49</v>
      </c>
      <c r="AE3238" t="s">
        <v>50</v>
      </c>
      <c r="AF3238">
        <v>0</v>
      </c>
      <c r="AG3238" t="s">
        <v>56</v>
      </c>
      <c r="AH3238" t="str">
        <f>"Trad IRN"</f>
        <v>Trad IRN</v>
      </c>
      <c r="AI3238" t="str">
        <f>"Bldg IRN"</f>
        <v>Bldg IRN</v>
      </c>
      <c r="AJ3238" t="s">
        <v>48</v>
      </c>
      <c r="AK3238" t="s">
        <v>48</v>
      </c>
      <c r="AL3238" t="s">
        <v>53</v>
      </c>
      <c r="AM3238">
        <v>381.35</v>
      </c>
      <c r="AN3238">
        <v>1132.3</v>
      </c>
      <c r="AO3238">
        <v>15</v>
      </c>
    </row>
    <row r="3239" spans="1:41" x14ac:dyDescent="0.3">
      <c r="A3239" t="str">
        <f>"Trad IRN"</f>
        <v>Trad IRN</v>
      </c>
      <c r="B3239" t="str">
        <f>"Bldg IRN"</f>
        <v>Bldg IRN</v>
      </c>
      <c r="C3239" t="s">
        <v>41</v>
      </c>
      <c r="D3239" t="s">
        <v>3</v>
      </c>
      <c r="E3239" t="s">
        <v>80</v>
      </c>
      <c r="F3239" t="s">
        <v>81</v>
      </c>
      <c r="G3239" t="s">
        <v>82</v>
      </c>
      <c r="H3239" t="s">
        <v>83</v>
      </c>
      <c r="I3239" t="str">
        <f>"Trad IRN"</f>
        <v>Trad IRN</v>
      </c>
      <c r="J3239" t="s">
        <v>43</v>
      </c>
      <c r="K3239" t="s">
        <v>44</v>
      </c>
      <c r="L3239" t="s">
        <v>45</v>
      </c>
      <c r="M3239" t="s">
        <v>46</v>
      </c>
      <c r="N3239" t="str">
        <f>"08/18/2022"</f>
        <v>08/18/2022</v>
      </c>
      <c r="O3239" t="str">
        <f>"09/05/2022"</f>
        <v>09/05/2022</v>
      </c>
      <c r="P3239">
        <v>5.8824000000000001E-2</v>
      </c>
      <c r="Q3239">
        <v>5.8824000000000001E-2</v>
      </c>
      <c r="S3239">
        <v>0</v>
      </c>
      <c r="T3239">
        <v>5.8824000000000001E-2</v>
      </c>
      <c r="U3239">
        <v>0</v>
      </c>
      <c r="V3239" t="str">
        <f>"Trad IRN"</f>
        <v>Trad IRN</v>
      </c>
      <c r="W3239">
        <v>85</v>
      </c>
      <c r="X3239" t="s">
        <v>47</v>
      </c>
      <c r="Z3239" t="s">
        <v>47</v>
      </c>
      <c r="AB3239" t="str">
        <f>"11"</f>
        <v>11</v>
      </c>
      <c r="AC3239" t="s">
        <v>48</v>
      </c>
      <c r="AD3239" t="s">
        <v>49</v>
      </c>
      <c r="AE3239" t="s">
        <v>50</v>
      </c>
      <c r="AF3239">
        <v>0</v>
      </c>
      <c r="AG3239" t="s">
        <v>56</v>
      </c>
      <c r="AH3239" t="str">
        <f>"Trad IRN"</f>
        <v>Trad IRN</v>
      </c>
      <c r="AI3239" t="str">
        <f>"Bldg IRN"</f>
        <v>Bldg IRN</v>
      </c>
      <c r="AJ3239" t="s">
        <v>48</v>
      </c>
      <c r="AK3239" t="s">
        <v>48</v>
      </c>
      <c r="AL3239" t="s">
        <v>53</v>
      </c>
      <c r="AM3239">
        <v>66.61</v>
      </c>
      <c r="AN3239">
        <v>1132.3</v>
      </c>
      <c r="AO3239">
        <v>15</v>
      </c>
    </row>
    <row r="3240" spans="1:41" x14ac:dyDescent="0.3">
      <c r="A3240" t="str">
        <f>"Trad IRN"</f>
        <v>Trad IRN</v>
      </c>
      <c r="B3240" t="str">
        <f>"Bldg IRN"</f>
        <v>Bldg IRN</v>
      </c>
      <c r="C3240" t="s">
        <v>41</v>
      </c>
      <c r="D3240" t="s">
        <v>3</v>
      </c>
      <c r="E3240" t="s">
        <v>80</v>
      </c>
      <c r="F3240" t="s">
        <v>81</v>
      </c>
      <c r="G3240" t="s">
        <v>82</v>
      </c>
      <c r="H3240" t="s">
        <v>83</v>
      </c>
      <c r="I3240" t="s">
        <v>8</v>
      </c>
      <c r="J3240" t="s">
        <v>43</v>
      </c>
      <c r="K3240" t="s">
        <v>44</v>
      </c>
      <c r="L3240" t="s">
        <v>45</v>
      </c>
      <c r="M3240" t="s">
        <v>46</v>
      </c>
      <c r="N3240" t="str">
        <f>"08/18/2022"</f>
        <v>08/18/2022</v>
      </c>
      <c r="O3240" t="str">
        <f>"09/04/2022"</f>
        <v>09/04/2022</v>
      </c>
      <c r="P3240">
        <v>1.0381E-2</v>
      </c>
      <c r="Q3240">
        <v>1.0381E-2</v>
      </c>
      <c r="S3240">
        <v>0</v>
      </c>
      <c r="T3240">
        <v>2.251E-3</v>
      </c>
      <c r="U3240">
        <v>8.1300000000000001E-3</v>
      </c>
      <c r="V3240" t="str">
        <f>"Trad IRN"</f>
        <v>Trad IRN</v>
      </c>
      <c r="W3240">
        <v>15</v>
      </c>
      <c r="X3240" t="s">
        <v>47</v>
      </c>
      <c r="Z3240" t="s">
        <v>47</v>
      </c>
      <c r="AB3240" t="str">
        <f>"11"</f>
        <v>11</v>
      </c>
      <c r="AC3240" t="s">
        <v>48</v>
      </c>
      <c r="AD3240" t="s">
        <v>49</v>
      </c>
      <c r="AE3240" t="s">
        <v>50</v>
      </c>
      <c r="AF3240">
        <v>0</v>
      </c>
      <c r="AG3240" t="s">
        <v>51</v>
      </c>
      <c r="AH3240" t="str">
        <f>"Trad IRN"</f>
        <v>Trad IRN</v>
      </c>
      <c r="AI3240" t="str">
        <f>"Bldg IRN"</f>
        <v>Bldg IRN</v>
      </c>
      <c r="AJ3240" t="s">
        <v>48</v>
      </c>
      <c r="AK3240" t="s">
        <v>48</v>
      </c>
      <c r="AL3240" t="s">
        <v>53</v>
      </c>
      <c r="AM3240">
        <v>11.75</v>
      </c>
      <c r="AN3240">
        <v>1132.3</v>
      </c>
      <c r="AO3240">
        <v>15</v>
      </c>
    </row>
    <row r="3241" spans="1:41" x14ac:dyDescent="0.3">
      <c r="A3241" t="str">
        <f>"Trad IRN"</f>
        <v>Trad IRN</v>
      </c>
      <c r="B3241" t="str">
        <f>"Bldg IRN"</f>
        <v>Bldg IRN</v>
      </c>
      <c r="C3241" t="s">
        <v>41</v>
      </c>
      <c r="D3241" t="s">
        <v>3</v>
      </c>
      <c r="E3241" t="s">
        <v>80</v>
      </c>
      <c r="F3241" t="s">
        <v>81</v>
      </c>
      <c r="G3241" t="s">
        <v>82</v>
      </c>
      <c r="H3241" t="s">
        <v>83</v>
      </c>
      <c r="I3241" t="s">
        <v>8</v>
      </c>
      <c r="J3241" t="s">
        <v>43</v>
      </c>
      <c r="K3241" t="s">
        <v>44</v>
      </c>
      <c r="L3241" t="s">
        <v>45</v>
      </c>
      <c r="M3241" t="s">
        <v>46</v>
      </c>
      <c r="N3241" t="str">
        <f>"01/04/2023"</f>
        <v>01/04/2023</v>
      </c>
      <c r="O3241" t="str">
        <f>"12/31/2500"</f>
        <v>12/31/2500</v>
      </c>
      <c r="P3241">
        <v>7.9585000000000003E-2</v>
      </c>
      <c r="Q3241">
        <v>7.9585000000000003E-2</v>
      </c>
      <c r="S3241">
        <v>0</v>
      </c>
      <c r="T3241">
        <v>2.4028999999999998E-2</v>
      </c>
      <c r="U3241">
        <v>5.5556000000000001E-2</v>
      </c>
      <c r="V3241" t="str">
        <f>"Trad IRN"</f>
        <v>Trad IRN</v>
      </c>
      <c r="W3241">
        <v>15</v>
      </c>
      <c r="X3241" t="s">
        <v>47</v>
      </c>
      <c r="Z3241" t="s">
        <v>47</v>
      </c>
      <c r="AB3241" t="str">
        <f>"10"</f>
        <v>10</v>
      </c>
      <c r="AC3241" t="s">
        <v>48</v>
      </c>
      <c r="AD3241" t="s">
        <v>49</v>
      </c>
      <c r="AE3241" t="s">
        <v>50</v>
      </c>
      <c r="AF3241">
        <v>0</v>
      </c>
      <c r="AG3241" t="s">
        <v>51</v>
      </c>
      <c r="AH3241" t="str">
        <f>"Trad IRN"</f>
        <v>Trad IRN</v>
      </c>
      <c r="AI3241" t="str">
        <f>"Bldg IRN"</f>
        <v>Bldg IRN</v>
      </c>
      <c r="AJ3241" t="s">
        <v>48</v>
      </c>
      <c r="AK3241" t="s">
        <v>48</v>
      </c>
      <c r="AL3241" t="s">
        <v>53</v>
      </c>
      <c r="AM3241">
        <v>90.11</v>
      </c>
      <c r="AN3241">
        <v>1132.3</v>
      </c>
      <c r="AO3241">
        <v>15</v>
      </c>
    </row>
    <row r="3242" spans="1:41" x14ac:dyDescent="0.3">
      <c r="A3242" t="str">
        <f>"Trad IRN"</f>
        <v>Trad IRN</v>
      </c>
      <c r="B3242" t="str">
        <f>"Bldg IRN"</f>
        <v>Bldg IRN</v>
      </c>
      <c r="C3242" t="s">
        <v>41</v>
      </c>
      <c r="D3242" t="s">
        <v>3</v>
      </c>
      <c r="E3242" t="s">
        <v>80</v>
      </c>
      <c r="F3242" t="s">
        <v>81</v>
      </c>
      <c r="G3242" t="s">
        <v>82</v>
      </c>
      <c r="H3242" t="s">
        <v>83</v>
      </c>
      <c r="I3242" t="str">
        <f>"Trad IRN"</f>
        <v>Trad IRN</v>
      </c>
      <c r="J3242" t="s">
        <v>43</v>
      </c>
      <c r="K3242" t="s">
        <v>44</v>
      </c>
      <c r="L3242" t="s">
        <v>45</v>
      </c>
      <c r="M3242" t="s">
        <v>46</v>
      </c>
      <c r="N3242" t="str">
        <f>"01/04/2023"</f>
        <v>01/04/2023</v>
      </c>
      <c r="O3242" t="str">
        <f>"12/31/2500"</f>
        <v>12/31/2500</v>
      </c>
      <c r="P3242">
        <v>0.45098100000000002</v>
      </c>
      <c r="Q3242">
        <v>0.45098100000000002</v>
      </c>
      <c r="S3242">
        <v>0</v>
      </c>
      <c r="T3242">
        <v>0.45098100000000002</v>
      </c>
      <c r="U3242">
        <v>0</v>
      </c>
      <c r="V3242" t="str">
        <f>"Trad IRN"</f>
        <v>Trad IRN</v>
      </c>
      <c r="W3242">
        <v>85</v>
      </c>
      <c r="X3242" t="s">
        <v>47</v>
      </c>
      <c r="Z3242" t="s">
        <v>47</v>
      </c>
      <c r="AB3242" t="str">
        <f>"10"</f>
        <v>10</v>
      </c>
      <c r="AC3242" t="s">
        <v>48</v>
      </c>
      <c r="AD3242" t="s">
        <v>49</v>
      </c>
      <c r="AE3242" t="s">
        <v>50</v>
      </c>
      <c r="AF3242">
        <v>0</v>
      </c>
      <c r="AG3242" t="s">
        <v>56</v>
      </c>
      <c r="AH3242" t="str">
        <f>"Trad IRN"</f>
        <v>Trad IRN</v>
      </c>
      <c r="AI3242" t="str">
        <f>"Bldg IRN"</f>
        <v>Bldg IRN</v>
      </c>
      <c r="AJ3242" t="s">
        <v>48</v>
      </c>
      <c r="AK3242" t="s">
        <v>48</v>
      </c>
      <c r="AL3242" t="s">
        <v>53</v>
      </c>
      <c r="AM3242">
        <v>510.65</v>
      </c>
      <c r="AN3242">
        <v>1132.3</v>
      </c>
      <c r="AO3242">
        <v>15</v>
      </c>
    </row>
    <row r="3243" spans="1:41" x14ac:dyDescent="0.3">
      <c r="A3243" t="str">
        <f>"Trad IRN"</f>
        <v>Trad IRN</v>
      </c>
      <c r="B3243" t="str">
        <f>"Bldg IRN"</f>
        <v>Bldg IRN</v>
      </c>
      <c r="C3243" t="s">
        <v>41</v>
      </c>
      <c r="D3243" t="s">
        <v>3</v>
      </c>
      <c r="E3243" t="s">
        <v>80</v>
      </c>
      <c r="F3243" t="s">
        <v>81</v>
      </c>
      <c r="G3243" t="s">
        <v>82</v>
      </c>
      <c r="H3243" t="s">
        <v>83</v>
      </c>
      <c r="I3243" t="str">
        <f>"Trad IRN"</f>
        <v>Trad IRN</v>
      </c>
      <c r="J3243" t="s">
        <v>43</v>
      </c>
      <c r="K3243" t="s">
        <v>44</v>
      </c>
      <c r="L3243" t="s">
        <v>45</v>
      </c>
      <c r="M3243" t="s">
        <v>46</v>
      </c>
      <c r="N3243" t="str">
        <f>"08/18/2022"</f>
        <v>08/18/2022</v>
      </c>
      <c r="O3243" t="str">
        <f>"01/03/2023"</f>
        <v>01/03/2023</v>
      </c>
      <c r="P3243">
        <v>0.46943400000000002</v>
      </c>
      <c r="Q3243">
        <v>0.46943400000000002</v>
      </c>
      <c r="S3243">
        <v>0</v>
      </c>
      <c r="T3243">
        <v>0.46943400000000002</v>
      </c>
      <c r="U3243">
        <v>0</v>
      </c>
      <c r="V3243" t="str">
        <f>"Trad IRN"</f>
        <v>Trad IRN</v>
      </c>
      <c r="W3243">
        <v>100</v>
      </c>
      <c r="X3243" t="s">
        <v>47</v>
      </c>
      <c r="Z3243" t="s">
        <v>47</v>
      </c>
      <c r="AB3243" t="str">
        <f>"10"</f>
        <v>10</v>
      </c>
      <c r="AC3243" t="s">
        <v>48</v>
      </c>
      <c r="AD3243" t="s">
        <v>49</v>
      </c>
      <c r="AE3243" t="s">
        <v>50</v>
      </c>
      <c r="AF3243">
        <v>0</v>
      </c>
      <c r="AG3243" t="s">
        <v>56</v>
      </c>
      <c r="AH3243" t="str">
        <f>"Trad IRN"</f>
        <v>Trad IRN</v>
      </c>
      <c r="AI3243" t="str">
        <f>"Bldg IRN"</f>
        <v>Bldg IRN</v>
      </c>
      <c r="AJ3243" t="s">
        <v>48</v>
      </c>
      <c r="AK3243" t="s">
        <v>48</v>
      </c>
      <c r="AL3243" t="s">
        <v>53</v>
      </c>
      <c r="AM3243">
        <v>531.54</v>
      </c>
      <c r="AN3243">
        <v>1132.3</v>
      </c>
      <c r="AO3243">
        <v>15</v>
      </c>
    </row>
    <row r="3244" spans="1:41" x14ac:dyDescent="0.3">
      <c r="A3244" t="str">
        <f>"Trad IRN"</f>
        <v>Trad IRN</v>
      </c>
      <c r="B3244" t="str">
        <f>"Bldg IRN"</f>
        <v>Bldg IRN</v>
      </c>
      <c r="C3244" t="s">
        <v>41</v>
      </c>
      <c r="D3244" t="s">
        <v>3</v>
      </c>
      <c r="E3244" t="s">
        <v>80</v>
      </c>
      <c r="F3244" t="s">
        <v>81</v>
      </c>
      <c r="G3244" t="s">
        <v>82</v>
      </c>
      <c r="H3244" t="s">
        <v>83</v>
      </c>
      <c r="I3244" t="str">
        <f>"Trad IRN"</f>
        <v>Trad IRN</v>
      </c>
      <c r="J3244" t="s">
        <v>43</v>
      </c>
      <c r="K3244" t="s">
        <v>44</v>
      </c>
      <c r="L3244" t="s">
        <v>45</v>
      </c>
      <c r="M3244" t="s">
        <v>46</v>
      </c>
      <c r="N3244" t="str">
        <f>"01/04/2023"</f>
        <v>01/04/2023</v>
      </c>
      <c r="O3244" t="str">
        <f>"12/31/2500"</f>
        <v>12/31/2500</v>
      </c>
      <c r="P3244">
        <v>0.53056599999999998</v>
      </c>
      <c r="Q3244">
        <v>0.53056599999999998</v>
      </c>
      <c r="R3244">
        <v>0.53056599999999998</v>
      </c>
      <c r="S3244">
        <v>0</v>
      </c>
      <c r="T3244">
        <v>0.53056599999999998</v>
      </c>
      <c r="U3244">
        <v>0</v>
      </c>
      <c r="V3244" t="str">
        <f>"Trad IRN"</f>
        <v>Trad IRN</v>
      </c>
      <c r="W3244">
        <v>100</v>
      </c>
      <c r="X3244" t="s">
        <v>47</v>
      </c>
      <c r="Z3244" t="s">
        <v>47</v>
      </c>
      <c r="AB3244" t="str">
        <f>"09"</f>
        <v>09</v>
      </c>
      <c r="AC3244" t="str">
        <f>"10"</f>
        <v>10</v>
      </c>
      <c r="AD3244" t="str">
        <f>"2"</f>
        <v>2</v>
      </c>
      <c r="AE3244" t="s">
        <v>55</v>
      </c>
      <c r="AF3244">
        <v>0</v>
      </c>
      <c r="AG3244" t="s">
        <v>56</v>
      </c>
      <c r="AH3244" t="str">
        <f>"Trad IRN"</f>
        <v>Trad IRN</v>
      </c>
      <c r="AI3244" t="str">
        <f>"Bldg IRN"</f>
        <v>Bldg IRN</v>
      </c>
      <c r="AJ3244" t="s">
        <v>48</v>
      </c>
      <c r="AK3244" t="s">
        <v>48</v>
      </c>
      <c r="AL3244" t="s">
        <v>53</v>
      </c>
      <c r="AM3244">
        <v>600.76</v>
      </c>
      <c r="AN3244">
        <v>1132.3</v>
      </c>
      <c r="AO3244">
        <v>15</v>
      </c>
    </row>
    <row r="3245" spans="1:41" x14ac:dyDescent="0.3">
      <c r="A3245" t="str">
        <f>"Trad IRN"</f>
        <v>Trad IRN</v>
      </c>
      <c r="B3245" t="str">
        <f>"Bldg IRN"</f>
        <v>Bldg IRN</v>
      </c>
      <c r="C3245" t="s">
        <v>41</v>
      </c>
      <c r="D3245" t="s">
        <v>3</v>
      </c>
      <c r="E3245" t="s">
        <v>80</v>
      </c>
      <c r="F3245" t="s">
        <v>81</v>
      </c>
      <c r="G3245" t="s">
        <v>82</v>
      </c>
      <c r="H3245" t="s">
        <v>83</v>
      </c>
      <c r="I3245" t="s">
        <v>8</v>
      </c>
      <c r="J3245" t="s">
        <v>43</v>
      </c>
      <c r="K3245" t="s">
        <v>44</v>
      </c>
      <c r="L3245" t="s">
        <v>45</v>
      </c>
      <c r="M3245" t="s">
        <v>46</v>
      </c>
      <c r="N3245" t="str">
        <f t="shared" ref="N3245:N3255" si="335">"08/18/2022"</f>
        <v>08/18/2022</v>
      </c>
      <c r="O3245" t="str">
        <f>"12/20/2022"</f>
        <v>12/20/2022</v>
      </c>
      <c r="P3245">
        <v>6.9550000000000001E-2</v>
      </c>
      <c r="Q3245">
        <v>6.9550000000000001E-2</v>
      </c>
      <c r="R3245">
        <v>6.9550000000000001E-2</v>
      </c>
      <c r="S3245">
        <v>0</v>
      </c>
      <c r="T3245">
        <v>1.4671999999999999E-2</v>
      </c>
      <c r="U3245">
        <v>5.4878000000000003E-2</v>
      </c>
      <c r="V3245" t="str">
        <f>"Trad IRN"</f>
        <v>Trad IRN</v>
      </c>
      <c r="W3245">
        <v>15</v>
      </c>
      <c r="X3245" t="s">
        <v>47</v>
      </c>
      <c r="Z3245" t="s">
        <v>47</v>
      </c>
      <c r="AB3245" t="str">
        <f>"09"</f>
        <v>09</v>
      </c>
      <c r="AC3245" t="str">
        <f>"10"</f>
        <v>10</v>
      </c>
      <c r="AD3245" t="str">
        <f>"2"</f>
        <v>2</v>
      </c>
      <c r="AE3245" t="s">
        <v>50</v>
      </c>
      <c r="AF3245">
        <v>0</v>
      </c>
      <c r="AG3245" t="s">
        <v>51</v>
      </c>
      <c r="AH3245" t="str">
        <f>"Trad IRN"</f>
        <v>Trad IRN</v>
      </c>
      <c r="AI3245" t="str">
        <f>"Bldg IRN"</f>
        <v>Bldg IRN</v>
      </c>
      <c r="AJ3245" t="s">
        <v>48</v>
      </c>
      <c r="AK3245" t="s">
        <v>48</v>
      </c>
      <c r="AL3245" t="s">
        <v>53</v>
      </c>
      <c r="AM3245">
        <v>78.75</v>
      </c>
      <c r="AN3245">
        <v>1132.3</v>
      </c>
      <c r="AO3245">
        <v>15</v>
      </c>
    </row>
    <row r="3246" spans="1:41" x14ac:dyDescent="0.3">
      <c r="A3246" t="str">
        <f>"Trad IRN"</f>
        <v>Trad IRN</v>
      </c>
      <c r="B3246" t="str">
        <f>"Bldg IRN"</f>
        <v>Bldg IRN</v>
      </c>
      <c r="C3246" t="s">
        <v>41</v>
      </c>
      <c r="D3246" t="s">
        <v>3</v>
      </c>
      <c r="E3246" t="s">
        <v>80</v>
      </c>
      <c r="F3246" t="s">
        <v>81</v>
      </c>
      <c r="G3246" t="s">
        <v>82</v>
      </c>
      <c r="H3246" t="s">
        <v>83</v>
      </c>
      <c r="I3246" t="str">
        <f>"Trad IRN"</f>
        <v>Trad IRN</v>
      </c>
      <c r="J3246" t="s">
        <v>43</v>
      </c>
      <c r="K3246" t="s">
        <v>44</v>
      </c>
      <c r="L3246" t="s">
        <v>45</v>
      </c>
      <c r="M3246" t="s">
        <v>46</v>
      </c>
      <c r="N3246" t="str">
        <f t="shared" si="335"/>
        <v>08/18/2022</v>
      </c>
      <c r="O3246" t="str">
        <f>"01/03/2023"</f>
        <v>01/03/2023</v>
      </c>
      <c r="P3246">
        <v>0.39901900000000001</v>
      </c>
      <c r="Q3246">
        <v>0.39901900000000001</v>
      </c>
      <c r="R3246">
        <v>0.39901900000000001</v>
      </c>
      <c r="S3246">
        <v>0</v>
      </c>
      <c r="T3246">
        <v>0.39901900000000001</v>
      </c>
      <c r="U3246">
        <v>0</v>
      </c>
      <c r="V3246" t="str">
        <f>"Trad IRN"</f>
        <v>Trad IRN</v>
      </c>
      <c r="W3246">
        <v>85</v>
      </c>
      <c r="X3246" t="s">
        <v>47</v>
      </c>
      <c r="Z3246" t="s">
        <v>47</v>
      </c>
      <c r="AB3246" t="str">
        <f>"09"</f>
        <v>09</v>
      </c>
      <c r="AC3246" t="str">
        <f>"10"</f>
        <v>10</v>
      </c>
      <c r="AD3246" t="str">
        <f>"2"</f>
        <v>2</v>
      </c>
      <c r="AE3246" t="s">
        <v>55</v>
      </c>
      <c r="AF3246">
        <v>0</v>
      </c>
      <c r="AG3246" t="s">
        <v>56</v>
      </c>
      <c r="AH3246" t="str">
        <f>"Trad IRN"</f>
        <v>Trad IRN</v>
      </c>
      <c r="AI3246" t="str">
        <f>"Bldg IRN"</f>
        <v>Bldg IRN</v>
      </c>
      <c r="AJ3246" t="s">
        <v>48</v>
      </c>
      <c r="AK3246" t="s">
        <v>48</v>
      </c>
      <c r="AL3246" t="s">
        <v>53</v>
      </c>
      <c r="AM3246">
        <v>451.81</v>
      </c>
      <c r="AN3246">
        <v>1132.3</v>
      </c>
      <c r="AO3246">
        <v>15</v>
      </c>
    </row>
    <row r="3247" spans="1:41" x14ac:dyDescent="0.3">
      <c r="A3247" t="str">
        <f>"Trad IRN"</f>
        <v>Trad IRN</v>
      </c>
      <c r="B3247" t="str">
        <f>"Bldg IRN"</f>
        <v>Bldg IRN</v>
      </c>
      <c r="C3247" t="s">
        <v>41</v>
      </c>
      <c r="D3247" t="s">
        <v>3</v>
      </c>
      <c r="E3247" t="s">
        <v>80</v>
      </c>
      <c r="F3247" t="s">
        <v>81</v>
      </c>
      <c r="G3247" t="s">
        <v>82</v>
      </c>
      <c r="H3247" t="s">
        <v>83</v>
      </c>
      <c r="I3247" t="str">
        <f>"Trad IRN"</f>
        <v>Trad IRN</v>
      </c>
      <c r="J3247" t="s">
        <v>43</v>
      </c>
      <c r="K3247" t="s">
        <v>44</v>
      </c>
      <c r="L3247" t="s">
        <v>45</v>
      </c>
      <c r="M3247" t="s">
        <v>46</v>
      </c>
      <c r="N3247" t="str">
        <f t="shared" si="335"/>
        <v>08/18/2022</v>
      </c>
      <c r="O3247" t="str">
        <f>"12/31/2500"</f>
        <v>12/31/2500</v>
      </c>
      <c r="P3247">
        <v>1</v>
      </c>
      <c r="Q3247">
        <v>1</v>
      </c>
      <c r="S3247">
        <v>0</v>
      </c>
      <c r="T3247">
        <v>1</v>
      </c>
      <c r="U3247">
        <v>0</v>
      </c>
      <c r="V3247" t="str">
        <f>"Trad IRN"</f>
        <v>Trad IRN</v>
      </c>
      <c r="W3247">
        <v>100</v>
      </c>
      <c r="X3247" t="s">
        <v>47</v>
      </c>
      <c r="Z3247" t="s">
        <v>47</v>
      </c>
      <c r="AB3247" t="str">
        <f>"10"</f>
        <v>10</v>
      </c>
      <c r="AC3247" t="s">
        <v>48</v>
      </c>
      <c r="AD3247" t="s">
        <v>49</v>
      </c>
      <c r="AE3247" t="s">
        <v>50</v>
      </c>
      <c r="AF3247">
        <v>2</v>
      </c>
      <c r="AG3247" t="s">
        <v>56</v>
      </c>
      <c r="AH3247" t="str">
        <f>"Trad IRN"</f>
        <v>Trad IRN</v>
      </c>
      <c r="AI3247" t="str">
        <f>"Bldg IRN"</f>
        <v>Bldg IRN</v>
      </c>
      <c r="AJ3247" t="s">
        <v>48</v>
      </c>
      <c r="AK3247" t="s">
        <v>48</v>
      </c>
      <c r="AL3247" t="s">
        <v>53</v>
      </c>
      <c r="AM3247">
        <v>1132.3</v>
      </c>
      <c r="AN3247">
        <v>1132.3</v>
      </c>
      <c r="AO3247">
        <v>15</v>
      </c>
    </row>
    <row r="3248" spans="1:41" x14ac:dyDescent="0.3">
      <c r="A3248" t="str">
        <f>"Trad IRN"</f>
        <v>Trad IRN</v>
      </c>
      <c r="B3248" t="str">
        <f>"Bldg IRN"</f>
        <v>Bldg IRN</v>
      </c>
      <c r="C3248" t="s">
        <v>41</v>
      </c>
      <c r="D3248" t="s">
        <v>3</v>
      </c>
      <c r="E3248" t="s">
        <v>80</v>
      </c>
      <c r="F3248" t="s">
        <v>81</v>
      </c>
      <c r="G3248" t="s">
        <v>82</v>
      </c>
      <c r="H3248" t="s">
        <v>83</v>
      </c>
      <c r="I3248" t="str">
        <f>"Trad IRN"</f>
        <v>Trad IRN</v>
      </c>
      <c r="J3248" t="s">
        <v>43</v>
      </c>
      <c r="K3248" t="s">
        <v>44</v>
      </c>
      <c r="L3248" t="s">
        <v>45</v>
      </c>
      <c r="M3248" t="s">
        <v>46</v>
      </c>
      <c r="N3248" t="str">
        <f t="shared" si="335"/>
        <v>08/18/2022</v>
      </c>
      <c r="O3248" t="str">
        <f>"01/03/2023"</f>
        <v>01/03/2023</v>
      </c>
      <c r="P3248">
        <v>0.39901900000000001</v>
      </c>
      <c r="Q3248">
        <v>0.39901900000000001</v>
      </c>
      <c r="S3248">
        <v>0</v>
      </c>
      <c r="T3248">
        <v>0.39901900000000001</v>
      </c>
      <c r="U3248">
        <v>0</v>
      </c>
      <c r="V3248" t="str">
        <f>"Trad IRN"</f>
        <v>Trad IRN</v>
      </c>
      <c r="W3248">
        <v>85</v>
      </c>
      <c r="X3248" t="s">
        <v>47</v>
      </c>
      <c r="Z3248" t="s">
        <v>47</v>
      </c>
      <c r="AB3248" t="str">
        <f>"12"</f>
        <v>12</v>
      </c>
      <c r="AC3248" t="s">
        <v>48</v>
      </c>
      <c r="AD3248" t="s">
        <v>49</v>
      </c>
      <c r="AE3248" t="s">
        <v>50</v>
      </c>
      <c r="AF3248">
        <v>3</v>
      </c>
      <c r="AG3248" t="s">
        <v>56</v>
      </c>
      <c r="AH3248" t="str">
        <f>"Trad IRN"</f>
        <v>Trad IRN</v>
      </c>
      <c r="AI3248" t="str">
        <f>"Bldg IRN"</f>
        <v>Bldg IRN</v>
      </c>
      <c r="AJ3248" t="str">
        <f>"12"</f>
        <v>12</v>
      </c>
      <c r="AK3248" t="s">
        <v>48</v>
      </c>
      <c r="AL3248" t="s">
        <v>53</v>
      </c>
      <c r="AM3248">
        <v>451.81</v>
      </c>
      <c r="AN3248">
        <v>1132.3</v>
      </c>
      <c r="AO3248">
        <v>15</v>
      </c>
    </row>
    <row r="3249" spans="1:41" x14ac:dyDescent="0.3">
      <c r="A3249" t="str">
        <f>"Trad IRN"</f>
        <v>Trad IRN</v>
      </c>
      <c r="B3249" t="str">
        <f>"Bldg IRN"</f>
        <v>Bldg IRN</v>
      </c>
      <c r="C3249" t="s">
        <v>41</v>
      </c>
      <c r="D3249" t="s">
        <v>3</v>
      </c>
      <c r="E3249" t="s">
        <v>80</v>
      </c>
      <c r="F3249" t="s">
        <v>81</v>
      </c>
      <c r="G3249" t="s">
        <v>82</v>
      </c>
      <c r="H3249" t="s">
        <v>83</v>
      </c>
      <c r="I3249" t="s">
        <v>8</v>
      </c>
      <c r="J3249" t="s">
        <v>43</v>
      </c>
      <c r="K3249" t="s">
        <v>44</v>
      </c>
      <c r="L3249" t="s">
        <v>45</v>
      </c>
      <c r="M3249" t="s">
        <v>46</v>
      </c>
      <c r="N3249" t="str">
        <f t="shared" si="335"/>
        <v>08/18/2022</v>
      </c>
      <c r="O3249" t="str">
        <f>"12/20/2022"</f>
        <v>12/20/2022</v>
      </c>
      <c r="P3249">
        <v>7.1544999999999997E-2</v>
      </c>
      <c r="Q3249">
        <v>7.1544999999999997E-2</v>
      </c>
      <c r="S3249">
        <v>0</v>
      </c>
      <c r="T3249">
        <v>1.6643000000000002E-2</v>
      </c>
      <c r="U3249">
        <v>5.4901999999999999E-2</v>
      </c>
      <c r="V3249" t="str">
        <f>"Trad IRN"</f>
        <v>Trad IRN</v>
      </c>
      <c r="W3249">
        <v>15</v>
      </c>
      <c r="X3249" t="s">
        <v>47</v>
      </c>
      <c r="Z3249" t="s">
        <v>47</v>
      </c>
      <c r="AB3249" t="str">
        <f>"12"</f>
        <v>12</v>
      </c>
      <c r="AC3249" t="s">
        <v>48</v>
      </c>
      <c r="AD3249" t="s">
        <v>49</v>
      </c>
      <c r="AE3249" t="s">
        <v>50</v>
      </c>
      <c r="AF3249">
        <v>3</v>
      </c>
      <c r="AG3249" t="s">
        <v>51</v>
      </c>
      <c r="AH3249" t="s">
        <v>85</v>
      </c>
      <c r="AI3249" t="str">
        <f>"Bldg IRN"</f>
        <v>Bldg IRN</v>
      </c>
      <c r="AJ3249" t="str">
        <f>"12"</f>
        <v>12</v>
      </c>
      <c r="AK3249" t="s">
        <v>52</v>
      </c>
      <c r="AL3249" t="s">
        <v>53</v>
      </c>
      <c r="AM3249">
        <v>74.55</v>
      </c>
      <c r="AN3249">
        <v>1042</v>
      </c>
      <c r="AO3249">
        <v>15</v>
      </c>
    </row>
    <row r="3250" spans="1:41" x14ac:dyDescent="0.3">
      <c r="A3250" t="str">
        <f>"Trad IRN"</f>
        <v>Trad IRN</v>
      </c>
      <c r="B3250" t="str">
        <f>"Bldg IRN"</f>
        <v>Bldg IRN</v>
      </c>
      <c r="C3250" t="s">
        <v>41</v>
      </c>
      <c r="D3250" t="s">
        <v>3</v>
      </c>
      <c r="E3250" t="s">
        <v>80</v>
      </c>
      <c r="F3250" t="s">
        <v>81</v>
      </c>
      <c r="G3250" t="s">
        <v>82</v>
      </c>
      <c r="H3250" t="s">
        <v>83</v>
      </c>
      <c r="I3250" t="str">
        <f>"Trad IRN"</f>
        <v>Trad IRN</v>
      </c>
      <c r="J3250" t="s">
        <v>43</v>
      </c>
      <c r="K3250" t="s">
        <v>44</v>
      </c>
      <c r="L3250" t="s">
        <v>45</v>
      </c>
      <c r="M3250" t="s">
        <v>46</v>
      </c>
      <c r="N3250" t="str">
        <f t="shared" si="335"/>
        <v>08/18/2022</v>
      </c>
      <c r="O3250" t="str">
        <f t="shared" ref="O3250:O3262" si="336">"12/31/2500"</f>
        <v>12/31/2500</v>
      </c>
      <c r="P3250">
        <v>1</v>
      </c>
      <c r="Q3250">
        <v>1</v>
      </c>
      <c r="S3250">
        <v>0</v>
      </c>
      <c r="T3250">
        <v>1</v>
      </c>
      <c r="U3250">
        <v>0</v>
      </c>
      <c r="V3250" t="str">
        <f>"Trad IRN"</f>
        <v>Trad IRN</v>
      </c>
      <c r="W3250">
        <v>100</v>
      </c>
      <c r="X3250" t="s">
        <v>47</v>
      </c>
      <c r="Z3250" t="s">
        <v>47</v>
      </c>
      <c r="AB3250" t="str">
        <f>"10"</f>
        <v>10</v>
      </c>
      <c r="AC3250" t="s">
        <v>48</v>
      </c>
      <c r="AD3250" t="s">
        <v>49</v>
      </c>
      <c r="AE3250" t="s">
        <v>50</v>
      </c>
      <c r="AF3250">
        <v>0</v>
      </c>
      <c r="AG3250" t="s">
        <v>56</v>
      </c>
      <c r="AH3250" t="str">
        <f>"Trad IRN"</f>
        <v>Trad IRN</v>
      </c>
      <c r="AI3250" t="str">
        <f>"Bldg IRN"</f>
        <v>Bldg IRN</v>
      </c>
      <c r="AJ3250" t="s">
        <v>48</v>
      </c>
      <c r="AK3250" t="s">
        <v>48</v>
      </c>
      <c r="AL3250" t="s">
        <v>53</v>
      </c>
      <c r="AM3250">
        <v>1132.3</v>
      </c>
      <c r="AN3250">
        <v>1132.3</v>
      </c>
      <c r="AO3250">
        <v>15</v>
      </c>
    </row>
    <row r="3251" spans="1:41" x14ac:dyDescent="0.3">
      <c r="A3251" t="str">
        <f>"Trad IRN"</f>
        <v>Trad IRN</v>
      </c>
      <c r="B3251" t="str">
        <f>"Bldg IRN"</f>
        <v>Bldg IRN</v>
      </c>
      <c r="C3251" t="s">
        <v>41</v>
      </c>
      <c r="D3251" t="s">
        <v>3</v>
      </c>
      <c r="E3251" t="s">
        <v>80</v>
      </c>
      <c r="F3251" t="s">
        <v>81</v>
      </c>
      <c r="G3251" t="s">
        <v>82</v>
      </c>
      <c r="H3251" t="s">
        <v>83</v>
      </c>
      <c r="I3251" t="str">
        <f>"Trad IRN"</f>
        <v>Trad IRN</v>
      </c>
      <c r="J3251" t="s">
        <v>43</v>
      </c>
      <c r="K3251" t="s">
        <v>44</v>
      </c>
      <c r="L3251" t="s">
        <v>45</v>
      </c>
      <c r="M3251" t="s">
        <v>46</v>
      </c>
      <c r="N3251" t="str">
        <f t="shared" si="335"/>
        <v>08/18/2022</v>
      </c>
      <c r="O3251" t="str">
        <f t="shared" si="336"/>
        <v>12/31/2500</v>
      </c>
      <c r="P3251">
        <v>1</v>
      </c>
      <c r="Q3251">
        <v>1</v>
      </c>
      <c r="S3251">
        <v>1</v>
      </c>
      <c r="T3251">
        <v>1</v>
      </c>
      <c r="U3251">
        <v>0</v>
      </c>
      <c r="V3251" t="str">
        <f>"Trad IRN"</f>
        <v>Trad IRN</v>
      </c>
      <c r="W3251">
        <v>70</v>
      </c>
      <c r="X3251" t="s">
        <v>54</v>
      </c>
      <c r="Y3251" t="str">
        <f>"30"</f>
        <v>30</v>
      </c>
      <c r="Z3251" t="s">
        <v>47</v>
      </c>
      <c r="AB3251" t="str">
        <f>"12"</f>
        <v>12</v>
      </c>
      <c r="AC3251" t="s">
        <v>48</v>
      </c>
      <c r="AD3251" t="s">
        <v>49</v>
      </c>
      <c r="AE3251" t="s">
        <v>50</v>
      </c>
      <c r="AF3251">
        <v>0</v>
      </c>
      <c r="AG3251" t="s">
        <v>56</v>
      </c>
      <c r="AH3251" t="str">
        <f>"Trad IRN"</f>
        <v>Trad IRN</v>
      </c>
      <c r="AI3251" t="str">
        <f>"Bldg IRN"</f>
        <v>Bldg IRN</v>
      </c>
      <c r="AJ3251" t="str">
        <f>"12"</f>
        <v>12</v>
      </c>
      <c r="AK3251" t="s">
        <v>48</v>
      </c>
      <c r="AL3251" t="s">
        <v>53</v>
      </c>
      <c r="AM3251">
        <v>1132.3</v>
      </c>
      <c r="AN3251">
        <v>1132.3</v>
      </c>
      <c r="AO3251">
        <v>15</v>
      </c>
    </row>
    <row r="3252" spans="1:41" x14ac:dyDescent="0.3">
      <c r="A3252" t="str">
        <f>"Trad IRN"</f>
        <v>Trad IRN</v>
      </c>
      <c r="B3252" t="str">
        <f>"Bldg IRN"</f>
        <v>Bldg IRN</v>
      </c>
      <c r="C3252" t="s">
        <v>41</v>
      </c>
      <c r="D3252" t="s">
        <v>3</v>
      </c>
      <c r="E3252" t="s">
        <v>80</v>
      </c>
      <c r="F3252" t="s">
        <v>81</v>
      </c>
      <c r="G3252" t="s">
        <v>82</v>
      </c>
      <c r="H3252" t="s">
        <v>83</v>
      </c>
      <c r="I3252" t="str">
        <f>"Trad IRN"</f>
        <v>Trad IRN</v>
      </c>
      <c r="J3252" t="s">
        <v>43</v>
      </c>
      <c r="K3252" t="s">
        <v>44</v>
      </c>
      <c r="L3252" t="s">
        <v>45</v>
      </c>
      <c r="M3252" t="s">
        <v>46</v>
      </c>
      <c r="N3252" t="str">
        <f t="shared" si="335"/>
        <v>08/18/2022</v>
      </c>
      <c r="O3252" t="str">
        <f t="shared" si="336"/>
        <v>12/31/2500</v>
      </c>
      <c r="P3252">
        <v>0.85</v>
      </c>
      <c r="Q3252">
        <v>0.85</v>
      </c>
      <c r="S3252">
        <v>0</v>
      </c>
      <c r="T3252">
        <v>0.85</v>
      </c>
      <c r="U3252">
        <v>0</v>
      </c>
      <c r="V3252" t="str">
        <f>"Trad IRN"</f>
        <v>Trad IRN</v>
      </c>
      <c r="W3252">
        <v>85</v>
      </c>
      <c r="X3252" t="s">
        <v>47</v>
      </c>
      <c r="Z3252" t="s">
        <v>47</v>
      </c>
      <c r="AB3252" t="str">
        <f>"10"</f>
        <v>10</v>
      </c>
      <c r="AC3252" t="s">
        <v>48</v>
      </c>
      <c r="AD3252" t="s">
        <v>49</v>
      </c>
      <c r="AE3252" t="s">
        <v>50</v>
      </c>
      <c r="AF3252">
        <v>0</v>
      </c>
      <c r="AG3252" t="s">
        <v>56</v>
      </c>
      <c r="AH3252" t="str">
        <f>"Trad IRN"</f>
        <v>Trad IRN</v>
      </c>
      <c r="AI3252" t="str">
        <f>"Bldg IRN"</f>
        <v>Bldg IRN</v>
      </c>
      <c r="AJ3252" t="s">
        <v>48</v>
      </c>
      <c r="AK3252" t="s">
        <v>48</v>
      </c>
      <c r="AL3252" t="s">
        <v>53</v>
      </c>
      <c r="AM3252">
        <v>962.46</v>
      </c>
      <c r="AN3252">
        <v>1132.3</v>
      </c>
      <c r="AO3252">
        <v>15</v>
      </c>
    </row>
    <row r="3253" spans="1:41" x14ac:dyDescent="0.3">
      <c r="A3253" t="str">
        <f>"Trad IRN"</f>
        <v>Trad IRN</v>
      </c>
      <c r="B3253" t="str">
        <f>"Bldg IRN"</f>
        <v>Bldg IRN</v>
      </c>
      <c r="C3253" t="s">
        <v>41</v>
      </c>
      <c r="D3253" t="s">
        <v>3</v>
      </c>
      <c r="E3253" t="s">
        <v>80</v>
      </c>
      <c r="F3253" t="s">
        <v>81</v>
      </c>
      <c r="G3253" t="s">
        <v>82</v>
      </c>
      <c r="H3253" t="s">
        <v>83</v>
      </c>
      <c r="I3253" t="s">
        <v>8</v>
      </c>
      <c r="J3253" t="s">
        <v>43</v>
      </c>
      <c r="K3253" t="s">
        <v>44</v>
      </c>
      <c r="L3253" t="s">
        <v>45</v>
      </c>
      <c r="M3253" t="s">
        <v>46</v>
      </c>
      <c r="N3253" t="str">
        <f t="shared" si="335"/>
        <v>08/18/2022</v>
      </c>
      <c r="O3253" t="str">
        <f t="shared" si="336"/>
        <v>12/31/2500</v>
      </c>
      <c r="P3253">
        <v>0.15</v>
      </c>
      <c r="Q3253">
        <v>0.15</v>
      </c>
      <c r="S3253">
        <v>0</v>
      </c>
      <c r="T3253">
        <v>3.8889E-2</v>
      </c>
      <c r="U3253">
        <v>0.111111</v>
      </c>
      <c r="V3253" t="str">
        <f>"Trad IRN"</f>
        <v>Trad IRN</v>
      </c>
      <c r="W3253">
        <v>15</v>
      </c>
      <c r="X3253" t="s">
        <v>47</v>
      </c>
      <c r="Z3253" t="s">
        <v>47</v>
      </c>
      <c r="AB3253" t="str">
        <f>"10"</f>
        <v>10</v>
      </c>
      <c r="AC3253" t="s">
        <v>48</v>
      </c>
      <c r="AD3253" t="s">
        <v>49</v>
      </c>
      <c r="AE3253" t="s">
        <v>50</v>
      </c>
      <c r="AF3253">
        <v>0</v>
      </c>
      <c r="AG3253" t="s">
        <v>51</v>
      </c>
      <c r="AH3253" t="str">
        <f>"Trad IRN"</f>
        <v>Trad IRN</v>
      </c>
      <c r="AI3253" t="str">
        <f>"Bldg IRN"</f>
        <v>Bldg IRN</v>
      </c>
      <c r="AJ3253" t="s">
        <v>48</v>
      </c>
      <c r="AK3253" t="s">
        <v>48</v>
      </c>
      <c r="AL3253" t="s">
        <v>53</v>
      </c>
      <c r="AM3253">
        <v>169.85</v>
      </c>
      <c r="AN3253">
        <v>1132.3</v>
      </c>
      <c r="AO3253">
        <v>15</v>
      </c>
    </row>
    <row r="3254" spans="1:41" x14ac:dyDescent="0.3">
      <c r="A3254" t="str">
        <f>"Trad IRN"</f>
        <v>Trad IRN</v>
      </c>
      <c r="B3254" t="str">
        <f>"Bldg IRN"</f>
        <v>Bldg IRN</v>
      </c>
      <c r="C3254" t="s">
        <v>41</v>
      </c>
      <c r="D3254" t="s">
        <v>3</v>
      </c>
      <c r="E3254" t="s">
        <v>80</v>
      </c>
      <c r="F3254" t="s">
        <v>81</v>
      </c>
      <c r="G3254" t="s">
        <v>82</v>
      </c>
      <c r="H3254" t="s">
        <v>83</v>
      </c>
      <c r="I3254" t="str">
        <f>"Trad IRN"</f>
        <v>Trad IRN</v>
      </c>
      <c r="J3254" t="s">
        <v>43</v>
      </c>
      <c r="K3254" t="s">
        <v>44</v>
      </c>
      <c r="L3254" t="s">
        <v>45</v>
      </c>
      <c r="M3254" t="s">
        <v>46</v>
      </c>
      <c r="N3254" t="str">
        <f t="shared" si="335"/>
        <v>08/18/2022</v>
      </c>
      <c r="O3254" t="str">
        <f t="shared" si="336"/>
        <v>12/31/2500</v>
      </c>
      <c r="P3254">
        <v>1</v>
      </c>
      <c r="Q3254">
        <v>1</v>
      </c>
      <c r="S3254">
        <v>1</v>
      </c>
      <c r="T3254">
        <v>1</v>
      </c>
      <c r="U3254">
        <v>0</v>
      </c>
      <c r="V3254" t="str">
        <f>"Trad IRN"</f>
        <v>Trad IRN</v>
      </c>
      <c r="W3254">
        <v>100</v>
      </c>
      <c r="X3254" t="s">
        <v>47</v>
      </c>
      <c r="Z3254" t="s">
        <v>47</v>
      </c>
      <c r="AB3254" t="str">
        <f>"12"</f>
        <v>12</v>
      </c>
      <c r="AC3254" t="s">
        <v>48</v>
      </c>
      <c r="AD3254" t="s">
        <v>49</v>
      </c>
      <c r="AE3254" t="s">
        <v>50</v>
      </c>
      <c r="AF3254">
        <v>0</v>
      </c>
      <c r="AG3254" t="s">
        <v>56</v>
      </c>
      <c r="AH3254" t="str">
        <f>"Trad IRN"</f>
        <v>Trad IRN</v>
      </c>
      <c r="AI3254" t="str">
        <f>"Bldg IRN"</f>
        <v>Bldg IRN</v>
      </c>
      <c r="AJ3254" t="str">
        <f>"12"</f>
        <v>12</v>
      </c>
      <c r="AK3254" t="s">
        <v>48</v>
      </c>
      <c r="AL3254" t="s">
        <v>53</v>
      </c>
      <c r="AM3254">
        <v>1132.3</v>
      </c>
      <c r="AN3254">
        <v>1132.3</v>
      </c>
      <c r="AO3254">
        <v>15</v>
      </c>
    </row>
    <row r="3255" spans="1:41" x14ac:dyDescent="0.3">
      <c r="A3255" t="str">
        <f>"Trad IRN"</f>
        <v>Trad IRN</v>
      </c>
      <c r="B3255" t="str">
        <f>"Bldg IRN"</f>
        <v>Bldg IRN</v>
      </c>
      <c r="C3255" t="s">
        <v>41</v>
      </c>
      <c r="D3255" t="s">
        <v>3</v>
      </c>
      <c r="E3255" t="s">
        <v>80</v>
      </c>
      <c r="F3255" t="s">
        <v>81</v>
      </c>
      <c r="G3255" t="s">
        <v>82</v>
      </c>
      <c r="H3255" t="s">
        <v>83</v>
      </c>
      <c r="I3255" t="str">
        <f>"Trad IRN"</f>
        <v>Trad IRN</v>
      </c>
      <c r="J3255" t="s">
        <v>43</v>
      </c>
      <c r="K3255" t="s">
        <v>44</v>
      </c>
      <c r="L3255" t="s">
        <v>45</v>
      </c>
      <c r="M3255" t="s">
        <v>46</v>
      </c>
      <c r="N3255" t="str">
        <f t="shared" si="335"/>
        <v>08/18/2022</v>
      </c>
      <c r="O3255" t="str">
        <f t="shared" si="336"/>
        <v>12/31/2500</v>
      </c>
      <c r="P3255">
        <v>1</v>
      </c>
      <c r="Q3255">
        <v>1</v>
      </c>
      <c r="S3255">
        <v>1</v>
      </c>
      <c r="T3255">
        <v>1</v>
      </c>
      <c r="U3255">
        <v>0</v>
      </c>
      <c r="V3255" t="str">
        <f>"Trad IRN"</f>
        <v>Trad IRN</v>
      </c>
      <c r="W3255">
        <v>100</v>
      </c>
      <c r="X3255" t="s">
        <v>47</v>
      </c>
      <c r="Z3255" t="s">
        <v>47</v>
      </c>
      <c r="AB3255" t="str">
        <f>"09"</f>
        <v>09</v>
      </c>
      <c r="AC3255" t="s">
        <v>48</v>
      </c>
      <c r="AD3255" t="s">
        <v>49</v>
      </c>
      <c r="AE3255" t="s">
        <v>50</v>
      </c>
      <c r="AF3255">
        <v>0</v>
      </c>
      <c r="AG3255" t="s">
        <v>56</v>
      </c>
      <c r="AH3255" t="str">
        <f>"Trad IRN"</f>
        <v>Trad IRN</v>
      </c>
      <c r="AI3255" t="str">
        <f>"Bldg IRN"</f>
        <v>Bldg IRN</v>
      </c>
      <c r="AJ3255" t="s">
        <v>48</v>
      </c>
      <c r="AK3255" t="s">
        <v>48</v>
      </c>
      <c r="AL3255" t="s">
        <v>53</v>
      </c>
      <c r="AM3255">
        <v>1132.3</v>
      </c>
      <c r="AN3255">
        <v>1132.3</v>
      </c>
      <c r="AO3255">
        <v>15</v>
      </c>
    </row>
    <row r="3256" spans="1:41" x14ac:dyDescent="0.3">
      <c r="A3256" t="str">
        <f>"Trad IRN"</f>
        <v>Trad IRN</v>
      </c>
      <c r="B3256" t="str">
        <f>"Bldg IRN"</f>
        <v>Bldg IRN</v>
      </c>
      <c r="C3256" t="s">
        <v>41</v>
      </c>
      <c r="D3256" t="s">
        <v>3</v>
      </c>
      <c r="E3256" t="s">
        <v>80</v>
      </c>
      <c r="F3256" t="s">
        <v>81</v>
      </c>
      <c r="G3256" t="s">
        <v>82</v>
      </c>
      <c r="H3256" t="s">
        <v>83</v>
      </c>
      <c r="I3256" t="s">
        <v>8</v>
      </c>
      <c r="J3256" t="s">
        <v>43</v>
      </c>
      <c r="K3256" t="s">
        <v>44</v>
      </c>
      <c r="L3256" t="s">
        <v>45</v>
      </c>
      <c r="M3256" t="s">
        <v>46</v>
      </c>
      <c r="N3256" t="str">
        <f>"08/17/2022"</f>
        <v>08/17/2022</v>
      </c>
      <c r="O3256" t="str">
        <f t="shared" si="336"/>
        <v>12/31/2500</v>
      </c>
      <c r="P3256">
        <v>0.5</v>
      </c>
      <c r="Q3256">
        <v>0.5</v>
      </c>
      <c r="S3256">
        <v>0</v>
      </c>
      <c r="T3256">
        <v>0</v>
      </c>
      <c r="U3256">
        <v>0.5</v>
      </c>
      <c r="V3256" t="str">
        <f>"Trad IRN"</f>
        <v>Trad IRN</v>
      </c>
      <c r="W3256">
        <v>50</v>
      </c>
      <c r="X3256" t="s">
        <v>47</v>
      </c>
      <c r="Z3256" t="s">
        <v>47</v>
      </c>
      <c r="AB3256" t="str">
        <f>"12"</f>
        <v>12</v>
      </c>
      <c r="AC3256" t="s">
        <v>48</v>
      </c>
      <c r="AD3256" t="s">
        <v>49</v>
      </c>
      <c r="AE3256" t="s">
        <v>50</v>
      </c>
      <c r="AF3256">
        <v>0</v>
      </c>
      <c r="AG3256" t="s">
        <v>51</v>
      </c>
      <c r="AH3256" t="s">
        <v>85</v>
      </c>
      <c r="AI3256" t="str">
        <f>"Bldg IRN"</f>
        <v>Bldg IRN</v>
      </c>
      <c r="AJ3256" t="str">
        <f>"12"</f>
        <v>12</v>
      </c>
      <c r="AK3256" t="s">
        <v>52</v>
      </c>
      <c r="AL3256" t="s">
        <v>53</v>
      </c>
      <c r="AM3256">
        <v>521</v>
      </c>
      <c r="AN3256">
        <v>1042</v>
      </c>
      <c r="AO3256">
        <v>15</v>
      </c>
    </row>
    <row r="3257" spans="1:41" x14ac:dyDescent="0.3">
      <c r="A3257" t="str">
        <f>"Trad IRN"</f>
        <v>Trad IRN</v>
      </c>
      <c r="B3257" t="str">
        <f>"Bldg IRN"</f>
        <v>Bldg IRN</v>
      </c>
      <c r="C3257" t="s">
        <v>41</v>
      </c>
      <c r="D3257" t="s">
        <v>3</v>
      </c>
      <c r="E3257" t="s">
        <v>80</v>
      </c>
      <c r="F3257" t="s">
        <v>81</v>
      </c>
      <c r="G3257" t="s">
        <v>82</v>
      </c>
      <c r="H3257" t="s">
        <v>83</v>
      </c>
      <c r="I3257" t="str">
        <f>"Trad IRN"</f>
        <v>Trad IRN</v>
      </c>
      <c r="J3257" t="s">
        <v>43</v>
      </c>
      <c r="K3257" t="s">
        <v>44</v>
      </c>
      <c r="L3257" t="s">
        <v>45</v>
      </c>
      <c r="M3257" t="s">
        <v>46</v>
      </c>
      <c r="N3257" t="str">
        <f>"08/18/2022"</f>
        <v>08/18/2022</v>
      </c>
      <c r="O3257" t="str">
        <f t="shared" si="336"/>
        <v>12/31/2500</v>
      </c>
      <c r="P3257">
        <v>0.5</v>
      </c>
      <c r="Q3257">
        <v>0.5</v>
      </c>
      <c r="S3257">
        <v>0</v>
      </c>
      <c r="T3257">
        <v>0.5</v>
      </c>
      <c r="U3257">
        <v>0</v>
      </c>
      <c r="V3257" t="str">
        <f>"Trad IRN"</f>
        <v>Trad IRN</v>
      </c>
      <c r="W3257">
        <v>50</v>
      </c>
      <c r="X3257" t="s">
        <v>47</v>
      </c>
      <c r="Z3257" t="s">
        <v>47</v>
      </c>
      <c r="AB3257" t="str">
        <f>"12"</f>
        <v>12</v>
      </c>
      <c r="AC3257" t="s">
        <v>48</v>
      </c>
      <c r="AD3257" t="s">
        <v>49</v>
      </c>
      <c r="AE3257" t="s">
        <v>50</v>
      </c>
      <c r="AF3257">
        <v>0</v>
      </c>
      <c r="AG3257" t="s">
        <v>56</v>
      </c>
      <c r="AH3257" t="str">
        <f>"Trad IRN"</f>
        <v>Trad IRN</v>
      </c>
      <c r="AI3257" t="str">
        <f>"Bldg IRN"</f>
        <v>Bldg IRN</v>
      </c>
      <c r="AJ3257" t="str">
        <f>"12"</f>
        <v>12</v>
      </c>
      <c r="AK3257" t="s">
        <v>48</v>
      </c>
      <c r="AL3257" t="s">
        <v>53</v>
      </c>
      <c r="AM3257">
        <v>566.15</v>
      </c>
      <c r="AN3257">
        <v>1132.3</v>
      </c>
      <c r="AO3257">
        <v>15</v>
      </c>
    </row>
    <row r="3258" spans="1:41" x14ac:dyDescent="0.3">
      <c r="A3258" t="str">
        <f>"Trad IRN"</f>
        <v>Trad IRN</v>
      </c>
      <c r="B3258" t="str">
        <f>"Bldg IRN"</f>
        <v>Bldg IRN</v>
      </c>
      <c r="C3258" t="s">
        <v>41</v>
      </c>
      <c r="D3258" t="s">
        <v>3</v>
      </c>
      <c r="E3258" t="s">
        <v>80</v>
      </c>
      <c r="F3258" t="s">
        <v>81</v>
      </c>
      <c r="G3258" t="s">
        <v>82</v>
      </c>
      <c r="H3258" t="s">
        <v>83</v>
      </c>
      <c r="I3258" t="str">
        <f>"Trad IRN"</f>
        <v>Trad IRN</v>
      </c>
      <c r="J3258" t="s">
        <v>43</v>
      </c>
      <c r="K3258" t="s">
        <v>44</v>
      </c>
      <c r="L3258" t="s">
        <v>45</v>
      </c>
      <c r="M3258" t="s">
        <v>46</v>
      </c>
      <c r="N3258" t="str">
        <f>"08/18/2022"</f>
        <v>08/18/2022</v>
      </c>
      <c r="O3258" t="str">
        <f t="shared" si="336"/>
        <v>12/31/2500</v>
      </c>
      <c r="P3258">
        <v>1</v>
      </c>
      <c r="Q3258">
        <v>1</v>
      </c>
      <c r="S3258">
        <v>0</v>
      </c>
      <c r="T3258">
        <v>1</v>
      </c>
      <c r="U3258">
        <v>0</v>
      </c>
      <c r="V3258" t="str">
        <f>"Trad IRN"</f>
        <v>Trad IRN</v>
      </c>
      <c r="W3258">
        <v>100</v>
      </c>
      <c r="X3258" t="s">
        <v>47</v>
      </c>
      <c r="Z3258" t="s">
        <v>47</v>
      </c>
      <c r="AB3258" t="str">
        <f>"12"</f>
        <v>12</v>
      </c>
      <c r="AC3258" t="s">
        <v>48</v>
      </c>
      <c r="AD3258" t="s">
        <v>49</v>
      </c>
      <c r="AE3258" t="s">
        <v>50</v>
      </c>
      <c r="AF3258">
        <v>0</v>
      </c>
      <c r="AG3258" t="s">
        <v>56</v>
      </c>
      <c r="AH3258" t="str">
        <f>"Trad IRN"</f>
        <v>Trad IRN</v>
      </c>
      <c r="AI3258" t="str">
        <f>"Bldg IRN"</f>
        <v>Bldg IRN</v>
      </c>
      <c r="AJ3258" t="str">
        <f>"12"</f>
        <v>12</v>
      </c>
      <c r="AK3258" t="s">
        <v>48</v>
      </c>
      <c r="AL3258" t="s">
        <v>53</v>
      </c>
      <c r="AM3258">
        <v>1132.3</v>
      </c>
      <c r="AN3258">
        <v>1132.3</v>
      </c>
      <c r="AO3258">
        <v>15</v>
      </c>
    </row>
    <row r="3259" spans="1:41" x14ac:dyDescent="0.3">
      <c r="A3259" t="str">
        <f>"Trad IRN"</f>
        <v>Trad IRN</v>
      </c>
      <c r="B3259" t="str">
        <f>"Bldg IRN"</f>
        <v>Bldg IRN</v>
      </c>
      <c r="C3259" t="s">
        <v>41</v>
      </c>
      <c r="D3259" t="s">
        <v>3</v>
      </c>
      <c r="E3259" t="s">
        <v>80</v>
      </c>
      <c r="F3259" t="s">
        <v>81</v>
      </c>
      <c r="G3259" t="s">
        <v>82</v>
      </c>
      <c r="H3259" t="s">
        <v>83</v>
      </c>
      <c r="I3259" t="str">
        <f>"Trad IRN"</f>
        <v>Trad IRN</v>
      </c>
      <c r="J3259" t="s">
        <v>43</v>
      </c>
      <c r="K3259" t="s">
        <v>44</v>
      </c>
      <c r="L3259" t="s">
        <v>45</v>
      </c>
      <c r="M3259" t="s">
        <v>46</v>
      </c>
      <c r="N3259" t="str">
        <f>"08/18/2022"</f>
        <v>08/18/2022</v>
      </c>
      <c r="O3259" t="str">
        <f t="shared" si="336"/>
        <v>12/31/2500</v>
      </c>
      <c r="P3259">
        <v>1</v>
      </c>
      <c r="Q3259">
        <v>1</v>
      </c>
      <c r="S3259">
        <v>0</v>
      </c>
      <c r="T3259">
        <v>1</v>
      </c>
      <c r="U3259">
        <v>0</v>
      </c>
      <c r="V3259" t="str">
        <f>"Trad IRN"</f>
        <v>Trad IRN</v>
      </c>
      <c r="W3259">
        <v>100</v>
      </c>
      <c r="X3259" t="s">
        <v>47</v>
      </c>
      <c r="Z3259" t="s">
        <v>47</v>
      </c>
      <c r="AB3259" t="str">
        <f>"09"</f>
        <v>09</v>
      </c>
      <c r="AC3259" t="s">
        <v>48</v>
      </c>
      <c r="AD3259" t="s">
        <v>49</v>
      </c>
      <c r="AE3259" t="s">
        <v>55</v>
      </c>
      <c r="AF3259">
        <v>0</v>
      </c>
      <c r="AG3259" t="s">
        <v>56</v>
      </c>
      <c r="AH3259" t="str">
        <f>"Trad IRN"</f>
        <v>Trad IRN</v>
      </c>
      <c r="AI3259" t="str">
        <f>"Bldg IRN"</f>
        <v>Bldg IRN</v>
      </c>
      <c r="AJ3259" t="s">
        <v>48</v>
      </c>
      <c r="AK3259" t="s">
        <v>48</v>
      </c>
      <c r="AL3259" t="s">
        <v>53</v>
      </c>
      <c r="AM3259">
        <v>1132.3</v>
      </c>
      <c r="AN3259">
        <v>1132.3</v>
      </c>
      <c r="AO3259">
        <v>15</v>
      </c>
    </row>
    <row r="3260" spans="1:41" x14ac:dyDescent="0.3">
      <c r="A3260" t="str">
        <f>"Trad IRN"</f>
        <v>Trad IRN</v>
      </c>
      <c r="B3260" t="str">
        <f>"Bldg IRN"</f>
        <v>Bldg IRN</v>
      </c>
      <c r="C3260" t="s">
        <v>41</v>
      </c>
      <c r="D3260" t="s">
        <v>3</v>
      </c>
      <c r="E3260" t="s">
        <v>80</v>
      </c>
      <c r="F3260" t="s">
        <v>81</v>
      </c>
      <c r="G3260" t="s">
        <v>82</v>
      </c>
      <c r="H3260" t="s">
        <v>83</v>
      </c>
      <c r="I3260" t="str">
        <f>"Trad IRN"</f>
        <v>Trad IRN</v>
      </c>
      <c r="J3260" t="s">
        <v>43</v>
      </c>
      <c r="K3260" t="s">
        <v>44</v>
      </c>
      <c r="L3260" t="s">
        <v>45</v>
      </c>
      <c r="M3260" t="s">
        <v>59</v>
      </c>
      <c r="N3260" t="str">
        <f>"08/18/2022"</f>
        <v>08/18/2022</v>
      </c>
      <c r="O3260" t="str">
        <f t="shared" si="336"/>
        <v>12/31/2500</v>
      </c>
      <c r="P3260">
        <v>1</v>
      </c>
      <c r="Q3260">
        <v>1</v>
      </c>
      <c r="S3260">
        <v>0</v>
      </c>
      <c r="T3260">
        <v>1</v>
      </c>
      <c r="U3260">
        <v>0</v>
      </c>
      <c r="V3260" t="s">
        <v>84</v>
      </c>
      <c r="W3260">
        <v>100</v>
      </c>
      <c r="X3260" t="s">
        <v>47</v>
      </c>
      <c r="Z3260" t="s">
        <v>47</v>
      </c>
      <c r="AB3260" t="str">
        <f>"10"</f>
        <v>10</v>
      </c>
      <c r="AC3260" t="s">
        <v>48</v>
      </c>
      <c r="AD3260" t="s">
        <v>49</v>
      </c>
      <c r="AE3260" t="s">
        <v>50</v>
      </c>
      <c r="AF3260">
        <v>0</v>
      </c>
      <c r="AG3260" t="s">
        <v>56</v>
      </c>
      <c r="AH3260" t="str">
        <f>"Trad IRN"</f>
        <v>Trad IRN</v>
      </c>
      <c r="AI3260" t="str">
        <f>"Bldg IRN"</f>
        <v>Bldg IRN</v>
      </c>
      <c r="AJ3260" t="s">
        <v>48</v>
      </c>
      <c r="AK3260" t="s">
        <v>48</v>
      </c>
      <c r="AL3260" t="s">
        <v>53</v>
      </c>
      <c r="AM3260">
        <v>1132.3</v>
      </c>
      <c r="AN3260">
        <v>1132.3</v>
      </c>
      <c r="AO3260">
        <v>15</v>
      </c>
    </row>
    <row r="3261" spans="1:41" x14ac:dyDescent="0.3">
      <c r="A3261" t="str">
        <f>"Trad IRN"</f>
        <v>Trad IRN</v>
      </c>
      <c r="B3261" t="str">
        <f>"Bldg IRN"</f>
        <v>Bldg IRN</v>
      </c>
      <c r="C3261" t="s">
        <v>41</v>
      </c>
      <c r="D3261" t="s">
        <v>3</v>
      </c>
      <c r="E3261" t="s">
        <v>80</v>
      </c>
      <c r="F3261" t="s">
        <v>81</v>
      </c>
      <c r="G3261" t="s">
        <v>82</v>
      </c>
      <c r="H3261" t="s">
        <v>83</v>
      </c>
      <c r="I3261" t="str">
        <f>"Trad IRN"</f>
        <v>Trad IRN</v>
      </c>
      <c r="J3261" t="s">
        <v>43</v>
      </c>
      <c r="K3261" t="s">
        <v>44</v>
      </c>
      <c r="L3261" t="s">
        <v>45</v>
      </c>
      <c r="M3261" t="s">
        <v>46</v>
      </c>
      <c r="N3261" t="str">
        <f>"08/18/2022"</f>
        <v>08/18/2022</v>
      </c>
      <c r="O3261" t="str">
        <f t="shared" si="336"/>
        <v>12/31/2500</v>
      </c>
      <c r="P3261">
        <v>1</v>
      </c>
      <c r="Q3261">
        <v>1</v>
      </c>
      <c r="S3261">
        <v>0</v>
      </c>
      <c r="T3261">
        <v>1</v>
      </c>
      <c r="U3261">
        <v>0</v>
      </c>
      <c r="V3261" t="str">
        <f>"Trad IRN"</f>
        <v>Trad IRN</v>
      </c>
      <c r="W3261">
        <v>100</v>
      </c>
      <c r="X3261" t="s">
        <v>47</v>
      </c>
      <c r="Z3261" t="s">
        <v>47</v>
      </c>
      <c r="AB3261" t="str">
        <f>"12"</f>
        <v>12</v>
      </c>
      <c r="AC3261" t="s">
        <v>48</v>
      </c>
      <c r="AD3261" t="s">
        <v>49</v>
      </c>
      <c r="AE3261" t="s">
        <v>55</v>
      </c>
      <c r="AF3261">
        <v>0</v>
      </c>
      <c r="AG3261" t="s">
        <v>56</v>
      </c>
      <c r="AH3261" t="str">
        <f>"Trad IRN"</f>
        <v>Trad IRN</v>
      </c>
      <c r="AI3261" t="str">
        <f>"Bldg IRN"</f>
        <v>Bldg IRN</v>
      </c>
      <c r="AJ3261" t="str">
        <f>"12"</f>
        <v>12</v>
      </c>
      <c r="AK3261" t="s">
        <v>48</v>
      </c>
      <c r="AL3261" t="s">
        <v>53</v>
      </c>
      <c r="AM3261">
        <v>1132.3</v>
      </c>
      <c r="AN3261">
        <v>1132.3</v>
      </c>
      <c r="AO3261">
        <v>15</v>
      </c>
    </row>
    <row r="3262" spans="1:41" x14ac:dyDescent="0.3">
      <c r="A3262" t="str">
        <f>"Trad IRN"</f>
        <v>Trad IRN</v>
      </c>
      <c r="B3262" t="str">
        <f>"Bldg IRN"</f>
        <v>Bldg IRN</v>
      </c>
      <c r="C3262" t="s">
        <v>41</v>
      </c>
      <c r="D3262" t="s">
        <v>3</v>
      </c>
      <c r="E3262" t="s">
        <v>80</v>
      </c>
      <c r="F3262" t="s">
        <v>81</v>
      </c>
      <c r="G3262" t="s">
        <v>82</v>
      </c>
      <c r="H3262" t="s">
        <v>83</v>
      </c>
      <c r="I3262" t="s">
        <v>8</v>
      </c>
      <c r="J3262" t="s">
        <v>43</v>
      </c>
      <c r="K3262" t="s">
        <v>44</v>
      </c>
      <c r="L3262" t="s">
        <v>45</v>
      </c>
      <c r="M3262" t="s">
        <v>46</v>
      </c>
      <c r="N3262" t="str">
        <f>"01/04/2023"</f>
        <v>01/04/2023</v>
      </c>
      <c r="O3262" t="str">
        <f t="shared" si="336"/>
        <v>12/31/2500</v>
      </c>
      <c r="P3262">
        <v>0.51727400000000001</v>
      </c>
      <c r="Q3262">
        <v>0.51727400000000001</v>
      </c>
      <c r="S3262">
        <v>0</v>
      </c>
      <c r="T3262">
        <v>0.156162</v>
      </c>
      <c r="U3262">
        <v>0.36111199999999999</v>
      </c>
      <c r="V3262" t="str">
        <f>"Trad IRN"</f>
        <v>Trad IRN</v>
      </c>
      <c r="W3262">
        <v>87</v>
      </c>
      <c r="X3262" t="s">
        <v>54</v>
      </c>
      <c r="Y3262" t="str">
        <f>"13"</f>
        <v>13</v>
      </c>
      <c r="Z3262" t="s">
        <v>47</v>
      </c>
      <c r="AB3262" t="str">
        <f>"12"</f>
        <v>12</v>
      </c>
      <c r="AC3262" t="s">
        <v>48</v>
      </c>
      <c r="AD3262" t="s">
        <v>49</v>
      </c>
      <c r="AE3262" t="s">
        <v>50</v>
      </c>
      <c r="AF3262">
        <v>0</v>
      </c>
      <c r="AG3262" t="s">
        <v>51</v>
      </c>
      <c r="AH3262" t="s">
        <v>85</v>
      </c>
      <c r="AI3262" t="str">
        <f>"Bldg IRN"</f>
        <v>Bldg IRN</v>
      </c>
      <c r="AJ3262" t="str">
        <f>"12"</f>
        <v>12</v>
      </c>
      <c r="AK3262" t="s">
        <v>52</v>
      </c>
      <c r="AL3262" t="s">
        <v>53</v>
      </c>
      <c r="AM3262">
        <v>539</v>
      </c>
      <c r="AN3262">
        <v>1042</v>
      </c>
      <c r="AO3262">
        <v>15</v>
      </c>
    </row>
    <row r="3263" spans="1:41" x14ac:dyDescent="0.3">
      <c r="A3263" t="str">
        <f>"Trad IRN"</f>
        <v>Trad IRN</v>
      </c>
      <c r="B3263" t="str">
        <f>"Bldg IRN"</f>
        <v>Bldg IRN</v>
      </c>
      <c r="C3263" t="s">
        <v>41</v>
      </c>
      <c r="D3263" t="s">
        <v>3</v>
      </c>
      <c r="E3263" t="s">
        <v>80</v>
      </c>
      <c r="F3263" t="s">
        <v>81</v>
      </c>
      <c r="G3263" t="s">
        <v>82</v>
      </c>
      <c r="H3263" t="s">
        <v>83</v>
      </c>
      <c r="I3263" t="s">
        <v>8</v>
      </c>
      <c r="J3263" t="s">
        <v>43</v>
      </c>
      <c r="K3263" t="s">
        <v>44</v>
      </c>
      <c r="L3263" t="s">
        <v>45</v>
      </c>
      <c r="M3263" t="s">
        <v>46</v>
      </c>
      <c r="N3263" t="str">
        <f>"08/17/2022"</f>
        <v>08/17/2022</v>
      </c>
      <c r="O3263" t="str">
        <f>"01/03/2023"</f>
        <v>01/03/2023</v>
      </c>
      <c r="P3263">
        <v>0.48272599999999999</v>
      </c>
      <c r="Q3263">
        <v>0.48272599999999999</v>
      </c>
      <c r="S3263">
        <v>0</v>
      </c>
      <c r="T3263">
        <v>6.6058000000000006E-2</v>
      </c>
      <c r="U3263">
        <v>0.41666799999999998</v>
      </c>
      <c r="V3263" t="str">
        <f>"Trad IRN"</f>
        <v>Trad IRN</v>
      </c>
      <c r="W3263">
        <v>100</v>
      </c>
      <c r="X3263" t="s">
        <v>47</v>
      </c>
      <c r="Z3263" t="s">
        <v>47</v>
      </c>
      <c r="AB3263" t="str">
        <f>"12"</f>
        <v>12</v>
      </c>
      <c r="AC3263" t="s">
        <v>48</v>
      </c>
      <c r="AD3263" t="s">
        <v>49</v>
      </c>
      <c r="AE3263" t="s">
        <v>50</v>
      </c>
      <c r="AF3263">
        <v>0</v>
      </c>
      <c r="AG3263" t="s">
        <v>51</v>
      </c>
      <c r="AH3263" t="s">
        <v>85</v>
      </c>
      <c r="AI3263" t="str">
        <f>"Bldg IRN"</f>
        <v>Bldg IRN</v>
      </c>
      <c r="AJ3263" t="str">
        <f>"12"</f>
        <v>12</v>
      </c>
      <c r="AK3263" t="s">
        <v>52</v>
      </c>
      <c r="AL3263" t="s">
        <v>53</v>
      </c>
      <c r="AM3263">
        <v>503</v>
      </c>
      <c r="AN3263">
        <v>1042</v>
      </c>
      <c r="AO3263">
        <v>15</v>
      </c>
    </row>
    <row r="3264" spans="1:41" x14ac:dyDescent="0.3">
      <c r="A3264" t="str">
        <f>"Trad IRN"</f>
        <v>Trad IRN</v>
      </c>
      <c r="B3264" t="str">
        <f>"Bldg IRN"</f>
        <v>Bldg IRN</v>
      </c>
      <c r="C3264" t="s">
        <v>41</v>
      </c>
      <c r="D3264" t="s">
        <v>3</v>
      </c>
      <c r="E3264" t="s">
        <v>80</v>
      </c>
      <c r="F3264" t="s">
        <v>81</v>
      </c>
      <c r="G3264" t="s">
        <v>82</v>
      </c>
      <c r="H3264" t="s">
        <v>83</v>
      </c>
      <c r="I3264" t="str">
        <f>"Trad IRN"</f>
        <v>Trad IRN</v>
      </c>
      <c r="J3264" t="s">
        <v>43</v>
      </c>
      <c r="K3264" t="s">
        <v>44</v>
      </c>
      <c r="L3264" t="s">
        <v>45</v>
      </c>
      <c r="M3264" t="s">
        <v>46</v>
      </c>
      <c r="N3264" t="str">
        <f>"08/18/2022"</f>
        <v>08/18/2022</v>
      </c>
      <c r="O3264" t="str">
        <f>"09/19/2022"</f>
        <v>09/19/2022</v>
      </c>
      <c r="P3264">
        <v>0.12687499999999999</v>
      </c>
      <c r="Q3264">
        <v>0.12687499999999999</v>
      </c>
      <c r="S3264">
        <v>0</v>
      </c>
      <c r="T3264">
        <v>0.12687499999999999</v>
      </c>
      <c r="U3264">
        <v>0</v>
      </c>
      <c r="V3264" t="str">
        <f>"Trad IRN"</f>
        <v>Trad IRN</v>
      </c>
      <c r="W3264">
        <v>100</v>
      </c>
      <c r="X3264" t="s">
        <v>47</v>
      </c>
      <c r="Z3264" t="s">
        <v>47</v>
      </c>
      <c r="AB3264" t="str">
        <f>"10"</f>
        <v>10</v>
      </c>
      <c r="AC3264" t="s">
        <v>48</v>
      </c>
      <c r="AD3264" t="s">
        <v>49</v>
      </c>
      <c r="AE3264" t="s">
        <v>50</v>
      </c>
      <c r="AF3264">
        <v>0</v>
      </c>
      <c r="AG3264" t="s">
        <v>56</v>
      </c>
      <c r="AH3264" t="str">
        <f>"Trad IRN"</f>
        <v>Trad IRN</v>
      </c>
      <c r="AI3264" t="str">
        <f>"Bldg IRN"</f>
        <v>Bldg IRN</v>
      </c>
      <c r="AJ3264" t="s">
        <v>48</v>
      </c>
      <c r="AK3264" t="s">
        <v>48</v>
      </c>
      <c r="AL3264" t="s">
        <v>53</v>
      </c>
      <c r="AM3264">
        <v>143.66</v>
      </c>
      <c r="AN3264">
        <v>1132.3</v>
      </c>
      <c r="AO3264">
        <v>15</v>
      </c>
    </row>
    <row r="3265" spans="1:41" x14ac:dyDescent="0.3">
      <c r="A3265" t="str">
        <f>"Trad IRN"</f>
        <v>Trad IRN</v>
      </c>
      <c r="B3265" t="str">
        <f>"Bldg IRN"</f>
        <v>Bldg IRN</v>
      </c>
      <c r="C3265" t="s">
        <v>41</v>
      </c>
      <c r="D3265" t="s">
        <v>3</v>
      </c>
      <c r="E3265" t="s">
        <v>80</v>
      </c>
      <c r="F3265" t="s">
        <v>81</v>
      </c>
      <c r="G3265" t="s">
        <v>82</v>
      </c>
      <c r="H3265" t="s">
        <v>83</v>
      </c>
      <c r="I3265" t="str">
        <f>"Trad IRN"</f>
        <v>Trad IRN</v>
      </c>
      <c r="J3265" t="s">
        <v>43</v>
      </c>
      <c r="K3265" t="s">
        <v>44</v>
      </c>
      <c r="L3265" t="s">
        <v>45</v>
      </c>
      <c r="M3265" t="s">
        <v>46</v>
      </c>
      <c r="N3265" t="str">
        <f>"09/20/2022"</f>
        <v>09/20/2022</v>
      </c>
      <c r="O3265" t="str">
        <f t="shared" ref="O3265:O3272" si="337">"12/31/2500"</f>
        <v>12/31/2500</v>
      </c>
      <c r="P3265">
        <v>0.87312500000000004</v>
      </c>
      <c r="Q3265">
        <v>0.87312500000000004</v>
      </c>
      <c r="S3265">
        <v>0</v>
      </c>
      <c r="T3265">
        <v>0.87312500000000004</v>
      </c>
      <c r="U3265">
        <v>0</v>
      </c>
      <c r="V3265" t="str">
        <f>"Trad IRN"</f>
        <v>Trad IRN</v>
      </c>
      <c r="W3265">
        <v>100</v>
      </c>
      <c r="X3265" t="s">
        <v>47</v>
      </c>
      <c r="Z3265" t="s">
        <v>47</v>
      </c>
      <c r="AB3265" t="str">
        <f>"10"</f>
        <v>10</v>
      </c>
      <c r="AC3265" t="s">
        <v>48</v>
      </c>
      <c r="AD3265" t="s">
        <v>49</v>
      </c>
      <c r="AE3265" t="s">
        <v>50</v>
      </c>
      <c r="AF3265">
        <v>0</v>
      </c>
      <c r="AG3265" t="s">
        <v>56</v>
      </c>
      <c r="AH3265" t="str">
        <f>"Trad IRN"</f>
        <v>Trad IRN</v>
      </c>
      <c r="AI3265" t="str">
        <f>"Bldg IRN"</f>
        <v>Bldg IRN</v>
      </c>
      <c r="AJ3265" t="s">
        <v>48</v>
      </c>
      <c r="AK3265" t="s">
        <v>48</v>
      </c>
      <c r="AL3265" t="s">
        <v>53</v>
      </c>
      <c r="AM3265">
        <v>988.64</v>
      </c>
      <c r="AN3265">
        <v>1132.3</v>
      </c>
      <c r="AO3265">
        <v>15</v>
      </c>
    </row>
    <row r="3266" spans="1:41" x14ac:dyDescent="0.3">
      <c r="A3266" t="str">
        <f>"Trad IRN"</f>
        <v>Trad IRN</v>
      </c>
      <c r="B3266" t="str">
        <f>"Bldg IRN"</f>
        <v>Bldg IRN</v>
      </c>
      <c r="C3266" t="s">
        <v>41</v>
      </c>
      <c r="D3266" t="s">
        <v>3</v>
      </c>
      <c r="E3266" t="s">
        <v>80</v>
      </c>
      <c r="F3266" t="s">
        <v>81</v>
      </c>
      <c r="G3266" t="s">
        <v>82</v>
      </c>
      <c r="H3266" t="s">
        <v>83</v>
      </c>
      <c r="I3266" t="str">
        <f>"Trad IRN"</f>
        <v>Trad IRN</v>
      </c>
      <c r="J3266" t="s">
        <v>43</v>
      </c>
      <c r="K3266" t="s">
        <v>44</v>
      </c>
      <c r="L3266" t="s">
        <v>45</v>
      </c>
      <c r="M3266" t="s">
        <v>46</v>
      </c>
      <c r="N3266" t="str">
        <f>"08/18/2022"</f>
        <v>08/18/2022</v>
      </c>
      <c r="O3266" t="str">
        <f t="shared" si="337"/>
        <v>12/31/2500</v>
      </c>
      <c r="P3266">
        <v>1</v>
      </c>
      <c r="Q3266">
        <v>1</v>
      </c>
      <c r="S3266">
        <v>0</v>
      </c>
      <c r="T3266">
        <v>1</v>
      </c>
      <c r="U3266">
        <v>0</v>
      </c>
      <c r="V3266" t="str">
        <f>"Trad IRN"</f>
        <v>Trad IRN</v>
      </c>
      <c r="W3266">
        <v>100</v>
      </c>
      <c r="X3266" t="s">
        <v>47</v>
      </c>
      <c r="Z3266" t="s">
        <v>47</v>
      </c>
      <c r="AB3266" t="str">
        <f>"09"</f>
        <v>09</v>
      </c>
      <c r="AC3266" t="s">
        <v>48</v>
      </c>
      <c r="AD3266" t="s">
        <v>49</v>
      </c>
      <c r="AE3266" t="s">
        <v>50</v>
      </c>
      <c r="AF3266">
        <v>0</v>
      </c>
      <c r="AG3266" t="s">
        <v>56</v>
      </c>
      <c r="AH3266" t="str">
        <f>"Trad IRN"</f>
        <v>Trad IRN</v>
      </c>
      <c r="AI3266" t="str">
        <f>"Bldg IRN"</f>
        <v>Bldg IRN</v>
      </c>
      <c r="AJ3266" t="s">
        <v>48</v>
      </c>
      <c r="AK3266" t="s">
        <v>48</v>
      </c>
      <c r="AL3266" t="s">
        <v>53</v>
      </c>
      <c r="AM3266">
        <v>1132.3</v>
      </c>
      <c r="AN3266">
        <v>1132.3</v>
      </c>
      <c r="AO3266">
        <v>15</v>
      </c>
    </row>
    <row r="3267" spans="1:41" x14ac:dyDescent="0.3">
      <c r="A3267" t="str">
        <f>"Trad IRN"</f>
        <v>Trad IRN</v>
      </c>
      <c r="B3267" t="str">
        <f>"Bldg IRN"</f>
        <v>Bldg IRN</v>
      </c>
      <c r="C3267" t="s">
        <v>41</v>
      </c>
      <c r="D3267" t="s">
        <v>3</v>
      </c>
      <c r="E3267" t="s">
        <v>80</v>
      </c>
      <c r="F3267" t="s">
        <v>81</v>
      </c>
      <c r="G3267" t="s">
        <v>82</v>
      </c>
      <c r="H3267" t="s">
        <v>83</v>
      </c>
      <c r="I3267" t="str">
        <f>"Trad IRN"</f>
        <v>Trad IRN</v>
      </c>
      <c r="J3267" t="s">
        <v>43</v>
      </c>
      <c r="K3267" t="s">
        <v>44</v>
      </c>
      <c r="L3267" t="s">
        <v>45</v>
      </c>
      <c r="M3267" t="s">
        <v>46</v>
      </c>
      <c r="N3267" t="str">
        <f>"08/18/2022"</f>
        <v>08/18/2022</v>
      </c>
      <c r="O3267" t="str">
        <f t="shared" si="337"/>
        <v>12/31/2500</v>
      </c>
      <c r="P3267">
        <v>1</v>
      </c>
      <c r="Q3267">
        <v>1</v>
      </c>
      <c r="R3267">
        <v>1</v>
      </c>
      <c r="S3267">
        <v>0</v>
      </c>
      <c r="T3267">
        <v>1</v>
      </c>
      <c r="U3267">
        <v>0</v>
      </c>
      <c r="V3267" t="str">
        <f>"Trad IRN"</f>
        <v>Trad IRN</v>
      </c>
      <c r="W3267">
        <v>100</v>
      </c>
      <c r="X3267" t="s">
        <v>47</v>
      </c>
      <c r="Z3267" t="s">
        <v>47</v>
      </c>
      <c r="AB3267" t="str">
        <f>"10"</f>
        <v>10</v>
      </c>
      <c r="AC3267" t="str">
        <f>"10"</f>
        <v>10</v>
      </c>
      <c r="AD3267" t="str">
        <f>"2"</f>
        <v>2</v>
      </c>
      <c r="AE3267" t="s">
        <v>50</v>
      </c>
      <c r="AF3267">
        <v>2</v>
      </c>
      <c r="AG3267" t="s">
        <v>56</v>
      </c>
      <c r="AH3267" t="str">
        <f>"Trad IRN"</f>
        <v>Trad IRN</v>
      </c>
      <c r="AI3267" t="str">
        <f>"Bldg IRN"</f>
        <v>Bldg IRN</v>
      </c>
      <c r="AJ3267" t="s">
        <v>48</v>
      </c>
      <c r="AK3267" t="s">
        <v>48</v>
      </c>
      <c r="AL3267" t="s">
        <v>53</v>
      </c>
      <c r="AM3267">
        <v>1132.3</v>
      </c>
      <c r="AN3267">
        <v>1132.3</v>
      </c>
      <c r="AO3267">
        <v>15</v>
      </c>
    </row>
    <row r="3268" spans="1:41" x14ac:dyDescent="0.3">
      <c r="A3268" t="str">
        <f>"Trad IRN"</f>
        <v>Trad IRN</v>
      </c>
      <c r="B3268" t="str">
        <f>"Bldg IRN"</f>
        <v>Bldg IRN</v>
      </c>
      <c r="C3268" t="s">
        <v>41</v>
      </c>
      <c r="D3268" t="s">
        <v>3</v>
      </c>
      <c r="E3268" t="s">
        <v>80</v>
      </c>
      <c r="F3268" t="s">
        <v>81</v>
      </c>
      <c r="G3268" t="s">
        <v>82</v>
      </c>
      <c r="H3268" t="s">
        <v>83</v>
      </c>
      <c r="I3268" t="s">
        <v>8</v>
      </c>
      <c r="J3268" t="s">
        <v>43</v>
      </c>
      <c r="K3268" t="s">
        <v>44</v>
      </c>
      <c r="L3268" t="s">
        <v>45</v>
      </c>
      <c r="M3268" t="s">
        <v>46</v>
      </c>
      <c r="N3268" t="str">
        <f>"08/17/2022"</f>
        <v>08/17/2022</v>
      </c>
      <c r="O3268" t="str">
        <f t="shared" si="337"/>
        <v>12/31/2500</v>
      </c>
      <c r="P3268">
        <v>1</v>
      </c>
      <c r="Q3268">
        <v>1</v>
      </c>
      <c r="S3268">
        <v>0</v>
      </c>
      <c r="T3268">
        <v>0.22222</v>
      </c>
      <c r="U3268">
        <v>0.77778000000000003</v>
      </c>
      <c r="V3268" t="str">
        <f>"Trad IRN"</f>
        <v>Trad IRN</v>
      </c>
      <c r="W3268">
        <v>87</v>
      </c>
      <c r="X3268" t="s">
        <v>54</v>
      </c>
      <c r="Y3268" t="str">
        <f>"13"</f>
        <v>13</v>
      </c>
      <c r="Z3268" t="s">
        <v>47</v>
      </c>
      <c r="AB3268" t="str">
        <f>"12"</f>
        <v>12</v>
      </c>
      <c r="AC3268" t="s">
        <v>48</v>
      </c>
      <c r="AD3268" t="s">
        <v>49</v>
      </c>
      <c r="AE3268" t="s">
        <v>55</v>
      </c>
      <c r="AF3268">
        <v>0</v>
      </c>
      <c r="AG3268" t="s">
        <v>51</v>
      </c>
      <c r="AH3268" t="s">
        <v>85</v>
      </c>
      <c r="AI3268" t="str">
        <f>"Bldg IRN"</f>
        <v>Bldg IRN</v>
      </c>
      <c r="AJ3268" t="str">
        <f>"12"</f>
        <v>12</v>
      </c>
      <c r="AK3268" t="s">
        <v>52</v>
      </c>
      <c r="AL3268" t="s">
        <v>53</v>
      </c>
      <c r="AM3268">
        <v>1042</v>
      </c>
      <c r="AN3268">
        <v>1042</v>
      </c>
      <c r="AO3268">
        <v>15</v>
      </c>
    </row>
    <row r="3269" spans="1:41" x14ac:dyDescent="0.3">
      <c r="A3269" t="str">
        <f>"Trad IRN"</f>
        <v>Trad IRN</v>
      </c>
      <c r="B3269" t="str">
        <f>"Bldg IRN"</f>
        <v>Bldg IRN</v>
      </c>
      <c r="C3269" t="s">
        <v>41</v>
      </c>
      <c r="D3269" t="s">
        <v>3</v>
      </c>
      <c r="E3269" t="s">
        <v>80</v>
      </c>
      <c r="F3269" t="s">
        <v>81</v>
      </c>
      <c r="G3269" t="s">
        <v>82</v>
      </c>
      <c r="H3269" t="s">
        <v>83</v>
      </c>
      <c r="I3269" t="str">
        <f>"Trad IRN"</f>
        <v>Trad IRN</v>
      </c>
      <c r="J3269" t="s">
        <v>43</v>
      </c>
      <c r="K3269" t="s">
        <v>44</v>
      </c>
      <c r="L3269" t="s">
        <v>45</v>
      </c>
      <c r="M3269" t="s">
        <v>46</v>
      </c>
      <c r="N3269" t="str">
        <f>"12/07/2022"</f>
        <v>12/07/2022</v>
      </c>
      <c r="O3269" t="str">
        <f t="shared" si="337"/>
        <v>12/31/2500</v>
      </c>
      <c r="P3269">
        <v>0.59400299999999995</v>
      </c>
      <c r="Q3269">
        <v>0.59400299999999995</v>
      </c>
      <c r="S3269">
        <v>0</v>
      </c>
      <c r="T3269">
        <v>0.59400299999999995</v>
      </c>
      <c r="U3269">
        <v>0</v>
      </c>
      <c r="V3269" t="str">
        <f>"Trad IRN"</f>
        <v>Trad IRN</v>
      </c>
      <c r="W3269">
        <v>100</v>
      </c>
      <c r="X3269" t="s">
        <v>47</v>
      </c>
      <c r="Z3269" t="s">
        <v>47</v>
      </c>
      <c r="AB3269" t="str">
        <f>"09"</f>
        <v>09</v>
      </c>
      <c r="AC3269" t="s">
        <v>48</v>
      </c>
      <c r="AD3269" t="s">
        <v>49</v>
      </c>
      <c r="AE3269" t="s">
        <v>50</v>
      </c>
      <c r="AF3269">
        <v>0</v>
      </c>
      <c r="AG3269" t="s">
        <v>56</v>
      </c>
      <c r="AH3269" t="str">
        <f>"Trad IRN"</f>
        <v>Trad IRN</v>
      </c>
      <c r="AI3269" t="str">
        <f>"Bldg IRN"</f>
        <v>Bldg IRN</v>
      </c>
      <c r="AJ3269" t="s">
        <v>48</v>
      </c>
      <c r="AK3269" t="s">
        <v>48</v>
      </c>
      <c r="AL3269" t="s">
        <v>53</v>
      </c>
      <c r="AM3269">
        <v>672.59</v>
      </c>
      <c r="AN3269">
        <v>1132.3</v>
      </c>
      <c r="AO3269">
        <v>15</v>
      </c>
    </row>
    <row r="3270" spans="1:41" x14ac:dyDescent="0.3">
      <c r="A3270" t="str">
        <f>"Trad IRN"</f>
        <v>Trad IRN</v>
      </c>
      <c r="B3270" t="str">
        <f>"Bldg IRN"</f>
        <v>Bldg IRN</v>
      </c>
      <c r="C3270" t="s">
        <v>41</v>
      </c>
      <c r="D3270" t="s">
        <v>3</v>
      </c>
      <c r="E3270" t="s">
        <v>80</v>
      </c>
      <c r="F3270" t="s">
        <v>81</v>
      </c>
      <c r="G3270" t="s">
        <v>82</v>
      </c>
      <c r="H3270" t="s">
        <v>83</v>
      </c>
      <c r="I3270" t="str">
        <f>"Trad IRN"</f>
        <v>Trad IRN</v>
      </c>
      <c r="J3270" t="s">
        <v>43</v>
      </c>
      <c r="K3270" t="s">
        <v>44</v>
      </c>
      <c r="L3270" t="s">
        <v>45</v>
      </c>
      <c r="M3270" t="s">
        <v>46</v>
      </c>
      <c r="N3270" t="str">
        <f>"08/18/2022"</f>
        <v>08/18/2022</v>
      </c>
      <c r="O3270" t="str">
        <f t="shared" si="337"/>
        <v>12/31/2500</v>
      </c>
      <c r="P3270">
        <v>1</v>
      </c>
      <c r="Q3270">
        <v>1</v>
      </c>
      <c r="S3270">
        <v>0</v>
      </c>
      <c r="T3270">
        <v>1</v>
      </c>
      <c r="U3270">
        <v>0</v>
      </c>
      <c r="V3270" t="str">
        <f>"Trad IRN"</f>
        <v>Trad IRN</v>
      </c>
      <c r="W3270">
        <v>100</v>
      </c>
      <c r="X3270" t="s">
        <v>47</v>
      </c>
      <c r="Z3270" t="s">
        <v>47</v>
      </c>
      <c r="AB3270" t="str">
        <f>"09"</f>
        <v>09</v>
      </c>
      <c r="AC3270" t="s">
        <v>48</v>
      </c>
      <c r="AD3270" t="s">
        <v>49</v>
      </c>
      <c r="AE3270" t="s">
        <v>55</v>
      </c>
      <c r="AF3270">
        <v>0</v>
      </c>
      <c r="AG3270" t="s">
        <v>56</v>
      </c>
      <c r="AH3270" t="str">
        <f>"Trad IRN"</f>
        <v>Trad IRN</v>
      </c>
      <c r="AI3270" t="str">
        <f>"Bldg IRN"</f>
        <v>Bldg IRN</v>
      </c>
      <c r="AJ3270" t="s">
        <v>48</v>
      </c>
      <c r="AK3270" t="s">
        <v>48</v>
      </c>
      <c r="AL3270" t="s">
        <v>53</v>
      </c>
      <c r="AM3270">
        <v>1132.3</v>
      </c>
      <c r="AN3270">
        <v>1132.3</v>
      </c>
      <c r="AO3270">
        <v>15</v>
      </c>
    </row>
    <row r="3271" spans="1:41" x14ac:dyDescent="0.3">
      <c r="A3271" t="str">
        <f>"Trad IRN"</f>
        <v>Trad IRN</v>
      </c>
      <c r="B3271" t="str">
        <f>"Bldg IRN"</f>
        <v>Bldg IRN</v>
      </c>
      <c r="C3271" t="s">
        <v>41</v>
      </c>
      <c r="D3271" t="s">
        <v>3</v>
      </c>
      <c r="E3271" t="s">
        <v>80</v>
      </c>
      <c r="F3271" t="s">
        <v>81</v>
      </c>
      <c r="G3271" t="s">
        <v>82</v>
      </c>
      <c r="H3271" t="s">
        <v>83</v>
      </c>
      <c r="I3271" t="s">
        <v>8</v>
      </c>
      <c r="J3271" t="s">
        <v>43</v>
      </c>
      <c r="K3271" t="s">
        <v>44</v>
      </c>
      <c r="L3271" t="s">
        <v>45</v>
      </c>
      <c r="M3271" t="s">
        <v>46</v>
      </c>
      <c r="N3271" t="str">
        <f>"08/17/2022"</f>
        <v>08/17/2022</v>
      </c>
      <c r="O3271" t="str">
        <f t="shared" si="337"/>
        <v>12/31/2500</v>
      </c>
      <c r="P3271">
        <v>1</v>
      </c>
      <c r="Q3271">
        <v>1</v>
      </c>
      <c r="S3271">
        <v>0</v>
      </c>
      <c r="T3271">
        <v>5.5551999999999997E-2</v>
      </c>
      <c r="U3271">
        <v>0.94444799999999995</v>
      </c>
      <c r="V3271" t="str">
        <f>"Trad IRN"</f>
        <v>Trad IRN</v>
      </c>
      <c r="W3271">
        <v>100</v>
      </c>
      <c r="X3271" t="s">
        <v>47</v>
      </c>
      <c r="Z3271" t="s">
        <v>47</v>
      </c>
      <c r="AB3271" t="str">
        <f>"11"</f>
        <v>11</v>
      </c>
      <c r="AC3271" t="s">
        <v>48</v>
      </c>
      <c r="AD3271" t="s">
        <v>49</v>
      </c>
      <c r="AE3271" t="s">
        <v>55</v>
      </c>
      <c r="AF3271">
        <v>0</v>
      </c>
      <c r="AG3271" t="s">
        <v>51</v>
      </c>
      <c r="AH3271" t="s">
        <v>85</v>
      </c>
      <c r="AI3271" t="str">
        <f>"Bldg IRN"</f>
        <v>Bldg IRN</v>
      </c>
      <c r="AJ3271" t="s">
        <v>48</v>
      </c>
      <c r="AK3271" t="s">
        <v>48</v>
      </c>
      <c r="AL3271" t="s">
        <v>53</v>
      </c>
      <c r="AM3271">
        <v>1060</v>
      </c>
      <c r="AN3271">
        <v>1060</v>
      </c>
      <c r="AO3271">
        <v>15</v>
      </c>
    </row>
    <row r="3272" spans="1:41" x14ac:dyDescent="0.3">
      <c r="A3272" t="str">
        <f>"Trad IRN"</f>
        <v>Trad IRN</v>
      </c>
      <c r="B3272" t="str">
        <f>"Bldg IRN"</f>
        <v>Bldg IRN</v>
      </c>
      <c r="C3272" t="s">
        <v>41</v>
      </c>
      <c r="D3272" t="s">
        <v>3</v>
      </c>
      <c r="E3272" t="s">
        <v>80</v>
      </c>
      <c r="F3272" t="s">
        <v>81</v>
      </c>
      <c r="G3272" t="s">
        <v>82</v>
      </c>
      <c r="H3272" t="s">
        <v>83</v>
      </c>
      <c r="I3272" t="str">
        <f>"Trad IRN"</f>
        <v>Trad IRN</v>
      </c>
      <c r="J3272" t="s">
        <v>43</v>
      </c>
      <c r="K3272" t="s">
        <v>44</v>
      </c>
      <c r="L3272" t="s">
        <v>45</v>
      </c>
      <c r="M3272" t="s">
        <v>46</v>
      </c>
      <c r="N3272" t="str">
        <f>"08/18/2022"</f>
        <v>08/18/2022</v>
      </c>
      <c r="O3272" t="str">
        <f t="shared" si="337"/>
        <v>12/31/2500</v>
      </c>
      <c r="P3272">
        <v>1</v>
      </c>
      <c r="Q3272">
        <v>1</v>
      </c>
      <c r="S3272">
        <v>0</v>
      </c>
      <c r="T3272">
        <v>1</v>
      </c>
      <c r="U3272">
        <v>0</v>
      </c>
      <c r="V3272" t="str">
        <f>"Trad IRN"</f>
        <v>Trad IRN</v>
      </c>
      <c r="W3272">
        <v>100</v>
      </c>
      <c r="X3272" t="s">
        <v>47</v>
      </c>
      <c r="Z3272" t="s">
        <v>47</v>
      </c>
      <c r="AB3272" t="str">
        <f>"10"</f>
        <v>10</v>
      </c>
      <c r="AC3272" t="s">
        <v>48</v>
      </c>
      <c r="AD3272" t="s">
        <v>49</v>
      </c>
      <c r="AE3272" t="s">
        <v>50</v>
      </c>
      <c r="AF3272">
        <v>0</v>
      </c>
      <c r="AG3272" t="s">
        <v>56</v>
      </c>
      <c r="AH3272" t="str">
        <f>"Trad IRN"</f>
        <v>Trad IRN</v>
      </c>
      <c r="AI3272" t="str">
        <f>"Bldg IRN"</f>
        <v>Bldg IRN</v>
      </c>
      <c r="AJ3272" t="s">
        <v>48</v>
      </c>
      <c r="AK3272" t="s">
        <v>48</v>
      </c>
      <c r="AL3272" t="s">
        <v>53</v>
      </c>
      <c r="AM3272">
        <v>1132.3</v>
      </c>
      <c r="AN3272">
        <v>1132.3</v>
      </c>
      <c r="AO3272">
        <v>15</v>
      </c>
    </row>
    <row r="3273" spans="1:41" x14ac:dyDescent="0.3">
      <c r="A3273" t="str">
        <f>"Trad IRN"</f>
        <v>Trad IRN</v>
      </c>
      <c r="B3273" t="str">
        <f>"Bldg IRN"</f>
        <v>Bldg IRN</v>
      </c>
      <c r="C3273" t="s">
        <v>41</v>
      </c>
      <c r="D3273" t="s">
        <v>3</v>
      </c>
      <c r="E3273" t="s">
        <v>80</v>
      </c>
      <c r="F3273" t="s">
        <v>81</v>
      </c>
      <c r="G3273" t="s">
        <v>82</v>
      </c>
      <c r="H3273" t="s">
        <v>83</v>
      </c>
      <c r="I3273" t="str">
        <f>"Trad IRN"</f>
        <v>Trad IRN</v>
      </c>
      <c r="J3273" t="s">
        <v>43</v>
      </c>
      <c r="K3273" t="s">
        <v>44</v>
      </c>
      <c r="L3273" t="s">
        <v>45</v>
      </c>
      <c r="M3273" t="s">
        <v>46</v>
      </c>
      <c r="N3273" t="str">
        <f>"08/18/2022"</f>
        <v>08/18/2022</v>
      </c>
      <c r="O3273" t="str">
        <f>"10/18/2022"</f>
        <v>10/18/2022</v>
      </c>
      <c r="P3273">
        <v>0.224914</v>
      </c>
      <c r="Q3273">
        <v>0.224914</v>
      </c>
      <c r="S3273">
        <v>0</v>
      </c>
      <c r="T3273">
        <v>0.224914</v>
      </c>
      <c r="U3273">
        <v>0</v>
      </c>
      <c r="V3273" t="str">
        <f>"Trad IRN"</f>
        <v>Trad IRN</v>
      </c>
      <c r="W3273">
        <v>100</v>
      </c>
      <c r="X3273" t="s">
        <v>47</v>
      </c>
      <c r="Z3273" t="s">
        <v>47</v>
      </c>
      <c r="AB3273" t="str">
        <f>"10"</f>
        <v>10</v>
      </c>
      <c r="AC3273" t="s">
        <v>48</v>
      </c>
      <c r="AD3273" t="s">
        <v>49</v>
      </c>
      <c r="AE3273" t="s">
        <v>50</v>
      </c>
      <c r="AF3273">
        <v>0</v>
      </c>
      <c r="AG3273" t="s">
        <v>56</v>
      </c>
      <c r="AH3273" t="str">
        <f>"Trad IRN"</f>
        <v>Trad IRN</v>
      </c>
      <c r="AI3273" t="str">
        <f>"Bldg IRN"</f>
        <v>Bldg IRN</v>
      </c>
      <c r="AJ3273" t="s">
        <v>48</v>
      </c>
      <c r="AK3273" t="s">
        <v>48</v>
      </c>
      <c r="AL3273" t="s">
        <v>53</v>
      </c>
      <c r="AM3273">
        <v>254.67</v>
      </c>
      <c r="AN3273">
        <v>1132.3</v>
      </c>
      <c r="AO3273">
        <v>15</v>
      </c>
    </row>
    <row r="3274" spans="1:41" x14ac:dyDescent="0.3">
      <c r="A3274" t="str">
        <f>"Trad IRN"</f>
        <v>Trad IRN</v>
      </c>
      <c r="B3274" t="str">
        <f>"Bldg IRN"</f>
        <v>Bldg IRN</v>
      </c>
      <c r="C3274" t="s">
        <v>41</v>
      </c>
      <c r="D3274" t="s">
        <v>3</v>
      </c>
      <c r="E3274" t="s">
        <v>80</v>
      </c>
      <c r="F3274" t="s">
        <v>81</v>
      </c>
      <c r="G3274" t="s">
        <v>82</v>
      </c>
      <c r="H3274" t="s">
        <v>83</v>
      </c>
      <c r="I3274" t="str">
        <f>"Trad IRN"</f>
        <v>Trad IRN</v>
      </c>
      <c r="J3274" t="s">
        <v>43</v>
      </c>
      <c r="K3274" t="s">
        <v>44</v>
      </c>
      <c r="L3274" t="s">
        <v>45</v>
      </c>
      <c r="M3274" t="s">
        <v>46</v>
      </c>
      <c r="N3274" t="str">
        <f>"08/18/2022"</f>
        <v>08/18/2022</v>
      </c>
      <c r="O3274" t="str">
        <f>"01/03/2023"</f>
        <v>01/03/2023</v>
      </c>
      <c r="P3274">
        <v>0.39901900000000001</v>
      </c>
      <c r="Q3274">
        <v>0.39901900000000001</v>
      </c>
      <c r="R3274">
        <v>0.39901900000000001</v>
      </c>
      <c r="S3274">
        <v>0</v>
      </c>
      <c r="T3274">
        <v>0.39901900000000001</v>
      </c>
      <c r="U3274">
        <v>0</v>
      </c>
      <c r="V3274" t="str">
        <f>"Trad IRN"</f>
        <v>Trad IRN</v>
      </c>
      <c r="W3274">
        <v>85</v>
      </c>
      <c r="X3274" t="s">
        <v>47</v>
      </c>
      <c r="Z3274" t="s">
        <v>47</v>
      </c>
      <c r="AB3274" t="str">
        <f>"10"</f>
        <v>10</v>
      </c>
      <c r="AC3274" t="str">
        <f>"12"</f>
        <v>12</v>
      </c>
      <c r="AD3274" t="str">
        <f>"6"</f>
        <v>6</v>
      </c>
      <c r="AE3274" t="s">
        <v>50</v>
      </c>
      <c r="AF3274">
        <v>0</v>
      </c>
      <c r="AG3274" t="s">
        <v>56</v>
      </c>
      <c r="AH3274" t="str">
        <f>"Trad IRN"</f>
        <v>Trad IRN</v>
      </c>
      <c r="AI3274" t="str">
        <f>"Bldg IRN"</f>
        <v>Bldg IRN</v>
      </c>
      <c r="AJ3274" t="s">
        <v>48</v>
      </c>
      <c r="AK3274" t="s">
        <v>48</v>
      </c>
      <c r="AL3274" t="s">
        <v>53</v>
      </c>
      <c r="AM3274">
        <v>451.81</v>
      </c>
      <c r="AN3274">
        <v>1132.3</v>
      </c>
      <c r="AO3274">
        <v>15</v>
      </c>
    </row>
    <row r="3275" spans="1:41" x14ac:dyDescent="0.3">
      <c r="A3275" t="str">
        <f>"Trad IRN"</f>
        <v>Trad IRN</v>
      </c>
      <c r="B3275" t="str">
        <f>"Bldg IRN"</f>
        <v>Bldg IRN</v>
      </c>
      <c r="C3275" t="s">
        <v>41</v>
      </c>
      <c r="D3275" t="s">
        <v>3</v>
      </c>
      <c r="E3275" t="s">
        <v>80</v>
      </c>
      <c r="F3275" t="s">
        <v>81</v>
      </c>
      <c r="G3275" t="s">
        <v>82</v>
      </c>
      <c r="H3275" t="s">
        <v>83</v>
      </c>
      <c r="I3275" t="s">
        <v>8</v>
      </c>
      <c r="J3275" t="s">
        <v>43</v>
      </c>
      <c r="K3275" t="s">
        <v>44</v>
      </c>
      <c r="L3275" t="s">
        <v>45</v>
      </c>
      <c r="M3275" t="s">
        <v>46</v>
      </c>
      <c r="N3275" t="str">
        <f>"08/18/2022"</f>
        <v>08/18/2022</v>
      </c>
      <c r="O3275" t="str">
        <f>"12/20/2022"</f>
        <v>12/20/2022</v>
      </c>
      <c r="P3275">
        <v>6.9550000000000001E-2</v>
      </c>
      <c r="Q3275">
        <v>6.9550000000000001E-2</v>
      </c>
      <c r="R3275">
        <v>6.9550000000000001E-2</v>
      </c>
      <c r="S3275">
        <v>0</v>
      </c>
      <c r="T3275">
        <v>1.4671999999999999E-2</v>
      </c>
      <c r="U3275">
        <v>5.4878000000000003E-2</v>
      </c>
      <c r="V3275" t="str">
        <f>"Trad IRN"</f>
        <v>Trad IRN</v>
      </c>
      <c r="W3275">
        <v>15</v>
      </c>
      <c r="X3275" t="s">
        <v>47</v>
      </c>
      <c r="Z3275" t="s">
        <v>47</v>
      </c>
      <c r="AB3275" t="str">
        <f>"10"</f>
        <v>10</v>
      </c>
      <c r="AC3275" t="str">
        <f>"12"</f>
        <v>12</v>
      </c>
      <c r="AD3275" t="str">
        <f>"6"</f>
        <v>6</v>
      </c>
      <c r="AE3275" t="s">
        <v>50</v>
      </c>
      <c r="AF3275">
        <v>0</v>
      </c>
      <c r="AG3275" t="s">
        <v>51</v>
      </c>
      <c r="AH3275" t="str">
        <f>"Trad IRN"</f>
        <v>Trad IRN</v>
      </c>
      <c r="AI3275" t="str">
        <f>"Bldg IRN"</f>
        <v>Bldg IRN</v>
      </c>
      <c r="AJ3275" t="s">
        <v>48</v>
      </c>
      <c r="AK3275" t="s">
        <v>48</v>
      </c>
      <c r="AL3275" t="s">
        <v>53</v>
      </c>
      <c r="AM3275">
        <v>78.75</v>
      </c>
      <c r="AN3275">
        <v>1132.3</v>
      </c>
      <c r="AO3275">
        <v>15</v>
      </c>
    </row>
    <row r="3276" spans="1:41" x14ac:dyDescent="0.3">
      <c r="A3276" t="str">
        <f>"Trad IRN"</f>
        <v>Trad IRN</v>
      </c>
      <c r="B3276" t="str">
        <f>"Bldg IRN"</f>
        <v>Bldg IRN</v>
      </c>
      <c r="C3276" t="s">
        <v>41</v>
      </c>
      <c r="D3276" t="s">
        <v>3</v>
      </c>
      <c r="E3276" t="s">
        <v>80</v>
      </c>
      <c r="F3276" t="s">
        <v>81</v>
      </c>
      <c r="G3276" t="s">
        <v>82</v>
      </c>
      <c r="H3276" t="s">
        <v>83</v>
      </c>
      <c r="I3276" t="str">
        <f>"Trad IRN"</f>
        <v>Trad IRN</v>
      </c>
      <c r="J3276" t="s">
        <v>43</v>
      </c>
      <c r="K3276" t="s">
        <v>44</v>
      </c>
      <c r="L3276" t="s">
        <v>45</v>
      </c>
      <c r="M3276" t="s">
        <v>46</v>
      </c>
      <c r="N3276" t="str">
        <f>"01/04/2023"</f>
        <v>01/04/2023</v>
      </c>
      <c r="O3276" t="str">
        <f t="shared" ref="O3276:O3287" si="338">"12/31/2500"</f>
        <v>12/31/2500</v>
      </c>
      <c r="P3276">
        <v>0.53056599999999998</v>
      </c>
      <c r="Q3276">
        <v>0.53056599999999998</v>
      </c>
      <c r="R3276">
        <v>0.53056599999999998</v>
      </c>
      <c r="S3276">
        <v>0</v>
      </c>
      <c r="T3276">
        <v>0.53056599999999998</v>
      </c>
      <c r="U3276">
        <v>0</v>
      </c>
      <c r="V3276" t="str">
        <f>"Trad IRN"</f>
        <v>Trad IRN</v>
      </c>
      <c r="W3276">
        <v>100</v>
      </c>
      <c r="X3276" t="s">
        <v>47</v>
      </c>
      <c r="Z3276" t="s">
        <v>47</v>
      </c>
      <c r="AB3276" t="str">
        <f>"10"</f>
        <v>10</v>
      </c>
      <c r="AC3276" t="str">
        <f>"12"</f>
        <v>12</v>
      </c>
      <c r="AD3276" t="str">
        <f>"6"</f>
        <v>6</v>
      </c>
      <c r="AE3276" t="s">
        <v>50</v>
      </c>
      <c r="AF3276">
        <v>0</v>
      </c>
      <c r="AG3276" t="s">
        <v>56</v>
      </c>
      <c r="AH3276" t="str">
        <f>"Trad IRN"</f>
        <v>Trad IRN</v>
      </c>
      <c r="AI3276" t="str">
        <f>"Bldg IRN"</f>
        <v>Bldg IRN</v>
      </c>
      <c r="AJ3276" t="s">
        <v>48</v>
      </c>
      <c r="AK3276" t="s">
        <v>48</v>
      </c>
      <c r="AL3276" t="s">
        <v>53</v>
      </c>
      <c r="AM3276">
        <v>600.76</v>
      </c>
      <c r="AN3276">
        <v>1132.3</v>
      </c>
      <c r="AO3276">
        <v>15</v>
      </c>
    </row>
    <row r="3277" spans="1:41" x14ac:dyDescent="0.3">
      <c r="A3277" t="str">
        <f>"Trad IRN"</f>
        <v>Trad IRN</v>
      </c>
      <c r="B3277" t="str">
        <f>"Bldg IRN"</f>
        <v>Bldg IRN</v>
      </c>
      <c r="C3277" t="s">
        <v>41</v>
      </c>
      <c r="D3277" t="s">
        <v>3</v>
      </c>
      <c r="E3277" t="s">
        <v>80</v>
      </c>
      <c r="F3277" t="s">
        <v>81</v>
      </c>
      <c r="G3277" t="s">
        <v>82</v>
      </c>
      <c r="H3277" t="s">
        <v>83</v>
      </c>
      <c r="I3277" t="str">
        <f>"Trad IRN"</f>
        <v>Trad IRN</v>
      </c>
      <c r="J3277" t="s">
        <v>43</v>
      </c>
      <c r="K3277" t="s">
        <v>44</v>
      </c>
      <c r="L3277" t="s">
        <v>45</v>
      </c>
      <c r="M3277" t="s">
        <v>46</v>
      </c>
      <c r="N3277" t="str">
        <f>"08/18/2022"</f>
        <v>08/18/2022</v>
      </c>
      <c r="O3277" t="str">
        <f t="shared" si="338"/>
        <v>12/31/2500</v>
      </c>
      <c r="P3277">
        <v>1</v>
      </c>
      <c r="Q3277">
        <v>1</v>
      </c>
      <c r="S3277">
        <v>0</v>
      </c>
      <c r="T3277">
        <v>1</v>
      </c>
      <c r="U3277">
        <v>0</v>
      </c>
      <c r="V3277" t="str">
        <f>"Trad IRN"</f>
        <v>Trad IRN</v>
      </c>
      <c r="W3277">
        <v>100</v>
      </c>
      <c r="X3277" t="s">
        <v>47</v>
      </c>
      <c r="Z3277" t="s">
        <v>47</v>
      </c>
      <c r="AB3277" t="str">
        <f>"11"</f>
        <v>11</v>
      </c>
      <c r="AC3277" t="s">
        <v>48</v>
      </c>
      <c r="AD3277" t="s">
        <v>49</v>
      </c>
      <c r="AE3277" t="s">
        <v>50</v>
      </c>
      <c r="AF3277">
        <v>0</v>
      </c>
      <c r="AG3277" t="s">
        <v>56</v>
      </c>
      <c r="AH3277" t="str">
        <f>"Trad IRN"</f>
        <v>Trad IRN</v>
      </c>
      <c r="AI3277" t="str">
        <f>"Bldg IRN"</f>
        <v>Bldg IRN</v>
      </c>
      <c r="AJ3277" t="s">
        <v>48</v>
      </c>
      <c r="AK3277" t="s">
        <v>48</v>
      </c>
      <c r="AL3277" t="s">
        <v>53</v>
      </c>
      <c r="AM3277">
        <v>1132.3</v>
      </c>
      <c r="AN3277">
        <v>1132.3</v>
      </c>
      <c r="AO3277">
        <v>15</v>
      </c>
    </row>
    <row r="3278" spans="1:41" x14ac:dyDescent="0.3">
      <c r="A3278" t="str">
        <f>"Trad IRN"</f>
        <v>Trad IRN</v>
      </c>
      <c r="B3278" t="str">
        <f>"Bldg IRN"</f>
        <v>Bldg IRN</v>
      </c>
      <c r="C3278" t="s">
        <v>41</v>
      </c>
      <c r="D3278" t="s">
        <v>3</v>
      </c>
      <c r="E3278" t="s">
        <v>80</v>
      </c>
      <c r="F3278" t="s">
        <v>81</v>
      </c>
      <c r="G3278" t="s">
        <v>82</v>
      </c>
      <c r="H3278" t="s">
        <v>83</v>
      </c>
      <c r="I3278" t="s">
        <v>8</v>
      </c>
      <c r="J3278" t="s">
        <v>43</v>
      </c>
      <c r="K3278" t="s">
        <v>44</v>
      </c>
      <c r="L3278" t="s">
        <v>45</v>
      </c>
      <c r="M3278" t="s">
        <v>46</v>
      </c>
      <c r="N3278" t="str">
        <f>"08/17/2022"</f>
        <v>08/17/2022</v>
      </c>
      <c r="O3278" t="str">
        <f t="shared" si="338"/>
        <v>12/31/2500</v>
      </c>
      <c r="P3278">
        <v>1</v>
      </c>
      <c r="Q3278">
        <v>1</v>
      </c>
      <c r="S3278">
        <v>0</v>
      </c>
      <c r="T3278">
        <v>2.3528E-2</v>
      </c>
      <c r="U3278">
        <v>0.97647200000000001</v>
      </c>
      <c r="V3278" t="str">
        <f>"Trad IRN"</f>
        <v>Trad IRN</v>
      </c>
      <c r="W3278">
        <v>100</v>
      </c>
      <c r="X3278" t="s">
        <v>47</v>
      </c>
      <c r="Z3278" t="s">
        <v>47</v>
      </c>
      <c r="AB3278" t="str">
        <f>"11"</f>
        <v>11</v>
      </c>
      <c r="AC3278" t="s">
        <v>48</v>
      </c>
      <c r="AD3278" t="s">
        <v>49</v>
      </c>
      <c r="AE3278" t="s">
        <v>50</v>
      </c>
      <c r="AF3278">
        <v>3</v>
      </c>
      <c r="AG3278" t="s">
        <v>51</v>
      </c>
      <c r="AH3278" t="s">
        <v>85</v>
      </c>
      <c r="AI3278" t="str">
        <f>"Bldg IRN"</f>
        <v>Bldg IRN</v>
      </c>
      <c r="AJ3278" t="s">
        <v>48</v>
      </c>
      <c r="AK3278" t="s">
        <v>48</v>
      </c>
      <c r="AL3278" t="s">
        <v>53</v>
      </c>
      <c r="AM3278">
        <v>1060</v>
      </c>
      <c r="AN3278">
        <v>1060</v>
      </c>
      <c r="AO3278">
        <v>15</v>
      </c>
    </row>
    <row r="3279" spans="1:41" x14ac:dyDescent="0.3">
      <c r="A3279" t="str">
        <f>"Trad IRN"</f>
        <v>Trad IRN</v>
      </c>
      <c r="B3279" t="str">
        <f>"Bldg IRN"</f>
        <v>Bldg IRN</v>
      </c>
      <c r="C3279" t="s">
        <v>41</v>
      </c>
      <c r="D3279" t="s">
        <v>3</v>
      </c>
      <c r="E3279" t="s">
        <v>80</v>
      </c>
      <c r="F3279" t="s">
        <v>81</v>
      </c>
      <c r="G3279" t="s">
        <v>82</v>
      </c>
      <c r="H3279" t="s">
        <v>83</v>
      </c>
      <c r="I3279" t="str">
        <f>"Trad IRN"</f>
        <v>Trad IRN</v>
      </c>
      <c r="J3279" t="s">
        <v>43</v>
      </c>
      <c r="K3279" t="s">
        <v>44</v>
      </c>
      <c r="L3279" t="s">
        <v>45</v>
      </c>
      <c r="M3279" t="s">
        <v>59</v>
      </c>
      <c r="N3279" t="str">
        <f t="shared" ref="N3279:N3288" si="339">"08/18/2022"</f>
        <v>08/18/2022</v>
      </c>
      <c r="O3279" t="str">
        <f t="shared" si="338"/>
        <v>12/31/2500</v>
      </c>
      <c r="P3279">
        <v>1</v>
      </c>
      <c r="Q3279">
        <v>1</v>
      </c>
      <c r="S3279">
        <v>0</v>
      </c>
      <c r="T3279">
        <v>1</v>
      </c>
      <c r="U3279">
        <v>0</v>
      </c>
      <c r="V3279" t="s">
        <v>84</v>
      </c>
      <c r="W3279">
        <v>100</v>
      </c>
      <c r="X3279" t="s">
        <v>47</v>
      </c>
      <c r="Z3279" t="s">
        <v>47</v>
      </c>
      <c r="AB3279" t="str">
        <f>"11"</f>
        <v>11</v>
      </c>
      <c r="AC3279" t="s">
        <v>48</v>
      </c>
      <c r="AD3279" t="s">
        <v>49</v>
      </c>
      <c r="AE3279" t="s">
        <v>50</v>
      </c>
      <c r="AF3279">
        <v>0</v>
      </c>
      <c r="AG3279" t="s">
        <v>56</v>
      </c>
      <c r="AH3279" t="str">
        <f>"Trad IRN"</f>
        <v>Trad IRN</v>
      </c>
      <c r="AI3279" t="str">
        <f>"Bldg IRN"</f>
        <v>Bldg IRN</v>
      </c>
      <c r="AJ3279" t="s">
        <v>48</v>
      </c>
      <c r="AK3279" t="s">
        <v>48</v>
      </c>
      <c r="AL3279" t="s">
        <v>53</v>
      </c>
      <c r="AM3279">
        <v>1132.3</v>
      </c>
      <c r="AN3279">
        <v>1132.3</v>
      </c>
      <c r="AO3279">
        <v>15</v>
      </c>
    </row>
    <row r="3280" spans="1:41" x14ac:dyDescent="0.3">
      <c r="A3280" t="str">
        <f>"Trad IRN"</f>
        <v>Trad IRN</v>
      </c>
      <c r="B3280" t="str">
        <f>"Bldg IRN"</f>
        <v>Bldg IRN</v>
      </c>
      <c r="C3280" t="s">
        <v>41</v>
      </c>
      <c r="D3280" t="s">
        <v>3</v>
      </c>
      <c r="E3280" t="s">
        <v>80</v>
      </c>
      <c r="F3280" t="s">
        <v>81</v>
      </c>
      <c r="G3280" t="s">
        <v>82</v>
      </c>
      <c r="H3280" t="s">
        <v>83</v>
      </c>
      <c r="I3280" t="str">
        <f>"Trad IRN"</f>
        <v>Trad IRN</v>
      </c>
      <c r="J3280" t="s">
        <v>43</v>
      </c>
      <c r="K3280" t="s">
        <v>44</v>
      </c>
      <c r="L3280" t="s">
        <v>45</v>
      </c>
      <c r="M3280" t="s">
        <v>46</v>
      </c>
      <c r="N3280" t="str">
        <f t="shared" si="339"/>
        <v>08/18/2022</v>
      </c>
      <c r="O3280" t="str">
        <f t="shared" si="338"/>
        <v>12/31/2500</v>
      </c>
      <c r="P3280">
        <v>1</v>
      </c>
      <c r="Q3280">
        <v>1</v>
      </c>
      <c r="S3280">
        <v>0</v>
      </c>
      <c r="T3280">
        <v>1</v>
      </c>
      <c r="U3280">
        <v>0</v>
      </c>
      <c r="V3280" t="str">
        <f>"Trad IRN"</f>
        <v>Trad IRN</v>
      </c>
      <c r="W3280">
        <v>100</v>
      </c>
      <c r="X3280" t="s">
        <v>47</v>
      </c>
      <c r="Z3280" t="s">
        <v>47</v>
      </c>
      <c r="AB3280" t="str">
        <f>"11"</f>
        <v>11</v>
      </c>
      <c r="AC3280" t="s">
        <v>48</v>
      </c>
      <c r="AD3280" t="s">
        <v>49</v>
      </c>
      <c r="AE3280" t="s">
        <v>50</v>
      </c>
      <c r="AF3280">
        <v>0</v>
      </c>
      <c r="AG3280" t="s">
        <v>56</v>
      </c>
      <c r="AH3280" t="str">
        <f>"Trad IRN"</f>
        <v>Trad IRN</v>
      </c>
      <c r="AI3280" t="str">
        <f>"Bldg IRN"</f>
        <v>Bldg IRN</v>
      </c>
      <c r="AJ3280" t="s">
        <v>48</v>
      </c>
      <c r="AK3280" t="s">
        <v>48</v>
      </c>
      <c r="AL3280" t="s">
        <v>53</v>
      </c>
      <c r="AM3280">
        <v>1132.3</v>
      </c>
      <c r="AN3280">
        <v>1132.3</v>
      </c>
      <c r="AO3280">
        <v>15</v>
      </c>
    </row>
    <row r="3281" spans="1:41" x14ac:dyDescent="0.3">
      <c r="A3281" t="str">
        <f>"Trad IRN"</f>
        <v>Trad IRN</v>
      </c>
      <c r="B3281" t="str">
        <f>"Bldg IRN"</f>
        <v>Bldg IRN</v>
      </c>
      <c r="C3281" t="s">
        <v>41</v>
      </c>
      <c r="D3281" t="s">
        <v>3</v>
      </c>
      <c r="E3281" t="s">
        <v>80</v>
      </c>
      <c r="F3281" t="s">
        <v>81</v>
      </c>
      <c r="G3281" t="s">
        <v>82</v>
      </c>
      <c r="H3281" t="s">
        <v>83</v>
      </c>
      <c r="I3281" t="str">
        <f>"Trad IRN"</f>
        <v>Trad IRN</v>
      </c>
      <c r="J3281" t="s">
        <v>43</v>
      </c>
      <c r="K3281" t="s">
        <v>44</v>
      </c>
      <c r="L3281" t="s">
        <v>45</v>
      </c>
      <c r="M3281" t="s">
        <v>46</v>
      </c>
      <c r="N3281" t="str">
        <f t="shared" si="339"/>
        <v>08/18/2022</v>
      </c>
      <c r="O3281" t="str">
        <f t="shared" si="338"/>
        <v>12/31/2500</v>
      </c>
      <c r="P3281">
        <v>1</v>
      </c>
      <c r="Q3281">
        <v>1</v>
      </c>
      <c r="R3281">
        <v>1</v>
      </c>
      <c r="S3281">
        <v>0</v>
      </c>
      <c r="T3281">
        <v>1</v>
      </c>
      <c r="U3281">
        <v>0</v>
      </c>
      <c r="V3281" t="str">
        <f>"Trad IRN"</f>
        <v>Trad IRN</v>
      </c>
      <c r="W3281">
        <v>100</v>
      </c>
      <c r="X3281" t="s">
        <v>47</v>
      </c>
      <c r="Z3281" t="s">
        <v>47</v>
      </c>
      <c r="AB3281" t="str">
        <f>"11"</f>
        <v>11</v>
      </c>
      <c r="AC3281" t="str">
        <f>"10"</f>
        <v>10</v>
      </c>
      <c r="AD3281" t="str">
        <f>"2"</f>
        <v>2</v>
      </c>
      <c r="AE3281" t="s">
        <v>50</v>
      </c>
      <c r="AF3281">
        <v>0</v>
      </c>
      <c r="AG3281" t="s">
        <v>56</v>
      </c>
      <c r="AH3281" t="str">
        <f>"Trad IRN"</f>
        <v>Trad IRN</v>
      </c>
      <c r="AI3281" t="str">
        <f>"Bldg IRN"</f>
        <v>Bldg IRN</v>
      </c>
      <c r="AJ3281" t="s">
        <v>48</v>
      </c>
      <c r="AK3281" t="s">
        <v>48</v>
      </c>
      <c r="AL3281" t="s">
        <v>53</v>
      </c>
      <c r="AM3281">
        <v>1132.3</v>
      </c>
      <c r="AN3281">
        <v>1132.3</v>
      </c>
      <c r="AO3281">
        <v>15</v>
      </c>
    </row>
    <row r="3282" spans="1:41" x14ac:dyDescent="0.3">
      <c r="A3282" t="str">
        <f>"Trad IRN"</f>
        <v>Trad IRN</v>
      </c>
      <c r="B3282" t="str">
        <f>"Bldg IRN"</f>
        <v>Bldg IRN</v>
      </c>
      <c r="C3282" t="s">
        <v>41</v>
      </c>
      <c r="D3282" t="s">
        <v>3</v>
      </c>
      <c r="E3282" t="s">
        <v>80</v>
      </c>
      <c r="F3282" t="s">
        <v>81</v>
      </c>
      <c r="G3282" t="s">
        <v>82</v>
      </c>
      <c r="H3282" t="s">
        <v>83</v>
      </c>
      <c r="I3282" t="str">
        <f>"Trad IRN"</f>
        <v>Trad IRN</v>
      </c>
      <c r="J3282" t="s">
        <v>43</v>
      </c>
      <c r="K3282" t="s">
        <v>44</v>
      </c>
      <c r="L3282" t="s">
        <v>45</v>
      </c>
      <c r="M3282" t="s">
        <v>46</v>
      </c>
      <c r="N3282" t="str">
        <f t="shared" si="339"/>
        <v>08/18/2022</v>
      </c>
      <c r="O3282" t="str">
        <f t="shared" si="338"/>
        <v>12/31/2500</v>
      </c>
      <c r="P3282">
        <v>1</v>
      </c>
      <c r="Q3282">
        <v>1</v>
      </c>
      <c r="S3282">
        <v>0</v>
      </c>
      <c r="T3282">
        <v>0.93055600000000005</v>
      </c>
      <c r="U3282">
        <v>6.9444000000000006E-2</v>
      </c>
      <c r="V3282" t="str">
        <f>"Trad IRN"</f>
        <v>Trad IRN</v>
      </c>
      <c r="W3282">
        <v>100</v>
      </c>
      <c r="X3282" t="s">
        <v>47</v>
      </c>
      <c r="Z3282" t="s">
        <v>47</v>
      </c>
      <c r="AB3282" t="str">
        <f>"12"</f>
        <v>12</v>
      </c>
      <c r="AC3282" t="s">
        <v>48</v>
      </c>
      <c r="AD3282" t="s">
        <v>49</v>
      </c>
      <c r="AE3282" t="s">
        <v>50</v>
      </c>
      <c r="AF3282">
        <v>0</v>
      </c>
      <c r="AG3282" t="s">
        <v>56</v>
      </c>
      <c r="AH3282" t="str">
        <f>"Trad IRN"</f>
        <v>Trad IRN</v>
      </c>
      <c r="AI3282" t="str">
        <f>"Bldg IRN"</f>
        <v>Bldg IRN</v>
      </c>
      <c r="AJ3282" t="str">
        <f>"12"</f>
        <v>12</v>
      </c>
      <c r="AK3282" t="s">
        <v>48</v>
      </c>
      <c r="AL3282" t="s">
        <v>53</v>
      </c>
      <c r="AM3282">
        <v>1132.3</v>
      </c>
      <c r="AN3282">
        <v>1132.3</v>
      </c>
      <c r="AO3282">
        <v>15</v>
      </c>
    </row>
    <row r="3283" spans="1:41" x14ac:dyDescent="0.3">
      <c r="A3283" t="str">
        <f>"Trad IRN"</f>
        <v>Trad IRN</v>
      </c>
      <c r="B3283" t="str">
        <f>"Bldg IRN"</f>
        <v>Bldg IRN</v>
      </c>
      <c r="C3283" t="s">
        <v>41</v>
      </c>
      <c r="D3283" t="s">
        <v>3</v>
      </c>
      <c r="E3283" t="s">
        <v>80</v>
      </c>
      <c r="F3283" t="s">
        <v>81</v>
      </c>
      <c r="G3283" t="s">
        <v>82</v>
      </c>
      <c r="H3283" t="s">
        <v>83</v>
      </c>
      <c r="I3283" t="str">
        <f>"Trad IRN"</f>
        <v>Trad IRN</v>
      </c>
      <c r="J3283" t="s">
        <v>43</v>
      </c>
      <c r="K3283" t="s">
        <v>44</v>
      </c>
      <c r="L3283" t="s">
        <v>45</v>
      </c>
      <c r="M3283" t="s">
        <v>46</v>
      </c>
      <c r="N3283" t="str">
        <f t="shared" si="339"/>
        <v>08/18/2022</v>
      </c>
      <c r="O3283" t="str">
        <f t="shared" si="338"/>
        <v>12/31/2500</v>
      </c>
      <c r="P3283">
        <v>1</v>
      </c>
      <c r="Q3283">
        <v>1</v>
      </c>
      <c r="S3283">
        <v>0</v>
      </c>
      <c r="T3283">
        <v>1</v>
      </c>
      <c r="U3283">
        <v>0</v>
      </c>
      <c r="V3283" t="str">
        <f>"Trad IRN"</f>
        <v>Trad IRN</v>
      </c>
      <c r="W3283">
        <v>100</v>
      </c>
      <c r="X3283" t="s">
        <v>47</v>
      </c>
      <c r="Z3283" t="s">
        <v>47</v>
      </c>
      <c r="AB3283" t="str">
        <f>"09"</f>
        <v>09</v>
      </c>
      <c r="AC3283" t="s">
        <v>48</v>
      </c>
      <c r="AD3283" t="s">
        <v>49</v>
      </c>
      <c r="AE3283" t="s">
        <v>50</v>
      </c>
      <c r="AF3283">
        <v>0</v>
      </c>
      <c r="AG3283" t="s">
        <v>56</v>
      </c>
      <c r="AH3283" t="str">
        <f>"Trad IRN"</f>
        <v>Trad IRN</v>
      </c>
      <c r="AI3283" t="str">
        <f>"Bldg IRN"</f>
        <v>Bldg IRN</v>
      </c>
      <c r="AJ3283" t="s">
        <v>48</v>
      </c>
      <c r="AK3283" t="s">
        <v>48</v>
      </c>
      <c r="AL3283" t="s">
        <v>53</v>
      </c>
      <c r="AM3283">
        <v>1132.3</v>
      </c>
      <c r="AN3283">
        <v>1132.3</v>
      </c>
      <c r="AO3283">
        <v>15</v>
      </c>
    </row>
    <row r="3284" spans="1:41" x14ac:dyDescent="0.3">
      <c r="A3284" t="str">
        <f>"Trad IRN"</f>
        <v>Trad IRN</v>
      </c>
      <c r="B3284" t="str">
        <f>"Bldg IRN"</f>
        <v>Bldg IRN</v>
      </c>
      <c r="C3284" t="s">
        <v>41</v>
      </c>
      <c r="D3284" t="s">
        <v>3</v>
      </c>
      <c r="E3284" t="s">
        <v>80</v>
      </c>
      <c r="F3284" t="s">
        <v>81</v>
      </c>
      <c r="G3284" t="s">
        <v>82</v>
      </c>
      <c r="H3284" t="s">
        <v>83</v>
      </c>
      <c r="I3284" t="str">
        <f>"Trad IRN"</f>
        <v>Trad IRN</v>
      </c>
      <c r="J3284" t="s">
        <v>43</v>
      </c>
      <c r="K3284" t="s">
        <v>44</v>
      </c>
      <c r="L3284" t="s">
        <v>45</v>
      </c>
      <c r="M3284" t="s">
        <v>46</v>
      </c>
      <c r="N3284" t="str">
        <f t="shared" si="339"/>
        <v>08/18/2022</v>
      </c>
      <c r="O3284" t="str">
        <f t="shared" si="338"/>
        <v>12/31/2500</v>
      </c>
      <c r="P3284">
        <v>1</v>
      </c>
      <c r="Q3284">
        <v>1</v>
      </c>
      <c r="S3284">
        <v>1</v>
      </c>
      <c r="T3284">
        <v>1</v>
      </c>
      <c r="U3284">
        <v>0</v>
      </c>
      <c r="V3284" t="str">
        <f>"Trad IRN"</f>
        <v>Trad IRN</v>
      </c>
      <c r="W3284">
        <v>85</v>
      </c>
      <c r="X3284" t="s">
        <v>54</v>
      </c>
      <c r="Y3284" t="str">
        <f>"15"</f>
        <v>15</v>
      </c>
      <c r="Z3284" t="s">
        <v>47</v>
      </c>
      <c r="AB3284" t="str">
        <f>"12"</f>
        <v>12</v>
      </c>
      <c r="AC3284" t="s">
        <v>48</v>
      </c>
      <c r="AD3284" t="s">
        <v>49</v>
      </c>
      <c r="AE3284" t="s">
        <v>55</v>
      </c>
      <c r="AF3284">
        <v>0</v>
      </c>
      <c r="AG3284" t="s">
        <v>56</v>
      </c>
      <c r="AH3284" t="str">
        <f>"Trad IRN"</f>
        <v>Trad IRN</v>
      </c>
      <c r="AI3284" t="str">
        <f>"Bldg IRN"</f>
        <v>Bldg IRN</v>
      </c>
      <c r="AJ3284" t="str">
        <f>"12"</f>
        <v>12</v>
      </c>
      <c r="AK3284" t="s">
        <v>48</v>
      </c>
      <c r="AL3284" t="s">
        <v>53</v>
      </c>
      <c r="AM3284">
        <v>1132.3</v>
      </c>
      <c r="AN3284">
        <v>1132.3</v>
      </c>
      <c r="AO3284">
        <v>15</v>
      </c>
    </row>
    <row r="3285" spans="1:41" x14ac:dyDescent="0.3">
      <c r="A3285" t="str">
        <f>"Trad IRN"</f>
        <v>Trad IRN</v>
      </c>
      <c r="B3285" t="str">
        <f>"Bldg IRN"</f>
        <v>Bldg IRN</v>
      </c>
      <c r="C3285" t="s">
        <v>41</v>
      </c>
      <c r="D3285" t="s">
        <v>3</v>
      </c>
      <c r="E3285" t="s">
        <v>80</v>
      </c>
      <c r="F3285" t="s">
        <v>81</v>
      </c>
      <c r="G3285" t="s">
        <v>82</v>
      </c>
      <c r="H3285" t="s">
        <v>83</v>
      </c>
      <c r="I3285" t="str">
        <f>"Trad IRN"</f>
        <v>Trad IRN</v>
      </c>
      <c r="J3285" t="s">
        <v>43</v>
      </c>
      <c r="K3285" t="s">
        <v>44</v>
      </c>
      <c r="L3285" t="s">
        <v>45</v>
      </c>
      <c r="M3285" t="s">
        <v>46</v>
      </c>
      <c r="N3285" t="str">
        <f t="shared" si="339"/>
        <v>08/18/2022</v>
      </c>
      <c r="O3285" t="str">
        <f t="shared" si="338"/>
        <v>12/31/2500</v>
      </c>
      <c r="P3285">
        <v>1</v>
      </c>
      <c r="Q3285">
        <v>1</v>
      </c>
      <c r="S3285">
        <v>0</v>
      </c>
      <c r="T3285">
        <v>1</v>
      </c>
      <c r="U3285">
        <v>0</v>
      </c>
      <c r="V3285" t="str">
        <f>"Trad IRN"</f>
        <v>Trad IRN</v>
      </c>
      <c r="W3285">
        <v>100</v>
      </c>
      <c r="X3285" t="s">
        <v>47</v>
      </c>
      <c r="Z3285" t="s">
        <v>47</v>
      </c>
      <c r="AB3285" t="str">
        <f>"10"</f>
        <v>10</v>
      </c>
      <c r="AC3285" t="s">
        <v>48</v>
      </c>
      <c r="AD3285" t="s">
        <v>49</v>
      </c>
      <c r="AE3285" t="s">
        <v>50</v>
      </c>
      <c r="AF3285">
        <v>0</v>
      </c>
      <c r="AG3285" t="s">
        <v>56</v>
      </c>
      <c r="AH3285" t="str">
        <f>"Trad IRN"</f>
        <v>Trad IRN</v>
      </c>
      <c r="AI3285" t="str">
        <f>"Bldg IRN"</f>
        <v>Bldg IRN</v>
      </c>
      <c r="AJ3285" t="s">
        <v>48</v>
      </c>
      <c r="AK3285" t="s">
        <v>48</v>
      </c>
      <c r="AL3285" t="s">
        <v>53</v>
      </c>
      <c r="AM3285">
        <v>1132.3</v>
      </c>
      <c r="AN3285">
        <v>1132.3</v>
      </c>
      <c r="AO3285">
        <v>15</v>
      </c>
    </row>
    <row r="3286" spans="1:41" x14ac:dyDescent="0.3">
      <c r="A3286" t="str">
        <f>"Trad IRN"</f>
        <v>Trad IRN</v>
      </c>
      <c r="B3286" t="str">
        <f>"Bldg IRN"</f>
        <v>Bldg IRN</v>
      </c>
      <c r="C3286" t="s">
        <v>41</v>
      </c>
      <c r="D3286" t="s">
        <v>3</v>
      </c>
      <c r="E3286" t="s">
        <v>80</v>
      </c>
      <c r="F3286" t="s">
        <v>81</v>
      </c>
      <c r="G3286" t="s">
        <v>82</v>
      </c>
      <c r="H3286" t="s">
        <v>83</v>
      </c>
      <c r="I3286" t="str">
        <f>"Trad IRN"</f>
        <v>Trad IRN</v>
      </c>
      <c r="J3286" t="s">
        <v>43</v>
      </c>
      <c r="K3286" t="s">
        <v>44</v>
      </c>
      <c r="L3286" t="s">
        <v>45</v>
      </c>
      <c r="M3286" t="s">
        <v>46</v>
      </c>
      <c r="N3286" t="str">
        <f t="shared" si="339"/>
        <v>08/18/2022</v>
      </c>
      <c r="O3286" t="str">
        <f t="shared" si="338"/>
        <v>12/31/2500</v>
      </c>
      <c r="P3286">
        <v>1</v>
      </c>
      <c r="Q3286">
        <v>1</v>
      </c>
      <c r="R3286">
        <v>1</v>
      </c>
      <c r="S3286">
        <v>0</v>
      </c>
      <c r="T3286">
        <v>1</v>
      </c>
      <c r="U3286">
        <v>0</v>
      </c>
      <c r="V3286" t="str">
        <f>"Trad IRN"</f>
        <v>Trad IRN</v>
      </c>
      <c r="W3286">
        <v>0</v>
      </c>
      <c r="X3286" t="s">
        <v>58</v>
      </c>
      <c r="Y3286" t="str">
        <f>"100"</f>
        <v>100</v>
      </c>
      <c r="Z3286" t="s">
        <v>47</v>
      </c>
      <c r="AB3286" t="str">
        <f>"13"</f>
        <v>13</v>
      </c>
      <c r="AC3286" t="str">
        <f>"01"</f>
        <v>01</v>
      </c>
      <c r="AD3286" t="str">
        <f>"5"</f>
        <v>5</v>
      </c>
      <c r="AE3286" t="s">
        <v>50</v>
      </c>
      <c r="AF3286">
        <v>0</v>
      </c>
      <c r="AG3286" t="s">
        <v>56</v>
      </c>
      <c r="AH3286" t="str">
        <f>"Trad IRN"</f>
        <v>Trad IRN</v>
      </c>
      <c r="AI3286" t="str">
        <f>"Bldg IRN"</f>
        <v>Bldg IRN</v>
      </c>
      <c r="AJ3286" t="s">
        <v>48</v>
      </c>
      <c r="AK3286" t="s">
        <v>48</v>
      </c>
      <c r="AL3286" t="s">
        <v>53</v>
      </c>
      <c r="AM3286">
        <v>1132.3</v>
      </c>
      <c r="AN3286">
        <v>1132.3</v>
      </c>
      <c r="AO3286">
        <v>15</v>
      </c>
    </row>
    <row r="3287" spans="1:41" x14ac:dyDescent="0.3">
      <c r="A3287" t="str">
        <f>"Trad IRN"</f>
        <v>Trad IRN</v>
      </c>
      <c r="B3287" t="str">
        <f>"Bldg IRN"</f>
        <v>Bldg IRN</v>
      </c>
      <c r="C3287" t="s">
        <v>41</v>
      </c>
      <c r="D3287" t="s">
        <v>3</v>
      </c>
      <c r="E3287" t="s">
        <v>80</v>
      </c>
      <c r="F3287" t="s">
        <v>81</v>
      </c>
      <c r="G3287" t="s">
        <v>82</v>
      </c>
      <c r="H3287" t="s">
        <v>83</v>
      </c>
      <c r="I3287" t="str">
        <f>"Trad IRN"</f>
        <v>Trad IRN</v>
      </c>
      <c r="J3287" t="s">
        <v>43</v>
      </c>
      <c r="K3287" t="s">
        <v>44</v>
      </c>
      <c r="L3287" t="s">
        <v>45</v>
      </c>
      <c r="M3287" t="s">
        <v>46</v>
      </c>
      <c r="N3287" t="str">
        <f t="shared" si="339"/>
        <v>08/18/2022</v>
      </c>
      <c r="O3287" t="str">
        <f t="shared" si="338"/>
        <v>12/31/2500</v>
      </c>
      <c r="P3287">
        <v>0.1</v>
      </c>
      <c r="Q3287">
        <v>0.1</v>
      </c>
      <c r="S3287">
        <v>0</v>
      </c>
      <c r="T3287">
        <v>0.1</v>
      </c>
      <c r="U3287">
        <v>0</v>
      </c>
      <c r="V3287" t="str">
        <f>"Trad IRN"</f>
        <v>Trad IRN</v>
      </c>
      <c r="W3287">
        <v>10</v>
      </c>
      <c r="X3287" t="s">
        <v>47</v>
      </c>
      <c r="Z3287" t="s">
        <v>47</v>
      </c>
      <c r="AB3287" t="str">
        <f>"10"</f>
        <v>10</v>
      </c>
      <c r="AC3287" t="s">
        <v>48</v>
      </c>
      <c r="AD3287" t="s">
        <v>49</v>
      </c>
      <c r="AE3287" t="s">
        <v>50</v>
      </c>
      <c r="AF3287">
        <v>0</v>
      </c>
      <c r="AG3287" t="s">
        <v>56</v>
      </c>
      <c r="AH3287" t="str">
        <f>"Trad IRN"</f>
        <v>Trad IRN</v>
      </c>
      <c r="AI3287" t="str">
        <f>"Bldg IRN"</f>
        <v>Bldg IRN</v>
      </c>
      <c r="AJ3287" t="s">
        <v>48</v>
      </c>
      <c r="AK3287" t="s">
        <v>48</v>
      </c>
      <c r="AL3287" t="s">
        <v>53</v>
      </c>
      <c r="AM3287">
        <v>113.23</v>
      </c>
      <c r="AN3287">
        <v>1132.3</v>
      </c>
      <c r="AO3287">
        <v>15</v>
      </c>
    </row>
    <row r="3288" spans="1:41" x14ac:dyDescent="0.3">
      <c r="A3288" t="str">
        <f>"Trad IRN"</f>
        <v>Trad IRN</v>
      </c>
      <c r="B3288" t="str">
        <f>"Bldg IRN"</f>
        <v>Bldg IRN</v>
      </c>
      <c r="C3288" t="s">
        <v>41</v>
      </c>
      <c r="D3288" t="s">
        <v>3</v>
      </c>
      <c r="E3288" t="s">
        <v>80</v>
      </c>
      <c r="F3288" t="s">
        <v>81</v>
      </c>
      <c r="G3288" t="s">
        <v>82</v>
      </c>
      <c r="H3288" t="s">
        <v>83</v>
      </c>
      <c r="I3288" t="str">
        <f>"Trad IRN"</f>
        <v>Trad IRN</v>
      </c>
      <c r="J3288" t="s">
        <v>43</v>
      </c>
      <c r="K3288" t="s">
        <v>44</v>
      </c>
      <c r="L3288" t="s">
        <v>45</v>
      </c>
      <c r="M3288" t="s">
        <v>46</v>
      </c>
      <c r="N3288" t="str">
        <f t="shared" si="339"/>
        <v>08/18/2022</v>
      </c>
      <c r="O3288" t="str">
        <f>"11/03/2022"</f>
        <v>11/03/2022</v>
      </c>
      <c r="P3288">
        <v>0.29065600000000003</v>
      </c>
      <c r="Q3288">
        <v>0.29065600000000003</v>
      </c>
      <c r="R3288">
        <v>0.29065600000000003</v>
      </c>
      <c r="S3288">
        <v>0</v>
      </c>
      <c r="T3288">
        <v>0.29065600000000003</v>
      </c>
      <c r="U3288">
        <v>0</v>
      </c>
      <c r="V3288" t="str">
        <f>"Trad IRN"</f>
        <v>Trad IRN</v>
      </c>
      <c r="W3288">
        <v>100</v>
      </c>
      <c r="X3288" t="s">
        <v>47</v>
      </c>
      <c r="Z3288" t="s">
        <v>47</v>
      </c>
      <c r="AB3288" t="str">
        <f>"09"</f>
        <v>09</v>
      </c>
      <c r="AC3288" t="str">
        <f>"12"</f>
        <v>12</v>
      </c>
      <c r="AD3288" t="str">
        <f>"6"</f>
        <v>6</v>
      </c>
      <c r="AE3288" t="s">
        <v>50</v>
      </c>
      <c r="AF3288">
        <v>0</v>
      </c>
      <c r="AG3288" t="s">
        <v>56</v>
      </c>
      <c r="AH3288" t="str">
        <f>"Trad IRN"</f>
        <v>Trad IRN</v>
      </c>
      <c r="AI3288" t="str">
        <f>"Bldg IRN"</f>
        <v>Bldg IRN</v>
      </c>
      <c r="AJ3288" t="s">
        <v>48</v>
      </c>
      <c r="AK3288" t="s">
        <v>48</v>
      </c>
      <c r="AL3288" t="s">
        <v>53</v>
      </c>
      <c r="AM3288">
        <v>329.11</v>
      </c>
      <c r="AN3288">
        <v>1132.3</v>
      </c>
      <c r="AO3288">
        <v>15</v>
      </c>
    </row>
    <row r="3289" spans="1:41" x14ac:dyDescent="0.3">
      <c r="A3289" t="str">
        <f>"Trad IRN"</f>
        <v>Trad IRN</v>
      </c>
      <c r="B3289" t="str">
        <f>"Bldg IRN"</f>
        <v>Bldg IRN</v>
      </c>
      <c r="C3289" t="s">
        <v>41</v>
      </c>
      <c r="D3289" t="s">
        <v>3</v>
      </c>
      <c r="E3289" t="s">
        <v>80</v>
      </c>
      <c r="F3289" t="s">
        <v>81</v>
      </c>
      <c r="G3289" t="s">
        <v>82</v>
      </c>
      <c r="H3289" t="s">
        <v>83</v>
      </c>
      <c r="I3289" t="str">
        <f>"Trad IRN"</f>
        <v>Trad IRN</v>
      </c>
      <c r="J3289" t="s">
        <v>43</v>
      </c>
      <c r="K3289" t="s">
        <v>44</v>
      </c>
      <c r="L3289" t="s">
        <v>45</v>
      </c>
      <c r="M3289" t="s">
        <v>46</v>
      </c>
      <c r="N3289" t="str">
        <f>"11/04/2022"</f>
        <v>11/04/2022</v>
      </c>
      <c r="O3289" t="str">
        <f>"12/31/2500"</f>
        <v>12/31/2500</v>
      </c>
      <c r="P3289">
        <v>0.70934399999999997</v>
      </c>
      <c r="Q3289">
        <v>0.70934399999999997</v>
      </c>
      <c r="R3289">
        <v>0.70934399999999997</v>
      </c>
      <c r="S3289">
        <v>0</v>
      </c>
      <c r="T3289">
        <v>0.70934399999999997</v>
      </c>
      <c r="U3289">
        <v>0</v>
      </c>
      <c r="V3289" t="str">
        <f>"Trad IRN"</f>
        <v>Trad IRN</v>
      </c>
      <c r="W3289">
        <v>100</v>
      </c>
      <c r="X3289" t="s">
        <v>47</v>
      </c>
      <c r="Z3289" t="s">
        <v>47</v>
      </c>
      <c r="AB3289" t="str">
        <f>"09"</f>
        <v>09</v>
      </c>
      <c r="AC3289" t="str">
        <f>"12"</f>
        <v>12</v>
      </c>
      <c r="AD3289" t="str">
        <f>"6"</f>
        <v>6</v>
      </c>
      <c r="AE3289" t="s">
        <v>55</v>
      </c>
      <c r="AF3289">
        <v>0</v>
      </c>
      <c r="AG3289" t="s">
        <v>56</v>
      </c>
      <c r="AH3289" t="str">
        <f>"Trad IRN"</f>
        <v>Trad IRN</v>
      </c>
      <c r="AI3289" t="str">
        <f>"Bldg IRN"</f>
        <v>Bldg IRN</v>
      </c>
      <c r="AJ3289" t="s">
        <v>48</v>
      </c>
      <c r="AK3289" t="s">
        <v>48</v>
      </c>
      <c r="AL3289" t="s">
        <v>53</v>
      </c>
      <c r="AM3289">
        <v>803.19</v>
      </c>
      <c r="AN3289">
        <v>1132.3</v>
      </c>
      <c r="AO3289">
        <v>15</v>
      </c>
    </row>
    <row r="3290" spans="1:41" x14ac:dyDescent="0.3">
      <c r="A3290" t="str">
        <f>"Trad IRN"</f>
        <v>Trad IRN</v>
      </c>
      <c r="B3290" t="str">
        <f>"Bldg IRN"</f>
        <v>Bldg IRN</v>
      </c>
      <c r="C3290" t="s">
        <v>41</v>
      </c>
      <c r="D3290" t="s">
        <v>3</v>
      </c>
      <c r="E3290" t="s">
        <v>80</v>
      </c>
      <c r="F3290" t="s">
        <v>81</v>
      </c>
      <c r="G3290" t="s">
        <v>82</v>
      </c>
      <c r="H3290" t="s">
        <v>83</v>
      </c>
      <c r="I3290" t="str">
        <f>"Trad IRN"</f>
        <v>Trad IRN</v>
      </c>
      <c r="J3290" t="s">
        <v>43</v>
      </c>
      <c r="K3290" t="s">
        <v>44</v>
      </c>
      <c r="L3290" t="s">
        <v>45</v>
      </c>
      <c r="M3290" t="s">
        <v>46</v>
      </c>
      <c r="N3290" t="str">
        <f>"08/18/2022"</f>
        <v>08/18/2022</v>
      </c>
      <c r="O3290" t="str">
        <f>"12/31/2500"</f>
        <v>12/31/2500</v>
      </c>
      <c r="P3290">
        <v>1</v>
      </c>
      <c r="Q3290">
        <v>1</v>
      </c>
      <c r="S3290">
        <v>1</v>
      </c>
      <c r="T3290">
        <v>1</v>
      </c>
      <c r="U3290">
        <v>0</v>
      </c>
      <c r="V3290" t="str">
        <f>"Trad IRN"</f>
        <v>Trad IRN</v>
      </c>
      <c r="W3290">
        <v>70</v>
      </c>
      <c r="X3290" t="s">
        <v>54</v>
      </c>
      <c r="Y3290" t="str">
        <f>"30"</f>
        <v>30</v>
      </c>
      <c r="Z3290" t="s">
        <v>47</v>
      </c>
      <c r="AB3290" t="str">
        <f>"12"</f>
        <v>12</v>
      </c>
      <c r="AC3290" t="s">
        <v>48</v>
      </c>
      <c r="AD3290" t="s">
        <v>49</v>
      </c>
      <c r="AE3290" t="s">
        <v>50</v>
      </c>
      <c r="AF3290">
        <v>0</v>
      </c>
      <c r="AG3290" t="s">
        <v>56</v>
      </c>
      <c r="AH3290" t="str">
        <f>"Trad IRN"</f>
        <v>Trad IRN</v>
      </c>
      <c r="AI3290" t="str">
        <f>"Bldg IRN"</f>
        <v>Bldg IRN</v>
      </c>
      <c r="AJ3290" t="str">
        <f>"12"</f>
        <v>12</v>
      </c>
      <c r="AK3290" t="s">
        <v>48</v>
      </c>
      <c r="AL3290" t="s">
        <v>53</v>
      </c>
      <c r="AM3290">
        <v>1132.3</v>
      </c>
      <c r="AN3290">
        <v>1132.3</v>
      </c>
      <c r="AO3290">
        <v>15</v>
      </c>
    </row>
    <row r="3291" spans="1:41" x14ac:dyDescent="0.3">
      <c r="A3291" t="str">
        <f>"Trad IRN"</f>
        <v>Trad IRN</v>
      </c>
      <c r="B3291" t="str">
        <f>"Bldg IRN"</f>
        <v>Bldg IRN</v>
      </c>
      <c r="C3291" t="s">
        <v>41</v>
      </c>
      <c r="D3291" t="s">
        <v>3</v>
      </c>
      <c r="E3291" t="s">
        <v>80</v>
      </c>
      <c r="F3291" t="s">
        <v>81</v>
      </c>
      <c r="G3291" t="s">
        <v>82</v>
      </c>
      <c r="H3291" t="s">
        <v>83</v>
      </c>
      <c r="I3291" t="str">
        <f>"Trad IRN"</f>
        <v>Trad IRN</v>
      </c>
      <c r="J3291" t="s">
        <v>43</v>
      </c>
      <c r="K3291" t="s">
        <v>44</v>
      </c>
      <c r="L3291" t="s">
        <v>45</v>
      </c>
      <c r="M3291" t="s">
        <v>46</v>
      </c>
      <c r="N3291" t="str">
        <f>"08/18/2022"</f>
        <v>08/18/2022</v>
      </c>
      <c r="O3291" t="str">
        <f>"12/31/2500"</f>
        <v>12/31/2500</v>
      </c>
      <c r="P3291">
        <v>1</v>
      </c>
      <c r="Q3291">
        <v>1</v>
      </c>
      <c r="S3291">
        <v>0</v>
      </c>
      <c r="T3291">
        <v>1</v>
      </c>
      <c r="U3291">
        <v>0</v>
      </c>
      <c r="V3291" t="str">
        <f>"Trad IRN"</f>
        <v>Trad IRN</v>
      </c>
      <c r="W3291">
        <v>100</v>
      </c>
      <c r="X3291" t="s">
        <v>47</v>
      </c>
      <c r="Z3291" t="s">
        <v>47</v>
      </c>
      <c r="AB3291" t="str">
        <f>"10"</f>
        <v>10</v>
      </c>
      <c r="AC3291" t="s">
        <v>48</v>
      </c>
      <c r="AD3291" t="s">
        <v>49</v>
      </c>
      <c r="AE3291" t="s">
        <v>50</v>
      </c>
      <c r="AF3291">
        <v>0</v>
      </c>
      <c r="AG3291" t="s">
        <v>56</v>
      </c>
      <c r="AH3291" t="str">
        <f>"Trad IRN"</f>
        <v>Trad IRN</v>
      </c>
      <c r="AI3291" t="str">
        <f>"Bldg IRN"</f>
        <v>Bldg IRN</v>
      </c>
      <c r="AJ3291" t="s">
        <v>48</v>
      </c>
      <c r="AK3291" t="s">
        <v>48</v>
      </c>
      <c r="AL3291" t="s">
        <v>53</v>
      </c>
      <c r="AM3291">
        <v>1132.3</v>
      </c>
      <c r="AN3291">
        <v>1132.3</v>
      </c>
      <c r="AO3291">
        <v>15</v>
      </c>
    </row>
    <row r="3292" spans="1:41" x14ac:dyDescent="0.3">
      <c r="A3292" t="str">
        <f>"Trad IRN"</f>
        <v>Trad IRN</v>
      </c>
      <c r="B3292" t="str">
        <f>"Bldg IRN"</f>
        <v>Bldg IRN</v>
      </c>
      <c r="C3292" t="s">
        <v>41</v>
      </c>
      <c r="D3292" t="s">
        <v>3</v>
      </c>
      <c r="E3292" t="s">
        <v>80</v>
      </c>
      <c r="F3292" t="s">
        <v>81</v>
      </c>
      <c r="G3292" t="s">
        <v>82</v>
      </c>
      <c r="H3292" t="s">
        <v>83</v>
      </c>
      <c r="I3292" t="str">
        <f>"Trad IRN"</f>
        <v>Trad IRN</v>
      </c>
      <c r="J3292" t="s">
        <v>43</v>
      </c>
      <c r="K3292" t="s">
        <v>44</v>
      </c>
      <c r="L3292" t="s">
        <v>45</v>
      </c>
      <c r="M3292" t="s">
        <v>46</v>
      </c>
      <c r="N3292" t="str">
        <f>"08/18/2022"</f>
        <v>08/18/2022</v>
      </c>
      <c r="O3292" t="str">
        <f>"12/31/2500"</f>
        <v>12/31/2500</v>
      </c>
      <c r="P3292">
        <v>1</v>
      </c>
      <c r="Q3292">
        <v>1</v>
      </c>
      <c r="S3292">
        <v>1</v>
      </c>
      <c r="T3292">
        <v>1</v>
      </c>
      <c r="U3292">
        <v>0</v>
      </c>
      <c r="V3292" t="str">
        <f>"Trad IRN"</f>
        <v>Trad IRN</v>
      </c>
      <c r="W3292">
        <v>100</v>
      </c>
      <c r="X3292" t="s">
        <v>47</v>
      </c>
      <c r="Z3292" t="s">
        <v>47</v>
      </c>
      <c r="AB3292" t="str">
        <f>"10"</f>
        <v>10</v>
      </c>
      <c r="AC3292" t="s">
        <v>48</v>
      </c>
      <c r="AD3292" t="s">
        <v>49</v>
      </c>
      <c r="AE3292" t="s">
        <v>50</v>
      </c>
      <c r="AF3292">
        <v>0</v>
      </c>
      <c r="AG3292" t="s">
        <v>56</v>
      </c>
      <c r="AH3292" t="str">
        <f>"Trad IRN"</f>
        <v>Trad IRN</v>
      </c>
      <c r="AI3292" t="str">
        <f>"Bldg IRN"</f>
        <v>Bldg IRN</v>
      </c>
      <c r="AJ3292" t="s">
        <v>48</v>
      </c>
      <c r="AK3292" t="s">
        <v>48</v>
      </c>
      <c r="AL3292" t="s">
        <v>53</v>
      </c>
      <c r="AM3292">
        <v>1132.3</v>
      </c>
      <c r="AN3292">
        <v>1132.3</v>
      </c>
      <c r="AO3292">
        <v>15</v>
      </c>
    </row>
    <row r="3293" spans="1:41" x14ac:dyDescent="0.3">
      <c r="A3293" t="str">
        <f>"Trad IRN"</f>
        <v>Trad IRN</v>
      </c>
      <c r="B3293" t="str">
        <f>"Bldg IRN"</f>
        <v>Bldg IRN</v>
      </c>
      <c r="C3293" t="s">
        <v>41</v>
      </c>
      <c r="D3293" t="s">
        <v>3</v>
      </c>
      <c r="E3293" t="s">
        <v>80</v>
      </c>
      <c r="F3293" t="s">
        <v>81</v>
      </c>
      <c r="G3293" t="s">
        <v>82</v>
      </c>
      <c r="H3293" t="s">
        <v>83</v>
      </c>
      <c r="I3293" t="str">
        <f>"Trad IRN"</f>
        <v>Trad IRN</v>
      </c>
      <c r="J3293" t="s">
        <v>43</v>
      </c>
      <c r="K3293" t="s">
        <v>44</v>
      </c>
      <c r="L3293" t="s">
        <v>45</v>
      </c>
      <c r="M3293" t="s">
        <v>46</v>
      </c>
      <c r="N3293" t="str">
        <f>"01/04/2023"</f>
        <v>01/04/2023</v>
      </c>
      <c r="O3293" t="str">
        <f>"12/31/2500"</f>
        <v>12/31/2500</v>
      </c>
      <c r="P3293">
        <v>0.45098100000000002</v>
      </c>
      <c r="Q3293">
        <v>0.45098100000000002</v>
      </c>
      <c r="S3293">
        <v>0</v>
      </c>
      <c r="T3293">
        <v>0.45098100000000002</v>
      </c>
      <c r="U3293">
        <v>0</v>
      </c>
      <c r="V3293" t="str">
        <f>"Trad IRN"</f>
        <v>Trad IRN</v>
      </c>
      <c r="W3293">
        <v>85</v>
      </c>
      <c r="X3293" t="s">
        <v>47</v>
      </c>
      <c r="Z3293" t="s">
        <v>47</v>
      </c>
      <c r="AB3293" t="str">
        <f>"10"</f>
        <v>10</v>
      </c>
      <c r="AC3293" t="s">
        <v>48</v>
      </c>
      <c r="AD3293" t="s">
        <v>49</v>
      </c>
      <c r="AE3293" t="s">
        <v>50</v>
      </c>
      <c r="AF3293">
        <v>0</v>
      </c>
      <c r="AG3293" t="s">
        <v>56</v>
      </c>
      <c r="AH3293" t="str">
        <f>"Trad IRN"</f>
        <v>Trad IRN</v>
      </c>
      <c r="AI3293" t="str">
        <f>"Bldg IRN"</f>
        <v>Bldg IRN</v>
      </c>
      <c r="AJ3293" t="s">
        <v>48</v>
      </c>
      <c r="AK3293" t="s">
        <v>48</v>
      </c>
      <c r="AL3293" t="s">
        <v>53</v>
      </c>
      <c r="AM3293">
        <v>510.65</v>
      </c>
      <c r="AN3293">
        <v>1132.3</v>
      </c>
      <c r="AO3293">
        <v>15</v>
      </c>
    </row>
    <row r="3294" spans="1:41" x14ac:dyDescent="0.3">
      <c r="A3294" t="str">
        <f>"Trad IRN"</f>
        <v>Trad IRN</v>
      </c>
      <c r="B3294" t="str">
        <f>"Bldg IRN"</f>
        <v>Bldg IRN</v>
      </c>
      <c r="C3294" t="s">
        <v>41</v>
      </c>
      <c r="D3294" t="s">
        <v>3</v>
      </c>
      <c r="E3294" t="s">
        <v>80</v>
      </c>
      <c r="F3294" t="s">
        <v>81</v>
      </c>
      <c r="G3294" t="s">
        <v>82</v>
      </c>
      <c r="H3294" t="s">
        <v>83</v>
      </c>
      <c r="I3294" t="str">
        <f>"Trad IRN"</f>
        <v>Trad IRN</v>
      </c>
      <c r="J3294" t="s">
        <v>43</v>
      </c>
      <c r="K3294" t="s">
        <v>44</v>
      </c>
      <c r="L3294" t="s">
        <v>45</v>
      </c>
      <c r="M3294" t="s">
        <v>46</v>
      </c>
      <c r="N3294" t="str">
        <f>"08/18/2022"</f>
        <v>08/18/2022</v>
      </c>
      <c r="O3294" t="str">
        <f>"01/03/2023"</f>
        <v>01/03/2023</v>
      </c>
      <c r="P3294">
        <v>0.46943400000000002</v>
      </c>
      <c r="Q3294">
        <v>0.46943400000000002</v>
      </c>
      <c r="S3294">
        <v>0</v>
      </c>
      <c r="T3294">
        <v>0.46943400000000002</v>
      </c>
      <c r="U3294">
        <v>0</v>
      </c>
      <c r="V3294" t="str">
        <f>"Trad IRN"</f>
        <v>Trad IRN</v>
      </c>
      <c r="W3294">
        <v>100</v>
      </c>
      <c r="X3294" t="s">
        <v>47</v>
      </c>
      <c r="Z3294" t="s">
        <v>47</v>
      </c>
      <c r="AB3294" t="str">
        <f>"10"</f>
        <v>10</v>
      </c>
      <c r="AC3294" t="s">
        <v>48</v>
      </c>
      <c r="AD3294" t="s">
        <v>49</v>
      </c>
      <c r="AE3294" t="s">
        <v>50</v>
      </c>
      <c r="AF3294">
        <v>0</v>
      </c>
      <c r="AG3294" t="s">
        <v>56</v>
      </c>
      <c r="AH3294" t="str">
        <f>"Trad IRN"</f>
        <v>Trad IRN</v>
      </c>
      <c r="AI3294" t="str">
        <f>"Bldg IRN"</f>
        <v>Bldg IRN</v>
      </c>
      <c r="AJ3294" t="s">
        <v>48</v>
      </c>
      <c r="AK3294" t="s">
        <v>48</v>
      </c>
      <c r="AL3294" t="s">
        <v>53</v>
      </c>
      <c r="AM3294">
        <v>531.54</v>
      </c>
      <c r="AN3294">
        <v>1132.3</v>
      </c>
      <c r="AO3294">
        <v>15</v>
      </c>
    </row>
    <row r="3295" spans="1:41" x14ac:dyDescent="0.3">
      <c r="A3295" t="str">
        <f>"Trad IRN"</f>
        <v>Trad IRN</v>
      </c>
      <c r="B3295" t="str">
        <f>"Bldg IRN"</f>
        <v>Bldg IRN</v>
      </c>
      <c r="C3295" t="s">
        <v>41</v>
      </c>
      <c r="D3295" t="s">
        <v>3</v>
      </c>
      <c r="E3295" t="s">
        <v>80</v>
      </c>
      <c r="F3295" t="s">
        <v>81</v>
      </c>
      <c r="G3295" t="s">
        <v>82</v>
      </c>
      <c r="H3295" t="s">
        <v>83</v>
      </c>
      <c r="I3295" t="s">
        <v>8</v>
      </c>
      <c r="J3295" t="s">
        <v>43</v>
      </c>
      <c r="K3295" t="s">
        <v>44</v>
      </c>
      <c r="L3295" t="s">
        <v>45</v>
      </c>
      <c r="M3295" t="s">
        <v>46</v>
      </c>
      <c r="N3295" t="str">
        <f>"01/04/2023"</f>
        <v>01/04/2023</v>
      </c>
      <c r="O3295" t="str">
        <f>"12/31/2500"</f>
        <v>12/31/2500</v>
      </c>
      <c r="P3295">
        <v>7.9585000000000003E-2</v>
      </c>
      <c r="Q3295">
        <v>7.9585000000000003E-2</v>
      </c>
      <c r="S3295">
        <v>0</v>
      </c>
      <c r="T3295">
        <v>2.4028999999999998E-2</v>
      </c>
      <c r="U3295">
        <v>5.5556000000000001E-2</v>
      </c>
      <c r="V3295" t="str">
        <f>"Trad IRN"</f>
        <v>Trad IRN</v>
      </c>
      <c r="W3295">
        <v>15</v>
      </c>
      <c r="X3295" t="s">
        <v>47</v>
      </c>
      <c r="Z3295" t="s">
        <v>47</v>
      </c>
      <c r="AB3295" t="str">
        <f>"10"</f>
        <v>10</v>
      </c>
      <c r="AC3295" t="s">
        <v>48</v>
      </c>
      <c r="AD3295" t="s">
        <v>49</v>
      </c>
      <c r="AE3295" t="s">
        <v>50</v>
      </c>
      <c r="AF3295">
        <v>0</v>
      </c>
      <c r="AG3295" t="s">
        <v>51</v>
      </c>
      <c r="AH3295" t="str">
        <f>"Trad IRN"</f>
        <v>Trad IRN</v>
      </c>
      <c r="AI3295" t="str">
        <f>"Bldg IRN"</f>
        <v>Bldg IRN</v>
      </c>
      <c r="AJ3295" t="s">
        <v>48</v>
      </c>
      <c r="AK3295" t="s">
        <v>48</v>
      </c>
      <c r="AL3295" t="s">
        <v>53</v>
      </c>
      <c r="AM3295">
        <v>90.11</v>
      </c>
      <c r="AN3295">
        <v>1132.3</v>
      </c>
      <c r="AO3295">
        <v>15</v>
      </c>
    </row>
    <row r="3296" spans="1:41" x14ac:dyDescent="0.3">
      <c r="A3296" t="str">
        <f>"Trad IRN"</f>
        <v>Trad IRN</v>
      </c>
      <c r="B3296" t="str">
        <f>"Bldg IRN"</f>
        <v>Bldg IRN</v>
      </c>
      <c r="C3296" t="s">
        <v>41</v>
      </c>
      <c r="D3296" t="s">
        <v>3</v>
      </c>
      <c r="E3296" t="s">
        <v>80</v>
      </c>
      <c r="F3296" t="s">
        <v>81</v>
      </c>
      <c r="G3296" t="s">
        <v>82</v>
      </c>
      <c r="H3296" t="s">
        <v>83</v>
      </c>
      <c r="I3296" t="str">
        <f>"Trad IRN"</f>
        <v>Trad IRN</v>
      </c>
      <c r="J3296" t="s">
        <v>43</v>
      </c>
      <c r="K3296" t="s">
        <v>44</v>
      </c>
      <c r="L3296" t="s">
        <v>45</v>
      </c>
      <c r="M3296" t="s">
        <v>46</v>
      </c>
      <c r="N3296" t="str">
        <f>"08/18/2022"</f>
        <v>08/18/2022</v>
      </c>
      <c r="O3296" t="str">
        <f>"12/31/2500"</f>
        <v>12/31/2500</v>
      </c>
      <c r="P3296">
        <v>1</v>
      </c>
      <c r="Q3296">
        <v>1</v>
      </c>
      <c r="S3296">
        <v>1</v>
      </c>
      <c r="T3296">
        <v>1</v>
      </c>
      <c r="U3296">
        <v>0</v>
      </c>
      <c r="V3296" t="str">
        <f>"Trad IRN"</f>
        <v>Trad IRN</v>
      </c>
      <c r="W3296">
        <v>100</v>
      </c>
      <c r="X3296" t="s">
        <v>47</v>
      </c>
      <c r="Z3296" t="s">
        <v>47</v>
      </c>
      <c r="AB3296" t="str">
        <f>"12"</f>
        <v>12</v>
      </c>
      <c r="AC3296" t="s">
        <v>48</v>
      </c>
      <c r="AD3296" t="s">
        <v>49</v>
      </c>
      <c r="AE3296" t="s">
        <v>50</v>
      </c>
      <c r="AF3296">
        <v>0</v>
      </c>
      <c r="AG3296" t="s">
        <v>56</v>
      </c>
      <c r="AH3296" t="str">
        <f>"Trad IRN"</f>
        <v>Trad IRN</v>
      </c>
      <c r="AI3296" t="str">
        <f>"Bldg IRN"</f>
        <v>Bldg IRN</v>
      </c>
      <c r="AJ3296" t="str">
        <f>"12"</f>
        <v>12</v>
      </c>
      <c r="AK3296" t="s">
        <v>48</v>
      </c>
      <c r="AL3296" t="s">
        <v>53</v>
      </c>
      <c r="AM3296">
        <v>1132.3</v>
      </c>
      <c r="AN3296">
        <v>1132.3</v>
      </c>
      <c r="AO3296">
        <v>15</v>
      </c>
    </row>
    <row r="3297" spans="1:41" x14ac:dyDescent="0.3">
      <c r="A3297" t="str">
        <f>"Trad IRN"</f>
        <v>Trad IRN</v>
      </c>
      <c r="B3297" t="str">
        <f>"Bldg IRN"</f>
        <v>Bldg IRN</v>
      </c>
      <c r="C3297" t="s">
        <v>41</v>
      </c>
      <c r="D3297" t="s">
        <v>3</v>
      </c>
      <c r="E3297" t="s">
        <v>80</v>
      </c>
      <c r="F3297" t="s">
        <v>81</v>
      </c>
      <c r="G3297" t="s">
        <v>82</v>
      </c>
      <c r="H3297" t="s">
        <v>83</v>
      </c>
      <c r="I3297" t="str">
        <f>"Trad IRN"</f>
        <v>Trad IRN</v>
      </c>
      <c r="J3297" t="s">
        <v>43</v>
      </c>
      <c r="K3297" t="s">
        <v>44</v>
      </c>
      <c r="L3297" t="s">
        <v>45</v>
      </c>
      <c r="M3297" t="s">
        <v>46</v>
      </c>
      <c r="N3297" t="str">
        <f>"08/18/2022"</f>
        <v>08/18/2022</v>
      </c>
      <c r="O3297" t="str">
        <f>"12/31/2500"</f>
        <v>12/31/2500</v>
      </c>
      <c r="P3297">
        <v>0.85</v>
      </c>
      <c r="Q3297">
        <v>0.85</v>
      </c>
      <c r="S3297">
        <v>0</v>
      </c>
      <c r="T3297">
        <v>0.85</v>
      </c>
      <c r="U3297">
        <v>0</v>
      </c>
      <c r="V3297" t="str">
        <f>"Trad IRN"</f>
        <v>Trad IRN</v>
      </c>
      <c r="W3297">
        <v>85</v>
      </c>
      <c r="X3297" t="s">
        <v>47</v>
      </c>
      <c r="Z3297" t="s">
        <v>47</v>
      </c>
      <c r="AB3297" t="str">
        <f>"10"</f>
        <v>10</v>
      </c>
      <c r="AC3297" t="s">
        <v>48</v>
      </c>
      <c r="AD3297" t="s">
        <v>49</v>
      </c>
      <c r="AE3297" t="s">
        <v>50</v>
      </c>
      <c r="AF3297">
        <v>0</v>
      </c>
      <c r="AG3297" t="s">
        <v>56</v>
      </c>
      <c r="AH3297" t="str">
        <f>"Trad IRN"</f>
        <v>Trad IRN</v>
      </c>
      <c r="AI3297" t="str">
        <f>"Bldg IRN"</f>
        <v>Bldg IRN</v>
      </c>
      <c r="AJ3297" t="s">
        <v>48</v>
      </c>
      <c r="AK3297" t="s">
        <v>48</v>
      </c>
      <c r="AL3297" t="s">
        <v>53</v>
      </c>
      <c r="AM3297">
        <v>962.46</v>
      </c>
      <c r="AN3297">
        <v>1132.3</v>
      </c>
      <c r="AO3297">
        <v>15</v>
      </c>
    </row>
    <row r="3298" spans="1:41" x14ac:dyDescent="0.3">
      <c r="A3298" t="str">
        <f>"Trad IRN"</f>
        <v>Trad IRN</v>
      </c>
      <c r="B3298" t="str">
        <f>"Bldg IRN"</f>
        <v>Bldg IRN</v>
      </c>
      <c r="C3298" t="s">
        <v>41</v>
      </c>
      <c r="D3298" t="s">
        <v>3</v>
      </c>
      <c r="E3298" t="s">
        <v>80</v>
      </c>
      <c r="F3298" t="s">
        <v>81</v>
      </c>
      <c r="G3298" t="s">
        <v>82</v>
      </c>
      <c r="H3298" t="s">
        <v>83</v>
      </c>
      <c r="I3298" t="s">
        <v>8</v>
      </c>
      <c r="J3298" t="s">
        <v>43</v>
      </c>
      <c r="K3298" t="s">
        <v>44</v>
      </c>
      <c r="L3298" t="s">
        <v>45</v>
      </c>
      <c r="M3298" t="s">
        <v>46</v>
      </c>
      <c r="N3298" t="str">
        <f>"08/18/2022"</f>
        <v>08/18/2022</v>
      </c>
      <c r="O3298" t="str">
        <f>"12/20/2022"</f>
        <v>12/20/2022</v>
      </c>
      <c r="P3298">
        <v>6.9550000000000001E-2</v>
      </c>
      <c r="Q3298">
        <v>6.9550000000000001E-2</v>
      </c>
      <c r="S3298">
        <v>0</v>
      </c>
      <c r="T3298">
        <v>1.4671999999999999E-2</v>
      </c>
      <c r="U3298">
        <v>5.4878000000000003E-2</v>
      </c>
      <c r="V3298" t="str">
        <f>"Trad IRN"</f>
        <v>Trad IRN</v>
      </c>
      <c r="W3298">
        <v>15</v>
      </c>
      <c r="X3298" t="s">
        <v>47</v>
      </c>
      <c r="Z3298" t="s">
        <v>47</v>
      </c>
      <c r="AB3298" t="str">
        <f>"10"</f>
        <v>10</v>
      </c>
      <c r="AC3298" t="s">
        <v>48</v>
      </c>
      <c r="AD3298" t="s">
        <v>49</v>
      </c>
      <c r="AE3298" t="s">
        <v>50</v>
      </c>
      <c r="AF3298">
        <v>0</v>
      </c>
      <c r="AG3298" t="s">
        <v>51</v>
      </c>
      <c r="AH3298" t="str">
        <f>"Trad IRN"</f>
        <v>Trad IRN</v>
      </c>
      <c r="AI3298" t="str">
        <f>"Bldg IRN"</f>
        <v>Bldg IRN</v>
      </c>
      <c r="AJ3298" t="s">
        <v>48</v>
      </c>
      <c r="AK3298" t="s">
        <v>48</v>
      </c>
      <c r="AL3298" t="s">
        <v>53</v>
      </c>
      <c r="AM3298">
        <v>78.75</v>
      </c>
      <c r="AN3298">
        <v>1132.3</v>
      </c>
      <c r="AO3298">
        <v>15</v>
      </c>
    </row>
    <row r="3299" spans="1:41" x14ac:dyDescent="0.3">
      <c r="A3299" t="str">
        <f>"Trad IRN"</f>
        <v>Trad IRN</v>
      </c>
      <c r="B3299" t="str">
        <f>"Bldg IRN"</f>
        <v>Bldg IRN</v>
      </c>
      <c r="C3299" t="s">
        <v>41</v>
      </c>
      <c r="D3299" t="s">
        <v>3</v>
      </c>
      <c r="E3299" t="s">
        <v>80</v>
      </c>
      <c r="F3299" t="s">
        <v>81</v>
      </c>
      <c r="G3299" t="s">
        <v>82</v>
      </c>
      <c r="H3299" t="s">
        <v>83</v>
      </c>
      <c r="I3299" t="str">
        <f>"Trad IRN"</f>
        <v>Trad IRN</v>
      </c>
      <c r="J3299" t="s">
        <v>43</v>
      </c>
      <c r="K3299" t="s">
        <v>44</v>
      </c>
      <c r="L3299" t="s">
        <v>45</v>
      </c>
      <c r="M3299" t="s">
        <v>46</v>
      </c>
      <c r="N3299" t="str">
        <f>"08/18/2022"</f>
        <v>08/18/2022</v>
      </c>
      <c r="O3299" t="str">
        <f>"01/03/2023"</f>
        <v>01/03/2023</v>
      </c>
      <c r="P3299">
        <v>0.46943400000000002</v>
      </c>
      <c r="Q3299">
        <v>0.46943400000000002</v>
      </c>
      <c r="R3299">
        <v>0.46943400000000002</v>
      </c>
      <c r="S3299">
        <v>0</v>
      </c>
      <c r="T3299">
        <v>0.46943400000000002</v>
      </c>
      <c r="U3299">
        <v>0</v>
      </c>
      <c r="V3299" t="str">
        <f>"Trad IRN"</f>
        <v>Trad IRN</v>
      </c>
      <c r="W3299">
        <v>100</v>
      </c>
      <c r="X3299" t="s">
        <v>47</v>
      </c>
      <c r="Z3299" t="s">
        <v>47</v>
      </c>
      <c r="AB3299" t="str">
        <f>"09"</f>
        <v>09</v>
      </c>
      <c r="AC3299" t="str">
        <f>"08"</f>
        <v>08</v>
      </c>
      <c r="AD3299" t="str">
        <f>"3"</f>
        <v>3</v>
      </c>
      <c r="AE3299" t="s">
        <v>55</v>
      </c>
      <c r="AF3299">
        <v>0</v>
      </c>
      <c r="AG3299" t="s">
        <v>56</v>
      </c>
      <c r="AH3299" t="str">
        <f>"Trad IRN"</f>
        <v>Trad IRN</v>
      </c>
      <c r="AI3299" t="str">
        <f>"Bldg IRN"</f>
        <v>Bldg IRN</v>
      </c>
      <c r="AJ3299" t="s">
        <v>48</v>
      </c>
      <c r="AK3299" t="s">
        <v>48</v>
      </c>
      <c r="AL3299" t="s">
        <v>53</v>
      </c>
      <c r="AM3299">
        <v>531.54</v>
      </c>
      <c r="AN3299">
        <v>1132.3</v>
      </c>
      <c r="AO3299">
        <v>15</v>
      </c>
    </row>
    <row r="3300" spans="1:41" x14ac:dyDescent="0.3">
      <c r="A3300" t="str">
        <f>"Trad IRN"</f>
        <v>Trad IRN</v>
      </c>
      <c r="B3300" t="str">
        <f>"Bldg IRN"</f>
        <v>Bldg IRN</v>
      </c>
      <c r="C3300" t="s">
        <v>41</v>
      </c>
      <c r="D3300" t="s">
        <v>3</v>
      </c>
      <c r="E3300" t="s">
        <v>80</v>
      </c>
      <c r="F3300" t="s">
        <v>81</v>
      </c>
      <c r="G3300" t="s">
        <v>82</v>
      </c>
      <c r="H3300" t="s">
        <v>83</v>
      </c>
      <c r="I3300" t="str">
        <f>"Trad IRN"</f>
        <v>Trad IRN</v>
      </c>
      <c r="J3300" t="s">
        <v>43</v>
      </c>
      <c r="K3300" t="s">
        <v>44</v>
      </c>
      <c r="L3300" t="s">
        <v>45</v>
      </c>
      <c r="M3300" t="s">
        <v>46</v>
      </c>
      <c r="N3300" t="str">
        <f>"01/04/2023"</f>
        <v>01/04/2023</v>
      </c>
      <c r="O3300" t="str">
        <f>"12/31/2500"</f>
        <v>12/31/2500</v>
      </c>
      <c r="P3300">
        <v>0.45098100000000002</v>
      </c>
      <c r="Q3300">
        <v>0.45098100000000002</v>
      </c>
      <c r="R3300">
        <v>0.45098100000000002</v>
      </c>
      <c r="S3300">
        <v>0</v>
      </c>
      <c r="T3300">
        <v>0.45098100000000002</v>
      </c>
      <c r="U3300">
        <v>0</v>
      </c>
      <c r="V3300" t="str">
        <f>"Trad IRN"</f>
        <v>Trad IRN</v>
      </c>
      <c r="W3300">
        <v>85</v>
      </c>
      <c r="X3300" t="s">
        <v>47</v>
      </c>
      <c r="Z3300" t="s">
        <v>47</v>
      </c>
      <c r="AB3300" t="str">
        <f>"09"</f>
        <v>09</v>
      </c>
      <c r="AC3300" t="str">
        <f>"08"</f>
        <v>08</v>
      </c>
      <c r="AD3300" t="str">
        <f>"3"</f>
        <v>3</v>
      </c>
      <c r="AE3300" t="s">
        <v>55</v>
      </c>
      <c r="AF3300">
        <v>0</v>
      </c>
      <c r="AG3300" t="s">
        <v>56</v>
      </c>
      <c r="AH3300" t="str">
        <f>"Trad IRN"</f>
        <v>Trad IRN</v>
      </c>
      <c r="AI3300" t="str">
        <f>"Bldg IRN"</f>
        <v>Bldg IRN</v>
      </c>
      <c r="AJ3300" t="s">
        <v>48</v>
      </c>
      <c r="AK3300" t="s">
        <v>48</v>
      </c>
      <c r="AL3300" t="s">
        <v>53</v>
      </c>
      <c r="AM3300">
        <v>510.65</v>
      </c>
      <c r="AN3300">
        <v>1132.3</v>
      </c>
      <c r="AO3300">
        <v>15</v>
      </c>
    </row>
    <row r="3301" spans="1:41" x14ac:dyDescent="0.3">
      <c r="A3301" t="str">
        <f>"Trad IRN"</f>
        <v>Trad IRN</v>
      </c>
      <c r="B3301" t="str">
        <f>"Bldg IRN"</f>
        <v>Bldg IRN</v>
      </c>
      <c r="C3301" t="s">
        <v>41</v>
      </c>
      <c r="D3301" t="s">
        <v>3</v>
      </c>
      <c r="E3301" t="s">
        <v>80</v>
      </c>
      <c r="F3301" t="s">
        <v>81</v>
      </c>
      <c r="G3301" t="s">
        <v>82</v>
      </c>
      <c r="H3301" t="s">
        <v>83</v>
      </c>
      <c r="I3301" t="s">
        <v>8</v>
      </c>
      <c r="J3301" t="s">
        <v>43</v>
      </c>
      <c r="K3301" t="s">
        <v>44</v>
      </c>
      <c r="L3301" t="s">
        <v>45</v>
      </c>
      <c r="M3301" t="s">
        <v>46</v>
      </c>
      <c r="N3301" t="str">
        <f>"01/04/2023"</f>
        <v>01/04/2023</v>
      </c>
      <c r="O3301" t="str">
        <f>"01/19/2023"</f>
        <v>01/19/2023</v>
      </c>
      <c r="P3301">
        <v>9.5160000000000002E-3</v>
      </c>
      <c r="Q3301">
        <v>9.5160000000000002E-3</v>
      </c>
      <c r="R3301">
        <v>9.5160000000000002E-3</v>
      </c>
      <c r="S3301">
        <v>0</v>
      </c>
      <c r="T3301">
        <v>2.8730000000000001E-3</v>
      </c>
      <c r="U3301">
        <v>6.6429999999999996E-3</v>
      </c>
      <c r="V3301" t="str">
        <f>"Trad IRN"</f>
        <v>Trad IRN</v>
      </c>
      <c r="W3301">
        <v>15</v>
      </c>
      <c r="X3301" t="s">
        <v>47</v>
      </c>
      <c r="Z3301" t="s">
        <v>47</v>
      </c>
      <c r="AB3301" t="str">
        <f>"09"</f>
        <v>09</v>
      </c>
      <c r="AC3301" t="str">
        <f>"08"</f>
        <v>08</v>
      </c>
      <c r="AD3301" t="str">
        <f>"3"</f>
        <v>3</v>
      </c>
      <c r="AE3301" t="s">
        <v>50</v>
      </c>
      <c r="AF3301">
        <v>0</v>
      </c>
      <c r="AG3301" t="s">
        <v>51</v>
      </c>
      <c r="AH3301" t="str">
        <f>"Trad IRN"</f>
        <v>Trad IRN</v>
      </c>
      <c r="AI3301" t="str">
        <f>"Bldg IRN"</f>
        <v>Bldg IRN</v>
      </c>
      <c r="AJ3301" t="s">
        <v>48</v>
      </c>
      <c r="AK3301" t="s">
        <v>48</v>
      </c>
      <c r="AL3301" t="s">
        <v>53</v>
      </c>
      <c r="AM3301">
        <v>10.77</v>
      </c>
      <c r="AN3301">
        <v>1132.3</v>
      </c>
      <c r="AO3301">
        <v>15</v>
      </c>
    </row>
    <row r="3302" spans="1:41" x14ac:dyDescent="0.3">
      <c r="A3302" t="str">
        <f>"Trad IRN"</f>
        <v>Trad IRN</v>
      </c>
      <c r="B3302" t="str">
        <f>"Bldg IRN"</f>
        <v>Bldg IRN</v>
      </c>
      <c r="C3302" t="s">
        <v>41</v>
      </c>
      <c r="D3302" t="s">
        <v>3</v>
      </c>
      <c r="E3302" t="s">
        <v>80</v>
      </c>
      <c r="F3302" t="s">
        <v>81</v>
      </c>
      <c r="G3302" t="s">
        <v>82</v>
      </c>
      <c r="H3302" t="s">
        <v>83</v>
      </c>
      <c r="I3302" t="s">
        <v>8</v>
      </c>
      <c r="J3302" t="s">
        <v>43</v>
      </c>
      <c r="K3302" t="s">
        <v>44</v>
      </c>
      <c r="L3302" t="s">
        <v>45</v>
      </c>
      <c r="M3302" t="s">
        <v>46</v>
      </c>
      <c r="N3302" t="str">
        <f>"01/20/2023"</f>
        <v>01/20/2023</v>
      </c>
      <c r="O3302" t="str">
        <f>"12/31/2500"</f>
        <v>12/31/2500</v>
      </c>
      <c r="P3302">
        <v>7.0069000000000006E-2</v>
      </c>
      <c r="Q3302">
        <v>7.0069000000000006E-2</v>
      </c>
      <c r="R3302">
        <v>7.0069000000000006E-2</v>
      </c>
      <c r="S3302">
        <v>0</v>
      </c>
      <c r="T3302">
        <v>2.1156000000000001E-2</v>
      </c>
      <c r="U3302">
        <v>4.8912999999999998E-2</v>
      </c>
      <c r="V3302" t="str">
        <f>"Trad IRN"</f>
        <v>Trad IRN</v>
      </c>
      <c r="W3302">
        <v>15</v>
      </c>
      <c r="X3302" t="s">
        <v>47</v>
      </c>
      <c r="Z3302" t="s">
        <v>47</v>
      </c>
      <c r="AB3302" t="str">
        <f>"09"</f>
        <v>09</v>
      </c>
      <c r="AC3302" t="str">
        <f>"08"</f>
        <v>08</v>
      </c>
      <c r="AD3302" t="str">
        <f>"3"</f>
        <v>3</v>
      </c>
      <c r="AE3302" t="s">
        <v>55</v>
      </c>
      <c r="AF3302">
        <v>0</v>
      </c>
      <c r="AG3302" t="s">
        <v>51</v>
      </c>
      <c r="AH3302" t="str">
        <f>"Trad IRN"</f>
        <v>Trad IRN</v>
      </c>
      <c r="AI3302" t="str">
        <f>"Bldg IRN"</f>
        <v>Bldg IRN</v>
      </c>
      <c r="AJ3302" t="s">
        <v>48</v>
      </c>
      <c r="AK3302" t="s">
        <v>48</v>
      </c>
      <c r="AL3302" t="s">
        <v>53</v>
      </c>
      <c r="AM3302">
        <v>79.34</v>
      </c>
      <c r="AN3302">
        <v>1132.3</v>
      </c>
      <c r="AO3302">
        <v>15</v>
      </c>
    </row>
    <row r="3303" spans="1:41" x14ac:dyDescent="0.3">
      <c r="A3303" t="str">
        <f>"Trad IRN"</f>
        <v>Trad IRN</v>
      </c>
      <c r="B3303" t="str">
        <f>"Bldg IRN"</f>
        <v>Bldg IRN</v>
      </c>
      <c r="C3303" t="s">
        <v>41</v>
      </c>
      <c r="D3303" t="s">
        <v>3</v>
      </c>
      <c r="E3303" t="s">
        <v>80</v>
      </c>
      <c r="F3303" t="s">
        <v>81</v>
      </c>
      <c r="G3303" t="s">
        <v>82</v>
      </c>
      <c r="H3303" t="s">
        <v>83</v>
      </c>
      <c r="I3303" t="str">
        <f>"Trad IRN"</f>
        <v>Trad IRN</v>
      </c>
      <c r="J3303" t="s">
        <v>43</v>
      </c>
      <c r="K3303" t="s">
        <v>44</v>
      </c>
      <c r="L3303" t="s">
        <v>45</v>
      </c>
      <c r="M3303" t="s">
        <v>46</v>
      </c>
      <c r="N3303" t="str">
        <f>"08/18/2022"</f>
        <v>08/18/2022</v>
      </c>
      <c r="O3303" t="str">
        <f>"12/31/2500"</f>
        <v>12/31/2500</v>
      </c>
      <c r="P3303">
        <v>0.5</v>
      </c>
      <c r="Q3303">
        <v>0.5</v>
      </c>
      <c r="S3303">
        <v>0</v>
      </c>
      <c r="T3303">
        <v>0.5</v>
      </c>
      <c r="U3303">
        <v>0</v>
      </c>
      <c r="V3303" t="str">
        <f>"Trad IRN"</f>
        <v>Trad IRN</v>
      </c>
      <c r="W3303">
        <v>50</v>
      </c>
      <c r="X3303" t="s">
        <v>47</v>
      </c>
      <c r="Z3303" t="s">
        <v>47</v>
      </c>
      <c r="AB3303" t="str">
        <f>"10"</f>
        <v>10</v>
      </c>
      <c r="AC3303" t="s">
        <v>48</v>
      </c>
      <c r="AD3303" t="s">
        <v>49</v>
      </c>
      <c r="AE3303" t="s">
        <v>50</v>
      </c>
      <c r="AF3303">
        <v>0</v>
      </c>
      <c r="AG3303" t="s">
        <v>56</v>
      </c>
      <c r="AH3303" t="str">
        <f>"Trad IRN"</f>
        <v>Trad IRN</v>
      </c>
      <c r="AI3303" t="str">
        <f>"Bldg IRN"</f>
        <v>Bldg IRN</v>
      </c>
      <c r="AJ3303" t="s">
        <v>48</v>
      </c>
      <c r="AK3303" t="s">
        <v>48</v>
      </c>
      <c r="AL3303" t="s">
        <v>53</v>
      </c>
      <c r="AM3303">
        <v>566.15</v>
      </c>
      <c r="AN3303">
        <v>1132.3</v>
      </c>
      <c r="AO3303">
        <v>15</v>
      </c>
    </row>
    <row r="3304" spans="1:41" x14ac:dyDescent="0.3">
      <c r="A3304" t="str">
        <f>"Trad IRN"</f>
        <v>Trad IRN</v>
      </c>
      <c r="B3304" t="str">
        <f>"Bldg IRN"</f>
        <v>Bldg IRN</v>
      </c>
      <c r="C3304" t="s">
        <v>41</v>
      </c>
      <c r="D3304" t="s">
        <v>3</v>
      </c>
      <c r="E3304" t="s">
        <v>80</v>
      </c>
      <c r="F3304" t="s">
        <v>81</v>
      </c>
      <c r="G3304" t="s">
        <v>82</v>
      </c>
      <c r="H3304" t="s">
        <v>83</v>
      </c>
      <c r="I3304" t="s">
        <v>8</v>
      </c>
      <c r="J3304" t="s">
        <v>43</v>
      </c>
      <c r="K3304" t="s">
        <v>44</v>
      </c>
      <c r="L3304" t="s">
        <v>45</v>
      </c>
      <c r="M3304" t="s">
        <v>46</v>
      </c>
      <c r="N3304" t="str">
        <f>"08/17/2022"</f>
        <v>08/17/2022</v>
      </c>
      <c r="O3304" t="str">
        <f>"12/31/2500"</f>
        <v>12/31/2500</v>
      </c>
      <c r="P3304">
        <v>0.5</v>
      </c>
      <c r="Q3304">
        <v>0.5</v>
      </c>
      <c r="S3304">
        <v>0</v>
      </c>
      <c r="T3304">
        <v>0.16666700000000001</v>
      </c>
      <c r="U3304">
        <v>0.33333299999999999</v>
      </c>
      <c r="V3304" t="str">
        <f>"Trad IRN"</f>
        <v>Trad IRN</v>
      </c>
      <c r="W3304">
        <v>50</v>
      </c>
      <c r="X3304" t="s">
        <v>47</v>
      </c>
      <c r="Z3304" t="s">
        <v>47</v>
      </c>
      <c r="AB3304" t="str">
        <f>"10"</f>
        <v>10</v>
      </c>
      <c r="AC3304" t="s">
        <v>48</v>
      </c>
      <c r="AD3304" t="s">
        <v>49</v>
      </c>
      <c r="AE3304" t="s">
        <v>50</v>
      </c>
      <c r="AF3304">
        <v>0</v>
      </c>
      <c r="AG3304" t="s">
        <v>51</v>
      </c>
      <c r="AH3304" t="s">
        <v>85</v>
      </c>
      <c r="AI3304" t="str">
        <f>"Bldg IRN"</f>
        <v>Bldg IRN</v>
      </c>
      <c r="AJ3304" t="s">
        <v>48</v>
      </c>
      <c r="AK3304" t="s">
        <v>48</v>
      </c>
      <c r="AL3304" t="s">
        <v>53</v>
      </c>
      <c r="AM3304">
        <v>530</v>
      </c>
      <c r="AN3304">
        <v>1060</v>
      </c>
      <c r="AO3304">
        <v>15</v>
      </c>
    </row>
    <row r="3305" spans="1:41" x14ac:dyDescent="0.3">
      <c r="A3305" t="str">
        <f>"Trad IRN"</f>
        <v>Trad IRN</v>
      </c>
      <c r="B3305" t="str">
        <f>"Bldg IRN"</f>
        <v>Bldg IRN</v>
      </c>
      <c r="C3305" t="s">
        <v>41</v>
      </c>
      <c r="D3305" t="s">
        <v>3</v>
      </c>
      <c r="E3305" t="s">
        <v>80</v>
      </c>
      <c r="F3305" t="s">
        <v>81</v>
      </c>
      <c r="G3305" t="s">
        <v>82</v>
      </c>
      <c r="H3305" t="s">
        <v>83</v>
      </c>
      <c r="I3305" t="str">
        <f>"Trad IRN"</f>
        <v>Trad IRN</v>
      </c>
      <c r="J3305" t="s">
        <v>43</v>
      </c>
      <c r="K3305" t="s">
        <v>44</v>
      </c>
      <c r="L3305" t="s">
        <v>45</v>
      </c>
      <c r="M3305" t="s">
        <v>46</v>
      </c>
      <c r="N3305" t="str">
        <f>"08/18/2022"</f>
        <v>08/18/2022</v>
      </c>
      <c r="O3305" t="str">
        <f>"12/31/2500"</f>
        <v>12/31/2500</v>
      </c>
      <c r="P3305">
        <v>1</v>
      </c>
      <c r="Q3305">
        <v>1</v>
      </c>
      <c r="R3305">
        <v>1</v>
      </c>
      <c r="S3305">
        <v>0</v>
      </c>
      <c r="T3305">
        <v>1</v>
      </c>
      <c r="U3305">
        <v>0</v>
      </c>
      <c r="V3305" t="str">
        <f>"Trad IRN"</f>
        <v>Trad IRN</v>
      </c>
      <c r="W3305">
        <v>100</v>
      </c>
      <c r="X3305" t="s">
        <v>47</v>
      </c>
      <c r="Z3305" t="s">
        <v>47</v>
      </c>
      <c r="AB3305" t="str">
        <f t="shared" ref="AB3305:AB3311" si="340">"09"</f>
        <v>09</v>
      </c>
      <c r="AC3305" t="str">
        <f>"01"</f>
        <v>01</v>
      </c>
      <c r="AD3305" t="str">
        <f>"5"</f>
        <v>5</v>
      </c>
      <c r="AE3305" t="s">
        <v>50</v>
      </c>
      <c r="AF3305">
        <v>0</v>
      </c>
      <c r="AG3305" t="s">
        <v>56</v>
      </c>
      <c r="AH3305" t="str">
        <f>"Trad IRN"</f>
        <v>Trad IRN</v>
      </c>
      <c r="AI3305" t="str">
        <f>"Bldg IRN"</f>
        <v>Bldg IRN</v>
      </c>
      <c r="AJ3305" t="s">
        <v>48</v>
      </c>
      <c r="AK3305" t="s">
        <v>48</v>
      </c>
      <c r="AL3305" t="s">
        <v>53</v>
      </c>
      <c r="AM3305">
        <v>1132.3</v>
      </c>
      <c r="AN3305">
        <v>1132.3</v>
      </c>
      <c r="AO3305">
        <v>15</v>
      </c>
    </row>
    <row r="3306" spans="1:41" x14ac:dyDescent="0.3">
      <c r="A3306" t="str">
        <f>"Trad IRN"</f>
        <v>Trad IRN</v>
      </c>
      <c r="B3306" t="str">
        <f>"Bldg IRN"</f>
        <v>Bldg IRN</v>
      </c>
      <c r="C3306" t="s">
        <v>41</v>
      </c>
      <c r="D3306" t="s">
        <v>3</v>
      </c>
      <c r="E3306" t="s">
        <v>80</v>
      </c>
      <c r="F3306" t="s">
        <v>81</v>
      </c>
      <c r="G3306" t="s">
        <v>82</v>
      </c>
      <c r="H3306" t="s">
        <v>83</v>
      </c>
      <c r="I3306" t="str">
        <f>"Trad IRN"</f>
        <v>Trad IRN</v>
      </c>
      <c r="J3306" t="s">
        <v>43</v>
      </c>
      <c r="K3306" t="s">
        <v>44</v>
      </c>
      <c r="L3306" t="s">
        <v>45</v>
      </c>
      <c r="M3306" t="s">
        <v>46</v>
      </c>
      <c r="N3306" t="str">
        <f>"01/04/2023"</f>
        <v>01/04/2023</v>
      </c>
      <c r="O3306" t="str">
        <f>"12/31/2500"</f>
        <v>12/31/2500</v>
      </c>
      <c r="P3306">
        <v>0.45098100000000002</v>
      </c>
      <c r="Q3306">
        <v>0.45098100000000002</v>
      </c>
      <c r="S3306">
        <v>0</v>
      </c>
      <c r="T3306">
        <v>0.45098100000000002</v>
      </c>
      <c r="U3306">
        <v>0</v>
      </c>
      <c r="V3306" t="str">
        <f>"Trad IRN"</f>
        <v>Trad IRN</v>
      </c>
      <c r="W3306">
        <v>85</v>
      </c>
      <c r="X3306" t="s">
        <v>47</v>
      </c>
      <c r="Z3306" t="s">
        <v>47</v>
      </c>
      <c r="AB3306" t="str">
        <f t="shared" si="340"/>
        <v>09</v>
      </c>
      <c r="AC3306" t="s">
        <v>48</v>
      </c>
      <c r="AD3306" t="s">
        <v>49</v>
      </c>
      <c r="AE3306" t="s">
        <v>50</v>
      </c>
      <c r="AF3306">
        <v>0</v>
      </c>
      <c r="AG3306" t="s">
        <v>56</v>
      </c>
      <c r="AH3306" t="str">
        <f>"Trad IRN"</f>
        <v>Trad IRN</v>
      </c>
      <c r="AI3306" t="str">
        <f>"Bldg IRN"</f>
        <v>Bldg IRN</v>
      </c>
      <c r="AJ3306" t="s">
        <v>48</v>
      </c>
      <c r="AK3306" t="s">
        <v>48</v>
      </c>
      <c r="AL3306" t="s">
        <v>53</v>
      </c>
      <c r="AM3306">
        <v>510.65</v>
      </c>
      <c r="AN3306">
        <v>1132.3</v>
      </c>
      <c r="AO3306">
        <v>15</v>
      </c>
    </row>
    <row r="3307" spans="1:41" x14ac:dyDescent="0.3">
      <c r="A3307" t="str">
        <f>"Trad IRN"</f>
        <v>Trad IRN</v>
      </c>
      <c r="B3307" t="str">
        <f>"Bldg IRN"</f>
        <v>Bldg IRN</v>
      </c>
      <c r="C3307" t="s">
        <v>41</v>
      </c>
      <c r="D3307" t="s">
        <v>3</v>
      </c>
      <c r="E3307" t="s">
        <v>80</v>
      </c>
      <c r="F3307" t="s">
        <v>81</v>
      </c>
      <c r="G3307" t="s">
        <v>82</v>
      </c>
      <c r="H3307" t="s">
        <v>83</v>
      </c>
      <c r="I3307" t="str">
        <f>"Trad IRN"</f>
        <v>Trad IRN</v>
      </c>
      <c r="J3307" t="s">
        <v>43</v>
      </c>
      <c r="K3307" t="s">
        <v>44</v>
      </c>
      <c r="L3307" t="s">
        <v>45</v>
      </c>
      <c r="M3307" t="s">
        <v>46</v>
      </c>
      <c r="N3307" t="str">
        <f>"08/18/2022"</f>
        <v>08/18/2022</v>
      </c>
      <c r="O3307" t="str">
        <f>"01/03/2023"</f>
        <v>01/03/2023</v>
      </c>
      <c r="P3307">
        <v>0.46943400000000002</v>
      </c>
      <c r="Q3307">
        <v>0.46943400000000002</v>
      </c>
      <c r="S3307">
        <v>0</v>
      </c>
      <c r="T3307">
        <v>0.46943400000000002</v>
      </c>
      <c r="U3307">
        <v>0</v>
      </c>
      <c r="V3307" t="str">
        <f>"Trad IRN"</f>
        <v>Trad IRN</v>
      </c>
      <c r="W3307">
        <v>100</v>
      </c>
      <c r="X3307" t="s">
        <v>47</v>
      </c>
      <c r="Z3307" t="s">
        <v>47</v>
      </c>
      <c r="AB3307" t="str">
        <f t="shared" si="340"/>
        <v>09</v>
      </c>
      <c r="AC3307" t="s">
        <v>48</v>
      </c>
      <c r="AD3307" t="s">
        <v>49</v>
      </c>
      <c r="AE3307" t="s">
        <v>50</v>
      </c>
      <c r="AF3307">
        <v>0</v>
      </c>
      <c r="AG3307" t="s">
        <v>56</v>
      </c>
      <c r="AH3307" t="str">
        <f>"Trad IRN"</f>
        <v>Trad IRN</v>
      </c>
      <c r="AI3307" t="str">
        <f>"Bldg IRN"</f>
        <v>Bldg IRN</v>
      </c>
      <c r="AJ3307" t="s">
        <v>48</v>
      </c>
      <c r="AK3307" t="s">
        <v>48</v>
      </c>
      <c r="AL3307" t="s">
        <v>53</v>
      </c>
      <c r="AM3307">
        <v>531.54</v>
      </c>
      <c r="AN3307">
        <v>1132.3</v>
      </c>
      <c r="AO3307">
        <v>15</v>
      </c>
    </row>
    <row r="3308" spans="1:41" x14ac:dyDescent="0.3">
      <c r="A3308" t="str">
        <f>"Trad IRN"</f>
        <v>Trad IRN</v>
      </c>
      <c r="B3308" t="str">
        <f>"Bldg IRN"</f>
        <v>Bldg IRN</v>
      </c>
      <c r="C3308" t="s">
        <v>41</v>
      </c>
      <c r="D3308" t="s">
        <v>3</v>
      </c>
      <c r="E3308" t="s">
        <v>80</v>
      </c>
      <c r="F3308" t="s">
        <v>81</v>
      </c>
      <c r="G3308" t="s">
        <v>82</v>
      </c>
      <c r="H3308" t="s">
        <v>83</v>
      </c>
      <c r="I3308" t="s">
        <v>8</v>
      </c>
      <c r="J3308" t="s">
        <v>43</v>
      </c>
      <c r="K3308" t="s">
        <v>44</v>
      </c>
      <c r="L3308" t="s">
        <v>45</v>
      </c>
      <c r="M3308" t="s">
        <v>46</v>
      </c>
      <c r="N3308" t="str">
        <f>"01/04/2023"</f>
        <v>01/04/2023</v>
      </c>
      <c r="O3308" t="str">
        <f>"12/31/2500"</f>
        <v>12/31/2500</v>
      </c>
      <c r="P3308">
        <v>7.9585000000000003E-2</v>
      </c>
      <c r="Q3308">
        <v>7.9585000000000003E-2</v>
      </c>
      <c r="S3308">
        <v>0</v>
      </c>
      <c r="T3308">
        <v>2.4028999999999998E-2</v>
      </c>
      <c r="U3308">
        <v>5.5556000000000001E-2</v>
      </c>
      <c r="V3308" t="str">
        <f>"Trad IRN"</f>
        <v>Trad IRN</v>
      </c>
      <c r="W3308">
        <v>15</v>
      </c>
      <c r="X3308" t="s">
        <v>47</v>
      </c>
      <c r="Z3308" t="s">
        <v>47</v>
      </c>
      <c r="AB3308" t="str">
        <f t="shared" si="340"/>
        <v>09</v>
      </c>
      <c r="AC3308" t="s">
        <v>48</v>
      </c>
      <c r="AD3308" t="s">
        <v>49</v>
      </c>
      <c r="AE3308" t="s">
        <v>50</v>
      </c>
      <c r="AF3308">
        <v>0</v>
      </c>
      <c r="AG3308" t="s">
        <v>51</v>
      </c>
      <c r="AH3308" t="str">
        <f>"Trad IRN"</f>
        <v>Trad IRN</v>
      </c>
      <c r="AI3308" t="str">
        <f>"Bldg IRN"</f>
        <v>Bldg IRN</v>
      </c>
      <c r="AJ3308" t="s">
        <v>48</v>
      </c>
      <c r="AK3308" t="s">
        <v>48</v>
      </c>
      <c r="AL3308" t="s">
        <v>53</v>
      </c>
      <c r="AM3308">
        <v>90.11</v>
      </c>
      <c r="AN3308">
        <v>1132.3</v>
      </c>
      <c r="AO3308">
        <v>15</v>
      </c>
    </row>
    <row r="3309" spans="1:41" x14ac:dyDescent="0.3">
      <c r="A3309" t="str">
        <f>"Trad IRN"</f>
        <v>Trad IRN</v>
      </c>
      <c r="B3309" t="str">
        <f>"Bldg IRN"</f>
        <v>Bldg IRN</v>
      </c>
      <c r="C3309" t="s">
        <v>41</v>
      </c>
      <c r="D3309" t="s">
        <v>3</v>
      </c>
      <c r="E3309" t="s">
        <v>80</v>
      </c>
      <c r="F3309" t="s">
        <v>81</v>
      </c>
      <c r="G3309" t="s">
        <v>82</v>
      </c>
      <c r="H3309" t="s">
        <v>83</v>
      </c>
      <c r="I3309" t="str">
        <f>"Trad IRN"</f>
        <v>Trad IRN</v>
      </c>
      <c r="J3309" t="s">
        <v>43</v>
      </c>
      <c r="K3309" t="s">
        <v>44</v>
      </c>
      <c r="L3309" t="s">
        <v>45</v>
      </c>
      <c r="M3309" t="s">
        <v>46</v>
      </c>
      <c r="N3309" t="str">
        <f>"08/18/2022"</f>
        <v>08/18/2022</v>
      </c>
      <c r="O3309" t="str">
        <f>"12/31/2500"</f>
        <v>12/31/2500</v>
      </c>
      <c r="P3309">
        <v>1</v>
      </c>
      <c r="Q3309">
        <v>1</v>
      </c>
      <c r="S3309">
        <v>1</v>
      </c>
      <c r="T3309">
        <v>1</v>
      </c>
      <c r="U3309">
        <v>0</v>
      </c>
      <c r="V3309" t="str">
        <f>"Trad IRN"</f>
        <v>Trad IRN</v>
      </c>
      <c r="W3309">
        <v>100</v>
      </c>
      <c r="X3309" t="s">
        <v>47</v>
      </c>
      <c r="Z3309" t="s">
        <v>47</v>
      </c>
      <c r="AB3309" t="str">
        <f t="shared" si="340"/>
        <v>09</v>
      </c>
      <c r="AC3309" t="s">
        <v>48</v>
      </c>
      <c r="AD3309" t="s">
        <v>49</v>
      </c>
      <c r="AE3309" t="s">
        <v>50</v>
      </c>
      <c r="AF3309">
        <v>0</v>
      </c>
      <c r="AG3309" t="s">
        <v>56</v>
      </c>
      <c r="AH3309" t="str">
        <f>"Trad IRN"</f>
        <v>Trad IRN</v>
      </c>
      <c r="AI3309" t="str">
        <f>"Bldg IRN"</f>
        <v>Bldg IRN</v>
      </c>
      <c r="AJ3309" t="s">
        <v>48</v>
      </c>
      <c r="AK3309" t="s">
        <v>48</v>
      </c>
      <c r="AL3309" t="s">
        <v>53</v>
      </c>
      <c r="AM3309">
        <v>1132.3</v>
      </c>
      <c r="AN3309">
        <v>1132.3</v>
      </c>
      <c r="AO3309">
        <v>15</v>
      </c>
    </row>
    <row r="3310" spans="1:41" x14ac:dyDescent="0.3">
      <c r="A3310" t="str">
        <f>"Trad IRN"</f>
        <v>Trad IRN</v>
      </c>
      <c r="B3310" t="str">
        <f>"Bldg IRN"</f>
        <v>Bldg IRN</v>
      </c>
      <c r="C3310" t="s">
        <v>41</v>
      </c>
      <c r="D3310" t="s">
        <v>3</v>
      </c>
      <c r="E3310" t="s">
        <v>80</v>
      </c>
      <c r="F3310" t="s">
        <v>81</v>
      </c>
      <c r="G3310" t="s">
        <v>82</v>
      </c>
      <c r="H3310" t="s">
        <v>83</v>
      </c>
      <c r="I3310" t="str">
        <f>"Trad IRN"</f>
        <v>Trad IRN</v>
      </c>
      <c r="J3310" t="s">
        <v>43</v>
      </c>
      <c r="K3310" t="s">
        <v>44</v>
      </c>
      <c r="L3310" t="s">
        <v>45</v>
      </c>
      <c r="M3310" t="s">
        <v>46</v>
      </c>
      <c r="N3310" t="str">
        <f>"08/18/2022"</f>
        <v>08/18/2022</v>
      </c>
      <c r="O3310" t="str">
        <f>"01/30/2023"</f>
        <v>01/30/2023</v>
      </c>
      <c r="P3310">
        <v>0.56747300000000001</v>
      </c>
      <c r="Q3310">
        <v>0.56747300000000001</v>
      </c>
      <c r="S3310">
        <v>0</v>
      </c>
      <c r="T3310">
        <v>0.56747300000000001</v>
      </c>
      <c r="U3310">
        <v>0</v>
      </c>
      <c r="V3310" t="str">
        <f>"Trad IRN"</f>
        <v>Trad IRN</v>
      </c>
      <c r="W3310">
        <v>100</v>
      </c>
      <c r="X3310" t="s">
        <v>47</v>
      </c>
      <c r="Z3310" t="s">
        <v>47</v>
      </c>
      <c r="AB3310" t="str">
        <f t="shared" si="340"/>
        <v>09</v>
      </c>
      <c r="AC3310" t="s">
        <v>48</v>
      </c>
      <c r="AD3310" t="s">
        <v>49</v>
      </c>
      <c r="AE3310" t="s">
        <v>50</v>
      </c>
      <c r="AF3310">
        <v>0</v>
      </c>
      <c r="AG3310" t="s">
        <v>56</v>
      </c>
      <c r="AH3310" t="str">
        <f>"Trad IRN"</f>
        <v>Trad IRN</v>
      </c>
      <c r="AI3310" t="str">
        <f>"Bldg IRN"</f>
        <v>Bldg IRN</v>
      </c>
      <c r="AJ3310" t="s">
        <v>48</v>
      </c>
      <c r="AK3310" t="s">
        <v>48</v>
      </c>
      <c r="AL3310" t="s">
        <v>53</v>
      </c>
      <c r="AM3310">
        <v>642.54999999999995</v>
      </c>
      <c r="AN3310">
        <v>1132.3</v>
      </c>
      <c r="AO3310">
        <v>15</v>
      </c>
    </row>
    <row r="3311" spans="1:41" x14ac:dyDescent="0.3">
      <c r="A3311" t="str">
        <f>"Trad IRN"</f>
        <v>Trad IRN</v>
      </c>
      <c r="B3311" t="str">
        <f>"Bldg IRN"</f>
        <v>Bldg IRN</v>
      </c>
      <c r="C3311" t="s">
        <v>41</v>
      </c>
      <c r="D3311" t="s">
        <v>3</v>
      </c>
      <c r="E3311" t="s">
        <v>80</v>
      </c>
      <c r="F3311" t="s">
        <v>81</v>
      </c>
      <c r="G3311" t="s">
        <v>82</v>
      </c>
      <c r="H3311" t="s">
        <v>83</v>
      </c>
      <c r="I3311" t="str">
        <f>"Trad IRN"</f>
        <v>Trad IRN</v>
      </c>
      <c r="J3311" t="s">
        <v>43</v>
      </c>
      <c r="K3311" t="s">
        <v>44</v>
      </c>
      <c r="L3311" t="s">
        <v>45</v>
      </c>
      <c r="M3311" t="s">
        <v>46</v>
      </c>
      <c r="N3311" t="str">
        <f>"01/31/2023"</f>
        <v>01/31/2023</v>
      </c>
      <c r="O3311" t="str">
        <f>"12/31/2500"</f>
        <v>12/31/2500</v>
      </c>
      <c r="P3311">
        <v>0.43252699999999999</v>
      </c>
      <c r="Q3311">
        <v>0.43252699999999999</v>
      </c>
      <c r="S3311">
        <v>0</v>
      </c>
      <c r="T3311">
        <v>0.43252699999999999</v>
      </c>
      <c r="U3311">
        <v>0</v>
      </c>
      <c r="V3311" t="str">
        <f>"Trad IRN"</f>
        <v>Trad IRN</v>
      </c>
      <c r="W3311">
        <v>100</v>
      </c>
      <c r="X3311" t="s">
        <v>47</v>
      </c>
      <c r="Z3311" t="s">
        <v>47</v>
      </c>
      <c r="AB3311" t="str">
        <f t="shared" si="340"/>
        <v>09</v>
      </c>
      <c r="AC3311" t="s">
        <v>48</v>
      </c>
      <c r="AD3311" t="s">
        <v>49</v>
      </c>
      <c r="AE3311" t="s">
        <v>50</v>
      </c>
      <c r="AF3311">
        <v>0</v>
      </c>
      <c r="AG3311" t="s">
        <v>56</v>
      </c>
      <c r="AH3311" t="str">
        <f>"Trad IRN"</f>
        <v>Trad IRN</v>
      </c>
      <c r="AI3311" t="str">
        <f>"Bldg IRN"</f>
        <v>Bldg IRN</v>
      </c>
      <c r="AJ3311" t="s">
        <v>48</v>
      </c>
      <c r="AK3311" t="s">
        <v>48</v>
      </c>
      <c r="AL3311" t="s">
        <v>53</v>
      </c>
      <c r="AM3311">
        <v>489.75</v>
      </c>
      <c r="AN3311">
        <v>1132.3</v>
      </c>
      <c r="AO3311">
        <v>15</v>
      </c>
    </row>
    <row r="3312" spans="1:41" x14ac:dyDescent="0.3">
      <c r="A3312" t="str">
        <f>"Trad IRN"</f>
        <v>Trad IRN</v>
      </c>
      <c r="B3312" t="str">
        <f>"Bldg IRN"</f>
        <v>Bldg IRN</v>
      </c>
      <c r="C3312" t="s">
        <v>41</v>
      </c>
      <c r="D3312" t="s">
        <v>3</v>
      </c>
      <c r="E3312" t="s">
        <v>80</v>
      </c>
      <c r="F3312" t="s">
        <v>81</v>
      </c>
      <c r="G3312" t="s">
        <v>82</v>
      </c>
      <c r="H3312" t="s">
        <v>83</v>
      </c>
      <c r="I3312" t="s">
        <v>8</v>
      </c>
      <c r="J3312" t="s">
        <v>43</v>
      </c>
      <c r="K3312" t="s">
        <v>44</v>
      </c>
      <c r="L3312" t="s">
        <v>45</v>
      </c>
      <c r="M3312" t="s">
        <v>46</v>
      </c>
      <c r="N3312" t="str">
        <f>"08/18/2022"</f>
        <v>08/18/2022</v>
      </c>
      <c r="O3312" t="str">
        <f>"12/20/2022"</f>
        <v>12/20/2022</v>
      </c>
      <c r="P3312">
        <v>7.1544999999999997E-2</v>
      </c>
      <c r="Q3312">
        <v>7.1544999999999997E-2</v>
      </c>
      <c r="S3312">
        <v>0</v>
      </c>
      <c r="T3312">
        <v>1.6643000000000002E-2</v>
      </c>
      <c r="U3312">
        <v>5.4901999999999999E-2</v>
      </c>
      <c r="V3312" t="str">
        <f>"Trad IRN"</f>
        <v>Trad IRN</v>
      </c>
      <c r="W3312">
        <v>15</v>
      </c>
      <c r="X3312" t="s">
        <v>47</v>
      </c>
      <c r="Z3312" t="s">
        <v>47</v>
      </c>
      <c r="AB3312" t="str">
        <f>"12"</f>
        <v>12</v>
      </c>
      <c r="AC3312" t="s">
        <v>48</v>
      </c>
      <c r="AD3312" t="s">
        <v>49</v>
      </c>
      <c r="AE3312" t="s">
        <v>50</v>
      </c>
      <c r="AF3312">
        <v>0</v>
      </c>
      <c r="AG3312" t="s">
        <v>51</v>
      </c>
      <c r="AH3312" t="s">
        <v>85</v>
      </c>
      <c r="AI3312" t="str">
        <f>"Bldg IRN"</f>
        <v>Bldg IRN</v>
      </c>
      <c r="AJ3312" t="str">
        <f>"12"</f>
        <v>12</v>
      </c>
      <c r="AK3312" t="s">
        <v>52</v>
      </c>
      <c r="AL3312" t="s">
        <v>53</v>
      </c>
      <c r="AM3312">
        <v>74.55</v>
      </c>
      <c r="AN3312">
        <v>1042</v>
      </c>
      <c r="AO3312">
        <v>15</v>
      </c>
    </row>
    <row r="3313" spans="1:41" x14ac:dyDescent="0.3">
      <c r="A3313" t="str">
        <f>"Trad IRN"</f>
        <v>Trad IRN</v>
      </c>
      <c r="B3313" t="str">
        <f>"Bldg IRN"</f>
        <v>Bldg IRN</v>
      </c>
      <c r="C3313" t="s">
        <v>41</v>
      </c>
      <c r="D3313" t="s">
        <v>3</v>
      </c>
      <c r="E3313" t="s">
        <v>80</v>
      </c>
      <c r="F3313" t="s">
        <v>81</v>
      </c>
      <c r="G3313" t="s">
        <v>82</v>
      </c>
      <c r="H3313" t="s">
        <v>83</v>
      </c>
      <c r="I3313" t="str">
        <f>"Trad IRN"</f>
        <v>Trad IRN</v>
      </c>
      <c r="J3313" t="s">
        <v>43</v>
      </c>
      <c r="K3313" t="s">
        <v>44</v>
      </c>
      <c r="L3313" t="s">
        <v>45</v>
      </c>
      <c r="M3313" t="s">
        <v>46</v>
      </c>
      <c r="N3313" t="str">
        <f>"08/18/2022"</f>
        <v>08/18/2022</v>
      </c>
      <c r="O3313" t="str">
        <f>"01/03/2023"</f>
        <v>01/03/2023</v>
      </c>
      <c r="P3313">
        <v>0.39901900000000001</v>
      </c>
      <c r="Q3313">
        <v>0.39901900000000001</v>
      </c>
      <c r="S3313">
        <v>0.39901900000000001</v>
      </c>
      <c r="T3313">
        <v>0.39901900000000001</v>
      </c>
      <c r="U3313">
        <v>0</v>
      </c>
      <c r="V3313" t="str">
        <f>"Trad IRN"</f>
        <v>Trad IRN</v>
      </c>
      <c r="W3313">
        <v>85</v>
      </c>
      <c r="X3313" t="s">
        <v>47</v>
      </c>
      <c r="Z3313" t="s">
        <v>47</v>
      </c>
      <c r="AB3313" t="str">
        <f>"12"</f>
        <v>12</v>
      </c>
      <c r="AC3313" t="s">
        <v>48</v>
      </c>
      <c r="AD3313" t="s">
        <v>49</v>
      </c>
      <c r="AE3313" t="s">
        <v>50</v>
      </c>
      <c r="AF3313">
        <v>0</v>
      </c>
      <c r="AG3313" t="s">
        <v>56</v>
      </c>
      <c r="AH3313" t="str">
        <f>"Trad IRN"</f>
        <v>Trad IRN</v>
      </c>
      <c r="AI3313" t="str">
        <f>"Bldg IRN"</f>
        <v>Bldg IRN</v>
      </c>
      <c r="AJ3313" t="str">
        <f>"12"</f>
        <v>12</v>
      </c>
      <c r="AK3313" t="s">
        <v>48</v>
      </c>
      <c r="AL3313" t="s">
        <v>53</v>
      </c>
      <c r="AM3313">
        <v>451.81</v>
      </c>
      <c r="AN3313">
        <v>1132.3</v>
      </c>
      <c r="AO3313">
        <v>15</v>
      </c>
    </row>
    <row r="3314" spans="1:41" x14ac:dyDescent="0.3">
      <c r="A3314" t="str">
        <f>"Trad IRN"</f>
        <v>Trad IRN</v>
      </c>
      <c r="B3314" t="str">
        <f>"Bldg IRN"</f>
        <v>Bldg IRN</v>
      </c>
      <c r="C3314" t="s">
        <v>41</v>
      </c>
      <c r="D3314" t="s">
        <v>3</v>
      </c>
      <c r="E3314" t="s">
        <v>80</v>
      </c>
      <c r="F3314" t="s">
        <v>81</v>
      </c>
      <c r="G3314" t="s">
        <v>82</v>
      </c>
      <c r="H3314" t="s">
        <v>83</v>
      </c>
      <c r="I3314" t="str">
        <f>"Trad IRN"</f>
        <v>Trad IRN</v>
      </c>
      <c r="J3314" t="s">
        <v>43</v>
      </c>
      <c r="K3314" t="s">
        <v>44</v>
      </c>
      <c r="L3314" t="s">
        <v>45</v>
      </c>
      <c r="M3314" t="s">
        <v>46</v>
      </c>
      <c r="N3314" t="str">
        <f>"08/18/2022"</f>
        <v>08/18/2022</v>
      </c>
      <c r="O3314" t="str">
        <f>"12/31/2500"</f>
        <v>12/31/2500</v>
      </c>
      <c r="P3314">
        <v>1</v>
      </c>
      <c r="Q3314">
        <v>1</v>
      </c>
      <c r="S3314">
        <v>1</v>
      </c>
      <c r="T3314">
        <v>1</v>
      </c>
      <c r="U3314">
        <v>0</v>
      </c>
      <c r="V3314" t="str">
        <f>"Trad IRN"</f>
        <v>Trad IRN</v>
      </c>
      <c r="W3314">
        <v>100</v>
      </c>
      <c r="X3314" t="s">
        <v>47</v>
      </c>
      <c r="Z3314" t="s">
        <v>47</v>
      </c>
      <c r="AB3314" t="str">
        <f>"11"</f>
        <v>11</v>
      </c>
      <c r="AC3314" t="s">
        <v>48</v>
      </c>
      <c r="AD3314" t="s">
        <v>49</v>
      </c>
      <c r="AE3314" t="s">
        <v>50</v>
      </c>
      <c r="AF3314">
        <v>0</v>
      </c>
      <c r="AG3314" t="s">
        <v>56</v>
      </c>
      <c r="AH3314" t="str">
        <f>"Trad IRN"</f>
        <v>Trad IRN</v>
      </c>
      <c r="AI3314" t="str">
        <f>"Bldg IRN"</f>
        <v>Bldg IRN</v>
      </c>
      <c r="AJ3314" t="s">
        <v>48</v>
      </c>
      <c r="AK3314" t="s">
        <v>48</v>
      </c>
      <c r="AL3314" t="s">
        <v>53</v>
      </c>
      <c r="AM3314">
        <v>1132.3</v>
      </c>
      <c r="AN3314">
        <v>1132.3</v>
      </c>
      <c r="AO3314">
        <v>15</v>
      </c>
    </row>
    <row r="3315" spans="1:41" x14ac:dyDescent="0.3">
      <c r="A3315" t="str">
        <f>"Trad IRN"</f>
        <v>Trad IRN</v>
      </c>
      <c r="B3315" t="str">
        <f>"Bldg IRN"</f>
        <v>Bldg IRN</v>
      </c>
      <c r="C3315" t="s">
        <v>41</v>
      </c>
      <c r="D3315" t="s">
        <v>3</v>
      </c>
      <c r="E3315" t="s">
        <v>80</v>
      </c>
      <c r="F3315" t="s">
        <v>81</v>
      </c>
      <c r="G3315" t="s">
        <v>82</v>
      </c>
      <c r="H3315" t="s">
        <v>83</v>
      </c>
      <c r="I3315" t="str">
        <f>"Trad IRN"</f>
        <v>Trad IRN</v>
      </c>
      <c r="J3315" t="s">
        <v>43</v>
      </c>
      <c r="K3315" t="s">
        <v>44</v>
      </c>
      <c r="L3315" t="s">
        <v>45</v>
      </c>
      <c r="M3315" t="s">
        <v>46</v>
      </c>
      <c r="N3315" t="str">
        <f>"08/18/2022"</f>
        <v>08/18/2022</v>
      </c>
      <c r="O3315" t="str">
        <f>"12/31/2500"</f>
        <v>12/31/2500</v>
      </c>
      <c r="P3315">
        <v>1</v>
      </c>
      <c r="Q3315">
        <v>1</v>
      </c>
      <c r="S3315">
        <v>1</v>
      </c>
      <c r="T3315">
        <v>1</v>
      </c>
      <c r="U3315">
        <v>0</v>
      </c>
      <c r="V3315" t="str">
        <f>"Trad IRN"</f>
        <v>Trad IRN</v>
      </c>
      <c r="W3315">
        <v>85</v>
      </c>
      <c r="X3315" t="s">
        <v>54</v>
      </c>
      <c r="Y3315" t="str">
        <f>"15"</f>
        <v>15</v>
      </c>
      <c r="Z3315" t="s">
        <v>47</v>
      </c>
      <c r="AB3315" t="str">
        <f>"12"</f>
        <v>12</v>
      </c>
      <c r="AC3315" t="s">
        <v>48</v>
      </c>
      <c r="AD3315" t="s">
        <v>49</v>
      </c>
      <c r="AE3315" t="s">
        <v>50</v>
      </c>
      <c r="AF3315">
        <v>0</v>
      </c>
      <c r="AG3315" t="s">
        <v>56</v>
      </c>
      <c r="AH3315" t="str">
        <f>"Trad IRN"</f>
        <v>Trad IRN</v>
      </c>
      <c r="AI3315" t="str">
        <f>"Bldg IRN"</f>
        <v>Bldg IRN</v>
      </c>
      <c r="AJ3315" t="str">
        <f>"12"</f>
        <v>12</v>
      </c>
      <c r="AK3315" t="s">
        <v>48</v>
      </c>
      <c r="AL3315" t="s">
        <v>53</v>
      </c>
      <c r="AM3315">
        <v>1132.3</v>
      </c>
      <c r="AN3315">
        <v>1132.3</v>
      </c>
      <c r="AO3315">
        <v>15</v>
      </c>
    </row>
    <row r="3316" spans="1:41" x14ac:dyDescent="0.3">
      <c r="A3316" t="str">
        <f>"Trad IRN"</f>
        <v>Trad IRN</v>
      </c>
      <c r="B3316" t="str">
        <f>"Bldg IRN"</f>
        <v>Bldg IRN</v>
      </c>
      <c r="C3316" t="s">
        <v>41</v>
      </c>
      <c r="D3316" t="s">
        <v>3</v>
      </c>
      <c r="E3316" t="s">
        <v>80</v>
      </c>
      <c r="F3316" t="s">
        <v>81</v>
      </c>
      <c r="G3316" t="s">
        <v>82</v>
      </c>
      <c r="H3316" t="s">
        <v>83</v>
      </c>
      <c r="I3316" t="str">
        <f>"Trad IRN"</f>
        <v>Trad IRN</v>
      </c>
      <c r="J3316" t="s">
        <v>43</v>
      </c>
      <c r="K3316" t="s">
        <v>44</v>
      </c>
      <c r="L3316" t="s">
        <v>45</v>
      </c>
      <c r="M3316" t="s">
        <v>46</v>
      </c>
      <c r="N3316" t="str">
        <f>"08/18/2022"</f>
        <v>08/18/2022</v>
      </c>
      <c r="O3316" t="str">
        <f>"12/31/2500"</f>
        <v>12/31/2500</v>
      </c>
      <c r="P3316">
        <v>0.5</v>
      </c>
      <c r="Q3316">
        <v>0.5</v>
      </c>
      <c r="S3316">
        <v>0</v>
      </c>
      <c r="T3316">
        <v>0.5</v>
      </c>
      <c r="U3316">
        <v>0</v>
      </c>
      <c r="V3316" t="str">
        <f>"Trad IRN"</f>
        <v>Trad IRN</v>
      </c>
      <c r="W3316">
        <v>50</v>
      </c>
      <c r="X3316" t="s">
        <v>47</v>
      </c>
      <c r="Z3316" t="s">
        <v>47</v>
      </c>
      <c r="AB3316" t="str">
        <f>"11"</f>
        <v>11</v>
      </c>
      <c r="AC3316" t="s">
        <v>48</v>
      </c>
      <c r="AD3316" t="s">
        <v>49</v>
      </c>
      <c r="AE3316" t="s">
        <v>50</v>
      </c>
      <c r="AF3316">
        <v>0</v>
      </c>
      <c r="AG3316" t="s">
        <v>56</v>
      </c>
      <c r="AH3316" t="str">
        <f>"Trad IRN"</f>
        <v>Trad IRN</v>
      </c>
      <c r="AI3316" t="str">
        <f>"Bldg IRN"</f>
        <v>Bldg IRN</v>
      </c>
      <c r="AJ3316" t="s">
        <v>48</v>
      </c>
      <c r="AK3316" t="s">
        <v>48</v>
      </c>
      <c r="AL3316" t="s">
        <v>53</v>
      </c>
      <c r="AM3316">
        <v>566.15</v>
      </c>
      <c r="AN3316">
        <v>1132.3</v>
      </c>
      <c r="AO3316">
        <v>15</v>
      </c>
    </row>
    <row r="3317" spans="1:41" x14ac:dyDescent="0.3">
      <c r="A3317" t="str">
        <f>"Trad IRN"</f>
        <v>Trad IRN</v>
      </c>
      <c r="B3317" t="str">
        <f>"Bldg IRN"</f>
        <v>Bldg IRN</v>
      </c>
      <c r="C3317" t="s">
        <v>41</v>
      </c>
      <c r="D3317" t="s">
        <v>3</v>
      </c>
      <c r="E3317" t="s">
        <v>80</v>
      </c>
      <c r="F3317" t="s">
        <v>81</v>
      </c>
      <c r="G3317" t="s">
        <v>82</v>
      </c>
      <c r="H3317" t="s">
        <v>83</v>
      </c>
      <c r="I3317" t="s">
        <v>8</v>
      </c>
      <c r="J3317" t="s">
        <v>43</v>
      </c>
      <c r="K3317" t="s">
        <v>44</v>
      </c>
      <c r="L3317" t="s">
        <v>45</v>
      </c>
      <c r="M3317" t="s">
        <v>46</v>
      </c>
      <c r="N3317" t="str">
        <f>"08/17/2022"</f>
        <v>08/17/2022</v>
      </c>
      <c r="O3317" t="str">
        <f>"12/31/2500"</f>
        <v>12/31/2500</v>
      </c>
      <c r="P3317">
        <v>0.5</v>
      </c>
      <c r="Q3317">
        <v>0.5</v>
      </c>
      <c r="S3317">
        <v>0</v>
      </c>
      <c r="T3317">
        <v>0</v>
      </c>
      <c r="U3317">
        <v>0.5</v>
      </c>
      <c r="V3317" t="str">
        <f>"Trad IRN"</f>
        <v>Trad IRN</v>
      </c>
      <c r="W3317">
        <v>50</v>
      </c>
      <c r="X3317" t="s">
        <v>47</v>
      </c>
      <c r="Z3317" t="s">
        <v>47</v>
      </c>
      <c r="AB3317" t="str">
        <f>"11"</f>
        <v>11</v>
      </c>
      <c r="AC3317" t="s">
        <v>48</v>
      </c>
      <c r="AD3317" t="s">
        <v>49</v>
      </c>
      <c r="AE3317" t="s">
        <v>50</v>
      </c>
      <c r="AF3317">
        <v>0</v>
      </c>
      <c r="AG3317" t="s">
        <v>51</v>
      </c>
      <c r="AH3317" t="s">
        <v>85</v>
      </c>
      <c r="AI3317" t="str">
        <f>"Bldg IRN"</f>
        <v>Bldg IRN</v>
      </c>
      <c r="AJ3317" t="s">
        <v>48</v>
      </c>
      <c r="AK3317" t="s">
        <v>48</v>
      </c>
      <c r="AL3317" t="s">
        <v>53</v>
      </c>
      <c r="AM3317">
        <v>530</v>
      </c>
      <c r="AN3317">
        <v>1060</v>
      </c>
      <c r="AO3317">
        <v>15</v>
      </c>
    </row>
    <row r="3318" spans="1:41" x14ac:dyDescent="0.3">
      <c r="A3318" t="str">
        <f>"Trad IRN"</f>
        <v>Trad IRN</v>
      </c>
      <c r="B3318" t="str">
        <f>"Bldg IRN"</f>
        <v>Bldg IRN</v>
      </c>
      <c r="C3318" t="s">
        <v>41</v>
      </c>
      <c r="D3318" t="s">
        <v>3</v>
      </c>
      <c r="E3318" t="s">
        <v>80</v>
      </c>
      <c r="F3318" t="s">
        <v>81</v>
      </c>
      <c r="G3318" t="s">
        <v>82</v>
      </c>
      <c r="H3318" t="s">
        <v>83</v>
      </c>
      <c r="I3318" t="str">
        <f>"Trad IRN"</f>
        <v>Trad IRN</v>
      </c>
      <c r="J3318" t="s">
        <v>43</v>
      </c>
      <c r="K3318" t="s">
        <v>44</v>
      </c>
      <c r="L3318" t="s">
        <v>45</v>
      </c>
      <c r="M3318" t="s">
        <v>46</v>
      </c>
      <c r="N3318" t="str">
        <f>"08/24/2022"</f>
        <v>08/24/2022</v>
      </c>
      <c r="O3318" t="str">
        <f>"01/04/2023"</f>
        <v>01/04/2023</v>
      </c>
      <c r="P3318">
        <v>0.22606599999999999</v>
      </c>
      <c r="Q3318">
        <v>0.22606599999999999</v>
      </c>
      <c r="S3318">
        <v>0</v>
      </c>
      <c r="T3318">
        <v>0.22606599999999999</v>
      </c>
      <c r="U3318">
        <v>0</v>
      </c>
      <c r="V3318" t="str">
        <f>"Trad IRN"</f>
        <v>Trad IRN</v>
      </c>
      <c r="W3318">
        <v>50</v>
      </c>
      <c r="X3318" t="s">
        <v>47</v>
      </c>
      <c r="Z3318" t="s">
        <v>47</v>
      </c>
      <c r="AB3318" t="str">
        <f>"12"</f>
        <v>12</v>
      </c>
      <c r="AC3318" t="s">
        <v>48</v>
      </c>
      <c r="AD3318" t="s">
        <v>49</v>
      </c>
      <c r="AE3318" t="s">
        <v>50</v>
      </c>
      <c r="AF3318">
        <v>0</v>
      </c>
      <c r="AG3318" t="s">
        <v>56</v>
      </c>
      <c r="AH3318" t="str">
        <f>"Trad IRN"</f>
        <v>Trad IRN</v>
      </c>
      <c r="AI3318" t="str">
        <f>"Bldg IRN"</f>
        <v>Bldg IRN</v>
      </c>
      <c r="AJ3318" t="str">
        <f>"12"</f>
        <v>12</v>
      </c>
      <c r="AK3318" t="s">
        <v>48</v>
      </c>
      <c r="AL3318" t="s">
        <v>53</v>
      </c>
      <c r="AM3318">
        <v>255.97</v>
      </c>
      <c r="AN3318">
        <v>1132.3</v>
      </c>
      <c r="AO3318">
        <v>15</v>
      </c>
    </row>
    <row r="3319" spans="1:41" x14ac:dyDescent="0.3">
      <c r="A3319" t="str">
        <f>"Trad IRN"</f>
        <v>Trad IRN</v>
      </c>
      <c r="B3319" t="str">
        <f>"Bldg IRN"</f>
        <v>Bldg IRN</v>
      </c>
      <c r="C3319" t="s">
        <v>41</v>
      </c>
      <c r="D3319" t="s">
        <v>3</v>
      </c>
      <c r="E3319" t="s">
        <v>80</v>
      </c>
      <c r="F3319" t="s">
        <v>81</v>
      </c>
      <c r="G3319" t="s">
        <v>82</v>
      </c>
      <c r="H3319" t="s">
        <v>83</v>
      </c>
      <c r="I3319" t="str">
        <f>"Trad IRN"</f>
        <v>Trad IRN</v>
      </c>
      <c r="J3319" t="s">
        <v>43</v>
      </c>
      <c r="K3319" t="s">
        <v>44</v>
      </c>
      <c r="L3319" t="s">
        <v>45</v>
      </c>
      <c r="M3319" t="s">
        <v>46</v>
      </c>
      <c r="N3319" t="str">
        <f>"01/05/2023"</f>
        <v>01/05/2023</v>
      </c>
      <c r="O3319" t="str">
        <f t="shared" ref="O3319:O3330" si="341">"12/31/2500"</f>
        <v>12/31/2500</v>
      </c>
      <c r="P3319">
        <v>0.26240000000000002</v>
      </c>
      <c r="Q3319">
        <v>0.26240000000000002</v>
      </c>
      <c r="S3319">
        <v>0</v>
      </c>
      <c r="T3319">
        <v>0.26240000000000002</v>
      </c>
      <c r="U3319">
        <v>0</v>
      </c>
      <c r="V3319" t="str">
        <f>"Trad IRN"</f>
        <v>Trad IRN</v>
      </c>
      <c r="W3319">
        <v>50</v>
      </c>
      <c r="X3319" t="s">
        <v>47</v>
      </c>
      <c r="Z3319" t="s">
        <v>47</v>
      </c>
      <c r="AB3319" t="str">
        <f>"12"</f>
        <v>12</v>
      </c>
      <c r="AC3319" t="s">
        <v>48</v>
      </c>
      <c r="AD3319" t="s">
        <v>49</v>
      </c>
      <c r="AE3319" t="s">
        <v>55</v>
      </c>
      <c r="AF3319">
        <v>0</v>
      </c>
      <c r="AG3319" t="s">
        <v>56</v>
      </c>
      <c r="AH3319" t="str">
        <f>"Trad IRN"</f>
        <v>Trad IRN</v>
      </c>
      <c r="AI3319" t="str">
        <f>"Bldg IRN"</f>
        <v>Bldg IRN</v>
      </c>
      <c r="AJ3319" t="str">
        <f>"12"</f>
        <v>12</v>
      </c>
      <c r="AK3319" t="s">
        <v>48</v>
      </c>
      <c r="AL3319" t="s">
        <v>53</v>
      </c>
      <c r="AM3319">
        <v>297.12</v>
      </c>
      <c r="AN3319">
        <v>1132.3</v>
      </c>
      <c r="AO3319">
        <v>15</v>
      </c>
    </row>
    <row r="3320" spans="1:41" x14ac:dyDescent="0.3">
      <c r="A3320" t="str">
        <f>"Trad IRN"</f>
        <v>Trad IRN</v>
      </c>
      <c r="B3320" t="str">
        <f>"Bldg IRN"</f>
        <v>Bldg IRN</v>
      </c>
      <c r="C3320" t="s">
        <v>41</v>
      </c>
      <c r="D3320" t="s">
        <v>3</v>
      </c>
      <c r="E3320" t="s">
        <v>80</v>
      </c>
      <c r="F3320" t="s">
        <v>81</v>
      </c>
      <c r="G3320" t="s">
        <v>82</v>
      </c>
      <c r="H3320" t="s">
        <v>83</v>
      </c>
      <c r="I3320" t="s">
        <v>8</v>
      </c>
      <c r="J3320" t="s">
        <v>43</v>
      </c>
      <c r="K3320" t="s">
        <v>44</v>
      </c>
      <c r="L3320" t="s">
        <v>45</v>
      </c>
      <c r="M3320" t="s">
        <v>46</v>
      </c>
      <c r="N3320" t="str">
        <f>"08/17/2022"</f>
        <v>08/17/2022</v>
      </c>
      <c r="O3320" t="str">
        <f t="shared" si="341"/>
        <v>12/31/2500</v>
      </c>
      <c r="P3320">
        <v>0.5</v>
      </c>
      <c r="Q3320">
        <v>0.5</v>
      </c>
      <c r="S3320">
        <v>0</v>
      </c>
      <c r="T3320">
        <v>0</v>
      </c>
      <c r="U3320">
        <v>0.5</v>
      </c>
      <c r="V3320" t="str">
        <f>"Trad IRN"</f>
        <v>Trad IRN</v>
      </c>
      <c r="W3320">
        <v>50</v>
      </c>
      <c r="X3320" t="s">
        <v>47</v>
      </c>
      <c r="Z3320" t="s">
        <v>47</v>
      </c>
      <c r="AB3320" t="str">
        <f>"12"</f>
        <v>12</v>
      </c>
      <c r="AC3320" t="s">
        <v>48</v>
      </c>
      <c r="AD3320" t="s">
        <v>49</v>
      </c>
      <c r="AE3320" t="s">
        <v>50</v>
      </c>
      <c r="AF3320">
        <v>0</v>
      </c>
      <c r="AG3320" t="s">
        <v>51</v>
      </c>
      <c r="AH3320" t="s">
        <v>85</v>
      </c>
      <c r="AI3320" t="str">
        <f>"Bldg IRN"</f>
        <v>Bldg IRN</v>
      </c>
      <c r="AJ3320" t="str">
        <f>"12"</f>
        <v>12</v>
      </c>
      <c r="AK3320" t="s">
        <v>52</v>
      </c>
      <c r="AL3320" t="s">
        <v>53</v>
      </c>
      <c r="AM3320">
        <v>521</v>
      </c>
      <c r="AN3320">
        <v>1042</v>
      </c>
      <c r="AO3320">
        <v>15</v>
      </c>
    </row>
    <row r="3321" spans="1:41" x14ac:dyDescent="0.3">
      <c r="A3321" t="str">
        <f>"Trad IRN"</f>
        <v>Trad IRN</v>
      </c>
      <c r="B3321" t="str">
        <f>"Bldg IRN"</f>
        <v>Bldg IRN</v>
      </c>
      <c r="C3321" t="s">
        <v>41</v>
      </c>
      <c r="D3321" t="s">
        <v>3</v>
      </c>
      <c r="E3321" t="s">
        <v>80</v>
      </c>
      <c r="F3321" t="s">
        <v>81</v>
      </c>
      <c r="G3321" t="s">
        <v>82</v>
      </c>
      <c r="H3321" t="s">
        <v>83</v>
      </c>
      <c r="I3321" t="str">
        <f>"Trad IRN"</f>
        <v>Trad IRN</v>
      </c>
      <c r="J3321" t="s">
        <v>43</v>
      </c>
      <c r="K3321" t="s">
        <v>44</v>
      </c>
      <c r="L3321" t="s">
        <v>45</v>
      </c>
      <c r="M3321" t="s">
        <v>46</v>
      </c>
      <c r="N3321" t="str">
        <f>"08/18/2022"</f>
        <v>08/18/2022</v>
      </c>
      <c r="O3321" t="str">
        <f t="shared" si="341"/>
        <v>12/31/2500</v>
      </c>
      <c r="P3321">
        <v>1</v>
      </c>
      <c r="Q3321">
        <v>1</v>
      </c>
      <c r="R3321">
        <v>1</v>
      </c>
      <c r="S3321">
        <v>0</v>
      </c>
      <c r="T3321">
        <v>1</v>
      </c>
      <c r="U3321">
        <v>0</v>
      </c>
      <c r="V3321" t="str">
        <f>"Trad IRN"</f>
        <v>Trad IRN</v>
      </c>
      <c r="W3321">
        <v>100</v>
      </c>
      <c r="X3321" t="s">
        <v>47</v>
      </c>
      <c r="Z3321" t="s">
        <v>47</v>
      </c>
      <c r="AB3321" t="str">
        <f>"10"</f>
        <v>10</v>
      </c>
      <c r="AC3321" t="str">
        <f>"12"</f>
        <v>12</v>
      </c>
      <c r="AD3321" t="str">
        <f>"6"</f>
        <v>6</v>
      </c>
      <c r="AE3321" t="s">
        <v>50</v>
      </c>
      <c r="AF3321">
        <v>0</v>
      </c>
      <c r="AG3321" t="s">
        <v>56</v>
      </c>
      <c r="AH3321" t="str">
        <f>"Trad IRN"</f>
        <v>Trad IRN</v>
      </c>
      <c r="AI3321" t="str">
        <f>"Bldg IRN"</f>
        <v>Bldg IRN</v>
      </c>
      <c r="AJ3321" t="s">
        <v>48</v>
      </c>
      <c r="AK3321" t="s">
        <v>48</v>
      </c>
      <c r="AL3321" t="s">
        <v>53</v>
      </c>
      <c r="AM3321">
        <v>1132.3</v>
      </c>
      <c r="AN3321">
        <v>1132.3</v>
      </c>
      <c r="AO3321">
        <v>15</v>
      </c>
    </row>
    <row r="3322" spans="1:41" x14ac:dyDescent="0.3">
      <c r="A3322" t="str">
        <f>"Trad IRN"</f>
        <v>Trad IRN</v>
      </c>
      <c r="B3322" t="str">
        <f>"Bldg IRN"</f>
        <v>Bldg IRN</v>
      </c>
      <c r="C3322" t="s">
        <v>41</v>
      </c>
      <c r="D3322" t="s">
        <v>3</v>
      </c>
      <c r="E3322" t="s">
        <v>80</v>
      </c>
      <c r="F3322" t="s">
        <v>81</v>
      </c>
      <c r="G3322" t="s">
        <v>82</v>
      </c>
      <c r="H3322" t="s">
        <v>83</v>
      </c>
      <c r="I3322" t="str">
        <f>"Trad IRN"</f>
        <v>Trad IRN</v>
      </c>
      <c r="J3322" t="s">
        <v>43</v>
      </c>
      <c r="K3322" t="s">
        <v>44</v>
      </c>
      <c r="L3322" t="s">
        <v>45</v>
      </c>
      <c r="M3322" t="s">
        <v>46</v>
      </c>
      <c r="N3322" t="str">
        <f>"08/18/2022"</f>
        <v>08/18/2022</v>
      </c>
      <c r="O3322" t="str">
        <f t="shared" si="341"/>
        <v>12/31/2500</v>
      </c>
      <c r="P3322">
        <v>1</v>
      </c>
      <c r="Q3322">
        <v>1</v>
      </c>
      <c r="S3322">
        <v>0</v>
      </c>
      <c r="T3322">
        <v>1</v>
      </c>
      <c r="U3322">
        <v>0</v>
      </c>
      <c r="V3322" t="str">
        <f>"Trad IRN"</f>
        <v>Trad IRN</v>
      </c>
      <c r="W3322">
        <v>85</v>
      </c>
      <c r="X3322" t="s">
        <v>54</v>
      </c>
      <c r="Y3322" t="str">
        <f>"15"</f>
        <v>15</v>
      </c>
      <c r="Z3322" t="s">
        <v>47</v>
      </c>
      <c r="AB3322" t="str">
        <f>"11"</f>
        <v>11</v>
      </c>
      <c r="AC3322" t="s">
        <v>48</v>
      </c>
      <c r="AD3322" t="s">
        <v>49</v>
      </c>
      <c r="AE3322" t="s">
        <v>50</v>
      </c>
      <c r="AF3322">
        <v>0</v>
      </c>
      <c r="AG3322" t="s">
        <v>56</v>
      </c>
      <c r="AH3322" t="str">
        <f>"Trad IRN"</f>
        <v>Trad IRN</v>
      </c>
      <c r="AI3322" t="str">
        <f>"Bldg IRN"</f>
        <v>Bldg IRN</v>
      </c>
      <c r="AJ3322" t="s">
        <v>48</v>
      </c>
      <c r="AK3322" t="s">
        <v>48</v>
      </c>
      <c r="AL3322" t="s">
        <v>53</v>
      </c>
      <c r="AM3322">
        <v>1132.3</v>
      </c>
      <c r="AN3322">
        <v>1132.3</v>
      </c>
      <c r="AO3322">
        <v>15</v>
      </c>
    </row>
    <row r="3323" spans="1:41" x14ac:dyDescent="0.3">
      <c r="A3323" t="str">
        <f>"Trad IRN"</f>
        <v>Trad IRN</v>
      </c>
      <c r="B3323" t="str">
        <f>"Bldg IRN"</f>
        <v>Bldg IRN</v>
      </c>
      <c r="C3323" t="s">
        <v>41</v>
      </c>
      <c r="D3323" t="s">
        <v>3</v>
      </c>
      <c r="E3323" t="s">
        <v>80</v>
      </c>
      <c r="F3323" t="s">
        <v>81</v>
      </c>
      <c r="G3323" t="s">
        <v>82</v>
      </c>
      <c r="H3323" t="s">
        <v>83</v>
      </c>
      <c r="I3323" t="str">
        <f>"Trad IRN"</f>
        <v>Trad IRN</v>
      </c>
      <c r="J3323" t="s">
        <v>43</v>
      </c>
      <c r="K3323" t="s">
        <v>44</v>
      </c>
      <c r="L3323" t="s">
        <v>45</v>
      </c>
      <c r="M3323" t="s">
        <v>46</v>
      </c>
      <c r="N3323" t="str">
        <f>"08/18/2022"</f>
        <v>08/18/2022</v>
      </c>
      <c r="O3323" t="str">
        <f t="shared" si="341"/>
        <v>12/31/2500</v>
      </c>
      <c r="P3323">
        <v>1</v>
      </c>
      <c r="Q3323">
        <v>1</v>
      </c>
      <c r="S3323">
        <v>0</v>
      </c>
      <c r="T3323">
        <v>1</v>
      </c>
      <c r="U3323">
        <v>0</v>
      </c>
      <c r="V3323" t="str">
        <f>"Trad IRN"</f>
        <v>Trad IRN</v>
      </c>
      <c r="W3323">
        <v>100</v>
      </c>
      <c r="X3323" t="s">
        <v>47</v>
      </c>
      <c r="Z3323" t="s">
        <v>47</v>
      </c>
      <c r="AB3323" t="str">
        <f>"12"</f>
        <v>12</v>
      </c>
      <c r="AC3323" t="s">
        <v>48</v>
      </c>
      <c r="AD3323" t="s">
        <v>49</v>
      </c>
      <c r="AE3323" t="s">
        <v>50</v>
      </c>
      <c r="AF3323">
        <v>0</v>
      </c>
      <c r="AG3323" t="s">
        <v>56</v>
      </c>
      <c r="AH3323" t="str">
        <f>"Trad IRN"</f>
        <v>Trad IRN</v>
      </c>
      <c r="AI3323" t="str">
        <f>"Bldg IRN"</f>
        <v>Bldg IRN</v>
      </c>
      <c r="AJ3323" t="str">
        <f>"12"</f>
        <v>12</v>
      </c>
      <c r="AK3323" t="s">
        <v>48</v>
      </c>
      <c r="AL3323" t="s">
        <v>53</v>
      </c>
      <c r="AM3323">
        <v>1132.3</v>
      </c>
      <c r="AN3323">
        <v>1132.3</v>
      </c>
      <c r="AO3323">
        <v>15</v>
      </c>
    </row>
    <row r="3324" spans="1:41" x14ac:dyDescent="0.3">
      <c r="A3324" t="str">
        <f>"Trad IRN"</f>
        <v>Trad IRN</v>
      </c>
      <c r="B3324" t="str">
        <f>"Bldg IRN"</f>
        <v>Bldg IRN</v>
      </c>
      <c r="C3324" t="s">
        <v>41</v>
      </c>
      <c r="D3324" t="s">
        <v>3</v>
      </c>
      <c r="E3324" t="s">
        <v>80</v>
      </c>
      <c r="F3324" t="s">
        <v>81</v>
      </c>
      <c r="G3324" t="s">
        <v>82</v>
      </c>
      <c r="H3324" t="s">
        <v>83</v>
      </c>
      <c r="I3324" t="s">
        <v>8</v>
      </c>
      <c r="J3324" t="s">
        <v>43</v>
      </c>
      <c r="K3324" t="s">
        <v>44</v>
      </c>
      <c r="L3324" t="s">
        <v>45</v>
      </c>
      <c r="M3324" t="s">
        <v>46</v>
      </c>
      <c r="N3324" t="str">
        <f>"08/17/2022"</f>
        <v>08/17/2022</v>
      </c>
      <c r="O3324" t="str">
        <f t="shared" si="341"/>
        <v>12/31/2500</v>
      </c>
      <c r="P3324">
        <v>0.5</v>
      </c>
      <c r="Q3324">
        <v>0.5</v>
      </c>
      <c r="R3324">
        <v>0.5</v>
      </c>
      <c r="S3324">
        <v>0</v>
      </c>
      <c r="T3324">
        <v>0</v>
      </c>
      <c r="U3324">
        <v>0.5</v>
      </c>
      <c r="V3324" t="str">
        <f>"Trad IRN"</f>
        <v>Trad IRN</v>
      </c>
      <c r="W3324">
        <v>50</v>
      </c>
      <c r="X3324" t="s">
        <v>47</v>
      </c>
      <c r="Z3324" t="s">
        <v>47</v>
      </c>
      <c r="AB3324" t="str">
        <f>"11"</f>
        <v>11</v>
      </c>
      <c r="AC3324" t="str">
        <f>"15"</f>
        <v>15</v>
      </c>
      <c r="AD3324" t="str">
        <f>"2"</f>
        <v>2</v>
      </c>
      <c r="AE3324" t="s">
        <v>50</v>
      </c>
      <c r="AF3324">
        <v>0</v>
      </c>
      <c r="AG3324" t="s">
        <v>51</v>
      </c>
      <c r="AH3324" t="s">
        <v>85</v>
      </c>
      <c r="AI3324" t="str">
        <f>"Bldg IRN"</f>
        <v>Bldg IRN</v>
      </c>
      <c r="AJ3324" t="s">
        <v>48</v>
      </c>
      <c r="AK3324" t="s">
        <v>48</v>
      </c>
      <c r="AL3324" t="s">
        <v>53</v>
      </c>
      <c r="AM3324">
        <v>530</v>
      </c>
      <c r="AN3324">
        <v>1060</v>
      </c>
      <c r="AO3324">
        <v>15</v>
      </c>
    </row>
    <row r="3325" spans="1:41" x14ac:dyDescent="0.3">
      <c r="A3325" t="str">
        <f>"Trad IRN"</f>
        <v>Trad IRN</v>
      </c>
      <c r="B3325" t="str">
        <f>"Bldg IRN"</f>
        <v>Bldg IRN</v>
      </c>
      <c r="C3325" t="s">
        <v>41</v>
      </c>
      <c r="D3325" t="s">
        <v>3</v>
      </c>
      <c r="E3325" t="s">
        <v>80</v>
      </c>
      <c r="F3325" t="s">
        <v>81</v>
      </c>
      <c r="G3325" t="s">
        <v>82</v>
      </c>
      <c r="H3325" t="s">
        <v>83</v>
      </c>
      <c r="I3325" t="str">
        <f>"Trad IRN"</f>
        <v>Trad IRN</v>
      </c>
      <c r="J3325" t="s">
        <v>43</v>
      </c>
      <c r="K3325" t="s">
        <v>44</v>
      </c>
      <c r="L3325" t="s">
        <v>45</v>
      </c>
      <c r="M3325" t="s">
        <v>46</v>
      </c>
      <c r="N3325" t="str">
        <f>"08/18/2022"</f>
        <v>08/18/2022</v>
      </c>
      <c r="O3325" t="str">
        <f t="shared" si="341"/>
        <v>12/31/2500</v>
      </c>
      <c r="P3325">
        <v>0.5</v>
      </c>
      <c r="Q3325">
        <v>0.5</v>
      </c>
      <c r="R3325">
        <v>0.5</v>
      </c>
      <c r="S3325">
        <v>0</v>
      </c>
      <c r="T3325">
        <v>0.5</v>
      </c>
      <c r="U3325">
        <v>0</v>
      </c>
      <c r="V3325" t="str">
        <f>"Trad IRN"</f>
        <v>Trad IRN</v>
      </c>
      <c r="W3325">
        <v>50</v>
      </c>
      <c r="X3325" t="s">
        <v>47</v>
      </c>
      <c r="Z3325" t="s">
        <v>47</v>
      </c>
      <c r="AB3325" t="str">
        <f>"11"</f>
        <v>11</v>
      </c>
      <c r="AC3325" t="str">
        <f>"15"</f>
        <v>15</v>
      </c>
      <c r="AD3325" t="str">
        <f>"2"</f>
        <v>2</v>
      </c>
      <c r="AE3325" t="s">
        <v>50</v>
      </c>
      <c r="AF3325">
        <v>0</v>
      </c>
      <c r="AG3325" t="s">
        <v>56</v>
      </c>
      <c r="AH3325" t="str">
        <f>"Trad IRN"</f>
        <v>Trad IRN</v>
      </c>
      <c r="AI3325" t="str">
        <f>"Bldg IRN"</f>
        <v>Bldg IRN</v>
      </c>
      <c r="AJ3325" t="s">
        <v>48</v>
      </c>
      <c r="AK3325" t="s">
        <v>48</v>
      </c>
      <c r="AL3325" t="s">
        <v>53</v>
      </c>
      <c r="AM3325">
        <v>566.15</v>
      </c>
      <c r="AN3325">
        <v>1132.3</v>
      </c>
      <c r="AO3325">
        <v>15</v>
      </c>
    </row>
    <row r="3326" spans="1:41" x14ac:dyDescent="0.3">
      <c r="A3326" t="str">
        <f>"Trad IRN"</f>
        <v>Trad IRN</v>
      </c>
      <c r="B3326" t="str">
        <f>"Bldg IRN"</f>
        <v>Bldg IRN</v>
      </c>
      <c r="C3326" t="s">
        <v>41</v>
      </c>
      <c r="D3326" t="s">
        <v>3</v>
      </c>
      <c r="E3326" t="s">
        <v>80</v>
      </c>
      <c r="F3326" t="s">
        <v>81</v>
      </c>
      <c r="G3326" t="s">
        <v>82</v>
      </c>
      <c r="H3326" t="s">
        <v>83</v>
      </c>
      <c r="I3326" t="s">
        <v>8</v>
      </c>
      <c r="J3326" t="s">
        <v>43</v>
      </c>
      <c r="K3326" t="s">
        <v>44</v>
      </c>
      <c r="L3326" t="s">
        <v>45</v>
      </c>
      <c r="M3326" t="s">
        <v>46</v>
      </c>
      <c r="N3326" t="str">
        <f>"08/17/2022"</f>
        <v>08/17/2022</v>
      </c>
      <c r="O3326" t="str">
        <f t="shared" si="341"/>
        <v>12/31/2500</v>
      </c>
      <c r="P3326">
        <v>0.5</v>
      </c>
      <c r="Q3326">
        <v>0.5</v>
      </c>
      <c r="R3326">
        <v>0.5</v>
      </c>
      <c r="S3326">
        <v>0</v>
      </c>
      <c r="T3326">
        <v>0</v>
      </c>
      <c r="U3326">
        <v>0.5</v>
      </c>
      <c r="V3326" t="str">
        <f>"Trad IRN"</f>
        <v>Trad IRN</v>
      </c>
      <c r="W3326">
        <v>50</v>
      </c>
      <c r="X3326" t="s">
        <v>47</v>
      </c>
      <c r="Z3326" t="s">
        <v>47</v>
      </c>
      <c r="AB3326" t="str">
        <f>"11"</f>
        <v>11</v>
      </c>
      <c r="AC3326" t="str">
        <f>"09"</f>
        <v>09</v>
      </c>
      <c r="AD3326" t="str">
        <f>"2"</f>
        <v>2</v>
      </c>
      <c r="AE3326" t="s">
        <v>55</v>
      </c>
      <c r="AF3326">
        <v>0</v>
      </c>
      <c r="AG3326" t="s">
        <v>51</v>
      </c>
      <c r="AH3326" t="s">
        <v>85</v>
      </c>
      <c r="AI3326" t="str">
        <f>"Bldg IRN"</f>
        <v>Bldg IRN</v>
      </c>
      <c r="AJ3326" t="s">
        <v>48</v>
      </c>
      <c r="AK3326" t="s">
        <v>48</v>
      </c>
      <c r="AL3326" t="s">
        <v>53</v>
      </c>
      <c r="AM3326">
        <v>530</v>
      </c>
      <c r="AN3326">
        <v>1060</v>
      </c>
      <c r="AO3326">
        <v>15</v>
      </c>
    </row>
    <row r="3327" spans="1:41" x14ac:dyDescent="0.3">
      <c r="A3327" t="str">
        <f>"Trad IRN"</f>
        <v>Trad IRN</v>
      </c>
      <c r="B3327" t="str">
        <f>"Bldg IRN"</f>
        <v>Bldg IRN</v>
      </c>
      <c r="C3327" t="s">
        <v>41</v>
      </c>
      <c r="D3327" t="s">
        <v>3</v>
      </c>
      <c r="E3327" t="s">
        <v>80</v>
      </c>
      <c r="F3327" t="s">
        <v>81</v>
      </c>
      <c r="G3327" t="s">
        <v>82</v>
      </c>
      <c r="H3327" t="s">
        <v>83</v>
      </c>
      <c r="I3327" t="str">
        <f>"Trad IRN"</f>
        <v>Trad IRN</v>
      </c>
      <c r="J3327" t="s">
        <v>43</v>
      </c>
      <c r="K3327" t="s">
        <v>44</v>
      </c>
      <c r="L3327" t="s">
        <v>45</v>
      </c>
      <c r="M3327" t="s">
        <v>46</v>
      </c>
      <c r="N3327" t="str">
        <f t="shared" ref="N3327:N3332" si="342">"08/18/2022"</f>
        <v>08/18/2022</v>
      </c>
      <c r="O3327" t="str">
        <f t="shared" si="341"/>
        <v>12/31/2500</v>
      </c>
      <c r="P3327">
        <v>0.5</v>
      </c>
      <c r="Q3327">
        <v>0.5</v>
      </c>
      <c r="R3327">
        <v>0.5</v>
      </c>
      <c r="S3327">
        <v>0</v>
      </c>
      <c r="T3327">
        <v>0.5</v>
      </c>
      <c r="U3327">
        <v>0</v>
      </c>
      <c r="V3327" t="str">
        <f>"Trad IRN"</f>
        <v>Trad IRN</v>
      </c>
      <c r="W3327">
        <v>50</v>
      </c>
      <c r="X3327" t="s">
        <v>47</v>
      </c>
      <c r="Z3327" t="s">
        <v>47</v>
      </c>
      <c r="AB3327" t="str">
        <f>"11"</f>
        <v>11</v>
      </c>
      <c r="AC3327" t="str">
        <f>"09"</f>
        <v>09</v>
      </c>
      <c r="AD3327" t="str">
        <f>"2"</f>
        <v>2</v>
      </c>
      <c r="AE3327" t="s">
        <v>55</v>
      </c>
      <c r="AF3327">
        <v>0</v>
      </c>
      <c r="AG3327" t="s">
        <v>56</v>
      </c>
      <c r="AH3327" t="str">
        <f>"Trad IRN"</f>
        <v>Trad IRN</v>
      </c>
      <c r="AI3327" t="str">
        <f>"Bldg IRN"</f>
        <v>Bldg IRN</v>
      </c>
      <c r="AJ3327" t="s">
        <v>48</v>
      </c>
      <c r="AK3327" t="s">
        <v>48</v>
      </c>
      <c r="AL3327" t="s">
        <v>53</v>
      </c>
      <c r="AM3327">
        <v>566.15</v>
      </c>
      <c r="AN3327">
        <v>1132.3</v>
      </c>
      <c r="AO3327">
        <v>15</v>
      </c>
    </row>
    <row r="3328" spans="1:41" x14ac:dyDescent="0.3">
      <c r="A3328" t="str">
        <f>"Trad IRN"</f>
        <v>Trad IRN</v>
      </c>
      <c r="B3328" t="str">
        <f>"Bldg IRN"</f>
        <v>Bldg IRN</v>
      </c>
      <c r="C3328" t="s">
        <v>41</v>
      </c>
      <c r="D3328" t="s">
        <v>3</v>
      </c>
      <c r="E3328" t="s">
        <v>80</v>
      </c>
      <c r="F3328" t="s">
        <v>81</v>
      </c>
      <c r="G3328" t="s">
        <v>82</v>
      </c>
      <c r="H3328" t="s">
        <v>83</v>
      </c>
      <c r="I3328" t="str">
        <f>"Trad IRN"</f>
        <v>Trad IRN</v>
      </c>
      <c r="J3328" t="s">
        <v>43</v>
      </c>
      <c r="K3328" t="s">
        <v>44</v>
      </c>
      <c r="L3328" t="s">
        <v>45</v>
      </c>
      <c r="M3328" t="s">
        <v>46</v>
      </c>
      <c r="N3328" t="str">
        <f t="shared" si="342"/>
        <v>08/18/2022</v>
      </c>
      <c r="O3328" t="str">
        <f t="shared" si="341"/>
        <v>12/31/2500</v>
      </c>
      <c r="P3328">
        <v>1</v>
      </c>
      <c r="Q3328">
        <v>1</v>
      </c>
      <c r="S3328">
        <v>0</v>
      </c>
      <c r="T3328">
        <v>1</v>
      </c>
      <c r="U3328">
        <v>0</v>
      </c>
      <c r="V3328" t="str">
        <f>"Trad IRN"</f>
        <v>Trad IRN</v>
      </c>
      <c r="W3328">
        <v>100</v>
      </c>
      <c r="X3328" t="s">
        <v>47</v>
      </c>
      <c r="Z3328" t="s">
        <v>47</v>
      </c>
      <c r="AB3328" t="str">
        <f>"09"</f>
        <v>09</v>
      </c>
      <c r="AC3328" t="s">
        <v>48</v>
      </c>
      <c r="AD3328" t="s">
        <v>49</v>
      </c>
      <c r="AE3328" t="s">
        <v>55</v>
      </c>
      <c r="AF3328">
        <v>0</v>
      </c>
      <c r="AG3328" t="s">
        <v>56</v>
      </c>
      <c r="AH3328" t="str">
        <f>"Trad IRN"</f>
        <v>Trad IRN</v>
      </c>
      <c r="AI3328" t="str">
        <f>"Bldg IRN"</f>
        <v>Bldg IRN</v>
      </c>
      <c r="AJ3328" t="s">
        <v>48</v>
      </c>
      <c r="AK3328" t="s">
        <v>48</v>
      </c>
      <c r="AL3328" t="s">
        <v>53</v>
      </c>
      <c r="AM3328">
        <v>1132.3</v>
      </c>
      <c r="AN3328">
        <v>1132.3</v>
      </c>
      <c r="AO3328">
        <v>15</v>
      </c>
    </row>
    <row r="3329" spans="1:41" x14ac:dyDescent="0.3">
      <c r="A3329" t="str">
        <f>"Trad IRN"</f>
        <v>Trad IRN</v>
      </c>
      <c r="B3329" t="str">
        <f>"Bldg IRN"</f>
        <v>Bldg IRN</v>
      </c>
      <c r="C3329" t="s">
        <v>41</v>
      </c>
      <c r="D3329" t="s">
        <v>3</v>
      </c>
      <c r="E3329" t="s">
        <v>80</v>
      </c>
      <c r="F3329" t="s">
        <v>81</v>
      </c>
      <c r="G3329" t="s">
        <v>82</v>
      </c>
      <c r="H3329" t="s">
        <v>83</v>
      </c>
      <c r="I3329" t="str">
        <f>"Trad IRN"</f>
        <v>Trad IRN</v>
      </c>
      <c r="J3329" t="s">
        <v>43</v>
      </c>
      <c r="K3329" t="s">
        <v>44</v>
      </c>
      <c r="L3329" t="s">
        <v>45</v>
      </c>
      <c r="M3329" t="s">
        <v>46</v>
      </c>
      <c r="N3329" t="str">
        <f t="shared" si="342"/>
        <v>08/18/2022</v>
      </c>
      <c r="O3329" t="str">
        <f t="shared" si="341"/>
        <v>12/31/2500</v>
      </c>
      <c r="P3329">
        <v>1</v>
      </c>
      <c r="Q3329">
        <v>1</v>
      </c>
      <c r="S3329">
        <v>0</v>
      </c>
      <c r="T3329">
        <v>1</v>
      </c>
      <c r="U3329">
        <v>0</v>
      </c>
      <c r="V3329" t="str">
        <f>"Trad IRN"</f>
        <v>Trad IRN</v>
      </c>
      <c r="W3329">
        <v>100</v>
      </c>
      <c r="X3329" t="s">
        <v>47</v>
      </c>
      <c r="Z3329" t="s">
        <v>47</v>
      </c>
      <c r="AB3329" t="str">
        <f>"09"</f>
        <v>09</v>
      </c>
      <c r="AC3329" t="s">
        <v>48</v>
      </c>
      <c r="AD3329" t="s">
        <v>49</v>
      </c>
      <c r="AE3329" t="s">
        <v>50</v>
      </c>
      <c r="AF3329">
        <v>0</v>
      </c>
      <c r="AG3329" t="s">
        <v>56</v>
      </c>
      <c r="AH3329" t="str">
        <f>"Trad IRN"</f>
        <v>Trad IRN</v>
      </c>
      <c r="AI3329" t="str">
        <f>"Bldg IRN"</f>
        <v>Bldg IRN</v>
      </c>
      <c r="AJ3329" t="s">
        <v>48</v>
      </c>
      <c r="AK3329" t="s">
        <v>48</v>
      </c>
      <c r="AL3329" t="s">
        <v>53</v>
      </c>
      <c r="AM3329">
        <v>1132.3</v>
      </c>
      <c r="AN3329">
        <v>1132.3</v>
      </c>
      <c r="AO3329">
        <v>15</v>
      </c>
    </row>
    <row r="3330" spans="1:41" x14ac:dyDescent="0.3">
      <c r="A3330" t="str">
        <f>"Trad IRN"</f>
        <v>Trad IRN</v>
      </c>
      <c r="B3330" t="str">
        <f>"Bldg IRN"</f>
        <v>Bldg IRN</v>
      </c>
      <c r="C3330" t="s">
        <v>41</v>
      </c>
      <c r="D3330" t="s">
        <v>3</v>
      </c>
      <c r="E3330" t="s">
        <v>80</v>
      </c>
      <c r="F3330" t="s">
        <v>81</v>
      </c>
      <c r="G3330" t="s">
        <v>82</v>
      </c>
      <c r="H3330" t="s">
        <v>83</v>
      </c>
      <c r="I3330" t="str">
        <f>"Trad IRN"</f>
        <v>Trad IRN</v>
      </c>
      <c r="J3330" t="s">
        <v>43</v>
      </c>
      <c r="K3330" t="s">
        <v>44</v>
      </c>
      <c r="L3330" t="s">
        <v>45</v>
      </c>
      <c r="M3330" t="s">
        <v>46</v>
      </c>
      <c r="N3330" t="str">
        <f t="shared" si="342"/>
        <v>08/18/2022</v>
      </c>
      <c r="O3330" t="str">
        <f t="shared" si="341"/>
        <v>12/31/2500</v>
      </c>
      <c r="P3330">
        <v>1</v>
      </c>
      <c r="Q3330">
        <v>1</v>
      </c>
      <c r="S3330">
        <v>0</v>
      </c>
      <c r="T3330">
        <v>1</v>
      </c>
      <c r="U3330">
        <v>0</v>
      </c>
      <c r="V3330" t="str">
        <f>"Trad IRN"</f>
        <v>Trad IRN</v>
      </c>
      <c r="W3330">
        <v>100</v>
      </c>
      <c r="X3330" t="s">
        <v>47</v>
      </c>
      <c r="Z3330" t="s">
        <v>47</v>
      </c>
      <c r="AB3330" t="str">
        <f>"09"</f>
        <v>09</v>
      </c>
      <c r="AC3330" t="s">
        <v>48</v>
      </c>
      <c r="AD3330" t="s">
        <v>49</v>
      </c>
      <c r="AE3330" t="s">
        <v>50</v>
      </c>
      <c r="AF3330">
        <v>0</v>
      </c>
      <c r="AG3330" t="s">
        <v>56</v>
      </c>
      <c r="AH3330" t="str">
        <f>"Trad IRN"</f>
        <v>Trad IRN</v>
      </c>
      <c r="AI3330" t="str">
        <f>"Bldg IRN"</f>
        <v>Bldg IRN</v>
      </c>
      <c r="AJ3330" t="s">
        <v>48</v>
      </c>
      <c r="AK3330" t="s">
        <v>48</v>
      </c>
      <c r="AL3330" t="s">
        <v>53</v>
      </c>
      <c r="AM3330">
        <v>1132.3</v>
      </c>
      <c r="AN3330">
        <v>1132.3</v>
      </c>
      <c r="AO3330">
        <v>15</v>
      </c>
    </row>
    <row r="3331" spans="1:41" x14ac:dyDescent="0.3">
      <c r="A3331" t="str">
        <f>"Trad IRN"</f>
        <v>Trad IRN</v>
      </c>
      <c r="B3331" t="str">
        <f>"Bldg IRN"</f>
        <v>Bldg IRN</v>
      </c>
      <c r="C3331" t="s">
        <v>41</v>
      </c>
      <c r="D3331" t="s">
        <v>3</v>
      </c>
      <c r="E3331" t="s">
        <v>80</v>
      </c>
      <c r="F3331" t="s">
        <v>81</v>
      </c>
      <c r="G3331" t="s">
        <v>82</v>
      </c>
      <c r="H3331" t="s">
        <v>83</v>
      </c>
      <c r="I3331" t="str">
        <f>"Trad IRN"</f>
        <v>Trad IRN</v>
      </c>
      <c r="J3331" t="s">
        <v>43</v>
      </c>
      <c r="K3331" t="s">
        <v>44</v>
      </c>
      <c r="L3331" t="s">
        <v>45</v>
      </c>
      <c r="M3331" t="s">
        <v>46</v>
      </c>
      <c r="N3331" t="str">
        <f t="shared" si="342"/>
        <v>08/18/2022</v>
      </c>
      <c r="O3331" t="str">
        <f>"09/07/2022"</f>
        <v>09/07/2022</v>
      </c>
      <c r="P3331">
        <v>8.0738000000000004E-2</v>
      </c>
      <c r="Q3331">
        <v>8.0738000000000004E-2</v>
      </c>
      <c r="S3331">
        <v>0</v>
      </c>
      <c r="T3331">
        <v>8.0738000000000004E-2</v>
      </c>
      <c r="U3331">
        <v>0</v>
      </c>
      <c r="V3331" t="str">
        <f>"Trad IRN"</f>
        <v>Trad IRN</v>
      </c>
      <c r="W3331">
        <v>100</v>
      </c>
      <c r="X3331" t="s">
        <v>47</v>
      </c>
      <c r="Z3331" t="s">
        <v>47</v>
      </c>
      <c r="AB3331" t="str">
        <f>"12"</f>
        <v>12</v>
      </c>
      <c r="AC3331" t="s">
        <v>48</v>
      </c>
      <c r="AD3331" t="s">
        <v>49</v>
      </c>
      <c r="AE3331" t="s">
        <v>50</v>
      </c>
      <c r="AF3331">
        <v>0</v>
      </c>
      <c r="AG3331" t="s">
        <v>56</v>
      </c>
      <c r="AH3331" t="str">
        <f>"Trad IRN"</f>
        <v>Trad IRN</v>
      </c>
      <c r="AI3331" t="str">
        <f>"Bldg IRN"</f>
        <v>Bldg IRN</v>
      </c>
      <c r="AJ3331" t="str">
        <f>"12"</f>
        <v>12</v>
      </c>
      <c r="AK3331" t="s">
        <v>48</v>
      </c>
      <c r="AL3331" t="s">
        <v>53</v>
      </c>
      <c r="AM3331">
        <v>91.42</v>
      </c>
      <c r="AN3331">
        <v>1132.3</v>
      </c>
      <c r="AO3331">
        <v>15</v>
      </c>
    </row>
    <row r="3332" spans="1:41" x14ac:dyDescent="0.3">
      <c r="A3332" t="str">
        <f>"Trad IRN"</f>
        <v>Trad IRN</v>
      </c>
      <c r="B3332" t="str">
        <f>"Bldg IRN"</f>
        <v>Bldg IRN</v>
      </c>
      <c r="C3332" t="s">
        <v>41</v>
      </c>
      <c r="D3332" t="s">
        <v>3</v>
      </c>
      <c r="E3332" t="s">
        <v>80</v>
      </c>
      <c r="F3332" t="s">
        <v>81</v>
      </c>
      <c r="G3332" t="s">
        <v>82</v>
      </c>
      <c r="H3332" t="s">
        <v>83</v>
      </c>
      <c r="I3332" t="str">
        <f>"Trad IRN"</f>
        <v>Trad IRN</v>
      </c>
      <c r="J3332" t="s">
        <v>43</v>
      </c>
      <c r="K3332" t="s">
        <v>44</v>
      </c>
      <c r="L3332" t="s">
        <v>45</v>
      </c>
      <c r="M3332" t="s">
        <v>46</v>
      </c>
      <c r="N3332" t="str">
        <f t="shared" si="342"/>
        <v>08/18/2022</v>
      </c>
      <c r="O3332" t="str">
        <f t="shared" ref="O3332:O3338" si="343">"12/31/2500"</f>
        <v>12/31/2500</v>
      </c>
      <c r="P3332">
        <v>1</v>
      </c>
      <c r="Q3332">
        <v>1</v>
      </c>
      <c r="S3332">
        <v>0</v>
      </c>
      <c r="T3332">
        <v>1</v>
      </c>
      <c r="U3332">
        <v>0</v>
      </c>
      <c r="V3332" t="str">
        <f>"Trad IRN"</f>
        <v>Trad IRN</v>
      </c>
      <c r="W3332">
        <v>100</v>
      </c>
      <c r="X3332" t="s">
        <v>47</v>
      </c>
      <c r="Z3332" t="s">
        <v>47</v>
      </c>
      <c r="AB3332" t="str">
        <f>"09"</f>
        <v>09</v>
      </c>
      <c r="AC3332" t="s">
        <v>48</v>
      </c>
      <c r="AD3332" t="s">
        <v>49</v>
      </c>
      <c r="AE3332" t="s">
        <v>50</v>
      </c>
      <c r="AF3332">
        <v>0</v>
      </c>
      <c r="AG3332" t="s">
        <v>56</v>
      </c>
      <c r="AH3332" t="str">
        <f>"Trad IRN"</f>
        <v>Trad IRN</v>
      </c>
      <c r="AI3332" t="str">
        <f>"Bldg IRN"</f>
        <v>Bldg IRN</v>
      </c>
      <c r="AJ3332" t="s">
        <v>48</v>
      </c>
      <c r="AK3332" t="s">
        <v>48</v>
      </c>
      <c r="AL3332" t="s">
        <v>53</v>
      </c>
      <c r="AM3332">
        <v>1132.3</v>
      </c>
      <c r="AN3332">
        <v>1132.3</v>
      </c>
      <c r="AO3332">
        <v>15</v>
      </c>
    </row>
    <row r="3333" spans="1:41" x14ac:dyDescent="0.3">
      <c r="A3333" t="str">
        <f>"Trad IRN"</f>
        <v>Trad IRN</v>
      </c>
      <c r="B3333" t="str">
        <f>"Bldg IRN"</f>
        <v>Bldg IRN</v>
      </c>
      <c r="C3333" t="s">
        <v>41</v>
      </c>
      <c r="D3333" t="s">
        <v>3</v>
      </c>
      <c r="E3333" t="s">
        <v>80</v>
      </c>
      <c r="F3333" t="s">
        <v>81</v>
      </c>
      <c r="G3333" t="s">
        <v>82</v>
      </c>
      <c r="H3333" t="s">
        <v>83</v>
      </c>
      <c r="I3333" t="s">
        <v>8</v>
      </c>
      <c r="J3333" t="s">
        <v>43</v>
      </c>
      <c r="K3333" t="s">
        <v>44</v>
      </c>
      <c r="L3333" t="s">
        <v>45</v>
      </c>
      <c r="M3333" t="s">
        <v>46</v>
      </c>
      <c r="N3333" t="str">
        <f>"08/17/2022"</f>
        <v>08/17/2022</v>
      </c>
      <c r="O3333" t="str">
        <f t="shared" si="343"/>
        <v>12/31/2500</v>
      </c>
      <c r="P3333">
        <v>0.5</v>
      </c>
      <c r="Q3333">
        <v>0.5</v>
      </c>
      <c r="S3333">
        <v>0</v>
      </c>
      <c r="T3333">
        <v>0</v>
      </c>
      <c r="U3333">
        <v>0.5</v>
      </c>
      <c r="V3333" t="str">
        <f>"Trad IRN"</f>
        <v>Trad IRN</v>
      </c>
      <c r="W3333">
        <v>50</v>
      </c>
      <c r="X3333" t="s">
        <v>47</v>
      </c>
      <c r="Z3333" t="s">
        <v>47</v>
      </c>
      <c r="AB3333" t="str">
        <f>"12"</f>
        <v>12</v>
      </c>
      <c r="AC3333" t="s">
        <v>48</v>
      </c>
      <c r="AD3333" t="s">
        <v>49</v>
      </c>
      <c r="AE3333" t="s">
        <v>50</v>
      </c>
      <c r="AF3333">
        <v>0</v>
      </c>
      <c r="AG3333" t="s">
        <v>51</v>
      </c>
      <c r="AH3333" t="s">
        <v>85</v>
      </c>
      <c r="AI3333" t="str">
        <f>"Bldg IRN"</f>
        <v>Bldg IRN</v>
      </c>
      <c r="AJ3333" t="str">
        <f>"12"</f>
        <v>12</v>
      </c>
      <c r="AK3333" t="s">
        <v>52</v>
      </c>
      <c r="AL3333" t="s">
        <v>53</v>
      </c>
      <c r="AM3333">
        <v>521</v>
      </c>
      <c r="AN3333">
        <v>1042</v>
      </c>
      <c r="AO3333">
        <v>15</v>
      </c>
    </row>
    <row r="3334" spans="1:41" x14ac:dyDescent="0.3">
      <c r="A3334" t="str">
        <f>"Trad IRN"</f>
        <v>Trad IRN</v>
      </c>
      <c r="B3334" t="str">
        <f>"Bldg IRN"</f>
        <v>Bldg IRN</v>
      </c>
      <c r="C3334" t="s">
        <v>41</v>
      </c>
      <c r="D3334" t="s">
        <v>3</v>
      </c>
      <c r="E3334" t="s">
        <v>80</v>
      </c>
      <c r="F3334" t="s">
        <v>81</v>
      </c>
      <c r="G3334" t="s">
        <v>82</v>
      </c>
      <c r="H3334" t="s">
        <v>83</v>
      </c>
      <c r="I3334" t="str">
        <f>"Trad IRN"</f>
        <v>Trad IRN</v>
      </c>
      <c r="J3334" t="s">
        <v>43</v>
      </c>
      <c r="K3334" t="s">
        <v>44</v>
      </c>
      <c r="L3334" t="s">
        <v>45</v>
      </c>
      <c r="M3334" t="s">
        <v>46</v>
      </c>
      <c r="N3334" t="str">
        <f>"08/18/2022"</f>
        <v>08/18/2022</v>
      </c>
      <c r="O3334" t="str">
        <f t="shared" si="343"/>
        <v>12/31/2500</v>
      </c>
      <c r="P3334">
        <v>0.5</v>
      </c>
      <c r="Q3334">
        <v>0.5</v>
      </c>
      <c r="S3334">
        <v>0.5</v>
      </c>
      <c r="T3334">
        <v>0.5</v>
      </c>
      <c r="U3334">
        <v>0</v>
      </c>
      <c r="V3334" t="str">
        <f>"Trad IRN"</f>
        <v>Trad IRN</v>
      </c>
      <c r="W3334">
        <v>35</v>
      </c>
      <c r="X3334" t="s">
        <v>47</v>
      </c>
      <c r="Z3334" t="s">
        <v>54</v>
      </c>
      <c r="AA3334" t="str">
        <f>"15"</f>
        <v>15</v>
      </c>
      <c r="AB3334" t="str">
        <f>"12"</f>
        <v>12</v>
      </c>
      <c r="AC3334" t="s">
        <v>48</v>
      </c>
      <c r="AD3334" t="s">
        <v>49</v>
      </c>
      <c r="AE3334" t="s">
        <v>50</v>
      </c>
      <c r="AF3334">
        <v>0</v>
      </c>
      <c r="AG3334" t="s">
        <v>56</v>
      </c>
      <c r="AH3334" t="str">
        <f>"Trad IRN"</f>
        <v>Trad IRN</v>
      </c>
      <c r="AI3334" t="str">
        <f>"Bldg IRN"</f>
        <v>Bldg IRN</v>
      </c>
      <c r="AJ3334" t="str">
        <f>"12"</f>
        <v>12</v>
      </c>
      <c r="AK3334" t="s">
        <v>48</v>
      </c>
      <c r="AL3334" t="s">
        <v>53</v>
      </c>
      <c r="AM3334">
        <v>566.15</v>
      </c>
      <c r="AN3334">
        <v>1132.3</v>
      </c>
      <c r="AO3334">
        <v>15</v>
      </c>
    </row>
    <row r="3335" spans="1:41" x14ac:dyDescent="0.3">
      <c r="A3335" t="str">
        <f>"Trad IRN"</f>
        <v>Trad IRN</v>
      </c>
      <c r="B3335" t="str">
        <f>"Bldg IRN"</f>
        <v>Bldg IRN</v>
      </c>
      <c r="C3335" t="s">
        <v>41</v>
      </c>
      <c r="D3335" t="s">
        <v>3</v>
      </c>
      <c r="E3335" t="s">
        <v>80</v>
      </c>
      <c r="F3335" t="s">
        <v>81</v>
      </c>
      <c r="G3335" t="s">
        <v>82</v>
      </c>
      <c r="H3335" t="s">
        <v>83</v>
      </c>
      <c r="I3335" t="str">
        <f>"Trad IRN"</f>
        <v>Trad IRN</v>
      </c>
      <c r="J3335" t="s">
        <v>43</v>
      </c>
      <c r="K3335" t="s">
        <v>44</v>
      </c>
      <c r="L3335" t="s">
        <v>45</v>
      </c>
      <c r="M3335" t="s">
        <v>46</v>
      </c>
      <c r="N3335" t="str">
        <f>"08/18/2022"</f>
        <v>08/18/2022</v>
      </c>
      <c r="O3335" t="str">
        <f t="shared" si="343"/>
        <v>12/31/2500</v>
      </c>
      <c r="P3335">
        <v>0.5</v>
      </c>
      <c r="Q3335">
        <v>0.5</v>
      </c>
      <c r="S3335">
        <v>0</v>
      </c>
      <c r="T3335">
        <v>0.5</v>
      </c>
      <c r="U3335">
        <v>0</v>
      </c>
      <c r="V3335" t="str">
        <f>"Trad IRN"</f>
        <v>Trad IRN</v>
      </c>
      <c r="W3335">
        <v>50</v>
      </c>
      <c r="X3335" t="s">
        <v>47</v>
      </c>
      <c r="Z3335" t="s">
        <v>47</v>
      </c>
      <c r="AB3335" t="str">
        <f>"11"</f>
        <v>11</v>
      </c>
      <c r="AC3335" t="s">
        <v>48</v>
      </c>
      <c r="AD3335" t="s">
        <v>49</v>
      </c>
      <c r="AE3335" t="s">
        <v>50</v>
      </c>
      <c r="AF3335">
        <v>0</v>
      </c>
      <c r="AG3335" t="s">
        <v>56</v>
      </c>
      <c r="AH3335" t="str">
        <f>"Trad IRN"</f>
        <v>Trad IRN</v>
      </c>
      <c r="AI3335" t="str">
        <f>"Bldg IRN"</f>
        <v>Bldg IRN</v>
      </c>
      <c r="AJ3335" t="s">
        <v>48</v>
      </c>
      <c r="AK3335" t="s">
        <v>48</v>
      </c>
      <c r="AL3335" t="s">
        <v>53</v>
      </c>
      <c r="AM3335">
        <v>566.15</v>
      </c>
      <c r="AN3335">
        <v>1132.3</v>
      </c>
      <c r="AO3335">
        <v>15</v>
      </c>
    </row>
    <row r="3336" spans="1:41" x14ac:dyDescent="0.3">
      <c r="A3336" t="str">
        <f>"Trad IRN"</f>
        <v>Trad IRN</v>
      </c>
      <c r="B3336" t="str">
        <f>"Bldg IRN"</f>
        <v>Bldg IRN</v>
      </c>
      <c r="C3336" t="s">
        <v>41</v>
      </c>
      <c r="D3336" t="s">
        <v>3</v>
      </c>
      <c r="E3336" t="s">
        <v>80</v>
      </c>
      <c r="F3336" t="s">
        <v>81</v>
      </c>
      <c r="G3336" t="s">
        <v>82</v>
      </c>
      <c r="H3336" t="s">
        <v>83</v>
      </c>
      <c r="I3336" t="s">
        <v>8</v>
      </c>
      <c r="J3336" t="s">
        <v>43</v>
      </c>
      <c r="K3336" t="s">
        <v>44</v>
      </c>
      <c r="L3336" t="s">
        <v>45</v>
      </c>
      <c r="M3336" t="s">
        <v>46</v>
      </c>
      <c r="N3336" t="str">
        <f>"08/17/2022"</f>
        <v>08/17/2022</v>
      </c>
      <c r="O3336" t="str">
        <f t="shared" si="343"/>
        <v>12/31/2500</v>
      </c>
      <c r="P3336">
        <v>0.5</v>
      </c>
      <c r="Q3336">
        <v>0.5</v>
      </c>
      <c r="S3336">
        <v>0</v>
      </c>
      <c r="T3336">
        <v>0</v>
      </c>
      <c r="U3336">
        <v>0.5</v>
      </c>
      <c r="V3336" t="str">
        <f>"Trad IRN"</f>
        <v>Trad IRN</v>
      </c>
      <c r="W3336">
        <v>50</v>
      </c>
      <c r="X3336" t="s">
        <v>47</v>
      </c>
      <c r="Z3336" t="s">
        <v>47</v>
      </c>
      <c r="AB3336" t="str">
        <f>"11"</f>
        <v>11</v>
      </c>
      <c r="AC3336" t="s">
        <v>48</v>
      </c>
      <c r="AD3336" t="s">
        <v>49</v>
      </c>
      <c r="AE3336" t="s">
        <v>50</v>
      </c>
      <c r="AF3336">
        <v>0</v>
      </c>
      <c r="AG3336" t="s">
        <v>51</v>
      </c>
      <c r="AH3336" t="s">
        <v>85</v>
      </c>
      <c r="AI3336" t="str">
        <f>"Bldg IRN"</f>
        <v>Bldg IRN</v>
      </c>
      <c r="AJ3336" t="s">
        <v>48</v>
      </c>
      <c r="AK3336" t="s">
        <v>48</v>
      </c>
      <c r="AL3336" t="s">
        <v>53</v>
      </c>
      <c r="AM3336">
        <v>530</v>
      </c>
      <c r="AN3336">
        <v>1060</v>
      </c>
      <c r="AO3336">
        <v>15</v>
      </c>
    </row>
    <row r="3337" spans="1:41" x14ac:dyDescent="0.3">
      <c r="A3337" t="str">
        <f>"Trad IRN"</f>
        <v>Trad IRN</v>
      </c>
      <c r="B3337" t="str">
        <f>"Bldg IRN"</f>
        <v>Bldg IRN</v>
      </c>
      <c r="C3337" t="s">
        <v>41</v>
      </c>
      <c r="D3337" t="s">
        <v>3</v>
      </c>
      <c r="E3337" t="s">
        <v>80</v>
      </c>
      <c r="F3337" t="s">
        <v>81</v>
      </c>
      <c r="G3337" t="s">
        <v>82</v>
      </c>
      <c r="H3337" t="s">
        <v>83</v>
      </c>
      <c r="I3337" t="s">
        <v>8</v>
      </c>
      <c r="J3337" t="s">
        <v>43</v>
      </c>
      <c r="K3337" t="s">
        <v>44</v>
      </c>
      <c r="L3337" t="s">
        <v>45</v>
      </c>
      <c r="M3337" t="s">
        <v>46</v>
      </c>
      <c r="N3337" t="str">
        <f>"01/04/2023"</f>
        <v>01/04/2023</v>
      </c>
      <c r="O3337" t="str">
        <f t="shared" si="343"/>
        <v>12/31/2500</v>
      </c>
      <c r="P3337">
        <v>7.9585000000000003E-2</v>
      </c>
      <c r="Q3337">
        <v>7.9585000000000003E-2</v>
      </c>
      <c r="S3337">
        <v>0</v>
      </c>
      <c r="T3337">
        <v>2.4028999999999998E-2</v>
      </c>
      <c r="U3337">
        <v>5.5556000000000001E-2</v>
      </c>
      <c r="V3337" t="str">
        <f>"Trad IRN"</f>
        <v>Trad IRN</v>
      </c>
      <c r="W3337">
        <v>15</v>
      </c>
      <c r="X3337" t="s">
        <v>47</v>
      </c>
      <c r="Z3337" t="s">
        <v>47</v>
      </c>
      <c r="AB3337" t="str">
        <f>"12"</f>
        <v>12</v>
      </c>
      <c r="AC3337" t="s">
        <v>48</v>
      </c>
      <c r="AD3337" t="s">
        <v>49</v>
      </c>
      <c r="AE3337" t="s">
        <v>50</v>
      </c>
      <c r="AF3337">
        <v>0</v>
      </c>
      <c r="AG3337" t="s">
        <v>51</v>
      </c>
      <c r="AH3337" t="str">
        <f>"Trad IRN"</f>
        <v>Trad IRN</v>
      </c>
      <c r="AI3337" t="str">
        <f>"Bldg IRN"</f>
        <v>Bldg IRN</v>
      </c>
      <c r="AJ3337" t="str">
        <f>"12"</f>
        <v>12</v>
      </c>
      <c r="AK3337" t="s">
        <v>48</v>
      </c>
      <c r="AL3337" t="s">
        <v>53</v>
      </c>
      <c r="AM3337">
        <v>90.11</v>
      </c>
      <c r="AN3337">
        <v>1132.3</v>
      </c>
      <c r="AO3337">
        <v>15</v>
      </c>
    </row>
    <row r="3338" spans="1:41" x14ac:dyDescent="0.3">
      <c r="A3338" t="str">
        <f>"Trad IRN"</f>
        <v>Trad IRN</v>
      </c>
      <c r="B3338" t="str">
        <f>"Bldg IRN"</f>
        <v>Bldg IRN</v>
      </c>
      <c r="C3338" t="s">
        <v>41</v>
      </c>
      <c r="D3338" t="s">
        <v>3</v>
      </c>
      <c r="E3338" t="s">
        <v>80</v>
      </c>
      <c r="F3338" t="s">
        <v>81</v>
      </c>
      <c r="G3338" t="s">
        <v>82</v>
      </c>
      <c r="H3338" t="s">
        <v>83</v>
      </c>
      <c r="I3338" t="str">
        <f>"Trad IRN"</f>
        <v>Trad IRN</v>
      </c>
      <c r="J3338" t="s">
        <v>43</v>
      </c>
      <c r="K3338" t="s">
        <v>44</v>
      </c>
      <c r="L3338" t="s">
        <v>45</v>
      </c>
      <c r="M3338" t="s">
        <v>46</v>
      </c>
      <c r="N3338" t="str">
        <f>"01/04/2023"</f>
        <v>01/04/2023</v>
      </c>
      <c r="O3338" t="str">
        <f t="shared" si="343"/>
        <v>12/31/2500</v>
      </c>
      <c r="P3338">
        <v>0.45098100000000002</v>
      </c>
      <c r="Q3338">
        <v>0.45098100000000002</v>
      </c>
      <c r="S3338">
        <v>0</v>
      </c>
      <c r="T3338">
        <v>0.45098100000000002</v>
      </c>
      <c r="U3338">
        <v>0</v>
      </c>
      <c r="V3338" t="str">
        <f>"Trad IRN"</f>
        <v>Trad IRN</v>
      </c>
      <c r="W3338">
        <v>85</v>
      </c>
      <c r="X3338" t="s">
        <v>47</v>
      </c>
      <c r="Z3338" t="s">
        <v>47</v>
      </c>
      <c r="AB3338" t="str">
        <f>"12"</f>
        <v>12</v>
      </c>
      <c r="AC3338" t="s">
        <v>48</v>
      </c>
      <c r="AD3338" t="s">
        <v>49</v>
      </c>
      <c r="AE3338" t="s">
        <v>50</v>
      </c>
      <c r="AF3338">
        <v>0</v>
      </c>
      <c r="AG3338" t="s">
        <v>56</v>
      </c>
      <c r="AH3338" t="str">
        <f>"Trad IRN"</f>
        <v>Trad IRN</v>
      </c>
      <c r="AI3338" t="str">
        <f>"Bldg IRN"</f>
        <v>Bldg IRN</v>
      </c>
      <c r="AJ3338" t="str">
        <f>"12"</f>
        <v>12</v>
      </c>
      <c r="AK3338" t="s">
        <v>48</v>
      </c>
      <c r="AL3338" t="s">
        <v>53</v>
      </c>
      <c r="AM3338">
        <v>510.65</v>
      </c>
      <c r="AN3338">
        <v>1132.3</v>
      </c>
      <c r="AO3338">
        <v>15</v>
      </c>
    </row>
    <row r="3339" spans="1:41" x14ac:dyDescent="0.3">
      <c r="A3339" t="str">
        <f>"Trad IRN"</f>
        <v>Trad IRN</v>
      </c>
      <c r="B3339" t="str">
        <f>"Bldg IRN"</f>
        <v>Bldg IRN</v>
      </c>
      <c r="C3339" t="s">
        <v>41</v>
      </c>
      <c r="D3339" t="s">
        <v>3</v>
      </c>
      <c r="E3339" t="s">
        <v>80</v>
      </c>
      <c r="F3339" t="s">
        <v>81</v>
      </c>
      <c r="G3339" t="s">
        <v>82</v>
      </c>
      <c r="H3339" t="s">
        <v>83</v>
      </c>
      <c r="I3339" t="str">
        <f>"Trad IRN"</f>
        <v>Trad IRN</v>
      </c>
      <c r="J3339" t="s">
        <v>43</v>
      </c>
      <c r="K3339" t="s">
        <v>44</v>
      </c>
      <c r="L3339" t="s">
        <v>45</v>
      </c>
      <c r="M3339" t="s">
        <v>46</v>
      </c>
      <c r="N3339" t="str">
        <f>"08/18/2022"</f>
        <v>08/18/2022</v>
      </c>
      <c r="O3339" t="str">
        <f>"01/03/2023"</f>
        <v>01/03/2023</v>
      </c>
      <c r="P3339">
        <v>0.46943400000000002</v>
      </c>
      <c r="Q3339">
        <v>0.46943400000000002</v>
      </c>
      <c r="S3339">
        <v>0</v>
      </c>
      <c r="T3339">
        <v>0.46943400000000002</v>
      </c>
      <c r="U3339">
        <v>0</v>
      </c>
      <c r="V3339" t="str">
        <f>"Trad IRN"</f>
        <v>Trad IRN</v>
      </c>
      <c r="W3339">
        <v>100</v>
      </c>
      <c r="X3339" t="s">
        <v>47</v>
      </c>
      <c r="Z3339" t="s">
        <v>47</v>
      </c>
      <c r="AB3339" t="str">
        <f>"12"</f>
        <v>12</v>
      </c>
      <c r="AC3339" t="s">
        <v>48</v>
      </c>
      <c r="AD3339" t="s">
        <v>49</v>
      </c>
      <c r="AE3339" t="s">
        <v>50</v>
      </c>
      <c r="AF3339">
        <v>0</v>
      </c>
      <c r="AG3339" t="s">
        <v>56</v>
      </c>
      <c r="AH3339" t="str">
        <f>"Trad IRN"</f>
        <v>Trad IRN</v>
      </c>
      <c r="AI3339" t="str">
        <f>"Bldg IRN"</f>
        <v>Bldg IRN</v>
      </c>
      <c r="AJ3339" t="str">
        <f>"12"</f>
        <v>12</v>
      </c>
      <c r="AK3339" t="s">
        <v>48</v>
      </c>
      <c r="AL3339" t="s">
        <v>53</v>
      </c>
      <c r="AM3339">
        <v>531.54</v>
      </c>
      <c r="AN3339">
        <v>1132.3</v>
      </c>
      <c r="AO3339">
        <v>15</v>
      </c>
    </row>
    <row r="3340" spans="1:41" x14ac:dyDescent="0.3">
      <c r="A3340" t="str">
        <f>"Trad IRN"</f>
        <v>Trad IRN</v>
      </c>
      <c r="B3340" t="str">
        <f>"Bldg IRN"</f>
        <v>Bldg IRN</v>
      </c>
      <c r="C3340" t="s">
        <v>41</v>
      </c>
      <c r="D3340" t="s">
        <v>3</v>
      </c>
      <c r="E3340" t="s">
        <v>80</v>
      </c>
      <c r="F3340" t="s">
        <v>81</v>
      </c>
      <c r="G3340" t="s">
        <v>82</v>
      </c>
      <c r="H3340" t="s">
        <v>83</v>
      </c>
      <c r="I3340" t="s">
        <v>8</v>
      </c>
      <c r="J3340" t="s">
        <v>43</v>
      </c>
      <c r="K3340" t="s">
        <v>44</v>
      </c>
      <c r="L3340" t="s">
        <v>45</v>
      </c>
      <c r="M3340" t="s">
        <v>46</v>
      </c>
      <c r="N3340" t="str">
        <f>"08/18/2022"</f>
        <v>08/18/2022</v>
      </c>
      <c r="O3340" t="str">
        <f>"12/31/2500"</f>
        <v>12/31/2500</v>
      </c>
      <c r="P3340">
        <v>0.15</v>
      </c>
      <c r="Q3340">
        <v>0.15</v>
      </c>
      <c r="S3340">
        <v>0</v>
      </c>
      <c r="T3340">
        <v>3.9565999999999997E-2</v>
      </c>
      <c r="U3340">
        <v>0.110434</v>
      </c>
      <c r="V3340" t="str">
        <f>"Trad IRN"</f>
        <v>Trad IRN</v>
      </c>
      <c r="W3340">
        <v>15</v>
      </c>
      <c r="X3340" t="s">
        <v>47</v>
      </c>
      <c r="Z3340" t="s">
        <v>47</v>
      </c>
      <c r="AB3340" t="str">
        <f>"09"</f>
        <v>09</v>
      </c>
      <c r="AC3340" t="s">
        <v>48</v>
      </c>
      <c r="AD3340" t="s">
        <v>49</v>
      </c>
      <c r="AE3340" t="s">
        <v>50</v>
      </c>
      <c r="AF3340">
        <v>0</v>
      </c>
      <c r="AG3340" t="s">
        <v>51</v>
      </c>
      <c r="AH3340" t="str">
        <f>"Trad IRN"</f>
        <v>Trad IRN</v>
      </c>
      <c r="AI3340" t="str">
        <f>"Bldg IRN"</f>
        <v>Bldg IRN</v>
      </c>
      <c r="AJ3340" t="s">
        <v>48</v>
      </c>
      <c r="AK3340" t="s">
        <v>48</v>
      </c>
      <c r="AL3340" t="s">
        <v>53</v>
      </c>
      <c r="AM3340">
        <v>169.85</v>
      </c>
      <c r="AN3340">
        <v>1132.3</v>
      </c>
      <c r="AO3340">
        <v>15</v>
      </c>
    </row>
    <row r="3341" spans="1:41" x14ac:dyDescent="0.3">
      <c r="A3341" t="str">
        <f>"Trad IRN"</f>
        <v>Trad IRN</v>
      </c>
      <c r="B3341" t="str">
        <f>"Bldg IRN"</f>
        <v>Bldg IRN</v>
      </c>
      <c r="C3341" t="s">
        <v>41</v>
      </c>
      <c r="D3341" t="s">
        <v>3</v>
      </c>
      <c r="E3341" t="s">
        <v>80</v>
      </c>
      <c r="F3341" t="s">
        <v>81</v>
      </c>
      <c r="G3341" t="s">
        <v>82</v>
      </c>
      <c r="H3341" t="s">
        <v>83</v>
      </c>
      <c r="I3341" t="str">
        <f>"Trad IRN"</f>
        <v>Trad IRN</v>
      </c>
      <c r="J3341" t="s">
        <v>43</v>
      </c>
      <c r="K3341" t="s">
        <v>44</v>
      </c>
      <c r="L3341" t="s">
        <v>45</v>
      </c>
      <c r="M3341" t="s">
        <v>46</v>
      </c>
      <c r="N3341" t="str">
        <f>"08/18/2022"</f>
        <v>08/18/2022</v>
      </c>
      <c r="O3341" t="str">
        <f>"12/31/2500"</f>
        <v>12/31/2500</v>
      </c>
      <c r="P3341">
        <v>0.85</v>
      </c>
      <c r="Q3341">
        <v>0.85</v>
      </c>
      <c r="S3341">
        <v>0</v>
      </c>
      <c r="T3341">
        <v>0.85</v>
      </c>
      <c r="U3341">
        <v>0</v>
      </c>
      <c r="V3341" t="str">
        <f>"Trad IRN"</f>
        <v>Trad IRN</v>
      </c>
      <c r="W3341">
        <v>85</v>
      </c>
      <c r="X3341" t="s">
        <v>47</v>
      </c>
      <c r="Z3341" t="s">
        <v>47</v>
      </c>
      <c r="AB3341" t="str">
        <f>"09"</f>
        <v>09</v>
      </c>
      <c r="AC3341" t="s">
        <v>48</v>
      </c>
      <c r="AD3341" t="s">
        <v>49</v>
      </c>
      <c r="AE3341" t="s">
        <v>50</v>
      </c>
      <c r="AF3341">
        <v>0</v>
      </c>
      <c r="AG3341" t="s">
        <v>56</v>
      </c>
      <c r="AH3341" t="str">
        <f>"Trad IRN"</f>
        <v>Trad IRN</v>
      </c>
      <c r="AI3341" t="str">
        <f>"Bldg IRN"</f>
        <v>Bldg IRN</v>
      </c>
      <c r="AJ3341" t="s">
        <v>48</v>
      </c>
      <c r="AK3341" t="s">
        <v>48</v>
      </c>
      <c r="AL3341" t="s">
        <v>53</v>
      </c>
      <c r="AM3341">
        <v>962.46</v>
      </c>
      <c r="AN3341">
        <v>1132.3</v>
      </c>
      <c r="AO3341">
        <v>15</v>
      </c>
    </row>
    <row r="3342" spans="1:41" x14ac:dyDescent="0.3">
      <c r="A3342" t="str">
        <f>"Trad IRN"</f>
        <v>Trad IRN</v>
      </c>
      <c r="B3342" t="str">
        <f>"Bldg IRN"</f>
        <v>Bldg IRN</v>
      </c>
      <c r="C3342" t="s">
        <v>41</v>
      </c>
      <c r="D3342" t="s">
        <v>3</v>
      </c>
      <c r="E3342" t="s">
        <v>80</v>
      </c>
      <c r="F3342" t="s">
        <v>81</v>
      </c>
      <c r="G3342" t="s">
        <v>82</v>
      </c>
      <c r="H3342" t="s">
        <v>83</v>
      </c>
      <c r="I3342" t="str">
        <f>"Trad IRN"</f>
        <v>Trad IRN</v>
      </c>
      <c r="J3342" t="s">
        <v>43</v>
      </c>
      <c r="K3342" t="s">
        <v>44</v>
      </c>
      <c r="L3342" t="s">
        <v>45</v>
      </c>
      <c r="M3342" t="s">
        <v>46</v>
      </c>
      <c r="N3342" t="str">
        <f>"08/18/2022"</f>
        <v>08/18/2022</v>
      </c>
      <c r="O3342" t="str">
        <f>"01/03/2023"</f>
        <v>01/03/2023</v>
      </c>
      <c r="P3342">
        <v>0.46943400000000002</v>
      </c>
      <c r="Q3342">
        <v>0.46943400000000002</v>
      </c>
      <c r="S3342">
        <v>0</v>
      </c>
      <c r="T3342">
        <v>0.46943400000000002</v>
      </c>
      <c r="U3342">
        <v>0</v>
      </c>
      <c r="V3342" t="str">
        <f>"Trad IRN"</f>
        <v>Trad IRN</v>
      </c>
      <c r="W3342">
        <v>100</v>
      </c>
      <c r="X3342" t="s">
        <v>47</v>
      </c>
      <c r="Z3342" t="s">
        <v>47</v>
      </c>
      <c r="AB3342" t="str">
        <f t="shared" ref="AB3342:AB3347" si="344">"10"</f>
        <v>10</v>
      </c>
      <c r="AC3342" t="s">
        <v>48</v>
      </c>
      <c r="AD3342" t="s">
        <v>49</v>
      </c>
      <c r="AE3342" t="s">
        <v>50</v>
      </c>
      <c r="AF3342">
        <v>0</v>
      </c>
      <c r="AG3342" t="s">
        <v>56</v>
      </c>
      <c r="AH3342" t="str">
        <f>"Trad IRN"</f>
        <v>Trad IRN</v>
      </c>
      <c r="AI3342" t="str">
        <f>"Bldg IRN"</f>
        <v>Bldg IRN</v>
      </c>
      <c r="AJ3342" t="s">
        <v>48</v>
      </c>
      <c r="AK3342" t="s">
        <v>48</v>
      </c>
      <c r="AL3342" t="s">
        <v>53</v>
      </c>
      <c r="AM3342">
        <v>531.54</v>
      </c>
      <c r="AN3342">
        <v>1132.3</v>
      </c>
      <c r="AO3342">
        <v>15</v>
      </c>
    </row>
    <row r="3343" spans="1:41" x14ac:dyDescent="0.3">
      <c r="A3343" t="str">
        <f>"Trad IRN"</f>
        <v>Trad IRN</v>
      </c>
      <c r="B3343" t="str">
        <f>"Bldg IRN"</f>
        <v>Bldg IRN</v>
      </c>
      <c r="C3343" t="s">
        <v>41</v>
      </c>
      <c r="D3343" t="s">
        <v>3</v>
      </c>
      <c r="E3343" t="s">
        <v>80</v>
      </c>
      <c r="F3343" t="s">
        <v>81</v>
      </c>
      <c r="G3343" t="s">
        <v>82</v>
      </c>
      <c r="H3343" t="s">
        <v>83</v>
      </c>
      <c r="I3343" t="str">
        <f>"Trad IRN"</f>
        <v>Trad IRN</v>
      </c>
      <c r="J3343" t="s">
        <v>43</v>
      </c>
      <c r="K3343" t="s">
        <v>44</v>
      </c>
      <c r="L3343" t="s">
        <v>45</v>
      </c>
      <c r="M3343" t="s">
        <v>46</v>
      </c>
      <c r="N3343" t="str">
        <f>"01/04/2023"</f>
        <v>01/04/2023</v>
      </c>
      <c r="O3343" t="str">
        <f>"12/31/2500"</f>
        <v>12/31/2500</v>
      </c>
      <c r="P3343">
        <v>0.45098100000000002</v>
      </c>
      <c r="Q3343">
        <v>0.45098100000000002</v>
      </c>
      <c r="S3343">
        <v>0</v>
      </c>
      <c r="T3343">
        <v>0.45098100000000002</v>
      </c>
      <c r="U3343">
        <v>0</v>
      </c>
      <c r="V3343" t="str">
        <f>"Trad IRN"</f>
        <v>Trad IRN</v>
      </c>
      <c r="W3343">
        <v>85</v>
      </c>
      <c r="X3343" t="s">
        <v>47</v>
      </c>
      <c r="Z3343" t="s">
        <v>47</v>
      </c>
      <c r="AB3343" t="str">
        <f t="shared" si="344"/>
        <v>10</v>
      </c>
      <c r="AC3343" t="s">
        <v>48</v>
      </c>
      <c r="AD3343" t="s">
        <v>49</v>
      </c>
      <c r="AE3343" t="s">
        <v>50</v>
      </c>
      <c r="AF3343">
        <v>0</v>
      </c>
      <c r="AG3343" t="s">
        <v>56</v>
      </c>
      <c r="AH3343" t="str">
        <f>"Trad IRN"</f>
        <v>Trad IRN</v>
      </c>
      <c r="AI3343" t="str">
        <f>"Bldg IRN"</f>
        <v>Bldg IRN</v>
      </c>
      <c r="AJ3343" t="s">
        <v>48</v>
      </c>
      <c r="AK3343" t="s">
        <v>48</v>
      </c>
      <c r="AL3343" t="s">
        <v>53</v>
      </c>
      <c r="AM3343">
        <v>510.65</v>
      </c>
      <c r="AN3343">
        <v>1132.3</v>
      </c>
      <c r="AO3343">
        <v>15</v>
      </c>
    </row>
    <row r="3344" spans="1:41" x14ac:dyDescent="0.3">
      <c r="A3344" t="str">
        <f>"Trad IRN"</f>
        <v>Trad IRN</v>
      </c>
      <c r="B3344" t="str">
        <f>"Bldg IRN"</f>
        <v>Bldg IRN</v>
      </c>
      <c r="C3344" t="s">
        <v>41</v>
      </c>
      <c r="D3344" t="s">
        <v>3</v>
      </c>
      <c r="E3344" t="s">
        <v>80</v>
      </c>
      <c r="F3344" t="s">
        <v>81</v>
      </c>
      <c r="G3344" t="s">
        <v>82</v>
      </c>
      <c r="H3344" t="s">
        <v>83</v>
      </c>
      <c r="I3344" t="s">
        <v>8</v>
      </c>
      <c r="J3344" t="s">
        <v>43</v>
      </c>
      <c r="K3344" t="s">
        <v>44</v>
      </c>
      <c r="L3344" t="s">
        <v>45</v>
      </c>
      <c r="M3344" t="s">
        <v>46</v>
      </c>
      <c r="N3344" t="str">
        <f>"01/04/2023"</f>
        <v>01/04/2023</v>
      </c>
      <c r="O3344" t="str">
        <f>"12/31/2500"</f>
        <v>12/31/2500</v>
      </c>
      <c r="P3344">
        <v>7.9585000000000003E-2</v>
      </c>
      <c r="Q3344">
        <v>7.9585000000000003E-2</v>
      </c>
      <c r="S3344">
        <v>0</v>
      </c>
      <c r="T3344">
        <v>2.4028999999999998E-2</v>
      </c>
      <c r="U3344">
        <v>5.5556000000000001E-2</v>
      </c>
      <c r="V3344" t="str">
        <f>"Trad IRN"</f>
        <v>Trad IRN</v>
      </c>
      <c r="W3344">
        <v>15</v>
      </c>
      <c r="X3344" t="s">
        <v>47</v>
      </c>
      <c r="Z3344" t="s">
        <v>47</v>
      </c>
      <c r="AB3344" t="str">
        <f t="shared" si="344"/>
        <v>10</v>
      </c>
      <c r="AC3344" t="s">
        <v>48</v>
      </c>
      <c r="AD3344" t="s">
        <v>49</v>
      </c>
      <c r="AE3344" t="s">
        <v>50</v>
      </c>
      <c r="AF3344">
        <v>0</v>
      </c>
      <c r="AG3344" t="s">
        <v>51</v>
      </c>
      <c r="AH3344" t="str">
        <f>"Trad IRN"</f>
        <v>Trad IRN</v>
      </c>
      <c r="AI3344" t="str">
        <f>"Bldg IRN"</f>
        <v>Bldg IRN</v>
      </c>
      <c r="AJ3344" t="s">
        <v>48</v>
      </c>
      <c r="AK3344" t="s">
        <v>48</v>
      </c>
      <c r="AL3344" t="s">
        <v>53</v>
      </c>
      <c r="AM3344">
        <v>90.11</v>
      </c>
      <c r="AN3344">
        <v>1132.3</v>
      </c>
      <c r="AO3344">
        <v>15</v>
      </c>
    </row>
    <row r="3345" spans="1:41" x14ac:dyDescent="0.3">
      <c r="A3345" t="str">
        <f>"Trad IRN"</f>
        <v>Trad IRN</v>
      </c>
      <c r="B3345" t="str">
        <f>"Bldg IRN"</f>
        <v>Bldg IRN</v>
      </c>
      <c r="C3345" t="s">
        <v>41</v>
      </c>
      <c r="D3345" t="s">
        <v>3</v>
      </c>
      <c r="E3345" t="s">
        <v>80</v>
      </c>
      <c r="F3345" t="s">
        <v>81</v>
      </c>
      <c r="G3345" t="s">
        <v>82</v>
      </c>
      <c r="H3345" t="s">
        <v>83</v>
      </c>
      <c r="I3345" t="str">
        <f>"Trad IRN"</f>
        <v>Trad IRN</v>
      </c>
      <c r="J3345" t="s">
        <v>43</v>
      </c>
      <c r="K3345" t="s">
        <v>44</v>
      </c>
      <c r="L3345" t="s">
        <v>45</v>
      </c>
      <c r="M3345" t="s">
        <v>46</v>
      </c>
      <c r="N3345" t="str">
        <f>"09/13/2022"</f>
        <v>09/13/2022</v>
      </c>
      <c r="O3345" t="str">
        <f>"12/31/2500"</f>
        <v>12/31/2500</v>
      </c>
      <c r="P3345">
        <v>0.90196100000000001</v>
      </c>
      <c r="Q3345">
        <v>0.90196100000000001</v>
      </c>
      <c r="R3345">
        <v>0.90196100000000001</v>
      </c>
      <c r="S3345">
        <v>0</v>
      </c>
      <c r="T3345">
        <v>0.90196100000000001</v>
      </c>
      <c r="U3345">
        <v>0</v>
      </c>
      <c r="V3345" t="s">
        <v>84</v>
      </c>
      <c r="W3345">
        <v>100</v>
      </c>
      <c r="X3345" t="s">
        <v>47</v>
      </c>
      <c r="Z3345" t="s">
        <v>47</v>
      </c>
      <c r="AB3345" t="str">
        <f t="shared" si="344"/>
        <v>10</v>
      </c>
      <c r="AC3345" t="str">
        <f>"15"</f>
        <v>15</v>
      </c>
      <c r="AD3345" t="str">
        <f>"2"</f>
        <v>2</v>
      </c>
      <c r="AE3345" t="s">
        <v>55</v>
      </c>
      <c r="AF3345">
        <v>0</v>
      </c>
      <c r="AG3345" t="s">
        <v>56</v>
      </c>
      <c r="AH3345" t="str">
        <f>"Trad IRN"</f>
        <v>Trad IRN</v>
      </c>
      <c r="AI3345" t="str">
        <f>"Bldg IRN"</f>
        <v>Bldg IRN</v>
      </c>
      <c r="AJ3345" t="s">
        <v>48</v>
      </c>
      <c r="AK3345" t="s">
        <v>48</v>
      </c>
      <c r="AL3345" t="s">
        <v>53</v>
      </c>
      <c r="AM3345">
        <v>1021.29</v>
      </c>
      <c r="AN3345">
        <v>1132.3</v>
      </c>
      <c r="AO3345">
        <v>15</v>
      </c>
    </row>
    <row r="3346" spans="1:41" x14ac:dyDescent="0.3">
      <c r="A3346" t="str">
        <f>"Trad IRN"</f>
        <v>Trad IRN</v>
      </c>
      <c r="B3346" t="str">
        <f>"Bldg IRN"</f>
        <v>Bldg IRN</v>
      </c>
      <c r="C3346" t="s">
        <v>41</v>
      </c>
      <c r="D3346" t="s">
        <v>3</v>
      </c>
      <c r="E3346" t="s">
        <v>80</v>
      </c>
      <c r="F3346" t="s">
        <v>81</v>
      </c>
      <c r="G3346" t="s">
        <v>82</v>
      </c>
      <c r="H3346" t="s">
        <v>83</v>
      </c>
      <c r="I3346" t="str">
        <f>"Trad IRN"</f>
        <v>Trad IRN</v>
      </c>
      <c r="J3346" t="s">
        <v>43</v>
      </c>
      <c r="K3346" t="s">
        <v>44</v>
      </c>
      <c r="L3346" t="s">
        <v>45</v>
      </c>
      <c r="M3346" t="s">
        <v>46</v>
      </c>
      <c r="N3346" t="str">
        <f>"09/07/2022"</f>
        <v>09/07/2022</v>
      </c>
      <c r="O3346" t="str">
        <f>"09/12/2022"</f>
        <v>09/12/2022</v>
      </c>
      <c r="P3346">
        <v>2.3068000000000002E-2</v>
      </c>
      <c r="Q3346">
        <v>2.3068000000000002E-2</v>
      </c>
      <c r="R3346">
        <v>2.3068000000000002E-2</v>
      </c>
      <c r="S3346">
        <v>0</v>
      </c>
      <c r="T3346">
        <v>2.3068000000000002E-2</v>
      </c>
      <c r="U3346">
        <v>0</v>
      </c>
      <c r="V3346" t="s">
        <v>84</v>
      </c>
      <c r="W3346">
        <v>100</v>
      </c>
      <c r="X3346" t="s">
        <v>47</v>
      </c>
      <c r="Z3346" t="s">
        <v>47</v>
      </c>
      <c r="AB3346" t="str">
        <f t="shared" si="344"/>
        <v>10</v>
      </c>
      <c r="AC3346" t="str">
        <f>"15"</f>
        <v>15</v>
      </c>
      <c r="AD3346" t="str">
        <f>"2"</f>
        <v>2</v>
      </c>
      <c r="AE3346" t="s">
        <v>50</v>
      </c>
      <c r="AF3346">
        <v>0</v>
      </c>
      <c r="AG3346" t="s">
        <v>56</v>
      </c>
      <c r="AH3346" t="str">
        <f>"Trad IRN"</f>
        <v>Trad IRN</v>
      </c>
      <c r="AI3346" t="str">
        <f>"Bldg IRN"</f>
        <v>Bldg IRN</v>
      </c>
      <c r="AJ3346" t="s">
        <v>48</v>
      </c>
      <c r="AK3346" t="s">
        <v>48</v>
      </c>
      <c r="AL3346" t="s">
        <v>53</v>
      </c>
      <c r="AM3346">
        <v>26.12</v>
      </c>
      <c r="AN3346">
        <v>1132.3</v>
      </c>
      <c r="AO3346">
        <v>15</v>
      </c>
    </row>
    <row r="3347" spans="1:41" x14ac:dyDescent="0.3">
      <c r="A3347" t="str">
        <f>"Trad IRN"</f>
        <v>Trad IRN</v>
      </c>
      <c r="B3347" t="str">
        <f>"Bldg IRN"</f>
        <v>Bldg IRN</v>
      </c>
      <c r="C3347" t="s">
        <v>41</v>
      </c>
      <c r="D3347" t="s">
        <v>3</v>
      </c>
      <c r="E3347" t="s">
        <v>80</v>
      </c>
      <c r="F3347" t="s">
        <v>81</v>
      </c>
      <c r="G3347" t="s">
        <v>82</v>
      </c>
      <c r="H3347" t="s">
        <v>83</v>
      </c>
      <c r="I3347" t="str">
        <f>"Trad IRN"</f>
        <v>Trad IRN</v>
      </c>
      <c r="J3347" t="s">
        <v>43</v>
      </c>
      <c r="K3347" t="s">
        <v>44</v>
      </c>
      <c r="L3347" t="s">
        <v>45</v>
      </c>
      <c r="M3347" t="s">
        <v>46</v>
      </c>
      <c r="N3347" t="str">
        <f t="shared" ref="N3347:N3353" si="345">"08/18/2022"</f>
        <v>08/18/2022</v>
      </c>
      <c r="O3347" t="str">
        <f>"09/06/2022"</f>
        <v>09/06/2022</v>
      </c>
      <c r="P3347">
        <v>7.4970999999999996E-2</v>
      </c>
      <c r="Q3347">
        <v>7.4970999999999996E-2</v>
      </c>
      <c r="R3347">
        <v>7.4970999999999996E-2</v>
      </c>
      <c r="S3347">
        <v>0</v>
      </c>
      <c r="T3347">
        <v>7.4970999999999996E-2</v>
      </c>
      <c r="U3347">
        <v>0</v>
      </c>
      <c r="V3347" t="s">
        <v>84</v>
      </c>
      <c r="W3347">
        <v>100</v>
      </c>
      <c r="X3347" t="s">
        <v>47</v>
      </c>
      <c r="Z3347" t="s">
        <v>47</v>
      </c>
      <c r="AB3347" t="str">
        <f t="shared" si="344"/>
        <v>10</v>
      </c>
      <c r="AC3347" t="str">
        <f>"15"</f>
        <v>15</v>
      </c>
      <c r="AD3347" t="str">
        <f>"2"</f>
        <v>2</v>
      </c>
      <c r="AE3347" t="s">
        <v>50</v>
      </c>
      <c r="AF3347">
        <v>0</v>
      </c>
      <c r="AG3347" t="s">
        <v>56</v>
      </c>
      <c r="AH3347" t="str">
        <f>"Trad IRN"</f>
        <v>Trad IRN</v>
      </c>
      <c r="AI3347" t="str">
        <f>"Bldg IRN"</f>
        <v>Bldg IRN</v>
      </c>
      <c r="AJ3347" t="s">
        <v>48</v>
      </c>
      <c r="AK3347" t="s">
        <v>48</v>
      </c>
      <c r="AL3347" t="s">
        <v>53</v>
      </c>
      <c r="AM3347">
        <v>84.89</v>
      </c>
      <c r="AN3347">
        <v>1132.3</v>
      </c>
      <c r="AO3347">
        <v>15</v>
      </c>
    </row>
    <row r="3348" spans="1:41" x14ac:dyDescent="0.3">
      <c r="A3348" t="str">
        <f>"Trad IRN"</f>
        <v>Trad IRN</v>
      </c>
      <c r="B3348" t="str">
        <f>"Bldg IRN"</f>
        <v>Bldg IRN</v>
      </c>
      <c r="C3348" t="s">
        <v>41</v>
      </c>
      <c r="D3348" t="s">
        <v>3</v>
      </c>
      <c r="E3348" t="s">
        <v>80</v>
      </c>
      <c r="F3348" t="s">
        <v>81</v>
      </c>
      <c r="G3348" t="s">
        <v>82</v>
      </c>
      <c r="H3348" t="s">
        <v>83</v>
      </c>
      <c r="I3348" t="str">
        <f>"Trad IRN"</f>
        <v>Trad IRN</v>
      </c>
      <c r="J3348" t="s">
        <v>43</v>
      </c>
      <c r="K3348" t="s">
        <v>44</v>
      </c>
      <c r="L3348" t="s">
        <v>45</v>
      </c>
      <c r="M3348" t="s">
        <v>46</v>
      </c>
      <c r="N3348" t="str">
        <f t="shared" si="345"/>
        <v>08/18/2022</v>
      </c>
      <c r="O3348" t="str">
        <f>"12/31/2500"</f>
        <v>12/31/2500</v>
      </c>
      <c r="P3348">
        <v>1</v>
      </c>
      <c r="Q3348">
        <v>1</v>
      </c>
      <c r="S3348">
        <v>0</v>
      </c>
      <c r="T3348">
        <v>1</v>
      </c>
      <c r="U3348">
        <v>0</v>
      </c>
      <c r="V3348" t="str">
        <f>"Trad IRN"</f>
        <v>Trad IRN</v>
      </c>
      <c r="W3348">
        <v>100</v>
      </c>
      <c r="X3348" t="s">
        <v>47</v>
      </c>
      <c r="Z3348" t="s">
        <v>47</v>
      </c>
      <c r="AB3348" t="str">
        <f>"11"</f>
        <v>11</v>
      </c>
      <c r="AC3348" t="s">
        <v>48</v>
      </c>
      <c r="AD3348" t="s">
        <v>49</v>
      </c>
      <c r="AE3348" t="s">
        <v>55</v>
      </c>
      <c r="AF3348">
        <v>0</v>
      </c>
      <c r="AG3348" t="s">
        <v>56</v>
      </c>
      <c r="AH3348" t="str">
        <f>"Trad IRN"</f>
        <v>Trad IRN</v>
      </c>
      <c r="AI3348" t="str">
        <f>"Bldg IRN"</f>
        <v>Bldg IRN</v>
      </c>
      <c r="AJ3348" t="s">
        <v>48</v>
      </c>
      <c r="AK3348" t="s">
        <v>48</v>
      </c>
      <c r="AL3348" t="s">
        <v>53</v>
      </c>
      <c r="AM3348">
        <v>1132.3</v>
      </c>
      <c r="AN3348">
        <v>1132.3</v>
      </c>
      <c r="AO3348">
        <v>15</v>
      </c>
    </row>
    <row r="3349" spans="1:41" x14ac:dyDescent="0.3">
      <c r="A3349" t="str">
        <f>"Trad IRN"</f>
        <v>Trad IRN</v>
      </c>
      <c r="B3349" t="str">
        <f>"Bldg IRN"</f>
        <v>Bldg IRN</v>
      </c>
      <c r="C3349" t="s">
        <v>41</v>
      </c>
      <c r="D3349" t="s">
        <v>3</v>
      </c>
      <c r="E3349" t="s">
        <v>80</v>
      </c>
      <c r="F3349" t="s">
        <v>81</v>
      </c>
      <c r="G3349" t="s">
        <v>82</v>
      </c>
      <c r="H3349" t="s">
        <v>83</v>
      </c>
      <c r="I3349" t="str">
        <f>"Trad IRN"</f>
        <v>Trad IRN</v>
      </c>
      <c r="J3349" t="s">
        <v>43</v>
      </c>
      <c r="K3349" t="s">
        <v>44</v>
      </c>
      <c r="L3349" t="s">
        <v>45</v>
      </c>
      <c r="M3349" t="s">
        <v>46</v>
      </c>
      <c r="N3349" t="str">
        <f t="shared" si="345"/>
        <v>08/18/2022</v>
      </c>
      <c r="O3349" t="str">
        <f>"12/31/2500"</f>
        <v>12/31/2500</v>
      </c>
      <c r="P3349">
        <v>1</v>
      </c>
      <c r="Q3349">
        <v>1</v>
      </c>
      <c r="S3349">
        <v>0</v>
      </c>
      <c r="T3349">
        <v>1</v>
      </c>
      <c r="U3349">
        <v>0</v>
      </c>
      <c r="V3349" t="str">
        <f>"Trad IRN"</f>
        <v>Trad IRN</v>
      </c>
      <c r="W3349">
        <v>100</v>
      </c>
      <c r="X3349" t="s">
        <v>47</v>
      </c>
      <c r="Z3349" t="s">
        <v>47</v>
      </c>
      <c r="AB3349" t="str">
        <f>"10"</f>
        <v>10</v>
      </c>
      <c r="AC3349" t="s">
        <v>48</v>
      </c>
      <c r="AD3349" t="s">
        <v>49</v>
      </c>
      <c r="AE3349" t="s">
        <v>50</v>
      </c>
      <c r="AF3349">
        <v>0</v>
      </c>
      <c r="AG3349" t="s">
        <v>56</v>
      </c>
      <c r="AH3349" t="str">
        <f>"Trad IRN"</f>
        <v>Trad IRN</v>
      </c>
      <c r="AI3349" t="str">
        <f>"Bldg IRN"</f>
        <v>Bldg IRN</v>
      </c>
      <c r="AJ3349" t="s">
        <v>48</v>
      </c>
      <c r="AK3349" t="s">
        <v>48</v>
      </c>
      <c r="AL3349" t="s">
        <v>53</v>
      </c>
      <c r="AM3349">
        <v>1132.3</v>
      </c>
      <c r="AN3349">
        <v>1132.3</v>
      </c>
      <c r="AO3349">
        <v>15</v>
      </c>
    </row>
    <row r="3350" spans="1:41" x14ac:dyDescent="0.3">
      <c r="A3350" t="str">
        <f>"Trad IRN"</f>
        <v>Trad IRN</v>
      </c>
      <c r="B3350" t="str">
        <f>"Bldg IRN"</f>
        <v>Bldg IRN</v>
      </c>
      <c r="C3350" t="s">
        <v>41</v>
      </c>
      <c r="D3350" t="s">
        <v>3</v>
      </c>
      <c r="E3350" t="s">
        <v>80</v>
      </c>
      <c r="F3350" t="s">
        <v>81</v>
      </c>
      <c r="G3350" t="s">
        <v>82</v>
      </c>
      <c r="H3350" t="s">
        <v>83</v>
      </c>
      <c r="I3350" t="s">
        <v>8</v>
      </c>
      <c r="J3350" t="s">
        <v>43</v>
      </c>
      <c r="K3350" t="s">
        <v>44</v>
      </c>
      <c r="L3350" t="s">
        <v>45</v>
      </c>
      <c r="M3350" t="s">
        <v>46</v>
      </c>
      <c r="N3350" t="str">
        <f t="shared" si="345"/>
        <v>08/18/2022</v>
      </c>
      <c r="O3350" t="str">
        <f>"12/31/2500"</f>
        <v>12/31/2500</v>
      </c>
      <c r="P3350">
        <v>0.15</v>
      </c>
      <c r="Q3350">
        <v>0.15</v>
      </c>
      <c r="S3350">
        <v>0</v>
      </c>
      <c r="T3350">
        <v>3.8887999999999999E-2</v>
      </c>
      <c r="U3350">
        <v>0.111112</v>
      </c>
      <c r="V3350" t="str">
        <f>"Trad IRN"</f>
        <v>Trad IRN</v>
      </c>
      <c r="W3350">
        <v>15</v>
      </c>
      <c r="X3350" t="s">
        <v>47</v>
      </c>
      <c r="Z3350" t="s">
        <v>47</v>
      </c>
      <c r="AB3350" t="str">
        <f>"11"</f>
        <v>11</v>
      </c>
      <c r="AC3350" t="s">
        <v>48</v>
      </c>
      <c r="AD3350" t="s">
        <v>49</v>
      </c>
      <c r="AE3350" t="s">
        <v>50</v>
      </c>
      <c r="AF3350">
        <v>0</v>
      </c>
      <c r="AG3350" t="s">
        <v>51</v>
      </c>
      <c r="AH3350" t="str">
        <f>"Trad IRN"</f>
        <v>Trad IRN</v>
      </c>
      <c r="AI3350" t="str">
        <f>"Bldg IRN"</f>
        <v>Bldg IRN</v>
      </c>
      <c r="AJ3350" t="s">
        <v>48</v>
      </c>
      <c r="AK3350" t="s">
        <v>48</v>
      </c>
      <c r="AL3350" t="s">
        <v>53</v>
      </c>
      <c r="AM3350">
        <v>169.85</v>
      </c>
      <c r="AN3350">
        <v>1132.3</v>
      </c>
      <c r="AO3350">
        <v>15</v>
      </c>
    </row>
    <row r="3351" spans="1:41" x14ac:dyDescent="0.3">
      <c r="A3351" t="str">
        <f>"Trad IRN"</f>
        <v>Trad IRN</v>
      </c>
      <c r="B3351" t="str">
        <f>"Bldg IRN"</f>
        <v>Bldg IRN</v>
      </c>
      <c r="C3351" t="s">
        <v>41</v>
      </c>
      <c r="D3351" t="s">
        <v>3</v>
      </c>
      <c r="E3351" t="s">
        <v>80</v>
      </c>
      <c r="F3351" t="s">
        <v>81</v>
      </c>
      <c r="G3351" t="s">
        <v>82</v>
      </c>
      <c r="H3351" t="s">
        <v>83</v>
      </c>
      <c r="I3351" t="str">
        <f>"Trad IRN"</f>
        <v>Trad IRN</v>
      </c>
      <c r="J3351" t="s">
        <v>43</v>
      </c>
      <c r="K3351" t="s">
        <v>44</v>
      </c>
      <c r="L3351" t="s">
        <v>45</v>
      </c>
      <c r="M3351" t="s">
        <v>46</v>
      </c>
      <c r="N3351" t="str">
        <f t="shared" si="345"/>
        <v>08/18/2022</v>
      </c>
      <c r="O3351" t="str">
        <f>"12/31/2500"</f>
        <v>12/31/2500</v>
      </c>
      <c r="P3351">
        <v>0.85</v>
      </c>
      <c r="Q3351">
        <v>0.85</v>
      </c>
      <c r="S3351">
        <v>0</v>
      </c>
      <c r="T3351">
        <v>0.85</v>
      </c>
      <c r="U3351">
        <v>0</v>
      </c>
      <c r="V3351" t="str">
        <f>"Trad IRN"</f>
        <v>Trad IRN</v>
      </c>
      <c r="W3351">
        <v>85</v>
      </c>
      <c r="X3351" t="s">
        <v>47</v>
      </c>
      <c r="Z3351" t="s">
        <v>47</v>
      </c>
      <c r="AB3351" t="str">
        <f>"11"</f>
        <v>11</v>
      </c>
      <c r="AC3351" t="s">
        <v>48</v>
      </c>
      <c r="AD3351" t="s">
        <v>49</v>
      </c>
      <c r="AE3351" t="s">
        <v>50</v>
      </c>
      <c r="AF3351">
        <v>0</v>
      </c>
      <c r="AG3351" t="s">
        <v>56</v>
      </c>
      <c r="AH3351" t="str">
        <f>"Trad IRN"</f>
        <v>Trad IRN</v>
      </c>
      <c r="AI3351" t="str">
        <f>"Bldg IRN"</f>
        <v>Bldg IRN</v>
      </c>
      <c r="AJ3351" t="s">
        <v>48</v>
      </c>
      <c r="AK3351" t="s">
        <v>48</v>
      </c>
      <c r="AL3351" t="s">
        <v>53</v>
      </c>
      <c r="AM3351">
        <v>962.46</v>
      </c>
      <c r="AN3351">
        <v>1132.3</v>
      </c>
      <c r="AO3351">
        <v>15</v>
      </c>
    </row>
    <row r="3352" spans="1:41" x14ac:dyDescent="0.3">
      <c r="A3352" t="str">
        <f>"Trad IRN"</f>
        <v>Trad IRN</v>
      </c>
      <c r="B3352" t="str">
        <f>"Bldg IRN"</f>
        <v>Bldg IRN</v>
      </c>
      <c r="C3352" t="s">
        <v>41</v>
      </c>
      <c r="D3352" t="s">
        <v>3</v>
      </c>
      <c r="E3352" t="s">
        <v>80</v>
      </c>
      <c r="F3352" t="s">
        <v>81</v>
      </c>
      <c r="G3352" t="s">
        <v>82</v>
      </c>
      <c r="H3352" t="s">
        <v>83</v>
      </c>
      <c r="I3352" t="str">
        <f>"Trad IRN"</f>
        <v>Trad IRN</v>
      </c>
      <c r="J3352" t="s">
        <v>43</v>
      </c>
      <c r="K3352" t="s">
        <v>44</v>
      </c>
      <c r="L3352" t="s">
        <v>45</v>
      </c>
      <c r="M3352" t="s">
        <v>46</v>
      </c>
      <c r="N3352" t="str">
        <f t="shared" si="345"/>
        <v>08/18/2022</v>
      </c>
      <c r="O3352" t="str">
        <f>"12/31/2500"</f>
        <v>12/31/2500</v>
      </c>
      <c r="P3352">
        <v>1</v>
      </c>
      <c r="Q3352">
        <v>1</v>
      </c>
      <c r="S3352">
        <v>0</v>
      </c>
      <c r="T3352">
        <v>1</v>
      </c>
      <c r="U3352">
        <v>0</v>
      </c>
      <c r="V3352" t="str">
        <f>"Trad IRN"</f>
        <v>Trad IRN</v>
      </c>
      <c r="W3352">
        <v>100</v>
      </c>
      <c r="X3352" t="s">
        <v>47</v>
      </c>
      <c r="Z3352" t="s">
        <v>47</v>
      </c>
      <c r="AB3352" t="str">
        <f>"10"</f>
        <v>10</v>
      </c>
      <c r="AC3352" t="s">
        <v>48</v>
      </c>
      <c r="AD3352" t="s">
        <v>49</v>
      </c>
      <c r="AE3352" t="s">
        <v>50</v>
      </c>
      <c r="AF3352">
        <v>0</v>
      </c>
      <c r="AG3352" t="s">
        <v>56</v>
      </c>
      <c r="AH3352" t="str">
        <f>"Trad IRN"</f>
        <v>Trad IRN</v>
      </c>
      <c r="AI3352" t="str">
        <f>"Bldg IRN"</f>
        <v>Bldg IRN</v>
      </c>
      <c r="AJ3352" t="s">
        <v>48</v>
      </c>
      <c r="AK3352" t="s">
        <v>48</v>
      </c>
      <c r="AL3352" t="s">
        <v>53</v>
      </c>
      <c r="AM3352">
        <v>1132.3</v>
      </c>
      <c r="AN3352">
        <v>1132.3</v>
      </c>
      <c r="AO3352">
        <v>15</v>
      </c>
    </row>
    <row r="3353" spans="1:41" x14ac:dyDescent="0.3">
      <c r="A3353" t="str">
        <f>"Trad IRN"</f>
        <v>Trad IRN</v>
      </c>
      <c r="B3353" t="str">
        <f>"Bldg IRN"</f>
        <v>Bldg IRN</v>
      </c>
      <c r="C3353" t="s">
        <v>41</v>
      </c>
      <c r="D3353" t="s">
        <v>3</v>
      </c>
      <c r="E3353" t="s">
        <v>80</v>
      </c>
      <c r="F3353" t="s">
        <v>81</v>
      </c>
      <c r="G3353" t="s">
        <v>82</v>
      </c>
      <c r="H3353" t="s">
        <v>83</v>
      </c>
      <c r="I3353" t="str">
        <f>"Trad IRN"</f>
        <v>Trad IRN</v>
      </c>
      <c r="J3353" t="s">
        <v>43</v>
      </c>
      <c r="K3353" t="s">
        <v>44</v>
      </c>
      <c r="L3353" t="s">
        <v>45</v>
      </c>
      <c r="M3353" t="s">
        <v>46</v>
      </c>
      <c r="N3353" t="str">
        <f t="shared" si="345"/>
        <v>08/18/2022</v>
      </c>
      <c r="O3353" t="str">
        <f>"01/03/2023"</f>
        <v>01/03/2023</v>
      </c>
      <c r="P3353">
        <v>0.39901900000000001</v>
      </c>
      <c r="Q3353">
        <v>0.39901900000000001</v>
      </c>
      <c r="S3353">
        <v>0</v>
      </c>
      <c r="T3353">
        <v>0.39901900000000001</v>
      </c>
      <c r="U3353">
        <v>0</v>
      </c>
      <c r="V3353" t="str">
        <f>"Trad IRN"</f>
        <v>Trad IRN</v>
      </c>
      <c r="W3353">
        <v>85</v>
      </c>
      <c r="X3353" t="s">
        <v>47</v>
      </c>
      <c r="Z3353" t="s">
        <v>47</v>
      </c>
      <c r="AB3353" t="str">
        <f>"10"</f>
        <v>10</v>
      </c>
      <c r="AC3353" t="s">
        <v>48</v>
      </c>
      <c r="AD3353" t="s">
        <v>49</v>
      </c>
      <c r="AE3353" t="s">
        <v>55</v>
      </c>
      <c r="AF3353">
        <v>0</v>
      </c>
      <c r="AG3353" t="s">
        <v>56</v>
      </c>
      <c r="AH3353" t="str">
        <f>"Trad IRN"</f>
        <v>Trad IRN</v>
      </c>
      <c r="AI3353" t="str">
        <f>"Bldg IRN"</f>
        <v>Bldg IRN</v>
      </c>
      <c r="AJ3353" t="s">
        <v>48</v>
      </c>
      <c r="AK3353" t="s">
        <v>48</v>
      </c>
      <c r="AL3353" t="s">
        <v>53</v>
      </c>
      <c r="AM3353">
        <v>451.81</v>
      </c>
      <c r="AN3353">
        <v>1132.3</v>
      </c>
      <c r="AO3353">
        <v>15</v>
      </c>
    </row>
    <row r="3354" spans="1:41" x14ac:dyDescent="0.3">
      <c r="A3354" t="str">
        <f>"Trad IRN"</f>
        <v>Trad IRN</v>
      </c>
      <c r="B3354" t="str">
        <f>"Bldg IRN"</f>
        <v>Bldg IRN</v>
      </c>
      <c r="C3354" t="s">
        <v>41</v>
      </c>
      <c r="D3354" t="s">
        <v>3</v>
      </c>
      <c r="E3354" t="s">
        <v>80</v>
      </c>
      <c r="F3354" t="s">
        <v>81</v>
      </c>
      <c r="G3354" t="s">
        <v>82</v>
      </c>
      <c r="H3354" t="s">
        <v>83</v>
      </c>
      <c r="I3354" t="str">
        <f>"Trad IRN"</f>
        <v>Trad IRN</v>
      </c>
      <c r="J3354" t="s">
        <v>43</v>
      </c>
      <c r="K3354" t="s">
        <v>44</v>
      </c>
      <c r="L3354" t="s">
        <v>45</v>
      </c>
      <c r="M3354" t="s">
        <v>46</v>
      </c>
      <c r="N3354" t="str">
        <f>"01/04/2023"</f>
        <v>01/04/2023</v>
      </c>
      <c r="O3354" t="str">
        <f>"12/31/2500"</f>
        <v>12/31/2500</v>
      </c>
      <c r="P3354">
        <v>0.53056599999999998</v>
      </c>
      <c r="Q3354">
        <v>0.53056599999999998</v>
      </c>
      <c r="S3354">
        <v>0</v>
      </c>
      <c r="T3354">
        <v>0.53056599999999998</v>
      </c>
      <c r="U3354">
        <v>0</v>
      </c>
      <c r="V3354" t="str">
        <f>"Trad IRN"</f>
        <v>Trad IRN</v>
      </c>
      <c r="W3354">
        <v>100</v>
      </c>
      <c r="X3354" t="s">
        <v>47</v>
      </c>
      <c r="Z3354" t="s">
        <v>47</v>
      </c>
      <c r="AB3354" t="str">
        <f>"10"</f>
        <v>10</v>
      </c>
      <c r="AC3354" t="s">
        <v>48</v>
      </c>
      <c r="AD3354" t="s">
        <v>49</v>
      </c>
      <c r="AE3354" t="s">
        <v>55</v>
      </c>
      <c r="AF3354">
        <v>0</v>
      </c>
      <c r="AG3354" t="s">
        <v>56</v>
      </c>
      <c r="AH3354" t="str">
        <f>"Trad IRN"</f>
        <v>Trad IRN</v>
      </c>
      <c r="AI3354" t="str">
        <f>"Bldg IRN"</f>
        <v>Bldg IRN</v>
      </c>
      <c r="AJ3354" t="s">
        <v>48</v>
      </c>
      <c r="AK3354" t="s">
        <v>48</v>
      </c>
      <c r="AL3354" t="s">
        <v>53</v>
      </c>
      <c r="AM3354">
        <v>600.76</v>
      </c>
      <c r="AN3354">
        <v>1132.3</v>
      </c>
      <c r="AO3354">
        <v>15</v>
      </c>
    </row>
    <row r="3355" spans="1:41" x14ac:dyDescent="0.3">
      <c r="A3355" t="str">
        <f>"Trad IRN"</f>
        <v>Trad IRN</v>
      </c>
      <c r="B3355" t="str">
        <f>"Bldg IRN"</f>
        <v>Bldg IRN</v>
      </c>
      <c r="C3355" t="s">
        <v>41</v>
      </c>
      <c r="D3355" t="s">
        <v>3</v>
      </c>
      <c r="E3355" t="s">
        <v>80</v>
      </c>
      <c r="F3355" t="s">
        <v>81</v>
      </c>
      <c r="G3355" t="s">
        <v>82</v>
      </c>
      <c r="H3355" t="s">
        <v>83</v>
      </c>
      <c r="I3355" t="s">
        <v>8</v>
      </c>
      <c r="J3355" t="s">
        <v>43</v>
      </c>
      <c r="K3355" t="s">
        <v>44</v>
      </c>
      <c r="L3355" t="s">
        <v>45</v>
      </c>
      <c r="M3355" t="s">
        <v>46</v>
      </c>
      <c r="N3355" t="str">
        <f>"08/18/2022"</f>
        <v>08/18/2022</v>
      </c>
      <c r="O3355" t="str">
        <f>"12/20/2022"</f>
        <v>12/20/2022</v>
      </c>
      <c r="P3355">
        <v>6.9550000000000001E-2</v>
      </c>
      <c r="Q3355">
        <v>6.9550000000000001E-2</v>
      </c>
      <c r="S3355">
        <v>0</v>
      </c>
      <c r="T3355">
        <v>1.4671999999999999E-2</v>
      </c>
      <c r="U3355">
        <v>5.4878000000000003E-2</v>
      </c>
      <c r="V3355" t="str">
        <f>"Trad IRN"</f>
        <v>Trad IRN</v>
      </c>
      <c r="W3355">
        <v>15</v>
      </c>
      <c r="X3355" t="s">
        <v>47</v>
      </c>
      <c r="Z3355" t="s">
        <v>47</v>
      </c>
      <c r="AB3355" t="str">
        <f>"10"</f>
        <v>10</v>
      </c>
      <c r="AC3355" t="s">
        <v>48</v>
      </c>
      <c r="AD3355" t="s">
        <v>49</v>
      </c>
      <c r="AE3355" t="s">
        <v>55</v>
      </c>
      <c r="AF3355">
        <v>0</v>
      </c>
      <c r="AG3355" t="s">
        <v>51</v>
      </c>
      <c r="AH3355" t="str">
        <f>"Trad IRN"</f>
        <v>Trad IRN</v>
      </c>
      <c r="AI3355" t="str">
        <f>"Bldg IRN"</f>
        <v>Bldg IRN</v>
      </c>
      <c r="AJ3355" t="s">
        <v>48</v>
      </c>
      <c r="AK3355" t="s">
        <v>48</v>
      </c>
      <c r="AL3355" t="s">
        <v>53</v>
      </c>
      <c r="AM3355">
        <v>78.75</v>
      </c>
      <c r="AN3355">
        <v>1132.3</v>
      </c>
      <c r="AO3355">
        <v>15</v>
      </c>
    </row>
    <row r="3356" spans="1:41" x14ac:dyDescent="0.3">
      <c r="A3356" t="str">
        <f>"Trad IRN"</f>
        <v>Trad IRN</v>
      </c>
      <c r="B3356" t="str">
        <f>"Bldg IRN"</f>
        <v>Bldg IRN</v>
      </c>
      <c r="C3356" t="s">
        <v>41</v>
      </c>
      <c r="D3356" t="s">
        <v>3</v>
      </c>
      <c r="E3356" t="s">
        <v>80</v>
      </c>
      <c r="F3356" t="s">
        <v>81</v>
      </c>
      <c r="G3356" t="s">
        <v>82</v>
      </c>
      <c r="H3356" t="s">
        <v>83</v>
      </c>
      <c r="I3356" t="s">
        <v>8</v>
      </c>
      <c r="J3356" t="s">
        <v>43</v>
      </c>
      <c r="K3356" t="s">
        <v>44</v>
      </c>
      <c r="L3356" t="s">
        <v>45</v>
      </c>
      <c r="M3356" t="s">
        <v>46</v>
      </c>
      <c r="N3356" t="str">
        <f>"08/18/2022"</f>
        <v>08/18/2022</v>
      </c>
      <c r="O3356" t="str">
        <f>"12/20/2022"</f>
        <v>12/20/2022</v>
      </c>
      <c r="P3356">
        <v>7.1544999999999997E-2</v>
      </c>
      <c r="Q3356">
        <v>7.1544999999999997E-2</v>
      </c>
      <c r="S3356">
        <v>0</v>
      </c>
      <c r="T3356">
        <v>1.6643000000000002E-2</v>
      </c>
      <c r="U3356">
        <v>5.4901999999999999E-2</v>
      </c>
      <c r="V3356" t="str">
        <f>"Trad IRN"</f>
        <v>Trad IRN</v>
      </c>
      <c r="W3356">
        <v>15</v>
      </c>
      <c r="X3356" t="s">
        <v>47</v>
      </c>
      <c r="Z3356" t="s">
        <v>47</v>
      </c>
      <c r="AB3356" t="str">
        <f>"12"</f>
        <v>12</v>
      </c>
      <c r="AC3356" t="s">
        <v>48</v>
      </c>
      <c r="AD3356" t="s">
        <v>49</v>
      </c>
      <c r="AE3356" t="s">
        <v>50</v>
      </c>
      <c r="AF3356">
        <v>0</v>
      </c>
      <c r="AG3356" t="s">
        <v>51</v>
      </c>
      <c r="AH3356" t="s">
        <v>85</v>
      </c>
      <c r="AI3356" t="str">
        <f>"Bldg IRN"</f>
        <v>Bldg IRN</v>
      </c>
      <c r="AJ3356" t="str">
        <f>"12"</f>
        <v>12</v>
      </c>
      <c r="AK3356" t="s">
        <v>52</v>
      </c>
      <c r="AL3356" t="s">
        <v>53</v>
      </c>
      <c r="AM3356">
        <v>74.55</v>
      </c>
      <c r="AN3356">
        <v>1042</v>
      </c>
      <c r="AO3356">
        <v>15</v>
      </c>
    </row>
    <row r="3357" spans="1:41" x14ac:dyDescent="0.3">
      <c r="A3357" t="str">
        <f>"Trad IRN"</f>
        <v>Trad IRN</v>
      </c>
      <c r="B3357" t="str">
        <f>"Bldg IRN"</f>
        <v>Bldg IRN</v>
      </c>
      <c r="C3357" t="s">
        <v>41</v>
      </c>
      <c r="D3357" t="s">
        <v>3</v>
      </c>
      <c r="E3357" t="s">
        <v>80</v>
      </c>
      <c r="F3357" t="s">
        <v>81</v>
      </c>
      <c r="G3357" t="s">
        <v>82</v>
      </c>
      <c r="H3357" t="s">
        <v>83</v>
      </c>
      <c r="I3357" t="str">
        <f>"Trad IRN"</f>
        <v>Trad IRN</v>
      </c>
      <c r="J3357" t="s">
        <v>43</v>
      </c>
      <c r="K3357" t="s">
        <v>44</v>
      </c>
      <c r="L3357" t="s">
        <v>45</v>
      </c>
      <c r="M3357" t="s">
        <v>46</v>
      </c>
      <c r="N3357" t="str">
        <f>"08/18/2022"</f>
        <v>08/18/2022</v>
      </c>
      <c r="O3357" t="str">
        <f>"01/03/2023"</f>
        <v>01/03/2023</v>
      </c>
      <c r="P3357">
        <v>0.39901900000000001</v>
      </c>
      <c r="Q3357">
        <v>0.39901900000000001</v>
      </c>
      <c r="S3357">
        <v>0</v>
      </c>
      <c r="T3357">
        <v>0.39901900000000001</v>
      </c>
      <c r="U3357">
        <v>0</v>
      </c>
      <c r="V3357" t="str">
        <f>"Trad IRN"</f>
        <v>Trad IRN</v>
      </c>
      <c r="W3357">
        <v>85</v>
      </c>
      <c r="X3357" t="s">
        <v>47</v>
      </c>
      <c r="Z3357" t="s">
        <v>47</v>
      </c>
      <c r="AB3357" t="str">
        <f>"12"</f>
        <v>12</v>
      </c>
      <c r="AC3357" t="s">
        <v>48</v>
      </c>
      <c r="AD3357" t="s">
        <v>49</v>
      </c>
      <c r="AE3357" t="s">
        <v>50</v>
      </c>
      <c r="AF3357">
        <v>0</v>
      </c>
      <c r="AG3357" t="s">
        <v>56</v>
      </c>
      <c r="AH3357" t="str">
        <f>"Trad IRN"</f>
        <v>Trad IRN</v>
      </c>
      <c r="AI3357" t="str">
        <f>"Bldg IRN"</f>
        <v>Bldg IRN</v>
      </c>
      <c r="AJ3357" t="str">
        <f>"12"</f>
        <v>12</v>
      </c>
      <c r="AK3357" t="s">
        <v>48</v>
      </c>
      <c r="AL3357" t="s">
        <v>53</v>
      </c>
      <c r="AM3357">
        <v>451.81</v>
      </c>
      <c r="AN3357">
        <v>1132.3</v>
      </c>
      <c r="AO3357">
        <v>15</v>
      </c>
    </row>
    <row r="3358" spans="1:41" x14ac:dyDescent="0.3">
      <c r="A3358" t="str">
        <f>"Trad IRN"</f>
        <v>Trad IRN</v>
      </c>
      <c r="B3358" t="str">
        <f>"Bldg IRN"</f>
        <v>Bldg IRN</v>
      </c>
      <c r="C3358" t="s">
        <v>41</v>
      </c>
      <c r="D3358" t="s">
        <v>3</v>
      </c>
      <c r="E3358" t="s">
        <v>80</v>
      </c>
      <c r="F3358" t="s">
        <v>81</v>
      </c>
      <c r="G3358" t="s">
        <v>82</v>
      </c>
      <c r="H3358" t="s">
        <v>83</v>
      </c>
      <c r="I3358" t="str">
        <f>"Trad IRN"</f>
        <v>Trad IRN</v>
      </c>
      <c r="J3358" t="s">
        <v>43</v>
      </c>
      <c r="K3358" t="s">
        <v>44</v>
      </c>
      <c r="L3358" t="s">
        <v>45</v>
      </c>
      <c r="M3358" t="s">
        <v>46</v>
      </c>
      <c r="N3358" t="str">
        <f>"08/18/2022"</f>
        <v>08/18/2022</v>
      </c>
      <c r="O3358" t="str">
        <f>"12/31/2500"</f>
        <v>12/31/2500</v>
      </c>
      <c r="P3358">
        <v>1</v>
      </c>
      <c r="Q3358">
        <v>1</v>
      </c>
      <c r="S3358">
        <v>0</v>
      </c>
      <c r="T3358">
        <v>1</v>
      </c>
      <c r="U3358">
        <v>0</v>
      </c>
      <c r="V3358" t="str">
        <f>"Trad IRN"</f>
        <v>Trad IRN</v>
      </c>
      <c r="W3358">
        <v>55</v>
      </c>
      <c r="X3358" t="s">
        <v>54</v>
      </c>
      <c r="Y3358" t="str">
        <f>"45"</f>
        <v>45</v>
      </c>
      <c r="Z3358" t="s">
        <v>47</v>
      </c>
      <c r="AB3358" t="str">
        <f>"12"</f>
        <v>12</v>
      </c>
      <c r="AC3358" t="s">
        <v>48</v>
      </c>
      <c r="AD3358" t="s">
        <v>49</v>
      </c>
      <c r="AE3358" t="s">
        <v>50</v>
      </c>
      <c r="AF3358">
        <v>0</v>
      </c>
      <c r="AG3358" t="s">
        <v>56</v>
      </c>
      <c r="AH3358" t="str">
        <f>"Trad IRN"</f>
        <v>Trad IRN</v>
      </c>
      <c r="AI3358" t="str">
        <f>"Bldg IRN"</f>
        <v>Bldg IRN</v>
      </c>
      <c r="AJ3358" t="str">
        <f>"12"</f>
        <v>12</v>
      </c>
      <c r="AK3358" t="s">
        <v>48</v>
      </c>
      <c r="AL3358" t="s">
        <v>53</v>
      </c>
      <c r="AM3358">
        <v>1132.3</v>
      </c>
      <c r="AN3358">
        <v>1132.3</v>
      </c>
      <c r="AO3358">
        <v>15</v>
      </c>
    </row>
    <row r="3359" spans="1:41" x14ac:dyDescent="0.3">
      <c r="A3359" t="str">
        <f>"Trad IRN"</f>
        <v>Trad IRN</v>
      </c>
      <c r="B3359" t="str">
        <f>"Bldg IRN"</f>
        <v>Bldg IRN</v>
      </c>
      <c r="C3359" t="s">
        <v>41</v>
      </c>
      <c r="D3359" t="s">
        <v>3</v>
      </c>
      <c r="E3359" t="s">
        <v>80</v>
      </c>
      <c r="F3359" t="s">
        <v>81</v>
      </c>
      <c r="G3359" t="s">
        <v>82</v>
      </c>
      <c r="H3359" t="s">
        <v>83</v>
      </c>
      <c r="I3359" t="str">
        <f>"Trad IRN"</f>
        <v>Trad IRN</v>
      </c>
      <c r="J3359" t="s">
        <v>43</v>
      </c>
      <c r="K3359" t="s">
        <v>44</v>
      </c>
      <c r="L3359" t="s">
        <v>45</v>
      </c>
      <c r="M3359" t="s">
        <v>46</v>
      </c>
      <c r="N3359" t="str">
        <f>"08/18/2022"</f>
        <v>08/18/2022</v>
      </c>
      <c r="O3359" t="str">
        <f>"01/03/2023"</f>
        <v>01/03/2023</v>
      </c>
      <c r="P3359">
        <v>0.46943400000000002</v>
      </c>
      <c r="Q3359">
        <v>0.46943400000000002</v>
      </c>
      <c r="R3359">
        <v>0.46943400000000002</v>
      </c>
      <c r="S3359">
        <v>0</v>
      </c>
      <c r="T3359">
        <v>0.46943400000000002</v>
      </c>
      <c r="U3359">
        <v>0</v>
      </c>
      <c r="V3359" t="str">
        <f>"Trad IRN"</f>
        <v>Trad IRN</v>
      </c>
      <c r="W3359">
        <v>100</v>
      </c>
      <c r="X3359" t="s">
        <v>47</v>
      </c>
      <c r="Z3359" t="s">
        <v>47</v>
      </c>
      <c r="AB3359" t="str">
        <f t="shared" ref="AB3359:AC3362" si="346">"10"</f>
        <v>10</v>
      </c>
      <c r="AC3359" t="str">
        <f t="shared" si="346"/>
        <v>10</v>
      </c>
      <c r="AD3359" t="str">
        <f>"2"</f>
        <v>2</v>
      </c>
      <c r="AE3359" t="s">
        <v>55</v>
      </c>
      <c r="AF3359">
        <v>0</v>
      </c>
      <c r="AG3359" t="s">
        <v>56</v>
      </c>
      <c r="AH3359" t="str">
        <f>"Trad IRN"</f>
        <v>Trad IRN</v>
      </c>
      <c r="AI3359" t="str">
        <f>"Bldg IRN"</f>
        <v>Bldg IRN</v>
      </c>
      <c r="AJ3359" t="s">
        <v>48</v>
      </c>
      <c r="AK3359" t="s">
        <v>48</v>
      </c>
      <c r="AL3359" t="s">
        <v>53</v>
      </c>
      <c r="AM3359">
        <v>531.54</v>
      </c>
      <c r="AN3359">
        <v>1132.3</v>
      </c>
      <c r="AO3359">
        <v>15</v>
      </c>
    </row>
    <row r="3360" spans="1:41" x14ac:dyDescent="0.3">
      <c r="A3360" t="str">
        <f>"Trad IRN"</f>
        <v>Trad IRN</v>
      </c>
      <c r="B3360" t="str">
        <f>"Bldg IRN"</f>
        <v>Bldg IRN</v>
      </c>
      <c r="C3360" t="s">
        <v>41</v>
      </c>
      <c r="D3360" t="s">
        <v>3</v>
      </c>
      <c r="E3360" t="s">
        <v>80</v>
      </c>
      <c r="F3360" t="s">
        <v>81</v>
      </c>
      <c r="G3360" t="s">
        <v>82</v>
      </c>
      <c r="H3360" t="s">
        <v>83</v>
      </c>
      <c r="I3360" t="str">
        <f>"Trad IRN"</f>
        <v>Trad IRN</v>
      </c>
      <c r="J3360" t="s">
        <v>43</v>
      </c>
      <c r="K3360" t="s">
        <v>44</v>
      </c>
      <c r="L3360" t="s">
        <v>45</v>
      </c>
      <c r="M3360" t="s">
        <v>46</v>
      </c>
      <c r="N3360" t="str">
        <f>"01/04/2023"</f>
        <v>01/04/2023</v>
      </c>
      <c r="O3360" t="str">
        <f>"12/31/2500"</f>
        <v>12/31/2500</v>
      </c>
      <c r="P3360">
        <v>0.45098100000000002</v>
      </c>
      <c r="Q3360">
        <v>0.45098100000000002</v>
      </c>
      <c r="R3360">
        <v>0.45098100000000002</v>
      </c>
      <c r="S3360">
        <v>0</v>
      </c>
      <c r="T3360">
        <v>0.45098100000000002</v>
      </c>
      <c r="U3360">
        <v>0</v>
      </c>
      <c r="V3360" t="str">
        <f>"Trad IRN"</f>
        <v>Trad IRN</v>
      </c>
      <c r="W3360">
        <v>85</v>
      </c>
      <c r="X3360" t="s">
        <v>47</v>
      </c>
      <c r="Z3360" t="s">
        <v>47</v>
      </c>
      <c r="AB3360" t="str">
        <f t="shared" si="346"/>
        <v>10</v>
      </c>
      <c r="AC3360" t="str">
        <f t="shared" si="346"/>
        <v>10</v>
      </c>
      <c r="AD3360" t="str">
        <f>"2"</f>
        <v>2</v>
      </c>
      <c r="AE3360" t="s">
        <v>55</v>
      </c>
      <c r="AF3360">
        <v>0</v>
      </c>
      <c r="AG3360" t="s">
        <v>56</v>
      </c>
      <c r="AH3360" t="str">
        <f>"Trad IRN"</f>
        <v>Trad IRN</v>
      </c>
      <c r="AI3360" t="str">
        <f>"Bldg IRN"</f>
        <v>Bldg IRN</v>
      </c>
      <c r="AJ3360" t="s">
        <v>48</v>
      </c>
      <c r="AK3360" t="s">
        <v>48</v>
      </c>
      <c r="AL3360" t="s">
        <v>53</v>
      </c>
      <c r="AM3360">
        <v>510.65</v>
      </c>
      <c r="AN3360">
        <v>1132.3</v>
      </c>
      <c r="AO3360">
        <v>15</v>
      </c>
    </row>
    <row r="3361" spans="1:41" x14ac:dyDescent="0.3">
      <c r="A3361" t="str">
        <f>"Trad IRN"</f>
        <v>Trad IRN</v>
      </c>
      <c r="B3361" t="str">
        <f>"Bldg IRN"</f>
        <v>Bldg IRN</v>
      </c>
      <c r="C3361" t="s">
        <v>41</v>
      </c>
      <c r="D3361" t="s">
        <v>3</v>
      </c>
      <c r="E3361" t="s">
        <v>80</v>
      </c>
      <c r="F3361" t="s">
        <v>81</v>
      </c>
      <c r="G3361" t="s">
        <v>82</v>
      </c>
      <c r="H3361" t="s">
        <v>83</v>
      </c>
      <c r="I3361" t="s">
        <v>8</v>
      </c>
      <c r="J3361" t="s">
        <v>43</v>
      </c>
      <c r="K3361" t="s">
        <v>44</v>
      </c>
      <c r="L3361" t="s">
        <v>45</v>
      </c>
      <c r="M3361" t="s">
        <v>46</v>
      </c>
      <c r="N3361" t="str">
        <f>"01/20/2023"</f>
        <v>01/20/2023</v>
      </c>
      <c r="O3361" t="str">
        <f>"12/31/2500"</f>
        <v>12/31/2500</v>
      </c>
      <c r="P3361">
        <v>7.0069000000000006E-2</v>
      </c>
      <c r="Q3361">
        <v>7.0069000000000006E-2</v>
      </c>
      <c r="R3361">
        <v>7.0069000000000006E-2</v>
      </c>
      <c r="S3361">
        <v>0</v>
      </c>
      <c r="T3361">
        <v>2.1156000000000001E-2</v>
      </c>
      <c r="U3361">
        <v>4.8912999999999998E-2</v>
      </c>
      <c r="V3361" t="str">
        <f>"Trad IRN"</f>
        <v>Trad IRN</v>
      </c>
      <c r="W3361">
        <v>15</v>
      </c>
      <c r="X3361" t="s">
        <v>47</v>
      </c>
      <c r="Z3361" t="s">
        <v>47</v>
      </c>
      <c r="AB3361" t="str">
        <f t="shared" si="346"/>
        <v>10</v>
      </c>
      <c r="AC3361" t="str">
        <f t="shared" si="346"/>
        <v>10</v>
      </c>
      <c r="AD3361" t="str">
        <f>"2"</f>
        <v>2</v>
      </c>
      <c r="AE3361" t="s">
        <v>55</v>
      </c>
      <c r="AF3361">
        <v>0</v>
      </c>
      <c r="AG3361" t="s">
        <v>51</v>
      </c>
      <c r="AH3361" t="str">
        <f>"Trad IRN"</f>
        <v>Trad IRN</v>
      </c>
      <c r="AI3361" t="str">
        <f>"Bldg IRN"</f>
        <v>Bldg IRN</v>
      </c>
      <c r="AJ3361" t="s">
        <v>48</v>
      </c>
      <c r="AK3361" t="s">
        <v>48</v>
      </c>
      <c r="AL3361" t="s">
        <v>53</v>
      </c>
      <c r="AM3361">
        <v>79.34</v>
      </c>
      <c r="AN3361">
        <v>1132.3</v>
      </c>
      <c r="AO3361">
        <v>15</v>
      </c>
    </row>
    <row r="3362" spans="1:41" x14ac:dyDescent="0.3">
      <c r="A3362" t="str">
        <f>"Trad IRN"</f>
        <v>Trad IRN</v>
      </c>
      <c r="B3362" t="str">
        <f>"Bldg IRN"</f>
        <v>Bldg IRN</v>
      </c>
      <c r="C3362" t="s">
        <v>41</v>
      </c>
      <c r="D3362" t="s">
        <v>3</v>
      </c>
      <c r="E3362" t="s">
        <v>80</v>
      </c>
      <c r="F3362" t="s">
        <v>81</v>
      </c>
      <c r="G3362" t="s">
        <v>82</v>
      </c>
      <c r="H3362" t="s">
        <v>83</v>
      </c>
      <c r="I3362" t="s">
        <v>8</v>
      </c>
      <c r="J3362" t="s">
        <v>43</v>
      </c>
      <c r="K3362" t="s">
        <v>44</v>
      </c>
      <c r="L3362" t="s">
        <v>45</v>
      </c>
      <c r="M3362" t="s">
        <v>46</v>
      </c>
      <c r="N3362" t="str">
        <f>"01/04/2023"</f>
        <v>01/04/2023</v>
      </c>
      <c r="O3362" t="str">
        <f>"01/19/2023"</f>
        <v>01/19/2023</v>
      </c>
      <c r="P3362">
        <v>9.5160000000000002E-3</v>
      </c>
      <c r="Q3362">
        <v>9.5160000000000002E-3</v>
      </c>
      <c r="R3362">
        <v>9.5160000000000002E-3</v>
      </c>
      <c r="S3362">
        <v>0</v>
      </c>
      <c r="T3362">
        <v>2.8730000000000001E-3</v>
      </c>
      <c r="U3362">
        <v>6.6429999999999996E-3</v>
      </c>
      <c r="V3362" t="str">
        <f>"Trad IRN"</f>
        <v>Trad IRN</v>
      </c>
      <c r="W3362">
        <v>15</v>
      </c>
      <c r="X3362" t="s">
        <v>47</v>
      </c>
      <c r="Z3362" t="s">
        <v>47</v>
      </c>
      <c r="AB3362" t="str">
        <f t="shared" si="346"/>
        <v>10</v>
      </c>
      <c r="AC3362" t="str">
        <f t="shared" si="346"/>
        <v>10</v>
      </c>
      <c r="AD3362" t="str">
        <f>"2"</f>
        <v>2</v>
      </c>
      <c r="AE3362" t="s">
        <v>50</v>
      </c>
      <c r="AF3362">
        <v>0</v>
      </c>
      <c r="AG3362" t="s">
        <v>51</v>
      </c>
      <c r="AH3362" t="str">
        <f>"Trad IRN"</f>
        <v>Trad IRN</v>
      </c>
      <c r="AI3362" t="str">
        <f>"Bldg IRN"</f>
        <v>Bldg IRN</v>
      </c>
      <c r="AJ3362" t="s">
        <v>48</v>
      </c>
      <c r="AK3362" t="s">
        <v>48</v>
      </c>
      <c r="AL3362" t="s">
        <v>53</v>
      </c>
      <c r="AM3362">
        <v>10.77</v>
      </c>
      <c r="AN3362">
        <v>1132.3</v>
      </c>
      <c r="AO3362">
        <v>15</v>
      </c>
    </row>
    <row r="3363" spans="1:41" x14ac:dyDescent="0.3">
      <c r="A3363" t="str">
        <f>"Trad IRN"</f>
        <v>Trad IRN</v>
      </c>
      <c r="B3363" t="str">
        <f>"Bldg IRN"</f>
        <v>Bldg IRN</v>
      </c>
      <c r="C3363" t="s">
        <v>41</v>
      </c>
      <c r="D3363" t="s">
        <v>3</v>
      </c>
      <c r="E3363" t="s">
        <v>80</v>
      </c>
      <c r="F3363" t="s">
        <v>81</v>
      </c>
      <c r="G3363" t="s">
        <v>82</v>
      </c>
      <c r="H3363" t="s">
        <v>83</v>
      </c>
      <c r="I3363" t="str">
        <f>"Trad IRN"</f>
        <v>Trad IRN</v>
      </c>
      <c r="J3363" t="s">
        <v>43</v>
      </c>
      <c r="K3363" t="s">
        <v>44</v>
      </c>
      <c r="L3363" t="s">
        <v>45</v>
      </c>
      <c r="M3363" t="s">
        <v>46</v>
      </c>
      <c r="N3363" t="str">
        <f>"08/18/2022"</f>
        <v>08/18/2022</v>
      </c>
      <c r="O3363" t="str">
        <f>"12/31/2500"</f>
        <v>12/31/2500</v>
      </c>
      <c r="P3363">
        <v>1</v>
      </c>
      <c r="Q3363">
        <v>1</v>
      </c>
      <c r="R3363">
        <v>1</v>
      </c>
      <c r="S3363">
        <v>0</v>
      </c>
      <c r="T3363">
        <v>1</v>
      </c>
      <c r="U3363">
        <v>0</v>
      </c>
      <c r="V3363" t="str">
        <f>"Trad IRN"</f>
        <v>Trad IRN</v>
      </c>
      <c r="W3363">
        <v>100</v>
      </c>
      <c r="X3363" t="s">
        <v>47</v>
      </c>
      <c r="Z3363" t="s">
        <v>47</v>
      </c>
      <c r="AB3363" t="str">
        <f>"11"</f>
        <v>11</v>
      </c>
      <c r="AC3363" t="str">
        <f>"10"</f>
        <v>10</v>
      </c>
      <c r="AD3363" t="str">
        <f>"2"</f>
        <v>2</v>
      </c>
      <c r="AE3363" t="s">
        <v>50</v>
      </c>
      <c r="AF3363">
        <v>0</v>
      </c>
      <c r="AG3363" t="s">
        <v>56</v>
      </c>
      <c r="AH3363" t="str">
        <f>"Trad IRN"</f>
        <v>Trad IRN</v>
      </c>
      <c r="AI3363" t="str">
        <f>"Bldg IRN"</f>
        <v>Bldg IRN</v>
      </c>
      <c r="AJ3363" t="s">
        <v>48</v>
      </c>
      <c r="AK3363" t="s">
        <v>48</v>
      </c>
      <c r="AL3363" t="s">
        <v>53</v>
      </c>
      <c r="AM3363">
        <v>1132.3</v>
      </c>
      <c r="AN3363">
        <v>1132.3</v>
      </c>
      <c r="AO3363">
        <v>15</v>
      </c>
    </row>
    <row r="3364" spans="1:41" x14ac:dyDescent="0.3">
      <c r="A3364" t="str">
        <f>"Trad IRN"</f>
        <v>Trad IRN</v>
      </c>
      <c r="B3364" t="str">
        <f>"Bldg IRN"</f>
        <v>Bldg IRN</v>
      </c>
      <c r="C3364" t="s">
        <v>41</v>
      </c>
      <c r="D3364" t="s">
        <v>3</v>
      </c>
      <c r="E3364" t="s">
        <v>80</v>
      </c>
      <c r="F3364" t="s">
        <v>81</v>
      </c>
      <c r="G3364" t="s">
        <v>82</v>
      </c>
      <c r="H3364" t="s">
        <v>83</v>
      </c>
      <c r="I3364" t="str">
        <f>"Trad IRN"</f>
        <v>Trad IRN</v>
      </c>
      <c r="J3364" t="s">
        <v>43</v>
      </c>
      <c r="K3364" t="s">
        <v>44</v>
      </c>
      <c r="L3364" t="s">
        <v>45</v>
      </c>
      <c r="M3364" t="s">
        <v>46</v>
      </c>
      <c r="N3364" t="str">
        <f>"08/18/2022"</f>
        <v>08/18/2022</v>
      </c>
      <c r="O3364" t="str">
        <f>"12/31/2500"</f>
        <v>12/31/2500</v>
      </c>
      <c r="P3364">
        <v>1</v>
      </c>
      <c r="Q3364">
        <v>1</v>
      </c>
      <c r="S3364">
        <v>0</v>
      </c>
      <c r="T3364">
        <v>1</v>
      </c>
      <c r="U3364">
        <v>0</v>
      </c>
      <c r="V3364" t="str">
        <f>"Trad IRN"</f>
        <v>Trad IRN</v>
      </c>
      <c r="W3364">
        <v>100</v>
      </c>
      <c r="X3364" t="s">
        <v>47</v>
      </c>
      <c r="Z3364" t="s">
        <v>47</v>
      </c>
      <c r="AB3364" t="str">
        <f>"10"</f>
        <v>10</v>
      </c>
      <c r="AC3364" t="s">
        <v>48</v>
      </c>
      <c r="AD3364" t="s">
        <v>49</v>
      </c>
      <c r="AE3364" t="s">
        <v>50</v>
      </c>
      <c r="AF3364">
        <v>0</v>
      </c>
      <c r="AG3364" t="s">
        <v>56</v>
      </c>
      <c r="AH3364" t="str">
        <f>"Trad IRN"</f>
        <v>Trad IRN</v>
      </c>
      <c r="AI3364" t="str">
        <f>"Bldg IRN"</f>
        <v>Bldg IRN</v>
      </c>
      <c r="AJ3364" t="s">
        <v>48</v>
      </c>
      <c r="AK3364" t="s">
        <v>48</v>
      </c>
      <c r="AL3364" t="s">
        <v>53</v>
      </c>
      <c r="AM3364">
        <v>1132.3</v>
      </c>
      <c r="AN3364">
        <v>1132.3</v>
      </c>
      <c r="AO3364">
        <v>15</v>
      </c>
    </row>
    <row r="3365" spans="1:41" x14ac:dyDescent="0.3">
      <c r="A3365" t="str">
        <f>"Trad IRN"</f>
        <v>Trad IRN</v>
      </c>
      <c r="B3365" t="str">
        <f>"Bldg IRN"</f>
        <v>Bldg IRN</v>
      </c>
      <c r="C3365" t="s">
        <v>41</v>
      </c>
      <c r="D3365" t="s">
        <v>3</v>
      </c>
      <c r="E3365" t="s">
        <v>80</v>
      </c>
      <c r="F3365" t="s">
        <v>81</v>
      </c>
      <c r="G3365" t="s">
        <v>82</v>
      </c>
      <c r="H3365" t="s">
        <v>83</v>
      </c>
      <c r="I3365" t="s">
        <v>8</v>
      </c>
      <c r="J3365" t="s">
        <v>43</v>
      </c>
      <c r="K3365" t="s">
        <v>44</v>
      </c>
      <c r="L3365" t="s">
        <v>45</v>
      </c>
      <c r="M3365" t="s">
        <v>46</v>
      </c>
      <c r="N3365" t="str">
        <f>"01/04/2023"</f>
        <v>01/04/2023</v>
      </c>
      <c r="O3365" t="str">
        <f>"12/31/2500"</f>
        <v>12/31/2500</v>
      </c>
      <c r="P3365">
        <v>7.9585000000000003E-2</v>
      </c>
      <c r="Q3365">
        <v>7.9585000000000003E-2</v>
      </c>
      <c r="S3365">
        <v>0</v>
      </c>
      <c r="T3365">
        <v>2.4028999999999998E-2</v>
      </c>
      <c r="U3365">
        <v>5.5556000000000001E-2</v>
      </c>
      <c r="V3365" t="str">
        <f>"Trad IRN"</f>
        <v>Trad IRN</v>
      </c>
      <c r="W3365">
        <v>15</v>
      </c>
      <c r="X3365" t="s">
        <v>47</v>
      </c>
      <c r="Z3365" t="s">
        <v>47</v>
      </c>
      <c r="AB3365" t="str">
        <f>"09"</f>
        <v>09</v>
      </c>
      <c r="AC3365" t="s">
        <v>48</v>
      </c>
      <c r="AD3365" t="s">
        <v>49</v>
      </c>
      <c r="AE3365" t="s">
        <v>50</v>
      </c>
      <c r="AF3365">
        <v>0</v>
      </c>
      <c r="AG3365" t="s">
        <v>51</v>
      </c>
      <c r="AH3365" t="str">
        <f>"Trad IRN"</f>
        <v>Trad IRN</v>
      </c>
      <c r="AI3365" t="str">
        <f>"Bldg IRN"</f>
        <v>Bldg IRN</v>
      </c>
      <c r="AJ3365" t="s">
        <v>48</v>
      </c>
      <c r="AK3365" t="s">
        <v>48</v>
      </c>
      <c r="AL3365" t="s">
        <v>53</v>
      </c>
      <c r="AM3365">
        <v>90.11</v>
      </c>
      <c r="AN3365">
        <v>1132.3</v>
      </c>
      <c r="AO3365">
        <v>15</v>
      </c>
    </row>
    <row r="3366" spans="1:41" x14ac:dyDescent="0.3">
      <c r="A3366" t="str">
        <f>"Trad IRN"</f>
        <v>Trad IRN</v>
      </c>
      <c r="B3366" t="str">
        <f>"Bldg IRN"</f>
        <v>Bldg IRN</v>
      </c>
      <c r="C3366" t="s">
        <v>41</v>
      </c>
      <c r="D3366" t="s">
        <v>3</v>
      </c>
      <c r="E3366" t="s">
        <v>80</v>
      </c>
      <c r="F3366" t="s">
        <v>81</v>
      </c>
      <c r="G3366" t="s">
        <v>82</v>
      </c>
      <c r="H3366" t="s">
        <v>83</v>
      </c>
      <c r="I3366" t="str">
        <f>"Trad IRN"</f>
        <v>Trad IRN</v>
      </c>
      <c r="J3366" t="s">
        <v>43</v>
      </c>
      <c r="K3366" t="s">
        <v>44</v>
      </c>
      <c r="L3366" t="s">
        <v>45</v>
      </c>
      <c r="M3366" t="s">
        <v>46</v>
      </c>
      <c r="N3366" t="str">
        <f>"01/04/2023"</f>
        <v>01/04/2023</v>
      </c>
      <c r="O3366" t="str">
        <f>"12/31/2500"</f>
        <v>12/31/2500</v>
      </c>
      <c r="P3366">
        <v>0.45098100000000002</v>
      </c>
      <c r="Q3366">
        <v>0.45098100000000002</v>
      </c>
      <c r="S3366">
        <v>0.45098100000000002</v>
      </c>
      <c r="T3366">
        <v>0.45098100000000002</v>
      </c>
      <c r="U3366">
        <v>0</v>
      </c>
      <c r="V3366" t="str">
        <f>"Trad IRN"</f>
        <v>Trad IRN</v>
      </c>
      <c r="W3366">
        <v>85</v>
      </c>
      <c r="X3366" t="s">
        <v>47</v>
      </c>
      <c r="Z3366" t="s">
        <v>47</v>
      </c>
      <c r="AB3366" t="str">
        <f>"09"</f>
        <v>09</v>
      </c>
      <c r="AC3366" t="s">
        <v>48</v>
      </c>
      <c r="AD3366" t="s">
        <v>49</v>
      </c>
      <c r="AE3366" t="s">
        <v>50</v>
      </c>
      <c r="AF3366">
        <v>0</v>
      </c>
      <c r="AG3366" t="s">
        <v>56</v>
      </c>
      <c r="AH3366" t="str">
        <f>"Trad IRN"</f>
        <v>Trad IRN</v>
      </c>
      <c r="AI3366" t="str">
        <f>"Bldg IRN"</f>
        <v>Bldg IRN</v>
      </c>
      <c r="AJ3366" t="s">
        <v>48</v>
      </c>
      <c r="AK3366" t="s">
        <v>48</v>
      </c>
      <c r="AL3366" t="s">
        <v>53</v>
      </c>
      <c r="AM3366">
        <v>510.65</v>
      </c>
      <c r="AN3366">
        <v>1132.3</v>
      </c>
      <c r="AO3366">
        <v>15</v>
      </c>
    </row>
    <row r="3367" spans="1:41" x14ac:dyDescent="0.3">
      <c r="A3367" t="str">
        <f>"Trad IRN"</f>
        <v>Trad IRN</v>
      </c>
      <c r="B3367" t="str">
        <f>"Bldg IRN"</f>
        <v>Bldg IRN</v>
      </c>
      <c r="C3367" t="s">
        <v>41</v>
      </c>
      <c r="D3367" t="s">
        <v>3</v>
      </c>
      <c r="E3367" t="s">
        <v>80</v>
      </c>
      <c r="F3367" t="s">
        <v>81</v>
      </c>
      <c r="G3367" t="s">
        <v>82</v>
      </c>
      <c r="H3367" t="s">
        <v>83</v>
      </c>
      <c r="I3367" t="str">
        <f>"Trad IRN"</f>
        <v>Trad IRN</v>
      </c>
      <c r="J3367" t="s">
        <v>43</v>
      </c>
      <c r="K3367" t="s">
        <v>44</v>
      </c>
      <c r="L3367" t="s">
        <v>45</v>
      </c>
      <c r="M3367" t="s">
        <v>46</v>
      </c>
      <c r="N3367" t="str">
        <f>"08/18/2022"</f>
        <v>08/18/2022</v>
      </c>
      <c r="O3367" t="str">
        <f>"01/03/2023"</f>
        <v>01/03/2023</v>
      </c>
      <c r="P3367">
        <v>0.46943400000000002</v>
      </c>
      <c r="Q3367">
        <v>0.46943400000000002</v>
      </c>
      <c r="S3367">
        <v>0.46943400000000002</v>
      </c>
      <c r="T3367">
        <v>0.46943400000000002</v>
      </c>
      <c r="U3367">
        <v>0</v>
      </c>
      <c r="V3367" t="str">
        <f>"Trad IRN"</f>
        <v>Trad IRN</v>
      </c>
      <c r="W3367">
        <v>100</v>
      </c>
      <c r="X3367" t="s">
        <v>47</v>
      </c>
      <c r="Z3367" t="s">
        <v>47</v>
      </c>
      <c r="AB3367" t="str">
        <f>"09"</f>
        <v>09</v>
      </c>
      <c r="AC3367" t="s">
        <v>48</v>
      </c>
      <c r="AD3367" t="s">
        <v>49</v>
      </c>
      <c r="AE3367" t="s">
        <v>50</v>
      </c>
      <c r="AF3367">
        <v>0</v>
      </c>
      <c r="AG3367" t="s">
        <v>56</v>
      </c>
      <c r="AH3367" t="str">
        <f>"Trad IRN"</f>
        <v>Trad IRN</v>
      </c>
      <c r="AI3367" t="str">
        <f>"Bldg IRN"</f>
        <v>Bldg IRN</v>
      </c>
      <c r="AJ3367" t="s">
        <v>48</v>
      </c>
      <c r="AK3367" t="s">
        <v>48</v>
      </c>
      <c r="AL3367" t="s">
        <v>53</v>
      </c>
      <c r="AM3367">
        <v>531.54</v>
      </c>
      <c r="AN3367">
        <v>1132.3</v>
      </c>
      <c r="AO3367">
        <v>15</v>
      </c>
    </row>
    <row r="3368" spans="1:41" x14ac:dyDescent="0.3">
      <c r="A3368" t="str">
        <f>"Trad IRN"</f>
        <v>Trad IRN</v>
      </c>
      <c r="B3368" t="str">
        <f>"Bldg IRN"</f>
        <v>Bldg IRN</v>
      </c>
      <c r="C3368" t="s">
        <v>41</v>
      </c>
      <c r="D3368" t="s">
        <v>3</v>
      </c>
      <c r="E3368" t="s">
        <v>80</v>
      </c>
      <c r="F3368" t="s">
        <v>81</v>
      </c>
      <c r="G3368" t="s">
        <v>82</v>
      </c>
      <c r="H3368" t="s">
        <v>83</v>
      </c>
      <c r="I3368" t="str">
        <f>"Trad IRN"</f>
        <v>Trad IRN</v>
      </c>
      <c r="J3368" t="s">
        <v>43</v>
      </c>
      <c r="K3368" t="s">
        <v>44</v>
      </c>
      <c r="L3368" t="s">
        <v>45</v>
      </c>
      <c r="M3368" t="s">
        <v>46</v>
      </c>
      <c r="N3368" t="str">
        <f>"08/18/2022"</f>
        <v>08/18/2022</v>
      </c>
      <c r="O3368" t="str">
        <f>"12/31/2500"</f>
        <v>12/31/2500</v>
      </c>
      <c r="P3368">
        <v>1</v>
      </c>
      <c r="Q3368">
        <v>1</v>
      </c>
      <c r="S3368">
        <v>1</v>
      </c>
      <c r="T3368">
        <v>1</v>
      </c>
      <c r="U3368">
        <v>0</v>
      </c>
      <c r="V3368" t="str">
        <f>"Trad IRN"</f>
        <v>Trad IRN</v>
      </c>
      <c r="W3368">
        <v>100</v>
      </c>
      <c r="X3368" t="s">
        <v>47</v>
      </c>
      <c r="Z3368" t="s">
        <v>47</v>
      </c>
      <c r="AB3368" t="str">
        <f>"09"</f>
        <v>09</v>
      </c>
      <c r="AC3368" t="s">
        <v>48</v>
      </c>
      <c r="AD3368" t="s">
        <v>49</v>
      </c>
      <c r="AE3368" t="s">
        <v>50</v>
      </c>
      <c r="AF3368">
        <v>0</v>
      </c>
      <c r="AG3368" t="s">
        <v>56</v>
      </c>
      <c r="AH3368" t="str">
        <f>"Trad IRN"</f>
        <v>Trad IRN</v>
      </c>
      <c r="AI3368" t="str">
        <f>"Bldg IRN"</f>
        <v>Bldg IRN</v>
      </c>
      <c r="AJ3368" t="s">
        <v>48</v>
      </c>
      <c r="AK3368" t="s">
        <v>48</v>
      </c>
      <c r="AL3368" t="s">
        <v>53</v>
      </c>
      <c r="AM3368">
        <v>1132.3</v>
      </c>
      <c r="AN3368">
        <v>1132.3</v>
      </c>
      <c r="AO3368">
        <v>15</v>
      </c>
    </row>
    <row r="3369" spans="1:41" x14ac:dyDescent="0.3">
      <c r="A3369" t="str">
        <f>"Trad IRN"</f>
        <v>Trad IRN</v>
      </c>
      <c r="B3369" t="str">
        <f>"Bldg IRN"</f>
        <v>Bldg IRN</v>
      </c>
      <c r="C3369" t="s">
        <v>41</v>
      </c>
      <c r="D3369" t="s">
        <v>3</v>
      </c>
      <c r="E3369" t="s">
        <v>80</v>
      </c>
      <c r="F3369" t="s">
        <v>81</v>
      </c>
      <c r="G3369" t="s">
        <v>82</v>
      </c>
      <c r="H3369" t="s">
        <v>83</v>
      </c>
      <c r="I3369" t="str">
        <f>"Trad IRN"</f>
        <v>Trad IRN</v>
      </c>
      <c r="J3369" t="s">
        <v>43</v>
      </c>
      <c r="K3369" t="s">
        <v>44</v>
      </c>
      <c r="L3369" t="s">
        <v>45</v>
      </c>
      <c r="M3369" t="s">
        <v>46</v>
      </c>
      <c r="N3369" t="str">
        <f>"08/18/2022"</f>
        <v>08/18/2022</v>
      </c>
      <c r="O3369" t="str">
        <f>"01/03/2023"</f>
        <v>01/03/2023</v>
      </c>
      <c r="P3369">
        <v>0.39901900000000001</v>
      </c>
      <c r="Q3369">
        <v>0.39901900000000001</v>
      </c>
      <c r="S3369">
        <v>0.39901900000000001</v>
      </c>
      <c r="T3369">
        <v>0.39901900000000001</v>
      </c>
      <c r="U3369">
        <v>0</v>
      </c>
      <c r="V3369" t="str">
        <f>"Trad IRN"</f>
        <v>Trad IRN</v>
      </c>
      <c r="W3369">
        <v>85</v>
      </c>
      <c r="X3369" t="s">
        <v>47</v>
      </c>
      <c r="Z3369" t="s">
        <v>47</v>
      </c>
      <c r="AB3369" t="str">
        <f>"11"</f>
        <v>11</v>
      </c>
      <c r="AC3369" t="s">
        <v>48</v>
      </c>
      <c r="AD3369" t="s">
        <v>49</v>
      </c>
      <c r="AE3369" t="s">
        <v>50</v>
      </c>
      <c r="AF3369">
        <v>0</v>
      </c>
      <c r="AG3369" t="s">
        <v>56</v>
      </c>
      <c r="AH3369" t="str">
        <f>"Trad IRN"</f>
        <v>Trad IRN</v>
      </c>
      <c r="AI3369" t="str">
        <f>"Bldg IRN"</f>
        <v>Bldg IRN</v>
      </c>
      <c r="AJ3369" t="s">
        <v>48</v>
      </c>
      <c r="AK3369" t="s">
        <v>48</v>
      </c>
      <c r="AL3369" t="s">
        <v>53</v>
      </c>
      <c r="AM3369">
        <v>451.81</v>
      </c>
      <c r="AN3369">
        <v>1132.3</v>
      </c>
      <c r="AO3369">
        <v>15</v>
      </c>
    </row>
    <row r="3370" spans="1:41" x14ac:dyDescent="0.3">
      <c r="A3370" t="str">
        <f>"Trad IRN"</f>
        <v>Trad IRN</v>
      </c>
      <c r="B3370" t="str">
        <f>"Bldg IRN"</f>
        <v>Bldg IRN</v>
      </c>
      <c r="C3370" t="s">
        <v>41</v>
      </c>
      <c r="D3370" t="s">
        <v>3</v>
      </c>
      <c r="E3370" t="s">
        <v>80</v>
      </c>
      <c r="F3370" t="s">
        <v>81</v>
      </c>
      <c r="G3370" t="s">
        <v>82</v>
      </c>
      <c r="H3370" t="s">
        <v>83</v>
      </c>
      <c r="I3370" t="str">
        <f>"Trad IRN"</f>
        <v>Trad IRN</v>
      </c>
      <c r="J3370" t="s">
        <v>43</v>
      </c>
      <c r="K3370" t="s">
        <v>44</v>
      </c>
      <c r="L3370" t="s">
        <v>45</v>
      </c>
      <c r="M3370" t="s">
        <v>46</v>
      </c>
      <c r="N3370" t="str">
        <f>"01/04/2023"</f>
        <v>01/04/2023</v>
      </c>
      <c r="O3370" t="str">
        <f>"12/31/2500"</f>
        <v>12/31/2500</v>
      </c>
      <c r="P3370">
        <v>0.53056599999999998</v>
      </c>
      <c r="Q3370">
        <v>0.53056599999999998</v>
      </c>
      <c r="S3370">
        <v>0.53056599999999998</v>
      </c>
      <c r="T3370">
        <v>0.53056599999999998</v>
      </c>
      <c r="U3370">
        <v>0</v>
      </c>
      <c r="V3370" t="str">
        <f>"Trad IRN"</f>
        <v>Trad IRN</v>
      </c>
      <c r="W3370">
        <v>100</v>
      </c>
      <c r="X3370" t="s">
        <v>47</v>
      </c>
      <c r="Z3370" t="s">
        <v>47</v>
      </c>
      <c r="AB3370" t="str">
        <f>"11"</f>
        <v>11</v>
      </c>
      <c r="AC3370" t="s">
        <v>48</v>
      </c>
      <c r="AD3370" t="s">
        <v>49</v>
      </c>
      <c r="AE3370" t="s">
        <v>50</v>
      </c>
      <c r="AF3370">
        <v>0</v>
      </c>
      <c r="AG3370" t="s">
        <v>56</v>
      </c>
      <c r="AH3370" t="str">
        <f>"Trad IRN"</f>
        <v>Trad IRN</v>
      </c>
      <c r="AI3370" t="str">
        <f>"Bldg IRN"</f>
        <v>Bldg IRN</v>
      </c>
      <c r="AJ3370" t="s">
        <v>48</v>
      </c>
      <c r="AK3370" t="s">
        <v>48</v>
      </c>
      <c r="AL3370" t="s">
        <v>53</v>
      </c>
      <c r="AM3370">
        <v>600.76</v>
      </c>
      <c r="AN3370">
        <v>1132.3</v>
      </c>
      <c r="AO3370">
        <v>15</v>
      </c>
    </row>
    <row r="3371" spans="1:41" x14ac:dyDescent="0.3">
      <c r="A3371" t="str">
        <f>"Trad IRN"</f>
        <v>Trad IRN</v>
      </c>
      <c r="B3371" t="str">
        <f>"Bldg IRN"</f>
        <v>Bldg IRN</v>
      </c>
      <c r="C3371" t="s">
        <v>41</v>
      </c>
      <c r="D3371" t="s">
        <v>3</v>
      </c>
      <c r="E3371" t="s">
        <v>80</v>
      </c>
      <c r="F3371" t="s">
        <v>81</v>
      </c>
      <c r="G3371" t="s">
        <v>82</v>
      </c>
      <c r="H3371" t="s">
        <v>83</v>
      </c>
      <c r="I3371" t="s">
        <v>8</v>
      </c>
      <c r="J3371" t="s">
        <v>43</v>
      </c>
      <c r="K3371" t="s">
        <v>44</v>
      </c>
      <c r="L3371" t="s">
        <v>45</v>
      </c>
      <c r="M3371" t="s">
        <v>46</v>
      </c>
      <c r="N3371" t="str">
        <f t="shared" ref="N3371:N3376" si="347">"08/18/2022"</f>
        <v>08/18/2022</v>
      </c>
      <c r="O3371" t="str">
        <f>"12/20/2022"</f>
        <v>12/20/2022</v>
      </c>
      <c r="P3371">
        <v>6.9550000000000001E-2</v>
      </c>
      <c r="Q3371">
        <v>6.9550000000000001E-2</v>
      </c>
      <c r="S3371">
        <v>0</v>
      </c>
      <c r="T3371">
        <v>1.4671999999999999E-2</v>
      </c>
      <c r="U3371">
        <v>5.4878000000000003E-2</v>
      </c>
      <c r="V3371" t="str">
        <f>"Trad IRN"</f>
        <v>Trad IRN</v>
      </c>
      <c r="W3371">
        <v>15</v>
      </c>
      <c r="X3371" t="s">
        <v>47</v>
      </c>
      <c r="Z3371" t="s">
        <v>47</v>
      </c>
      <c r="AB3371" t="str">
        <f>"11"</f>
        <v>11</v>
      </c>
      <c r="AC3371" t="s">
        <v>48</v>
      </c>
      <c r="AD3371" t="s">
        <v>49</v>
      </c>
      <c r="AE3371" t="s">
        <v>50</v>
      </c>
      <c r="AF3371">
        <v>0</v>
      </c>
      <c r="AG3371" t="s">
        <v>51</v>
      </c>
      <c r="AH3371" t="str">
        <f>"Trad IRN"</f>
        <v>Trad IRN</v>
      </c>
      <c r="AI3371" t="str">
        <f>"Bldg IRN"</f>
        <v>Bldg IRN</v>
      </c>
      <c r="AJ3371" t="s">
        <v>48</v>
      </c>
      <c r="AK3371" t="s">
        <v>48</v>
      </c>
      <c r="AL3371" t="s">
        <v>53</v>
      </c>
      <c r="AM3371">
        <v>78.75</v>
      </c>
      <c r="AN3371">
        <v>1132.3</v>
      </c>
      <c r="AO3371">
        <v>15</v>
      </c>
    </row>
    <row r="3372" spans="1:41" x14ac:dyDescent="0.3">
      <c r="A3372" t="str">
        <f>"Trad IRN"</f>
        <v>Trad IRN</v>
      </c>
      <c r="B3372" t="str">
        <f>"Bldg IRN"</f>
        <v>Bldg IRN</v>
      </c>
      <c r="C3372" t="s">
        <v>41</v>
      </c>
      <c r="D3372" t="s">
        <v>3</v>
      </c>
      <c r="E3372" t="s">
        <v>80</v>
      </c>
      <c r="F3372" t="s">
        <v>81</v>
      </c>
      <c r="G3372" t="s">
        <v>82</v>
      </c>
      <c r="H3372" t="s">
        <v>83</v>
      </c>
      <c r="I3372" t="str">
        <f>"Trad IRN"</f>
        <v>Trad IRN</v>
      </c>
      <c r="J3372" t="s">
        <v>43</v>
      </c>
      <c r="K3372" t="s">
        <v>44</v>
      </c>
      <c r="L3372" t="s">
        <v>45</v>
      </c>
      <c r="M3372" t="s">
        <v>46</v>
      </c>
      <c r="N3372" t="str">
        <f t="shared" si="347"/>
        <v>08/18/2022</v>
      </c>
      <c r="O3372" t="str">
        <f>"12/31/2500"</f>
        <v>12/31/2500</v>
      </c>
      <c r="P3372">
        <v>1</v>
      </c>
      <c r="Q3372">
        <v>1</v>
      </c>
      <c r="S3372">
        <v>0</v>
      </c>
      <c r="T3372">
        <v>1</v>
      </c>
      <c r="U3372">
        <v>0</v>
      </c>
      <c r="V3372" t="str">
        <f>"Trad IRN"</f>
        <v>Trad IRN</v>
      </c>
      <c r="W3372">
        <v>100</v>
      </c>
      <c r="X3372" t="s">
        <v>47</v>
      </c>
      <c r="Z3372" t="s">
        <v>47</v>
      </c>
      <c r="AB3372" t="str">
        <f>"11"</f>
        <v>11</v>
      </c>
      <c r="AC3372" t="s">
        <v>48</v>
      </c>
      <c r="AD3372" t="s">
        <v>49</v>
      </c>
      <c r="AE3372" t="s">
        <v>50</v>
      </c>
      <c r="AF3372">
        <v>0</v>
      </c>
      <c r="AG3372" t="s">
        <v>56</v>
      </c>
      <c r="AH3372" t="str">
        <f>"Trad IRN"</f>
        <v>Trad IRN</v>
      </c>
      <c r="AI3372" t="str">
        <f>"Bldg IRN"</f>
        <v>Bldg IRN</v>
      </c>
      <c r="AJ3372" t="s">
        <v>48</v>
      </c>
      <c r="AK3372" t="s">
        <v>48</v>
      </c>
      <c r="AL3372" t="s">
        <v>53</v>
      </c>
      <c r="AM3372">
        <v>1132.3</v>
      </c>
      <c r="AN3372">
        <v>1132.3</v>
      </c>
      <c r="AO3372">
        <v>15</v>
      </c>
    </row>
    <row r="3373" spans="1:41" x14ac:dyDescent="0.3">
      <c r="A3373" t="str">
        <f>"Trad IRN"</f>
        <v>Trad IRN</v>
      </c>
      <c r="B3373" t="str">
        <f>"Bldg IRN"</f>
        <v>Bldg IRN</v>
      </c>
      <c r="C3373" t="s">
        <v>41</v>
      </c>
      <c r="D3373" t="s">
        <v>3</v>
      </c>
      <c r="E3373" t="s">
        <v>80</v>
      </c>
      <c r="F3373" t="s">
        <v>81</v>
      </c>
      <c r="G3373" t="s">
        <v>82</v>
      </c>
      <c r="H3373" t="s">
        <v>83</v>
      </c>
      <c r="I3373" t="str">
        <f>"Trad IRN"</f>
        <v>Trad IRN</v>
      </c>
      <c r="J3373" t="s">
        <v>43</v>
      </c>
      <c r="K3373" t="s">
        <v>44</v>
      </c>
      <c r="L3373" t="s">
        <v>45</v>
      </c>
      <c r="M3373" t="s">
        <v>46</v>
      </c>
      <c r="N3373" t="str">
        <f t="shared" si="347"/>
        <v>08/18/2022</v>
      </c>
      <c r="O3373" t="str">
        <f>"12/31/2500"</f>
        <v>12/31/2500</v>
      </c>
      <c r="P3373">
        <v>0.85</v>
      </c>
      <c r="Q3373">
        <v>0.85</v>
      </c>
      <c r="R3373">
        <v>0.85</v>
      </c>
      <c r="S3373">
        <v>0</v>
      </c>
      <c r="T3373">
        <v>0.85</v>
      </c>
      <c r="U3373">
        <v>0</v>
      </c>
      <c r="V3373" t="str">
        <f>"Trad IRN"</f>
        <v>Trad IRN</v>
      </c>
      <c r="W3373">
        <v>85</v>
      </c>
      <c r="X3373" t="s">
        <v>47</v>
      </c>
      <c r="Z3373" t="s">
        <v>47</v>
      </c>
      <c r="AB3373" t="str">
        <f>"10"</f>
        <v>10</v>
      </c>
      <c r="AC3373" t="str">
        <f>"10"</f>
        <v>10</v>
      </c>
      <c r="AD3373" t="str">
        <f>"2"</f>
        <v>2</v>
      </c>
      <c r="AE3373" t="s">
        <v>55</v>
      </c>
      <c r="AF3373">
        <v>0</v>
      </c>
      <c r="AG3373" t="s">
        <v>56</v>
      </c>
      <c r="AH3373" t="str">
        <f>"Trad IRN"</f>
        <v>Trad IRN</v>
      </c>
      <c r="AI3373" t="str">
        <f>"Bldg IRN"</f>
        <v>Bldg IRN</v>
      </c>
      <c r="AJ3373" t="s">
        <v>48</v>
      </c>
      <c r="AK3373" t="s">
        <v>48</v>
      </c>
      <c r="AL3373" t="s">
        <v>53</v>
      </c>
      <c r="AM3373">
        <v>962.46</v>
      </c>
      <c r="AN3373">
        <v>1132.3</v>
      </c>
      <c r="AO3373">
        <v>15</v>
      </c>
    </row>
    <row r="3374" spans="1:41" x14ac:dyDescent="0.3">
      <c r="A3374" t="str">
        <f>"Trad IRN"</f>
        <v>Trad IRN</v>
      </c>
      <c r="B3374" t="str">
        <f>"Bldg IRN"</f>
        <v>Bldg IRN</v>
      </c>
      <c r="C3374" t="s">
        <v>41</v>
      </c>
      <c r="D3374" t="s">
        <v>3</v>
      </c>
      <c r="E3374" t="s">
        <v>80</v>
      </c>
      <c r="F3374" t="s">
        <v>81</v>
      </c>
      <c r="G3374" t="s">
        <v>82</v>
      </c>
      <c r="H3374" t="s">
        <v>83</v>
      </c>
      <c r="I3374" t="s">
        <v>8</v>
      </c>
      <c r="J3374" t="s">
        <v>43</v>
      </c>
      <c r="K3374" t="s">
        <v>44</v>
      </c>
      <c r="L3374" t="s">
        <v>45</v>
      </c>
      <c r="M3374" t="s">
        <v>46</v>
      </c>
      <c r="N3374" t="str">
        <f t="shared" si="347"/>
        <v>08/18/2022</v>
      </c>
      <c r="O3374" t="str">
        <f>"12/20/2022"</f>
        <v>12/20/2022</v>
      </c>
      <c r="P3374">
        <v>6.9550000000000001E-2</v>
      </c>
      <c r="Q3374">
        <v>6.9550000000000001E-2</v>
      </c>
      <c r="R3374">
        <v>6.9550000000000001E-2</v>
      </c>
      <c r="S3374">
        <v>0</v>
      </c>
      <c r="T3374">
        <v>1.4671999999999999E-2</v>
      </c>
      <c r="U3374">
        <v>5.4878000000000003E-2</v>
      </c>
      <c r="V3374" t="str">
        <f>"Trad IRN"</f>
        <v>Trad IRN</v>
      </c>
      <c r="W3374">
        <v>15</v>
      </c>
      <c r="X3374" t="s">
        <v>47</v>
      </c>
      <c r="Z3374" t="s">
        <v>47</v>
      </c>
      <c r="AB3374" t="str">
        <f>"10"</f>
        <v>10</v>
      </c>
      <c r="AC3374" t="str">
        <f>"10"</f>
        <v>10</v>
      </c>
      <c r="AD3374" t="str">
        <f>"2"</f>
        <v>2</v>
      </c>
      <c r="AE3374" t="s">
        <v>50</v>
      </c>
      <c r="AF3374">
        <v>0</v>
      </c>
      <c r="AG3374" t="s">
        <v>51</v>
      </c>
      <c r="AH3374" t="str">
        <f>"Trad IRN"</f>
        <v>Trad IRN</v>
      </c>
      <c r="AI3374" t="str">
        <f>"Bldg IRN"</f>
        <v>Bldg IRN</v>
      </c>
      <c r="AJ3374" t="s">
        <v>48</v>
      </c>
      <c r="AK3374" t="s">
        <v>48</v>
      </c>
      <c r="AL3374" t="s">
        <v>53</v>
      </c>
      <c r="AM3374">
        <v>78.75</v>
      </c>
      <c r="AN3374">
        <v>1132.3</v>
      </c>
      <c r="AO3374">
        <v>15</v>
      </c>
    </row>
    <row r="3375" spans="1:41" x14ac:dyDescent="0.3">
      <c r="A3375" t="str">
        <f>"Trad IRN"</f>
        <v>Trad IRN</v>
      </c>
      <c r="B3375" t="str">
        <f>"Bldg IRN"</f>
        <v>Bldg IRN</v>
      </c>
      <c r="C3375" t="s">
        <v>41</v>
      </c>
      <c r="D3375" t="s">
        <v>3</v>
      </c>
      <c r="E3375" t="s">
        <v>80</v>
      </c>
      <c r="F3375" t="s">
        <v>81</v>
      </c>
      <c r="G3375" t="s">
        <v>82</v>
      </c>
      <c r="H3375" t="s">
        <v>83</v>
      </c>
      <c r="I3375" t="str">
        <f>"Trad IRN"</f>
        <v>Trad IRN</v>
      </c>
      <c r="J3375" t="s">
        <v>43</v>
      </c>
      <c r="K3375" t="s">
        <v>44</v>
      </c>
      <c r="L3375" t="s">
        <v>45</v>
      </c>
      <c r="M3375" t="s">
        <v>46</v>
      </c>
      <c r="N3375" t="str">
        <f t="shared" si="347"/>
        <v>08/18/2022</v>
      </c>
      <c r="O3375" t="str">
        <f>"09/12/2022"</f>
        <v>09/12/2022</v>
      </c>
      <c r="P3375">
        <v>9.8039000000000001E-2</v>
      </c>
      <c r="Q3375">
        <v>9.8039000000000001E-2</v>
      </c>
      <c r="R3375">
        <v>9.8039000000000001E-2</v>
      </c>
      <c r="S3375">
        <v>0</v>
      </c>
      <c r="T3375">
        <v>9.8039000000000001E-2</v>
      </c>
      <c r="U3375">
        <v>0</v>
      </c>
      <c r="V3375" t="str">
        <f>"Trad IRN"</f>
        <v>Trad IRN</v>
      </c>
      <c r="W3375">
        <v>100</v>
      </c>
      <c r="X3375" t="s">
        <v>47</v>
      </c>
      <c r="Z3375" t="s">
        <v>47</v>
      </c>
      <c r="AB3375" t="str">
        <f>"23"</f>
        <v>23</v>
      </c>
      <c r="AC3375" t="str">
        <f>"01"</f>
        <v>01</v>
      </c>
      <c r="AD3375" t="str">
        <f>"5"</f>
        <v>5</v>
      </c>
      <c r="AE3375" t="s">
        <v>50</v>
      </c>
      <c r="AF3375">
        <v>0</v>
      </c>
      <c r="AG3375" t="s">
        <v>56</v>
      </c>
      <c r="AH3375" t="str">
        <f>"Trad IRN"</f>
        <v>Trad IRN</v>
      </c>
      <c r="AI3375" t="str">
        <f>"Bldg IRN"</f>
        <v>Bldg IRN</v>
      </c>
      <c r="AJ3375" t="s">
        <v>48</v>
      </c>
      <c r="AK3375" t="s">
        <v>48</v>
      </c>
      <c r="AL3375" t="s">
        <v>53</v>
      </c>
      <c r="AM3375">
        <v>111.01</v>
      </c>
      <c r="AN3375">
        <v>1132.3</v>
      </c>
      <c r="AO3375">
        <v>15</v>
      </c>
    </row>
    <row r="3376" spans="1:41" x14ac:dyDescent="0.3">
      <c r="A3376" t="str">
        <f>"Trad IRN"</f>
        <v>Trad IRN</v>
      </c>
      <c r="B3376" t="str">
        <f>"Bldg IRN"</f>
        <v>Bldg IRN</v>
      </c>
      <c r="C3376" t="s">
        <v>41</v>
      </c>
      <c r="D3376" t="s">
        <v>3</v>
      </c>
      <c r="E3376" t="s">
        <v>80</v>
      </c>
      <c r="F3376" t="s">
        <v>81</v>
      </c>
      <c r="G3376" t="s">
        <v>82</v>
      </c>
      <c r="H3376" t="s">
        <v>83</v>
      </c>
      <c r="I3376" t="str">
        <f>"Trad IRN"</f>
        <v>Trad IRN</v>
      </c>
      <c r="J3376" t="s">
        <v>43</v>
      </c>
      <c r="K3376" t="s">
        <v>44</v>
      </c>
      <c r="L3376" t="s">
        <v>45</v>
      </c>
      <c r="M3376" t="s">
        <v>46</v>
      </c>
      <c r="N3376" t="str">
        <f t="shared" si="347"/>
        <v>08/18/2022</v>
      </c>
      <c r="O3376" t="str">
        <f>"12/31/2500"</f>
        <v>12/31/2500</v>
      </c>
      <c r="P3376">
        <v>0.5</v>
      </c>
      <c r="Q3376">
        <v>0.5</v>
      </c>
      <c r="S3376">
        <v>0</v>
      </c>
      <c r="T3376">
        <v>0.5</v>
      </c>
      <c r="U3376">
        <v>0</v>
      </c>
      <c r="V3376" t="str">
        <f>"Trad IRN"</f>
        <v>Trad IRN</v>
      </c>
      <c r="W3376">
        <v>50</v>
      </c>
      <c r="X3376" t="s">
        <v>47</v>
      </c>
      <c r="Z3376" t="s">
        <v>47</v>
      </c>
      <c r="AB3376" t="str">
        <f>"12"</f>
        <v>12</v>
      </c>
      <c r="AC3376" t="s">
        <v>48</v>
      </c>
      <c r="AD3376" t="s">
        <v>49</v>
      </c>
      <c r="AE3376" t="s">
        <v>55</v>
      </c>
      <c r="AF3376">
        <v>0</v>
      </c>
      <c r="AG3376" t="s">
        <v>56</v>
      </c>
      <c r="AH3376" t="str">
        <f>"Trad IRN"</f>
        <v>Trad IRN</v>
      </c>
      <c r="AI3376" t="str">
        <f>"Bldg IRN"</f>
        <v>Bldg IRN</v>
      </c>
      <c r="AJ3376" t="str">
        <f>"12"</f>
        <v>12</v>
      </c>
      <c r="AK3376" t="s">
        <v>48</v>
      </c>
      <c r="AL3376" t="s">
        <v>53</v>
      </c>
      <c r="AM3376">
        <v>566.15</v>
      </c>
      <c r="AN3376">
        <v>1132.3</v>
      </c>
      <c r="AO3376">
        <v>15</v>
      </c>
    </row>
    <row r="3377" spans="1:41" x14ac:dyDescent="0.3">
      <c r="A3377" t="str">
        <f>"Trad IRN"</f>
        <v>Trad IRN</v>
      </c>
      <c r="B3377" t="str">
        <f>"Bldg IRN"</f>
        <v>Bldg IRN</v>
      </c>
      <c r="C3377" t="s">
        <v>41</v>
      </c>
      <c r="D3377" t="s">
        <v>3</v>
      </c>
      <c r="E3377" t="s">
        <v>80</v>
      </c>
      <c r="F3377" t="s">
        <v>81</v>
      </c>
      <c r="G3377" t="s">
        <v>82</v>
      </c>
      <c r="H3377" t="s">
        <v>83</v>
      </c>
      <c r="I3377" t="s">
        <v>8</v>
      </c>
      <c r="J3377" t="s">
        <v>43</v>
      </c>
      <c r="K3377" t="s">
        <v>44</v>
      </c>
      <c r="L3377" t="s">
        <v>45</v>
      </c>
      <c r="M3377" t="s">
        <v>46</v>
      </c>
      <c r="N3377" t="str">
        <f>"08/17/2022"</f>
        <v>08/17/2022</v>
      </c>
      <c r="O3377" t="str">
        <f>"12/31/2500"</f>
        <v>12/31/2500</v>
      </c>
      <c r="P3377">
        <v>0.5</v>
      </c>
      <c r="Q3377">
        <v>0.5</v>
      </c>
      <c r="S3377">
        <v>0</v>
      </c>
      <c r="T3377">
        <v>0.5</v>
      </c>
      <c r="U3377">
        <v>0</v>
      </c>
      <c r="V3377" t="str">
        <f>"Trad IRN"</f>
        <v>Trad IRN</v>
      </c>
      <c r="W3377">
        <v>50</v>
      </c>
      <c r="X3377" t="s">
        <v>47</v>
      </c>
      <c r="Z3377" t="s">
        <v>47</v>
      </c>
      <c r="AB3377" t="str">
        <f>"12"</f>
        <v>12</v>
      </c>
      <c r="AC3377" t="s">
        <v>48</v>
      </c>
      <c r="AD3377" t="s">
        <v>49</v>
      </c>
      <c r="AE3377" t="s">
        <v>50</v>
      </c>
      <c r="AF3377">
        <v>0</v>
      </c>
      <c r="AG3377" t="s">
        <v>51</v>
      </c>
      <c r="AH3377" t="s">
        <v>85</v>
      </c>
      <c r="AI3377" t="str">
        <f>"Bldg IRN"</f>
        <v>Bldg IRN</v>
      </c>
      <c r="AJ3377" t="str">
        <f>"12"</f>
        <v>12</v>
      </c>
      <c r="AK3377" t="s">
        <v>52</v>
      </c>
      <c r="AL3377" t="s">
        <v>53</v>
      </c>
      <c r="AM3377">
        <v>521</v>
      </c>
      <c r="AN3377">
        <v>1042</v>
      </c>
      <c r="AO3377">
        <v>15</v>
      </c>
    </row>
    <row r="3378" spans="1:41" x14ac:dyDescent="0.3">
      <c r="A3378" t="str">
        <f>"Trad IRN"</f>
        <v>Trad IRN</v>
      </c>
      <c r="B3378" t="str">
        <f>"Bldg IRN"</f>
        <v>Bldg IRN</v>
      </c>
      <c r="C3378" t="s">
        <v>41</v>
      </c>
      <c r="D3378" t="s">
        <v>3</v>
      </c>
      <c r="E3378" t="s">
        <v>80</v>
      </c>
      <c r="F3378" t="s">
        <v>81</v>
      </c>
      <c r="G3378" t="s">
        <v>82</v>
      </c>
      <c r="H3378" t="s">
        <v>83</v>
      </c>
      <c r="I3378" t="s">
        <v>8</v>
      </c>
      <c r="J3378" t="s">
        <v>43</v>
      </c>
      <c r="K3378" t="s">
        <v>44</v>
      </c>
      <c r="L3378" t="s">
        <v>45</v>
      </c>
      <c r="M3378" t="s">
        <v>46</v>
      </c>
      <c r="N3378" t="str">
        <f>"08/17/2022"</f>
        <v>08/17/2022</v>
      </c>
      <c r="O3378" t="str">
        <f>"12/31/2500"</f>
        <v>12/31/2500</v>
      </c>
      <c r="P3378">
        <v>0.5</v>
      </c>
      <c r="Q3378">
        <v>0.5</v>
      </c>
      <c r="S3378">
        <v>0</v>
      </c>
      <c r="T3378">
        <v>0</v>
      </c>
      <c r="U3378">
        <v>0.5</v>
      </c>
      <c r="V3378" t="str">
        <f>"Trad IRN"</f>
        <v>Trad IRN</v>
      </c>
      <c r="W3378">
        <v>50</v>
      </c>
      <c r="X3378" t="s">
        <v>47</v>
      </c>
      <c r="Z3378" t="s">
        <v>47</v>
      </c>
      <c r="AB3378" t="str">
        <f>"12"</f>
        <v>12</v>
      </c>
      <c r="AC3378" t="s">
        <v>48</v>
      </c>
      <c r="AD3378" t="s">
        <v>49</v>
      </c>
      <c r="AE3378" t="s">
        <v>50</v>
      </c>
      <c r="AF3378">
        <v>0</v>
      </c>
      <c r="AG3378" t="s">
        <v>51</v>
      </c>
      <c r="AH3378" t="s">
        <v>85</v>
      </c>
      <c r="AI3378" t="str">
        <f>"Bldg IRN"</f>
        <v>Bldg IRN</v>
      </c>
      <c r="AJ3378" t="str">
        <f>"12"</f>
        <v>12</v>
      </c>
      <c r="AK3378" t="s">
        <v>52</v>
      </c>
      <c r="AL3378" t="s">
        <v>53</v>
      </c>
      <c r="AM3378">
        <v>521</v>
      </c>
      <c r="AN3378">
        <v>1042</v>
      </c>
      <c r="AO3378">
        <v>15</v>
      </c>
    </row>
    <row r="3379" spans="1:41" x14ac:dyDescent="0.3">
      <c r="A3379" t="str">
        <f>"Trad IRN"</f>
        <v>Trad IRN</v>
      </c>
      <c r="B3379" t="str">
        <f>"Bldg IRN"</f>
        <v>Bldg IRN</v>
      </c>
      <c r="C3379" t="s">
        <v>41</v>
      </c>
      <c r="D3379" t="s">
        <v>3</v>
      </c>
      <c r="E3379" t="s">
        <v>80</v>
      </c>
      <c r="F3379" t="s">
        <v>81</v>
      </c>
      <c r="G3379" t="s">
        <v>82</v>
      </c>
      <c r="H3379" t="s">
        <v>83</v>
      </c>
      <c r="I3379" t="str">
        <f>"Trad IRN"</f>
        <v>Trad IRN</v>
      </c>
      <c r="J3379" t="s">
        <v>43</v>
      </c>
      <c r="K3379" t="s">
        <v>44</v>
      </c>
      <c r="L3379" t="s">
        <v>45</v>
      </c>
      <c r="M3379" t="s">
        <v>46</v>
      </c>
      <c r="N3379" t="str">
        <f>"08/18/2022"</f>
        <v>08/18/2022</v>
      </c>
      <c r="O3379" t="str">
        <f>"12/31/2500"</f>
        <v>12/31/2500</v>
      </c>
      <c r="P3379">
        <v>0.5</v>
      </c>
      <c r="Q3379">
        <v>0.5</v>
      </c>
      <c r="S3379">
        <v>0</v>
      </c>
      <c r="T3379">
        <v>0.5</v>
      </c>
      <c r="U3379">
        <v>0</v>
      </c>
      <c r="V3379" t="str">
        <f>"Trad IRN"</f>
        <v>Trad IRN</v>
      </c>
      <c r="W3379">
        <v>50</v>
      </c>
      <c r="X3379" t="s">
        <v>47</v>
      </c>
      <c r="Z3379" t="s">
        <v>47</v>
      </c>
      <c r="AB3379" t="str">
        <f>"12"</f>
        <v>12</v>
      </c>
      <c r="AC3379" t="s">
        <v>48</v>
      </c>
      <c r="AD3379" t="s">
        <v>49</v>
      </c>
      <c r="AE3379" t="s">
        <v>50</v>
      </c>
      <c r="AF3379">
        <v>0</v>
      </c>
      <c r="AG3379" t="s">
        <v>56</v>
      </c>
      <c r="AH3379" t="str">
        <f>"Trad IRN"</f>
        <v>Trad IRN</v>
      </c>
      <c r="AI3379" t="str">
        <f>"Bldg IRN"</f>
        <v>Bldg IRN</v>
      </c>
      <c r="AJ3379" t="str">
        <f>"12"</f>
        <v>12</v>
      </c>
      <c r="AK3379" t="s">
        <v>48</v>
      </c>
      <c r="AL3379" t="s">
        <v>53</v>
      </c>
      <c r="AM3379">
        <v>566.15</v>
      </c>
      <c r="AN3379">
        <v>1132.3</v>
      </c>
      <c r="AO3379">
        <v>15</v>
      </c>
    </row>
    <row r="3380" spans="1:41" x14ac:dyDescent="0.3">
      <c r="A3380" t="str">
        <f>"Trad IRN"</f>
        <v>Trad IRN</v>
      </c>
      <c r="B3380" t="str">
        <f>"Bldg IRN"</f>
        <v>Bldg IRN</v>
      </c>
      <c r="C3380" t="s">
        <v>41</v>
      </c>
      <c r="D3380" t="s">
        <v>3</v>
      </c>
      <c r="E3380" t="s">
        <v>80</v>
      </c>
      <c r="F3380" t="s">
        <v>81</v>
      </c>
      <c r="G3380" t="s">
        <v>82</v>
      </c>
      <c r="H3380" t="s">
        <v>83</v>
      </c>
      <c r="I3380" t="str">
        <f>"Trad IRN"</f>
        <v>Trad IRN</v>
      </c>
      <c r="J3380" t="s">
        <v>43</v>
      </c>
      <c r="K3380" t="s">
        <v>44</v>
      </c>
      <c r="L3380" t="s">
        <v>45</v>
      </c>
      <c r="M3380" t="s">
        <v>46</v>
      </c>
      <c r="N3380" t="str">
        <f>"08/18/2022"</f>
        <v>08/18/2022</v>
      </c>
      <c r="O3380" t="str">
        <f>"01/03/2023"</f>
        <v>01/03/2023</v>
      </c>
      <c r="P3380">
        <v>0.35207500000000003</v>
      </c>
      <c r="Q3380">
        <v>0.35207500000000003</v>
      </c>
      <c r="R3380">
        <v>0.35207500000000003</v>
      </c>
      <c r="S3380">
        <v>0</v>
      </c>
      <c r="T3380">
        <v>0.35207500000000003</v>
      </c>
      <c r="U3380">
        <v>0</v>
      </c>
      <c r="V3380" t="str">
        <f>"Trad IRN"</f>
        <v>Trad IRN</v>
      </c>
      <c r="W3380">
        <v>75</v>
      </c>
      <c r="X3380" t="s">
        <v>47</v>
      </c>
      <c r="Z3380" t="s">
        <v>47</v>
      </c>
      <c r="AB3380" t="str">
        <f>"09"</f>
        <v>09</v>
      </c>
      <c r="AC3380" t="str">
        <f>"15"</f>
        <v>15</v>
      </c>
      <c r="AD3380" t="str">
        <f>"2"</f>
        <v>2</v>
      </c>
      <c r="AE3380" t="s">
        <v>55</v>
      </c>
      <c r="AF3380">
        <v>0</v>
      </c>
      <c r="AG3380" t="s">
        <v>56</v>
      </c>
      <c r="AH3380" t="str">
        <f>"Trad IRN"</f>
        <v>Trad IRN</v>
      </c>
      <c r="AI3380" t="str">
        <f>"Bldg IRN"</f>
        <v>Bldg IRN</v>
      </c>
      <c r="AJ3380" t="s">
        <v>48</v>
      </c>
      <c r="AK3380" t="s">
        <v>48</v>
      </c>
      <c r="AL3380" t="s">
        <v>53</v>
      </c>
      <c r="AM3380">
        <v>398.65</v>
      </c>
      <c r="AN3380">
        <v>1132.3</v>
      </c>
      <c r="AO3380">
        <v>15</v>
      </c>
    </row>
    <row r="3381" spans="1:41" x14ac:dyDescent="0.3">
      <c r="A3381" t="str">
        <f>"Trad IRN"</f>
        <v>Trad IRN</v>
      </c>
      <c r="B3381" t="str">
        <f>"Bldg IRN"</f>
        <v>Bldg IRN</v>
      </c>
      <c r="C3381" t="s">
        <v>41</v>
      </c>
      <c r="D3381" t="s">
        <v>3</v>
      </c>
      <c r="E3381" t="s">
        <v>80</v>
      </c>
      <c r="F3381" t="s">
        <v>81</v>
      </c>
      <c r="G3381" t="s">
        <v>82</v>
      </c>
      <c r="H3381" t="s">
        <v>83</v>
      </c>
      <c r="I3381" t="s">
        <v>8</v>
      </c>
      <c r="J3381" t="s">
        <v>43</v>
      </c>
      <c r="K3381" t="s">
        <v>44</v>
      </c>
      <c r="L3381" t="s">
        <v>45</v>
      </c>
      <c r="M3381" t="s">
        <v>46</v>
      </c>
      <c r="N3381" t="str">
        <f>"08/18/2022"</f>
        <v>08/18/2022</v>
      </c>
      <c r="O3381" t="str">
        <f>"12/20/2022"</f>
        <v>12/20/2022</v>
      </c>
      <c r="P3381">
        <v>0.11591700000000001</v>
      </c>
      <c r="Q3381">
        <v>0.11591700000000001</v>
      </c>
      <c r="R3381">
        <v>0.11591700000000001</v>
      </c>
      <c r="S3381">
        <v>0</v>
      </c>
      <c r="T3381">
        <v>6.1609999999999998E-3</v>
      </c>
      <c r="U3381">
        <v>0.10975600000000001</v>
      </c>
      <c r="V3381" t="str">
        <f>"Trad IRN"</f>
        <v>Trad IRN</v>
      </c>
      <c r="W3381">
        <v>25</v>
      </c>
      <c r="X3381" t="s">
        <v>47</v>
      </c>
      <c r="Z3381" t="s">
        <v>47</v>
      </c>
      <c r="AB3381" t="str">
        <f>"09"</f>
        <v>09</v>
      </c>
      <c r="AC3381" t="str">
        <f>"15"</f>
        <v>15</v>
      </c>
      <c r="AD3381" t="str">
        <f>"2"</f>
        <v>2</v>
      </c>
      <c r="AE3381" t="s">
        <v>55</v>
      </c>
      <c r="AF3381">
        <v>0</v>
      </c>
      <c r="AG3381" t="s">
        <v>51</v>
      </c>
      <c r="AH3381" t="str">
        <f>"Trad IRN"</f>
        <v>Trad IRN</v>
      </c>
      <c r="AI3381" t="str">
        <f>"Bldg IRN"</f>
        <v>Bldg IRN</v>
      </c>
      <c r="AJ3381" t="s">
        <v>48</v>
      </c>
      <c r="AK3381" t="s">
        <v>48</v>
      </c>
      <c r="AL3381" t="s">
        <v>53</v>
      </c>
      <c r="AM3381">
        <v>131.25</v>
      </c>
      <c r="AN3381">
        <v>1132.3</v>
      </c>
      <c r="AO3381">
        <v>15</v>
      </c>
    </row>
    <row r="3382" spans="1:41" x14ac:dyDescent="0.3">
      <c r="A3382" t="str">
        <f>"Trad IRN"</f>
        <v>Trad IRN</v>
      </c>
      <c r="B3382" t="str">
        <f>"Bldg IRN"</f>
        <v>Bldg IRN</v>
      </c>
      <c r="C3382" t="s">
        <v>41</v>
      </c>
      <c r="D3382" t="s">
        <v>3</v>
      </c>
      <c r="E3382" t="s">
        <v>80</v>
      </c>
      <c r="F3382" t="s">
        <v>81</v>
      </c>
      <c r="G3382" t="s">
        <v>82</v>
      </c>
      <c r="H3382" t="s">
        <v>83</v>
      </c>
      <c r="I3382" t="str">
        <f>"Trad IRN"</f>
        <v>Trad IRN</v>
      </c>
      <c r="J3382" t="s">
        <v>43</v>
      </c>
      <c r="K3382" t="s">
        <v>44</v>
      </c>
      <c r="L3382" t="s">
        <v>45</v>
      </c>
      <c r="M3382" t="s">
        <v>46</v>
      </c>
      <c r="N3382" t="str">
        <f>"01/04/2023"</f>
        <v>01/04/2023</v>
      </c>
      <c r="O3382" t="str">
        <f>"12/31/2500"</f>
        <v>12/31/2500</v>
      </c>
      <c r="P3382">
        <v>0.53056599999999998</v>
      </c>
      <c r="Q3382">
        <v>0.53056599999999998</v>
      </c>
      <c r="R3382">
        <v>0.53056599999999998</v>
      </c>
      <c r="S3382">
        <v>0</v>
      </c>
      <c r="T3382">
        <v>0.53056599999999998</v>
      </c>
      <c r="U3382">
        <v>0</v>
      </c>
      <c r="V3382" t="str">
        <f>"Trad IRN"</f>
        <v>Trad IRN</v>
      </c>
      <c r="W3382">
        <v>100</v>
      </c>
      <c r="X3382" t="s">
        <v>47</v>
      </c>
      <c r="Z3382" t="s">
        <v>47</v>
      </c>
      <c r="AB3382" t="str">
        <f>"09"</f>
        <v>09</v>
      </c>
      <c r="AC3382" t="str">
        <f>"15"</f>
        <v>15</v>
      </c>
      <c r="AD3382" t="str">
        <f>"2"</f>
        <v>2</v>
      </c>
      <c r="AE3382" t="s">
        <v>55</v>
      </c>
      <c r="AF3382">
        <v>0</v>
      </c>
      <c r="AG3382" t="s">
        <v>56</v>
      </c>
      <c r="AH3382" t="str">
        <f>"Trad IRN"</f>
        <v>Trad IRN</v>
      </c>
      <c r="AI3382" t="str">
        <f>"Bldg IRN"</f>
        <v>Bldg IRN</v>
      </c>
      <c r="AJ3382" t="s">
        <v>48</v>
      </c>
      <c r="AK3382" t="s">
        <v>48</v>
      </c>
      <c r="AL3382" t="s">
        <v>53</v>
      </c>
      <c r="AM3382">
        <v>600.76</v>
      </c>
      <c r="AN3382">
        <v>1132.3</v>
      </c>
      <c r="AO3382">
        <v>15</v>
      </c>
    </row>
    <row r="3383" spans="1:41" x14ac:dyDescent="0.3">
      <c r="A3383" t="str">
        <f>"Trad IRN"</f>
        <v>Trad IRN</v>
      </c>
      <c r="B3383" t="str">
        <f>"Bldg IRN"</f>
        <v>Bldg IRN</v>
      </c>
      <c r="C3383" t="s">
        <v>41</v>
      </c>
      <c r="D3383" t="s">
        <v>3</v>
      </c>
      <c r="E3383" t="s">
        <v>80</v>
      </c>
      <c r="F3383" t="s">
        <v>81</v>
      </c>
      <c r="G3383" t="s">
        <v>82</v>
      </c>
      <c r="H3383" t="s">
        <v>83</v>
      </c>
      <c r="I3383" t="str">
        <f>"Trad IRN"</f>
        <v>Trad IRN</v>
      </c>
      <c r="J3383" t="s">
        <v>43</v>
      </c>
      <c r="K3383" t="s">
        <v>44</v>
      </c>
      <c r="L3383" t="s">
        <v>45</v>
      </c>
      <c r="M3383" t="s">
        <v>46</v>
      </c>
      <c r="N3383" t="str">
        <f>"08/18/2022"</f>
        <v>08/18/2022</v>
      </c>
      <c r="O3383" t="str">
        <f>"12/31/2500"</f>
        <v>12/31/2500</v>
      </c>
      <c r="P3383">
        <v>1</v>
      </c>
      <c r="Q3383">
        <v>1</v>
      </c>
      <c r="S3383">
        <v>1</v>
      </c>
      <c r="T3383">
        <v>1</v>
      </c>
      <c r="U3383">
        <v>0</v>
      </c>
      <c r="V3383" t="str">
        <f>"Trad IRN"</f>
        <v>Trad IRN</v>
      </c>
      <c r="W3383">
        <v>100</v>
      </c>
      <c r="X3383" t="s">
        <v>47</v>
      </c>
      <c r="Z3383" t="s">
        <v>47</v>
      </c>
      <c r="AB3383" t="str">
        <f>"09"</f>
        <v>09</v>
      </c>
      <c r="AC3383" t="s">
        <v>48</v>
      </c>
      <c r="AD3383" t="s">
        <v>49</v>
      </c>
      <c r="AE3383" t="s">
        <v>50</v>
      </c>
      <c r="AF3383">
        <v>0</v>
      </c>
      <c r="AG3383" t="s">
        <v>56</v>
      </c>
      <c r="AH3383" t="str">
        <f>"Trad IRN"</f>
        <v>Trad IRN</v>
      </c>
      <c r="AI3383" t="str">
        <f>"Bldg IRN"</f>
        <v>Bldg IRN</v>
      </c>
      <c r="AJ3383" t="s">
        <v>48</v>
      </c>
      <c r="AK3383" t="s">
        <v>48</v>
      </c>
      <c r="AL3383" t="s">
        <v>53</v>
      </c>
      <c r="AM3383">
        <v>1132.3</v>
      </c>
      <c r="AN3383">
        <v>1132.3</v>
      </c>
      <c r="AO3383">
        <v>15</v>
      </c>
    </row>
    <row r="3384" spans="1:41" x14ac:dyDescent="0.3">
      <c r="A3384" t="str">
        <f>"Trad IRN"</f>
        <v>Trad IRN</v>
      </c>
      <c r="B3384" t="str">
        <f>"Bldg IRN"</f>
        <v>Bldg IRN</v>
      </c>
      <c r="C3384" t="s">
        <v>41</v>
      </c>
      <c r="D3384" t="s">
        <v>3</v>
      </c>
      <c r="E3384" t="s">
        <v>80</v>
      </c>
      <c r="F3384" t="s">
        <v>81</v>
      </c>
      <c r="G3384" t="s">
        <v>82</v>
      </c>
      <c r="H3384" t="s">
        <v>83</v>
      </c>
      <c r="I3384" t="str">
        <f>"Trad IRN"</f>
        <v>Trad IRN</v>
      </c>
      <c r="J3384" t="s">
        <v>43</v>
      </c>
      <c r="K3384" t="s">
        <v>44</v>
      </c>
      <c r="L3384" t="s">
        <v>45</v>
      </c>
      <c r="M3384" t="s">
        <v>46</v>
      </c>
      <c r="N3384" t="str">
        <f>"08/18/2022"</f>
        <v>08/18/2022</v>
      </c>
      <c r="O3384" t="str">
        <f>"01/03/2023"</f>
        <v>01/03/2023</v>
      </c>
      <c r="P3384">
        <v>0.46943400000000002</v>
      </c>
      <c r="Q3384">
        <v>0.46943400000000002</v>
      </c>
      <c r="S3384">
        <v>0.46943400000000002</v>
      </c>
      <c r="T3384">
        <v>0.46943400000000002</v>
      </c>
      <c r="U3384">
        <v>0</v>
      </c>
      <c r="V3384" t="str">
        <f>"Trad IRN"</f>
        <v>Trad IRN</v>
      </c>
      <c r="W3384">
        <v>100</v>
      </c>
      <c r="X3384" t="s">
        <v>47</v>
      </c>
      <c r="Z3384" t="s">
        <v>47</v>
      </c>
      <c r="AB3384" t="str">
        <f>"10"</f>
        <v>10</v>
      </c>
      <c r="AC3384" t="s">
        <v>48</v>
      </c>
      <c r="AD3384" t="s">
        <v>49</v>
      </c>
      <c r="AE3384" t="s">
        <v>50</v>
      </c>
      <c r="AF3384">
        <v>0</v>
      </c>
      <c r="AG3384" t="s">
        <v>56</v>
      </c>
      <c r="AH3384" t="str">
        <f>"Trad IRN"</f>
        <v>Trad IRN</v>
      </c>
      <c r="AI3384" t="str">
        <f>"Bldg IRN"</f>
        <v>Bldg IRN</v>
      </c>
      <c r="AJ3384" t="s">
        <v>48</v>
      </c>
      <c r="AK3384" t="s">
        <v>48</v>
      </c>
      <c r="AL3384" t="s">
        <v>53</v>
      </c>
      <c r="AM3384">
        <v>531.54</v>
      </c>
      <c r="AN3384">
        <v>1132.3</v>
      </c>
      <c r="AO3384">
        <v>15</v>
      </c>
    </row>
    <row r="3385" spans="1:41" x14ac:dyDescent="0.3">
      <c r="A3385" t="str">
        <f>"Trad IRN"</f>
        <v>Trad IRN</v>
      </c>
      <c r="B3385" t="str">
        <f>"Bldg IRN"</f>
        <v>Bldg IRN</v>
      </c>
      <c r="C3385" t="s">
        <v>41</v>
      </c>
      <c r="D3385" t="s">
        <v>3</v>
      </c>
      <c r="E3385" t="s">
        <v>80</v>
      </c>
      <c r="F3385" t="s">
        <v>81</v>
      </c>
      <c r="G3385" t="s">
        <v>82</v>
      </c>
      <c r="H3385" t="s">
        <v>83</v>
      </c>
      <c r="I3385" t="str">
        <f>"Trad IRN"</f>
        <v>Trad IRN</v>
      </c>
      <c r="J3385" t="s">
        <v>43</v>
      </c>
      <c r="K3385" t="s">
        <v>44</v>
      </c>
      <c r="L3385" t="s">
        <v>45</v>
      </c>
      <c r="M3385" t="s">
        <v>46</v>
      </c>
      <c r="N3385" t="str">
        <f>"01/04/2023"</f>
        <v>01/04/2023</v>
      </c>
      <c r="O3385" t="str">
        <f>"12/31/2500"</f>
        <v>12/31/2500</v>
      </c>
      <c r="P3385">
        <v>0.45098100000000002</v>
      </c>
      <c r="Q3385">
        <v>0.45098100000000002</v>
      </c>
      <c r="S3385">
        <v>0.45098100000000002</v>
      </c>
      <c r="T3385">
        <v>0.45098100000000002</v>
      </c>
      <c r="U3385">
        <v>0</v>
      </c>
      <c r="V3385" t="str">
        <f>"Trad IRN"</f>
        <v>Trad IRN</v>
      </c>
      <c r="W3385">
        <v>85</v>
      </c>
      <c r="X3385" t="s">
        <v>47</v>
      </c>
      <c r="Z3385" t="s">
        <v>47</v>
      </c>
      <c r="AB3385" t="str">
        <f>"10"</f>
        <v>10</v>
      </c>
      <c r="AC3385" t="s">
        <v>48</v>
      </c>
      <c r="AD3385" t="s">
        <v>49</v>
      </c>
      <c r="AE3385" t="s">
        <v>50</v>
      </c>
      <c r="AF3385">
        <v>0</v>
      </c>
      <c r="AG3385" t="s">
        <v>56</v>
      </c>
      <c r="AH3385" t="str">
        <f>"Trad IRN"</f>
        <v>Trad IRN</v>
      </c>
      <c r="AI3385" t="str">
        <f>"Bldg IRN"</f>
        <v>Bldg IRN</v>
      </c>
      <c r="AJ3385" t="s">
        <v>48</v>
      </c>
      <c r="AK3385" t="s">
        <v>48</v>
      </c>
      <c r="AL3385" t="s">
        <v>53</v>
      </c>
      <c r="AM3385">
        <v>510.65</v>
      </c>
      <c r="AN3385">
        <v>1132.3</v>
      </c>
      <c r="AO3385">
        <v>15</v>
      </c>
    </row>
    <row r="3386" spans="1:41" x14ac:dyDescent="0.3">
      <c r="A3386" t="str">
        <f>"Trad IRN"</f>
        <v>Trad IRN</v>
      </c>
      <c r="B3386" t="str">
        <f>"Bldg IRN"</f>
        <v>Bldg IRN</v>
      </c>
      <c r="C3386" t="s">
        <v>41</v>
      </c>
      <c r="D3386" t="s">
        <v>3</v>
      </c>
      <c r="E3386" t="s">
        <v>80</v>
      </c>
      <c r="F3386" t="s">
        <v>81</v>
      </c>
      <c r="G3386" t="s">
        <v>82</v>
      </c>
      <c r="H3386" t="s">
        <v>83</v>
      </c>
      <c r="I3386" t="s">
        <v>8</v>
      </c>
      <c r="J3386" t="s">
        <v>43</v>
      </c>
      <c r="K3386" t="s">
        <v>44</v>
      </c>
      <c r="L3386" t="s">
        <v>45</v>
      </c>
      <c r="M3386" t="s">
        <v>46</v>
      </c>
      <c r="N3386" t="str">
        <f>"01/04/2023"</f>
        <v>01/04/2023</v>
      </c>
      <c r="O3386" t="str">
        <f>"12/31/2500"</f>
        <v>12/31/2500</v>
      </c>
      <c r="P3386">
        <v>7.9585000000000003E-2</v>
      </c>
      <c r="Q3386">
        <v>7.9585000000000003E-2</v>
      </c>
      <c r="S3386">
        <v>0</v>
      </c>
      <c r="T3386">
        <v>2.4028999999999998E-2</v>
      </c>
      <c r="U3386">
        <v>5.5556000000000001E-2</v>
      </c>
      <c r="V3386" t="str">
        <f>"Trad IRN"</f>
        <v>Trad IRN</v>
      </c>
      <c r="W3386">
        <v>15</v>
      </c>
      <c r="X3386" t="s">
        <v>47</v>
      </c>
      <c r="Z3386" t="s">
        <v>47</v>
      </c>
      <c r="AB3386" t="str">
        <f>"10"</f>
        <v>10</v>
      </c>
      <c r="AC3386" t="s">
        <v>48</v>
      </c>
      <c r="AD3386" t="s">
        <v>49</v>
      </c>
      <c r="AE3386" t="s">
        <v>50</v>
      </c>
      <c r="AF3386">
        <v>0</v>
      </c>
      <c r="AG3386" t="s">
        <v>51</v>
      </c>
      <c r="AH3386" t="str">
        <f>"Trad IRN"</f>
        <v>Trad IRN</v>
      </c>
      <c r="AI3386" t="str">
        <f>"Bldg IRN"</f>
        <v>Bldg IRN</v>
      </c>
      <c r="AJ3386" t="s">
        <v>48</v>
      </c>
      <c r="AK3386" t="s">
        <v>48</v>
      </c>
      <c r="AL3386" t="s">
        <v>53</v>
      </c>
      <c r="AM3386">
        <v>90.11</v>
      </c>
      <c r="AN3386">
        <v>1132.3</v>
      </c>
      <c r="AO3386">
        <v>15</v>
      </c>
    </row>
    <row r="3387" spans="1:41" x14ac:dyDescent="0.3">
      <c r="A3387" t="str">
        <f>"Trad IRN"</f>
        <v>Trad IRN</v>
      </c>
      <c r="B3387" t="str">
        <f>"Bldg IRN"</f>
        <v>Bldg IRN</v>
      </c>
      <c r="C3387" t="s">
        <v>41</v>
      </c>
      <c r="D3387" t="s">
        <v>3</v>
      </c>
      <c r="E3387" t="s">
        <v>80</v>
      </c>
      <c r="F3387" t="s">
        <v>81</v>
      </c>
      <c r="G3387" t="s">
        <v>82</v>
      </c>
      <c r="H3387" t="s">
        <v>83</v>
      </c>
      <c r="I3387" t="str">
        <f>"Trad IRN"</f>
        <v>Trad IRN</v>
      </c>
      <c r="J3387" t="s">
        <v>43</v>
      </c>
      <c r="K3387" t="s">
        <v>44</v>
      </c>
      <c r="L3387" t="s">
        <v>45</v>
      </c>
      <c r="M3387" t="s">
        <v>46</v>
      </c>
      <c r="N3387" t="str">
        <f>"01/04/2023"</f>
        <v>01/04/2023</v>
      </c>
      <c r="O3387" t="str">
        <f>"12/31/2500"</f>
        <v>12/31/2500</v>
      </c>
      <c r="P3387">
        <v>0.53056599999999998</v>
      </c>
      <c r="Q3387">
        <v>0.53056599999999998</v>
      </c>
      <c r="S3387">
        <v>0</v>
      </c>
      <c r="T3387">
        <v>0.53056599999999998</v>
      </c>
      <c r="U3387">
        <v>0</v>
      </c>
      <c r="V3387" t="str">
        <f>"Trad IRN"</f>
        <v>Trad IRN</v>
      </c>
      <c r="W3387">
        <v>100</v>
      </c>
      <c r="X3387" t="s">
        <v>47</v>
      </c>
      <c r="Z3387" t="s">
        <v>47</v>
      </c>
      <c r="AB3387" t="str">
        <f t="shared" ref="AB3387:AB3392" si="348">"09"</f>
        <v>09</v>
      </c>
      <c r="AC3387" t="s">
        <v>48</v>
      </c>
      <c r="AD3387" t="s">
        <v>49</v>
      </c>
      <c r="AE3387" t="s">
        <v>50</v>
      </c>
      <c r="AF3387">
        <v>0</v>
      </c>
      <c r="AG3387" t="s">
        <v>56</v>
      </c>
      <c r="AH3387" t="str">
        <f>"Trad IRN"</f>
        <v>Trad IRN</v>
      </c>
      <c r="AI3387" t="str">
        <f>"Bldg IRN"</f>
        <v>Bldg IRN</v>
      </c>
      <c r="AJ3387" t="s">
        <v>48</v>
      </c>
      <c r="AK3387" t="s">
        <v>48</v>
      </c>
      <c r="AL3387" t="s">
        <v>53</v>
      </c>
      <c r="AM3387">
        <v>600.76</v>
      </c>
      <c r="AN3387">
        <v>1132.3</v>
      </c>
      <c r="AO3387">
        <v>15</v>
      </c>
    </row>
    <row r="3388" spans="1:41" x14ac:dyDescent="0.3">
      <c r="A3388" t="str">
        <f>"Trad IRN"</f>
        <v>Trad IRN</v>
      </c>
      <c r="B3388" t="str">
        <f>"Bldg IRN"</f>
        <v>Bldg IRN</v>
      </c>
      <c r="C3388" t="s">
        <v>41</v>
      </c>
      <c r="D3388" t="s">
        <v>3</v>
      </c>
      <c r="E3388" t="s">
        <v>80</v>
      </c>
      <c r="F3388" t="s">
        <v>81</v>
      </c>
      <c r="G3388" t="s">
        <v>82</v>
      </c>
      <c r="H3388" t="s">
        <v>83</v>
      </c>
      <c r="I3388" t="s">
        <v>8</v>
      </c>
      <c r="J3388" t="s">
        <v>43</v>
      </c>
      <c r="K3388" t="s">
        <v>44</v>
      </c>
      <c r="L3388" t="s">
        <v>45</v>
      </c>
      <c r="M3388" t="s">
        <v>46</v>
      </c>
      <c r="N3388" t="str">
        <f>"08/18/2022"</f>
        <v>08/18/2022</v>
      </c>
      <c r="O3388" t="str">
        <f>"12/20/2022"</f>
        <v>12/20/2022</v>
      </c>
      <c r="P3388">
        <v>6.9550000000000001E-2</v>
      </c>
      <c r="Q3388">
        <v>6.9550000000000001E-2</v>
      </c>
      <c r="S3388">
        <v>0</v>
      </c>
      <c r="T3388">
        <v>1.4671999999999999E-2</v>
      </c>
      <c r="U3388">
        <v>5.4878000000000003E-2</v>
      </c>
      <c r="V3388" t="str">
        <f>"Trad IRN"</f>
        <v>Trad IRN</v>
      </c>
      <c r="W3388">
        <v>15</v>
      </c>
      <c r="X3388" t="s">
        <v>47</v>
      </c>
      <c r="Z3388" t="s">
        <v>47</v>
      </c>
      <c r="AB3388" t="str">
        <f t="shared" si="348"/>
        <v>09</v>
      </c>
      <c r="AC3388" t="s">
        <v>48</v>
      </c>
      <c r="AD3388" t="s">
        <v>49</v>
      </c>
      <c r="AE3388" t="s">
        <v>50</v>
      </c>
      <c r="AF3388">
        <v>0</v>
      </c>
      <c r="AG3388" t="s">
        <v>51</v>
      </c>
      <c r="AH3388" t="str">
        <f>"Trad IRN"</f>
        <v>Trad IRN</v>
      </c>
      <c r="AI3388" t="str">
        <f>"Bldg IRN"</f>
        <v>Bldg IRN</v>
      </c>
      <c r="AJ3388" t="s">
        <v>48</v>
      </c>
      <c r="AK3388" t="s">
        <v>48</v>
      </c>
      <c r="AL3388" t="s">
        <v>53</v>
      </c>
      <c r="AM3388">
        <v>78.75</v>
      </c>
      <c r="AN3388">
        <v>1132.3</v>
      </c>
      <c r="AO3388">
        <v>15</v>
      </c>
    </row>
    <row r="3389" spans="1:41" x14ac:dyDescent="0.3">
      <c r="A3389" t="str">
        <f>"Trad IRN"</f>
        <v>Trad IRN</v>
      </c>
      <c r="B3389" t="str">
        <f>"Bldg IRN"</f>
        <v>Bldg IRN</v>
      </c>
      <c r="C3389" t="s">
        <v>41</v>
      </c>
      <c r="D3389" t="s">
        <v>3</v>
      </c>
      <c r="E3389" t="s">
        <v>80</v>
      </c>
      <c r="F3389" t="s">
        <v>81</v>
      </c>
      <c r="G3389" t="s">
        <v>82</v>
      </c>
      <c r="H3389" t="s">
        <v>83</v>
      </c>
      <c r="I3389" t="str">
        <f>"Trad IRN"</f>
        <v>Trad IRN</v>
      </c>
      <c r="J3389" t="s">
        <v>43</v>
      </c>
      <c r="K3389" t="s">
        <v>44</v>
      </c>
      <c r="L3389" t="s">
        <v>45</v>
      </c>
      <c r="M3389" t="s">
        <v>46</v>
      </c>
      <c r="N3389" t="str">
        <f>"08/18/2022"</f>
        <v>08/18/2022</v>
      </c>
      <c r="O3389" t="str">
        <f>"01/03/2023"</f>
        <v>01/03/2023</v>
      </c>
      <c r="P3389">
        <v>0.39901900000000001</v>
      </c>
      <c r="Q3389">
        <v>0.39901900000000001</v>
      </c>
      <c r="S3389">
        <v>0</v>
      </c>
      <c r="T3389">
        <v>0.39901900000000001</v>
      </c>
      <c r="U3389">
        <v>0</v>
      </c>
      <c r="V3389" t="str">
        <f>"Trad IRN"</f>
        <v>Trad IRN</v>
      </c>
      <c r="W3389">
        <v>85</v>
      </c>
      <c r="X3389" t="s">
        <v>47</v>
      </c>
      <c r="Z3389" t="s">
        <v>47</v>
      </c>
      <c r="AB3389" t="str">
        <f t="shared" si="348"/>
        <v>09</v>
      </c>
      <c r="AC3389" t="s">
        <v>48</v>
      </c>
      <c r="AD3389" t="s">
        <v>49</v>
      </c>
      <c r="AE3389" t="s">
        <v>50</v>
      </c>
      <c r="AF3389">
        <v>0</v>
      </c>
      <c r="AG3389" t="s">
        <v>56</v>
      </c>
      <c r="AH3389" t="str">
        <f>"Trad IRN"</f>
        <v>Trad IRN</v>
      </c>
      <c r="AI3389" t="str">
        <f>"Bldg IRN"</f>
        <v>Bldg IRN</v>
      </c>
      <c r="AJ3389" t="s">
        <v>48</v>
      </c>
      <c r="AK3389" t="s">
        <v>48</v>
      </c>
      <c r="AL3389" t="s">
        <v>53</v>
      </c>
      <c r="AM3389">
        <v>451.81</v>
      </c>
      <c r="AN3389">
        <v>1132.3</v>
      </c>
      <c r="AO3389">
        <v>15</v>
      </c>
    </row>
    <row r="3390" spans="1:41" x14ac:dyDescent="0.3">
      <c r="A3390" t="str">
        <f>"Trad IRN"</f>
        <v>Trad IRN</v>
      </c>
      <c r="B3390" t="str">
        <f>"Bldg IRN"</f>
        <v>Bldg IRN</v>
      </c>
      <c r="C3390" t="s">
        <v>41</v>
      </c>
      <c r="D3390" t="s">
        <v>3</v>
      </c>
      <c r="E3390" t="s">
        <v>80</v>
      </c>
      <c r="F3390" t="s">
        <v>81</v>
      </c>
      <c r="G3390" t="s">
        <v>82</v>
      </c>
      <c r="H3390" t="s">
        <v>83</v>
      </c>
      <c r="I3390" t="str">
        <f>"Trad IRN"</f>
        <v>Trad IRN</v>
      </c>
      <c r="J3390" t="s">
        <v>43</v>
      </c>
      <c r="K3390" t="s">
        <v>44</v>
      </c>
      <c r="L3390" t="s">
        <v>45</v>
      </c>
      <c r="M3390" t="s">
        <v>46</v>
      </c>
      <c r="N3390" t="str">
        <f>"08/18/2022"</f>
        <v>08/18/2022</v>
      </c>
      <c r="O3390" t="str">
        <f>"01/03/2023"</f>
        <v>01/03/2023</v>
      </c>
      <c r="P3390">
        <v>0.39901900000000001</v>
      </c>
      <c r="Q3390">
        <v>0.39901900000000001</v>
      </c>
      <c r="S3390">
        <v>0</v>
      </c>
      <c r="T3390">
        <v>0.39901900000000001</v>
      </c>
      <c r="U3390">
        <v>0</v>
      </c>
      <c r="V3390" t="str">
        <f>"Trad IRN"</f>
        <v>Trad IRN</v>
      </c>
      <c r="W3390">
        <v>85</v>
      </c>
      <c r="X3390" t="s">
        <v>47</v>
      </c>
      <c r="Z3390" t="s">
        <v>47</v>
      </c>
      <c r="AB3390" t="str">
        <f t="shared" si="348"/>
        <v>09</v>
      </c>
      <c r="AC3390" t="s">
        <v>48</v>
      </c>
      <c r="AD3390" t="s">
        <v>49</v>
      </c>
      <c r="AE3390" t="s">
        <v>50</v>
      </c>
      <c r="AF3390">
        <v>0</v>
      </c>
      <c r="AG3390" t="s">
        <v>56</v>
      </c>
      <c r="AH3390" t="str">
        <f>"Trad IRN"</f>
        <v>Trad IRN</v>
      </c>
      <c r="AI3390" t="str">
        <f>"Bldg IRN"</f>
        <v>Bldg IRN</v>
      </c>
      <c r="AJ3390" t="s">
        <v>48</v>
      </c>
      <c r="AK3390" t="s">
        <v>48</v>
      </c>
      <c r="AL3390" t="s">
        <v>53</v>
      </c>
      <c r="AM3390">
        <v>451.81</v>
      </c>
      <c r="AN3390">
        <v>1132.3</v>
      </c>
      <c r="AO3390">
        <v>15</v>
      </c>
    </row>
    <row r="3391" spans="1:41" x14ac:dyDescent="0.3">
      <c r="A3391" t="str">
        <f>"Trad IRN"</f>
        <v>Trad IRN</v>
      </c>
      <c r="B3391" t="str">
        <f>"Bldg IRN"</f>
        <v>Bldg IRN</v>
      </c>
      <c r="C3391" t="s">
        <v>41</v>
      </c>
      <c r="D3391" t="s">
        <v>3</v>
      </c>
      <c r="E3391" t="s">
        <v>80</v>
      </c>
      <c r="F3391" t="s">
        <v>81</v>
      </c>
      <c r="G3391" t="s">
        <v>82</v>
      </c>
      <c r="H3391" t="s">
        <v>83</v>
      </c>
      <c r="I3391" t="s">
        <v>8</v>
      </c>
      <c r="J3391" t="s">
        <v>43</v>
      </c>
      <c r="K3391" t="s">
        <v>44</v>
      </c>
      <c r="L3391" t="s">
        <v>45</v>
      </c>
      <c r="M3391" t="s">
        <v>46</v>
      </c>
      <c r="N3391" t="str">
        <f>"08/18/2022"</f>
        <v>08/18/2022</v>
      </c>
      <c r="O3391" t="str">
        <f>"01/03/2023"</f>
        <v>01/03/2023</v>
      </c>
      <c r="P3391">
        <v>7.0415000000000005E-2</v>
      </c>
      <c r="Q3391">
        <v>7.0415000000000005E-2</v>
      </c>
      <c r="S3391">
        <v>0</v>
      </c>
      <c r="T3391">
        <v>1.4859000000000001E-2</v>
      </c>
      <c r="U3391">
        <v>5.5556000000000001E-2</v>
      </c>
      <c r="V3391" t="str">
        <f>"Trad IRN"</f>
        <v>Trad IRN</v>
      </c>
      <c r="W3391">
        <v>15</v>
      </c>
      <c r="X3391" t="s">
        <v>47</v>
      </c>
      <c r="Z3391" t="s">
        <v>47</v>
      </c>
      <c r="AB3391" t="str">
        <f t="shared" si="348"/>
        <v>09</v>
      </c>
      <c r="AC3391" t="s">
        <v>48</v>
      </c>
      <c r="AD3391" t="s">
        <v>49</v>
      </c>
      <c r="AE3391" t="s">
        <v>50</v>
      </c>
      <c r="AF3391">
        <v>0</v>
      </c>
      <c r="AG3391" t="s">
        <v>51</v>
      </c>
      <c r="AH3391" t="str">
        <f>"Trad IRN"</f>
        <v>Trad IRN</v>
      </c>
      <c r="AI3391" t="str">
        <f>"Bldg IRN"</f>
        <v>Bldg IRN</v>
      </c>
      <c r="AJ3391" t="s">
        <v>48</v>
      </c>
      <c r="AK3391" t="s">
        <v>48</v>
      </c>
      <c r="AL3391" t="s">
        <v>53</v>
      </c>
      <c r="AM3391">
        <v>79.73</v>
      </c>
      <c r="AN3391">
        <v>1132.3</v>
      </c>
      <c r="AO3391">
        <v>15</v>
      </c>
    </row>
    <row r="3392" spans="1:41" x14ac:dyDescent="0.3">
      <c r="A3392" t="str">
        <f>"Trad IRN"</f>
        <v>Trad IRN</v>
      </c>
      <c r="B3392" t="str">
        <f>"Bldg IRN"</f>
        <v>Bldg IRN</v>
      </c>
      <c r="C3392" t="s">
        <v>41</v>
      </c>
      <c r="D3392" t="s">
        <v>3</v>
      </c>
      <c r="E3392" t="s">
        <v>80</v>
      </c>
      <c r="F3392" t="s">
        <v>81</v>
      </c>
      <c r="G3392" t="s">
        <v>82</v>
      </c>
      <c r="H3392" t="s">
        <v>83</v>
      </c>
      <c r="I3392" t="s">
        <v>8</v>
      </c>
      <c r="J3392" t="s">
        <v>43</v>
      </c>
      <c r="K3392" t="s">
        <v>44</v>
      </c>
      <c r="L3392" t="s">
        <v>45</v>
      </c>
      <c r="M3392" t="s">
        <v>46</v>
      </c>
      <c r="N3392" t="str">
        <f>"01/04/2023"</f>
        <v>01/04/2023</v>
      </c>
      <c r="O3392" t="str">
        <f t="shared" ref="O3392:O3398" si="349">"12/31/2500"</f>
        <v>12/31/2500</v>
      </c>
      <c r="P3392">
        <v>0.13264200000000001</v>
      </c>
      <c r="Q3392">
        <v>0.13264200000000001</v>
      </c>
      <c r="S3392">
        <v>0</v>
      </c>
      <c r="T3392">
        <v>2.1530000000000001E-2</v>
      </c>
      <c r="U3392">
        <v>0.111112</v>
      </c>
      <c r="V3392" t="str">
        <f>"Trad IRN"</f>
        <v>Trad IRN</v>
      </c>
      <c r="W3392">
        <v>25</v>
      </c>
      <c r="X3392" t="s">
        <v>47</v>
      </c>
      <c r="Z3392" t="s">
        <v>47</v>
      </c>
      <c r="AB3392" t="str">
        <f t="shared" si="348"/>
        <v>09</v>
      </c>
      <c r="AC3392" t="s">
        <v>48</v>
      </c>
      <c r="AD3392" t="s">
        <v>49</v>
      </c>
      <c r="AE3392" t="s">
        <v>50</v>
      </c>
      <c r="AF3392">
        <v>0</v>
      </c>
      <c r="AG3392" t="s">
        <v>51</v>
      </c>
      <c r="AH3392" t="str">
        <f>"Trad IRN"</f>
        <v>Trad IRN</v>
      </c>
      <c r="AI3392" t="str">
        <f>"Bldg IRN"</f>
        <v>Bldg IRN</v>
      </c>
      <c r="AJ3392" t="s">
        <v>48</v>
      </c>
      <c r="AK3392" t="s">
        <v>48</v>
      </c>
      <c r="AL3392" t="s">
        <v>53</v>
      </c>
      <c r="AM3392">
        <v>150.19</v>
      </c>
      <c r="AN3392">
        <v>1132.3</v>
      </c>
      <c r="AO3392">
        <v>15</v>
      </c>
    </row>
    <row r="3393" spans="1:41" x14ac:dyDescent="0.3">
      <c r="A3393" t="str">
        <f>"Trad IRN"</f>
        <v>Trad IRN</v>
      </c>
      <c r="B3393" t="str">
        <f>"Bldg IRN"</f>
        <v>Bldg IRN</v>
      </c>
      <c r="C3393" t="s">
        <v>41</v>
      </c>
      <c r="D3393" t="s">
        <v>3</v>
      </c>
      <c r="E3393" t="s">
        <v>80</v>
      </c>
      <c r="F3393" t="s">
        <v>81</v>
      </c>
      <c r="G3393" t="s">
        <v>82</v>
      </c>
      <c r="H3393" t="s">
        <v>83</v>
      </c>
      <c r="I3393" t="str">
        <f>"Trad IRN"</f>
        <v>Trad IRN</v>
      </c>
      <c r="J3393" t="s">
        <v>43</v>
      </c>
      <c r="K3393" t="s">
        <v>44</v>
      </c>
      <c r="L3393" t="s">
        <v>45</v>
      </c>
      <c r="M3393" t="s">
        <v>46</v>
      </c>
      <c r="N3393" t="str">
        <f>"08/18/2022"</f>
        <v>08/18/2022</v>
      </c>
      <c r="O3393" t="str">
        <f t="shared" si="349"/>
        <v>12/31/2500</v>
      </c>
      <c r="P3393">
        <v>1</v>
      </c>
      <c r="Q3393">
        <v>1</v>
      </c>
      <c r="R3393">
        <v>1</v>
      </c>
      <c r="S3393">
        <v>0</v>
      </c>
      <c r="T3393">
        <v>1</v>
      </c>
      <c r="U3393">
        <v>0</v>
      </c>
      <c r="V3393" t="str">
        <f>"Trad IRN"</f>
        <v>Trad IRN</v>
      </c>
      <c r="W3393">
        <v>100</v>
      </c>
      <c r="X3393" t="s">
        <v>47</v>
      </c>
      <c r="Z3393" t="s">
        <v>47</v>
      </c>
      <c r="AB3393" t="str">
        <f>"10"</f>
        <v>10</v>
      </c>
      <c r="AC3393" t="str">
        <f>"08"</f>
        <v>08</v>
      </c>
      <c r="AD3393" t="str">
        <f>"3"</f>
        <v>3</v>
      </c>
      <c r="AE3393" t="s">
        <v>50</v>
      </c>
      <c r="AF3393">
        <v>0</v>
      </c>
      <c r="AG3393" t="s">
        <v>56</v>
      </c>
      <c r="AH3393" t="str">
        <f>"Trad IRN"</f>
        <v>Trad IRN</v>
      </c>
      <c r="AI3393" t="str">
        <f>"Bldg IRN"</f>
        <v>Bldg IRN</v>
      </c>
      <c r="AJ3393" t="s">
        <v>48</v>
      </c>
      <c r="AK3393" t="s">
        <v>48</v>
      </c>
      <c r="AL3393" t="s">
        <v>53</v>
      </c>
      <c r="AM3393">
        <v>1132.3</v>
      </c>
      <c r="AN3393">
        <v>1132.3</v>
      </c>
      <c r="AO3393">
        <v>15</v>
      </c>
    </row>
    <row r="3394" spans="1:41" x14ac:dyDescent="0.3">
      <c r="A3394" t="str">
        <f>"Trad IRN"</f>
        <v>Trad IRN</v>
      </c>
      <c r="B3394" t="str">
        <f>"Bldg IRN"</f>
        <v>Bldg IRN</v>
      </c>
      <c r="C3394" t="s">
        <v>41</v>
      </c>
      <c r="D3394" t="s">
        <v>3</v>
      </c>
      <c r="E3394" t="s">
        <v>80</v>
      </c>
      <c r="F3394" t="s">
        <v>81</v>
      </c>
      <c r="G3394" t="s">
        <v>82</v>
      </c>
      <c r="H3394" t="s">
        <v>83</v>
      </c>
      <c r="I3394" t="str">
        <f>"Trad IRN"</f>
        <v>Trad IRN</v>
      </c>
      <c r="J3394" t="s">
        <v>43</v>
      </c>
      <c r="K3394" t="s">
        <v>44</v>
      </c>
      <c r="L3394" t="s">
        <v>45</v>
      </c>
      <c r="M3394" t="s">
        <v>46</v>
      </c>
      <c r="N3394" t="str">
        <f>"08/18/2022"</f>
        <v>08/18/2022</v>
      </c>
      <c r="O3394" t="str">
        <f t="shared" si="349"/>
        <v>12/31/2500</v>
      </c>
      <c r="P3394">
        <v>1</v>
      </c>
      <c r="Q3394">
        <v>1</v>
      </c>
      <c r="S3394">
        <v>0</v>
      </c>
      <c r="T3394">
        <v>1</v>
      </c>
      <c r="U3394">
        <v>0</v>
      </c>
      <c r="V3394" t="str">
        <f>"Trad IRN"</f>
        <v>Trad IRN</v>
      </c>
      <c r="W3394">
        <v>100</v>
      </c>
      <c r="X3394" t="s">
        <v>47</v>
      </c>
      <c r="Z3394" t="s">
        <v>47</v>
      </c>
      <c r="AB3394" t="str">
        <f>"11"</f>
        <v>11</v>
      </c>
      <c r="AC3394" t="s">
        <v>48</v>
      </c>
      <c r="AD3394" t="s">
        <v>49</v>
      </c>
      <c r="AE3394" t="s">
        <v>50</v>
      </c>
      <c r="AF3394">
        <v>0</v>
      </c>
      <c r="AG3394" t="s">
        <v>56</v>
      </c>
      <c r="AH3394" t="str">
        <f>"Trad IRN"</f>
        <v>Trad IRN</v>
      </c>
      <c r="AI3394" t="str">
        <f>"Bldg IRN"</f>
        <v>Bldg IRN</v>
      </c>
      <c r="AJ3394" t="s">
        <v>48</v>
      </c>
      <c r="AK3394" t="s">
        <v>48</v>
      </c>
      <c r="AL3394" t="s">
        <v>53</v>
      </c>
      <c r="AM3394">
        <v>1132.3</v>
      </c>
      <c r="AN3394">
        <v>1132.3</v>
      </c>
      <c r="AO3394">
        <v>15</v>
      </c>
    </row>
    <row r="3395" spans="1:41" x14ac:dyDescent="0.3">
      <c r="A3395" t="str">
        <f>"Trad IRN"</f>
        <v>Trad IRN</v>
      </c>
      <c r="B3395" t="str">
        <f>"Bldg IRN"</f>
        <v>Bldg IRN</v>
      </c>
      <c r="C3395" t="s">
        <v>41</v>
      </c>
      <c r="D3395" t="s">
        <v>3</v>
      </c>
      <c r="E3395" t="s">
        <v>80</v>
      </c>
      <c r="F3395" t="s">
        <v>81</v>
      </c>
      <c r="G3395" t="s">
        <v>82</v>
      </c>
      <c r="H3395" t="s">
        <v>83</v>
      </c>
      <c r="I3395" t="str">
        <f>"Trad IRN"</f>
        <v>Trad IRN</v>
      </c>
      <c r="J3395" t="s">
        <v>43</v>
      </c>
      <c r="K3395" t="s">
        <v>44</v>
      </c>
      <c r="L3395" t="s">
        <v>45</v>
      </c>
      <c r="M3395" t="s">
        <v>46</v>
      </c>
      <c r="N3395" t="str">
        <f>"08/18/2022"</f>
        <v>08/18/2022</v>
      </c>
      <c r="O3395" t="str">
        <f t="shared" si="349"/>
        <v>12/31/2500</v>
      </c>
      <c r="P3395">
        <v>0.5</v>
      </c>
      <c r="Q3395">
        <v>0.5</v>
      </c>
      <c r="S3395">
        <v>0</v>
      </c>
      <c r="T3395">
        <v>0.5</v>
      </c>
      <c r="U3395">
        <v>0</v>
      </c>
      <c r="V3395" t="str">
        <f>"Trad IRN"</f>
        <v>Trad IRN</v>
      </c>
      <c r="W3395">
        <v>50</v>
      </c>
      <c r="X3395" t="s">
        <v>47</v>
      </c>
      <c r="Z3395" t="s">
        <v>47</v>
      </c>
      <c r="AB3395" t="str">
        <f>"09"</f>
        <v>09</v>
      </c>
      <c r="AC3395" t="s">
        <v>48</v>
      </c>
      <c r="AD3395" t="s">
        <v>49</v>
      </c>
      <c r="AE3395" t="s">
        <v>50</v>
      </c>
      <c r="AF3395">
        <v>0</v>
      </c>
      <c r="AG3395" t="s">
        <v>56</v>
      </c>
      <c r="AH3395" t="str">
        <f>"Trad IRN"</f>
        <v>Trad IRN</v>
      </c>
      <c r="AI3395" t="str">
        <f>"Bldg IRN"</f>
        <v>Bldg IRN</v>
      </c>
      <c r="AJ3395" t="s">
        <v>48</v>
      </c>
      <c r="AK3395" t="s">
        <v>48</v>
      </c>
      <c r="AL3395" t="s">
        <v>53</v>
      </c>
      <c r="AM3395">
        <v>566.15</v>
      </c>
      <c r="AN3395">
        <v>1132.3</v>
      </c>
      <c r="AO3395">
        <v>15</v>
      </c>
    </row>
    <row r="3396" spans="1:41" x14ac:dyDescent="0.3">
      <c r="A3396" t="str">
        <f>"Trad IRN"</f>
        <v>Trad IRN</v>
      </c>
      <c r="B3396" t="str">
        <f>"Bldg IRN"</f>
        <v>Bldg IRN</v>
      </c>
      <c r="C3396" t="s">
        <v>41</v>
      </c>
      <c r="D3396" t="s">
        <v>3</v>
      </c>
      <c r="E3396" t="s">
        <v>80</v>
      </c>
      <c r="F3396" t="s">
        <v>81</v>
      </c>
      <c r="G3396" t="s">
        <v>82</v>
      </c>
      <c r="H3396" t="s">
        <v>83</v>
      </c>
      <c r="I3396" t="s">
        <v>8</v>
      </c>
      <c r="J3396" t="s">
        <v>43</v>
      </c>
      <c r="K3396" t="s">
        <v>44</v>
      </c>
      <c r="L3396" t="s">
        <v>45</v>
      </c>
      <c r="M3396" t="s">
        <v>46</v>
      </c>
      <c r="N3396" t="str">
        <f>"08/17/2022"</f>
        <v>08/17/2022</v>
      </c>
      <c r="O3396" t="str">
        <f t="shared" si="349"/>
        <v>12/31/2500</v>
      </c>
      <c r="P3396">
        <v>0.5</v>
      </c>
      <c r="Q3396">
        <v>0.5</v>
      </c>
      <c r="S3396">
        <v>0</v>
      </c>
      <c r="T3396">
        <v>0.27777800000000002</v>
      </c>
      <c r="U3396">
        <v>0.222222</v>
      </c>
      <c r="V3396" t="str">
        <f>"Trad IRN"</f>
        <v>Trad IRN</v>
      </c>
      <c r="W3396">
        <v>50</v>
      </c>
      <c r="X3396" t="s">
        <v>47</v>
      </c>
      <c r="Z3396" t="s">
        <v>47</v>
      </c>
      <c r="AB3396" t="str">
        <f>"09"</f>
        <v>09</v>
      </c>
      <c r="AC3396" t="s">
        <v>48</v>
      </c>
      <c r="AD3396" t="s">
        <v>49</v>
      </c>
      <c r="AE3396" t="s">
        <v>50</v>
      </c>
      <c r="AF3396">
        <v>0</v>
      </c>
      <c r="AG3396" t="s">
        <v>51</v>
      </c>
      <c r="AH3396" t="s">
        <v>85</v>
      </c>
      <c r="AI3396" t="str">
        <f>"Bldg IRN"</f>
        <v>Bldg IRN</v>
      </c>
      <c r="AJ3396" t="s">
        <v>48</v>
      </c>
      <c r="AK3396" t="s">
        <v>48</v>
      </c>
      <c r="AL3396" t="s">
        <v>53</v>
      </c>
      <c r="AM3396">
        <v>530</v>
      </c>
      <c r="AN3396">
        <v>1060</v>
      </c>
      <c r="AO3396">
        <v>15</v>
      </c>
    </row>
    <row r="3397" spans="1:41" x14ac:dyDescent="0.3">
      <c r="A3397" t="str">
        <f>"Trad IRN"</f>
        <v>Trad IRN</v>
      </c>
      <c r="B3397" t="str">
        <f>"Bldg IRN"</f>
        <v>Bldg IRN</v>
      </c>
      <c r="C3397" t="s">
        <v>41</v>
      </c>
      <c r="D3397" t="s">
        <v>3</v>
      </c>
      <c r="E3397" t="s">
        <v>80</v>
      </c>
      <c r="F3397" t="s">
        <v>81</v>
      </c>
      <c r="G3397" t="s">
        <v>82</v>
      </c>
      <c r="H3397" t="s">
        <v>83</v>
      </c>
      <c r="I3397" t="str">
        <f>"Trad IRN"</f>
        <v>Trad IRN</v>
      </c>
      <c r="J3397" t="s">
        <v>43</v>
      </c>
      <c r="K3397" t="s">
        <v>44</v>
      </c>
      <c r="L3397" t="s">
        <v>45</v>
      </c>
      <c r="M3397" t="s">
        <v>46</v>
      </c>
      <c r="N3397" t="str">
        <f>"08/18/2022"</f>
        <v>08/18/2022</v>
      </c>
      <c r="O3397" t="str">
        <f t="shared" si="349"/>
        <v>12/31/2500</v>
      </c>
      <c r="P3397">
        <v>1</v>
      </c>
      <c r="Q3397">
        <v>1</v>
      </c>
      <c r="S3397">
        <v>0</v>
      </c>
      <c r="T3397">
        <v>1</v>
      </c>
      <c r="U3397">
        <v>0</v>
      </c>
      <c r="V3397" t="str">
        <f>"Trad IRN"</f>
        <v>Trad IRN</v>
      </c>
      <c r="W3397">
        <v>100</v>
      </c>
      <c r="X3397" t="s">
        <v>47</v>
      </c>
      <c r="Z3397" t="s">
        <v>47</v>
      </c>
      <c r="AB3397" t="str">
        <f>"12"</f>
        <v>12</v>
      </c>
      <c r="AC3397" t="s">
        <v>48</v>
      </c>
      <c r="AD3397" t="s">
        <v>49</v>
      </c>
      <c r="AE3397" t="s">
        <v>50</v>
      </c>
      <c r="AF3397">
        <v>0</v>
      </c>
      <c r="AG3397" t="s">
        <v>56</v>
      </c>
      <c r="AH3397" t="str">
        <f>"Trad IRN"</f>
        <v>Trad IRN</v>
      </c>
      <c r="AI3397" t="str">
        <f>"Bldg IRN"</f>
        <v>Bldg IRN</v>
      </c>
      <c r="AJ3397" t="str">
        <f>"12"</f>
        <v>12</v>
      </c>
      <c r="AK3397" t="s">
        <v>48</v>
      </c>
      <c r="AL3397" t="s">
        <v>53</v>
      </c>
      <c r="AM3397">
        <v>1132.3</v>
      </c>
      <c r="AN3397">
        <v>1132.3</v>
      </c>
      <c r="AO3397">
        <v>15</v>
      </c>
    </row>
    <row r="3398" spans="1:41" x14ac:dyDescent="0.3">
      <c r="A3398" t="str">
        <f>"Trad IRN"</f>
        <v>Trad IRN</v>
      </c>
      <c r="B3398" t="str">
        <f>"Bldg IRN"</f>
        <v>Bldg IRN</v>
      </c>
      <c r="C3398" t="s">
        <v>41</v>
      </c>
      <c r="D3398" t="s">
        <v>3</v>
      </c>
      <c r="E3398" t="s">
        <v>80</v>
      </c>
      <c r="F3398" t="s">
        <v>81</v>
      </c>
      <c r="G3398" t="s">
        <v>82</v>
      </c>
      <c r="H3398" t="s">
        <v>83</v>
      </c>
      <c r="I3398" t="str">
        <f>"Trad IRN"</f>
        <v>Trad IRN</v>
      </c>
      <c r="J3398" t="s">
        <v>43</v>
      </c>
      <c r="K3398" t="s">
        <v>44</v>
      </c>
      <c r="L3398" t="s">
        <v>45</v>
      </c>
      <c r="M3398" t="s">
        <v>46</v>
      </c>
      <c r="N3398" t="str">
        <f>"08/18/2022"</f>
        <v>08/18/2022</v>
      </c>
      <c r="O3398" t="str">
        <f t="shared" si="349"/>
        <v>12/31/2500</v>
      </c>
      <c r="P3398">
        <v>1</v>
      </c>
      <c r="Q3398">
        <v>1</v>
      </c>
      <c r="S3398">
        <v>1</v>
      </c>
      <c r="T3398">
        <v>1</v>
      </c>
      <c r="U3398">
        <v>0</v>
      </c>
      <c r="V3398" t="str">
        <f>"Trad IRN"</f>
        <v>Trad IRN</v>
      </c>
      <c r="W3398">
        <v>100</v>
      </c>
      <c r="X3398" t="s">
        <v>47</v>
      </c>
      <c r="Z3398" t="s">
        <v>47</v>
      </c>
      <c r="AB3398" t="str">
        <f>"11"</f>
        <v>11</v>
      </c>
      <c r="AC3398" t="s">
        <v>48</v>
      </c>
      <c r="AD3398" t="s">
        <v>49</v>
      </c>
      <c r="AE3398" t="s">
        <v>50</v>
      </c>
      <c r="AF3398">
        <v>0</v>
      </c>
      <c r="AG3398" t="s">
        <v>56</v>
      </c>
      <c r="AH3398" t="str">
        <f>"Trad IRN"</f>
        <v>Trad IRN</v>
      </c>
      <c r="AI3398" t="str">
        <f>"Bldg IRN"</f>
        <v>Bldg IRN</v>
      </c>
      <c r="AJ3398" t="s">
        <v>48</v>
      </c>
      <c r="AK3398" t="s">
        <v>48</v>
      </c>
      <c r="AL3398" t="s">
        <v>53</v>
      </c>
      <c r="AM3398">
        <v>1132.3</v>
      </c>
      <c r="AN3398">
        <v>1132.3</v>
      </c>
      <c r="AO3398">
        <v>15</v>
      </c>
    </row>
    <row r="3399" spans="1:41" x14ac:dyDescent="0.3">
      <c r="A3399" t="str">
        <f>"Trad IRN"</f>
        <v>Trad IRN</v>
      </c>
      <c r="B3399" t="str">
        <f>"Bldg IRN"</f>
        <v>Bldg IRN</v>
      </c>
      <c r="C3399" t="s">
        <v>41</v>
      </c>
      <c r="D3399" t="s">
        <v>3</v>
      </c>
      <c r="E3399" t="s">
        <v>80</v>
      </c>
      <c r="F3399" t="s">
        <v>81</v>
      </c>
      <c r="G3399" t="s">
        <v>82</v>
      </c>
      <c r="H3399" t="s">
        <v>83</v>
      </c>
      <c r="I3399" t="str">
        <f>"Trad IRN"</f>
        <v>Trad IRN</v>
      </c>
      <c r="J3399" t="s">
        <v>43</v>
      </c>
      <c r="K3399" t="s">
        <v>44</v>
      </c>
      <c r="L3399" t="s">
        <v>45</v>
      </c>
      <c r="M3399" t="s">
        <v>46</v>
      </c>
      <c r="N3399" t="str">
        <f>"08/18/2022"</f>
        <v>08/18/2022</v>
      </c>
      <c r="O3399" t="str">
        <f>"01/03/2023"</f>
        <v>01/03/2023</v>
      </c>
      <c r="P3399">
        <v>0.46943400000000002</v>
      </c>
      <c r="Q3399">
        <v>0.46943400000000002</v>
      </c>
      <c r="S3399">
        <v>0</v>
      </c>
      <c r="T3399">
        <v>0.46943400000000002</v>
      </c>
      <c r="U3399">
        <v>0</v>
      </c>
      <c r="V3399" t="str">
        <f>"Trad IRN"</f>
        <v>Trad IRN</v>
      </c>
      <c r="W3399">
        <v>100</v>
      </c>
      <c r="X3399" t="s">
        <v>47</v>
      </c>
      <c r="Z3399" t="s">
        <v>47</v>
      </c>
      <c r="AB3399" t="str">
        <f>"09"</f>
        <v>09</v>
      </c>
      <c r="AC3399" t="s">
        <v>48</v>
      </c>
      <c r="AD3399" t="s">
        <v>49</v>
      </c>
      <c r="AE3399" t="s">
        <v>55</v>
      </c>
      <c r="AF3399">
        <v>0</v>
      </c>
      <c r="AG3399" t="s">
        <v>56</v>
      </c>
      <c r="AH3399" t="str">
        <f>"Trad IRN"</f>
        <v>Trad IRN</v>
      </c>
      <c r="AI3399" t="str">
        <f>"Bldg IRN"</f>
        <v>Bldg IRN</v>
      </c>
      <c r="AJ3399" t="s">
        <v>48</v>
      </c>
      <c r="AK3399" t="s">
        <v>48</v>
      </c>
      <c r="AL3399" t="s">
        <v>53</v>
      </c>
      <c r="AM3399">
        <v>531.54</v>
      </c>
      <c r="AN3399">
        <v>1132.3</v>
      </c>
      <c r="AO3399">
        <v>15</v>
      </c>
    </row>
    <row r="3400" spans="1:41" x14ac:dyDescent="0.3">
      <c r="A3400" t="str">
        <f>"Trad IRN"</f>
        <v>Trad IRN</v>
      </c>
      <c r="B3400" t="str">
        <f>"Bldg IRN"</f>
        <v>Bldg IRN</v>
      </c>
      <c r="C3400" t="s">
        <v>41</v>
      </c>
      <c r="D3400" t="s">
        <v>3</v>
      </c>
      <c r="E3400" t="s">
        <v>80</v>
      </c>
      <c r="F3400" t="s">
        <v>81</v>
      </c>
      <c r="G3400" t="s">
        <v>82</v>
      </c>
      <c r="H3400" t="s">
        <v>83</v>
      </c>
      <c r="I3400" t="str">
        <f>"Trad IRN"</f>
        <v>Trad IRN</v>
      </c>
      <c r="J3400" t="s">
        <v>43</v>
      </c>
      <c r="K3400" t="s">
        <v>44</v>
      </c>
      <c r="L3400" t="s">
        <v>45</v>
      </c>
      <c r="M3400" t="s">
        <v>46</v>
      </c>
      <c r="N3400" t="str">
        <f>"01/04/2023"</f>
        <v>01/04/2023</v>
      </c>
      <c r="O3400" t="str">
        <f t="shared" ref="O3400:O3408" si="350">"12/31/2500"</f>
        <v>12/31/2500</v>
      </c>
      <c r="P3400">
        <v>0.45098100000000002</v>
      </c>
      <c r="Q3400">
        <v>0.45098100000000002</v>
      </c>
      <c r="S3400">
        <v>0</v>
      </c>
      <c r="T3400">
        <v>0.45098100000000002</v>
      </c>
      <c r="U3400">
        <v>0</v>
      </c>
      <c r="V3400" t="str">
        <f>"Trad IRN"</f>
        <v>Trad IRN</v>
      </c>
      <c r="W3400">
        <v>85</v>
      </c>
      <c r="X3400" t="s">
        <v>47</v>
      </c>
      <c r="Z3400" t="s">
        <v>47</v>
      </c>
      <c r="AB3400" t="str">
        <f>"09"</f>
        <v>09</v>
      </c>
      <c r="AC3400" t="s">
        <v>48</v>
      </c>
      <c r="AD3400" t="s">
        <v>49</v>
      </c>
      <c r="AE3400" t="s">
        <v>55</v>
      </c>
      <c r="AF3400">
        <v>0</v>
      </c>
      <c r="AG3400" t="s">
        <v>56</v>
      </c>
      <c r="AH3400" t="str">
        <f>"Trad IRN"</f>
        <v>Trad IRN</v>
      </c>
      <c r="AI3400" t="str">
        <f>"Bldg IRN"</f>
        <v>Bldg IRN</v>
      </c>
      <c r="AJ3400" t="s">
        <v>48</v>
      </c>
      <c r="AK3400" t="s">
        <v>48</v>
      </c>
      <c r="AL3400" t="s">
        <v>53</v>
      </c>
      <c r="AM3400">
        <v>510.65</v>
      </c>
      <c r="AN3400">
        <v>1132.3</v>
      </c>
      <c r="AO3400">
        <v>15</v>
      </c>
    </row>
    <row r="3401" spans="1:41" x14ac:dyDescent="0.3">
      <c r="A3401" t="str">
        <f>"Trad IRN"</f>
        <v>Trad IRN</v>
      </c>
      <c r="B3401" t="str">
        <f>"Bldg IRN"</f>
        <v>Bldg IRN</v>
      </c>
      <c r="C3401" t="s">
        <v>41</v>
      </c>
      <c r="D3401" t="s">
        <v>3</v>
      </c>
      <c r="E3401" t="s">
        <v>80</v>
      </c>
      <c r="F3401" t="s">
        <v>81</v>
      </c>
      <c r="G3401" t="s">
        <v>82</v>
      </c>
      <c r="H3401" t="s">
        <v>83</v>
      </c>
      <c r="I3401" t="s">
        <v>8</v>
      </c>
      <c r="J3401" t="s">
        <v>43</v>
      </c>
      <c r="K3401" t="s">
        <v>44</v>
      </c>
      <c r="L3401" t="s">
        <v>45</v>
      </c>
      <c r="M3401" t="s">
        <v>46</v>
      </c>
      <c r="N3401" t="str">
        <f>"01/04/2023"</f>
        <v>01/04/2023</v>
      </c>
      <c r="O3401" t="str">
        <f t="shared" si="350"/>
        <v>12/31/2500</v>
      </c>
      <c r="P3401">
        <v>7.9585000000000003E-2</v>
      </c>
      <c r="Q3401">
        <v>7.9585000000000003E-2</v>
      </c>
      <c r="S3401">
        <v>0</v>
      </c>
      <c r="T3401">
        <v>2.4028999999999998E-2</v>
      </c>
      <c r="U3401">
        <v>5.5556000000000001E-2</v>
      </c>
      <c r="V3401" t="str">
        <f>"Trad IRN"</f>
        <v>Trad IRN</v>
      </c>
      <c r="W3401">
        <v>15</v>
      </c>
      <c r="X3401" t="s">
        <v>47</v>
      </c>
      <c r="Z3401" t="s">
        <v>47</v>
      </c>
      <c r="AB3401" t="str">
        <f>"09"</f>
        <v>09</v>
      </c>
      <c r="AC3401" t="s">
        <v>48</v>
      </c>
      <c r="AD3401" t="s">
        <v>49</v>
      </c>
      <c r="AE3401" t="s">
        <v>50</v>
      </c>
      <c r="AF3401">
        <v>0</v>
      </c>
      <c r="AG3401" t="s">
        <v>51</v>
      </c>
      <c r="AH3401" t="str">
        <f>"Trad IRN"</f>
        <v>Trad IRN</v>
      </c>
      <c r="AI3401" t="str">
        <f>"Bldg IRN"</f>
        <v>Bldg IRN</v>
      </c>
      <c r="AJ3401" t="s">
        <v>48</v>
      </c>
      <c r="AK3401" t="s">
        <v>48</v>
      </c>
      <c r="AL3401" t="s">
        <v>53</v>
      </c>
      <c r="AM3401">
        <v>90.11</v>
      </c>
      <c r="AN3401">
        <v>1132.3</v>
      </c>
      <c r="AO3401">
        <v>15</v>
      </c>
    </row>
    <row r="3402" spans="1:41" x14ac:dyDescent="0.3">
      <c r="A3402" t="str">
        <f>"Trad IRN"</f>
        <v>Trad IRN</v>
      </c>
      <c r="B3402" t="str">
        <f>"Bldg IRN"</f>
        <v>Bldg IRN</v>
      </c>
      <c r="C3402" t="s">
        <v>41</v>
      </c>
      <c r="D3402" t="s">
        <v>3</v>
      </c>
      <c r="E3402" t="s">
        <v>80</v>
      </c>
      <c r="F3402" t="s">
        <v>81</v>
      </c>
      <c r="G3402" t="s">
        <v>82</v>
      </c>
      <c r="H3402" t="s">
        <v>83</v>
      </c>
      <c r="I3402" t="str">
        <f>"Trad IRN"</f>
        <v>Trad IRN</v>
      </c>
      <c r="J3402" t="s">
        <v>43</v>
      </c>
      <c r="K3402" t="s">
        <v>44</v>
      </c>
      <c r="L3402" t="s">
        <v>45</v>
      </c>
      <c r="M3402" t="s">
        <v>46</v>
      </c>
      <c r="N3402" t="str">
        <f>"08/18/2022"</f>
        <v>08/18/2022</v>
      </c>
      <c r="O3402" t="str">
        <f t="shared" si="350"/>
        <v>12/31/2500</v>
      </c>
      <c r="P3402">
        <v>1</v>
      </c>
      <c r="Q3402">
        <v>1</v>
      </c>
      <c r="R3402">
        <v>1</v>
      </c>
      <c r="S3402">
        <v>0</v>
      </c>
      <c r="T3402">
        <v>1</v>
      </c>
      <c r="U3402">
        <v>0</v>
      </c>
      <c r="V3402" t="str">
        <f>"Trad IRN"</f>
        <v>Trad IRN</v>
      </c>
      <c r="W3402">
        <v>100</v>
      </c>
      <c r="X3402" t="s">
        <v>47</v>
      </c>
      <c r="Z3402" t="s">
        <v>47</v>
      </c>
      <c r="AB3402" t="str">
        <f>"11"</f>
        <v>11</v>
      </c>
      <c r="AC3402" t="str">
        <f>"15"</f>
        <v>15</v>
      </c>
      <c r="AD3402" t="str">
        <f>"2"</f>
        <v>2</v>
      </c>
      <c r="AE3402" t="s">
        <v>55</v>
      </c>
      <c r="AF3402">
        <v>0</v>
      </c>
      <c r="AG3402" t="s">
        <v>56</v>
      </c>
      <c r="AH3402" t="str">
        <f>"Trad IRN"</f>
        <v>Trad IRN</v>
      </c>
      <c r="AI3402" t="str">
        <f>"Bldg IRN"</f>
        <v>Bldg IRN</v>
      </c>
      <c r="AJ3402" t="s">
        <v>48</v>
      </c>
      <c r="AK3402" t="s">
        <v>48</v>
      </c>
      <c r="AL3402" t="s">
        <v>53</v>
      </c>
      <c r="AM3402">
        <v>1132.3</v>
      </c>
      <c r="AN3402">
        <v>1132.3</v>
      </c>
      <c r="AO3402">
        <v>15</v>
      </c>
    </row>
    <row r="3403" spans="1:41" x14ac:dyDescent="0.3">
      <c r="A3403" t="str">
        <f>"Trad IRN"</f>
        <v>Trad IRN</v>
      </c>
      <c r="B3403" t="str">
        <f>"Bldg IRN"</f>
        <v>Bldg IRN</v>
      </c>
      <c r="C3403" t="s">
        <v>41</v>
      </c>
      <c r="D3403" t="s">
        <v>3</v>
      </c>
      <c r="E3403" t="s">
        <v>80</v>
      </c>
      <c r="F3403" t="s">
        <v>81</v>
      </c>
      <c r="G3403" t="s">
        <v>82</v>
      </c>
      <c r="H3403" t="s">
        <v>83</v>
      </c>
      <c r="I3403" t="str">
        <f>"Trad IRN"</f>
        <v>Trad IRN</v>
      </c>
      <c r="J3403" t="s">
        <v>43</v>
      </c>
      <c r="K3403" t="s">
        <v>44</v>
      </c>
      <c r="L3403" t="s">
        <v>45</v>
      </c>
      <c r="M3403" t="s">
        <v>46</v>
      </c>
      <c r="N3403" t="str">
        <f>"08/18/2022"</f>
        <v>08/18/2022</v>
      </c>
      <c r="O3403" t="str">
        <f t="shared" si="350"/>
        <v>12/31/2500</v>
      </c>
      <c r="P3403">
        <v>0.5</v>
      </c>
      <c r="Q3403">
        <v>0.5</v>
      </c>
      <c r="S3403">
        <v>0</v>
      </c>
      <c r="T3403">
        <v>0.5</v>
      </c>
      <c r="U3403">
        <v>0</v>
      </c>
      <c r="V3403" t="str">
        <f>"Trad IRN"</f>
        <v>Trad IRN</v>
      </c>
      <c r="W3403">
        <v>50</v>
      </c>
      <c r="X3403" t="s">
        <v>47</v>
      </c>
      <c r="Z3403" t="s">
        <v>47</v>
      </c>
      <c r="AB3403" t="str">
        <f>"10"</f>
        <v>10</v>
      </c>
      <c r="AC3403" t="s">
        <v>48</v>
      </c>
      <c r="AD3403" t="s">
        <v>49</v>
      </c>
      <c r="AE3403" t="s">
        <v>50</v>
      </c>
      <c r="AF3403">
        <v>0</v>
      </c>
      <c r="AG3403" t="s">
        <v>56</v>
      </c>
      <c r="AH3403" t="str">
        <f>"Trad IRN"</f>
        <v>Trad IRN</v>
      </c>
      <c r="AI3403" t="str">
        <f>"Bldg IRN"</f>
        <v>Bldg IRN</v>
      </c>
      <c r="AJ3403" t="s">
        <v>48</v>
      </c>
      <c r="AK3403" t="s">
        <v>48</v>
      </c>
      <c r="AL3403" t="s">
        <v>53</v>
      </c>
      <c r="AM3403">
        <v>566.15</v>
      </c>
      <c r="AN3403">
        <v>1132.3</v>
      </c>
      <c r="AO3403">
        <v>15</v>
      </c>
    </row>
    <row r="3404" spans="1:41" x14ac:dyDescent="0.3">
      <c r="A3404" t="str">
        <f>"Trad IRN"</f>
        <v>Trad IRN</v>
      </c>
      <c r="B3404" t="str">
        <f>"Bldg IRN"</f>
        <v>Bldg IRN</v>
      </c>
      <c r="C3404" t="s">
        <v>41</v>
      </c>
      <c r="D3404" t="s">
        <v>3</v>
      </c>
      <c r="E3404" t="s">
        <v>80</v>
      </c>
      <c r="F3404" t="s">
        <v>81</v>
      </c>
      <c r="G3404" t="s">
        <v>82</v>
      </c>
      <c r="H3404" t="s">
        <v>83</v>
      </c>
      <c r="I3404" t="s">
        <v>8</v>
      </c>
      <c r="J3404" t="s">
        <v>43</v>
      </c>
      <c r="K3404" t="s">
        <v>44</v>
      </c>
      <c r="L3404" t="s">
        <v>45</v>
      </c>
      <c r="M3404" t="s">
        <v>46</v>
      </c>
      <c r="N3404" t="str">
        <f>"08/17/2022"</f>
        <v>08/17/2022</v>
      </c>
      <c r="O3404" t="str">
        <f t="shared" si="350"/>
        <v>12/31/2500</v>
      </c>
      <c r="P3404">
        <v>0.5</v>
      </c>
      <c r="Q3404">
        <v>0.5</v>
      </c>
      <c r="S3404">
        <v>0</v>
      </c>
      <c r="T3404">
        <v>0.16666700000000001</v>
      </c>
      <c r="U3404">
        <v>0.33333299999999999</v>
      </c>
      <c r="V3404" t="str">
        <f>"Trad IRN"</f>
        <v>Trad IRN</v>
      </c>
      <c r="W3404">
        <v>50</v>
      </c>
      <c r="X3404" t="s">
        <v>47</v>
      </c>
      <c r="Z3404" t="s">
        <v>47</v>
      </c>
      <c r="AB3404" t="str">
        <f>"10"</f>
        <v>10</v>
      </c>
      <c r="AC3404" t="s">
        <v>48</v>
      </c>
      <c r="AD3404" t="s">
        <v>49</v>
      </c>
      <c r="AE3404" t="s">
        <v>50</v>
      </c>
      <c r="AF3404">
        <v>0</v>
      </c>
      <c r="AG3404" t="s">
        <v>51</v>
      </c>
      <c r="AH3404" t="s">
        <v>85</v>
      </c>
      <c r="AI3404" t="str">
        <f>"Bldg IRN"</f>
        <v>Bldg IRN</v>
      </c>
      <c r="AJ3404" t="s">
        <v>48</v>
      </c>
      <c r="AK3404" t="s">
        <v>48</v>
      </c>
      <c r="AL3404" t="s">
        <v>53</v>
      </c>
      <c r="AM3404">
        <v>530</v>
      </c>
      <c r="AN3404">
        <v>1060</v>
      </c>
      <c r="AO3404">
        <v>15</v>
      </c>
    </row>
    <row r="3405" spans="1:41" x14ac:dyDescent="0.3">
      <c r="A3405" t="str">
        <f>"Trad IRN"</f>
        <v>Trad IRN</v>
      </c>
      <c r="B3405" t="str">
        <f>"Bldg IRN"</f>
        <v>Bldg IRN</v>
      </c>
      <c r="C3405" t="s">
        <v>41</v>
      </c>
      <c r="D3405" t="s">
        <v>3</v>
      </c>
      <c r="E3405" t="s">
        <v>80</v>
      </c>
      <c r="F3405" t="s">
        <v>81</v>
      </c>
      <c r="G3405" t="s">
        <v>82</v>
      </c>
      <c r="H3405" t="s">
        <v>83</v>
      </c>
      <c r="I3405" t="s">
        <v>8</v>
      </c>
      <c r="J3405" t="s">
        <v>43</v>
      </c>
      <c r="K3405" t="s">
        <v>44</v>
      </c>
      <c r="L3405" t="s">
        <v>45</v>
      </c>
      <c r="M3405" t="s">
        <v>46</v>
      </c>
      <c r="N3405" t="str">
        <f>"08/17/2022"</f>
        <v>08/17/2022</v>
      </c>
      <c r="O3405" t="str">
        <f t="shared" si="350"/>
        <v>12/31/2500</v>
      </c>
      <c r="P3405">
        <v>0.5</v>
      </c>
      <c r="Q3405">
        <v>0.5</v>
      </c>
      <c r="S3405">
        <v>0</v>
      </c>
      <c r="T3405">
        <v>0</v>
      </c>
      <c r="U3405">
        <v>0.5</v>
      </c>
      <c r="V3405" t="str">
        <f>"Trad IRN"</f>
        <v>Trad IRN</v>
      </c>
      <c r="W3405">
        <v>50</v>
      </c>
      <c r="X3405" t="s">
        <v>47</v>
      </c>
      <c r="Z3405" t="s">
        <v>47</v>
      </c>
      <c r="AB3405" t="str">
        <f>"12"</f>
        <v>12</v>
      </c>
      <c r="AC3405" t="s">
        <v>48</v>
      </c>
      <c r="AD3405" t="s">
        <v>49</v>
      </c>
      <c r="AE3405" t="s">
        <v>50</v>
      </c>
      <c r="AF3405">
        <v>0</v>
      </c>
      <c r="AG3405" t="s">
        <v>51</v>
      </c>
      <c r="AH3405" t="s">
        <v>85</v>
      </c>
      <c r="AI3405" t="str">
        <f>"Bldg IRN"</f>
        <v>Bldg IRN</v>
      </c>
      <c r="AJ3405" t="str">
        <f>"12"</f>
        <v>12</v>
      </c>
      <c r="AK3405" t="s">
        <v>52</v>
      </c>
      <c r="AL3405" t="s">
        <v>53</v>
      </c>
      <c r="AM3405">
        <v>521</v>
      </c>
      <c r="AN3405">
        <v>1042</v>
      </c>
      <c r="AO3405">
        <v>15</v>
      </c>
    </row>
    <row r="3406" spans="1:41" x14ac:dyDescent="0.3">
      <c r="A3406" t="str">
        <f>"Trad IRN"</f>
        <v>Trad IRN</v>
      </c>
      <c r="B3406" t="str">
        <f>"Bldg IRN"</f>
        <v>Bldg IRN</v>
      </c>
      <c r="C3406" t="s">
        <v>41</v>
      </c>
      <c r="D3406" t="s">
        <v>3</v>
      </c>
      <c r="E3406" t="s">
        <v>80</v>
      </c>
      <c r="F3406" t="s">
        <v>81</v>
      </c>
      <c r="G3406" t="s">
        <v>82</v>
      </c>
      <c r="H3406" t="s">
        <v>83</v>
      </c>
      <c r="I3406" t="str">
        <f>"Trad IRN"</f>
        <v>Trad IRN</v>
      </c>
      <c r="J3406" t="s">
        <v>43</v>
      </c>
      <c r="K3406" t="s">
        <v>44</v>
      </c>
      <c r="L3406" t="s">
        <v>45</v>
      </c>
      <c r="M3406" t="s">
        <v>46</v>
      </c>
      <c r="N3406" t="str">
        <f>"08/18/2022"</f>
        <v>08/18/2022</v>
      </c>
      <c r="O3406" t="str">
        <f t="shared" si="350"/>
        <v>12/31/2500</v>
      </c>
      <c r="P3406">
        <v>0.5</v>
      </c>
      <c r="Q3406">
        <v>0.5</v>
      </c>
      <c r="S3406">
        <v>0</v>
      </c>
      <c r="T3406">
        <v>0.5</v>
      </c>
      <c r="U3406">
        <v>0</v>
      </c>
      <c r="V3406" t="str">
        <f>"Trad IRN"</f>
        <v>Trad IRN</v>
      </c>
      <c r="W3406">
        <v>50</v>
      </c>
      <c r="X3406" t="s">
        <v>47</v>
      </c>
      <c r="Z3406" t="s">
        <v>47</v>
      </c>
      <c r="AB3406" t="str">
        <f>"12"</f>
        <v>12</v>
      </c>
      <c r="AC3406" t="s">
        <v>48</v>
      </c>
      <c r="AD3406" t="s">
        <v>49</v>
      </c>
      <c r="AE3406" t="s">
        <v>50</v>
      </c>
      <c r="AF3406">
        <v>0</v>
      </c>
      <c r="AG3406" t="s">
        <v>56</v>
      </c>
      <c r="AH3406" t="str">
        <f>"Trad IRN"</f>
        <v>Trad IRN</v>
      </c>
      <c r="AI3406" t="str">
        <f>"Bldg IRN"</f>
        <v>Bldg IRN</v>
      </c>
      <c r="AJ3406" t="str">
        <f>"12"</f>
        <v>12</v>
      </c>
      <c r="AK3406" t="s">
        <v>48</v>
      </c>
      <c r="AL3406" t="s">
        <v>53</v>
      </c>
      <c r="AM3406">
        <v>566.15</v>
      </c>
      <c r="AN3406">
        <v>1132.3</v>
      </c>
      <c r="AO3406">
        <v>15</v>
      </c>
    </row>
    <row r="3407" spans="1:41" x14ac:dyDescent="0.3">
      <c r="A3407" t="str">
        <f>"Trad IRN"</f>
        <v>Trad IRN</v>
      </c>
      <c r="B3407" t="str">
        <f>"Bldg IRN"</f>
        <v>Bldg IRN</v>
      </c>
      <c r="C3407" t="s">
        <v>41</v>
      </c>
      <c r="D3407" t="s">
        <v>3</v>
      </c>
      <c r="E3407" t="s">
        <v>80</v>
      </c>
      <c r="F3407" t="s">
        <v>81</v>
      </c>
      <c r="G3407" t="s">
        <v>82</v>
      </c>
      <c r="H3407" t="s">
        <v>83</v>
      </c>
      <c r="I3407" t="str">
        <f>"Trad IRN"</f>
        <v>Trad IRN</v>
      </c>
      <c r="J3407" t="s">
        <v>43</v>
      </c>
      <c r="K3407" t="s">
        <v>44</v>
      </c>
      <c r="L3407" t="s">
        <v>45</v>
      </c>
      <c r="M3407" t="s">
        <v>46</v>
      </c>
      <c r="N3407" t="str">
        <f>"08/18/2022"</f>
        <v>08/18/2022</v>
      </c>
      <c r="O3407" t="str">
        <f t="shared" si="350"/>
        <v>12/31/2500</v>
      </c>
      <c r="P3407">
        <v>0.85</v>
      </c>
      <c r="Q3407">
        <v>0.85</v>
      </c>
      <c r="S3407">
        <v>0</v>
      </c>
      <c r="T3407">
        <v>0.85</v>
      </c>
      <c r="U3407">
        <v>0</v>
      </c>
      <c r="V3407" t="str">
        <f>"Trad IRN"</f>
        <v>Trad IRN</v>
      </c>
      <c r="W3407">
        <v>85</v>
      </c>
      <c r="X3407" t="s">
        <v>47</v>
      </c>
      <c r="Z3407" t="s">
        <v>47</v>
      </c>
      <c r="AB3407" t="str">
        <f>"09"</f>
        <v>09</v>
      </c>
      <c r="AC3407" t="s">
        <v>48</v>
      </c>
      <c r="AD3407" t="s">
        <v>49</v>
      </c>
      <c r="AE3407" t="s">
        <v>50</v>
      </c>
      <c r="AF3407">
        <v>0</v>
      </c>
      <c r="AG3407" t="s">
        <v>56</v>
      </c>
      <c r="AH3407" t="str">
        <f>"Trad IRN"</f>
        <v>Trad IRN</v>
      </c>
      <c r="AI3407" t="str">
        <f>"Bldg IRN"</f>
        <v>Bldg IRN</v>
      </c>
      <c r="AJ3407" t="s">
        <v>48</v>
      </c>
      <c r="AK3407" t="s">
        <v>48</v>
      </c>
      <c r="AL3407" t="s">
        <v>53</v>
      </c>
      <c r="AM3407">
        <v>962.46</v>
      </c>
      <c r="AN3407">
        <v>1132.3</v>
      </c>
      <c r="AO3407">
        <v>15</v>
      </c>
    </row>
    <row r="3408" spans="1:41" x14ac:dyDescent="0.3">
      <c r="A3408" t="str">
        <f>"Trad IRN"</f>
        <v>Trad IRN</v>
      </c>
      <c r="B3408" t="str">
        <f>"Bldg IRN"</f>
        <v>Bldg IRN</v>
      </c>
      <c r="C3408" t="s">
        <v>41</v>
      </c>
      <c r="D3408" t="s">
        <v>3</v>
      </c>
      <c r="E3408" t="s">
        <v>80</v>
      </c>
      <c r="F3408" t="s">
        <v>81</v>
      </c>
      <c r="G3408" t="s">
        <v>82</v>
      </c>
      <c r="H3408" t="s">
        <v>83</v>
      </c>
      <c r="I3408" t="s">
        <v>8</v>
      </c>
      <c r="J3408" t="s">
        <v>43</v>
      </c>
      <c r="K3408" t="s">
        <v>44</v>
      </c>
      <c r="L3408" t="s">
        <v>45</v>
      </c>
      <c r="M3408" t="s">
        <v>46</v>
      </c>
      <c r="N3408" t="str">
        <f>"01/04/2023"</f>
        <v>01/04/2023</v>
      </c>
      <c r="O3408" t="str">
        <f t="shared" si="350"/>
        <v>12/31/2500</v>
      </c>
      <c r="P3408">
        <v>7.9585000000000003E-2</v>
      </c>
      <c r="Q3408">
        <v>7.9585000000000003E-2</v>
      </c>
      <c r="S3408">
        <v>0</v>
      </c>
      <c r="T3408">
        <v>2.4028999999999998E-2</v>
      </c>
      <c r="U3408">
        <v>5.5556000000000001E-2</v>
      </c>
      <c r="V3408" t="str">
        <f>"Trad IRN"</f>
        <v>Trad IRN</v>
      </c>
      <c r="W3408">
        <v>2</v>
      </c>
      <c r="X3408" t="s">
        <v>54</v>
      </c>
      <c r="Y3408" t="str">
        <f>"13"</f>
        <v>13</v>
      </c>
      <c r="Z3408" t="s">
        <v>47</v>
      </c>
      <c r="AB3408" t="str">
        <f>"09"</f>
        <v>09</v>
      </c>
      <c r="AC3408" t="s">
        <v>48</v>
      </c>
      <c r="AD3408" t="s">
        <v>49</v>
      </c>
      <c r="AE3408" t="s">
        <v>50</v>
      </c>
      <c r="AF3408">
        <v>0</v>
      </c>
      <c r="AG3408" t="s">
        <v>51</v>
      </c>
      <c r="AH3408" t="str">
        <f>"Trad IRN"</f>
        <v>Trad IRN</v>
      </c>
      <c r="AI3408" t="str">
        <f>"Bldg IRN"</f>
        <v>Bldg IRN</v>
      </c>
      <c r="AJ3408" t="s">
        <v>48</v>
      </c>
      <c r="AK3408" t="s">
        <v>48</v>
      </c>
      <c r="AL3408" t="s">
        <v>53</v>
      </c>
      <c r="AM3408">
        <v>90.11</v>
      </c>
      <c r="AN3408">
        <v>1132.3</v>
      </c>
      <c r="AO3408">
        <v>15</v>
      </c>
    </row>
    <row r="3409" spans="1:41" x14ac:dyDescent="0.3">
      <c r="A3409" t="str">
        <f>"Trad IRN"</f>
        <v>Trad IRN</v>
      </c>
      <c r="B3409" t="str">
        <f>"Bldg IRN"</f>
        <v>Bldg IRN</v>
      </c>
      <c r="C3409" t="s">
        <v>41</v>
      </c>
      <c r="D3409" t="s">
        <v>3</v>
      </c>
      <c r="E3409" t="s">
        <v>80</v>
      </c>
      <c r="F3409" t="s">
        <v>81</v>
      </c>
      <c r="G3409" t="s">
        <v>82</v>
      </c>
      <c r="H3409" t="s">
        <v>83</v>
      </c>
      <c r="I3409" t="s">
        <v>8</v>
      </c>
      <c r="J3409" t="s">
        <v>43</v>
      </c>
      <c r="K3409" t="s">
        <v>44</v>
      </c>
      <c r="L3409" t="s">
        <v>45</v>
      </c>
      <c r="M3409" t="s">
        <v>46</v>
      </c>
      <c r="N3409" t="str">
        <f>"08/18/2022"</f>
        <v>08/18/2022</v>
      </c>
      <c r="O3409" t="str">
        <f>"01/03/2023"</f>
        <v>01/03/2023</v>
      </c>
      <c r="P3409">
        <v>7.0415000000000005E-2</v>
      </c>
      <c r="Q3409">
        <v>7.0415000000000005E-2</v>
      </c>
      <c r="S3409">
        <v>0</v>
      </c>
      <c r="T3409">
        <v>1.8051999999999999E-2</v>
      </c>
      <c r="U3409">
        <v>5.2363E-2</v>
      </c>
      <c r="V3409" t="str">
        <f>"Trad IRN"</f>
        <v>Trad IRN</v>
      </c>
      <c r="W3409">
        <v>15</v>
      </c>
      <c r="X3409" t="s">
        <v>47</v>
      </c>
      <c r="Z3409" t="s">
        <v>47</v>
      </c>
      <c r="AB3409" t="str">
        <f>"09"</f>
        <v>09</v>
      </c>
      <c r="AC3409" t="s">
        <v>48</v>
      </c>
      <c r="AD3409" t="s">
        <v>49</v>
      </c>
      <c r="AE3409" t="s">
        <v>50</v>
      </c>
      <c r="AF3409">
        <v>0</v>
      </c>
      <c r="AG3409" t="s">
        <v>51</v>
      </c>
      <c r="AH3409" t="str">
        <f>"Trad IRN"</f>
        <v>Trad IRN</v>
      </c>
      <c r="AI3409" t="str">
        <f>"Bldg IRN"</f>
        <v>Bldg IRN</v>
      </c>
      <c r="AJ3409" t="s">
        <v>48</v>
      </c>
      <c r="AK3409" t="s">
        <v>48</v>
      </c>
      <c r="AL3409" t="s">
        <v>53</v>
      </c>
      <c r="AM3409">
        <v>79.73</v>
      </c>
      <c r="AN3409">
        <v>1132.3</v>
      </c>
      <c r="AO3409">
        <v>15</v>
      </c>
    </row>
    <row r="3410" spans="1:41" x14ac:dyDescent="0.3">
      <c r="A3410" t="str">
        <f>"Trad IRN"</f>
        <v>Trad IRN</v>
      </c>
      <c r="B3410" t="str">
        <f>"Bldg IRN"</f>
        <v>Bldg IRN</v>
      </c>
      <c r="C3410" t="s">
        <v>41</v>
      </c>
      <c r="D3410" t="s">
        <v>3</v>
      </c>
      <c r="E3410" t="s">
        <v>80</v>
      </c>
      <c r="F3410" t="s">
        <v>81</v>
      </c>
      <c r="G3410" t="s">
        <v>82</v>
      </c>
      <c r="H3410" t="s">
        <v>83</v>
      </c>
      <c r="I3410" t="str">
        <f>"Trad IRN"</f>
        <v>Trad IRN</v>
      </c>
      <c r="J3410" t="s">
        <v>43</v>
      </c>
      <c r="K3410" t="s">
        <v>44</v>
      </c>
      <c r="L3410" t="s">
        <v>45</v>
      </c>
      <c r="M3410" t="s">
        <v>46</v>
      </c>
      <c r="N3410" t="str">
        <f>"08/18/2022"</f>
        <v>08/18/2022</v>
      </c>
      <c r="O3410" t="str">
        <f>"12/31/2500"</f>
        <v>12/31/2500</v>
      </c>
      <c r="P3410">
        <v>1</v>
      </c>
      <c r="Q3410">
        <v>1</v>
      </c>
      <c r="S3410">
        <v>0</v>
      </c>
      <c r="T3410">
        <v>1</v>
      </c>
      <c r="U3410">
        <v>0</v>
      </c>
      <c r="V3410" t="str">
        <f>"Trad IRN"</f>
        <v>Trad IRN</v>
      </c>
      <c r="W3410">
        <v>100</v>
      </c>
      <c r="X3410" t="s">
        <v>47</v>
      </c>
      <c r="Z3410" t="s">
        <v>47</v>
      </c>
      <c r="AB3410" t="str">
        <f>"11"</f>
        <v>11</v>
      </c>
      <c r="AC3410" t="s">
        <v>48</v>
      </c>
      <c r="AD3410" t="s">
        <v>49</v>
      </c>
      <c r="AE3410" t="s">
        <v>50</v>
      </c>
      <c r="AF3410">
        <v>0</v>
      </c>
      <c r="AG3410" t="s">
        <v>56</v>
      </c>
      <c r="AH3410" t="str">
        <f>"Trad IRN"</f>
        <v>Trad IRN</v>
      </c>
      <c r="AI3410" t="str">
        <f>"Bldg IRN"</f>
        <v>Bldg IRN</v>
      </c>
      <c r="AJ3410" t="s">
        <v>48</v>
      </c>
      <c r="AK3410" t="s">
        <v>48</v>
      </c>
      <c r="AL3410" t="s">
        <v>53</v>
      </c>
      <c r="AM3410">
        <v>1132.3</v>
      </c>
      <c r="AN3410">
        <v>1132.3</v>
      </c>
      <c r="AO3410">
        <v>15</v>
      </c>
    </row>
    <row r="3411" spans="1:41" x14ac:dyDescent="0.3">
      <c r="A3411" t="str">
        <f>"Trad IRN"</f>
        <v>Trad IRN</v>
      </c>
      <c r="B3411" t="str">
        <f>"Bldg IRN"</f>
        <v>Bldg IRN</v>
      </c>
      <c r="C3411" t="s">
        <v>41</v>
      </c>
      <c r="D3411" t="s">
        <v>3</v>
      </c>
      <c r="E3411" t="s">
        <v>80</v>
      </c>
      <c r="F3411" t="s">
        <v>81</v>
      </c>
      <c r="G3411" t="s">
        <v>82</v>
      </c>
      <c r="H3411" t="s">
        <v>83</v>
      </c>
      <c r="I3411" t="s">
        <v>8</v>
      </c>
      <c r="J3411" t="s">
        <v>43</v>
      </c>
      <c r="K3411" t="s">
        <v>44</v>
      </c>
      <c r="L3411" t="s">
        <v>45</v>
      </c>
      <c r="M3411" t="s">
        <v>46</v>
      </c>
      <c r="N3411" t="str">
        <f>"01/04/2023"</f>
        <v>01/04/2023</v>
      </c>
      <c r="O3411" t="str">
        <f>"12/31/2500"</f>
        <v>12/31/2500</v>
      </c>
      <c r="P3411">
        <v>7.9585000000000003E-2</v>
      </c>
      <c r="Q3411">
        <v>7.9585000000000003E-2</v>
      </c>
      <c r="S3411">
        <v>0</v>
      </c>
      <c r="T3411">
        <v>0</v>
      </c>
      <c r="U3411">
        <v>7.9585000000000003E-2</v>
      </c>
      <c r="V3411" t="str">
        <f>"Trad IRN"</f>
        <v>Trad IRN</v>
      </c>
      <c r="W3411">
        <v>15</v>
      </c>
      <c r="X3411" t="s">
        <v>47</v>
      </c>
      <c r="Z3411" t="s">
        <v>47</v>
      </c>
      <c r="AB3411" t="str">
        <f t="shared" ref="AB3411:AB3417" si="351">"10"</f>
        <v>10</v>
      </c>
      <c r="AC3411" t="s">
        <v>48</v>
      </c>
      <c r="AD3411" t="s">
        <v>49</v>
      </c>
      <c r="AE3411" t="s">
        <v>50</v>
      </c>
      <c r="AF3411">
        <v>0</v>
      </c>
      <c r="AG3411" t="s">
        <v>51</v>
      </c>
      <c r="AH3411" t="str">
        <f>"Trad IRN"</f>
        <v>Trad IRN</v>
      </c>
      <c r="AI3411" t="str">
        <f>"Bldg IRN"</f>
        <v>Bldg IRN</v>
      </c>
      <c r="AJ3411" t="s">
        <v>48</v>
      </c>
      <c r="AK3411" t="s">
        <v>48</v>
      </c>
      <c r="AL3411" t="s">
        <v>53</v>
      </c>
      <c r="AM3411">
        <v>90.11</v>
      </c>
      <c r="AN3411">
        <v>1132.3</v>
      </c>
      <c r="AO3411">
        <v>15</v>
      </c>
    </row>
    <row r="3412" spans="1:41" x14ac:dyDescent="0.3">
      <c r="A3412" t="str">
        <f>"Trad IRN"</f>
        <v>Trad IRN</v>
      </c>
      <c r="B3412" t="str">
        <f>"Bldg IRN"</f>
        <v>Bldg IRN</v>
      </c>
      <c r="C3412" t="s">
        <v>41</v>
      </c>
      <c r="D3412" t="s">
        <v>3</v>
      </c>
      <c r="E3412" t="s">
        <v>80</v>
      </c>
      <c r="F3412" t="s">
        <v>81</v>
      </c>
      <c r="G3412" t="s">
        <v>82</v>
      </c>
      <c r="H3412" t="s">
        <v>83</v>
      </c>
      <c r="I3412" t="str">
        <f>"Trad IRN"</f>
        <v>Trad IRN</v>
      </c>
      <c r="J3412" t="s">
        <v>43</v>
      </c>
      <c r="K3412" t="s">
        <v>44</v>
      </c>
      <c r="L3412" t="s">
        <v>45</v>
      </c>
      <c r="M3412" t="s">
        <v>46</v>
      </c>
      <c r="N3412" t="str">
        <f>"08/18/2022"</f>
        <v>08/18/2022</v>
      </c>
      <c r="O3412" t="str">
        <f>"01/03/2023"</f>
        <v>01/03/2023</v>
      </c>
      <c r="P3412">
        <v>0.46943400000000002</v>
      </c>
      <c r="Q3412">
        <v>0.46943400000000002</v>
      </c>
      <c r="S3412">
        <v>0</v>
      </c>
      <c r="T3412">
        <v>0.46943400000000002</v>
      </c>
      <c r="U3412">
        <v>0</v>
      </c>
      <c r="V3412" t="str">
        <f>"Trad IRN"</f>
        <v>Trad IRN</v>
      </c>
      <c r="W3412">
        <v>100</v>
      </c>
      <c r="X3412" t="s">
        <v>47</v>
      </c>
      <c r="Z3412" t="s">
        <v>47</v>
      </c>
      <c r="AB3412" t="str">
        <f t="shared" si="351"/>
        <v>10</v>
      </c>
      <c r="AC3412" t="s">
        <v>48</v>
      </c>
      <c r="AD3412" t="s">
        <v>49</v>
      </c>
      <c r="AE3412" t="s">
        <v>50</v>
      </c>
      <c r="AF3412">
        <v>0</v>
      </c>
      <c r="AG3412" t="s">
        <v>56</v>
      </c>
      <c r="AH3412" t="str">
        <f>"Trad IRN"</f>
        <v>Trad IRN</v>
      </c>
      <c r="AI3412" t="str">
        <f>"Bldg IRN"</f>
        <v>Bldg IRN</v>
      </c>
      <c r="AJ3412" t="s">
        <v>48</v>
      </c>
      <c r="AK3412" t="s">
        <v>48</v>
      </c>
      <c r="AL3412" t="s">
        <v>53</v>
      </c>
      <c r="AM3412">
        <v>531.54</v>
      </c>
      <c r="AN3412">
        <v>1132.3</v>
      </c>
      <c r="AO3412">
        <v>15</v>
      </c>
    </row>
    <row r="3413" spans="1:41" x14ac:dyDescent="0.3">
      <c r="A3413" t="str">
        <f>"Trad IRN"</f>
        <v>Trad IRN</v>
      </c>
      <c r="B3413" t="str">
        <f>"Bldg IRN"</f>
        <v>Bldg IRN</v>
      </c>
      <c r="C3413" t="s">
        <v>41</v>
      </c>
      <c r="D3413" t="s">
        <v>3</v>
      </c>
      <c r="E3413" t="s">
        <v>80</v>
      </c>
      <c r="F3413" t="s">
        <v>81</v>
      </c>
      <c r="G3413" t="s">
        <v>82</v>
      </c>
      <c r="H3413" t="s">
        <v>83</v>
      </c>
      <c r="I3413" t="str">
        <f>"Trad IRN"</f>
        <v>Trad IRN</v>
      </c>
      <c r="J3413" t="s">
        <v>43</v>
      </c>
      <c r="K3413" t="s">
        <v>44</v>
      </c>
      <c r="L3413" t="s">
        <v>45</v>
      </c>
      <c r="M3413" t="s">
        <v>46</v>
      </c>
      <c r="N3413" t="str">
        <f>"01/04/2023"</f>
        <v>01/04/2023</v>
      </c>
      <c r="O3413" t="str">
        <f>"12/31/2500"</f>
        <v>12/31/2500</v>
      </c>
      <c r="P3413">
        <v>0.45098100000000002</v>
      </c>
      <c r="Q3413">
        <v>0.45098100000000002</v>
      </c>
      <c r="S3413">
        <v>0</v>
      </c>
      <c r="T3413">
        <v>0.45098100000000002</v>
      </c>
      <c r="U3413">
        <v>0</v>
      </c>
      <c r="V3413" t="str">
        <f>"Trad IRN"</f>
        <v>Trad IRN</v>
      </c>
      <c r="W3413">
        <v>85</v>
      </c>
      <c r="X3413" t="s">
        <v>47</v>
      </c>
      <c r="Z3413" t="s">
        <v>47</v>
      </c>
      <c r="AB3413" t="str">
        <f t="shared" si="351"/>
        <v>10</v>
      </c>
      <c r="AC3413" t="s">
        <v>48</v>
      </c>
      <c r="AD3413" t="s">
        <v>49</v>
      </c>
      <c r="AE3413" t="s">
        <v>50</v>
      </c>
      <c r="AF3413">
        <v>0</v>
      </c>
      <c r="AG3413" t="s">
        <v>56</v>
      </c>
      <c r="AH3413" t="str">
        <f>"Trad IRN"</f>
        <v>Trad IRN</v>
      </c>
      <c r="AI3413" t="str">
        <f>"Bldg IRN"</f>
        <v>Bldg IRN</v>
      </c>
      <c r="AJ3413" t="s">
        <v>48</v>
      </c>
      <c r="AK3413" t="s">
        <v>48</v>
      </c>
      <c r="AL3413" t="s">
        <v>53</v>
      </c>
      <c r="AM3413">
        <v>510.65</v>
      </c>
      <c r="AN3413">
        <v>1132.3</v>
      </c>
      <c r="AO3413">
        <v>15</v>
      </c>
    </row>
    <row r="3414" spans="1:41" x14ac:dyDescent="0.3">
      <c r="A3414" t="str">
        <f>"Trad IRN"</f>
        <v>Trad IRN</v>
      </c>
      <c r="B3414" t="str">
        <f>"Bldg IRN"</f>
        <v>Bldg IRN</v>
      </c>
      <c r="C3414" t="s">
        <v>41</v>
      </c>
      <c r="D3414" t="s">
        <v>3</v>
      </c>
      <c r="E3414" t="s">
        <v>80</v>
      </c>
      <c r="F3414" t="s">
        <v>81</v>
      </c>
      <c r="G3414" t="s">
        <v>82</v>
      </c>
      <c r="H3414" t="s">
        <v>83</v>
      </c>
      <c r="I3414" t="str">
        <f>"Trad IRN"</f>
        <v>Trad IRN</v>
      </c>
      <c r="J3414" t="s">
        <v>43</v>
      </c>
      <c r="K3414" t="s">
        <v>44</v>
      </c>
      <c r="L3414" t="s">
        <v>45</v>
      </c>
      <c r="M3414" t="s">
        <v>46</v>
      </c>
      <c r="N3414" t="str">
        <f>"08/18/2022"</f>
        <v>08/18/2022</v>
      </c>
      <c r="O3414" t="str">
        <f>"01/03/2023"</f>
        <v>01/03/2023</v>
      </c>
      <c r="P3414">
        <v>0.35207500000000003</v>
      </c>
      <c r="Q3414">
        <v>0.35207500000000003</v>
      </c>
      <c r="S3414">
        <v>0</v>
      </c>
      <c r="T3414">
        <v>0.35207500000000003</v>
      </c>
      <c r="U3414">
        <v>0</v>
      </c>
      <c r="V3414" t="str">
        <f>"Trad IRN"</f>
        <v>Trad IRN</v>
      </c>
      <c r="W3414">
        <v>75</v>
      </c>
      <c r="X3414" t="s">
        <v>47</v>
      </c>
      <c r="Z3414" t="s">
        <v>47</v>
      </c>
      <c r="AB3414" t="str">
        <f t="shared" si="351"/>
        <v>10</v>
      </c>
      <c r="AC3414" t="s">
        <v>48</v>
      </c>
      <c r="AD3414" t="s">
        <v>49</v>
      </c>
      <c r="AE3414" t="s">
        <v>50</v>
      </c>
      <c r="AF3414">
        <v>0</v>
      </c>
      <c r="AG3414" t="s">
        <v>56</v>
      </c>
      <c r="AH3414" t="str">
        <f>"Trad IRN"</f>
        <v>Trad IRN</v>
      </c>
      <c r="AI3414" t="str">
        <f>"Bldg IRN"</f>
        <v>Bldg IRN</v>
      </c>
      <c r="AJ3414" t="s">
        <v>48</v>
      </c>
      <c r="AK3414" t="s">
        <v>48</v>
      </c>
      <c r="AL3414" t="s">
        <v>53</v>
      </c>
      <c r="AM3414">
        <v>398.65</v>
      </c>
      <c r="AN3414">
        <v>1132.3</v>
      </c>
      <c r="AO3414">
        <v>15</v>
      </c>
    </row>
    <row r="3415" spans="1:41" x14ac:dyDescent="0.3">
      <c r="A3415" t="str">
        <f>"Trad IRN"</f>
        <v>Trad IRN</v>
      </c>
      <c r="B3415" t="str">
        <f>"Bldg IRN"</f>
        <v>Bldg IRN</v>
      </c>
      <c r="C3415" t="s">
        <v>41</v>
      </c>
      <c r="D3415" t="s">
        <v>3</v>
      </c>
      <c r="E3415" t="s">
        <v>80</v>
      </c>
      <c r="F3415" t="s">
        <v>81</v>
      </c>
      <c r="G3415" t="s">
        <v>82</v>
      </c>
      <c r="H3415" t="s">
        <v>83</v>
      </c>
      <c r="I3415" t="s">
        <v>8</v>
      </c>
      <c r="J3415" t="s">
        <v>43</v>
      </c>
      <c r="K3415" t="s">
        <v>44</v>
      </c>
      <c r="L3415" t="s">
        <v>45</v>
      </c>
      <c r="M3415" t="s">
        <v>46</v>
      </c>
      <c r="N3415" t="str">
        <f>"08/18/2022"</f>
        <v>08/18/2022</v>
      </c>
      <c r="O3415" t="str">
        <f>"01/03/2023"</f>
        <v>01/03/2023</v>
      </c>
      <c r="P3415">
        <v>0.117358</v>
      </c>
      <c r="Q3415">
        <v>0.117358</v>
      </c>
      <c r="S3415">
        <v>0</v>
      </c>
      <c r="T3415">
        <v>9.4389999999999995E-3</v>
      </c>
      <c r="U3415">
        <v>0.107919</v>
      </c>
      <c r="V3415" t="str">
        <f>"Trad IRN"</f>
        <v>Trad IRN</v>
      </c>
      <c r="W3415">
        <v>25</v>
      </c>
      <c r="X3415" t="s">
        <v>47</v>
      </c>
      <c r="Z3415" t="s">
        <v>47</v>
      </c>
      <c r="AB3415" t="str">
        <f t="shared" si="351"/>
        <v>10</v>
      </c>
      <c r="AC3415" t="s">
        <v>48</v>
      </c>
      <c r="AD3415" t="s">
        <v>49</v>
      </c>
      <c r="AE3415" t="s">
        <v>50</v>
      </c>
      <c r="AF3415">
        <v>0</v>
      </c>
      <c r="AG3415" t="s">
        <v>51</v>
      </c>
      <c r="AH3415" t="str">
        <f>"Trad IRN"</f>
        <v>Trad IRN</v>
      </c>
      <c r="AI3415" t="str">
        <f>"Bldg IRN"</f>
        <v>Bldg IRN</v>
      </c>
      <c r="AJ3415" t="s">
        <v>48</v>
      </c>
      <c r="AK3415" t="s">
        <v>48</v>
      </c>
      <c r="AL3415" t="s">
        <v>53</v>
      </c>
      <c r="AM3415">
        <v>132.88</v>
      </c>
      <c r="AN3415">
        <v>1132.3</v>
      </c>
      <c r="AO3415">
        <v>15</v>
      </c>
    </row>
    <row r="3416" spans="1:41" x14ac:dyDescent="0.3">
      <c r="A3416" t="str">
        <f>"Trad IRN"</f>
        <v>Trad IRN</v>
      </c>
      <c r="B3416" t="str">
        <f>"Bldg IRN"</f>
        <v>Bldg IRN</v>
      </c>
      <c r="C3416" t="s">
        <v>41</v>
      </c>
      <c r="D3416" t="s">
        <v>3</v>
      </c>
      <c r="E3416" t="s">
        <v>80</v>
      </c>
      <c r="F3416" t="s">
        <v>81</v>
      </c>
      <c r="G3416" t="s">
        <v>82</v>
      </c>
      <c r="H3416" t="s">
        <v>83</v>
      </c>
      <c r="I3416" t="str">
        <f>"Trad IRN"</f>
        <v>Trad IRN</v>
      </c>
      <c r="J3416" t="s">
        <v>43</v>
      </c>
      <c r="K3416" t="s">
        <v>44</v>
      </c>
      <c r="L3416" t="s">
        <v>45</v>
      </c>
      <c r="M3416" t="s">
        <v>46</v>
      </c>
      <c r="N3416" t="str">
        <f>"01/04/2023"</f>
        <v>01/04/2023</v>
      </c>
      <c r="O3416" t="str">
        <f>"12/31/2500"</f>
        <v>12/31/2500</v>
      </c>
      <c r="P3416">
        <v>0.45098100000000002</v>
      </c>
      <c r="Q3416">
        <v>0.45098100000000002</v>
      </c>
      <c r="S3416">
        <v>0</v>
      </c>
      <c r="T3416">
        <v>0.45098100000000002</v>
      </c>
      <c r="U3416">
        <v>0</v>
      </c>
      <c r="V3416" t="str">
        <f>"Trad IRN"</f>
        <v>Trad IRN</v>
      </c>
      <c r="W3416">
        <v>85</v>
      </c>
      <c r="X3416" t="s">
        <v>47</v>
      </c>
      <c r="Z3416" t="s">
        <v>47</v>
      </c>
      <c r="AB3416" t="str">
        <f t="shared" si="351"/>
        <v>10</v>
      </c>
      <c r="AC3416" t="s">
        <v>48</v>
      </c>
      <c r="AD3416" t="s">
        <v>49</v>
      </c>
      <c r="AE3416" t="s">
        <v>50</v>
      </c>
      <c r="AF3416">
        <v>0</v>
      </c>
      <c r="AG3416" t="s">
        <v>56</v>
      </c>
      <c r="AH3416" t="str">
        <f>"Trad IRN"</f>
        <v>Trad IRN</v>
      </c>
      <c r="AI3416" t="str">
        <f>"Bldg IRN"</f>
        <v>Bldg IRN</v>
      </c>
      <c r="AJ3416" t="s">
        <v>48</v>
      </c>
      <c r="AK3416" t="s">
        <v>48</v>
      </c>
      <c r="AL3416" t="s">
        <v>53</v>
      </c>
      <c r="AM3416">
        <v>510.65</v>
      </c>
      <c r="AN3416">
        <v>1132.3</v>
      </c>
      <c r="AO3416">
        <v>15</v>
      </c>
    </row>
    <row r="3417" spans="1:41" x14ac:dyDescent="0.3">
      <c r="A3417" t="str">
        <f>"Trad IRN"</f>
        <v>Trad IRN</v>
      </c>
      <c r="B3417" t="str">
        <f>"Bldg IRN"</f>
        <v>Bldg IRN</v>
      </c>
      <c r="C3417" t="s">
        <v>41</v>
      </c>
      <c r="D3417" t="s">
        <v>3</v>
      </c>
      <c r="E3417" t="s">
        <v>80</v>
      </c>
      <c r="F3417" t="s">
        <v>81</v>
      </c>
      <c r="G3417" t="s">
        <v>82</v>
      </c>
      <c r="H3417" t="s">
        <v>83</v>
      </c>
      <c r="I3417" t="s">
        <v>8</v>
      </c>
      <c r="J3417" t="s">
        <v>43</v>
      </c>
      <c r="K3417" t="s">
        <v>44</v>
      </c>
      <c r="L3417" t="s">
        <v>45</v>
      </c>
      <c r="M3417" t="s">
        <v>46</v>
      </c>
      <c r="N3417" t="str">
        <f>"01/04/2023"</f>
        <v>01/04/2023</v>
      </c>
      <c r="O3417" t="str">
        <f>"12/31/2500"</f>
        <v>12/31/2500</v>
      </c>
      <c r="P3417">
        <v>7.9585000000000003E-2</v>
      </c>
      <c r="Q3417">
        <v>7.9585000000000003E-2</v>
      </c>
      <c r="S3417">
        <v>0</v>
      </c>
      <c r="T3417">
        <v>2.0837000000000001E-2</v>
      </c>
      <c r="U3417">
        <v>5.8748000000000002E-2</v>
      </c>
      <c r="V3417" t="str">
        <f>"Trad IRN"</f>
        <v>Trad IRN</v>
      </c>
      <c r="W3417">
        <v>15</v>
      </c>
      <c r="X3417" t="s">
        <v>47</v>
      </c>
      <c r="Z3417" t="s">
        <v>47</v>
      </c>
      <c r="AB3417" t="str">
        <f t="shared" si="351"/>
        <v>10</v>
      </c>
      <c r="AC3417" t="s">
        <v>48</v>
      </c>
      <c r="AD3417" t="s">
        <v>49</v>
      </c>
      <c r="AE3417" t="s">
        <v>50</v>
      </c>
      <c r="AF3417">
        <v>0</v>
      </c>
      <c r="AG3417" t="s">
        <v>51</v>
      </c>
      <c r="AH3417" t="str">
        <f>"Trad IRN"</f>
        <v>Trad IRN</v>
      </c>
      <c r="AI3417" t="str">
        <f>"Bldg IRN"</f>
        <v>Bldg IRN</v>
      </c>
      <c r="AJ3417" t="s">
        <v>48</v>
      </c>
      <c r="AK3417" t="s">
        <v>48</v>
      </c>
      <c r="AL3417" t="s">
        <v>53</v>
      </c>
      <c r="AM3417">
        <v>90.11</v>
      </c>
      <c r="AN3417">
        <v>1132.3</v>
      </c>
      <c r="AO3417">
        <v>15</v>
      </c>
    </row>
    <row r="3418" spans="1:41" x14ac:dyDescent="0.3">
      <c r="A3418" t="str">
        <f>"Trad IRN"</f>
        <v>Trad IRN</v>
      </c>
      <c r="B3418" t="str">
        <f>"Bldg IRN"</f>
        <v>Bldg IRN</v>
      </c>
      <c r="C3418" t="s">
        <v>41</v>
      </c>
      <c r="D3418" t="s">
        <v>3</v>
      </c>
      <c r="E3418" t="s">
        <v>80</v>
      </c>
      <c r="F3418" t="s">
        <v>81</v>
      </c>
      <c r="G3418" t="s">
        <v>82</v>
      </c>
      <c r="H3418" t="s">
        <v>83</v>
      </c>
      <c r="I3418" t="str">
        <f>"Trad IRN"</f>
        <v>Trad IRN</v>
      </c>
      <c r="J3418" t="s">
        <v>43</v>
      </c>
      <c r="K3418" t="s">
        <v>44</v>
      </c>
      <c r="L3418" t="s">
        <v>45</v>
      </c>
      <c r="M3418" t="s">
        <v>46</v>
      </c>
      <c r="N3418" t="str">
        <f>"08/18/2022"</f>
        <v>08/18/2022</v>
      </c>
      <c r="O3418" t="str">
        <f>"12/31/2500"</f>
        <v>12/31/2500</v>
      </c>
      <c r="P3418">
        <v>1</v>
      </c>
      <c r="Q3418">
        <v>1</v>
      </c>
      <c r="S3418">
        <v>1</v>
      </c>
      <c r="T3418">
        <v>1</v>
      </c>
      <c r="U3418">
        <v>0</v>
      </c>
      <c r="V3418" t="str">
        <f>"Trad IRN"</f>
        <v>Trad IRN</v>
      </c>
      <c r="W3418">
        <v>100</v>
      </c>
      <c r="X3418" t="s">
        <v>47</v>
      </c>
      <c r="Z3418" t="s">
        <v>47</v>
      </c>
      <c r="AB3418" t="str">
        <f>"09"</f>
        <v>09</v>
      </c>
      <c r="AC3418" t="s">
        <v>48</v>
      </c>
      <c r="AD3418" t="s">
        <v>49</v>
      </c>
      <c r="AE3418" t="s">
        <v>50</v>
      </c>
      <c r="AF3418">
        <v>0</v>
      </c>
      <c r="AG3418" t="s">
        <v>56</v>
      </c>
      <c r="AH3418" t="str">
        <f>"Trad IRN"</f>
        <v>Trad IRN</v>
      </c>
      <c r="AI3418" t="str">
        <f>"Bldg IRN"</f>
        <v>Bldg IRN</v>
      </c>
      <c r="AJ3418" t="s">
        <v>48</v>
      </c>
      <c r="AK3418" t="s">
        <v>48</v>
      </c>
      <c r="AL3418" t="s">
        <v>53</v>
      </c>
      <c r="AM3418">
        <v>1132.3</v>
      </c>
      <c r="AN3418">
        <v>1132.3</v>
      </c>
      <c r="AO3418">
        <v>15</v>
      </c>
    </row>
    <row r="3419" spans="1:41" x14ac:dyDescent="0.3">
      <c r="A3419" t="str">
        <f>"Trad IRN"</f>
        <v>Trad IRN</v>
      </c>
      <c r="B3419" t="str">
        <f>"Bldg IRN"</f>
        <v>Bldg IRN</v>
      </c>
      <c r="C3419" t="s">
        <v>41</v>
      </c>
      <c r="D3419" t="s">
        <v>3</v>
      </c>
      <c r="E3419" t="s">
        <v>80</v>
      </c>
      <c r="F3419" t="s">
        <v>81</v>
      </c>
      <c r="G3419" t="s">
        <v>82</v>
      </c>
      <c r="H3419" t="s">
        <v>83</v>
      </c>
      <c r="I3419" t="str">
        <f>"Trad IRN"</f>
        <v>Trad IRN</v>
      </c>
      <c r="J3419" t="s">
        <v>43</v>
      </c>
      <c r="K3419" t="s">
        <v>44</v>
      </c>
      <c r="L3419" t="s">
        <v>45</v>
      </c>
      <c r="M3419" t="s">
        <v>46</v>
      </c>
      <c r="N3419" t="str">
        <f>"12/12/2022"</f>
        <v>12/12/2022</v>
      </c>
      <c r="O3419" t="str">
        <f>"12/31/2500"</f>
        <v>12/31/2500</v>
      </c>
      <c r="P3419">
        <v>0.57670200000000005</v>
      </c>
      <c r="Q3419">
        <v>0.57670200000000005</v>
      </c>
      <c r="R3419">
        <v>0.57670200000000005</v>
      </c>
      <c r="S3419">
        <v>0.57670200000000005</v>
      </c>
      <c r="T3419">
        <v>0.57670200000000005</v>
      </c>
      <c r="U3419">
        <v>0</v>
      </c>
      <c r="V3419" t="str">
        <f>"Trad IRN"</f>
        <v>Trad IRN</v>
      </c>
      <c r="W3419">
        <v>100</v>
      </c>
      <c r="X3419" t="s">
        <v>47</v>
      </c>
      <c r="Z3419" t="s">
        <v>47</v>
      </c>
      <c r="AB3419" t="str">
        <f>"10"</f>
        <v>10</v>
      </c>
      <c r="AC3419" t="str">
        <f>"01"</f>
        <v>01</v>
      </c>
      <c r="AD3419" t="str">
        <f>"5"</f>
        <v>5</v>
      </c>
      <c r="AE3419" t="s">
        <v>50</v>
      </c>
      <c r="AF3419">
        <v>0</v>
      </c>
      <c r="AG3419" t="s">
        <v>56</v>
      </c>
      <c r="AH3419" t="str">
        <f>"Trad IRN"</f>
        <v>Trad IRN</v>
      </c>
      <c r="AI3419" t="str">
        <f>"Bldg IRN"</f>
        <v>Bldg IRN</v>
      </c>
      <c r="AJ3419" t="s">
        <v>48</v>
      </c>
      <c r="AK3419" t="s">
        <v>48</v>
      </c>
      <c r="AL3419" t="s">
        <v>53</v>
      </c>
      <c r="AM3419">
        <v>653</v>
      </c>
      <c r="AN3419">
        <v>1132.3</v>
      </c>
      <c r="AO3419">
        <v>15</v>
      </c>
    </row>
    <row r="3420" spans="1:41" x14ac:dyDescent="0.3">
      <c r="A3420" t="str">
        <f>"Trad IRN"</f>
        <v>Trad IRN</v>
      </c>
      <c r="B3420" t="str">
        <f>"Bldg IRN"</f>
        <v>Bldg IRN</v>
      </c>
      <c r="C3420" t="s">
        <v>41</v>
      </c>
      <c r="D3420" t="s">
        <v>3</v>
      </c>
      <c r="E3420" t="s">
        <v>80</v>
      </c>
      <c r="F3420" t="s">
        <v>81</v>
      </c>
      <c r="G3420" t="s">
        <v>82</v>
      </c>
      <c r="H3420" t="s">
        <v>83</v>
      </c>
      <c r="I3420" t="str">
        <f>"Trad IRN"</f>
        <v>Trad IRN</v>
      </c>
      <c r="J3420" t="s">
        <v>43</v>
      </c>
      <c r="K3420" t="s">
        <v>44</v>
      </c>
      <c r="L3420" t="s">
        <v>45</v>
      </c>
      <c r="M3420" t="s">
        <v>46</v>
      </c>
      <c r="N3420" t="str">
        <f>"08/18/2022"</f>
        <v>08/18/2022</v>
      </c>
      <c r="O3420" t="str">
        <f>"12/11/2022"</f>
        <v>12/11/2022</v>
      </c>
      <c r="P3420">
        <v>0.42329800000000001</v>
      </c>
      <c r="Q3420">
        <v>0.42329800000000001</v>
      </c>
      <c r="R3420">
        <v>0.42329800000000001</v>
      </c>
      <c r="S3420">
        <v>0.42329800000000001</v>
      </c>
      <c r="T3420">
        <v>0.42329800000000001</v>
      </c>
      <c r="U3420">
        <v>0</v>
      </c>
      <c r="V3420" t="str">
        <f>"Trad IRN"</f>
        <v>Trad IRN</v>
      </c>
      <c r="W3420">
        <v>100</v>
      </c>
      <c r="X3420" t="s">
        <v>47</v>
      </c>
      <c r="Z3420" t="s">
        <v>47</v>
      </c>
      <c r="AB3420" t="str">
        <f>"10"</f>
        <v>10</v>
      </c>
      <c r="AC3420" t="str">
        <f>"12"</f>
        <v>12</v>
      </c>
      <c r="AD3420" t="str">
        <f>"6"</f>
        <v>6</v>
      </c>
      <c r="AE3420" t="s">
        <v>50</v>
      </c>
      <c r="AF3420">
        <v>0</v>
      </c>
      <c r="AG3420" t="s">
        <v>56</v>
      </c>
      <c r="AH3420" t="str">
        <f>"Trad IRN"</f>
        <v>Trad IRN</v>
      </c>
      <c r="AI3420" t="str">
        <f>"Bldg IRN"</f>
        <v>Bldg IRN</v>
      </c>
      <c r="AJ3420" t="s">
        <v>48</v>
      </c>
      <c r="AK3420" t="s">
        <v>48</v>
      </c>
      <c r="AL3420" t="s">
        <v>53</v>
      </c>
      <c r="AM3420">
        <v>479.3</v>
      </c>
      <c r="AN3420">
        <v>1132.3</v>
      </c>
      <c r="AO3420">
        <v>15</v>
      </c>
    </row>
    <row r="3421" spans="1:41" x14ac:dyDescent="0.3">
      <c r="A3421" t="str">
        <f>"Trad IRN"</f>
        <v>Trad IRN</v>
      </c>
      <c r="B3421" t="str">
        <f>"Bldg IRN"</f>
        <v>Bldg IRN</v>
      </c>
      <c r="C3421" t="s">
        <v>41</v>
      </c>
      <c r="D3421" t="s">
        <v>3</v>
      </c>
      <c r="E3421" t="s">
        <v>80</v>
      </c>
      <c r="F3421" t="s">
        <v>81</v>
      </c>
      <c r="G3421" t="s">
        <v>82</v>
      </c>
      <c r="H3421" t="s">
        <v>83</v>
      </c>
      <c r="I3421" t="s">
        <v>8</v>
      </c>
      <c r="J3421" t="s">
        <v>43</v>
      </c>
      <c r="K3421" t="s">
        <v>44</v>
      </c>
      <c r="L3421" t="s">
        <v>45</v>
      </c>
      <c r="M3421" t="s">
        <v>46</v>
      </c>
      <c r="N3421" t="str">
        <f>"08/18/2022"</f>
        <v>08/18/2022</v>
      </c>
      <c r="O3421" t="str">
        <f>"12/31/2500"</f>
        <v>12/31/2500</v>
      </c>
      <c r="P3421">
        <v>0.15</v>
      </c>
      <c r="Q3421">
        <v>0.15</v>
      </c>
      <c r="S3421">
        <v>0</v>
      </c>
      <c r="T3421">
        <v>3.8887999999999999E-2</v>
      </c>
      <c r="U3421">
        <v>0.111112</v>
      </c>
      <c r="V3421" t="str">
        <f>"Trad IRN"</f>
        <v>Trad IRN</v>
      </c>
      <c r="W3421">
        <v>15</v>
      </c>
      <c r="X3421" t="s">
        <v>47</v>
      </c>
      <c r="Z3421" t="s">
        <v>47</v>
      </c>
      <c r="AB3421" t="str">
        <f>"09"</f>
        <v>09</v>
      </c>
      <c r="AC3421" t="s">
        <v>48</v>
      </c>
      <c r="AD3421" t="s">
        <v>49</v>
      </c>
      <c r="AE3421" t="s">
        <v>55</v>
      </c>
      <c r="AF3421">
        <v>0</v>
      </c>
      <c r="AG3421" t="s">
        <v>51</v>
      </c>
      <c r="AH3421" t="str">
        <f>"Trad IRN"</f>
        <v>Trad IRN</v>
      </c>
      <c r="AI3421" t="str">
        <f>"Bldg IRN"</f>
        <v>Bldg IRN</v>
      </c>
      <c r="AJ3421" t="s">
        <v>48</v>
      </c>
      <c r="AK3421" t="s">
        <v>48</v>
      </c>
      <c r="AL3421" t="s">
        <v>53</v>
      </c>
      <c r="AM3421">
        <v>169.85</v>
      </c>
      <c r="AN3421">
        <v>1132.3</v>
      </c>
      <c r="AO3421">
        <v>15</v>
      </c>
    </row>
    <row r="3422" spans="1:41" x14ac:dyDescent="0.3">
      <c r="A3422" t="str">
        <f>"Trad IRN"</f>
        <v>Trad IRN</v>
      </c>
      <c r="B3422" t="str">
        <f>"Bldg IRN"</f>
        <v>Bldg IRN</v>
      </c>
      <c r="C3422" t="s">
        <v>41</v>
      </c>
      <c r="D3422" t="s">
        <v>3</v>
      </c>
      <c r="E3422" t="s">
        <v>80</v>
      </c>
      <c r="F3422" t="s">
        <v>81</v>
      </c>
      <c r="G3422" t="s">
        <v>82</v>
      </c>
      <c r="H3422" t="s">
        <v>83</v>
      </c>
      <c r="I3422" t="str">
        <f>"Trad IRN"</f>
        <v>Trad IRN</v>
      </c>
      <c r="J3422" t="s">
        <v>43</v>
      </c>
      <c r="K3422" t="s">
        <v>44</v>
      </c>
      <c r="L3422" t="s">
        <v>45</v>
      </c>
      <c r="M3422" t="s">
        <v>46</v>
      </c>
      <c r="N3422" t="str">
        <f>"08/18/2022"</f>
        <v>08/18/2022</v>
      </c>
      <c r="O3422" t="str">
        <f>"12/31/2500"</f>
        <v>12/31/2500</v>
      </c>
      <c r="P3422">
        <v>0.85</v>
      </c>
      <c r="Q3422">
        <v>0.85</v>
      </c>
      <c r="S3422">
        <v>0</v>
      </c>
      <c r="T3422">
        <v>0.85</v>
      </c>
      <c r="U3422">
        <v>0</v>
      </c>
      <c r="V3422" t="str">
        <f>"Trad IRN"</f>
        <v>Trad IRN</v>
      </c>
      <c r="W3422">
        <v>85</v>
      </c>
      <c r="X3422" t="s">
        <v>47</v>
      </c>
      <c r="Z3422" t="s">
        <v>47</v>
      </c>
      <c r="AB3422" t="str">
        <f>"09"</f>
        <v>09</v>
      </c>
      <c r="AC3422" t="s">
        <v>48</v>
      </c>
      <c r="AD3422" t="s">
        <v>49</v>
      </c>
      <c r="AE3422" t="s">
        <v>55</v>
      </c>
      <c r="AF3422">
        <v>0</v>
      </c>
      <c r="AG3422" t="s">
        <v>56</v>
      </c>
      <c r="AH3422" t="str">
        <f>"Trad IRN"</f>
        <v>Trad IRN</v>
      </c>
      <c r="AI3422" t="str">
        <f>"Bldg IRN"</f>
        <v>Bldg IRN</v>
      </c>
      <c r="AJ3422" t="s">
        <v>48</v>
      </c>
      <c r="AK3422" t="s">
        <v>48</v>
      </c>
      <c r="AL3422" t="s">
        <v>53</v>
      </c>
      <c r="AM3422">
        <v>962.46</v>
      </c>
      <c r="AN3422">
        <v>1132.3</v>
      </c>
      <c r="AO3422">
        <v>15</v>
      </c>
    </row>
    <row r="3423" spans="1:41" x14ac:dyDescent="0.3">
      <c r="A3423" t="str">
        <f>"Trad IRN"</f>
        <v>Trad IRN</v>
      </c>
      <c r="B3423" t="str">
        <f>"Bldg IRN"</f>
        <v>Bldg IRN</v>
      </c>
      <c r="C3423" t="s">
        <v>41</v>
      </c>
      <c r="D3423" t="s">
        <v>3</v>
      </c>
      <c r="E3423" t="s">
        <v>80</v>
      </c>
      <c r="F3423" t="s">
        <v>81</v>
      </c>
      <c r="G3423" t="s">
        <v>82</v>
      </c>
      <c r="H3423" t="s">
        <v>83</v>
      </c>
      <c r="I3423" t="s">
        <v>8</v>
      </c>
      <c r="J3423" t="s">
        <v>43</v>
      </c>
      <c r="K3423" t="s">
        <v>44</v>
      </c>
      <c r="L3423" t="s">
        <v>45</v>
      </c>
      <c r="M3423" t="s">
        <v>46</v>
      </c>
      <c r="N3423" t="str">
        <f>"08/17/2022"</f>
        <v>08/17/2022</v>
      </c>
      <c r="O3423" t="str">
        <f>"12/31/2500"</f>
        <v>12/31/2500</v>
      </c>
      <c r="P3423">
        <v>1</v>
      </c>
      <c r="Q3423">
        <v>1</v>
      </c>
      <c r="S3423">
        <v>0</v>
      </c>
      <c r="T3423">
        <v>5.5551999999999997E-2</v>
      </c>
      <c r="U3423">
        <v>0.94444799999999995</v>
      </c>
      <c r="V3423" t="str">
        <f>"Trad IRN"</f>
        <v>Trad IRN</v>
      </c>
      <c r="W3423">
        <v>100</v>
      </c>
      <c r="X3423" t="s">
        <v>47</v>
      </c>
      <c r="Z3423" t="s">
        <v>47</v>
      </c>
      <c r="AB3423" t="str">
        <f>"11"</f>
        <v>11</v>
      </c>
      <c r="AC3423" t="s">
        <v>48</v>
      </c>
      <c r="AD3423" t="s">
        <v>49</v>
      </c>
      <c r="AE3423" t="s">
        <v>50</v>
      </c>
      <c r="AF3423">
        <v>0</v>
      </c>
      <c r="AG3423" t="s">
        <v>51</v>
      </c>
      <c r="AH3423" t="s">
        <v>85</v>
      </c>
      <c r="AI3423" t="str">
        <f>"Bldg IRN"</f>
        <v>Bldg IRN</v>
      </c>
      <c r="AJ3423" t="s">
        <v>48</v>
      </c>
      <c r="AK3423" t="s">
        <v>48</v>
      </c>
      <c r="AL3423" t="s">
        <v>53</v>
      </c>
      <c r="AM3423">
        <v>1060</v>
      </c>
      <c r="AN3423">
        <v>1060</v>
      </c>
      <c r="AO3423">
        <v>15</v>
      </c>
    </row>
    <row r="3424" spans="1:41" x14ac:dyDescent="0.3">
      <c r="A3424" t="str">
        <f>"Trad IRN"</f>
        <v>Trad IRN</v>
      </c>
      <c r="B3424" t="str">
        <f>"Bldg IRN"</f>
        <v>Bldg IRN</v>
      </c>
      <c r="C3424" t="s">
        <v>41</v>
      </c>
      <c r="D3424" t="s">
        <v>3</v>
      </c>
      <c r="E3424" t="s">
        <v>80</v>
      </c>
      <c r="F3424" t="s">
        <v>81</v>
      </c>
      <c r="G3424" t="s">
        <v>82</v>
      </c>
      <c r="H3424" t="s">
        <v>83</v>
      </c>
      <c r="I3424" t="str">
        <f>"Trad IRN"</f>
        <v>Trad IRN</v>
      </c>
      <c r="J3424" t="s">
        <v>43</v>
      </c>
      <c r="K3424" t="s">
        <v>44</v>
      </c>
      <c r="L3424" t="s">
        <v>45</v>
      </c>
      <c r="M3424" t="s">
        <v>46</v>
      </c>
      <c r="N3424" t="str">
        <f>"08/18/2022"</f>
        <v>08/18/2022</v>
      </c>
      <c r="O3424" t="str">
        <f>"12/31/2500"</f>
        <v>12/31/2500</v>
      </c>
      <c r="P3424">
        <v>1</v>
      </c>
      <c r="Q3424">
        <v>1</v>
      </c>
      <c r="S3424">
        <v>0</v>
      </c>
      <c r="T3424">
        <v>1</v>
      </c>
      <c r="U3424">
        <v>0</v>
      </c>
      <c r="V3424" t="str">
        <f>"Trad IRN"</f>
        <v>Trad IRN</v>
      </c>
      <c r="W3424">
        <v>100</v>
      </c>
      <c r="X3424" t="s">
        <v>47</v>
      </c>
      <c r="Z3424" t="s">
        <v>47</v>
      </c>
      <c r="AB3424" t="str">
        <f>"11"</f>
        <v>11</v>
      </c>
      <c r="AC3424" t="s">
        <v>48</v>
      </c>
      <c r="AD3424" t="s">
        <v>49</v>
      </c>
      <c r="AE3424" t="s">
        <v>50</v>
      </c>
      <c r="AF3424">
        <v>0</v>
      </c>
      <c r="AG3424" t="s">
        <v>56</v>
      </c>
      <c r="AH3424" t="str">
        <f>"Trad IRN"</f>
        <v>Trad IRN</v>
      </c>
      <c r="AI3424" t="str">
        <f>"Bldg IRN"</f>
        <v>Bldg IRN</v>
      </c>
      <c r="AJ3424" t="s">
        <v>48</v>
      </c>
      <c r="AK3424" t="s">
        <v>48</v>
      </c>
      <c r="AL3424" t="s">
        <v>53</v>
      </c>
      <c r="AM3424">
        <v>1132.3</v>
      </c>
      <c r="AN3424">
        <v>1132.3</v>
      </c>
      <c r="AO3424">
        <v>15</v>
      </c>
    </row>
    <row r="3425" spans="1:41" x14ac:dyDescent="0.3">
      <c r="A3425" t="str">
        <f>"Trad IRN"</f>
        <v>Trad IRN</v>
      </c>
      <c r="B3425" t="str">
        <f>"Bldg IRN"</f>
        <v>Bldg IRN</v>
      </c>
      <c r="C3425" t="s">
        <v>41</v>
      </c>
      <c r="D3425" t="s">
        <v>3</v>
      </c>
      <c r="E3425" t="s">
        <v>80</v>
      </c>
      <c r="F3425" t="s">
        <v>81</v>
      </c>
      <c r="G3425" t="s">
        <v>82</v>
      </c>
      <c r="H3425" t="s">
        <v>83</v>
      </c>
      <c r="I3425" t="str">
        <f>"Trad IRN"</f>
        <v>Trad IRN</v>
      </c>
      <c r="J3425" t="s">
        <v>43</v>
      </c>
      <c r="K3425" t="s">
        <v>44</v>
      </c>
      <c r="L3425" t="s">
        <v>45</v>
      </c>
      <c r="M3425" t="s">
        <v>46</v>
      </c>
      <c r="N3425" t="str">
        <f>"08/18/2022"</f>
        <v>08/18/2022</v>
      </c>
      <c r="O3425" t="str">
        <f>"12/31/2500"</f>
        <v>12/31/2500</v>
      </c>
      <c r="P3425">
        <v>1</v>
      </c>
      <c r="Q3425">
        <v>1</v>
      </c>
      <c r="S3425">
        <v>1</v>
      </c>
      <c r="T3425">
        <v>1</v>
      </c>
      <c r="U3425">
        <v>0</v>
      </c>
      <c r="V3425" t="str">
        <f>"Trad IRN"</f>
        <v>Trad IRN</v>
      </c>
      <c r="W3425">
        <v>100</v>
      </c>
      <c r="X3425" t="s">
        <v>47</v>
      </c>
      <c r="Z3425" t="s">
        <v>47</v>
      </c>
      <c r="AB3425" t="str">
        <f>"10"</f>
        <v>10</v>
      </c>
      <c r="AC3425" t="s">
        <v>48</v>
      </c>
      <c r="AD3425" t="s">
        <v>49</v>
      </c>
      <c r="AE3425" t="s">
        <v>55</v>
      </c>
      <c r="AF3425">
        <v>0</v>
      </c>
      <c r="AG3425" t="s">
        <v>56</v>
      </c>
      <c r="AH3425" t="str">
        <f>"Trad IRN"</f>
        <v>Trad IRN</v>
      </c>
      <c r="AI3425" t="str">
        <f>"Bldg IRN"</f>
        <v>Bldg IRN</v>
      </c>
      <c r="AJ3425" t="s">
        <v>48</v>
      </c>
      <c r="AK3425" t="s">
        <v>48</v>
      </c>
      <c r="AL3425" t="s">
        <v>53</v>
      </c>
      <c r="AM3425">
        <v>1132.3</v>
      </c>
      <c r="AN3425">
        <v>1132.3</v>
      </c>
      <c r="AO3425">
        <v>15</v>
      </c>
    </row>
    <row r="3426" spans="1:41" x14ac:dyDescent="0.3">
      <c r="A3426" t="str">
        <f>"Trad IRN"</f>
        <v>Trad IRN</v>
      </c>
      <c r="B3426" t="str">
        <f>"Bldg IRN"</f>
        <v>Bldg IRN</v>
      </c>
      <c r="C3426" t="s">
        <v>41</v>
      </c>
      <c r="D3426" t="s">
        <v>3</v>
      </c>
      <c r="E3426" t="s">
        <v>80</v>
      </c>
      <c r="F3426" t="s">
        <v>81</v>
      </c>
      <c r="G3426" t="s">
        <v>82</v>
      </c>
      <c r="H3426" t="s">
        <v>83</v>
      </c>
      <c r="I3426" t="str">
        <f>"Trad IRN"</f>
        <v>Trad IRN</v>
      </c>
      <c r="J3426" t="s">
        <v>43</v>
      </c>
      <c r="K3426" t="s">
        <v>44</v>
      </c>
      <c r="L3426" t="s">
        <v>45</v>
      </c>
      <c r="M3426" t="s">
        <v>46</v>
      </c>
      <c r="N3426" t="str">
        <f>"08/18/2022"</f>
        <v>08/18/2022</v>
      </c>
      <c r="O3426" t="str">
        <f>"01/03/2023"</f>
        <v>01/03/2023</v>
      </c>
      <c r="P3426">
        <v>0.46943400000000002</v>
      </c>
      <c r="Q3426">
        <v>0.46943400000000002</v>
      </c>
      <c r="S3426">
        <v>0.46943400000000002</v>
      </c>
      <c r="T3426">
        <v>0.46943400000000002</v>
      </c>
      <c r="U3426">
        <v>0</v>
      </c>
      <c r="V3426" t="str">
        <f>"Trad IRN"</f>
        <v>Trad IRN</v>
      </c>
      <c r="W3426">
        <v>100</v>
      </c>
      <c r="X3426" t="s">
        <v>47</v>
      </c>
      <c r="Z3426" t="s">
        <v>47</v>
      </c>
      <c r="AB3426" t="str">
        <f>"10"</f>
        <v>10</v>
      </c>
      <c r="AC3426" t="s">
        <v>48</v>
      </c>
      <c r="AD3426" t="s">
        <v>49</v>
      </c>
      <c r="AE3426" t="s">
        <v>55</v>
      </c>
      <c r="AF3426">
        <v>0</v>
      </c>
      <c r="AG3426" t="s">
        <v>56</v>
      </c>
      <c r="AH3426" t="str">
        <f>"Trad IRN"</f>
        <v>Trad IRN</v>
      </c>
      <c r="AI3426" t="str">
        <f>"Bldg IRN"</f>
        <v>Bldg IRN</v>
      </c>
      <c r="AJ3426" t="s">
        <v>48</v>
      </c>
      <c r="AK3426" t="s">
        <v>48</v>
      </c>
      <c r="AL3426" t="s">
        <v>53</v>
      </c>
      <c r="AM3426">
        <v>531.54</v>
      </c>
      <c r="AN3426">
        <v>1132.3</v>
      </c>
      <c r="AO3426">
        <v>15</v>
      </c>
    </row>
    <row r="3427" spans="1:41" x14ac:dyDescent="0.3">
      <c r="A3427" t="str">
        <f>"Trad IRN"</f>
        <v>Trad IRN</v>
      </c>
      <c r="B3427" t="str">
        <f>"Bldg IRN"</f>
        <v>Bldg IRN</v>
      </c>
      <c r="C3427" t="s">
        <v>41</v>
      </c>
      <c r="D3427" t="s">
        <v>3</v>
      </c>
      <c r="E3427" t="s">
        <v>80</v>
      </c>
      <c r="F3427" t="s">
        <v>81</v>
      </c>
      <c r="G3427" t="s">
        <v>82</v>
      </c>
      <c r="H3427" t="s">
        <v>83</v>
      </c>
      <c r="I3427" t="str">
        <f>"Trad IRN"</f>
        <v>Trad IRN</v>
      </c>
      <c r="J3427" t="s">
        <v>43</v>
      </c>
      <c r="K3427" t="s">
        <v>44</v>
      </c>
      <c r="L3427" t="s">
        <v>45</v>
      </c>
      <c r="M3427" t="s">
        <v>46</v>
      </c>
      <c r="N3427" t="str">
        <f>"01/04/2023"</f>
        <v>01/04/2023</v>
      </c>
      <c r="O3427" t="str">
        <f t="shared" ref="O3427:O3432" si="352">"12/31/2500"</f>
        <v>12/31/2500</v>
      </c>
      <c r="P3427">
        <v>0.45098100000000002</v>
      </c>
      <c r="Q3427">
        <v>0.45098100000000002</v>
      </c>
      <c r="S3427">
        <v>0.45098100000000002</v>
      </c>
      <c r="T3427">
        <v>0.45098100000000002</v>
      </c>
      <c r="U3427">
        <v>0</v>
      </c>
      <c r="V3427" t="str">
        <f>"Trad IRN"</f>
        <v>Trad IRN</v>
      </c>
      <c r="W3427">
        <v>85</v>
      </c>
      <c r="X3427" t="s">
        <v>47</v>
      </c>
      <c r="Z3427" t="s">
        <v>47</v>
      </c>
      <c r="AB3427" t="str">
        <f>"10"</f>
        <v>10</v>
      </c>
      <c r="AC3427" t="s">
        <v>48</v>
      </c>
      <c r="AD3427" t="s">
        <v>49</v>
      </c>
      <c r="AE3427" t="s">
        <v>55</v>
      </c>
      <c r="AF3427">
        <v>0</v>
      </c>
      <c r="AG3427" t="s">
        <v>56</v>
      </c>
      <c r="AH3427" t="str">
        <f>"Trad IRN"</f>
        <v>Trad IRN</v>
      </c>
      <c r="AI3427" t="str">
        <f>"Bldg IRN"</f>
        <v>Bldg IRN</v>
      </c>
      <c r="AJ3427" t="s">
        <v>48</v>
      </c>
      <c r="AK3427" t="s">
        <v>48</v>
      </c>
      <c r="AL3427" t="s">
        <v>53</v>
      </c>
      <c r="AM3427">
        <v>510.65</v>
      </c>
      <c r="AN3427">
        <v>1132.3</v>
      </c>
      <c r="AO3427">
        <v>15</v>
      </c>
    </row>
    <row r="3428" spans="1:41" x14ac:dyDescent="0.3">
      <c r="A3428" t="str">
        <f>"Trad IRN"</f>
        <v>Trad IRN</v>
      </c>
      <c r="B3428" t="str">
        <f>"Bldg IRN"</f>
        <v>Bldg IRN</v>
      </c>
      <c r="C3428" t="s">
        <v>41</v>
      </c>
      <c r="D3428" t="s">
        <v>3</v>
      </c>
      <c r="E3428" t="s">
        <v>80</v>
      </c>
      <c r="F3428" t="s">
        <v>81</v>
      </c>
      <c r="G3428" t="s">
        <v>82</v>
      </c>
      <c r="H3428" t="s">
        <v>83</v>
      </c>
      <c r="I3428" t="s">
        <v>8</v>
      </c>
      <c r="J3428" t="s">
        <v>43</v>
      </c>
      <c r="K3428" t="s">
        <v>44</v>
      </c>
      <c r="L3428" t="s">
        <v>45</v>
      </c>
      <c r="M3428" t="s">
        <v>46</v>
      </c>
      <c r="N3428" t="str">
        <f>"01/04/2023"</f>
        <v>01/04/2023</v>
      </c>
      <c r="O3428" t="str">
        <f t="shared" si="352"/>
        <v>12/31/2500</v>
      </c>
      <c r="P3428">
        <v>7.9585000000000003E-2</v>
      </c>
      <c r="Q3428">
        <v>7.9585000000000003E-2</v>
      </c>
      <c r="S3428">
        <v>0</v>
      </c>
      <c r="T3428">
        <v>2.4028999999999998E-2</v>
      </c>
      <c r="U3428">
        <v>5.5556000000000001E-2</v>
      </c>
      <c r="V3428" t="str">
        <f>"Trad IRN"</f>
        <v>Trad IRN</v>
      </c>
      <c r="W3428">
        <v>15</v>
      </c>
      <c r="X3428" t="s">
        <v>47</v>
      </c>
      <c r="Z3428" t="s">
        <v>47</v>
      </c>
      <c r="AB3428" t="str">
        <f>"10"</f>
        <v>10</v>
      </c>
      <c r="AC3428" t="s">
        <v>48</v>
      </c>
      <c r="AD3428" t="s">
        <v>49</v>
      </c>
      <c r="AE3428" t="s">
        <v>50</v>
      </c>
      <c r="AF3428">
        <v>0</v>
      </c>
      <c r="AG3428" t="s">
        <v>51</v>
      </c>
      <c r="AH3428" t="str">
        <f>"Trad IRN"</f>
        <v>Trad IRN</v>
      </c>
      <c r="AI3428" t="str">
        <f>"Bldg IRN"</f>
        <v>Bldg IRN</v>
      </c>
      <c r="AJ3428" t="s">
        <v>48</v>
      </c>
      <c r="AK3428" t="s">
        <v>48</v>
      </c>
      <c r="AL3428" t="s">
        <v>53</v>
      </c>
      <c r="AM3428">
        <v>90.11</v>
      </c>
      <c r="AN3428">
        <v>1132.3</v>
      </c>
      <c r="AO3428">
        <v>15</v>
      </c>
    </row>
    <row r="3429" spans="1:41" x14ac:dyDescent="0.3">
      <c r="A3429" t="str">
        <f>"Trad IRN"</f>
        <v>Trad IRN</v>
      </c>
      <c r="B3429" t="str">
        <f>"Bldg IRN"</f>
        <v>Bldg IRN</v>
      </c>
      <c r="C3429" t="s">
        <v>41</v>
      </c>
      <c r="D3429" t="s">
        <v>3</v>
      </c>
      <c r="E3429" t="s">
        <v>80</v>
      </c>
      <c r="F3429" t="s">
        <v>81</v>
      </c>
      <c r="G3429" t="s">
        <v>82</v>
      </c>
      <c r="H3429" t="s">
        <v>83</v>
      </c>
      <c r="I3429" t="str">
        <f>"Trad IRN"</f>
        <v>Trad IRN</v>
      </c>
      <c r="J3429" t="s">
        <v>43</v>
      </c>
      <c r="K3429" t="s">
        <v>44</v>
      </c>
      <c r="L3429" t="s">
        <v>45</v>
      </c>
      <c r="M3429" t="s">
        <v>46</v>
      </c>
      <c r="N3429" t="str">
        <f>"08/18/2022"</f>
        <v>08/18/2022</v>
      </c>
      <c r="O3429" t="str">
        <f t="shared" si="352"/>
        <v>12/31/2500</v>
      </c>
      <c r="P3429">
        <v>1</v>
      </c>
      <c r="Q3429">
        <v>1</v>
      </c>
      <c r="S3429">
        <v>0</v>
      </c>
      <c r="T3429">
        <v>1</v>
      </c>
      <c r="U3429">
        <v>0</v>
      </c>
      <c r="V3429" t="str">
        <f>"Trad IRN"</f>
        <v>Trad IRN</v>
      </c>
      <c r="W3429">
        <v>100</v>
      </c>
      <c r="X3429" t="s">
        <v>47</v>
      </c>
      <c r="Z3429" t="s">
        <v>47</v>
      </c>
      <c r="AB3429" t="str">
        <f>"09"</f>
        <v>09</v>
      </c>
      <c r="AC3429" t="s">
        <v>48</v>
      </c>
      <c r="AD3429" t="s">
        <v>49</v>
      </c>
      <c r="AE3429" t="s">
        <v>50</v>
      </c>
      <c r="AF3429">
        <v>0</v>
      </c>
      <c r="AG3429" t="s">
        <v>56</v>
      </c>
      <c r="AH3429" t="str">
        <f>"Trad IRN"</f>
        <v>Trad IRN</v>
      </c>
      <c r="AI3429" t="str">
        <f>"Bldg IRN"</f>
        <v>Bldg IRN</v>
      </c>
      <c r="AJ3429" t="s">
        <v>48</v>
      </c>
      <c r="AK3429" t="s">
        <v>48</v>
      </c>
      <c r="AL3429" t="s">
        <v>53</v>
      </c>
      <c r="AM3429">
        <v>1132.3</v>
      </c>
      <c r="AN3429">
        <v>1132.3</v>
      </c>
      <c r="AO3429">
        <v>15</v>
      </c>
    </row>
    <row r="3430" spans="1:41" x14ac:dyDescent="0.3">
      <c r="A3430" t="str">
        <f>"Trad IRN"</f>
        <v>Trad IRN</v>
      </c>
      <c r="B3430" t="str">
        <f>"Bldg IRN"</f>
        <v>Bldg IRN</v>
      </c>
      <c r="C3430" t="s">
        <v>41</v>
      </c>
      <c r="D3430" t="s">
        <v>3</v>
      </c>
      <c r="E3430" t="s">
        <v>80</v>
      </c>
      <c r="F3430" t="s">
        <v>81</v>
      </c>
      <c r="G3430" t="s">
        <v>82</v>
      </c>
      <c r="H3430" t="s">
        <v>83</v>
      </c>
      <c r="I3430" t="str">
        <f>"Trad IRN"</f>
        <v>Trad IRN</v>
      </c>
      <c r="J3430" t="s">
        <v>43</v>
      </c>
      <c r="K3430" t="s">
        <v>44</v>
      </c>
      <c r="L3430" t="s">
        <v>45</v>
      </c>
      <c r="M3430" t="s">
        <v>46</v>
      </c>
      <c r="N3430" t="str">
        <f>"08/18/2022"</f>
        <v>08/18/2022</v>
      </c>
      <c r="O3430" t="str">
        <f t="shared" si="352"/>
        <v>12/31/2500</v>
      </c>
      <c r="P3430">
        <v>1</v>
      </c>
      <c r="Q3430">
        <v>1</v>
      </c>
      <c r="S3430">
        <v>0</v>
      </c>
      <c r="T3430">
        <v>1</v>
      </c>
      <c r="U3430">
        <v>0</v>
      </c>
      <c r="V3430" t="str">
        <f>"Trad IRN"</f>
        <v>Trad IRN</v>
      </c>
      <c r="W3430">
        <v>100</v>
      </c>
      <c r="X3430" t="s">
        <v>47</v>
      </c>
      <c r="Z3430" t="s">
        <v>47</v>
      </c>
      <c r="AB3430" t="str">
        <f>"11"</f>
        <v>11</v>
      </c>
      <c r="AC3430" t="s">
        <v>48</v>
      </c>
      <c r="AD3430" t="s">
        <v>49</v>
      </c>
      <c r="AE3430" t="s">
        <v>50</v>
      </c>
      <c r="AF3430">
        <v>0</v>
      </c>
      <c r="AG3430" t="s">
        <v>56</v>
      </c>
      <c r="AH3430" t="str">
        <f>"Trad IRN"</f>
        <v>Trad IRN</v>
      </c>
      <c r="AI3430" t="str">
        <f>"Bldg IRN"</f>
        <v>Bldg IRN</v>
      </c>
      <c r="AJ3430" t="s">
        <v>48</v>
      </c>
      <c r="AK3430" t="s">
        <v>48</v>
      </c>
      <c r="AL3430" t="s">
        <v>53</v>
      </c>
      <c r="AM3430">
        <v>1132.3</v>
      </c>
      <c r="AN3430">
        <v>1132.3</v>
      </c>
      <c r="AO3430">
        <v>15</v>
      </c>
    </row>
    <row r="3431" spans="1:41" x14ac:dyDescent="0.3">
      <c r="A3431" t="str">
        <f>"Trad IRN"</f>
        <v>Trad IRN</v>
      </c>
      <c r="B3431" t="str">
        <f>"Bldg IRN"</f>
        <v>Bldg IRN</v>
      </c>
      <c r="C3431" t="s">
        <v>41</v>
      </c>
      <c r="D3431" t="s">
        <v>3</v>
      </c>
      <c r="E3431" t="s">
        <v>80</v>
      </c>
      <c r="F3431" t="s">
        <v>81</v>
      </c>
      <c r="G3431" t="s">
        <v>82</v>
      </c>
      <c r="H3431" t="s">
        <v>83</v>
      </c>
      <c r="I3431" t="str">
        <f>"Trad IRN"</f>
        <v>Trad IRN</v>
      </c>
      <c r="J3431" t="s">
        <v>43</v>
      </c>
      <c r="K3431" t="s">
        <v>44</v>
      </c>
      <c r="L3431" t="s">
        <v>45</v>
      </c>
      <c r="M3431" t="s">
        <v>46</v>
      </c>
      <c r="N3431" t="str">
        <f>"08/18/2022"</f>
        <v>08/18/2022</v>
      </c>
      <c r="O3431" t="str">
        <f t="shared" si="352"/>
        <v>12/31/2500</v>
      </c>
      <c r="P3431">
        <v>1</v>
      </c>
      <c r="Q3431">
        <v>1</v>
      </c>
      <c r="S3431">
        <v>1</v>
      </c>
      <c r="T3431">
        <v>1</v>
      </c>
      <c r="U3431">
        <v>0</v>
      </c>
      <c r="V3431" t="str">
        <f>"Trad IRN"</f>
        <v>Trad IRN</v>
      </c>
      <c r="W3431">
        <v>100</v>
      </c>
      <c r="X3431" t="s">
        <v>47</v>
      </c>
      <c r="Z3431" t="s">
        <v>47</v>
      </c>
      <c r="AB3431" t="str">
        <f>"11"</f>
        <v>11</v>
      </c>
      <c r="AC3431" t="s">
        <v>48</v>
      </c>
      <c r="AD3431" t="s">
        <v>49</v>
      </c>
      <c r="AE3431" t="s">
        <v>50</v>
      </c>
      <c r="AF3431">
        <v>0</v>
      </c>
      <c r="AG3431" t="s">
        <v>56</v>
      </c>
      <c r="AH3431" t="str">
        <f>"Trad IRN"</f>
        <v>Trad IRN</v>
      </c>
      <c r="AI3431" t="str">
        <f>"Bldg IRN"</f>
        <v>Bldg IRN</v>
      </c>
      <c r="AJ3431" t="s">
        <v>48</v>
      </c>
      <c r="AK3431" t="s">
        <v>48</v>
      </c>
      <c r="AL3431" t="s">
        <v>53</v>
      </c>
      <c r="AM3431">
        <v>1132.3</v>
      </c>
      <c r="AN3431">
        <v>1132.3</v>
      </c>
      <c r="AO3431">
        <v>15</v>
      </c>
    </row>
    <row r="3432" spans="1:41" x14ac:dyDescent="0.3">
      <c r="A3432" t="str">
        <f>"Trad IRN"</f>
        <v>Trad IRN</v>
      </c>
      <c r="B3432" t="str">
        <f>"Bldg IRN"</f>
        <v>Bldg IRN</v>
      </c>
      <c r="C3432" t="s">
        <v>41</v>
      </c>
      <c r="D3432" t="s">
        <v>3</v>
      </c>
      <c r="E3432" t="s">
        <v>80</v>
      </c>
      <c r="F3432" t="s">
        <v>81</v>
      </c>
      <c r="G3432" t="s">
        <v>82</v>
      </c>
      <c r="H3432" t="s">
        <v>83</v>
      </c>
      <c r="I3432" t="str">
        <f>"Trad IRN"</f>
        <v>Trad IRN</v>
      </c>
      <c r="J3432" t="s">
        <v>43</v>
      </c>
      <c r="K3432" t="s">
        <v>44</v>
      </c>
      <c r="L3432" t="s">
        <v>45</v>
      </c>
      <c r="M3432" t="s">
        <v>59</v>
      </c>
      <c r="N3432" t="str">
        <f>"08/18/2022"</f>
        <v>08/18/2022</v>
      </c>
      <c r="O3432" t="str">
        <f t="shared" si="352"/>
        <v>12/31/2500</v>
      </c>
      <c r="P3432">
        <v>1</v>
      </c>
      <c r="Q3432">
        <v>1</v>
      </c>
      <c r="R3432">
        <v>1</v>
      </c>
      <c r="S3432">
        <v>0</v>
      </c>
      <c r="T3432">
        <v>1</v>
      </c>
      <c r="U3432">
        <v>0</v>
      </c>
      <c r="V3432" t="s">
        <v>84</v>
      </c>
      <c r="W3432">
        <v>100</v>
      </c>
      <c r="X3432" t="s">
        <v>47</v>
      </c>
      <c r="Z3432" t="s">
        <v>47</v>
      </c>
      <c r="AB3432" t="str">
        <f>"23"</f>
        <v>23</v>
      </c>
      <c r="AC3432" t="str">
        <f>"01"</f>
        <v>01</v>
      </c>
      <c r="AD3432" t="str">
        <f>"5"</f>
        <v>5</v>
      </c>
      <c r="AE3432" t="s">
        <v>50</v>
      </c>
      <c r="AF3432">
        <v>0</v>
      </c>
      <c r="AG3432" t="s">
        <v>56</v>
      </c>
      <c r="AH3432" t="str">
        <f>"Trad IRN"</f>
        <v>Trad IRN</v>
      </c>
      <c r="AI3432" t="str">
        <f>"Bldg IRN"</f>
        <v>Bldg IRN</v>
      </c>
      <c r="AJ3432" t="s">
        <v>48</v>
      </c>
      <c r="AK3432" t="s">
        <v>48</v>
      </c>
      <c r="AL3432" t="s">
        <v>53</v>
      </c>
      <c r="AM3432">
        <v>1132.3</v>
      </c>
      <c r="AN3432">
        <v>1132.3</v>
      </c>
      <c r="AO3432">
        <v>15</v>
      </c>
    </row>
    <row r="3433" spans="1:41" x14ac:dyDescent="0.3">
      <c r="A3433" t="str">
        <f>"Trad IRN"</f>
        <v>Trad IRN</v>
      </c>
      <c r="B3433" t="str">
        <f>"Bldg IRN"</f>
        <v>Bldg IRN</v>
      </c>
      <c r="C3433" t="s">
        <v>41</v>
      </c>
      <c r="D3433" t="s">
        <v>3</v>
      </c>
      <c r="E3433" t="s">
        <v>80</v>
      </c>
      <c r="F3433" t="s">
        <v>81</v>
      </c>
      <c r="G3433" t="s">
        <v>82</v>
      </c>
      <c r="H3433" t="s">
        <v>83</v>
      </c>
      <c r="I3433" t="str">
        <f>"Trad IRN"</f>
        <v>Trad IRN</v>
      </c>
      <c r="J3433" t="s">
        <v>43</v>
      </c>
      <c r="K3433" t="s">
        <v>44</v>
      </c>
      <c r="L3433" t="s">
        <v>45</v>
      </c>
      <c r="M3433" t="s">
        <v>46</v>
      </c>
      <c r="N3433" t="str">
        <f>"08/18/2022"</f>
        <v>08/18/2022</v>
      </c>
      <c r="O3433" t="str">
        <f>"01/03/2023"</f>
        <v>01/03/2023</v>
      </c>
      <c r="P3433">
        <v>0.46943400000000002</v>
      </c>
      <c r="Q3433">
        <v>0.46943400000000002</v>
      </c>
      <c r="R3433">
        <v>0.46943400000000002</v>
      </c>
      <c r="S3433">
        <v>0</v>
      </c>
      <c r="T3433">
        <v>0.46943400000000002</v>
      </c>
      <c r="U3433">
        <v>0</v>
      </c>
      <c r="V3433" t="s">
        <v>84</v>
      </c>
      <c r="W3433">
        <v>100</v>
      </c>
      <c r="X3433" t="s">
        <v>47</v>
      </c>
      <c r="Z3433" t="s">
        <v>47</v>
      </c>
      <c r="AB3433" t="str">
        <f t="shared" ref="AB3433:AC3436" si="353">"09"</f>
        <v>09</v>
      </c>
      <c r="AC3433" t="str">
        <f t="shared" si="353"/>
        <v>09</v>
      </c>
      <c r="AD3433" t="str">
        <f>"2"</f>
        <v>2</v>
      </c>
      <c r="AE3433" t="s">
        <v>55</v>
      </c>
      <c r="AF3433">
        <v>0</v>
      </c>
      <c r="AG3433" t="s">
        <v>56</v>
      </c>
      <c r="AH3433" t="str">
        <f>"Trad IRN"</f>
        <v>Trad IRN</v>
      </c>
      <c r="AI3433" t="str">
        <f>"Bldg IRN"</f>
        <v>Bldg IRN</v>
      </c>
      <c r="AJ3433" t="s">
        <v>48</v>
      </c>
      <c r="AK3433" t="s">
        <v>48</v>
      </c>
      <c r="AL3433" t="s">
        <v>53</v>
      </c>
      <c r="AM3433">
        <v>531.54</v>
      </c>
      <c r="AN3433">
        <v>1132.3</v>
      </c>
      <c r="AO3433">
        <v>15</v>
      </c>
    </row>
    <row r="3434" spans="1:41" x14ac:dyDescent="0.3">
      <c r="A3434" t="str">
        <f>"Trad IRN"</f>
        <v>Trad IRN</v>
      </c>
      <c r="B3434" t="str">
        <f>"Bldg IRN"</f>
        <v>Bldg IRN</v>
      </c>
      <c r="C3434" t="s">
        <v>41</v>
      </c>
      <c r="D3434" t="s">
        <v>3</v>
      </c>
      <c r="E3434" t="s">
        <v>80</v>
      </c>
      <c r="F3434" t="s">
        <v>81</v>
      </c>
      <c r="G3434" t="s">
        <v>82</v>
      </c>
      <c r="H3434" t="s">
        <v>83</v>
      </c>
      <c r="I3434" t="str">
        <f>"Trad IRN"</f>
        <v>Trad IRN</v>
      </c>
      <c r="J3434" t="s">
        <v>43</v>
      </c>
      <c r="K3434" t="s">
        <v>44</v>
      </c>
      <c r="L3434" t="s">
        <v>45</v>
      </c>
      <c r="M3434" t="s">
        <v>46</v>
      </c>
      <c r="N3434" t="str">
        <f>"01/04/2023"</f>
        <v>01/04/2023</v>
      </c>
      <c r="O3434" t="str">
        <f>"12/31/2500"</f>
        <v>12/31/2500</v>
      </c>
      <c r="P3434">
        <v>0.45098100000000002</v>
      </c>
      <c r="Q3434">
        <v>0.45098100000000002</v>
      </c>
      <c r="R3434">
        <v>0.45098100000000002</v>
      </c>
      <c r="S3434">
        <v>0</v>
      </c>
      <c r="T3434">
        <v>0.45098100000000002</v>
      </c>
      <c r="U3434">
        <v>0</v>
      </c>
      <c r="V3434" t="s">
        <v>84</v>
      </c>
      <c r="W3434">
        <v>85</v>
      </c>
      <c r="X3434" t="s">
        <v>47</v>
      </c>
      <c r="Z3434" t="s">
        <v>47</v>
      </c>
      <c r="AB3434" t="str">
        <f t="shared" si="353"/>
        <v>09</v>
      </c>
      <c r="AC3434" t="str">
        <f t="shared" si="353"/>
        <v>09</v>
      </c>
      <c r="AD3434" t="str">
        <f>"2"</f>
        <v>2</v>
      </c>
      <c r="AE3434" t="s">
        <v>55</v>
      </c>
      <c r="AF3434">
        <v>0</v>
      </c>
      <c r="AG3434" t="s">
        <v>56</v>
      </c>
      <c r="AH3434" t="str">
        <f>"Trad IRN"</f>
        <v>Trad IRN</v>
      </c>
      <c r="AI3434" t="str">
        <f>"Bldg IRN"</f>
        <v>Bldg IRN</v>
      </c>
      <c r="AJ3434" t="s">
        <v>48</v>
      </c>
      <c r="AK3434" t="s">
        <v>48</v>
      </c>
      <c r="AL3434" t="s">
        <v>53</v>
      </c>
      <c r="AM3434">
        <v>510.65</v>
      </c>
      <c r="AN3434">
        <v>1132.3</v>
      </c>
      <c r="AO3434">
        <v>15</v>
      </c>
    </row>
    <row r="3435" spans="1:41" x14ac:dyDescent="0.3">
      <c r="A3435" t="str">
        <f>"Trad IRN"</f>
        <v>Trad IRN</v>
      </c>
      <c r="B3435" t="str">
        <f>"Bldg IRN"</f>
        <v>Bldg IRN</v>
      </c>
      <c r="C3435" t="s">
        <v>41</v>
      </c>
      <c r="D3435" t="s">
        <v>3</v>
      </c>
      <c r="E3435" t="s">
        <v>80</v>
      </c>
      <c r="F3435" t="s">
        <v>81</v>
      </c>
      <c r="G3435" t="s">
        <v>82</v>
      </c>
      <c r="H3435" t="s">
        <v>83</v>
      </c>
      <c r="I3435" t="s">
        <v>8</v>
      </c>
      <c r="J3435" t="s">
        <v>43</v>
      </c>
      <c r="K3435" t="s">
        <v>44</v>
      </c>
      <c r="L3435" t="s">
        <v>45</v>
      </c>
      <c r="M3435" t="s">
        <v>65</v>
      </c>
      <c r="N3435" t="str">
        <f>"01/20/2023"</f>
        <v>01/20/2023</v>
      </c>
      <c r="O3435" t="str">
        <f>"12/31/2500"</f>
        <v>12/31/2500</v>
      </c>
      <c r="P3435">
        <v>7.0069000000000006E-2</v>
      </c>
      <c r="Q3435">
        <v>7.0069000000000006E-2</v>
      </c>
      <c r="R3435">
        <v>7.0069000000000006E-2</v>
      </c>
      <c r="S3435">
        <v>0</v>
      </c>
      <c r="T3435">
        <v>2.1156000000000001E-2</v>
      </c>
      <c r="U3435">
        <v>4.8912999999999998E-2</v>
      </c>
      <c r="V3435" t="s">
        <v>84</v>
      </c>
      <c r="W3435">
        <v>15</v>
      </c>
      <c r="X3435" t="s">
        <v>47</v>
      </c>
      <c r="Z3435" t="s">
        <v>47</v>
      </c>
      <c r="AB3435" t="str">
        <f t="shared" si="353"/>
        <v>09</v>
      </c>
      <c r="AC3435" t="str">
        <f t="shared" si="353"/>
        <v>09</v>
      </c>
      <c r="AD3435" t="str">
        <f>"2"</f>
        <v>2</v>
      </c>
      <c r="AE3435" t="s">
        <v>55</v>
      </c>
      <c r="AF3435">
        <v>0</v>
      </c>
      <c r="AG3435" t="s">
        <v>51</v>
      </c>
      <c r="AH3435" t="str">
        <f>"Trad IRN"</f>
        <v>Trad IRN</v>
      </c>
      <c r="AI3435" t="str">
        <f>"Bldg IRN"</f>
        <v>Bldg IRN</v>
      </c>
      <c r="AJ3435" t="s">
        <v>48</v>
      </c>
      <c r="AK3435" t="s">
        <v>48</v>
      </c>
      <c r="AL3435" t="s">
        <v>53</v>
      </c>
      <c r="AM3435">
        <v>79.34</v>
      </c>
      <c r="AN3435">
        <v>1132.3</v>
      </c>
      <c r="AO3435">
        <v>15</v>
      </c>
    </row>
    <row r="3436" spans="1:41" x14ac:dyDescent="0.3">
      <c r="A3436" t="str">
        <f>"Trad IRN"</f>
        <v>Trad IRN</v>
      </c>
      <c r="B3436" t="str">
        <f>"Bldg IRN"</f>
        <v>Bldg IRN</v>
      </c>
      <c r="C3436" t="s">
        <v>41</v>
      </c>
      <c r="D3436" t="s">
        <v>3</v>
      </c>
      <c r="E3436" t="s">
        <v>80</v>
      </c>
      <c r="F3436" t="s">
        <v>81</v>
      </c>
      <c r="G3436" t="s">
        <v>82</v>
      </c>
      <c r="H3436" t="s">
        <v>83</v>
      </c>
      <c r="I3436" t="s">
        <v>8</v>
      </c>
      <c r="J3436" t="s">
        <v>43</v>
      </c>
      <c r="K3436" t="s">
        <v>44</v>
      </c>
      <c r="L3436" t="s">
        <v>45</v>
      </c>
      <c r="M3436" t="s">
        <v>65</v>
      </c>
      <c r="N3436" t="str">
        <f>"01/04/2023"</f>
        <v>01/04/2023</v>
      </c>
      <c r="O3436" t="str">
        <f>"01/19/2023"</f>
        <v>01/19/2023</v>
      </c>
      <c r="P3436">
        <v>9.5160000000000002E-3</v>
      </c>
      <c r="Q3436">
        <v>9.5160000000000002E-3</v>
      </c>
      <c r="R3436">
        <v>9.5160000000000002E-3</v>
      </c>
      <c r="S3436">
        <v>0</v>
      </c>
      <c r="T3436">
        <v>2.8730000000000001E-3</v>
      </c>
      <c r="U3436">
        <v>6.6429999999999996E-3</v>
      </c>
      <c r="V3436" t="s">
        <v>84</v>
      </c>
      <c r="W3436">
        <v>15</v>
      </c>
      <c r="X3436" t="s">
        <v>47</v>
      </c>
      <c r="Z3436" t="s">
        <v>47</v>
      </c>
      <c r="AB3436" t="str">
        <f t="shared" si="353"/>
        <v>09</v>
      </c>
      <c r="AC3436" t="str">
        <f t="shared" si="353"/>
        <v>09</v>
      </c>
      <c r="AD3436" t="str">
        <f>"2"</f>
        <v>2</v>
      </c>
      <c r="AE3436" t="s">
        <v>50</v>
      </c>
      <c r="AF3436">
        <v>0</v>
      </c>
      <c r="AG3436" t="s">
        <v>51</v>
      </c>
      <c r="AH3436" t="str">
        <f>"Trad IRN"</f>
        <v>Trad IRN</v>
      </c>
      <c r="AI3436" t="str">
        <f>"Bldg IRN"</f>
        <v>Bldg IRN</v>
      </c>
      <c r="AJ3436" t="s">
        <v>48</v>
      </c>
      <c r="AK3436" t="s">
        <v>48</v>
      </c>
      <c r="AL3436" t="s">
        <v>53</v>
      </c>
      <c r="AM3436">
        <v>10.77</v>
      </c>
      <c r="AN3436">
        <v>1132.3</v>
      </c>
      <c r="AO3436">
        <v>15</v>
      </c>
    </row>
    <row r="3437" spans="1:41" x14ac:dyDescent="0.3">
      <c r="A3437" t="str">
        <f>"Trad IRN"</f>
        <v>Trad IRN</v>
      </c>
      <c r="B3437" t="str">
        <f>"Bldg IRN"</f>
        <v>Bldg IRN</v>
      </c>
      <c r="C3437" t="s">
        <v>41</v>
      </c>
      <c r="D3437" t="s">
        <v>3</v>
      </c>
      <c r="E3437" t="s">
        <v>80</v>
      </c>
      <c r="F3437" t="s">
        <v>81</v>
      </c>
      <c r="G3437" t="s">
        <v>82</v>
      </c>
      <c r="H3437" t="s">
        <v>83</v>
      </c>
      <c r="I3437" t="str">
        <f>"Trad IRN"</f>
        <v>Trad IRN</v>
      </c>
      <c r="J3437" t="s">
        <v>43</v>
      </c>
      <c r="K3437" t="s">
        <v>44</v>
      </c>
      <c r="L3437" t="s">
        <v>45</v>
      </c>
      <c r="M3437" t="s">
        <v>46</v>
      </c>
      <c r="N3437" t="str">
        <f>"08/18/2022"</f>
        <v>08/18/2022</v>
      </c>
      <c r="O3437" t="str">
        <f>"12/31/2500"</f>
        <v>12/31/2500</v>
      </c>
      <c r="P3437">
        <v>1</v>
      </c>
      <c r="Q3437">
        <v>1</v>
      </c>
      <c r="S3437">
        <v>1</v>
      </c>
      <c r="T3437">
        <v>1</v>
      </c>
      <c r="U3437">
        <v>0</v>
      </c>
      <c r="V3437" t="str">
        <f>"Trad IRN"</f>
        <v>Trad IRN</v>
      </c>
      <c r="W3437">
        <v>100</v>
      </c>
      <c r="X3437" t="s">
        <v>47</v>
      </c>
      <c r="Z3437" t="s">
        <v>47</v>
      </c>
      <c r="AB3437" t="str">
        <f>"09"</f>
        <v>09</v>
      </c>
      <c r="AC3437" t="s">
        <v>48</v>
      </c>
      <c r="AD3437" t="s">
        <v>49</v>
      </c>
      <c r="AE3437" t="s">
        <v>55</v>
      </c>
      <c r="AF3437">
        <v>0</v>
      </c>
      <c r="AG3437" t="s">
        <v>56</v>
      </c>
      <c r="AH3437" t="str">
        <f>"Trad IRN"</f>
        <v>Trad IRN</v>
      </c>
      <c r="AI3437" t="str">
        <f>"Bldg IRN"</f>
        <v>Bldg IRN</v>
      </c>
      <c r="AJ3437" t="s">
        <v>48</v>
      </c>
      <c r="AK3437" t="s">
        <v>48</v>
      </c>
      <c r="AL3437" t="s">
        <v>53</v>
      </c>
      <c r="AM3437">
        <v>1132.3</v>
      </c>
      <c r="AN3437">
        <v>1132.3</v>
      </c>
      <c r="AO3437">
        <v>15</v>
      </c>
    </row>
    <row r="3438" spans="1:41" x14ac:dyDescent="0.3">
      <c r="A3438" t="str">
        <f>"Trad IRN"</f>
        <v>Trad IRN</v>
      </c>
      <c r="B3438" t="str">
        <f>"Bldg IRN"</f>
        <v>Bldg IRN</v>
      </c>
      <c r="C3438" t="s">
        <v>41</v>
      </c>
      <c r="D3438" t="s">
        <v>3</v>
      </c>
      <c r="E3438" t="s">
        <v>80</v>
      </c>
      <c r="F3438" t="s">
        <v>81</v>
      </c>
      <c r="G3438" t="s">
        <v>82</v>
      </c>
      <c r="H3438" t="s">
        <v>83</v>
      </c>
      <c r="I3438" t="str">
        <f>"Trad IRN"</f>
        <v>Trad IRN</v>
      </c>
      <c r="J3438" t="s">
        <v>43</v>
      </c>
      <c r="K3438" t="s">
        <v>44</v>
      </c>
      <c r="L3438" t="s">
        <v>45</v>
      </c>
      <c r="M3438" t="s">
        <v>46</v>
      </c>
      <c r="N3438" t="str">
        <f>"09/28/2022"</f>
        <v>09/28/2022</v>
      </c>
      <c r="O3438" t="str">
        <f>"01/03/2023"</f>
        <v>01/03/2023</v>
      </c>
      <c r="P3438">
        <v>0.27646999999999999</v>
      </c>
      <c r="Q3438">
        <v>0.27646999999999999</v>
      </c>
      <c r="S3438">
        <v>0</v>
      </c>
      <c r="T3438">
        <v>0.27646999999999999</v>
      </c>
      <c r="U3438">
        <v>0</v>
      </c>
      <c r="V3438" t="str">
        <f>"Trad IRN"</f>
        <v>Trad IRN</v>
      </c>
      <c r="W3438">
        <v>85</v>
      </c>
      <c r="X3438" t="s">
        <v>47</v>
      </c>
      <c r="Z3438" t="s">
        <v>47</v>
      </c>
      <c r="AB3438" t="str">
        <f>"09"</f>
        <v>09</v>
      </c>
      <c r="AC3438" t="s">
        <v>48</v>
      </c>
      <c r="AD3438" t="s">
        <v>49</v>
      </c>
      <c r="AE3438" t="s">
        <v>50</v>
      </c>
      <c r="AF3438">
        <v>1</v>
      </c>
      <c r="AG3438" t="s">
        <v>56</v>
      </c>
      <c r="AH3438" t="str">
        <f>"Trad IRN"</f>
        <v>Trad IRN</v>
      </c>
      <c r="AI3438" t="str">
        <f>"Bldg IRN"</f>
        <v>Bldg IRN</v>
      </c>
      <c r="AJ3438" t="s">
        <v>48</v>
      </c>
      <c r="AK3438" t="s">
        <v>48</v>
      </c>
      <c r="AL3438" t="s">
        <v>53</v>
      </c>
      <c r="AM3438">
        <v>313.05</v>
      </c>
      <c r="AN3438">
        <v>1132.3</v>
      </c>
      <c r="AO3438">
        <v>15</v>
      </c>
    </row>
    <row r="3439" spans="1:41" x14ac:dyDescent="0.3">
      <c r="A3439" t="str">
        <f>"Trad IRN"</f>
        <v>Trad IRN</v>
      </c>
      <c r="B3439" t="str">
        <f>"Bldg IRN"</f>
        <v>Bldg IRN</v>
      </c>
      <c r="C3439" t="s">
        <v>41</v>
      </c>
      <c r="D3439" t="s">
        <v>3</v>
      </c>
      <c r="E3439" t="s">
        <v>80</v>
      </c>
      <c r="F3439" t="s">
        <v>81</v>
      </c>
      <c r="G3439" t="s">
        <v>82</v>
      </c>
      <c r="H3439" t="s">
        <v>83</v>
      </c>
      <c r="I3439" t="s">
        <v>8</v>
      </c>
      <c r="J3439" t="s">
        <v>43</v>
      </c>
      <c r="K3439" t="s">
        <v>44</v>
      </c>
      <c r="L3439" t="s">
        <v>45</v>
      </c>
      <c r="M3439" t="s">
        <v>46</v>
      </c>
      <c r="N3439" t="str">
        <f>"09/28/2022"</f>
        <v>09/28/2022</v>
      </c>
      <c r="O3439" t="str">
        <f>"12/20/2022"</f>
        <v>12/20/2022</v>
      </c>
      <c r="P3439">
        <v>4.7924000000000001E-2</v>
      </c>
      <c r="Q3439">
        <v>4.7924000000000001E-2</v>
      </c>
      <c r="S3439">
        <v>0</v>
      </c>
      <c r="T3439">
        <v>9.9839999999999998E-3</v>
      </c>
      <c r="U3439">
        <v>3.7940000000000002E-2</v>
      </c>
      <c r="V3439" t="str">
        <f>"Trad IRN"</f>
        <v>Trad IRN</v>
      </c>
      <c r="W3439">
        <v>15</v>
      </c>
      <c r="X3439" t="s">
        <v>47</v>
      </c>
      <c r="Z3439" t="s">
        <v>47</v>
      </c>
      <c r="AB3439" t="str">
        <f>"09"</f>
        <v>09</v>
      </c>
      <c r="AC3439" t="s">
        <v>48</v>
      </c>
      <c r="AD3439" t="s">
        <v>49</v>
      </c>
      <c r="AE3439" t="s">
        <v>50</v>
      </c>
      <c r="AF3439">
        <v>0</v>
      </c>
      <c r="AG3439" t="s">
        <v>51</v>
      </c>
      <c r="AH3439" t="str">
        <f>"Trad IRN"</f>
        <v>Trad IRN</v>
      </c>
      <c r="AI3439" t="str">
        <f>"Bldg IRN"</f>
        <v>Bldg IRN</v>
      </c>
      <c r="AJ3439" t="s">
        <v>48</v>
      </c>
      <c r="AK3439" t="s">
        <v>48</v>
      </c>
      <c r="AL3439" t="s">
        <v>53</v>
      </c>
      <c r="AM3439">
        <v>54.26</v>
      </c>
      <c r="AN3439">
        <v>1132.3</v>
      </c>
      <c r="AO3439">
        <v>15</v>
      </c>
    </row>
    <row r="3440" spans="1:41" x14ac:dyDescent="0.3">
      <c r="A3440" t="str">
        <f>"Trad IRN"</f>
        <v>Trad IRN</v>
      </c>
      <c r="B3440" t="str">
        <f>"Bldg IRN"</f>
        <v>Bldg IRN</v>
      </c>
      <c r="C3440" t="s">
        <v>41</v>
      </c>
      <c r="D3440" t="s">
        <v>3</v>
      </c>
      <c r="E3440" t="s">
        <v>80</v>
      </c>
      <c r="F3440" t="s">
        <v>81</v>
      </c>
      <c r="G3440" t="s">
        <v>82</v>
      </c>
      <c r="H3440" t="s">
        <v>83</v>
      </c>
      <c r="I3440" t="str">
        <f>"Trad IRN"</f>
        <v>Trad IRN</v>
      </c>
      <c r="J3440" t="s">
        <v>43</v>
      </c>
      <c r="K3440" t="s">
        <v>44</v>
      </c>
      <c r="L3440" t="s">
        <v>45</v>
      </c>
      <c r="M3440" t="s">
        <v>46</v>
      </c>
      <c r="N3440" t="str">
        <f>"01/04/2023"</f>
        <v>01/04/2023</v>
      </c>
      <c r="O3440" t="str">
        <f>"12/31/2500"</f>
        <v>12/31/2500</v>
      </c>
      <c r="P3440">
        <v>0.53056599999999998</v>
      </c>
      <c r="Q3440">
        <v>0.53056599999999998</v>
      </c>
      <c r="S3440">
        <v>0</v>
      </c>
      <c r="T3440">
        <v>0.53056599999999998</v>
      </c>
      <c r="U3440">
        <v>0</v>
      </c>
      <c r="V3440" t="str">
        <f>"Trad IRN"</f>
        <v>Trad IRN</v>
      </c>
      <c r="W3440">
        <v>100</v>
      </c>
      <c r="X3440" t="s">
        <v>47</v>
      </c>
      <c r="Z3440" t="s">
        <v>47</v>
      </c>
      <c r="AB3440" t="str">
        <f>"09"</f>
        <v>09</v>
      </c>
      <c r="AC3440" t="s">
        <v>48</v>
      </c>
      <c r="AD3440" t="s">
        <v>49</v>
      </c>
      <c r="AE3440" t="s">
        <v>50</v>
      </c>
      <c r="AF3440">
        <v>1</v>
      </c>
      <c r="AG3440" t="s">
        <v>56</v>
      </c>
      <c r="AH3440" t="str">
        <f>"Trad IRN"</f>
        <v>Trad IRN</v>
      </c>
      <c r="AI3440" t="str">
        <f>"Bldg IRN"</f>
        <v>Bldg IRN</v>
      </c>
      <c r="AJ3440" t="s">
        <v>48</v>
      </c>
      <c r="AK3440" t="s">
        <v>48</v>
      </c>
      <c r="AL3440" t="s">
        <v>53</v>
      </c>
      <c r="AM3440">
        <v>600.76</v>
      </c>
      <c r="AN3440">
        <v>1132.3</v>
      </c>
      <c r="AO3440">
        <v>15</v>
      </c>
    </row>
    <row r="3441" spans="1:41" x14ac:dyDescent="0.3">
      <c r="A3441" t="str">
        <f>"Trad IRN"</f>
        <v>Trad IRN</v>
      </c>
      <c r="B3441" t="str">
        <f>"Bldg IRN"</f>
        <v>Bldg IRN</v>
      </c>
      <c r="C3441" t="s">
        <v>41</v>
      </c>
      <c r="D3441" t="s">
        <v>3</v>
      </c>
      <c r="E3441" t="s">
        <v>80</v>
      </c>
      <c r="F3441" t="s">
        <v>81</v>
      </c>
      <c r="G3441" t="s">
        <v>82</v>
      </c>
      <c r="H3441" t="s">
        <v>83</v>
      </c>
      <c r="I3441" t="str">
        <f>"Trad IRN"</f>
        <v>Trad IRN</v>
      </c>
      <c r="J3441" t="s">
        <v>43</v>
      </c>
      <c r="K3441" t="s">
        <v>44</v>
      </c>
      <c r="L3441" t="s">
        <v>45</v>
      </c>
      <c r="M3441" t="s">
        <v>46</v>
      </c>
      <c r="N3441" t="str">
        <f>"08/18/2022"</f>
        <v>08/18/2022</v>
      </c>
      <c r="O3441" t="str">
        <f>"09/27/2022"</f>
        <v>09/27/2022</v>
      </c>
      <c r="P3441">
        <v>0.144176</v>
      </c>
      <c r="Q3441">
        <v>0.144176</v>
      </c>
      <c r="S3441">
        <v>0</v>
      </c>
      <c r="T3441">
        <v>0.144176</v>
      </c>
      <c r="U3441">
        <v>0</v>
      </c>
      <c r="V3441" t="str">
        <f>"Trad IRN"</f>
        <v>Trad IRN</v>
      </c>
      <c r="W3441">
        <v>100</v>
      </c>
      <c r="X3441" t="s">
        <v>47</v>
      </c>
      <c r="Z3441" t="s">
        <v>47</v>
      </c>
      <c r="AB3441" t="str">
        <f>"09"</f>
        <v>09</v>
      </c>
      <c r="AC3441" t="s">
        <v>48</v>
      </c>
      <c r="AD3441" t="s">
        <v>49</v>
      </c>
      <c r="AE3441" t="s">
        <v>50</v>
      </c>
      <c r="AF3441">
        <v>1</v>
      </c>
      <c r="AG3441" t="s">
        <v>56</v>
      </c>
      <c r="AH3441" t="str">
        <f>"Trad IRN"</f>
        <v>Trad IRN</v>
      </c>
      <c r="AI3441" t="str">
        <f>"Bldg IRN"</f>
        <v>Bldg IRN</v>
      </c>
      <c r="AJ3441" t="s">
        <v>48</v>
      </c>
      <c r="AK3441" t="s">
        <v>48</v>
      </c>
      <c r="AL3441" t="s">
        <v>53</v>
      </c>
      <c r="AM3441">
        <v>163.25</v>
      </c>
      <c r="AN3441">
        <v>1132.3</v>
      </c>
      <c r="AO3441">
        <v>15</v>
      </c>
    </row>
    <row r="3442" spans="1:41" x14ac:dyDescent="0.3">
      <c r="A3442" t="str">
        <f>"Trad IRN"</f>
        <v>Trad IRN</v>
      </c>
      <c r="B3442" t="str">
        <f>"Bldg IRN"</f>
        <v>Bldg IRN</v>
      </c>
      <c r="C3442" t="s">
        <v>41</v>
      </c>
      <c r="D3442" t="s">
        <v>3</v>
      </c>
      <c r="E3442" t="s">
        <v>80</v>
      </c>
      <c r="F3442" t="s">
        <v>81</v>
      </c>
      <c r="G3442" t="s">
        <v>82</v>
      </c>
      <c r="H3442" t="s">
        <v>83</v>
      </c>
      <c r="I3442" t="str">
        <f>"Trad IRN"</f>
        <v>Trad IRN</v>
      </c>
      <c r="J3442" t="s">
        <v>43</v>
      </c>
      <c r="K3442" t="s">
        <v>44</v>
      </c>
      <c r="L3442" t="s">
        <v>45</v>
      </c>
      <c r="M3442" t="s">
        <v>46</v>
      </c>
      <c r="N3442" t="str">
        <f>"08/18/2022"</f>
        <v>08/18/2022</v>
      </c>
      <c r="O3442" t="str">
        <f>"12/31/2500"</f>
        <v>12/31/2500</v>
      </c>
      <c r="P3442">
        <v>1</v>
      </c>
      <c r="Q3442">
        <v>1</v>
      </c>
      <c r="S3442">
        <v>0</v>
      </c>
      <c r="T3442">
        <v>1</v>
      </c>
      <c r="U3442">
        <v>0</v>
      </c>
      <c r="V3442" t="str">
        <f>"Trad IRN"</f>
        <v>Trad IRN</v>
      </c>
      <c r="W3442">
        <v>40</v>
      </c>
      <c r="X3442" t="s">
        <v>54</v>
      </c>
      <c r="Y3442" t="str">
        <f>"60"</f>
        <v>60</v>
      </c>
      <c r="Z3442" t="s">
        <v>47</v>
      </c>
      <c r="AB3442" t="str">
        <f>"12"</f>
        <v>12</v>
      </c>
      <c r="AC3442" t="s">
        <v>48</v>
      </c>
      <c r="AD3442" t="s">
        <v>49</v>
      </c>
      <c r="AE3442" t="s">
        <v>50</v>
      </c>
      <c r="AF3442">
        <v>0</v>
      </c>
      <c r="AG3442" t="s">
        <v>56</v>
      </c>
      <c r="AH3442" t="str">
        <f>"Trad IRN"</f>
        <v>Trad IRN</v>
      </c>
      <c r="AI3442" t="str">
        <f>"Bldg IRN"</f>
        <v>Bldg IRN</v>
      </c>
      <c r="AJ3442" t="str">
        <f>"12"</f>
        <v>12</v>
      </c>
      <c r="AK3442" t="s">
        <v>48</v>
      </c>
      <c r="AL3442" t="s">
        <v>53</v>
      </c>
      <c r="AM3442">
        <v>1132.3</v>
      </c>
      <c r="AN3442">
        <v>1132.3</v>
      </c>
      <c r="AO3442">
        <v>15</v>
      </c>
    </row>
    <row r="3443" spans="1:41" x14ac:dyDescent="0.3">
      <c r="A3443" t="str">
        <f>"Trad IRN"</f>
        <v>Trad IRN</v>
      </c>
      <c r="B3443" t="str">
        <f>"Bldg IRN"</f>
        <v>Bldg IRN</v>
      </c>
      <c r="C3443" t="s">
        <v>41</v>
      </c>
      <c r="D3443" t="s">
        <v>3</v>
      </c>
      <c r="E3443" t="s">
        <v>80</v>
      </c>
      <c r="F3443" t="s">
        <v>81</v>
      </c>
      <c r="G3443" t="s">
        <v>82</v>
      </c>
      <c r="H3443" t="s">
        <v>83</v>
      </c>
      <c r="I3443" t="str">
        <f>"Trad IRN"</f>
        <v>Trad IRN</v>
      </c>
      <c r="J3443" t="s">
        <v>43</v>
      </c>
      <c r="K3443" t="s">
        <v>44</v>
      </c>
      <c r="L3443" t="s">
        <v>45</v>
      </c>
      <c r="M3443" t="s">
        <v>46</v>
      </c>
      <c r="N3443" t="str">
        <f>"08/18/2022"</f>
        <v>08/18/2022</v>
      </c>
      <c r="O3443" t="str">
        <f>"12/31/2500"</f>
        <v>12/31/2500</v>
      </c>
      <c r="P3443">
        <v>0.5</v>
      </c>
      <c r="Q3443">
        <v>0.5</v>
      </c>
      <c r="S3443">
        <v>0.5</v>
      </c>
      <c r="T3443">
        <v>0.5</v>
      </c>
      <c r="U3443">
        <v>0</v>
      </c>
      <c r="V3443" t="str">
        <f>"Trad IRN"</f>
        <v>Trad IRN</v>
      </c>
      <c r="W3443">
        <v>20</v>
      </c>
      <c r="X3443" t="s">
        <v>47</v>
      </c>
      <c r="Z3443" t="s">
        <v>54</v>
      </c>
      <c r="AA3443" t="str">
        <f>"30"</f>
        <v>30</v>
      </c>
      <c r="AB3443" t="str">
        <f>"11"</f>
        <v>11</v>
      </c>
      <c r="AC3443" t="s">
        <v>48</v>
      </c>
      <c r="AD3443" t="s">
        <v>49</v>
      </c>
      <c r="AE3443" t="s">
        <v>50</v>
      </c>
      <c r="AF3443">
        <v>0</v>
      </c>
      <c r="AG3443" t="s">
        <v>56</v>
      </c>
      <c r="AH3443" t="str">
        <f>"Trad IRN"</f>
        <v>Trad IRN</v>
      </c>
      <c r="AI3443" t="str">
        <f>"Bldg IRN"</f>
        <v>Bldg IRN</v>
      </c>
      <c r="AJ3443" t="s">
        <v>48</v>
      </c>
      <c r="AK3443" t="s">
        <v>48</v>
      </c>
      <c r="AL3443" t="s">
        <v>53</v>
      </c>
      <c r="AM3443">
        <v>566.15</v>
      </c>
      <c r="AN3443">
        <v>1132.3</v>
      </c>
      <c r="AO3443">
        <v>15</v>
      </c>
    </row>
    <row r="3444" spans="1:41" x14ac:dyDescent="0.3">
      <c r="A3444" t="str">
        <f>"Trad IRN"</f>
        <v>Trad IRN</v>
      </c>
      <c r="B3444" t="str">
        <f>"Bldg IRN"</f>
        <v>Bldg IRN</v>
      </c>
      <c r="C3444" t="s">
        <v>41</v>
      </c>
      <c r="D3444" t="s">
        <v>3</v>
      </c>
      <c r="E3444" t="s">
        <v>80</v>
      </c>
      <c r="F3444" t="s">
        <v>81</v>
      </c>
      <c r="G3444" t="s">
        <v>82</v>
      </c>
      <c r="H3444" t="s">
        <v>83</v>
      </c>
      <c r="I3444" t="s">
        <v>8</v>
      </c>
      <c r="J3444" t="s">
        <v>43</v>
      </c>
      <c r="K3444" t="s">
        <v>44</v>
      </c>
      <c r="L3444" t="s">
        <v>45</v>
      </c>
      <c r="M3444" t="s">
        <v>46</v>
      </c>
      <c r="N3444" t="str">
        <f>"08/17/2022"</f>
        <v>08/17/2022</v>
      </c>
      <c r="O3444" t="str">
        <f>"12/31/2500"</f>
        <v>12/31/2500</v>
      </c>
      <c r="P3444">
        <v>0.5</v>
      </c>
      <c r="Q3444">
        <v>0.5</v>
      </c>
      <c r="S3444">
        <v>0</v>
      </c>
      <c r="T3444">
        <v>0</v>
      </c>
      <c r="U3444">
        <v>0.5</v>
      </c>
      <c r="V3444" t="str">
        <f>"Trad IRN"</f>
        <v>Trad IRN</v>
      </c>
      <c r="W3444">
        <v>50</v>
      </c>
      <c r="X3444" t="s">
        <v>47</v>
      </c>
      <c r="Z3444" t="s">
        <v>47</v>
      </c>
      <c r="AB3444" t="str">
        <f>"11"</f>
        <v>11</v>
      </c>
      <c r="AC3444" t="s">
        <v>48</v>
      </c>
      <c r="AD3444" t="s">
        <v>49</v>
      </c>
      <c r="AE3444" t="s">
        <v>50</v>
      </c>
      <c r="AF3444">
        <v>0</v>
      </c>
      <c r="AG3444" t="s">
        <v>51</v>
      </c>
      <c r="AH3444" t="s">
        <v>85</v>
      </c>
      <c r="AI3444" t="str">
        <f>"Bldg IRN"</f>
        <v>Bldg IRN</v>
      </c>
      <c r="AJ3444" t="s">
        <v>48</v>
      </c>
      <c r="AK3444" t="s">
        <v>48</v>
      </c>
      <c r="AL3444" t="s">
        <v>53</v>
      </c>
      <c r="AM3444">
        <v>530</v>
      </c>
      <c r="AN3444">
        <v>1060</v>
      </c>
      <c r="AO3444">
        <v>15</v>
      </c>
    </row>
    <row r="3445" spans="1:41" x14ac:dyDescent="0.3">
      <c r="A3445" t="str">
        <f>"Trad IRN"</f>
        <v>Trad IRN</v>
      </c>
      <c r="B3445" t="str">
        <f>"Bldg IRN"</f>
        <v>Bldg IRN</v>
      </c>
      <c r="C3445" t="s">
        <v>41</v>
      </c>
      <c r="D3445" t="s">
        <v>3</v>
      </c>
      <c r="E3445" t="s">
        <v>80</v>
      </c>
      <c r="F3445" t="s">
        <v>81</v>
      </c>
      <c r="G3445" t="s">
        <v>82</v>
      </c>
      <c r="H3445" t="s">
        <v>83</v>
      </c>
      <c r="I3445" t="str">
        <f>"Trad IRN"</f>
        <v>Trad IRN</v>
      </c>
      <c r="J3445" t="s">
        <v>43</v>
      </c>
      <c r="K3445" t="s">
        <v>44</v>
      </c>
      <c r="L3445" t="s">
        <v>45</v>
      </c>
      <c r="M3445" t="s">
        <v>46</v>
      </c>
      <c r="N3445" t="str">
        <f>"08/18/2022"</f>
        <v>08/18/2022</v>
      </c>
      <c r="O3445" t="str">
        <f>"12/31/2500"</f>
        <v>12/31/2500</v>
      </c>
      <c r="P3445">
        <v>1</v>
      </c>
      <c r="Q3445">
        <v>1</v>
      </c>
      <c r="R3445">
        <v>1</v>
      </c>
      <c r="S3445">
        <v>1</v>
      </c>
      <c r="T3445">
        <v>1</v>
      </c>
      <c r="U3445">
        <v>0</v>
      </c>
      <c r="V3445" t="str">
        <f>"Trad IRN"</f>
        <v>Trad IRN</v>
      </c>
      <c r="W3445">
        <v>100</v>
      </c>
      <c r="X3445" t="s">
        <v>47</v>
      </c>
      <c r="Z3445" t="s">
        <v>47</v>
      </c>
      <c r="AB3445" t="str">
        <f>"11"</f>
        <v>11</v>
      </c>
      <c r="AC3445" t="str">
        <f>"08"</f>
        <v>08</v>
      </c>
      <c r="AD3445" t="str">
        <f>"3"</f>
        <v>3</v>
      </c>
      <c r="AE3445" t="s">
        <v>50</v>
      </c>
      <c r="AF3445">
        <v>0</v>
      </c>
      <c r="AG3445" t="s">
        <v>56</v>
      </c>
      <c r="AH3445" t="str">
        <f>"Trad IRN"</f>
        <v>Trad IRN</v>
      </c>
      <c r="AI3445" t="str">
        <f>"Bldg IRN"</f>
        <v>Bldg IRN</v>
      </c>
      <c r="AJ3445" t="s">
        <v>48</v>
      </c>
      <c r="AK3445" t="s">
        <v>48</v>
      </c>
      <c r="AL3445" t="s">
        <v>53</v>
      </c>
      <c r="AM3445">
        <v>1132.3</v>
      </c>
      <c r="AN3445">
        <v>1132.3</v>
      </c>
      <c r="AO3445">
        <v>15</v>
      </c>
    </row>
    <row r="3446" spans="1:41" x14ac:dyDescent="0.3">
      <c r="A3446" t="str">
        <f>"Trad IRN"</f>
        <v>Trad IRN</v>
      </c>
      <c r="B3446" t="str">
        <f>"Bldg IRN"</f>
        <v>Bldg IRN</v>
      </c>
      <c r="C3446" t="s">
        <v>41</v>
      </c>
      <c r="D3446" t="s">
        <v>3</v>
      </c>
      <c r="E3446" t="s">
        <v>80</v>
      </c>
      <c r="F3446" t="s">
        <v>81</v>
      </c>
      <c r="G3446" t="s">
        <v>82</v>
      </c>
      <c r="H3446" t="s">
        <v>83</v>
      </c>
      <c r="I3446" t="str">
        <f>"Trad IRN"</f>
        <v>Trad IRN</v>
      </c>
      <c r="J3446" t="s">
        <v>43</v>
      </c>
      <c r="K3446" t="s">
        <v>44</v>
      </c>
      <c r="L3446" t="s">
        <v>45</v>
      </c>
      <c r="M3446" t="s">
        <v>46</v>
      </c>
      <c r="N3446" t="str">
        <f>"10/06/2022"</f>
        <v>10/06/2022</v>
      </c>
      <c r="O3446" t="str">
        <f>"12/31/2500"</f>
        <v>12/31/2500</v>
      </c>
      <c r="P3446">
        <v>0.82122200000000001</v>
      </c>
      <c r="Q3446">
        <v>0.82122200000000001</v>
      </c>
      <c r="S3446">
        <v>0</v>
      </c>
      <c r="T3446">
        <v>0.82122200000000001</v>
      </c>
      <c r="U3446">
        <v>0</v>
      </c>
      <c r="V3446" t="str">
        <f>"Trad IRN"</f>
        <v>Trad IRN</v>
      </c>
      <c r="W3446">
        <v>100</v>
      </c>
      <c r="X3446" t="s">
        <v>47</v>
      </c>
      <c r="Z3446" t="s">
        <v>47</v>
      </c>
      <c r="AB3446" t="str">
        <f>"09"</f>
        <v>09</v>
      </c>
      <c r="AC3446" t="s">
        <v>48</v>
      </c>
      <c r="AD3446" t="s">
        <v>49</v>
      </c>
      <c r="AE3446" t="s">
        <v>55</v>
      </c>
      <c r="AF3446">
        <v>0</v>
      </c>
      <c r="AG3446" t="s">
        <v>56</v>
      </c>
      <c r="AH3446" t="str">
        <f>"Trad IRN"</f>
        <v>Trad IRN</v>
      </c>
      <c r="AI3446" t="str">
        <f>"Bldg IRN"</f>
        <v>Bldg IRN</v>
      </c>
      <c r="AJ3446" t="s">
        <v>48</v>
      </c>
      <c r="AK3446" t="s">
        <v>48</v>
      </c>
      <c r="AL3446" t="s">
        <v>53</v>
      </c>
      <c r="AM3446">
        <v>929.87</v>
      </c>
      <c r="AN3446">
        <v>1132.3</v>
      </c>
      <c r="AO3446">
        <v>15</v>
      </c>
    </row>
    <row r="3447" spans="1:41" x14ac:dyDescent="0.3">
      <c r="A3447" t="str">
        <f>"Trad IRN"</f>
        <v>Trad IRN</v>
      </c>
      <c r="B3447" t="str">
        <f>"Bldg IRN"</f>
        <v>Bldg IRN</v>
      </c>
      <c r="C3447" t="s">
        <v>41</v>
      </c>
      <c r="D3447" t="s">
        <v>3</v>
      </c>
      <c r="E3447" t="s">
        <v>80</v>
      </c>
      <c r="F3447" t="s">
        <v>81</v>
      </c>
      <c r="G3447" t="s">
        <v>82</v>
      </c>
      <c r="H3447" t="s">
        <v>83</v>
      </c>
      <c r="I3447" t="str">
        <f>"Trad IRN"</f>
        <v>Trad IRN</v>
      </c>
      <c r="J3447" t="s">
        <v>43</v>
      </c>
      <c r="K3447" t="s">
        <v>44</v>
      </c>
      <c r="L3447" t="s">
        <v>45</v>
      </c>
      <c r="M3447" t="s">
        <v>46</v>
      </c>
      <c r="N3447" t="str">
        <f>"08/18/2022"</f>
        <v>08/18/2022</v>
      </c>
      <c r="O3447" t="str">
        <f>"10/05/2022"</f>
        <v>10/05/2022</v>
      </c>
      <c r="P3447">
        <v>0.17877799999999999</v>
      </c>
      <c r="Q3447">
        <v>0.17877799999999999</v>
      </c>
      <c r="S3447">
        <v>0</v>
      </c>
      <c r="T3447">
        <v>0.17877799999999999</v>
      </c>
      <c r="U3447">
        <v>0</v>
      </c>
      <c r="V3447" t="str">
        <f>"Trad IRN"</f>
        <v>Trad IRN</v>
      </c>
      <c r="W3447">
        <v>100</v>
      </c>
      <c r="X3447" t="s">
        <v>47</v>
      </c>
      <c r="Z3447" t="s">
        <v>47</v>
      </c>
      <c r="AB3447" t="str">
        <f>"09"</f>
        <v>09</v>
      </c>
      <c r="AC3447" t="s">
        <v>48</v>
      </c>
      <c r="AD3447" t="s">
        <v>49</v>
      </c>
      <c r="AE3447" t="s">
        <v>50</v>
      </c>
      <c r="AF3447">
        <v>0</v>
      </c>
      <c r="AG3447" t="s">
        <v>56</v>
      </c>
      <c r="AH3447" t="str">
        <f>"Trad IRN"</f>
        <v>Trad IRN</v>
      </c>
      <c r="AI3447" t="str">
        <f>"Bldg IRN"</f>
        <v>Bldg IRN</v>
      </c>
      <c r="AJ3447" t="s">
        <v>48</v>
      </c>
      <c r="AK3447" t="s">
        <v>48</v>
      </c>
      <c r="AL3447" t="s">
        <v>53</v>
      </c>
      <c r="AM3447">
        <v>202.43</v>
      </c>
      <c r="AN3447">
        <v>1132.3</v>
      </c>
      <c r="AO3447">
        <v>15</v>
      </c>
    </row>
    <row r="3448" spans="1:41" x14ac:dyDescent="0.3">
      <c r="A3448" t="str">
        <f>"Trad IRN"</f>
        <v>Trad IRN</v>
      </c>
      <c r="B3448" t="str">
        <f>"Bldg IRN"</f>
        <v>Bldg IRN</v>
      </c>
      <c r="C3448" t="s">
        <v>41</v>
      </c>
      <c r="D3448" t="s">
        <v>3</v>
      </c>
      <c r="E3448" t="s">
        <v>80</v>
      </c>
      <c r="F3448" t="s">
        <v>81</v>
      </c>
      <c r="G3448" t="s">
        <v>82</v>
      </c>
      <c r="H3448" t="s">
        <v>83</v>
      </c>
      <c r="I3448" t="str">
        <f>"Trad IRN"</f>
        <v>Trad IRN</v>
      </c>
      <c r="J3448" t="s">
        <v>43</v>
      </c>
      <c r="K3448" t="s">
        <v>44</v>
      </c>
      <c r="L3448" t="s">
        <v>45</v>
      </c>
      <c r="M3448" t="s">
        <v>46</v>
      </c>
      <c r="N3448" t="str">
        <f>"10/06/2022"</f>
        <v>10/06/2022</v>
      </c>
      <c r="O3448" t="str">
        <f>"12/21/2022"</f>
        <v>12/21/2022</v>
      </c>
      <c r="P3448">
        <v>0.29065600000000003</v>
      </c>
      <c r="Q3448">
        <v>0.29065600000000003</v>
      </c>
      <c r="S3448">
        <v>0</v>
      </c>
      <c r="T3448">
        <v>0.29065600000000003</v>
      </c>
      <c r="U3448">
        <v>0</v>
      </c>
      <c r="V3448" t="str">
        <f>"Trad IRN"</f>
        <v>Trad IRN</v>
      </c>
      <c r="W3448">
        <v>70</v>
      </c>
      <c r="X3448" t="s">
        <v>54</v>
      </c>
      <c r="Y3448" t="str">
        <f>"30"</f>
        <v>30</v>
      </c>
      <c r="Z3448" t="s">
        <v>47</v>
      </c>
      <c r="AB3448" t="str">
        <f>"12"</f>
        <v>12</v>
      </c>
      <c r="AC3448" t="s">
        <v>48</v>
      </c>
      <c r="AD3448" t="s">
        <v>49</v>
      </c>
      <c r="AE3448" t="s">
        <v>55</v>
      </c>
      <c r="AF3448">
        <v>0</v>
      </c>
      <c r="AG3448" t="s">
        <v>56</v>
      </c>
      <c r="AH3448" t="str">
        <f>"Trad IRN"</f>
        <v>Trad IRN</v>
      </c>
      <c r="AI3448" t="str">
        <f>"Bldg IRN"</f>
        <v>Bldg IRN</v>
      </c>
      <c r="AJ3448" t="str">
        <f>"12"</f>
        <v>12</v>
      </c>
      <c r="AK3448" t="s">
        <v>48</v>
      </c>
      <c r="AL3448" t="s">
        <v>53</v>
      </c>
      <c r="AM3448">
        <v>329.11</v>
      </c>
      <c r="AN3448">
        <v>1132.3</v>
      </c>
      <c r="AO3448">
        <v>15</v>
      </c>
    </row>
    <row r="3449" spans="1:41" x14ac:dyDescent="0.3">
      <c r="A3449" t="str">
        <f>"Trad IRN"</f>
        <v>Trad IRN</v>
      </c>
      <c r="B3449" t="str">
        <f>"Bldg IRN"</f>
        <v>Bldg IRN</v>
      </c>
      <c r="C3449" t="s">
        <v>41</v>
      </c>
      <c r="D3449" t="s">
        <v>3</v>
      </c>
      <c r="E3449" t="s">
        <v>80</v>
      </c>
      <c r="F3449" t="s">
        <v>81</v>
      </c>
      <c r="G3449" t="s">
        <v>82</v>
      </c>
      <c r="H3449" t="s">
        <v>83</v>
      </c>
      <c r="I3449" t="str">
        <f>"Trad IRN"</f>
        <v>Trad IRN</v>
      </c>
      <c r="J3449" t="s">
        <v>43</v>
      </c>
      <c r="K3449" t="s">
        <v>44</v>
      </c>
      <c r="L3449" t="s">
        <v>45</v>
      </c>
      <c r="M3449" t="s">
        <v>46</v>
      </c>
      <c r="N3449" t="str">
        <f>"08/18/2022"</f>
        <v>08/18/2022</v>
      </c>
      <c r="O3449" t="str">
        <f>"10/05/2022"</f>
        <v>10/05/2022</v>
      </c>
      <c r="P3449">
        <v>0.17877799999999999</v>
      </c>
      <c r="Q3449">
        <v>0.17877799999999999</v>
      </c>
      <c r="S3449">
        <v>0</v>
      </c>
      <c r="T3449">
        <v>0.17877799999999999</v>
      </c>
      <c r="U3449">
        <v>0</v>
      </c>
      <c r="V3449" t="str">
        <f>"Trad IRN"</f>
        <v>Trad IRN</v>
      </c>
      <c r="W3449">
        <v>70</v>
      </c>
      <c r="X3449" t="s">
        <v>54</v>
      </c>
      <c r="Y3449" t="str">
        <f>"30"</f>
        <v>30</v>
      </c>
      <c r="Z3449" t="s">
        <v>47</v>
      </c>
      <c r="AB3449" t="str">
        <f>"12"</f>
        <v>12</v>
      </c>
      <c r="AC3449" t="s">
        <v>48</v>
      </c>
      <c r="AD3449" t="s">
        <v>49</v>
      </c>
      <c r="AE3449" t="s">
        <v>50</v>
      </c>
      <c r="AF3449">
        <v>0</v>
      </c>
      <c r="AG3449" t="s">
        <v>56</v>
      </c>
      <c r="AH3449" t="str">
        <f>"Trad IRN"</f>
        <v>Trad IRN</v>
      </c>
      <c r="AI3449" t="str">
        <f>"Bldg IRN"</f>
        <v>Bldg IRN</v>
      </c>
      <c r="AJ3449" t="str">
        <f>"12"</f>
        <v>12</v>
      </c>
      <c r="AK3449" t="s">
        <v>48</v>
      </c>
      <c r="AL3449" t="s">
        <v>53</v>
      </c>
      <c r="AM3449">
        <v>202.43</v>
      </c>
      <c r="AN3449">
        <v>1132.3</v>
      </c>
      <c r="AO3449">
        <v>15</v>
      </c>
    </row>
    <row r="3450" spans="1:41" x14ac:dyDescent="0.3">
      <c r="A3450" t="str">
        <f>"Trad IRN"</f>
        <v>Trad IRN</v>
      </c>
      <c r="B3450" t="str">
        <f>"Bldg IRN"</f>
        <v>Bldg IRN</v>
      </c>
      <c r="C3450" t="s">
        <v>41</v>
      </c>
      <c r="D3450" t="s">
        <v>3</v>
      </c>
      <c r="E3450" t="s">
        <v>80</v>
      </c>
      <c r="F3450" t="s">
        <v>81</v>
      </c>
      <c r="G3450" t="s">
        <v>82</v>
      </c>
      <c r="H3450" t="s">
        <v>83</v>
      </c>
      <c r="I3450" t="str">
        <f>"Trad IRN"</f>
        <v>Trad IRN</v>
      </c>
      <c r="J3450" t="s">
        <v>43</v>
      </c>
      <c r="K3450" t="s">
        <v>44</v>
      </c>
      <c r="L3450" t="s">
        <v>45</v>
      </c>
      <c r="M3450" t="s">
        <v>46</v>
      </c>
      <c r="N3450" t="str">
        <f>"08/18/2022"</f>
        <v>08/18/2022</v>
      </c>
      <c r="O3450" t="str">
        <f>"12/31/2500"</f>
        <v>12/31/2500</v>
      </c>
      <c r="P3450">
        <v>1</v>
      </c>
      <c r="Q3450">
        <v>1</v>
      </c>
      <c r="S3450">
        <v>0</v>
      </c>
      <c r="T3450">
        <v>1</v>
      </c>
      <c r="U3450">
        <v>0</v>
      </c>
      <c r="V3450" t="str">
        <f>"Trad IRN"</f>
        <v>Trad IRN</v>
      </c>
      <c r="W3450">
        <v>100</v>
      </c>
      <c r="X3450" t="s">
        <v>47</v>
      </c>
      <c r="Z3450" t="s">
        <v>47</v>
      </c>
      <c r="AB3450" t="str">
        <f>"09"</f>
        <v>09</v>
      </c>
      <c r="AC3450" t="s">
        <v>48</v>
      </c>
      <c r="AD3450" t="s">
        <v>49</v>
      </c>
      <c r="AE3450" t="s">
        <v>55</v>
      </c>
      <c r="AF3450">
        <v>0</v>
      </c>
      <c r="AG3450" t="s">
        <v>56</v>
      </c>
      <c r="AH3450" t="str">
        <f>"Trad IRN"</f>
        <v>Trad IRN</v>
      </c>
      <c r="AI3450" t="str">
        <f>"Bldg IRN"</f>
        <v>Bldg IRN</v>
      </c>
      <c r="AJ3450" t="s">
        <v>48</v>
      </c>
      <c r="AK3450" t="s">
        <v>48</v>
      </c>
      <c r="AL3450" t="s">
        <v>53</v>
      </c>
      <c r="AM3450">
        <v>1132.3</v>
      </c>
      <c r="AN3450">
        <v>1132.3</v>
      </c>
      <c r="AO3450">
        <v>15</v>
      </c>
    </row>
    <row r="3451" spans="1:41" x14ac:dyDescent="0.3">
      <c r="A3451" t="str">
        <f>"Trad IRN"</f>
        <v>Trad IRN</v>
      </c>
      <c r="B3451" t="str">
        <f>"Bldg IRN"</f>
        <v>Bldg IRN</v>
      </c>
      <c r="C3451" t="s">
        <v>41</v>
      </c>
      <c r="D3451" t="s">
        <v>3</v>
      </c>
      <c r="E3451" t="s">
        <v>80</v>
      </c>
      <c r="F3451" t="s">
        <v>81</v>
      </c>
      <c r="G3451" t="s">
        <v>82</v>
      </c>
      <c r="H3451" t="s">
        <v>83</v>
      </c>
      <c r="I3451" t="str">
        <f>"Trad IRN"</f>
        <v>Trad IRN</v>
      </c>
      <c r="J3451" t="s">
        <v>43</v>
      </c>
      <c r="K3451" t="s">
        <v>44</v>
      </c>
      <c r="L3451" t="s">
        <v>45</v>
      </c>
      <c r="M3451" t="s">
        <v>46</v>
      </c>
      <c r="N3451" t="str">
        <f>"08/18/2022"</f>
        <v>08/18/2022</v>
      </c>
      <c r="O3451" t="str">
        <f>"11/21/2022"</f>
        <v>11/21/2022</v>
      </c>
      <c r="P3451">
        <v>0.35986000000000001</v>
      </c>
      <c r="Q3451">
        <v>0.35986000000000001</v>
      </c>
      <c r="S3451">
        <v>0</v>
      </c>
      <c r="T3451">
        <v>0.35986000000000001</v>
      </c>
      <c r="U3451">
        <v>0</v>
      </c>
      <c r="V3451" t="str">
        <f>"Trad IRN"</f>
        <v>Trad IRN</v>
      </c>
      <c r="W3451">
        <v>100</v>
      </c>
      <c r="X3451" t="s">
        <v>47</v>
      </c>
      <c r="Z3451" t="s">
        <v>47</v>
      </c>
      <c r="AB3451" t="str">
        <f>"12"</f>
        <v>12</v>
      </c>
      <c r="AC3451" t="s">
        <v>48</v>
      </c>
      <c r="AD3451" t="s">
        <v>49</v>
      </c>
      <c r="AE3451" t="s">
        <v>50</v>
      </c>
      <c r="AF3451">
        <v>0</v>
      </c>
      <c r="AG3451" t="s">
        <v>56</v>
      </c>
      <c r="AH3451" t="str">
        <f>"Trad IRN"</f>
        <v>Trad IRN</v>
      </c>
      <c r="AI3451" t="str">
        <f>"Bldg IRN"</f>
        <v>Bldg IRN</v>
      </c>
      <c r="AJ3451" t="str">
        <f>"12"</f>
        <v>12</v>
      </c>
      <c r="AK3451" t="s">
        <v>48</v>
      </c>
      <c r="AL3451" t="s">
        <v>53</v>
      </c>
      <c r="AM3451">
        <v>407.47</v>
      </c>
      <c r="AN3451">
        <v>1132.3</v>
      </c>
      <c r="AO3451">
        <v>15</v>
      </c>
    </row>
    <row r="3452" spans="1:41" x14ac:dyDescent="0.3">
      <c r="A3452" t="str">
        <f>"Trad IRN"</f>
        <v>Trad IRN</v>
      </c>
      <c r="B3452" t="str">
        <f>"Bldg IRN"</f>
        <v>Bldg IRN</v>
      </c>
      <c r="C3452" t="s">
        <v>41</v>
      </c>
      <c r="D3452" t="s">
        <v>3</v>
      </c>
      <c r="E3452" t="s">
        <v>80</v>
      </c>
      <c r="F3452" t="s">
        <v>81</v>
      </c>
      <c r="G3452" t="s">
        <v>82</v>
      </c>
      <c r="H3452" t="s">
        <v>83</v>
      </c>
      <c r="I3452" t="s">
        <v>8</v>
      </c>
      <c r="J3452" t="s">
        <v>43</v>
      </c>
      <c r="K3452" t="s">
        <v>44</v>
      </c>
      <c r="L3452" t="s">
        <v>45</v>
      </c>
      <c r="M3452" t="s">
        <v>46</v>
      </c>
      <c r="N3452" t="str">
        <f>"08/17/2022"</f>
        <v>08/17/2022</v>
      </c>
      <c r="O3452" t="str">
        <f t="shared" ref="O3452:O3459" si="354">"12/31/2500"</f>
        <v>12/31/2500</v>
      </c>
      <c r="P3452">
        <v>1</v>
      </c>
      <c r="Q3452">
        <v>1</v>
      </c>
      <c r="R3452">
        <v>1</v>
      </c>
      <c r="S3452">
        <v>0</v>
      </c>
      <c r="T3452">
        <v>0.16666400000000001</v>
      </c>
      <c r="U3452">
        <v>0.83333599999999997</v>
      </c>
      <c r="V3452" t="str">
        <f>"Trad IRN"</f>
        <v>Trad IRN</v>
      </c>
      <c r="W3452">
        <v>100</v>
      </c>
      <c r="X3452" t="s">
        <v>47</v>
      </c>
      <c r="Z3452" t="s">
        <v>47</v>
      </c>
      <c r="AB3452" t="str">
        <f>"11"</f>
        <v>11</v>
      </c>
      <c r="AC3452" t="str">
        <f>"10"</f>
        <v>10</v>
      </c>
      <c r="AD3452" t="str">
        <f>"2"</f>
        <v>2</v>
      </c>
      <c r="AE3452" t="s">
        <v>50</v>
      </c>
      <c r="AF3452">
        <v>0</v>
      </c>
      <c r="AG3452" t="s">
        <v>51</v>
      </c>
      <c r="AH3452" t="s">
        <v>85</v>
      </c>
      <c r="AI3452" t="str">
        <f>"Bldg IRN"</f>
        <v>Bldg IRN</v>
      </c>
      <c r="AJ3452" t="s">
        <v>48</v>
      </c>
      <c r="AK3452" t="s">
        <v>48</v>
      </c>
      <c r="AL3452" t="s">
        <v>53</v>
      </c>
      <c r="AM3452">
        <v>1060</v>
      </c>
      <c r="AN3452">
        <v>1060</v>
      </c>
      <c r="AO3452">
        <v>15</v>
      </c>
    </row>
    <row r="3453" spans="1:41" x14ac:dyDescent="0.3">
      <c r="A3453" t="str">
        <f>"Trad IRN"</f>
        <v>Trad IRN</v>
      </c>
      <c r="B3453" t="str">
        <f>"Bldg IRN"</f>
        <v>Bldg IRN</v>
      </c>
      <c r="C3453" t="s">
        <v>41</v>
      </c>
      <c r="D3453" t="s">
        <v>3</v>
      </c>
      <c r="E3453" t="s">
        <v>80</v>
      </c>
      <c r="F3453" t="s">
        <v>81</v>
      </c>
      <c r="G3453" t="s">
        <v>82</v>
      </c>
      <c r="H3453" t="s">
        <v>83</v>
      </c>
      <c r="I3453" t="s">
        <v>8</v>
      </c>
      <c r="J3453" t="s">
        <v>43</v>
      </c>
      <c r="K3453" t="s">
        <v>44</v>
      </c>
      <c r="L3453" t="s">
        <v>45</v>
      </c>
      <c r="M3453" t="s">
        <v>46</v>
      </c>
      <c r="N3453" t="str">
        <f>"08/17/2022"</f>
        <v>08/17/2022</v>
      </c>
      <c r="O3453" t="str">
        <f t="shared" si="354"/>
        <v>12/31/2500</v>
      </c>
      <c r="P3453">
        <v>0.5</v>
      </c>
      <c r="Q3453">
        <v>0.5</v>
      </c>
      <c r="R3453">
        <v>0.5</v>
      </c>
      <c r="S3453">
        <v>0</v>
      </c>
      <c r="T3453">
        <v>0</v>
      </c>
      <c r="U3453">
        <v>0.5</v>
      </c>
      <c r="V3453" t="str">
        <f>"Trad IRN"</f>
        <v>Trad IRN</v>
      </c>
      <c r="W3453">
        <v>50</v>
      </c>
      <c r="X3453" t="s">
        <v>47</v>
      </c>
      <c r="Z3453" t="s">
        <v>47</v>
      </c>
      <c r="AB3453" t="str">
        <f>"11"</f>
        <v>11</v>
      </c>
      <c r="AC3453" t="str">
        <f>"10"</f>
        <v>10</v>
      </c>
      <c r="AD3453" t="str">
        <f>"2"</f>
        <v>2</v>
      </c>
      <c r="AE3453" t="s">
        <v>50</v>
      </c>
      <c r="AF3453">
        <v>0</v>
      </c>
      <c r="AG3453" t="s">
        <v>51</v>
      </c>
      <c r="AH3453" t="s">
        <v>85</v>
      </c>
      <c r="AI3453" t="str">
        <f>"Bldg IRN"</f>
        <v>Bldg IRN</v>
      </c>
      <c r="AJ3453" t="s">
        <v>48</v>
      </c>
      <c r="AK3453" t="s">
        <v>48</v>
      </c>
      <c r="AL3453" t="s">
        <v>53</v>
      </c>
      <c r="AM3453">
        <v>530</v>
      </c>
      <c r="AN3453">
        <v>1060</v>
      </c>
      <c r="AO3453">
        <v>15</v>
      </c>
    </row>
    <row r="3454" spans="1:41" x14ac:dyDescent="0.3">
      <c r="A3454" t="str">
        <f>"Trad IRN"</f>
        <v>Trad IRN</v>
      </c>
      <c r="B3454" t="str">
        <f>"Bldg IRN"</f>
        <v>Bldg IRN</v>
      </c>
      <c r="C3454" t="s">
        <v>41</v>
      </c>
      <c r="D3454" t="s">
        <v>3</v>
      </c>
      <c r="E3454" t="s">
        <v>80</v>
      </c>
      <c r="F3454" t="s">
        <v>81</v>
      </c>
      <c r="G3454" t="s">
        <v>82</v>
      </c>
      <c r="H3454" t="s">
        <v>83</v>
      </c>
      <c r="I3454" t="str">
        <f>"Trad IRN"</f>
        <v>Trad IRN</v>
      </c>
      <c r="J3454" t="s">
        <v>43</v>
      </c>
      <c r="K3454" t="s">
        <v>44</v>
      </c>
      <c r="L3454" t="s">
        <v>45</v>
      </c>
      <c r="M3454" t="s">
        <v>46</v>
      </c>
      <c r="N3454" t="str">
        <f t="shared" ref="N3454:N3460" si="355">"08/18/2022"</f>
        <v>08/18/2022</v>
      </c>
      <c r="O3454" t="str">
        <f t="shared" si="354"/>
        <v>12/31/2500</v>
      </c>
      <c r="P3454">
        <v>0.5</v>
      </c>
      <c r="Q3454">
        <v>0.5</v>
      </c>
      <c r="R3454">
        <v>0.5</v>
      </c>
      <c r="S3454">
        <v>0</v>
      </c>
      <c r="T3454">
        <v>0.5</v>
      </c>
      <c r="U3454">
        <v>0</v>
      </c>
      <c r="V3454" t="str">
        <f>"Trad IRN"</f>
        <v>Trad IRN</v>
      </c>
      <c r="W3454">
        <v>50</v>
      </c>
      <c r="X3454" t="s">
        <v>47</v>
      </c>
      <c r="Z3454" t="s">
        <v>47</v>
      </c>
      <c r="AB3454" t="str">
        <f>"11"</f>
        <v>11</v>
      </c>
      <c r="AC3454" t="str">
        <f>"10"</f>
        <v>10</v>
      </c>
      <c r="AD3454" t="str">
        <f>"2"</f>
        <v>2</v>
      </c>
      <c r="AE3454" t="s">
        <v>50</v>
      </c>
      <c r="AF3454">
        <v>0</v>
      </c>
      <c r="AG3454" t="s">
        <v>56</v>
      </c>
      <c r="AH3454" t="str">
        <f>"Trad IRN"</f>
        <v>Trad IRN</v>
      </c>
      <c r="AI3454" t="str">
        <f>"Bldg IRN"</f>
        <v>Bldg IRN</v>
      </c>
      <c r="AJ3454" t="s">
        <v>48</v>
      </c>
      <c r="AK3454" t="s">
        <v>48</v>
      </c>
      <c r="AL3454" t="s">
        <v>53</v>
      </c>
      <c r="AM3454">
        <v>566.15</v>
      </c>
      <c r="AN3454">
        <v>1132.3</v>
      </c>
      <c r="AO3454">
        <v>15</v>
      </c>
    </row>
    <row r="3455" spans="1:41" x14ac:dyDescent="0.3">
      <c r="A3455" t="str">
        <f>"Trad IRN"</f>
        <v>Trad IRN</v>
      </c>
      <c r="B3455" t="str">
        <f>"Bldg IRN"</f>
        <v>Bldg IRN</v>
      </c>
      <c r="C3455" t="s">
        <v>41</v>
      </c>
      <c r="D3455" t="s">
        <v>3</v>
      </c>
      <c r="E3455" t="s">
        <v>80</v>
      </c>
      <c r="F3455" t="s">
        <v>81</v>
      </c>
      <c r="G3455" t="s">
        <v>82</v>
      </c>
      <c r="H3455" t="s">
        <v>83</v>
      </c>
      <c r="I3455" t="s">
        <v>8</v>
      </c>
      <c r="J3455" t="s">
        <v>43</v>
      </c>
      <c r="K3455" t="s">
        <v>44</v>
      </c>
      <c r="L3455" t="s">
        <v>45</v>
      </c>
      <c r="M3455" t="s">
        <v>46</v>
      </c>
      <c r="N3455" t="str">
        <f t="shared" si="355"/>
        <v>08/18/2022</v>
      </c>
      <c r="O3455" t="str">
        <f t="shared" si="354"/>
        <v>12/31/2500</v>
      </c>
      <c r="P3455">
        <v>0.14913599999999999</v>
      </c>
      <c r="Q3455">
        <v>0.14913599999999999</v>
      </c>
      <c r="S3455">
        <v>0</v>
      </c>
      <c r="T3455">
        <v>3.866E-2</v>
      </c>
      <c r="U3455">
        <v>0.110476</v>
      </c>
      <c r="V3455" t="str">
        <f>"Trad IRN"</f>
        <v>Trad IRN</v>
      </c>
      <c r="W3455">
        <v>15</v>
      </c>
      <c r="X3455" t="s">
        <v>47</v>
      </c>
      <c r="Z3455" t="s">
        <v>47</v>
      </c>
      <c r="AB3455" t="str">
        <f>"12"</f>
        <v>12</v>
      </c>
      <c r="AC3455" t="s">
        <v>48</v>
      </c>
      <c r="AD3455" t="s">
        <v>49</v>
      </c>
      <c r="AE3455" t="s">
        <v>50</v>
      </c>
      <c r="AF3455">
        <v>0</v>
      </c>
      <c r="AG3455" t="s">
        <v>51</v>
      </c>
      <c r="AH3455" t="s">
        <v>85</v>
      </c>
      <c r="AI3455" t="str">
        <f>"Bldg IRN"</f>
        <v>Bldg IRN</v>
      </c>
      <c r="AJ3455" t="str">
        <f>"12"</f>
        <v>12</v>
      </c>
      <c r="AK3455" t="s">
        <v>52</v>
      </c>
      <c r="AL3455" t="s">
        <v>53</v>
      </c>
      <c r="AM3455">
        <v>155.4</v>
      </c>
      <c r="AN3455">
        <v>1042</v>
      </c>
      <c r="AO3455">
        <v>15</v>
      </c>
    </row>
    <row r="3456" spans="1:41" x14ac:dyDescent="0.3">
      <c r="A3456" t="str">
        <f>"Trad IRN"</f>
        <v>Trad IRN</v>
      </c>
      <c r="B3456" t="str">
        <f>"Bldg IRN"</f>
        <v>Bldg IRN</v>
      </c>
      <c r="C3456" t="s">
        <v>41</v>
      </c>
      <c r="D3456" t="s">
        <v>3</v>
      </c>
      <c r="E3456" t="s">
        <v>80</v>
      </c>
      <c r="F3456" t="s">
        <v>81</v>
      </c>
      <c r="G3456" t="s">
        <v>82</v>
      </c>
      <c r="H3456" t="s">
        <v>83</v>
      </c>
      <c r="I3456" t="str">
        <f>"Trad IRN"</f>
        <v>Trad IRN</v>
      </c>
      <c r="J3456" t="s">
        <v>43</v>
      </c>
      <c r="K3456" t="s">
        <v>44</v>
      </c>
      <c r="L3456" t="s">
        <v>45</v>
      </c>
      <c r="M3456" t="s">
        <v>46</v>
      </c>
      <c r="N3456" t="str">
        <f t="shared" si="355"/>
        <v>08/18/2022</v>
      </c>
      <c r="O3456" t="str">
        <f t="shared" si="354"/>
        <v>12/31/2500</v>
      </c>
      <c r="P3456">
        <v>0.85</v>
      </c>
      <c r="Q3456">
        <v>0.85</v>
      </c>
      <c r="S3456">
        <v>0.85</v>
      </c>
      <c r="T3456">
        <v>0.85</v>
      </c>
      <c r="U3456">
        <v>0</v>
      </c>
      <c r="V3456" t="str">
        <f>"Trad IRN"</f>
        <v>Trad IRN</v>
      </c>
      <c r="W3456">
        <v>85</v>
      </c>
      <c r="X3456" t="s">
        <v>47</v>
      </c>
      <c r="Z3456" t="s">
        <v>47</v>
      </c>
      <c r="AB3456" t="str">
        <f>"12"</f>
        <v>12</v>
      </c>
      <c r="AC3456" t="s">
        <v>48</v>
      </c>
      <c r="AD3456" t="s">
        <v>49</v>
      </c>
      <c r="AE3456" t="s">
        <v>50</v>
      </c>
      <c r="AF3456">
        <v>0</v>
      </c>
      <c r="AG3456" t="s">
        <v>56</v>
      </c>
      <c r="AH3456" t="str">
        <f>"Trad IRN"</f>
        <v>Trad IRN</v>
      </c>
      <c r="AI3456" t="str">
        <f>"Bldg IRN"</f>
        <v>Bldg IRN</v>
      </c>
      <c r="AJ3456" t="str">
        <f>"12"</f>
        <v>12</v>
      </c>
      <c r="AK3456" t="s">
        <v>48</v>
      </c>
      <c r="AL3456" t="s">
        <v>53</v>
      </c>
      <c r="AM3456">
        <v>962.46</v>
      </c>
      <c r="AN3456">
        <v>1132.3</v>
      </c>
      <c r="AO3456">
        <v>15</v>
      </c>
    </row>
    <row r="3457" spans="1:41" x14ac:dyDescent="0.3">
      <c r="A3457" t="str">
        <f>"Trad IRN"</f>
        <v>Trad IRN</v>
      </c>
      <c r="B3457" t="str">
        <f>"Bldg IRN"</f>
        <v>Bldg IRN</v>
      </c>
      <c r="C3457" t="s">
        <v>41</v>
      </c>
      <c r="D3457" t="s">
        <v>3</v>
      </c>
      <c r="E3457" t="s">
        <v>80</v>
      </c>
      <c r="F3457" t="s">
        <v>81</v>
      </c>
      <c r="G3457" t="s">
        <v>82</v>
      </c>
      <c r="H3457" t="s">
        <v>83</v>
      </c>
      <c r="I3457" t="str">
        <f>"Trad IRN"</f>
        <v>Trad IRN</v>
      </c>
      <c r="J3457" t="s">
        <v>43</v>
      </c>
      <c r="K3457" t="s">
        <v>44</v>
      </c>
      <c r="L3457" t="s">
        <v>45</v>
      </c>
      <c r="M3457" t="s">
        <v>46</v>
      </c>
      <c r="N3457" t="str">
        <f t="shared" si="355"/>
        <v>08/18/2022</v>
      </c>
      <c r="O3457" t="str">
        <f t="shared" si="354"/>
        <v>12/31/2500</v>
      </c>
      <c r="P3457">
        <v>1</v>
      </c>
      <c r="Q3457">
        <v>1</v>
      </c>
      <c r="S3457">
        <v>0</v>
      </c>
      <c r="T3457">
        <v>1</v>
      </c>
      <c r="U3457">
        <v>0</v>
      </c>
      <c r="V3457" t="str">
        <f>"Trad IRN"</f>
        <v>Trad IRN</v>
      </c>
      <c r="W3457">
        <v>100</v>
      </c>
      <c r="X3457" t="s">
        <v>47</v>
      </c>
      <c r="Z3457" t="s">
        <v>47</v>
      </c>
      <c r="AB3457" t="str">
        <f t="shared" ref="AB3457:AB3463" si="356">"10"</f>
        <v>10</v>
      </c>
      <c r="AC3457" t="s">
        <v>48</v>
      </c>
      <c r="AD3457" t="s">
        <v>49</v>
      </c>
      <c r="AE3457" t="s">
        <v>50</v>
      </c>
      <c r="AF3457">
        <v>0</v>
      </c>
      <c r="AG3457" t="s">
        <v>56</v>
      </c>
      <c r="AH3457" t="str">
        <f>"Trad IRN"</f>
        <v>Trad IRN</v>
      </c>
      <c r="AI3457" t="str">
        <f>"Bldg IRN"</f>
        <v>Bldg IRN</v>
      </c>
      <c r="AJ3457" t="s">
        <v>48</v>
      </c>
      <c r="AK3457" t="s">
        <v>48</v>
      </c>
      <c r="AL3457" t="s">
        <v>53</v>
      </c>
      <c r="AM3457">
        <v>1132.3</v>
      </c>
      <c r="AN3457">
        <v>1132.3</v>
      </c>
      <c r="AO3457">
        <v>15</v>
      </c>
    </row>
    <row r="3458" spans="1:41" x14ac:dyDescent="0.3">
      <c r="A3458" t="str">
        <f>"Trad IRN"</f>
        <v>Trad IRN</v>
      </c>
      <c r="B3458" t="str">
        <f>"Bldg IRN"</f>
        <v>Bldg IRN</v>
      </c>
      <c r="C3458" t="s">
        <v>41</v>
      </c>
      <c r="D3458" t="s">
        <v>3</v>
      </c>
      <c r="E3458" t="s">
        <v>80</v>
      </c>
      <c r="F3458" t="s">
        <v>81</v>
      </c>
      <c r="G3458" t="s">
        <v>82</v>
      </c>
      <c r="H3458" t="s">
        <v>83</v>
      </c>
      <c r="I3458" t="str">
        <f>"Trad IRN"</f>
        <v>Trad IRN</v>
      </c>
      <c r="J3458" t="s">
        <v>43</v>
      </c>
      <c r="K3458" t="s">
        <v>44</v>
      </c>
      <c r="L3458" t="s">
        <v>45</v>
      </c>
      <c r="M3458" t="s">
        <v>46</v>
      </c>
      <c r="N3458" t="str">
        <f t="shared" si="355"/>
        <v>08/18/2022</v>
      </c>
      <c r="O3458" t="str">
        <f t="shared" si="354"/>
        <v>12/31/2500</v>
      </c>
      <c r="P3458">
        <v>1</v>
      </c>
      <c r="Q3458">
        <v>1</v>
      </c>
      <c r="S3458">
        <v>0</v>
      </c>
      <c r="T3458">
        <v>1</v>
      </c>
      <c r="U3458">
        <v>0</v>
      </c>
      <c r="V3458" t="str">
        <f>"Trad IRN"</f>
        <v>Trad IRN</v>
      </c>
      <c r="W3458">
        <v>85</v>
      </c>
      <c r="X3458" t="s">
        <v>54</v>
      </c>
      <c r="Y3458" t="str">
        <f>"15"</f>
        <v>15</v>
      </c>
      <c r="Z3458" t="s">
        <v>47</v>
      </c>
      <c r="AB3458" t="str">
        <f t="shared" si="356"/>
        <v>10</v>
      </c>
      <c r="AC3458" t="s">
        <v>48</v>
      </c>
      <c r="AD3458" t="s">
        <v>49</v>
      </c>
      <c r="AE3458" t="s">
        <v>50</v>
      </c>
      <c r="AF3458">
        <v>0</v>
      </c>
      <c r="AG3458" t="s">
        <v>56</v>
      </c>
      <c r="AH3458" t="str">
        <f>"Trad IRN"</f>
        <v>Trad IRN</v>
      </c>
      <c r="AI3458" t="str">
        <f>"Bldg IRN"</f>
        <v>Bldg IRN</v>
      </c>
      <c r="AJ3458" t="s">
        <v>48</v>
      </c>
      <c r="AK3458" t="s">
        <v>48</v>
      </c>
      <c r="AL3458" t="s">
        <v>53</v>
      </c>
      <c r="AM3458">
        <v>1132.3</v>
      </c>
      <c r="AN3458">
        <v>1132.3</v>
      </c>
      <c r="AO3458">
        <v>15</v>
      </c>
    </row>
    <row r="3459" spans="1:41" x14ac:dyDescent="0.3">
      <c r="A3459" t="str">
        <f>"Trad IRN"</f>
        <v>Trad IRN</v>
      </c>
      <c r="B3459" t="str">
        <f>"Bldg IRN"</f>
        <v>Bldg IRN</v>
      </c>
      <c r="C3459" t="s">
        <v>41</v>
      </c>
      <c r="D3459" t="s">
        <v>3</v>
      </c>
      <c r="E3459" t="s">
        <v>80</v>
      </c>
      <c r="F3459" t="s">
        <v>81</v>
      </c>
      <c r="G3459" t="s">
        <v>82</v>
      </c>
      <c r="H3459" t="s">
        <v>83</v>
      </c>
      <c r="I3459" t="str">
        <f>"Trad IRN"</f>
        <v>Trad IRN</v>
      </c>
      <c r="J3459" t="s">
        <v>43</v>
      </c>
      <c r="K3459" t="s">
        <v>44</v>
      </c>
      <c r="L3459" t="s">
        <v>45</v>
      </c>
      <c r="M3459" t="s">
        <v>46</v>
      </c>
      <c r="N3459" t="str">
        <f t="shared" si="355"/>
        <v>08/18/2022</v>
      </c>
      <c r="O3459" t="str">
        <f t="shared" si="354"/>
        <v>12/31/2500</v>
      </c>
      <c r="P3459">
        <v>1</v>
      </c>
      <c r="Q3459">
        <v>1</v>
      </c>
      <c r="S3459">
        <v>1</v>
      </c>
      <c r="T3459">
        <v>1</v>
      </c>
      <c r="U3459">
        <v>0</v>
      </c>
      <c r="V3459" t="str">
        <f>"Trad IRN"</f>
        <v>Trad IRN</v>
      </c>
      <c r="W3459">
        <v>100</v>
      </c>
      <c r="X3459" t="s">
        <v>47</v>
      </c>
      <c r="Z3459" t="s">
        <v>47</v>
      </c>
      <c r="AB3459" t="str">
        <f t="shared" si="356"/>
        <v>10</v>
      </c>
      <c r="AC3459" t="s">
        <v>48</v>
      </c>
      <c r="AD3459" t="s">
        <v>49</v>
      </c>
      <c r="AE3459" t="s">
        <v>50</v>
      </c>
      <c r="AF3459">
        <v>0</v>
      </c>
      <c r="AG3459" t="s">
        <v>56</v>
      </c>
      <c r="AH3459" t="str">
        <f>"Trad IRN"</f>
        <v>Trad IRN</v>
      </c>
      <c r="AI3459" t="str">
        <f>"Bldg IRN"</f>
        <v>Bldg IRN</v>
      </c>
      <c r="AJ3459" t="s">
        <v>48</v>
      </c>
      <c r="AK3459" t="s">
        <v>48</v>
      </c>
      <c r="AL3459" t="s">
        <v>53</v>
      </c>
      <c r="AM3459">
        <v>1132.3</v>
      </c>
      <c r="AN3459">
        <v>1132.3</v>
      </c>
      <c r="AO3459">
        <v>15</v>
      </c>
    </row>
    <row r="3460" spans="1:41" x14ac:dyDescent="0.3">
      <c r="A3460" t="str">
        <f>"Trad IRN"</f>
        <v>Trad IRN</v>
      </c>
      <c r="B3460" t="str">
        <f>"Bldg IRN"</f>
        <v>Bldg IRN</v>
      </c>
      <c r="C3460" t="s">
        <v>41</v>
      </c>
      <c r="D3460" t="s">
        <v>3</v>
      </c>
      <c r="E3460" t="s">
        <v>80</v>
      </c>
      <c r="F3460" t="s">
        <v>81</v>
      </c>
      <c r="G3460" t="s">
        <v>82</v>
      </c>
      <c r="H3460" t="s">
        <v>83</v>
      </c>
      <c r="I3460" t="str">
        <f>"Trad IRN"</f>
        <v>Trad IRN</v>
      </c>
      <c r="J3460" t="s">
        <v>43</v>
      </c>
      <c r="K3460" t="s">
        <v>44</v>
      </c>
      <c r="L3460" t="s">
        <v>45</v>
      </c>
      <c r="M3460" t="s">
        <v>46</v>
      </c>
      <c r="N3460" t="str">
        <f t="shared" si="355"/>
        <v>08/18/2022</v>
      </c>
      <c r="O3460" t="str">
        <f>"01/03/2023"</f>
        <v>01/03/2023</v>
      </c>
      <c r="P3460">
        <v>0.46943400000000002</v>
      </c>
      <c r="Q3460">
        <v>0.46943400000000002</v>
      </c>
      <c r="S3460">
        <v>0.46943400000000002</v>
      </c>
      <c r="T3460">
        <v>0.46943400000000002</v>
      </c>
      <c r="U3460">
        <v>0</v>
      </c>
      <c r="V3460" t="str">
        <f>"Trad IRN"</f>
        <v>Trad IRN</v>
      </c>
      <c r="W3460">
        <v>100</v>
      </c>
      <c r="X3460" t="s">
        <v>47</v>
      </c>
      <c r="Z3460" t="s">
        <v>47</v>
      </c>
      <c r="AB3460" t="str">
        <f t="shared" si="356"/>
        <v>10</v>
      </c>
      <c r="AC3460" t="s">
        <v>48</v>
      </c>
      <c r="AD3460" t="s">
        <v>49</v>
      </c>
      <c r="AE3460" t="s">
        <v>55</v>
      </c>
      <c r="AF3460">
        <v>0</v>
      </c>
      <c r="AG3460" t="s">
        <v>56</v>
      </c>
      <c r="AH3460" t="str">
        <f>"Trad IRN"</f>
        <v>Trad IRN</v>
      </c>
      <c r="AI3460" t="str">
        <f>"Bldg IRN"</f>
        <v>Bldg IRN</v>
      </c>
      <c r="AJ3460" t="s">
        <v>48</v>
      </c>
      <c r="AK3460" t="s">
        <v>48</v>
      </c>
      <c r="AL3460" t="s">
        <v>53</v>
      </c>
      <c r="AM3460">
        <v>531.54</v>
      </c>
      <c r="AN3460">
        <v>1132.3</v>
      </c>
      <c r="AO3460">
        <v>15</v>
      </c>
    </row>
    <row r="3461" spans="1:41" x14ac:dyDescent="0.3">
      <c r="A3461" t="str">
        <f>"Trad IRN"</f>
        <v>Trad IRN</v>
      </c>
      <c r="B3461" t="str">
        <f>"Bldg IRN"</f>
        <v>Bldg IRN</v>
      </c>
      <c r="C3461" t="s">
        <v>41</v>
      </c>
      <c r="D3461" t="s">
        <v>3</v>
      </c>
      <c r="E3461" t="s">
        <v>80</v>
      </c>
      <c r="F3461" t="s">
        <v>81</v>
      </c>
      <c r="G3461" t="s">
        <v>82</v>
      </c>
      <c r="H3461" t="s">
        <v>83</v>
      </c>
      <c r="I3461" t="str">
        <f>"Trad IRN"</f>
        <v>Trad IRN</v>
      </c>
      <c r="J3461" t="s">
        <v>43</v>
      </c>
      <c r="K3461" t="s">
        <v>44</v>
      </c>
      <c r="L3461" t="s">
        <v>45</v>
      </c>
      <c r="M3461" t="s">
        <v>46</v>
      </c>
      <c r="N3461" t="str">
        <f>"01/04/2023"</f>
        <v>01/04/2023</v>
      </c>
      <c r="O3461" t="str">
        <f>"12/31/2500"</f>
        <v>12/31/2500</v>
      </c>
      <c r="P3461">
        <v>0.45098100000000002</v>
      </c>
      <c r="Q3461">
        <v>0.45098100000000002</v>
      </c>
      <c r="S3461">
        <v>0.45098100000000002</v>
      </c>
      <c r="T3461">
        <v>0.45098100000000002</v>
      </c>
      <c r="U3461">
        <v>0</v>
      </c>
      <c r="V3461" t="str">
        <f>"Trad IRN"</f>
        <v>Trad IRN</v>
      </c>
      <c r="W3461">
        <v>85</v>
      </c>
      <c r="X3461" t="s">
        <v>47</v>
      </c>
      <c r="Z3461" t="s">
        <v>47</v>
      </c>
      <c r="AB3461" t="str">
        <f t="shared" si="356"/>
        <v>10</v>
      </c>
      <c r="AC3461" t="s">
        <v>48</v>
      </c>
      <c r="AD3461" t="s">
        <v>49</v>
      </c>
      <c r="AE3461" t="s">
        <v>55</v>
      </c>
      <c r="AF3461">
        <v>0</v>
      </c>
      <c r="AG3461" t="s">
        <v>56</v>
      </c>
      <c r="AH3461" t="str">
        <f>"Trad IRN"</f>
        <v>Trad IRN</v>
      </c>
      <c r="AI3461" t="str">
        <f>"Bldg IRN"</f>
        <v>Bldg IRN</v>
      </c>
      <c r="AJ3461" t="s">
        <v>48</v>
      </c>
      <c r="AK3461" t="s">
        <v>48</v>
      </c>
      <c r="AL3461" t="s">
        <v>53</v>
      </c>
      <c r="AM3461">
        <v>510.65</v>
      </c>
      <c r="AN3461">
        <v>1132.3</v>
      </c>
      <c r="AO3461">
        <v>15</v>
      </c>
    </row>
    <row r="3462" spans="1:41" x14ac:dyDescent="0.3">
      <c r="A3462" t="str">
        <f>"Trad IRN"</f>
        <v>Trad IRN</v>
      </c>
      <c r="B3462" t="str">
        <f>"Bldg IRN"</f>
        <v>Bldg IRN</v>
      </c>
      <c r="C3462" t="s">
        <v>41</v>
      </c>
      <c r="D3462" t="s">
        <v>3</v>
      </c>
      <c r="E3462" t="s">
        <v>80</v>
      </c>
      <c r="F3462" t="s">
        <v>81</v>
      </c>
      <c r="G3462" t="s">
        <v>82</v>
      </c>
      <c r="H3462" t="s">
        <v>83</v>
      </c>
      <c r="I3462" t="s">
        <v>8</v>
      </c>
      <c r="J3462" t="s">
        <v>43</v>
      </c>
      <c r="K3462" t="s">
        <v>44</v>
      </c>
      <c r="L3462" t="s">
        <v>45</v>
      </c>
      <c r="M3462" t="s">
        <v>46</v>
      </c>
      <c r="N3462" t="str">
        <f>"01/20/2023"</f>
        <v>01/20/2023</v>
      </c>
      <c r="O3462" t="str">
        <f>"12/31/2500"</f>
        <v>12/31/2500</v>
      </c>
      <c r="P3462">
        <v>7.0069000000000006E-2</v>
      </c>
      <c r="Q3462">
        <v>7.0069000000000006E-2</v>
      </c>
      <c r="S3462">
        <v>0</v>
      </c>
      <c r="T3462">
        <v>2.1156000000000001E-2</v>
      </c>
      <c r="U3462">
        <v>4.8912999999999998E-2</v>
      </c>
      <c r="V3462" t="str">
        <f>"Trad IRN"</f>
        <v>Trad IRN</v>
      </c>
      <c r="W3462">
        <v>15</v>
      </c>
      <c r="X3462" t="s">
        <v>47</v>
      </c>
      <c r="Z3462" t="s">
        <v>47</v>
      </c>
      <c r="AB3462" t="str">
        <f t="shared" si="356"/>
        <v>10</v>
      </c>
      <c r="AC3462" t="s">
        <v>48</v>
      </c>
      <c r="AD3462" t="s">
        <v>49</v>
      </c>
      <c r="AE3462" t="s">
        <v>55</v>
      </c>
      <c r="AF3462">
        <v>0</v>
      </c>
      <c r="AG3462" t="s">
        <v>51</v>
      </c>
      <c r="AH3462" t="str">
        <f>"Trad IRN"</f>
        <v>Trad IRN</v>
      </c>
      <c r="AI3462" t="str">
        <f>"Bldg IRN"</f>
        <v>Bldg IRN</v>
      </c>
      <c r="AJ3462" t="s">
        <v>48</v>
      </c>
      <c r="AK3462" t="s">
        <v>48</v>
      </c>
      <c r="AL3462" t="s">
        <v>53</v>
      </c>
      <c r="AM3462">
        <v>79.34</v>
      </c>
      <c r="AN3462">
        <v>1132.3</v>
      </c>
      <c r="AO3462">
        <v>15</v>
      </c>
    </row>
    <row r="3463" spans="1:41" x14ac:dyDescent="0.3">
      <c r="A3463" t="str">
        <f>"Trad IRN"</f>
        <v>Trad IRN</v>
      </c>
      <c r="B3463" t="str">
        <f>"Bldg IRN"</f>
        <v>Bldg IRN</v>
      </c>
      <c r="C3463" t="s">
        <v>41</v>
      </c>
      <c r="D3463" t="s">
        <v>3</v>
      </c>
      <c r="E3463" t="s">
        <v>80</v>
      </c>
      <c r="F3463" t="s">
        <v>81</v>
      </c>
      <c r="G3463" t="s">
        <v>82</v>
      </c>
      <c r="H3463" t="s">
        <v>83</v>
      </c>
      <c r="I3463" t="s">
        <v>8</v>
      </c>
      <c r="J3463" t="s">
        <v>43</v>
      </c>
      <c r="K3463" t="s">
        <v>44</v>
      </c>
      <c r="L3463" t="s">
        <v>45</v>
      </c>
      <c r="M3463" t="s">
        <v>46</v>
      </c>
      <c r="N3463" t="str">
        <f>"01/04/2023"</f>
        <v>01/04/2023</v>
      </c>
      <c r="O3463" t="str">
        <f>"01/19/2023"</f>
        <v>01/19/2023</v>
      </c>
      <c r="P3463">
        <v>9.5160000000000002E-3</v>
      </c>
      <c r="Q3463">
        <v>9.5160000000000002E-3</v>
      </c>
      <c r="S3463">
        <v>0</v>
      </c>
      <c r="T3463">
        <v>2.8730000000000001E-3</v>
      </c>
      <c r="U3463">
        <v>6.6429999999999996E-3</v>
      </c>
      <c r="V3463" t="str">
        <f>"Trad IRN"</f>
        <v>Trad IRN</v>
      </c>
      <c r="W3463">
        <v>15</v>
      </c>
      <c r="X3463" t="s">
        <v>47</v>
      </c>
      <c r="Z3463" t="s">
        <v>47</v>
      </c>
      <c r="AB3463" t="str">
        <f t="shared" si="356"/>
        <v>10</v>
      </c>
      <c r="AC3463" t="s">
        <v>48</v>
      </c>
      <c r="AD3463" t="s">
        <v>49</v>
      </c>
      <c r="AE3463" t="s">
        <v>50</v>
      </c>
      <c r="AF3463">
        <v>0</v>
      </c>
      <c r="AG3463" t="s">
        <v>51</v>
      </c>
      <c r="AH3463" t="str">
        <f>"Trad IRN"</f>
        <v>Trad IRN</v>
      </c>
      <c r="AI3463" t="str">
        <f>"Bldg IRN"</f>
        <v>Bldg IRN</v>
      </c>
      <c r="AJ3463" t="s">
        <v>48</v>
      </c>
      <c r="AK3463" t="s">
        <v>48</v>
      </c>
      <c r="AL3463" t="s">
        <v>53</v>
      </c>
      <c r="AM3463">
        <v>10.77</v>
      </c>
      <c r="AN3463">
        <v>1132.3</v>
      </c>
      <c r="AO3463">
        <v>15</v>
      </c>
    </row>
    <row r="3464" spans="1:41" x14ac:dyDescent="0.3">
      <c r="A3464" t="str">
        <f>"Trad IRN"</f>
        <v>Trad IRN</v>
      </c>
      <c r="B3464" t="str">
        <f>"Bldg IRN"</f>
        <v>Bldg IRN</v>
      </c>
      <c r="C3464" t="s">
        <v>41</v>
      </c>
      <c r="D3464" t="s">
        <v>3</v>
      </c>
      <c r="E3464" t="s">
        <v>80</v>
      </c>
      <c r="F3464" t="s">
        <v>81</v>
      </c>
      <c r="G3464" t="s">
        <v>82</v>
      </c>
      <c r="H3464" t="s">
        <v>83</v>
      </c>
      <c r="I3464" t="str">
        <f>"Trad IRN"</f>
        <v>Trad IRN</v>
      </c>
      <c r="J3464" t="s">
        <v>43</v>
      </c>
      <c r="K3464" t="s">
        <v>44</v>
      </c>
      <c r="L3464" t="s">
        <v>45</v>
      </c>
      <c r="M3464" t="s">
        <v>46</v>
      </c>
      <c r="N3464" t="str">
        <f>"08/18/2022"</f>
        <v>08/18/2022</v>
      </c>
      <c r="O3464" t="str">
        <f t="shared" ref="O3464:O3478" si="357">"12/31/2500"</f>
        <v>12/31/2500</v>
      </c>
      <c r="P3464">
        <v>1</v>
      </c>
      <c r="Q3464">
        <v>1</v>
      </c>
      <c r="S3464">
        <v>0</v>
      </c>
      <c r="T3464">
        <v>1</v>
      </c>
      <c r="U3464">
        <v>0</v>
      </c>
      <c r="V3464" t="str">
        <f>"Trad IRN"</f>
        <v>Trad IRN</v>
      </c>
      <c r="W3464">
        <v>100</v>
      </c>
      <c r="X3464" t="s">
        <v>47</v>
      </c>
      <c r="Z3464" t="s">
        <v>47</v>
      </c>
      <c r="AB3464" t="str">
        <f>"09"</f>
        <v>09</v>
      </c>
      <c r="AC3464" t="s">
        <v>48</v>
      </c>
      <c r="AD3464" t="s">
        <v>49</v>
      </c>
      <c r="AE3464" t="s">
        <v>50</v>
      </c>
      <c r="AF3464">
        <v>0</v>
      </c>
      <c r="AG3464" t="s">
        <v>56</v>
      </c>
      <c r="AH3464" t="str">
        <f>"Trad IRN"</f>
        <v>Trad IRN</v>
      </c>
      <c r="AI3464" t="str">
        <f>"Bldg IRN"</f>
        <v>Bldg IRN</v>
      </c>
      <c r="AJ3464" t="s">
        <v>48</v>
      </c>
      <c r="AK3464" t="s">
        <v>48</v>
      </c>
      <c r="AL3464" t="s">
        <v>53</v>
      </c>
      <c r="AM3464">
        <v>1132.3</v>
      </c>
      <c r="AN3464">
        <v>1132.3</v>
      </c>
      <c r="AO3464">
        <v>15</v>
      </c>
    </row>
    <row r="3465" spans="1:41" x14ac:dyDescent="0.3">
      <c r="A3465" t="str">
        <f>"Trad IRN"</f>
        <v>Trad IRN</v>
      </c>
      <c r="B3465" t="str">
        <f>"Bldg IRN"</f>
        <v>Bldg IRN</v>
      </c>
      <c r="C3465" t="s">
        <v>41</v>
      </c>
      <c r="D3465" t="s">
        <v>3</v>
      </c>
      <c r="E3465" t="s">
        <v>80</v>
      </c>
      <c r="F3465" t="s">
        <v>81</v>
      </c>
      <c r="G3465" t="s">
        <v>82</v>
      </c>
      <c r="H3465" t="s">
        <v>83</v>
      </c>
      <c r="I3465" t="str">
        <f>"Trad IRN"</f>
        <v>Trad IRN</v>
      </c>
      <c r="J3465" t="s">
        <v>43</v>
      </c>
      <c r="K3465" t="s">
        <v>44</v>
      </c>
      <c r="L3465" t="s">
        <v>45</v>
      </c>
      <c r="M3465" t="s">
        <v>46</v>
      </c>
      <c r="N3465" t="str">
        <f>"08/18/2022"</f>
        <v>08/18/2022</v>
      </c>
      <c r="O3465" t="str">
        <f t="shared" si="357"/>
        <v>12/31/2500</v>
      </c>
      <c r="P3465">
        <v>1</v>
      </c>
      <c r="Q3465">
        <v>1</v>
      </c>
      <c r="S3465">
        <v>0</v>
      </c>
      <c r="T3465">
        <v>1</v>
      </c>
      <c r="U3465">
        <v>0</v>
      </c>
      <c r="V3465" t="str">
        <f>"Trad IRN"</f>
        <v>Trad IRN</v>
      </c>
      <c r="W3465">
        <v>100</v>
      </c>
      <c r="X3465" t="s">
        <v>47</v>
      </c>
      <c r="Z3465" t="s">
        <v>47</v>
      </c>
      <c r="AB3465" t="str">
        <f>"10"</f>
        <v>10</v>
      </c>
      <c r="AC3465" t="s">
        <v>48</v>
      </c>
      <c r="AD3465" t="s">
        <v>49</v>
      </c>
      <c r="AE3465" t="s">
        <v>50</v>
      </c>
      <c r="AF3465">
        <v>0</v>
      </c>
      <c r="AG3465" t="s">
        <v>56</v>
      </c>
      <c r="AH3465" t="str">
        <f>"Trad IRN"</f>
        <v>Trad IRN</v>
      </c>
      <c r="AI3465" t="str">
        <f>"Bldg IRN"</f>
        <v>Bldg IRN</v>
      </c>
      <c r="AJ3465" t="s">
        <v>48</v>
      </c>
      <c r="AK3465" t="s">
        <v>48</v>
      </c>
      <c r="AL3465" t="s">
        <v>53</v>
      </c>
      <c r="AM3465">
        <v>1132.3</v>
      </c>
      <c r="AN3465">
        <v>1132.3</v>
      </c>
      <c r="AO3465">
        <v>15</v>
      </c>
    </row>
    <row r="3466" spans="1:41" x14ac:dyDescent="0.3">
      <c r="A3466" t="str">
        <f>"Trad IRN"</f>
        <v>Trad IRN</v>
      </c>
      <c r="B3466" t="str">
        <f>"Bldg IRN"</f>
        <v>Bldg IRN</v>
      </c>
      <c r="C3466" t="s">
        <v>41</v>
      </c>
      <c r="D3466" t="s">
        <v>3</v>
      </c>
      <c r="E3466" t="s">
        <v>80</v>
      </c>
      <c r="F3466" t="s">
        <v>81</v>
      </c>
      <c r="G3466" t="s">
        <v>82</v>
      </c>
      <c r="H3466" t="s">
        <v>83</v>
      </c>
      <c r="I3466" t="str">
        <f>"Trad IRN"</f>
        <v>Trad IRN</v>
      </c>
      <c r="J3466" t="s">
        <v>43</v>
      </c>
      <c r="K3466" t="s">
        <v>44</v>
      </c>
      <c r="L3466" t="s">
        <v>45</v>
      </c>
      <c r="M3466" t="s">
        <v>46</v>
      </c>
      <c r="N3466" t="str">
        <f>"08/18/2022"</f>
        <v>08/18/2022</v>
      </c>
      <c r="O3466" t="str">
        <f t="shared" si="357"/>
        <v>12/31/2500</v>
      </c>
      <c r="P3466">
        <v>1</v>
      </c>
      <c r="Q3466">
        <v>1</v>
      </c>
      <c r="S3466">
        <v>0</v>
      </c>
      <c r="T3466">
        <v>1</v>
      </c>
      <c r="U3466">
        <v>0</v>
      </c>
      <c r="V3466" t="str">
        <f>"Trad IRN"</f>
        <v>Trad IRN</v>
      </c>
      <c r="W3466">
        <v>100</v>
      </c>
      <c r="X3466" t="s">
        <v>47</v>
      </c>
      <c r="Z3466" t="s">
        <v>47</v>
      </c>
      <c r="AB3466" t="str">
        <f>"09"</f>
        <v>09</v>
      </c>
      <c r="AC3466" t="s">
        <v>48</v>
      </c>
      <c r="AD3466" t="s">
        <v>49</v>
      </c>
      <c r="AE3466" t="s">
        <v>50</v>
      </c>
      <c r="AF3466">
        <v>0</v>
      </c>
      <c r="AG3466" t="s">
        <v>56</v>
      </c>
      <c r="AH3466" t="str">
        <f>"Trad IRN"</f>
        <v>Trad IRN</v>
      </c>
      <c r="AI3466" t="str">
        <f>"Bldg IRN"</f>
        <v>Bldg IRN</v>
      </c>
      <c r="AJ3466" t="s">
        <v>48</v>
      </c>
      <c r="AK3466" t="s">
        <v>48</v>
      </c>
      <c r="AL3466" t="s">
        <v>53</v>
      </c>
      <c r="AM3466">
        <v>1132.3</v>
      </c>
      <c r="AN3466">
        <v>1132.3</v>
      </c>
      <c r="AO3466">
        <v>15</v>
      </c>
    </row>
    <row r="3467" spans="1:41" x14ac:dyDescent="0.3">
      <c r="A3467" t="str">
        <f>"Trad IRN"</f>
        <v>Trad IRN</v>
      </c>
      <c r="B3467" t="str">
        <f>"Bldg IRN"</f>
        <v>Bldg IRN</v>
      </c>
      <c r="C3467" t="s">
        <v>41</v>
      </c>
      <c r="D3467" t="s">
        <v>3</v>
      </c>
      <c r="E3467" t="s">
        <v>80</v>
      </c>
      <c r="F3467" t="s">
        <v>81</v>
      </c>
      <c r="G3467" t="s">
        <v>82</v>
      </c>
      <c r="H3467" t="s">
        <v>83</v>
      </c>
      <c r="I3467" t="s">
        <v>8</v>
      </c>
      <c r="J3467" t="s">
        <v>43</v>
      </c>
      <c r="K3467" t="s">
        <v>44</v>
      </c>
      <c r="L3467" t="s">
        <v>45</v>
      </c>
      <c r="M3467" t="s">
        <v>46</v>
      </c>
      <c r="N3467" t="str">
        <f>"08/17/2022"</f>
        <v>08/17/2022</v>
      </c>
      <c r="O3467" t="str">
        <f t="shared" si="357"/>
        <v>12/31/2500</v>
      </c>
      <c r="P3467">
        <v>0.5</v>
      </c>
      <c r="Q3467">
        <v>0.5</v>
      </c>
      <c r="S3467">
        <v>0</v>
      </c>
      <c r="T3467">
        <v>0</v>
      </c>
      <c r="U3467">
        <v>0.5</v>
      </c>
      <c r="V3467" t="str">
        <f>"Trad IRN"</f>
        <v>Trad IRN</v>
      </c>
      <c r="W3467">
        <v>50</v>
      </c>
      <c r="X3467" t="s">
        <v>47</v>
      </c>
      <c r="Z3467" t="s">
        <v>47</v>
      </c>
      <c r="AB3467" t="str">
        <f>"12"</f>
        <v>12</v>
      </c>
      <c r="AC3467" t="s">
        <v>48</v>
      </c>
      <c r="AD3467" t="s">
        <v>49</v>
      </c>
      <c r="AE3467" t="s">
        <v>50</v>
      </c>
      <c r="AF3467">
        <v>0</v>
      </c>
      <c r="AG3467" t="s">
        <v>51</v>
      </c>
      <c r="AH3467" t="s">
        <v>85</v>
      </c>
      <c r="AI3467" t="str">
        <f>"Bldg IRN"</f>
        <v>Bldg IRN</v>
      </c>
      <c r="AJ3467" t="str">
        <f>"12"</f>
        <v>12</v>
      </c>
      <c r="AK3467" t="s">
        <v>52</v>
      </c>
      <c r="AL3467" t="s">
        <v>53</v>
      </c>
      <c r="AM3467">
        <v>521</v>
      </c>
      <c r="AN3467">
        <v>1042</v>
      </c>
      <c r="AO3467">
        <v>15</v>
      </c>
    </row>
    <row r="3468" spans="1:41" x14ac:dyDescent="0.3">
      <c r="A3468" t="str">
        <f>"Trad IRN"</f>
        <v>Trad IRN</v>
      </c>
      <c r="B3468" t="str">
        <f>"Bldg IRN"</f>
        <v>Bldg IRN</v>
      </c>
      <c r="C3468" t="s">
        <v>41</v>
      </c>
      <c r="D3468" t="s">
        <v>3</v>
      </c>
      <c r="E3468" t="s">
        <v>80</v>
      </c>
      <c r="F3468" t="s">
        <v>81</v>
      </c>
      <c r="G3468" t="s">
        <v>82</v>
      </c>
      <c r="H3468" t="s">
        <v>83</v>
      </c>
      <c r="I3468" t="str">
        <f>"Trad IRN"</f>
        <v>Trad IRN</v>
      </c>
      <c r="J3468" t="s">
        <v>43</v>
      </c>
      <c r="K3468" t="s">
        <v>44</v>
      </c>
      <c r="L3468" t="s">
        <v>45</v>
      </c>
      <c r="M3468" t="s">
        <v>46</v>
      </c>
      <c r="N3468" t="str">
        <f>"08/18/2022"</f>
        <v>08/18/2022</v>
      </c>
      <c r="O3468" t="str">
        <f t="shared" si="357"/>
        <v>12/31/2500</v>
      </c>
      <c r="P3468">
        <v>0.5</v>
      </c>
      <c r="Q3468">
        <v>0.5</v>
      </c>
      <c r="S3468">
        <v>0</v>
      </c>
      <c r="T3468">
        <v>0.5</v>
      </c>
      <c r="U3468">
        <v>0</v>
      </c>
      <c r="V3468" t="str">
        <f>"Trad IRN"</f>
        <v>Trad IRN</v>
      </c>
      <c r="W3468">
        <v>5</v>
      </c>
      <c r="X3468" t="s">
        <v>47</v>
      </c>
      <c r="Z3468" t="s">
        <v>54</v>
      </c>
      <c r="AA3468" t="str">
        <f>"45"</f>
        <v>45</v>
      </c>
      <c r="AB3468" t="str">
        <f>"12"</f>
        <v>12</v>
      </c>
      <c r="AC3468" t="s">
        <v>48</v>
      </c>
      <c r="AD3468" t="s">
        <v>49</v>
      </c>
      <c r="AE3468" t="s">
        <v>50</v>
      </c>
      <c r="AF3468">
        <v>0</v>
      </c>
      <c r="AG3468" t="s">
        <v>56</v>
      </c>
      <c r="AH3468" t="str">
        <f>"Trad IRN"</f>
        <v>Trad IRN</v>
      </c>
      <c r="AI3468" t="str">
        <f>"Bldg IRN"</f>
        <v>Bldg IRN</v>
      </c>
      <c r="AJ3468" t="str">
        <f>"12"</f>
        <v>12</v>
      </c>
      <c r="AK3468" t="s">
        <v>48</v>
      </c>
      <c r="AL3468" t="s">
        <v>53</v>
      </c>
      <c r="AM3468">
        <v>566.15</v>
      </c>
      <c r="AN3468">
        <v>1132.3</v>
      </c>
      <c r="AO3468">
        <v>15</v>
      </c>
    </row>
    <row r="3469" spans="1:41" x14ac:dyDescent="0.3">
      <c r="A3469" t="str">
        <f>"Trad IRN"</f>
        <v>Trad IRN</v>
      </c>
      <c r="B3469" t="str">
        <f>"Bldg IRN"</f>
        <v>Bldg IRN</v>
      </c>
      <c r="C3469" t="s">
        <v>41</v>
      </c>
      <c r="D3469" t="s">
        <v>3</v>
      </c>
      <c r="E3469" t="s">
        <v>80</v>
      </c>
      <c r="F3469" t="s">
        <v>81</v>
      </c>
      <c r="G3469" t="s">
        <v>82</v>
      </c>
      <c r="H3469" t="s">
        <v>83</v>
      </c>
      <c r="I3469" t="str">
        <f>"Trad IRN"</f>
        <v>Trad IRN</v>
      </c>
      <c r="J3469" t="s">
        <v>43</v>
      </c>
      <c r="K3469" t="s">
        <v>44</v>
      </c>
      <c r="L3469" t="s">
        <v>45</v>
      </c>
      <c r="M3469" t="s">
        <v>46</v>
      </c>
      <c r="N3469" t="str">
        <f>"08/18/2022"</f>
        <v>08/18/2022</v>
      </c>
      <c r="O3469" t="str">
        <f t="shared" si="357"/>
        <v>12/31/2500</v>
      </c>
      <c r="P3469">
        <v>1</v>
      </c>
      <c r="Q3469">
        <v>1</v>
      </c>
      <c r="S3469">
        <v>0</v>
      </c>
      <c r="T3469">
        <v>1</v>
      </c>
      <c r="U3469">
        <v>0</v>
      </c>
      <c r="V3469" t="str">
        <f>"Trad IRN"</f>
        <v>Trad IRN</v>
      </c>
      <c r="W3469">
        <v>100</v>
      </c>
      <c r="X3469" t="s">
        <v>47</v>
      </c>
      <c r="Z3469" t="s">
        <v>47</v>
      </c>
      <c r="AB3469" t="str">
        <f>"09"</f>
        <v>09</v>
      </c>
      <c r="AC3469" t="s">
        <v>48</v>
      </c>
      <c r="AD3469" t="s">
        <v>49</v>
      </c>
      <c r="AE3469" t="s">
        <v>50</v>
      </c>
      <c r="AF3469">
        <v>0</v>
      </c>
      <c r="AG3469" t="s">
        <v>56</v>
      </c>
      <c r="AH3469" t="str">
        <f>"Trad IRN"</f>
        <v>Trad IRN</v>
      </c>
      <c r="AI3469" t="str">
        <f>"Bldg IRN"</f>
        <v>Bldg IRN</v>
      </c>
      <c r="AJ3469" t="s">
        <v>48</v>
      </c>
      <c r="AK3469" t="s">
        <v>48</v>
      </c>
      <c r="AL3469" t="s">
        <v>53</v>
      </c>
      <c r="AM3469">
        <v>1132.3</v>
      </c>
      <c r="AN3469">
        <v>1132.3</v>
      </c>
      <c r="AO3469">
        <v>15</v>
      </c>
    </row>
    <row r="3470" spans="1:41" x14ac:dyDescent="0.3">
      <c r="A3470" t="str">
        <f>"Trad IRN"</f>
        <v>Trad IRN</v>
      </c>
      <c r="B3470" t="str">
        <f>"Bldg IRN"</f>
        <v>Bldg IRN</v>
      </c>
      <c r="C3470" t="s">
        <v>41</v>
      </c>
      <c r="D3470" t="s">
        <v>3</v>
      </c>
      <c r="E3470" t="s">
        <v>80</v>
      </c>
      <c r="F3470" t="s">
        <v>81</v>
      </c>
      <c r="G3470" t="s">
        <v>82</v>
      </c>
      <c r="H3470" t="s">
        <v>83</v>
      </c>
      <c r="I3470" t="s">
        <v>8</v>
      </c>
      <c r="J3470" t="s">
        <v>43</v>
      </c>
      <c r="K3470" t="s">
        <v>44</v>
      </c>
      <c r="L3470" t="s">
        <v>45</v>
      </c>
      <c r="M3470" t="s">
        <v>46</v>
      </c>
      <c r="N3470" t="str">
        <f>"08/17/2022"</f>
        <v>08/17/2022</v>
      </c>
      <c r="O3470" t="str">
        <f t="shared" si="357"/>
        <v>12/31/2500</v>
      </c>
      <c r="P3470">
        <v>1</v>
      </c>
      <c r="Q3470">
        <v>1</v>
      </c>
      <c r="S3470">
        <v>0</v>
      </c>
      <c r="T3470">
        <v>0.111108</v>
      </c>
      <c r="U3470">
        <v>0.88889200000000002</v>
      </c>
      <c r="V3470" t="str">
        <f>"Trad IRN"</f>
        <v>Trad IRN</v>
      </c>
      <c r="W3470">
        <v>100</v>
      </c>
      <c r="X3470" t="s">
        <v>47</v>
      </c>
      <c r="Z3470" t="s">
        <v>47</v>
      </c>
      <c r="AB3470" t="str">
        <f>"12"</f>
        <v>12</v>
      </c>
      <c r="AC3470" t="s">
        <v>48</v>
      </c>
      <c r="AD3470" t="s">
        <v>49</v>
      </c>
      <c r="AE3470" t="s">
        <v>50</v>
      </c>
      <c r="AF3470">
        <v>0</v>
      </c>
      <c r="AG3470" t="s">
        <v>51</v>
      </c>
      <c r="AH3470" t="s">
        <v>85</v>
      </c>
      <c r="AI3470" t="str">
        <f>"Bldg IRN"</f>
        <v>Bldg IRN</v>
      </c>
      <c r="AJ3470" t="str">
        <f>"12"</f>
        <v>12</v>
      </c>
      <c r="AK3470" t="s">
        <v>52</v>
      </c>
      <c r="AL3470" t="s">
        <v>53</v>
      </c>
      <c r="AM3470">
        <v>1042</v>
      </c>
      <c r="AN3470">
        <v>1042</v>
      </c>
      <c r="AO3470">
        <v>15</v>
      </c>
    </row>
    <row r="3471" spans="1:41" x14ac:dyDescent="0.3">
      <c r="A3471" t="str">
        <f>"Trad IRN"</f>
        <v>Trad IRN</v>
      </c>
      <c r="B3471" t="str">
        <f>"Bldg IRN"</f>
        <v>Bldg IRN</v>
      </c>
      <c r="C3471" t="s">
        <v>41</v>
      </c>
      <c r="D3471" t="s">
        <v>3</v>
      </c>
      <c r="E3471" t="s">
        <v>80</v>
      </c>
      <c r="F3471" t="s">
        <v>81</v>
      </c>
      <c r="G3471" t="s">
        <v>82</v>
      </c>
      <c r="H3471" t="s">
        <v>83</v>
      </c>
      <c r="I3471" t="s">
        <v>8</v>
      </c>
      <c r="J3471" t="s">
        <v>43</v>
      </c>
      <c r="K3471" t="s">
        <v>44</v>
      </c>
      <c r="L3471" t="s">
        <v>45</v>
      </c>
      <c r="M3471" t="s">
        <v>46</v>
      </c>
      <c r="N3471" t="str">
        <f>"08/17/2022"</f>
        <v>08/17/2022</v>
      </c>
      <c r="O3471" t="str">
        <f t="shared" si="357"/>
        <v>12/31/2500</v>
      </c>
      <c r="P3471">
        <v>1</v>
      </c>
      <c r="Q3471">
        <v>1</v>
      </c>
      <c r="S3471">
        <v>0</v>
      </c>
      <c r="T3471">
        <v>5.5551999999999997E-2</v>
      </c>
      <c r="U3471">
        <v>0.94444799999999995</v>
      </c>
      <c r="V3471" t="str">
        <f>"Trad IRN"</f>
        <v>Trad IRN</v>
      </c>
      <c r="W3471">
        <v>100</v>
      </c>
      <c r="X3471" t="s">
        <v>47</v>
      </c>
      <c r="Z3471" t="s">
        <v>47</v>
      </c>
      <c r="AB3471" t="str">
        <f>"12"</f>
        <v>12</v>
      </c>
      <c r="AC3471" t="s">
        <v>48</v>
      </c>
      <c r="AD3471" t="s">
        <v>49</v>
      </c>
      <c r="AE3471" t="s">
        <v>50</v>
      </c>
      <c r="AF3471">
        <v>0</v>
      </c>
      <c r="AG3471" t="s">
        <v>51</v>
      </c>
      <c r="AH3471" t="s">
        <v>85</v>
      </c>
      <c r="AI3471" t="str">
        <f>"Bldg IRN"</f>
        <v>Bldg IRN</v>
      </c>
      <c r="AJ3471" t="str">
        <f>"12"</f>
        <v>12</v>
      </c>
      <c r="AK3471" t="s">
        <v>52</v>
      </c>
      <c r="AL3471" t="s">
        <v>53</v>
      </c>
      <c r="AM3471">
        <v>1042</v>
      </c>
      <c r="AN3471">
        <v>1042</v>
      </c>
      <c r="AO3471">
        <v>15</v>
      </c>
    </row>
    <row r="3472" spans="1:41" x14ac:dyDescent="0.3">
      <c r="A3472" t="str">
        <f>"Trad IRN"</f>
        <v>Trad IRN</v>
      </c>
      <c r="B3472" t="str">
        <f>"Bldg IRN"</f>
        <v>Bldg IRN</v>
      </c>
      <c r="C3472" t="s">
        <v>41</v>
      </c>
      <c r="D3472" t="s">
        <v>3</v>
      </c>
      <c r="E3472" t="s">
        <v>80</v>
      </c>
      <c r="F3472" t="s">
        <v>81</v>
      </c>
      <c r="G3472" t="s">
        <v>82</v>
      </c>
      <c r="H3472" t="s">
        <v>83</v>
      </c>
      <c r="I3472" t="str">
        <f>"Trad IRN"</f>
        <v>Trad IRN</v>
      </c>
      <c r="J3472" t="s">
        <v>43</v>
      </c>
      <c r="K3472" t="s">
        <v>44</v>
      </c>
      <c r="L3472" t="s">
        <v>45</v>
      </c>
      <c r="M3472" t="s">
        <v>46</v>
      </c>
      <c r="N3472" t="str">
        <f>"08/18/2022"</f>
        <v>08/18/2022</v>
      </c>
      <c r="O3472" t="str">
        <f t="shared" si="357"/>
        <v>12/31/2500</v>
      </c>
      <c r="P3472">
        <v>1</v>
      </c>
      <c r="Q3472">
        <v>1</v>
      </c>
      <c r="R3472">
        <v>1</v>
      </c>
      <c r="S3472">
        <v>0</v>
      </c>
      <c r="T3472">
        <v>1</v>
      </c>
      <c r="U3472">
        <v>0</v>
      </c>
      <c r="V3472" t="str">
        <f>"Trad IRN"</f>
        <v>Trad IRN</v>
      </c>
      <c r="W3472">
        <v>100</v>
      </c>
      <c r="X3472" t="s">
        <v>47</v>
      </c>
      <c r="Z3472" t="s">
        <v>47</v>
      </c>
      <c r="AB3472" t="str">
        <f>"11"</f>
        <v>11</v>
      </c>
      <c r="AC3472" t="str">
        <f>"10"</f>
        <v>10</v>
      </c>
      <c r="AD3472" t="str">
        <f>"2"</f>
        <v>2</v>
      </c>
      <c r="AE3472" t="s">
        <v>55</v>
      </c>
      <c r="AF3472">
        <v>0</v>
      </c>
      <c r="AG3472" t="s">
        <v>56</v>
      </c>
      <c r="AH3472" t="str">
        <f>"Trad IRN"</f>
        <v>Trad IRN</v>
      </c>
      <c r="AI3472" t="str">
        <f>"Bldg IRN"</f>
        <v>Bldg IRN</v>
      </c>
      <c r="AJ3472" t="s">
        <v>48</v>
      </c>
      <c r="AK3472" t="s">
        <v>48</v>
      </c>
      <c r="AL3472" t="s">
        <v>53</v>
      </c>
      <c r="AM3472">
        <v>1132.3</v>
      </c>
      <c r="AN3472">
        <v>1132.3</v>
      </c>
      <c r="AO3472">
        <v>15</v>
      </c>
    </row>
    <row r="3473" spans="1:41" x14ac:dyDescent="0.3">
      <c r="A3473" t="str">
        <f>"Trad IRN"</f>
        <v>Trad IRN</v>
      </c>
      <c r="B3473" t="str">
        <f>"Bldg IRN"</f>
        <v>Bldg IRN</v>
      </c>
      <c r="C3473" t="s">
        <v>41</v>
      </c>
      <c r="D3473" t="s">
        <v>3</v>
      </c>
      <c r="E3473" t="s">
        <v>80</v>
      </c>
      <c r="F3473" t="s">
        <v>81</v>
      </c>
      <c r="G3473" t="s">
        <v>82</v>
      </c>
      <c r="H3473" t="s">
        <v>83</v>
      </c>
      <c r="I3473" t="str">
        <f>"Trad IRN"</f>
        <v>Trad IRN</v>
      </c>
      <c r="J3473" t="s">
        <v>43</v>
      </c>
      <c r="K3473" t="s">
        <v>44</v>
      </c>
      <c r="L3473" t="s">
        <v>45</v>
      </c>
      <c r="M3473" t="s">
        <v>46</v>
      </c>
      <c r="N3473" t="str">
        <f>"08/18/2022"</f>
        <v>08/18/2022</v>
      </c>
      <c r="O3473" t="str">
        <f t="shared" si="357"/>
        <v>12/31/2500</v>
      </c>
      <c r="P3473">
        <v>1</v>
      </c>
      <c r="Q3473">
        <v>1</v>
      </c>
      <c r="S3473">
        <v>0</v>
      </c>
      <c r="T3473">
        <v>1</v>
      </c>
      <c r="U3473">
        <v>0</v>
      </c>
      <c r="V3473" t="str">
        <f>"Trad IRN"</f>
        <v>Trad IRN</v>
      </c>
      <c r="W3473">
        <v>100</v>
      </c>
      <c r="X3473" t="s">
        <v>47</v>
      </c>
      <c r="Z3473" t="s">
        <v>47</v>
      </c>
      <c r="AB3473" t="str">
        <f>"09"</f>
        <v>09</v>
      </c>
      <c r="AC3473" t="s">
        <v>48</v>
      </c>
      <c r="AD3473" t="s">
        <v>49</v>
      </c>
      <c r="AE3473" t="s">
        <v>55</v>
      </c>
      <c r="AF3473">
        <v>0</v>
      </c>
      <c r="AG3473" t="s">
        <v>56</v>
      </c>
      <c r="AH3473" t="str">
        <f>"Trad IRN"</f>
        <v>Trad IRN</v>
      </c>
      <c r="AI3473" t="str">
        <f>"Bldg IRN"</f>
        <v>Bldg IRN</v>
      </c>
      <c r="AJ3473" t="s">
        <v>48</v>
      </c>
      <c r="AK3473" t="s">
        <v>48</v>
      </c>
      <c r="AL3473" t="s">
        <v>53</v>
      </c>
      <c r="AM3473">
        <v>1132.3</v>
      </c>
      <c r="AN3473">
        <v>1132.3</v>
      </c>
      <c r="AO3473">
        <v>15</v>
      </c>
    </row>
    <row r="3474" spans="1:41" x14ac:dyDescent="0.3">
      <c r="A3474" t="str">
        <f>"Trad IRN"</f>
        <v>Trad IRN</v>
      </c>
      <c r="B3474" t="str">
        <f>"Bldg IRN"</f>
        <v>Bldg IRN</v>
      </c>
      <c r="C3474" t="s">
        <v>41</v>
      </c>
      <c r="D3474" t="s">
        <v>3</v>
      </c>
      <c r="E3474" t="s">
        <v>80</v>
      </c>
      <c r="F3474" t="s">
        <v>81</v>
      </c>
      <c r="G3474" t="s">
        <v>82</v>
      </c>
      <c r="H3474" t="s">
        <v>83</v>
      </c>
      <c r="I3474" t="str">
        <f>"Trad IRN"</f>
        <v>Trad IRN</v>
      </c>
      <c r="J3474" t="s">
        <v>43</v>
      </c>
      <c r="K3474" t="s">
        <v>44</v>
      </c>
      <c r="L3474" t="s">
        <v>45</v>
      </c>
      <c r="M3474" t="s">
        <v>46</v>
      </c>
      <c r="N3474" t="str">
        <f>"08/18/2022"</f>
        <v>08/18/2022</v>
      </c>
      <c r="O3474" t="str">
        <f t="shared" si="357"/>
        <v>12/31/2500</v>
      </c>
      <c r="P3474">
        <v>0.5</v>
      </c>
      <c r="Q3474">
        <v>0.5</v>
      </c>
      <c r="R3474">
        <v>0.5</v>
      </c>
      <c r="S3474">
        <v>0</v>
      </c>
      <c r="T3474">
        <v>0.5</v>
      </c>
      <c r="U3474">
        <v>0</v>
      </c>
      <c r="V3474" t="str">
        <f>"Trad IRN"</f>
        <v>Trad IRN</v>
      </c>
      <c r="W3474">
        <v>50</v>
      </c>
      <c r="X3474" t="s">
        <v>47</v>
      </c>
      <c r="Z3474" t="s">
        <v>47</v>
      </c>
      <c r="AB3474" t="str">
        <f>"12"</f>
        <v>12</v>
      </c>
      <c r="AC3474" t="str">
        <f>"09"</f>
        <v>09</v>
      </c>
      <c r="AD3474" t="str">
        <f>"2"</f>
        <v>2</v>
      </c>
      <c r="AE3474" t="s">
        <v>50</v>
      </c>
      <c r="AF3474">
        <v>0</v>
      </c>
      <c r="AG3474" t="s">
        <v>56</v>
      </c>
      <c r="AH3474" t="str">
        <f>"Trad IRN"</f>
        <v>Trad IRN</v>
      </c>
      <c r="AI3474" t="str">
        <f>"Bldg IRN"</f>
        <v>Bldg IRN</v>
      </c>
      <c r="AJ3474" t="str">
        <f>"12"</f>
        <v>12</v>
      </c>
      <c r="AK3474" t="s">
        <v>48</v>
      </c>
      <c r="AL3474" t="s">
        <v>53</v>
      </c>
      <c r="AM3474">
        <v>566.15</v>
      </c>
      <c r="AN3474">
        <v>1132.3</v>
      </c>
      <c r="AO3474">
        <v>15</v>
      </c>
    </row>
    <row r="3475" spans="1:41" x14ac:dyDescent="0.3">
      <c r="A3475" t="str">
        <f>"Trad IRN"</f>
        <v>Trad IRN</v>
      </c>
      <c r="B3475" t="str">
        <f>"Bldg IRN"</f>
        <v>Bldg IRN</v>
      </c>
      <c r="C3475" t="s">
        <v>41</v>
      </c>
      <c r="D3475" t="s">
        <v>3</v>
      </c>
      <c r="E3475" t="s">
        <v>80</v>
      </c>
      <c r="F3475" t="s">
        <v>81</v>
      </c>
      <c r="G3475" t="s">
        <v>82</v>
      </c>
      <c r="H3475" t="s">
        <v>83</v>
      </c>
      <c r="I3475" t="s">
        <v>8</v>
      </c>
      <c r="J3475" t="s">
        <v>43</v>
      </c>
      <c r="K3475" t="s">
        <v>44</v>
      </c>
      <c r="L3475" t="s">
        <v>45</v>
      </c>
      <c r="M3475" t="s">
        <v>46</v>
      </c>
      <c r="N3475" t="str">
        <f>"08/17/2022"</f>
        <v>08/17/2022</v>
      </c>
      <c r="O3475" t="str">
        <f t="shared" si="357"/>
        <v>12/31/2500</v>
      </c>
      <c r="P3475">
        <v>0.5</v>
      </c>
      <c r="Q3475">
        <v>0.5</v>
      </c>
      <c r="R3475">
        <v>0.5</v>
      </c>
      <c r="S3475">
        <v>0</v>
      </c>
      <c r="T3475">
        <v>0.5</v>
      </c>
      <c r="U3475">
        <v>0</v>
      </c>
      <c r="V3475" t="str">
        <f>"Trad IRN"</f>
        <v>Trad IRN</v>
      </c>
      <c r="W3475">
        <v>50</v>
      </c>
      <c r="X3475" t="s">
        <v>47</v>
      </c>
      <c r="Z3475" t="s">
        <v>47</v>
      </c>
      <c r="AB3475" t="str">
        <f>"12"</f>
        <v>12</v>
      </c>
      <c r="AC3475" t="str">
        <f>"09"</f>
        <v>09</v>
      </c>
      <c r="AD3475" t="str">
        <f>"2"</f>
        <v>2</v>
      </c>
      <c r="AE3475" t="s">
        <v>50</v>
      </c>
      <c r="AF3475">
        <v>0</v>
      </c>
      <c r="AG3475" t="s">
        <v>51</v>
      </c>
      <c r="AH3475" t="s">
        <v>85</v>
      </c>
      <c r="AI3475" t="str">
        <f>"Bldg IRN"</f>
        <v>Bldg IRN</v>
      </c>
      <c r="AJ3475" t="str">
        <f>"12"</f>
        <v>12</v>
      </c>
      <c r="AK3475" t="s">
        <v>52</v>
      </c>
      <c r="AL3475" t="s">
        <v>53</v>
      </c>
      <c r="AM3475">
        <v>521</v>
      </c>
      <c r="AN3475">
        <v>1042</v>
      </c>
      <c r="AO3475">
        <v>15</v>
      </c>
    </row>
    <row r="3476" spans="1:41" x14ac:dyDescent="0.3">
      <c r="A3476" t="str">
        <f>"Trad IRN"</f>
        <v>Trad IRN</v>
      </c>
      <c r="B3476" t="str">
        <f>"Bldg IRN"</f>
        <v>Bldg IRN</v>
      </c>
      <c r="C3476" t="s">
        <v>41</v>
      </c>
      <c r="D3476" t="s">
        <v>3</v>
      </c>
      <c r="E3476" t="s">
        <v>80</v>
      </c>
      <c r="F3476" t="s">
        <v>81</v>
      </c>
      <c r="G3476" t="s">
        <v>82</v>
      </c>
      <c r="H3476" t="s">
        <v>83</v>
      </c>
      <c r="I3476" t="str">
        <f>"Trad IRN"</f>
        <v>Trad IRN</v>
      </c>
      <c r="J3476" t="s">
        <v>43</v>
      </c>
      <c r="K3476" t="s">
        <v>44</v>
      </c>
      <c r="L3476" t="s">
        <v>45</v>
      </c>
      <c r="M3476" t="s">
        <v>46</v>
      </c>
      <c r="N3476" t="str">
        <f>"08/18/2022"</f>
        <v>08/18/2022</v>
      </c>
      <c r="O3476" t="str">
        <f t="shared" si="357"/>
        <v>12/31/2500</v>
      </c>
      <c r="P3476">
        <v>1</v>
      </c>
      <c r="Q3476">
        <v>1</v>
      </c>
      <c r="S3476">
        <v>0</v>
      </c>
      <c r="T3476">
        <v>1</v>
      </c>
      <c r="U3476">
        <v>0</v>
      </c>
      <c r="V3476" t="str">
        <f>"Trad IRN"</f>
        <v>Trad IRN</v>
      </c>
      <c r="W3476">
        <v>100</v>
      </c>
      <c r="X3476" t="s">
        <v>47</v>
      </c>
      <c r="Z3476" t="s">
        <v>47</v>
      </c>
      <c r="AB3476" t="str">
        <f>"11"</f>
        <v>11</v>
      </c>
      <c r="AC3476" t="s">
        <v>48</v>
      </c>
      <c r="AD3476" t="s">
        <v>49</v>
      </c>
      <c r="AE3476" t="s">
        <v>55</v>
      </c>
      <c r="AF3476">
        <v>2</v>
      </c>
      <c r="AG3476" t="s">
        <v>56</v>
      </c>
      <c r="AH3476" t="str">
        <f>"Trad IRN"</f>
        <v>Trad IRN</v>
      </c>
      <c r="AI3476" t="str">
        <f>"Bldg IRN"</f>
        <v>Bldg IRN</v>
      </c>
      <c r="AJ3476" t="s">
        <v>48</v>
      </c>
      <c r="AK3476" t="s">
        <v>48</v>
      </c>
      <c r="AL3476" t="s">
        <v>53</v>
      </c>
      <c r="AM3476">
        <v>1132.3</v>
      </c>
      <c r="AN3476">
        <v>1132.3</v>
      </c>
      <c r="AO3476">
        <v>15</v>
      </c>
    </row>
    <row r="3477" spans="1:41" x14ac:dyDescent="0.3">
      <c r="A3477" t="str">
        <f>"Trad IRN"</f>
        <v>Trad IRN</v>
      </c>
      <c r="B3477" t="str">
        <f>"Bldg IRN"</f>
        <v>Bldg IRN</v>
      </c>
      <c r="C3477" t="s">
        <v>41</v>
      </c>
      <c r="D3477" t="s">
        <v>3</v>
      </c>
      <c r="E3477" t="s">
        <v>80</v>
      </c>
      <c r="F3477" t="s">
        <v>81</v>
      </c>
      <c r="G3477" t="s">
        <v>82</v>
      </c>
      <c r="H3477" t="s">
        <v>83</v>
      </c>
      <c r="I3477" t="str">
        <f>"Trad IRN"</f>
        <v>Trad IRN</v>
      </c>
      <c r="J3477" t="s">
        <v>43</v>
      </c>
      <c r="K3477" t="s">
        <v>44</v>
      </c>
      <c r="L3477" t="s">
        <v>45</v>
      </c>
      <c r="M3477" t="s">
        <v>46</v>
      </c>
      <c r="N3477" t="str">
        <f>"01/04/2023"</f>
        <v>01/04/2023</v>
      </c>
      <c r="O3477" t="str">
        <f t="shared" si="357"/>
        <v>12/31/2500</v>
      </c>
      <c r="P3477">
        <v>0.45098100000000002</v>
      </c>
      <c r="Q3477">
        <v>0.45098100000000002</v>
      </c>
      <c r="S3477">
        <v>0</v>
      </c>
      <c r="T3477">
        <v>0.45098100000000002</v>
      </c>
      <c r="U3477">
        <v>0</v>
      </c>
      <c r="V3477" t="str">
        <f>"Trad IRN"</f>
        <v>Trad IRN</v>
      </c>
      <c r="W3477">
        <v>70</v>
      </c>
      <c r="X3477" t="s">
        <v>54</v>
      </c>
      <c r="Y3477" t="str">
        <f>"15"</f>
        <v>15</v>
      </c>
      <c r="Z3477" t="s">
        <v>47</v>
      </c>
      <c r="AB3477" t="str">
        <f>"12"</f>
        <v>12</v>
      </c>
      <c r="AC3477" t="s">
        <v>48</v>
      </c>
      <c r="AD3477" t="s">
        <v>49</v>
      </c>
      <c r="AE3477" t="s">
        <v>50</v>
      </c>
      <c r="AF3477">
        <v>0</v>
      </c>
      <c r="AG3477" t="s">
        <v>56</v>
      </c>
      <c r="AH3477" t="str">
        <f>"Trad IRN"</f>
        <v>Trad IRN</v>
      </c>
      <c r="AI3477" t="str">
        <f>"Bldg IRN"</f>
        <v>Bldg IRN</v>
      </c>
      <c r="AJ3477" t="str">
        <f>"12"</f>
        <v>12</v>
      </c>
      <c r="AK3477" t="s">
        <v>48</v>
      </c>
      <c r="AL3477" t="s">
        <v>53</v>
      </c>
      <c r="AM3477">
        <v>510.65</v>
      </c>
      <c r="AN3477">
        <v>1132.3</v>
      </c>
      <c r="AO3477">
        <v>15</v>
      </c>
    </row>
    <row r="3478" spans="1:41" x14ac:dyDescent="0.3">
      <c r="A3478" t="str">
        <f>"Trad IRN"</f>
        <v>Trad IRN</v>
      </c>
      <c r="B3478" t="str">
        <f>"Bldg IRN"</f>
        <v>Bldg IRN</v>
      </c>
      <c r="C3478" t="s">
        <v>41</v>
      </c>
      <c r="D3478" t="s">
        <v>3</v>
      </c>
      <c r="E3478" t="s">
        <v>80</v>
      </c>
      <c r="F3478" t="s">
        <v>81</v>
      </c>
      <c r="G3478" t="s">
        <v>82</v>
      </c>
      <c r="H3478" t="s">
        <v>83</v>
      </c>
      <c r="I3478" t="s">
        <v>8</v>
      </c>
      <c r="J3478" t="s">
        <v>43</v>
      </c>
      <c r="K3478" t="s">
        <v>44</v>
      </c>
      <c r="L3478" t="s">
        <v>45</v>
      </c>
      <c r="M3478" t="s">
        <v>46</v>
      </c>
      <c r="N3478" t="str">
        <f>"01/04/2023"</f>
        <v>01/04/2023</v>
      </c>
      <c r="O3478" t="str">
        <f t="shared" si="357"/>
        <v>12/31/2500</v>
      </c>
      <c r="P3478">
        <v>7.9585000000000003E-2</v>
      </c>
      <c r="Q3478">
        <v>7.9585000000000003E-2</v>
      </c>
      <c r="S3478">
        <v>0</v>
      </c>
      <c r="T3478">
        <v>2.4028999999999998E-2</v>
      </c>
      <c r="U3478">
        <v>5.5556000000000001E-2</v>
      </c>
      <c r="V3478" t="str">
        <f>"Trad IRN"</f>
        <v>Trad IRN</v>
      </c>
      <c r="W3478">
        <v>15</v>
      </c>
      <c r="X3478" t="s">
        <v>47</v>
      </c>
      <c r="Z3478" t="s">
        <v>47</v>
      </c>
      <c r="AB3478" t="str">
        <f>"12"</f>
        <v>12</v>
      </c>
      <c r="AC3478" t="s">
        <v>48</v>
      </c>
      <c r="AD3478" t="s">
        <v>49</v>
      </c>
      <c r="AE3478" t="s">
        <v>50</v>
      </c>
      <c r="AF3478">
        <v>0</v>
      </c>
      <c r="AG3478" t="s">
        <v>51</v>
      </c>
      <c r="AH3478" t="str">
        <f>"Trad IRN"</f>
        <v>Trad IRN</v>
      </c>
      <c r="AI3478" t="str">
        <f>"Bldg IRN"</f>
        <v>Bldg IRN</v>
      </c>
      <c r="AJ3478" t="str">
        <f>"12"</f>
        <v>12</v>
      </c>
      <c r="AK3478" t="s">
        <v>48</v>
      </c>
      <c r="AL3478" t="s">
        <v>53</v>
      </c>
      <c r="AM3478">
        <v>90.11</v>
      </c>
      <c r="AN3478">
        <v>1132.3</v>
      </c>
      <c r="AO3478">
        <v>15</v>
      </c>
    </row>
    <row r="3479" spans="1:41" x14ac:dyDescent="0.3">
      <c r="A3479" t="str">
        <f>"Trad IRN"</f>
        <v>Trad IRN</v>
      </c>
      <c r="B3479" t="str">
        <f>"Bldg IRN"</f>
        <v>Bldg IRN</v>
      </c>
      <c r="C3479" t="s">
        <v>41</v>
      </c>
      <c r="D3479" t="s">
        <v>3</v>
      </c>
      <c r="E3479" t="s">
        <v>80</v>
      </c>
      <c r="F3479" t="s">
        <v>81</v>
      </c>
      <c r="G3479" t="s">
        <v>82</v>
      </c>
      <c r="H3479" t="s">
        <v>83</v>
      </c>
      <c r="I3479" t="str">
        <f>"Trad IRN"</f>
        <v>Trad IRN</v>
      </c>
      <c r="J3479" t="s">
        <v>43</v>
      </c>
      <c r="K3479" t="s">
        <v>44</v>
      </c>
      <c r="L3479" t="s">
        <v>45</v>
      </c>
      <c r="M3479" t="s">
        <v>46</v>
      </c>
      <c r="N3479" t="str">
        <f>"08/18/2022"</f>
        <v>08/18/2022</v>
      </c>
      <c r="O3479" t="str">
        <f>"01/03/2023"</f>
        <v>01/03/2023</v>
      </c>
      <c r="P3479">
        <v>0.46943400000000002</v>
      </c>
      <c r="Q3479">
        <v>0.46943400000000002</v>
      </c>
      <c r="S3479">
        <v>0</v>
      </c>
      <c r="T3479">
        <v>0.46943400000000002</v>
      </c>
      <c r="U3479">
        <v>0</v>
      </c>
      <c r="V3479" t="str">
        <f>"Trad IRN"</f>
        <v>Trad IRN</v>
      </c>
      <c r="W3479">
        <v>85</v>
      </c>
      <c r="X3479" t="s">
        <v>54</v>
      </c>
      <c r="Y3479" t="str">
        <f>"15"</f>
        <v>15</v>
      </c>
      <c r="Z3479" t="s">
        <v>47</v>
      </c>
      <c r="AB3479" t="str">
        <f>"12"</f>
        <v>12</v>
      </c>
      <c r="AC3479" t="s">
        <v>48</v>
      </c>
      <c r="AD3479" t="s">
        <v>49</v>
      </c>
      <c r="AE3479" t="s">
        <v>50</v>
      </c>
      <c r="AF3479">
        <v>0</v>
      </c>
      <c r="AG3479" t="s">
        <v>56</v>
      </c>
      <c r="AH3479" t="str">
        <f>"Trad IRN"</f>
        <v>Trad IRN</v>
      </c>
      <c r="AI3479" t="str">
        <f>"Bldg IRN"</f>
        <v>Bldg IRN</v>
      </c>
      <c r="AJ3479" t="str">
        <f>"12"</f>
        <v>12</v>
      </c>
      <c r="AK3479" t="s">
        <v>48</v>
      </c>
      <c r="AL3479" t="s">
        <v>53</v>
      </c>
      <c r="AM3479">
        <v>531.54</v>
      </c>
      <c r="AN3479">
        <v>1132.3</v>
      </c>
      <c r="AO3479">
        <v>15</v>
      </c>
    </row>
    <row r="3480" spans="1:41" x14ac:dyDescent="0.3">
      <c r="A3480" t="str">
        <f>"Trad IRN"</f>
        <v>Trad IRN</v>
      </c>
      <c r="B3480" t="str">
        <f>"Bldg IRN"</f>
        <v>Bldg IRN</v>
      </c>
      <c r="C3480" t="s">
        <v>41</v>
      </c>
      <c r="D3480" t="s">
        <v>3</v>
      </c>
      <c r="E3480" t="s">
        <v>80</v>
      </c>
      <c r="F3480" t="s">
        <v>81</v>
      </c>
      <c r="G3480" t="s">
        <v>82</v>
      </c>
      <c r="H3480" t="s">
        <v>83</v>
      </c>
      <c r="I3480" t="str">
        <f>"Trad IRN"</f>
        <v>Trad IRN</v>
      </c>
      <c r="J3480" t="s">
        <v>43</v>
      </c>
      <c r="K3480" t="s">
        <v>44</v>
      </c>
      <c r="L3480" t="s">
        <v>45</v>
      </c>
      <c r="M3480" t="s">
        <v>46</v>
      </c>
      <c r="N3480" t="str">
        <f>"08/18/2022"</f>
        <v>08/18/2022</v>
      </c>
      <c r="O3480" t="str">
        <f>"12/31/2500"</f>
        <v>12/31/2500</v>
      </c>
      <c r="P3480">
        <v>1</v>
      </c>
      <c r="Q3480">
        <v>1</v>
      </c>
      <c r="S3480">
        <v>0</v>
      </c>
      <c r="T3480">
        <v>1</v>
      </c>
      <c r="U3480">
        <v>0</v>
      </c>
      <c r="V3480" t="str">
        <f>"Trad IRN"</f>
        <v>Trad IRN</v>
      </c>
      <c r="W3480">
        <v>100</v>
      </c>
      <c r="X3480" t="s">
        <v>47</v>
      </c>
      <c r="Z3480" t="s">
        <v>47</v>
      </c>
      <c r="AB3480" t="str">
        <f>"10"</f>
        <v>10</v>
      </c>
      <c r="AC3480" t="s">
        <v>48</v>
      </c>
      <c r="AD3480" t="s">
        <v>49</v>
      </c>
      <c r="AE3480" t="s">
        <v>50</v>
      </c>
      <c r="AF3480">
        <v>0</v>
      </c>
      <c r="AG3480" t="s">
        <v>56</v>
      </c>
      <c r="AH3480" t="str">
        <f>"Trad IRN"</f>
        <v>Trad IRN</v>
      </c>
      <c r="AI3480" t="str">
        <f>"Bldg IRN"</f>
        <v>Bldg IRN</v>
      </c>
      <c r="AJ3480" t="s">
        <v>48</v>
      </c>
      <c r="AK3480" t="s">
        <v>48</v>
      </c>
      <c r="AL3480" t="s">
        <v>53</v>
      </c>
      <c r="AM3480">
        <v>1132.3</v>
      </c>
      <c r="AN3480">
        <v>1132.3</v>
      </c>
      <c r="AO3480">
        <v>15</v>
      </c>
    </row>
    <row r="3481" spans="1:41" x14ac:dyDescent="0.3">
      <c r="A3481" t="str">
        <f>"Trad IRN"</f>
        <v>Trad IRN</v>
      </c>
      <c r="B3481" t="str">
        <f>"Bldg IRN"</f>
        <v>Bldg IRN</v>
      </c>
      <c r="C3481" t="s">
        <v>41</v>
      </c>
      <c r="D3481" t="s">
        <v>3</v>
      </c>
      <c r="E3481" t="s">
        <v>80</v>
      </c>
      <c r="F3481" t="s">
        <v>81</v>
      </c>
      <c r="G3481" t="s">
        <v>82</v>
      </c>
      <c r="H3481" t="s">
        <v>83</v>
      </c>
      <c r="I3481" t="str">
        <f>"Trad IRN"</f>
        <v>Trad IRN</v>
      </c>
      <c r="J3481" t="s">
        <v>43</v>
      </c>
      <c r="K3481" t="s">
        <v>44</v>
      </c>
      <c r="L3481" t="s">
        <v>45</v>
      </c>
      <c r="M3481" t="s">
        <v>46</v>
      </c>
      <c r="N3481" t="str">
        <f>"08/18/2022"</f>
        <v>08/18/2022</v>
      </c>
      <c r="O3481" t="str">
        <f>"01/03/2023"</f>
        <v>01/03/2023</v>
      </c>
      <c r="P3481">
        <v>0.46943400000000002</v>
      </c>
      <c r="Q3481">
        <v>0.46943400000000002</v>
      </c>
      <c r="S3481">
        <v>0</v>
      </c>
      <c r="T3481">
        <v>0.46943400000000002</v>
      </c>
      <c r="U3481">
        <v>0</v>
      </c>
      <c r="V3481" t="str">
        <f>"Trad IRN"</f>
        <v>Trad IRN</v>
      </c>
      <c r="W3481">
        <v>100</v>
      </c>
      <c r="X3481" t="s">
        <v>47</v>
      </c>
      <c r="Z3481" t="s">
        <v>47</v>
      </c>
      <c r="AB3481" t="str">
        <f>"09"</f>
        <v>09</v>
      </c>
      <c r="AC3481" t="s">
        <v>48</v>
      </c>
      <c r="AD3481" t="s">
        <v>49</v>
      </c>
      <c r="AE3481" t="s">
        <v>50</v>
      </c>
      <c r="AF3481">
        <v>0</v>
      </c>
      <c r="AG3481" t="s">
        <v>56</v>
      </c>
      <c r="AH3481" t="str">
        <f>"Trad IRN"</f>
        <v>Trad IRN</v>
      </c>
      <c r="AI3481" t="str">
        <f>"Bldg IRN"</f>
        <v>Bldg IRN</v>
      </c>
      <c r="AJ3481" t="s">
        <v>48</v>
      </c>
      <c r="AK3481" t="s">
        <v>48</v>
      </c>
      <c r="AL3481" t="s">
        <v>53</v>
      </c>
      <c r="AM3481">
        <v>531.54</v>
      </c>
      <c r="AN3481">
        <v>1132.3</v>
      </c>
      <c r="AO3481">
        <v>15</v>
      </c>
    </row>
    <row r="3482" spans="1:41" x14ac:dyDescent="0.3">
      <c r="A3482" t="str">
        <f>"Trad IRN"</f>
        <v>Trad IRN</v>
      </c>
      <c r="B3482" t="str">
        <f>"Bldg IRN"</f>
        <v>Bldg IRN</v>
      </c>
      <c r="C3482" t="s">
        <v>41</v>
      </c>
      <c r="D3482" t="s">
        <v>3</v>
      </c>
      <c r="E3482" t="s">
        <v>80</v>
      </c>
      <c r="F3482" t="s">
        <v>81</v>
      </c>
      <c r="G3482" t="s">
        <v>82</v>
      </c>
      <c r="H3482" t="s">
        <v>83</v>
      </c>
      <c r="I3482" t="str">
        <f>"Trad IRN"</f>
        <v>Trad IRN</v>
      </c>
      <c r="J3482" t="s">
        <v>43</v>
      </c>
      <c r="K3482" t="s">
        <v>44</v>
      </c>
      <c r="L3482" t="s">
        <v>45</v>
      </c>
      <c r="M3482" t="s">
        <v>46</v>
      </c>
      <c r="N3482" t="str">
        <f>"01/04/2023"</f>
        <v>01/04/2023</v>
      </c>
      <c r="O3482" t="str">
        <f>"12/31/2500"</f>
        <v>12/31/2500</v>
      </c>
      <c r="P3482">
        <v>0.45098100000000002</v>
      </c>
      <c r="Q3482">
        <v>0.45098100000000002</v>
      </c>
      <c r="S3482">
        <v>0</v>
      </c>
      <c r="T3482">
        <v>0.45098100000000002</v>
      </c>
      <c r="U3482">
        <v>0</v>
      </c>
      <c r="V3482" t="str">
        <f>"Trad IRN"</f>
        <v>Trad IRN</v>
      </c>
      <c r="W3482">
        <v>85</v>
      </c>
      <c r="X3482" t="s">
        <v>47</v>
      </c>
      <c r="Z3482" t="s">
        <v>47</v>
      </c>
      <c r="AB3482" t="str">
        <f>"09"</f>
        <v>09</v>
      </c>
      <c r="AC3482" t="s">
        <v>48</v>
      </c>
      <c r="AD3482" t="s">
        <v>49</v>
      </c>
      <c r="AE3482" t="s">
        <v>50</v>
      </c>
      <c r="AF3482">
        <v>0</v>
      </c>
      <c r="AG3482" t="s">
        <v>56</v>
      </c>
      <c r="AH3482" t="str">
        <f>"Trad IRN"</f>
        <v>Trad IRN</v>
      </c>
      <c r="AI3482" t="str">
        <f>"Bldg IRN"</f>
        <v>Bldg IRN</v>
      </c>
      <c r="AJ3482" t="s">
        <v>48</v>
      </c>
      <c r="AK3482" t="s">
        <v>48</v>
      </c>
      <c r="AL3482" t="s">
        <v>53</v>
      </c>
      <c r="AM3482">
        <v>510.65</v>
      </c>
      <c r="AN3482">
        <v>1132.3</v>
      </c>
      <c r="AO3482">
        <v>15</v>
      </c>
    </row>
    <row r="3483" spans="1:41" x14ac:dyDescent="0.3">
      <c r="A3483" t="str">
        <f>"Trad IRN"</f>
        <v>Trad IRN</v>
      </c>
      <c r="B3483" t="str">
        <f>"Bldg IRN"</f>
        <v>Bldg IRN</v>
      </c>
      <c r="C3483" t="s">
        <v>41</v>
      </c>
      <c r="D3483" t="s">
        <v>3</v>
      </c>
      <c r="E3483" t="s">
        <v>80</v>
      </c>
      <c r="F3483" t="s">
        <v>81</v>
      </c>
      <c r="G3483" t="s">
        <v>82</v>
      </c>
      <c r="H3483" t="s">
        <v>83</v>
      </c>
      <c r="I3483" t="s">
        <v>8</v>
      </c>
      <c r="J3483" t="s">
        <v>43</v>
      </c>
      <c r="K3483" t="s">
        <v>44</v>
      </c>
      <c r="L3483" t="s">
        <v>45</v>
      </c>
      <c r="M3483" t="s">
        <v>46</v>
      </c>
      <c r="N3483" t="str">
        <f>"01/04/2023"</f>
        <v>01/04/2023</v>
      </c>
      <c r="O3483" t="str">
        <f>"12/31/2500"</f>
        <v>12/31/2500</v>
      </c>
      <c r="P3483">
        <v>7.9585000000000003E-2</v>
      </c>
      <c r="Q3483">
        <v>7.9585000000000003E-2</v>
      </c>
      <c r="S3483">
        <v>0</v>
      </c>
      <c r="T3483">
        <v>2.4028999999999998E-2</v>
      </c>
      <c r="U3483">
        <v>5.5556000000000001E-2</v>
      </c>
      <c r="V3483" t="str">
        <f>"Trad IRN"</f>
        <v>Trad IRN</v>
      </c>
      <c r="W3483">
        <v>15</v>
      </c>
      <c r="X3483" t="s">
        <v>47</v>
      </c>
      <c r="Z3483" t="s">
        <v>47</v>
      </c>
      <c r="AB3483" t="str">
        <f>"09"</f>
        <v>09</v>
      </c>
      <c r="AC3483" t="s">
        <v>48</v>
      </c>
      <c r="AD3483" t="s">
        <v>49</v>
      </c>
      <c r="AE3483" t="s">
        <v>50</v>
      </c>
      <c r="AF3483">
        <v>0</v>
      </c>
      <c r="AG3483" t="s">
        <v>51</v>
      </c>
      <c r="AH3483" t="str">
        <f>"Trad IRN"</f>
        <v>Trad IRN</v>
      </c>
      <c r="AI3483" t="str">
        <f>"Bldg IRN"</f>
        <v>Bldg IRN</v>
      </c>
      <c r="AJ3483" t="s">
        <v>48</v>
      </c>
      <c r="AK3483" t="s">
        <v>48</v>
      </c>
      <c r="AL3483" t="s">
        <v>53</v>
      </c>
      <c r="AM3483">
        <v>90.11</v>
      </c>
      <c r="AN3483">
        <v>1132.3</v>
      </c>
      <c r="AO3483">
        <v>15</v>
      </c>
    </row>
    <row r="3484" spans="1:41" x14ac:dyDescent="0.3">
      <c r="A3484" t="str">
        <f>"Trad IRN"</f>
        <v>Trad IRN</v>
      </c>
      <c r="B3484" t="str">
        <f>"Bldg IRN"</f>
        <v>Bldg IRN</v>
      </c>
      <c r="C3484" t="s">
        <v>41</v>
      </c>
      <c r="D3484" t="s">
        <v>3</v>
      </c>
      <c r="E3484" t="s">
        <v>80</v>
      </c>
      <c r="F3484" t="s">
        <v>81</v>
      </c>
      <c r="G3484" t="s">
        <v>82</v>
      </c>
      <c r="H3484" t="s">
        <v>83</v>
      </c>
      <c r="I3484" t="str">
        <f>"Trad IRN"</f>
        <v>Trad IRN</v>
      </c>
      <c r="J3484" t="s">
        <v>43</v>
      </c>
      <c r="K3484" t="s">
        <v>44</v>
      </c>
      <c r="L3484" t="s">
        <v>45</v>
      </c>
      <c r="M3484" t="s">
        <v>46</v>
      </c>
      <c r="N3484" t="str">
        <f>"01/04/2023"</f>
        <v>01/04/2023</v>
      </c>
      <c r="O3484" t="str">
        <f>"12/31/2500"</f>
        <v>12/31/2500</v>
      </c>
      <c r="P3484">
        <v>0.53056599999999998</v>
      </c>
      <c r="Q3484">
        <v>0.53056599999999998</v>
      </c>
      <c r="S3484">
        <v>0</v>
      </c>
      <c r="T3484">
        <v>0.53056599999999998</v>
      </c>
      <c r="U3484">
        <v>0</v>
      </c>
      <c r="V3484" t="str">
        <f>"Trad IRN"</f>
        <v>Trad IRN</v>
      </c>
      <c r="W3484">
        <v>100</v>
      </c>
      <c r="X3484" t="s">
        <v>47</v>
      </c>
      <c r="Z3484" t="s">
        <v>47</v>
      </c>
      <c r="AB3484" t="str">
        <f t="shared" ref="AB3484:AB3489" si="358">"11"</f>
        <v>11</v>
      </c>
      <c r="AC3484" t="s">
        <v>48</v>
      </c>
      <c r="AD3484" t="s">
        <v>49</v>
      </c>
      <c r="AE3484" t="s">
        <v>50</v>
      </c>
      <c r="AF3484">
        <v>0</v>
      </c>
      <c r="AG3484" t="s">
        <v>56</v>
      </c>
      <c r="AH3484" t="str">
        <f>"Trad IRN"</f>
        <v>Trad IRN</v>
      </c>
      <c r="AI3484" t="str">
        <f>"Bldg IRN"</f>
        <v>Bldg IRN</v>
      </c>
      <c r="AJ3484" t="s">
        <v>48</v>
      </c>
      <c r="AK3484" t="s">
        <v>48</v>
      </c>
      <c r="AL3484" t="s">
        <v>53</v>
      </c>
      <c r="AM3484">
        <v>600.76</v>
      </c>
      <c r="AN3484">
        <v>1132.3</v>
      </c>
      <c r="AO3484">
        <v>15</v>
      </c>
    </row>
    <row r="3485" spans="1:41" x14ac:dyDescent="0.3">
      <c r="A3485" t="str">
        <f>"Trad IRN"</f>
        <v>Trad IRN</v>
      </c>
      <c r="B3485" t="str">
        <f>"Bldg IRN"</f>
        <v>Bldg IRN</v>
      </c>
      <c r="C3485" t="s">
        <v>41</v>
      </c>
      <c r="D3485" t="s">
        <v>3</v>
      </c>
      <c r="E3485" t="s">
        <v>80</v>
      </c>
      <c r="F3485" t="s">
        <v>81</v>
      </c>
      <c r="G3485" t="s">
        <v>82</v>
      </c>
      <c r="H3485" t="s">
        <v>83</v>
      </c>
      <c r="I3485" t="s">
        <v>8</v>
      </c>
      <c r="J3485" t="s">
        <v>43</v>
      </c>
      <c r="K3485" t="s">
        <v>44</v>
      </c>
      <c r="L3485" t="s">
        <v>45</v>
      </c>
      <c r="M3485" t="s">
        <v>46</v>
      </c>
      <c r="N3485" t="str">
        <f>"08/18/2022"</f>
        <v>08/18/2022</v>
      </c>
      <c r="O3485" t="str">
        <f>"12/20/2022"</f>
        <v>12/20/2022</v>
      </c>
      <c r="P3485">
        <v>6.9550000000000001E-2</v>
      </c>
      <c r="Q3485">
        <v>6.9550000000000001E-2</v>
      </c>
      <c r="S3485">
        <v>0</v>
      </c>
      <c r="T3485">
        <v>1.4671999999999999E-2</v>
      </c>
      <c r="U3485">
        <v>5.4878000000000003E-2</v>
      </c>
      <c r="V3485" t="str">
        <f>"Trad IRN"</f>
        <v>Trad IRN</v>
      </c>
      <c r="W3485">
        <v>15</v>
      </c>
      <c r="X3485" t="s">
        <v>47</v>
      </c>
      <c r="Z3485" t="s">
        <v>47</v>
      </c>
      <c r="AB3485" t="str">
        <f t="shared" si="358"/>
        <v>11</v>
      </c>
      <c r="AC3485" t="s">
        <v>48</v>
      </c>
      <c r="AD3485" t="s">
        <v>49</v>
      </c>
      <c r="AE3485" t="s">
        <v>50</v>
      </c>
      <c r="AF3485">
        <v>0</v>
      </c>
      <c r="AG3485" t="s">
        <v>51</v>
      </c>
      <c r="AH3485" t="str">
        <f>"Trad IRN"</f>
        <v>Trad IRN</v>
      </c>
      <c r="AI3485" t="str">
        <f>"Bldg IRN"</f>
        <v>Bldg IRN</v>
      </c>
      <c r="AJ3485" t="s">
        <v>48</v>
      </c>
      <c r="AK3485" t="s">
        <v>48</v>
      </c>
      <c r="AL3485" t="s">
        <v>53</v>
      </c>
      <c r="AM3485">
        <v>78.75</v>
      </c>
      <c r="AN3485">
        <v>1132.3</v>
      </c>
      <c r="AO3485">
        <v>15</v>
      </c>
    </row>
    <row r="3486" spans="1:41" x14ac:dyDescent="0.3">
      <c r="A3486" t="str">
        <f>"Trad IRN"</f>
        <v>Trad IRN</v>
      </c>
      <c r="B3486" t="str">
        <f>"Bldg IRN"</f>
        <v>Bldg IRN</v>
      </c>
      <c r="C3486" t="s">
        <v>41</v>
      </c>
      <c r="D3486" t="s">
        <v>3</v>
      </c>
      <c r="E3486" t="s">
        <v>80</v>
      </c>
      <c r="F3486" t="s">
        <v>81</v>
      </c>
      <c r="G3486" t="s">
        <v>82</v>
      </c>
      <c r="H3486" t="s">
        <v>83</v>
      </c>
      <c r="I3486" t="str">
        <f>"Trad IRN"</f>
        <v>Trad IRN</v>
      </c>
      <c r="J3486" t="s">
        <v>43</v>
      </c>
      <c r="K3486" t="s">
        <v>44</v>
      </c>
      <c r="L3486" t="s">
        <v>45</v>
      </c>
      <c r="M3486" t="s">
        <v>46</v>
      </c>
      <c r="N3486" t="str">
        <f>"08/18/2022"</f>
        <v>08/18/2022</v>
      </c>
      <c r="O3486" t="str">
        <f>"01/03/2023"</f>
        <v>01/03/2023</v>
      </c>
      <c r="P3486">
        <v>0.39901900000000001</v>
      </c>
      <c r="Q3486">
        <v>0.39901900000000001</v>
      </c>
      <c r="S3486">
        <v>0</v>
      </c>
      <c r="T3486">
        <v>0.39901900000000001</v>
      </c>
      <c r="U3486">
        <v>0</v>
      </c>
      <c r="V3486" t="str">
        <f>"Trad IRN"</f>
        <v>Trad IRN</v>
      </c>
      <c r="W3486">
        <v>85</v>
      </c>
      <c r="X3486" t="s">
        <v>47</v>
      </c>
      <c r="Z3486" t="s">
        <v>47</v>
      </c>
      <c r="AB3486" t="str">
        <f t="shared" si="358"/>
        <v>11</v>
      </c>
      <c r="AC3486" t="s">
        <v>48</v>
      </c>
      <c r="AD3486" t="s">
        <v>49</v>
      </c>
      <c r="AE3486" t="s">
        <v>50</v>
      </c>
      <c r="AF3486">
        <v>0</v>
      </c>
      <c r="AG3486" t="s">
        <v>56</v>
      </c>
      <c r="AH3486" t="str">
        <f>"Trad IRN"</f>
        <v>Trad IRN</v>
      </c>
      <c r="AI3486" t="str">
        <f>"Bldg IRN"</f>
        <v>Bldg IRN</v>
      </c>
      <c r="AJ3486" t="s">
        <v>48</v>
      </c>
      <c r="AK3486" t="s">
        <v>48</v>
      </c>
      <c r="AL3486" t="s">
        <v>53</v>
      </c>
      <c r="AM3486">
        <v>451.81</v>
      </c>
      <c r="AN3486">
        <v>1132.3</v>
      </c>
      <c r="AO3486">
        <v>15</v>
      </c>
    </row>
    <row r="3487" spans="1:41" x14ac:dyDescent="0.3">
      <c r="A3487" t="str">
        <f>"Trad IRN"</f>
        <v>Trad IRN</v>
      </c>
      <c r="B3487" t="str">
        <f>"Bldg IRN"</f>
        <v>Bldg IRN</v>
      </c>
      <c r="C3487" t="s">
        <v>41</v>
      </c>
      <c r="D3487" t="s">
        <v>3</v>
      </c>
      <c r="E3487" t="s">
        <v>80</v>
      </c>
      <c r="F3487" t="s">
        <v>81</v>
      </c>
      <c r="G3487" t="s">
        <v>82</v>
      </c>
      <c r="H3487" t="s">
        <v>83</v>
      </c>
      <c r="I3487" t="str">
        <f>"Trad IRN"</f>
        <v>Trad IRN</v>
      </c>
      <c r="J3487" t="s">
        <v>43</v>
      </c>
      <c r="K3487" t="s">
        <v>44</v>
      </c>
      <c r="L3487" t="s">
        <v>45</v>
      </c>
      <c r="M3487" t="s">
        <v>46</v>
      </c>
      <c r="N3487" t="str">
        <f>"08/18/2022"</f>
        <v>08/18/2022</v>
      </c>
      <c r="O3487" t="str">
        <f>"01/03/2023"</f>
        <v>01/03/2023</v>
      </c>
      <c r="P3487">
        <v>0.39901900000000001</v>
      </c>
      <c r="Q3487">
        <v>0.39901900000000001</v>
      </c>
      <c r="R3487">
        <v>0.39901900000000001</v>
      </c>
      <c r="S3487">
        <v>0</v>
      </c>
      <c r="T3487">
        <v>0.39901900000000001</v>
      </c>
      <c r="U3487">
        <v>0</v>
      </c>
      <c r="V3487" t="str">
        <f>"Trad IRN"</f>
        <v>Trad IRN</v>
      </c>
      <c r="W3487">
        <v>85</v>
      </c>
      <c r="X3487" t="s">
        <v>47</v>
      </c>
      <c r="Z3487" t="s">
        <v>47</v>
      </c>
      <c r="AB3487" t="str">
        <f t="shared" si="358"/>
        <v>11</v>
      </c>
      <c r="AC3487" t="str">
        <f>"10"</f>
        <v>10</v>
      </c>
      <c r="AD3487" t="str">
        <f>"2"</f>
        <v>2</v>
      </c>
      <c r="AE3487" t="s">
        <v>50</v>
      </c>
      <c r="AF3487">
        <v>0</v>
      </c>
      <c r="AG3487" t="s">
        <v>56</v>
      </c>
      <c r="AH3487" t="str">
        <f>"Trad IRN"</f>
        <v>Trad IRN</v>
      </c>
      <c r="AI3487" t="str">
        <f>"Bldg IRN"</f>
        <v>Bldg IRN</v>
      </c>
      <c r="AJ3487" t="s">
        <v>48</v>
      </c>
      <c r="AK3487" t="s">
        <v>48</v>
      </c>
      <c r="AL3487" t="s">
        <v>53</v>
      </c>
      <c r="AM3487">
        <v>451.81</v>
      </c>
      <c r="AN3487">
        <v>1132.3</v>
      </c>
      <c r="AO3487">
        <v>15</v>
      </c>
    </row>
    <row r="3488" spans="1:41" x14ac:dyDescent="0.3">
      <c r="A3488" t="str">
        <f>"Trad IRN"</f>
        <v>Trad IRN</v>
      </c>
      <c r="B3488" t="str">
        <f>"Bldg IRN"</f>
        <v>Bldg IRN</v>
      </c>
      <c r="C3488" t="s">
        <v>41</v>
      </c>
      <c r="D3488" t="s">
        <v>3</v>
      </c>
      <c r="E3488" t="s">
        <v>80</v>
      </c>
      <c r="F3488" t="s">
        <v>81</v>
      </c>
      <c r="G3488" t="s">
        <v>82</v>
      </c>
      <c r="H3488" t="s">
        <v>83</v>
      </c>
      <c r="I3488" t="str">
        <f>"Trad IRN"</f>
        <v>Trad IRN</v>
      </c>
      <c r="J3488" t="s">
        <v>43</v>
      </c>
      <c r="K3488" t="s">
        <v>44</v>
      </c>
      <c r="L3488" t="s">
        <v>45</v>
      </c>
      <c r="M3488" t="s">
        <v>46</v>
      </c>
      <c r="N3488" t="str">
        <f>"01/04/2023"</f>
        <v>01/04/2023</v>
      </c>
      <c r="O3488" t="str">
        <f>"12/31/2500"</f>
        <v>12/31/2500</v>
      </c>
      <c r="P3488">
        <v>0.53056599999999998</v>
      </c>
      <c r="Q3488">
        <v>0.53056599999999998</v>
      </c>
      <c r="R3488">
        <v>0.53056599999999998</v>
      </c>
      <c r="S3488">
        <v>0</v>
      </c>
      <c r="T3488">
        <v>0.53056599999999998</v>
      </c>
      <c r="U3488">
        <v>0</v>
      </c>
      <c r="V3488" t="str">
        <f>"Trad IRN"</f>
        <v>Trad IRN</v>
      </c>
      <c r="W3488">
        <v>100</v>
      </c>
      <c r="X3488" t="s">
        <v>47</v>
      </c>
      <c r="Z3488" t="s">
        <v>47</v>
      </c>
      <c r="AB3488" t="str">
        <f t="shared" si="358"/>
        <v>11</v>
      </c>
      <c r="AC3488" t="str">
        <f>"10"</f>
        <v>10</v>
      </c>
      <c r="AD3488" t="str">
        <f>"2"</f>
        <v>2</v>
      </c>
      <c r="AE3488" t="s">
        <v>50</v>
      </c>
      <c r="AF3488">
        <v>0</v>
      </c>
      <c r="AG3488" t="s">
        <v>56</v>
      </c>
      <c r="AH3488" t="str">
        <f>"Trad IRN"</f>
        <v>Trad IRN</v>
      </c>
      <c r="AI3488" t="str">
        <f>"Bldg IRN"</f>
        <v>Bldg IRN</v>
      </c>
      <c r="AJ3488" t="s">
        <v>48</v>
      </c>
      <c r="AK3488" t="s">
        <v>48</v>
      </c>
      <c r="AL3488" t="s">
        <v>53</v>
      </c>
      <c r="AM3488">
        <v>600.76</v>
      </c>
      <c r="AN3488">
        <v>1132.3</v>
      </c>
      <c r="AO3488">
        <v>15</v>
      </c>
    </row>
    <row r="3489" spans="1:41" x14ac:dyDescent="0.3">
      <c r="A3489" t="str">
        <f>"Trad IRN"</f>
        <v>Trad IRN</v>
      </c>
      <c r="B3489" t="str">
        <f>"Bldg IRN"</f>
        <v>Bldg IRN</v>
      </c>
      <c r="C3489" t="s">
        <v>41</v>
      </c>
      <c r="D3489" t="s">
        <v>3</v>
      </c>
      <c r="E3489" t="s">
        <v>80</v>
      </c>
      <c r="F3489" t="s">
        <v>81</v>
      </c>
      <c r="G3489" t="s">
        <v>82</v>
      </c>
      <c r="H3489" t="s">
        <v>83</v>
      </c>
      <c r="I3489" t="s">
        <v>8</v>
      </c>
      <c r="J3489" t="s">
        <v>43</v>
      </c>
      <c r="K3489" t="s">
        <v>44</v>
      </c>
      <c r="L3489" t="s">
        <v>45</v>
      </c>
      <c r="M3489" t="s">
        <v>46</v>
      </c>
      <c r="N3489" t="str">
        <f>"08/18/2022"</f>
        <v>08/18/2022</v>
      </c>
      <c r="O3489" t="str">
        <f>"12/20/2022"</f>
        <v>12/20/2022</v>
      </c>
      <c r="P3489">
        <v>6.9550000000000001E-2</v>
      </c>
      <c r="Q3489">
        <v>6.9550000000000001E-2</v>
      </c>
      <c r="R3489">
        <v>6.9550000000000001E-2</v>
      </c>
      <c r="S3489">
        <v>0</v>
      </c>
      <c r="T3489">
        <v>1.4671999999999999E-2</v>
      </c>
      <c r="U3489">
        <v>5.4878000000000003E-2</v>
      </c>
      <c r="V3489" t="str">
        <f>"Trad IRN"</f>
        <v>Trad IRN</v>
      </c>
      <c r="W3489">
        <v>15</v>
      </c>
      <c r="X3489" t="s">
        <v>47</v>
      </c>
      <c r="Z3489" t="s">
        <v>47</v>
      </c>
      <c r="AB3489" t="str">
        <f t="shared" si="358"/>
        <v>11</v>
      </c>
      <c r="AC3489" t="str">
        <f>"10"</f>
        <v>10</v>
      </c>
      <c r="AD3489" t="str">
        <f>"2"</f>
        <v>2</v>
      </c>
      <c r="AE3489" t="s">
        <v>50</v>
      </c>
      <c r="AF3489">
        <v>0</v>
      </c>
      <c r="AG3489" t="s">
        <v>51</v>
      </c>
      <c r="AH3489" t="str">
        <f>"Trad IRN"</f>
        <v>Trad IRN</v>
      </c>
      <c r="AI3489" t="str">
        <f>"Bldg IRN"</f>
        <v>Bldg IRN</v>
      </c>
      <c r="AJ3489" t="s">
        <v>48</v>
      </c>
      <c r="AK3489" t="s">
        <v>48</v>
      </c>
      <c r="AL3489" t="s">
        <v>53</v>
      </c>
      <c r="AM3489">
        <v>78.75</v>
      </c>
      <c r="AN3489">
        <v>1132.3</v>
      </c>
      <c r="AO3489">
        <v>15</v>
      </c>
    </row>
    <row r="3490" spans="1:41" x14ac:dyDescent="0.3">
      <c r="A3490" t="str">
        <f>"Trad IRN"</f>
        <v>Trad IRN</v>
      </c>
      <c r="B3490" t="str">
        <f>"Bldg IRN"</f>
        <v>Bldg IRN</v>
      </c>
      <c r="C3490" t="s">
        <v>41</v>
      </c>
      <c r="D3490" t="s">
        <v>3</v>
      </c>
      <c r="E3490" t="s">
        <v>80</v>
      </c>
      <c r="F3490" t="s">
        <v>81</v>
      </c>
      <c r="G3490" t="s">
        <v>82</v>
      </c>
      <c r="H3490" t="s">
        <v>83</v>
      </c>
      <c r="I3490" t="str">
        <f>"Trad IRN"</f>
        <v>Trad IRN</v>
      </c>
      <c r="J3490" t="s">
        <v>43</v>
      </c>
      <c r="K3490" t="s">
        <v>44</v>
      </c>
      <c r="L3490" t="s">
        <v>45</v>
      </c>
      <c r="M3490" t="s">
        <v>46</v>
      </c>
      <c r="N3490" t="str">
        <f>"08/18/2022"</f>
        <v>08/18/2022</v>
      </c>
      <c r="O3490" t="str">
        <f>"12/31/2500"</f>
        <v>12/31/2500</v>
      </c>
      <c r="P3490">
        <v>1</v>
      </c>
      <c r="Q3490">
        <v>1</v>
      </c>
      <c r="S3490">
        <v>0</v>
      </c>
      <c r="T3490">
        <v>1</v>
      </c>
      <c r="U3490">
        <v>0</v>
      </c>
      <c r="V3490" t="str">
        <f>"Trad IRN"</f>
        <v>Trad IRN</v>
      </c>
      <c r="W3490">
        <v>100</v>
      </c>
      <c r="X3490" t="s">
        <v>47</v>
      </c>
      <c r="Z3490" t="s">
        <v>47</v>
      </c>
      <c r="AB3490" t="str">
        <f>"13"</f>
        <v>13</v>
      </c>
      <c r="AC3490" t="s">
        <v>48</v>
      </c>
      <c r="AD3490" t="s">
        <v>49</v>
      </c>
      <c r="AE3490" t="s">
        <v>50</v>
      </c>
      <c r="AF3490">
        <v>0</v>
      </c>
      <c r="AG3490" t="s">
        <v>56</v>
      </c>
      <c r="AH3490" t="str">
        <f>"Trad IRN"</f>
        <v>Trad IRN</v>
      </c>
      <c r="AI3490" t="str">
        <f>"Bldg IRN"</f>
        <v>Bldg IRN</v>
      </c>
      <c r="AJ3490" t="s">
        <v>48</v>
      </c>
      <c r="AK3490" t="s">
        <v>48</v>
      </c>
      <c r="AL3490" t="s">
        <v>53</v>
      </c>
      <c r="AM3490">
        <v>1132.3</v>
      </c>
      <c r="AN3490">
        <v>1132.3</v>
      </c>
      <c r="AO3490">
        <v>15</v>
      </c>
    </row>
    <row r="3491" spans="1:41" x14ac:dyDescent="0.3">
      <c r="A3491" t="str">
        <f>"Trad IRN"</f>
        <v>Trad IRN</v>
      </c>
      <c r="B3491" t="str">
        <f>"Bldg IRN"</f>
        <v>Bldg IRN</v>
      </c>
      <c r="C3491" t="s">
        <v>41</v>
      </c>
      <c r="D3491" t="s">
        <v>3</v>
      </c>
      <c r="E3491" t="s">
        <v>80</v>
      </c>
      <c r="F3491" t="s">
        <v>81</v>
      </c>
      <c r="G3491" t="s">
        <v>82</v>
      </c>
      <c r="H3491" t="s">
        <v>83</v>
      </c>
      <c r="I3491" t="str">
        <f>"Trad IRN"</f>
        <v>Trad IRN</v>
      </c>
      <c r="J3491" t="s">
        <v>43</v>
      </c>
      <c r="K3491" t="s">
        <v>44</v>
      </c>
      <c r="L3491" t="s">
        <v>45</v>
      </c>
      <c r="M3491" t="s">
        <v>46</v>
      </c>
      <c r="N3491" t="str">
        <f>"08/18/2022"</f>
        <v>08/18/2022</v>
      </c>
      <c r="O3491" t="str">
        <f>"11/03/2022"</f>
        <v>11/03/2022</v>
      </c>
      <c r="P3491">
        <v>0.29065600000000003</v>
      </c>
      <c r="Q3491">
        <v>0.29065600000000003</v>
      </c>
      <c r="S3491">
        <v>0</v>
      </c>
      <c r="T3491">
        <v>0.29065600000000003</v>
      </c>
      <c r="U3491">
        <v>0</v>
      </c>
      <c r="V3491" t="str">
        <f>"Trad IRN"</f>
        <v>Trad IRN</v>
      </c>
      <c r="W3491">
        <v>100</v>
      </c>
      <c r="X3491" t="s">
        <v>47</v>
      </c>
      <c r="Z3491" t="s">
        <v>47</v>
      </c>
      <c r="AB3491" t="str">
        <f>"09"</f>
        <v>09</v>
      </c>
      <c r="AC3491" t="s">
        <v>48</v>
      </c>
      <c r="AD3491" t="s">
        <v>49</v>
      </c>
      <c r="AE3491" t="s">
        <v>50</v>
      </c>
      <c r="AF3491">
        <v>0</v>
      </c>
      <c r="AG3491" t="s">
        <v>56</v>
      </c>
      <c r="AH3491" t="str">
        <f>"Trad IRN"</f>
        <v>Trad IRN</v>
      </c>
      <c r="AI3491" t="str">
        <f>"Bldg IRN"</f>
        <v>Bldg IRN</v>
      </c>
      <c r="AJ3491" t="s">
        <v>48</v>
      </c>
      <c r="AK3491" t="s">
        <v>48</v>
      </c>
      <c r="AL3491" t="s">
        <v>53</v>
      </c>
      <c r="AM3491">
        <v>329.11</v>
      </c>
      <c r="AN3491">
        <v>1132.3</v>
      </c>
      <c r="AO3491">
        <v>15</v>
      </c>
    </row>
    <row r="3492" spans="1:41" x14ac:dyDescent="0.3">
      <c r="A3492" t="str">
        <f>"Trad IRN"</f>
        <v>Trad IRN</v>
      </c>
      <c r="B3492" t="str">
        <f>"Bldg IRN"</f>
        <v>Bldg IRN</v>
      </c>
      <c r="C3492" t="s">
        <v>41</v>
      </c>
      <c r="D3492" t="s">
        <v>3</v>
      </c>
      <c r="E3492" t="s">
        <v>80</v>
      </c>
      <c r="F3492" t="s">
        <v>81</v>
      </c>
      <c r="G3492" t="s">
        <v>82</v>
      </c>
      <c r="H3492" t="s">
        <v>83</v>
      </c>
      <c r="I3492" t="str">
        <f>"Trad IRN"</f>
        <v>Trad IRN</v>
      </c>
      <c r="J3492" t="s">
        <v>43</v>
      </c>
      <c r="K3492" t="s">
        <v>44</v>
      </c>
      <c r="L3492" t="s">
        <v>45</v>
      </c>
      <c r="M3492" t="s">
        <v>46</v>
      </c>
      <c r="N3492" t="str">
        <f>"11/04/2022"</f>
        <v>11/04/2022</v>
      </c>
      <c r="O3492" t="str">
        <f>"12/31/2500"</f>
        <v>12/31/2500</v>
      </c>
      <c r="P3492">
        <v>0.70934399999999997</v>
      </c>
      <c r="Q3492">
        <v>0.70934399999999997</v>
      </c>
      <c r="S3492">
        <v>0</v>
      </c>
      <c r="T3492">
        <v>0.70934399999999997</v>
      </c>
      <c r="U3492">
        <v>0</v>
      </c>
      <c r="V3492" t="str">
        <f>"Trad IRN"</f>
        <v>Trad IRN</v>
      </c>
      <c r="W3492">
        <v>100</v>
      </c>
      <c r="X3492" t="s">
        <v>47</v>
      </c>
      <c r="Z3492" t="s">
        <v>47</v>
      </c>
      <c r="AB3492" t="str">
        <f>"09"</f>
        <v>09</v>
      </c>
      <c r="AC3492" t="s">
        <v>48</v>
      </c>
      <c r="AD3492" t="s">
        <v>49</v>
      </c>
      <c r="AE3492" t="s">
        <v>50</v>
      </c>
      <c r="AF3492">
        <v>0</v>
      </c>
      <c r="AG3492" t="s">
        <v>56</v>
      </c>
      <c r="AH3492" t="str">
        <f>"Trad IRN"</f>
        <v>Trad IRN</v>
      </c>
      <c r="AI3492" t="str">
        <f>"Bldg IRN"</f>
        <v>Bldg IRN</v>
      </c>
      <c r="AJ3492" t="s">
        <v>48</v>
      </c>
      <c r="AK3492" t="s">
        <v>48</v>
      </c>
      <c r="AL3492" t="s">
        <v>53</v>
      </c>
      <c r="AM3492">
        <v>803.19</v>
      </c>
      <c r="AN3492">
        <v>1132.3</v>
      </c>
      <c r="AO3492">
        <v>15</v>
      </c>
    </row>
    <row r="3493" spans="1:41" x14ac:dyDescent="0.3">
      <c r="A3493" t="str">
        <f>"Trad IRN"</f>
        <v>Trad IRN</v>
      </c>
      <c r="B3493" t="str">
        <f>"Bldg IRN"</f>
        <v>Bldg IRN</v>
      </c>
      <c r="C3493" t="s">
        <v>41</v>
      </c>
      <c r="D3493" t="s">
        <v>3</v>
      </c>
      <c r="E3493" t="s">
        <v>80</v>
      </c>
      <c r="F3493" t="s">
        <v>81</v>
      </c>
      <c r="G3493" t="s">
        <v>82</v>
      </c>
      <c r="H3493" t="s">
        <v>83</v>
      </c>
      <c r="I3493" t="s">
        <v>8</v>
      </c>
      <c r="J3493" t="s">
        <v>43</v>
      </c>
      <c r="K3493" t="s">
        <v>44</v>
      </c>
      <c r="L3493" t="s">
        <v>45</v>
      </c>
      <c r="M3493" t="s">
        <v>46</v>
      </c>
      <c r="N3493" t="str">
        <f>"08/17/2022"</f>
        <v>08/17/2022</v>
      </c>
      <c r="O3493" t="str">
        <f>"12/31/2500"</f>
        <v>12/31/2500</v>
      </c>
      <c r="P3493">
        <v>1</v>
      </c>
      <c r="Q3493">
        <v>1</v>
      </c>
      <c r="S3493">
        <v>0</v>
      </c>
      <c r="T3493">
        <v>0.38888800000000001</v>
      </c>
      <c r="U3493">
        <v>0.61111199999999999</v>
      </c>
      <c r="V3493" t="str">
        <f>"Trad IRN"</f>
        <v>Trad IRN</v>
      </c>
      <c r="W3493">
        <v>74</v>
      </c>
      <c r="X3493" t="s">
        <v>54</v>
      </c>
      <c r="Y3493" t="str">
        <f>"13"</f>
        <v>13</v>
      </c>
      <c r="Z3493" t="s">
        <v>54</v>
      </c>
      <c r="AA3493" t="str">
        <f>"13"</f>
        <v>13</v>
      </c>
      <c r="AB3493" t="str">
        <f>"11"</f>
        <v>11</v>
      </c>
      <c r="AC3493" t="s">
        <v>48</v>
      </c>
      <c r="AD3493" t="s">
        <v>49</v>
      </c>
      <c r="AE3493" t="s">
        <v>50</v>
      </c>
      <c r="AF3493">
        <v>0</v>
      </c>
      <c r="AG3493" t="s">
        <v>51</v>
      </c>
      <c r="AH3493" t="s">
        <v>85</v>
      </c>
      <c r="AI3493" t="str">
        <f>"Bldg IRN"</f>
        <v>Bldg IRN</v>
      </c>
      <c r="AJ3493" t="s">
        <v>48</v>
      </c>
      <c r="AK3493" t="s">
        <v>48</v>
      </c>
      <c r="AL3493" t="s">
        <v>53</v>
      </c>
      <c r="AM3493">
        <v>1060</v>
      </c>
      <c r="AN3493">
        <v>1060</v>
      </c>
      <c r="AO3493">
        <v>15</v>
      </c>
    </row>
    <row r="3494" spans="1:41" x14ac:dyDescent="0.3">
      <c r="A3494" t="str">
        <f>"Trad IRN"</f>
        <v>Trad IRN</v>
      </c>
      <c r="B3494" t="str">
        <f>"Bldg IRN"</f>
        <v>Bldg IRN</v>
      </c>
      <c r="C3494" t="s">
        <v>41</v>
      </c>
      <c r="D3494" t="s">
        <v>3</v>
      </c>
      <c r="E3494" t="s">
        <v>80</v>
      </c>
      <c r="F3494" t="s">
        <v>81</v>
      </c>
      <c r="G3494" t="s">
        <v>82</v>
      </c>
      <c r="H3494" t="s">
        <v>83</v>
      </c>
      <c r="I3494" t="s">
        <v>8</v>
      </c>
      <c r="J3494" t="s">
        <v>43</v>
      </c>
      <c r="K3494" t="s">
        <v>44</v>
      </c>
      <c r="L3494" t="s">
        <v>45</v>
      </c>
      <c r="M3494" t="s">
        <v>46</v>
      </c>
      <c r="N3494" t="str">
        <f>"08/17/2022"</f>
        <v>08/17/2022</v>
      </c>
      <c r="O3494" t="str">
        <f>"12/11/2022"</f>
        <v>12/11/2022</v>
      </c>
      <c r="P3494">
        <v>0.21745300000000001</v>
      </c>
      <c r="Q3494">
        <v>0.21745300000000001</v>
      </c>
      <c r="R3494">
        <v>0.21745300000000001</v>
      </c>
      <c r="S3494">
        <v>0</v>
      </c>
      <c r="T3494">
        <v>0</v>
      </c>
      <c r="U3494">
        <v>0.21745300000000001</v>
      </c>
      <c r="V3494" t="str">
        <f>"Trad IRN"</f>
        <v>Trad IRN</v>
      </c>
      <c r="W3494">
        <v>50</v>
      </c>
      <c r="X3494" t="s">
        <v>47</v>
      </c>
      <c r="Z3494" t="s">
        <v>47</v>
      </c>
      <c r="AB3494" t="str">
        <f>"23"</f>
        <v>23</v>
      </c>
      <c r="AC3494" t="str">
        <f>"10"</f>
        <v>10</v>
      </c>
      <c r="AD3494" t="str">
        <f>"2"</f>
        <v>2</v>
      </c>
      <c r="AE3494" t="s">
        <v>50</v>
      </c>
      <c r="AF3494">
        <v>0</v>
      </c>
      <c r="AG3494" t="s">
        <v>51</v>
      </c>
      <c r="AH3494" t="s">
        <v>85</v>
      </c>
      <c r="AI3494" t="str">
        <f>"Bldg IRN"</f>
        <v>Bldg IRN</v>
      </c>
      <c r="AJ3494" t="s">
        <v>48</v>
      </c>
      <c r="AK3494" t="s">
        <v>48</v>
      </c>
      <c r="AL3494" t="s">
        <v>53</v>
      </c>
      <c r="AM3494">
        <v>230.5</v>
      </c>
      <c r="AN3494">
        <v>1060</v>
      </c>
      <c r="AO3494">
        <v>15</v>
      </c>
    </row>
    <row r="3495" spans="1:41" x14ac:dyDescent="0.3">
      <c r="A3495" t="str">
        <f>"Trad IRN"</f>
        <v>Trad IRN</v>
      </c>
      <c r="B3495" t="str">
        <f>"Bldg IRN"</f>
        <v>Bldg IRN</v>
      </c>
      <c r="C3495" t="s">
        <v>41</v>
      </c>
      <c r="D3495" t="s">
        <v>3</v>
      </c>
      <c r="E3495" t="s">
        <v>80</v>
      </c>
      <c r="F3495" t="s">
        <v>81</v>
      </c>
      <c r="G3495" t="s">
        <v>82</v>
      </c>
      <c r="H3495" t="s">
        <v>83</v>
      </c>
      <c r="I3495" t="str">
        <f>"Trad IRN"</f>
        <v>Trad IRN</v>
      </c>
      <c r="J3495" t="s">
        <v>43</v>
      </c>
      <c r="K3495" t="s">
        <v>44</v>
      </c>
      <c r="L3495" t="s">
        <v>45</v>
      </c>
      <c r="M3495" t="s">
        <v>46</v>
      </c>
      <c r="N3495" t="str">
        <f>"08/18/2022"</f>
        <v>08/18/2022</v>
      </c>
      <c r="O3495" t="str">
        <f>"12/31/2500"</f>
        <v>12/31/2500</v>
      </c>
      <c r="P3495">
        <v>1</v>
      </c>
      <c r="Q3495">
        <v>1</v>
      </c>
      <c r="S3495">
        <v>1</v>
      </c>
      <c r="T3495">
        <v>1</v>
      </c>
      <c r="U3495">
        <v>0</v>
      </c>
      <c r="V3495" t="str">
        <f>"Trad IRN"</f>
        <v>Trad IRN</v>
      </c>
      <c r="W3495">
        <v>85</v>
      </c>
      <c r="X3495" t="s">
        <v>54</v>
      </c>
      <c r="Y3495" t="str">
        <f>"15"</f>
        <v>15</v>
      </c>
      <c r="Z3495" t="s">
        <v>47</v>
      </c>
      <c r="AB3495" t="str">
        <f>"11"</f>
        <v>11</v>
      </c>
      <c r="AC3495" t="s">
        <v>48</v>
      </c>
      <c r="AD3495" t="s">
        <v>49</v>
      </c>
      <c r="AE3495" t="s">
        <v>50</v>
      </c>
      <c r="AF3495">
        <v>0</v>
      </c>
      <c r="AG3495" t="s">
        <v>56</v>
      </c>
      <c r="AH3495" t="str">
        <f>"Trad IRN"</f>
        <v>Trad IRN</v>
      </c>
      <c r="AI3495" t="str">
        <f>"Bldg IRN"</f>
        <v>Bldg IRN</v>
      </c>
      <c r="AJ3495" t="s">
        <v>48</v>
      </c>
      <c r="AK3495" t="s">
        <v>48</v>
      </c>
      <c r="AL3495" t="s">
        <v>53</v>
      </c>
      <c r="AM3495">
        <v>1132.3</v>
      </c>
      <c r="AN3495">
        <v>1132.3</v>
      </c>
      <c r="AO3495">
        <v>15</v>
      </c>
    </row>
    <row r="3496" spans="1:41" x14ac:dyDescent="0.3">
      <c r="A3496" t="str">
        <f>"Trad IRN"</f>
        <v>Trad IRN</v>
      </c>
      <c r="B3496" t="str">
        <f>"Bldg IRN"</f>
        <v>Bldg IRN</v>
      </c>
      <c r="C3496" t="s">
        <v>41</v>
      </c>
      <c r="D3496" t="s">
        <v>3</v>
      </c>
      <c r="E3496" t="s">
        <v>80</v>
      </c>
      <c r="F3496" t="s">
        <v>81</v>
      </c>
      <c r="G3496" t="s">
        <v>82</v>
      </c>
      <c r="H3496" t="s">
        <v>83</v>
      </c>
      <c r="I3496" t="str">
        <f>"Trad IRN"</f>
        <v>Trad IRN</v>
      </c>
      <c r="J3496" t="s">
        <v>43</v>
      </c>
      <c r="K3496" t="s">
        <v>44</v>
      </c>
      <c r="L3496" t="s">
        <v>45</v>
      </c>
      <c r="M3496" t="s">
        <v>59</v>
      </c>
      <c r="N3496" t="str">
        <f>"08/18/2022"</f>
        <v>08/18/2022</v>
      </c>
      <c r="O3496" t="str">
        <f>"12/31/2500"</f>
        <v>12/31/2500</v>
      </c>
      <c r="P3496">
        <v>1</v>
      </c>
      <c r="Q3496">
        <v>1</v>
      </c>
      <c r="R3496">
        <v>1</v>
      </c>
      <c r="S3496">
        <v>0</v>
      </c>
      <c r="T3496">
        <v>1</v>
      </c>
      <c r="U3496">
        <v>0</v>
      </c>
      <c r="V3496" t="s">
        <v>84</v>
      </c>
      <c r="W3496">
        <v>100</v>
      </c>
      <c r="X3496" t="s">
        <v>47</v>
      </c>
      <c r="Z3496" t="s">
        <v>47</v>
      </c>
      <c r="AB3496" t="str">
        <f>"11"</f>
        <v>11</v>
      </c>
      <c r="AC3496" t="str">
        <f>"03"</f>
        <v>03</v>
      </c>
      <c r="AD3496" t="str">
        <f>"3"</f>
        <v>3</v>
      </c>
      <c r="AE3496" t="s">
        <v>50</v>
      </c>
      <c r="AF3496">
        <v>0</v>
      </c>
      <c r="AG3496" t="s">
        <v>56</v>
      </c>
      <c r="AH3496" t="str">
        <f>"Trad IRN"</f>
        <v>Trad IRN</v>
      </c>
      <c r="AI3496" t="str">
        <f>"Bldg IRN"</f>
        <v>Bldg IRN</v>
      </c>
      <c r="AJ3496" t="s">
        <v>48</v>
      </c>
      <c r="AK3496" t="s">
        <v>48</v>
      </c>
      <c r="AL3496" t="s">
        <v>53</v>
      </c>
      <c r="AM3496">
        <v>1132.3</v>
      </c>
      <c r="AN3496">
        <v>1132.3</v>
      </c>
      <c r="AO3496">
        <v>15</v>
      </c>
    </row>
    <row r="3497" spans="1:41" x14ac:dyDescent="0.3">
      <c r="A3497" t="str">
        <f>"Trad IRN"</f>
        <v>Trad IRN</v>
      </c>
      <c r="B3497" t="str">
        <f>"Bldg IRN"</f>
        <v>Bldg IRN</v>
      </c>
      <c r="C3497" t="s">
        <v>41</v>
      </c>
      <c r="D3497" t="s">
        <v>3</v>
      </c>
      <c r="E3497" t="s">
        <v>80</v>
      </c>
      <c r="F3497" t="s">
        <v>81</v>
      </c>
      <c r="G3497" t="s">
        <v>82</v>
      </c>
      <c r="H3497" t="s">
        <v>83</v>
      </c>
      <c r="I3497" t="s">
        <v>8</v>
      </c>
      <c r="J3497" t="s">
        <v>43</v>
      </c>
      <c r="K3497" t="s">
        <v>44</v>
      </c>
      <c r="L3497" t="s">
        <v>45</v>
      </c>
      <c r="M3497" t="s">
        <v>46</v>
      </c>
      <c r="N3497" t="str">
        <f>"08/18/2022"</f>
        <v>08/18/2022</v>
      </c>
      <c r="O3497" t="str">
        <f>"10/09/2022"</f>
        <v>10/09/2022</v>
      </c>
      <c r="P3497">
        <v>3.1094E-2</v>
      </c>
      <c r="Q3497">
        <v>3.1094E-2</v>
      </c>
      <c r="S3497">
        <v>0</v>
      </c>
      <c r="T3497">
        <v>7.5649999999999997E-3</v>
      </c>
      <c r="U3497">
        <v>2.3529000000000001E-2</v>
      </c>
      <c r="V3497" t="str">
        <f>"Trad IRN"</f>
        <v>Trad IRN</v>
      </c>
      <c r="W3497">
        <v>15</v>
      </c>
      <c r="X3497" t="s">
        <v>47</v>
      </c>
      <c r="Z3497" t="s">
        <v>47</v>
      </c>
      <c r="AB3497" t="str">
        <f>"12"</f>
        <v>12</v>
      </c>
      <c r="AC3497" t="s">
        <v>48</v>
      </c>
      <c r="AD3497" t="s">
        <v>49</v>
      </c>
      <c r="AE3497" t="s">
        <v>50</v>
      </c>
      <c r="AF3497">
        <v>0</v>
      </c>
      <c r="AG3497" t="s">
        <v>51</v>
      </c>
      <c r="AH3497" t="s">
        <v>85</v>
      </c>
      <c r="AI3497" t="str">
        <f>"Bldg IRN"</f>
        <v>Bldg IRN</v>
      </c>
      <c r="AJ3497" t="str">
        <f>"12"</f>
        <v>12</v>
      </c>
      <c r="AK3497" t="s">
        <v>52</v>
      </c>
      <c r="AL3497" t="s">
        <v>53</v>
      </c>
      <c r="AM3497">
        <v>32.4</v>
      </c>
      <c r="AN3497">
        <v>1042</v>
      </c>
      <c r="AO3497">
        <v>15</v>
      </c>
    </row>
    <row r="3498" spans="1:41" x14ac:dyDescent="0.3">
      <c r="A3498" t="str">
        <f>"Trad IRN"</f>
        <v>Trad IRN</v>
      </c>
      <c r="B3498" t="str">
        <f>"Bldg IRN"</f>
        <v>Bldg IRN</v>
      </c>
      <c r="C3498" t="s">
        <v>41</v>
      </c>
      <c r="D3498" t="s">
        <v>3</v>
      </c>
      <c r="E3498" t="s">
        <v>80</v>
      </c>
      <c r="F3498" t="s">
        <v>81</v>
      </c>
      <c r="G3498" t="s">
        <v>82</v>
      </c>
      <c r="H3498" t="s">
        <v>83</v>
      </c>
      <c r="I3498" t="str">
        <f>"Trad IRN"</f>
        <v>Trad IRN</v>
      </c>
      <c r="J3498" t="s">
        <v>43</v>
      </c>
      <c r="K3498" t="s">
        <v>44</v>
      </c>
      <c r="L3498" t="s">
        <v>45</v>
      </c>
      <c r="M3498" t="s">
        <v>46</v>
      </c>
      <c r="N3498" t="str">
        <f>"08/18/2022"</f>
        <v>08/18/2022</v>
      </c>
      <c r="O3498" t="str">
        <f>"12/31/2500"</f>
        <v>12/31/2500</v>
      </c>
      <c r="P3498">
        <v>0.85</v>
      </c>
      <c r="Q3498">
        <v>0.85</v>
      </c>
      <c r="S3498">
        <v>0</v>
      </c>
      <c r="T3498">
        <v>0.85</v>
      </c>
      <c r="U3498">
        <v>0</v>
      </c>
      <c r="V3498" t="str">
        <f>"Trad IRN"</f>
        <v>Trad IRN</v>
      </c>
      <c r="W3498">
        <v>85</v>
      </c>
      <c r="X3498" t="s">
        <v>47</v>
      </c>
      <c r="Z3498" t="s">
        <v>47</v>
      </c>
      <c r="AB3498" t="str">
        <f>"12"</f>
        <v>12</v>
      </c>
      <c r="AC3498" t="s">
        <v>48</v>
      </c>
      <c r="AD3498" t="s">
        <v>49</v>
      </c>
      <c r="AE3498" t="s">
        <v>50</v>
      </c>
      <c r="AF3498">
        <v>0</v>
      </c>
      <c r="AG3498" t="s">
        <v>56</v>
      </c>
      <c r="AH3498" t="str">
        <f>"Trad IRN"</f>
        <v>Trad IRN</v>
      </c>
      <c r="AI3498" t="str">
        <f>"Bldg IRN"</f>
        <v>Bldg IRN</v>
      </c>
      <c r="AJ3498" t="str">
        <f>"12"</f>
        <v>12</v>
      </c>
      <c r="AK3498" t="s">
        <v>48</v>
      </c>
      <c r="AL3498" t="s">
        <v>53</v>
      </c>
      <c r="AM3498">
        <v>962.46</v>
      </c>
      <c r="AN3498">
        <v>1132.3</v>
      </c>
      <c r="AO3498">
        <v>15</v>
      </c>
    </row>
    <row r="3499" spans="1:41" x14ac:dyDescent="0.3">
      <c r="A3499" t="str">
        <f>"Trad IRN"</f>
        <v>Trad IRN</v>
      </c>
      <c r="B3499" t="str">
        <f>"Bldg IRN"</f>
        <v>Bldg IRN</v>
      </c>
      <c r="C3499" t="s">
        <v>41</v>
      </c>
      <c r="D3499" t="s">
        <v>3</v>
      </c>
      <c r="E3499" t="s">
        <v>80</v>
      </c>
      <c r="F3499" t="s">
        <v>81</v>
      </c>
      <c r="G3499" t="s">
        <v>82</v>
      </c>
      <c r="H3499" t="s">
        <v>83</v>
      </c>
      <c r="I3499" t="str">
        <f>"Trad IRN"</f>
        <v>Trad IRN</v>
      </c>
      <c r="J3499" t="s">
        <v>43</v>
      </c>
      <c r="K3499" t="s">
        <v>44</v>
      </c>
      <c r="L3499" t="s">
        <v>45</v>
      </c>
      <c r="M3499" t="s">
        <v>46</v>
      </c>
      <c r="N3499" t="str">
        <f>"01/24/2023"</f>
        <v>01/24/2023</v>
      </c>
      <c r="O3499" t="str">
        <f>"12/31/2500"</f>
        <v>12/31/2500</v>
      </c>
      <c r="P3499">
        <v>0.45559500000000003</v>
      </c>
      <c r="Q3499">
        <v>0.45559500000000003</v>
      </c>
      <c r="S3499">
        <v>0</v>
      </c>
      <c r="T3499">
        <v>0.45559500000000003</v>
      </c>
      <c r="U3499">
        <v>0</v>
      </c>
      <c r="V3499" t="str">
        <f>"Trad IRN"</f>
        <v>Trad IRN</v>
      </c>
      <c r="W3499">
        <v>100</v>
      </c>
      <c r="X3499" t="s">
        <v>47</v>
      </c>
      <c r="Z3499" t="s">
        <v>47</v>
      </c>
      <c r="AB3499" t="str">
        <f>"12"</f>
        <v>12</v>
      </c>
      <c r="AC3499" t="s">
        <v>48</v>
      </c>
      <c r="AD3499" t="s">
        <v>49</v>
      </c>
      <c r="AE3499" t="s">
        <v>55</v>
      </c>
      <c r="AF3499">
        <v>0</v>
      </c>
      <c r="AG3499" t="s">
        <v>56</v>
      </c>
      <c r="AH3499" t="str">
        <f>"Trad IRN"</f>
        <v>Trad IRN</v>
      </c>
      <c r="AI3499" t="str">
        <f>"Bldg IRN"</f>
        <v>Bldg IRN</v>
      </c>
      <c r="AJ3499" t="str">
        <f>"12"</f>
        <v>12</v>
      </c>
      <c r="AK3499" t="s">
        <v>48</v>
      </c>
      <c r="AL3499" t="s">
        <v>53</v>
      </c>
      <c r="AM3499">
        <v>515.87</v>
      </c>
      <c r="AN3499">
        <v>1132.3</v>
      </c>
      <c r="AO3499">
        <v>15</v>
      </c>
    </row>
    <row r="3500" spans="1:41" x14ac:dyDescent="0.3">
      <c r="A3500" t="str">
        <f>"Trad IRN"</f>
        <v>Trad IRN</v>
      </c>
      <c r="B3500" t="str">
        <f>"Bldg IRN"</f>
        <v>Bldg IRN</v>
      </c>
      <c r="C3500" t="s">
        <v>41</v>
      </c>
      <c r="D3500" t="s">
        <v>3</v>
      </c>
      <c r="E3500" t="s">
        <v>80</v>
      </c>
      <c r="F3500" t="s">
        <v>81</v>
      </c>
      <c r="G3500" t="s">
        <v>82</v>
      </c>
      <c r="H3500" t="s">
        <v>83</v>
      </c>
      <c r="I3500" t="str">
        <f>"Trad IRN"</f>
        <v>Trad IRN</v>
      </c>
      <c r="J3500" t="s">
        <v>43</v>
      </c>
      <c r="K3500" t="s">
        <v>44</v>
      </c>
      <c r="L3500" t="s">
        <v>45</v>
      </c>
      <c r="M3500" t="s">
        <v>46</v>
      </c>
      <c r="N3500" t="str">
        <f>"08/18/2022"</f>
        <v>08/18/2022</v>
      </c>
      <c r="O3500" t="str">
        <f>"01/23/2023"</f>
        <v>01/23/2023</v>
      </c>
      <c r="P3500">
        <v>0.54440500000000003</v>
      </c>
      <c r="Q3500">
        <v>0.54440500000000003</v>
      </c>
      <c r="S3500">
        <v>0</v>
      </c>
      <c r="T3500">
        <v>0.54440500000000003</v>
      </c>
      <c r="U3500">
        <v>0</v>
      </c>
      <c r="V3500" t="str">
        <f>"Trad IRN"</f>
        <v>Trad IRN</v>
      </c>
      <c r="W3500">
        <v>100</v>
      </c>
      <c r="X3500" t="s">
        <v>47</v>
      </c>
      <c r="Z3500" t="s">
        <v>47</v>
      </c>
      <c r="AB3500" t="str">
        <f>"12"</f>
        <v>12</v>
      </c>
      <c r="AC3500" t="s">
        <v>48</v>
      </c>
      <c r="AD3500" t="s">
        <v>49</v>
      </c>
      <c r="AE3500" t="s">
        <v>50</v>
      </c>
      <c r="AF3500">
        <v>0</v>
      </c>
      <c r="AG3500" t="s">
        <v>56</v>
      </c>
      <c r="AH3500" t="str">
        <f>"Trad IRN"</f>
        <v>Trad IRN</v>
      </c>
      <c r="AI3500" t="str">
        <f>"Bldg IRN"</f>
        <v>Bldg IRN</v>
      </c>
      <c r="AJ3500" t="str">
        <f>"12"</f>
        <v>12</v>
      </c>
      <c r="AK3500" t="s">
        <v>48</v>
      </c>
      <c r="AL3500" t="s">
        <v>53</v>
      </c>
      <c r="AM3500">
        <v>616.42999999999995</v>
      </c>
      <c r="AN3500">
        <v>1132.3</v>
      </c>
      <c r="AO3500">
        <v>15</v>
      </c>
    </row>
    <row r="3501" spans="1:41" x14ac:dyDescent="0.3">
      <c r="A3501" t="str">
        <f>"Trad IRN"</f>
        <v>Trad IRN</v>
      </c>
      <c r="B3501" t="str">
        <f>"Bldg IRN"</f>
        <v>Bldg IRN</v>
      </c>
      <c r="C3501" t="s">
        <v>41</v>
      </c>
      <c r="D3501" t="s">
        <v>3</v>
      </c>
      <c r="E3501" t="s">
        <v>80</v>
      </c>
      <c r="F3501" t="s">
        <v>81</v>
      </c>
      <c r="G3501" t="s">
        <v>82</v>
      </c>
      <c r="H3501" t="s">
        <v>83</v>
      </c>
      <c r="I3501" t="str">
        <f>"Trad IRN"</f>
        <v>Trad IRN</v>
      </c>
      <c r="J3501" t="s">
        <v>43</v>
      </c>
      <c r="K3501" t="s">
        <v>44</v>
      </c>
      <c r="L3501" t="s">
        <v>45</v>
      </c>
      <c r="M3501" t="s">
        <v>46</v>
      </c>
      <c r="N3501" t="str">
        <f>"08/18/2022"</f>
        <v>08/18/2022</v>
      </c>
      <c r="O3501" t="str">
        <f>"12/31/2500"</f>
        <v>12/31/2500</v>
      </c>
      <c r="P3501">
        <v>1</v>
      </c>
      <c r="Q3501">
        <v>1</v>
      </c>
      <c r="S3501">
        <v>0</v>
      </c>
      <c r="T3501">
        <v>1</v>
      </c>
      <c r="U3501">
        <v>0</v>
      </c>
      <c r="V3501" t="str">
        <f>"Trad IRN"</f>
        <v>Trad IRN</v>
      </c>
      <c r="W3501">
        <v>100</v>
      </c>
      <c r="X3501" t="s">
        <v>47</v>
      </c>
      <c r="Z3501" t="s">
        <v>47</v>
      </c>
      <c r="AB3501" t="str">
        <f>"13"</f>
        <v>13</v>
      </c>
      <c r="AC3501" t="s">
        <v>48</v>
      </c>
      <c r="AD3501" t="s">
        <v>49</v>
      </c>
      <c r="AE3501" t="s">
        <v>50</v>
      </c>
      <c r="AF3501">
        <v>2</v>
      </c>
      <c r="AG3501" t="s">
        <v>56</v>
      </c>
      <c r="AH3501" t="str">
        <f>"Trad IRN"</f>
        <v>Trad IRN</v>
      </c>
      <c r="AI3501" t="str">
        <f>"Bldg IRN"</f>
        <v>Bldg IRN</v>
      </c>
      <c r="AJ3501" t="s">
        <v>48</v>
      </c>
      <c r="AK3501" t="s">
        <v>48</v>
      </c>
      <c r="AL3501" t="s">
        <v>53</v>
      </c>
      <c r="AM3501">
        <v>1132.3</v>
      </c>
      <c r="AN3501">
        <v>1132.3</v>
      </c>
      <c r="AO3501">
        <v>15</v>
      </c>
    </row>
    <row r="3502" spans="1:41" x14ac:dyDescent="0.3">
      <c r="A3502" t="str">
        <f>"Trad IRN"</f>
        <v>Trad IRN</v>
      </c>
      <c r="B3502" t="str">
        <f>"Bldg IRN"</f>
        <v>Bldg IRN</v>
      </c>
      <c r="C3502" t="s">
        <v>41</v>
      </c>
      <c r="D3502" t="s">
        <v>3</v>
      </c>
      <c r="E3502" t="s">
        <v>80</v>
      </c>
      <c r="F3502" t="s">
        <v>81</v>
      </c>
      <c r="G3502" t="s">
        <v>82</v>
      </c>
      <c r="H3502" t="s">
        <v>83</v>
      </c>
      <c r="I3502" t="str">
        <f>"Trad IRN"</f>
        <v>Trad IRN</v>
      </c>
      <c r="J3502" t="s">
        <v>43</v>
      </c>
      <c r="K3502" t="s">
        <v>44</v>
      </c>
      <c r="L3502" t="s">
        <v>45</v>
      </c>
      <c r="M3502" t="s">
        <v>46</v>
      </c>
      <c r="N3502" t="str">
        <f>"08/18/2022"</f>
        <v>08/18/2022</v>
      </c>
      <c r="O3502" t="str">
        <f>"12/31/2500"</f>
        <v>12/31/2500</v>
      </c>
      <c r="P3502">
        <v>1</v>
      </c>
      <c r="Q3502">
        <v>1</v>
      </c>
      <c r="S3502">
        <v>0</v>
      </c>
      <c r="T3502">
        <v>1</v>
      </c>
      <c r="U3502">
        <v>0</v>
      </c>
      <c r="V3502" t="str">
        <f>"Trad IRN"</f>
        <v>Trad IRN</v>
      </c>
      <c r="W3502">
        <v>100</v>
      </c>
      <c r="X3502" t="s">
        <v>47</v>
      </c>
      <c r="Z3502" t="s">
        <v>47</v>
      </c>
      <c r="AB3502" t="str">
        <f>"09"</f>
        <v>09</v>
      </c>
      <c r="AC3502" t="s">
        <v>48</v>
      </c>
      <c r="AD3502" t="s">
        <v>49</v>
      </c>
      <c r="AE3502" t="s">
        <v>50</v>
      </c>
      <c r="AF3502">
        <v>0</v>
      </c>
      <c r="AG3502" t="s">
        <v>56</v>
      </c>
      <c r="AH3502" t="str">
        <f>"Trad IRN"</f>
        <v>Trad IRN</v>
      </c>
      <c r="AI3502" t="str">
        <f>"Bldg IRN"</f>
        <v>Bldg IRN</v>
      </c>
      <c r="AJ3502" t="s">
        <v>48</v>
      </c>
      <c r="AK3502" t="s">
        <v>48</v>
      </c>
      <c r="AL3502" t="s">
        <v>53</v>
      </c>
      <c r="AM3502">
        <v>1132.3</v>
      </c>
      <c r="AN3502">
        <v>1132.3</v>
      </c>
      <c r="AO3502">
        <v>15</v>
      </c>
    </row>
    <row r="3503" spans="1:41" x14ac:dyDescent="0.3">
      <c r="A3503" t="str">
        <f>"Trad IRN"</f>
        <v>Trad IRN</v>
      </c>
      <c r="B3503" t="str">
        <f>"Bldg IRN"</f>
        <v>Bldg IRN</v>
      </c>
      <c r="C3503" t="s">
        <v>41</v>
      </c>
      <c r="D3503" t="s">
        <v>3</v>
      </c>
      <c r="E3503" t="s">
        <v>80</v>
      </c>
      <c r="F3503" t="s">
        <v>81</v>
      </c>
      <c r="G3503" t="s">
        <v>82</v>
      </c>
      <c r="H3503" t="s">
        <v>83</v>
      </c>
      <c r="I3503" t="s">
        <v>8</v>
      </c>
      <c r="J3503" t="s">
        <v>43</v>
      </c>
      <c r="K3503" t="s">
        <v>44</v>
      </c>
      <c r="L3503" t="s">
        <v>45</v>
      </c>
      <c r="M3503" t="s">
        <v>46</v>
      </c>
      <c r="N3503" t="str">
        <f>"11/17/2022"</f>
        <v>11/17/2022</v>
      </c>
      <c r="O3503" t="str">
        <f>"12/31/2500"</f>
        <v>12/31/2500</v>
      </c>
      <c r="P3503">
        <v>0.31909799999999999</v>
      </c>
      <c r="Q3503">
        <v>0.31909799999999999</v>
      </c>
      <c r="R3503">
        <v>0.31909799999999999</v>
      </c>
      <c r="S3503">
        <v>0</v>
      </c>
      <c r="T3503">
        <v>7.3330000000000001E-3</v>
      </c>
      <c r="U3503">
        <v>0.31176500000000001</v>
      </c>
      <c r="V3503" t="str">
        <f>"Trad IRN"</f>
        <v>Trad IRN</v>
      </c>
      <c r="W3503">
        <v>50</v>
      </c>
      <c r="X3503" t="s">
        <v>47</v>
      </c>
      <c r="Z3503" t="s">
        <v>47</v>
      </c>
      <c r="AB3503" t="str">
        <f>"12"</f>
        <v>12</v>
      </c>
      <c r="AC3503" t="str">
        <f>"10"</f>
        <v>10</v>
      </c>
      <c r="AD3503" t="str">
        <f>"2"</f>
        <v>2</v>
      </c>
      <c r="AE3503" t="s">
        <v>55</v>
      </c>
      <c r="AF3503">
        <v>2</v>
      </c>
      <c r="AG3503" t="s">
        <v>51</v>
      </c>
      <c r="AH3503" t="s">
        <v>85</v>
      </c>
      <c r="AI3503" t="str">
        <f>"Bldg IRN"</f>
        <v>Bldg IRN</v>
      </c>
      <c r="AJ3503" t="str">
        <f>"12"</f>
        <v>12</v>
      </c>
      <c r="AK3503" t="s">
        <v>52</v>
      </c>
      <c r="AL3503" t="s">
        <v>53</v>
      </c>
      <c r="AM3503">
        <v>332.5</v>
      </c>
      <c r="AN3503">
        <v>1042</v>
      </c>
      <c r="AO3503">
        <v>15</v>
      </c>
    </row>
    <row r="3504" spans="1:41" x14ac:dyDescent="0.3">
      <c r="A3504" t="str">
        <f>"Trad IRN"</f>
        <v>Trad IRN</v>
      </c>
      <c r="B3504" t="str">
        <f>"Bldg IRN"</f>
        <v>Bldg IRN</v>
      </c>
      <c r="C3504" t="s">
        <v>41</v>
      </c>
      <c r="D3504" t="s">
        <v>3</v>
      </c>
      <c r="E3504" t="s">
        <v>80</v>
      </c>
      <c r="F3504" t="s">
        <v>81</v>
      </c>
      <c r="G3504" t="s">
        <v>82</v>
      </c>
      <c r="H3504" t="s">
        <v>83</v>
      </c>
      <c r="I3504" t="s">
        <v>8</v>
      </c>
      <c r="J3504" t="s">
        <v>43</v>
      </c>
      <c r="K3504" t="s">
        <v>44</v>
      </c>
      <c r="L3504" t="s">
        <v>45</v>
      </c>
      <c r="M3504" t="s">
        <v>46</v>
      </c>
      <c r="N3504" t="str">
        <f>"08/17/2022"</f>
        <v>08/17/2022</v>
      </c>
      <c r="O3504" t="str">
        <f>"11/16/2022"</f>
        <v>11/16/2022</v>
      </c>
      <c r="P3504">
        <v>0.18090200000000001</v>
      </c>
      <c r="Q3504">
        <v>0.18090200000000001</v>
      </c>
      <c r="R3504">
        <v>0.18090200000000001</v>
      </c>
      <c r="S3504">
        <v>0</v>
      </c>
      <c r="T3504">
        <v>0</v>
      </c>
      <c r="U3504">
        <v>0.18090200000000001</v>
      </c>
      <c r="V3504" t="str">
        <f>"Trad IRN"</f>
        <v>Trad IRN</v>
      </c>
      <c r="W3504">
        <v>50</v>
      </c>
      <c r="X3504" t="s">
        <v>47</v>
      </c>
      <c r="Z3504" t="s">
        <v>47</v>
      </c>
      <c r="AB3504" t="str">
        <f>"12"</f>
        <v>12</v>
      </c>
      <c r="AC3504" t="str">
        <f>"10"</f>
        <v>10</v>
      </c>
      <c r="AD3504" t="str">
        <f>"2"</f>
        <v>2</v>
      </c>
      <c r="AE3504" t="s">
        <v>50</v>
      </c>
      <c r="AF3504">
        <v>2</v>
      </c>
      <c r="AG3504" t="s">
        <v>51</v>
      </c>
      <c r="AH3504" t="s">
        <v>85</v>
      </c>
      <c r="AI3504" t="str">
        <f>"Bldg IRN"</f>
        <v>Bldg IRN</v>
      </c>
      <c r="AJ3504" t="str">
        <f>"12"</f>
        <v>12</v>
      </c>
      <c r="AK3504" t="s">
        <v>52</v>
      </c>
      <c r="AL3504" t="s">
        <v>53</v>
      </c>
      <c r="AM3504">
        <v>188.5</v>
      </c>
      <c r="AN3504">
        <v>1042</v>
      </c>
      <c r="AO3504">
        <v>15</v>
      </c>
    </row>
    <row r="3505" spans="1:41" x14ac:dyDescent="0.3">
      <c r="A3505" t="str">
        <f>"Trad IRN"</f>
        <v>Trad IRN</v>
      </c>
      <c r="B3505" t="str">
        <f>"Bldg IRN"</f>
        <v>Bldg IRN</v>
      </c>
      <c r="C3505" t="s">
        <v>41</v>
      </c>
      <c r="D3505" t="s">
        <v>3</v>
      </c>
      <c r="E3505" t="s">
        <v>80</v>
      </c>
      <c r="F3505" t="s">
        <v>81</v>
      </c>
      <c r="G3505" t="s">
        <v>82</v>
      </c>
      <c r="H3505" t="s">
        <v>83</v>
      </c>
      <c r="I3505" t="str">
        <f>"Trad IRN"</f>
        <v>Trad IRN</v>
      </c>
      <c r="J3505" t="s">
        <v>43</v>
      </c>
      <c r="K3505" t="s">
        <v>44</v>
      </c>
      <c r="L3505" t="s">
        <v>45</v>
      </c>
      <c r="M3505" t="s">
        <v>46</v>
      </c>
      <c r="N3505" t="str">
        <f>"08/18/2022"</f>
        <v>08/18/2022</v>
      </c>
      <c r="O3505" t="str">
        <f>"12/31/2500"</f>
        <v>12/31/2500</v>
      </c>
      <c r="P3505">
        <v>0.5</v>
      </c>
      <c r="Q3505">
        <v>0.5</v>
      </c>
      <c r="R3505">
        <v>0.5</v>
      </c>
      <c r="S3505">
        <v>0</v>
      </c>
      <c r="T3505">
        <v>0.5</v>
      </c>
      <c r="U3505">
        <v>0</v>
      </c>
      <c r="V3505" t="str">
        <f>"Trad IRN"</f>
        <v>Trad IRN</v>
      </c>
      <c r="W3505">
        <v>50</v>
      </c>
      <c r="X3505" t="s">
        <v>47</v>
      </c>
      <c r="Z3505" t="s">
        <v>47</v>
      </c>
      <c r="AB3505" t="str">
        <f>"12"</f>
        <v>12</v>
      </c>
      <c r="AC3505" t="str">
        <f>"10"</f>
        <v>10</v>
      </c>
      <c r="AD3505" t="str">
        <f>"2"</f>
        <v>2</v>
      </c>
      <c r="AE3505" t="s">
        <v>55</v>
      </c>
      <c r="AF3505">
        <v>2</v>
      </c>
      <c r="AG3505" t="s">
        <v>56</v>
      </c>
      <c r="AH3505" t="str">
        <f>"Trad IRN"</f>
        <v>Trad IRN</v>
      </c>
      <c r="AI3505" t="str">
        <f>"Bldg IRN"</f>
        <v>Bldg IRN</v>
      </c>
      <c r="AJ3505" t="str">
        <f>"12"</f>
        <v>12</v>
      </c>
      <c r="AK3505" t="s">
        <v>48</v>
      </c>
      <c r="AL3505" t="s">
        <v>53</v>
      </c>
      <c r="AM3505">
        <v>566.15</v>
      </c>
      <c r="AN3505">
        <v>1132.3</v>
      </c>
      <c r="AO3505">
        <v>15</v>
      </c>
    </row>
    <row r="3506" spans="1:41" x14ac:dyDescent="0.3">
      <c r="A3506" t="str">
        <f>"Trad IRN"</f>
        <v>Trad IRN</v>
      </c>
      <c r="B3506" t="str">
        <f>"Bldg IRN"</f>
        <v>Bldg IRN</v>
      </c>
      <c r="C3506" t="s">
        <v>41</v>
      </c>
      <c r="D3506" t="s">
        <v>3</v>
      </c>
      <c r="E3506" t="s">
        <v>80</v>
      </c>
      <c r="F3506" t="s">
        <v>81</v>
      </c>
      <c r="G3506" t="s">
        <v>82</v>
      </c>
      <c r="H3506" t="s">
        <v>83</v>
      </c>
      <c r="I3506" t="str">
        <f>"Trad IRN"</f>
        <v>Trad IRN</v>
      </c>
      <c r="J3506" t="s">
        <v>43</v>
      </c>
      <c r="K3506" t="s">
        <v>44</v>
      </c>
      <c r="L3506" t="s">
        <v>45</v>
      </c>
      <c r="M3506" t="s">
        <v>46</v>
      </c>
      <c r="N3506" t="str">
        <f>"08/18/2022"</f>
        <v>08/18/2022</v>
      </c>
      <c r="O3506" t="str">
        <f>"01/03/2023"</f>
        <v>01/03/2023</v>
      </c>
      <c r="P3506">
        <v>0.46943400000000002</v>
      </c>
      <c r="Q3506">
        <v>0.46943400000000002</v>
      </c>
      <c r="S3506">
        <v>0</v>
      </c>
      <c r="T3506">
        <v>0.46943400000000002</v>
      </c>
      <c r="U3506">
        <v>0</v>
      </c>
      <c r="V3506" t="str">
        <f>"Trad IRN"</f>
        <v>Trad IRN</v>
      </c>
      <c r="W3506">
        <v>100</v>
      </c>
      <c r="X3506" t="s">
        <v>47</v>
      </c>
      <c r="Z3506" t="s">
        <v>47</v>
      </c>
      <c r="AB3506" t="str">
        <f>"09"</f>
        <v>09</v>
      </c>
      <c r="AC3506" t="s">
        <v>48</v>
      </c>
      <c r="AD3506" t="s">
        <v>49</v>
      </c>
      <c r="AE3506" t="s">
        <v>50</v>
      </c>
      <c r="AF3506">
        <v>0</v>
      </c>
      <c r="AG3506" t="s">
        <v>56</v>
      </c>
      <c r="AH3506" t="str">
        <f>"Trad IRN"</f>
        <v>Trad IRN</v>
      </c>
      <c r="AI3506" t="str">
        <f>"Bldg IRN"</f>
        <v>Bldg IRN</v>
      </c>
      <c r="AJ3506" t="s">
        <v>48</v>
      </c>
      <c r="AK3506" t="s">
        <v>48</v>
      </c>
      <c r="AL3506" t="s">
        <v>53</v>
      </c>
      <c r="AM3506">
        <v>531.54</v>
      </c>
      <c r="AN3506">
        <v>1132.3</v>
      </c>
      <c r="AO3506">
        <v>15</v>
      </c>
    </row>
    <row r="3507" spans="1:41" x14ac:dyDescent="0.3">
      <c r="A3507" t="str">
        <f>"Trad IRN"</f>
        <v>Trad IRN</v>
      </c>
      <c r="B3507" t="str">
        <f>"Bldg IRN"</f>
        <v>Bldg IRN</v>
      </c>
      <c r="C3507" t="s">
        <v>41</v>
      </c>
      <c r="D3507" t="s">
        <v>3</v>
      </c>
      <c r="E3507" t="s">
        <v>80</v>
      </c>
      <c r="F3507" t="s">
        <v>81</v>
      </c>
      <c r="G3507" t="s">
        <v>82</v>
      </c>
      <c r="H3507" t="s">
        <v>83</v>
      </c>
      <c r="I3507" t="str">
        <f>"Trad IRN"</f>
        <v>Trad IRN</v>
      </c>
      <c r="J3507" t="s">
        <v>43</v>
      </c>
      <c r="K3507" t="s">
        <v>44</v>
      </c>
      <c r="L3507" t="s">
        <v>45</v>
      </c>
      <c r="M3507" t="s">
        <v>46</v>
      </c>
      <c r="N3507" t="str">
        <f>"01/04/2023"</f>
        <v>01/04/2023</v>
      </c>
      <c r="O3507" t="str">
        <f t="shared" ref="O3507:O3517" si="359">"12/31/2500"</f>
        <v>12/31/2500</v>
      </c>
      <c r="P3507">
        <v>0.45098100000000002</v>
      </c>
      <c r="Q3507">
        <v>0.45098100000000002</v>
      </c>
      <c r="S3507">
        <v>0</v>
      </c>
      <c r="T3507">
        <v>0.45098100000000002</v>
      </c>
      <c r="U3507">
        <v>0</v>
      </c>
      <c r="V3507" t="str">
        <f>"Trad IRN"</f>
        <v>Trad IRN</v>
      </c>
      <c r="W3507">
        <v>85</v>
      </c>
      <c r="X3507" t="s">
        <v>47</v>
      </c>
      <c r="Z3507" t="s">
        <v>47</v>
      </c>
      <c r="AB3507" t="str">
        <f>"09"</f>
        <v>09</v>
      </c>
      <c r="AC3507" t="s">
        <v>48</v>
      </c>
      <c r="AD3507" t="s">
        <v>49</v>
      </c>
      <c r="AE3507" t="s">
        <v>50</v>
      </c>
      <c r="AF3507">
        <v>0</v>
      </c>
      <c r="AG3507" t="s">
        <v>56</v>
      </c>
      <c r="AH3507" t="str">
        <f>"Trad IRN"</f>
        <v>Trad IRN</v>
      </c>
      <c r="AI3507" t="str">
        <f>"Bldg IRN"</f>
        <v>Bldg IRN</v>
      </c>
      <c r="AJ3507" t="s">
        <v>48</v>
      </c>
      <c r="AK3507" t="s">
        <v>48</v>
      </c>
      <c r="AL3507" t="s">
        <v>53</v>
      </c>
      <c r="AM3507">
        <v>510.65</v>
      </c>
      <c r="AN3507">
        <v>1132.3</v>
      </c>
      <c r="AO3507">
        <v>15</v>
      </c>
    </row>
    <row r="3508" spans="1:41" x14ac:dyDescent="0.3">
      <c r="A3508" t="str">
        <f>"Trad IRN"</f>
        <v>Trad IRN</v>
      </c>
      <c r="B3508" t="str">
        <f>"Bldg IRN"</f>
        <v>Bldg IRN</v>
      </c>
      <c r="C3508" t="s">
        <v>41</v>
      </c>
      <c r="D3508" t="s">
        <v>3</v>
      </c>
      <c r="E3508" t="s">
        <v>80</v>
      </c>
      <c r="F3508" t="s">
        <v>81</v>
      </c>
      <c r="G3508" t="s">
        <v>82</v>
      </c>
      <c r="H3508" t="s">
        <v>83</v>
      </c>
      <c r="I3508" t="s">
        <v>8</v>
      </c>
      <c r="J3508" t="s">
        <v>43</v>
      </c>
      <c r="K3508" t="s">
        <v>44</v>
      </c>
      <c r="L3508" t="s">
        <v>45</v>
      </c>
      <c r="M3508" t="s">
        <v>46</v>
      </c>
      <c r="N3508" t="str">
        <f>"01/04/2023"</f>
        <v>01/04/2023</v>
      </c>
      <c r="O3508" t="str">
        <f t="shared" si="359"/>
        <v>12/31/2500</v>
      </c>
      <c r="P3508">
        <v>7.9585000000000003E-2</v>
      </c>
      <c r="Q3508">
        <v>7.9585000000000003E-2</v>
      </c>
      <c r="S3508">
        <v>0</v>
      </c>
      <c r="T3508">
        <v>2.4028999999999998E-2</v>
      </c>
      <c r="U3508">
        <v>5.5556000000000001E-2</v>
      </c>
      <c r="V3508" t="str">
        <f>"Trad IRN"</f>
        <v>Trad IRN</v>
      </c>
      <c r="W3508">
        <v>15</v>
      </c>
      <c r="X3508" t="s">
        <v>47</v>
      </c>
      <c r="Z3508" t="s">
        <v>47</v>
      </c>
      <c r="AB3508" t="str">
        <f>"09"</f>
        <v>09</v>
      </c>
      <c r="AC3508" t="s">
        <v>48</v>
      </c>
      <c r="AD3508" t="s">
        <v>49</v>
      </c>
      <c r="AE3508" t="s">
        <v>55</v>
      </c>
      <c r="AF3508">
        <v>0</v>
      </c>
      <c r="AG3508" t="s">
        <v>51</v>
      </c>
      <c r="AH3508" t="str">
        <f>"Trad IRN"</f>
        <v>Trad IRN</v>
      </c>
      <c r="AI3508" t="str">
        <f>"Bldg IRN"</f>
        <v>Bldg IRN</v>
      </c>
      <c r="AJ3508" t="s">
        <v>48</v>
      </c>
      <c r="AK3508" t="s">
        <v>48</v>
      </c>
      <c r="AL3508" t="s">
        <v>53</v>
      </c>
      <c r="AM3508">
        <v>90.11</v>
      </c>
      <c r="AN3508">
        <v>1132.3</v>
      </c>
      <c r="AO3508">
        <v>15</v>
      </c>
    </row>
    <row r="3509" spans="1:41" x14ac:dyDescent="0.3">
      <c r="A3509" t="str">
        <f>"Trad IRN"</f>
        <v>Trad IRN</v>
      </c>
      <c r="B3509" t="str">
        <f>"Bldg IRN"</f>
        <v>Bldg IRN</v>
      </c>
      <c r="C3509" t="s">
        <v>41</v>
      </c>
      <c r="D3509" t="s">
        <v>3</v>
      </c>
      <c r="E3509" t="s">
        <v>80</v>
      </c>
      <c r="F3509" t="s">
        <v>81</v>
      </c>
      <c r="G3509" t="s">
        <v>82</v>
      </c>
      <c r="H3509" t="s">
        <v>83</v>
      </c>
      <c r="I3509" t="str">
        <f>"Trad IRN"</f>
        <v>Trad IRN</v>
      </c>
      <c r="J3509" t="s">
        <v>43</v>
      </c>
      <c r="K3509" t="s">
        <v>44</v>
      </c>
      <c r="L3509" t="s">
        <v>45</v>
      </c>
      <c r="M3509" t="s">
        <v>46</v>
      </c>
      <c r="N3509" t="str">
        <f>"08/18/2022"</f>
        <v>08/18/2022</v>
      </c>
      <c r="O3509" t="str">
        <f t="shared" si="359"/>
        <v>12/31/2500</v>
      </c>
      <c r="P3509">
        <v>0.5</v>
      </c>
      <c r="Q3509">
        <v>0.5</v>
      </c>
      <c r="R3509">
        <v>0.5</v>
      </c>
      <c r="S3509">
        <v>0</v>
      </c>
      <c r="T3509">
        <v>0.5</v>
      </c>
      <c r="U3509">
        <v>0</v>
      </c>
      <c r="V3509" t="str">
        <f>"Trad IRN"</f>
        <v>Trad IRN</v>
      </c>
      <c r="W3509">
        <v>50</v>
      </c>
      <c r="X3509" t="s">
        <v>47</v>
      </c>
      <c r="Z3509" t="s">
        <v>47</v>
      </c>
      <c r="AB3509" t="str">
        <f>"09"</f>
        <v>09</v>
      </c>
      <c r="AC3509" t="str">
        <f>"09"</f>
        <v>09</v>
      </c>
      <c r="AD3509" t="str">
        <f>"2"</f>
        <v>2</v>
      </c>
      <c r="AE3509" t="s">
        <v>55</v>
      </c>
      <c r="AF3509">
        <v>2</v>
      </c>
      <c r="AG3509" t="s">
        <v>56</v>
      </c>
      <c r="AH3509" t="str">
        <f>"Trad IRN"</f>
        <v>Trad IRN</v>
      </c>
      <c r="AI3509" t="str">
        <f>"Bldg IRN"</f>
        <v>Bldg IRN</v>
      </c>
      <c r="AJ3509" t="s">
        <v>48</v>
      </c>
      <c r="AK3509" t="s">
        <v>48</v>
      </c>
      <c r="AL3509" t="s">
        <v>53</v>
      </c>
      <c r="AM3509">
        <v>566.15</v>
      </c>
      <c r="AN3509">
        <v>1132.3</v>
      </c>
      <c r="AO3509">
        <v>15</v>
      </c>
    </row>
    <row r="3510" spans="1:41" x14ac:dyDescent="0.3">
      <c r="A3510" t="str">
        <f>"Trad IRN"</f>
        <v>Trad IRN</v>
      </c>
      <c r="B3510" t="str">
        <f>"Bldg IRN"</f>
        <v>Bldg IRN</v>
      </c>
      <c r="C3510" t="s">
        <v>41</v>
      </c>
      <c r="D3510" t="s">
        <v>3</v>
      </c>
      <c r="E3510" t="s">
        <v>80</v>
      </c>
      <c r="F3510" t="s">
        <v>81</v>
      </c>
      <c r="G3510" t="s">
        <v>82</v>
      </c>
      <c r="H3510" t="s">
        <v>83</v>
      </c>
      <c r="I3510" t="s">
        <v>8</v>
      </c>
      <c r="J3510" t="s">
        <v>43</v>
      </c>
      <c r="K3510" t="s">
        <v>44</v>
      </c>
      <c r="L3510" t="s">
        <v>45</v>
      </c>
      <c r="M3510" t="s">
        <v>46</v>
      </c>
      <c r="N3510" t="str">
        <f>"08/17/2022"</f>
        <v>08/17/2022</v>
      </c>
      <c r="O3510" t="str">
        <f t="shared" si="359"/>
        <v>12/31/2500</v>
      </c>
      <c r="P3510">
        <v>0.5</v>
      </c>
      <c r="Q3510">
        <v>0.5</v>
      </c>
      <c r="R3510">
        <v>0.5</v>
      </c>
      <c r="S3510">
        <v>0</v>
      </c>
      <c r="T3510">
        <v>0.27777800000000002</v>
      </c>
      <c r="U3510">
        <v>0.222222</v>
      </c>
      <c r="V3510" t="str">
        <f>"Trad IRN"</f>
        <v>Trad IRN</v>
      </c>
      <c r="W3510">
        <v>50</v>
      </c>
      <c r="X3510" t="s">
        <v>47</v>
      </c>
      <c r="Z3510" t="s">
        <v>47</v>
      </c>
      <c r="AB3510" t="str">
        <f>"09"</f>
        <v>09</v>
      </c>
      <c r="AC3510" t="str">
        <f>"09"</f>
        <v>09</v>
      </c>
      <c r="AD3510" t="str">
        <f>"2"</f>
        <v>2</v>
      </c>
      <c r="AE3510" t="s">
        <v>50</v>
      </c>
      <c r="AF3510">
        <v>2</v>
      </c>
      <c r="AG3510" t="s">
        <v>51</v>
      </c>
      <c r="AH3510" t="s">
        <v>85</v>
      </c>
      <c r="AI3510" t="str">
        <f>"Bldg IRN"</f>
        <v>Bldg IRN</v>
      </c>
      <c r="AJ3510" t="s">
        <v>48</v>
      </c>
      <c r="AK3510" t="s">
        <v>48</v>
      </c>
      <c r="AL3510" t="s">
        <v>53</v>
      </c>
      <c r="AM3510">
        <v>530</v>
      </c>
      <c r="AN3510">
        <v>1060</v>
      </c>
      <c r="AO3510">
        <v>15</v>
      </c>
    </row>
    <row r="3511" spans="1:41" x14ac:dyDescent="0.3">
      <c r="A3511" t="str">
        <f>"Trad IRN"</f>
        <v>Trad IRN</v>
      </c>
      <c r="B3511" t="str">
        <f>"Bldg IRN"</f>
        <v>Bldg IRN</v>
      </c>
      <c r="C3511" t="s">
        <v>41</v>
      </c>
      <c r="D3511" t="s">
        <v>3</v>
      </c>
      <c r="E3511" t="s">
        <v>80</v>
      </c>
      <c r="F3511" t="s">
        <v>81</v>
      </c>
      <c r="G3511" t="s">
        <v>82</v>
      </c>
      <c r="H3511" t="s">
        <v>83</v>
      </c>
      <c r="I3511" t="str">
        <f>"Trad IRN"</f>
        <v>Trad IRN</v>
      </c>
      <c r="J3511" t="s">
        <v>43</v>
      </c>
      <c r="K3511" t="s">
        <v>44</v>
      </c>
      <c r="L3511" t="s">
        <v>45</v>
      </c>
      <c r="M3511" t="s">
        <v>46</v>
      </c>
      <c r="N3511" t="str">
        <f>"08/18/2022"</f>
        <v>08/18/2022</v>
      </c>
      <c r="O3511" t="str">
        <f t="shared" si="359"/>
        <v>12/31/2500</v>
      </c>
      <c r="P3511">
        <v>0.5</v>
      </c>
      <c r="Q3511">
        <v>0.5</v>
      </c>
      <c r="S3511">
        <v>0</v>
      </c>
      <c r="T3511">
        <v>0.5</v>
      </c>
      <c r="U3511">
        <v>0</v>
      </c>
      <c r="V3511" t="str">
        <f>"Trad IRN"</f>
        <v>Trad IRN</v>
      </c>
      <c r="W3511">
        <v>50</v>
      </c>
      <c r="X3511" t="s">
        <v>47</v>
      </c>
      <c r="Z3511" t="s">
        <v>47</v>
      </c>
      <c r="AB3511" t="str">
        <f>"11"</f>
        <v>11</v>
      </c>
      <c r="AC3511" t="s">
        <v>48</v>
      </c>
      <c r="AD3511" t="s">
        <v>49</v>
      </c>
      <c r="AE3511" t="s">
        <v>50</v>
      </c>
      <c r="AF3511">
        <v>0</v>
      </c>
      <c r="AG3511" t="s">
        <v>56</v>
      </c>
      <c r="AH3511" t="str">
        <f>"Trad IRN"</f>
        <v>Trad IRN</v>
      </c>
      <c r="AI3511" t="str">
        <f>"Bldg IRN"</f>
        <v>Bldg IRN</v>
      </c>
      <c r="AJ3511" t="s">
        <v>48</v>
      </c>
      <c r="AK3511" t="s">
        <v>48</v>
      </c>
      <c r="AL3511" t="s">
        <v>53</v>
      </c>
      <c r="AM3511">
        <v>566.15</v>
      </c>
      <c r="AN3511">
        <v>1132.3</v>
      </c>
      <c r="AO3511">
        <v>15</v>
      </c>
    </row>
    <row r="3512" spans="1:41" x14ac:dyDescent="0.3">
      <c r="A3512" t="str">
        <f>"Trad IRN"</f>
        <v>Trad IRN</v>
      </c>
      <c r="B3512" t="str">
        <f>"Bldg IRN"</f>
        <v>Bldg IRN</v>
      </c>
      <c r="C3512" t="s">
        <v>41</v>
      </c>
      <c r="D3512" t="s">
        <v>3</v>
      </c>
      <c r="E3512" t="s">
        <v>80</v>
      </c>
      <c r="F3512" t="s">
        <v>81</v>
      </c>
      <c r="G3512" t="s">
        <v>82</v>
      </c>
      <c r="H3512" t="s">
        <v>83</v>
      </c>
      <c r="I3512" t="s">
        <v>8</v>
      </c>
      <c r="J3512" t="s">
        <v>43</v>
      </c>
      <c r="K3512" t="s">
        <v>44</v>
      </c>
      <c r="L3512" t="s">
        <v>45</v>
      </c>
      <c r="M3512" t="s">
        <v>46</v>
      </c>
      <c r="N3512" t="str">
        <f>"08/17/2022"</f>
        <v>08/17/2022</v>
      </c>
      <c r="O3512" t="str">
        <f t="shared" si="359"/>
        <v>12/31/2500</v>
      </c>
      <c r="P3512">
        <v>0.5</v>
      </c>
      <c r="Q3512">
        <v>0.5</v>
      </c>
      <c r="S3512">
        <v>0</v>
      </c>
      <c r="T3512">
        <v>0</v>
      </c>
      <c r="U3512">
        <v>0.5</v>
      </c>
      <c r="V3512" t="str">
        <f>"Trad IRN"</f>
        <v>Trad IRN</v>
      </c>
      <c r="W3512">
        <v>50</v>
      </c>
      <c r="X3512" t="s">
        <v>47</v>
      </c>
      <c r="Z3512" t="s">
        <v>47</v>
      </c>
      <c r="AB3512" t="str">
        <f>"11"</f>
        <v>11</v>
      </c>
      <c r="AC3512" t="s">
        <v>48</v>
      </c>
      <c r="AD3512" t="s">
        <v>49</v>
      </c>
      <c r="AE3512" t="s">
        <v>50</v>
      </c>
      <c r="AF3512">
        <v>0</v>
      </c>
      <c r="AG3512" t="s">
        <v>51</v>
      </c>
      <c r="AH3512" t="s">
        <v>85</v>
      </c>
      <c r="AI3512" t="str">
        <f>"Bldg IRN"</f>
        <v>Bldg IRN</v>
      </c>
      <c r="AJ3512" t="s">
        <v>48</v>
      </c>
      <c r="AK3512" t="s">
        <v>48</v>
      </c>
      <c r="AL3512" t="s">
        <v>53</v>
      </c>
      <c r="AM3512">
        <v>530</v>
      </c>
      <c r="AN3512">
        <v>1060</v>
      </c>
      <c r="AO3512">
        <v>15</v>
      </c>
    </row>
    <row r="3513" spans="1:41" x14ac:dyDescent="0.3">
      <c r="A3513" t="str">
        <f>"Trad IRN"</f>
        <v>Trad IRN</v>
      </c>
      <c r="B3513" t="str">
        <f>"Bldg IRN"</f>
        <v>Bldg IRN</v>
      </c>
      <c r="C3513" t="s">
        <v>41</v>
      </c>
      <c r="D3513" t="s">
        <v>3</v>
      </c>
      <c r="E3513" t="s">
        <v>80</v>
      </c>
      <c r="F3513" t="s">
        <v>81</v>
      </c>
      <c r="G3513" t="s">
        <v>82</v>
      </c>
      <c r="H3513" t="s">
        <v>83</v>
      </c>
      <c r="I3513" t="s">
        <v>8</v>
      </c>
      <c r="J3513" t="s">
        <v>43</v>
      </c>
      <c r="K3513" t="s">
        <v>44</v>
      </c>
      <c r="L3513" t="s">
        <v>45</v>
      </c>
      <c r="M3513" t="s">
        <v>46</v>
      </c>
      <c r="N3513" t="str">
        <f t="shared" ref="N3513:N3527" si="360">"08/18/2022"</f>
        <v>08/18/2022</v>
      </c>
      <c r="O3513" t="str">
        <f t="shared" si="359"/>
        <v>12/31/2500</v>
      </c>
      <c r="P3513">
        <v>0.15</v>
      </c>
      <c r="Q3513">
        <v>0.15</v>
      </c>
      <c r="S3513">
        <v>0</v>
      </c>
      <c r="T3513">
        <v>3.9565999999999997E-2</v>
      </c>
      <c r="U3513">
        <v>0.110434</v>
      </c>
      <c r="V3513" t="str">
        <f>"Trad IRN"</f>
        <v>Trad IRN</v>
      </c>
      <c r="W3513">
        <v>15</v>
      </c>
      <c r="X3513" t="s">
        <v>47</v>
      </c>
      <c r="Z3513" t="s">
        <v>47</v>
      </c>
      <c r="AB3513" t="str">
        <f>"09"</f>
        <v>09</v>
      </c>
      <c r="AC3513" t="s">
        <v>48</v>
      </c>
      <c r="AD3513" t="s">
        <v>49</v>
      </c>
      <c r="AE3513" t="s">
        <v>50</v>
      </c>
      <c r="AF3513">
        <v>0</v>
      </c>
      <c r="AG3513" t="s">
        <v>51</v>
      </c>
      <c r="AH3513" t="str">
        <f>"Trad IRN"</f>
        <v>Trad IRN</v>
      </c>
      <c r="AI3513" t="str">
        <f>"Bldg IRN"</f>
        <v>Bldg IRN</v>
      </c>
      <c r="AJ3513" t="s">
        <v>48</v>
      </c>
      <c r="AK3513" t="s">
        <v>48</v>
      </c>
      <c r="AL3513" t="s">
        <v>53</v>
      </c>
      <c r="AM3513">
        <v>169.85</v>
      </c>
      <c r="AN3513">
        <v>1132.3</v>
      </c>
      <c r="AO3513">
        <v>15</v>
      </c>
    </row>
    <row r="3514" spans="1:41" x14ac:dyDescent="0.3">
      <c r="A3514" t="str">
        <f>"Trad IRN"</f>
        <v>Trad IRN</v>
      </c>
      <c r="B3514" t="str">
        <f>"Bldg IRN"</f>
        <v>Bldg IRN</v>
      </c>
      <c r="C3514" t="s">
        <v>41</v>
      </c>
      <c r="D3514" t="s">
        <v>3</v>
      </c>
      <c r="E3514" t="s">
        <v>80</v>
      </c>
      <c r="F3514" t="s">
        <v>81</v>
      </c>
      <c r="G3514" t="s">
        <v>82</v>
      </c>
      <c r="H3514" t="s">
        <v>83</v>
      </c>
      <c r="I3514" t="str">
        <f>"Trad IRN"</f>
        <v>Trad IRN</v>
      </c>
      <c r="J3514" t="s">
        <v>43</v>
      </c>
      <c r="K3514" t="s">
        <v>44</v>
      </c>
      <c r="L3514" t="s">
        <v>45</v>
      </c>
      <c r="M3514" t="s">
        <v>46</v>
      </c>
      <c r="N3514" t="str">
        <f t="shared" si="360"/>
        <v>08/18/2022</v>
      </c>
      <c r="O3514" t="str">
        <f t="shared" si="359"/>
        <v>12/31/2500</v>
      </c>
      <c r="P3514">
        <v>0.85</v>
      </c>
      <c r="Q3514">
        <v>0.85</v>
      </c>
      <c r="S3514">
        <v>0</v>
      </c>
      <c r="T3514">
        <v>0.85</v>
      </c>
      <c r="U3514">
        <v>0</v>
      </c>
      <c r="V3514" t="str">
        <f>"Trad IRN"</f>
        <v>Trad IRN</v>
      </c>
      <c r="W3514">
        <v>85</v>
      </c>
      <c r="X3514" t="s">
        <v>47</v>
      </c>
      <c r="Z3514" t="s">
        <v>47</v>
      </c>
      <c r="AB3514" t="str">
        <f>"09"</f>
        <v>09</v>
      </c>
      <c r="AC3514" t="s">
        <v>48</v>
      </c>
      <c r="AD3514" t="s">
        <v>49</v>
      </c>
      <c r="AE3514" t="s">
        <v>50</v>
      </c>
      <c r="AF3514">
        <v>0</v>
      </c>
      <c r="AG3514" t="s">
        <v>56</v>
      </c>
      <c r="AH3514" t="str">
        <f>"Trad IRN"</f>
        <v>Trad IRN</v>
      </c>
      <c r="AI3514" t="str">
        <f>"Bldg IRN"</f>
        <v>Bldg IRN</v>
      </c>
      <c r="AJ3514" t="s">
        <v>48</v>
      </c>
      <c r="AK3514" t="s">
        <v>48</v>
      </c>
      <c r="AL3514" t="s">
        <v>53</v>
      </c>
      <c r="AM3514">
        <v>962.46</v>
      </c>
      <c r="AN3514">
        <v>1132.3</v>
      </c>
      <c r="AO3514">
        <v>15</v>
      </c>
    </row>
    <row r="3515" spans="1:41" x14ac:dyDescent="0.3">
      <c r="A3515" t="str">
        <f>"Trad IRN"</f>
        <v>Trad IRN</v>
      </c>
      <c r="B3515" t="str">
        <f>"Bldg IRN"</f>
        <v>Bldg IRN</v>
      </c>
      <c r="C3515" t="s">
        <v>41</v>
      </c>
      <c r="D3515" t="s">
        <v>3</v>
      </c>
      <c r="E3515" t="s">
        <v>80</v>
      </c>
      <c r="F3515" t="s">
        <v>81</v>
      </c>
      <c r="G3515" t="s">
        <v>82</v>
      </c>
      <c r="H3515" t="s">
        <v>83</v>
      </c>
      <c r="I3515" t="str">
        <f>"Trad IRN"</f>
        <v>Trad IRN</v>
      </c>
      <c r="J3515" t="s">
        <v>43</v>
      </c>
      <c r="K3515" t="s">
        <v>44</v>
      </c>
      <c r="L3515" t="s">
        <v>45</v>
      </c>
      <c r="M3515" t="s">
        <v>46</v>
      </c>
      <c r="N3515" t="str">
        <f t="shared" si="360"/>
        <v>08/18/2022</v>
      </c>
      <c r="O3515" t="str">
        <f t="shared" si="359"/>
        <v>12/31/2500</v>
      </c>
      <c r="P3515">
        <v>1</v>
      </c>
      <c r="Q3515">
        <v>1</v>
      </c>
      <c r="S3515">
        <v>1</v>
      </c>
      <c r="T3515">
        <v>1</v>
      </c>
      <c r="U3515">
        <v>0</v>
      </c>
      <c r="V3515" t="str">
        <f>"Trad IRN"</f>
        <v>Trad IRN</v>
      </c>
      <c r="W3515">
        <v>100</v>
      </c>
      <c r="X3515" t="s">
        <v>47</v>
      </c>
      <c r="Z3515" t="s">
        <v>47</v>
      </c>
      <c r="AB3515" t="str">
        <f>"10"</f>
        <v>10</v>
      </c>
      <c r="AC3515" t="s">
        <v>48</v>
      </c>
      <c r="AD3515" t="s">
        <v>49</v>
      </c>
      <c r="AE3515" t="s">
        <v>50</v>
      </c>
      <c r="AF3515">
        <v>0</v>
      </c>
      <c r="AG3515" t="s">
        <v>56</v>
      </c>
      <c r="AH3515" t="str">
        <f>"Trad IRN"</f>
        <v>Trad IRN</v>
      </c>
      <c r="AI3515" t="str">
        <f>"Bldg IRN"</f>
        <v>Bldg IRN</v>
      </c>
      <c r="AJ3515" t="s">
        <v>48</v>
      </c>
      <c r="AK3515" t="s">
        <v>48</v>
      </c>
      <c r="AL3515" t="s">
        <v>53</v>
      </c>
      <c r="AM3515">
        <v>1132.3</v>
      </c>
      <c r="AN3515">
        <v>1132.3</v>
      </c>
      <c r="AO3515">
        <v>15</v>
      </c>
    </row>
    <row r="3516" spans="1:41" x14ac:dyDescent="0.3">
      <c r="A3516" t="str">
        <f>"Trad IRN"</f>
        <v>Trad IRN</v>
      </c>
      <c r="B3516" t="str">
        <f>"Bldg IRN"</f>
        <v>Bldg IRN</v>
      </c>
      <c r="C3516" t="s">
        <v>41</v>
      </c>
      <c r="D3516" t="s">
        <v>3</v>
      </c>
      <c r="E3516" t="s">
        <v>80</v>
      </c>
      <c r="F3516" t="s">
        <v>81</v>
      </c>
      <c r="G3516" t="s">
        <v>82</v>
      </c>
      <c r="H3516" t="s">
        <v>83</v>
      </c>
      <c r="I3516" t="str">
        <f>"Trad IRN"</f>
        <v>Trad IRN</v>
      </c>
      <c r="J3516" t="s">
        <v>43</v>
      </c>
      <c r="K3516" t="s">
        <v>44</v>
      </c>
      <c r="L3516" t="s">
        <v>45</v>
      </c>
      <c r="M3516" t="s">
        <v>46</v>
      </c>
      <c r="N3516" t="str">
        <f t="shared" si="360"/>
        <v>08/18/2022</v>
      </c>
      <c r="O3516" t="str">
        <f t="shared" si="359"/>
        <v>12/31/2500</v>
      </c>
      <c r="P3516">
        <v>1</v>
      </c>
      <c r="Q3516">
        <v>1</v>
      </c>
      <c r="S3516">
        <v>1</v>
      </c>
      <c r="T3516">
        <v>1</v>
      </c>
      <c r="U3516">
        <v>0</v>
      </c>
      <c r="V3516" t="str">
        <f>"Trad IRN"</f>
        <v>Trad IRN</v>
      </c>
      <c r="W3516">
        <v>100</v>
      </c>
      <c r="X3516" t="s">
        <v>47</v>
      </c>
      <c r="Z3516" t="s">
        <v>47</v>
      </c>
      <c r="AB3516" t="str">
        <f>"10"</f>
        <v>10</v>
      </c>
      <c r="AC3516" t="s">
        <v>48</v>
      </c>
      <c r="AD3516" t="s">
        <v>49</v>
      </c>
      <c r="AE3516" t="s">
        <v>50</v>
      </c>
      <c r="AF3516">
        <v>0</v>
      </c>
      <c r="AG3516" t="s">
        <v>56</v>
      </c>
      <c r="AH3516" t="str">
        <f>"Trad IRN"</f>
        <v>Trad IRN</v>
      </c>
      <c r="AI3516" t="str">
        <f>"Bldg IRN"</f>
        <v>Bldg IRN</v>
      </c>
      <c r="AJ3516" t="s">
        <v>48</v>
      </c>
      <c r="AK3516" t="s">
        <v>48</v>
      </c>
      <c r="AL3516" t="s">
        <v>53</v>
      </c>
      <c r="AM3516">
        <v>1132.3</v>
      </c>
      <c r="AN3516">
        <v>1132.3</v>
      </c>
      <c r="AO3516">
        <v>15</v>
      </c>
    </row>
    <row r="3517" spans="1:41" x14ac:dyDescent="0.3">
      <c r="A3517" t="str">
        <f>"Trad IRN"</f>
        <v>Trad IRN</v>
      </c>
      <c r="B3517" t="str">
        <f>"Bldg IRN"</f>
        <v>Bldg IRN</v>
      </c>
      <c r="C3517" t="s">
        <v>41</v>
      </c>
      <c r="D3517" t="s">
        <v>3</v>
      </c>
      <c r="E3517" t="s">
        <v>80</v>
      </c>
      <c r="F3517" t="s">
        <v>81</v>
      </c>
      <c r="G3517" t="s">
        <v>82</v>
      </c>
      <c r="H3517" t="s">
        <v>83</v>
      </c>
      <c r="I3517" t="str">
        <f>"Trad IRN"</f>
        <v>Trad IRN</v>
      </c>
      <c r="J3517" t="s">
        <v>43</v>
      </c>
      <c r="K3517" t="s">
        <v>44</v>
      </c>
      <c r="L3517" t="s">
        <v>45</v>
      </c>
      <c r="M3517" t="s">
        <v>46</v>
      </c>
      <c r="N3517" t="str">
        <f t="shared" si="360"/>
        <v>08/18/2022</v>
      </c>
      <c r="O3517" t="str">
        <f t="shared" si="359"/>
        <v>12/31/2500</v>
      </c>
      <c r="P3517">
        <v>1</v>
      </c>
      <c r="Q3517">
        <v>1</v>
      </c>
      <c r="S3517">
        <v>0</v>
      </c>
      <c r="T3517">
        <v>1</v>
      </c>
      <c r="U3517">
        <v>0</v>
      </c>
      <c r="V3517" t="str">
        <f>"Trad IRN"</f>
        <v>Trad IRN</v>
      </c>
      <c r="W3517">
        <v>100</v>
      </c>
      <c r="X3517" t="s">
        <v>47</v>
      </c>
      <c r="Z3517" t="s">
        <v>47</v>
      </c>
      <c r="AB3517" t="str">
        <f>"10"</f>
        <v>10</v>
      </c>
      <c r="AC3517" t="s">
        <v>48</v>
      </c>
      <c r="AD3517" t="s">
        <v>49</v>
      </c>
      <c r="AE3517" t="s">
        <v>50</v>
      </c>
      <c r="AF3517">
        <v>0</v>
      </c>
      <c r="AG3517" t="s">
        <v>56</v>
      </c>
      <c r="AH3517" t="str">
        <f>"Trad IRN"</f>
        <v>Trad IRN</v>
      </c>
      <c r="AI3517" t="str">
        <f>"Bldg IRN"</f>
        <v>Bldg IRN</v>
      </c>
      <c r="AJ3517" t="s">
        <v>48</v>
      </c>
      <c r="AK3517" t="s">
        <v>48</v>
      </c>
      <c r="AL3517" t="s">
        <v>53</v>
      </c>
      <c r="AM3517">
        <v>1132.3</v>
      </c>
      <c r="AN3517">
        <v>1132.3</v>
      </c>
      <c r="AO3517">
        <v>15</v>
      </c>
    </row>
    <row r="3518" spans="1:41" x14ac:dyDescent="0.3">
      <c r="A3518" t="str">
        <f>"Trad IRN"</f>
        <v>Trad IRN</v>
      </c>
      <c r="B3518" t="str">
        <f>"Bldg IRN"</f>
        <v>Bldg IRN</v>
      </c>
      <c r="C3518" t="s">
        <v>41</v>
      </c>
      <c r="D3518" t="s">
        <v>3</v>
      </c>
      <c r="E3518" t="s">
        <v>80</v>
      </c>
      <c r="F3518" t="s">
        <v>81</v>
      </c>
      <c r="G3518" t="s">
        <v>82</v>
      </c>
      <c r="H3518" t="s">
        <v>83</v>
      </c>
      <c r="I3518" t="str">
        <f>"Trad IRN"</f>
        <v>Trad IRN</v>
      </c>
      <c r="J3518" t="s">
        <v>43</v>
      </c>
      <c r="K3518" t="s">
        <v>44</v>
      </c>
      <c r="L3518" t="s">
        <v>45</v>
      </c>
      <c r="M3518" t="s">
        <v>46</v>
      </c>
      <c r="N3518" t="str">
        <f t="shared" si="360"/>
        <v>08/18/2022</v>
      </c>
      <c r="O3518" t="str">
        <f>"11/08/2022"</f>
        <v>11/08/2022</v>
      </c>
      <c r="P3518">
        <v>0.261764</v>
      </c>
      <c r="Q3518">
        <v>0.261764</v>
      </c>
      <c r="R3518">
        <v>0.261764</v>
      </c>
      <c r="S3518">
        <v>0</v>
      </c>
      <c r="T3518">
        <v>0.261764</v>
      </c>
      <c r="U3518">
        <v>0</v>
      </c>
      <c r="V3518" t="str">
        <f>"Trad IRN"</f>
        <v>Trad IRN</v>
      </c>
      <c r="W3518">
        <v>85</v>
      </c>
      <c r="X3518" t="s">
        <v>47</v>
      </c>
      <c r="Z3518" t="s">
        <v>47</v>
      </c>
      <c r="AB3518" t="str">
        <f>"12"</f>
        <v>12</v>
      </c>
      <c r="AC3518" t="str">
        <f>"10"</f>
        <v>10</v>
      </c>
      <c r="AD3518" t="str">
        <f>"2"</f>
        <v>2</v>
      </c>
      <c r="AE3518" t="s">
        <v>50</v>
      </c>
      <c r="AF3518">
        <v>0</v>
      </c>
      <c r="AG3518" t="s">
        <v>56</v>
      </c>
      <c r="AH3518" t="str">
        <f>"Trad IRN"</f>
        <v>Trad IRN</v>
      </c>
      <c r="AI3518" t="str">
        <f>"Bldg IRN"</f>
        <v>Bldg IRN</v>
      </c>
      <c r="AJ3518" t="str">
        <f>"12"</f>
        <v>12</v>
      </c>
      <c r="AK3518" t="s">
        <v>48</v>
      </c>
      <c r="AL3518" t="s">
        <v>53</v>
      </c>
      <c r="AM3518">
        <v>296.39999999999998</v>
      </c>
      <c r="AN3518">
        <v>1132.3</v>
      </c>
      <c r="AO3518">
        <v>15</v>
      </c>
    </row>
    <row r="3519" spans="1:41" x14ac:dyDescent="0.3">
      <c r="A3519" t="str">
        <f>"Trad IRN"</f>
        <v>Trad IRN</v>
      </c>
      <c r="B3519" t="str">
        <f>"Bldg IRN"</f>
        <v>Bldg IRN</v>
      </c>
      <c r="C3519" t="s">
        <v>41</v>
      </c>
      <c r="D3519" t="s">
        <v>3</v>
      </c>
      <c r="E3519" t="s">
        <v>80</v>
      </c>
      <c r="F3519" t="s">
        <v>81</v>
      </c>
      <c r="G3519" t="s">
        <v>82</v>
      </c>
      <c r="H3519" t="s">
        <v>83</v>
      </c>
      <c r="I3519" t="s">
        <v>8</v>
      </c>
      <c r="J3519" t="s">
        <v>43</v>
      </c>
      <c r="K3519" t="s">
        <v>44</v>
      </c>
      <c r="L3519" t="s">
        <v>45</v>
      </c>
      <c r="M3519" t="s">
        <v>46</v>
      </c>
      <c r="N3519" t="str">
        <f t="shared" si="360"/>
        <v>08/18/2022</v>
      </c>
      <c r="O3519" t="str">
        <f>"11/06/2022"</f>
        <v>11/06/2022</v>
      </c>
      <c r="P3519">
        <v>4.6496999999999997E-2</v>
      </c>
      <c r="Q3519">
        <v>4.6496999999999997E-2</v>
      </c>
      <c r="R3519">
        <v>4.6496999999999997E-2</v>
      </c>
      <c r="S3519">
        <v>0</v>
      </c>
      <c r="T3519">
        <v>4.6496999999999997E-2</v>
      </c>
      <c r="U3519">
        <v>0</v>
      </c>
      <c r="V3519" t="str">
        <f>"Trad IRN"</f>
        <v>Trad IRN</v>
      </c>
      <c r="W3519">
        <v>15</v>
      </c>
      <c r="X3519" t="s">
        <v>47</v>
      </c>
      <c r="Z3519" t="s">
        <v>47</v>
      </c>
      <c r="AB3519" t="str">
        <f>"12"</f>
        <v>12</v>
      </c>
      <c r="AC3519" t="str">
        <f>"10"</f>
        <v>10</v>
      </c>
      <c r="AD3519" t="str">
        <f>"2"</f>
        <v>2</v>
      </c>
      <c r="AE3519" t="s">
        <v>50</v>
      </c>
      <c r="AF3519">
        <v>0</v>
      </c>
      <c r="AG3519" t="s">
        <v>51</v>
      </c>
      <c r="AH3519" t="s">
        <v>85</v>
      </c>
      <c r="AI3519" t="str">
        <f>"Bldg IRN"</f>
        <v>Bldg IRN</v>
      </c>
      <c r="AJ3519" t="str">
        <f>"12"</f>
        <v>12</v>
      </c>
      <c r="AK3519" t="s">
        <v>52</v>
      </c>
      <c r="AL3519" t="s">
        <v>53</v>
      </c>
      <c r="AM3519">
        <v>48.45</v>
      </c>
      <c r="AN3519">
        <v>1042</v>
      </c>
      <c r="AO3519">
        <v>15</v>
      </c>
    </row>
    <row r="3520" spans="1:41" x14ac:dyDescent="0.3">
      <c r="A3520" t="str">
        <f>"Trad IRN"</f>
        <v>Trad IRN</v>
      </c>
      <c r="B3520" t="str">
        <f>"Bldg IRN"</f>
        <v>Bldg IRN</v>
      </c>
      <c r="C3520" t="s">
        <v>41</v>
      </c>
      <c r="D3520" t="s">
        <v>3</v>
      </c>
      <c r="E3520" t="s">
        <v>80</v>
      </c>
      <c r="F3520" t="s">
        <v>81</v>
      </c>
      <c r="G3520" t="s">
        <v>82</v>
      </c>
      <c r="H3520" t="s">
        <v>83</v>
      </c>
      <c r="I3520" t="str">
        <f>"Trad IRN"</f>
        <v>Trad IRN</v>
      </c>
      <c r="J3520" t="s">
        <v>43</v>
      </c>
      <c r="K3520" t="s">
        <v>44</v>
      </c>
      <c r="L3520" t="s">
        <v>45</v>
      </c>
      <c r="M3520" t="s">
        <v>46</v>
      </c>
      <c r="N3520" t="str">
        <f t="shared" si="360"/>
        <v>08/18/2022</v>
      </c>
      <c r="O3520" t="str">
        <f>"12/31/2500"</f>
        <v>12/31/2500</v>
      </c>
      <c r="P3520">
        <v>1</v>
      </c>
      <c r="Q3520">
        <v>1</v>
      </c>
      <c r="R3520">
        <v>1</v>
      </c>
      <c r="S3520">
        <v>0</v>
      </c>
      <c r="T3520">
        <v>1</v>
      </c>
      <c r="U3520">
        <v>0</v>
      </c>
      <c r="V3520" t="str">
        <f>"Trad IRN"</f>
        <v>Trad IRN</v>
      </c>
      <c r="W3520">
        <v>100</v>
      </c>
      <c r="X3520" t="s">
        <v>47</v>
      </c>
      <c r="Z3520" t="s">
        <v>47</v>
      </c>
      <c r="AB3520" t="str">
        <f>"10"</f>
        <v>10</v>
      </c>
      <c r="AC3520" t="str">
        <f>"10"</f>
        <v>10</v>
      </c>
      <c r="AD3520" t="str">
        <f>"2"</f>
        <v>2</v>
      </c>
      <c r="AE3520" t="s">
        <v>50</v>
      </c>
      <c r="AF3520">
        <v>0</v>
      </c>
      <c r="AG3520" t="s">
        <v>56</v>
      </c>
      <c r="AH3520" t="str">
        <f>"Trad IRN"</f>
        <v>Trad IRN</v>
      </c>
      <c r="AI3520" t="str">
        <f>"Bldg IRN"</f>
        <v>Bldg IRN</v>
      </c>
      <c r="AJ3520" t="s">
        <v>48</v>
      </c>
      <c r="AK3520" t="s">
        <v>48</v>
      </c>
      <c r="AL3520" t="s">
        <v>53</v>
      </c>
      <c r="AM3520">
        <v>1132.3</v>
      </c>
      <c r="AN3520">
        <v>1132.3</v>
      </c>
      <c r="AO3520">
        <v>15</v>
      </c>
    </row>
    <row r="3521" spans="1:41" x14ac:dyDescent="0.3">
      <c r="A3521" t="str">
        <f>"Trad IRN"</f>
        <v>Trad IRN</v>
      </c>
      <c r="B3521" t="str">
        <f>"Bldg IRN"</f>
        <v>Bldg IRN</v>
      </c>
      <c r="C3521" t="s">
        <v>41</v>
      </c>
      <c r="D3521" t="s">
        <v>3</v>
      </c>
      <c r="E3521" t="s">
        <v>80</v>
      </c>
      <c r="F3521" t="s">
        <v>81</v>
      </c>
      <c r="G3521" t="s">
        <v>82</v>
      </c>
      <c r="H3521" t="s">
        <v>83</v>
      </c>
      <c r="I3521" t="str">
        <f>"Trad IRN"</f>
        <v>Trad IRN</v>
      </c>
      <c r="J3521" t="s">
        <v>43</v>
      </c>
      <c r="K3521" t="s">
        <v>44</v>
      </c>
      <c r="L3521" t="s">
        <v>45</v>
      </c>
      <c r="M3521" t="s">
        <v>46</v>
      </c>
      <c r="N3521" t="str">
        <f t="shared" si="360"/>
        <v>08/18/2022</v>
      </c>
      <c r="O3521" t="str">
        <f>"12/31/2500"</f>
        <v>12/31/2500</v>
      </c>
      <c r="P3521">
        <v>1</v>
      </c>
      <c r="Q3521">
        <v>1</v>
      </c>
      <c r="R3521">
        <v>1</v>
      </c>
      <c r="S3521">
        <v>0</v>
      </c>
      <c r="T3521">
        <v>1</v>
      </c>
      <c r="U3521">
        <v>0</v>
      </c>
      <c r="V3521" t="str">
        <f>"Trad IRN"</f>
        <v>Trad IRN</v>
      </c>
      <c r="W3521">
        <v>100</v>
      </c>
      <c r="X3521" t="s">
        <v>47</v>
      </c>
      <c r="Z3521" t="s">
        <v>47</v>
      </c>
      <c r="AB3521" t="str">
        <f>"12"</f>
        <v>12</v>
      </c>
      <c r="AC3521" t="str">
        <f>"15"</f>
        <v>15</v>
      </c>
      <c r="AD3521" t="str">
        <f>"2"</f>
        <v>2</v>
      </c>
      <c r="AE3521" t="s">
        <v>50</v>
      </c>
      <c r="AF3521">
        <v>0</v>
      </c>
      <c r="AG3521" t="s">
        <v>56</v>
      </c>
      <c r="AH3521" t="str">
        <f>"Trad IRN"</f>
        <v>Trad IRN</v>
      </c>
      <c r="AI3521" t="str">
        <f>"Bldg IRN"</f>
        <v>Bldg IRN</v>
      </c>
      <c r="AJ3521" t="str">
        <f>"12"</f>
        <v>12</v>
      </c>
      <c r="AK3521" t="s">
        <v>48</v>
      </c>
      <c r="AL3521" t="s">
        <v>53</v>
      </c>
      <c r="AM3521">
        <v>1132.3</v>
      </c>
      <c r="AN3521">
        <v>1132.3</v>
      </c>
      <c r="AO3521">
        <v>15</v>
      </c>
    </row>
    <row r="3522" spans="1:41" x14ac:dyDescent="0.3">
      <c r="A3522" t="str">
        <f>"Trad IRN"</f>
        <v>Trad IRN</v>
      </c>
      <c r="B3522" t="str">
        <f>"Bldg IRN"</f>
        <v>Bldg IRN</v>
      </c>
      <c r="C3522" t="s">
        <v>41</v>
      </c>
      <c r="D3522" t="s">
        <v>3</v>
      </c>
      <c r="E3522" t="s">
        <v>80</v>
      </c>
      <c r="F3522" t="s">
        <v>81</v>
      </c>
      <c r="G3522" t="s">
        <v>82</v>
      </c>
      <c r="H3522" t="s">
        <v>83</v>
      </c>
      <c r="I3522" t="str">
        <f>"Trad IRN"</f>
        <v>Trad IRN</v>
      </c>
      <c r="J3522" t="s">
        <v>43</v>
      </c>
      <c r="K3522" t="s">
        <v>44</v>
      </c>
      <c r="L3522" t="s">
        <v>45</v>
      </c>
      <c r="M3522" t="s">
        <v>46</v>
      </c>
      <c r="N3522" t="str">
        <f t="shared" si="360"/>
        <v>08/18/2022</v>
      </c>
      <c r="O3522" t="str">
        <f>"01/29/2023"</f>
        <v>01/29/2023</v>
      </c>
      <c r="P3522">
        <v>0.56170600000000004</v>
      </c>
      <c r="Q3522">
        <v>0.56170600000000004</v>
      </c>
      <c r="S3522">
        <v>0</v>
      </c>
      <c r="T3522">
        <v>0.56170600000000004</v>
      </c>
      <c r="U3522">
        <v>0</v>
      </c>
      <c r="V3522" t="str">
        <f>"Trad IRN"</f>
        <v>Trad IRN</v>
      </c>
      <c r="W3522">
        <v>100</v>
      </c>
      <c r="X3522" t="s">
        <v>47</v>
      </c>
      <c r="Z3522" t="s">
        <v>47</v>
      </c>
      <c r="AB3522" t="str">
        <f>"09"</f>
        <v>09</v>
      </c>
      <c r="AC3522" t="s">
        <v>48</v>
      </c>
      <c r="AD3522" t="s">
        <v>49</v>
      </c>
      <c r="AE3522" t="s">
        <v>50</v>
      </c>
      <c r="AF3522">
        <v>2</v>
      </c>
      <c r="AG3522" t="s">
        <v>56</v>
      </c>
      <c r="AH3522" t="str">
        <f>"Trad IRN"</f>
        <v>Trad IRN</v>
      </c>
      <c r="AI3522" t="str">
        <f>"Bldg IRN"</f>
        <v>Bldg IRN</v>
      </c>
      <c r="AJ3522" t="s">
        <v>48</v>
      </c>
      <c r="AK3522" t="s">
        <v>48</v>
      </c>
      <c r="AL3522" t="s">
        <v>53</v>
      </c>
      <c r="AM3522">
        <v>636.02</v>
      </c>
      <c r="AN3522">
        <v>1132.3</v>
      </c>
      <c r="AO3522">
        <v>15</v>
      </c>
    </row>
    <row r="3523" spans="1:41" x14ac:dyDescent="0.3">
      <c r="A3523" t="str">
        <f>"Trad IRN"</f>
        <v>Trad IRN</v>
      </c>
      <c r="B3523" t="str">
        <f>"Bldg IRN"</f>
        <v>Bldg IRN</v>
      </c>
      <c r="C3523" t="s">
        <v>41</v>
      </c>
      <c r="D3523" t="s">
        <v>3</v>
      </c>
      <c r="E3523" t="s">
        <v>80</v>
      </c>
      <c r="F3523" t="s">
        <v>81</v>
      </c>
      <c r="G3523" t="s">
        <v>82</v>
      </c>
      <c r="H3523" t="s">
        <v>83</v>
      </c>
      <c r="I3523" t="str">
        <f>"Trad IRN"</f>
        <v>Trad IRN</v>
      </c>
      <c r="J3523" t="s">
        <v>43</v>
      </c>
      <c r="K3523" t="s">
        <v>44</v>
      </c>
      <c r="L3523" t="s">
        <v>45</v>
      </c>
      <c r="M3523" t="s">
        <v>46</v>
      </c>
      <c r="N3523" t="str">
        <f t="shared" si="360"/>
        <v>08/18/2022</v>
      </c>
      <c r="O3523" t="str">
        <f t="shared" ref="O3523:O3555" si="361">"12/31/2500"</f>
        <v>12/31/2500</v>
      </c>
      <c r="P3523">
        <v>1</v>
      </c>
      <c r="Q3523">
        <v>1</v>
      </c>
      <c r="S3523">
        <v>0</v>
      </c>
      <c r="T3523">
        <v>1</v>
      </c>
      <c r="U3523">
        <v>0</v>
      </c>
      <c r="V3523" t="str">
        <f>"Trad IRN"</f>
        <v>Trad IRN</v>
      </c>
      <c r="W3523">
        <v>100</v>
      </c>
      <c r="X3523" t="s">
        <v>47</v>
      </c>
      <c r="Z3523" t="s">
        <v>47</v>
      </c>
      <c r="AB3523" t="str">
        <f>"09"</f>
        <v>09</v>
      </c>
      <c r="AC3523" t="s">
        <v>48</v>
      </c>
      <c r="AD3523" t="s">
        <v>49</v>
      </c>
      <c r="AE3523" t="s">
        <v>50</v>
      </c>
      <c r="AF3523">
        <v>0</v>
      </c>
      <c r="AG3523" t="s">
        <v>56</v>
      </c>
      <c r="AH3523" t="str">
        <f>"Trad IRN"</f>
        <v>Trad IRN</v>
      </c>
      <c r="AI3523" t="str">
        <f>"Bldg IRN"</f>
        <v>Bldg IRN</v>
      </c>
      <c r="AJ3523" t="s">
        <v>48</v>
      </c>
      <c r="AK3523" t="s">
        <v>48</v>
      </c>
      <c r="AL3523" t="s">
        <v>53</v>
      </c>
      <c r="AM3523">
        <v>1132.3</v>
      </c>
      <c r="AN3523">
        <v>1132.3</v>
      </c>
      <c r="AO3523">
        <v>15</v>
      </c>
    </row>
    <row r="3524" spans="1:41" x14ac:dyDescent="0.3">
      <c r="A3524" t="str">
        <f>"Trad IRN"</f>
        <v>Trad IRN</v>
      </c>
      <c r="B3524" t="str">
        <f>"Bldg IRN"</f>
        <v>Bldg IRN</v>
      </c>
      <c r="C3524" t="s">
        <v>41</v>
      </c>
      <c r="D3524" t="s">
        <v>3</v>
      </c>
      <c r="E3524" t="s">
        <v>80</v>
      </c>
      <c r="F3524" t="s">
        <v>81</v>
      </c>
      <c r="G3524" t="s">
        <v>82</v>
      </c>
      <c r="H3524" t="s">
        <v>83</v>
      </c>
      <c r="I3524" t="str">
        <f>"Trad IRN"</f>
        <v>Trad IRN</v>
      </c>
      <c r="J3524" t="s">
        <v>43</v>
      </c>
      <c r="K3524" t="s">
        <v>44</v>
      </c>
      <c r="L3524" t="s">
        <v>45</v>
      </c>
      <c r="M3524" t="s">
        <v>46</v>
      </c>
      <c r="N3524" t="str">
        <f t="shared" si="360"/>
        <v>08/18/2022</v>
      </c>
      <c r="O3524" t="str">
        <f t="shared" si="361"/>
        <v>12/31/2500</v>
      </c>
      <c r="P3524">
        <v>1</v>
      </c>
      <c r="Q3524">
        <v>1</v>
      </c>
      <c r="R3524">
        <v>1</v>
      </c>
      <c r="S3524">
        <v>0</v>
      </c>
      <c r="T3524">
        <v>1</v>
      </c>
      <c r="U3524">
        <v>0</v>
      </c>
      <c r="V3524" t="str">
        <f>"Trad IRN"</f>
        <v>Trad IRN</v>
      </c>
      <c r="W3524">
        <v>100</v>
      </c>
      <c r="X3524" t="s">
        <v>47</v>
      </c>
      <c r="Z3524" t="s">
        <v>47</v>
      </c>
      <c r="AB3524" t="str">
        <f>"10"</f>
        <v>10</v>
      </c>
      <c r="AC3524" t="str">
        <f>"10"</f>
        <v>10</v>
      </c>
      <c r="AD3524" t="str">
        <f>"2"</f>
        <v>2</v>
      </c>
      <c r="AE3524" t="s">
        <v>50</v>
      </c>
      <c r="AF3524">
        <v>0</v>
      </c>
      <c r="AG3524" t="s">
        <v>56</v>
      </c>
      <c r="AH3524" t="str">
        <f>"Trad IRN"</f>
        <v>Trad IRN</v>
      </c>
      <c r="AI3524" t="str">
        <f>"Bldg IRN"</f>
        <v>Bldg IRN</v>
      </c>
      <c r="AJ3524" t="s">
        <v>48</v>
      </c>
      <c r="AK3524" t="s">
        <v>48</v>
      </c>
      <c r="AL3524" t="s">
        <v>53</v>
      </c>
      <c r="AM3524">
        <v>1132.3</v>
      </c>
      <c r="AN3524">
        <v>1132.3</v>
      </c>
      <c r="AO3524">
        <v>15</v>
      </c>
    </row>
    <row r="3525" spans="1:41" x14ac:dyDescent="0.3">
      <c r="A3525" t="str">
        <f>"Trad IRN"</f>
        <v>Trad IRN</v>
      </c>
      <c r="B3525" t="str">
        <f>"Bldg IRN"</f>
        <v>Bldg IRN</v>
      </c>
      <c r="C3525" t="s">
        <v>41</v>
      </c>
      <c r="D3525" t="s">
        <v>3</v>
      </c>
      <c r="E3525" t="s">
        <v>80</v>
      </c>
      <c r="F3525" t="s">
        <v>81</v>
      </c>
      <c r="G3525" t="s">
        <v>82</v>
      </c>
      <c r="H3525" t="s">
        <v>83</v>
      </c>
      <c r="I3525" t="str">
        <f>"Trad IRN"</f>
        <v>Trad IRN</v>
      </c>
      <c r="J3525" t="s">
        <v>43</v>
      </c>
      <c r="K3525" t="s">
        <v>44</v>
      </c>
      <c r="L3525" t="s">
        <v>45</v>
      </c>
      <c r="M3525" t="s">
        <v>46</v>
      </c>
      <c r="N3525" t="str">
        <f t="shared" si="360"/>
        <v>08/18/2022</v>
      </c>
      <c r="O3525" t="str">
        <f t="shared" si="361"/>
        <v>12/31/2500</v>
      </c>
      <c r="P3525">
        <v>1</v>
      </c>
      <c r="Q3525">
        <v>1</v>
      </c>
      <c r="R3525">
        <v>1</v>
      </c>
      <c r="S3525">
        <v>0</v>
      </c>
      <c r="T3525">
        <v>1</v>
      </c>
      <c r="U3525">
        <v>0</v>
      </c>
      <c r="V3525" t="str">
        <f>"Trad IRN"</f>
        <v>Trad IRN</v>
      </c>
      <c r="W3525">
        <v>100</v>
      </c>
      <c r="X3525" t="s">
        <v>47</v>
      </c>
      <c r="Z3525" t="s">
        <v>47</v>
      </c>
      <c r="AB3525" t="str">
        <f>"09"</f>
        <v>09</v>
      </c>
      <c r="AC3525" t="str">
        <f>"09"</f>
        <v>09</v>
      </c>
      <c r="AD3525" t="str">
        <f>"2"</f>
        <v>2</v>
      </c>
      <c r="AE3525" t="s">
        <v>55</v>
      </c>
      <c r="AF3525">
        <v>2</v>
      </c>
      <c r="AG3525" t="s">
        <v>56</v>
      </c>
      <c r="AH3525" t="str">
        <f>"Trad IRN"</f>
        <v>Trad IRN</v>
      </c>
      <c r="AI3525" t="str">
        <f>"Bldg IRN"</f>
        <v>Bldg IRN</v>
      </c>
      <c r="AJ3525" t="s">
        <v>48</v>
      </c>
      <c r="AK3525" t="s">
        <v>48</v>
      </c>
      <c r="AL3525" t="s">
        <v>53</v>
      </c>
      <c r="AM3525">
        <v>1132.3</v>
      </c>
      <c r="AN3525">
        <v>1132.3</v>
      </c>
      <c r="AO3525">
        <v>15</v>
      </c>
    </row>
    <row r="3526" spans="1:41" x14ac:dyDescent="0.3">
      <c r="A3526" t="str">
        <f>"Trad IRN"</f>
        <v>Trad IRN</v>
      </c>
      <c r="B3526" t="str">
        <f>"Bldg IRN"</f>
        <v>Bldg IRN</v>
      </c>
      <c r="C3526" t="s">
        <v>41</v>
      </c>
      <c r="D3526" t="s">
        <v>3</v>
      </c>
      <c r="E3526" t="s">
        <v>80</v>
      </c>
      <c r="F3526" t="s">
        <v>81</v>
      </c>
      <c r="G3526" t="s">
        <v>82</v>
      </c>
      <c r="H3526" t="s">
        <v>83</v>
      </c>
      <c r="I3526" t="str">
        <f>"Trad IRN"</f>
        <v>Trad IRN</v>
      </c>
      <c r="J3526" t="s">
        <v>43</v>
      </c>
      <c r="K3526" t="s">
        <v>44</v>
      </c>
      <c r="L3526" t="s">
        <v>45</v>
      </c>
      <c r="M3526" t="s">
        <v>46</v>
      </c>
      <c r="N3526" t="str">
        <f t="shared" si="360"/>
        <v>08/18/2022</v>
      </c>
      <c r="O3526" t="str">
        <f t="shared" si="361"/>
        <v>12/31/2500</v>
      </c>
      <c r="P3526">
        <v>1</v>
      </c>
      <c r="Q3526">
        <v>1</v>
      </c>
      <c r="S3526">
        <v>1</v>
      </c>
      <c r="T3526">
        <v>1</v>
      </c>
      <c r="U3526">
        <v>0</v>
      </c>
      <c r="V3526" t="str">
        <f>"Trad IRN"</f>
        <v>Trad IRN</v>
      </c>
      <c r="W3526">
        <v>100</v>
      </c>
      <c r="X3526" t="s">
        <v>47</v>
      </c>
      <c r="Z3526" t="s">
        <v>47</v>
      </c>
      <c r="AB3526" t="str">
        <f>"11"</f>
        <v>11</v>
      </c>
      <c r="AC3526" t="s">
        <v>48</v>
      </c>
      <c r="AD3526" t="s">
        <v>49</v>
      </c>
      <c r="AE3526" t="s">
        <v>50</v>
      </c>
      <c r="AF3526">
        <v>0</v>
      </c>
      <c r="AG3526" t="s">
        <v>56</v>
      </c>
      <c r="AH3526" t="str">
        <f>"Trad IRN"</f>
        <v>Trad IRN</v>
      </c>
      <c r="AI3526" t="str">
        <f>"Bldg IRN"</f>
        <v>Bldg IRN</v>
      </c>
      <c r="AJ3526" t="s">
        <v>48</v>
      </c>
      <c r="AK3526" t="s">
        <v>48</v>
      </c>
      <c r="AL3526" t="s">
        <v>53</v>
      </c>
      <c r="AM3526">
        <v>1132.3</v>
      </c>
      <c r="AN3526">
        <v>1132.3</v>
      </c>
      <c r="AO3526">
        <v>15</v>
      </c>
    </row>
    <row r="3527" spans="1:41" x14ac:dyDescent="0.3">
      <c r="A3527" t="str">
        <f>"Trad IRN"</f>
        <v>Trad IRN</v>
      </c>
      <c r="B3527" t="str">
        <f>"Bldg IRN"</f>
        <v>Bldg IRN</v>
      </c>
      <c r="C3527" t="s">
        <v>41</v>
      </c>
      <c r="D3527" t="s">
        <v>3</v>
      </c>
      <c r="E3527" t="s">
        <v>80</v>
      </c>
      <c r="F3527" t="s">
        <v>81</v>
      </c>
      <c r="G3527" t="s">
        <v>82</v>
      </c>
      <c r="H3527" t="s">
        <v>83</v>
      </c>
      <c r="I3527" t="str">
        <f>"Trad IRN"</f>
        <v>Trad IRN</v>
      </c>
      <c r="J3527" t="s">
        <v>43</v>
      </c>
      <c r="K3527" t="s">
        <v>44</v>
      </c>
      <c r="L3527" t="s">
        <v>45</v>
      </c>
      <c r="M3527" t="s">
        <v>46</v>
      </c>
      <c r="N3527" t="str">
        <f t="shared" si="360"/>
        <v>08/18/2022</v>
      </c>
      <c r="O3527" t="str">
        <f t="shared" si="361"/>
        <v>12/31/2500</v>
      </c>
      <c r="P3527">
        <v>0.5</v>
      </c>
      <c r="Q3527">
        <v>0.5</v>
      </c>
      <c r="R3527">
        <v>0.5</v>
      </c>
      <c r="S3527">
        <v>0</v>
      </c>
      <c r="T3527">
        <v>0.5</v>
      </c>
      <c r="U3527">
        <v>0</v>
      </c>
      <c r="V3527" t="str">
        <f>"Trad IRN"</f>
        <v>Trad IRN</v>
      </c>
      <c r="W3527">
        <v>50</v>
      </c>
      <c r="X3527" t="s">
        <v>47</v>
      </c>
      <c r="Z3527" t="s">
        <v>47</v>
      </c>
      <c r="AB3527" t="str">
        <f>"12"</f>
        <v>12</v>
      </c>
      <c r="AC3527" t="str">
        <f>"10"</f>
        <v>10</v>
      </c>
      <c r="AD3527" t="str">
        <f>"2"</f>
        <v>2</v>
      </c>
      <c r="AE3527" t="s">
        <v>50</v>
      </c>
      <c r="AF3527">
        <v>2</v>
      </c>
      <c r="AG3527" t="s">
        <v>56</v>
      </c>
      <c r="AH3527" t="str">
        <f>"Trad IRN"</f>
        <v>Trad IRN</v>
      </c>
      <c r="AI3527" t="str">
        <f>"Bldg IRN"</f>
        <v>Bldg IRN</v>
      </c>
      <c r="AJ3527" t="str">
        <f>"12"</f>
        <v>12</v>
      </c>
      <c r="AK3527" t="s">
        <v>48</v>
      </c>
      <c r="AL3527" t="s">
        <v>53</v>
      </c>
      <c r="AM3527">
        <v>566.15</v>
      </c>
      <c r="AN3527">
        <v>1132.3</v>
      </c>
      <c r="AO3527">
        <v>15</v>
      </c>
    </row>
    <row r="3528" spans="1:41" x14ac:dyDescent="0.3">
      <c r="A3528" t="str">
        <f>"Trad IRN"</f>
        <v>Trad IRN</v>
      </c>
      <c r="B3528" t="str">
        <f>"Bldg IRN"</f>
        <v>Bldg IRN</v>
      </c>
      <c r="C3528" t="s">
        <v>41</v>
      </c>
      <c r="D3528" t="s">
        <v>3</v>
      </c>
      <c r="E3528" t="s">
        <v>80</v>
      </c>
      <c r="F3528" t="s">
        <v>81</v>
      </c>
      <c r="G3528" t="s">
        <v>82</v>
      </c>
      <c r="H3528" t="s">
        <v>83</v>
      </c>
      <c r="I3528" t="s">
        <v>8</v>
      </c>
      <c r="J3528" t="s">
        <v>43</v>
      </c>
      <c r="K3528" t="s">
        <v>44</v>
      </c>
      <c r="L3528" t="s">
        <v>45</v>
      </c>
      <c r="M3528" t="s">
        <v>46</v>
      </c>
      <c r="N3528" t="str">
        <f>"08/17/2022"</f>
        <v>08/17/2022</v>
      </c>
      <c r="O3528" t="str">
        <f t="shared" si="361"/>
        <v>12/31/2500</v>
      </c>
      <c r="P3528">
        <v>0.5</v>
      </c>
      <c r="Q3528">
        <v>0.5</v>
      </c>
      <c r="R3528">
        <v>0.5</v>
      </c>
      <c r="S3528">
        <v>0</v>
      </c>
      <c r="T3528">
        <v>0</v>
      </c>
      <c r="U3528">
        <v>0.5</v>
      </c>
      <c r="V3528" t="str">
        <f>"Trad IRN"</f>
        <v>Trad IRN</v>
      </c>
      <c r="W3528">
        <v>50</v>
      </c>
      <c r="X3528" t="s">
        <v>47</v>
      </c>
      <c r="Z3528" t="s">
        <v>47</v>
      </c>
      <c r="AB3528" t="str">
        <f>"12"</f>
        <v>12</v>
      </c>
      <c r="AC3528" t="str">
        <f>"10"</f>
        <v>10</v>
      </c>
      <c r="AD3528" t="str">
        <f>"2"</f>
        <v>2</v>
      </c>
      <c r="AE3528" t="s">
        <v>55</v>
      </c>
      <c r="AF3528">
        <v>2</v>
      </c>
      <c r="AG3528" t="s">
        <v>51</v>
      </c>
      <c r="AH3528" t="s">
        <v>85</v>
      </c>
      <c r="AI3528" t="str">
        <f>"Bldg IRN"</f>
        <v>Bldg IRN</v>
      </c>
      <c r="AJ3528" t="str">
        <f>"12"</f>
        <v>12</v>
      </c>
      <c r="AK3528" t="s">
        <v>52</v>
      </c>
      <c r="AL3528" t="s">
        <v>53</v>
      </c>
      <c r="AM3528">
        <v>521</v>
      </c>
      <c r="AN3528">
        <v>1042</v>
      </c>
      <c r="AO3528">
        <v>15</v>
      </c>
    </row>
    <row r="3529" spans="1:41" x14ac:dyDescent="0.3">
      <c r="A3529" t="str">
        <f>"Trad IRN"</f>
        <v>Trad IRN</v>
      </c>
      <c r="B3529" t="str">
        <f>"Bldg IRN"</f>
        <v>Bldg IRN</v>
      </c>
      <c r="C3529" t="s">
        <v>41</v>
      </c>
      <c r="D3529" t="s">
        <v>3</v>
      </c>
      <c r="E3529" t="s">
        <v>80</v>
      </c>
      <c r="F3529" t="s">
        <v>81</v>
      </c>
      <c r="G3529" t="s">
        <v>82</v>
      </c>
      <c r="H3529" t="s">
        <v>83</v>
      </c>
      <c r="I3529" t="str">
        <f>"Trad IRN"</f>
        <v>Trad IRN</v>
      </c>
      <c r="J3529" t="s">
        <v>43</v>
      </c>
      <c r="K3529" t="s">
        <v>44</v>
      </c>
      <c r="L3529" t="s">
        <v>45</v>
      </c>
      <c r="M3529" t="s">
        <v>46</v>
      </c>
      <c r="N3529" t="str">
        <f t="shared" ref="N3529:N3545" si="362">"08/18/2022"</f>
        <v>08/18/2022</v>
      </c>
      <c r="O3529" t="str">
        <f t="shared" si="361"/>
        <v>12/31/2500</v>
      </c>
      <c r="P3529">
        <v>1</v>
      </c>
      <c r="Q3529">
        <v>1</v>
      </c>
      <c r="S3529">
        <v>0</v>
      </c>
      <c r="T3529">
        <v>1</v>
      </c>
      <c r="U3529">
        <v>0</v>
      </c>
      <c r="V3529" t="str">
        <f>"Trad IRN"</f>
        <v>Trad IRN</v>
      </c>
      <c r="W3529">
        <v>100</v>
      </c>
      <c r="X3529" t="s">
        <v>47</v>
      </c>
      <c r="Z3529" t="s">
        <v>47</v>
      </c>
      <c r="AB3529" t="str">
        <f>"10"</f>
        <v>10</v>
      </c>
      <c r="AC3529" t="s">
        <v>48</v>
      </c>
      <c r="AD3529" t="s">
        <v>49</v>
      </c>
      <c r="AE3529" t="s">
        <v>50</v>
      </c>
      <c r="AF3529">
        <v>0</v>
      </c>
      <c r="AG3529" t="s">
        <v>56</v>
      </c>
      <c r="AH3529" t="str">
        <f>"Trad IRN"</f>
        <v>Trad IRN</v>
      </c>
      <c r="AI3529" t="str">
        <f>"Bldg IRN"</f>
        <v>Bldg IRN</v>
      </c>
      <c r="AJ3529" t="s">
        <v>48</v>
      </c>
      <c r="AK3529" t="s">
        <v>48</v>
      </c>
      <c r="AL3529" t="s">
        <v>53</v>
      </c>
      <c r="AM3529">
        <v>1132.3</v>
      </c>
      <c r="AN3529">
        <v>1132.3</v>
      </c>
      <c r="AO3529">
        <v>15</v>
      </c>
    </row>
    <row r="3530" spans="1:41" x14ac:dyDescent="0.3">
      <c r="A3530" t="str">
        <f>"Trad IRN"</f>
        <v>Trad IRN</v>
      </c>
      <c r="B3530" t="str">
        <f>"Bldg IRN"</f>
        <v>Bldg IRN</v>
      </c>
      <c r="C3530" t="s">
        <v>41</v>
      </c>
      <c r="D3530" t="s">
        <v>3</v>
      </c>
      <c r="E3530" t="s">
        <v>80</v>
      </c>
      <c r="F3530" t="s">
        <v>81</v>
      </c>
      <c r="G3530" t="s">
        <v>82</v>
      </c>
      <c r="H3530" t="s">
        <v>83</v>
      </c>
      <c r="I3530" t="str">
        <f>"Trad IRN"</f>
        <v>Trad IRN</v>
      </c>
      <c r="J3530" t="s">
        <v>43</v>
      </c>
      <c r="K3530" t="s">
        <v>44</v>
      </c>
      <c r="L3530" t="s">
        <v>45</v>
      </c>
      <c r="M3530" t="s">
        <v>46</v>
      </c>
      <c r="N3530" t="str">
        <f t="shared" si="362"/>
        <v>08/18/2022</v>
      </c>
      <c r="O3530" t="str">
        <f t="shared" si="361"/>
        <v>12/31/2500</v>
      </c>
      <c r="P3530">
        <v>0.85</v>
      </c>
      <c r="Q3530">
        <v>0.85</v>
      </c>
      <c r="S3530">
        <v>0.85</v>
      </c>
      <c r="T3530">
        <v>0.85</v>
      </c>
      <c r="U3530">
        <v>0</v>
      </c>
      <c r="V3530" t="str">
        <f>"Trad IRN"</f>
        <v>Trad IRN</v>
      </c>
      <c r="W3530">
        <v>85</v>
      </c>
      <c r="X3530" t="s">
        <v>47</v>
      </c>
      <c r="Z3530" t="s">
        <v>47</v>
      </c>
      <c r="AB3530" t="str">
        <f>"09"</f>
        <v>09</v>
      </c>
      <c r="AC3530" t="s">
        <v>48</v>
      </c>
      <c r="AD3530" t="s">
        <v>49</v>
      </c>
      <c r="AE3530" t="s">
        <v>50</v>
      </c>
      <c r="AF3530">
        <v>0</v>
      </c>
      <c r="AG3530" t="s">
        <v>56</v>
      </c>
      <c r="AH3530" t="str">
        <f>"Trad IRN"</f>
        <v>Trad IRN</v>
      </c>
      <c r="AI3530" t="str">
        <f>"Bldg IRN"</f>
        <v>Bldg IRN</v>
      </c>
      <c r="AJ3530" t="s">
        <v>48</v>
      </c>
      <c r="AK3530" t="s">
        <v>48</v>
      </c>
      <c r="AL3530" t="s">
        <v>53</v>
      </c>
      <c r="AM3530">
        <v>962.46</v>
      </c>
      <c r="AN3530">
        <v>1132.3</v>
      </c>
      <c r="AO3530">
        <v>15</v>
      </c>
    </row>
    <row r="3531" spans="1:41" x14ac:dyDescent="0.3">
      <c r="A3531" t="str">
        <f>"Trad IRN"</f>
        <v>Trad IRN</v>
      </c>
      <c r="B3531" t="str">
        <f>"Bldg IRN"</f>
        <v>Bldg IRN</v>
      </c>
      <c r="C3531" t="s">
        <v>41</v>
      </c>
      <c r="D3531" t="s">
        <v>3</v>
      </c>
      <c r="E3531" t="s">
        <v>80</v>
      </c>
      <c r="F3531" t="s">
        <v>81</v>
      </c>
      <c r="G3531" t="s">
        <v>82</v>
      </c>
      <c r="H3531" t="s">
        <v>83</v>
      </c>
      <c r="I3531" t="s">
        <v>8</v>
      </c>
      <c r="J3531" t="s">
        <v>43</v>
      </c>
      <c r="K3531" t="s">
        <v>44</v>
      </c>
      <c r="L3531" t="s">
        <v>45</v>
      </c>
      <c r="M3531" t="s">
        <v>46</v>
      </c>
      <c r="N3531" t="str">
        <f t="shared" si="362"/>
        <v>08/18/2022</v>
      </c>
      <c r="O3531" t="str">
        <f t="shared" si="361"/>
        <v>12/31/2500</v>
      </c>
      <c r="P3531">
        <v>0.15</v>
      </c>
      <c r="Q3531">
        <v>0.15</v>
      </c>
      <c r="S3531">
        <v>0</v>
      </c>
      <c r="T3531">
        <v>3.8887999999999999E-2</v>
      </c>
      <c r="U3531">
        <v>0.111112</v>
      </c>
      <c r="V3531" t="str">
        <f>"Trad IRN"</f>
        <v>Trad IRN</v>
      </c>
      <c r="W3531">
        <v>15</v>
      </c>
      <c r="X3531" t="s">
        <v>47</v>
      </c>
      <c r="Z3531" t="s">
        <v>47</v>
      </c>
      <c r="AB3531" t="str">
        <f>"09"</f>
        <v>09</v>
      </c>
      <c r="AC3531" t="s">
        <v>48</v>
      </c>
      <c r="AD3531" t="s">
        <v>49</v>
      </c>
      <c r="AE3531" t="s">
        <v>50</v>
      </c>
      <c r="AF3531">
        <v>0</v>
      </c>
      <c r="AG3531" t="s">
        <v>51</v>
      </c>
      <c r="AH3531" t="str">
        <f>"Trad IRN"</f>
        <v>Trad IRN</v>
      </c>
      <c r="AI3531" t="str">
        <f>"Bldg IRN"</f>
        <v>Bldg IRN</v>
      </c>
      <c r="AJ3531" t="s">
        <v>48</v>
      </c>
      <c r="AK3531" t="s">
        <v>48</v>
      </c>
      <c r="AL3531" t="s">
        <v>53</v>
      </c>
      <c r="AM3531">
        <v>169.85</v>
      </c>
      <c r="AN3531">
        <v>1132.3</v>
      </c>
      <c r="AO3531">
        <v>15</v>
      </c>
    </row>
    <row r="3532" spans="1:41" x14ac:dyDescent="0.3">
      <c r="A3532" t="str">
        <f>"Trad IRN"</f>
        <v>Trad IRN</v>
      </c>
      <c r="B3532" t="str">
        <f>"Bldg IRN"</f>
        <v>Bldg IRN</v>
      </c>
      <c r="C3532" t="s">
        <v>41</v>
      </c>
      <c r="D3532" t="s">
        <v>3</v>
      </c>
      <c r="E3532" t="s">
        <v>80</v>
      </c>
      <c r="F3532" t="s">
        <v>81</v>
      </c>
      <c r="G3532" t="s">
        <v>82</v>
      </c>
      <c r="H3532" t="s">
        <v>83</v>
      </c>
      <c r="I3532" t="s">
        <v>8</v>
      </c>
      <c r="J3532" t="s">
        <v>43</v>
      </c>
      <c r="K3532" t="s">
        <v>44</v>
      </c>
      <c r="L3532" t="s">
        <v>45</v>
      </c>
      <c r="M3532" t="s">
        <v>46</v>
      </c>
      <c r="N3532" t="str">
        <f t="shared" si="362"/>
        <v>08/18/2022</v>
      </c>
      <c r="O3532" t="str">
        <f t="shared" si="361"/>
        <v>12/31/2500</v>
      </c>
      <c r="P3532">
        <v>0.15</v>
      </c>
      <c r="Q3532">
        <v>0.15</v>
      </c>
      <c r="S3532">
        <v>0</v>
      </c>
      <c r="T3532">
        <v>3.8887999999999999E-2</v>
      </c>
      <c r="U3532">
        <v>0.111112</v>
      </c>
      <c r="V3532" t="str">
        <f>"Trad IRN"</f>
        <v>Trad IRN</v>
      </c>
      <c r="W3532">
        <v>15</v>
      </c>
      <c r="X3532" t="s">
        <v>47</v>
      </c>
      <c r="Z3532" t="s">
        <v>47</v>
      </c>
      <c r="AB3532" t="str">
        <f>"11"</f>
        <v>11</v>
      </c>
      <c r="AC3532" t="s">
        <v>48</v>
      </c>
      <c r="AD3532" t="s">
        <v>49</v>
      </c>
      <c r="AE3532" t="s">
        <v>50</v>
      </c>
      <c r="AF3532">
        <v>0</v>
      </c>
      <c r="AG3532" t="s">
        <v>51</v>
      </c>
      <c r="AH3532" t="str">
        <f>"Trad IRN"</f>
        <v>Trad IRN</v>
      </c>
      <c r="AI3532" t="str">
        <f>"Bldg IRN"</f>
        <v>Bldg IRN</v>
      </c>
      <c r="AJ3532" t="s">
        <v>48</v>
      </c>
      <c r="AK3532" t="s">
        <v>48</v>
      </c>
      <c r="AL3532" t="s">
        <v>53</v>
      </c>
      <c r="AM3532">
        <v>169.85</v>
      </c>
      <c r="AN3532">
        <v>1132.3</v>
      </c>
      <c r="AO3532">
        <v>15</v>
      </c>
    </row>
    <row r="3533" spans="1:41" x14ac:dyDescent="0.3">
      <c r="A3533" t="str">
        <f>"Trad IRN"</f>
        <v>Trad IRN</v>
      </c>
      <c r="B3533" t="str">
        <f>"Bldg IRN"</f>
        <v>Bldg IRN</v>
      </c>
      <c r="C3533" t="s">
        <v>41</v>
      </c>
      <c r="D3533" t="s">
        <v>3</v>
      </c>
      <c r="E3533" t="s">
        <v>80</v>
      </c>
      <c r="F3533" t="s">
        <v>81</v>
      </c>
      <c r="G3533" t="s">
        <v>82</v>
      </c>
      <c r="H3533" t="s">
        <v>83</v>
      </c>
      <c r="I3533" t="str">
        <f>"Trad IRN"</f>
        <v>Trad IRN</v>
      </c>
      <c r="J3533" t="s">
        <v>43</v>
      </c>
      <c r="K3533" t="s">
        <v>44</v>
      </c>
      <c r="L3533" t="s">
        <v>45</v>
      </c>
      <c r="M3533" t="s">
        <v>46</v>
      </c>
      <c r="N3533" t="str">
        <f t="shared" si="362"/>
        <v>08/18/2022</v>
      </c>
      <c r="O3533" t="str">
        <f t="shared" si="361"/>
        <v>12/31/2500</v>
      </c>
      <c r="P3533">
        <v>0.85</v>
      </c>
      <c r="Q3533">
        <v>0.85</v>
      </c>
      <c r="S3533">
        <v>0</v>
      </c>
      <c r="T3533">
        <v>0.85</v>
      </c>
      <c r="U3533">
        <v>0</v>
      </c>
      <c r="V3533" t="str">
        <f>"Trad IRN"</f>
        <v>Trad IRN</v>
      </c>
      <c r="W3533">
        <v>85</v>
      </c>
      <c r="X3533" t="s">
        <v>47</v>
      </c>
      <c r="Z3533" t="s">
        <v>47</v>
      </c>
      <c r="AB3533" t="str">
        <f>"11"</f>
        <v>11</v>
      </c>
      <c r="AC3533" t="s">
        <v>48</v>
      </c>
      <c r="AD3533" t="s">
        <v>49</v>
      </c>
      <c r="AE3533" t="s">
        <v>50</v>
      </c>
      <c r="AF3533">
        <v>0</v>
      </c>
      <c r="AG3533" t="s">
        <v>56</v>
      </c>
      <c r="AH3533" t="str">
        <f>"Trad IRN"</f>
        <v>Trad IRN</v>
      </c>
      <c r="AI3533" t="str">
        <f>"Bldg IRN"</f>
        <v>Bldg IRN</v>
      </c>
      <c r="AJ3533" t="s">
        <v>48</v>
      </c>
      <c r="AK3533" t="s">
        <v>48</v>
      </c>
      <c r="AL3533" t="s">
        <v>53</v>
      </c>
      <c r="AM3533">
        <v>962.46</v>
      </c>
      <c r="AN3533">
        <v>1132.3</v>
      </c>
      <c r="AO3533">
        <v>15</v>
      </c>
    </row>
    <row r="3534" spans="1:41" x14ac:dyDescent="0.3">
      <c r="A3534" t="str">
        <f>"Trad IRN"</f>
        <v>Trad IRN</v>
      </c>
      <c r="B3534" t="str">
        <f>"Bldg IRN"</f>
        <v>Bldg IRN</v>
      </c>
      <c r="C3534" t="s">
        <v>41</v>
      </c>
      <c r="D3534" t="s">
        <v>3</v>
      </c>
      <c r="E3534" t="s">
        <v>80</v>
      </c>
      <c r="F3534" t="s">
        <v>81</v>
      </c>
      <c r="G3534" t="s">
        <v>82</v>
      </c>
      <c r="H3534" t="s">
        <v>83</v>
      </c>
      <c r="I3534" t="str">
        <f>"Trad IRN"</f>
        <v>Trad IRN</v>
      </c>
      <c r="J3534" t="s">
        <v>43</v>
      </c>
      <c r="K3534" t="s">
        <v>44</v>
      </c>
      <c r="L3534" t="s">
        <v>45</v>
      </c>
      <c r="M3534" t="s">
        <v>59</v>
      </c>
      <c r="N3534" t="str">
        <f t="shared" si="362"/>
        <v>08/18/2022</v>
      </c>
      <c r="O3534" t="str">
        <f t="shared" si="361"/>
        <v>12/31/2500</v>
      </c>
      <c r="P3534">
        <v>1</v>
      </c>
      <c r="Q3534">
        <v>1</v>
      </c>
      <c r="R3534">
        <v>1</v>
      </c>
      <c r="S3534">
        <v>0</v>
      </c>
      <c r="T3534">
        <v>1</v>
      </c>
      <c r="U3534">
        <v>0</v>
      </c>
      <c r="V3534" t="s">
        <v>84</v>
      </c>
      <c r="W3534">
        <v>100</v>
      </c>
      <c r="X3534" t="s">
        <v>47</v>
      </c>
      <c r="Z3534" t="s">
        <v>47</v>
      </c>
      <c r="AB3534" t="str">
        <f>"10"</f>
        <v>10</v>
      </c>
      <c r="AC3534" t="str">
        <f>"10"</f>
        <v>10</v>
      </c>
      <c r="AD3534" t="str">
        <f>"2"</f>
        <v>2</v>
      </c>
      <c r="AE3534" t="s">
        <v>50</v>
      </c>
      <c r="AF3534">
        <v>0</v>
      </c>
      <c r="AG3534" t="s">
        <v>56</v>
      </c>
      <c r="AH3534" t="str">
        <f>"Trad IRN"</f>
        <v>Trad IRN</v>
      </c>
      <c r="AI3534" t="str">
        <f>"Bldg IRN"</f>
        <v>Bldg IRN</v>
      </c>
      <c r="AJ3534" t="s">
        <v>48</v>
      </c>
      <c r="AK3534" t="s">
        <v>48</v>
      </c>
      <c r="AL3534" t="s">
        <v>53</v>
      </c>
      <c r="AM3534">
        <v>1132.3</v>
      </c>
      <c r="AN3534">
        <v>1132.3</v>
      </c>
      <c r="AO3534">
        <v>15</v>
      </c>
    </row>
    <row r="3535" spans="1:41" x14ac:dyDescent="0.3">
      <c r="A3535" t="str">
        <f>"Trad IRN"</f>
        <v>Trad IRN</v>
      </c>
      <c r="B3535" t="str">
        <f>"Bldg IRN"</f>
        <v>Bldg IRN</v>
      </c>
      <c r="C3535" t="s">
        <v>41</v>
      </c>
      <c r="D3535" t="s">
        <v>3</v>
      </c>
      <c r="E3535" t="s">
        <v>80</v>
      </c>
      <c r="F3535" t="s">
        <v>81</v>
      </c>
      <c r="G3535" t="s">
        <v>82</v>
      </c>
      <c r="H3535" t="s">
        <v>83</v>
      </c>
      <c r="I3535" t="str">
        <f>"Trad IRN"</f>
        <v>Trad IRN</v>
      </c>
      <c r="J3535" t="s">
        <v>43</v>
      </c>
      <c r="K3535" t="s">
        <v>44</v>
      </c>
      <c r="L3535" t="s">
        <v>45</v>
      </c>
      <c r="M3535" t="s">
        <v>59</v>
      </c>
      <c r="N3535" t="str">
        <f t="shared" si="362"/>
        <v>08/18/2022</v>
      </c>
      <c r="O3535" t="str">
        <f t="shared" si="361"/>
        <v>12/31/2500</v>
      </c>
      <c r="P3535">
        <v>1</v>
      </c>
      <c r="Q3535">
        <v>1</v>
      </c>
      <c r="S3535">
        <v>0</v>
      </c>
      <c r="T3535">
        <v>1</v>
      </c>
      <c r="U3535">
        <v>0</v>
      </c>
      <c r="V3535" t="s">
        <v>84</v>
      </c>
      <c r="W3535">
        <v>100</v>
      </c>
      <c r="X3535" t="s">
        <v>47</v>
      </c>
      <c r="Z3535" t="s">
        <v>47</v>
      </c>
      <c r="AB3535" t="str">
        <f>"12"</f>
        <v>12</v>
      </c>
      <c r="AC3535" t="s">
        <v>48</v>
      </c>
      <c r="AD3535" t="s">
        <v>49</v>
      </c>
      <c r="AE3535" t="s">
        <v>50</v>
      </c>
      <c r="AF3535">
        <v>0</v>
      </c>
      <c r="AG3535" t="s">
        <v>56</v>
      </c>
      <c r="AH3535" t="str">
        <f>"Trad IRN"</f>
        <v>Trad IRN</v>
      </c>
      <c r="AI3535" t="str">
        <f>"Bldg IRN"</f>
        <v>Bldg IRN</v>
      </c>
      <c r="AJ3535" t="str">
        <f>"12"</f>
        <v>12</v>
      </c>
      <c r="AK3535" t="s">
        <v>48</v>
      </c>
      <c r="AL3535" t="s">
        <v>53</v>
      </c>
      <c r="AM3535">
        <v>1132.3</v>
      </c>
      <c r="AN3535">
        <v>1132.3</v>
      </c>
      <c r="AO3535">
        <v>15</v>
      </c>
    </row>
    <row r="3536" spans="1:41" x14ac:dyDescent="0.3">
      <c r="A3536" t="str">
        <f>"Trad IRN"</f>
        <v>Trad IRN</v>
      </c>
      <c r="B3536" t="str">
        <f>"Bldg IRN"</f>
        <v>Bldg IRN</v>
      </c>
      <c r="C3536" t="s">
        <v>41</v>
      </c>
      <c r="D3536" t="s">
        <v>3</v>
      </c>
      <c r="E3536" t="s">
        <v>80</v>
      </c>
      <c r="F3536" t="s">
        <v>81</v>
      </c>
      <c r="G3536" t="s">
        <v>82</v>
      </c>
      <c r="H3536" t="s">
        <v>83</v>
      </c>
      <c r="I3536" t="str">
        <f>"Trad IRN"</f>
        <v>Trad IRN</v>
      </c>
      <c r="J3536" t="s">
        <v>43</v>
      </c>
      <c r="K3536" t="s">
        <v>44</v>
      </c>
      <c r="L3536" t="s">
        <v>45</v>
      </c>
      <c r="M3536" t="s">
        <v>46</v>
      </c>
      <c r="N3536" t="str">
        <f t="shared" si="362"/>
        <v>08/18/2022</v>
      </c>
      <c r="O3536" t="str">
        <f t="shared" si="361"/>
        <v>12/31/2500</v>
      </c>
      <c r="P3536">
        <v>1</v>
      </c>
      <c r="Q3536">
        <v>1</v>
      </c>
      <c r="S3536">
        <v>0</v>
      </c>
      <c r="T3536">
        <v>1</v>
      </c>
      <c r="U3536">
        <v>0</v>
      </c>
      <c r="V3536" t="str">
        <f>"Trad IRN"</f>
        <v>Trad IRN</v>
      </c>
      <c r="W3536">
        <v>100</v>
      </c>
      <c r="X3536" t="s">
        <v>47</v>
      </c>
      <c r="Z3536" t="s">
        <v>47</v>
      </c>
      <c r="AB3536" t="str">
        <f>"10"</f>
        <v>10</v>
      </c>
      <c r="AC3536" t="s">
        <v>48</v>
      </c>
      <c r="AD3536" t="s">
        <v>49</v>
      </c>
      <c r="AE3536" t="s">
        <v>55</v>
      </c>
      <c r="AF3536">
        <v>0</v>
      </c>
      <c r="AG3536" t="s">
        <v>56</v>
      </c>
      <c r="AH3536" t="str">
        <f>"Trad IRN"</f>
        <v>Trad IRN</v>
      </c>
      <c r="AI3536" t="str">
        <f>"Bldg IRN"</f>
        <v>Bldg IRN</v>
      </c>
      <c r="AJ3536" t="s">
        <v>48</v>
      </c>
      <c r="AK3536" t="s">
        <v>48</v>
      </c>
      <c r="AL3536" t="s">
        <v>53</v>
      </c>
      <c r="AM3536">
        <v>1132.3</v>
      </c>
      <c r="AN3536">
        <v>1132.3</v>
      </c>
      <c r="AO3536">
        <v>15</v>
      </c>
    </row>
    <row r="3537" spans="1:41" x14ac:dyDescent="0.3">
      <c r="A3537" t="str">
        <f>"Trad IRN"</f>
        <v>Trad IRN</v>
      </c>
      <c r="B3537" t="str">
        <f>"Bldg IRN"</f>
        <v>Bldg IRN</v>
      </c>
      <c r="C3537" t="s">
        <v>41</v>
      </c>
      <c r="D3537" t="s">
        <v>3</v>
      </c>
      <c r="E3537" t="s">
        <v>80</v>
      </c>
      <c r="F3537" t="s">
        <v>81</v>
      </c>
      <c r="G3537" t="s">
        <v>82</v>
      </c>
      <c r="H3537" t="s">
        <v>83</v>
      </c>
      <c r="I3537" t="str">
        <f>"Trad IRN"</f>
        <v>Trad IRN</v>
      </c>
      <c r="J3537" t="s">
        <v>43</v>
      </c>
      <c r="K3537" t="s">
        <v>44</v>
      </c>
      <c r="L3537" t="s">
        <v>45</v>
      </c>
      <c r="M3537" t="s">
        <v>46</v>
      </c>
      <c r="N3537" t="str">
        <f t="shared" si="362"/>
        <v>08/18/2022</v>
      </c>
      <c r="O3537" t="str">
        <f t="shared" si="361"/>
        <v>12/31/2500</v>
      </c>
      <c r="P3537">
        <v>1</v>
      </c>
      <c r="Q3537">
        <v>1</v>
      </c>
      <c r="S3537">
        <v>1</v>
      </c>
      <c r="T3537">
        <v>1</v>
      </c>
      <c r="U3537">
        <v>0</v>
      </c>
      <c r="V3537" t="str">
        <f>"Trad IRN"</f>
        <v>Trad IRN</v>
      </c>
      <c r="W3537">
        <v>100</v>
      </c>
      <c r="X3537" t="s">
        <v>47</v>
      </c>
      <c r="Z3537" t="s">
        <v>47</v>
      </c>
      <c r="AB3537" t="str">
        <f>"09"</f>
        <v>09</v>
      </c>
      <c r="AC3537" t="s">
        <v>48</v>
      </c>
      <c r="AD3537" t="s">
        <v>49</v>
      </c>
      <c r="AE3537" t="s">
        <v>50</v>
      </c>
      <c r="AF3537">
        <v>0</v>
      </c>
      <c r="AG3537" t="s">
        <v>56</v>
      </c>
      <c r="AH3537" t="str">
        <f>"Trad IRN"</f>
        <v>Trad IRN</v>
      </c>
      <c r="AI3537" t="str">
        <f>"Bldg IRN"</f>
        <v>Bldg IRN</v>
      </c>
      <c r="AJ3537" t="s">
        <v>48</v>
      </c>
      <c r="AK3537" t="s">
        <v>48</v>
      </c>
      <c r="AL3537" t="s">
        <v>53</v>
      </c>
      <c r="AM3537">
        <v>1132.3</v>
      </c>
      <c r="AN3537">
        <v>1132.3</v>
      </c>
      <c r="AO3537">
        <v>15</v>
      </c>
    </row>
    <row r="3538" spans="1:41" x14ac:dyDescent="0.3">
      <c r="A3538" t="str">
        <f>"Trad IRN"</f>
        <v>Trad IRN</v>
      </c>
      <c r="B3538" t="str">
        <f>"Bldg IRN"</f>
        <v>Bldg IRN</v>
      </c>
      <c r="C3538" t="s">
        <v>41</v>
      </c>
      <c r="D3538" t="s">
        <v>3</v>
      </c>
      <c r="E3538" t="s">
        <v>80</v>
      </c>
      <c r="F3538" t="s">
        <v>81</v>
      </c>
      <c r="G3538" t="s">
        <v>82</v>
      </c>
      <c r="H3538" t="s">
        <v>83</v>
      </c>
      <c r="I3538" t="str">
        <f>"Trad IRN"</f>
        <v>Trad IRN</v>
      </c>
      <c r="J3538" t="s">
        <v>43</v>
      </c>
      <c r="K3538" t="s">
        <v>44</v>
      </c>
      <c r="L3538" t="s">
        <v>45</v>
      </c>
      <c r="M3538" t="s">
        <v>46</v>
      </c>
      <c r="N3538" t="str">
        <f t="shared" si="362"/>
        <v>08/18/2022</v>
      </c>
      <c r="O3538" t="str">
        <f t="shared" si="361"/>
        <v>12/31/2500</v>
      </c>
      <c r="P3538">
        <v>1</v>
      </c>
      <c r="Q3538">
        <v>1</v>
      </c>
      <c r="S3538">
        <v>0</v>
      </c>
      <c r="T3538">
        <v>1</v>
      </c>
      <c r="U3538">
        <v>0</v>
      </c>
      <c r="V3538" t="str">
        <f>"Trad IRN"</f>
        <v>Trad IRN</v>
      </c>
      <c r="W3538">
        <v>100</v>
      </c>
      <c r="X3538" t="s">
        <v>47</v>
      </c>
      <c r="Z3538" t="s">
        <v>47</v>
      </c>
      <c r="AB3538" t="str">
        <f>"10"</f>
        <v>10</v>
      </c>
      <c r="AC3538" t="s">
        <v>48</v>
      </c>
      <c r="AD3538" t="s">
        <v>49</v>
      </c>
      <c r="AE3538" t="s">
        <v>50</v>
      </c>
      <c r="AF3538">
        <v>0</v>
      </c>
      <c r="AG3538" t="s">
        <v>56</v>
      </c>
      <c r="AH3538" t="str">
        <f>"Trad IRN"</f>
        <v>Trad IRN</v>
      </c>
      <c r="AI3538" t="str">
        <f>"Bldg IRN"</f>
        <v>Bldg IRN</v>
      </c>
      <c r="AJ3538" t="s">
        <v>48</v>
      </c>
      <c r="AK3538" t="s">
        <v>48</v>
      </c>
      <c r="AL3538" t="s">
        <v>53</v>
      </c>
      <c r="AM3538">
        <v>1132.3</v>
      </c>
      <c r="AN3538">
        <v>1132.3</v>
      </c>
      <c r="AO3538">
        <v>15</v>
      </c>
    </row>
    <row r="3539" spans="1:41" x14ac:dyDescent="0.3">
      <c r="A3539" t="str">
        <f>"Trad IRN"</f>
        <v>Trad IRN</v>
      </c>
      <c r="B3539" t="str">
        <f>"Bldg IRN"</f>
        <v>Bldg IRN</v>
      </c>
      <c r="C3539" t="s">
        <v>41</v>
      </c>
      <c r="D3539" t="s">
        <v>3</v>
      </c>
      <c r="E3539" t="s">
        <v>80</v>
      </c>
      <c r="F3539" t="s">
        <v>81</v>
      </c>
      <c r="G3539" t="s">
        <v>82</v>
      </c>
      <c r="H3539" t="s">
        <v>83</v>
      </c>
      <c r="I3539" t="str">
        <f>"Trad IRN"</f>
        <v>Trad IRN</v>
      </c>
      <c r="J3539" t="s">
        <v>43</v>
      </c>
      <c r="K3539" t="s">
        <v>44</v>
      </c>
      <c r="L3539" t="s">
        <v>45</v>
      </c>
      <c r="M3539" t="s">
        <v>46</v>
      </c>
      <c r="N3539" t="str">
        <f t="shared" si="362"/>
        <v>08/18/2022</v>
      </c>
      <c r="O3539" t="str">
        <f t="shared" si="361"/>
        <v>12/31/2500</v>
      </c>
      <c r="P3539">
        <v>0.5</v>
      </c>
      <c r="Q3539">
        <v>0.5</v>
      </c>
      <c r="S3539">
        <v>0</v>
      </c>
      <c r="T3539">
        <v>0.5</v>
      </c>
      <c r="U3539">
        <v>0</v>
      </c>
      <c r="V3539" t="str">
        <f>"Trad IRN"</f>
        <v>Trad IRN</v>
      </c>
      <c r="W3539">
        <v>50</v>
      </c>
      <c r="X3539" t="s">
        <v>47</v>
      </c>
      <c r="Z3539" t="s">
        <v>47</v>
      </c>
      <c r="AB3539" t="str">
        <f>"11"</f>
        <v>11</v>
      </c>
      <c r="AC3539" t="s">
        <v>48</v>
      </c>
      <c r="AD3539" t="s">
        <v>49</v>
      </c>
      <c r="AE3539" t="s">
        <v>50</v>
      </c>
      <c r="AF3539">
        <v>0</v>
      </c>
      <c r="AG3539" t="s">
        <v>56</v>
      </c>
      <c r="AH3539" t="str">
        <f>"Trad IRN"</f>
        <v>Trad IRN</v>
      </c>
      <c r="AI3539" t="str">
        <f>"Bldg IRN"</f>
        <v>Bldg IRN</v>
      </c>
      <c r="AJ3539" t="s">
        <v>48</v>
      </c>
      <c r="AK3539" t="s">
        <v>48</v>
      </c>
      <c r="AL3539" t="s">
        <v>53</v>
      </c>
      <c r="AM3539">
        <v>566.15</v>
      </c>
      <c r="AN3539">
        <v>1132.3</v>
      </c>
      <c r="AO3539">
        <v>15</v>
      </c>
    </row>
    <row r="3540" spans="1:41" x14ac:dyDescent="0.3">
      <c r="A3540" t="str">
        <f>"Trad IRN"</f>
        <v>Trad IRN</v>
      </c>
      <c r="B3540" t="str">
        <f>"Bldg IRN"</f>
        <v>Bldg IRN</v>
      </c>
      <c r="C3540" t="s">
        <v>41</v>
      </c>
      <c r="D3540" t="s">
        <v>3</v>
      </c>
      <c r="E3540" t="s">
        <v>80</v>
      </c>
      <c r="F3540" t="s">
        <v>81</v>
      </c>
      <c r="G3540" t="s">
        <v>82</v>
      </c>
      <c r="H3540" t="s">
        <v>83</v>
      </c>
      <c r="I3540" t="s">
        <v>8</v>
      </c>
      <c r="J3540" t="s">
        <v>43</v>
      </c>
      <c r="K3540" t="s">
        <v>44</v>
      </c>
      <c r="L3540" t="s">
        <v>45</v>
      </c>
      <c r="M3540" t="s">
        <v>46</v>
      </c>
      <c r="N3540" t="str">
        <f t="shared" si="362"/>
        <v>08/18/2022</v>
      </c>
      <c r="O3540" t="str">
        <f t="shared" si="361"/>
        <v>12/31/2500</v>
      </c>
      <c r="P3540">
        <v>0.49717</v>
      </c>
      <c r="Q3540">
        <v>0.49717</v>
      </c>
      <c r="S3540">
        <v>0</v>
      </c>
      <c r="T3540">
        <v>1.11E-4</v>
      </c>
      <c r="U3540">
        <v>0.49705899999999997</v>
      </c>
      <c r="V3540" t="str">
        <f>"Trad IRN"</f>
        <v>Trad IRN</v>
      </c>
      <c r="W3540">
        <v>50</v>
      </c>
      <c r="X3540" t="s">
        <v>47</v>
      </c>
      <c r="Z3540" t="s">
        <v>47</v>
      </c>
      <c r="AB3540" t="str">
        <f>"11"</f>
        <v>11</v>
      </c>
      <c r="AC3540" t="s">
        <v>48</v>
      </c>
      <c r="AD3540" t="s">
        <v>49</v>
      </c>
      <c r="AE3540" t="s">
        <v>50</v>
      </c>
      <c r="AF3540">
        <v>0</v>
      </c>
      <c r="AG3540" t="s">
        <v>51</v>
      </c>
      <c r="AH3540" t="s">
        <v>85</v>
      </c>
      <c r="AI3540" t="str">
        <f>"Bldg IRN"</f>
        <v>Bldg IRN</v>
      </c>
      <c r="AJ3540" t="s">
        <v>48</v>
      </c>
      <c r="AK3540" t="s">
        <v>48</v>
      </c>
      <c r="AL3540" t="s">
        <v>53</v>
      </c>
      <c r="AM3540">
        <v>527</v>
      </c>
      <c r="AN3540">
        <v>1060</v>
      </c>
      <c r="AO3540">
        <v>15</v>
      </c>
    </row>
    <row r="3541" spans="1:41" x14ac:dyDescent="0.3">
      <c r="A3541" t="str">
        <f>"Trad IRN"</f>
        <v>Trad IRN</v>
      </c>
      <c r="B3541" t="str">
        <f>"Bldg IRN"</f>
        <v>Bldg IRN</v>
      </c>
      <c r="C3541" t="s">
        <v>41</v>
      </c>
      <c r="D3541" t="s">
        <v>3</v>
      </c>
      <c r="E3541" t="s">
        <v>80</v>
      </c>
      <c r="F3541" t="s">
        <v>81</v>
      </c>
      <c r="G3541" t="s">
        <v>82</v>
      </c>
      <c r="H3541" t="s">
        <v>83</v>
      </c>
      <c r="I3541" t="str">
        <f>"Trad IRN"</f>
        <v>Trad IRN</v>
      </c>
      <c r="J3541" t="s">
        <v>43</v>
      </c>
      <c r="K3541" t="s">
        <v>44</v>
      </c>
      <c r="L3541" t="s">
        <v>45</v>
      </c>
      <c r="M3541" t="s">
        <v>59</v>
      </c>
      <c r="N3541" t="str">
        <f t="shared" si="362"/>
        <v>08/18/2022</v>
      </c>
      <c r="O3541" t="str">
        <f t="shared" si="361"/>
        <v>12/31/2500</v>
      </c>
      <c r="P3541">
        <v>1</v>
      </c>
      <c r="Q3541">
        <v>1</v>
      </c>
      <c r="S3541">
        <v>0</v>
      </c>
      <c r="T3541">
        <v>1</v>
      </c>
      <c r="U3541">
        <v>0</v>
      </c>
      <c r="V3541" t="s">
        <v>84</v>
      </c>
      <c r="W3541">
        <v>100</v>
      </c>
      <c r="X3541" t="s">
        <v>47</v>
      </c>
      <c r="Z3541" t="s">
        <v>47</v>
      </c>
      <c r="AB3541" t="str">
        <f>"09"</f>
        <v>09</v>
      </c>
      <c r="AC3541" t="s">
        <v>48</v>
      </c>
      <c r="AD3541" t="s">
        <v>49</v>
      </c>
      <c r="AE3541" t="s">
        <v>50</v>
      </c>
      <c r="AF3541">
        <v>0</v>
      </c>
      <c r="AG3541" t="s">
        <v>56</v>
      </c>
      <c r="AH3541" t="str">
        <f>"Trad IRN"</f>
        <v>Trad IRN</v>
      </c>
      <c r="AI3541" t="str">
        <f>"Bldg IRN"</f>
        <v>Bldg IRN</v>
      </c>
      <c r="AJ3541" t="s">
        <v>48</v>
      </c>
      <c r="AK3541" t="s">
        <v>48</v>
      </c>
      <c r="AL3541" t="s">
        <v>53</v>
      </c>
      <c r="AM3541">
        <v>1132.3</v>
      </c>
      <c r="AN3541">
        <v>1132.3</v>
      </c>
      <c r="AO3541">
        <v>15</v>
      </c>
    </row>
    <row r="3542" spans="1:41" x14ac:dyDescent="0.3">
      <c r="A3542" t="str">
        <f>"Trad IRN"</f>
        <v>Trad IRN</v>
      </c>
      <c r="B3542" t="str">
        <f>"Bldg IRN"</f>
        <v>Bldg IRN</v>
      </c>
      <c r="C3542" t="s">
        <v>41</v>
      </c>
      <c r="D3542" t="s">
        <v>3</v>
      </c>
      <c r="E3542" t="s">
        <v>80</v>
      </c>
      <c r="F3542" t="s">
        <v>81</v>
      </c>
      <c r="G3542" t="s">
        <v>82</v>
      </c>
      <c r="H3542" t="s">
        <v>83</v>
      </c>
      <c r="I3542" t="str">
        <f>"Trad IRN"</f>
        <v>Trad IRN</v>
      </c>
      <c r="J3542" t="s">
        <v>43</v>
      </c>
      <c r="K3542" t="s">
        <v>44</v>
      </c>
      <c r="L3542" t="s">
        <v>45</v>
      </c>
      <c r="M3542" t="s">
        <v>46</v>
      </c>
      <c r="N3542" t="str">
        <f t="shared" si="362"/>
        <v>08/18/2022</v>
      </c>
      <c r="O3542" t="str">
        <f t="shared" si="361"/>
        <v>12/31/2500</v>
      </c>
      <c r="P3542">
        <v>1</v>
      </c>
      <c r="Q3542">
        <v>1</v>
      </c>
      <c r="S3542">
        <v>0</v>
      </c>
      <c r="T3542">
        <v>1</v>
      </c>
      <c r="U3542">
        <v>0</v>
      </c>
      <c r="V3542" t="str">
        <f>"Trad IRN"</f>
        <v>Trad IRN</v>
      </c>
      <c r="W3542">
        <v>100</v>
      </c>
      <c r="X3542" t="s">
        <v>47</v>
      </c>
      <c r="Z3542" t="s">
        <v>47</v>
      </c>
      <c r="AB3542" t="str">
        <f>"12"</f>
        <v>12</v>
      </c>
      <c r="AC3542" t="s">
        <v>48</v>
      </c>
      <c r="AD3542" t="s">
        <v>49</v>
      </c>
      <c r="AE3542" t="s">
        <v>50</v>
      </c>
      <c r="AF3542">
        <v>0</v>
      </c>
      <c r="AG3542" t="s">
        <v>56</v>
      </c>
      <c r="AH3542" t="str">
        <f>"Trad IRN"</f>
        <v>Trad IRN</v>
      </c>
      <c r="AI3542" t="str">
        <f>"Bldg IRN"</f>
        <v>Bldg IRN</v>
      </c>
      <c r="AJ3542" t="str">
        <f>"12"</f>
        <v>12</v>
      </c>
      <c r="AK3542" t="s">
        <v>48</v>
      </c>
      <c r="AL3542" t="s">
        <v>53</v>
      </c>
      <c r="AM3542">
        <v>1132.3</v>
      </c>
      <c r="AN3542">
        <v>1132.3</v>
      </c>
      <c r="AO3542">
        <v>15</v>
      </c>
    </row>
    <row r="3543" spans="1:41" x14ac:dyDescent="0.3">
      <c r="A3543" t="str">
        <f>"Trad IRN"</f>
        <v>Trad IRN</v>
      </c>
      <c r="B3543" t="str">
        <f>"Bldg IRN"</f>
        <v>Bldg IRN</v>
      </c>
      <c r="C3543" t="s">
        <v>41</v>
      </c>
      <c r="D3543" t="s">
        <v>3</v>
      </c>
      <c r="E3543" t="s">
        <v>80</v>
      </c>
      <c r="F3543" t="s">
        <v>81</v>
      </c>
      <c r="G3543" t="s">
        <v>82</v>
      </c>
      <c r="H3543" t="s">
        <v>83</v>
      </c>
      <c r="I3543" t="s">
        <v>8</v>
      </c>
      <c r="J3543" t="s">
        <v>43</v>
      </c>
      <c r="K3543" t="s">
        <v>44</v>
      </c>
      <c r="L3543" t="s">
        <v>45</v>
      </c>
      <c r="M3543" t="s">
        <v>46</v>
      </c>
      <c r="N3543" t="str">
        <f t="shared" si="362"/>
        <v>08/18/2022</v>
      </c>
      <c r="O3543" t="str">
        <f t="shared" si="361"/>
        <v>12/31/2500</v>
      </c>
      <c r="P3543">
        <v>0.14913599999999999</v>
      </c>
      <c r="Q3543">
        <v>0.14913599999999999</v>
      </c>
      <c r="S3543">
        <v>0</v>
      </c>
      <c r="T3543">
        <v>0.14913599999999999</v>
      </c>
      <c r="U3543">
        <v>0</v>
      </c>
      <c r="V3543" t="str">
        <f>"Trad IRN"</f>
        <v>Trad IRN</v>
      </c>
      <c r="W3543">
        <v>15</v>
      </c>
      <c r="X3543" t="s">
        <v>47</v>
      </c>
      <c r="Z3543" t="s">
        <v>47</v>
      </c>
      <c r="AB3543" t="str">
        <f>"12"</f>
        <v>12</v>
      </c>
      <c r="AC3543" t="s">
        <v>48</v>
      </c>
      <c r="AD3543" t="s">
        <v>49</v>
      </c>
      <c r="AE3543" t="s">
        <v>50</v>
      </c>
      <c r="AF3543">
        <v>0</v>
      </c>
      <c r="AG3543" t="s">
        <v>51</v>
      </c>
      <c r="AH3543" t="s">
        <v>85</v>
      </c>
      <c r="AI3543" t="str">
        <f>"Bldg IRN"</f>
        <v>Bldg IRN</v>
      </c>
      <c r="AJ3543" t="str">
        <f>"12"</f>
        <v>12</v>
      </c>
      <c r="AK3543" t="s">
        <v>52</v>
      </c>
      <c r="AL3543" t="s">
        <v>53</v>
      </c>
      <c r="AM3543">
        <v>155.4</v>
      </c>
      <c r="AN3543">
        <v>1042</v>
      </c>
      <c r="AO3543">
        <v>15</v>
      </c>
    </row>
    <row r="3544" spans="1:41" x14ac:dyDescent="0.3">
      <c r="A3544" t="str">
        <f>"Trad IRN"</f>
        <v>Trad IRN</v>
      </c>
      <c r="B3544" t="str">
        <f>"Bldg IRN"</f>
        <v>Bldg IRN</v>
      </c>
      <c r="C3544" t="s">
        <v>41</v>
      </c>
      <c r="D3544" t="s">
        <v>3</v>
      </c>
      <c r="E3544" t="s">
        <v>80</v>
      </c>
      <c r="F3544" t="s">
        <v>81</v>
      </c>
      <c r="G3544" t="s">
        <v>82</v>
      </c>
      <c r="H3544" t="s">
        <v>83</v>
      </c>
      <c r="I3544" t="str">
        <f>"Trad IRN"</f>
        <v>Trad IRN</v>
      </c>
      <c r="J3544" t="s">
        <v>43</v>
      </c>
      <c r="K3544" t="s">
        <v>44</v>
      </c>
      <c r="L3544" t="s">
        <v>45</v>
      </c>
      <c r="M3544" t="s">
        <v>46</v>
      </c>
      <c r="N3544" t="str">
        <f t="shared" si="362"/>
        <v>08/18/2022</v>
      </c>
      <c r="O3544" t="str">
        <f t="shared" si="361"/>
        <v>12/31/2500</v>
      </c>
      <c r="P3544">
        <v>0.85</v>
      </c>
      <c r="Q3544">
        <v>0.85</v>
      </c>
      <c r="S3544">
        <v>0</v>
      </c>
      <c r="T3544">
        <v>0.84773600000000005</v>
      </c>
      <c r="U3544">
        <v>2.264E-3</v>
      </c>
      <c r="V3544" t="str">
        <f>"Trad IRN"</f>
        <v>Trad IRN</v>
      </c>
      <c r="W3544">
        <v>85</v>
      </c>
      <c r="X3544" t="s">
        <v>47</v>
      </c>
      <c r="Z3544" t="s">
        <v>47</v>
      </c>
      <c r="AB3544" t="str">
        <f>"12"</f>
        <v>12</v>
      </c>
      <c r="AC3544" t="s">
        <v>48</v>
      </c>
      <c r="AD3544" t="s">
        <v>49</v>
      </c>
      <c r="AE3544" t="s">
        <v>50</v>
      </c>
      <c r="AF3544">
        <v>0</v>
      </c>
      <c r="AG3544" t="s">
        <v>56</v>
      </c>
      <c r="AH3544" t="str">
        <f>"Trad IRN"</f>
        <v>Trad IRN</v>
      </c>
      <c r="AI3544" t="str">
        <f>"Bldg IRN"</f>
        <v>Bldg IRN</v>
      </c>
      <c r="AJ3544" t="str">
        <f>"12"</f>
        <v>12</v>
      </c>
      <c r="AK3544" t="s">
        <v>48</v>
      </c>
      <c r="AL3544" t="s">
        <v>53</v>
      </c>
      <c r="AM3544">
        <v>962.46</v>
      </c>
      <c r="AN3544">
        <v>1132.3</v>
      </c>
      <c r="AO3544">
        <v>15</v>
      </c>
    </row>
    <row r="3545" spans="1:41" x14ac:dyDescent="0.3">
      <c r="A3545" t="str">
        <f>"Trad IRN"</f>
        <v>Trad IRN</v>
      </c>
      <c r="B3545" t="str">
        <f>"Bldg IRN"</f>
        <v>Bldg IRN</v>
      </c>
      <c r="C3545" t="s">
        <v>41</v>
      </c>
      <c r="D3545" t="s">
        <v>3</v>
      </c>
      <c r="E3545" t="s">
        <v>80</v>
      </c>
      <c r="F3545" t="s">
        <v>81</v>
      </c>
      <c r="G3545" t="s">
        <v>82</v>
      </c>
      <c r="H3545" t="s">
        <v>83</v>
      </c>
      <c r="I3545" t="str">
        <f>"Trad IRN"</f>
        <v>Trad IRN</v>
      </c>
      <c r="J3545" t="s">
        <v>43</v>
      </c>
      <c r="K3545" t="s">
        <v>44</v>
      </c>
      <c r="L3545" t="s">
        <v>45</v>
      </c>
      <c r="M3545" t="s">
        <v>46</v>
      </c>
      <c r="N3545" t="str">
        <f t="shared" si="362"/>
        <v>08/18/2022</v>
      </c>
      <c r="O3545" t="str">
        <f t="shared" si="361"/>
        <v>12/31/2500</v>
      </c>
      <c r="P3545">
        <v>1</v>
      </c>
      <c r="Q3545">
        <v>1</v>
      </c>
      <c r="S3545">
        <v>0</v>
      </c>
      <c r="T3545">
        <v>1</v>
      </c>
      <c r="U3545">
        <v>0</v>
      </c>
      <c r="V3545" t="str">
        <f>"Trad IRN"</f>
        <v>Trad IRN</v>
      </c>
      <c r="W3545">
        <v>100</v>
      </c>
      <c r="X3545" t="s">
        <v>47</v>
      </c>
      <c r="Z3545" t="s">
        <v>47</v>
      </c>
      <c r="AB3545" t="str">
        <f>"12"</f>
        <v>12</v>
      </c>
      <c r="AC3545" t="s">
        <v>48</v>
      </c>
      <c r="AD3545" t="s">
        <v>49</v>
      </c>
      <c r="AE3545" t="s">
        <v>50</v>
      </c>
      <c r="AF3545">
        <v>0</v>
      </c>
      <c r="AG3545" t="s">
        <v>56</v>
      </c>
      <c r="AH3545" t="str">
        <f>"Trad IRN"</f>
        <v>Trad IRN</v>
      </c>
      <c r="AI3545" t="str">
        <f>"Bldg IRN"</f>
        <v>Bldg IRN</v>
      </c>
      <c r="AJ3545" t="str">
        <f>"12"</f>
        <v>12</v>
      </c>
      <c r="AK3545" t="s">
        <v>48</v>
      </c>
      <c r="AL3545" t="s">
        <v>53</v>
      </c>
      <c r="AM3545">
        <v>1132.3</v>
      </c>
      <c r="AN3545">
        <v>1132.3</v>
      </c>
      <c r="AO3545">
        <v>15</v>
      </c>
    </row>
    <row r="3546" spans="1:41" x14ac:dyDescent="0.3">
      <c r="A3546" t="str">
        <f>"Trad IRN"</f>
        <v>Trad IRN</v>
      </c>
      <c r="B3546" t="str">
        <f>"Bldg IRN"</f>
        <v>Bldg IRN</v>
      </c>
      <c r="C3546" t="s">
        <v>41</v>
      </c>
      <c r="D3546" t="s">
        <v>3</v>
      </c>
      <c r="E3546" t="s">
        <v>80</v>
      </c>
      <c r="F3546" t="s">
        <v>81</v>
      </c>
      <c r="G3546" t="s">
        <v>82</v>
      </c>
      <c r="H3546" t="s">
        <v>83</v>
      </c>
      <c r="I3546" t="s">
        <v>8</v>
      </c>
      <c r="J3546" t="s">
        <v>43</v>
      </c>
      <c r="K3546" t="s">
        <v>44</v>
      </c>
      <c r="L3546" t="s">
        <v>45</v>
      </c>
      <c r="M3546" t="s">
        <v>46</v>
      </c>
      <c r="N3546" t="str">
        <f>"08/17/2022"</f>
        <v>08/17/2022</v>
      </c>
      <c r="O3546" t="str">
        <f t="shared" si="361"/>
        <v>12/31/2500</v>
      </c>
      <c r="P3546">
        <v>0.5</v>
      </c>
      <c r="Q3546">
        <v>0.5</v>
      </c>
      <c r="R3546">
        <v>0.5</v>
      </c>
      <c r="S3546">
        <v>0</v>
      </c>
      <c r="T3546">
        <v>0</v>
      </c>
      <c r="U3546">
        <v>0.5</v>
      </c>
      <c r="V3546" t="str">
        <f>"Trad IRN"</f>
        <v>Trad IRN</v>
      </c>
      <c r="W3546">
        <v>50</v>
      </c>
      <c r="X3546" t="s">
        <v>47</v>
      </c>
      <c r="Z3546" t="s">
        <v>47</v>
      </c>
      <c r="AB3546" t="str">
        <f>"11"</f>
        <v>11</v>
      </c>
      <c r="AC3546" t="str">
        <f>"12"</f>
        <v>12</v>
      </c>
      <c r="AD3546" t="str">
        <f>"6"</f>
        <v>6</v>
      </c>
      <c r="AE3546" t="s">
        <v>50</v>
      </c>
      <c r="AF3546">
        <v>0</v>
      </c>
      <c r="AG3546" t="s">
        <v>51</v>
      </c>
      <c r="AH3546" t="s">
        <v>85</v>
      </c>
      <c r="AI3546" t="str">
        <f>"Bldg IRN"</f>
        <v>Bldg IRN</v>
      </c>
      <c r="AJ3546" t="s">
        <v>48</v>
      </c>
      <c r="AK3546" t="s">
        <v>48</v>
      </c>
      <c r="AL3546" t="s">
        <v>53</v>
      </c>
      <c r="AM3546">
        <v>530</v>
      </c>
      <c r="AN3546">
        <v>1060</v>
      </c>
      <c r="AO3546">
        <v>15</v>
      </c>
    </row>
    <row r="3547" spans="1:41" x14ac:dyDescent="0.3">
      <c r="A3547" t="str">
        <f>"Trad IRN"</f>
        <v>Trad IRN</v>
      </c>
      <c r="B3547" t="str">
        <f>"Bldg IRN"</f>
        <v>Bldg IRN</v>
      </c>
      <c r="C3547" t="s">
        <v>41</v>
      </c>
      <c r="D3547" t="s">
        <v>3</v>
      </c>
      <c r="E3547" t="s">
        <v>80</v>
      </c>
      <c r="F3547" t="s">
        <v>81</v>
      </c>
      <c r="G3547" t="s">
        <v>82</v>
      </c>
      <c r="H3547" t="s">
        <v>83</v>
      </c>
      <c r="I3547" t="str">
        <f>"Trad IRN"</f>
        <v>Trad IRN</v>
      </c>
      <c r="J3547" t="s">
        <v>43</v>
      </c>
      <c r="K3547" t="s">
        <v>44</v>
      </c>
      <c r="L3547" t="s">
        <v>45</v>
      </c>
      <c r="M3547" t="s">
        <v>46</v>
      </c>
      <c r="N3547" t="str">
        <f t="shared" ref="N3547:N3554" si="363">"08/18/2022"</f>
        <v>08/18/2022</v>
      </c>
      <c r="O3547" t="str">
        <f t="shared" si="361"/>
        <v>12/31/2500</v>
      </c>
      <c r="P3547">
        <v>0.5</v>
      </c>
      <c r="Q3547">
        <v>0.5</v>
      </c>
      <c r="R3547">
        <v>0.5</v>
      </c>
      <c r="S3547">
        <v>0</v>
      </c>
      <c r="T3547">
        <v>0.5</v>
      </c>
      <c r="U3547">
        <v>0</v>
      </c>
      <c r="V3547" t="str">
        <f>"Trad IRN"</f>
        <v>Trad IRN</v>
      </c>
      <c r="W3547">
        <v>50</v>
      </c>
      <c r="X3547" t="s">
        <v>47</v>
      </c>
      <c r="Z3547" t="s">
        <v>47</v>
      </c>
      <c r="AB3547" t="str">
        <f>"11"</f>
        <v>11</v>
      </c>
      <c r="AC3547" t="str">
        <f>"12"</f>
        <v>12</v>
      </c>
      <c r="AD3547" t="str">
        <f>"6"</f>
        <v>6</v>
      </c>
      <c r="AE3547" t="s">
        <v>50</v>
      </c>
      <c r="AF3547">
        <v>0</v>
      </c>
      <c r="AG3547" t="s">
        <v>56</v>
      </c>
      <c r="AH3547" t="str">
        <f>"Trad IRN"</f>
        <v>Trad IRN</v>
      </c>
      <c r="AI3547" t="str">
        <f>"Bldg IRN"</f>
        <v>Bldg IRN</v>
      </c>
      <c r="AJ3547" t="s">
        <v>48</v>
      </c>
      <c r="AK3547" t="s">
        <v>48</v>
      </c>
      <c r="AL3547" t="s">
        <v>53</v>
      </c>
      <c r="AM3547">
        <v>566.15</v>
      </c>
      <c r="AN3547">
        <v>1132.3</v>
      </c>
      <c r="AO3547">
        <v>15</v>
      </c>
    </row>
    <row r="3548" spans="1:41" x14ac:dyDescent="0.3">
      <c r="A3548" t="str">
        <f>"Trad IRN"</f>
        <v>Trad IRN</v>
      </c>
      <c r="B3548" t="str">
        <f>"Bldg IRN"</f>
        <v>Bldg IRN</v>
      </c>
      <c r="C3548" t="s">
        <v>41</v>
      </c>
      <c r="D3548" t="s">
        <v>3</v>
      </c>
      <c r="E3548" t="s">
        <v>80</v>
      </c>
      <c r="F3548" t="s">
        <v>81</v>
      </c>
      <c r="G3548" t="s">
        <v>82</v>
      </c>
      <c r="H3548" t="s">
        <v>83</v>
      </c>
      <c r="I3548" t="str">
        <f>"Trad IRN"</f>
        <v>Trad IRN</v>
      </c>
      <c r="J3548" t="s">
        <v>43</v>
      </c>
      <c r="K3548" t="s">
        <v>44</v>
      </c>
      <c r="L3548" t="s">
        <v>45</v>
      </c>
      <c r="M3548" t="s">
        <v>46</v>
      </c>
      <c r="N3548" t="str">
        <f t="shared" si="363"/>
        <v>08/18/2022</v>
      </c>
      <c r="O3548" t="str">
        <f t="shared" si="361"/>
        <v>12/31/2500</v>
      </c>
      <c r="P3548">
        <v>1</v>
      </c>
      <c r="Q3548">
        <v>1</v>
      </c>
      <c r="S3548">
        <v>0</v>
      </c>
      <c r="T3548">
        <v>1</v>
      </c>
      <c r="U3548">
        <v>0</v>
      </c>
      <c r="V3548" t="str">
        <f>"Trad IRN"</f>
        <v>Trad IRN</v>
      </c>
      <c r="W3548">
        <v>100</v>
      </c>
      <c r="X3548" t="s">
        <v>47</v>
      </c>
      <c r="Z3548" t="s">
        <v>47</v>
      </c>
      <c r="AB3548" t="str">
        <f>"11"</f>
        <v>11</v>
      </c>
      <c r="AC3548" t="s">
        <v>48</v>
      </c>
      <c r="AD3548" t="s">
        <v>49</v>
      </c>
      <c r="AE3548" t="s">
        <v>55</v>
      </c>
      <c r="AF3548">
        <v>0</v>
      </c>
      <c r="AG3548" t="s">
        <v>56</v>
      </c>
      <c r="AH3548" t="str">
        <f>"Trad IRN"</f>
        <v>Trad IRN</v>
      </c>
      <c r="AI3548" t="str">
        <f>"Bldg IRN"</f>
        <v>Bldg IRN</v>
      </c>
      <c r="AJ3548" t="s">
        <v>48</v>
      </c>
      <c r="AK3548" t="s">
        <v>48</v>
      </c>
      <c r="AL3548" t="s">
        <v>53</v>
      </c>
      <c r="AM3548">
        <v>1132.3</v>
      </c>
      <c r="AN3548">
        <v>1132.3</v>
      </c>
      <c r="AO3548">
        <v>15</v>
      </c>
    </row>
    <row r="3549" spans="1:41" x14ac:dyDescent="0.3">
      <c r="A3549" t="str">
        <f>"Trad IRN"</f>
        <v>Trad IRN</v>
      </c>
      <c r="B3549" t="str">
        <f>"Bldg IRN"</f>
        <v>Bldg IRN</v>
      </c>
      <c r="C3549" t="s">
        <v>41</v>
      </c>
      <c r="D3549" t="s">
        <v>3</v>
      </c>
      <c r="E3549" t="s">
        <v>80</v>
      </c>
      <c r="F3549" t="s">
        <v>81</v>
      </c>
      <c r="G3549" t="s">
        <v>82</v>
      </c>
      <c r="H3549" t="s">
        <v>83</v>
      </c>
      <c r="I3549" t="s">
        <v>8</v>
      </c>
      <c r="J3549" t="s">
        <v>43</v>
      </c>
      <c r="K3549" t="s">
        <v>44</v>
      </c>
      <c r="L3549" t="s">
        <v>45</v>
      </c>
      <c r="M3549" t="s">
        <v>46</v>
      </c>
      <c r="N3549" t="str">
        <f t="shared" si="363"/>
        <v>08/18/2022</v>
      </c>
      <c r="O3549" t="str">
        <f t="shared" si="361"/>
        <v>12/31/2500</v>
      </c>
      <c r="P3549">
        <v>0.24856</v>
      </c>
      <c r="Q3549">
        <v>0.24856</v>
      </c>
      <c r="S3549">
        <v>0</v>
      </c>
      <c r="T3549">
        <v>0.13808400000000001</v>
      </c>
      <c r="U3549">
        <v>0.110476</v>
      </c>
      <c r="V3549" t="str">
        <f>"Trad IRN"</f>
        <v>Trad IRN</v>
      </c>
      <c r="W3549">
        <v>25</v>
      </c>
      <c r="X3549" t="s">
        <v>47</v>
      </c>
      <c r="Z3549" t="s">
        <v>47</v>
      </c>
      <c r="AB3549" t="str">
        <f>"12"</f>
        <v>12</v>
      </c>
      <c r="AC3549" t="s">
        <v>48</v>
      </c>
      <c r="AD3549" t="s">
        <v>49</v>
      </c>
      <c r="AE3549" t="s">
        <v>50</v>
      </c>
      <c r="AF3549">
        <v>0</v>
      </c>
      <c r="AG3549" t="s">
        <v>51</v>
      </c>
      <c r="AH3549" t="s">
        <v>85</v>
      </c>
      <c r="AI3549" t="str">
        <f>"Bldg IRN"</f>
        <v>Bldg IRN</v>
      </c>
      <c r="AJ3549" t="str">
        <f>"12"</f>
        <v>12</v>
      </c>
      <c r="AK3549" t="s">
        <v>52</v>
      </c>
      <c r="AL3549" t="s">
        <v>53</v>
      </c>
      <c r="AM3549">
        <v>259</v>
      </c>
      <c r="AN3549">
        <v>1042</v>
      </c>
      <c r="AO3549">
        <v>15</v>
      </c>
    </row>
    <row r="3550" spans="1:41" x14ac:dyDescent="0.3">
      <c r="A3550" t="str">
        <f>"Trad IRN"</f>
        <v>Trad IRN</v>
      </c>
      <c r="B3550" t="str">
        <f>"Bldg IRN"</f>
        <v>Bldg IRN</v>
      </c>
      <c r="C3550" t="s">
        <v>41</v>
      </c>
      <c r="D3550" t="s">
        <v>3</v>
      </c>
      <c r="E3550" t="s">
        <v>80</v>
      </c>
      <c r="F3550" t="s">
        <v>81</v>
      </c>
      <c r="G3550" t="s">
        <v>82</v>
      </c>
      <c r="H3550" t="s">
        <v>83</v>
      </c>
      <c r="I3550" t="str">
        <f>"Trad IRN"</f>
        <v>Trad IRN</v>
      </c>
      <c r="J3550" t="s">
        <v>43</v>
      </c>
      <c r="K3550" t="s">
        <v>44</v>
      </c>
      <c r="L3550" t="s">
        <v>45</v>
      </c>
      <c r="M3550" t="s">
        <v>46</v>
      </c>
      <c r="N3550" t="str">
        <f t="shared" si="363"/>
        <v>08/18/2022</v>
      </c>
      <c r="O3550" t="str">
        <f t="shared" si="361"/>
        <v>12/31/2500</v>
      </c>
      <c r="P3550">
        <v>0.75</v>
      </c>
      <c r="Q3550">
        <v>0.75</v>
      </c>
      <c r="S3550">
        <v>0</v>
      </c>
      <c r="T3550">
        <v>0.68055600000000005</v>
      </c>
      <c r="U3550">
        <v>6.9444000000000006E-2</v>
      </c>
      <c r="V3550" t="str">
        <f>"Trad IRN"</f>
        <v>Trad IRN</v>
      </c>
      <c r="W3550">
        <v>75</v>
      </c>
      <c r="X3550" t="s">
        <v>47</v>
      </c>
      <c r="Z3550" t="s">
        <v>47</v>
      </c>
      <c r="AB3550" t="str">
        <f>"12"</f>
        <v>12</v>
      </c>
      <c r="AC3550" t="s">
        <v>48</v>
      </c>
      <c r="AD3550" t="s">
        <v>49</v>
      </c>
      <c r="AE3550" t="s">
        <v>55</v>
      </c>
      <c r="AF3550">
        <v>0</v>
      </c>
      <c r="AG3550" t="s">
        <v>56</v>
      </c>
      <c r="AH3550" t="str">
        <f>"Trad IRN"</f>
        <v>Trad IRN</v>
      </c>
      <c r="AI3550" t="str">
        <f>"Bldg IRN"</f>
        <v>Bldg IRN</v>
      </c>
      <c r="AJ3550" t="str">
        <f>"12"</f>
        <v>12</v>
      </c>
      <c r="AK3550" t="s">
        <v>48</v>
      </c>
      <c r="AL3550" t="s">
        <v>53</v>
      </c>
      <c r="AM3550">
        <v>849.23</v>
      </c>
      <c r="AN3550">
        <v>1132.3</v>
      </c>
      <c r="AO3550">
        <v>15</v>
      </c>
    </row>
    <row r="3551" spans="1:41" x14ac:dyDescent="0.3">
      <c r="A3551" t="str">
        <f>"Trad IRN"</f>
        <v>Trad IRN</v>
      </c>
      <c r="B3551" t="str">
        <f>"Bldg IRN"</f>
        <v>Bldg IRN</v>
      </c>
      <c r="C3551" t="s">
        <v>41</v>
      </c>
      <c r="D3551" t="s">
        <v>3</v>
      </c>
      <c r="E3551" t="s">
        <v>80</v>
      </c>
      <c r="F3551" t="s">
        <v>81</v>
      </c>
      <c r="G3551" t="s">
        <v>82</v>
      </c>
      <c r="H3551" t="s">
        <v>83</v>
      </c>
      <c r="I3551" t="str">
        <f>"Trad IRN"</f>
        <v>Trad IRN</v>
      </c>
      <c r="J3551" t="s">
        <v>43</v>
      </c>
      <c r="K3551" t="s">
        <v>44</v>
      </c>
      <c r="L3551" t="s">
        <v>45</v>
      </c>
      <c r="M3551" t="s">
        <v>46</v>
      </c>
      <c r="N3551" t="str">
        <f t="shared" si="363"/>
        <v>08/18/2022</v>
      </c>
      <c r="O3551" t="str">
        <f t="shared" si="361"/>
        <v>12/31/2500</v>
      </c>
      <c r="P3551">
        <v>1</v>
      </c>
      <c r="Q3551">
        <v>1</v>
      </c>
      <c r="S3551">
        <v>0</v>
      </c>
      <c r="T3551">
        <v>1</v>
      </c>
      <c r="U3551">
        <v>0</v>
      </c>
      <c r="V3551" t="str">
        <f>"Trad IRN"</f>
        <v>Trad IRN</v>
      </c>
      <c r="W3551">
        <v>55</v>
      </c>
      <c r="X3551" t="s">
        <v>54</v>
      </c>
      <c r="Y3551" t="str">
        <f>"15"</f>
        <v>15</v>
      </c>
      <c r="Z3551" t="s">
        <v>54</v>
      </c>
      <c r="AA3551" t="str">
        <f>"30"</f>
        <v>30</v>
      </c>
      <c r="AB3551" t="str">
        <f>"12"</f>
        <v>12</v>
      </c>
      <c r="AC3551" t="s">
        <v>48</v>
      </c>
      <c r="AD3551" t="s">
        <v>49</v>
      </c>
      <c r="AE3551" t="s">
        <v>50</v>
      </c>
      <c r="AF3551">
        <v>0</v>
      </c>
      <c r="AG3551" t="s">
        <v>56</v>
      </c>
      <c r="AH3551" t="str">
        <f>"Trad IRN"</f>
        <v>Trad IRN</v>
      </c>
      <c r="AI3551" t="str">
        <f>"Bldg IRN"</f>
        <v>Bldg IRN</v>
      </c>
      <c r="AJ3551" t="str">
        <f>"12"</f>
        <v>12</v>
      </c>
      <c r="AK3551" t="s">
        <v>48</v>
      </c>
      <c r="AL3551" t="s">
        <v>53</v>
      </c>
      <c r="AM3551">
        <v>1132.3</v>
      </c>
      <c r="AN3551">
        <v>1132.3</v>
      </c>
      <c r="AO3551">
        <v>15</v>
      </c>
    </row>
    <row r="3552" spans="1:41" x14ac:dyDescent="0.3">
      <c r="A3552" t="str">
        <f>"Trad IRN"</f>
        <v>Trad IRN</v>
      </c>
      <c r="B3552" t="str">
        <f>"Bldg IRN"</f>
        <v>Bldg IRN</v>
      </c>
      <c r="C3552" t="s">
        <v>41</v>
      </c>
      <c r="D3552" t="s">
        <v>3</v>
      </c>
      <c r="E3552" t="s">
        <v>80</v>
      </c>
      <c r="F3552" t="s">
        <v>81</v>
      </c>
      <c r="G3552" t="s">
        <v>82</v>
      </c>
      <c r="H3552" t="s">
        <v>83</v>
      </c>
      <c r="I3552" t="str">
        <f>"Trad IRN"</f>
        <v>Trad IRN</v>
      </c>
      <c r="J3552" t="s">
        <v>43</v>
      </c>
      <c r="K3552" t="s">
        <v>44</v>
      </c>
      <c r="L3552" t="s">
        <v>45</v>
      </c>
      <c r="M3552" t="s">
        <v>46</v>
      </c>
      <c r="N3552" t="str">
        <f t="shared" si="363"/>
        <v>08/18/2022</v>
      </c>
      <c r="O3552" t="str">
        <f t="shared" si="361"/>
        <v>12/31/2500</v>
      </c>
      <c r="P3552">
        <v>1</v>
      </c>
      <c r="Q3552">
        <v>1</v>
      </c>
      <c r="S3552">
        <v>0</v>
      </c>
      <c r="T3552">
        <v>1</v>
      </c>
      <c r="U3552">
        <v>0</v>
      </c>
      <c r="V3552" t="str">
        <f>"Trad IRN"</f>
        <v>Trad IRN</v>
      </c>
      <c r="W3552">
        <v>85</v>
      </c>
      <c r="X3552" t="s">
        <v>54</v>
      </c>
      <c r="Y3552" t="str">
        <f>"15"</f>
        <v>15</v>
      </c>
      <c r="Z3552" t="s">
        <v>47</v>
      </c>
      <c r="AB3552" t="str">
        <f>"09"</f>
        <v>09</v>
      </c>
      <c r="AC3552" t="s">
        <v>48</v>
      </c>
      <c r="AD3552" t="s">
        <v>49</v>
      </c>
      <c r="AE3552" t="s">
        <v>55</v>
      </c>
      <c r="AF3552">
        <v>0</v>
      </c>
      <c r="AG3552" t="s">
        <v>56</v>
      </c>
      <c r="AH3552" t="str">
        <f>"Trad IRN"</f>
        <v>Trad IRN</v>
      </c>
      <c r="AI3552" t="str">
        <f>"Bldg IRN"</f>
        <v>Bldg IRN</v>
      </c>
      <c r="AJ3552" t="s">
        <v>48</v>
      </c>
      <c r="AK3552" t="s">
        <v>48</v>
      </c>
      <c r="AL3552" t="s">
        <v>53</v>
      </c>
      <c r="AM3552">
        <v>1132.3</v>
      </c>
      <c r="AN3552">
        <v>1132.3</v>
      </c>
      <c r="AO3552">
        <v>15</v>
      </c>
    </row>
    <row r="3553" spans="1:41" x14ac:dyDescent="0.3">
      <c r="A3553" t="str">
        <f>"Trad IRN"</f>
        <v>Trad IRN</v>
      </c>
      <c r="B3553" t="str">
        <f>"Bldg IRN"</f>
        <v>Bldg IRN</v>
      </c>
      <c r="C3553" t="s">
        <v>41</v>
      </c>
      <c r="D3553" t="s">
        <v>3</v>
      </c>
      <c r="E3553" t="s">
        <v>80</v>
      </c>
      <c r="F3553" t="s">
        <v>81</v>
      </c>
      <c r="G3553" t="s">
        <v>82</v>
      </c>
      <c r="H3553" t="s">
        <v>83</v>
      </c>
      <c r="I3553" t="str">
        <f>"Trad IRN"</f>
        <v>Trad IRN</v>
      </c>
      <c r="J3553" t="s">
        <v>43</v>
      </c>
      <c r="K3553" t="s">
        <v>44</v>
      </c>
      <c r="L3553" t="s">
        <v>45</v>
      </c>
      <c r="M3553" t="s">
        <v>46</v>
      </c>
      <c r="N3553" t="str">
        <f t="shared" si="363"/>
        <v>08/18/2022</v>
      </c>
      <c r="O3553" t="str">
        <f t="shared" si="361"/>
        <v>12/31/2500</v>
      </c>
      <c r="P3553">
        <v>0.9</v>
      </c>
      <c r="Q3553">
        <v>0.9</v>
      </c>
      <c r="S3553">
        <v>0</v>
      </c>
      <c r="T3553">
        <v>0.9</v>
      </c>
      <c r="U3553">
        <v>0</v>
      </c>
      <c r="V3553" t="str">
        <f>"Trad IRN"</f>
        <v>Trad IRN</v>
      </c>
      <c r="W3553">
        <v>30</v>
      </c>
      <c r="X3553" t="s">
        <v>54</v>
      </c>
      <c r="Y3553" t="str">
        <f>"15"</f>
        <v>15</v>
      </c>
      <c r="Z3553" t="s">
        <v>54</v>
      </c>
      <c r="AA3553" t="str">
        <f>"45"</f>
        <v>45</v>
      </c>
      <c r="AB3553" t="str">
        <f>"11"</f>
        <v>11</v>
      </c>
      <c r="AC3553" t="s">
        <v>48</v>
      </c>
      <c r="AD3553" t="s">
        <v>49</v>
      </c>
      <c r="AE3553" t="s">
        <v>55</v>
      </c>
      <c r="AF3553">
        <v>0</v>
      </c>
      <c r="AG3553" t="s">
        <v>56</v>
      </c>
      <c r="AH3553" t="str">
        <f>"Trad IRN"</f>
        <v>Trad IRN</v>
      </c>
      <c r="AI3553" t="str">
        <f>"Bldg IRN"</f>
        <v>Bldg IRN</v>
      </c>
      <c r="AJ3553" t="s">
        <v>48</v>
      </c>
      <c r="AK3553" t="s">
        <v>48</v>
      </c>
      <c r="AL3553" t="s">
        <v>53</v>
      </c>
      <c r="AM3553">
        <v>1019.07</v>
      </c>
      <c r="AN3553">
        <v>1132.3</v>
      </c>
      <c r="AO3553">
        <v>15</v>
      </c>
    </row>
    <row r="3554" spans="1:41" x14ac:dyDescent="0.3">
      <c r="A3554" t="str">
        <f>"Trad IRN"</f>
        <v>Trad IRN</v>
      </c>
      <c r="B3554" t="str">
        <f>"Bldg IRN"</f>
        <v>Bldg IRN</v>
      </c>
      <c r="C3554" t="s">
        <v>41</v>
      </c>
      <c r="D3554" t="s">
        <v>3</v>
      </c>
      <c r="E3554" t="s">
        <v>80</v>
      </c>
      <c r="F3554" t="s">
        <v>81</v>
      </c>
      <c r="G3554" t="s">
        <v>82</v>
      </c>
      <c r="H3554" t="s">
        <v>83</v>
      </c>
      <c r="I3554" t="str">
        <f>"Trad IRN"</f>
        <v>Trad IRN</v>
      </c>
      <c r="J3554" t="s">
        <v>43</v>
      </c>
      <c r="K3554" t="s">
        <v>44</v>
      </c>
      <c r="L3554" t="s">
        <v>45</v>
      </c>
      <c r="M3554" t="s">
        <v>46</v>
      </c>
      <c r="N3554" t="str">
        <f t="shared" si="363"/>
        <v>08/18/2022</v>
      </c>
      <c r="O3554" t="str">
        <f t="shared" si="361"/>
        <v>12/31/2500</v>
      </c>
      <c r="P3554">
        <v>1</v>
      </c>
      <c r="Q3554">
        <v>1</v>
      </c>
      <c r="S3554">
        <v>1</v>
      </c>
      <c r="T3554">
        <v>1</v>
      </c>
      <c r="U3554">
        <v>0</v>
      </c>
      <c r="V3554" t="str">
        <f>"Trad IRN"</f>
        <v>Trad IRN</v>
      </c>
      <c r="W3554">
        <v>100</v>
      </c>
      <c r="X3554" t="s">
        <v>47</v>
      </c>
      <c r="Z3554" t="s">
        <v>47</v>
      </c>
      <c r="AB3554" t="str">
        <f>"12"</f>
        <v>12</v>
      </c>
      <c r="AC3554" t="s">
        <v>48</v>
      </c>
      <c r="AD3554" t="s">
        <v>49</v>
      </c>
      <c r="AE3554" t="s">
        <v>50</v>
      </c>
      <c r="AF3554">
        <v>0</v>
      </c>
      <c r="AG3554" t="s">
        <v>56</v>
      </c>
      <c r="AH3554" t="str">
        <f>"Trad IRN"</f>
        <v>Trad IRN</v>
      </c>
      <c r="AI3554" t="str">
        <f>"Bldg IRN"</f>
        <v>Bldg IRN</v>
      </c>
      <c r="AJ3554" t="str">
        <f>"12"</f>
        <v>12</v>
      </c>
      <c r="AK3554" t="s">
        <v>48</v>
      </c>
      <c r="AL3554" t="s">
        <v>53</v>
      </c>
      <c r="AM3554">
        <v>1132.3</v>
      </c>
      <c r="AN3554">
        <v>1132.3</v>
      </c>
      <c r="AO3554">
        <v>15</v>
      </c>
    </row>
    <row r="3555" spans="1:41" x14ac:dyDescent="0.3">
      <c r="A3555" t="str">
        <f>"Trad IRN"</f>
        <v>Trad IRN</v>
      </c>
      <c r="B3555" t="str">
        <f>"Bldg IRN"</f>
        <v>Bldg IRN</v>
      </c>
      <c r="C3555" t="s">
        <v>41</v>
      </c>
      <c r="D3555" t="s">
        <v>3</v>
      </c>
      <c r="E3555" t="s">
        <v>80</v>
      </c>
      <c r="F3555" t="s">
        <v>81</v>
      </c>
      <c r="G3555" t="s">
        <v>82</v>
      </c>
      <c r="H3555" t="s">
        <v>83</v>
      </c>
      <c r="I3555" t="s">
        <v>8</v>
      </c>
      <c r="J3555" t="s">
        <v>43</v>
      </c>
      <c r="K3555" t="s">
        <v>44</v>
      </c>
      <c r="L3555" t="s">
        <v>45</v>
      </c>
      <c r="M3555" t="s">
        <v>46</v>
      </c>
      <c r="N3555" t="str">
        <f>"08/17/2022"</f>
        <v>08/17/2022</v>
      </c>
      <c r="O3555" t="str">
        <f t="shared" si="361"/>
        <v>12/31/2500</v>
      </c>
      <c r="P3555">
        <v>0.5</v>
      </c>
      <c r="Q3555">
        <v>0.5</v>
      </c>
      <c r="S3555">
        <v>0</v>
      </c>
      <c r="T3555">
        <v>0</v>
      </c>
      <c r="U3555">
        <v>0.5</v>
      </c>
      <c r="V3555" t="str">
        <f>"Trad IRN"</f>
        <v>Trad IRN</v>
      </c>
      <c r="W3555">
        <v>50</v>
      </c>
      <c r="X3555" t="s">
        <v>47</v>
      </c>
      <c r="Z3555" t="s">
        <v>47</v>
      </c>
      <c r="AB3555" t="str">
        <f>"12"</f>
        <v>12</v>
      </c>
      <c r="AC3555" t="s">
        <v>48</v>
      </c>
      <c r="AD3555" t="s">
        <v>49</v>
      </c>
      <c r="AE3555" t="s">
        <v>50</v>
      </c>
      <c r="AF3555">
        <v>0</v>
      </c>
      <c r="AG3555" t="s">
        <v>51</v>
      </c>
      <c r="AH3555" t="s">
        <v>85</v>
      </c>
      <c r="AI3555" t="str">
        <f>"Bldg IRN"</f>
        <v>Bldg IRN</v>
      </c>
      <c r="AJ3555" t="str">
        <f>"12"</f>
        <v>12</v>
      </c>
      <c r="AK3555" t="s">
        <v>52</v>
      </c>
      <c r="AL3555" t="s">
        <v>53</v>
      </c>
      <c r="AM3555">
        <v>521</v>
      </c>
      <c r="AN3555">
        <v>1042</v>
      </c>
      <c r="AO3555">
        <v>15</v>
      </c>
    </row>
    <row r="3556" spans="1:41" x14ac:dyDescent="0.3">
      <c r="A3556" t="str">
        <f>"Trad IRN"</f>
        <v>Trad IRN</v>
      </c>
      <c r="B3556" t="str">
        <f>"Bldg IRN"</f>
        <v>Bldg IRN</v>
      </c>
      <c r="C3556" t="s">
        <v>41</v>
      </c>
      <c r="D3556" t="s">
        <v>3</v>
      </c>
      <c r="E3556" t="s">
        <v>80</v>
      </c>
      <c r="F3556" t="s">
        <v>81</v>
      </c>
      <c r="G3556" t="s">
        <v>82</v>
      </c>
      <c r="H3556" t="s">
        <v>83</v>
      </c>
      <c r="I3556" t="str">
        <f>"Trad IRN"</f>
        <v>Trad IRN</v>
      </c>
      <c r="J3556" t="s">
        <v>43</v>
      </c>
      <c r="K3556" t="s">
        <v>44</v>
      </c>
      <c r="L3556" t="s">
        <v>45</v>
      </c>
      <c r="M3556" t="s">
        <v>46</v>
      </c>
      <c r="N3556" t="str">
        <f>"08/18/2022"</f>
        <v>08/18/2022</v>
      </c>
      <c r="O3556" t="str">
        <f>"01/18/2023"</f>
        <v>01/18/2023</v>
      </c>
      <c r="P3556">
        <v>0.26355200000000001</v>
      </c>
      <c r="Q3556">
        <v>0.26355200000000001</v>
      </c>
      <c r="S3556">
        <v>0</v>
      </c>
      <c r="T3556">
        <v>0.26355200000000001</v>
      </c>
      <c r="U3556">
        <v>0</v>
      </c>
      <c r="V3556" t="str">
        <f>"Trad IRN"</f>
        <v>Trad IRN</v>
      </c>
      <c r="W3556">
        <v>50</v>
      </c>
      <c r="X3556" t="s">
        <v>47</v>
      </c>
      <c r="Z3556" t="s">
        <v>47</v>
      </c>
      <c r="AB3556" t="str">
        <f>"12"</f>
        <v>12</v>
      </c>
      <c r="AC3556" t="s">
        <v>48</v>
      </c>
      <c r="AD3556" t="s">
        <v>49</v>
      </c>
      <c r="AE3556" t="s">
        <v>50</v>
      </c>
      <c r="AF3556">
        <v>0</v>
      </c>
      <c r="AG3556" t="s">
        <v>56</v>
      </c>
      <c r="AH3556" t="str">
        <f>"Trad IRN"</f>
        <v>Trad IRN</v>
      </c>
      <c r="AI3556" t="str">
        <f>"Bldg IRN"</f>
        <v>Bldg IRN</v>
      </c>
      <c r="AJ3556" t="str">
        <f>"12"</f>
        <v>12</v>
      </c>
      <c r="AK3556" t="s">
        <v>48</v>
      </c>
      <c r="AL3556" t="s">
        <v>53</v>
      </c>
      <c r="AM3556">
        <v>298.42</v>
      </c>
      <c r="AN3556">
        <v>1132.3</v>
      </c>
      <c r="AO3556">
        <v>15</v>
      </c>
    </row>
    <row r="3557" spans="1:41" x14ac:dyDescent="0.3">
      <c r="A3557" t="str">
        <f>"Trad IRN"</f>
        <v>Trad IRN</v>
      </c>
      <c r="B3557" t="str">
        <f>"Bldg IRN"</f>
        <v>Bldg IRN</v>
      </c>
      <c r="C3557" t="s">
        <v>41</v>
      </c>
      <c r="D3557" t="s">
        <v>3</v>
      </c>
      <c r="E3557" t="s">
        <v>80</v>
      </c>
      <c r="F3557" t="s">
        <v>81</v>
      </c>
      <c r="G3557" t="s">
        <v>82</v>
      </c>
      <c r="H3557" t="s">
        <v>83</v>
      </c>
      <c r="I3557" t="str">
        <f>"Trad IRN"</f>
        <v>Trad IRN</v>
      </c>
      <c r="J3557" t="s">
        <v>43</v>
      </c>
      <c r="K3557" t="s">
        <v>44</v>
      </c>
      <c r="L3557" t="s">
        <v>45</v>
      </c>
      <c r="M3557" t="s">
        <v>46</v>
      </c>
      <c r="N3557" t="str">
        <f>"08/18/2022"</f>
        <v>08/18/2022</v>
      </c>
      <c r="O3557" t="str">
        <f>"12/31/2500"</f>
        <v>12/31/2500</v>
      </c>
      <c r="P3557">
        <v>0.85</v>
      </c>
      <c r="Q3557">
        <v>0.85</v>
      </c>
      <c r="R3557">
        <v>0.85</v>
      </c>
      <c r="S3557">
        <v>0</v>
      </c>
      <c r="T3557">
        <v>0.85</v>
      </c>
      <c r="U3557">
        <v>0</v>
      </c>
      <c r="V3557" t="str">
        <f>"Trad IRN"</f>
        <v>Trad IRN</v>
      </c>
      <c r="W3557">
        <v>85</v>
      </c>
      <c r="X3557" t="s">
        <v>47</v>
      </c>
      <c r="Z3557" t="s">
        <v>47</v>
      </c>
      <c r="AB3557" t="str">
        <f>"10"</f>
        <v>10</v>
      </c>
      <c r="AC3557" t="str">
        <f>"15"</f>
        <v>15</v>
      </c>
      <c r="AD3557" t="str">
        <f>"2"</f>
        <v>2</v>
      </c>
      <c r="AE3557" t="s">
        <v>55</v>
      </c>
      <c r="AF3557">
        <v>0</v>
      </c>
      <c r="AG3557" t="s">
        <v>56</v>
      </c>
      <c r="AH3557" t="str">
        <f>"Trad IRN"</f>
        <v>Trad IRN</v>
      </c>
      <c r="AI3557" t="str">
        <f>"Bldg IRN"</f>
        <v>Bldg IRN</v>
      </c>
      <c r="AJ3557" t="s">
        <v>48</v>
      </c>
      <c r="AK3557" t="s">
        <v>48</v>
      </c>
      <c r="AL3557" t="s">
        <v>53</v>
      </c>
      <c r="AM3557">
        <v>962.46</v>
      </c>
      <c r="AN3557">
        <v>1132.3</v>
      </c>
      <c r="AO3557">
        <v>15</v>
      </c>
    </row>
    <row r="3558" spans="1:41" x14ac:dyDescent="0.3">
      <c r="A3558" t="str">
        <f>"Trad IRN"</f>
        <v>Trad IRN</v>
      </c>
      <c r="B3558" t="str">
        <f>"Bldg IRN"</f>
        <v>Bldg IRN</v>
      </c>
      <c r="C3558" t="s">
        <v>41</v>
      </c>
      <c r="D3558" t="s">
        <v>3</v>
      </c>
      <c r="E3558" t="s">
        <v>80</v>
      </c>
      <c r="F3558" t="s">
        <v>81</v>
      </c>
      <c r="G3558" t="s">
        <v>82</v>
      </c>
      <c r="H3558" t="s">
        <v>83</v>
      </c>
      <c r="I3558" t="s">
        <v>8</v>
      </c>
      <c r="J3558" t="s">
        <v>43</v>
      </c>
      <c r="K3558" t="s">
        <v>44</v>
      </c>
      <c r="L3558" t="s">
        <v>45</v>
      </c>
      <c r="M3558" t="s">
        <v>46</v>
      </c>
      <c r="N3558" t="str">
        <f>"08/18/2022"</f>
        <v>08/18/2022</v>
      </c>
      <c r="O3558" t="str">
        <f>"01/08/2023"</f>
        <v>01/08/2023</v>
      </c>
      <c r="P3558">
        <v>7.3010000000000005E-2</v>
      </c>
      <c r="Q3558">
        <v>7.3010000000000005E-2</v>
      </c>
      <c r="R3558">
        <v>7.3010000000000005E-2</v>
      </c>
      <c r="S3558">
        <v>0</v>
      </c>
      <c r="T3558">
        <v>1.8731000000000001E-2</v>
      </c>
      <c r="U3558">
        <v>5.4279000000000001E-2</v>
      </c>
      <c r="V3558" t="str">
        <f>"Trad IRN"</f>
        <v>Trad IRN</v>
      </c>
      <c r="W3558">
        <v>15</v>
      </c>
      <c r="X3558" t="s">
        <v>47</v>
      </c>
      <c r="Z3558" t="s">
        <v>47</v>
      </c>
      <c r="AB3558" t="str">
        <f>"10"</f>
        <v>10</v>
      </c>
      <c r="AC3558" t="str">
        <f>"15"</f>
        <v>15</v>
      </c>
      <c r="AD3558" t="str">
        <f>"2"</f>
        <v>2</v>
      </c>
      <c r="AE3558" t="s">
        <v>55</v>
      </c>
      <c r="AF3558">
        <v>0</v>
      </c>
      <c r="AG3558" t="s">
        <v>51</v>
      </c>
      <c r="AH3558" t="str">
        <f>"Trad IRN"</f>
        <v>Trad IRN</v>
      </c>
      <c r="AI3558" t="str">
        <f>"Bldg IRN"</f>
        <v>Bldg IRN</v>
      </c>
      <c r="AJ3558" t="s">
        <v>48</v>
      </c>
      <c r="AK3558" t="s">
        <v>48</v>
      </c>
      <c r="AL3558" t="s">
        <v>53</v>
      </c>
      <c r="AM3558">
        <v>82.67</v>
      </c>
      <c r="AN3558">
        <v>1132.3</v>
      </c>
      <c r="AO3558">
        <v>15</v>
      </c>
    </row>
    <row r="3559" spans="1:41" x14ac:dyDescent="0.3">
      <c r="A3559" t="str">
        <f>"Trad IRN"</f>
        <v>Trad IRN</v>
      </c>
      <c r="B3559" t="str">
        <f>"Bldg IRN"</f>
        <v>Bldg IRN</v>
      </c>
      <c r="C3559" t="s">
        <v>41</v>
      </c>
      <c r="D3559" t="s">
        <v>3</v>
      </c>
      <c r="E3559" t="s">
        <v>80</v>
      </c>
      <c r="F3559" t="s">
        <v>81</v>
      </c>
      <c r="G3559" t="s">
        <v>82</v>
      </c>
      <c r="H3559" t="s">
        <v>83</v>
      </c>
      <c r="I3559" t="str">
        <f>"Trad IRN"</f>
        <v>Trad IRN</v>
      </c>
      <c r="J3559" t="s">
        <v>43</v>
      </c>
      <c r="K3559" t="s">
        <v>44</v>
      </c>
      <c r="L3559" t="s">
        <v>45</v>
      </c>
      <c r="M3559" t="s">
        <v>46</v>
      </c>
      <c r="N3559" t="str">
        <f>"08/18/2022"</f>
        <v>08/18/2022</v>
      </c>
      <c r="O3559" t="str">
        <f>"12/31/2500"</f>
        <v>12/31/2500</v>
      </c>
      <c r="P3559">
        <v>0.5</v>
      </c>
      <c r="Q3559">
        <v>0.5</v>
      </c>
      <c r="S3559">
        <v>0.5</v>
      </c>
      <c r="T3559">
        <v>0.5</v>
      </c>
      <c r="U3559">
        <v>0</v>
      </c>
      <c r="V3559" t="str">
        <f>"Trad IRN"</f>
        <v>Trad IRN</v>
      </c>
      <c r="W3559">
        <v>50</v>
      </c>
      <c r="X3559" t="s">
        <v>47</v>
      </c>
      <c r="Z3559" t="s">
        <v>47</v>
      </c>
      <c r="AB3559" t="str">
        <f>"11"</f>
        <v>11</v>
      </c>
      <c r="AC3559" t="s">
        <v>48</v>
      </c>
      <c r="AD3559" t="s">
        <v>49</v>
      </c>
      <c r="AE3559" t="s">
        <v>50</v>
      </c>
      <c r="AF3559">
        <v>0</v>
      </c>
      <c r="AG3559" t="s">
        <v>56</v>
      </c>
      <c r="AH3559" t="str">
        <f>"Trad IRN"</f>
        <v>Trad IRN</v>
      </c>
      <c r="AI3559" t="str">
        <f>"Bldg IRN"</f>
        <v>Bldg IRN</v>
      </c>
      <c r="AJ3559" t="s">
        <v>48</v>
      </c>
      <c r="AK3559" t="s">
        <v>48</v>
      </c>
      <c r="AL3559" t="s">
        <v>53</v>
      </c>
      <c r="AM3559">
        <v>566.15</v>
      </c>
      <c r="AN3559">
        <v>1132.3</v>
      </c>
      <c r="AO3559">
        <v>15</v>
      </c>
    </row>
    <row r="3560" spans="1:41" x14ac:dyDescent="0.3">
      <c r="A3560" t="str">
        <f>"Trad IRN"</f>
        <v>Trad IRN</v>
      </c>
      <c r="B3560" t="str">
        <f>"Bldg IRN"</f>
        <v>Bldg IRN</v>
      </c>
      <c r="C3560" t="s">
        <v>41</v>
      </c>
      <c r="D3560" t="s">
        <v>3</v>
      </c>
      <c r="E3560" t="s">
        <v>80</v>
      </c>
      <c r="F3560" t="s">
        <v>81</v>
      </c>
      <c r="G3560" t="s">
        <v>82</v>
      </c>
      <c r="H3560" t="s">
        <v>83</v>
      </c>
      <c r="I3560" t="s">
        <v>8</v>
      </c>
      <c r="J3560" t="s">
        <v>43</v>
      </c>
      <c r="K3560" t="s">
        <v>44</v>
      </c>
      <c r="L3560" t="s">
        <v>45</v>
      </c>
      <c r="M3560" t="s">
        <v>46</v>
      </c>
      <c r="N3560" t="str">
        <f>"08/17/2022"</f>
        <v>08/17/2022</v>
      </c>
      <c r="O3560" t="str">
        <f>"01/03/2023"</f>
        <v>01/03/2023</v>
      </c>
      <c r="P3560">
        <v>0.237264</v>
      </c>
      <c r="Q3560">
        <v>0.237264</v>
      </c>
      <c r="S3560">
        <v>0</v>
      </c>
      <c r="T3560">
        <v>9.2669999999999992E-3</v>
      </c>
      <c r="U3560">
        <v>0.22799700000000001</v>
      </c>
      <c r="V3560" t="str">
        <f>"Trad IRN"</f>
        <v>Trad IRN</v>
      </c>
      <c r="W3560">
        <v>50</v>
      </c>
      <c r="X3560" t="s">
        <v>47</v>
      </c>
      <c r="Z3560" t="s">
        <v>47</v>
      </c>
      <c r="AB3560" t="str">
        <f>"11"</f>
        <v>11</v>
      </c>
      <c r="AC3560" t="s">
        <v>48</v>
      </c>
      <c r="AD3560" t="s">
        <v>49</v>
      </c>
      <c r="AE3560" t="s">
        <v>50</v>
      </c>
      <c r="AF3560">
        <v>0</v>
      </c>
      <c r="AG3560" t="s">
        <v>51</v>
      </c>
      <c r="AH3560" t="s">
        <v>85</v>
      </c>
      <c r="AI3560" t="str">
        <f>"Bldg IRN"</f>
        <v>Bldg IRN</v>
      </c>
      <c r="AJ3560" t="s">
        <v>48</v>
      </c>
      <c r="AK3560" t="s">
        <v>48</v>
      </c>
      <c r="AL3560" t="s">
        <v>53</v>
      </c>
      <c r="AM3560">
        <v>251.5</v>
      </c>
      <c r="AN3560">
        <v>1060</v>
      </c>
      <c r="AO3560">
        <v>15</v>
      </c>
    </row>
    <row r="3561" spans="1:41" x14ac:dyDescent="0.3">
      <c r="A3561" t="str">
        <f>"Trad IRN"</f>
        <v>Trad IRN</v>
      </c>
      <c r="B3561" t="str">
        <f>"Bldg IRN"</f>
        <v>Bldg IRN</v>
      </c>
      <c r="C3561" t="s">
        <v>41</v>
      </c>
      <c r="D3561" t="s">
        <v>3</v>
      </c>
      <c r="E3561" t="s">
        <v>80</v>
      </c>
      <c r="F3561" t="s">
        <v>81</v>
      </c>
      <c r="G3561" t="s">
        <v>82</v>
      </c>
      <c r="H3561" t="s">
        <v>83</v>
      </c>
      <c r="I3561" t="s">
        <v>8</v>
      </c>
      <c r="J3561" t="s">
        <v>43</v>
      </c>
      <c r="K3561" t="s">
        <v>44</v>
      </c>
      <c r="L3561" t="s">
        <v>45</v>
      </c>
      <c r="M3561" t="s">
        <v>46</v>
      </c>
      <c r="N3561" t="str">
        <f>"01/04/2023"</f>
        <v>01/04/2023</v>
      </c>
      <c r="O3561" t="str">
        <f>"12/31/2500"</f>
        <v>12/31/2500</v>
      </c>
      <c r="P3561">
        <v>0.26273600000000003</v>
      </c>
      <c r="Q3561">
        <v>0.26273600000000003</v>
      </c>
      <c r="S3561">
        <v>0</v>
      </c>
      <c r="T3561">
        <v>7.4066000000000007E-2</v>
      </c>
      <c r="U3561">
        <v>0.18867</v>
      </c>
      <c r="V3561" t="str">
        <f>"Trad IRN"</f>
        <v>Trad IRN</v>
      </c>
      <c r="W3561">
        <v>37</v>
      </c>
      <c r="X3561" t="s">
        <v>54</v>
      </c>
      <c r="Y3561" t="str">
        <f>"13"</f>
        <v>13</v>
      </c>
      <c r="Z3561" t="s">
        <v>47</v>
      </c>
      <c r="AB3561" t="str">
        <f>"11"</f>
        <v>11</v>
      </c>
      <c r="AC3561" t="s">
        <v>48</v>
      </c>
      <c r="AD3561" t="s">
        <v>49</v>
      </c>
      <c r="AE3561" t="s">
        <v>50</v>
      </c>
      <c r="AF3561">
        <v>0</v>
      </c>
      <c r="AG3561" t="s">
        <v>51</v>
      </c>
      <c r="AH3561" t="s">
        <v>85</v>
      </c>
      <c r="AI3561" t="str">
        <f>"Bldg IRN"</f>
        <v>Bldg IRN</v>
      </c>
      <c r="AJ3561" t="s">
        <v>48</v>
      </c>
      <c r="AK3561" t="s">
        <v>48</v>
      </c>
      <c r="AL3561" t="s">
        <v>53</v>
      </c>
      <c r="AM3561">
        <v>278.5</v>
      </c>
      <c r="AN3561">
        <v>1060</v>
      </c>
      <c r="AO3561">
        <v>15</v>
      </c>
    </row>
    <row r="3562" spans="1:41" x14ac:dyDescent="0.3">
      <c r="A3562" t="str">
        <f>"Trad IRN"</f>
        <v>Trad IRN</v>
      </c>
      <c r="B3562" t="str">
        <f>"Bldg IRN"</f>
        <v>Bldg IRN</v>
      </c>
      <c r="C3562" t="s">
        <v>41</v>
      </c>
      <c r="D3562" t="s">
        <v>3</v>
      </c>
      <c r="E3562" t="s">
        <v>80</v>
      </c>
      <c r="F3562" t="s">
        <v>81</v>
      </c>
      <c r="G3562" t="s">
        <v>82</v>
      </c>
      <c r="H3562" t="s">
        <v>83</v>
      </c>
      <c r="I3562" t="str">
        <f>"Trad IRN"</f>
        <v>Trad IRN</v>
      </c>
      <c r="J3562" t="s">
        <v>43</v>
      </c>
      <c r="K3562" t="s">
        <v>44</v>
      </c>
      <c r="L3562" t="s">
        <v>45</v>
      </c>
      <c r="M3562" t="s">
        <v>46</v>
      </c>
      <c r="N3562" t="str">
        <f>"08/18/2022"</f>
        <v>08/18/2022</v>
      </c>
      <c r="O3562" t="str">
        <f>"01/03/2023"</f>
        <v>01/03/2023</v>
      </c>
      <c r="P3562">
        <v>0.39901900000000001</v>
      </c>
      <c r="Q3562">
        <v>0.39901900000000001</v>
      </c>
      <c r="S3562">
        <v>0</v>
      </c>
      <c r="T3562">
        <v>0.39901900000000001</v>
      </c>
      <c r="U3562">
        <v>0</v>
      </c>
      <c r="V3562" t="str">
        <f>"Trad IRN"</f>
        <v>Trad IRN</v>
      </c>
      <c r="W3562">
        <v>85</v>
      </c>
      <c r="X3562" t="s">
        <v>47</v>
      </c>
      <c r="Z3562" t="s">
        <v>47</v>
      </c>
      <c r="AB3562" t="str">
        <f>"10"</f>
        <v>10</v>
      </c>
      <c r="AC3562" t="s">
        <v>48</v>
      </c>
      <c r="AD3562" t="s">
        <v>49</v>
      </c>
      <c r="AE3562" t="s">
        <v>50</v>
      </c>
      <c r="AF3562">
        <v>0</v>
      </c>
      <c r="AG3562" t="s">
        <v>56</v>
      </c>
      <c r="AH3562" t="str">
        <f>"Trad IRN"</f>
        <v>Trad IRN</v>
      </c>
      <c r="AI3562" t="str">
        <f>"Bldg IRN"</f>
        <v>Bldg IRN</v>
      </c>
      <c r="AJ3562" t="s">
        <v>48</v>
      </c>
      <c r="AK3562" t="s">
        <v>48</v>
      </c>
      <c r="AL3562" t="s">
        <v>53</v>
      </c>
      <c r="AM3562">
        <v>451.81</v>
      </c>
      <c r="AN3562">
        <v>1132.3</v>
      </c>
      <c r="AO3562">
        <v>15</v>
      </c>
    </row>
    <row r="3563" spans="1:41" x14ac:dyDescent="0.3">
      <c r="A3563" t="str">
        <f>"Trad IRN"</f>
        <v>Trad IRN</v>
      </c>
      <c r="B3563" t="str">
        <f>"Bldg IRN"</f>
        <v>Bldg IRN</v>
      </c>
      <c r="C3563" t="s">
        <v>41</v>
      </c>
      <c r="D3563" t="s">
        <v>3</v>
      </c>
      <c r="E3563" t="s">
        <v>80</v>
      </c>
      <c r="F3563" t="s">
        <v>81</v>
      </c>
      <c r="G3563" t="s">
        <v>82</v>
      </c>
      <c r="H3563" t="s">
        <v>83</v>
      </c>
      <c r="I3563" t="s">
        <v>8</v>
      </c>
      <c r="J3563" t="s">
        <v>43</v>
      </c>
      <c r="K3563" t="s">
        <v>44</v>
      </c>
      <c r="L3563" t="s">
        <v>45</v>
      </c>
      <c r="M3563" t="s">
        <v>46</v>
      </c>
      <c r="N3563" t="str">
        <f>"08/18/2022"</f>
        <v>08/18/2022</v>
      </c>
      <c r="O3563" t="str">
        <f>"12/20/2022"</f>
        <v>12/20/2022</v>
      </c>
      <c r="P3563">
        <v>6.9550000000000001E-2</v>
      </c>
      <c r="Q3563">
        <v>6.9550000000000001E-2</v>
      </c>
      <c r="S3563">
        <v>0</v>
      </c>
      <c r="T3563">
        <v>1.4671999999999999E-2</v>
      </c>
      <c r="U3563">
        <v>5.4878000000000003E-2</v>
      </c>
      <c r="V3563" t="str">
        <f>"Trad IRN"</f>
        <v>Trad IRN</v>
      </c>
      <c r="W3563">
        <v>15</v>
      </c>
      <c r="X3563" t="s">
        <v>47</v>
      </c>
      <c r="Z3563" t="s">
        <v>47</v>
      </c>
      <c r="AB3563" t="str">
        <f>"10"</f>
        <v>10</v>
      </c>
      <c r="AC3563" t="s">
        <v>48</v>
      </c>
      <c r="AD3563" t="s">
        <v>49</v>
      </c>
      <c r="AE3563" t="s">
        <v>50</v>
      </c>
      <c r="AF3563">
        <v>0</v>
      </c>
      <c r="AG3563" t="s">
        <v>51</v>
      </c>
      <c r="AH3563" t="str">
        <f>"Trad IRN"</f>
        <v>Trad IRN</v>
      </c>
      <c r="AI3563" t="str">
        <f>"Bldg IRN"</f>
        <v>Bldg IRN</v>
      </c>
      <c r="AJ3563" t="s">
        <v>48</v>
      </c>
      <c r="AK3563" t="s">
        <v>48</v>
      </c>
      <c r="AL3563" t="s">
        <v>53</v>
      </c>
      <c r="AM3563">
        <v>78.75</v>
      </c>
      <c r="AN3563">
        <v>1132.3</v>
      </c>
      <c r="AO3563">
        <v>15</v>
      </c>
    </row>
    <row r="3564" spans="1:41" x14ac:dyDescent="0.3">
      <c r="A3564" t="str">
        <f>"Trad IRN"</f>
        <v>Trad IRN</v>
      </c>
      <c r="B3564" t="str">
        <f>"Bldg IRN"</f>
        <v>Bldg IRN</v>
      </c>
      <c r="C3564" t="s">
        <v>41</v>
      </c>
      <c r="D3564" t="s">
        <v>3</v>
      </c>
      <c r="E3564" t="s">
        <v>80</v>
      </c>
      <c r="F3564" t="s">
        <v>81</v>
      </c>
      <c r="G3564" t="s">
        <v>82</v>
      </c>
      <c r="H3564" t="s">
        <v>83</v>
      </c>
      <c r="I3564" t="str">
        <f>"Trad IRN"</f>
        <v>Trad IRN</v>
      </c>
      <c r="J3564" t="s">
        <v>43</v>
      </c>
      <c r="K3564" t="s">
        <v>44</v>
      </c>
      <c r="L3564" t="s">
        <v>45</v>
      </c>
      <c r="M3564" t="s">
        <v>46</v>
      </c>
      <c r="N3564" t="str">
        <f>"01/04/2023"</f>
        <v>01/04/2023</v>
      </c>
      <c r="O3564" t="str">
        <f t="shared" ref="O3564:O3572" si="364">"12/31/2500"</f>
        <v>12/31/2500</v>
      </c>
      <c r="P3564">
        <v>0.53056599999999998</v>
      </c>
      <c r="Q3564">
        <v>0.53056599999999998</v>
      </c>
      <c r="S3564">
        <v>0</v>
      </c>
      <c r="T3564">
        <v>0.53056599999999998</v>
      </c>
      <c r="U3564">
        <v>0</v>
      </c>
      <c r="V3564" t="str">
        <f>"Trad IRN"</f>
        <v>Trad IRN</v>
      </c>
      <c r="W3564">
        <v>100</v>
      </c>
      <c r="X3564" t="s">
        <v>47</v>
      </c>
      <c r="Z3564" t="s">
        <v>47</v>
      </c>
      <c r="AB3564" t="str">
        <f>"10"</f>
        <v>10</v>
      </c>
      <c r="AC3564" t="s">
        <v>48</v>
      </c>
      <c r="AD3564" t="s">
        <v>49</v>
      </c>
      <c r="AE3564" t="s">
        <v>50</v>
      </c>
      <c r="AF3564">
        <v>0</v>
      </c>
      <c r="AG3564" t="s">
        <v>56</v>
      </c>
      <c r="AH3564" t="str">
        <f>"Trad IRN"</f>
        <v>Trad IRN</v>
      </c>
      <c r="AI3564" t="str">
        <f>"Bldg IRN"</f>
        <v>Bldg IRN</v>
      </c>
      <c r="AJ3564" t="s">
        <v>48</v>
      </c>
      <c r="AK3564" t="s">
        <v>48</v>
      </c>
      <c r="AL3564" t="s">
        <v>53</v>
      </c>
      <c r="AM3564">
        <v>600.76</v>
      </c>
      <c r="AN3564">
        <v>1132.3</v>
      </c>
      <c r="AO3564">
        <v>15</v>
      </c>
    </row>
    <row r="3565" spans="1:41" x14ac:dyDescent="0.3">
      <c r="A3565" t="str">
        <f>"Trad IRN"</f>
        <v>Trad IRN</v>
      </c>
      <c r="B3565" t="str">
        <f>"Bldg IRN"</f>
        <v>Bldg IRN</v>
      </c>
      <c r="C3565" t="s">
        <v>41</v>
      </c>
      <c r="D3565" t="s">
        <v>3</v>
      </c>
      <c r="E3565" t="s">
        <v>80</v>
      </c>
      <c r="F3565" t="s">
        <v>81</v>
      </c>
      <c r="G3565" t="s">
        <v>82</v>
      </c>
      <c r="H3565" t="s">
        <v>83</v>
      </c>
      <c r="I3565" t="str">
        <f>"Trad IRN"</f>
        <v>Trad IRN</v>
      </c>
      <c r="J3565" t="s">
        <v>43</v>
      </c>
      <c r="K3565" t="s">
        <v>44</v>
      </c>
      <c r="L3565" t="s">
        <v>45</v>
      </c>
      <c r="M3565" t="s">
        <v>46</v>
      </c>
      <c r="N3565" t="str">
        <f t="shared" ref="N3565:N3570" si="365">"08/18/2022"</f>
        <v>08/18/2022</v>
      </c>
      <c r="O3565" t="str">
        <f t="shared" si="364"/>
        <v>12/31/2500</v>
      </c>
      <c r="P3565">
        <v>1</v>
      </c>
      <c r="Q3565">
        <v>1</v>
      </c>
      <c r="R3565">
        <v>1</v>
      </c>
      <c r="S3565">
        <v>0</v>
      </c>
      <c r="T3565">
        <v>1</v>
      </c>
      <c r="U3565">
        <v>0</v>
      </c>
      <c r="V3565" t="str">
        <f>"Trad IRN"</f>
        <v>Trad IRN</v>
      </c>
      <c r="W3565">
        <v>100</v>
      </c>
      <c r="X3565" t="s">
        <v>47</v>
      </c>
      <c r="Z3565" t="s">
        <v>47</v>
      </c>
      <c r="AB3565" t="str">
        <f>"12"</f>
        <v>12</v>
      </c>
      <c r="AC3565" t="str">
        <f>"01"</f>
        <v>01</v>
      </c>
      <c r="AD3565" t="str">
        <f>"5"</f>
        <v>5</v>
      </c>
      <c r="AE3565" t="s">
        <v>55</v>
      </c>
      <c r="AF3565">
        <v>0</v>
      </c>
      <c r="AG3565" t="s">
        <v>56</v>
      </c>
      <c r="AH3565" t="str">
        <f>"Trad IRN"</f>
        <v>Trad IRN</v>
      </c>
      <c r="AI3565" t="str">
        <f>"Bldg IRN"</f>
        <v>Bldg IRN</v>
      </c>
      <c r="AJ3565" t="str">
        <f>"12"</f>
        <v>12</v>
      </c>
      <c r="AK3565" t="s">
        <v>48</v>
      </c>
      <c r="AL3565" t="s">
        <v>53</v>
      </c>
      <c r="AM3565">
        <v>1132.3</v>
      </c>
      <c r="AN3565">
        <v>1132.3</v>
      </c>
      <c r="AO3565">
        <v>15</v>
      </c>
    </row>
    <row r="3566" spans="1:41" x14ac:dyDescent="0.3">
      <c r="A3566" t="str">
        <f>"Trad IRN"</f>
        <v>Trad IRN</v>
      </c>
      <c r="B3566" t="str">
        <f>"Bldg IRN"</f>
        <v>Bldg IRN</v>
      </c>
      <c r="C3566" t="s">
        <v>41</v>
      </c>
      <c r="D3566" t="s">
        <v>3</v>
      </c>
      <c r="E3566" t="s">
        <v>80</v>
      </c>
      <c r="F3566" t="s">
        <v>81</v>
      </c>
      <c r="G3566" t="s">
        <v>82</v>
      </c>
      <c r="H3566" t="s">
        <v>83</v>
      </c>
      <c r="I3566" t="str">
        <f>"Trad IRN"</f>
        <v>Trad IRN</v>
      </c>
      <c r="J3566" t="s">
        <v>43</v>
      </c>
      <c r="K3566" t="s">
        <v>44</v>
      </c>
      <c r="L3566" t="s">
        <v>45</v>
      </c>
      <c r="M3566" t="s">
        <v>46</v>
      </c>
      <c r="N3566" t="str">
        <f t="shared" si="365"/>
        <v>08/18/2022</v>
      </c>
      <c r="O3566" t="str">
        <f t="shared" si="364"/>
        <v>12/31/2500</v>
      </c>
      <c r="P3566">
        <v>1</v>
      </c>
      <c r="Q3566">
        <v>1</v>
      </c>
      <c r="S3566">
        <v>0</v>
      </c>
      <c r="T3566">
        <v>1</v>
      </c>
      <c r="U3566">
        <v>0</v>
      </c>
      <c r="V3566" t="str">
        <f>"Trad IRN"</f>
        <v>Trad IRN</v>
      </c>
      <c r="W3566">
        <v>100</v>
      </c>
      <c r="X3566" t="s">
        <v>47</v>
      </c>
      <c r="Z3566" t="s">
        <v>47</v>
      </c>
      <c r="AB3566" t="str">
        <f>"09"</f>
        <v>09</v>
      </c>
      <c r="AC3566" t="s">
        <v>48</v>
      </c>
      <c r="AD3566" t="s">
        <v>49</v>
      </c>
      <c r="AE3566" t="s">
        <v>50</v>
      </c>
      <c r="AF3566">
        <v>0</v>
      </c>
      <c r="AG3566" t="s">
        <v>56</v>
      </c>
      <c r="AH3566" t="str">
        <f>"Trad IRN"</f>
        <v>Trad IRN</v>
      </c>
      <c r="AI3566" t="str">
        <f>"Bldg IRN"</f>
        <v>Bldg IRN</v>
      </c>
      <c r="AJ3566" t="s">
        <v>48</v>
      </c>
      <c r="AK3566" t="s">
        <v>48</v>
      </c>
      <c r="AL3566" t="s">
        <v>53</v>
      </c>
      <c r="AM3566">
        <v>1132.3</v>
      </c>
      <c r="AN3566">
        <v>1132.3</v>
      </c>
      <c r="AO3566">
        <v>15</v>
      </c>
    </row>
    <row r="3567" spans="1:41" x14ac:dyDescent="0.3">
      <c r="A3567" t="str">
        <f>"Trad IRN"</f>
        <v>Trad IRN</v>
      </c>
      <c r="B3567" t="str">
        <f>"Bldg IRN"</f>
        <v>Bldg IRN</v>
      </c>
      <c r="C3567" t="s">
        <v>41</v>
      </c>
      <c r="D3567" t="s">
        <v>3</v>
      </c>
      <c r="E3567" t="s">
        <v>80</v>
      </c>
      <c r="F3567" t="s">
        <v>81</v>
      </c>
      <c r="G3567" t="s">
        <v>82</v>
      </c>
      <c r="H3567" t="s">
        <v>83</v>
      </c>
      <c r="I3567" t="str">
        <f>"Trad IRN"</f>
        <v>Trad IRN</v>
      </c>
      <c r="J3567" t="s">
        <v>43</v>
      </c>
      <c r="K3567" t="s">
        <v>44</v>
      </c>
      <c r="L3567" t="s">
        <v>45</v>
      </c>
      <c r="M3567" t="s">
        <v>46</v>
      </c>
      <c r="N3567" t="str">
        <f t="shared" si="365"/>
        <v>08/18/2022</v>
      </c>
      <c r="O3567" t="str">
        <f t="shared" si="364"/>
        <v>12/31/2500</v>
      </c>
      <c r="P3567">
        <v>1</v>
      </c>
      <c r="Q3567">
        <v>1</v>
      </c>
      <c r="S3567">
        <v>0</v>
      </c>
      <c r="T3567">
        <v>1</v>
      </c>
      <c r="U3567">
        <v>0</v>
      </c>
      <c r="V3567" t="str">
        <f>"Trad IRN"</f>
        <v>Trad IRN</v>
      </c>
      <c r="W3567">
        <v>100</v>
      </c>
      <c r="X3567" t="s">
        <v>47</v>
      </c>
      <c r="Z3567" t="s">
        <v>47</v>
      </c>
      <c r="AB3567" t="str">
        <f>"12"</f>
        <v>12</v>
      </c>
      <c r="AC3567" t="s">
        <v>48</v>
      </c>
      <c r="AD3567" t="s">
        <v>49</v>
      </c>
      <c r="AE3567" t="s">
        <v>50</v>
      </c>
      <c r="AF3567">
        <v>2</v>
      </c>
      <c r="AG3567" t="s">
        <v>56</v>
      </c>
      <c r="AH3567" t="str">
        <f>"Trad IRN"</f>
        <v>Trad IRN</v>
      </c>
      <c r="AI3567" t="str">
        <f>"Bldg IRN"</f>
        <v>Bldg IRN</v>
      </c>
      <c r="AJ3567" t="str">
        <f>"12"</f>
        <v>12</v>
      </c>
      <c r="AK3567" t="s">
        <v>48</v>
      </c>
      <c r="AL3567" t="s">
        <v>53</v>
      </c>
      <c r="AM3567">
        <v>1132.3</v>
      </c>
      <c r="AN3567">
        <v>1132.3</v>
      </c>
      <c r="AO3567">
        <v>15</v>
      </c>
    </row>
    <row r="3568" spans="1:41" x14ac:dyDescent="0.3">
      <c r="A3568" t="str">
        <f>"Trad IRN"</f>
        <v>Trad IRN</v>
      </c>
      <c r="B3568" t="str">
        <f>"Bldg IRN"</f>
        <v>Bldg IRN</v>
      </c>
      <c r="C3568" t="s">
        <v>41</v>
      </c>
      <c r="D3568" t="s">
        <v>3</v>
      </c>
      <c r="E3568" t="s">
        <v>80</v>
      </c>
      <c r="F3568" t="s">
        <v>81</v>
      </c>
      <c r="G3568" t="s">
        <v>82</v>
      </c>
      <c r="H3568" t="s">
        <v>83</v>
      </c>
      <c r="I3568" t="str">
        <f>"Trad IRN"</f>
        <v>Trad IRN</v>
      </c>
      <c r="J3568" t="s">
        <v>43</v>
      </c>
      <c r="K3568" t="s">
        <v>44</v>
      </c>
      <c r="L3568" t="s">
        <v>45</v>
      </c>
      <c r="M3568" t="s">
        <v>46</v>
      </c>
      <c r="N3568" t="str">
        <f t="shared" si="365"/>
        <v>08/18/2022</v>
      </c>
      <c r="O3568" t="str">
        <f t="shared" si="364"/>
        <v>12/31/2500</v>
      </c>
      <c r="P3568">
        <v>1</v>
      </c>
      <c r="Q3568">
        <v>1</v>
      </c>
      <c r="S3568">
        <v>0</v>
      </c>
      <c r="T3568">
        <v>1</v>
      </c>
      <c r="U3568">
        <v>0</v>
      </c>
      <c r="V3568" t="str">
        <f>"Trad IRN"</f>
        <v>Trad IRN</v>
      </c>
      <c r="W3568">
        <v>100</v>
      </c>
      <c r="X3568" t="s">
        <v>47</v>
      </c>
      <c r="Z3568" t="s">
        <v>47</v>
      </c>
      <c r="AB3568" t="str">
        <f>"09"</f>
        <v>09</v>
      </c>
      <c r="AC3568" t="s">
        <v>48</v>
      </c>
      <c r="AD3568" t="s">
        <v>49</v>
      </c>
      <c r="AE3568" t="s">
        <v>50</v>
      </c>
      <c r="AF3568">
        <v>0</v>
      </c>
      <c r="AG3568" t="s">
        <v>56</v>
      </c>
      <c r="AH3568" t="str">
        <f>"Trad IRN"</f>
        <v>Trad IRN</v>
      </c>
      <c r="AI3568" t="str">
        <f>"Bldg IRN"</f>
        <v>Bldg IRN</v>
      </c>
      <c r="AJ3568" t="s">
        <v>48</v>
      </c>
      <c r="AK3568" t="s">
        <v>48</v>
      </c>
      <c r="AL3568" t="s">
        <v>53</v>
      </c>
      <c r="AM3568">
        <v>1132.3</v>
      </c>
      <c r="AN3568">
        <v>1132.3</v>
      </c>
      <c r="AO3568">
        <v>15</v>
      </c>
    </row>
    <row r="3569" spans="1:41" x14ac:dyDescent="0.3">
      <c r="A3569" t="str">
        <f>"Trad IRN"</f>
        <v>Trad IRN</v>
      </c>
      <c r="B3569" t="str">
        <f>"Bldg IRN"</f>
        <v>Bldg IRN</v>
      </c>
      <c r="C3569" t="s">
        <v>41</v>
      </c>
      <c r="D3569" t="s">
        <v>3</v>
      </c>
      <c r="E3569" t="s">
        <v>80</v>
      </c>
      <c r="F3569" t="s">
        <v>81</v>
      </c>
      <c r="G3569" t="s">
        <v>82</v>
      </c>
      <c r="H3569" t="s">
        <v>83</v>
      </c>
      <c r="I3569" t="str">
        <f>"Trad IRN"</f>
        <v>Trad IRN</v>
      </c>
      <c r="J3569" t="s">
        <v>43</v>
      </c>
      <c r="K3569" t="s">
        <v>44</v>
      </c>
      <c r="L3569" t="s">
        <v>45</v>
      </c>
      <c r="M3569" t="s">
        <v>46</v>
      </c>
      <c r="N3569" t="str">
        <f t="shared" si="365"/>
        <v>08/18/2022</v>
      </c>
      <c r="O3569" t="str">
        <f t="shared" si="364"/>
        <v>12/31/2500</v>
      </c>
      <c r="P3569">
        <v>1</v>
      </c>
      <c r="Q3569">
        <v>1</v>
      </c>
      <c r="S3569">
        <v>0</v>
      </c>
      <c r="T3569">
        <v>1</v>
      </c>
      <c r="U3569">
        <v>0</v>
      </c>
      <c r="V3569" t="str">
        <f>"Trad IRN"</f>
        <v>Trad IRN</v>
      </c>
      <c r="W3569">
        <v>100</v>
      </c>
      <c r="X3569" t="s">
        <v>47</v>
      </c>
      <c r="Z3569" t="s">
        <v>47</v>
      </c>
      <c r="AB3569" t="str">
        <f>"10"</f>
        <v>10</v>
      </c>
      <c r="AC3569" t="s">
        <v>48</v>
      </c>
      <c r="AD3569" t="s">
        <v>49</v>
      </c>
      <c r="AE3569" t="s">
        <v>50</v>
      </c>
      <c r="AF3569">
        <v>0</v>
      </c>
      <c r="AG3569" t="s">
        <v>56</v>
      </c>
      <c r="AH3569" t="str">
        <f>"Trad IRN"</f>
        <v>Trad IRN</v>
      </c>
      <c r="AI3569" t="str">
        <f>"Bldg IRN"</f>
        <v>Bldg IRN</v>
      </c>
      <c r="AJ3569" t="s">
        <v>48</v>
      </c>
      <c r="AK3569" t="s">
        <v>48</v>
      </c>
      <c r="AL3569" t="s">
        <v>53</v>
      </c>
      <c r="AM3569">
        <v>1132.3</v>
      </c>
      <c r="AN3569">
        <v>1132.3</v>
      </c>
      <c r="AO3569">
        <v>15</v>
      </c>
    </row>
    <row r="3570" spans="1:41" x14ac:dyDescent="0.3">
      <c r="A3570" t="str">
        <f>"Trad IRN"</f>
        <v>Trad IRN</v>
      </c>
      <c r="B3570" t="str">
        <f>"Bldg IRN"</f>
        <v>Bldg IRN</v>
      </c>
      <c r="C3570" t="s">
        <v>41</v>
      </c>
      <c r="D3570" t="s">
        <v>3</v>
      </c>
      <c r="E3570" t="s">
        <v>80</v>
      </c>
      <c r="F3570" t="s">
        <v>81</v>
      </c>
      <c r="G3570" t="s">
        <v>82</v>
      </c>
      <c r="H3570" t="s">
        <v>83</v>
      </c>
      <c r="I3570" t="str">
        <f>"Trad IRN"</f>
        <v>Trad IRN</v>
      </c>
      <c r="J3570" t="s">
        <v>43</v>
      </c>
      <c r="K3570" t="s">
        <v>44</v>
      </c>
      <c r="L3570" t="s">
        <v>45</v>
      </c>
      <c r="M3570" t="s">
        <v>46</v>
      </c>
      <c r="N3570" t="str">
        <f t="shared" si="365"/>
        <v>08/18/2022</v>
      </c>
      <c r="O3570" t="str">
        <f t="shared" si="364"/>
        <v>12/31/2500</v>
      </c>
      <c r="P3570">
        <v>1</v>
      </c>
      <c r="Q3570">
        <v>1</v>
      </c>
      <c r="S3570">
        <v>0</v>
      </c>
      <c r="T3570">
        <v>1</v>
      </c>
      <c r="U3570">
        <v>0</v>
      </c>
      <c r="V3570" t="str">
        <f>"Trad IRN"</f>
        <v>Trad IRN</v>
      </c>
      <c r="W3570">
        <v>100</v>
      </c>
      <c r="X3570" t="s">
        <v>47</v>
      </c>
      <c r="Z3570" t="s">
        <v>47</v>
      </c>
      <c r="AB3570" t="str">
        <f>"09"</f>
        <v>09</v>
      </c>
      <c r="AC3570" t="s">
        <v>48</v>
      </c>
      <c r="AD3570" t="s">
        <v>49</v>
      </c>
      <c r="AE3570" t="s">
        <v>50</v>
      </c>
      <c r="AF3570">
        <v>0</v>
      </c>
      <c r="AG3570" t="s">
        <v>56</v>
      </c>
      <c r="AH3570" t="str">
        <f>"Trad IRN"</f>
        <v>Trad IRN</v>
      </c>
      <c r="AI3570" t="str">
        <f>"Bldg IRN"</f>
        <v>Bldg IRN</v>
      </c>
      <c r="AJ3570" t="s">
        <v>48</v>
      </c>
      <c r="AK3570" t="s">
        <v>48</v>
      </c>
      <c r="AL3570" t="s">
        <v>53</v>
      </c>
      <c r="AM3570">
        <v>1132.3</v>
      </c>
      <c r="AN3570">
        <v>1132.3</v>
      </c>
      <c r="AO3570">
        <v>15</v>
      </c>
    </row>
    <row r="3571" spans="1:41" x14ac:dyDescent="0.3">
      <c r="A3571" t="str">
        <f>"Trad IRN"</f>
        <v>Trad IRN</v>
      </c>
      <c r="B3571" t="str">
        <f>"Bldg IRN"</f>
        <v>Bldg IRN</v>
      </c>
      <c r="C3571" t="s">
        <v>41</v>
      </c>
      <c r="D3571" t="s">
        <v>3</v>
      </c>
      <c r="E3571" t="s">
        <v>80</v>
      </c>
      <c r="F3571" t="s">
        <v>81</v>
      </c>
      <c r="G3571" t="s">
        <v>82</v>
      </c>
      <c r="H3571" t="s">
        <v>83</v>
      </c>
      <c r="I3571" t="str">
        <f>"Trad IRN"</f>
        <v>Trad IRN</v>
      </c>
      <c r="J3571" t="s">
        <v>43</v>
      </c>
      <c r="K3571" t="s">
        <v>44</v>
      </c>
      <c r="L3571" t="s">
        <v>45</v>
      </c>
      <c r="M3571" t="s">
        <v>46</v>
      </c>
      <c r="N3571" t="str">
        <f>"01/04/2023"</f>
        <v>01/04/2023</v>
      </c>
      <c r="O3571" t="str">
        <f t="shared" si="364"/>
        <v>12/31/2500</v>
      </c>
      <c r="P3571">
        <v>0.45098100000000002</v>
      </c>
      <c r="Q3571">
        <v>0.45098100000000002</v>
      </c>
      <c r="S3571">
        <v>0</v>
      </c>
      <c r="T3571">
        <v>0.44947100000000001</v>
      </c>
      <c r="U3571">
        <v>1.5100000000000001E-3</v>
      </c>
      <c r="V3571" t="str">
        <f>"Trad IRN"</f>
        <v>Trad IRN</v>
      </c>
      <c r="W3571">
        <v>85</v>
      </c>
      <c r="X3571" t="s">
        <v>47</v>
      </c>
      <c r="Z3571" t="s">
        <v>47</v>
      </c>
      <c r="AB3571" t="str">
        <f>"09"</f>
        <v>09</v>
      </c>
      <c r="AC3571" t="s">
        <v>48</v>
      </c>
      <c r="AD3571" t="s">
        <v>49</v>
      </c>
      <c r="AE3571" t="s">
        <v>50</v>
      </c>
      <c r="AF3571">
        <v>0</v>
      </c>
      <c r="AG3571" t="s">
        <v>56</v>
      </c>
      <c r="AH3571" t="str">
        <f>"Trad IRN"</f>
        <v>Trad IRN</v>
      </c>
      <c r="AI3571" t="str">
        <f>"Bldg IRN"</f>
        <v>Bldg IRN</v>
      </c>
      <c r="AJ3571" t="s">
        <v>48</v>
      </c>
      <c r="AK3571" t="s">
        <v>48</v>
      </c>
      <c r="AL3571" t="s">
        <v>53</v>
      </c>
      <c r="AM3571">
        <v>510.65</v>
      </c>
      <c r="AN3571">
        <v>1132.3</v>
      </c>
      <c r="AO3571">
        <v>15</v>
      </c>
    </row>
    <row r="3572" spans="1:41" x14ac:dyDescent="0.3">
      <c r="A3572" t="str">
        <f>"Trad IRN"</f>
        <v>Trad IRN</v>
      </c>
      <c r="B3572" t="str">
        <f>"Bldg IRN"</f>
        <v>Bldg IRN</v>
      </c>
      <c r="C3572" t="s">
        <v>41</v>
      </c>
      <c r="D3572" t="s">
        <v>3</v>
      </c>
      <c r="E3572" t="s">
        <v>80</v>
      </c>
      <c r="F3572" t="s">
        <v>81</v>
      </c>
      <c r="G3572" t="s">
        <v>82</v>
      </c>
      <c r="H3572" t="s">
        <v>83</v>
      </c>
      <c r="I3572" t="s">
        <v>8</v>
      </c>
      <c r="J3572" t="s">
        <v>43</v>
      </c>
      <c r="K3572" t="s">
        <v>44</v>
      </c>
      <c r="L3572" t="s">
        <v>45</v>
      </c>
      <c r="M3572" t="s">
        <v>46</v>
      </c>
      <c r="N3572" t="str">
        <f>"01/04/2023"</f>
        <v>01/04/2023</v>
      </c>
      <c r="O3572" t="str">
        <f t="shared" si="364"/>
        <v>12/31/2500</v>
      </c>
      <c r="P3572">
        <v>7.9585000000000003E-2</v>
      </c>
      <c r="Q3572">
        <v>7.9585000000000003E-2</v>
      </c>
      <c r="S3572">
        <v>0</v>
      </c>
      <c r="T3572">
        <v>2.4028999999999998E-2</v>
      </c>
      <c r="U3572">
        <v>5.5556000000000001E-2</v>
      </c>
      <c r="V3572" t="str">
        <f>"Trad IRN"</f>
        <v>Trad IRN</v>
      </c>
      <c r="W3572">
        <v>15</v>
      </c>
      <c r="X3572" t="s">
        <v>47</v>
      </c>
      <c r="Z3572" t="s">
        <v>47</v>
      </c>
      <c r="AB3572" t="str">
        <f>"09"</f>
        <v>09</v>
      </c>
      <c r="AC3572" t="s">
        <v>48</v>
      </c>
      <c r="AD3572" t="s">
        <v>49</v>
      </c>
      <c r="AE3572" t="s">
        <v>50</v>
      </c>
      <c r="AF3572">
        <v>0</v>
      </c>
      <c r="AG3572" t="s">
        <v>51</v>
      </c>
      <c r="AH3572" t="str">
        <f>"Trad IRN"</f>
        <v>Trad IRN</v>
      </c>
      <c r="AI3572" t="str">
        <f>"Bldg IRN"</f>
        <v>Bldg IRN</v>
      </c>
      <c r="AJ3572" t="s">
        <v>48</v>
      </c>
      <c r="AK3572" t="s">
        <v>48</v>
      </c>
      <c r="AL3572" t="s">
        <v>53</v>
      </c>
      <c r="AM3572">
        <v>90.11</v>
      </c>
      <c r="AN3572">
        <v>1132.3</v>
      </c>
      <c r="AO3572">
        <v>15</v>
      </c>
    </row>
    <row r="3573" spans="1:41" x14ac:dyDescent="0.3">
      <c r="A3573" t="str">
        <f>"Trad IRN"</f>
        <v>Trad IRN</v>
      </c>
      <c r="B3573" t="str">
        <f>"Bldg IRN"</f>
        <v>Bldg IRN</v>
      </c>
      <c r="C3573" t="s">
        <v>41</v>
      </c>
      <c r="D3573" t="s">
        <v>3</v>
      </c>
      <c r="E3573" t="s">
        <v>80</v>
      </c>
      <c r="F3573" t="s">
        <v>81</v>
      </c>
      <c r="G3573" t="s">
        <v>82</v>
      </c>
      <c r="H3573" t="s">
        <v>83</v>
      </c>
      <c r="I3573" t="str">
        <f>"Trad IRN"</f>
        <v>Trad IRN</v>
      </c>
      <c r="J3573" t="s">
        <v>43</v>
      </c>
      <c r="K3573" t="s">
        <v>44</v>
      </c>
      <c r="L3573" t="s">
        <v>45</v>
      </c>
      <c r="M3573" t="s">
        <v>46</v>
      </c>
      <c r="N3573" t="str">
        <f>"08/18/2022"</f>
        <v>08/18/2022</v>
      </c>
      <c r="O3573" t="str">
        <f>"01/03/2023"</f>
        <v>01/03/2023</v>
      </c>
      <c r="P3573">
        <v>0.46943400000000002</v>
      </c>
      <c r="Q3573">
        <v>0.46943400000000002</v>
      </c>
      <c r="S3573">
        <v>0</v>
      </c>
      <c r="T3573">
        <v>0.46943400000000002</v>
      </c>
      <c r="U3573">
        <v>0</v>
      </c>
      <c r="V3573" t="str">
        <f>"Trad IRN"</f>
        <v>Trad IRN</v>
      </c>
      <c r="W3573">
        <v>100</v>
      </c>
      <c r="X3573" t="s">
        <v>47</v>
      </c>
      <c r="Z3573" t="s">
        <v>47</v>
      </c>
      <c r="AB3573" t="str">
        <f>"09"</f>
        <v>09</v>
      </c>
      <c r="AC3573" t="s">
        <v>48</v>
      </c>
      <c r="AD3573" t="s">
        <v>49</v>
      </c>
      <c r="AE3573" t="s">
        <v>50</v>
      </c>
      <c r="AF3573">
        <v>0</v>
      </c>
      <c r="AG3573" t="s">
        <v>56</v>
      </c>
      <c r="AH3573" t="str">
        <f>"Trad IRN"</f>
        <v>Trad IRN</v>
      </c>
      <c r="AI3573" t="str">
        <f>"Bldg IRN"</f>
        <v>Bldg IRN</v>
      </c>
      <c r="AJ3573" t="s">
        <v>48</v>
      </c>
      <c r="AK3573" t="s">
        <v>48</v>
      </c>
      <c r="AL3573" t="s">
        <v>53</v>
      </c>
      <c r="AM3573">
        <v>531.54</v>
      </c>
      <c r="AN3573">
        <v>1132.3</v>
      </c>
      <c r="AO3573">
        <v>15</v>
      </c>
    </row>
    <row r="3574" spans="1:41" x14ac:dyDescent="0.3">
      <c r="A3574" t="str">
        <f>"Trad IRN"</f>
        <v>Trad IRN</v>
      </c>
      <c r="B3574" t="str">
        <f>"Bldg IRN"</f>
        <v>Bldg IRN</v>
      </c>
      <c r="C3574" t="s">
        <v>41</v>
      </c>
      <c r="D3574" t="s">
        <v>3</v>
      </c>
      <c r="E3574" t="s">
        <v>80</v>
      </c>
      <c r="F3574" t="s">
        <v>81</v>
      </c>
      <c r="G3574" t="s">
        <v>82</v>
      </c>
      <c r="H3574" t="s">
        <v>83</v>
      </c>
      <c r="I3574" t="str">
        <f>"Trad IRN"</f>
        <v>Trad IRN</v>
      </c>
      <c r="J3574" t="s">
        <v>43</v>
      </c>
      <c r="K3574" t="s">
        <v>44</v>
      </c>
      <c r="L3574" t="s">
        <v>45</v>
      </c>
      <c r="M3574" t="s">
        <v>46</v>
      </c>
      <c r="N3574" t="str">
        <f>"08/18/2022"</f>
        <v>08/18/2022</v>
      </c>
      <c r="O3574" t="str">
        <f>"12/31/2500"</f>
        <v>12/31/2500</v>
      </c>
      <c r="P3574">
        <v>1</v>
      </c>
      <c r="Q3574">
        <v>1</v>
      </c>
      <c r="S3574">
        <v>0</v>
      </c>
      <c r="T3574">
        <v>1</v>
      </c>
      <c r="U3574">
        <v>0</v>
      </c>
      <c r="V3574" t="str">
        <f>"Trad IRN"</f>
        <v>Trad IRN</v>
      </c>
      <c r="W3574">
        <v>100</v>
      </c>
      <c r="X3574" t="s">
        <v>47</v>
      </c>
      <c r="Z3574" t="s">
        <v>47</v>
      </c>
      <c r="AB3574" t="str">
        <f>"10"</f>
        <v>10</v>
      </c>
      <c r="AC3574" t="s">
        <v>48</v>
      </c>
      <c r="AD3574" t="s">
        <v>49</v>
      </c>
      <c r="AE3574" t="s">
        <v>50</v>
      </c>
      <c r="AF3574">
        <v>0</v>
      </c>
      <c r="AG3574" t="s">
        <v>56</v>
      </c>
      <c r="AH3574" t="str">
        <f>"Trad IRN"</f>
        <v>Trad IRN</v>
      </c>
      <c r="AI3574" t="str">
        <f>"Bldg IRN"</f>
        <v>Bldg IRN</v>
      </c>
      <c r="AJ3574" t="s">
        <v>48</v>
      </c>
      <c r="AK3574" t="s">
        <v>48</v>
      </c>
      <c r="AL3574" t="s">
        <v>53</v>
      </c>
      <c r="AM3574">
        <v>1132.3</v>
      </c>
      <c r="AN3574">
        <v>1132.3</v>
      </c>
      <c r="AO3574">
        <v>15</v>
      </c>
    </row>
    <row r="3575" spans="1:41" x14ac:dyDescent="0.3">
      <c r="A3575" t="str">
        <f>"Trad IRN"</f>
        <v>Trad IRN</v>
      </c>
      <c r="B3575" t="str">
        <f>"Bldg IRN"</f>
        <v>Bldg IRN</v>
      </c>
      <c r="C3575" t="s">
        <v>41</v>
      </c>
      <c r="D3575" t="s">
        <v>3</v>
      </c>
      <c r="E3575" t="s">
        <v>80</v>
      </c>
      <c r="F3575" t="s">
        <v>81</v>
      </c>
      <c r="G3575" t="s">
        <v>82</v>
      </c>
      <c r="H3575" t="s">
        <v>83</v>
      </c>
      <c r="I3575" t="str">
        <f>"Trad IRN"</f>
        <v>Trad IRN</v>
      </c>
      <c r="J3575" t="s">
        <v>43</v>
      </c>
      <c r="K3575" t="s">
        <v>44</v>
      </c>
      <c r="L3575" t="s">
        <v>45</v>
      </c>
      <c r="M3575" t="s">
        <v>46</v>
      </c>
      <c r="N3575" t="str">
        <f>"08/18/2022"</f>
        <v>08/18/2022</v>
      </c>
      <c r="O3575" t="str">
        <f>"12/31/2500"</f>
        <v>12/31/2500</v>
      </c>
      <c r="P3575">
        <v>1</v>
      </c>
      <c r="Q3575">
        <v>1</v>
      </c>
      <c r="S3575">
        <v>0</v>
      </c>
      <c r="T3575">
        <v>1</v>
      </c>
      <c r="U3575">
        <v>0</v>
      </c>
      <c r="V3575" t="str">
        <f>"Trad IRN"</f>
        <v>Trad IRN</v>
      </c>
      <c r="W3575">
        <v>100</v>
      </c>
      <c r="X3575" t="s">
        <v>47</v>
      </c>
      <c r="Z3575" t="s">
        <v>47</v>
      </c>
      <c r="AB3575" t="str">
        <f>"09"</f>
        <v>09</v>
      </c>
      <c r="AC3575" t="s">
        <v>48</v>
      </c>
      <c r="AD3575" t="s">
        <v>49</v>
      </c>
      <c r="AE3575" t="s">
        <v>50</v>
      </c>
      <c r="AF3575">
        <v>0</v>
      </c>
      <c r="AG3575" t="s">
        <v>56</v>
      </c>
      <c r="AH3575" t="str">
        <f>"Trad IRN"</f>
        <v>Trad IRN</v>
      </c>
      <c r="AI3575" t="str">
        <f>"Bldg IRN"</f>
        <v>Bldg IRN</v>
      </c>
      <c r="AJ3575" t="s">
        <v>48</v>
      </c>
      <c r="AK3575" t="s">
        <v>48</v>
      </c>
      <c r="AL3575" t="s">
        <v>53</v>
      </c>
      <c r="AM3575">
        <v>1132.3</v>
      </c>
      <c r="AN3575">
        <v>1132.3</v>
      </c>
      <c r="AO3575">
        <v>15</v>
      </c>
    </row>
    <row r="3576" spans="1:41" x14ac:dyDescent="0.3">
      <c r="A3576" t="str">
        <f>"Trad IRN"</f>
        <v>Trad IRN</v>
      </c>
      <c r="B3576" t="str">
        <f>"Bldg IRN"</f>
        <v>Bldg IRN</v>
      </c>
      <c r="C3576" t="s">
        <v>41</v>
      </c>
      <c r="D3576" t="s">
        <v>3</v>
      </c>
      <c r="E3576" t="s">
        <v>80</v>
      </c>
      <c r="F3576" t="s">
        <v>81</v>
      </c>
      <c r="G3576" t="s">
        <v>82</v>
      </c>
      <c r="H3576" t="s">
        <v>83</v>
      </c>
      <c r="I3576" t="str">
        <f>"Trad IRN"</f>
        <v>Trad IRN</v>
      </c>
      <c r="J3576" t="s">
        <v>43</v>
      </c>
      <c r="K3576" t="s">
        <v>44</v>
      </c>
      <c r="L3576" t="s">
        <v>45</v>
      </c>
      <c r="M3576" t="s">
        <v>46</v>
      </c>
      <c r="N3576" t="str">
        <f>"08/18/2022"</f>
        <v>08/18/2022</v>
      </c>
      <c r="O3576" t="str">
        <f>"12/31/2500"</f>
        <v>12/31/2500</v>
      </c>
      <c r="P3576">
        <v>0.5</v>
      </c>
      <c r="Q3576">
        <v>0.5</v>
      </c>
      <c r="S3576">
        <v>0</v>
      </c>
      <c r="T3576">
        <v>0.5</v>
      </c>
      <c r="U3576">
        <v>0</v>
      </c>
      <c r="V3576" t="str">
        <f>"Trad IRN"</f>
        <v>Trad IRN</v>
      </c>
      <c r="W3576">
        <v>50</v>
      </c>
      <c r="X3576" t="s">
        <v>47</v>
      </c>
      <c r="Z3576" t="s">
        <v>47</v>
      </c>
      <c r="AB3576" t="str">
        <f>"11"</f>
        <v>11</v>
      </c>
      <c r="AC3576" t="s">
        <v>48</v>
      </c>
      <c r="AD3576" t="s">
        <v>49</v>
      </c>
      <c r="AE3576" t="s">
        <v>55</v>
      </c>
      <c r="AF3576">
        <v>0</v>
      </c>
      <c r="AG3576" t="s">
        <v>56</v>
      </c>
      <c r="AH3576" t="str">
        <f>"Trad IRN"</f>
        <v>Trad IRN</v>
      </c>
      <c r="AI3576" t="str">
        <f>"Bldg IRN"</f>
        <v>Bldg IRN</v>
      </c>
      <c r="AJ3576" t="s">
        <v>48</v>
      </c>
      <c r="AK3576" t="s">
        <v>48</v>
      </c>
      <c r="AL3576" t="s">
        <v>53</v>
      </c>
      <c r="AM3576">
        <v>566.15</v>
      </c>
      <c r="AN3576">
        <v>1132.3</v>
      </c>
      <c r="AO3576">
        <v>15</v>
      </c>
    </row>
    <row r="3577" spans="1:41" x14ac:dyDescent="0.3">
      <c r="A3577" t="str">
        <f>"Trad IRN"</f>
        <v>Trad IRN</v>
      </c>
      <c r="B3577" t="str">
        <f>"Bldg IRN"</f>
        <v>Bldg IRN</v>
      </c>
      <c r="C3577" t="s">
        <v>41</v>
      </c>
      <c r="D3577" t="s">
        <v>3</v>
      </c>
      <c r="E3577" t="s">
        <v>80</v>
      </c>
      <c r="F3577" t="s">
        <v>81</v>
      </c>
      <c r="G3577" t="s">
        <v>82</v>
      </c>
      <c r="H3577" t="s">
        <v>83</v>
      </c>
      <c r="I3577" t="s">
        <v>8</v>
      </c>
      <c r="J3577" t="s">
        <v>43</v>
      </c>
      <c r="K3577" t="s">
        <v>44</v>
      </c>
      <c r="L3577" t="s">
        <v>45</v>
      </c>
      <c r="M3577" t="s">
        <v>46</v>
      </c>
      <c r="N3577" t="str">
        <f>"08/17/2022"</f>
        <v>08/17/2022</v>
      </c>
      <c r="O3577" t="str">
        <f>"12/31/2500"</f>
        <v>12/31/2500</v>
      </c>
      <c r="P3577">
        <v>0.5</v>
      </c>
      <c r="Q3577">
        <v>0.5</v>
      </c>
      <c r="S3577">
        <v>0</v>
      </c>
      <c r="T3577">
        <v>0</v>
      </c>
      <c r="U3577">
        <v>0.5</v>
      </c>
      <c r="V3577" t="str">
        <f>"Trad IRN"</f>
        <v>Trad IRN</v>
      </c>
      <c r="W3577">
        <v>50</v>
      </c>
      <c r="X3577" t="s">
        <v>47</v>
      </c>
      <c r="Z3577" t="s">
        <v>47</v>
      </c>
      <c r="AB3577" t="str">
        <f>"11"</f>
        <v>11</v>
      </c>
      <c r="AC3577" t="s">
        <v>48</v>
      </c>
      <c r="AD3577" t="s">
        <v>49</v>
      </c>
      <c r="AE3577" t="s">
        <v>50</v>
      </c>
      <c r="AF3577">
        <v>0</v>
      </c>
      <c r="AG3577" t="s">
        <v>51</v>
      </c>
      <c r="AH3577" t="s">
        <v>85</v>
      </c>
      <c r="AI3577" t="str">
        <f>"Bldg IRN"</f>
        <v>Bldg IRN</v>
      </c>
      <c r="AJ3577" t="s">
        <v>48</v>
      </c>
      <c r="AK3577" t="s">
        <v>48</v>
      </c>
      <c r="AL3577" t="s">
        <v>53</v>
      </c>
      <c r="AM3577">
        <v>530</v>
      </c>
      <c r="AN3577">
        <v>1060</v>
      </c>
      <c r="AO3577">
        <v>15</v>
      </c>
    </row>
    <row r="3578" spans="1:41" x14ac:dyDescent="0.3">
      <c r="A3578" t="str">
        <f>"Trad IRN"</f>
        <v>Trad IRN</v>
      </c>
      <c r="B3578" t="str">
        <f>"Bldg IRN"</f>
        <v>Bldg IRN</v>
      </c>
      <c r="C3578" t="s">
        <v>41</v>
      </c>
      <c r="D3578" t="s">
        <v>3</v>
      </c>
      <c r="E3578" t="s">
        <v>80</v>
      </c>
      <c r="F3578" t="s">
        <v>81</v>
      </c>
      <c r="G3578" t="s">
        <v>82</v>
      </c>
      <c r="H3578" t="s">
        <v>83</v>
      </c>
      <c r="I3578" t="s">
        <v>8</v>
      </c>
      <c r="J3578" t="s">
        <v>43</v>
      </c>
      <c r="K3578" t="s">
        <v>44</v>
      </c>
      <c r="L3578" t="s">
        <v>45</v>
      </c>
      <c r="M3578" t="s">
        <v>46</v>
      </c>
      <c r="N3578" t="str">
        <f>"08/17/2022"</f>
        <v>08/17/2022</v>
      </c>
      <c r="O3578" t="str">
        <f>"01/03/2023"</f>
        <v>01/03/2023</v>
      </c>
      <c r="P3578">
        <v>0.24136299999999999</v>
      </c>
      <c r="Q3578">
        <v>0.24136299999999999</v>
      </c>
      <c r="S3578">
        <v>0</v>
      </c>
      <c r="T3578">
        <v>0</v>
      </c>
      <c r="U3578">
        <v>0.24136299999999999</v>
      </c>
      <c r="V3578" t="str">
        <f>"Trad IRN"</f>
        <v>Trad IRN</v>
      </c>
      <c r="W3578">
        <v>37</v>
      </c>
      <c r="X3578" t="s">
        <v>54</v>
      </c>
      <c r="Y3578" t="str">
        <f>"13"</f>
        <v>13</v>
      </c>
      <c r="Z3578" t="s">
        <v>47</v>
      </c>
      <c r="AB3578" t="str">
        <f>"12"</f>
        <v>12</v>
      </c>
      <c r="AC3578" t="s">
        <v>48</v>
      </c>
      <c r="AD3578" t="s">
        <v>49</v>
      </c>
      <c r="AE3578" t="s">
        <v>50</v>
      </c>
      <c r="AF3578">
        <v>0</v>
      </c>
      <c r="AG3578" t="s">
        <v>51</v>
      </c>
      <c r="AH3578" t="s">
        <v>85</v>
      </c>
      <c r="AI3578" t="str">
        <f>"Bldg IRN"</f>
        <v>Bldg IRN</v>
      </c>
      <c r="AJ3578" t="str">
        <f>"12"</f>
        <v>12</v>
      </c>
      <c r="AK3578" t="s">
        <v>52</v>
      </c>
      <c r="AL3578" t="s">
        <v>53</v>
      </c>
      <c r="AM3578">
        <v>251.5</v>
      </c>
      <c r="AN3578">
        <v>1042</v>
      </c>
      <c r="AO3578">
        <v>15</v>
      </c>
    </row>
    <row r="3579" spans="1:41" x14ac:dyDescent="0.3">
      <c r="A3579" t="str">
        <f>"Trad IRN"</f>
        <v>Trad IRN</v>
      </c>
      <c r="B3579" t="str">
        <f>"Bldg IRN"</f>
        <v>Bldg IRN</v>
      </c>
      <c r="C3579" t="s">
        <v>41</v>
      </c>
      <c r="D3579" t="s">
        <v>3</v>
      </c>
      <c r="E3579" t="s">
        <v>80</v>
      </c>
      <c r="F3579" t="s">
        <v>81</v>
      </c>
      <c r="G3579" t="s">
        <v>82</v>
      </c>
      <c r="H3579" t="s">
        <v>83</v>
      </c>
      <c r="I3579" t="s">
        <v>8</v>
      </c>
      <c r="J3579" t="s">
        <v>43</v>
      </c>
      <c r="K3579" t="s">
        <v>44</v>
      </c>
      <c r="L3579" t="s">
        <v>45</v>
      </c>
      <c r="M3579" t="s">
        <v>46</v>
      </c>
      <c r="N3579" t="str">
        <f>"01/04/2023"</f>
        <v>01/04/2023</v>
      </c>
      <c r="O3579" t="str">
        <f t="shared" ref="O3579:O3587" si="366">"12/31/2500"</f>
        <v>12/31/2500</v>
      </c>
      <c r="P3579">
        <v>0.25863700000000001</v>
      </c>
      <c r="Q3579">
        <v>0.25863700000000001</v>
      </c>
      <c r="S3579">
        <v>0</v>
      </c>
      <c r="T3579">
        <v>1.1136999999999999E-2</v>
      </c>
      <c r="U3579">
        <v>0.2475</v>
      </c>
      <c r="V3579" t="str">
        <f>"Trad IRN"</f>
        <v>Trad IRN</v>
      </c>
      <c r="W3579">
        <v>50</v>
      </c>
      <c r="X3579" t="s">
        <v>47</v>
      </c>
      <c r="Z3579" t="s">
        <v>47</v>
      </c>
      <c r="AB3579" t="str">
        <f>"12"</f>
        <v>12</v>
      </c>
      <c r="AC3579" t="s">
        <v>48</v>
      </c>
      <c r="AD3579" t="s">
        <v>49</v>
      </c>
      <c r="AE3579" t="s">
        <v>50</v>
      </c>
      <c r="AF3579">
        <v>0</v>
      </c>
      <c r="AG3579" t="s">
        <v>51</v>
      </c>
      <c r="AH3579" t="s">
        <v>85</v>
      </c>
      <c r="AI3579" t="str">
        <f>"Bldg IRN"</f>
        <v>Bldg IRN</v>
      </c>
      <c r="AJ3579" t="str">
        <f>"12"</f>
        <v>12</v>
      </c>
      <c r="AK3579" t="s">
        <v>52</v>
      </c>
      <c r="AL3579" t="s">
        <v>53</v>
      </c>
      <c r="AM3579">
        <v>269.5</v>
      </c>
      <c r="AN3579">
        <v>1042</v>
      </c>
      <c r="AO3579">
        <v>15</v>
      </c>
    </row>
    <row r="3580" spans="1:41" x14ac:dyDescent="0.3">
      <c r="A3580" t="str">
        <f>"Trad IRN"</f>
        <v>Trad IRN</v>
      </c>
      <c r="B3580" t="str">
        <f>"Bldg IRN"</f>
        <v>Bldg IRN</v>
      </c>
      <c r="C3580" t="s">
        <v>41</v>
      </c>
      <c r="D3580" t="s">
        <v>3</v>
      </c>
      <c r="E3580" t="s">
        <v>80</v>
      </c>
      <c r="F3580" t="s">
        <v>81</v>
      </c>
      <c r="G3580" t="s">
        <v>82</v>
      </c>
      <c r="H3580" t="s">
        <v>83</v>
      </c>
      <c r="I3580" t="str">
        <f>"Trad IRN"</f>
        <v>Trad IRN</v>
      </c>
      <c r="J3580" t="s">
        <v>43</v>
      </c>
      <c r="K3580" t="s">
        <v>44</v>
      </c>
      <c r="L3580" t="s">
        <v>45</v>
      </c>
      <c r="M3580" t="s">
        <v>46</v>
      </c>
      <c r="N3580" t="str">
        <f t="shared" ref="N3580:N3588" si="367">"08/18/2022"</f>
        <v>08/18/2022</v>
      </c>
      <c r="O3580" t="str">
        <f t="shared" si="366"/>
        <v>12/31/2500</v>
      </c>
      <c r="P3580">
        <v>0.5</v>
      </c>
      <c r="Q3580">
        <v>0.5</v>
      </c>
      <c r="S3580">
        <v>0.5</v>
      </c>
      <c r="T3580">
        <v>0.5</v>
      </c>
      <c r="U3580">
        <v>0</v>
      </c>
      <c r="V3580" t="str">
        <f>"Trad IRN"</f>
        <v>Trad IRN</v>
      </c>
      <c r="W3580">
        <v>20</v>
      </c>
      <c r="X3580" t="s">
        <v>47</v>
      </c>
      <c r="Z3580" t="s">
        <v>54</v>
      </c>
      <c r="AA3580" t="str">
        <f>"30"</f>
        <v>30</v>
      </c>
      <c r="AB3580" t="str">
        <f>"12"</f>
        <v>12</v>
      </c>
      <c r="AC3580" t="s">
        <v>48</v>
      </c>
      <c r="AD3580" t="s">
        <v>49</v>
      </c>
      <c r="AE3580" t="s">
        <v>50</v>
      </c>
      <c r="AF3580">
        <v>0</v>
      </c>
      <c r="AG3580" t="s">
        <v>56</v>
      </c>
      <c r="AH3580" t="str">
        <f>"Trad IRN"</f>
        <v>Trad IRN</v>
      </c>
      <c r="AI3580" t="str">
        <f>"Bldg IRN"</f>
        <v>Bldg IRN</v>
      </c>
      <c r="AJ3580" t="str">
        <f>"12"</f>
        <v>12</v>
      </c>
      <c r="AK3580" t="s">
        <v>48</v>
      </c>
      <c r="AL3580" t="s">
        <v>53</v>
      </c>
      <c r="AM3580">
        <v>566.15</v>
      </c>
      <c r="AN3580">
        <v>1132.3</v>
      </c>
      <c r="AO3580">
        <v>15</v>
      </c>
    </row>
    <row r="3581" spans="1:41" x14ac:dyDescent="0.3">
      <c r="A3581" t="str">
        <f>"Trad IRN"</f>
        <v>Trad IRN</v>
      </c>
      <c r="B3581" t="str">
        <f>"Bldg IRN"</f>
        <v>Bldg IRN</v>
      </c>
      <c r="C3581" t="s">
        <v>41</v>
      </c>
      <c r="D3581" t="s">
        <v>3</v>
      </c>
      <c r="E3581" t="s">
        <v>80</v>
      </c>
      <c r="F3581" t="s">
        <v>81</v>
      </c>
      <c r="G3581" t="s">
        <v>82</v>
      </c>
      <c r="H3581" t="s">
        <v>83</v>
      </c>
      <c r="I3581" t="str">
        <f>"Trad IRN"</f>
        <v>Trad IRN</v>
      </c>
      <c r="J3581" t="s">
        <v>43</v>
      </c>
      <c r="K3581" t="s">
        <v>44</v>
      </c>
      <c r="L3581" t="s">
        <v>45</v>
      </c>
      <c r="M3581" t="s">
        <v>46</v>
      </c>
      <c r="N3581" t="str">
        <f t="shared" si="367"/>
        <v>08/18/2022</v>
      </c>
      <c r="O3581" t="str">
        <f t="shared" si="366"/>
        <v>12/31/2500</v>
      </c>
      <c r="P3581">
        <v>1</v>
      </c>
      <c r="Q3581">
        <v>1</v>
      </c>
      <c r="S3581">
        <v>1</v>
      </c>
      <c r="T3581">
        <v>1</v>
      </c>
      <c r="U3581">
        <v>0</v>
      </c>
      <c r="V3581" t="str">
        <f>"Trad IRN"</f>
        <v>Trad IRN</v>
      </c>
      <c r="W3581">
        <v>85</v>
      </c>
      <c r="X3581" t="s">
        <v>54</v>
      </c>
      <c r="Y3581" t="str">
        <f>"15"</f>
        <v>15</v>
      </c>
      <c r="Z3581" t="s">
        <v>47</v>
      </c>
      <c r="AB3581" t="str">
        <f>"10"</f>
        <v>10</v>
      </c>
      <c r="AC3581" t="s">
        <v>48</v>
      </c>
      <c r="AD3581" t="s">
        <v>49</v>
      </c>
      <c r="AE3581" t="s">
        <v>50</v>
      </c>
      <c r="AF3581">
        <v>0</v>
      </c>
      <c r="AG3581" t="s">
        <v>56</v>
      </c>
      <c r="AH3581" t="str">
        <f>"Trad IRN"</f>
        <v>Trad IRN</v>
      </c>
      <c r="AI3581" t="str">
        <f>"Bldg IRN"</f>
        <v>Bldg IRN</v>
      </c>
      <c r="AJ3581" t="s">
        <v>48</v>
      </c>
      <c r="AK3581" t="s">
        <v>48</v>
      </c>
      <c r="AL3581" t="s">
        <v>53</v>
      </c>
      <c r="AM3581">
        <v>1132.3</v>
      </c>
      <c r="AN3581">
        <v>1132.3</v>
      </c>
      <c r="AO3581">
        <v>15</v>
      </c>
    </row>
    <row r="3582" spans="1:41" x14ac:dyDescent="0.3">
      <c r="A3582" t="str">
        <f>"Trad IRN"</f>
        <v>Trad IRN</v>
      </c>
      <c r="B3582" t="str">
        <f>"Bldg IRN"</f>
        <v>Bldg IRN</v>
      </c>
      <c r="C3582" t="s">
        <v>41</v>
      </c>
      <c r="D3582" t="s">
        <v>3</v>
      </c>
      <c r="E3582" t="s">
        <v>80</v>
      </c>
      <c r="F3582" t="s">
        <v>81</v>
      </c>
      <c r="G3582" t="s">
        <v>82</v>
      </c>
      <c r="H3582" t="s">
        <v>83</v>
      </c>
      <c r="I3582" t="str">
        <f>"Trad IRN"</f>
        <v>Trad IRN</v>
      </c>
      <c r="J3582" t="s">
        <v>43</v>
      </c>
      <c r="K3582" t="s">
        <v>44</v>
      </c>
      <c r="L3582" t="s">
        <v>45</v>
      </c>
      <c r="M3582" t="s">
        <v>46</v>
      </c>
      <c r="N3582" t="str">
        <f t="shared" si="367"/>
        <v>08/18/2022</v>
      </c>
      <c r="O3582" t="str">
        <f t="shared" si="366"/>
        <v>12/31/2500</v>
      </c>
      <c r="P3582">
        <v>1</v>
      </c>
      <c r="Q3582">
        <v>1</v>
      </c>
      <c r="S3582">
        <v>1</v>
      </c>
      <c r="T3582">
        <v>1</v>
      </c>
      <c r="U3582">
        <v>0</v>
      </c>
      <c r="V3582" t="str">
        <f>"Trad IRN"</f>
        <v>Trad IRN</v>
      </c>
      <c r="W3582">
        <v>100</v>
      </c>
      <c r="X3582" t="s">
        <v>47</v>
      </c>
      <c r="Z3582" t="s">
        <v>47</v>
      </c>
      <c r="AB3582" t="str">
        <f>"11"</f>
        <v>11</v>
      </c>
      <c r="AC3582" t="s">
        <v>48</v>
      </c>
      <c r="AD3582" t="s">
        <v>49</v>
      </c>
      <c r="AE3582" t="s">
        <v>50</v>
      </c>
      <c r="AF3582">
        <v>0</v>
      </c>
      <c r="AG3582" t="s">
        <v>56</v>
      </c>
      <c r="AH3582" t="str">
        <f>"Trad IRN"</f>
        <v>Trad IRN</v>
      </c>
      <c r="AI3582" t="str">
        <f>"Bldg IRN"</f>
        <v>Bldg IRN</v>
      </c>
      <c r="AJ3582" t="s">
        <v>48</v>
      </c>
      <c r="AK3582" t="s">
        <v>48</v>
      </c>
      <c r="AL3582" t="s">
        <v>53</v>
      </c>
      <c r="AM3582">
        <v>1132.3</v>
      </c>
      <c r="AN3582">
        <v>1132.3</v>
      </c>
      <c r="AO3582">
        <v>15</v>
      </c>
    </row>
    <row r="3583" spans="1:41" x14ac:dyDescent="0.3">
      <c r="A3583" t="str">
        <f>"Trad IRN"</f>
        <v>Trad IRN</v>
      </c>
      <c r="B3583" t="str">
        <f>"Bldg IRN"</f>
        <v>Bldg IRN</v>
      </c>
      <c r="C3583" t="s">
        <v>41</v>
      </c>
      <c r="D3583" t="s">
        <v>3</v>
      </c>
      <c r="E3583" t="s">
        <v>80</v>
      </c>
      <c r="F3583" t="s">
        <v>81</v>
      </c>
      <c r="G3583" t="s">
        <v>82</v>
      </c>
      <c r="H3583" t="s">
        <v>83</v>
      </c>
      <c r="I3583" t="str">
        <f>"Trad IRN"</f>
        <v>Trad IRN</v>
      </c>
      <c r="J3583" t="s">
        <v>43</v>
      </c>
      <c r="K3583" t="s">
        <v>44</v>
      </c>
      <c r="L3583" t="s">
        <v>45</v>
      </c>
      <c r="M3583" t="s">
        <v>46</v>
      </c>
      <c r="N3583" t="str">
        <f t="shared" si="367"/>
        <v>08/18/2022</v>
      </c>
      <c r="O3583" t="str">
        <f t="shared" si="366"/>
        <v>12/31/2500</v>
      </c>
      <c r="P3583">
        <v>1</v>
      </c>
      <c r="Q3583">
        <v>1</v>
      </c>
      <c r="S3583">
        <v>0</v>
      </c>
      <c r="T3583">
        <v>1</v>
      </c>
      <c r="U3583">
        <v>0</v>
      </c>
      <c r="V3583" t="str">
        <f>"Trad IRN"</f>
        <v>Trad IRN</v>
      </c>
      <c r="W3583">
        <v>100</v>
      </c>
      <c r="X3583" t="s">
        <v>47</v>
      </c>
      <c r="Z3583" t="s">
        <v>47</v>
      </c>
      <c r="AB3583" t="str">
        <f>"11"</f>
        <v>11</v>
      </c>
      <c r="AC3583" t="s">
        <v>48</v>
      </c>
      <c r="AD3583" t="s">
        <v>49</v>
      </c>
      <c r="AE3583" t="s">
        <v>50</v>
      </c>
      <c r="AF3583">
        <v>0</v>
      </c>
      <c r="AG3583" t="s">
        <v>56</v>
      </c>
      <c r="AH3583" t="str">
        <f>"Trad IRN"</f>
        <v>Trad IRN</v>
      </c>
      <c r="AI3583" t="str">
        <f>"Bldg IRN"</f>
        <v>Bldg IRN</v>
      </c>
      <c r="AJ3583" t="s">
        <v>48</v>
      </c>
      <c r="AK3583" t="s">
        <v>48</v>
      </c>
      <c r="AL3583" t="s">
        <v>53</v>
      </c>
      <c r="AM3583">
        <v>1132.3</v>
      </c>
      <c r="AN3583">
        <v>1132.3</v>
      </c>
      <c r="AO3583">
        <v>15</v>
      </c>
    </row>
    <row r="3584" spans="1:41" x14ac:dyDescent="0.3">
      <c r="A3584" t="str">
        <f>"Trad IRN"</f>
        <v>Trad IRN</v>
      </c>
      <c r="B3584" t="str">
        <f>"Bldg IRN"</f>
        <v>Bldg IRN</v>
      </c>
      <c r="C3584" t="s">
        <v>41</v>
      </c>
      <c r="D3584" t="s">
        <v>3</v>
      </c>
      <c r="E3584" t="s">
        <v>80</v>
      </c>
      <c r="F3584" t="s">
        <v>81</v>
      </c>
      <c r="G3584" t="s">
        <v>82</v>
      </c>
      <c r="H3584" t="s">
        <v>83</v>
      </c>
      <c r="I3584" t="str">
        <f>"Trad IRN"</f>
        <v>Trad IRN</v>
      </c>
      <c r="J3584" t="s">
        <v>43</v>
      </c>
      <c r="K3584" t="s">
        <v>44</v>
      </c>
      <c r="L3584" t="s">
        <v>45</v>
      </c>
      <c r="M3584" t="s">
        <v>46</v>
      </c>
      <c r="N3584" t="str">
        <f t="shared" si="367"/>
        <v>08/18/2022</v>
      </c>
      <c r="O3584" t="str">
        <f t="shared" si="366"/>
        <v>12/31/2500</v>
      </c>
      <c r="P3584">
        <v>1</v>
      </c>
      <c r="Q3584">
        <v>1</v>
      </c>
      <c r="S3584">
        <v>0</v>
      </c>
      <c r="T3584">
        <v>0.93281999999999998</v>
      </c>
      <c r="U3584">
        <v>6.7180000000000004E-2</v>
      </c>
      <c r="V3584" t="str">
        <f>"Trad IRN"</f>
        <v>Trad IRN</v>
      </c>
      <c r="W3584">
        <v>100</v>
      </c>
      <c r="X3584" t="s">
        <v>47</v>
      </c>
      <c r="Z3584" t="s">
        <v>47</v>
      </c>
      <c r="AB3584" t="str">
        <f>"11"</f>
        <v>11</v>
      </c>
      <c r="AC3584" t="s">
        <v>48</v>
      </c>
      <c r="AD3584" t="s">
        <v>49</v>
      </c>
      <c r="AE3584" t="s">
        <v>50</v>
      </c>
      <c r="AF3584">
        <v>0</v>
      </c>
      <c r="AG3584" t="s">
        <v>56</v>
      </c>
      <c r="AH3584" t="str">
        <f>"Trad IRN"</f>
        <v>Trad IRN</v>
      </c>
      <c r="AI3584" t="str">
        <f>"Bldg IRN"</f>
        <v>Bldg IRN</v>
      </c>
      <c r="AJ3584" t="s">
        <v>48</v>
      </c>
      <c r="AK3584" t="s">
        <v>48</v>
      </c>
      <c r="AL3584" t="s">
        <v>53</v>
      </c>
      <c r="AM3584">
        <v>1132.3</v>
      </c>
      <c r="AN3584">
        <v>1132.3</v>
      </c>
      <c r="AO3584">
        <v>15</v>
      </c>
    </row>
    <row r="3585" spans="1:41" x14ac:dyDescent="0.3">
      <c r="A3585" t="str">
        <f>"Trad IRN"</f>
        <v>Trad IRN</v>
      </c>
      <c r="B3585" t="str">
        <f>"Bldg IRN"</f>
        <v>Bldg IRN</v>
      </c>
      <c r="C3585" t="s">
        <v>41</v>
      </c>
      <c r="D3585" t="s">
        <v>3</v>
      </c>
      <c r="E3585" t="s">
        <v>80</v>
      </c>
      <c r="F3585" t="s">
        <v>81</v>
      </c>
      <c r="G3585" t="s">
        <v>82</v>
      </c>
      <c r="H3585" t="s">
        <v>83</v>
      </c>
      <c r="I3585" t="str">
        <f>"Trad IRN"</f>
        <v>Trad IRN</v>
      </c>
      <c r="J3585" t="s">
        <v>43</v>
      </c>
      <c r="K3585" t="s">
        <v>44</v>
      </c>
      <c r="L3585" t="s">
        <v>45</v>
      </c>
      <c r="M3585" t="s">
        <v>46</v>
      </c>
      <c r="N3585" t="str">
        <f t="shared" si="367"/>
        <v>08/18/2022</v>
      </c>
      <c r="O3585" t="str">
        <f t="shared" si="366"/>
        <v>12/31/2500</v>
      </c>
      <c r="P3585">
        <v>1</v>
      </c>
      <c r="Q3585">
        <v>1</v>
      </c>
      <c r="S3585">
        <v>0</v>
      </c>
      <c r="T3585">
        <v>1</v>
      </c>
      <c r="U3585">
        <v>0</v>
      </c>
      <c r="V3585" t="str">
        <f>"Trad IRN"</f>
        <v>Trad IRN</v>
      </c>
      <c r="W3585">
        <v>70</v>
      </c>
      <c r="X3585" t="s">
        <v>54</v>
      </c>
      <c r="Y3585" t="str">
        <f>"30"</f>
        <v>30</v>
      </c>
      <c r="Z3585" t="s">
        <v>47</v>
      </c>
      <c r="AB3585" t="str">
        <f>"12"</f>
        <v>12</v>
      </c>
      <c r="AC3585" t="s">
        <v>48</v>
      </c>
      <c r="AD3585" t="s">
        <v>49</v>
      </c>
      <c r="AE3585" t="s">
        <v>50</v>
      </c>
      <c r="AF3585">
        <v>0</v>
      </c>
      <c r="AG3585" t="s">
        <v>56</v>
      </c>
      <c r="AH3585" t="str">
        <f>"Trad IRN"</f>
        <v>Trad IRN</v>
      </c>
      <c r="AI3585" t="str">
        <f>"Bldg IRN"</f>
        <v>Bldg IRN</v>
      </c>
      <c r="AJ3585" t="str">
        <f>"12"</f>
        <v>12</v>
      </c>
      <c r="AK3585" t="s">
        <v>48</v>
      </c>
      <c r="AL3585" t="s">
        <v>53</v>
      </c>
      <c r="AM3585">
        <v>1132.3</v>
      </c>
      <c r="AN3585">
        <v>1132.3</v>
      </c>
      <c r="AO3585">
        <v>15</v>
      </c>
    </row>
    <row r="3586" spans="1:41" x14ac:dyDescent="0.3">
      <c r="A3586" t="str">
        <f>"Trad IRN"</f>
        <v>Trad IRN</v>
      </c>
      <c r="B3586" t="str">
        <f>"Bldg IRN"</f>
        <v>Bldg IRN</v>
      </c>
      <c r="C3586" t="s">
        <v>41</v>
      </c>
      <c r="D3586" t="s">
        <v>3</v>
      </c>
      <c r="E3586" t="s">
        <v>80</v>
      </c>
      <c r="F3586" t="s">
        <v>81</v>
      </c>
      <c r="G3586" t="s">
        <v>82</v>
      </c>
      <c r="H3586" t="s">
        <v>83</v>
      </c>
      <c r="I3586" t="str">
        <f>"Trad IRN"</f>
        <v>Trad IRN</v>
      </c>
      <c r="J3586" t="s">
        <v>43</v>
      </c>
      <c r="K3586" t="s">
        <v>44</v>
      </c>
      <c r="L3586" t="s">
        <v>45</v>
      </c>
      <c r="M3586" t="s">
        <v>46</v>
      </c>
      <c r="N3586" t="str">
        <f t="shared" si="367"/>
        <v>08/18/2022</v>
      </c>
      <c r="O3586" t="str">
        <f t="shared" si="366"/>
        <v>12/31/2500</v>
      </c>
      <c r="P3586">
        <v>1</v>
      </c>
      <c r="Q3586">
        <v>1</v>
      </c>
      <c r="S3586">
        <v>0</v>
      </c>
      <c r="T3586">
        <v>1</v>
      </c>
      <c r="U3586">
        <v>0</v>
      </c>
      <c r="V3586" t="str">
        <f>"Trad IRN"</f>
        <v>Trad IRN</v>
      </c>
      <c r="W3586">
        <v>100</v>
      </c>
      <c r="X3586" t="s">
        <v>47</v>
      </c>
      <c r="Z3586" t="s">
        <v>47</v>
      </c>
      <c r="AB3586" t="str">
        <f>"09"</f>
        <v>09</v>
      </c>
      <c r="AC3586" t="s">
        <v>48</v>
      </c>
      <c r="AD3586" t="s">
        <v>49</v>
      </c>
      <c r="AE3586" t="s">
        <v>50</v>
      </c>
      <c r="AF3586">
        <v>0</v>
      </c>
      <c r="AG3586" t="s">
        <v>56</v>
      </c>
      <c r="AH3586" t="str">
        <f>"Trad IRN"</f>
        <v>Trad IRN</v>
      </c>
      <c r="AI3586" t="str">
        <f>"Bldg IRN"</f>
        <v>Bldg IRN</v>
      </c>
      <c r="AJ3586" t="s">
        <v>48</v>
      </c>
      <c r="AK3586" t="s">
        <v>48</v>
      </c>
      <c r="AL3586" t="s">
        <v>53</v>
      </c>
      <c r="AM3586">
        <v>1132.3</v>
      </c>
      <c r="AN3586">
        <v>1132.3</v>
      </c>
      <c r="AO3586">
        <v>15</v>
      </c>
    </row>
    <row r="3587" spans="1:41" x14ac:dyDescent="0.3">
      <c r="A3587" t="str">
        <f>"Trad IRN"</f>
        <v>Trad IRN</v>
      </c>
      <c r="B3587" t="str">
        <f>"Bldg IRN"</f>
        <v>Bldg IRN</v>
      </c>
      <c r="C3587" t="s">
        <v>41</v>
      </c>
      <c r="D3587" t="s">
        <v>3</v>
      </c>
      <c r="E3587" t="s">
        <v>80</v>
      </c>
      <c r="F3587" t="s">
        <v>81</v>
      </c>
      <c r="G3587" t="s">
        <v>82</v>
      </c>
      <c r="H3587" t="s">
        <v>83</v>
      </c>
      <c r="I3587" t="str">
        <f>"Trad IRN"</f>
        <v>Trad IRN</v>
      </c>
      <c r="J3587" t="s">
        <v>43</v>
      </c>
      <c r="K3587" t="s">
        <v>44</v>
      </c>
      <c r="L3587" t="s">
        <v>45</v>
      </c>
      <c r="M3587" t="s">
        <v>46</v>
      </c>
      <c r="N3587" t="str">
        <f t="shared" si="367"/>
        <v>08/18/2022</v>
      </c>
      <c r="O3587" t="str">
        <f t="shared" si="366"/>
        <v>12/31/2500</v>
      </c>
      <c r="P3587">
        <v>0.85</v>
      </c>
      <c r="Q3587">
        <v>0.85</v>
      </c>
      <c r="S3587">
        <v>0.85</v>
      </c>
      <c r="T3587">
        <v>0.85</v>
      </c>
      <c r="U3587">
        <v>0</v>
      </c>
      <c r="V3587" t="str">
        <f>"Trad IRN"</f>
        <v>Trad IRN</v>
      </c>
      <c r="W3587">
        <v>85</v>
      </c>
      <c r="X3587" t="s">
        <v>47</v>
      </c>
      <c r="Z3587" t="s">
        <v>47</v>
      </c>
      <c r="AB3587" t="str">
        <f>"09"</f>
        <v>09</v>
      </c>
      <c r="AC3587" t="s">
        <v>48</v>
      </c>
      <c r="AD3587" t="s">
        <v>49</v>
      </c>
      <c r="AE3587" t="s">
        <v>50</v>
      </c>
      <c r="AF3587">
        <v>0</v>
      </c>
      <c r="AG3587" t="s">
        <v>56</v>
      </c>
      <c r="AH3587" t="str">
        <f>"Trad IRN"</f>
        <v>Trad IRN</v>
      </c>
      <c r="AI3587" t="str">
        <f>"Bldg IRN"</f>
        <v>Bldg IRN</v>
      </c>
      <c r="AJ3587" t="s">
        <v>48</v>
      </c>
      <c r="AK3587" t="s">
        <v>48</v>
      </c>
      <c r="AL3587" t="s">
        <v>53</v>
      </c>
      <c r="AM3587">
        <v>962.46</v>
      </c>
      <c r="AN3587">
        <v>1132.3</v>
      </c>
      <c r="AO3587">
        <v>15</v>
      </c>
    </row>
    <row r="3588" spans="1:41" x14ac:dyDescent="0.3">
      <c r="A3588" t="str">
        <f>"Trad IRN"</f>
        <v>Trad IRN</v>
      </c>
      <c r="B3588" t="str">
        <f>"Bldg IRN"</f>
        <v>Bldg IRN</v>
      </c>
      <c r="C3588" t="s">
        <v>41</v>
      </c>
      <c r="D3588" t="s">
        <v>3</v>
      </c>
      <c r="E3588" t="s">
        <v>80</v>
      </c>
      <c r="F3588" t="s">
        <v>81</v>
      </c>
      <c r="G3588" t="s">
        <v>82</v>
      </c>
      <c r="H3588" t="s">
        <v>83</v>
      </c>
      <c r="I3588" t="s">
        <v>8</v>
      </c>
      <c r="J3588" t="s">
        <v>43</v>
      </c>
      <c r="K3588" t="s">
        <v>44</v>
      </c>
      <c r="L3588" t="s">
        <v>45</v>
      </c>
      <c r="M3588" t="s">
        <v>46</v>
      </c>
      <c r="N3588" t="str">
        <f t="shared" si="367"/>
        <v>08/18/2022</v>
      </c>
      <c r="O3588" t="str">
        <f>"12/20/2022"</f>
        <v>12/20/2022</v>
      </c>
      <c r="P3588">
        <v>6.9550000000000001E-2</v>
      </c>
      <c r="Q3588">
        <v>6.9550000000000001E-2</v>
      </c>
      <c r="S3588">
        <v>0</v>
      </c>
      <c r="T3588">
        <v>1.4671999999999999E-2</v>
      </c>
      <c r="U3588">
        <v>5.4878000000000003E-2</v>
      </c>
      <c r="V3588" t="str">
        <f>"Trad IRN"</f>
        <v>Trad IRN</v>
      </c>
      <c r="W3588">
        <v>15</v>
      </c>
      <c r="X3588" t="s">
        <v>47</v>
      </c>
      <c r="Z3588" t="s">
        <v>47</v>
      </c>
      <c r="AB3588" t="str">
        <f>"09"</f>
        <v>09</v>
      </c>
      <c r="AC3588" t="s">
        <v>48</v>
      </c>
      <c r="AD3588" t="s">
        <v>49</v>
      </c>
      <c r="AE3588" t="s">
        <v>50</v>
      </c>
      <c r="AF3588">
        <v>0</v>
      </c>
      <c r="AG3588" t="s">
        <v>51</v>
      </c>
      <c r="AH3588" t="str">
        <f>"Trad IRN"</f>
        <v>Trad IRN</v>
      </c>
      <c r="AI3588" t="str">
        <f>"Bldg IRN"</f>
        <v>Bldg IRN</v>
      </c>
      <c r="AJ3588" t="s">
        <v>48</v>
      </c>
      <c r="AK3588" t="s">
        <v>48</v>
      </c>
      <c r="AL3588" t="s">
        <v>53</v>
      </c>
      <c r="AM3588">
        <v>78.75</v>
      </c>
      <c r="AN3588">
        <v>1132.3</v>
      </c>
      <c r="AO3588">
        <v>15</v>
      </c>
    </row>
    <row r="3589" spans="1:41" x14ac:dyDescent="0.3">
      <c r="A3589" t="str">
        <f>"Trad IRN"</f>
        <v>Trad IRN</v>
      </c>
      <c r="B3589" t="str">
        <f>"Bldg IRN"</f>
        <v>Bldg IRN</v>
      </c>
      <c r="C3589" t="s">
        <v>41</v>
      </c>
      <c r="D3589" t="s">
        <v>3</v>
      </c>
      <c r="E3589" t="s">
        <v>80</v>
      </c>
      <c r="F3589" t="s">
        <v>81</v>
      </c>
      <c r="G3589" t="s">
        <v>82</v>
      </c>
      <c r="H3589" t="s">
        <v>83</v>
      </c>
      <c r="I3589" t="str">
        <f>"Trad IRN"</f>
        <v>Trad IRN</v>
      </c>
      <c r="J3589" t="s">
        <v>43</v>
      </c>
      <c r="K3589" t="s">
        <v>44</v>
      </c>
      <c r="L3589" t="s">
        <v>45</v>
      </c>
      <c r="M3589" t="s">
        <v>46</v>
      </c>
      <c r="N3589" t="str">
        <f>"10/04/2022"</f>
        <v>10/04/2022</v>
      </c>
      <c r="O3589" t="str">
        <f>"12/31/2500"</f>
        <v>12/31/2500</v>
      </c>
      <c r="P3589">
        <v>0.707843</v>
      </c>
      <c r="Q3589">
        <v>0.707843</v>
      </c>
      <c r="R3589">
        <v>0.707843</v>
      </c>
      <c r="S3589">
        <v>0</v>
      </c>
      <c r="T3589">
        <v>0.707843</v>
      </c>
      <c r="U3589">
        <v>0</v>
      </c>
      <c r="V3589" t="s">
        <v>84</v>
      </c>
      <c r="W3589">
        <v>85</v>
      </c>
      <c r="X3589" t="s">
        <v>47</v>
      </c>
      <c r="Z3589" t="s">
        <v>47</v>
      </c>
      <c r="AB3589" t="str">
        <f>"09"</f>
        <v>09</v>
      </c>
      <c r="AC3589" t="str">
        <f>"10"</f>
        <v>10</v>
      </c>
      <c r="AD3589" t="str">
        <f>"2"</f>
        <v>2</v>
      </c>
      <c r="AE3589" t="s">
        <v>55</v>
      </c>
      <c r="AF3589">
        <v>0</v>
      </c>
      <c r="AG3589" t="s">
        <v>56</v>
      </c>
      <c r="AH3589" t="str">
        <f>"Trad IRN"</f>
        <v>Trad IRN</v>
      </c>
      <c r="AI3589" t="str">
        <f>"Bldg IRN"</f>
        <v>Bldg IRN</v>
      </c>
      <c r="AJ3589" t="s">
        <v>48</v>
      </c>
      <c r="AK3589" t="s">
        <v>48</v>
      </c>
      <c r="AL3589" t="s">
        <v>53</v>
      </c>
      <c r="AM3589">
        <v>801.49</v>
      </c>
      <c r="AN3589">
        <v>1132.3</v>
      </c>
      <c r="AO3589">
        <v>15</v>
      </c>
    </row>
    <row r="3590" spans="1:41" x14ac:dyDescent="0.3">
      <c r="A3590" t="str">
        <f>"Trad IRN"</f>
        <v>Trad IRN</v>
      </c>
      <c r="B3590" t="str">
        <f>"Bldg IRN"</f>
        <v>Bldg IRN</v>
      </c>
      <c r="C3590" t="s">
        <v>41</v>
      </c>
      <c r="D3590" t="s">
        <v>3</v>
      </c>
      <c r="E3590" t="s">
        <v>80</v>
      </c>
      <c r="F3590" t="s">
        <v>81</v>
      </c>
      <c r="G3590" t="s">
        <v>82</v>
      </c>
      <c r="H3590" t="s">
        <v>83</v>
      </c>
      <c r="I3590" t="s">
        <v>8</v>
      </c>
      <c r="J3590" t="s">
        <v>43</v>
      </c>
      <c r="K3590" t="s">
        <v>44</v>
      </c>
      <c r="L3590" t="s">
        <v>45</v>
      </c>
      <c r="M3590" t="s">
        <v>65</v>
      </c>
      <c r="N3590" t="str">
        <f>"10/04/2022"</f>
        <v>10/04/2022</v>
      </c>
      <c r="O3590" t="str">
        <f>"12/20/2022"</f>
        <v>12/20/2022</v>
      </c>
      <c r="P3590">
        <v>4.4463000000000003E-2</v>
      </c>
      <c r="Q3590">
        <v>4.4463000000000003E-2</v>
      </c>
      <c r="R3590">
        <v>4.4463000000000003E-2</v>
      </c>
      <c r="S3590">
        <v>0</v>
      </c>
      <c r="T3590">
        <v>9.2329999999999999E-3</v>
      </c>
      <c r="U3590">
        <v>3.5229999999999997E-2</v>
      </c>
      <c r="V3590" t="s">
        <v>84</v>
      </c>
      <c r="W3590">
        <v>15</v>
      </c>
      <c r="X3590" t="s">
        <v>47</v>
      </c>
      <c r="Z3590" t="s">
        <v>47</v>
      </c>
      <c r="AB3590" t="str">
        <f>"09"</f>
        <v>09</v>
      </c>
      <c r="AC3590" t="str">
        <f>"10"</f>
        <v>10</v>
      </c>
      <c r="AD3590" t="str">
        <f>"2"</f>
        <v>2</v>
      </c>
      <c r="AE3590" t="s">
        <v>50</v>
      </c>
      <c r="AF3590">
        <v>0</v>
      </c>
      <c r="AG3590" t="s">
        <v>51</v>
      </c>
      <c r="AH3590" t="str">
        <f>"Trad IRN"</f>
        <v>Trad IRN</v>
      </c>
      <c r="AI3590" t="str">
        <f>"Bldg IRN"</f>
        <v>Bldg IRN</v>
      </c>
      <c r="AJ3590" t="s">
        <v>48</v>
      </c>
      <c r="AK3590" t="s">
        <v>48</v>
      </c>
      <c r="AL3590" t="s">
        <v>53</v>
      </c>
      <c r="AM3590">
        <v>50.35</v>
      </c>
      <c r="AN3590">
        <v>1132.3</v>
      </c>
      <c r="AO3590">
        <v>15</v>
      </c>
    </row>
    <row r="3591" spans="1:41" x14ac:dyDescent="0.3">
      <c r="A3591" t="str">
        <f>"Trad IRN"</f>
        <v>Trad IRN</v>
      </c>
      <c r="B3591" t="str">
        <f>"Bldg IRN"</f>
        <v>Bldg IRN</v>
      </c>
      <c r="C3591" t="s">
        <v>41</v>
      </c>
      <c r="D3591" t="s">
        <v>3</v>
      </c>
      <c r="E3591" t="s">
        <v>80</v>
      </c>
      <c r="F3591" t="s">
        <v>81</v>
      </c>
      <c r="G3591" t="s">
        <v>82</v>
      </c>
      <c r="H3591" t="s">
        <v>83</v>
      </c>
      <c r="I3591" t="str">
        <f>"Trad IRN"</f>
        <v>Trad IRN</v>
      </c>
      <c r="J3591" t="s">
        <v>43</v>
      </c>
      <c r="K3591" t="s">
        <v>44</v>
      </c>
      <c r="L3591" t="s">
        <v>45</v>
      </c>
      <c r="M3591" t="s">
        <v>46</v>
      </c>
      <c r="N3591" t="str">
        <f>"08/18/2022"</f>
        <v>08/18/2022</v>
      </c>
      <c r="O3591" t="str">
        <f t="shared" ref="O3591:O3605" si="368">"12/31/2500"</f>
        <v>12/31/2500</v>
      </c>
      <c r="P3591">
        <v>1</v>
      </c>
      <c r="Q3591">
        <v>1</v>
      </c>
      <c r="S3591">
        <v>1</v>
      </c>
      <c r="T3591">
        <v>1</v>
      </c>
      <c r="U3591">
        <v>0</v>
      </c>
      <c r="V3591" t="str">
        <f>"Trad IRN"</f>
        <v>Trad IRN</v>
      </c>
      <c r="W3591">
        <v>100</v>
      </c>
      <c r="X3591" t="s">
        <v>47</v>
      </c>
      <c r="Z3591" t="s">
        <v>47</v>
      </c>
      <c r="AB3591" t="str">
        <f>"11"</f>
        <v>11</v>
      </c>
      <c r="AC3591" t="s">
        <v>48</v>
      </c>
      <c r="AD3591" t="s">
        <v>49</v>
      </c>
      <c r="AE3591" t="s">
        <v>50</v>
      </c>
      <c r="AF3591">
        <v>0</v>
      </c>
      <c r="AG3591" t="s">
        <v>56</v>
      </c>
      <c r="AH3591" t="str">
        <f>"Trad IRN"</f>
        <v>Trad IRN</v>
      </c>
      <c r="AI3591" t="str">
        <f>"Bldg IRN"</f>
        <v>Bldg IRN</v>
      </c>
      <c r="AJ3591" t="s">
        <v>48</v>
      </c>
      <c r="AK3591" t="s">
        <v>48</v>
      </c>
      <c r="AL3591" t="s">
        <v>53</v>
      </c>
      <c r="AM3591">
        <v>1132.3</v>
      </c>
      <c r="AN3591">
        <v>1132.3</v>
      </c>
      <c r="AO3591">
        <v>15</v>
      </c>
    </row>
    <row r="3592" spans="1:41" x14ac:dyDescent="0.3">
      <c r="A3592" t="str">
        <f>"Trad IRN"</f>
        <v>Trad IRN</v>
      </c>
      <c r="B3592" t="str">
        <f>"Bldg IRN"</f>
        <v>Bldg IRN</v>
      </c>
      <c r="C3592" t="s">
        <v>41</v>
      </c>
      <c r="D3592" t="s">
        <v>3</v>
      </c>
      <c r="E3592" t="s">
        <v>80</v>
      </c>
      <c r="F3592" t="s">
        <v>81</v>
      </c>
      <c r="G3592" t="s">
        <v>82</v>
      </c>
      <c r="H3592" t="s">
        <v>83</v>
      </c>
      <c r="I3592" t="s">
        <v>8</v>
      </c>
      <c r="J3592" t="s">
        <v>43</v>
      </c>
      <c r="K3592" t="s">
        <v>44</v>
      </c>
      <c r="L3592" t="s">
        <v>45</v>
      </c>
      <c r="M3592" t="s">
        <v>46</v>
      </c>
      <c r="N3592" t="str">
        <f>"08/17/2022"</f>
        <v>08/17/2022</v>
      </c>
      <c r="O3592" t="str">
        <f t="shared" si="368"/>
        <v>12/31/2500</v>
      </c>
      <c r="P3592">
        <v>0.5</v>
      </c>
      <c r="Q3592">
        <v>0.5</v>
      </c>
      <c r="S3592">
        <v>0</v>
      </c>
      <c r="T3592">
        <v>0.27777800000000002</v>
      </c>
      <c r="U3592">
        <v>0.222222</v>
      </c>
      <c r="V3592" t="str">
        <f>"Trad IRN"</f>
        <v>Trad IRN</v>
      </c>
      <c r="W3592">
        <v>50</v>
      </c>
      <c r="X3592" t="s">
        <v>47</v>
      </c>
      <c r="Z3592" t="s">
        <v>47</v>
      </c>
      <c r="AB3592" t="str">
        <f>"09"</f>
        <v>09</v>
      </c>
      <c r="AC3592" t="s">
        <v>48</v>
      </c>
      <c r="AD3592" t="s">
        <v>49</v>
      </c>
      <c r="AE3592" t="s">
        <v>55</v>
      </c>
      <c r="AF3592">
        <v>0</v>
      </c>
      <c r="AG3592" t="s">
        <v>51</v>
      </c>
      <c r="AH3592" t="s">
        <v>85</v>
      </c>
      <c r="AI3592" t="str">
        <f>"Bldg IRN"</f>
        <v>Bldg IRN</v>
      </c>
      <c r="AJ3592" t="s">
        <v>48</v>
      </c>
      <c r="AK3592" t="s">
        <v>48</v>
      </c>
      <c r="AL3592" t="s">
        <v>53</v>
      </c>
      <c r="AM3592">
        <v>530</v>
      </c>
      <c r="AN3592">
        <v>1060</v>
      </c>
      <c r="AO3592">
        <v>15</v>
      </c>
    </row>
    <row r="3593" spans="1:41" x14ac:dyDescent="0.3">
      <c r="A3593" t="str">
        <f>"Trad IRN"</f>
        <v>Trad IRN</v>
      </c>
      <c r="B3593" t="str">
        <f>"Bldg IRN"</f>
        <v>Bldg IRN</v>
      </c>
      <c r="C3593" t="s">
        <v>41</v>
      </c>
      <c r="D3593" t="s">
        <v>3</v>
      </c>
      <c r="E3593" t="s">
        <v>80</v>
      </c>
      <c r="F3593" t="s">
        <v>81</v>
      </c>
      <c r="G3593" t="s">
        <v>82</v>
      </c>
      <c r="H3593" t="s">
        <v>83</v>
      </c>
      <c r="I3593" t="str">
        <f>"Trad IRN"</f>
        <v>Trad IRN</v>
      </c>
      <c r="J3593" t="s">
        <v>43</v>
      </c>
      <c r="K3593" t="s">
        <v>44</v>
      </c>
      <c r="L3593" t="s">
        <v>45</v>
      </c>
      <c r="M3593" t="s">
        <v>46</v>
      </c>
      <c r="N3593" t="str">
        <f>"08/18/2022"</f>
        <v>08/18/2022</v>
      </c>
      <c r="O3593" t="str">
        <f t="shared" si="368"/>
        <v>12/31/2500</v>
      </c>
      <c r="P3593">
        <v>0.5</v>
      </c>
      <c r="Q3593">
        <v>0.5</v>
      </c>
      <c r="S3593">
        <v>0</v>
      </c>
      <c r="T3593">
        <v>0.5</v>
      </c>
      <c r="U3593">
        <v>0</v>
      </c>
      <c r="V3593" t="str">
        <f>"Trad IRN"</f>
        <v>Trad IRN</v>
      </c>
      <c r="W3593">
        <v>50</v>
      </c>
      <c r="X3593" t="s">
        <v>47</v>
      </c>
      <c r="Z3593" t="s">
        <v>47</v>
      </c>
      <c r="AB3593" t="str">
        <f>"09"</f>
        <v>09</v>
      </c>
      <c r="AC3593" t="s">
        <v>48</v>
      </c>
      <c r="AD3593" t="s">
        <v>49</v>
      </c>
      <c r="AE3593" t="s">
        <v>55</v>
      </c>
      <c r="AF3593">
        <v>0</v>
      </c>
      <c r="AG3593" t="s">
        <v>56</v>
      </c>
      <c r="AH3593" t="str">
        <f>"Trad IRN"</f>
        <v>Trad IRN</v>
      </c>
      <c r="AI3593" t="str">
        <f>"Bldg IRN"</f>
        <v>Bldg IRN</v>
      </c>
      <c r="AJ3593" t="s">
        <v>48</v>
      </c>
      <c r="AK3593" t="s">
        <v>48</v>
      </c>
      <c r="AL3593" t="s">
        <v>53</v>
      </c>
      <c r="AM3593">
        <v>566.15</v>
      </c>
      <c r="AN3593">
        <v>1132.3</v>
      </c>
      <c r="AO3593">
        <v>15</v>
      </c>
    </row>
    <row r="3594" spans="1:41" x14ac:dyDescent="0.3">
      <c r="A3594" t="str">
        <f>"Trad IRN"</f>
        <v>Trad IRN</v>
      </c>
      <c r="B3594" t="str">
        <f>"Bldg IRN"</f>
        <v>Bldg IRN</v>
      </c>
      <c r="C3594" t="s">
        <v>41</v>
      </c>
      <c r="D3594" t="s">
        <v>3</v>
      </c>
      <c r="E3594" t="s">
        <v>80</v>
      </c>
      <c r="F3594" t="s">
        <v>81</v>
      </c>
      <c r="G3594" t="s">
        <v>82</v>
      </c>
      <c r="H3594" t="s">
        <v>83</v>
      </c>
      <c r="I3594" t="str">
        <f>"Trad IRN"</f>
        <v>Trad IRN</v>
      </c>
      <c r="J3594" t="s">
        <v>43</v>
      </c>
      <c r="K3594" t="s">
        <v>44</v>
      </c>
      <c r="L3594" t="s">
        <v>45</v>
      </c>
      <c r="M3594" t="s">
        <v>46</v>
      </c>
      <c r="N3594" t="str">
        <f>"08/18/2022"</f>
        <v>08/18/2022</v>
      </c>
      <c r="O3594" t="str">
        <f t="shared" si="368"/>
        <v>12/31/2500</v>
      </c>
      <c r="P3594">
        <v>0.5</v>
      </c>
      <c r="Q3594">
        <v>0.5</v>
      </c>
      <c r="S3594">
        <v>0.5</v>
      </c>
      <c r="T3594">
        <v>0.5</v>
      </c>
      <c r="U3594">
        <v>0</v>
      </c>
      <c r="V3594" t="str">
        <f>"Trad IRN"</f>
        <v>Trad IRN</v>
      </c>
      <c r="W3594">
        <v>50</v>
      </c>
      <c r="X3594" t="s">
        <v>47</v>
      </c>
      <c r="Z3594" t="s">
        <v>47</v>
      </c>
      <c r="AB3594" t="str">
        <f>"11"</f>
        <v>11</v>
      </c>
      <c r="AC3594" t="s">
        <v>48</v>
      </c>
      <c r="AD3594" t="s">
        <v>49</v>
      </c>
      <c r="AE3594" t="s">
        <v>50</v>
      </c>
      <c r="AF3594">
        <v>0</v>
      </c>
      <c r="AG3594" t="s">
        <v>56</v>
      </c>
      <c r="AH3594" t="str">
        <f>"Trad IRN"</f>
        <v>Trad IRN</v>
      </c>
      <c r="AI3594" t="str">
        <f>"Bldg IRN"</f>
        <v>Bldg IRN</v>
      </c>
      <c r="AJ3594" t="s">
        <v>48</v>
      </c>
      <c r="AK3594" t="s">
        <v>48</v>
      </c>
      <c r="AL3594" t="s">
        <v>53</v>
      </c>
      <c r="AM3594">
        <v>566.15</v>
      </c>
      <c r="AN3594">
        <v>1132.3</v>
      </c>
      <c r="AO3594">
        <v>15</v>
      </c>
    </row>
    <row r="3595" spans="1:41" x14ac:dyDescent="0.3">
      <c r="A3595" t="str">
        <f>"Trad IRN"</f>
        <v>Trad IRN</v>
      </c>
      <c r="B3595" t="str">
        <f>"Bldg IRN"</f>
        <v>Bldg IRN</v>
      </c>
      <c r="C3595" t="s">
        <v>41</v>
      </c>
      <c r="D3595" t="s">
        <v>3</v>
      </c>
      <c r="E3595" t="s">
        <v>80</v>
      </c>
      <c r="F3595" t="s">
        <v>81</v>
      </c>
      <c r="G3595" t="s">
        <v>82</v>
      </c>
      <c r="H3595" t="s">
        <v>83</v>
      </c>
      <c r="I3595" t="s">
        <v>8</v>
      </c>
      <c r="J3595" t="s">
        <v>43</v>
      </c>
      <c r="K3595" t="s">
        <v>44</v>
      </c>
      <c r="L3595" t="s">
        <v>45</v>
      </c>
      <c r="M3595" t="s">
        <v>46</v>
      </c>
      <c r="N3595" t="str">
        <f>"08/17/2022"</f>
        <v>08/17/2022</v>
      </c>
      <c r="O3595" t="str">
        <f t="shared" si="368"/>
        <v>12/31/2500</v>
      </c>
      <c r="P3595">
        <v>0.5</v>
      </c>
      <c r="Q3595">
        <v>0.5</v>
      </c>
      <c r="S3595">
        <v>0</v>
      </c>
      <c r="T3595">
        <v>0</v>
      </c>
      <c r="U3595">
        <v>0.5</v>
      </c>
      <c r="V3595" t="str">
        <f>"Trad IRN"</f>
        <v>Trad IRN</v>
      </c>
      <c r="W3595">
        <v>50</v>
      </c>
      <c r="X3595" t="s">
        <v>47</v>
      </c>
      <c r="Z3595" t="s">
        <v>47</v>
      </c>
      <c r="AB3595" t="str">
        <f>"11"</f>
        <v>11</v>
      </c>
      <c r="AC3595" t="s">
        <v>48</v>
      </c>
      <c r="AD3595" t="s">
        <v>49</v>
      </c>
      <c r="AE3595" t="s">
        <v>50</v>
      </c>
      <c r="AF3595">
        <v>0</v>
      </c>
      <c r="AG3595" t="s">
        <v>51</v>
      </c>
      <c r="AH3595" t="s">
        <v>85</v>
      </c>
      <c r="AI3595" t="str">
        <f>"Bldg IRN"</f>
        <v>Bldg IRN</v>
      </c>
      <c r="AJ3595" t="s">
        <v>48</v>
      </c>
      <c r="AK3595" t="s">
        <v>48</v>
      </c>
      <c r="AL3595" t="s">
        <v>53</v>
      </c>
      <c r="AM3595">
        <v>530</v>
      </c>
      <c r="AN3595">
        <v>1060</v>
      </c>
      <c r="AO3595">
        <v>15</v>
      </c>
    </row>
    <row r="3596" spans="1:41" x14ac:dyDescent="0.3">
      <c r="A3596" t="str">
        <f>"Trad IRN"</f>
        <v>Trad IRN</v>
      </c>
      <c r="B3596" t="str">
        <f>"Bldg IRN"</f>
        <v>Bldg IRN</v>
      </c>
      <c r="C3596" t="s">
        <v>41</v>
      </c>
      <c r="D3596" t="s">
        <v>3</v>
      </c>
      <c r="E3596" t="s">
        <v>80</v>
      </c>
      <c r="F3596" t="s">
        <v>81</v>
      </c>
      <c r="G3596" t="s">
        <v>82</v>
      </c>
      <c r="H3596" t="s">
        <v>83</v>
      </c>
      <c r="I3596" t="str">
        <f>"Trad IRN"</f>
        <v>Trad IRN</v>
      </c>
      <c r="J3596" t="s">
        <v>43</v>
      </c>
      <c r="K3596" t="s">
        <v>44</v>
      </c>
      <c r="L3596" t="s">
        <v>45</v>
      </c>
      <c r="M3596" t="s">
        <v>46</v>
      </c>
      <c r="N3596" t="str">
        <f>"08/18/2022"</f>
        <v>08/18/2022</v>
      </c>
      <c r="O3596" t="str">
        <f t="shared" si="368"/>
        <v>12/31/2500</v>
      </c>
      <c r="P3596">
        <v>1</v>
      </c>
      <c r="Q3596">
        <v>1</v>
      </c>
      <c r="S3596">
        <v>0</v>
      </c>
      <c r="T3596">
        <v>1</v>
      </c>
      <c r="U3596">
        <v>0</v>
      </c>
      <c r="V3596" t="str">
        <f>"Trad IRN"</f>
        <v>Trad IRN</v>
      </c>
      <c r="W3596">
        <v>100</v>
      </c>
      <c r="X3596" t="s">
        <v>47</v>
      </c>
      <c r="Z3596" t="s">
        <v>47</v>
      </c>
      <c r="AB3596" t="str">
        <f>"12"</f>
        <v>12</v>
      </c>
      <c r="AC3596" t="s">
        <v>48</v>
      </c>
      <c r="AD3596" t="s">
        <v>49</v>
      </c>
      <c r="AE3596" t="s">
        <v>50</v>
      </c>
      <c r="AF3596">
        <v>0</v>
      </c>
      <c r="AG3596" t="s">
        <v>56</v>
      </c>
      <c r="AH3596" t="str">
        <f>"Trad IRN"</f>
        <v>Trad IRN</v>
      </c>
      <c r="AI3596" t="str">
        <f>"Bldg IRN"</f>
        <v>Bldg IRN</v>
      </c>
      <c r="AJ3596" t="str">
        <f>"12"</f>
        <v>12</v>
      </c>
      <c r="AK3596" t="s">
        <v>48</v>
      </c>
      <c r="AL3596" t="s">
        <v>53</v>
      </c>
      <c r="AM3596">
        <v>1132.3</v>
      </c>
      <c r="AN3596">
        <v>1132.3</v>
      </c>
      <c r="AO3596">
        <v>15</v>
      </c>
    </row>
    <row r="3597" spans="1:41" x14ac:dyDescent="0.3">
      <c r="A3597" t="str">
        <f>"Trad IRN"</f>
        <v>Trad IRN</v>
      </c>
      <c r="B3597" t="str">
        <f>"Bldg IRN"</f>
        <v>Bldg IRN</v>
      </c>
      <c r="C3597" t="s">
        <v>41</v>
      </c>
      <c r="D3597" t="s">
        <v>3</v>
      </c>
      <c r="E3597" t="s">
        <v>80</v>
      </c>
      <c r="F3597" t="s">
        <v>81</v>
      </c>
      <c r="G3597" t="s">
        <v>82</v>
      </c>
      <c r="H3597" t="s">
        <v>83</v>
      </c>
      <c r="I3597" t="str">
        <f>"Trad IRN"</f>
        <v>Trad IRN</v>
      </c>
      <c r="J3597" t="s">
        <v>43</v>
      </c>
      <c r="K3597" t="s">
        <v>44</v>
      </c>
      <c r="L3597" t="s">
        <v>45</v>
      </c>
      <c r="M3597" t="s">
        <v>46</v>
      </c>
      <c r="N3597" t="str">
        <f>"08/18/2022"</f>
        <v>08/18/2022</v>
      </c>
      <c r="O3597" t="str">
        <f t="shared" si="368"/>
        <v>12/31/2500</v>
      </c>
      <c r="P3597">
        <v>1</v>
      </c>
      <c r="Q3597">
        <v>1</v>
      </c>
      <c r="R3597">
        <v>1</v>
      </c>
      <c r="S3597">
        <v>0</v>
      </c>
      <c r="T3597">
        <v>1</v>
      </c>
      <c r="U3597">
        <v>0</v>
      </c>
      <c r="V3597" t="str">
        <f>"Trad IRN"</f>
        <v>Trad IRN</v>
      </c>
      <c r="W3597">
        <v>100</v>
      </c>
      <c r="X3597" t="s">
        <v>47</v>
      </c>
      <c r="Z3597" t="s">
        <v>47</v>
      </c>
      <c r="AB3597" t="str">
        <f>"09"</f>
        <v>09</v>
      </c>
      <c r="AC3597" t="str">
        <f>"15"</f>
        <v>15</v>
      </c>
      <c r="AD3597" t="str">
        <f>"2"</f>
        <v>2</v>
      </c>
      <c r="AE3597" t="s">
        <v>55</v>
      </c>
      <c r="AF3597">
        <v>0</v>
      </c>
      <c r="AG3597" t="s">
        <v>56</v>
      </c>
      <c r="AH3597" t="str">
        <f>"Trad IRN"</f>
        <v>Trad IRN</v>
      </c>
      <c r="AI3597" t="str">
        <f>"Bldg IRN"</f>
        <v>Bldg IRN</v>
      </c>
      <c r="AJ3597" t="s">
        <v>48</v>
      </c>
      <c r="AK3597" t="s">
        <v>48</v>
      </c>
      <c r="AL3597" t="s">
        <v>53</v>
      </c>
      <c r="AM3597">
        <v>1132.3</v>
      </c>
      <c r="AN3597">
        <v>1132.3</v>
      </c>
      <c r="AO3597">
        <v>15</v>
      </c>
    </row>
    <row r="3598" spans="1:41" x14ac:dyDescent="0.3">
      <c r="A3598" t="str">
        <f>"Trad IRN"</f>
        <v>Trad IRN</v>
      </c>
      <c r="B3598" t="str">
        <f>"Bldg IRN"</f>
        <v>Bldg IRN</v>
      </c>
      <c r="C3598" t="s">
        <v>41</v>
      </c>
      <c r="D3598" t="s">
        <v>3</v>
      </c>
      <c r="E3598" t="s">
        <v>80</v>
      </c>
      <c r="F3598" t="s">
        <v>81</v>
      </c>
      <c r="G3598" t="s">
        <v>82</v>
      </c>
      <c r="H3598" t="s">
        <v>83</v>
      </c>
      <c r="I3598" t="str">
        <f>"Trad IRN"</f>
        <v>Trad IRN</v>
      </c>
      <c r="J3598" t="s">
        <v>43</v>
      </c>
      <c r="K3598" t="s">
        <v>44</v>
      </c>
      <c r="L3598" t="s">
        <v>45</v>
      </c>
      <c r="M3598" t="s">
        <v>46</v>
      </c>
      <c r="N3598" t="str">
        <f>"08/18/2022"</f>
        <v>08/18/2022</v>
      </c>
      <c r="O3598" t="str">
        <f t="shared" si="368"/>
        <v>12/31/2500</v>
      </c>
      <c r="P3598">
        <v>1</v>
      </c>
      <c r="Q3598">
        <v>1</v>
      </c>
      <c r="S3598">
        <v>0</v>
      </c>
      <c r="T3598">
        <v>1</v>
      </c>
      <c r="U3598">
        <v>0</v>
      </c>
      <c r="V3598" t="str">
        <f>"Trad IRN"</f>
        <v>Trad IRN</v>
      </c>
      <c r="W3598">
        <v>100</v>
      </c>
      <c r="X3598" t="s">
        <v>47</v>
      </c>
      <c r="Z3598" t="s">
        <v>47</v>
      </c>
      <c r="AB3598" t="str">
        <f>"11"</f>
        <v>11</v>
      </c>
      <c r="AC3598" t="s">
        <v>48</v>
      </c>
      <c r="AD3598" t="s">
        <v>49</v>
      </c>
      <c r="AE3598" t="s">
        <v>55</v>
      </c>
      <c r="AF3598">
        <v>0</v>
      </c>
      <c r="AG3598" t="s">
        <v>56</v>
      </c>
      <c r="AH3598" t="str">
        <f>"Trad IRN"</f>
        <v>Trad IRN</v>
      </c>
      <c r="AI3598" t="str">
        <f>"Bldg IRN"</f>
        <v>Bldg IRN</v>
      </c>
      <c r="AJ3598" t="s">
        <v>48</v>
      </c>
      <c r="AK3598" t="s">
        <v>48</v>
      </c>
      <c r="AL3598" t="s">
        <v>53</v>
      </c>
      <c r="AM3598">
        <v>1132.3</v>
      </c>
      <c r="AN3598">
        <v>1132.3</v>
      </c>
      <c r="AO3598">
        <v>15</v>
      </c>
    </row>
    <row r="3599" spans="1:41" x14ac:dyDescent="0.3">
      <c r="A3599" t="str">
        <f>"Trad IRN"</f>
        <v>Trad IRN</v>
      </c>
      <c r="B3599" t="str">
        <f>"Bldg IRN"</f>
        <v>Bldg IRN</v>
      </c>
      <c r="C3599" t="s">
        <v>41</v>
      </c>
      <c r="D3599" t="s">
        <v>3</v>
      </c>
      <c r="E3599" t="s">
        <v>80</v>
      </c>
      <c r="F3599" t="s">
        <v>81</v>
      </c>
      <c r="G3599" t="s">
        <v>82</v>
      </c>
      <c r="H3599" t="s">
        <v>83</v>
      </c>
      <c r="I3599" t="str">
        <f>"Trad IRN"</f>
        <v>Trad IRN</v>
      </c>
      <c r="J3599" t="s">
        <v>43</v>
      </c>
      <c r="K3599" t="s">
        <v>44</v>
      </c>
      <c r="L3599" t="s">
        <v>45</v>
      </c>
      <c r="M3599" t="s">
        <v>46</v>
      </c>
      <c r="N3599" t="str">
        <f>"08/18/2022"</f>
        <v>08/18/2022</v>
      </c>
      <c r="O3599" t="str">
        <f t="shared" si="368"/>
        <v>12/31/2500</v>
      </c>
      <c r="P3599">
        <v>1</v>
      </c>
      <c r="Q3599">
        <v>1</v>
      </c>
      <c r="S3599">
        <v>0</v>
      </c>
      <c r="T3599">
        <v>1</v>
      </c>
      <c r="U3599">
        <v>0</v>
      </c>
      <c r="V3599" t="str">
        <f>"Trad IRN"</f>
        <v>Trad IRN</v>
      </c>
      <c r="W3599">
        <v>100</v>
      </c>
      <c r="X3599" t="s">
        <v>47</v>
      </c>
      <c r="Z3599" t="s">
        <v>47</v>
      </c>
      <c r="AB3599" t="str">
        <f>"09"</f>
        <v>09</v>
      </c>
      <c r="AC3599" t="s">
        <v>48</v>
      </c>
      <c r="AD3599" t="s">
        <v>49</v>
      </c>
      <c r="AE3599" t="s">
        <v>50</v>
      </c>
      <c r="AF3599">
        <v>0</v>
      </c>
      <c r="AG3599" t="s">
        <v>56</v>
      </c>
      <c r="AH3599" t="str">
        <f>"Trad IRN"</f>
        <v>Trad IRN</v>
      </c>
      <c r="AI3599" t="str">
        <f>"Bldg IRN"</f>
        <v>Bldg IRN</v>
      </c>
      <c r="AJ3599" t="s">
        <v>48</v>
      </c>
      <c r="AK3599" t="s">
        <v>48</v>
      </c>
      <c r="AL3599" t="s">
        <v>53</v>
      </c>
      <c r="AM3599">
        <v>1132.3</v>
      </c>
      <c r="AN3599">
        <v>1132.3</v>
      </c>
      <c r="AO3599">
        <v>15</v>
      </c>
    </row>
    <row r="3600" spans="1:41" x14ac:dyDescent="0.3">
      <c r="A3600" t="str">
        <f>"Trad IRN"</f>
        <v>Trad IRN</v>
      </c>
      <c r="B3600" t="str">
        <f>"Bldg IRN"</f>
        <v>Bldg IRN</v>
      </c>
      <c r="C3600" t="s">
        <v>41</v>
      </c>
      <c r="D3600" t="s">
        <v>3</v>
      </c>
      <c r="E3600" t="s">
        <v>80</v>
      </c>
      <c r="F3600" t="s">
        <v>81</v>
      </c>
      <c r="G3600" t="s">
        <v>82</v>
      </c>
      <c r="H3600" t="s">
        <v>83</v>
      </c>
      <c r="I3600" t="s">
        <v>8</v>
      </c>
      <c r="J3600" t="s">
        <v>43</v>
      </c>
      <c r="K3600" t="s">
        <v>44</v>
      </c>
      <c r="L3600" t="s">
        <v>45</v>
      </c>
      <c r="M3600" t="s">
        <v>46</v>
      </c>
      <c r="N3600" t="str">
        <f>"08/17/2022"</f>
        <v>08/17/2022</v>
      </c>
      <c r="O3600" t="str">
        <f t="shared" si="368"/>
        <v>12/31/2500</v>
      </c>
      <c r="P3600">
        <v>1</v>
      </c>
      <c r="Q3600">
        <v>1</v>
      </c>
      <c r="S3600">
        <v>0</v>
      </c>
      <c r="T3600">
        <v>7.8399999999999997E-3</v>
      </c>
      <c r="U3600">
        <v>0.99216000000000004</v>
      </c>
      <c r="V3600" t="str">
        <f>"Trad IRN"</f>
        <v>Trad IRN</v>
      </c>
      <c r="W3600">
        <v>100</v>
      </c>
      <c r="X3600" t="s">
        <v>47</v>
      </c>
      <c r="Z3600" t="s">
        <v>47</v>
      </c>
      <c r="AB3600" t="str">
        <f>"11"</f>
        <v>11</v>
      </c>
      <c r="AC3600" t="s">
        <v>48</v>
      </c>
      <c r="AD3600" t="s">
        <v>49</v>
      </c>
      <c r="AE3600" t="s">
        <v>50</v>
      </c>
      <c r="AF3600">
        <v>0</v>
      </c>
      <c r="AG3600" t="s">
        <v>51</v>
      </c>
      <c r="AH3600" t="s">
        <v>85</v>
      </c>
      <c r="AI3600" t="str">
        <f>"Bldg IRN"</f>
        <v>Bldg IRN</v>
      </c>
      <c r="AJ3600" t="s">
        <v>48</v>
      </c>
      <c r="AK3600" t="s">
        <v>48</v>
      </c>
      <c r="AL3600" t="s">
        <v>53</v>
      </c>
      <c r="AM3600">
        <v>1060</v>
      </c>
      <c r="AN3600">
        <v>1060</v>
      </c>
      <c r="AO3600">
        <v>15</v>
      </c>
    </row>
    <row r="3601" spans="1:41" x14ac:dyDescent="0.3">
      <c r="A3601" t="str">
        <f>"Trad IRN"</f>
        <v>Trad IRN</v>
      </c>
      <c r="B3601" t="str">
        <f>"Bldg IRN"</f>
        <v>Bldg IRN</v>
      </c>
      <c r="C3601" t="s">
        <v>41</v>
      </c>
      <c r="D3601" t="s">
        <v>3</v>
      </c>
      <c r="E3601" t="s">
        <v>80</v>
      </c>
      <c r="F3601" t="s">
        <v>81</v>
      </c>
      <c r="G3601" t="s">
        <v>82</v>
      </c>
      <c r="H3601" t="s">
        <v>83</v>
      </c>
      <c r="I3601" t="str">
        <f>"Trad IRN"</f>
        <v>Trad IRN</v>
      </c>
      <c r="J3601" t="s">
        <v>43</v>
      </c>
      <c r="K3601" t="s">
        <v>44</v>
      </c>
      <c r="L3601" t="s">
        <v>45</v>
      </c>
      <c r="M3601" t="s">
        <v>46</v>
      </c>
      <c r="N3601" t="str">
        <f>"08/18/2022"</f>
        <v>08/18/2022</v>
      </c>
      <c r="O3601" t="str">
        <f t="shared" si="368"/>
        <v>12/31/2500</v>
      </c>
      <c r="P3601">
        <v>1</v>
      </c>
      <c r="Q3601">
        <v>1</v>
      </c>
      <c r="R3601">
        <v>1</v>
      </c>
      <c r="S3601">
        <v>0</v>
      </c>
      <c r="T3601">
        <v>1</v>
      </c>
      <c r="U3601">
        <v>0</v>
      </c>
      <c r="V3601" t="str">
        <f>"Trad IRN"</f>
        <v>Trad IRN</v>
      </c>
      <c r="W3601">
        <v>100</v>
      </c>
      <c r="X3601" t="s">
        <v>47</v>
      </c>
      <c r="Z3601" t="s">
        <v>47</v>
      </c>
      <c r="AB3601" t="str">
        <f>"09"</f>
        <v>09</v>
      </c>
      <c r="AC3601" t="str">
        <f>"09"</f>
        <v>09</v>
      </c>
      <c r="AD3601" t="str">
        <f>"2"</f>
        <v>2</v>
      </c>
      <c r="AE3601" t="s">
        <v>55</v>
      </c>
      <c r="AF3601">
        <v>0</v>
      </c>
      <c r="AG3601" t="s">
        <v>56</v>
      </c>
      <c r="AH3601" t="str">
        <f>"Trad IRN"</f>
        <v>Trad IRN</v>
      </c>
      <c r="AI3601" t="str">
        <f>"Bldg IRN"</f>
        <v>Bldg IRN</v>
      </c>
      <c r="AJ3601" t="s">
        <v>48</v>
      </c>
      <c r="AK3601" t="s">
        <v>48</v>
      </c>
      <c r="AL3601" t="s">
        <v>53</v>
      </c>
      <c r="AM3601">
        <v>1132.3</v>
      </c>
      <c r="AN3601">
        <v>1132.3</v>
      </c>
      <c r="AO3601">
        <v>15</v>
      </c>
    </row>
    <row r="3602" spans="1:41" x14ac:dyDescent="0.3">
      <c r="A3602" t="str">
        <f>"Trad IRN"</f>
        <v>Trad IRN</v>
      </c>
      <c r="B3602" t="str">
        <f>"Bldg IRN"</f>
        <v>Bldg IRN</v>
      </c>
      <c r="C3602" t="s">
        <v>41</v>
      </c>
      <c r="D3602" t="s">
        <v>3</v>
      </c>
      <c r="E3602" t="s">
        <v>80</v>
      </c>
      <c r="F3602" t="s">
        <v>81</v>
      </c>
      <c r="G3602" t="s">
        <v>82</v>
      </c>
      <c r="H3602" t="s">
        <v>83</v>
      </c>
      <c r="I3602" t="str">
        <f>"Trad IRN"</f>
        <v>Trad IRN</v>
      </c>
      <c r="J3602" t="s">
        <v>43</v>
      </c>
      <c r="K3602" t="s">
        <v>44</v>
      </c>
      <c r="L3602" t="s">
        <v>45</v>
      </c>
      <c r="M3602" t="s">
        <v>46</v>
      </c>
      <c r="N3602" t="str">
        <f>"08/18/2022"</f>
        <v>08/18/2022</v>
      </c>
      <c r="O3602" t="str">
        <f t="shared" si="368"/>
        <v>12/31/2500</v>
      </c>
      <c r="P3602">
        <v>1</v>
      </c>
      <c r="Q3602">
        <v>1</v>
      </c>
      <c r="S3602">
        <v>0</v>
      </c>
      <c r="T3602">
        <v>1</v>
      </c>
      <c r="U3602">
        <v>0</v>
      </c>
      <c r="V3602" t="str">
        <f>"Trad IRN"</f>
        <v>Trad IRN</v>
      </c>
      <c r="W3602">
        <v>100</v>
      </c>
      <c r="X3602" t="s">
        <v>47</v>
      </c>
      <c r="Z3602" t="s">
        <v>47</v>
      </c>
      <c r="AB3602" t="str">
        <f>"10"</f>
        <v>10</v>
      </c>
      <c r="AC3602" t="s">
        <v>48</v>
      </c>
      <c r="AD3602" t="s">
        <v>49</v>
      </c>
      <c r="AE3602" t="s">
        <v>50</v>
      </c>
      <c r="AF3602">
        <v>0</v>
      </c>
      <c r="AG3602" t="s">
        <v>56</v>
      </c>
      <c r="AH3602" t="str">
        <f>"Trad IRN"</f>
        <v>Trad IRN</v>
      </c>
      <c r="AI3602" t="str">
        <f>"Bldg IRN"</f>
        <v>Bldg IRN</v>
      </c>
      <c r="AJ3602" t="s">
        <v>48</v>
      </c>
      <c r="AK3602" t="s">
        <v>48</v>
      </c>
      <c r="AL3602" t="s">
        <v>53</v>
      </c>
      <c r="AM3602">
        <v>1132.3</v>
      </c>
      <c r="AN3602">
        <v>1132.3</v>
      </c>
      <c r="AO3602">
        <v>15</v>
      </c>
    </row>
    <row r="3603" spans="1:41" x14ac:dyDescent="0.3">
      <c r="A3603" t="str">
        <f>"Trad IRN"</f>
        <v>Trad IRN</v>
      </c>
      <c r="B3603" t="str">
        <f>"Bldg IRN"</f>
        <v>Bldg IRN</v>
      </c>
      <c r="C3603" t="s">
        <v>41</v>
      </c>
      <c r="D3603" t="s">
        <v>3</v>
      </c>
      <c r="E3603" t="s">
        <v>80</v>
      </c>
      <c r="F3603" t="s">
        <v>81</v>
      </c>
      <c r="G3603" t="s">
        <v>82</v>
      </c>
      <c r="H3603" t="s">
        <v>83</v>
      </c>
      <c r="I3603" t="str">
        <f>"Trad IRN"</f>
        <v>Trad IRN</v>
      </c>
      <c r="J3603" t="s">
        <v>43</v>
      </c>
      <c r="K3603" t="s">
        <v>44</v>
      </c>
      <c r="L3603" t="s">
        <v>45</v>
      </c>
      <c r="M3603" t="s">
        <v>46</v>
      </c>
      <c r="N3603" t="str">
        <f>"08/18/2022"</f>
        <v>08/18/2022</v>
      </c>
      <c r="O3603" t="str">
        <f t="shared" si="368"/>
        <v>12/31/2500</v>
      </c>
      <c r="P3603">
        <v>1</v>
      </c>
      <c r="Q3603">
        <v>1</v>
      </c>
      <c r="S3603">
        <v>1</v>
      </c>
      <c r="T3603">
        <v>1</v>
      </c>
      <c r="U3603">
        <v>0</v>
      </c>
      <c r="V3603" t="str">
        <f>"Trad IRN"</f>
        <v>Trad IRN</v>
      </c>
      <c r="W3603">
        <v>100</v>
      </c>
      <c r="X3603" t="s">
        <v>47</v>
      </c>
      <c r="Z3603" t="s">
        <v>47</v>
      </c>
      <c r="AB3603" t="str">
        <f>"09"</f>
        <v>09</v>
      </c>
      <c r="AC3603" t="s">
        <v>48</v>
      </c>
      <c r="AD3603" t="s">
        <v>49</v>
      </c>
      <c r="AE3603" t="s">
        <v>50</v>
      </c>
      <c r="AF3603">
        <v>0</v>
      </c>
      <c r="AG3603" t="s">
        <v>56</v>
      </c>
      <c r="AH3603" t="str">
        <f>"Trad IRN"</f>
        <v>Trad IRN</v>
      </c>
      <c r="AI3603" t="str">
        <f>"Bldg IRN"</f>
        <v>Bldg IRN</v>
      </c>
      <c r="AJ3603" t="s">
        <v>48</v>
      </c>
      <c r="AK3603" t="s">
        <v>48</v>
      </c>
      <c r="AL3603" t="s">
        <v>53</v>
      </c>
      <c r="AM3603">
        <v>1132.3</v>
      </c>
      <c r="AN3603">
        <v>1132.3</v>
      </c>
      <c r="AO3603">
        <v>15</v>
      </c>
    </row>
    <row r="3604" spans="1:41" x14ac:dyDescent="0.3">
      <c r="A3604" t="str">
        <f>"Trad IRN"</f>
        <v>Trad IRN</v>
      </c>
      <c r="B3604" t="str">
        <f>"Bldg IRN"</f>
        <v>Bldg IRN</v>
      </c>
      <c r="C3604" t="s">
        <v>41</v>
      </c>
      <c r="D3604" t="s">
        <v>3</v>
      </c>
      <c r="E3604" t="s">
        <v>80</v>
      </c>
      <c r="F3604" t="s">
        <v>81</v>
      </c>
      <c r="G3604" t="s">
        <v>82</v>
      </c>
      <c r="H3604" t="s">
        <v>83</v>
      </c>
      <c r="I3604" t="str">
        <f>"Trad IRN"</f>
        <v>Trad IRN</v>
      </c>
      <c r="J3604" t="s">
        <v>43</v>
      </c>
      <c r="K3604" t="s">
        <v>44</v>
      </c>
      <c r="L3604" t="s">
        <v>45</v>
      </c>
      <c r="M3604" t="s">
        <v>46</v>
      </c>
      <c r="N3604" t="str">
        <f>"08/18/2022"</f>
        <v>08/18/2022</v>
      </c>
      <c r="O3604" t="str">
        <f t="shared" si="368"/>
        <v>12/31/2500</v>
      </c>
      <c r="P3604">
        <v>1</v>
      </c>
      <c r="Q3604">
        <v>1</v>
      </c>
      <c r="S3604">
        <v>0</v>
      </c>
      <c r="T3604">
        <v>1</v>
      </c>
      <c r="U3604">
        <v>0</v>
      </c>
      <c r="V3604" t="str">
        <f>"Trad IRN"</f>
        <v>Trad IRN</v>
      </c>
      <c r="W3604">
        <v>100</v>
      </c>
      <c r="X3604" t="s">
        <v>47</v>
      </c>
      <c r="Z3604" t="s">
        <v>47</v>
      </c>
      <c r="AB3604" t="str">
        <f t="shared" ref="AB3604:AB3610" si="369">"11"</f>
        <v>11</v>
      </c>
      <c r="AC3604" t="s">
        <v>48</v>
      </c>
      <c r="AD3604" t="s">
        <v>49</v>
      </c>
      <c r="AE3604" t="s">
        <v>50</v>
      </c>
      <c r="AF3604">
        <v>0</v>
      </c>
      <c r="AG3604" t="s">
        <v>56</v>
      </c>
      <c r="AH3604" t="str">
        <f>"Trad IRN"</f>
        <v>Trad IRN</v>
      </c>
      <c r="AI3604" t="str">
        <f>"Bldg IRN"</f>
        <v>Bldg IRN</v>
      </c>
      <c r="AJ3604" t="s">
        <v>48</v>
      </c>
      <c r="AK3604" t="s">
        <v>48</v>
      </c>
      <c r="AL3604" t="s">
        <v>53</v>
      </c>
      <c r="AM3604">
        <v>1132.3</v>
      </c>
      <c r="AN3604">
        <v>1132.3</v>
      </c>
      <c r="AO3604">
        <v>15</v>
      </c>
    </row>
    <row r="3605" spans="1:41" x14ac:dyDescent="0.3">
      <c r="A3605" t="str">
        <f>"Trad IRN"</f>
        <v>Trad IRN</v>
      </c>
      <c r="B3605" t="str">
        <f>"Bldg IRN"</f>
        <v>Bldg IRN</v>
      </c>
      <c r="C3605" t="s">
        <v>41</v>
      </c>
      <c r="D3605" t="s">
        <v>3</v>
      </c>
      <c r="E3605" t="s">
        <v>80</v>
      </c>
      <c r="F3605" t="s">
        <v>81</v>
      </c>
      <c r="G3605" t="s">
        <v>82</v>
      </c>
      <c r="H3605" t="s">
        <v>83</v>
      </c>
      <c r="I3605" t="str">
        <f>"Trad IRN"</f>
        <v>Trad IRN</v>
      </c>
      <c r="J3605" t="s">
        <v>43</v>
      </c>
      <c r="K3605" t="s">
        <v>44</v>
      </c>
      <c r="L3605" t="s">
        <v>45</v>
      </c>
      <c r="M3605" t="s">
        <v>46</v>
      </c>
      <c r="N3605" t="str">
        <f>"11/30/2022"</f>
        <v>11/30/2022</v>
      </c>
      <c r="O3605" t="str">
        <f t="shared" si="368"/>
        <v>12/31/2500</v>
      </c>
      <c r="P3605">
        <v>0.311419</v>
      </c>
      <c r="Q3605">
        <v>0.311419</v>
      </c>
      <c r="S3605">
        <v>0</v>
      </c>
      <c r="T3605">
        <v>0.311419</v>
      </c>
      <c r="U3605">
        <v>0</v>
      </c>
      <c r="V3605" t="str">
        <f>"Trad IRN"</f>
        <v>Trad IRN</v>
      </c>
      <c r="W3605">
        <v>50</v>
      </c>
      <c r="X3605" t="s">
        <v>47</v>
      </c>
      <c r="Z3605" t="s">
        <v>47</v>
      </c>
      <c r="AB3605" t="str">
        <f t="shared" si="369"/>
        <v>11</v>
      </c>
      <c r="AC3605" t="s">
        <v>48</v>
      </c>
      <c r="AD3605" t="s">
        <v>49</v>
      </c>
      <c r="AE3605" t="s">
        <v>55</v>
      </c>
      <c r="AF3605">
        <v>0</v>
      </c>
      <c r="AG3605" t="s">
        <v>56</v>
      </c>
      <c r="AH3605" t="str">
        <f>"Trad IRN"</f>
        <v>Trad IRN</v>
      </c>
      <c r="AI3605" t="str">
        <f>"Bldg IRN"</f>
        <v>Bldg IRN</v>
      </c>
      <c r="AJ3605" t="s">
        <v>48</v>
      </c>
      <c r="AK3605" t="s">
        <v>48</v>
      </c>
      <c r="AL3605" t="s">
        <v>53</v>
      </c>
      <c r="AM3605">
        <v>352.62</v>
      </c>
      <c r="AN3605">
        <v>1132.3</v>
      </c>
      <c r="AO3605">
        <v>15</v>
      </c>
    </row>
    <row r="3606" spans="1:41" x14ac:dyDescent="0.3">
      <c r="A3606" t="str">
        <f>"Trad IRN"</f>
        <v>Trad IRN</v>
      </c>
      <c r="B3606" t="str">
        <f>"Bldg IRN"</f>
        <v>Bldg IRN</v>
      </c>
      <c r="C3606" t="s">
        <v>41</v>
      </c>
      <c r="D3606" t="s">
        <v>3</v>
      </c>
      <c r="E3606" t="s">
        <v>80</v>
      </c>
      <c r="F3606" t="s">
        <v>81</v>
      </c>
      <c r="G3606" t="s">
        <v>82</v>
      </c>
      <c r="H3606" t="s">
        <v>83</v>
      </c>
      <c r="I3606" t="str">
        <f>"Trad IRN"</f>
        <v>Trad IRN</v>
      </c>
      <c r="J3606" t="s">
        <v>43</v>
      </c>
      <c r="K3606" t="s">
        <v>44</v>
      </c>
      <c r="L3606" t="s">
        <v>45</v>
      </c>
      <c r="M3606" t="s">
        <v>46</v>
      </c>
      <c r="N3606" t="str">
        <f>"08/18/2022"</f>
        <v>08/18/2022</v>
      </c>
      <c r="O3606" t="str">
        <f>"11/29/2022"</f>
        <v>11/29/2022</v>
      </c>
      <c r="P3606">
        <v>0.188581</v>
      </c>
      <c r="Q3606">
        <v>0.188581</v>
      </c>
      <c r="S3606">
        <v>0</v>
      </c>
      <c r="T3606">
        <v>0.188581</v>
      </c>
      <c r="U3606">
        <v>0</v>
      </c>
      <c r="V3606" t="str">
        <f>"Trad IRN"</f>
        <v>Trad IRN</v>
      </c>
      <c r="W3606">
        <v>50</v>
      </c>
      <c r="X3606" t="s">
        <v>47</v>
      </c>
      <c r="Z3606" t="s">
        <v>47</v>
      </c>
      <c r="AB3606" t="str">
        <f t="shared" si="369"/>
        <v>11</v>
      </c>
      <c r="AC3606" t="s">
        <v>48</v>
      </c>
      <c r="AD3606" t="s">
        <v>49</v>
      </c>
      <c r="AE3606" t="s">
        <v>50</v>
      </c>
      <c r="AF3606">
        <v>0</v>
      </c>
      <c r="AG3606" t="s">
        <v>56</v>
      </c>
      <c r="AH3606" t="str">
        <f>"Trad IRN"</f>
        <v>Trad IRN</v>
      </c>
      <c r="AI3606" t="str">
        <f>"Bldg IRN"</f>
        <v>Bldg IRN</v>
      </c>
      <c r="AJ3606" t="s">
        <v>48</v>
      </c>
      <c r="AK3606" t="s">
        <v>48</v>
      </c>
      <c r="AL3606" t="s">
        <v>53</v>
      </c>
      <c r="AM3606">
        <v>213.53</v>
      </c>
      <c r="AN3606">
        <v>1132.3</v>
      </c>
      <c r="AO3606">
        <v>15</v>
      </c>
    </row>
    <row r="3607" spans="1:41" x14ac:dyDescent="0.3">
      <c r="A3607" t="str">
        <f>"Trad IRN"</f>
        <v>Trad IRN</v>
      </c>
      <c r="B3607" t="str">
        <f>"Bldg IRN"</f>
        <v>Bldg IRN</v>
      </c>
      <c r="C3607" t="s">
        <v>41</v>
      </c>
      <c r="D3607" t="s">
        <v>3</v>
      </c>
      <c r="E3607" t="s">
        <v>80</v>
      </c>
      <c r="F3607" t="s">
        <v>81</v>
      </c>
      <c r="G3607" t="s">
        <v>82</v>
      </c>
      <c r="H3607" t="s">
        <v>83</v>
      </c>
      <c r="I3607" t="s">
        <v>8</v>
      </c>
      <c r="J3607" t="s">
        <v>43</v>
      </c>
      <c r="K3607" t="s">
        <v>44</v>
      </c>
      <c r="L3607" t="s">
        <v>45</v>
      </c>
      <c r="M3607" t="s">
        <v>46</v>
      </c>
      <c r="N3607" t="str">
        <f>"08/17/2022"</f>
        <v>08/17/2022</v>
      </c>
      <c r="O3607" t="str">
        <f>"12/31/2500"</f>
        <v>12/31/2500</v>
      </c>
      <c r="P3607">
        <v>0.5</v>
      </c>
      <c r="Q3607">
        <v>0.5</v>
      </c>
      <c r="S3607">
        <v>0</v>
      </c>
      <c r="T3607">
        <v>0</v>
      </c>
      <c r="U3607">
        <v>0.5</v>
      </c>
      <c r="V3607" t="str">
        <f>"Trad IRN"</f>
        <v>Trad IRN</v>
      </c>
      <c r="W3607">
        <v>50</v>
      </c>
      <c r="X3607" t="s">
        <v>47</v>
      </c>
      <c r="Z3607" t="s">
        <v>47</v>
      </c>
      <c r="AB3607" t="str">
        <f t="shared" si="369"/>
        <v>11</v>
      </c>
      <c r="AC3607" t="s">
        <v>48</v>
      </c>
      <c r="AD3607" t="s">
        <v>49</v>
      </c>
      <c r="AE3607" t="s">
        <v>55</v>
      </c>
      <c r="AF3607">
        <v>0</v>
      </c>
      <c r="AG3607" t="s">
        <v>51</v>
      </c>
      <c r="AH3607" t="s">
        <v>85</v>
      </c>
      <c r="AI3607" t="str">
        <f>"Bldg IRN"</f>
        <v>Bldg IRN</v>
      </c>
      <c r="AJ3607" t="s">
        <v>48</v>
      </c>
      <c r="AK3607" t="s">
        <v>48</v>
      </c>
      <c r="AL3607" t="s">
        <v>53</v>
      </c>
      <c r="AM3607">
        <v>530</v>
      </c>
      <c r="AN3607">
        <v>1060</v>
      </c>
      <c r="AO3607">
        <v>15</v>
      </c>
    </row>
    <row r="3608" spans="1:41" x14ac:dyDescent="0.3">
      <c r="A3608" t="str">
        <f>"Trad IRN"</f>
        <v>Trad IRN</v>
      </c>
      <c r="B3608" t="str">
        <f>"Bldg IRN"</f>
        <v>Bldg IRN</v>
      </c>
      <c r="C3608" t="s">
        <v>41</v>
      </c>
      <c r="D3608" t="s">
        <v>3</v>
      </c>
      <c r="E3608" t="s">
        <v>80</v>
      </c>
      <c r="F3608" t="s">
        <v>81</v>
      </c>
      <c r="G3608" t="s">
        <v>82</v>
      </c>
      <c r="H3608" t="s">
        <v>83</v>
      </c>
      <c r="I3608" t="str">
        <f>"Trad IRN"</f>
        <v>Trad IRN</v>
      </c>
      <c r="J3608" t="s">
        <v>43</v>
      </c>
      <c r="K3608" t="s">
        <v>44</v>
      </c>
      <c r="L3608" t="s">
        <v>45</v>
      </c>
      <c r="M3608" t="s">
        <v>46</v>
      </c>
      <c r="N3608" t="str">
        <f>"01/04/2023"</f>
        <v>01/04/2023</v>
      </c>
      <c r="O3608" t="str">
        <f>"12/31/2500"</f>
        <v>12/31/2500</v>
      </c>
      <c r="P3608">
        <v>0.53056599999999998</v>
      </c>
      <c r="Q3608">
        <v>0.53056599999999998</v>
      </c>
      <c r="S3608">
        <v>0.53056599999999998</v>
      </c>
      <c r="T3608">
        <v>0.53056599999999998</v>
      </c>
      <c r="U3608">
        <v>0</v>
      </c>
      <c r="V3608" t="str">
        <f>"Trad IRN"</f>
        <v>Trad IRN</v>
      </c>
      <c r="W3608">
        <v>100</v>
      </c>
      <c r="X3608" t="s">
        <v>47</v>
      </c>
      <c r="Z3608" t="s">
        <v>47</v>
      </c>
      <c r="AB3608" t="str">
        <f t="shared" si="369"/>
        <v>11</v>
      </c>
      <c r="AC3608" t="s">
        <v>48</v>
      </c>
      <c r="AD3608" t="s">
        <v>49</v>
      </c>
      <c r="AE3608" t="s">
        <v>50</v>
      </c>
      <c r="AF3608">
        <v>0</v>
      </c>
      <c r="AG3608" t="s">
        <v>56</v>
      </c>
      <c r="AH3608" t="str">
        <f>"Trad IRN"</f>
        <v>Trad IRN</v>
      </c>
      <c r="AI3608" t="str">
        <f>"Bldg IRN"</f>
        <v>Bldg IRN</v>
      </c>
      <c r="AJ3608" t="s">
        <v>48</v>
      </c>
      <c r="AK3608" t="s">
        <v>48</v>
      </c>
      <c r="AL3608" t="s">
        <v>53</v>
      </c>
      <c r="AM3608">
        <v>600.76</v>
      </c>
      <c r="AN3608">
        <v>1132.3</v>
      </c>
      <c r="AO3608">
        <v>15</v>
      </c>
    </row>
    <row r="3609" spans="1:41" x14ac:dyDescent="0.3">
      <c r="A3609" t="str">
        <f>"Trad IRN"</f>
        <v>Trad IRN</v>
      </c>
      <c r="B3609" t="str">
        <f>"Bldg IRN"</f>
        <v>Bldg IRN</v>
      </c>
      <c r="C3609" t="s">
        <v>41</v>
      </c>
      <c r="D3609" t="s">
        <v>3</v>
      </c>
      <c r="E3609" t="s">
        <v>80</v>
      </c>
      <c r="F3609" t="s">
        <v>81</v>
      </c>
      <c r="G3609" t="s">
        <v>82</v>
      </c>
      <c r="H3609" t="s">
        <v>83</v>
      </c>
      <c r="I3609" t="s">
        <v>8</v>
      </c>
      <c r="J3609" t="s">
        <v>43</v>
      </c>
      <c r="K3609" t="s">
        <v>44</v>
      </c>
      <c r="L3609" t="s">
        <v>45</v>
      </c>
      <c r="M3609" t="s">
        <v>46</v>
      </c>
      <c r="N3609" t="str">
        <f>"08/18/2022"</f>
        <v>08/18/2022</v>
      </c>
      <c r="O3609" t="str">
        <f>"12/20/2022"</f>
        <v>12/20/2022</v>
      </c>
      <c r="P3609">
        <v>6.9550000000000001E-2</v>
      </c>
      <c r="Q3609">
        <v>6.9550000000000001E-2</v>
      </c>
      <c r="S3609">
        <v>0</v>
      </c>
      <c r="T3609">
        <v>1.4671999999999999E-2</v>
      </c>
      <c r="U3609">
        <v>5.4878000000000003E-2</v>
      </c>
      <c r="V3609" t="str">
        <f>"Trad IRN"</f>
        <v>Trad IRN</v>
      </c>
      <c r="W3609">
        <v>15</v>
      </c>
      <c r="X3609" t="s">
        <v>47</v>
      </c>
      <c r="Z3609" t="s">
        <v>47</v>
      </c>
      <c r="AB3609" t="str">
        <f t="shared" si="369"/>
        <v>11</v>
      </c>
      <c r="AC3609" t="s">
        <v>48</v>
      </c>
      <c r="AD3609" t="s">
        <v>49</v>
      </c>
      <c r="AE3609" t="s">
        <v>50</v>
      </c>
      <c r="AF3609">
        <v>0</v>
      </c>
      <c r="AG3609" t="s">
        <v>51</v>
      </c>
      <c r="AH3609" t="str">
        <f>"Trad IRN"</f>
        <v>Trad IRN</v>
      </c>
      <c r="AI3609" t="str">
        <f>"Bldg IRN"</f>
        <v>Bldg IRN</v>
      </c>
      <c r="AJ3609" t="s">
        <v>48</v>
      </c>
      <c r="AK3609" t="s">
        <v>48</v>
      </c>
      <c r="AL3609" t="s">
        <v>53</v>
      </c>
      <c r="AM3609">
        <v>78.75</v>
      </c>
      <c r="AN3609">
        <v>1132.3</v>
      </c>
      <c r="AO3609">
        <v>15</v>
      </c>
    </row>
    <row r="3610" spans="1:41" x14ac:dyDescent="0.3">
      <c r="A3610" t="str">
        <f>"Trad IRN"</f>
        <v>Trad IRN</v>
      </c>
      <c r="B3610" t="str">
        <f>"Bldg IRN"</f>
        <v>Bldg IRN</v>
      </c>
      <c r="C3610" t="s">
        <v>41</v>
      </c>
      <c r="D3610" t="s">
        <v>3</v>
      </c>
      <c r="E3610" t="s">
        <v>80</v>
      </c>
      <c r="F3610" t="s">
        <v>81</v>
      </c>
      <c r="G3610" t="s">
        <v>82</v>
      </c>
      <c r="H3610" t="s">
        <v>83</v>
      </c>
      <c r="I3610" t="str">
        <f>"Trad IRN"</f>
        <v>Trad IRN</v>
      </c>
      <c r="J3610" t="s">
        <v>43</v>
      </c>
      <c r="K3610" t="s">
        <v>44</v>
      </c>
      <c r="L3610" t="s">
        <v>45</v>
      </c>
      <c r="M3610" t="s">
        <v>46</v>
      </c>
      <c r="N3610" t="str">
        <f>"08/18/2022"</f>
        <v>08/18/2022</v>
      </c>
      <c r="O3610" t="str">
        <f>"01/03/2023"</f>
        <v>01/03/2023</v>
      </c>
      <c r="P3610">
        <v>0.39901900000000001</v>
      </c>
      <c r="Q3610">
        <v>0.39901900000000001</v>
      </c>
      <c r="S3610">
        <v>0.39901900000000001</v>
      </c>
      <c r="T3610">
        <v>0.39901900000000001</v>
      </c>
      <c r="U3610">
        <v>0</v>
      </c>
      <c r="V3610" t="str">
        <f>"Trad IRN"</f>
        <v>Trad IRN</v>
      </c>
      <c r="W3610">
        <v>85</v>
      </c>
      <c r="X3610" t="s">
        <v>47</v>
      </c>
      <c r="Z3610" t="s">
        <v>47</v>
      </c>
      <c r="AB3610" t="str">
        <f t="shared" si="369"/>
        <v>11</v>
      </c>
      <c r="AC3610" t="s">
        <v>48</v>
      </c>
      <c r="AD3610" t="s">
        <v>49</v>
      </c>
      <c r="AE3610" t="s">
        <v>50</v>
      </c>
      <c r="AF3610">
        <v>0</v>
      </c>
      <c r="AG3610" t="s">
        <v>56</v>
      </c>
      <c r="AH3610" t="str">
        <f>"Trad IRN"</f>
        <v>Trad IRN</v>
      </c>
      <c r="AI3610" t="str">
        <f>"Bldg IRN"</f>
        <v>Bldg IRN</v>
      </c>
      <c r="AJ3610" t="s">
        <v>48</v>
      </c>
      <c r="AK3610" t="s">
        <v>48</v>
      </c>
      <c r="AL3610" t="s">
        <v>53</v>
      </c>
      <c r="AM3610">
        <v>451.81</v>
      </c>
      <c r="AN3610">
        <v>1132.3</v>
      </c>
      <c r="AO3610">
        <v>15</v>
      </c>
    </row>
    <row r="3611" spans="1:41" x14ac:dyDescent="0.3">
      <c r="A3611" t="str">
        <f>"Trad IRN"</f>
        <v>Trad IRN</v>
      </c>
      <c r="B3611" t="str">
        <f>"Bldg IRN"</f>
        <v>Bldg IRN</v>
      </c>
      <c r="C3611" t="s">
        <v>41</v>
      </c>
      <c r="D3611" t="s">
        <v>3</v>
      </c>
      <c r="E3611" t="s">
        <v>80</v>
      </c>
      <c r="F3611" t="s">
        <v>81</v>
      </c>
      <c r="G3611" t="s">
        <v>82</v>
      </c>
      <c r="H3611" t="s">
        <v>83</v>
      </c>
      <c r="I3611" t="str">
        <f>"Trad IRN"</f>
        <v>Trad IRN</v>
      </c>
      <c r="J3611" t="s">
        <v>43</v>
      </c>
      <c r="K3611" t="s">
        <v>44</v>
      </c>
      <c r="L3611" t="s">
        <v>45</v>
      </c>
      <c r="M3611" t="s">
        <v>46</v>
      </c>
      <c r="N3611" t="str">
        <f>"08/18/2022"</f>
        <v>08/18/2022</v>
      </c>
      <c r="O3611" t="str">
        <f>"12/31/2500"</f>
        <v>12/31/2500</v>
      </c>
      <c r="P3611">
        <v>1</v>
      </c>
      <c r="Q3611">
        <v>1</v>
      </c>
      <c r="S3611">
        <v>0</v>
      </c>
      <c r="T3611">
        <v>1</v>
      </c>
      <c r="U3611">
        <v>0</v>
      </c>
      <c r="V3611" t="str">
        <f>"Trad IRN"</f>
        <v>Trad IRN</v>
      </c>
      <c r="W3611">
        <v>55</v>
      </c>
      <c r="X3611" t="s">
        <v>54</v>
      </c>
      <c r="Y3611" t="str">
        <f>"45"</f>
        <v>45</v>
      </c>
      <c r="Z3611" t="s">
        <v>47</v>
      </c>
      <c r="AB3611" t="str">
        <f>"12"</f>
        <v>12</v>
      </c>
      <c r="AC3611" t="s">
        <v>48</v>
      </c>
      <c r="AD3611" t="s">
        <v>49</v>
      </c>
      <c r="AE3611" t="s">
        <v>50</v>
      </c>
      <c r="AF3611">
        <v>0</v>
      </c>
      <c r="AG3611" t="s">
        <v>56</v>
      </c>
      <c r="AH3611" t="str">
        <f>"Trad IRN"</f>
        <v>Trad IRN</v>
      </c>
      <c r="AI3611" t="str">
        <f>"Bldg IRN"</f>
        <v>Bldg IRN</v>
      </c>
      <c r="AJ3611" t="str">
        <f>"12"</f>
        <v>12</v>
      </c>
      <c r="AK3611" t="s">
        <v>48</v>
      </c>
      <c r="AL3611" t="s">
        <v>53</v>
      </c>
      <c r="AM3611">
        <v>1132.3</v>
      </c>
      <c r="AN3611">
        <v>1132.3</v>
      </c>
      <c r="AO3611">
        <v>15</v>
      </c>
    </row>
    <row r="3612" spans="1:41" x14ac:dyDescent="0.3">
      <c r="A3612" t="str">
        <f>"Trad IRN"</f>
        <v>Trad IRN</v>
      </c>
      <c r="B3612" t="str">
        <f>"Bldg IRN"</f>
        <v>Bldg IRN</v>
      </c>
      <c r="C3612" t="s">
        <v>41</v>
      </c>
      <c r="D3612" t="s">
        <v>3</v>
      </c>
      <c r="E3612" t="s">
        <v>80</v>
      </c>
      <c r="F3612" t="s">
        <v>81</v>
      </c>
      <c r="G3612" t="s">
        <v>82</v>
      </c>
      <c r="H3612" t="s">
        <v>83</v>
      </c>
      <c r="I3612" t="str">
        <f>"Trad IRN"</f>
        <v>Trad IRN</v>
      </c>
      <c r="J3612" t="s">
        <v>43</v>
      </c>
      <c r="K3612" t="s">
        <v>44</v>
      </c>
      <c r="L3612" t="s">
        <v>45</v>
      </c>
      <c r="M3612" t="s">
        <v>46</v>
      </c>
      <c r="N3612" t="str">
        <f>"08/18/2022"</f>
        <v>08/18/2022</v>
      </c>
      <c r="O3612" t="str">
        <f>"12/31/2500"</f>
        <v>12/31/2500</v>
      </c>
      <c r="P3612">
        <v>1</v>
      </c>
      <c r="Q3612">
        <v>1</v>
      </c>
      <c r="R3612">
        <v>1</v>
      </c>
      <c r="S3612">
        <v>0</v>
      </c>
      <c r="T3612">
        <v>1</v>
      </c>
      <c r="U3612">
        <v>0</v>
      </c>
      <c r="V3612" t="str">
        <f>"Trad IRN"</f>
        <v>Trad IRN</v>
      </c>
      <c r="W3612">
        <v>100</v>
      </c>
      <c r="X3612" t="s">
        <v>47</v>
      </c>
      <c r="Z3612" t="s">
        <v>47</v>
      </c>
      <c r="AB3612" t="str">
        <f>"11"</f>
        <v>11</v>
      </c>
      <c r="AC3612" t="str">
        <f>"15"</f>
        <v>15</v>
      </c>
      <c r="AD3612" t="str">
        <f>"2"</f>
        <v>2</v>
      </c>
      <c r="AE3612" t="s">
        <v>55</v>
      </c>
      <c r="AF3612">
        <v>0</v>
      </c>
      <c r="AG3612" t="s">
        <v>56</v>
      </c>
      <c r="AH3612" t="str">
        <f>"Trad IRN"</f>
        <v>Trad IRN</v>
      </c>
      <c r="AI3612" t="str">
        <f>"Bldg IRN"</f>
        <v>Bldg IRN</v>
      </c>
      <c r="AJ3612" t="s">
        <v>48</v>
      </c>
      <c r="AK3612" t="s">
        <v>48</v>
      </c>
      <c r="AL3612" t="s">
        <v>53</v>
      </c>
      <c r="AM3612">
        <v>1132.3</v>
      </c>
      <c r="AN3612">
        <v>1132.3</v>
      </c>
      <c r="AO3612">
        <v>15</v>
      </c>
    </row>
    <row r="3613" spans="1:41" x14ac:dyDescent="0.3">
      <c r="A3613" t="str">
        <f>"Trad IRN"</f>
        <v>Trad IRN</v>
      </c>
      <c r="B3613" t="str">
        <f>"Bldg IRN"</f>
        <v>Bldg IRN</v>
      </c>
      <c r="C3613" t="s">
        <v>41</v>
      </c>
      <c r="D3613" t="s">
        <v>3</v>
      </c>
      <c r="E3613" t="s">
        <v>80</v>
      </c>
      <c r="F3613" t="s">
        <v>81</v>
      </c>
      <c r="G3613" t="s">
        <v>82</v>
      </c>
      <c r="H3613" t="s">
        <v>83</v>
      </c>
      <c r="I3613" t="str">
        <f>"Trad IRN"</f>
        <v>Trad IRN</v>
      </c>
      <c r="J3613" t="s">
        <v>43</v>
      </c>
      <c r="K3613" t="s">
        <v>44</v>
      </c>
      <c r="L3613" t="s">
        <v>45</v>
      </c>
      <c r="M3613" t="s">
        <v>46</v>
      </c>
      <c r="N3613" t="str">
        <f>"08/18/2022"</f>
        <v>08/18/2022</v>
      </c>
      <c r="O3613" t="str">
        <f>"12/31/2500"</f>
        <v>12/31/2500</v>
      </c>
      <c r="P3613">
        <v>1</v>
      </c>
      <c r="Q3613">
        <v>1</v>
      </c>
      <c r="S3613">
        <v>0</v>
      </c>
      <c r="T3613">
        <v>1</v>
      </c>
      <c r="U3613">
        <v>0</v>
      </c>
      <c r="V3613" t="str">
        <f>"Trad IRN"</f>
        <v>Trad IRN</v>
      </c>
      <c r="W3613">
        <v>100</v>
      </c>
      <c r="X3613" t="s">
        <v>47</v>
      </c>
      <c r="Z3613" t="s">
        <v>47</v>
      </c>
      <c r="AB3613" t="str">
        <f>"10"</f>
        <v>10</v>
      </c>
      <c r="AC3613" t="s">
        <v>48</v>
      </c>
      <c r="AD3613" t="s">
        <v>49</v>
      </c>
      <c r="AE3613" t="s">
        <v>55</v>
      </c>
      <c r="AF3613">
        <v>0</v>
      </c>
      <c r="AG3613" t="s">
        <v>56</v>
      </c>
      <c r="AH3613" t="str">
        <f>"Trad IRN"</f>
        <v>Trad IRN</v>
      </c>
      <c r="AI3613" t="str">
        <f>"Bldg IRN"</f>
        <v>Bldg IRN</v>
      </c>
      <c r="AJ3613" t="s">
        <v>48</v>
      </c>
      <c r="AK3613" t="s">
        <v>48</v>
      </c>
      <c r="AL3613" t="s">
        <v>53</v>
      </c>
      <c r="AM3613">
        <v>1132.3</v>
      </c>
      <c r="AN3613">
        <v>1132.3</v>
      </c>
      <c r="AO3613">
        <v>15</v>
      </c>
    </row>
    <row r="3614" spans="1:41" x14ac:dyDescent="0.3">
      <c r="A3614" t="str">
        <f>"Trad IRN"</f>
        <v>Trad IRN</v>
      </c>
      <c r="B3614" t="str">
        <f>"Bldg IRN"</f>
        <v>Bldg IRN</v>
      </c>
      <c r="C3614" t="s">
        <v>41</v>
      </c>
      <c r="D3614" t="s">
        <v>3</v>
      </c>
      <c r="E3614" t="s">
        <v>80</v>
      </c>
      <c r="F3614" t="s">
        <v>81</v>
      </c>
      <c r="G3614" t="s">
        <v>82</v>
      </c>
      <c r="H3614" t="s">
        <v>83</v>
      </c>
      <c r="I3614" t="s">
        <v>8</v>
      </c>
      <c r="J3614" t="s">
        <v>43</v>
      </c>
      <c r="K3614" t="s">
        <v>44</v>
      </c>
      <c r="L3614" t="s">
        <v>45</v>
      </c>
      <c r="M3614" t="s">
        <v>63</v>
      </c>
      <c r="N3614" t="str">
        <f>"08/17/2022"</f>
        <v>08/17/2022</v>
      </c>
      <c r="O3614" t="str">
        <f>"12/31/2500"</f>
        <v>12/31/2500</v>
      </c>
      <c r="P3614">
        <v>1</v>
      </c>
      <c r="Q3614">
        <v>1</v>
      </c>
      <c r="S3614">
        <v>0</v>
      </c>
      <c r="T3614">
        <v>5.5551999999999997E-2</v>
      </c>
      <c r="U3614">
        <v>0.94444799999999995</v>
      </c>
      <c r="V3614" t="s">
        <v>84</v>
      </c>
      <c r="W3614">
        <v>100</v>
      </c>
      <c r="X3614" t="s">
        <v>47</v>
      </c>
      <c r="Z3614" t="s">
        <v>47</v>
      </c>
      <c r="AB3614" t="str">
        <f>"11"</f>
        <v>11</v>
      </c>
      <c r="AC3614" t="s">
        <v>48</v>
      </c>
      <c r="AD3614" t="s">
        <v>49</v>
      </c>
      <c r="AE3614" t="s">
        <v>55</v>
      </c>
      <c r="AF3614">
        <v>0</v>
      </c>
      <c r="AG3614" t="s">
        <v>51</v>
      </c>
      <c r="AH3614" t="s">
        <v>85</v>
      </c>
      <c r="AI3614" t="str">
        <f>"Bldg IRN"</f>
        <v>Bldg IRN</v>
      </c>
      <c r="AJ3614" t="s">
        <v>48</v>
      </c>
      <c r="AK3614" t="s">
        <v>48</v>
      </c>
      <c r="AL3614" t="s">
        <v>53</v>
      </c>
      <c r="AM3614">
        <v>1060</v>
      </c>
      <c r="AN3614">
        <v>1060</v>
      </c>
      <c r="AO3614">
        <v>15</v>
      </c>
    </row>
    <row r="3615" spans="1:41" x14ac:dyDescent="0.3">
      <c r="A3615" t="str">
        <f>"Trad IRN"</f>
        <v>Trad IRN</v>
      </c>
      <c r="B3615" t="str">
        <f>"Bldg IRN"</f>
        <v>Bldg IRN</v>
      </c>
      <c r="C3615" t="s">
        <v>41</v>
      </c>
      <c r="D3615" t="s">
        <v>3</v>
      </c>
      <c r="E3615" t="s">
        <v>80</v>
      </c>
      <c r="F3615" t="s">
        <v>81</v>
      </c>
      <c r="G3615" t="s">
        <v>82</v>
      </c>
      <c r="H3615" t="s">
        <v>83</v>
      </c>
      <c r="I3615" t="str">
        <f>"Trad IRN"</f>
        <v>Trad IRN</v>
      </c>
      <c r="J3615" t="s">
        <v>43</v>
      </c>
      <c r="K3615" t="s">
        <v>44</v>
      </c>
      <c r="L3615" t="s">
        <v>45</v>
      </c>
      <c r="M3615" t="s">
        <v>59</v>
      </c>
      <c r="N3615" t="str">
        <f>"08/18/2022"</f>
        <v>08/18/2022</v>
      </c>
      <c r="O3615" t="str">
        <f>"12/31/2500"</f>
        <v>12/31/2500</v>
      </c>
      <c r="P3615">
        <v>1</v>
      </c>
      <c r="Q3615">
        <v>1</v>
      </c>
      <c r="S3615">
        <v>0</v>
      </c>
      <c r="T3615">
        <v>1</v>
      </c>
      <c r="U3615">
        <v>0</v>
      </c>
      <c r="V3615" t="s">
        <v>84</v>
      </c>
      <c r="W3615">
        <v>100</v>
      </c>
      <c r="X3615" t="s">
        <v>47</v>
      </c>
      <c r="Z3615" t="s">
        <v>47</v>
      </c>
      <c r="AB3615" t="str">
        <f>"11"</f>
        <v>11</v>
      </c>
      <c r="AC3615" t="s">
        <v>48</v>
      </c>
      <c r="AD3615" t="s">
        <v>49</v>
      </c>
      <c r="AE3615" t="s">
        <v>50</v>
      </c>
      <c r="AF3615">
        <v>0</v>
      </c>
      <c r="AG3615" t="s">
        <v>56</v>
      </c>
      <c r="AH3615" t="str">
        <f>"Trad IRN"</f>
        <v>Trad IRN</v>
      </c>
      <c r="AI3615" t="str">
        <f>"Bldg IRN"</f>
        <v>Bldg IRN</v>
      </c>
      <c r="AJ3615" t="s">
        <v>48</v>
      </c>
      <c r="AK3615" t="s">
        <v>48</v>
      </c>
      <c r="AL3615" t="s">
        <v>53</v>
      </c>
      <c r="AM3615">
        <v>1132.3</v>
      </c>
      <c r="AN3615">
        <v>1132.3</v>
      </c>
      <c r="AO3615">
        <v>15</v>
      </c>
    </row>
    <row r="3616" spans="1:41" x14ac:dyDescent="0.3">
      <c r="A3616" t="str">
        <f>"Trad IRN"</f>
        <v>Trad IRN</v>
      </c>
      <c r="B3616" t="str">
        <f>"Bldg IRN"</f>
        <v>Bldg IRN</v>
      </c>
      <c r="C3616" t="s">
        <v>41</v>
      </c>
      <c r="D3616" t="s">
        <v>3</v>
      </c>
      <c r="E3616" t="s">
        <v>80</v>
      </c>
      <c r="F3616" t="s">
        <v>81</v>
      </c>
      <c r="G3616" t="s">
        <v>82</v>
      </c>
      <c r="H3616" t="s">
        <v>83</v>
      </c>
      <c r="I3616" t="str">
        <f>"Trad IRN"</f>
        <v>Trad IRN</v>
      </c>
      <c r="J3616" t="s">
        <v>43</v>
      </c>
      <c r="K3616" t="s">
        <v>44</v>
      </c>
      <c r="L3616" t="s">
        <v>45</v>
      </c>
      <c r="M3616" t="s">
        <v>46</v>
      </c>
      <c r="N3616" t="str">
        <f>"08/18/2022"</f>
        <v>08/18/2022</v>
      </c>
      <c r="O3616" t="str">
        <f>"11/14/2022"</f>
        <v>11/14/2022</v>
      </c>
      <c r="P3616">
        <v>0.24826899999999999</v>
      </c>
      <c r="Q3616">
        <v>0.24826899999999999</v>
      </c>
      <c r="R3616">
        <v>0.24826899999999999</v>
      </c>
      <c r="S3616">
        <v>0</v>
      </c>
      <c r="T3616">
        <v>0.24826899999999999</v>
      </c>
      <c r="U3616">
        <v>0</v>
      </c>
      <c r="V3616" t="str">
        <f>"Trad IRN"</f>
        <v>Trad IRN</v>
      </c>
      <c r="W3616">
        <v>75</v>
      </c>
      <c r="X3616" t="s">
        <v>47</v>
      </c>
      <c r="Z3616" t="s">
        <v>47</v>
      </c>
      <c r="AB3616" t="str">
        <f>"09"</f>
        <v>09</v>
      </c>
      <c r="AC3616" t="str">
        <f>"15"</f>
        <v>15</v>
      </c>
      <c r="AD3616" t="str">
        <f>"2"</f>
        <v>2</v>
      </c>
      <c r="AE3616" t="s">
        <v>50</v>
      </c>
      <c r="AF3616">
        <v>0</v>
      </c>
      <c r="AG3616" t="s">
        <v>56</v>
      </c>
      <c r="AH3616" t="str">
        <f>"Trad IRN"</f>
        <v>Trad IRN</v>
      </c>
      <c r="AI3616" t="str">
        <f>"Bldg IRN"</f>
        <v>Bldg IRN</v>
      </c>
      <c r="AJ3616" t="s">
        <v>48</v>
      </c>
      <c r="AK3616" t="s">
        <v>48</v>
      </c>
      <c r="AL3616" t="s">
        <v>53</v>
      </c>
      <c r="AM3616">
        <v>281.11</v>
      </c>
      <c r="AN3616">
        <v>1132.3</v>
      </c>
      <c r="AO3616">
        <v>15</v>
      </c>
    </row>
    <row r="3617" spans="1:41" x14ac:dyDescent="0.3">
      <c r="A3617" t="str">
        <f>"Trad IRN"</f>
        <v>Trad IRN</v>
      </c>
      <c r="B3617" t="str">
        <f>"Bldg IRN"</f>
        <v>Bldg IRN</v>
      </c>
      <c r="C3617" t="s">
        <v>41</v>
      </c>
      <c r="D3617" t="s">
        <v>3</v>
      </c>
      <c r="E3617" t="s">
        <v>80</v>
      </c>
      <c r="F3617" t="s">
        <v>81</v>
      </c>
      <c r="G3617" t="s">
        <v>82</v>
      </c>
      <c r="H3617" t="s">
        <v>83</v>
      </c>
      <c r="I3617" t="s">
        <v>8</v>
      </c>
      <c r="J3617" t="s">
        <v>43</v>
      </c>
      <c r="K3617" t="s">
        <v>44</v>
      </c>
      <c r="L3617" t="s">
        <v>45</v>
      </c>
      <c r="M3617" t="s">
        <v>46</v>
      </c>
      <c r="N3617" t="str">
        <f>"08/18/2022"</f>
        <v>08/18/2022</v>
      </c>
      <c r="O3617" t="str">
        <f>"11/14/2022"</f>
        <v>11/14/2022</v>
      </c>
      <c r="P3617">
        <v>8.2755999999999996E-2</v>
      </c>
      <c r="Q3617">
        <v>8.2755999999999996E-2</v>
      </c>
      <c r="R3617">
        <v>8.2755999999999996E-2</v>
      </c>
      <c r="S3617">
        <v>0</v>
      </c>
      <c r="T3617">
        <v>3.1942999999999999E-2</v>
      </c>
      <c r="U3617">
        <v>5.0812999999999997E-2</v>
      </c>
      <c r="V3617" t="str">
        <f>"Trad IRN"</f>
        <v>Trad IRN</v>
      </c>
      <c r="W3617">
        <v>25</v>
      </c>
      <c r="X3617" t="s">
        <v>47</v>
      </c>
      <c r="Z3617" t="s">
        <v>47</v>
      </c>
      <c r="AB3617" t="str">
        <f>"09"</f>
        <v>09</v>
      </c>
      <c r="AC3617" t="str">
        <f>"15"</f>
        <v>15</v>
      </c>
      <c r="AD3617" t="str">
        <f>"2"</f>
        <v>2</v>
      </c>
      <c r="AE3617" t="s">
        <v>50</v>
      </c>
      <c r="AF3617">
        <v>0</v>
      </c>
      <c r="AG3617" t="s">
        <v>51</v>
      </c>
      <c r="AH3617" t="str">
        <f>"Trad IRN"</f>
        <v>Trad IRN</v>
      </c>
      <c r="AI3617" t="str">
        <f>"Bldg IRN"</f>
        <v>Bldg IRN</v>
      </c>
      <c r="AJ3617" t="s">
        <v>48</v>
      </c>
      <c r="AK3617" t="s">
        <v>48</v>
      </c>
      <c r="AL3617" t="s">
        <v>53</v>
      </c>
      <c r="AM3617">
        <v>93.7</v>
      </c>
      <c r="AN3617">
        <v>1132.3</v>
      </c>
      <c r="AO3617">
        <v>15</v>
      </c>
    </row>
    <row r="3618" spans="1:41" x14ac:dyDescent="0.3">
      <c r="A3618" t="str">
        <f>"Trad IRN"</f>
        <v>Trad IRN</v>
      </c>
      <c r="B3618" t="str">
        <f>"Bldg IRN"</f>
        <v>Bldg IRN</v>
      </c>
      <c r="C3618" t="s">
        <v>41</v>
      </c>
      <c r="D3618" t="s">
        <v>3</v>
      </c>
      <c r="E3618" t="s">
        <v>80</v>
      </c>
      <c r="F3618" t="s">
        <v>81</v>
      </c>
      <c r="G3618" t="s">
        <v>82</v>
      </c>
      <c r="H3618" t="s">
        <v>83</v>
      </c>
      <c r="I3618" t="s">
        <v>8</v>
      </c>
      <c r="J3618" t="s">
        <v>43</v>
      </c>
      <c r="K3618" t="s">
        <v>44</v>
      </c>
      <c r="L3618" t="s">
        <v>45</v>
      </c>
      <c r="M3618" t="s">
        <v>46</v>
      </c>
      <c r="N3618" t="str">
        <f>"08/17/2022"</f>
        <v>08/17/2022</v>
      </c>
      <c r="O3618" t="str">
        <f t="shared" ref="O3618:O3630" si="370">"12/31/2500"</f>
        <v>12/31/2500</v>
      </c>
      <c r="P3618">
        <v>1</v>
      </c>
      <c r="Q3618">
        <v>1</v>
      </c>
      <c r="S3618">
        <v>0</v>
      </c>
      <c r="T3618">
        <v>0.16666400000000001</v>
      </c>
      <c r="U3618">
        <v>0.83333599999999997</v>
      </c>
      <c r="V3618" t="str">
        <f>"Trad IRN"</f>
        <v>Trad IRN</v>
      </c>
      <c r="W3618">
        <v>100</v>
      </c>
      <c r="X3618" t="s">
        <v>47</v>
      </c>
      <c r="Z3618" t="s">
        <v>47</v>
      </c>
      <c r="AB3618" t="str">
        <f>"12"</f>
        <v>12</v>
      </c>
      <c r="AC3618" t="s">
        <v>48</v>
      </c>
      <c r="AD3618" t="s">
        <v>49</v>
      </c>
      <c r="AE3618" t="s">
        <v>50</v>
      </c>
      <c r="AF3618">
        <v>0</v>
      </c>
      <c r="AG3618" t="s">
        <v>51</v>
      </c>
      <c r="AH3618" t="s">
        <v>85</v>
      </c>
      <c r="AI3618" t="str">
        <f>"Bldg IRN"</f>
        <v>Bldg IRN</v>
      </c>
      <c r="AJ3618" t="str">
        <f>"12"</f>
        <v>12</v>
      </c>
      <c r="AK3618" t="s">
        <v>52</v>
      </c>
      <c r="AL3618" t="s">
        <v>53</v>
      </c>
      <c r="AM3618">
        <v>1042</v>
      </c>
      <c r="AN3618">
        <v>1042</v>
      </c>
      <c r="AO3618">
        <v>15</v>
      </c>
    </row>
    <row r="3619" spans="1:41" x14ac:dyDescent="0.3">
      <c r="A3619" t="str">
        <f>"Trad IRN"</f>
        <v>Trad IRN</v>
      </c>
      <c r="B3619" t="str">
        <f>"Bldg IRN"</f>
        <v>Bldg IRN</v>
      </c>
      <c r="C3619" t="s">
        <v>41</v>
      </c>
      <c r="D3619" t="s">
        <v>3</v>
      </c>
      <c r="E3619" t="s">
        <v>80</v>
      </c>
      <c r="F3619" t="s">
        <v>81</v>
      </c>
      <c r="G3619" t="s">
        <v>82</v>
      </c>
      <c r="H3619" t="s">
        <v>83</v>
      </c>
      <c r="I3619" t="str">
        <f>"Trad IRN"</f>
        <v>Trad IRN</v>
      </c>
      <c r="J3619" t="s">
        <v>43</v>
      </c>
      <c r="K3619" t="s">
        <v>44</v>
      </c>
      <c r="L3619" t="s">
        <v>45</v>
      </c>
      <c r="M3619" t="s">
        <v>46</v>
      </c>
      <c r="N3619" t="str">
        <f t="shared" ref="N3619:N3631" si="371">"08/18/2022"</f>
        <v>08/18/2022</v>
      </c>
      <c r="O3619" t="str">
        <f t="shared" si="370"/>
        <v>12/31/2500</v>
      </c>
      <c r="P3619">
        <v>1</v>
      </c>
      <c r="Q3619">
        <v>1</v>
      </c>
      <c r="S3619">
        <v>1</v>
      </c>
      <c r="T3619">
        <v>1</v>
      </c>
      <c r="U3619">
        <v>0</v>
      </c>
      <c r="V3619" t="str">
        <f>"Trad IRN"</f>
        <v>Trad IRN</v>
      </c>
      <c r="W3619">
        <v>100</v>
      </c>
      <c r="X3619" t="s">
        <v>47</v>
      </c>
      <c r="Z3619" t="s">
        <v>47</v>
      </c>
      <c r="AB3619" t="str">
        <f>"12"</f>
        <v>12</v>
      </c>
      <c r="AC3619" t="s">
        <v>48</v>
      </c>
      <c r="AD3619" t="s">
        <v>49</v>
      </c>
      <c r="AE3619" t="s">
        <v>55</v>
      </c>
      <c r="AF3619">
        <v>0</v>
      </c>
      <c r="AG3619" t="s">
        <v>56</v>
      </c>
      <c r="AH3619" t="str">
        <f>"Trad IRN"</f>
        <v>Trad IRN</v>
      </c>
      <c r="AI3619" t="str">
        <f>"Bldg IRN"</f>
        <v>Bldg IRN</v>
      </c>
      <c r="AJ3619" t="str">
        <f>"12"</f>
        <v>12</v>
      </c>
      <c r="AK3619" t="s">
        <v>48</v>
      </c>
      <c r="AL3619" t="s">
        <v>53</v>
      </c>
      <c r="AM3619">
        <v>1132.3</v>
      </c>
      <c r="AN3619">
        <v>1132.3</v>
      </c>
      <c r="AO3619">
        <v>15</v>
      </c>
    </row>
    <row r="3620" spans="1:41" x14ac:dyDescent="0.3">
      <c r="A3620" t="str">
        <f>"Trad IRN"</f>
        <v>Trad IRN</v>
      </c>
      <c r="B3620" t="str">
        <f>"Bldg IRN"</f>
        <v>Bldg IRN</v>
      </c>
      <c r="C3620" t="s">
        <v>41</v>
      </c>
      <c r="D3620" t="s">
        <v>3</v>
      </c>
      <c r="E3620" t="s">
        <v>80</v>
      </c>
      <c r="F3620" t="s">
        <v>81</v>
      </c>
      <c r="G3620" t="s">
        <v>82</v>
      </c>
      <c r="H3620" t="s">
        <v>83</v>
      </c>
      <c r="I3620" t="str">
        <f>"Trad IRN"</f>
        <v>Trad IRN</v>
      </c>
      <c r="J3620" t="s">
        <v>43</v>
      </c>
      <c r="K3620" t="s">
        <v>44</v>
      </c>
      <c r="L3620" t="s">
        <v>45</v>
      </c>
      <c r="M3620" t="s">
        <v>46</v>
      </c>
      <c r="N3620" t="str">
        <f t="shared" si="371"/>
        <v>08/18/2022</v>
      </c>
      <c r="O3620" t="str">
        <f t="shared" si="370"/>
        <v>12/31/2500</v>
      </c>
      <c r="P3620">
        <v>1</v>
      </c>
      <c r="Q3620">
        <v>1</v>
      </c>
      <c r="S3620">
        <v>1</v>
      </c>
      <c r="T3620">
        <v>1</v>
      </c>
      <c r="U3620">
        <v>0</v>
      </c>
      <c r="V3620" t="str">
        <f>"Trad IRN"</f>
        <v>Trad IRN</v>
      </c>
      <c r="W3620">
        <v>100</v>
      </c>
      <c r="X3620" t="s">
        <v>47</v>
      </c>
      <c r="Z3620" t="s">
        <v>47</v>
      </c>
      <c r="AB3620" t="str">
        <f>"11"</f>
        <v>11</v>
      </c>
      <c r="AC3620" t="s">
        <v>48</v>
      </c>
      <c r="AD3620" t="s">
        <v>49</v>
      </c>
      <c r="AE3620" t="s">
        <v>55</v>
      </c>
      <c r="AF3620">
        <v>0</v>
      </c>
      <c r="AG3620" t="s">
        <v>56</v>
      </c>
      <c r="AH3620" t="str">
        <f>"Trad IRN"</f>
        <v>Trad IRN</v>
      </c>
      <c r="AI3620" t="str">
        <f>"Bldg IRN"</f>
        <v>Bldg IRN</v>
      </c>
      <c r="AJ3620" t="s">
        <v>48</v>
      </c>
      <c r="AK3620" t="s">
        <v>48</v>
      </c>
      <c r="AL3620" t="s">
        <v>53</v>
      </c>
      <c r="AM3620">
        <v>1132.3</v>
      </c>
      <c r="AN3620">
        <v>1132.3</v>
      </c>
      <c r="AO3620">
        <v>15</v>
      </c>
    </row>
    <row r="3621" spans="1:41" x14ac:dyDescent="0.3">
      <c r="A3621" t="str">
        <f>"Trad IRN"</f>
        <v>Trad IRN</v>
      </c>
      <c r="B3621" t="str">
        <f>"Bldg IRN"</f>
        <v>Bldg IRN</v>
      </c>
      <c r="C3621" t="s">
        <v>41</v>
      </c>
      <c r="D3621" t="s">
        <v>3</v>
      </c>
      <c r="E3621" t="s">
        <v>80</v>
      </c>
      <c r="F3621" t="s">
        <v>81</v>
      </c>
      <c r="G3621" t="s">
        <v>82</v>
      </c>
      <c r="H3621" t="s">
        <v>83</v>
      </c>
      <c r="I3621" t="str">
        <f>"Trad IRN"</f>
        <v>Trad IRN</v>
      </c>
      <c r="J3621" t="s">
        <v>43</v>
      </c>
      <c r="K3621" t="s">
        <v>44</v>
      </c>
      <c r="L3621" t="s">
        <v>45</v>
      </c>
      <c r="M3621" t="s">
        <v>46</v>
      </c>
      <c r="N3621" t="str">
        <f t="shared" si="371"/>
        <v>08/18/2022</v>
      </c>
      <c r="O3621" t="str">
        <f t="shared" si="370"/>
        <v>12/31/2500</v>
      </c>
      <c r="P3621">
        <v>1</v>
      </c>
      <c r="Q3621">
        <v>1</v>
      </c>
      <c r="S3621">
        <v>0</v>
      </c>
      <c r="T3621">
        <v>1</v>
      </c>
      <c r="U3621">
        <v>0</v>
      </c>
      <c r="V3621" t="str">
        <f>"Trad IRN"</f>
        <v>Trad IRN</v>
      </c>
      <c r="W3621">
        <v>100</v>
      </c>
      <c r="X3621" t="s">
        <v>47</v>
      </c>
      <c r="Z3621" t="s">
        <v>47</v>
      </c>
      <c r="AB3621" t="str">
        <f>"09"</f>
        <v>09</v>
      </c>
      <c r="AC3621" t="s">
        <v>48</v>
      </c>
      <c r="AD3621" t="s">
        <v>49</v>
      </c>
      <c r="AE3621" t="s">
        <v>50</v>
      </c>
      <c r="AF3621">
        <v>0</v>
      </c>
      <c r="AG3621" t="s">
        <v>56</v>
      </c>
      <c r="AH3621" t="str">
        <f>"Trad IRN"</f>
        <v>Trad IRN</v>
      </c>
      <c r="AI3621" t="str">
        <f>"Bldg IRN"</f>
        <v>Bldg IRN</v>
      </c>
      <c r="AJ3621" t="s">
        <v>48</v>
      </c>
      <c r="AK3621" t="s">
        <v>48</v>
      </c>
      <c r="AL3621" t="s">
        <v>53</v>
      </c>
      <c r="AM3621">
        <v>1132.3</v>
      </c>
      <c r="AN3621">
        <v>1132.3</v>
      </c>
      <c r="AO3621">
        <v>15</v>
      </c>
    </row>
    <row r="3622" spans="1:41" x14ac:dyDescent="0.3">
      <c r="A3622" t="str">
        <f>"Trad IRN"</f>
        <v>Trad IRN</v>
      </c>
      <c r="B3622" t="str">
        <f>"Bldg IRN"</f>
        <v>Bldg IRN</v>
      </c>
      <c r="C3622" t="s">
        <v>41</v>
      </c>
      <c r="D3622" t="s">
        <v>3</v>
      </c>
      <c r="E3622" t="s">
        <v>80</v>
      </c>
      <c r="F3622" t="s">
        <v>81</v>
      </c>
      <c r="G3622" t="s">
        <v>82</v>
      </c>
      <c r="H3622" t="s">
        <v>83</v>
      </c>
      <c r="I3622" t="str">
        <f>"Trad IRN"</f>
        <v>Trad IRN</v>
      </c>
      <c r="J3622" t="s">
        <v>43</v>
      </c>
      <c r="K3622" t="s">
        <v>44</v>
      </c>
      <c r="L3622" t="s">
        <v>45</v>
      </c>
      <c r="M3622" t="s">
        <v>46</v>
      </c>
      <c r="N3622" t="str">
        <f t="shared" si="371"/>
        <v>08/18/2022</v>
      </c>
      <c r="O3622" t="str">
        <f t="shared" si="370"/>
        <v>12/31/2500</v>
      </c>
      <c r="P3622">
        <v>1</v>
      </c>
      <c r="Q3622">
        <v>1</v>
      </c>
      <c r="S3622">
        <v>0</v>
      </c>
      <c r="T3622">
        <v>1</v>
      </c>
      <c r="U3622">
        <v>0</v>
      </c>
      <c r="V3622" t="str">
        <f>"Trad IRN"</f>
        <v>Trad IRN</v>
      </c>
      <c r="W3622">
        <v>100</v>
      </c>
      <c r="X3622" t="s">
        <v>47</v>
      </c>
      <c r="Z3622" t="s">
        <v>47</v>
      </c>
      <c r="AB3622" t="str">
        <f>"09"</f>
        <v>09</v>
      </c>
      <c r="AC3622" t="s">
        <v>48</v>
      </c>
      <c r="AD3622" t="s">
        <v>49</v>
      </c>
      <c r="AE3622" t="s">
        <v>55</v>
      </c>
      <c r="AF3622">
        <v>0</v>
      </c>
      <c r="AG3622" t="s">
        <v>56</v>
      </c>
      <c r="AH3622" t="str">
        <f>"Trad IRN"</f>
        <v>Trad IRN</v>
      </c>
      <c r="AI3622" t="str">
        <f>"Bldg IRN"</f>
        <v>Bldg IRN</v>
      </c>
      <c r="AJ3622" t="s">
        <v>48</v>
      </c>
      <c r="AK3622" t="s">
        <v>48</v>
      </c>
      <c r="AL3622" t="s">
        <v>53</v>
      </c>
      <c r="AM3622">
        <v>1132.3</v>
      </c>
      <c r="AN3622">
        <v>1132.3</v>
      </c>
      <c r="AO3622">
        <v>15</v>
      </c>
    </row>
    <row r="3623" spans="1:41" x14ac:dyDescent="0.3">
      <c r="A3623" t="str">
        <f>"Trad IRN"</f>
        <v>Trad IRN</v>
      </c>
      <c r="B3623" t="str">
        <f>"Bldg IRN"</f>
        <v>Bldg IRN</v>
      </c>
      <c r="C3623" t="s">
        <v>41</v>
      </c>
      <c r="D3623" t="s">
        <v>3</v>
      </c>
      <c r="E3623" t="s">
        <v>80</v>
      </c>
      <c r="F3623" t="s">
        <v>81</v>
      </c>
      <c r="G3623" t="s">
        <v>82</v>
      </c>
      <c r="H3623" t="s">
        <v>83</v>
      </c>
      <c r="I3623" t="str">
        <f>"Trad IRN"</f>
        <v>Trad IRN</v>
      </c>
      <c r="J3623" t="s">
        <v>43</v>
      </c>
      <c r="K3623" t="s">
        <v>44</v>
      </c>
      <c r="L3623" t="s">
        <v>45</v>
      </c>
      <c r="M3623" t="s">
        <v>46</v>
      </c>
      <c r="N3623" t="str">
        <f t="shared" si="371"/>
        <v>08/18/2022</v>
      </c>
      <c r="O3623" t="str">
        <f t="shared" si="370"/>
        <v>12/31/2500</v>
      </c>
      <c r="P3623">
        <v>1</v>
      </c>
      <c r="Q3623">
        <v>1</v>
      </c>
      <c r="S3623">
        <v>1</v>
      </c>
      <c r="T3623">
        <v>1</v>
      </c>
      <c r="U3623">
        <v>0</v>
      </c>
      <c r="V3623" t="str">
        <f>"Trad IRN"</f>
        <v>Trad IRN</v>
      </c>
      <c r="W3623">
        <v>100</v>
      </c>
      <c r="X3623" t="s">
        <v>47</v>
      </c>
      <c r="Z3623" t="s">
        <v>47</v>
      </c>
      <c r="AB3623" t="str">
        <f>"10"</f>
        <v>10</v>
      </c>
      <c r="AC3623" t="s">
        <v>48</v>
      </c>
      <c r="AD3623" t="s">
        <v>49</v>
      </c>
      <c r="AE3623" t="s">
        <v>50</v>
      </c>
      <c r="AF3623">
        <v>0</v>
      </c>
      <c r="AG3623" t="s">
        <v>56</v>
      </c>
      <c r="AH3623" t="str">
        <f>"Trad IRN"</f>
        <v>Trad IRN</v>
      </c>
      <c r="AI3623" t="str">
        <f>"Bldg IRN"</f>
        <v>Bldg IRN</v>
      </c>
      <c r="AJ3623" t="s">
        <v>48</v>
      </c>
      <c r="AK3623" t="s">
        <v>48</v>
      </c>
      <c r="AL3623" t="s">
        <v>53</v>
      </c>
      <c r="AM3623">
        <v>1132.3</v>
      </c>
      <c r="AN3623">
        <v>1132.3</v>
      </c>
      <c r="AO3623">
        <v>15</v>
      </c>
    </row>
    <row r="3624" spans="1:41" x14ac:dyDescent="0.3">
      <c r="A3624" t="str">
        <f>"Trad IRN"</f>
        <v>Trad IRN</v>
      </c>
      <c r="B3624" t="str">
        <f>"Bldg IRN"</f>
        <v>Bldg IRN</v>
      </c>
      <c r="C3624" t="s">
        <v>41</v>
      </c>
      <c r="D3624" t="s">
        <v>3</v>
      </c>
      <c r="E3624" t="s">
        <v>80</v>
      </c>
      <c r="F3624" t="s">
        <v>81</v>
      </c>
      <c r="G3624" t="s">
        <v>82</v>
      </c>
      <c r="H3624" t="s">
        <v>83</v>
      </c>
      <c r="I3624" t="str">
        <f>"Trad IRN"</f>
        <v>Trad IRN</v>
      </c>
      <c r="J3624" t="s">
        <v>43</v>
      </c>
      <c r="K3624" t="s">
        <v>44</v>
      </c>
      <c r="L3624" t="s">
        <v>45</v>
      </c>
      <c r="M3624" t="s">
        <v>59</v>
      </c>
      <c r="N3624" t="str">
        <f t="shared" si="371"/>
        <v>08/18/2022</v>
      </c>
      <c r="O3624" t="str">
        <f t="shared" si="370"/>
        <v>12/31/2500</v>
      </c>
      <c r="P3624">
        <v>1</v>
      </c>
      <c r="Q3624">
        <v>1</v>
      </c>
      <c r="S3624">
        <v>1</v>
      </c>
      <c r="T3624">
        <v>1</v>
      </c>
      <c r="U3624">
        <v>0</v>
      </c>
      <c r="V3624" t="s">
        <v>84</v>
      </c>
      <c r="W3624">
        <v>100</v>
      </c>
      <c r="X3624" t="s">
        <v>47</v>
      </c>
      <c r="Z3624" t="s">
        <v>47</v>
      </c>
      <c r="AB3624" t="str">
        <f>"11"</f>
        <v>11</v>
      </c>
      <c r="AC3624" t="s">
        <v>48</v>
      </c>
      <c r="AD3624" t="s">
        <v>49</v>
      </c>
      <c r="AE3624" t="s">
        <v>50</v>
      </c>
      <c r="AF3624">
        <v>0</v>
      </c>
      <c r="AG3624" t="s">
        <v>56</v>
      </c>
      <c r="AH3624" t="str">
        <f>"Trad IRN"</f>
        <v>Trad IRN</v>
      </c>
      <c r="AI3624" t="str">
        <f>"Bldg IRN"</f>
        <v>Bldg IRN</v>
      </c>
      <c r="AJ3624" t="s">
        <v>48</v>
      </c>
      <c r="AK3624" t="s">
        <v>48</v>
      </c>
      <c r="AL3624" t="s">
        <v>53</v>
      </c>
      <c r="AM3624">
        <v>1132.3</v>
      </c>
      <c r="AN3624">
        <v>1132.3</v>
      </c>
      <c r="AO3624">
        <v>15</v>
      </c>
    </row>
    <row r="3625" spans="1:41" x14ac:dyDescent="0.3">
      <c r="A3625" t="str">
        <f>"Trad IRN"</f>
        <v>Trad IRN</v>
      </c>
      <c r="B3625" t="str">
        <f>"Bldg IRN"</f>
        <v>Bldg IRN</v>
      </c>
      <c r="C3625" t="s">
        <v>41</v>
      </c>
      <c r="D3625" t="s">
        <v>3</v>
      </c>
      <c r="E3625" t="s">
        <v>80</v>
      </c>
      <c r="F3625" t="s">
        <v>81</v>
      </c>
      <c r="G3625" t="s">
        <v>82</v>
      </c>
      <c r="H3625" t="s">
        <v>83</v>
      </c>
      <c r="I3625" t="str">
        <f>"Trad IRN"</f>
        <v>Trad IRN</v>
      </c>
      <c r="J3625" t="s">
        <v>43</v>
      </c>
      <c r="K3625" t="s">
        <v>44</v>
      </c>
      <c r="L3625" t="s">
        <v>45</v>
      </c>
      <c r="M3625" t="s">
        <v>46</v>
      </c>
      <c r="N3625" t="str">
        <f t="shared" si="371"/>
        <v>08/18/2022</v>
      </c>
      <c r="O3625" t="str">
        <f t="shared" si="370"/>
        <v>12/31/2500</v>
      </c>
      <c r="P3625">
        <v>1</v>
      </c>
      <c r="Q3625">
        <v>1</v>
      </c>
      <c r="S3625">
        <v>1</v>
      </c>
      <c r="T3625">
        <v>1</v>
      </c>
      <c r="U3625">
        <v>0</v>
      </c>
      <c r="V3625" t="str">
        <f>"Trad IRN"</f>
        <v>Trad IRN</v>
      </c>
      <c r="W3625">
        <v>100</v>
      </c>
      <c r="X3625" t="s">
        <v>47</v>
      </c>
      <c r="Z3625" t="s">
        <v>47</v>
      </c>
      <c r="AB3625" t="str">
        <f>"09"</f>
        <v>09</v>
      </c>
      <c r="AC3625" t="s">
        <v>48</v>
      </c>
      <c r="AD3625" t="s">
        <v>49</v>
      </c>
      <c r="AE3625" t="s">
        <v>50</v>
      </c>
      <c r="AF3625">
        <v>0</v>
      </c>
      <c r="AG3625" t="s">
        <v>56</v>
      </c>
      <c r="AH3625" t="str">
        <f>"Trad IRN"</f>
        <v>Trad IRN</v>
      </c>
      <c r="AI3625" t="str">
        <f>"Bldg IRN"</f>
        <v>Bldg IRN</v>
      </c>
      <c r="AJ3625" t="s">
        <v>48</v>
      </c>
      <c r="AK3625" t="s">
        <v>48</v>
      </c>
      <c r="AL3625" t="s">
        <v>53</v>
      </c>
      <c r="AM3625">
        <v>1132.3</v>
      </c>
      <c r="AN3625">
        <v>1132.3</v>
      </c>
      <c r="AO3625">
        <v>15</v>
      </c>
    </row>
    <row r="3626" spans="1:41" x14ac:dyDescent="0.3">
      <c r="A3626" t="str">
        <f>"Trad IRN"</f>
        <v>Trad IRN</v>
      </c>
      <c r="B3626" t="str">
        <f>"Bldg IRN"</f>
        <v>Bldg IRN</v>
      </c>
      <c r="C3626" t="s">
        <v>41</v>
      </c>
      <c r="D3626" t="s">
        <v>3</v>
      </c>
      <c r="E3626" t="s">
        <v>80</v>
      </c>
      <c r="F3626" t="s">
        <v>81</v>
      </c>
      <c r="G3626" t="s">
        <v>82</v>
      </c>
      <c r="H3626" t="s">
        <v>83</v>
      </c>
      <c r="I3626" t="str">
        <f>"Trad IRN"</f>
        <v>Trad IRN</v>
      </c>
      <c r="J3626" t="s">
        <v>43</v>
      </c>
      <c r="K3626" t="s">
        <v>44</v>
      </c>
      <c r="L3626" t="s">
        <v>45</v>
      </c>
      <c r="M3626" t="s">
        <v>46</v>
      </c>
      <c r="N3626" t="str">
        <f t="shared" si="371"/>
        <v>08/18/2022</v>
      </c>
      <c r="O3626" t="str">
        <f t="shared" si="370"/>
        <v>12/31/2500</v>
      </c>
      <c r="P3626">
        <v>1</v>
      </c>
      <c r="Q3626">
        <v>1</v>
      </c>
      <c r="S3626">
        <v>1</v>
      </c>
      <c r="T3626">
        <v>1</v>
      </c>
      <c r="U3626">
        <v>0</v>
      </c>
      <c r="V3626" t="str">
        <f>"Trad IRN"</f>
        <v>Trad IRN</v>
      </c>
      <c r="W3626">
        <v>100</v>
      </c>
      <c r="X3626" t="s">
        <v>47</v>
      </c>
      <c r="Z3626" t="s">
        <v>47</v>
      </c>
      <c r="AB3626" t="str">
        <f>"09"</f>
        <v>09</v>
      </c>
      <c r="AC3626" t="s">
        <v>48</v>
      </c>
      <c r="AD3626" t="s">
        <v>49</v>
      </c>
      <c r="AE3626" t="s">
        <v>50</v>
      </c>
      <c r="AF3626">
        <v>0</v>
      </c>
      <c r="AG3626" t="s">
        <v>56</v>
      </c>
      <c r="AH3626" t="str">
        <f>"Trad IRN"</f>
        <v>Trad IRN</v>
      </c>
      <c r="AI3626" t="str">
        <f>"Bldg IRN"</f>
        <v>Bldg IRN</v>
      </c>
      <c r="AJ3626" t="s">
        <v>48</v>
      </c>
      <c r="AK3626" t="s">
        <v>48</v>
      </c>
      <c r="AL3626" t="s">
        <v>53</v>
      </c>
      <c r="AM3626">
        <v>1132.3</v>
      </c>
      <c r="AN3626">
        <v>1132.3</v>
      </c>
      <c r="AO3626">
        <v>15</v>
      </c>
    </row>
    <row r="3627" spans="1:41" x14ac:dyDescent="0.3">
      <c r="A3627" t="str">
        <f>"Trad IRN"</f>
        <v>Trad IRN</v>
      </c>
      <c r="B3627" t="str">
        <f>"Bldg IRN"</f>
        <v>Bldg IRN</v>
      </c>
      <c r="C3627" t="s">
        <v>41</v>
      </c>
      <c r="D3627" t="s">
        <v>3</v>
      </c>
      <c r="E3627" t="s">
        <v>80</v>
      </c>
      <c r="F3627" t="s">
        <v>81</v>
      </c>
      <c r="G3627" t="s">
        <v>82</v>
      </c>
      <c r="H3627" t="s">
        <v>83</v>
      </c>
      <c r="I3627" t="str">
        <f>"Trad IRN"</f>
        <v>Trad IRN</v>
      </c>
      <c r="J3627" t="s">
        <v>43</v>
      </c>
      <c r="K3627" t="s">
        <v>44</v>
      </c>
      <c r="L3627" t="s">
        <v>45</v>
      </c>
      <c r="M3627" t="s">
        <v>46</v>
      </c>
      <c r="N3627" t="str">
        <f t="shared" si="371"/>
        <v>08/18/2022</v>
      </c>
      <c r="O3627" t="str">
        <f t="shared" si="370"/>
        <v>12/31/2500</v>
      </c>
      <c r="P3627">
        <v>1</v>
      </c>
      <c r="Q3627">
        <v>1</v>
      </c>
      <c r="S3627">
        <v>0</v>
      </c>
      <c r="T3627">
        <v>1</v>
      </c>
      <c r="U3627">
        <v>0</v>
      </c>
      <c r="V3627" t="str">
        <f>"Trad IRN"</f>
        <v>Trad IRN</v>
      </c>
      <c r="W3627">
        <v>100</v>
      </c>
      <c r="X3627" t="s">
        <v>47</v>
      </c>
      <c r="Z3627" t="s">
        <v>47</v>
      </c>
      <c r="AB3627" t="str">
        <f>"09"</f>
        <v>09</v>
      </c>
      <c r="AC3627" t="s">
        <v>48</v>
      </c>
      <c r="AD3627" t="s">
        <v>49</v>
      </c>
      <c r="AE3627" t="s">
        <v>55</v>
      </c>
      <c r="AF3627">
        <v>0</v>
      </c>
      <c r="AG3627" t="s">
        <v>56</v>
      </c>
      <c r="AH3627" t="str">
        <f>"Trad IRN"</f>
        <v>Trad IRN</v>
      </c>
      <c r="AI3627" t="str">
        <f>"Bldg IRN"</f>
        <v>Bldg IRN</v>
      </c>
      <c r="AJ3627" t="s">
        <v>48</v>
      </c>
      <c r="AK3627" t="s">
        <v>48</v>
      </c>
      <c r="AL3627" t="s">
        <v>53</v>
      </c>
      <c r="AM3627">
        <v>1132.3</v>
      </c>
      <c r="AN3627">
        <v>1132.3</v>
      </c>
      <c r="AO3627">
        <v>15</v>
      </c>
    </row>
    <row r="3628" spans="1:41" x14ac:dyDescent="0.3">
      <c r="A3628" t="str">
        <f>"Trad IRN"</f>
        <v>Trad IRN</v>
      </c>
      <c r="B3628" t="str">
        <f>"Bldg IRN"</f>
        <v>Bldg IRN</v>
      </c>
      <c r="C3628" t="s">
        <v>41</v>
      </c>
      <c r="D3628" t="s">
        <v>3</v>
      </c>
      <c r="E3628" t="s">
        <v>80</v>
      </c>
      <c r="F3628" t="s">
        <v>81</v>
      </c>
      <c r="G3628" t="s">
        <v>82</v>
      </c>
      <c r="H3628" t="s">
        <v>83</v>
      </c>
      <c r="I3628" t="str">
        <f>"Trad IRN"</f>
        <v>Trad IRN</v>
      </c>
      <c r="J3628" t="s">
        <v>43</v>
      </c>
      <c r="K3628" t="s">
        <v>44</v>
      </c>
      <c r="L3628" t="s">
        <v>45</v>
      </c>
      <c r="M3628" t="s">
        <v>46</v>
      </c>
      <c r="N3628" t="str">
        <f t="shared" si="371"/>
        <v>08/18/2022</v>
      </c>
      <c r="O3628" t="str">
        <f t="shared" si="370"/>
        <v>12/31/2500</v>
      </c>
      <c r="P3628">
        <v>1</v>
      </c>
      <c r="Q3628">
        <v>1</v>
      </c>
      <c r="S3628">
        <v>1</v>
      </c>
      <c r="T3628">
        <v>1</v>
      </c>
      <c r="U3628">
        <v>0</v>
      </c>
      <c r="V3628" t="str">
        <f>"Trad IRN"</f>
        <v>Trad IRN</v>
      </c>
      <c r="W3628">
        <v>85</v>
      </c>
      <c r="X3628" t="s">
        <v>54</v>
      </c>
      <c r="Y3628" t="str">
        <f>"15"</f>
        <v>15</v>
      </c>
      <c r="Z3628" t="s">
        <v>47</v>
      </c>
      <c r="AB3628" t="str">
        <f>"12"</f>
        <v>12</v>
      </c>
      <c r="AC3628" t="s">
        <v>48</v>
      </c>
      <c r="AD3628" t="s">
        <v>49</v>
      </c>
      <c r="AE3628" t="s">
        <v>50</v>
      </c>
      <c r="AF3628">
        <v>0</v>
      </c>
      <c r="AG3628" t="s">
        <v>56</v>
      </c>
      <c r="AH3628" t="str">
        <f>"Trad IRN"</f>
        <v>Trad IRN</v>
      </c>
      <c r="AI3628" t="str">
        <f>"Bldg IRN"</f>
        <v>Bldg IRN</v>
      </c>
      <c r="AJ3628" t="str">
        <f>"12"</f>
        <v>12</v>
      </c>
      <c r="AK3628" t="s">
        <v>48</v>
      </c>
      <c r="AL3628" t="s">
        <v>53</v>
      </c>
      <c r="AM3628">
        <v>1132.3</v>
      </c>
      <c r="AN3628">
        <v>1132.3</v>
      </c>
      <c r="AO3628">
        <v>15</v>
      </c>
    </row>
    <row r="3629" spans="1:41" x14ac:dyDescent="0.3">
      <c r="A3629" t="str">
        <f>"Trad IRN"</f>
        <v>Trad IRN</v>
      </c>
      <c r="B3629" t="str">
        <f>"Bldg IRN"</f>
        <v>Bldg IRN</v>
      </c>
      <c r="C3629" t="s">
        <v>41</v>
      </c>
      <c r="D3629" t="s">
        <v>3</v>
      </c>
      <c r="E3629" t="s">
        <v>80</v>
      </c>
      <c r="F3629" t="s">
        <v>81</v>
      </c>
      <c r="G3629" t="s">
        <v>82</v>
      </c>
      <c r="H3629" t="s">
        <v>83</v>
      </c>
      <c r="I3629" t="str">
        <f>"Trad IRN"</f>
        <v>Trad IRN</v>
      </c>
      <c r="J3629" t="s">
        <v>43</v>
      </c>
      <c r="K3629" t="s">
        <v>44</v>
      </c>
      <c r="L3629" t="s">
        <v>45</v>
      </c>
      <c r="M3629" t="s">
        <v>46</v>
      </c>
      <c r="N3629" t="str">
        <f t="shared" si="371"/>
        <v>08/18/2022</v>
      </c>
      <c r="O3629" t="str">
        <f t="shared" si="370"/>
        <v>12/31/2500</v>
      </c>
      <c r="P3629">
        <v>1</v>
      </c>
      <c r="Q3629">
        <v>1</v>
      </c>
      <c r="S3629">
        <v>0</v>
      </c>
      <c r="T3629">
        <v>1</v>
      </c>
      <c r="U3629">
        <v>0</v>
      </c>
      <c r="V3629" t="str">
        <f>"Trad IRN"</f>
        <v>Trad IRN</v>
      </c>
      <c r="W3629">
        <v>100</v>
      </c>
      <c r="X3629" t="s">
        <v>47</v>
      </c>
      <c r="Z3629" t="s">
        <v>47</v>
      </c>
      <c r="AB3629" t="str">
        <f>"10"</f>
        <v>10</v>
      </c>
      <c r="AC3629" t="s">
        <v>48</v>
      </c>
      <c r="AD3629" t="s">
        <v>49</v>
      </c>
      <c r="AE3629" t="s">
        <v>50</v>
      </c>
      <c r="AF3629">
        <v>0</v>
      </c>
      <c r="AG3629" t="s">
        <v>56</v>
      </c>
      <c r="AH3629" t="str">
        <f>"Trad IRN"</f>
        <v>Trad IRN</v>
      </c>
      <c r="AI3629" t="str">
        <f>"Bldg IRN"</f>
        <v>Bldg IRN</v>
      </c>
      <c r="AJ3629" t="s">
        <v>48</v>
      </c>
      <c r="AK3629" t="s">
        <v>48</v>
      </c>
      <c r="AL3629" t="s">
        <v>53</v>
      </c>
      <c r="AM3629">
        <v>1132.3</v>
      </c>
      <c r="AN3629">
        <v>1132.3</v>
      </c>
      <c r="AO3629">
        <v>15</v>
      </c>
    </row>
    <row r="3630" spans="1:41" x14ac:dyDescent="0.3">
      <c r="A3630" t="str">
        <f>"Trad IRN"</f>
        <v>Trad IRN</v>
      </c>
      <c r="B3630" t="str">
        <f>"Bldg IRN"</f>
        <v>Bldg IRN</v>
      </c>
      <c r="C3630" t="s">
        <v>41</v>
      </c>
      <c r="D3630" t="s">
        <v>3</v>
      </c>
      <c r="E3630" t="s">
        <v>80</v>
      </c>
      <c r="F3630" t="s">
        <v>81</v>
      </c>
      <c r="G3630" t="s">
        <v>82</v>
      </c>
      <c r="H3630" t="s">
        <v>83</v>
      </c>
      <c r="I3630" t="str">
        <f>"Trad IRN"</f>
        <v>Trad IRN</v>
      </c>
      <c r="J3630" t="s">
        <v>43</v>
      </c>
      <c r="K3630" t="s">
        <v>44</v>
      </c>
      <c r="L3630" t="s">
        <v>45</v>
      </c>
      <c r="M3630" t="s">
        <v>46</v>
      </c>
      <c r="N3630" t="str">
        <f t="shared" si="371"/>
        <v>08/18/2022</v>
      </c>
      <c r="O3630" t="str">
        <f t="shared" si="370"/>
        <v>12/31/2500</v>
      </c>
      <c r="P3630">
        <v>1</v>
      </c>
      <c r="Q3630">
        <v>1</v>
      </c>
      <c r="S3630">
        <v>0</v>
      </c>
      <c r="T3630">
        <v>1</v>
      </c>
      <c r="U3630">
        <v>0</v>
      </c>
      <c r="V3630" t="str">
        <f>"Trad IRN"</f>
        <v>Trad IRN</v>
      </c>
      <c r="W3630">
        <v>100</v>
      </c>
      <c r="X3630" t="s">
        <v>47</v>
      </c>
      <c r="Z3630" t="s">
        <v>47</v>
      </c>
      <c r="AB3630" t="str">
        <f>"11"</f>
        <v>11</v>
      </c>
      <c r="AC3630" t="s">
        <v>48</v>
      </c>
      <c r="AD3630" t="s">
        <v>49</v>
      </c>
      <c r="AE3630" t="s">
        <v>50</v>
      </c>
      <c r="AF3630">
        <v>0</v>
      </c>
      <c r="AG3630" t="s">
        <v>56</v>
      </c>
      <c r="AH3630" t="str">
        <f>"Trad IRN"</f>
        <v>Trad IRN</v>
      </c>
      <c r="AI3630" t="str">
        <f>"Bldg IRN"</f>
        <v>Bldg IRN</v>
      </c>
      <c r="AJ3630" t="s">
        <v>48</v>
      </c>
      <c r="AK3630" t="s">
        <v>48</v>
      </c>
      <c r="AL3630" t="s">
        <v>53</v>
      </c>
      <c r="AM3630">
        <v>1132.3</v>
      </c>
      <c r="AN3630">
        <v>1132.3</v>
      </c>
      <c r="AO3630">
        <v>15</v>
      </c>
    </row>
    <row r="3631" spans="1:41" x14ac:dyDescent="0.3">
      <c r="A3631" t="str">
        <f>"Trad IRN"</f>
        <v>Trad IRN</v>
      </c>
      <c r="B3631" t="str">
        <f>"Bldg IRN"</f>
        <v>Bldg IRN</v>
      </c>
      <c r="C3631" t="s">
        <v>41</v>
      </c>
      <c r="D3631" t="s">
        <v>3</v>
      </c>
      <c r="E3631" t="s">
        <v>80</v>
      </c>
      <c r="F3631" t="s">
        <v>81</v>
      </c>
      <c r="G3631" t="s">
        <v>82</v>
      </c>
      <c r="H3631" t="s">
        <v>83</v>
      </c>
      <c r="I3631" t="str">
        <f>"Trad IRN"</f>
        <v>Trad IRN</v>
      </c>
      <c r="J3631" t="s">
        <v>43</v>
      </c>
      <c r="K3631" t="s">
        <v>44</v>
      </c>
      <c r="L3631" t="s">
        <v>45</v>
      </c>
      <c r="M3631" t="s">
        <v>46</v>
      </c>
      <c r="N3631" t="str">
        <f t="shared" si="371"/>
        <v>08/18/2022</v>
      </c>
      <c r="O3631" t="str">
        <f>"01/03/2023"</f>
        <v>01/03/2023</v>
      </c>
      <c r="P3631">
        <v>0.46943400000000002</v>
      </c>
      <c r="Q3631">
        <v>0.46943400000000002</v>
      </c>
      <c r="S3631">
        <v>0</v>
      </c>
      <c r="T3631">
        <v>0.39999000000000001</v>
      </c>
      <c r="U3631">
        <v>6.9444000000000006E-2</v>
      </c>
      <c r="V3631" t="str">
        <f>"Trad IRN"</f>
        <v>Trad IRN</v>
      </c>
      <c r="W3631">
        <v>100</v>
      </c>
      <c r="X3631" t="s">
        <v>47</v>
      </c>
      <c r="Z3631" t="s">
        <v>47</v>
      </c>
      <c r="AB3631" t="str">
        <f>"11"</f>
        <v>11</v>
      </c>
      <c r="AC3631" t="s">
        <v>48</v>
      </c>
      <c r="AD3631" t="s">
        <v>49</v>
      </c>
      <c r="AE3631" t="s">
        <v>55</v>
      </c>
      <c r="AF3631">
        <v>0</v>
      </c>
      <c r="AG3631" t="s">
        <v>56</v>
      </c>
      <c r="AH3631" t="str">
        <f>"Trad IRN"</f>
        <v>Trad IRN</v>
      </c>
      <c r="AI3631" t="str">
        <f>"Bldg IRN"</f>
        <v>Bldg IRN</v>
      </c>
      <c r="AJ3631" t="s">
        <v>48</v>
      </c>
      <c r="AK3631" t="s">
        <v>48</v>
      </c>
      <c r="AL3631" t="s">
        <v>53</v>
      </c>
      <c r="AM3631">
        <v>531.54</v>
      </c>
      <c r="AN3631">
        <v>1132.3</v>
      </c>
      <c r="AO3631">
        <v>15</v>
      </c>
    </row>
    <row r="3632" spans="1:41" x14ac:dyDescent="0.3">
      <c r="A3632" t="str">
        <f>"Trad IRN"</f>
        <v>Trad IRN</v>
      </c>
      <c r="B3632" t="str">
        <f>"Bldg IRN"</f>
        <v>Bldg IRN</v>
      </c>
      <c r="C3632" t="s">
        <v>41</v>
      </c>
      <c r="D3632" t="s">
        <v>3</v>
      </c>
      <c r="E3632" t="s">
        <v>80</v>
      </c>
      <c r="F3632" t="s">
        <v>81</v>
      </c>
      <c r="G3632" t="s">
        <v>82</v>
      </c>
      <c r="H3632" t="s">
        <v>83</v>
      </c>
      <c r="I3632" t="str">
        <f>"Trad IRN"</f>
        <v>Trad IRN</v>
      </c>
      <c r="J3632" t="s">
        <v>43</v>
      </c>
      <c r="K3632" t="s">
        <v>44</v>
      </c>
      <c r="L3632" t="s">
        <v>45</v>
      </c>
      <c r="M3632" t="s">
        <v>46</v>
      </c>
      <c r="N3632" t="str">
        <f>"01/04/2023"</f>
        <v>01/04/2023</v>
      </c>
      <c r="O3632" t="str">
        <f>"12/31/2500"</f>
        <v>12/31/2500</v>
      </c>
      <c r="P3632">
        <v>0.45098100000000002</v>
      </c>
      <c r="Q3632">
        <v>0.45098100000000002</v>
      </c>
      <c r="S3632">
        <v>0</v>
      </c>
      <c r="T3632">
        <v>0.45098100000000002</v>
      </c>
      <c r="U3632">
        <v>0</v>
      </c>
      <c r="V3632" t="str">
        <f>"Trad IRN"</f>
        <v>Trad IRN</v>
      </c>
      <c r="W3632">
        <v>85</v>
      </c>
      <c r="X3632" t="s">
        <v>47</v>
      </c>
      <c r="Z3632" t="s">
        <v>47</v>
      </c>
      <c r="AB3632" t="str">
        <f>"11"</f>
        <v>11</v>
      </c>
      <c r="AC3632" t="s">
        <v>48</v>
      </c>
      <c r="AD3632" t="s">
        <v>49</v>
      </c>
      <c r="AE3632" t="s">
        <v>55</v>
      </c>
      <c r="AF3632">
        <v>0</v>
      </c>
      <c r="AG3632" t="s">
        <v>56</v>
      </c>
      <c r="AH3632" t="str">
        <f>"Trad IRN"</f>
        <v>Trad IRN</v>
      </c>
      <c r="AI3632" t="str">
        <f>"Bldg IRN"</f>
        <v>Bldg IRN</v>
      </c>
      <c r="AJ3632" t="s">
        <v>48</v>
      </c>
      <c r="AK3632" t="s">
        <v>48</v>
      </c>
      <c r="AL3632" t="s">
        <v>53</v>
      </c>
      <c r="AM3632">
        <v>510.65</v>
      </c>
      <c r="AN3632">
        <v>1132.3</v>
      </c>
      <c r="AO3632">
        <v>15</v>
      </c>
    </row>
    <row r="3633" spans="1:41" x14ac:dyDescent="0.3">
      <c r="A3633" t="str">
        <f>"Trad IRN"</f>
        <v>Trad IRN</v>
      </c>
      <c r="B3633" t="str">
        <f>"Bldg IRN"</f>
        <v>Bldg IRN</v>
      </c>
      <c r="C3633" t="s">
        <v>41</v>
      </c>
      <c r="D3633" t="s">
        <v>3</v>
      </c>
      <c r="E3633" t="s">
        <v>80</v>
      </c>
      <c r="F3633" t="s">
        <v>81</v>
      </c>
      <c r="G3633" t="s">
        <v>82</v>
      </c>
      <c r="H3633" t="s">
        <v>83</v>
      </c>
      <c r="I3633" t="s">
        <v>8</v>
      </c>
      <c r="J3633" t="s">
        <v>43</v>
      </c>
      <c r="K3633" t="s">
        <v>44</v>
      </c>
      <c r="L3633" t="s">
        <v>45</v>
      </c>
      <c r="M3633" t="s">
        <v>46</v>
      </c>
      <c r="N3633" t="str">
        <f>"01/04/2023"</f>
        <v>01/04/2023</v>
      </c>
      <c r="O3633" t="str">
        <f>"01/19/2023"</f>
        <v>01/19/2023</v>
      </c>
      <c r="P3633">
        <v>9.5160000000000002E-3</v>
      </c>
      <c r="Q3633">
        <v>9.5160000000000002E-3</v>
      </c>
      <c r="S3633">
        <v>0</v>
      </c>
      <c r="T3633">
        <v>2.8730000000000001E-3</v>
      </c>
      <c r="U3633">
        <v>6.6429999999999996E-3</v>
      </c>
      <c r="V3633" t="str">
        <f>"Trad IRN"</f>
        <v>Trad IRN</v>
      </c>
      <c r="W3633">
        <v>15</v>
      </c>
      <c r="X3633" t="s">
        <v>47</v>
      </c>
      <c r="Z3633" t="s">
        <v>47</v>
      </c>
      <c r="AB3633" t="str">
        <f>"11"</f>
        <v>11</v>
      </c>
      <c r="AC3633" t="s">
        <v>48</v>
      </c>
      <c r="AD3633" t="s">
        <v>49</v>
      </c>
      <c r="AE3633" t="s">
        <v>50</v>
      </c>
      <c r="AF3633">
        <v>0</v>
      </c>
      <c r="AG3633" t="s">
        <v>51</v>
      </c>
      <c r="AH3633" t="str">
        <f>"Trad IRN"</f>
        <v>Trad IRN</v>
      </c>
      <c r="AI3633" t="str">
        <f>"Bldg IRN"</f>
        <v>Bldg IRN</v>
      </c>
      <c r="AJ3633" t="s">
        <v>48</v>
      </c>
      <c r="AK3633" t="s">
        <v>48</v>
      </c>
      <c r="AL3633" t="s">
        <v>53</v>
      </c>
      <c r="AM3633">
        <v>10.77</v>
      </c>
      <c r="AN3633">
        <v>1132.3</v>
      </c>
      <c r="AO3633">
        <v>15</v>
      </c>
    </row>
    <row r="3634" spans="1:41" x14ac:dyDescent="0.3">
      <c r="A3634" t="str">
        <f>"Trad IRN"</f>
        <v>Trad IRN</v>
      </c>
      <c r="B3634" t="str">
        <f>"Bldg IRN"</f>
        <v>Bldg IRN</v>
      </c>
      <c r="C3634" t="s">
        <v>41</v>
      </c>
      <c r="D3634" t="s">
        <v>3</v>
      </c>
      <c r="E3634" t="s">
        <v>80</v>
      </c>
      <c r="F3634" t="s">
        <v>81</v>
      </c>
      <c r="G3634" t="s">
        <v>82</v>
      </c>
      <c r="H3634" t="s">
        <v>83</v>
      </c>
      <c r="I3634" t="s">
        <v>8</v>
      </c>
      <c r="J3634" t="s">
        <v>43</v>
      </c>
      <c r="K3634" t="s">
        <v>44</v>
      </c>
      <c r="L3634" t="s">
        <v>45</v>
      </c>
      <c r="M3634" t="s">
        <v>46</v>
      </c>
      <c r="N3634" t="str">
        <f>"01/20/2023"</f>
        <v>01/20/2023</v>
      </c>
      <c r="O3634" t="str">
        <f>"12/31/2500"</f>
        <v>12/31/2500</v>
      </c>
      <c r="P3634">
        <v>7.0069000000000006E-2</v>
      </c>
      <c r="Q3634">
        <v>7.0069000000000006E-2</v>
      </c>
      <c r="S3634">
        <v>0</v>
      </c>
      <c r="T3634">
        <v>2.1156000000000001E-2</v>
      </c>
      <c r="U3634">
        <v>4.8912999999999998E-2</v>
      </c>
      <c r="V3634" t="str">
        <f>"Trad IRN"</f>
        <v>Trad IRN</v>
      </c>
      <c r="W3634">
        <v>15</v>
      </c>
      <c r="X3634" t="s">
        <v>47</v>
      </c>
      <c r="Z3634" t="s">
        <v>47</v>
      </c>
      <c r="AB3634" t="str">
        <f>"11"</f>
        <v>11</v>
      </c>
      <c r="AC3634" t="s">
        <v>48</v>
      </c>
      <c r="AD3634" t="s">
        <v>49</v>
      </c>
      <c r="AE3634" t="s">
        <v>55</v>
      </c>
      <c r="AF3634">
        <v>0</v>
      </c>
      <c r="AG3634" t="s">
        <v>51</v>
      </c>
      <c r="AH3634" t="str">
        <f>"Trad IRN"</f>
        <v>Trad IRN</v>
      </c>
      <c r="AI3634" t="str">
        <f>"Bldg IRN"</f>
        <v>Bldg IRN</v>
      </c>
      <c r="AJ3634" t="s">
        <v>48</v>
      </c>
      <c r="AK3634" t="s">
        <v>48</v>
      </c>
      <c r="AL3634" t="s">
        <v>53</v>
      </c>
      <c r="AM3634">
        <v>79.34</v>
      </c>
      <c r="AN3634">
        <v>1132.3</v>
      </c>
      <c r="AO3634">
        <v>15</v>
      </c>
    </row>
    <row r="3635" spans="1:41" x14ac:dyDescent="0.3">
      <c r="A3635" t="str">
        <f>"Trad IRN"</f>
        <v>Trad IRN</v>
      </c>
      <c r="B3635" t="str">
        <f>"Bldg IRN"</f>
        <v>Bldg IRN</v>
      </c>
      <c r="C3635" t="s">
        <v>41</v>
      </c>
      <c r="D3635" t="s">
        <v>3</v>
      </c>
      <c r="E3635" t="s">
        <v>80</v>
      </c>
      <c r="F3635" t="s">
        <v>81</v>
      </c>
      <c r="G3635" t="s">
        <v>82</v>
      </c>
      <c r="H3635" t="s">
        <v>83</v>
      </c>
      <c r="I3635" t="str">
        <f>"Trad IRN"</f>
        <v>Trad IRN</v>
      </c>
      <c r="J3635" t="s">
        <v>43</v>
      </c>
      <c r="K3635" t="s">
        <v>44</v>
      </c>
      <c r="L3635" t="s">
        <v>45</v>
      </c>
      <c r="M3635" t="s">
        <v>46</v>
      </c>
      <c r="N3635" t="str">
        <f>"01/09/2023"</f>
        <v>01/09/2023</v>
      </c>
      <c r="O3635" t="str">
        <f>"12/31/2500"</f>
        <v>12/31/2500</v>
      </c>
      <c r="P3635">
        <v>0.51326499999999997</v>
      </c>
      <c r="Q3635">
        <v>0.51326499999999997</v>
      </c>
      <c r="R3635">
        <v>0.51326499999999997</v>
      </c>
      <c r="S3635">
        <v>0</v>
      </c>
      <c r="T3635">
        <v>0.51326499999999997</v>
      </c>
      <c r="U3635">
        <v>0</v>
      </c>
      <c r="V3635" t="str">
        <f>"Trad IRN"</f>
        <v>Trad IRN</v>
      </c>
      <c r="W3635">
        <v>100</v>
      </c>
      <c r="X3635" t="s">
        <v>47</v>
      </c>
      <c r="Z3635" t="s">
        <v>47</v>
      </c>
      <c r="AB3635" t="str">
        <f>"10"</f>
        <v>10</v>
      </c>
      <c r="AC3635" t="str">
        <f>"10"</f>
        <v>10</v>
      </c>
      <c r="AD3635" t="str">
        <f>"2"</f>
        <v>2</v>
      </c>
      <c r="AE3635" t="s">
        <v>50</v>
      </c>
      <c r="AF3635">
        <v>0</v>
      </c>
      <c r="AG3635" t="s">
        <v>56</v>
      </c>
      <c r="AH3635" t="str">
        <f>"Trad IRN"</f>
        <v>Trad IRN</v>
      </c>
      <c r="AI3635" t="str">
        <f>"Bldg IRN"</f>
        <v>Bldg IRN</v>
      </c>
      <c r="AJ3635" t="s">
        <v>48</v>
      </c>
      <c r="AK3635" t="s">
        <v>48</v>
      </c>
      <c r="AL3635" t="s">
        <v>53</v>
      </c>
      <c r="AM3635">
        <v>581.16999999999996</v>
      </c>
      <c r="AN3635">
        <v>1132.3</v>
      </c>
      <c r="AO3635">
        <v>15</v>
      </c>
    </row>
    <row r="3636" spans="1:41" x14ac:dyDescent="0.3">
      <c r="A3636" t="str">
        <f>"Trad IRN"</f>
        <v>Trad IRN</v>
      </c>
      <c r="B3636" t="str">
        <f>"Bldg IRN"</f>
        <v>Bldg IRN</v>
      </c>
      <c r="C3636" t="s">
        <v>41</v>
      </c>
      <c r="D3636" t="s">
        <v>3</v>
      </c>
      <c r="E3636" t="s">
        <v>80</v>
      </c>
      <c r="F3636" t="s">
        <v>81</v>
      </c>
      <c r="G3636" t="s">
        <v>82</v>
      </c>
      <c r="H3636" t="s">
        <v>83</v>
      </c>
      <c r="I3636" t="str">
        <f>"Trad IRN"</f>
        <v>Trad IRN</v>
      </c>
      <c r="J3636" t="s">
        <v>43</v>
      </c>
      <c r="K3636" t="s">
        <v>44</v>
      </c>
      <c r="L3636" t="s">
        <v>45</v>
      </c>
      <c r="M3636" t="s">
        <v>46</v>
      </c>
      <c r="N3636" t="str">
        <f>"11/16/2022"</f>
        <v>11/16/2022</v>
      </c>
      <c r="O3636" t="str">
        <f>"12/31/2500"</f>
        <v>12/31/2500</v>
      </c>
      <c r="P3636">
        <v>0.56372599999999995</v>
      </c>
      <c r="Q3636">
        <v>0.56372599999999995</v>
      </c>
      <c r="S3636">
        <v>0</v>
      </c>
      <c r="T3636">
        <v>0.56372599999999995</v>
      </c>
      <c r="U3636">
        <v>0</v>
      </c>
      <c r="V3636" t="str">
        <f>"Trad IRN"</f>
        <v>Trad IRN</v>
      </c>
      <c r="W3636">
        <v>85</v>
      </c>
      <c r="X3636" t="s">
        <v>47</v>
      </c>
      <c r="Z3636" t="s">
        <v>47</v>
      </c>
      <c r="AB3636" t="str">
        <f>"11"</f>
        <v>11</v>
      </c>
      <c r="AC3636" t="s">
        <v>48</v>
      </c>
      <c r="AD3636" t="s">
        <v>49</v>
      </c>
      <c r="AE3636" t="s">
        <v>55</v>
      </c>
      <c r="AF3636">
        <v>0</v>
      </c>
      <c r="AG3636" t="s">
        <v>56</v>
      </c>
      <c r="AH3636" t="str">
        <f>"Trad IRN"</f>
        <v>Trad IRN</v>
      </c>
      <c r="AI3636" t="str">
        <f>"Bldg IRN"</f>
        <v>Bldg IRN</v>
      </c>
      <c r="AJ3636" t="s">
        <v>48</v>
      </c>
      <c r="AK3636" t="s">
        <v>48</v>
      </c>
      <c r="AL3636" t="s">
        <v>53</v>
      </c>
      <c r="AM3636">
        <v>638.30999999999995</v>
      </c>
      <c r="AN3636">
        <v>1132.3</v>
      </c>
      <c r="AO3636">
        <v>15</v>
      </c>
    </row>
    <row r="3637" spans="1:41" x14ac:dyDescent="0.3">
      <c r="A3637" t="str">
        <f>"Trad IRN"</f>
        <v>Trad IRN</v>
      </c>
      <c r="B3637" t="str">
        <f>"Bldg IRN"</f>
        <v>Bldg IRN</v>
      </c>
      <c r="C3637" t="s">
        <v>41</v>
      </c>
      <c r="D3637" t="s">
        <v>3</v>
      </c>
      <c r="E3637" t="s">
        <v>80</v>
      </c>
      <c r="F3637" t="s">
        <v>81</v>
      </c>
      <c r="G3637" t="s">
        <v>82</v>
      </c>
      <c r="H3637" t="s">
        <v>83</v>
      </c>
      <c r="I3637" t="s">
        <v>8</v>
      </c>
      <c r="J3637" t="s">
        <v>43</v>
      </c>
      <c r="K3637" t="s">
        <v>44</v>
      </c>
      <c r="L3637" t="s">
        <v>45</v>
      </c>
      <c r="M3637" t="s">
        <v>46</v>
      </c>
      <c r="N3637" t="str">
        <f>"08/18/2022"</f>
        <v>08/18/2022</v>
      </c>
      <c r="O3637" t="str">
        <f>"12/20/2022"</f>
        <v>12/20/2022</v>
      </c>
      <c r="P3637">
        <v>6.9550000000000001E-2</v>
      </c>
      <c r="Q3637">
        <v>6.9550000000000001E-2</v>
      </c>
      <c r="S3637">
        <v>0</v>
      </c>
      <c r="T3637">
        <v>1.4671999999999999E-2</v>
      </c>
      <c r="U3637">
        <v>5.4878000000000003E-2</v>
      </c>
      <c r="V3637" t="str">
        <f>"Trad IRN"</f>
        <v>Trad IRN</v>
      </c>
      <c r="W3637">
        <v>15</v>
      </c>
      <c r="X3637" t="s">
        <v>47</v>
      </c>
      <c r="Z3637" t="s">
        <v>47</v>
      </c>
      <c r="AB3637" t="str">
        <f>"11"</f>
        <v>11</v>
      </c>
      <c r="AC3637" t="s">
        <v>48</v>
      </c>
      <c r="AD3637" t="s">
        <v>49</v>
      </c>
      <c r="AE3637" t="s">
        <v>50</v>
      </c>
      <c r="AF3637">
        <v>0</v>
      </c>
      <c r="AG3637" t="s">
        <v>51</v>
      </c>
      <c r="AH3637" t="str">
        <f>"Trad IRN"</f>
        <v>Trad IRN</v>
      </c>
      <c r="AI3637" t="str">
        <f>"Bldg IRN"</f>
        <v>Bldg IRN</v>
      </c>
      <c r="AJ3637" t="s">
        <v>48</v>
      </c>
      <c r="AK3637" t="s">
        <v>48</v>
      </c>
      <c r="AL3637" t="s">
        <v>53</v>
      </c>
      <c r="AM3637">
        <v>78.75</v>
      </c>
      <c r="AN3637">
        <v>1132.3</v>
      </c>
      <c r="AO3637">
        <v>15</v>
      </c>
    </row>
    <row r="3638" spans="1:41" x14ac:dyDescent="0.3">
      <c r="A3638" t="str">
        <f>"Trad IRN"</f>
        <v>Trad IRN</v>
      </c>
      <c r="B3638" t="str">
        <f>"Bldg IRN"</f>
        <v>Bldg IRN</v>
      </c>
      <c r="C3638" t="s">
        <v>41</v>
      </c>
      <c r="D3638" t="s">
        <v>3</v>
      </c>
      <c r="E3638" t="s">
        <v>80</v>
      </c>
      <c r="F3638" t="s">
        <v>81</v>
      </c>
      <c r="G3638" t="s">
        <v>82</v>
      </c>
      <c r="H3638" t="s">
        <v>83</v>
      </c>
      <c r="I3638" t="str">
        <f>"Trad IRN"</f>
        <v>Trad IRN</v>
      </c>
      <c r="J3638" t="s">
        <v>43</v>
      </c>
      <c r="K3638" t="s">
        <v>44</v>
      </c>
      <c r="L3638" t="s">
        <v>45</v>
      </c>
      <c r="M3638" t="s">
        <v>46</v>
      </c>
      <c r="N3638" t="str">
        <f>"08/18/2022"</f>
        <v>08/18/2022</v>
      </c>
      <c r="O3638" t="str">
        <f>"11/15/2022"</f>
        <v>11/15/2022</v>
      </c>
      <c r="P3638">
        <v>0.28627399999999997</v>
      </c>
      <c r="Q3638">
        <v>0.28627399999999997</v>
      </c>
      <c r="S3638">
        <v>0</v>
      </c>
      <c r="T3638">
        <v>0.28627399999999997</v>
      </c>
      <c r="U3638">
        <v>0</v>
      </c>
      <c r="V3638" t="str">
        <f>"Trad IRN"</f>
        <v>Trad IRN</v>
      </c>
      <c r="W3638">
        <v>85</v>
      </c>
      <c r="X3638" t="s">
        <v>47</v>
      </c>
      <c r="Z3638" t="s">
        <v>47</v>
      </c>
      <c r="AB3638" t="str">
        <f>"11"</f>
        <v>11</v>
      </c>
      <c r="AC3638" t="s">
        <v>48</v>
      </c>
      <c r="AD3638" t="s">
        <v>49</v>
      </c>
      <c r="AE3638" t="s">
        <v>50</v>
      </c>
      <c r="AF3638">
        <v>0</v>
      </c>
      <c r="AG3638" t="s">
        <v>56</v>
      </c>
      <c r="AH3638" t="str">
        <f>"Trad IRN"</f>
        <v>Trad IRN</v>
      </c>
      <c r="AI3638" t="str">
        <f>"Bldg IRN"</f>
        <v>Bldg IRN</v>
      </c>
      <c r="AJ3638" t="s">
        <v>48</v>
      </c>
      <c r="AK3638" t="s">
        <v>48</v>
      </c>
      <c r="AL3638" t="s">
        <v>53</v>
      </c>
      <c r="AM3638">
        <v>324.14999999999998</v>
      </c>
      <c r="AN3638">
        <v>1132.3</v>
      </c>
      <c r="AO3638">
        <v>15</v>
      </c>
    </row>
    <row r="3639" spans="1:41" x14ac:dyDescent="0.3">
      <c r="A3639" t="str">
        <f>"Trad IRN"</f>
        <v>Trad IRN</v>
      </c>
      <c r="B3639" t="str">
        <f>"Bldg IRN"</f>
        <v>Bldg IRN</v>
      </c>
      <c r="C3639" t="s">
        <v>41</v>
      </c>
      <c r="D3639" t="s">
        <v>3</v>
      </c>
      <c r="E3639" t="s">
        <v>80</v>
      </c>
      <c r="F3639" t="s">
        <v>81</v>
      </c>
      <c r="G3639" t="s">
        <v>82</v>
      </c>
      <c r="H3639" t="s">
        <v>83</v>
      </c>
      <c r="I3639" t="str">
        <f>"Trad IRN"</f>
        <v>Trad IRN</v>
      </c>
      <c r="J3639" t="s">
        <v>43</v>
      </c>
      <c r="K3639" t="s">
        <v>44</v>
      </c>
      <c r="L3639" t="s">
        <v>45</v>
      </c>
      <c r="M3639" t="s">
        <v>46</v>
      </c>
      <c r="N3639" t="str">
        <f>"08/18/2022"</f>
        <v>08/18/2022</v>
      </c>
      <c r="O3639" t="str">
        <f>"12/31/2500"</f>
        <v>12/31/2500</v>
      </c>
      <c r="P3639">
        <v>1</v>
      </c>
      <c r="Q3639">
        <v>1</v>
      </c>
      <c r="S3639">
        <v>0</v>
      </c>
      <c r="T3639">
        <v>1</v>
      </c>
      <c r="U3639">
        <v>0</v>
      </c>
      <c r="V3639" t="str">
        <f>"Trad IRN"</f>
        <v>Trad IRN</v>
      </c>
      <c r="W3639">
        <v>100</v>
      </c>
      <c r="X3639" t="s">
        <v>47</v>
      </c>
      <c r="Z3639" t="s">
        <v>47</v>
      </c>
      <c r="AB3639" t="str">
        <f>"10"</f>
        <v>10</v>
      </c>
      <c r="AC3639" t="s">
        <v>48</v>
      </c>
      <c r="AD3639" t="s">
        <v>49</v>
      </c>
      <c r="AE3639" t="s">
        <v>50</v>
      </c>
      <c r="AF3639">
        <v>0</v>
      </c>
      <c r="AG3639" t="s">
        <v>56</v>
      </c>
      <c r="AH3639" t="str">
        <f>"Trad IRN"</f>
        <v>Trad IRN</v>
      </c>
      <c r="AI3639" t="str">
        <f>"Bldg IRN"</f>
        <v>Bldg IRN</v>
      </c>
      <c r="AJ3639" t="s">
        <v>48</v>
      </c>
      <c r="AK3639" t="s">
        <v>48</v>
      </c>
      <c r="AL3639" t="s">
        <v>53</v>
      </c>
      <c r="AM3639">
        <v>1132.3</v>
      </c>
      <c r="AN3639">
        <v>1132.3</v>
      </c>
      <c r="AO3639">
        <v>15</v>
      </c>
    </row>
    <row r="3640" spans="1:41" x14ac:dyDescent="0.3">
      <c r="A3640" t="str">
        <f>"Trad IRN"</f>
        <v>Trad IRN</v>
      </c>
      <c r="B3640" t="str">
        <f>"Bldg IRN"</f>
        <v>Bldg IRN</v>
      </c>
      <c r="C3640" t="s">
        <v>41</v>
      </c>
      <c r="D3640" t="s">
        <v>3</v>
      </c>
      <c r="E3640" t="s">
        <v>80</v>
      </c>
      <c r="F3640" t="s">
        <v>81</v>
      </c>
      <c r="G3640" t="s">
        <v>82</v>
      </c>
      <c r="H3640" t="s">
        <v>83</v>
      </c>
      <c r="I3640" t="str">
        <f>"Trad IRN"</f>
        <v>Trad IRN</v>
      </c>
      <c r="J3640" t="s">
        <v>43</v>
      </c>
      <c r="K3640" t="s">
        <v>44</v>
      </c>
      <c r="L3640" t="s">
        <v>45</v>
      </c>
      <c r="M3640" t="s">
        <v>46</v>
      </c>
      <c r="N3640" t="str">
        <f>"08/18/2022"</f>
        <v>08/18/2022</v>
      </c>
      <c r="O3640" t="str">
        <f>"01/03/2023"</f>
        <v>01/03/2023</v>
      </c>
      <c r="P3640">
        <v>0.39901900000000001</v>
      </c>
      <c r="Q3640">
        <v>0.39901900000000001</v>
      </c>
      <c r="S3640">
        <v>0</v>
      </c>
      <c r="T3640">
        <v>0.39901900000000001</v>
      </c>
      <c r="U3640">
        <v>0</v>
      </c>
      <c r="V3640" t="str">
        <f>"Trad IRN"</f>
        <v>Trad IRN</v>
      </c>
      <c r="W3640">
        <v>85</v>
      </c>
      <c r="X3640" t="s">
        <v>47</v>
      </c>
      <c r="Z3640" t="s">
        <v>47</v>
      </c>
      <c r="AB3640" t="str">
        <f>"09"</f>
        <v>09</v>
      </c>
      <c r="AC3640" t="s">
        <v>48</v>
      </c>
      <c r="AD3640" t="s">
        <v>49</v>
      </c>
      <c r="AE3640" t="s">
        <v>55</v>
      </c>
      <c r="AF3640">
        <v>0</v>
      </c>
      <c r="AG3640" t="s">
        <v>56</v>
      </c>
      <c r="AH3640" t="str">
        <f>"Trad IRN"</f>
        <v>Trad IRN</v>
      </c>
      <c r="AI3640" t="str">
        <f>"Bldg IRN"</f>
        <v>Bldg IRN</v>
      </c>
      <c r="AJ3640" t="s">
        <v>48</v>
      </c>
      <c r="AK3640" t="s">
        <v>48</v>
      </c>
      <c r="AL3640" t="s">
        <v>53</v>
      </c>
      <c r="AM3640">
        <v>451.81</v>
      </c>
      <c r="AN3640">
        <v>1132.3</v>
      </c>
      <c r="AO3640">
        <v>15</v>
      </c>
    </row>
    <row r="3641" spans="1:41" x14ac:dyDescent="0.3">
      <c r="A3641" t="str">
        <f>"Trad IRN"</f>
        <v>Trad IRN</v>
      </c>
      <c r="B3641" t="str">
        <f>"Bldg IRN"</f>
        <v>Bldg IRN</v>
      </c>
      <c r="C3641" t="s">
        <v>41</v>
      </c>
      <c r="D3641" t="s">
        <v>3</v>
      </c>
      <c r="E3641" t="s">
        <v>80</v>
      </c>
      <c r="F3641" t="s">
        <v>81</v>
      </c>
      <c r="G3641" t="s">
        <v>82</v>
      </c>
      <c r="H3641" t="s">
        <v>83</v>
      </c>
      <c r="I3641" t="s">
        <v>8</v>
      </c>
      <c r="J3641" t="s">
        <v>43</v>
      </c>
      <c r="K3641" t="s">
        <v>44</v>
      </c>
      <c r="L3641" t="s">
        <v>45</v>
      </c>
      <c r="M3641" t="s">
        <v>46</v>
      </c>
      <c r="N3641" t="str">
        <f>"08/18/2022"</f>
        <v>08/18/2022</v>
      </c>
      <c r="O3641" t="str">
        <f>"12/20/2022"</f>
        <v>12/20/2022</v>
      </c>
      <c r="P3641">
        <v>6.9550000000000001E-2</v>
      </c>
      <c r="Q3641">
        <v>6.9550000000000001E-2</v>
      </c>
      <c r="S3641">
        <v>0</v>
      </c>
      <c r="T3641">
        <v>1.4671999999999999E-2</v>
      </c>
      <c r="U3641">
        <v>5.4878000000000003E-2</v>
      </c>
      <c r="V3641" t="str">
        <f>"Trad IRN"</f>
        <v>Trad IRN</v>
      </c>
      <c r="W3641">
        <v>15</v>
      </c>
      <c r="X3641" t="s">
        <v>47</v>
      </c>
      <c r="Z3641" t="s">
        <v>47</v>
      </c>
      <c r="AB3641" t="str">
        <f>"09"</f>
        <v>09</v>
      </c>
      <c r="AC3641" t="s">
        <v>48</v>
      </c>
      <c r="AD3641" t="s">
        <v>49</v>
      </c>
      <c r="AE3641" t="s">
        <v>55</v>
      </c>
      <c r="AF3641">
        <v>0</v>
      </c>
      <c r="AG3641" t="s">
        <v>51</v>
      </c>
      <c r="AH3641" t="str">
        <f>"Trad IRN"</f>
        <v>Trad IRN</v>
      </c>
      <c r="AI3641" t="str">
        <f>"Bldg IRN"</f>
        <v>Bldg IRN</v>
      </c>
      <c r="AJ3641" t="s">
        <v>48</v>
      </c>
      <c r="AK3641" t="s">
        <v>48</v>
      </c>
      <c r="AL3641" t="s">
        <v>53</v>
      </c>
      <c r="AM3641">
        <v>78.75</v>
      </c>
      <c r="AN3641">
        <v>1132.3</v>
      </c>
      <c r="AO3641">
        <v>15</v>
      </c>
    </row>
    <row r="3642" spans="1:41" x14ac:dyDescent="0.3">
      <c r="A3642" t="str">
        <f>"Trad IRN"</f>
        <v>Trad IRN</v>
      </c>
      <c r="B3642" t="str">
        <f>"Bldg IRN"</f>
        <v>Bldg IRN</v>
      </c>
      <c r="C3642" t="s">
        <v>41</v>
      </c>
      <c r="D3642" t="s">
        <v>3</v>
      </c>
      <c r="E3642" t="s">
        <v>80</v>
      </c>
      <c r="F3642" t="s">
        <v>81</v>
      </c>
      <c r="G3642" t="s">
        <v>82</v>
      </c>
      <c r="H3642" t="s">
        <v>83</v>
      </c>
      <c r="I3642" t="str">
        <f>"Trad IRN"</f>
        <v>Trad IRN</v>
      </c>
      <c r="J3642" t="s">
        <v>43</v>
      </c>
      <c r="K3642" t="s">
        <v>44</v>
      </c>
      <c r="L3642" t="s">
        <v>45</v>
      </c>
      <c r="M3642" t="s">
        <v>46</v>
      </c>
      <c r="N3642" t="str">
        <f>"01/04/2023"</f>
        <v>01/04/2023</v>
      </c>
      <c r="O3642" t="str">
        <f t="shared" ref="O3642:O3648" si="372">"12/31/2500"</f>
        <v>12/31/2500</v>
      </c>
      <c r="P3642">
        <v>0.53056599999999998</v>
      </c>
      <c r="Q3642">
        <v>0.53056599999999998</v>
      </c>
      <c r="S3642">
        <v>0</v>
      </c>
      <c r="T3642">
        <v>0.53056599999999998</v>
      </c>
      <c r="U3642">
        <v>0</v>
      </c>
      <c r="V3642" t="str">
        <f>"Trad IRN"</f>
        <v>Trad IRN</v>
      </c>
      <c r="W3642">
        <v>100</v>
      </c>
      <c r="X3642" t="s">
        <v>47</v>
      </c>
      <c r="Z3642" t="s">
        <v>47</v>
      </c>
      <c r="AB3642" t="str">
        <f>"09"</f>
        <v>09</v>
      </c>
      <c r="AC3642" t="s">
        <v>48</v>
      </c>
      <c r="AD3642" t="s">
        <v>49</v>
      </c>
      <c r="AE3642" t="s">
        <v>55</v>
      </c>
      <c r="AF3642">
        <v>0</v>
      </c>
      <c r="AG3642" t="s">
        <v>56</v>
      </c>
      <c r="AH3642" t="str">
        <f>"Trad IRN"</f>
        <v>Trad IRN</v>
      </c>
      <c r="AI3642" t="str">
        <f>"Bldg IRN"</f>
        <v>Bldg IRN</v>
      </c>
      <c r="AJ3642" t="s">
        <v>48</v>
      </c>
      <c r="AK3642" t="s">
        <v>48</v>
      </c>
      <c r="AL3642" t="s">
        <v>53</v>
      </c>
      <c r="AM3642">
        <v>600.76</v>
      </c>
      <c r="AN3642">
        <v>1132.3</v>
      </c>
      <c r="AO3642">
        <v>15</v>
      </c>
    </row>
    <row r="3643" spans="1:41" x14ac:dyDescent="0.3">
      <c r="A3643" t="str">
        <f>"Trad IRN"</f>
        <v>Trad IRN</v>
      </c>
      <c r="B3643" t="str">
        <f>"Bldg IRN"</f>
        <v>Bldg IRN</v>
      </c>
      <c r="C3643" t="s">
        <v>41</v>
      </c>
      <c r="D3643" t="s">
        <v>3</v>
      </c>
      <c r="E3643" t="s">
        <v>80</v>
      </c>
      <c r="F3643" t="s">
        <v>81</v>
      </c>
      <c r="G3643" t="s">
        <v>82</v>
      </c>
      <c r="H3643" t="s">
        <v>83</v>
      </c>
      <c r="I3643" t="s">
        <v>8</v>
      </c>
      <c r="J3643" t="s">
        <v>43</v>
      </c>
      <c r="K3643" t="s">
        <v>44</v>
      </c>
      <c r="L3643" t="s">
        <v>45</v>
      </c>
      <c r="M3643" t="s">
        <v>46</v>
      </c>
      <c r="N3643" t="str">
        <f>"08/17/2022"</f>
        <v>08/17/2022</v>
      </c>
      <c r="O3643" t="str">
        <f t="shared" si="372"/>
        <v>12/31/2500</v>
      </c>
      <c r="P3643">
        <v>0.5</v>
      </c>
      <c r="Q3643">
        <v>0.5</v>
      </c>
      <c r="S3643">
        <v>0</v>
      </c>
      <c r="T3643">
        <v>0</v>
      </c>
      <c r="U3643">
        <v>0.5</v>
      </c>
      <c r="V3643" t="str">
        <f>"Trad IRN"</f>
        <v>Trad IRN</v>
      </c>
      <c r="W3643">
        <v>50</v>
      </c>
      <c r="X3643" t="s">
        <v>47</v>
      </c>
      <c r="Z3643" t="s">
        <v>47</v>
      </c>
      <c r="AB3643" t="str">
        <f>"11"</f>
        <v>11</v>
      </c>
      <c r="AC3643" t="s">
        <v>48</v>
      </c>
      <c r="AD3643" t="s">
        <v>49</v>
      </c>
      <c r="AE3643" t="s">
        <v>50</v>
      </c>
      <c r="AF3643">
        <v>0</v>
      </c>
      <c r="AG3643" t="s">
        <v>51</v>
      </c>
      <c r="AH3643" t="s">
        <v>85</v>
      </c>
      <c r="AI3643" t="str">
        <f>"Bldg IRN"</f>
        <v>Bldg IRN</v>
      </c>
      <c r="AJ3643" t="s">
        <v>48</v>
      </c>
      <c r="AK3643" t="s">
        <v>48</v>
      </c>
      <c r="AL3643" t="s">
        <v>53</v>
      </c>
      <c r="AM3643">
        <v>530</v>
      </c>
      <c r="AN3643">
        <v>1060</v>
      </c>
      <c r="AO3643">
        <v>15</v>
      </c>
    </row>
    <row r="3644" spans="1:41" x14ac:dyDescent="0.3">
      <c r="A3644" t="str">
        <f>"Trad IRN"</f>
        <v>Trad IRN</v>
      </c>
      <c r="B3644" t="str">
        <f>"Bldg IRN"</f>
        <v>Bldg IRN</v>
      </c>
      <c r="C3644" t="s">
        <v>41</v>
      </c>
      <c r="D3644" t="s">
        <v>3</v>
      </c>
      <c r="E3644" t="s">
        <v>80</v>
      </c>
      <c r="F3644" t="s">
        <v>81</v>
      </c>
      <c r="G3644" t="s">
        <v>82</v>
      </c>
      <c r="H3644" t="s">
        <v>83</v>
      </c>
      <c r="I3644" t="str">
        <f>"Trad IRN"</f>
        <v>Trad IRN</v>
      </c>
      <c r="J3644" t="s">
        <v>43</v>
      </c>
      <c r="K3644" t="s">
        <v>44</v>
      </c>
      <c r="L3644" t="s">
        <v>45</v>
      </c>
      <c r="M3644" t="s">
        <v>46</v>
      </c>
      <c r="N3644" t="str">
        <f t="shared" ref="N3644:N3652" si="373">"08/18/2022"</f>
        <v>08/18/2022</v>
      </c>
      <c r="O3644" t="str">
        <f t="shared" si="372"/>
        <v>12/31/2500</v>
      </c>
      <c r="P3644">
        <v>0.5</v>
      </c>
      <c r="Q3644">
        <v>0.5</v>
      </c>
      <c r="S3644">
        <v>0</v>
      </c>
      <c r="T3644">
        <v>0.5</v>
      </c>
      <c r="U3644">
        <v>0</v>
      </c>
      <c r="V3644" t="str">
        <f>"Trad IRN"</f>
        <v>Trad IRN</v>
      </c>
      <c r="W3644">
        <v>50</v>
      </c>
      <c r="X3644" t="s">
        <v>47</v>
      </c>
      <c r="Z3644" t="s">
        <v>47</v>
      </c>
      <c r="AB3644" t="str">
        <f>"11"</f>
        <v>11</v>
      </c>
      <c r="AC3644" t="s">
        <v>48</v>
      </c>
      <c r="AD3644" t="s">
        <v>49</v>
      </c>
      <c r="AE3644" t="s">
        <v>50</v>
      </c>
      <c r="AF3644">
        <v>0</v>
      </c>
      <c r="AG3644" t="s">
        <v>56</v>
      </c>
      <c r="AH3644" t="str">
        <f>"Trad IRN"</f>
        <v>Trad IRN</v>
      </c>
      <c r="AI3644" t="str">
        <f>"Bldg IRN"</f>
        <v>Bldg IRN</v>
      </c>
      <c r="AJ3644" t="s">
        <v>48</v>
      </c>
      <c r="AK3644" t="s">
        <v>48</v>
      </c>
      <c r="AL3644" t="s">
        <v>53</v>
      </c>
      <c r="AM3644">
        <v>566.15</v>
      </c>
      <c r="AN3644">
        <v>1132.3</v>
      </c>
      <c r="AO3644">
        <v>15</v>
      </c>
    </row>
    <row r="3645" spans="1:41" x14ac:dyDescent="0.3">
      <c r="A3645" t="str">
        <f>"Trad IRN"</f>
        <v>Trad IRN</v>
      </c>
      <c r="B3645" t="str">
        <f>"Bldg IRN"</f>
        <v>Bldg IRN</v>
      </c>
      <c r="C3645" t="s">
        <v>41</v>
      </c>
      <c r="D3645" t="s">
        <v>3</v>
      </c>
      <c r="E3645" t="s">
        <v>80</v>
      </c>
      <c r="F3645" t="s">
        <v>81</v>
      </c>
      <c r="G3645" t="s">
        <v>82</v>
      </c>
      <c r="H3645" t="s">
        <v>83</v>
      </c>
      <c r="I3645" t="str">
        <f>"Trad IRN"</f>
        <v>Trad IRN</v>
      </c>
      <c r="J3645" t="s">
        <v>43</v>
      </c>
      <c r="K3645" t="s">
        <v>44</v>
      </c>
      <c r="L3645" t="s">
        <v>45</v>
      </c>
      <c r="M3645" t="s">
        <v>46</v>
      </c>
      <c r="N3645" t="str">
        <f t="shared" si="373"/>
        <v>08/18/2022</v>
      </c>
      <c r="O3645" t="str">
        <f t="shared" si="372"/>
        <v>12/31/2500</v>
      </c>
      <c r="P3645">
        <v>1</v>
      </c>
      <c r="Q3645">
        <v>1</v>
      </c>
      <c r="S3645">
        <v>0</v>
      </c>
      <c r="T3645">
        <v>1</v>
      </c>
      <c r="U3645">
        <v>0</v>
      </c>
      <c r="V3645" t="str">
        <f>"Trad IRN"</f>
        <v>Trad IRN</v>
      </c>
      <c r="W3645">
        <v>100</v>
      </c>
      <c r="X3645" t="s">
        <v>47</v>
      </c>
      <c r="Z3645" t="s">
        <v>47</v>
      </c>
      <c r="AB3645" t="str">
        <f>"12"</f>
        <v>12</v>
      </c>
      <c r="AC3645" t="s">
        <v>48</v>
      </c>
      <c r="AD3645" t="s">
        <v>49</v>
      </c>
      <c r="AE3645" t="s">
        <v>50</v>
      </c>
      <c r="AF3645">
        <v>0</v>
      </c>
      <c r="AG3645" t="s">
        <v>56</v>
      </c>
      <c r="AH3645" t="str">
        <f>"Trad IRN"</f>
        <v>Trad IRN</v>
      </c>
      <c r="AI3645" t="str">
        <f>"Bldg IRN"</f>
        <v>Bldg IRN</v>
      </c>
      <c r="AJ3645" t="str">
        <f>"12"</f>
        <v>12</v>
      </c>
      <c r="AK3645" t="s">
        <v>48</v>
      </c>
      <c r="AL3645" t="s">
        <v>53</v>
      </c>
      <c r="AM3645">
        <v>1132.3</v>
      </c>
      <c r="AN3645">
        <v>1132.3</v>
      </c>
      <c r="AO3645">
        <v>15</v>
      </c>
    </row>
    <row r="3646" spans="1:41" x14ac:dyDescent="0.3">
      <c r="A3646" t="str">
        <f>"Trad IRN"</f>
        <v>Trad IRN</v>
      </c>
      <c r="B3646" t="str">
        <f>"Bldg IRN"</f>
        <v>Bldg IRN</v>
      </c>
      <c r="C3646" t="s">
        <v>41</v>
      </c>
      <c r="D3646" t="s">
        <v>3</v>
      </c>
      <c r="E3646" t="s">
        <v>80</v>
      </c>
      <c r="F3646" t="s">
        <v>81</v>
      </c>
      <c r="G3646" t="s">
        <v>82</v>
      </c>
      <c r="H3646" t="s">
        <v>83</v>
      </c>
      <c r="I3646" t="str">
        <f>"Trad IRN"</f>
        <v>Trad IRN</v>
      </c>
      <c r="J3646" t="s">
        <v>43</v>
      </c>
      <c r="K3646" t="s">
        <v>44</v>
      </c>
      <c r="L3646" t="s">
        <v>45</v>
      </c>
      <c r="M3646" t="s">
        <v>46</v>
      </c>
      <c r="N3646" t="str">
        <f t="shared" si="373"/>
        <v>08/18/2022</v>
      </c>
      <c r="O3646" t="str">
        <f t="shared" si="372"/>
        <v>12/31/2500</v>
      </c>
      <c r="P3646">
        <v>1</v>
      </c>
      <c r="Q3646">
        <v>1</v>
      </c>
      <c r="S3646">
        <v>0</v>
      </c>
      <c r="T3646">
        <v>1</v>
      </c>
      <c r="U3646">
        <v>0</v>
      </c>
      <c r="V3646" t="str">
        <f>"Trad IRN"</f>
        <v>Trad IRN</v>
      </c>
      <c r="W3646">
        <v>100</v>
      </c>
      <c r="X3646" t="s">
        <v>47</v>
      </c>
      <c r="Z3646" t="s">
        <v>47</v>
      </c>
      <c r="AB3646" t="str">
        <f>"09"</f>
        <v>09</v>
      </c>
      <c r="AC3646" t="s">
        <v>48</v>
      </c>
      <c r="AD3646" t="s">
        <v>49</v>
      </c>
      <c r="AE3646" t="s">
        <v>55</v>
      </c>
      <c r="AF3646">
        <v>0</v>
      </c>
      <c r="AG3646" t="s">
        <v>56</v>
      </c>
      <c r="AH3646" t="str">
        <f>"Trad IRN"</f>
        <v>Trad IRN</v>
      </c>
      <c r="AI3646" t="str">
        <f>"Bldg IRN"</f>
        <v>Bldg IRN</v>
      </c>
      <c r="AJ3646" t="s">
        <v>48</v>
      </c>
      <c r="AK3646" t="s">
        <v>48</v>
      </c>
      <c r="AL3646" t="s">
        <v>53</v>
      </c>
      <c r="AM3646">
        <v>1132.3</v>
      </c>
      <c r="AN3646">
        <v>1132.3</v>
      </c>
      <c r="AO3646">
        <v>15</v>
      </c>
    </row>
    <row r="3647" spans="1:41" x14ac:dyDescent="0.3">
      <c r="A3647" t="str">
        <f>"Trad IRN"</f>
        <v>Trad IRN</v>
      </c>
      <c r="B3647" t="str">
        <f>"Bldg IRN"</f>
        <v>Bldg IRN</v>
      </c>
      <c r="C3647" t="s">
        <v>41</v>
      </c>
      <c r="D3647" t="s">
        <v>3</v>
      </c>
      <c r="E3647" t="s">
        <v>80</v>
      </c>
      <c r="F3647" t="s">
        <v>81</v>
      </c>
      <c r="G3647" t="s">
        <v>82</v>
      </c>
      <c r="H3647" t="s">
        <v>83</v>
      </c>
      <c r="I3647" t="str">
        <f>"Trad IRN"</f>
        <v>Trad IRN</v>
      </c>
      <c r="J3647" t="s">
        <v>43</v>
      </c>
      <c r="K3647" t="s">
        <v>44</v>
      </c>
      <c r="L3647" t="s">
        <v>45</v>
      </c>
      <c r="M3647" t="s">
        <v>46</v>
      </c>
      <c r="N3647" t="str">
        <f t="shared" si="373"/>
        <v>08/18/2022</v>
      </c>
      <c r="O3647" t="str">
        <f t="shared" si="372"/>
        <v>12/31/2500</v>
      </c>
      <c r="P3647">
        <v>1</v>
      </c>
      <c r="Q3647">
        <v>1</v>
      </c>
      <c r="R3647">
        <v>1</v>
      </c>
      <c r="S3647">
        <v>0</v>
      </c>
      <c r="T3647">
        <v>1</v>
      </c>
      <c r="U3647">
        <v>0</v>
      </c>
      <c r="V3647" t="str">
        <f>"Trad IRN"</f>
        <v>Trad IRN</v>
      </c>
      <c r="W3647">
        <v>100</v>
      </c>
      <c r="X3647" t="s">
        <v>47</v>
      </c>
      <c r="Z3647" t="s">
        <v>47</v>
      </c>
      <c r="AB3647" t="str">
        <f>"11"</f>
        <v>11</v>
      </c>
      <c r="AC3647" t="str">
        <f>"10"</f>
        <v>10</v>
      </c>
      <c r="AD3647" t="str">
        <f>"2"</f>
        <v>2</v>
      </c>
      <c r="AE3647" t="s">
        <v>55</v>
      </c>
      <c r="AF3647">
        <v>0</v>
      </c>
      <c r="AG3647" t="s">
        <v>56</v>
      </c>
      <c r="AH3647" t="str">
        <f>"Trad IRN"</f>
        <v>Trad IRN</v>
      </c>
      <c r="AI3647" t="str">
        <f>"Bldg IRN"</f>
        <v>Bldg IRN</v>
      </c>
      <c r="AJ3647" t="s">
        <v>48</v>
      </c>
      <c r="AK3647" t="s">
        <v>48</v>
      </c>
      <c r="AL3647" t="s">
        <v>53</v>
      </c>
      <c r="AM3647">
        <v>1132.3</v>
      </c>
      <c r="AN3647">
        <v>1132.3</v>
      </c>
      <c r="AO3647">
        <v>15</v>
      </c>
    </row>
    <row r="3648" spans="1:41" x14ac:dyDescent="0.3">
      <c r="A3648" t="str">
        <f>"Trad IRN"</f>
        <v>Trad IRN</v>
      </c>
      <c r="B3648" t="str">
        <f>"Bldg IRN"</f>
        <v>Bldg IRN</v>
      </c>
      <c r="C3648" t="s">
        <v>41</v>
      </c>
      <c r="D3648" t="s">
        <v>3</v>
      </c>
      <c r="E3648" t="s">
        <v>80</v>
      </c>
      <c r="F3648" t="s">
        <v>81</v>
      </c>
      <c r="G3648" t="s">
        <v>82</v>
      </c>
      <c r="H3648" t="s">
        <v>83</v>
      </c>
      <c r="I3648" t="str">
        <f>"Trad IRN"</f>
        <v>Trad IRN</v>
      </c>
      <c r="J3648" t="s">
        <v>43</v>
      </c>
      <c r="K3648" t="s">
        <v>44</v>
      </c>
      <c r="L3648" t="s">
        <v>45</v>
      </c>
      <c r="M3648" t="s">
        <v>46</v>
      </c>
      <c r="N3648" t="str">
        <f t="shared" si="373"/>
        <v>08/18/2022</v>
      </c>
      <c r="O3648" t="str">
        <f t="shared" si="372"/>
        <v>12/31/2500</v>
      </c>
      <c r="P3648">
        <v>1</v>
      </c>
      <c r="Q3648">
        <v>1</v>
      </c>
      <c r="S3648">
        <v>0</v>
      </c>
      <c r="T3648">
        <v>1</v>
      </c>
      <c r="U3648">
        <v>0</v>
      </c>
      <c r="V3648" t="str">
        <f>"Trad IRN"</f>
        <v>Trad IRN</v>
      </c>
      <c r="W3648">
        <v>100</v>
      </c>
      <c r="X3648" t="s">
        <v>47</v>
      </c>
      <c r="Z3648" t="s">
        <v>47</v>
      </c>
      <c r="AB3648" t="str">
        <f>"10"</f>
        <v>10</v>
      </c>
      <c r="AC3648" t="s">
        <v>48</v>
      </c>
      <c r="AD3648" t="s">
        <v>49</v>
      </c>
      <c r="AE3648" t="s">
        <v>50</v>
      </c>
      <c r="AF3648">
        <v>0</v>
      </c>
      <c r="AG3648" t="s">
        <v>56</v>
      </c>
      <c r="AH3648" t="str">
        <f>"Trad IRN"</f>
        <v>Trad IRN</v>
      </c>
      <c r="AI3648" t="str">
        <f>"Bldg IRN"</f>
        <v>Bldg IRN</v>
      </c>
      <c r="AJ3648" t="s">
        <v>48</v>
      </c>
      <c r="AK3648" t="s">
        <v>48</v>
      </c>
      <c r="AL3648" t="s">
        <v>53</v>
      </c>
      <c r="AM3648">
        <v>1132.3</v>
      </c>
      <c r="AN3648">
        <v>1132.3</v>
      </c>
      <c r="AO3648">
        <v>15</v>
      </c>
    </row>
    <row r="3649" spans="1:41" x14ac:dyDescent="0.3">
      <c r="A3649" t="str">
        <f>"Trad IRN"</f>
        <v>Trad IRN</v>
      </c>
      <c r="B3649" t="str">
        <f>"Bldg IRN"</f>
        <v>Bldg IRN</v>
      </c>
      <c r="C3649" t="s">
        <v>41</v>
      </c>
      <c r="D3649" t="s">
        <v>3</v>
      </c>
      <c r="E3649" t="s">
        <v>80</v>
      </c>
      <c r="F3649" t="s">
        <v>81</v>
      </c>
      <c r="G3649" t="s">
        <v>82</v>
      </c>
      <c r="H3649" t="s">
        <v>83</v>
      </c>
      <c r="I3649" t="s">
        <v>8</v>
      </c>
      <c r="J3649" t="s">
        <v>43</v>
      </c>
      <c r="K3649" t="s">
        <v>44</v>
      </c>
      <c r="L3649" t="s">
        <v>45</v>
      </c>
      <c r="M3649" t="s">
        <v>46</v>
      </c>
      <c r="N3649" t="str">
        <f t="shared" si="373"/>
        <v>08/18/2022</v>
      </c>
      <c r="O3649" t="str">
        <f>"12/20/2022"</f>
        <v>12/20/2022</v>
      </c>
      <c r="P3649">
        <v>6.9550000000000001E-2</v>
      </c>
      <c r="Q3649">
        <v>6.9550000000000001E-2</v>
      </c>
      <c r="S3649">
        <v>0</v>
      </c>
      <c r="T3649">
        <v>1.4671999999999999E-2</v>
      </c>
      <c r="U3649">
        <v>5.4878000000000003E-2</v>
      </c>
      <c r="V3649" t="str">
        <f>"Trad IRN"</f>
        <v>Trad IRN</v>
      </c>
      <c r="W3649">
        <v>15</v>
      </c>
      <c r="X3649" t="s">
        <v>47</v>
      </c>
      <c r="Z3649" t="s">
        <v>47</v>
      </c>
      <c r="AB3649" t="str">
        <f>"09"</f>
        <v>09</v>
      </c>
      <c r="AC3649" t="s">
        <v>48</v>
      </c>
      <c r="AD3649" t="s">
        <v>49</v>
      </c>
      <c r="AE3649" t="s">
        <v>50</v>
      </c>
      <c r="AF3649">
        <v>0</v>
      </c>
      <c r="AG3649" t="s">
        <v>51</v>
      </c>
      <c r="AH3649" t="str">
        <f>"Trad IRN"</f>
        <v>Trad IRN</v>
      </c>
      <c r="AI3649" t="str">
        <f>"Bldg IRN"</f>
        <v>Bldg IRN</v>
      </c>
      <c r="AJ3649" t="s">
        <v>48</v>
      </c>
      <c r="AK3649" t="s">
        <v>48</v>
      </c>
      <c r="AL3649" t="s">
        <v>53</v>
      </c>
      <c r="AM3649">
        <v>78.75</v>
      </c>
      <c r="AN3649">
        <v>1132.3</v>
      </c>
      <c r="AO3649">
        <v>15</v>
      </c>
    </row>
    <row r="3650" spans="1:41" x14ac:dyDescent="0.3">
      <c r="A3650" t="str">
        <f>"Trad IRN"</f>
        <v>Trad IRN</v>
      </c>
      <c r="B3650" t="str">
        <f>"Bldg IRN"</f>
        <v>Bldg IRN</v>
      </c>
      <c r="C3650" t="s">
        <v>41</v>
      </c>
      <c r="D3650" t="s">
        <v>3</v>
      </c>
      <c r="E3650" t="s">
        <v>80</v>
      </c>
      <c r="F3650" t="s">
        <v>81</v>
      </c>
      <c r="G3650" t="s">
        <v>82</v>
      </c>
      <c r="H3650" t="s">
        <v>83</v>
      </c>
      <c r="I3650" t="str">
        <f>"Trad IRN"</f>
        <v>Trad IRN</v>
      </c>
      <c r="J3650" t="s">
        <v>43</v>
      </c>
      <c r="K3650" t="s">
        <v>44</v>
      </c>
      <c r="L3650" t="s">
        <v>45</v>
      </c>
      <c r="M3650" t="s">
        <v>46</v>
      </c>
      <c r="N3650" t="str">
        <f t="shared" si="373"/>
        <v>08/18/2022</v>
      </c>
      <c r="O3650" t="str">
        <f t="shared" ref="O3650:O3658" si="374">"12/31/2500"</f>
        <v>12/31/2500</v>
      </c>
      <c r="P3650">
        <v>0.85</v>
      </c>
      <c r="Q3650">
        <v>0.85</v>
      </c>
      <c r="S3650">
        <v>0</v>
      </c>
      <c r="T3650">
        <v>0.85</v>
      </c>
      <c r="U3650">
        <v>0</v>
      </c>
      <c r="V3650" t="str">
        <f>"Trad IRN"</f>
        <v>Trad IRN</v>
      </c>
      <c r="W3650">
        <v>85</v>
      </c>
      <c r="X3650" t="s">
        <v>47</v>
      </c>
      <c r="Z3650" t="s">
        <v>47</v>
      </c>
      <c r="AB3650" t="str">
        <f>"09"</f>
        <v>09</v>
      </c>
      <c r="AC3650" t="s">
        <v>48</v>
      </c>
      <c r="AD3650" t="s">
        <v>49</v>
      </c>
      <c r="AE3650" t="s">
        <v>50</v>
      </c>
      <c r="AF3650">
        <v>0</v>
      </c>
      <c r="AG3650" t="s">
        <v>56</v>
      </c>
      <c r="AH3650" t="str">
        <f>"Trad IRN"</f>
        <v>Trad IRN</v>
      </c>
      <c r="AI3650" t="str">
        <f>"Bldg IRN"</f>
        <v>Bldg IRN</v>
      </c>
      <c r="AJ3650" t="s">
        <v>48</v>
      </c>
      <c r="AK3650" t="s">
        <v>48</v>
      </c>
      <c r="AL3650" t="s">
        <v>53</v>
      </c>
      <c r="AM3650">
        <v>962.46</v>
      </c>
      <c r="AN3650">
        <v>1132.3</v>
      </c>
      <c r="AO3650">
        <v>15</v>
      </c>
    </row>
    <row r="3651" spans="1:41" x14ac:dyDescent="0.3">
      <c r="A3651" t="str">
        <f>"Trad IRN"</f>
        <v>Trad IRN</v>
      </c>
      <c r="B3651" t="str">
        <f>"Bldg IRN"</f>
        <v>Bldg IRN</v>
      </c>
      <c r="C3651" t="s">
        <v>41</v>
      </c>
      <c r="D3651" t="s">
        <v>3</v>
      </c>
      <c r="E3651" t="s">
        <v>80</v>
      </c>
      <c r="F3651" t="s">
        <v>81</v>
      </c>
      <c r="G3651" t="s">
        <v>82</v>
      </c>
      <c r="H3651" t="s">
        <v>83</v>
      </c>
      <c r="I3651" t="str">
        <f>"Trad IRN"</f>
        <v>Trad IRN</v>
      </c>
      <c r="J3651" t="s">
        <v>43</v>
      </c>
      <c r="K3651" t="s">
        <v>44</v>
      </c>
      <c r="L3651" t="s">
        <v>45</v>
      </c>
      <c r="M3651" t="s">
        <v>46</v>
      </c>
      <c r="N3651" t="str">
        <f t="shared" si="373"/>
        <v>08/18/2022</v>
      </c>
      <c r="O3651" t="str">
        <f t="shared" si="374"/>
        <v>12/31/2500</v>
      </c>
      <c r="P3651">
        <v>1</v>
      </c>
      <c r="Q3651">
        <v>1</v>
      </c>
      <c r="S3651">
        <v>0</v>
      </c>
      <c r="T3651">
        <v>1</v>
      </c>
      <c r="U3651">
        <v>0</v>
      </c>
      <c r="V3651" t="str">
        <f>"Trad IRN"</f>
        <v>Trad IRN</v>
      </c>
      <c r="W3651">
        <v>100</v>
      </c>
      <c r="X3651" t="s">
        <v>47</v>
      </c>
      <c r="Z3651" t="s">
        <v>47</v>
      </c>
      <c r="AB3651" t="str">
        <f>"10"</f>
        <v>10</v>
      </c>
      <c r="AC3651" t="s">
        <v>48</v>
      </c>
      <c r="AD3651" t="s">
        <v>49</v>
      </c>
      <c r="AE3651" t="s">
        <v>55</v>
      </c>
      <c r="AF3651">
        <v>0</v>
      </c>
      <c r="AG3651" t="s">
        <v>56</v>
      </c>
      <c r="AH3651" t="str">
        <f>"Trad IRN"</f>
        <v>Trad IRN</v>
      </c>
      <c r="AI3651" t="str">
        <f>"Bldg IRN"</f>
        <v>Bldg IRN</v>
      </c>
      <c r="AJ3651" t="s">
        <v>48</v>
      </c>
      <c r="AK3651" t="s">
        <v>48</v>
      </c>
      <c r="AL3651" t="s">
        <v>53</v>
      </c>
      <c r="AM3651">
        <v>1132.3</v>
      </c>
      <c r="AN3651">
        <v>1132.3</v>
      </c>
      <c r="AO3651">
        <v>15</v>
      </c>
    </row>
    <row r="3652" spans="1:41" x14ac:dyDescent="0.3">
      <c r="A3652" t="str">
        <f>"Trad IRN"</f>
        <v>Trad IRN</v>
      </c>
      <c r="B3652" t="str">
        <f>"Bldg IRN"</f>
        <v>Bldg IRN</v>
      </c>
      <c r="C3652" t="s">
        <v>41</v>
      </c>
      <c r="D3652" t="s">
        <v>3</v>
      </c>
      <c r="E3652" t="s">
        <v>80</v>
      </c>
      <c r="F3652" t="s">
        <v>81</v>
      </c>
      <c r="G3652" t="s">
        <v>82</v>
      </c>
      <c r="H3652" t="s">
        <v>83</v>
      </c>
      <c r="I3652" t="str">
        <f>"Trad IRN"</f>
        <v>Trad IRN</v>
      </c>
      <c r="J3652" t="s">
        <v>43</v>
      </c>
      <c r="K3652" t="s">
        <v>44</v>
      </c>
      <c r="L3652" t="s">
        <v>45</v>
      </c>
      <c r="M3652" t="s">
        <v>46</v>
      </c>
      <c r="N3652" t="str">
        <f t="shared" si="373"/>
        <v>08/18/2022</v>
      </c>
      <c r="O3652" t="str">
        <f t="shared" si="374"/>
        <v>12/31/2500</v>
      </c>
      <c r="P3652">
        <v>0.5</v>
      </c>
      <c r="Q3652">
        <v>0.5</v>
      </c>
      <c r="S3652">
        <v>0.5</v>
      </c>
      <c r="T3652">
        <v>0.5</v>
      </c>
      <c r="U3652">
        <v>0</v>
      </c>
      <c r="V3652" t="str">
        <f>"Trad IRN"</f>
        <v>Trad IRN</v>
      </c>
      <c r="W3652">
        <v>50</v>
      </c>
      <c r="X3652" t="s">
        <v>47</v>
      </c>
      <c r="Z3652" t="s">
        <v>47</v>
      </c>
      <c r="AB3652" t="str">
        <f>"11"</f>
        <v>11</v>
      </c>
      <c r="AC3652" t="s">
        <v>48</v>
      </c>
      <c r="AD3652" t="s">
        <v>49</v>
      </c>
      <c r="AE3652" t="s">
        <v>50</v>
      </c>
      <c r="AF3652">
        <v>0</v>
      </c>
      <c r="AG3652" t="s">
        <v>56</v>
      </c>
      <c r="AH3652" t="str">
        <f>"Trad IRN"</f>
        <v>Trad IRN</v>
      </c>
      <c r="AI3652" t="str">
        <f>"Bldg IRN"</f>
        <v>Bldg IRN</v>
      </c>
      <c r="AJ3652" t="s">
        <v>48</v>
      </c>
      <c r="AK3652" t="s">
        <v>48</v>
      </c>
      <c r="AL3652" t="s">
        <v>53</v>
      </c>
      <c r="AM3652">
        <v>566.15</v>
      </c>
      <c r="AN3652">
        <v>1132.3</v>
      </c>
      <c r="AO3652">
        <v>15</v>
      </c>
    </row>
    <row r="3653" spans="1:41" x14ac:dyDescent="0.3">
      <c r="A3653" t="str">
        <f>"Trad IRN"</f>
        <v>Trad IRN</v>
      </c>
      <c r="B3653" t="str">
        <f>"Bldg IRN"</f>
        <v>Bldg IRN</v>
      </c>
      <c r="C3653" t="s">
        <v>41</v>
      </c>
      <c r="D3653" t="s">
        <v>3</v>
      </c>
      <c r="E3653" t="s">
        <v>80</v>
      </c>
      <c r="F3653" t="s">
        <v>81</v>
      </c>
      <c r="G3653" t="s">
        <v>82</v>
      </c>
      <c r="H3653" t="s">
        <v>83</v>
      </c>
      <c r="I3653" t="s">
        <v>8</v>
      </c>
      <c r="J3653" t="s">
        <v>43</v>
      </c>
      <c r="K3653" t="s">
        <v>44</v>
      </c>
      <c r="L3653" t="s">
        <v>45</v>
      </c>
      <c r="M3653" t="s">
        <v>46</v>
      </c>
      <c r="N3653" t="str">
        <f>"08/17/2022"</f>
        <v>08/17/2022</v>
      </c>
      <c r="O3653" t="str">
        <f t="shared" si="374"/>
        <v>12/31/2500</v>
      </c>
      <c r="P3653">
        <v>0.5</v>
      </c>
      <c r="Q3653">
        <v>0.5</v>
      </c>
      <c r="S3653">
        <v>0</v>
      </c>
      <c r="T3653">
        <v>0</v>
      </c>
      <c r="U3653">
        <v>0.5</v>
      </c>
      <c r="V3653" t="str">
        <f>"Trad IRN"</f>
        <v>Trad IRN</v>
      </c>
      <c r="W3653">
        <v>50</v>
      </c>
      <c r="X3653" t="s">
        <v>47</v>
      </c>
      <c r="Z3653" t="s">
        <v>47</v>
      </c>
      <c r="AB3653" t="str">
        <f>"11"</f>
        <v>11</v>
      </c>
      <c r="AC3653" t="s">
        <v>48</v>
      </c>
      <c r="AD3653" t="s">
        <v>49</v>
      </c>
      <c r="AE3653" t="s">
        <v>50</v>
      </c>
      <c r="AF3653">
        <v>0</v>
      </c>
      <c r="AG3653" t="s">
        <v>51</v>
      </c>
      <c r="AH3653" t="s">
        <v>85</v>
      </c>
      <c r="AI3653" t="str">
        <f>"Bldg IRN"</f>
        <v>Bldg IRN</v>
      </c>
      <c r="AJ3653" t="s">
        <v>48</v>
      </c>
      <c r="AK3653" t="s">
        <v>48</v>
      </c>
      <c r="AL3653" t="s">
        <v>53</v>
      </c>
      <c r="AM3653">
        <v>530</v>
      </c>
      <c r="AN3653">
        <v>1060</v>
      </c>
      <c r="AO3653">
        <v>15</v>
      </c>
    </row>
    <row r="3654" spans="1:41" x14ac:dyDescent="0.3">
      <c r="A3654" t="str">
        <f>"Trad IRN"</f>
        <v>Trad IRN</v>
      </c>
      <c r="B3654" t="str">
        <f>"Bldg IRN"</f>
        <v>Bldg IRN</v>
      </c>
      <c r="C3654" t="s">
        <v>41</v>
      </c>
      <c r="D3654" t="s">
        <v>3</v>
      </c>
      <c r="E3654" t="s">
        <v>80</v>
      </c>
      <c r="F3654" t="s">
        <v>81</v>
      </c>
      <c r="G3654" t="s">
        <v>82</v>
      </c>
      <c r="H3654" t="s">
        <v>83</v>
      </c>
      <c r="I3654" t="str">
        <f>"Trad IRN"</f>
        <v>Trad IRN</v>
      </c>
      <c r="J3654" t="s">
        <v>43</v>
      </c>
      <c r="K3654" t="s">
        <v>44</v>
      </c>
      <c r="L3654" t="s">
        <v>45</v>
      </c>
      <c r="M3654" t="s">
        <v>46</v>
      </c>
      <c r="N3654" t="str">
        <f>"08/18/2022"</f>
        <v>08/18/2022</v>
      </c>
      <c r="O3654" t="str">
        <f t="shared" si="374"/>
        <v>12/31/2500</v>
      </c>
      <c r="P3654">
        <v>1</v>
      </c>
      <c r="Q3654">
        <v>1</v>
      </c>
      <c r="S3654">
        <v>0</v>
      </c>
      <c r="T3654">
        <v>1</v>
      </c>
      <c r="U3654">
        <v>0</v>
      </c>
      <c r="V3654" t="str">
        <f>"Trad IRN"</f>
        <v>Trad IRN</v>
      </c>
      <c r="W3654">
        <v>100</v>
      </c>
      <c r="X3654" t="s">
        <v>47</v>
      </c>
      <c r="Z3654" t="s">
        <v>47</v>
      </c>
      <c r="AB3654" t="str">
        <f>"10"</f>
        <v>10</v>
      </c>
      <c r="AC3654" t="s">
        <v>48</v>
      </c>
      <c r="AD3654" t="s">
        <v>49</v>
      </c>
      <c r="AE3654" t="s">
        <v>50</v>
      </c>
      <c r="AF3654">
        <v>0</v>
      </c>
      <c r="AG3654" t="s">
        <v>56</v>
      </c>
      <c r="AH3654" t="str">
        <f>"Trad IRN"</f>
        <v>Trad IRN</v>
      </c>
      <c r="AI3654" t="str">
        <f>"Bldg IRN"</f>
        <v>Bldg IRN</v>
      </c>
      <c r="AJ3654" t="s">
        <v>48</v>
      </c>
      <c r="AK3654" t="s">
        <v>48</v>
      </c>
      <c r="AL3654" t="s">
        <v>53</v>
      </c>
      <c r="AM3654">
        <v>1132.3</v>
      </c>
      <c r="AN3654">
        <v>1132.3</v>
      </c>
      <c r="AO3654">
        <v>15</v>
      </c>
    </row>
    <row r="3655" spans="1:41" x14ac:dyDescent="0.3">
      <c r="A3655" t="str">
        <f>"Trad IRN"</f>
        <v>Trad IRN</v>
      </c>
      <c r="B3655" t="str">
        <f>"Bldg IRN"</f>
        <v>Bldg IRN</v>
      </c>
      <c r="C3655" t="s">
        <v>41</v>
      </c>
      <c r="D3655" t="s">
        <v>3</v>
      </c>
      <c r="E3655" t="s">
        <v>80</v>
      </c>
      <c r="F3655" t="s">
        <v>81</v>
      </c>
      <c r="G3655" t="s">
        <v>82</v>
      </c>
      <c r="H3655" t="s">
        <v>83</v>
      </c>
      <c r="I3655" t="s">
        <v>8</v>
      </c>
      <c r="J3655" t="s">
        <v>43</v>
      </c>
      <c r="K3655" t="s">
        <v>44</v>
      </c>
      <c r="L3655" t="s">
        <v>45</v>
      </c>
      <c r="M3655" t="s">
        <v>46</v>
      </c>
      <c r="N3655" t="str">
        <f>"08/18/2022"</f>
        <v>08/18/2022</v>
      </c>
      <c r="O3655" t="str">
        <f t="shared" si="374"/>
        <v>12/31/2500</v>
      </c>
      <c r="P3655">
        <v>0.15</v>
      </c>
      <c r="Q3655">
        <v>0.15</v>
      </c>
      <c r="S3655">
        <v>0</v>
      </c>
      <c r="T3655">
        <v>3.8889E-2</v>
      </c>
      <c r="U3655">
        <v>0.111111</v>
      </c>
      <c r="V3655" t="str">
        <f>"Trad IRN"</f>
        <v>Trad IRN</v>
      </c>
      <c r="W3655">
        <v>15</v>
      </c>
      <c r="X3655" t="s">
        <v>47</v>
      </c>
      <c r="Z3655" t="s">
        <v>47</v>
      </c>
      <c r="AB3655" t="str">
        <f>"10"</f>
        <v>10</v>
      </c>
      <c r="AC3655" t="s">
        <v>48</v>
      </c>
      <c r="AD3655" t="s">
        <v>49</v>
      </c>
      <c r="AE3655" t="s">
        <v>55</v>
      </c>
      <c r="AF3655">
        <v>0</v>
      </c>
      <c r="AG3655" t="s">
        <v>51</v>
      </c>
      <c r="AH3655" t="str">
        <f>"Trad IRN"</f>
        <v>Trad IRN</v>
      </c>
      <c r="AI3655" t="str">
        <f>"Bldg IRN"</f>
        <v>Bldg IRN</v>
      </c>
      <c r="AJ3655" t="s">
        <v>48</v>
      </c>
      <c r="AK3655" t="s">
        <v>48</v>
      </c>
      <c r="AL3655" t="s">
        <v>53</v>
      </c>
      <c r="AM3655">
        <v>169.85</v>
      </c>
      <c r="AN3655">
        <v>1132.3</v>
      </c>
      <c r="AO3655">
        <v>15</v>
      </c>
    </row>
    <row r="3656" spans="1:41" x14ac:dyDescent="0.3">
      <c r="A3656" t="str">
        <f>"Trad IRN"</f>
        <v>Trad IRN</v>
      </c>
      <c r="B3656" t="str">
        <f>"Bldg IRN"</f>
        <v>Bldg IRN</v>
      </c>
      <c r="C3656" t="s">
        <v>41</v>
      </c>
      <c r="D3656" t="s">
        <v>3</v>
      </c>
      <c r="E3656" t="s">
        <v>80</v>
      </c>
      <c r="F3656" t="s">
        <v>81</v>
      </c>
      <c r="G3656" t="s">
        <v>82</v>
      </c>
      <c r="H3656" t="s">
        <v>83</v>
      </c>
      <c r="I3656" t="str">
        <f>"Trad IRN"</f>
        <v>Trad IRN</v>
      </c>
      <c r="J3656" t="s">
        <v>43</v>
      </c>
      <c r="K3656" t="s">
        <v>44</v>
      </c>
      <c r="L3656" t="s">
        <v>45</v>
      </c>
      <c r="M3656" t="s">
        <v>46</v>
      </c>
      <c r="N3656" t="str">
        <f>"08/18/2022"</f>
        <v>08/18/2022</v>
      </c>
      <c r="O3656" t="str">
        <f t="shared" si="374"/>
        <v>12/31/2500</v>
      </c>
      <c r="P3656">
        <v>0.85</v>
      </c>
      <c r="Q3656">
        <v>0.85</v>
      </c>
      <c r="S3656">
        <v>0</v>
      </c>
      <c r="T3656">
        <v>0.85</v>
      </c>
      <c r="U3656">
        <v>0</v>
      </c>
      <c r="V3656" t="str">
        <f>"Trad IRN"</f>
        <v>Trad IRN</v>
      </c>
      <c r="W3656">
        <v>85</v>
      </c>
      <c r="X3656" t="s">
        <v>47</v>
      </c>
      <c r="Z3656" t="s">
        <v>47</v>
      </c>
      <c r="AB3656" t="str">
        <f>"10"</f>
        <v>10</v>
      </c>
      <c r="AC3656" t="s">
        <v>48</v>
      </c>
      <c r="AD3656" t="s">
        <v>49</v>
      </c>
      <c r="AE3656" t="s">
        <v>55</v>
      </c>
      <c r="AF3656">
        <v>0</v>
      </c>
      <c r="AG3656" t="s">
        <v>56</v>
      </c>
      <c r="AH3656" t="str">
        <f>"Trad IRN"</f>
        <v>Trad IRN</v>
      </c>
      <c r="AI3656" t="str">
        <f>"Bldg IRN"</f>
        <v>Bldg IRN</v>
      </c>
      <c r="AJ3656" t="s">
        <v>48</v>
      </c>
      <c r="AK3656" t="s">
        <v>48</v>
      </c>
      <c r="AL3656" t="s">
        <v>53</v>
      </c>
      <c r="AM3656">
        <v>962.46</v>
      </c>
      <c r="AN3656">
        <v>1132.3</v>
      </c>
      <c r="AO3656">
        <v>15</v>
      </c>
    </row>
    <row r="3657" spans="1:41" x14ac:dyDescent="0.3">
      <c r="A3657" t="str">
        <f>"Trad IRN"</f>
        <v>Trad IRN</v>
      </c>
      <c r="B3657" t="str">
        <f>"Bldg IRN"</f>
        <v>Bldg IRN</v>
      </c>
      <c r="C3657" t="s">
        <v>41</v>
      </c>
      <c r="D3657" t="s">
        <v>3</v>
      </c>
      <c r="E3657" t="s">
        <v>80</v>
      </c>
      <c r="F3657" t="s">
        <v>81</v>
      </c>
      <c r="G3657" t="s">
        <v>82</v>
      </c>
      <c r="H3657" t="s">
        <v>83</v>
      </c>
      <c r="I3657" t="str">
        <f>"Trad IRN"</f>
        <v>Trad IRN</v>
      </c>
      <c r="J3657" t="s">
        <v>43</v>
      </c>
      <c r="K3657" t="s">
        <v>44</v>
      </c>
      <c r="L3657" t="s">
        <v>45</v>
      </c>
      <c r="M3657" t="s">
        <v>46</v>
      </c>
      <c r="N3657" t="str">
        <f>"08/18/2022"</f>
        <v>08/18/2022</v>
      </c>
      <c r="O3657" t="str">
        <f t="shared" si="374"/>
        <v>12/31/2500</v>
      </c>
      <c r="P3657">
        <v>1</v>
      </c>
      <c r="Q3657">
        <v>1</v>
      </c>
      <c r="S3657">
        <v>0</v>
      </c>
      <c r="T3657">
        <v>1</v>
      </c>
      <c r="U3657">
        <v>0</v>
      </c>
      <c r="V3657" t="str">
        <f>"Trad IRN"</f>
        <v>Trad IRN</v>
      </c>
      <c r="W3657">
        <v>100</v>
      </c>
      <c r="X3657" t="s">
        <v>47</v>
      </c>
      <c r="Z3657" t="s">
        <v>47</v>
      </c>
      <c r="AB3657" t="str">
        <f>"10"</f>
        <v>10</v>
      </c>
      <c r="AC3657" t="s">
        <v>48</v>
      </c>
      <c r="AD3657" t="s">
        <v>49</v>
      </c>
      <c r="AE3657" t="s">
        <v>55</v>
      </c>
      <c r="AF3657">
        <v>0</v>
      </c>
      <c r="AG3657" t="s">
        <v>56</v>
      </c>
      <c r="AH3657" t="str">
        <f>"Trad IRN"</f>
        <v>Trad IRN</v>
      </c>
      <c r="AI3657" t="str">
        <f>"Bldg IRN"</f>
        <v>Bldg IRN</v>
      </c>
      <c r="AJ3657" t="s">
        <v>48</v>
      </c>
      <c r="AK3657" t="s">
        <v>48</v>
      </c>
      <c r="AL3657" t="s">
        <v>53</v>
      </c>
      <c r="AM3657">
        <v>1132.3</v>
      </c>
      <c r="AN3657">
        <v>1132.3</v>
      </c>
      <c r="AO3657">
        <v>15</v>
      </c>
    </row>
    <row r="3658" spans="1:41" x14ac:dyDescent="0.3">
      <c r="A3658" t="str">
        <f>"Trad IRN"</f>
        <v>Trad IRN</v>
      </c>
      <c r="B3658" t="str">
        <f>"Bldg IRN"</f>
        <v>Bldg IRN</v>
      </c>
      <c r="C3658" t="s">
        <v>41</v>
      </c>
      <c r="D3658" t="s">
        <v>3</v>
      </c>
      <c r="E3658" t="s">
        <v>80</v>
      </c>
      <c r="F3658" t="s">
        <v>81</v>
      </c>
      <c r="G3658" t="s">
        <v>82</v>
      </c>
      <c r="H3658" t="s">
        <v>83</v>
      </c>
      <c r="I3658" t="str">
        <f>"Trad IRN"</f>
        <v>Trad IRN</v>
      </c>
      <c r="J3658" t="s">
        <v>43</v>
      </c>
      <c r="K3658" t="s">
        <v>44</v>
      </c>
      <c r="L3658" t="s">
        <v>45</v>
      </c>
      <c r="M3658" t="s">
        <v>46</v>
      </c>
      <c r="N3658" t="str">
        <f>"11/08/2022"</f>
        <v>11/08/2022</v>
      </c>
      <c r="O3658" t="str">
        <f t="shared" si="374"/>
        <v>12/31/2500</v>
      </c>
      <c r="P3658">
        <v>0.59313800000000005</v>
      </c>
      <c r="Q3658">
        <v>0.59313800000000005</v>
      </c>
      <c r="S3658">
        <v>0</v>
      </c>
      <c r="T3658">
        <v>0.59313800000000005</v>
      </c>
      <c r="U3658">
        <v>0</v>
      </c>
      <c r="V3658" t="str">
        <f>"Trad IRN"</f>
        <v>Trad IRN</v>
      </c>
      <c r="W3658">
        <v>70</v>
      </c>
      <c r="X3658" t="s">
        <v>47</v>
      </c>
      <c r="Z3658" t="s">
        <v>54</v>
      </c>
      <c r="AA3658" t="str">
        <f>"15"</f>
        <v>15</v>
      </c>
      <c r="AB3658" t="str">
        <f>"12"</f>
        <v>12</v>
      </c>
      <c r="AC3658" t="s">
        <v>48</v>
      </c>
      <c r="AD3658" t="s">
        <v>49</v>
      </c>
      <c r="AE3658" t="s">
        <v>55</v>
      </c>
      <c r="AF3658">
        <v>0</v>
      </c>
      <c r="AG3658" t="s">
        <v>56</v>
      </c>
      <c r="AH3658" t="str">
        <f>"Trad IRN"</f>
        <v>Trad IRN</v>
      </c>
      <c r="AI3658" t="str">
        <f>"Bldg IRN"</f>
        <v>Bldg IRN</v>
      </c>
      <c r="AJ3658" t="str">
        <f>"12"</f>
        <v>12</v>
      </c>
      <c r="AK3658" t="s">
        <v>48</v>
      </c>
      <c r="AL3658" t="s">
        <v>53</v>
      </c>
      <c r="AM3658">
        <v>671.61</v>
      </c>
      <c r="AN3658">
        <v>1132.3</v>
      </c>
      <c r="AO3658">
        <v>15</v>
      </c>
    </row>
    <row r="3659" spans="1:41" x14ac:dyDescent="0.3">
      <c r="A3659" t="str">
        <f>"Trad IRN"</f>
        <v>Trad IRN</v>
      </c>
      <c r="B3659" t="str">
        <f>"Bldg IRN"</f>
        <v>Bldg IRN</v>
      </c>
      <c r="C3659" t="s">
        <v>41</v>
      </c>
      <c r="D3659" t="s">
        <v>3</v>
      </c>
      <c r="E3659" t="s">
        <v>80</v>
      </c>
      <c r="F3659" t="s">
        <v>81</v>
      </c>
      <c r="G3659" t="s">
        <v>82</v>
      </c>
      <c r="H3659" t="s">
        <v>83</v>
      </c>
      <c r="I3659" t="s">
        <v>8</v>
      </c>
      <c r="J3659" t="s">
        <v>43</v>
      </c>
      <c r="K3659" t="s">
        <v>44</v>
      </c>
      <c r="L3659" t="s">
        <v>45</v>
      </c>
      <c r="M3659" t="s">
        <v>46</v>
      </c>
      <c r="N3659" t="str">
        <f>"08/18/2022"</f>
        <v>08/18/2022</v>
      </c>
      <c r="O3659" t="str">
        <f>"01/03/2023"</f>
        <v>01/03/2023</v>
      </c>
      <c r="P3659">
        <v>7.1544999999999997E-2</v>
      </c>
      <c r="Q3659">
        <v>7.1544999999999997E-2</v>
      </c>
      <c r="S3659">
        <v>0</v>
      </c>
      <c r="T3659">
        <v>1.8211999999999999E-2</v>
      </c>
      <c r="U3659">
        <v>5.3332999999999998E-2</v>
      </c>
      <c r="V3659" t="str">
        <f>"Trad IRN"</f>
        <v>Trad IRN</v>
      </c>
      <c r="W3659">
        <v>15</v>
      </c>
      <c r="X3659" t="s">
        <v>47</v>
      </c>
      <c r="Z3659" t="s">
        <v>47</v>
      </c>
      <c r="AB3659" t="str">
        <f>"12"</f>
        <v>12</v>
      </c>
      <c r="AC3659" t="s">
        <v>48</v>
      </c>
      <c r="AD3659" t="s">
        <v>49</v>
      </c>
      <c r="AE3659" t="s">
        <v>50</v>
      </c>
      <c r="AF3659">
        <v>0</v>
      </c>
      <c r="AG3659" t="s">
        <v>51</v>
      </c>
      <c r="AH3659" t="s">
        <v>85</v>
      </c>
      <c r="AI3659" t="str">
        <f>"Bldg IRN"</f>
        <v>Bldg IRN</v>
      </c>
      <c r="AJ3659" t="str">
        <f>"12"</f>
        <v>12</v>
      </c>
      <c r="AK3659" t="s">
        <v>52</v>
      </c>
      <c r="AL3659" t="s">
        <v>53</v>
      </c>
      <c r="AM3659">
        <v>74.55</v>
      </c>
      <c r="AN3659">
        <v>1042</v>
      </c>
      <c r="AO3659">
        <v>15</v>
      </c>
    </row>
    <row r="3660" spans="1:41" x14ac:dyDescent="0.3">
      <c r="A3660" t="str">
        <f>"Trad IRN"</f>
        <v>Trad IRN</v>
      </c>
      <c r="B3660" t="str">
        <f>"Bldg IRN"</f>
        <v>Bldg IRN</v>
      </c>
      <c r="C3660" t="s">
        <v>41</v>
      </c>
      <c r="D3660" t="s">
        <v>3</v>
      </c>
      <c r="E3660" t="s">
        <v>80</v>
      </c>
      <c r="F3660" t="s">
        <v>81</v>
      </c>
      <c r="G3660" t="s">
        <v>82</v>
      </c>
      <c r="H3660" t="s">
        <v>83</v>
      </c>
      <c r="I3660" t="s">
        <v>8</v>
      </c>
      <c r="J3660" t="s">
        <v>43</v>
      </c>
      <c r="K3660" t="s">
        <v>44</v>
      </c>
      <c r="L3660" t="s">
        <v>45</v>
      </c>
      <c r="M3660" t="s">
        <v>46</v>
      </c>
      <c r="N3660" t="str">
        <f>"01/04/2023"</f>
        <v>01/04/2023</v>
      </c>
      <c r="O3660" t="str">
        <f>"12/31/2500"</f>
        <v>12/31/2500</v>
      </c>
      <c r="P3660">
        <v>7.7590999999999993E-2</v>
      </c>
      <c r="Q3660">
        <v>7.7590999999999993E-2</v>
      </c>
      <c r="S3660">
        <v>0</v>
      </c>
      <c r="T3660">
        <v>2.2034999999999999E-2</v>
      </c>
      <c r="U3660">
        <v>5.5556000000000001E-2</v>
      </c>
      <c r="V3660" t="str">
        <f>"Trad IRN"</f>
        <v>Trad IRN</v>
      </c>
      <c r="W3660">
        <v>2</v>
      </c>
      <c r="X3660" t="s">
        <v>54</v>
      </c>
      <c r="Y3660" t="str">
        <f>"13"</f>
        <v>13</v>
      </c>
      <c r="Z3660" t="s">
        <v>47</v>
      </c>
      <c r="AB3660" t="str">
        <f>"12"</f>
        <v>12</v>
      </c>
      <c r="AC3660" t="s">
        <v>48</v>
      </c>
      <c r="AD3660" t="s">
        <v>49</v>
      </c>
      <c r="AE3660" t="s">
        <v>50</v>
      </c>
      <c r="AF3660">
        <v>0</v>
      </c>
      <c r="AG3660" t="s">
        <v>51</v>
      </c>
      <c r="AH3660" t="s">
        <v>85</v>
      </c>
      <c r="AI3660" t="str">
        <f>"Bldg IRN"</f>
        <v>Bldg IRN</v>
      </c>
      <c r="AJ3660" t="str">
        <f>"12"</f>
        <v>12</v>
      </c>
      <c r="AK3660" t="s">
        <v>52</v>
      </c>
      <c r="AL3660" t="s">
        <v>53</v>
      </c>
      <c r="AM3660">
        <v>80.849999999999994</v>
      </c>
      <c r="AN3660">
        <v>1042</v>
      </c>
      <c r="AO3660">
        <v>15</v>
      </c>
    </row>
    <row r="3661" spans="1:41" x14ac:dyDescent="0.3">
      <c r="A3661" t="str">
        <f>"Trad IRN"</f>
        <v>Trad IRN</v>
      </c>
      <c r="B3661" t="str">
        <f>"Bldg IRN"</f>
        <v>Bldg IRN</v>
      </c>
      <c r="C3661" t="s">
        <v>41</v>
      </c>
      <c r="D3661" t="s">
        <v>3</v>
      </c>
      <c r="E3661" t="s">
        <v>80</v>
      </c>
      <c r="F3661" t="s">
        <v>81</v>
      </c>
      <c r="G3661" t="s">
        <v>82</v>
      </c>
      <c r="H3661" t="s">
        <v>83</v>
      </c>
      <c r="I3661" t="str">
        <f>"Trad IRN"</f>
        <v>Trad IRN</v>
      </c>
      <c r="J3661" t="s">
        <v>43</v>
      </c>
      <c r="K3661" t="s">
        <v>44</v>
      </c>
      <c r="L3661" t="s">
        <v>45</v>
      </c>
      <c r="M3661" t="s">
        <v>46</v>
      </c>
      <c r="N3661" t="str">
        <f>"08/18/2022"</f>
        <v>08/18/2022</v>
      </c>
      <c r="O3661" t="str">
        <f>"11/07/2022"</f>
        <v>11/07/2022</v>
      </c>
      <c r="P3661">
        <v>0.25686199999999998</v>
      </c>
      <c r="Q3661">
        <v>0.25686199999999998</v>
      </c>
      <c r="S3661">
        <v>0</v>
      </c>
      <c r="T3661">
        <v>0.25686199999999998</v>
      </c>
      <c r="U3661">
        <v>0</v>
      </c>
      <c r="V3661" t="str">
        <f>"Trad IRN"</f>
        <v>Trad IRN</v>
      </c>
      <c r="W3661">
        <v>70</v>
      </c>
      <c r="X3661" t="s">
        <v>47</v>
      </c>
      <c r="Z3661" t="s">
        <v>54</v>
      </c>
      <c r="AA3661" t="str">
        <f>"15"</f>
        <v>15</v>
      </c>
      <c r="AB3661" t="str">
        <f>"12"</f>
        <v>12</v>
      </c>
      <c r="AC3661" t="s">
        <v>48</v>
      </c>
      <c r="AD3661" t="s">
        <v>49</v>
      </c>
      <c r="AE3661" t="s">
        <v>50</v>
      </c>
      <c r="AF3661">
        <v>0</v>
      </c>
      <c r="AG3661" t="s">
        <v>56</v>
      </c>
      <c r="AH3661" t="str">
        <f>"Trad IRN"</f>
        <v>Trad IRN</v>
      </c>
      <c r="AI3661" t="str">
        <f>"Bldg IRN"</f>
        <v>Bldg IRN</v>
      </c>
      <c r="AJ3661" t="str">
        <f>"12"</f>
        <v>12</v>
      </c>
      <c r="AK3661" t="s">
        <v>48</v>
      </c>
      <c r="AL3661" t="s">
        <v>53</v>
      </c>
      <c r="AM3661">
        <v>290.83999999999997</v>
      </c>
      <c r="AN3661">
        <v>1132.3</v>
      </c>
      <c r="AO3661">
        <v>15</v>
      </c>
    </row>
    <row r="3662" spans="1:41" x14ac:dyDescent="0.3">
      <c r="A3662" t="str">
        <f>"Trad IRN"</f>
        <v>Trad IRN</v>
      </c>
      <c r="B3662" t="str">
        <f>"Bldg IRN"</f>
        <v>Bldg IRN</v>
      </c>
      <c r="C3662" t="s">
        <v>41</v>
      </c>
      <c r="D3662" t="s">
        <v>3</v>
      </c>
      <c r="E3662" t="s">
        <v>80</v>
      </c>
      <c r="F3662" t="s">
        <v>81</v>
      </c>
      <c r="G3662" t="s">
        <v>82</v>
      </c>
      <c r="H3662" t="s">
        <v>83</v>
      </c>
      <c r="I3662" t="str">
        <f>"Trad IRN"</f>
        <v>Trad IRN</v>
      </c>
      <c r="J3662" t="s">
        <v>43</v>
      </c>
      <c r="K3662" t="s">
        <v>44</v>
      </c>
      <c r="L3662" t="s">
        <v>45</v>
      </c>
      <c r="M3662" t="s">
        <v>46</v>
      </c>
      <c r="N3662" t="str">
        <f>"08/18/2022"</f>
        <v>08/18/2022</v>
      </c>
      <c r="O3662" t="str">
        <f>"11/07/2022"</f>
        <v>11/07/2022</v>
      </c>
      <c r="P3662">
        <v>0.30219000000000001</v>
      </c>
      <c r="Q3662">
        <v>0.30219000000000001</v>
      </c>
      <c r="S3662">
        <v>0</v>
      </c>
      <c r="T3662">
        <v>0.30219000000000001</v>
      </c>
      <c r="U3662">
        <v>0</v>
      </c>
      <c r="V3662" t="str">
        <f>"Trad IRN"</f>
        <v>Trad IRN</v>
      </c>
      <c r="W3662">
        <v>100</v>
      </c>
      <c r="X3662" t="s">
        <v>47</v>
      </c>
      <c r="Z3662" t="s">
        <v>47</v>
      </c>
      <c r="AB3662" t="str">
        <f>"10"</f>
        <v>10</v>
      </c>
      <c r="AC3662" t="s">
        <v>48</v>
      </c>
      <c r="AD3662" t="s">
        <v>49</v>
      </c>
      <c r="AE3662" t="s">
        <v>50</v>
      </c>
      <c r="AF3662">
        <v>0</v>
      </c>
      <c r="AG3662" t="s">
        <v>56</v>
      </c>
      <c r="AH3662" t="str">
        <f>"Trad IRN"</f>
        <v>Trad IRN</v>
      </c>
      <c r="AI3662" t="str">
        <f>"Bldg IRN"</f>
        <v>Bldg IRN</v>
      </c>
      <c r="AJ3662" t="s">
        <v>48</v>
      </c>
      <c r="AK3662" t="s">
        <v>48</v>
      </c>
      <c r="AL3662" t="s">
        <v>53</v>
      </c>
      <c r="AM3662">
        <v>342.17</v>
      </c>
      <c r="AN3662">
        <v>1132.3</v>
      </c>
      <c r="AO3662">
        <v>15</v>
      </c>
    </row>
    <row r="3663" spans="1:41" x14ac:dyDescent="0.3">
      <c r="A3663" t="str">
        <f>"Trad IRN"</f>
        <v>Trad IRN</v>
      </c>
      <c r="B3663" t="str">
        <f>"Bldg IRN"</f>
        <v>Bldg IRN</v>
      </c>
      <c r="C3663" t="s">
        <v>41</v>
      </c>
      <c r="D3663" t="s">
        <v>3</v>
      </c>
      <c r="E3663" t="s">
        <v>80</v>
      </c>
      <c r="F3663" t="s">
        <v>81</v>
      </c>
      <c r="G3663" t="s">
        <v>82</v>
      </c>
      <c r="H3663" t="s">
        <v>83</v>
      </c>
      <c r="I3663" t="str">
        <f>"Trad IRN"</f>
        <v>Trad IRN</v>
      </c>
      <c r="J3663" t="s">
        <v>43</v>
      </c>
      <c r="K3663" t="s">
        <v>44</v>
      </c>
      <c r="L3663" t="s">
        <v>45</v>
      </c>
      <c r="M3663" t="s">
        <v>46</v>
      </c>
      <c r="N3663" t="str">
        <f>"11/08/2022"</f>
        <v>11/08/2022</v>
      </c>
      <c r="O3663" t="str">
        <f>"12/31/2500"</f>
        <v>12/31/2500</v>
      </c>
      <c r="P3663">
        <v>0.69781000000000004</v>
      </c>
      <c r="Q3663">
        <v>0.69781000000000004</v>
      </c>
      <c r="S3663">
        <v>0</v>
      </c>
      <c r="T3663">
        <v>0.69781000000000004</v>
      </c>
      <c r="U3663">
        <v>0</v>
      </c>
      <c r="V3663" t="str">
        <f>"Trad IRN"</f>
        <v>Trad IRN</v>
      </c>
      <c r="W3663">
        <v>100</v>
      </c>
      <c r="X3663" t="s">
        <v>47</v>
      </c>
      <c r="Z3663" t="s">
        <v>47</v>
      </c>
      <c r="AB3663" t="str">
        <f>"10"</f>
        <v>10</v>
      </c>
      <c r="AC3663" t="s">
        <v>48</v>
      </c>
      <c r="AD3663" t="s">
        <v>49</v>
      </c>
      <c r="AE3663" t="s">
        <v>55</v>
      </c>
      <c r="AF3663">
        <v>0</v>
      </c>
      <c r="AG3663" t="s">
        <v>56</v>
      </c>
      <c r="AH3663" t="str">
        <f>"Trad IRN"</f>
        <v>Trad IRN</v>
      </c>
      <c r="AI3663" t="str">
        <f>"Bldg IRN"</f>
        <v>Bldg IRN</v>
      </c>
      <c r="AJ3663" t="s">
        <v>48</v>
      </c>
      <c r="AK3663" t="s">
        <v>48</v>
      </c>
      <c r="AL3663" t="s">
        <v>53</v>
      </c>
      <c r="AM3663">
        <v>790.13</v>
      </c>
      <c r="AN3663">
        <v>1132.3</v>
      </c>
      <c r="AO3663">
        <v>15</v>
      </c>
    </row>
    <row r="3664" spans="1:41" x14ac:dyDescent="0.3">
      <c r="A3664" t="str">
        <f>"Trad IRN"</f>
        <v>Trad IRN</v>
      </c>
      <c r="B3664" t="str">
        <f>"Bldg IRN"</f>
        <v>Bldg IRN</v>
      </c>
      <c r="C3664" t="s">
        <v>41</v>
      </c>
      <c r="D3664" t="s">
        <v>3</v>
      </c>
      <c r="E3664" t="s">
        <v>80</v>
      </c>
      <c r="F3664" t="s">
        <v>81</v>
      </c>
      <c r="G3664" t="s">
        <v>82</v>
      </c>
      <c r="H3664" t="s">
        <v>83</v>
      </c>
      <c r="I3664" t="str">
        <f>"Trad IRN"</f>
        <v>Trad IRN</v>
      </c>
      <c r="J3664" t="s">
        <v>43</v>
      </c>
      <c r="K3664" t="s">
        <v>44</v>
      </c>
      <c r="L3664" t="s">
        <v>45</v>
      </c>
      <c r="M3664" t="s">
        <v>46</v>
      </c>
      <c r="N3664" t="str">
        <f>"08/29/2022"</f>
        <v>08/29/2022</v>
      </c>
      <c r="O3664" t="str">
        <f>"12/31/2500"</f>
        <v>12/31/2500</v>
      </c>
      <c r="P3664">
        <v>0.95963100000000001</v>
      </c>
      <c r="Q3664">
        <v>0.95963100000000001</v>
      </c>
      <c r="S3664">
        <v>0</v>
      </c>
      <c r="T3664">
        <v>0.95963100000000001</v>
      </c>
      <c r="U3664">
        <v>0</v>
      </c>
      <c r="V3664" t="str">
        <f>"Trad IRN"</f>
        <v>Trad IRN</v>
      </c>
      <c r="W3664">
        <v>100</v>
      </c>
      <c r="X3664" t="s">
        <v>47</v>
      </c>
      <c r="Z3664" t="s">
        <v>47</v>
      </c>
      <c r="AB3664" t="str">
        <f>"10"</f>
        <v>10</v>
      </c>
      <c r="AC3664" t="s">
        <v>48</v>
      </c>
      <c r="AD3664" t="s">
        <v>49</v>
      </c>
      <c r="AE3664" t="s">
        <v>55</v>
      </c>
      <c r="AF3664">
        <v>0</v>
      </c>
      <c r="AG3664" t="s">
        <v>56</v>
      </c>
      <c r="AH3664" t="str">
        <f>"Trad IRN"</f>
        <v>Trad IRN</v>
      </c>
      <c r="AI3664" t="str">
        <f>"Bldg IRN"</f>
        <v>Bldg IRN</v>
      </c>
      <c r="AJ3664" t="s">
        <v>48</v>
      </c>
      <c r="AK3664" t="s">
        <v>48</v>
      </c>
      <c r="AL3664" t="s">
        <v>53</v>
      </c>
      <c r="AM3664">
        <v>1086.5899999999999</v>
      </c>
      <c r="AN3664">
        <v>1132.3</v>
      </c>
      <c r="AO3664">
        <v>15</v>
      </c>
    </row>
    <row r="3665" spans="1:41" x14ac:dyDescent="0.3">
      <c r="A3665" t="str">
        <f>"Trad IRN"</f>
        <v>Trad IRN</v>
      </c>
      <c r="B3665" t="str">
        <f>"Bldg IRN"</f>
        <v>Bldg IRN</v>
      </c>
      <c r="C3665" t="s">
        <v>41</v>
      </c>
      <c r="D3665" t="s">
        <v>3</v>
      </c>
      <c r="E3665" t="s">
        <v>80</v>
      </c>
      <c r="F3665" t="s">
        <v>81</v>
      </c>
      <c r="G3665" t="s">
        <v>82</v>
      </c>
      <c r="H3665" t="s">
        <v>83</v>
      </c>
      <c r="I3665" t="str">
        <f>"Trad IRN"</f>
        <v>Trad IRN</v>
      </c>
      <c r="J3665" t="s">
        <v>43</v>
      </c>
      <c r="K3665" t="s">
        <v>44</v>
      </c>
      <c r="L3665" t="s">
        <v>45</v>
      </c>
      <c r="M3665" t="s">
        <v>46</v>
      </c>
      <c r="N3665" t="str">
        <f>"08/18/2022"</f>
        <v>08/18/2022</v>
      </c>
      <c r="O3665" t="str">
        <f>"08/28/2022"</f>
        <v>08/28/2022</v>
      </c>
      <c r="P3665">
        <v>4.0369000000000002E-2</v>
      </c>
      <c r="Q3665">
        <v>4.0369000000000002E-2</v>
      </c>
      <c r="S3665">
        <v>0</v>
      </c>
      <c r="T3665">
        <v>4.0369000000000002E-2</v>
      </c>
      <c r="U3665">
        <v>0</v>
      </c>
      <c r="V3665" t="str">
        <f>"Trad IRN"</f>
        <v>Trad IRN</v>
      </c>
      <c r="W3665">
        <v>100</v>
      </c>
      <c r="X3665" t="s">
        <v>47</v>
      </c>
      <c r="Z3665" t="s">
        <v>47</v>
      </c>
      <c r="AB3665" t="str">
        <f>"10"</f>
        <v>10</v>
      </c>
      <c r="AC3665" t="s">
        <v>48</v>
      </c>
      <c r="AD3665" t="s">
        <v>49</v>
      </c>
      <c r="AE3665" t="s">
        <v>50</v>
      </c>
      <c r="AF3665">
        <v>0</v>
      </c>
      <c r="AG3665" t="s">
        <v>56</v>
      </c>
      <c r="AH3665" t="str">
        <f>"Trad IRN"</f>
        <v>Trad IRN</v>
      </c>
      <c r="AI3665" t="str">
        <f>"Bldg IRN"</f>
        <v>Bldg IRN</v>
      </c>
      <c r="AJ3665" t="s">
        <v>48</v>
      </c>
      <c r="AK3665" t="s">
        <v>48</v>
      </c>
      <c r="AL3665" t="s">
        <v>53</v>
      </c>
      <c r="AM3665">
        <v>45.71</v>
      </c>
      <c r="AN3665">
        <v>1132.3</v>
      </c>
      <c r="AO3665">
        <v>15</v>
      </c>
    </row>
    <row r="3666" spans="1:41" x14ac:dyDescent="0.3">
      <c r="A3666" t="str">
        <f>"Trad IRN"</f>
        <v>Trad IRN</v>
      </c>
      <c r="B3666" t="str">
        <f>"Bldg IRN"</f>
        <v>Bldg IRN</v>
      </c>
      <c r="C3666" t="s">
        <v>41</v>
      </c>
      <c r="D3666" t="s">
        <v>3</v>
      </c>
      <c r="E3666" t="s">
        <v>80</v>
      </c>
      <c r="F3666" t="s">
        <v>81</v>
      </c>
      <c r="G3666" t="s">
        <v>82</v>
      </c>
      <c r="H3666" t="s">
        <v>83</v>
      </c>
      <c r="I3666" t="str">
        <f>"Trad IRN"</f>
        <v>Trad IRN</v>
      </c>
      <c r="J3666" t="s">
        <v>43</v>
      </c>
      <c r="K3666" t="s">
        <v>44</v>
      </c>
      <c r="L3666" t="s">
        <v>45</v>
      </c>
      <c r="M3666" t="s">
        <v>46</v>
      </c>
      <c r="N3666" t="str">
        <f>"08/18/2022"</f>
        <v>08/18/2022</v>
      </c>
      <c r="O3666" t="str">
        <f>"12/31/2500"</f>
        <v>12/31/2500</v>
      </c>
      <c r="P3666">
        <v>1</v>
      </c>
      <c r="Q3666">
        <v>1</v>
      </c>
      <c r="S3666">
        <v>0</v>
      </c>
      <c r="T3666">
        <v>1</v>
      </c>
      <c r="U3666">
        <v>0</v>
      </c>
      <c r="V3666" t="str">
        <f>"Trad IRN"</f>
        <v>Trad IRN</v>
      </c>
      <c r="W3666">
        <v>100</v>
      </c>
      <c r="X3666" t="s">
        <v>47</v>
      </c>
      <c r="Z3666" t="s">
        <v>47</v>
      </c>
      <c r="AB3666" t="str">
        <f>"12"</f>
        <v>12</v>
      </c>
      <c r="AC3666" t="s">
        <v>48</v>
      </c>
      <c r="AD3666" t="s">
        <v>49</v>
      </c>
      <c r="AE3666" t="s">
        <v>50</v>
      </c>
      <c r="AF3666">
        <v>0</v>
      </c>
      <c r="AG3666" t="s">
        <v>56</v>
      </c>
      <c r="AH3666" t="str">
        <f>"Trad IRN"</f>
        <v>Trad IRN</v>
      </c>
      <c r="AI3666" t="str">
        <f>"Bldg IRN"</f>
        <v>Bldg IRN</v>
      </c>
      <c r="AJ3666" t="str">
        <f>"12"</f>
        <v>12</v>
      </c>
      <c r="AK3666" t="s">
        <v>48</v>
      </c>
      <c r="AL3666" t="s">
        <v>53</v>
      </c>
      <c r="AM3666">
        <v>1132.3</v>
      </c>
      <c r="AN3666">
        <v>1132.3</v>
      </c>
      <c r="AO3666">
        <v>15</v>
      </c>
    </row>
    <row r="3667" spans="1:41" x14ac:dyDescent="0.3">
      <c r="A3667" t="str">
        <f>"Trad IRN"</f>
        <v>Trad IRN</v>
      </c>
      <c r="B3667" t="str">
        <f>"Bldg IRN"</f>
        <v>Bldg IRN</v>
      </c>
      <c r="C3667" t="s">
        <v>41</v>
      </c>
      <c r="D3667" t="s">
        <v>3</v>
      </c>
      <c r="E3667" t="s">
        <v>80</v>
      </c>
      <c r="F3667" t="s">
        <v>81</v>
      </c>
      <c r="G3667" t="s">
        <v>82</v>
      </c>
      <c r="H3667" t="s">
        <v>83</v>
      </c>
      <c r="I3667" t="str">
        <f>"Trad IRN"</f>
        <v>Trad IRN</v>
      </c>
      <c r="J3667" t="s">
        <v>43</v>
      </c>
      <c r="K3667" t="s">
        <v>44</v>
      </c>
      <c r="L3667" t="s">
        <v>45</v>
      </c>
      <c r="M3667" t="s">
        <v>46</v>
      </c>
      <c r="N3667" t="str">
        <f>"08/18/2022"</f>
        <v>08/18/2022</v>
      </c>
      <c r="O3667" t="str">
        <f>"12/31/2500"</f>
        <v>12/31/2500</v>
      </c>
      <c r="P3667">
        <v>1</v>
      </c>
      <c r="Q3667">
        <v>1</v>
      </c>
      <c r="S3667">
        <v>0</v>
      </c>
      <c r="T3667">
        <v>1</v>
      </c>
      <c r="U3667">
        <v>0</v>
      </c>
      <c r="V3667" t="str">
        <f>"Trad IRN"</f>
        <v>Trad IRN</v>
      </c>
      <c r="W3667">
        <v>100</v>
      </c>
      <c r="X3667" t="s">
        <v>47</v>
      </c>
      <c r="Z3667" t="s">
        <v>47</v>
      </c>
      <c r="AB3667" t="str">
        <f>"10"</f>
        <v>10</v>
      </c>
      <c r="AC3667" t="s">
        <v>48</v>
      </c>
      <c r="AD3667" t="s">
        <v>49</v>
      </c>
      <c r="AE3667" t="s">
        <v>50</v>
      </c>
      <c r="AF3667">
        <v>0</v>
      </c>
      <c r="AG3667" t="s">
        <v>56</v>
      </c>
      <c r="AH3667" t="str">
        <f>"Trad IRN"</f>
        <v>Trad IRN</v>
      </c>
      <c r="AI3667" t="str">
        <f>"Bldg IRN"</f>
        <v>Bldg IRN</v>
      </c>
      <c r="AJ3667" t="s">
        <v>48</v>
      </c>
      <c r="AK3667" t="s">
        <v>48</v>
      </c>
      <c r="AL3667" t="s">
        <v>53</v>
      </c>
      <c r="AM3667">
        <v>1132.3</v>
      </c>
      <c r="AN3667">
        <v>1132.3</v>
      </c>
      <c r="AO3667">
        <v>15</v>
      </c>
    </row>
    <row r="3668" spans="1:41" x14ac:dyDescent="0.3">
      <c r="A3668" t="str">
        <f>"Trad IRN"</f>
        <v>Trad IRN</v>
      </c>
      <c r="B3668" t="str">
        <f>"Bldg IRN"</f>
        <v>Bldg IRN</v>
      </c>
      <c r="C3668" t="s">
        <v>41</v>
      </c>
      <c r="D3668" t="s">
        <v>3</v>
      </c>
      <c r="E3668" t="s">
        <v>80</v>
      </c>
      <c r="F3668" t="s">
        <v>81</v>
      </c>
      <c r="G3668" t="s">
        <v>82</v>
      </c>
      <c r="H3668" t="s">
        <v>83</v>
      </c>
      <c r="I3668" t="s">
        <v>8</v>
      </c>
      <c r="J3668" t="s">
        <v>43</v>
      </c>
      <c r="K3668" t="s">
        <v>44</v>
      </c>
      <c r="L3668" t="s">
        <v>45</v>
      </c>
      <c r="M3668" t="s">
        <v>46</v>
      </c>
      <c r="N3668" t="str">
        <f>"01/04/2023"</f>
        <v>01/04/2023</v>
      </c>
      <c r="O3668" t="str">
        <f>"12/31/2500"</f>
        <v>12/31/2500</v>
      </c>
      <c r="P3668">
        <v>0.51727400000000001</v>
      </c>
      <c r="Q3668">
        <v>0.51727400000000001</v>
      </c>
      <c r="S3668">
        <v>0</v>
      </c>
      <c r="T3668">
        <v>0.21171799999999999</v>
      </c>
      <c r="U3668">
        <v>0.30555599999999999</v>
      </c>
      <c r="V3668" t="str">
        <f>"Trad IRN"</f>
        <v>Trad IRN</v>
      </c>
      <c r="W3668">
        <v>74</v>
      </c>
      <c r="X3668" t="s">
        <v>54</v>
      </c>
      <c r="Y3668" t="str">
        <f>"13"</f>
        <v>13</v>
      </c>
      <c r="Z3668" t="s">
        <v>54</v>
      </c>
      <c r="AA3668" t="str">
        <f>"13"</f>
        <v>13</v>
      </c>
      <c r="AB3668" t="str">
        <f>"12"</f>
        <v>12</v>
      </c>
      <c r="AC3668" t="s">
        <v>48</v>
      </c>
      <c r="AD3668" t="s">
        <v>49</v>
      </c>
      <c r="AE3668" t="s">
        <v>50</v>
      </c>
      <c r="AF3668">
        <v>0</v>
      </c>
      <c r="AG3668" t="s">
        <v>51</v>
      </c>
      <c r="AH3668" t="s">
        <v>85</v>
      </c>
      <c r="AI3668" t="str">
        <f>"Bldg IRN"</f>
        <v>Bldg IRN</v>
      </c>
      <c r="AJ3668" t="str">
        <f>"12"</f>
        <v>12</v>
      </c>
      <c r="AK3668" t="s">
        <v>52</v>
      </c>
      <c r="AL3668" t="s">
        <v>53</v>
      </c>
      <c r="AM3668">
        <v>539</v>
      </c>
      <c r="AN3668">
        <v>1042</v>
      </c>
      <c r="AO3668">
        <v>15</v>
      </c>
    </row>
    <row r="3669" spans="1:41" x14ac:dyDescent="0.3">
      <c r="A3669" t="str">
        <f>"Trad IRN"</f>
        <v>Trad IRN</v>
      </c>
      <c r="B3669" t="str">
        <f>"Bldg IRN"</f>
        <v>Bldg IRN</v>
      </c>
      <c r="C3669" t="s">
        <v>41</v>
      </c>
      <c r="D3669" t="s">
        <v>3</v>
      </c>
      <c r="E3669" t="s">
        <v>80</v>
      </c>
      <c r="F3669" t="s">
        <v>81</v>
      </c>
      <c r="G3669" t="s">
        <v>82</v>
      </c>
      <c r="H3669" t="s">
        <v>83</v>
      </c>
      <c r="I3669" t="s">
        <v>8</v>
      </c>
      <c r="J3669" t="s">
        <v>43</v>
      </c>
      <c r="K3669" t="s">
        <v>44</v>
      </c>
      <c r="L3669" t="s">
        <v>45</v>
      </c>
      <c r="M3669" t="s">
        <v>46</v>
      </c>
      <c r="N3669" t="str">
        <f>"08/17/2022"</f>
        <v>08/17/2022</v>
      </c>
      <c r="O3669" t="str">
        <f>"01/03/2023"</f>
        <v>01/03/2023</v>
      </c>
      <c r="P3669">
        <v>0.48272599999999999</v>
      </c>
      <c r="Q3669">
        <v>0.48272599999999999</v>
      </c>
      <c r="S3669">
        <v>0</v>
      </c>
      <c r="T3669">
        <v>0.121614</v>
      </c>
      <c r="U3669">
        <v>0.36111199999999999</v>
      </c>
      <c r="V3669" t="str">
        <f>"Trad IRN"</f>
        <v>Trad IRN</v>
      </c>
      <c r="W3669">
        <v>87</v>
      </c>
      <c r="X3669" t="s">
        <v>54</v>
      </c>
      <c r="Y3669" t="str">
        <f>"13"</f>
        <v>13</v>
      </c>
      <c r="Z3669" t="s">
        <v>47</v>
      </c>
      <c r="AB3669" t="str">
        <f>"12"</f>
        <v>12</v>
      </c>
      <c r="AC3669" t="s">
        <v>48</v>
      </c>
      <c r="AD3669" t="s">
        <v>49</v>
      </c>
      <c r="AE3669" t="s">
        <v>50</v>
      </c>
      <c r="AF3669">
        <v>0</v>
      </c>
      <c r="AG3669" t="s">
        <v>51</v>
      </c>
      <c r="AH3669" t="s">
        <v>85</v>
      </c>
      <c r="AI3669" t="str">
        <f>"Bldg IRN"</f>
        <v>Bldg IRN</v>
      </c>
      <c r="AJ3669" t="str">
        <f>"12"</f>
        <v>12</v>
      </c>
      <c r="AK3669" t="s">
        <v>52</v>
      </c>
      <c r="AL3669" t="s">
        <v>53</v>
      </c>
      <c r="AM3669">
        <v>503</v>
      </c>
      <c r="AN3669">
        <v>1042</v>
      </c>
      <c r="AO3669">
        <v>15</v>
      </c>
    </row>
    <row r="3670" spans="1:41" x14ac:dyDescent="0.3">
      <c r="A3670" t="str">
        <f>"Trad IRN"</f>
        <v>Trad IRN</v>
      </c>
      <c r="B3670" t="str">
        <f>"Bldg IRN"</f>
        <v>Bldg IRN</v>
      </c>
      <c r="C3670" t="s">
        <v>41</v>
      </c>
      <c r="D3670" t="s">
        <v>3</v>
      </c>
      <c r="E3670" t="s">
        <v>80</v>
      </c>
      <c r="F3670" t="s">
        <v>81</v>
      </c>
      <c r="G3670" t="s">
        <v>82</v>
      </c>
      <c r="H3670" t="s">
        <v>83</v>
      </c>
      <c r="I3670" t="str">
        <f>"Trad IRN"</f>
        <v>Trad IRN</v>
      </c>
      <c r="J3670" t="s">
        <v>43</v>
      </c>
      <c r="K3670" t="s">
        <v>44</v>
      </c>
      <c r="L3670" t="s">
        <v>45</v>
      </c>
      <c r="M3670" t="s">
        <v>46</v>
      </c>
      <c r="N3670" t="str">
        <f>"08/18/2022"</f>
        <v>08/18/2022</v>
      </c>
      <c r="O3670" t="str">
        <f>"12/31/2500"</f>
        <v>12/31/2500</v>
      </c>
      <c r="P3670">
        <v>1</v>
      </c>
      <c r="Q3670">
        <v>1</v>
      </c>
      <c r="S3670">
        <v>1</v>
      </c>
      <c r="T3670">
        <v>1</v>
      </c>
      <c r="U3670">
        <v>0</v>
      </c>
      <c r="V3670" t="str">
        <f>"Trad IRN"</f>
        <v>Trad IRN</v>
      </c>
      <c r="W3670">
        <v>100</v>
      </c>
      <c r="X3670" t="s">
        <v>47</v>
      </c>
      <c r="Z3670" t="s">
        <v>47</v>
      </c>
      <c r="AB3670" t="str">
        <f>"11"</f>
        <v>11</v>
      </c>
      <c r="AC3670" t="s">
        <v>48</v>
      </c>
      <c r="AD3670" t="s">
        <v>49</v>
      </c>
      <c r="AE3670" t="s">
        <v>55</v>
      </c>
      <c r="AF3670">
        <v>0</v>
      </c>
      <c r="AG3670" t="s">
        <v>56</v>
      </c>
      <c r="AH3670" t="str">
        <f>"Trad IRN"</f>
        <v>Trad IRN</v>
      </c>
      <c r="AI3670" t="str">
        <f>"Bldg IRN"</f>
        <v>Bldg IRN</v>
      </c>
      <c r="AJ3670" t="s">
        <v>48</v>
      </c>
      <c r="AK3670" t="s">
        <v>48</v>
      </c>
      <c r="AL3670" t="s">
        <v>53</v>
      </c>
      <c r="AM3670">
        <v>1132.3</v>
      </c>
      <c r="AN3670">
        <v>1132.3</v>
      </c>
      <c r="AO3670">
        <v>15</v>
      </c>
    </row>
    <row r="3671" spans="1:41" x14ac:dyDescent="0.3">
      <c r="A3671" t="str">
        <f>"Trad IRN"</f>
        <v>Trad IRN</v>
      </c>
      <c r="B3671" t="str">
        <f>"Bldg IRN"</f>
        <v>Bldg IRN</v>
      </c>
      <c r="C3671" t="s">
        <v>41</v>
      </c>
      <c r="D3671" t="s">
        <v>3</v>
      </c>
      <c r="E3671" t="s">
        <v>80</v>
      </c>
      <c r="F3671" t="s">
        <v>81</v>
      </c>
      <c r="G3671" t="s">
        <v>82</v>
      </c>
      <c r="H3671" t="s">
        <v>83</v>
      </c>
      <c r="I3671" t="str">
        <f>"Trad IRN"</f>
        <v>Trad IRN</v>
      </c>
      <c r="J3671" t="s">
        <v>43</v>
      </c>
      <c r="K3671" t="s">
        <v>44</v>
      </c>
      <c r="L3671" t="s">
        <v>45</v>
      </c>
      <c r="M3671" t="s">
        <v>46</v>
      </c>
      <c r="N3671" t="str">
        <f>"08/18/2022"</f>
        <v>08/18/2022</v>
      </c>
      <c r="O3671" t="str">
        <f>"12/31/2500"</f>
        <v>12/31/2500</v>
      </c>
      <c r="P3671">
        <v>1</v>
      </c>
      <c r="Q3671">
        <v>1</v>
      </c>
      <c r="S3671">
        <v>0</v>
      </c>
      <c r="T3671">
        <v>1</v>
      </c>
      <c r="U3671">
        <v>0</v>
      </c>
      <c r="V3671" t="str">
        <f>"Trad IRN"</f>
        <v>Trad IRN</v>
      </c>
      <c r="W3671">
        <v>100</v>
      </c>
      <c r="X3671" t="s">
        <v>47</v>
      </c>
      <c r="Z3671" t="s">
        <v>47</v>
      </c>
      <c r="AB3671" t="str">
        <f>"10"</f>
        <v>10</v>
      </c>
      <c r="AC3671" t="s">
        <v>48</v>
      </c>
      <c r="AD3671" t="s">
        <v>49</v>
      </c>
      <c r="AE3671" t="s">
        <v>50</v>
      </c>
      <c r="AF3671">
        <v>0</v>
      </c>
      <c r="AG3671" t="s">
        <v>56</v>
      </c>
      <c r="AH3671" t="str">
        <f>"Trad IRN"</f>
        <v>Trad IRN</v>
      </c>
      <c r="AI3671" t="str">
        <f>"Bldg IRN"</f>
        <v>Bldg IRN</v>
      </c>
      <c r="AJ3671" t="s">
        <v>48</v>
      </c>
      <c r="AK3671" t="s">
        <v>48</v>
      </c>
      <c r="AL3671" t="s">
        <v>53</v>
      </c>
      <c r="AM3671">
        <v>1132.3</v>
      </c>
      <c r="AN3671">
        <v>1132.3</v>
      </c>
      <c r="AO3671">
        <v>15</v>
      </c>
    </row>
    <row r="3672" spans="1:41" x14ac:dyDescent="0.3">
      <c r="A3672" t="str">
        <f>"Trad IRN"</f>
        <v>Trad IRN</v>
      </c>
      <c r="B3672" t="str">
        <f>"Bldg IRN"</f>
        <v>Bldg IRN</v>
      </c>
      <c r="C3672" t="s">
        <v>41</v>
      </c>
      <c r="D3672" t="s">
        <v>3</v>
      </c>
      <c r="E3672" t="s">
        <v>80</v>
      </c>
      <c r="F3672" t="s">
        <v>81</v>
      </c>
      <c r="G3672" t="s">
        <v>82</v>
      </c>
      <c r="H3672" t="s">
        <v>83</v>
      </c>
      <c r="I3672" t="str">
        <f>"Trad IRN"</f>
        <v>Trad IRN</v>
      </c>
      <c r="J3672" t="s">
        <v>43</v>
      </c>
      <c r="K3672" t="s">
        <v>44</v>
      </c>
      <c r="L3672" t="s">
        <v>45</v>
      </c>
      <c r="M3672" t="s">
        <v>46</v>
      </c>
      <c r="N3672" t="str">
        <f>"08/22/2022"</f>
        <v>08/22/2022</v>
      </c>
      <c r="O3672" t="str">
        <f>"12/31/2500"</f>
        <v>12/31/2500</v>
      </c>
      <c r="P3672">
        <v>0.98846599999999996</v>
      </c>
      <c r="Q3672">
        <v>0.98846599999999996</v>
      </c>
      <c r="S3672">
        <v>0</v>
      </c>
      <c r="T3672">
        <v>0.98846599999999996</v>
      </c>
      <c r="U3672">
        <v>0</v>
      </c>
      <c r="V3672" t="str">
        <f>"Trad IRN"</f>
        <v>Trad IRN</v>
      </c>
      <c r="W3672">
        <v>100</v>
      </c>
      <c r="X3672" t="s">
        <v>47</v>
      </c>
      <c r="Z3672" t="s">
        <v>47</v>
      </c>
      <c r="AB3672" t="str">
        <f>"11"</f>
        <v>11</v>
      </c>
      <c r="AC3672" t="s">
        <v>48</v>
      </c>
      <c r="AD3672" t="s">
        <v>49</v>
      </c>
      <c r="AE3672" t="s">
        <v>50</v>
      </c>
      <c r="AF3672">
        <v>0</v>
      </c>
      <c r="AG3672" t="s">
        <v>56</v>
      </c>
      <c r="AH3672" t="str">
        <f>"Trad IRN"</f>
        <v>Trad IRN</v>
      </c>
      <c r="AI3672" t="str">
        <f>"Bldg IRN"</f>
        <v>Bldg IRN</v>
      </c>
      <c r="AJ3672" t="s">
        <v>48</v>
      </c>
      <c r="AK3672" t="s">
        <v>48</v>
      </c>
      <c r="AL3672" t="s">
        <v>53</v>
      </c>
      <c r="AM3672">
        <v>1119.24</v>
      </c>
      <c r="AN3672">
        <v>1132.3</v>
      </c>
      <c r="AO3672">
        <v>15</v>
      </c>
    </row>
    <row r="3673" spans="1:41" x14ac:dyDescent="0.3">
      <c r="A3673" t="str">
        <f>"Trad IRN"</f>
        <v>Trad IRN</v>
      </c>
      <c r="B3673" t="str">
        <f>"Bldg IRN"</f>
        <v>Bldg IRN</v>
      </c>
      <c r="C3673" t="s">
        <v>41</v>
      </c>
      <c r="D3673" t="s">
        <v>3</v>
      </c>
      <c r="E3673" t="s">
        <v>80</v>
      </c>
      <c r="F3673" t="s">
        <v>81</v>
      </c>
      <c r="G3673" t="s">
        <v>82</v>
      </c>
      <c r="H3673" t="s">
        <v>83</v>
      </c>
      <c r="I3673" t="str">
        <f>"Trad IRN"</f>
        <v>Trad IRN</v>
      </c>
      <c r="J3673" t="s">
        <v>43</v>
      </c>
      <c r="K3673" t="s">
        <v>44</v>
      </c>
      <c r="L3673" t="s">
        <v>45</v>
      </c>
      <c r="M3673" t="s">
        <v>46</v>
      </c>
      <c r="N3673" t="str">
        <f>"08/18/2022"</f>
        <v>08/18/2022</v>
      </c>
      <c r="O3673" t="str">
        <f>"12/31/2500"</f>
        <v>12/31/2500</v>
      </c>
      <c r="P3673">
        <v>1</v>
      </c>
      <c r="Q3673">
        <v>1</v>
      </c>
      <c r="S3673">
        <v>1</v>
      </c>
      <c r="T3673">
        <v>1</v>
      </c>
      <c r="U3673">
        <v>0</v>
      </c>
      <c r="V3673" t="str">
        <f>"Trad IRN"</f>
        <v>Trad IRN</v>
      </c>
      <c r="W3673">
        <v>100</v>
      </c>
      <c r="X3673" t="s">
        <v>47</v>
      </c>
      <c r="Z3673" t="s">
        <v>47</v>
      </c>
      <c r="AB3673" t="str">
        <f>"09"</f>
        <v>09</v>
      </c>
      <c r="AC3673" t="s">
        <v>48</v>
      </c>
      <c r="AD3673" t="s">
        <v>49</v>
      </c>
      <c r="AE3673" t="s">
        <v>50</v>
      </c>
      <c r="AF3673">
        <v>0</v>
      </c>
      <c r="AG3673" t="s">
        <v>56</v>
      </c>
      <c r="AH3673" t="str">
        <f>"Trad IRN"</f>
        <v>Trad IRN</v>
      </c>
      <c r="AI3673" t="str">
        <f>"Bldg IRN"</f>
        <v>Bldg IRN</v>
      </c>
      <c r="AJ3673" t="s">
        <v>48</v>
      </c>
      <c r="AK3673" t="s">
        <v>48</v>
      </c>
      <c r="AL3673" t="s">
        <v>53</v>
      </c>
      <c r="AM3673">
        <v>1132.3</v>
      </c>
      <c r="AN3673">
        <v>1132.3</v>
      </c>
      <c r="AO3673">
        <v>15</v>
      </c>
    </row>
    <row r="3674" spans="1:41" x14ac:dyDescent="0.3">
      <c r="A3674" t="str">
        <f>"Trad IRN"</f>
        <v>Trad IRN</v>
      </c>
      <c r="B3674" t="str">
        <f>"Bldg IRN"</f>
        <v>Bldg IRN</v>
      </c>
      <c r="C3674" t="s">
        <v>41</v>
      </c>
      <c r="D3674" t="s">
        <v>3</v>
      </c>
      <c r="E3674" t="s">
        <v>80</v>
      </c>
      <c r="F3674" t="s">
        <v>81</v>
      </c>
      <c r="G3674" t="s">
        <v>82</v>
      </c>
      <c r="H3674" t="s">
        <v>83</v>
      </c>
      <c r="I3674" t="s">
        <v>8</v>
      </c>
      <c r="J3674" t="s">
        <v>43</v>
      </c>
      <c r="K3674" t="s">
        <v>44</v>
      </c>
      <c r="L3674" t="s">
        <v>45</v>
      </c>
      <c r="M3674" t="s">
        <v>46</v>
      </c>
      <c r="N3674" t="str">
        <f>"08/18/2022"</f>
        <v>08/18/2022</v>
      </c>
      <c r="O3674" t="str">
        <f>"01/03/2023"</f>
        <v>01/03/2023</v>
      </c>
      <c r="P3674">
        <v>7.0415000000000005E-2</v>
      </c>
      <c r="Q3674">
        <v>7.0415000000000005E-2</v>
      </c>
      <c r="S3674">
        <v>0</v>
      </c>
      <c r="T3674">
        <v>1.8051999999999999E-2</v>
      </c>
      <c r="U3674">
        <v>5.2363E-2</v>
      </c>
      <c r="V3674" t="str">
        <f>"Trad IRN"</f>
        <v>Trad IRN</v>
      </c>
      <c r="W3674">
        <v>15</v>
      </c>
      <c r="X3674" t="s">
        <v>47</v>
      </c>
      <c r="Z3674" t="s">
        <v>47</v>
      </c>
      <c r="AB3674" t="str">
        <f>"11"</f>
        <v>11</v>
      </c>
      <c r="AC3674" t="s">
        <v>48</v>
      </c>
      <c r="AD3674" t="s">
        <v>49</v>
      </c>
      <c r="AE3674" t="s">
        <v>50</v>
      </c>
      <c r="AF3674">
        <v>0</v>
      </c>
      <c r="AG3674" t="s">
        <v>51</v>
      </c>
      <c r="AH3674" t="str">
        <f>"Trad IRN"</f>
        <v>Trad IRN</v>
      </c>
      <c r="AI3674" t="str">
        <f>"Bldg IRN"</f>
        <v>Bldg IRN</v>
      </c>
      <c r="AJ3674" t="s">
        <v>48</v>
      </c>
      <c r="AK3674" t="s">
        <v>48</v>
      </c>
      <c r="AL3674" t="s">
        <v>53</v>
      </c>
      <c r="AM3674">
        <v>79.73</v>
      </c>
      <c r="AN3674">
        <v>1132.3</v>
      </c>
      <c r="AO3674">
        <v>15</v>
      </c>
    </row>
    <row r="3675" spans="1:41" x14ac:dyDescent="0.3">
      <c r="A3675" t="str">
        <f>"Trad IRN"</f>
        <v>Trad IRN</v>
      </c>
      <c r="B3675" t="str">
        <f>"Bldg IRN"</f>
        <v>Bldg IRN</v>
      </c>
      <c r="C3675" t="s">
        <v>41</v>
      </c>
      <c r="D3675" t="s">
        <v>3</v>
      </c>
      <c r="E3675" t="s">
        <v>80</v>
      </c>
      <c r="F3675" t="s">
        <v>81</v>
      </c>
      <c r="G3675" t="s">
        <v>82</v>
      </c>
      <c r="H3675" t="s">
        <v>83</v>
      </c>
      <c r="I3675" t="s">
        <v>8</v>
      </c>
      <c r="J3675" t="s">
        <v>43</v>
      </c>
      <c r="K3675" t="s">
        <v>44</v>
      </c>
      <c r="L3675" t="s">
        <v>45</v>
      </c>
      <c r="M3675" t="s">
        <v>46</v>
      </c>
      <c r="N3675" t="str">
        <f>"01/04/2023"</f>
        <v>01/04/2023</v>
      </c>
      <c r="O3675" t="str">
        <f t="shared" ref="O3675:O3680" si="375">"12/31/2500"</f>
        <v>12/31/2500</v>
      </c>
      <c r="P3675">
        <v>7.9585000000000003E-2</v>
      </c>
      <c r="Q3675">
        <v>7.9585000000000003E-2</v>
      </c>
      <c r="S3675">
        <v>0</v>
      </c>
      <c r="T3675">
        <v>2.4028999999999998E-2</v>
      </c>
      <c r="U3675">
        <v>5.5556000000000001E-2</v>
      </c>
      <c r="V3675" t="str">
        <f>"Trad IRN"</f>
        <v>Trad IRN</v>
      </c>
      <c r="W3675">
        <v>2</v>
      </c>
      <c r="X3675" t="s">
        <v>54</v>
      </c>
      <c r="Y3675" t="str">
        <f>"13"</f>
        <v>13</v>
      </c>
      <c r="Z3675" t="s">
        <v>47</v>
      </c>
      <c r="AB3675" t="str">
        <f>"11"</f>
        <v>11</v>
      </c>
      <c r="AC3675" t="s">
        <v>48</v>
      </c>
      <c r="AD3675" t="s">
        <v>49</v>
      </c>
      <c r="AE3675" t="s">
        <v>50</v>
      </c>
      <c r="AF3675">
        <v>0</v>
      </c>
      <c r="AG3675" t="s">
        <v>51</v>
      </c>
      <c r="AH3675" t="str">
        <f>"Trad IRN"</f>
        <v>Trad IRN</v>
      </c>
      <c r="AI3675" t="str">
        <f>"Bldg IRN"</f>
        <v>Bldg IRN</v>
      </c>
      <c r="AJ3675" t="s">
        <v>48</v>
      </c>
      <c r="AK3675" t="s">
        <v>48</v>
      </c>
      <c r="AL3675" t="s">
        <v>53</v>
      </c>
      <c r="AM3675">
        <v>90.11</v>
      </c>
      <c r="AN3675">
        <v>1132.3</v>
      </c>
      <c r="AO3675">
        <v>15</v>
      </c>
    </row>
    <row r="3676" spans="1:41" x14ac:dyDescent="0.3">
      <c r="A3676" t="str">
        <f>"Trad IRN"</f>
        <v>Trad IRN</v>
      </c>
      <c r="B3676" t="str">
        <f>"Bldg IRN"</f>
        <v>Bldg IRN</v>
      </c>
      <c r="C3676" t="s">
        <v>41</v>
      </c>
      <c r="D3676" t="s">
        <v>3</v>
      </c>
      <c r="E3676" t="s">
        <v>80</v>
      </c>
      <c r="F3676" t="s">
        <v>81</v>
      </c>
      <c r="G3676" t="s">
        <v>82</v>
      </c>
      <c r="H3676" t="s">
        <v>83</v>
      </c>
      <c r="I3676" t="str">
        <f>"Trad IRN"</f>
        <v>Trad IRN</v>
      </c>
      <c r="J3676" t="s">
        <v>43</v>
      </c>
      <c r="K3676" t="s">
        <v>44</v>
      </c>
      <c r="L3676" t="s">
        <v>45</v>
      </c>
      <c r="M3676" t="s">
        <v>46</v>
      </c>
      <c r="N3676" t="str">
        <f t="shared" ref="N3676:N3681" si="376">"08/18/2022"</f>
        <v>08/18/2022</v>
      </c>
      <c r="O3676" t="str">
        <f t="shared" si="375"/>
        <v>12/31/2500</v>
      </c>
      <c r="P3676">
        <v>0.85</v>
      </c>
      <c r="Q3676">
        <v>0.85</v>
      </c>
      <c r="S3676">
        <v>0.85</v>
      </c>
      <c r="T3676">
        <v>0.85</v>
      </c>
      <c r="U3676">
        <v>0</v>
      </c>
      <c r="V3676" t="str">
        <f>"Trad IRN"</f>
        <v>Trad IRN</v>
      </c>
      <c r="W3676">
        <v>85</v>
      </c>
      <c r="X3676" t="s">
        <v>47</v>
      </c>
      <c r="Z3676" t="s">
        <v>47</v>
      </c>
      <c r="AB3676" t="str">
        <f>"11"</f>
        <v>11</v>
      </c>
      <c r="AC3676" t="s">
        <v>48</v>
      </c>
      <c r="AD3676" t="s">
        <v>49</v>
      </c>
      <c r="AE3676" t="s">
        <v>50</v>
      </c>
      <c r="AF3676">
        <v>0</v>
      </c>
      <c r="AG3676" t="s">
        <v>56</v>
      </c>
      <c r="AH3676" t="str">
        <f>"Trad IRN"</f>
        <v>Trad IRN</v>
      </c>
      <c r="AI3676" t="str">
        <f>"Bldg IRN"</f>
        <v>Bldg IRN</v>
      </c>
      <c r="AJ3676" t="s">
        <v>48</v>
      </c>
      <c r="AK3676" t="s">
        <v>48</v>
      </c>
      <c r="AL3676" t="s">
        <v>53</v>
      </c>
      <c r="AM3676">
        <v>962.46</v>
      </c>
      <c r="AN3676">
        <v>1132.3</v>
      </c>
      <c r="AO3676">
        <v>15</v>
      </c>
    </row>
    <row r="3677" spans="1:41" x14ac:dyDescent="0.3">
      <c r="A3677" t="str">
        <f>"Trad IRN"</f>
        <v>Trad IRN</v>
      </c>
      <c r="B3677" t="str">
        <f>"Bldg IRN"</f>
        <v>Bldg IRN</v>
      </c>
      <c r="C3677" t="s">
        <v>41</v>
      </c>
      <c r="D3677" t="s">
        <v>3</v>
      </c>
      <c r="E3677" t="s">
        <v>80</v>
      </c>
      <c r="F3677" t="s">
        <v>81</v>
      </c>
      <c r="G3677" t="s">
        <v>82</v>
      </c>
      <c r="H3677" t="s">
        <v>83</v>
      </c>
      <c r="I3677" t="s">
        <v>8</v>
      </c>
      <c r="J3677" t="s">
        <v>43</v>
      </c>
      <c r="K3677" t="s">
        <v>44</v>
      </c>
      <c r="L3677" t="s">
        <v>45</v>
      </c>
      <c r="M3677" t="s">
        <v>46</v>
      </c>
      <c r="N3677" t="str">
        <f t="shared" si="376"/>
        <v>08/18/2022</v>
      </c>
      <c r="O3677" t="str">
        <f t="shared" si="375"/>
        <v>12/31/2500</v>
      </c>
      <c r="P3677">
        <v>0.14913599999999999</v>
      </c>
      <c r="Q3677">
        <v>0.14913599999999999</v>
      </c>
      <c r="S3677">
        <v>0</v>
      </c>
      <c r="T3677">
        <v>0.14913599999999999</v>
      </c>
      <c r="U3677">
        <v>0</v>
      </c>
      <c r="V3677" t="str">
        <f>"Trad IRN"</f>
        <v>Trad IRN</v>
      </c>
      <c r="W3677">
        <v>15</v>
      </c>
      <c r="X3677" t="s">
        <v>47</v>
      </c>
      <c r="Z3677" t="s">
        <v>47</v>
      </c>
      <c r="AB3677" t="str">
        <f>"12"</f>
        <v>12</v>
      </c>
      <c r="AC3677" t="s">
        <v>48</v>
      </c>
      <c r="AD3677" t="s">
        <v>49</v>
      </c>
      <c r="AE3677" t="s">
        <v>55</v>
      </c>
      <c r="AF3677">
        <v>0</v>
      </c>
      <c r="AG3677" t="s">
        <v>51</v>
      </c>
      <c r="AH3677" t="s">
        <v>85</v>
      </c>
      <c r="AI3677" t="str">
        <f>"Bldg IRN"</f>
        <v>Bldg IRN</v>
      </c>
      <c r="AJ3677" t="str">
        <f>"12"</f>
        <v>12</v>
      </c>
      <c r="AK3677" t="s">
        <v>52</v>
      </c>
      <c r="AL3677" t="s">
        <v>53</v>
      </c>
      <c r="AM3677">
        <v>155.4</v>
      </c>
      <c r="AN3677">
        <v>1042</v>
      </c>
      <c r="AO3677">
        <v>15</v>
      </c>
    </row>
    <row r="3678" spans="1:41" x14ac:dyDescent="0.3">
      <c r="A3678" t="str">
        <f>"Trad IRN"</f>
        <v>Trad IRN</v>
      </c>
      <c r="B3678" t="str">
        <f>"Bldg IRN"</f>
        <v>Bldg IRN</v>
      </c>
      <c r="C3678" t="s">
        <v>41</v>
      </c>
      <c r="D3678" t="s">
        <v>3</v>
      </c>
      <c r="E3678" t="s">
        <v>80</v>
      </c>
      <c r="F3678" t="s">
        <v>81</v>
      </c>
      <c r="G3678" t="s">
        <v>82</v>
      </c>
      <c r="H3678" t="s">
        <v>83</v>
      </c>
      <c r="I3678" t="str">
        <f>"Trad IRN"</f>
        <v>Trad IRN</v>
      </c>
      <c r="J3678" t="s">
        <v>43</v>
      </c>
      <c r="K3678" t="s">
        <v>44</v>
      </c>
      <c r="L3678" t="s">
        <v>45</v>
      </c>
      <c r="M3678" t="s">
        <v>46</v>
      </c>
      <c r="N3678" t="str">
        <f t="shared" si="376"/>
        <v>08/18/2022</v>
      </c>
      <c r="O3678" t="str">
        <f t="shared" si="375"/>
        <v>12/31/2500</v>
      </c>
      <c r="P3678">
        <v>0.85</v>
      </c>
      <c r="Q3678">
        <v>0.85</v>
      </c>
      <c r="S3678">
        <v>0</v>
      </c>
      <c r="T3678">
        <v>0.85</v>
      </c>
      <c r="U3678">
        <v>0</v>
      </c>
      <c r="V3678" t="str">
        <f>"Trad IRN"</f>
        <v>Trad IRN</v>
      </c>
      <c r="W3678">
        <v>85</v>
      </c>
      <c r="X3678" t="s">
        <v>47</v>
      </c>
      <c r="Z3678" t="s">
        <v>47</v>
      </c>
      <c r="AB3678" t="str">
        <f>"12"</f>
        <v>12</v>
      </c>
      <c r="AC3678" t="s">
        <v>48</v>
      </c>
      <c r="AD3678" t="s">
        <v>49</v>
      </c>
      <c r="AE3678" t="s">
        <v>55</v>
      </c>
      <c r="AF3678">
        <v>0</v>
      </c>
      <c r="AG3678" t="s">
        <v>56</v>
      </c>
      <c r="AH3678" t="str">
        <f>"Trad IRN"</f>
        <v>Trad IRN</v>
      </c>
      <c r="AI3678" t="str">
        <f>"Bldg IRN"</f>
        <v>Bldg IRN</v>
      </c>
      <c r="AJ3678" t="str">
        <f>"12"</f>
        <v>12</v>
      </c>
      <c r="AK3678" t="s">
        <v>48</v>
      </c>
      <c r="AL3678" t="s">
        <v>53</v>
      </c>
      <c r="AM3678">
        <v>962.46</v>
      </c>
      <c r="AN3678">
        <v>1132.3</v>
      </c>
      <c r="AO3678">
        <v>15</v>
      </c>
    </row>
    <row r="3679" spans="1:41" x14ac:dyDescent="0.3">
      <c r="A3679" t="str">
        <f>"Trad IRN"</f>
        <v>Trad IRN</v>
      </c>
      <c r="B3679" t="str">
        <f>"Bldg IRN"</f>
        <v>Bldg IRN</v>
      </c>
      <c r="C3679" t="s">
        <v>41</v>
      </c>
      <c r="D3679" t="s">
        <v>3</v>
      </c>
      <c r="E3679" t="s">
        <v>80</v>
      </c>
      <c r="F3679" t="s">
        <v>81</v>
      </c>
      <c r="G3679" t="s">
        <v>82</v>
      </c>
      <c r="H3679" t="s">
        <v>83</v>
      </c>
      <c r="I3679" t="str">
        <f>"Trad IRN"</f>
        <v>Trad IRN</v>
      </c>
      <c r="J3679" t="s">
        <v>43</v>
      </c>
      <c r="K3679" t="s">
        <v>44</v>
      </c>
      <c r="L3679" t="s">
        <v>45</v>
      </c>
      <c r="M3679" t="s">
        <v>46</v>
      </c>
      <c r="N3679" t="str">
        <f t="shared" si="376"/>
        <v>08/18/2022</v>
      </c>
      <c r="O3679" t="str">
        <f t="shared" si="375"/>
        <v>12/31/2500</v>
      </c>
      <c r="P3679">
        <v>1</v>
      </c>
      <c r="Q3679">
        <v>1</v>
      </c>
      <c r="S3679">
        <v>0</v>
      </c>
      <c r="T3679">
        <v>1</v>
      </c>
      <c r="U3679">
        <v>0</v>
      </c>
      <c r="V3679" t="str">
        <f>"Trad IRN"</f>
        <v>Trad IRN</v>
      </c>
      <c r="W3679">
        <v>100</v>
      </c>
      <c r="X3679" t="s">
        <v>47</v>
      </c>
      <c r="Z3679" t="s">
        <v>47</v>
      </c>
      <c r="AB3679" t="str">
        <f>"11"</f>
        <v>11</v>
      </c>
      <c r="AC3679" t="s">
        <v>48</v>
      </c>
      <c r="AD3679" t="s">
        <v>49</v>
      </c>
      <c r="AE3679" t="s">
        <v>50</v>
      </c>
      <c r="AF3679">
        <v>0</v>
      </c>
      <c r="AG3679" t="s">
        <v>56</v>
      </c>
      <c r="AH3679" t="str">
        <f>"Trad IRN"</f>
        <v>Trad IRN</v>
      </c>
      <c r="AI3679" t="str">
        <f>"Bldg IRN"</f>
        <v>Bldg IRN</v>
      </c>
      <c r="AJ3679" t="s">
        <v>48</v>
      </c>
      <c r="AK3679" t="s">
        <v>48</v>
      </c>
      <c r="AL3679" t="s">
        <v>53</v>
      </c>
      <c r="AM3679">
        <v>1132.3</v>
      </c>
      <c r="AN3679">
        <v>1132.3</v>
      </c>
      <c r="AO3679">
        <v>15</v>
      </c>
    </row>
    <row r="3680" spans="1:41" x14ac:dyDescent="0.3">
      <c r="A3680" t="str">
        <f>"Trad IRN"</f>
        <v>Trad IRN</v>
      </c>
      <c r="B3680" t="str">
        <f>"Bldg IRN"</f>
        <v>Bldg IRN</v>
      </c>
      <c r="C3680" t="s">
        <v>41</v>
      </c>
      <c r="D3680" t="s">
        <v>3</v>
      </c>
      <c r="E3680" t="s">
        <v>80</v>
      </c>
      <c r="F3680" t="s">
        <v>81</v>
      </c>
      <c r="G3680" t="s">
        <v>82</v>
      </c>
      <c r="H3680" t="s">
        <v>83</v>
      </c>
      <c r="I3680" t="str">
        <f>"Trad IRN"</f>
        <v>Trad IRN</v>
      </c>
      <c r="J3680" t="s">
        <v>43</v>
      </c>
      <c r="K3680" t="s">
        <v>44</v>
      </c>
      <c r="L3680" t="s">
        <v>45</v>
      </c>
      <c r="M3680" t="s">
        <v>46</v>
      </c>
      <c r="N3680" t="str">
        <f t="shared" si="376"/>
        <v>08/18/2022</v>
      </c>
      <c r="O3680" t="str">
        <f t="shared" si="375"/>
        <v>12/31/2500</v>
      </c>
      <c r="P3680">
        <v>1</v>
      </c>
      <c r="Q3680">
        <v>1</v>
      </c>
      <c r="S3680">
        <v>1</v>
      </c>
      <c r="T3680">
        <v>1</v>
      </c>
      <c r="U3680">
        <v>0</v>
      </c>
      <c r="V3680" t="str">
        <f>"Trad IRN"</f>
        <v>Trad IRN</v>
      </c>
      <c r="W3680">
        <v>100</v>
      </c>
      <c r="X3680" t="s">
        <v>47</v>
      </c>
      <c r="Z3680" t="s">
        <v>47</v>
      </c>
      <c r="AB3680" t="str">
        <f>"11"</f>
        <v>11</v>
      </c>
      <c r="AC3680" t="s">
        <v>48</v>
      </c>
      <c r="AD3680" t="s">
        <v>49</v>
      </c>
      <c r="AE3680" t="s">
        <v>50</v>
      </c>
      <c r="AF3680">
        <v>0</v>
      </c>
      <c r="AG3680" t="s">
        <v>56</v>
      </c>
      <c r="AH3680" t="str">
        <f>"Trad IRN"</f>
        <v>Trad IRN</v>
      </c>
      <c r="AI3680" t="str">
        <f>"Bldg IRN"</f>
        <v>Bldg IRN</v>
      </c>
      <c r="AJ3680" t="s">
        <v>48</v>
      </c>
      <c r="AK3680" t="s">
        <v>48</v>
      </c>
      <c r="AL3680" t="s">
        <v>53</v>
      </c>
      <c r="AM3680">
        <v>1132.3</v>
      </c>
      <c r="AN3680">
        <v>1132.3</v>
      </c>
      <c r="AO3680">
        <v>15</v>
      </c>
    </row>
    <row r="3681" spans="1:41" x14ac:dyDescent="0.3">
      <c r="A3681" t="str">
        <f>"Trad IRN"</f>
        <v>Trad IRN</v>
      </c>
      <c r="B3681" t="str">
        <f>"Bldg IRN"</f>
        <v>Bldg IRN</v>
      </c>
      <c r="C3681" t="s">
        <v>41</v>
      </c>
      <c r="D3681" t="s">
        <v>3</v>
      </c>
      <c r="E3681" t="s">
        <v>80</v>
      </c>
      <c r="F3681" t="s">
        <v>81</v>
      </c>
      <c r="G3681" t="s">
        <v>82</v>
      </c>
      <c r="H3681" t="s">
        <v>83</v>
      </c>
      <c r="I3681" t="str">
        <f>"Trad IRN"</f>
        <v>Trad IRN</v>
      </c>
      <c r="J3681" t="s">
        <v>43</v>
      </c>
      <c r="K3681" t="s">
        <v>44</v>
      </c>
      <c r="L3681" t="s">
        <v>45</v>
      </c>
      <c r="M3681" t="s">
        <v>46</v>
      </c>
      <c r="N3681" t="str">
        <f t="shared" si="376"/>
        <v>08/18/2022</v>
      </c>
      <c r="O3681" t="str">
        <f>"01/03/2023"</f>
        <v>01/03/2023</v>
      </c>
      <c r="P3681">
        <v>0.46943400000000002</v>
      </c>
      <c r="Q3681">
        <v>0.46943400000000002</v>
      </c>
      <c r="S3681">
        <v>0</v>
      </c>
      <c r="T3681">
        <v>0.46943400000000002</v>
      </c>
      <c r="U3681">
        <v>0</v>
      </c>
      <c r="V3681" t="str">
        <f>"Trad IRN"</f>
        <v>Trad IRN</v>
      </c>
      <c r="W3681">
        <v>100</v>
      </c>
      <c r="X3681" t="s">
        <v>47</v>
      </c>
      <c r="Z3681" t="s">
        <v>47</v>
      </c>
      <c r="AB3681" t="str">
        <f>"10"</f>
        <v>10</v>
      </c>
      <c r="AC3681" t="s">
        <v>48</v>
      </c>
      <c r="AD3681" t="s">
        <v>49</v>
      </c>
      <c r="AE3681" t="s">
        <v>50</v>
      </c>
      <c r="AF3681">
        <v>0</v>
      </c>
      <c r="AG3681" t="s">
        <v>56</v>
      </c>
      <c r="AH3681" t="str">
        <f>"Trad IRN"</f>
        <v>Trad IRN</v>
      </c>
      <c r="AI3681" t="str">
        <f>"Bldg IRN"</f>
        <v>Bldg IRN</v>
      </c>
      <c r="AJ3681" t="s">
        <v>48</v>
      </c>
      <c r="AK3681" t="s">
        <v>48</v>
      </c>
      <c r="AL3681" t="s">
        <v>53</v>
      </c>
      <c r="AM3681">
        <v>531.54</v>
      </c>
      <c r="AN3681">
        <v>1132.3</v>
      </c>
      <c r="AO3681">
        <v>15</v>
      </c>
    </row>
    <row r="3682" spans="1:41" x14ac:dyDescent="0.3">
      <c r="A3682" t="str">
        <f>"Trad IRN"</f>
        <v>Trad IRN</v>
      </c>
      <c r="B3682" t="str">
        <f>"Bldg IRN"</f>
        <v>Bldg IRN</v>
      </c>
      <c r="C3682" t="s">
        <v>41</v>
      </c>
      <c r="D3682" t="s">
        <v>3</v>
      </c>
      <c r="E3682" t="s">
        <v>80</v>
      </c>
      <c r="F3682" t="s">
        <v>81</v>
      </c>
      <c r="G3682" t="s">
        <v>82</v>
      </c>
      <c r="H3682" t="s">
        <v>83</v>
      </c>
      <c r="I3682" t="str">
        <f>"Trad IRN"</f>
        <v>Trad IRN</v>
      </c>
      <c r="J3682" t="s">
        <v>43</v>
      </c>
      <c r="K3682" t="s">
        <v>44</v>
      </c>
      <c r="L3682" t="s">
        <v>45</v>
      </c>
      <c r="M3682" t="s">
        <v>46</v>
      </c>
      <c r="N3682" t="str">
        <f>"01/04/2023"</f>
        <v>01/04/2023</v>
      </c>
      <c r="O3682" t="str">
        <f>"01/22/2023"</f>
        <v>01/22/2023</v>
      </c>
      <c r="P3682">
        <v>5.8824000000000001E-2</v>
      </c>
      <c r="Q3682">
        <v>5.8824000000000001E-2</v>
      </c>
      <c r="S3682">
        <v>0</v>
      </c>
      <c r="T3682">
        <v>5.8824000000000001E-2</v>
      </c>
      <c r="U3682">
        <v>0</v>
      </c>
      <c r="V3682" t="str">
        <f>"Trad IRN"</f>
        <v>Trad IRN</v>
      </c>
      <c r="W3682">
        <v>85</v>
      </c>
      <c r="X3682" t="s">
        <v>47</v>
      </c>
      <c r="Z3682" t="s">
        <v>47</v>
      </c>
      <c r="AB3682" t="str">
        <f>"10"</f>
        <v>10</v>
      </c>
      <c r="AC3682" t="s">
        <v>48</v>
      </c>
      <c r="AD3682" t="s">
        <v>49</v>
      </c>
      <c r="AE3682" t="s">
        <v>50</v>
      </c>
      <c r="AF3682">
        <v>0</v>
      </c>
      <c r="AG3682" t="s">
        <v>56</v>
      </c>
      <c r="AH3682" t="str">
        <f>"Trad IRN"</f>
        <v>Trad IRN</v>
      </c>
      <c r="AI3682" t="str">
        <f>"Bldg IRN"</f>
        <v>Bldg IRN</v>
      </c>
      <c r="AJ3682" t="s">
        <v>48</v>
      </c>
      <c r="AK3682" t="s">
        <v>48</v>
      </c>
      <c r="AL3682" t="s">
        <v>53</v>
      </c>
      <c r="AM3682">
        <v>66.61</v>
      </c>
      <c r="AN3682">
        <v>1132.3</v>
      </c>
      <c r="AO3682">
        <v>15</v>
      </c>
    </row>
    <row r="3683" spans="1:41" x14ac:dyDescent="0.3">
      <c r="A3683" t="str">
        <f>"Trad IRN"</f>
        <v>Trad IRN</v>
      </c>
      <c r="B3683" t="str">
        <f>"Bldg IRN"</f>
        <v>Bldg IRN</v>
      </c>
      <c r="C3683" t="s">
        <v>41</v>
      </c>
      <c r="D3683" t="s">
        <v>3</v>
      </c>
      <c r="E3683" t="s">
        <v>80</v>
      </c>
      <c r="F3683" t="s">
        <v>81</v>
      </c>
      <c r="G3683" t="s">
        <v>82</v>
      </c>
      <c r="H3683" t="s">
        <v>83</v>
      </c>
      <c r="I3683" t="s">
        <v>8</v>
      </c>
      <c r="J3683" t="s">
        <v>43</v>
      </c>
      <c r="K3683" t="s">
        <v>44</v>
      </c>
      <c r="L3683" t="s">
        <v>45</v>
      </c>
      <c r="M3683" t="s">
        <v>46</v>
      </c>
      <c r="N3683" t="str">
        <f>"01/04/2023"</f>
        <v>01/04/2023</v>
      </c>
      <c r="O3683" t="str">
        <f>"01/19/2023"</f>
        <v>01/19/2023</v>
      </c>
      <c r="P3683">
        <v>9.5160000000000002E-3</v>
      </c>
      <c r="Q3683">
        <v>9.5160000000000002E-3</v>
      </c>
      <c r="S3683">
        <v>0</v>
      </c>
      <c r="T3683">
        <v>2.8730000000000001E-3</v>
      </c>
      <c r="U3683">
        <v>6.6429999999999996E-3</v>
      </c>
      <c r="V3683" t="str">
        <f>"Trad IRN"</f>
        <v>Trad IRN</v>
      </c>
      <c r="W3683">
        <v>15</v>
      </c>
      <c r="X3683" t="s">
        <v>47</v>
      </c>
      <c r="Z3683" t="s">
        <v>47</v>
      </c>
      <c r="AB3683" t="str">
        <f>"10"</f>
        <v>10</v>
      </c>
      <c r="AC3683" t="s">
        <v>48</v>
      </c>
      <c r="AD3683" t="s">
        <v>49</v>
      </c>
      <c r="AE3683" t="s">
        <v>50</v>
      </c>
      <c r="AF3683">
        <v>0</v>
      </c>
      <c r="AG3683" t="s">
        <v>51</v>
      </c>
      <c r="AH3683" t="str">
        <f>"Trad IRN"</f>
        <v>Trad IRN</v>
      </c>
      <c r="AI3683" t="str">
        <f>"Bldg IRN"</f>
        <v>Bldg IRN</v>
      </c>
      <c r="AJ3683" t="s">
        <v>48</v>
      </c>
      <c r="AK3683" t="s">
        <v>48</v>
      </c>
      <c r="AL3683" t="s">
        <v>53</v>
      </c>
      <c r="AM3683">
        <v>10.77</v>
      </c>
      <c r="AN3683">
        <v>1132.3</v>
      </c>
      <c r="AO3683">
        <v>15</v>
      </c>
    </row>
    <row r="3684" spans="1:41" x14ac:dyDescent="0.3">
      <c r="A3684" t="str">
        <f>"Trad IRN"</f>
        <v>Trad IRN</v>
      </c>
      <c r="B3684" t="str">
        <f>"Bldg IRN"</f>
        <v>Bldg IRN</v>
      </c>
      <c r="C3684" t="s">
        <v>41</v>
      </c>
      <c r="D3684" t="s">
        <v>3</v>
      </c>
      <c r="E3684" t="s">
        <v>80</v>
      </c>
      <c r="F3684" t="s">
        <v>81</v>
      </c>
      <c r="G3684" t="s">
        <v>82</v>
      </c>
      <c r="H3684" t="s">
        <v>83</v>
      </c>
      <c r="I3684" t="s">
        <v>8</v>
      </c>
      <c r="J3684" t="s">
        <v>43</v>
      </c>
      <c r="K3684" t="s">
        <v>44</v>
      </c>
      <c r="L3684" t="s">
        <v>45</v>
      </c>
      <c r="M3684" t="s">
        <v>46</v>
      </c>
      <c r="N3684" t="str">
        <f>"01/20/2023"</f>
        <v>01/20/2023</v>
      </c>
      <c r="O3684" t="str">
        <f>"12/31/2500"</f>
        <v>12/31/2500</v>
      </c>
      <c r="P3684">
        <v>7.0069000000000006E-2</v>
      </c>
      <c r="Q3684">
        <v>7.0069000000000006E-2</v>
      </c>
      <c r="S3684">
        <v>0</v>
      </c>
      <c r="T3684">
        <v>2.1156000000000001E-2</v>
      </c>
      <c r="U3684">
        <v>4.8912999999999998E-2</v>
      </c>
      <c r="V3684" t="str">
        <f>"Trad IRN"</f>
        <v>Trad IRN</v>
      </c>
      <c r="W3684">
        <v>15</v>
      </c>
      <c r="X3684" t="s">
        <v>47</v>
      </c>
      <c r="Z3684" t="s">
        <v>47</v>
      </c>
      <c r="AB3684" t="str">
        <f>"10"</f>
        <v>10</v>
      </c>
      <c r="AC3684" t="s">
        <v>48</v>
      </c>
      <c r="AD3684" t="s">
        <v>49</v>
      </c>
      <c r="AE3684" t="s">
        <v>55</v>
      </c>
      <c r="AF3684">
        <v>0</v>
      </c>
      <c r="AG3684" t="s">
        <v>51</v>
      </c>
      <c r="AH3684" t="str">
        <f>"Trad IRN"</f>
        <v>Trad IRN</v>
      </c>
      <c r="AI3684" t="str">
        <f>"Bldg IRN"</f>
        <v>Bldg IRN</v>
      </c>
      <c r="AJ3684" t="s">
        <v>48</v>
      </c>
      <c r="AK3684" t="s">
        <v>48</v>
      </c>
      <c r="AL3684" t="s">
        <v>53</v>
      </c>
      <c r="AM3684">
        <v>79.34</v>
      </c>
      <c r="AN3684">
        <v>1132.3</v>
      </c>
      <c r="AO3684">
        <v>15</v>
      </c>
    </row>
    <row r="3685" spans="1:41" x14ac:dyDescent="0.3">
      <c r="A3685" t="str">
        <f>"Trad IRN"</f>
        <v>Trad IRN</v>
      </c>
      <c r="B3685" t="str">
        <f>"Bldg IRN"</f>
        <v>Bldg IRN</v>
      </c>
      <c r="C3685" t="s">
        <v>41</v>
      </c>
      <c r="D3685" t="s">
        <v>3</v>
      </c>
      <c r="E3685" t="s">
        <v>80</v>
      </c>
      <c r="F3685" t="s">
        <v>81</v>
      </c>
      <c r="G3685" t="s">
        <v>82</v>
      </c>
      <c r="H3685" t="s">
        <v>83</v>
      </c>
      <c r="I3685" t="str">
        <f>"Trad IRN"</f>
        <v>Trad IRN</v>
      </c>
      <c r="J3685" t="s">
        <v>43</v>
      </c>
      <c r="K3685" t="s">
        <v>44</v>
      </c>
      <c r="L3685" t="s">
        <v>45</v>
      </c>
      <c r="M3685" t="s">
        <v>46</v>
      </c>
      <c r="N3685" t="str">
        <f>"08/18/2022"</f>
        <v>08/18/2022</v>
      </c>
      <c r="O3685" t="str">
        <f>"12/31/2500"</f>
        <v>12/31/2500</v>
      </c>
      <c r="P3685">
        <v>1</v>
      </c>
      <c r="Q3685">
        <v>1</v>
      </c>
      <c r="S3685">
        <v>0</v>
      </c>
      <c r="T3685">
        <v>1</v>
      </c>
      <c r="U3685">
        <v>0</v>
      </c>
      <c r="V3685" t="str">
        <f>"Trad IRN"</f>
        <v>Trad IRN</v>
      </c>
      <c r="W3685">
        <v>100</v>
      </c>
      <c r="X3685" t="s">
        <v>47</v>
      </c>
      <c r="Z3685" t="s">
        <v>47</v>
      </c>
      <c r="AB3685" t="str">
        <f>"10"</f>
        <v>10</v>
      </c>
      <c r="AC3685" t="s">
        <v>48</v>
      </c>
      <c r="AD3685" t="s">
        <v>49</v>
      </c>
      <c r="AE3685" t="s">
        <v>50</v>
      </c>
      <c r="AF3685">
        <v>0</v>
      </c>
      <c r="AG3685" t="s">
        <v>56</v>
      </c>
      <c r="AH3685" t="str">
        <f>"Trad IRN"</f>
        <v>Trad IRN</v>
      </c>
      <c r="AI3685" t="str">
        <f>"Bldg IRN"</f>
        <v>Bldg IRN</v>
      </c>
      <c r="AJ3685" t="s">
        <v>48</v>
      </c>
      <c r="AK3685" t="s">
        <v>48</v>
      </c>
      <c r="AL3685" t="s">
        <v>53</v>
      </c>
      <c r="AM3685">
        <v>1132.3</v>
      </c>
      <c r="AN3685">
        <v>1132.3</v>
      </c>
      <c r="AO3685">
        <v>15</v>
      </c>
    </row>
    <row r="3686" spans="1:41" x14ac:dyDescent="0.3">
      <c r="A3686" t="str">
        <f>"Trad IRN"</f>
        <v>Trad IRN</v>
      </c>
      <c r="B3686" t="str">
        <f>"Bldg IRN"</f>
        <v>Bldg IRN</v>
      </c>
      <c r="C3686" t="s">
        <v>41</v>
      </c>
      <c r="D3686" t="s">
        <v>3</v>
      </c>
      <c r="E3686" t="s">
        <v>80</v>
      </c>
      <c r="F3686" t="s">
        <v>81</v>
      </c>
      <c r="G3686" t="s">
        <v>82</v>
      </c>
      <c r="H3686" t="s">
        <v>83</v>
      </c>
      <c r="I3686" t="str">
        <f>"Trad IRN"</f>
        <v>Trad IRN</v>
      </c>
      <c r="J3686" t="s">
        <v>43</v>
      </c>
      <c r="K3686" t="s">
        <v>44</v>
      </c>
      <c r="L3686" t="s">
        <v>45</v>
      </c>
      <c r="M3686" t="s">
        <v>46</v>
      </c>
      <c r="N3686" t="str">
        <f>"08/18/2022"</f>
        <v>08/18/2022</v>
      </c>
      <c r="O3686" t="str">
        <f>"12/31/2500"</f>
        <v>12/31/2500</v>
      </c>
      <c r="P3686">
        <v>1</v>
      </c>
      <c r="Q3686">
        <v>1</v>
      </c>
      <c r="S3686">
        <v>0</v>
      </c>
      <c r="T3686">
        <v>1</v>
      </c>
      <c r="U3686">
        <v>0</v>
      </c>
      <c r="V3686" t="str">
        <f>"Trad IRN"</f>
        <v>Trad IRN</v>
      </c>
      <c r="W3686">
        <v>100</v>
      </c>
      <c r="X3686" t="s">
        <v>47</v>
      </c>
      <c r="Z3686" t="s">
        <v>47</v>
      </c>
      <c r="AB3686" t="str">
        <f>"09"</f>
        <v>09</v>
      </c>
      <c r="AC3686" t="s">
        <v>48</v>
      </c>
      <c r="AD3686" t="s">
        <v>49</v>
      </c>
      <c r="AE3686" t="s">
        <v>55</v>
      </c>
      <c r="AF3686">
        <v>2</v>
      </c>
      <c r="AG3686" t="s">
        <v>56</v>
      </c>
      <c r="AH3686" t="str">
        <f>"Trad IRN"</f>
        <v>Trad IRN</v>
      </c>
      <c r="AI3686" t="str">
        <f>"Bldg IRN"</f>
        <v>Bldg IRN</v>
      </c>
      <c r="AJ3686" t="s">
        <v>48</v>
      </c>
      <c r="AK3686" t="s">
        <v>48</v>
      </c>
      <c r="AL3686" t="s">
        <v>53</v>
      </c>
      <c r="AM3686">
        <v>1132.3</v>
      </c>
      <c r="AN3686">
        <v>1132.3</v>
      </c>
      <c r="AO3686">
        <v>15</v>
      </c>
    </row>
    <row r="3687" spans="1:41" x14ac:dyDescent="0.3">
      <c r="A3687" t="str">
        <f>"Trad IRN"</f>
        <v>Trad IRN</v>
      </c>
      <c r="B3687" t="str">
        <f>"Bldg IRN"</f>
        <v>Bldg IRN</v>
      </c>
      <c r="C3687" t="s">
        <v>41</v>
      </c>
      <c r="D3687" t="s">
        <v>3</v>
      </c>
      <c r="E3687" t="s">
        <v>80</v>
      </c>
      <c r="F3687" t="s">
        <v>81</v>
      </c>
      <c r="G3687" t="s">
        <v>82</v>
      </c>
      <c r="H3687" t="s">
        <v>83</v>
      </c>
      <c r="I3687" t="str">
        <f>"Trad IRN"</f>
        <v>Trad IRN</v>
      </c>
      <c r="J3687" t="s">
        <v>43</v>
      </c>
      <c r="K3687" t="s">
        <v>44</v>
      </c>
      <c r="L3687" t="s">
        <v>45</v>
      </c>
      <c r="M3687" t="s">
        <v>46</v>
      </c>
      <c r="N3687" t="str">
        <f>"08/18/2022"</f>
        <v>08/18/2022</v>
      </c>
      <c r="O3687" t="str">
        <f>"12/31/2500"</f>
        <v>12/31/2500</v>
      </c>
      <c r="P3687">
        <v>1</v>
      </c>
      <c r="Q3687">
        <v>1</v>
      </c>
      <c r="S3687">
        <v>0</v>
      </c>
      <c r="T3687">
        <v>1</v>
      </c>
      <c r="U3687">
        <v>0</v>
      </c>
      <c r="V3687" t="str">
        <f>"Trad IRN"</f>
        <v>Trad IRN</v>
      </c>
      <c r="W3687">
        <v>100</v>
      </c>
      <c r="X3687" t="s">
        <v>47</v>
      </c>
      <c r="Z3687" t="s">
        <v>47</v>
      </c>
      <c r="AB3687" t="str">
        <f>"12"</f>
        <v>12</v>
      </c>
      <c r="AC3687" t="s">
        <v>48</v>
      </c>
      <c r="AD3687" t="s">
        <v>49</v>
      </c>
      <c r="AE3687" t="s">
        <v>50</v>
      </c>
      <c r="AF3687">
        <v>0</v>
      </c>
      <c r="AG3687" t="s">
        <v>56</v>
      </c>
      <c r="AH3687" t="str">
        <f>"Trad IRN"</f>
        <v>Trad IRN</v>
      </c>
      <c r="AI3687" t="str">
        <f>"Bldg IRN"</f>
        <v>Bldg IRN</v>
      </c>
      <c r="AJ3687" t="str">
        <f>"12"</f>
        <v>12</v>
      </c>
      <c r="AK3687" t="s">
        <v>48</v>
      </c>
      <c r="AL3687" t="s">
        <v>53</v>
      </c>
      <c r="AM3687">
        <v>1132.3</v>
      </c>
      <c r="AN3687">
        <v>1132.3</v>
      </c>
      <c r="AO3687">
        <v>15</v>
      </c>
    </row>
    <row r="3688" spans="1:41" x14ac:dyDescent="0.3">
      <c r="A3688" t="str">
        <f>"Trad IRN"</f>
        <v>Trad IRN</v>
      </c>
      <c r="B3688" t="str">
        <f>"Bldg IRN"</f>
        <v>Bldg IRN</v>
      </c>
      <c r="C3688" t="s">
        <v>41</v>
      </c>
      <c r="D3688" t="s">
        <v>3</v>
      </c>
      <c r="E3688" t="s">
        <v>80</v>
      </c>
      <c r="F3688" t="s">
        <v>81</v>
      </c>
      <c r="G3688" t="s">
        <v>82</v>
      </c>
      <c r="H3688" t="s">
        <v>83</v>
      </c>
      <c r="I3688" t="str">
        <f>"Trad IRN"</f>
        <v>Trad IRN</v>
      </c>
      <c r="J3688" t="s">
        <v>43</v>
      </c>
      <c r="K3688" t="s">
        <v>44</v>
      </c>
      <c r="L3688" t="s">
        <v>45</v>
      </c>
      <c r="M3688" t="s">
        <v>46</v>
      </c>
      <c r="N3688" t="str">
        <f>"08/18/2022"</f>
        <v>08/18/2022</v>
      </c>
      <c r="O3688" t="str">
        <f>"01/05/2023"</f>
        <v>01/05/2023</v>
      </c>
      <c r="P3688">
        <v>0.240484</v>
      </c>
      <c r="Q3688">
        <v>0.240484</v>
      </c>
      <c r="S3688">
        <v>0.240484</v>
      </c>
      <c r="T3688">
        <v>0.240484</v>
      </c>
      <c r="U3688">
        <v>0</v>
      </c>
      <c r="V3688" t="str">
        <f>"Trad IRN"</f>
        <v>Trad IRN</v>
      </c>
      <c r="W3688">
        <v>20</v>
      </c>
      <c r="X3688" t="s">
        <v>47</v>
      </c>
      <c r="Z3688" t="s">
        <v>54</v>
      </c>
      <c r="AA3688" t="str">
        <f>"30"</f>
        <v>30</v>
      </c>
      <c r="AB3688" t="str">
        <f>"11"</f>
        <v>11</v>
      </c>
      <c r="AC3688" t="s">
        <v>48</v>
      </c>
      <c r="AD3688" t="s">
        <v>49</v>
      </c>
      <c r="AE3688" t="s">
        <v>50</v>
      </c>
      <c r="AF3688">
        <v>0</v>
      </c>
      <c r="AG3688" t="s">
        <v>56</v>
      </c>
      <c r="AH3688" t="str">
        <f>"Trad IRN"</f>
        <v>Trad IRN</v>
      </c>
      <c r="AI3688" t="str">
        <f>"Bldg IRN"</f>
        <v>Bldg IRN</v>
      </c>
      <c r="AJ3688" t="s">
        <v>48</v>
      </c>
      <c r="AK3688" t="s">
        <v>48</v>
      </c>
      <c r="AL3688" t="s">
        <v>53</v>
      </c>
      <c r="AM3688">
        <v>272.3</v>
      </c>
      <c r="AN3688">
        <v>1132.3</v>
      </c>
      <c r="AO3688">
        <v>15</v>
      </c>
    </row>
    <row r="3689" spans="1:41" x14ac:dyDescent="0.3">
      <c r="A3689" t="str">
        <f>"Trad IRN"</f>
        <v>Trad IRN</v>
      </c>
      <c r="B3689" t="str">
        <f>"Bldg IRN"</f>
        <v>Bldg IRN</v>
      </c>
      <c r="C3689" t="s">
        <v>41</v>
      </c>
      <c r="D3689" t="s">
        <v>3</v>
      </c>
      <c r="E3689" t="s">
        <v>80</v>
      </c>
      <c r="F3689" t="s">
        <v>81</v>
      </c>
      <c r="G3689" t="s">
        <v>82</v>
      </c>
      <c r="H3689" t="s">
        <v>83</v>
      </c>
      <c r="I3689" t="s">
        <v>8</v>
      </c>
      <c r="J3689" t="s">
        <v>43</v>
      </c>
      <c r="K3689" t="s">
        <v>44</v>
      </c>
      <c r="L3689" t="s">
        <v>45</v>
      </c>
      <c r="M3689" t="s">
        <v>46</v>
      </c>
      <c r="N3689" t="str">
        <f>"08/17/2022"</f>
        <v>08/17/2022</v>
      </c>
      <c r="O3689" t="str">
        <f>"01/05/2023"</f>
        <v>01/05/2023</v>
      </c>
      <c r="P3689">
        <v>0.242925</v>
      </c>
      <c r="Q3689">
        <v>0.242925</v>
      </c>
      <c r="S3689">
        <v>0</v>
      </c>
      <c r="T3689">
        <v>0</v>
      </c>
      <c r="U3689">
        <v>0.242925</v>
      </c>
      <c r="V3689" t="str">
        <f>"Trad IRN"</f>
        <v>Trad IRN</v>
      </c>
      <c r="W3689">
        <v>50</v>
      </c>
      <c r="X3689" t="s">
        <v>47</v>
      </c>
      <c r="Z3689" t="s">
        <v>47</v>
      </c>
      <c r="AB3689" t="str">
        <f>"11"</f>
        <v>11</v>
      </c>
      <c r="AC3689" t="s">
        <v>48</v>
      </c>
      <c r="AD3689" t="s">
        <v>49</v>
      </c>
      <c r="AE3689" t="s">
        <v>50</v>
      </c>
      <c r="AF3689">
        <v>0</v>
      </c>
      <c r="AG3689" t="s">
        <v>51</v>
      </c>
      <c r="AH3689" t="s">
        <v>85</v>
      </c>
      <c r="AI3689" t="str">
        <f>"Bldg IRN"</f>
        <v>Bldg IRN</v>
      </c>
      <c r="AJ3689" t="s">
        <v>48</v>
      </c>
      <c r="AK3689" t="s">
        <v>48</v>
      </c>
      <c r="AL3689" t="s">
        <v>53</v>
      </c>
      <c r="AM3689">
        <v>257.5</v>
      </c>
      <c r="AN3689">
        <v>1060</v>
      </c>
      <c r="AO3689">
        <v>15</v>
      </c>
    </row>
    <row r="3690" spans="1:41" x14ac:dyDescent="0.3">
      <c r="A3690" t="str">
        <f>"Trad IRN"</f>
        <v>Trad IRN</v>
      </c>
      <c r="B3690" t="str">
        <f>"Bldg IRN"</f>
        <v>Bldg IRN</v>
      </c>
      <c r="C3690" t="s">
        <v>41</v>
      </c>
      <c r="D3690" t="s">
        <v>3</v>
      </c>
      <c r="E3690" t="s">
        <v>80</v>
      </c>
      <c r="F3690" t="s">
        <v>81</v>
      </c>
      <c r="G3690" t="s">
        <v>82</v>
      </c>
      <c r="H3690" t="s">
        <v>83</v>
      </c>
      <c r="I3690" t="str">
        <f>"Trad IRN"</f>
        <v>Trad IRN</v>
      </c>
      <c r="J3690" t="s">
        <v>43</v>
      </c>
      <c r="K3690" t="s">
        <v>44</v>
      </c>
      <c r="L3690" t="s">
        <v>45</v>
      </c>
      <c r="M3690" t="s">
        <v>46</v>
      </c>
      <c r="N3690" t="str">
        <f>"08/18/2022"</f>
        <v>08/18/2022</v>
      </c>
      <c r="O3690" t="str">
        <f>"12/31/2500"</f>
        <v>12/31/2500</v>
      </c>
      <c r="P3690">
        <v>1</v>
      </c>
      <c r="Q3690">
        <v>1</v>
      </c>
      <c r="S3690">
        <v>1</v>
      </c>
      <c r="T3690">
        <v>1</v>
      </c>
      <c r="U3690">
        <v>0</v>
      </c>
      <c r="V3690" t="str">
        <f>"Trad IRN"</f>
        <v>Trad IRN</v>
      </c>
      <c r="W3690">
        <v>100</v>
      </c>
      <c r="X3690" t="s">
        <v>47</v>
      </c>
      <c r="Z3690" t="s">
        <v>47</v>
      </c>
      <c r="AB3690" t="str">
        <f>"09"</f>
        <v>09</v>
      </c>
      <c r="AC3690" t="s">
        <v>48</v>
      </c>
      <c r="AD3690" t="s">
        <v>49</v>
      </c>
      <c r="AE3690" t="s">
        <v>50</v>
      </c>
      <c r="AF3690">
        <v>0</v>
      </c>
      <c r="AG3690" t="s">
        <v>56</v>
      </c>
      <c r="AH3690" t="str">
        <f>"Trad IRN"</f>
        <v>Trad IRN</v>
      </c>
      <c r="AI3690" t="str">
        <f>"Bldg IRN"</f>
        <v>Bldg IRN</v>
      </c>
      <c r="AJ3690" t="s">
        <v>48</v>
      </c>
      <c r="AK3690" t="s">
        <v>48</v>
      </c>
      <c r="AL3690" t="s">
        <v>53</v>
      </c>
      <c r="AM3690">
        <v>1132.3</v>
      </c>
      <c r="AN3690">
        <v>1132.3</v>
      </c>
      <c r="AO3690">
        <v>15</v>
      </c>
    </row>
    <row r="3691" spans="1:41" x14ac:dyDescent="0.3">
      <c r="A3691" t="str">
        <f>"Trad IRN"</f>
        <v>Trad IRN</v>
      </c>
      <c r="B3691" t="str">
        <f>"Bldg IRN"</f>
        <v>Bldg IRN</v>
      </c>
      <c r="C3691" t="s">
        <v>41</v>
      </c>
      <c r="D3691" t="s">
        <v>3</v>
      </c>
      <c r="E3691" t="s">
        <v>80</v>
      </c>
      <c r="F3691" t="s">
        <v>81</v>
      </c>
      <c r="G3691" t="s">
        <v>82</v>
      </c>
      <c r="H3691" t="s">
        <v>83</v>
      </c>
      <c r="I3691" t="str">
        <f>"Trad IRN"</f>
        <v>Trad IRN</v>
      </c>
      <c r="J3691" t="s">
        <v>43</v>
      </c>
      <c r="K3691" t="s">
        <v>44</v>
      </c>
      <c r="L3691" t="s">
        <v>45</v>
      </c>
      <c r="M3691" t="s">
        <v>46</v>
      </c>
      <c r="N3691" t="str">
        <f>"08/18/2022"</f>
        <v>08/18/2022</v>
      </c>
      <c r="O3691" t="str">
        <f>"12/31/2500"</f>
        <v>12/31/2500</v>
      </c>
      <c r="P3691">
        <v>1</v>
      </c>
      <c r="Q3691">
        <v>1</v>
      </c>
      <c r="S3691">
        <v>0</v>
      </c>
      <c r="T3691">
        <v>1</v>
      </c>
      <c r="U3691">
        <v>0</v>
      </c>
      <c r="V3691" t="str">
        <f>"Trad IRN"</f>
        <v>Trad IRN</v>
      </c>
      <c r="W3691">
        <v>100</v>
      </c>
      <c r="X3691" t="s">
        <v>47</v>
      </c>
      <c r="Z3691" t="s">
        <v>47</v>
      </c>
      <c r="AB3691" t="str">
        <f>"11"</f>
        <v>11</v>
      </c>
      <c r="AC3691" t="s">
        <v>48</v>
      </c>
      <c r="AD3691" t="s">
        <v>49</v>
      </c>
      <c r="AE3691" t="s">
        <v>50</v>
      </c>
      <c r="AF3691">
        <v>0</v>
      </c>
      <c r="AG3691" t="s">
        <v>56</v>
      </c>
      <c r="AH3691" t="str">
        <f>"Trad IRN"</f>
        <v>Trad IRN</v>
      </c>
      <c r="AI3691" t="str">
        <f>"Bldg IRN"</f>
        <v>Bldg IRN</v>
      </c>
      <c r="AJ3691" t="s">
        <v>48</v>
      </c>
      <c r="AK3691" t="s">
        <v>48</v>
      </c>
      <c r="AL3691" t="s">
        <v>53</v>
      </c>
      <c r="AM3691">
        <v>1132.3</v>
      </c>
      <c r="AN3691">
        <v>1132.3</v>
      </c>
      <c r="AO3691">
        <v>15</v>
      </c>
    </row>
    <row r="3692" spans="1:41" x14ac:dyDescent="0.3">
      <c r="A3692" t="str">
        <f>"Trad IRN"</f>
        <v>Trad IRN</v>
      </c>
      <c r="B3692" t="str">
        <f>"Bldg IRN"</f>
        <v>Bldg IRN</v>
      </c>
      <c r="C3692" t="s">
        <v>41</v>
      </c>
      <c r="D3692" t="s">
        <v>3</v>
      </c>
      <c r="E3692" t="s">
        <v>80</v>
      </c>
      <c r="F3692" t="s">
        <v>81</v>
      </c>
      <c r="G3692" t="s">
        <v>82</v>
      </c>
      <c r="H3692" t="s">
        <v>83</v>
      </c>
      <c r="I3692" t="str">
        <f>"Trad IRN"</f>
        <v>Trad IRN</v>
      </c>
      <c r="J3692" t="s">
        <v>43</v>
      </c>
      <c r="K3692" t="s">
        <v>44</v>
      </c>
      <c r="L3692" t="s">
        <v>45</v>
      </c>
      <c r="M3692" t="s">
        <v>46</v>
      </c>
      <c r="N3692" t="str">
        <f>"08/18/2022"</f>
        <v>08/18/2022</v>
      </c>
      <c r="O3692" t="str">
        <f>"01/03/2023"</f>
        <v>01/03/2023</v>
      </c>
      <c r="P3692">
        <v>0.46943400000000002</v>
      </c>
      <c r="Q3692">
        <v>0.46943400000000002</v>
      </c>
      <c r="S3692">
        <v>0.46943400000000002</v>
      </c>
      <c r="T3692">
        <v>0.46943400000000002</v>
      </c>
      <c r="U3692">
        <v>0</v>
      </c>
      <c r="V3692" t="str">
        <f>"Trad IRN"</f>
        <v>Trad IRN</v>
      </c>
      <c r="W3692">
        <v>100</v>
      </c>
      <c r="X3692" t="s">
        <v>47</v>
      </c>
      <c r="Z3692" t="s">
        <v>47</v>
      </c>
      <c r="AB3692" t="str">
        <f>"09"</f>
        <v>09</v>
      </c>
      <c r="AC3692" t="s">
        <v>48</v>
      </c>
      <c r="AD3692" t="s">
        <v>49</v>
      </c>
      <c r="AE3692" t="s">
        <v>50</v>
      </c>
      <c r="AF3692">
        <v>0</v>
      </c>
      <c r="AG3692" t="s">
        <v>56</v>
      </c>
      <c r="AH3692" t="str">
        <f>"Trad IRN"</f>
        <v>Trad IRN</v>
      </c>
      <c r="AI3692" t="str">
        <f>"Bldg IRN"</f>
        <v>Bldg IRN</v>
      </c>
      <c r="AJ3692" t="s">
        <v>48</v>
      </c>
      <c r="AK3692" t="s">
        <v>48</v>
      </c>
      <c r="AL3692" t="s">
        <v>53</v>
      </c>
      <c r="AM3692">
        <v>531.54</v>
      </c>
      <c r="AN3692">
        <v>1132.3</v>
      </c>
      <c r="AO3692">
        <v>15</v>
      </c>
    </row>
    <row r="3693" spans="1:41" x14ac:dyDescent="0.3">
      <c r="A3693" t="str">
        <f>"Trad IRN"</f>
        <v>Trad IRN</v>
      </c>
      <c r="B3693" t="str">
        <f>"Bldg IRN"</f>
        <v>Bldg IRN</v>
      </c>
      <c r="C3693" t="s">
        <v>41</v>
      </c>
      <c r="D3693" t="s">
        <v>3</v>
      </c>
      <c r="E3693" t="s">
        <v>80</v>
      </c>
      <c r="F3693" t="s">
        <v>81</v>
      </c>
      <c r="G3693" t="s">
        <v>82</v>
      </c>
      <c r="H3693" t="s">
        <v>83</v>
      </c>
      <c r="I3693" t="str">
        <f>"Trad IRN"</f>
        <v>Trad IRN</v>
      </c>
      <c r="J3693" t="s">
        <v>43</v>
      </c>
      <c r="K3693" t="s">
        <v>44</v>
      </c>
      <c r="L3693" t="s">
        <v>45</v>
      </c>
      <c r="M3693" t="s">
        <v>46</v>
      </c>
      <c r="N3693" t="str">
        <f>"01/04/2023"</f>
        <v>01/04/2023</v>
      </c>
      <c r="O3693" t="str">
        <f t="shared" ref="O3693:O3700" si="377">"12/31/2500"</f>
        <v>12/31/2500</v>
      </c>
      <c r="P3693">
        <v>0.45098100000000002</v>
      </c>
      <c r="Q3693">
        <v>0.45098100000000002</v>
      </c>
      <c r="S3693">
        <v>0.45098100000000002</v>
      </c>
      <c r="T3693">
        <v>0.45098100000000002</v>
      </c>
      <c r="U3693">
        <v>0</v>
      </c>
      <c r="V3693" t="str">
        <f>"Trad IRN"</f>
        <v>Trad IRN</v>
      </c>
      <c r="W3693">
        <v>85</v>
      </c>
      <c r="X3693" t="s">
        <v>47</v>
      </c>
      <c r="Z3693" t="s">
        <v>47</v>
      </c>
      <c r="AB3693" t="str">
        <f>"09"</f>
        <v>09</v>
      </c>
      <c r="AC3693" t="s">
        <v>48</v>
      </c>
      <c r="AD3693" t="s">
        <v>49</v>
      </c>
      <c r="AE3693" t="s">
        <v>50</v>
      </c>
      <c r="AF3693">
        <v>0</v>
      </c>
      <c r="AG3693" t="s">
        <v>56</v>
      </c>
      <c r="AH3693" t="str">
        <f>"Trad IRN"</f>
        <v>Trad IRN</v>
      </c>
      <c r="AI3693" t="str">
        <f>"Bldg IRN"</f>
        <v>Bldg IRN</v>
      </c>
      <c r="AJ3693" t="s">
        <v>48</v>
      </c>
      <c r="AK3693" t="s">
        <v>48</v>
      </c>
      <c r="AL3693" t="s">
        <v>53</v>
      </c>
      <c r="AM3693">
        <v>510.65</v>
      </c>
      <c r="AN3693">
        <v>1132.3</v>
      </c>
      <c r="AO3693">
        <v>15</v>
      </c>
    </row>
    <row r="3694" spans="1:41" x14ac:dyDescent="0.3">
      <c r="A3694" t="str">
        <f>"Trad IRN"</f>
        <v>Trad IRN</v>
      </c>
      <c r="B3694" t="str">
        <f>"Bldg IRN"</f>
        <v>Bldg IRN</v>
      </c>
      <c r="C3694" t="s">
        <v>41</v>
      </c>
      <c r="D3694" t="s">
        <v>3</v>
      </c>
      <c r="E3694" t="s">
        <v>80</v>
      </c>
      <c r="F3694" t="s">
        <v>81</v>
      </c>
      <c r="G3694" t="s">
        <v>82</v>
      </c>
      <c r="H3694" t="s">
        <v>83</v>
      </c>
      <c r="I3694" t="s">
        <v>8</v>
      </c>
      <c r="J3694" t="s">
        <v>43</v>
      </c>
      <c r="K3694" t="s">
        <v>44</v>
      </c>
      <c r="L3694" t="s">
        <v>45</v>
      </c>
      <c r="M3694" t="s">
        <v>46</v>
      </c>
      <c r="N3694" t="str">
        <f>"01/04/2023"</f>
        <v>01/04/2023</v>
      </c>
      <c r="O3694" t="str">
        <f t="shared" si="377"/>
        <v>12/31/2500</v>
      </c>
      <c r="P3694">
        <v>7.9585000000000003E-2</v>
      </c>
      <c r="Q3694">
        <v>7.9585000000000003E-2</v>
      </c>
      <c r="S3694">
        <v>0</v>
      </c>
      <c r="T3694">
        <v>2.4028999999999998E-2</v>
      </c>
      <c r="U3694">
        <v>5.5556000000000001E-2</v>
      </c>
      <c r="V3694" t="str">
        <f>"Trad IRN"</f>
        <v>Trad IRN</v>
      </c>
      <c r="W3694">
        <v>15</v>
      </c>
      <c r="X3694" t="s">
        <v>47</v>
      </c>
      <c r="Z3694" t="s">
        <v>47</v>
      </c>
      <c r="AB3694" t="str">
        <f>"09"</f>
        <v>09</v>
      </c>
      <c r="AC3694" t="s">
        <v>48</v>
      </c>
      <c r="AD3694" t="s">
        <v>49</v>
      </c>
      <c r="AE3694" t="s">
        <v>50</v>
      </c>
      <c r="AF3694">
        <v>0</v>
      </c>
      <c r="AG3694" t="s">
        <v>51</v>
      </c>
      <c r="AH3694" t="str">
        <f>"Trad IRN"</f>
        <v>Trad IRN</v>
      </c>
      <c r="AI3694" t="str">
        <f>"Bldg IRN"</f>
        <v>Bldg IRN</v>
      </c>
      <c r="AJ3694" t="s">
        <v>48</v>
      </c>
      <c r="AK3694" t="s">
        <v>48</v>
      </c>
      <c r="AL3694" t="s">
        <v>53</v>
      </c>
      <c r="AM3694">
        <v>90.11</v>
      </c>
      <c r="AN3694">
        <v>1132.3</v>
      </c>
      <c r="AO3694">
        <v>15</v>
      </c>
    </row>
    <row r="3695" spans="1:41" x14ac:dyDescent="0.3">
      <c r="A3695" t="str">
        <f>"Trad IRN"</f>
        <v>Trad IRN</v>
      </c>
      <c r="B3695" t="str">
        <f>"Bldg IRN"</f>
        <v>Bldg IRN</v>
      </c>
      <c r="C3695" t="s">
        <v>41</v>
      </c>
      <c r="D3695" t="s">
        <v>3</v>
      </c>
      <c r="E3695" t="s">
        <v>80</v>
      </c>
      <c r="F3695" t="s">
        <v>81</v>
      </c>
      <c r="G3695" t="s">
        <v>82</v>
      </c>
      <c r="H3695" t="s">
        <v>83</v>
      </c>
      <c r="I3695" t="str">
        <f>"Trad IRN"</f>
        <v>Trad IRN</v>
      </c>
      <c r="J3695" t="s">
        <v>43</v>
      </c>
      <c r="K3695" t="s">
        <v>44</v>
      </c>
      <c r="L3695" t="s">
        <v>45</v>
      </c>
      <c r="M3695" t="s">
        <v>46</v>
      </c>
      <c r="N3695" t="str">
        <f>"08/18/2022"</f>
        <v>08/18/2022</v>
      </c>
      <c r="O3695" t="str">
        <f t="shared" si="377"/>
        <v>12/31/2500</v>
      </c>
      <c r="P3695">
        <v>1</v>
      </c>
      <c r="Q3695">
        <v>1</v>
      </c>
      <c r="S3695">
        <v>0</v>
      </c>
      <c r="T3695">
        <v>1</v>
      </c>
      <c r="U3695">
        <v>0</v>
      </c>
      <c r="V3695" t="str">
        <f>"Trad IRN"</f>
        <v>Trad IRN</v>
      </c>
      <c r="W3695">
        <v>100</v>
      </c>
      <c r="X3695" t="s">
        <v>47</v>
      </c>
      <c r="Z3695" t="s">
        <v>47</v>
      </c>
      <c r="AB3695" t="str">
        <f>"10"</f>
        <v>10</v>
      </c>
      <c r="AC3695" t="s">
        <v>48</v>
      </c>
      <c r="AD3695" t="s">
        <v>49</v>
      </c>
      <c r="AE3695" t="s">
        <v>55</v>
      </c>
      <c r="AF3695">
        <v>0</v>
      </c>
      <c r="AG3695" t="s">
        <v>56</v>
      </c>
      <c r="AH3695" t="str">
        <f>"Trad IRN"</f>
        <v>Trad IRN</v>
      </c>
      <c r="AI3695" t="str">
        <f>"Bldg IRN"</f>
        <v>Bldg IRN</v>
      </c>
      <c r="AJ3695" t="s">
        <v>48</v>
      </c>
      <c r="AK3695" t="s">
        <v>48</v>
      </c>
      <c r="AL3695" t="s">
        <v>53</v>
      </c>
      <c r="AM3695">
        <v>1132.3</v>
      </c>
      <c r="AN3695">
        <v>1132.3</v>
      </c>
      <c r="AO3695">
        <v>15</v>
      </c>
    </row>
    <row r="3696" spans="1:41" x14ac:dyDescent="0.3">
      <c r="A3696" t="str">
        <f>"Trad IRN"</f>
        <v>Trad IRN</v>
      </c>
      <c r="B3696" t="str">
        <f>"Bldg IRN"</f>
        <v>Bldg IRN</v>
      </c>
      <c r="C3696" t="s">
        <v>41</v>
      </c>
      <c r="D3696" t="s">
        <v>3</v>
      </c>
      <c r="E3696" t="s">
        <v>80</v>
      </c>
      <c r="F3696" t="s">
        <v>81</v>
      </c>
      <c r="G3696" t="s">
        <v>82</v>
      </c>
      <c r="H3696" t="s">
        <v>83</v>
      </c>
      <c r="I3696" t="str">
        <f>"Trad IRN"</f>
        <v>Trad IRN</v>
      </c>
      <c r="J3696" t="s">
        <v>43</v>
      </c>
      <c r="K3696" t="s">
        <v>44</v>
      </c>
      <c r="L3696" t="s">
        <v>45</v>
      </c>
      <c r="M3696" t="s">
        <v>46</v>
      </c>
      <c r="N3696" t="str">
        <f>"08/18/2022"</f>
        <v>08/18/2022</v>
      </c>
      <c r="O3696" t="str">
        <f t="shared" si="377"/>
        <v>12/31/2500</v>
      </c>
      <c r="P3696">
        <v>1</v>
      </c>
      <c r="Q3696">
        <v>1</v>
      </c>
      <c r="S3696">
        <v>0</v>
      </c>
      <c r="T3696">
        <v>1</v>
      </c>
      <c r="U3696">
        <v>0</v>
      </c>
      <c r="V3696" t="str">
        <f>"Trad IRN"</f>
        <v>Trad IRN</v>
      </c>
      <c r="W3696">
        <v>100</v>
      </c>
      <c r="X3696" t="s">
        <v>47</v>
      </c>
      <c r="Z3696" t="s">
        <v>47</v>
      </c>
      <c r="AB3696" t="str">
        <f>"09"</f>
        <v>09</v>
      </c>
      <c r="AC3696" t="s">
        <v>48</v>
      </c>
      <c r="AD3696" t="s">
        <v>49</v>
      </c>
      <c r="AE3696" t="s">
        <v>55</v>
      </c>
      <c r="AF3696">
        <v>0</v>
      </c>
      <c r="AG3696" t="s">
        <v>56</v>
      </c>
      <c r="AH3696" t="str">
        <f>"Trad IRN"</f>
        <v>Trad IRN</v>
      </c>
      <c r="AI3696" t="str">
        <f>"Bldg IRN"</f>
        <v>Bldg IRN</v>
      </c>
      <c r="AJ3696" t="s">
        <v>48</v>
      </c>
      <c r="AK3696" t="s">
        <v>48</v>
      </c>
      <c r="AL3696" t="s">
        <v>53</v>
      </c>
      <c r="AM3696">
        <v>1132.3</v>
      </c>
      <c r="AN3696">
        <v>1132.3</v>
      </c>
      <c r="AO3696">
        <v>15</v>
      </c>
    </row>
    <row r="3697" spans="1:41" x14ac:dyDescent="0.3">
      <c r="A3697" t="str">
        <f>"Trad IRN"</f>
        <v>Trad IRN</v>
      </c>
      <c r="B3697" t="str">
        <f>"Bldg IRN"</f>
        <v>Bldg IRN</v>
      </c>
      <c r="C3697" t="s">
        <v>41</v>
      </c>
      <c r="D3697" t="s">
        <v>3</v>
      </c>
      <c r="E3697" t="s">
        <v>80</v>
      </c>
      <c r="F3697" t="s">
        <v>81</v>
      </c>
      <c r="G3697" t="s">
        <v>82</v>
      </c>
      <c r="H3697" t="s">
        <v>83</v>
      </c>
      <c r="I3697" t="str">
        <f>"Trad IRN"</f>
        <v>Trad IRN</v>
      </c>
      <c r="J3697" t="s">
        <v>43</v>
      </c>
      <c r="K3697" t="s">
        <v>44</v>
      </c>
      <c r="L3697" t="s">
        <v>45</v>
      </c>
      <c r="M3697" t="s">
        <v>46</v>
      </c>
      <c r="N3697" t="str">
        <f>"08/18/2022"</f>
        <v>08/18/2022</v>
      </c>
      <c r="O3697" t="str">
        <f t="shared" si="377"/>
        <v>12/31/2500</v>
      </c>
      <c r="P3697">
        <v>1</v>
      </c>
      <c r="Q3697">
        <v>1</v>
      </c>
      <c r="S3697">
        <v>1</v>
      </c>
      <c r="T3697">
        <v>1</v>
      </c>
      <c r="U3697">
        <v>0</v>
      </c>
      <c r="V3697" t="str">
        <f>"Trad IRN"</f>
        <v>Trad IRN</v>
      </c>
      <c r="W3697">
        <v>100</v>
      </c>
      <c r="X3697" t="s">
        <v>47</v>
      </c>
      <c r="Z3697" t="s">
        <v>47</v>
      </c>
      <c r="AB3697" t="str">
        <f>"09"</f>
        <v>09</v>
      </c>
      <c r="AC3697" t="s">
        <v>48</v>
      </c>
      <c r="AD3697" t="s">
        <v>49</v>
      </c>
      <c r="AE3697" t="s">
        <v>50</v>
      </c>
      <c r="AF3697">
        <v>0</v>
      </c>
      <c r="AG3697" t="s">
        <v>56</v>
      </c>
      <c r="AH3697" t="str">
        <f>"Trad IRN"</f>
        <v>Trad IRN</v>
      </c>
      <c r="AI3697" t="str">
        <f>"Bldg IRN"</f>
        <v>Bldg IRN</v>
      </c>
      <c r="AJ3697" t="s">
        <v>48</v>
      </c>
      <c r="AK3697" t="s">
        <v>48</v>
      </c>
      <c r="AL3697" t="s">
        <v>53</v>
      </c>
      <c r="AM3697">
        <v>1132.3</v>
      </c>
      <c r="AN3697">
        <v>1132.3</v>
      </c>
      <c r="AO3697">
        <v>15</v>
      </c>
    </row>
    <row r="3698" spans="1:41" x14ac:dyDescent="0.3">
      <c r="A3698" t="str">
        <f>"Trad IRN"</f>
        <v>Trad IRN</v>
      </c>
      <c r="B3698" t="str">
        <f>"Bldg IRN"</f>
        <v>Bldg IRN</v>
      </c>
      <c r="C3698" t="s">
        <v>41</v>
      </c>
      <c r="D3698" t="s">
        <v>3</v>
      </c>
      <c r="E3698" t="s">
        <v>80</v>
      </c>
      <c r="F3698" t="s">
        <v>81</v>
      </c>
      <c r="G3698" t="s">
        <v>82</v>
      </c>
      <c r="H3698" t="s">
        <v>83</v>
      </c>
      <c r="I3698" t="s">
        <v>8</v>
      </c>
      <c r="J3698" t="s">
        <v>43</v>
      </c>
      <c r="K3698" t="s">
        <v>44</v>
      </c>
      <c r="L3698" t="s">
        <v>45</v>
      </c>
      <c r="M3698" t="s">
        <v>46</v>
      </c>
      <c r="N3698" t="str">
        <f>"08/17/2022"</f>
        <v>08/17/2022</v>
      </c>
      <c r="O3698" t="str">
        <f t="shared" si="377"/>
        <v>12/31/2500</v>
      </c>
      <c r="P3698">
        <v>1</v>
      </c>
      <c r="Q3698">
        <v>1</v>
      </c>
      <c r="S3698">
        <v>0</v>
      </c>
      <c r="T3698">
        <v>0.16666400000000001</v>
      </c>
      <c r="U3698">
        <v>0.83333599999999997</v>
      </c>
      <c r="V3698" t="str">
        <f>"Trad IRN"</f>
        <v>Trad IRN</v>
      </c>
      <c r="W3698">
        <v>100</v>
      </c>
      <c r="X3698" t="s">
        <v>47</v>
      </c>
      <c r="Z3698" t="s">
        <v>47</v>
      </c>
      <c r="AB3698" t="str">
        <f>"12"</f>
        <v>12</v>
      </c>
      <c r="AC3698" t="s">
        <v>48</v>
      </c>
      <c r="AD3698" t="s">
        <v>49</v>
      </c>
      <c r="AE3698" t="s">
        <v>50</v>
      </c>
      <c r="AF3698">
        <v>0</v>
      </c>
      <c r="AG3698" t="s">
        <v>51</v>
      </c>
      <c r="AH3698" t="s">
        <v>85</v>
      </c>
      <c r="AI3698" t="str">
        <f>"Bldg IRN"</f>
        <v>Bldg IRN</v>
      </c>
      <c r="AJ3698" t="str">
        <f>"12"</f>
        <v>12</v>
      </c>
      <c r="AK3698" t="s">
        <v>52</v>
      </c>
      <c r="AL3698" t="s">
        <v>53</v>
      </c>
      <c r="AM3698">
        <v>1042</v>
      </c>
      <c r="AN3698">
        <v>1042</v>
      </c>
      <c r="AO3698">
        <v>15</v>
      </c>
    </row>
    <row r="3699" spans="1:41" x14ac:dyDescent="0.3">
      <c r="A3699" t="str">
        <f>"Trad IRN"</f>
        <v>Trad IRN</v>
      </c>
      <c r="B3699" t="str">
        <f>"Bldg IRN"</f>
        <v>Bldg IRN</v>
      </c>
      <c r="C3699" t="s">
        <v>41</v>
      </c>
      <c r="D3699" t="s">
        <v>3</v>
      </c>
      <c r="E3699" t="s">
        <v>80</v>
      </c>
      <c r="F3699" t="s">
        <v>81</v>
      </c>
      <c r="G3699" t="s">
        <v>82</v>
      </c>
      <c r="H3699" t="s">
        <v>83</v>
      </c>
      <c r="I3699" t="str">
        <f>"Trad IRN"</f>
        <v>Trad IRN</v>
      </c>
      <c r="J3699" t="s">
        <v>43</v>
      </c>
      <c r="K3699" t="s">
        <v>44</v>
      </c>
      <c r="L3699" t="s">
        <v>45</v>
      </c>
      <c r="M3699" t="s">
        <v>46</v>
      </c>
      <c r="N3699" t="str">
        <f>"08/18/2022"</f>
        <v>08/18/2022</v>
      </c>
      <c r="O3699" t="str">
        <f t="shared" si="377"/>
        <v>12/31/2500</v>
      </c>
      <c r="P3699">
        <v>1</v>
      </c>
      <c r="Q3699">
        <v>1</v>
      </c>
      <c r="S3699">
        <v>0</v>
      </c>
      <c r="T3699">
        <v>1</v>
      </c>
      <c r="U3699">
        <v>0</v>
      </c>
      <c r="V3699" t="str">
        <f>"Trad IRN"</f>
        <v>Trad IRN</v>
      </c>
      <c r="W3699">
        <v>100</v>
      </c>
      <c r="X3699" t="s">
        <v>47</v>
      </c>
      <c r="Z3699" t="s">
        <v>47</v>
      </c>
      <c r="AB3699" t="str">
        <f>"10"</f>
        <v>10</v>
      </c>
      <c r="AC3699" t="s">
        <v>48</v>
      </c>
      <c r="AD3699" t="s">
        <v>49</v>
      </c>
      <c r="AE3699" t="s">
        <v>55</v>
      </c>
      <c r="AF3699">
        <v>0</v>
      </c>
      <c r="AG3699" t="s">
        <v>56</v>
      </c>
      <c r="AH3699" t="str">
        <f>"Trad IRN"</f>
        <v>Trad IRN</v>
      </c>
      <c r="AI3699" t="str">
        <f>"Bldg IRN"</f>
        <v>Bldg IRN</v>
      </c>
      <c r="AJ3699" t="s">
        <v>48</v>
      </c>
      <c r="AK3699" t="s">
        <v>48</v>
      </c>
      <c r="AL3699" t="s">
        <v>53</v>
      </c>
      <c r="AM3699">
        <v>1132.3</v>
      </c>
      <c r="AN3699">
        <v>1132.3</v>
      </c>
      <c r="AO3699">
        <v>15</v>
      </c>
    </row>
    <row r="3700" spans="1:41" x14ac:dyDescent="0.3">
      <c r="A3700" t="str">
        <f>"Trad IRN"</f>
        <v>Trad IRN</v>
      </c>
      <c r="B3700" t="str">
        <f>"Bldg IRN"</f>
        <v>Bldg IRN</v>
      </c>
      <c r="C3700" t="s">
        <v>41</v>
      </c>
      <c r="D3700" t="s">
        <v>3</v>
      </c>
      <c r="E3700" t="s">
        <v>80</v>
      </c>
      <c r="F3700" t="s">
        <v>81</v>
      </c>
      <c r="G3700" t="s">
        <v>82</v>
      </c>
      <c r="H3700" t="s">
        <v>83</v>
      </c>
      <c r="I3700" t="s">
        <v>8</v>
      </c>
      <c r="J3700" t="s">
        <v>43</v>
      </c>
      <c r="K3700" t="s">
        <v>44</v>
      </c>
      <c r="L3700" t="s">
        <v>45</v>
      </c>
      <c r="M3700" t="s">
        <v>46</v>
      </c>
      <c r="N3700" t="str">
        <f>"01/04/2023"</f>
        <v>01/04/2023</v>
      </c>
      <c r="O3700" t="str">
        <f t="shared" si="377"/>
        <v>12/31/2500</v>
      </c>
      <c r="P3700">
        <v>7.7590999999999993E-2</v>
      </c>
      <c r="Q3700">
        <v>7.7590999999999993E-2</v>
      </c>
      <c r="S3700">
        <v>0</v>
      </c>
      <c r="T3700">
        <v>2.2034999999999999E-2</v>
      </c>
      <c r="U3700">
        <v>5.5556000000000001E-2</v>
      </c>
      <c r="V3700" t="str">
        <f>"Trad IRN"</f>
        <v>Trad IRN</v>
      </c>
      <c r="W3700">
        <v>2</v>
      </c>
      <c r="X3700" t="s">
        <v>54</v>
      </c>
      <c r="Y3700" t="str">
        <f>"13"</f>
        <v>13</v>
      </c>
      <c r="Z3700" t="s">
        <v>47</v>
      </c>
      <c r="AB3700" t="str">
        <f>"12"</f>
        <v>12</v>
      </c>
      <c r="AC3700" t="s">
        <v>48</v>
      </c>
      <c r="AD3700" t="s">
        <v>49</v>
      </c>
      <c r="AE3700" t="s">
        <v>50</v>
      </c>
      <c r="AF3700">
        <v>0</v>
      </c>
      <c r="AG3700" t="s">
        <v>51</v>
      </c>
      <c r="AH3700" t="s">
        <v>85</v>
      </c>
      <c r="AI3700" t="str">
        <f>"Bldg IRN"</f>
        <v>Bldg IRN</v>
      </c>
      <c r="AJ3700" t="str">
        <f>"12"</f>
        <v>12</v>
      </c>
      <c r="AK3700" t="s">
        <v>52</v>
      </c>
      <c r="AL3700" t="s">
        <v>53</v>
      </c>
      <c r="AM3700">
        <v>80.849999999999994</v>
      </c>
      <c r="AN3700">
        <v>1042</v>
      </c>
      <c r="AO3700">
        <v>15</v>
      </c>
    </row>
    <row r="3701" spans="1:41" x14ac:dyDescent="0.3">
      <c r="A3701" t="str">
        <f>"Trad IRN"</f>
        <v>Trad IRN</v>
      </c>
      <c r="B3701" t="str">
        <f>"Bldg IRN"</f>
        <v>Bldg IRN</v>
      </c>
      <c r="C3701" t="s">
        <v>41</v>
      </c>
      <c r="D3701" t="s">
        <v>3</v>
      </c>
      <c r="E3701" t="s">
        <v>80</v>
      </c>
      <c r="F3701" t="s">
        <v>81</v>
      </c>
      <c r="G3701" t="s">
        <v>82</v>
      </c>
      <c r="H3701" t="s">
        <v>83</v>
      </c>
      <c r="I3701" t="s">
        <v>8</v>
      </c>
      <c r="J3701" t="s">
        <v>43</v>
      </c>
      <c r="K3701" t="s">
        <v>44</v>
      </c>
      <c r="L3701" t="s">
        <v>45</v>
      </c>
      <c r="M3701" t="s">
        <v>46</v>
      </c>
      <c r="N3701" t="str">
        <f>"08/18/2022"</f>
        <v>08/18/2022</v>
      </c>
      <c r="O3701" t="str">
        <f>"01/03/2023"</f>
        <v>01/03/2023</v>
      </c>
      <c r="P3701">
        <v>7.1544999999999997E-2</v>
      </c>
      <c r="Q3701">
        <v>7.1544999999999997E-2</v>
      </c>
      <c r="S3701">
        <v>0</v>
      </c>
      <c r="T3701">
        <v>1.8211999999999999E-2</v>
      </c>
      <c r="U3701">
        <v>5.3332999999999998E-2</v>
      </c>
      <c r="V3701" t="str">
        <f>"Trad IRN"</f>
        <v>Trad IRN</v>
      </c>
      <c r="W3701">
        <v>15</v>
      </c>
      <c r="X3701" t="s">
        <v>47</v>
      </c>
      <c r="Z3701" t="s">
        <v>47</v>
      </c>
      <c r="AB3701" t="str">
        <f>"12"</f>
        <v>12</v>
      </c>
      <c r="AC3701" t="s">
        <v>48</v>
      </c>
      <c r="AD3701" t="s">
        <v>49</v>
      </c>
      <c r="AE3701" t="s">
        <v>50</v>
      </c>
      <c r="AF3701">
        <v>0</v>
      </c>
      <c r="AG3701" t="s">
        <v>51</v>
      </c>
      <c r="AH3701" t="s">
        <v>85</v>
      </c>
      <c r="AI3701" t="str">
        <f>"Bldg IRN"</f>
        <v>Bldg IRN</v>
      </c>
      <c r="AJ3701" t="str">
        <f>"12"</f>
        <v>12</v>
      </c>
      <c r="AK3701" t="s">
        <v>52</v>
      </c>
      <c r="AL3701" t="s">
        <v>53</v>
      </c>
      <c r="AM3701">
        <v>74.55</v>
      </c>
      <c r="AN3701">
        <v>1042</v>
      </c>
      <c r="AO3701">
        <v>15</v>
      </c>
    </row>
    <row r="3702" spans="1:41" x14ac:dyDescent="0.3">
      <c r="A3702" t="str">
        <f>"Trad IRN"</f>
        <v>Trad IRN</v>
      </c>
      <c r="B3702" t="str">
        <f>"Bldg IRN"</f>
        <v>Bldg IRN</v>
      </c>
      <c r="C3702" t="s">
        <v>41</v>
      </c>
      <c r="D3702" t="s">
        <v>3</v>
      </c>
      <c r="E3702" t="s">
        <v>80</v>
      </c>
      <c r="F3702" t="s">
        <v>81</v>
      </c>
      <c r="G3702" t="s">
        <v>82</v>
      </c>
      <c r="H3702" t="s">
        <v>83</v>
      </c>
      <c r="I3702" t="str">
        <f>"Trad IRN"</f>
        <v>Trad IRN</v>
      </c>
      <c r="J3702" t="s">
        <v>43</v>
      </c>
      <c r="K3702" t="s">
        <v>44</v>
      </c>
      <c r="L3702" t="s">
        <v>45</v>
      </c>
      <c r="M3702" t="s">
        <v>46</v>
      </c>
      <c r="N3702" t="str">
        <f>"08/18/2022"</f>
        <v>08/18/2022</v>
      </c>
      <c r="O3702" t="str">
        <f>"12/31/2500"</f>
        <v>12/31/2500</v>
      </c>
      <c r="P3702">
        <v>0.85</v>
      </c>
      <c r="Q3702">
        <v>0.85</v>
      </c>
      <c r="S3702">
        <v>0</v>
      </c>
      <c r="T3702">
        <v>0.85</v>
      </c>
      <c r="U3702">
        <v>0</v>
      </c>
      <c r="V3702" t="str">
        <f>"Trad IRN"</f>
        <v>Trad IRN</v>
      </c>
      <c r="W3702">
        <v>85</v>
      </c>
      <c r="X3702" t="s">
        <v>47</v>
      </c>
      <c r="Z3702" t="s">
        <v>47</v>
      </c>
      <c r="AB3702" t="str">
        <f>"12"</f>
        <v>12</v>
      </c>
      <c r="AC3702" t="s">
        <v>48</v>
      </c>
      <c r="AD3702" t="s">
        <v>49</v>
      </c>
      <c r="AE3702" t="s">
        <v>50</v>
      </c>
      <c r="AF3702">
        <v>0</v>
      </c>
      <c r="AG3702" t="s">
        <v>56</v>
      </c>
      <c r="AH3702" t="str">
        <f>"Trad IRN"</f>
        <v>Trad IRN</v>
      </c>
      <c r="AI3702" t="str">
        <f>"Bldg IRN"</f>
        <v>Bldg IRN</v>
      </c>
      <c r="AJ3702" t="str">
        <f>"12"</f>
        <v>12</v>
      </c>
      <c r="AK3702" t="s">
        <v>48</v>
      </c>
      <c r="AL3702" t="s">
        <v>53</v>
      </c>
      <c r="AM3702">
        <v>962.46</v>
      </c>
      <c r="AN3702">
        <v>1132.3</v>
      </c>
      <c r="AO3702">
        <v>15</v>
      </c>
    </row>
    <row r="3703" spans="1:41" x14ac:dyDescent="0.3">
      <c r="A3703" t="str">
        <f>"Trad IRN"</f>
        <v>Trad IRN</v>
      </c>
      <c r="B3703" t="str">
        <f>"Bldg IRN"</f>
        <v>Bldg IRN</v>
      </c>
      <c r="C3703" t="s">
        <v>41</v>
      </c>
      <c r="D3703" t="s">
        <v>3</v>
      </c>
      <c r="E3703" t="s">
        <v>80</v>
      </c>
      <c r="F3703" t="s">
        <v>81</v>
      </c>
      <c r="G3703" t="s">
        <v>82</v>
      </c>
      <c r="H3703" t="s">
        <v>83</v>
      </c>
      <c r="I3703" t="str">
        <f>"Trad IRN"</f>
        <v>Trad IRN</v>
      </c>
      <c r="J3703" t="s">
        <v>43</v>
      </c>
      <c r="K3703" t="s">
        <v>44</v>
      </c>
      <c r="L3703" t="s">
        <v>45</v>
      </c>
      <c r="M3703" t="s">
        <v>46</v>
      </c>
      <c r="N3703" t="str">
        <f>"08/18/2022"</f>
        <v>08/18/2022</v>
      </c>
      <c r="O3703" t="str">
        <f>"12/31/2500"</f>
        <v>12/31/2500</v>
      </c>
      <c r="P3703">
        <v>1</v>
      </c>
      <c r="Q3703">
        <v>1</v>
      </c>
      <c r="S3703">
        <v>0</v>
      </c>
      <c r="T3703">
        <v>1</v>
      </c>
      <c r="U3703">
        <v>0</v>
      </c>
      <c r="V3703" t="str">
        <f>"Trad IRN"</f>
        <v>Trad IRN</v>
      </c>
      <c r="W3703">
        <v>100</v>
      </c>
      <c r="X3703" t="s">
        <v>47</v>
      </c>
      <c r="Z3703" t="s">
        <v>47</v>
      </c>
      <c r="AB3703" t="str">
        <f>"10"</f>
        <v>10</v>
      </c>
      <c r="AC3703" t="s">
        <v>48</v>
      </c>
      <c r="AD3703" t="s">
        <v>49</v>
      </c>
      <c r="AE3703" t="s">
        <v>50</v>
      </c>
      <c r="AF3703">
        <v>0</v>
      </c>
      <c r="AG3703" t="s">
        <v>56</v>
      </c>
      <c r="AH3703" t="str">
        <f>"Trad IRN"</f>
        <v>Trad IRN</v>
      </c>
      <c r="AI3703" t="str">
        <f>"Bldg IRN"</f>
        <v>Bldg IRN</v>
      </c>
      <c r="AJ3703" t="s">
        <v>48</v>
      </c>
      <c r="AK3703" t="s">
        <v>48</v>
      </c>
      <c r="AL3703" t="s">
        <v>53</v>
      </c>
      <c r="AM3703">
        <v>1132.3</v>
      </c>
      <c r="AN3703">
        <v>1132.3</v>
      </c>
      <c r="AO3703">
        <v>15</v>
      </c>
    </row>
    <row r="3704" spans="1:41" x14ac:dyDescent="0.3">
      <c r="A3704" t="str">
        <f>"Trad IRN"</f>
        <v>Trad IRN</v>
      </c>
      <c r="B3704" t="str">
        <f>"Bldg IRN"</f>
        <v>Bldg IRN</v>
      </c>
      <c r="C3704" t="s">
        <v>41</v>
      </c>
      <c r="D3704" t="s">
        <v>3</v>
      </c>
      <c r="E3704" t="s">
        <v>80</v>
      </c>
      <c r="F3704" t="s">
        <v>81</v>
      </c>
      <c r="G3704" t="s">
        <v>82</v>
      </c>
      <c r="H3704" t="s">
        <v>83</v>
      </c>
      <c r="I3704" t="str">
        <f>"Trad IRN"</f>
        <v>Trad IRN</v>
      </c>
      <c r="J3704" t="s">
        <v>43</v>
      </c>
      <c r="K3704" t="s">
        <v>44</v>
      </c>
      <c r="L3704" t="s">
        <v>45</v>
      </c>
      <c r="M3704" t="s">
        <v>46</v>
      </c>
      <c r="N3704" t="str">
        <f>"08/18/2022"</f>
        <v>08/18/2022</v>
      </c>
      <c r="O3704" t="str">
        <f>"12/31/2500"</f>
        <v>12/31/2500</v>
      </c>
      <c r="P3704">
        <v>1</v>
      </c>
      <c r="Q3704">
        <v>1</v>
      </c>
      <c r="S3704">
        <v>0</v>
      </c>
      <c r="T3704">
        <v>1</v>
      </c>
      <c r="U3704">
        <v>0</v>
      </c>
      <c r="V3704" t="str">
        <f>"Trad IRN"</f>
        <v>Trad IRN</v>
      </c>
      <c r="W3704">
        <v>100</v>
      </c>
      <c r="X3704" t="s">
        <v>47</v>
      </c>
      <c r="Z3704" t="s">
        <v>47</v>
      </c>
      <c r="AB3704" t="str">
        <f>"09"</f>
        <v>09</v>
      </c>
      <c r="AC3704" t="s">
        <v>48</v>
      </c>
      <c r="AD3704" t="s">
        <v>49</v>
      </c>
      <c r="AE3704" t="s">
        <v>50</v>
      </c>
      <c r="AF3704">
        <v>0</v>
      </c>
      <c r="AG3704" t="s">
        <v>56</v>
      </c>
      <c r="AH3704" t="str">
        <f>"Trad IRN"</f>
        <v>Trad IRN</v>
      </c>
      <c r="AI3704" t="str">
        <f>"Bldg IRN"</f>
        <v>Bldg IRN</v>
      </c>
      <c r="AJ3704" t="s">
        <v>48</v>
      </c>
      <c r="AK3704" t="s">
        <v>48</v>
      </c>
      <c r="AL3704" t="s">
        <v>53</v>
      </c>
      <c r="AM3704">
        <v>1132.3</v>
      </c>
      <c r="AN3704">
        <v>1132.3</v>
      </c>
      <c r="AO3704">
        <v>15</v>
      </c>
    </row>
    <row r="3705" spans="1:41" x14ac:dyDescent="0.3">
      <c r="A3705" t="str">
        <f>"Trad IRN"</f>
        <v>Trad IRN</v>
      </c>
      <c r="B3705" t="str">
        <f>"Bldg IRN"</f>
        <v>Bldg IRN</v>
      </c>
      <c r="C3705" t="s">
        <v>41</v>
      </c>
      <c r="D3705" t="s">
        <v>3</v>
      </c>
      <c r="E3705" t="s">
        <v>80</v>
      </c>
      <c r="F3705" t="s">
        <v>81</v>
      </c>
      <c r="G3705" t="s">
        <v>82</v>
      </c>
      <c r="H3705" t="s">
        <v>83</v>
      </c>
      <c r="I3705" t="s">
        <v>8</v>
      </c>
      <c r="J3705" t="s">
        <v>43</v>
      </c>
      <c r="K3705" t="s">
        <v>44</v>
      </c>
      <c r="L3705" t="s">
        <v>45</v>
      </c>
      <c r="M3705" t="s">
        <v>46</v>
      </c>
      <c r="N3705" t="str">
        <f>"01/04/2023"</f>
        <v>01/04/2023</v>
      </c>
      <c r="O3705" t="str">
        <f>"12/31/2500"</f>
        <v>12/31/2500</v>
      </c>
      <c r="P3705">
        <v>0.12931899999999999</v>
      </c>
      <c r="Q3705">
        <v>0.12931899999999999</v>
      </c>
      <c r="S3705">
        <v>0</v>
      </c>
      <c r="T3705">
        <v>1.6619999999999999E-2</v>
      </c>
      <c r="U3705">
        <v>0.11269899999999999</v>
      </c>
      <c r="V3705" t="str">
        <f>"Trad IRN"</f>
        <v>Trad IRN</v>
      </c>
      <c r="W3705">
        <v>25</v>
      </c>
      <c r="X3705" t="s">
        <v>47</v>
      </c>
      <c r="Z3705" t="s">
        <v>47</v>
      </c>
      <c r="AB3705" t="str">
        <f>"12"</f>
        <v>12</v>
      </c>
      <c r="AC3705" t="s">
        <v>48</v>
      </c>
      <c r="AD3705" t="s">
        <v>49</v>
      </c>
      <c r="AE3705" t="s">
        <v>50</v>
      </c>
      <c r="AF3705">
        <v>0</v>
      </c>
      <c r="AG3705" t="s">
        <v>51</v>
      </c>
      <c r="AH3705" t="s">
        <v>85</v>
      </c>
      <c r="AI3705" t="str">
        <f>"Bldg IRN"</f>
        <v>Bldg IRN</v>
      </c>
      <c r="AJ3705" t="str">
        <f>"12"</f>
        <v>12</v>
      </c>
      <c r="AK3705" t="s">
        <v>52</v>
      </c>
      <c r="AL3705" t="s">
        <v>53</v>
      </c>
      <c r="AM3705">
        <v>134.75</v>
      </c>
      <c r="AN3705">
        <v>1042</v>
      </c>
      <c r="AO3705">
        <v>15</v>
      </c>
    </row>
    <row r="3706" spans="1:41" x14ac:dyDescent="0.3">
      <c r="A3706" t="str">
        <f>"Trad IRN"</f>
        <v>Trad IRN</v>
      </c>
      <c r="B3706" t="str">
        <f>"Bldg IRN"</f>
        <v>Bldg IRN</v>
      </c>
      <c r="C3706" t="s">
        <v>41</v>
      </c>
      <c r="D3706" t="s">
        <v>3</v>
      </c>
      <c r="E3706" t="s">
        <v>80</v>
      </c>
      <c r="F3706" t="s">
        <v>81</v>
      </c>
      <c r="G3706" t="s">
        <v>82</v>
      </c>
      <c r="H3706" t="s">
        <v>83</v>
      </c>
      <c r="I3706" t="s">
        <v>8</v>
      </c>
      <c r="J3706" t="s">
        <v>43</v>
      </c>
      <c r="K3706" t="s">
        <v>44</v>
      </c>
      <c r="L3706" t="s">
        <v>45</v>
      </c>
      <c r="M3706" t="s">
        <v>46</v>
      </c>
      <c r="N3706" t="str">
        <f>"08/18/2022"</f>
        <v>08/18/2022</v>
      </c>
      <c r="O3706" t="str">
        <f>"01/03/2023"</f>
        <v>01/03/2023</v>
      </c>
      <c r="P3706">
        <v>7.1544999999999997E-2</v>
      </c>
      <c r="Q3706">
        <v>7.1544999999999997E-2</v>
      </c>
      <c r="S3706">
        <v>0</v>
      </c>
      <c r="T3706">
        <v>1.8211999999999999E-2</v>
      </c>
      <c r="U3706">
        <v>5.3332999999999998E-2</v>
      </c>
      <c r="V3706" t="str">
        <f>"Trad IRN"</f>
        <v>Trad IRN</v>
      </c>
      <c r="W3706">
        <v>15</v>
      </c>
      <c r="X3706" t="s">
        <v>47</v>
      </c>
      <c r="Z3706" t="s">
        <v>47</v>
      </c>
      <c r="AB3706" t="str">
        <f>"12"</f>
        <v>12</v>
      </c>
      <c r="AC3706" t="s">
        <v>48</v>
      </c>
      <c r="AD3706" t="s">
        <v>49</v>
      </c>
      <c r="AE3706" t="s">
        <v>50</v>
      </c>
      <c r="AF3706">
        <v>0</v>
      </c>
      <c r="AG3706" t="s">
        <v>51</v>
      </c>
      <c r="AH3706" t="s">
        <v>85</v>
      </c>
      <c r="AI3706" t="str">
        <f>"Bldg IRN"</f>
        <v>Bldg IRN</v>
      </c>
      <c r="AJ3706" t="str">
        <f>"12"</f>
        <v>12</v>
      </c>
      <c r="AK3706" t="s">
        <v>52</v>
      </c>
      <c r="AL3706" t="s">
        <v>53</v>
      </c>
      <c r="AM3706">
        <v>74.55</v>
      </c>
      <c r="AN3706">
        <v>1042</v>
      </c>
      <c r="AO3706">
        <v>15</v>
      </c>
    </row>
    <row r="3707" spans="1:41" x14ac:dyDescent="0.3">
      <c r="A3707" t="str">
        <f>"Trad IRN"</f>
        <v>Trad IRN</v>
      </c>
      <c r="B3707" t="str">
        <f>"Bldg IRN"</f>
        <v>Bldg IRN</v>
      </c>
      <c r="C3707" t="s">
        <v>41</v>
      </c>
      <c r="D3707" t="s">
        <v>3</v>
      </c>
      <c r="E3707" t="s">
        <v>80</v>
      </c>
      <c r="F3707" t="s">
        <v>81</v>
      </c>
      <c r="G3707" t="s">
        <v>82</v>
      </c>
      <c r="H3707" t="s">
        <v>83</v>
      </c>
      <c r="I3707" t="str">
        <f>"Trad IRN"</f>
        <v>Trad IRN</v>
      </c>
      <c r="J3707" t="s">
        <v>43</v>
      </c>
      <c r="K3707" t="s">
        <v>44</v>
      </c>
      <c r="L3707" t="s">
        <v>45</v>
      </c>
      <c r="M3707" t="s">
        <v>46</v>
      </c>
      <c r="N3707" t="str">
        <f>"01/04/2023"</f>
        <v>01/04/2023</v>
      </c>
      <c r="O3707" t="str">
        <f>"12/31/2500"</f>
        <v>12/31/2500</v>
      </c>
      <c r="P3707">
        <v>0.39792499999999997</v>
      </c>
      <c r="Q3707">
        <v>0.39792499999999997</v>
      </c>
      <c r="S3707">
        <v>0</v>
      </c>
      <c r="T3707">
        <v>0.39792499999999997</v>
      </c>
      <c r="U3707">
        <v>0</v>
      </c>
      <c r="V3707" t="str">
        <f>"Trad IRN"</f>
        <v>Trad IRN</v>
      </c>
      <c r="W3707">
        <v>75</v>
      </c>
      <c r="X3707" t="s">
        <v>47</v>
      </c>
      <c r="Z3707" t="s">
        <v>47</v>
      </c>
      <c r="AB3707" t="str">
        <f>"12"</f>
        <v>12</v>
      </c>
      <c r="AC3707" t="s">
        <v>48</v>
      </c>
      <c r="AD3707" t="s">
        <v>49</v>
      </c>
      <c r="AE3707" t="s">
        <v>50</v>
      </c>
      <c r="AF3707">
        <v>0</v>
      </c>
      <c r="AG3707" t="s">
        <v>56</v>
      </c>
      <c r="AH3707" t="str">
        <f>"Trad IRN"</f>
        <v>Trad IRN</v>
      </c>
      <c r="AI3707" t="str">
        <f>"Bldg IRN"</f>
        <v>Bldg IRN</v>
      </c>
      <c r="AJ3707" t="str">
        <f>"12"</f>
        <v>12</v>
      </c>
      <c r="AK3707" t="s">
        <v>48</v>
      </c>
      <c r="AL3707" t="s">
        <v>53</v>
      </c>
      <c r="AM3707">
        <v>450.57</v>
      </c>
      <c r="AN3707">
        <v>1132.3</v>
      </c>
      <c r="AO3707">
        <v>15</v>
      </c>
    </row>
    <row r="3708" spans="1:41" x14ac:dyDescent="0.3">
      <c r="A3708" t="str">
        <f>"Trad IRN"</f>
        <v>Trad IRN</v>
      </c>
      <c r="B3708" t="str">
        <f>"Bldg IRN"</f>
        <v>Bldg IRN</v>
      </c>
      <c r="C3708" t="s">
        <v>41</v>
      </c>
      <c r="D3708" t="s">
        <v>3</v>
      </c>
      <c r="E3708" t="s">
        <v>80</v>
      </c>
      <c r="F3708" t="s">
        <v>81</v>
      </c>
      <c r="G3708" t="s">
        <v>82</v>
      </c>
      <c r="H3708" t="s">
        <v>83</v>
      </c>
      <c r="I3708" t="str">
        <f>"Trad IRN"</f>
        <v>Trad IRN</v>
      </c>
      <c r="J3708" t="s">
        <v>43</v>
      </c>
      <c r="K3708" t="s">
        <v>44</v>
      </c>
      <c r="L3708" t="s">
        <v>45</v>
      </c>
      <c r="M3708" t="s">
        <v>46</v>
      </c>
      <c r="N3708" t="str">
        <f t="shared" ref="N3708:N3713" si="378">"08/18/2022"</f>
        <v>08/18/2022</v>
      </c>
      <c r="O3708" t="str">
        <f>"01/03/2023"</f>
        <v>01/03/2023</v>
      </c>
      <c r="P3708">
        <v>0.39901900000000001</v>
      </c>
      <c r="Q3708">
        <v>0.39901900000000001</v>
      </c>
      <c r="S3708">
        <v>0</v>
      </c>
      <c r="T3708">
        <v>0.39901900000000001</v>
      </c>
      <c r="U3708">
        <v>0</v>
      </c>
      <c r="V3708" t="str">
        <f>"Trad IRN"</f>
        <v>Trad IRN</v>
      </c>
      <c r="W3708">
        <v>85</v>
      </c>
      <c r="X3708" t="s">
        <v>47</v>
      </c>
      <c r="Z3708" t="s">
        <v>47</v>
      </c>
      <c r="AB3708" t="str">
        <f>"12"</f>
        <v>12</v>
      </c>
      <c r="AC3708" t="s">
        <v>48</v>
      </c>
      <c r="AD3708" t="s">
        <v>49</v>
      </c>
      <c r="AE3708" t="s">
        <v>50</v>
      </c>
      <c r="AF3708">
        <v>0</v>
      </c>
      <c r="AG3708" t="s">
        <v>56</v>
      </c>
      <c r="AH3708" t="str">
        <f>"Trad IRN"</f>
        <v>Trad IRN</v>
      </c>
      <c r="AI3708" t="str">
        <f>"Bldg IRN"</f>
        <v>Bldg IRN</v>
      </c>
      <c r="AJ3708" t="str">
        <f>"12"</f>
        <v>12</v>
      </c>
      <c r="AK3708" t="s">
        <v>48</v>
      </c>
      <c r="AL3708" t="s">
        <v>53</v>
      </c>
      <c r="AM3708">
        <v>451.81</v>
      </c>
      <c r="AN3708">
        <v>1132.3</v>
      </c>
      <c r="AO3708">
        <v>15</v>
      </c>
    </row>
    <row r="3709" spans="1:41" x14ac:dyDescent="0.3">
      <c r="A3709" t="str">
        <f>"Trad IRN"</f>
        <v>Trad IRN</v>
      </c>
      <c r="B3709" t="str">
        <f>"Bldg IRN"</f>
        <v>Bldg IRN</v>
      </c>
      <c r="C3709" t="s">
        <v>41</v>
      </c>
      <c r="D3709" t="s">
        <v>3</v>
      </c>
      <c r="E3709" t="s">
        <v>80</v>
      </c>
      <c r="F3709" t="s">
        <v>81</v>
      </c>
      <c r="G3709" t="s">
        <v>82</v>
      </c>
      <c r="H3709" t="s">
        <v>83</v>
      </c>
      <c r="I3709" t="str">
        <f>"Trad IRN"</f>
        <v>Trad IRN</v>
      </c>
      <c r="J3709" t="s">
        <v>43</v>
      </c>
      <c r="K3709" t="s">
        <v>44</v>
      </c>
      <c r="L3709" t="s">
        <v>45</v>
      </c>
      <c r="M3709" t="s">
        <v>46</v>
      </c>
      <c r="N3709" t="str">
        <f t="shared" si="378"/>
        <v>08/18/2022</v>
      </c>
      <c r="O3709" t="str">
        <f t="shared" ref="O3709:O3714" si="379">"12/31/2500"</f>
        <v>12/31/2500</v>
      </c>
      <c r="P3709">
        <v>1</v>
      </c>
      <c r="Q3709">
        <v>1</v>
      </c>
      <c r="S3709">
        <v>0</v>
      </c>
      <c r="T3709">
        <v>1</v>
      </c>
      <c r="U3709">
        <v>0</v>
      </c>
      <c r="V3709" t="str">
        <f>"Trad IRN"</f>
        <v>Trad IRN</v>
      </c>
      <c r="W3709">
        <v>100</v>
      </c>
      <c r="X3709" t="s">
        <v>47</v>
      </c>
      <c r="Z3709" t="s">
        <v>47</v>
      </c>
      <c r="AB3709" t="str">
        <f>"11"</f>
        <v>11</v>
      </c>
      <c r="AC3709" t="s">
        <v>48</v>
      </c>
      <c r="AD3709" t="s">
        <v>49</v>
      </c>
      <c r="AE3709" t="s">
        <v>50</v>
      </c>
      <c r="AF3709">
        <v>0</v>
      </c>
      <c r="AG3709" t="s">
        <v>56</v>
      </c>
      <c r="AH3709" t="str">
        <f>"Trad IRN"</f>
        <v>Trad IRN</v>
      </c>
      <c r="AI3709" t="str">
        <f>"Bldg IRN"</f>
        <v>Bldg IRN</v>
      </c>
      <c r="AJ3709" t="s">
        <v>48</v>
      </c>
      <c r="AK3709" t="s">
        <v>48</v>
      </c>
      <c r="AL3709" t="s">
        <v>53</v>
      </c>
      <c r="AM3709">
        <v>1132.3</v>
      </c>
      <c r="AN3709">
        <v>1132.3</v>
      </c>
      <c r="AO3709">
        <v>15</v>
      </c>
    </row>
    <row r="3710" spans="1:41" x14ac:dyDescent="0.3">
      <c r="A3710" t="str">
        <f>"Trad IRN"</f>
        <v>Trad IRN</v>
      </c>
      <c r="B3710" t="str">
        <f>"Bldg IRN"</f>
        <v>Bldg IRN</v>
      </c>
      <c r="C3710" t="s">
        <v>41</v>
      </c>
      <c r="D3710" t="s">
        <v>3</v>
      </c>
      <c r="E3710" t="s">
        <v>80</v>
      </c>
      <c r="F3710" t="s">
        <v>81</v>
      </c>
      <c r="G3710" t="s">
        <v>82</v>
      </c>
      <c r="H3710" t="s">
        <v>83</v>
      </c>
      <c r="I3710" t="str">
        <f>"Trad IRN"</f>
        <v>Trad IRN</v>
      </c>
      <c r="J3710" t="s">
        <v>43</v>
      </c>
      <c r="K3710" t="s">
        <v>44</v>
      </c>
      <c r="L3710" t="s">
        <v>45</v>
      </c>
      <c r="M3710" t="s">
        <v>46</v>
      </c>
      <c r="N3710" t="str">
        <f t="shared" si="378"/>
        <v>08/18/2022</v>
      </c>
      <c r="O3710" t="str">
        <f t="shared" si="379"/>
        <v>12/31/2500</v>
      </c>
      <c r="P3710">
        <v>1</v>
      </c>
      <c r="Q3710">
        <v>1</v>
      </c>
      <c r="S3710">
        <v>0</v>
      </c>
      <c r="T3710">
        <v>1</v>
      </c>
      <c r="U3710">
        <v>0</v>
      </c>
      <c r="V3710" t="str">
        <f>"Trad IRN"</f>
        <v>Trad IRN</v>
      </c>
      <c r="W3710">
        <v>100</v>
      </c>
      <c r="X3710" t="s">
        <v>47</v>
      </c>
      <c r="Z3710" t="s">
        <v>47</v>
      </c>
      <c r="AB3710" t="str">
        <f>"09"</f>
        <v>09</v>
      </c>
      <c r="AC3710" t="s">
        <v>48</v>
      </c>
      <c r="AD3710" t="s">
        <v>49</v>
      </c>
      <c r="AE3710" t="s">
        <v>50</v>
      </c>
      <c r="AF3710">
        <v>0</v>
      </c>
      <c r="AG3710" t="s">
        <v>56</v>
      </c>
      <c r="AH3710" t="str">
        <f>"Trad IRN"</f>
        <v>Trad IRN</v>
      </c>
      <c r="AI3710" t="str">
        <f>"Bldg IRN"</f>
        <v>Bldg IRN</v>
      </c>
      <c r="AJ3710" t="s">
        <v>48</v>
      </c>
      <c r="AK3710" t="s">
        <v>48</v>
      </c>
      <c r="AL3710" t="s">
        <v>53</v>
      </c>
      <c r="AM3710">
        <v>1132.3</v>
      </c>
      <c r="AN3710">
        <v>1132.3</v>
      </c>
      <c r="AO3710">
        <v>15</v>
      </c>
    </row>
    <row r="3711" spans="1:41" x14ac:dyDescent="0.3">
      <c r="A3711" t="str">
        <f>"Trad IRN"</f>
        <v>Trad IRN</v>
      </c>
      <c r="B3711" t="str">
        <f>"Bldg IRN"</f>
        <v>Bldg IRN</v>
      </c>
      <c r="C3711" t="s">
        <v>41</v>
      </c>
      <c r="D3711" t="s">
        <v>3</v>
      </c>
      <c r="E3711" t="s">
        <v>80</v>
      </c>
      <c r="F3711" t="s">
        <v>81</v>
      </c>
      <c r="G3711" t="s">
        <v>82</v>
      </c>
      <c r="H3711" t="s">
        <v>83</v>
      </c>
      <c r="I3711" t="str">
        <f>"Trad IRN"</f>
        <v>Trad IRN</v>
      </c>
      <c r="J3711" t="s">
        <v>43</v>
      </c>
      <c r="K3711" t="s">
        <v>44</v>
      </c>
      <c r="L3711" t="s">
        <v>45</v>
      </c>
      <c r="M3711" t="s">
        <v>59</v>
      </c>
      <c r="N3711" t="str">
        <f t="shared" si="378"/>
        <v>08/18/2022</v>
      </c>
      <c r="O3711" t="str">
        <f t="shared" si="379"/>
        <v>12/31/2500</v>
      </c>
      <c r="P3711">
        <v>1</v>
      </c>
      <c r="Q3711">
        <v>1</v>
      </c>
      <c r="S3711">
        <v>0</v>
      </c>
      <c r="T3711">
        <v>1</v>
      </c>
      <c r="U3711">
        <v>0</v>
      </c>
      <c r="V3711" t="s">
        <v>84</v>
      </c>
      <c r="W3711">
        <v>100</v>
      </c>
      <c r="X3711" t="s">
        <v>47</v>
      </c>
      <c r="Z3711" t="s">
        <v>47</v>
      </c>
      <c r="AB3711" t="str">
        <f>"10"</f>
        <v>10</v>
      </c>
      <c r="AC3711" t="s">
        <v>48</v>
      </c>
      <c r="AD3711" t="s">
        <v>49</v>
      </c>
      <c r="AE3711" t="s">
        <v>50</v>
      </c>
      <c r="AF3711">
        <v>0</v>
      </c>
      <c r="AG3711" t="s">
        <v>56</v>
      </c>
      <c r="AH3711" t="str">
        <f>"Trad IRN"</f>
        <v>Trad IRN</v>
      </c>
      <c r="AI3711" t="str">
        <f>"Bldg IRN"</f>
        <v>Bldg IRN</v>
      </c>
      <c r="AJ3711" t="s">
        <v>48</v>
      </c>
      <c r="AK3711" t="s">
        <v>48</v>
      </c>
      <c r="AL3711" t="s">
        <v>53</v>
      </c>
      <c r="AM3711">
        <v>1132.3</v>
      </c>
      <c r="AN3711">
        <v>1132.3</v>
      </c>
      <c r="AO3711">
        <v>15</v>
      </c>
    </row>
    <row r="3712" spans="1:41" x14ac:dyDescent="0.3">
      <c r="A3712" t="str">
        <f>"Trad IRN"</f>
        <v>Trad IRN</v>
      </c>
      <c r="B3712" t="str">
        <f>"Bldg IRN"</f>
        <v>Bldg IRN</v>
      </c>
      <c r="C3712" t="s">
        <v>41</v>
      </c>
      <c r="D3712" t="s">
        <v>3</v>
      </c>
      <c r="E3712" t="s">
        <v>80</v>
      </c>
      <c r="F3712" t="s">
        <v>81</v>
      </c>
      <c r="G3712" t="s">
        <v>82</v>
      </c>
      <c r="H3712" t="s">
        <v>83</v>
      </c>
      <c r="I3712" t="str">
        <f>"Trad IRN"</f>
        <v>Trad IRN</v>
      </c>
      <c r="J3712" t="s">
        <v>43</v>
      </c>
      <c r="K3712" t="s">
        <v>44</v>
      </c>
      <c r="L3712" t="s">
        <v>45</v>
      </c>
      <c r="M3712" t="s">
        <v>46</v>
      </c>
      <c r="N3712" t="str">
        <f t="shared" si="378"/>
        <v>08/18/2022</v>
      </c>
      <c r="O3712" t="str">
        <f t="shared" si="379"/>
        <v>12/31/2500</v>
      </c>
      <c r="P3712">
        <v>1</v>
      </c>
      <c r="Q3712">
        <v>1</v>
      </c>
      <c r="S3712">
        <v>1</v>
      </c>
      <c r="T3712">
        <v>1</v>
      </c>
      <c r="U3712">
        <v>0</v>
      </c>
      <c r="V3712" t="str">
        <f>"Trad IRN"</f>
        <v>Trad IRN</v>
      </c>
      <c r="W3712">
        <v>70</v>
      </c>
      <c r="X3712" t="s">
        <v>54</v>
      </c>
      <c r="Y3712" t="str">
        <f>"15"</f>
        <v>15</v>
      </c>
      <c r="Z3712" t="s">
        <v>54</v>
      </c>
      <c r="AA3712" t="str">
        <f>"15"</f>
        <v>15</v>
      </c>
      <c r="AB3712" t="str">
        <f>"12"</f>
        <v>12</v>
      </c>
      <c r="AC3712" t="s">
        <v>48</v>
      </c>
      <c r="AD3712" t="s">
        <v>49</v>
      </c>
      <c r="AE3712" t="s">
        <v>50</v>
      </c>
      <c r="AF3712">
        <v>0</v>
      </c>
      <c r="AG3712" t="s">
        <v>56</v>
      </c>
      <c r="AH3712" t="str">
        <f>"Trad IRN"</f>
        <v>Trad IRN</v>
      </c>
      <c r="AI3712" t="str">
        <f>"Bldg IRN"</f>
        <v>Bldg IRN</v>
      </c>
      <c r="AJ3712" t="str">
        <f>"12"</f>
        <v>12</v>
      </c>
      <c r="AK3712" t="s">
        <v>48</v>
      </c>
      <c r="AL3712" t="s">
        <v>53</v>
      </c>
      <c r="AM3712">
        <v>1132.3</v>
      </c>
      <c r="AN3712">
        <v>1132.3</v>
      </c>
      <c r="AO3712">
        <v>15</v>
      </c>
    </row>
    <row r="3713" spans="1:41" x14ac:dyDescent="0.3">
      <c r="A3713" t="str">
        <f>"Trad IRN"</f>
        <v>Trad IRN</v>
      </c>
      <c r="B3713" t="str">
        <f>"Bldg IRN"</f>
        <v>Bldg IRN</v>
      </c>
      <c r="C3713" t="s">
        <v>41</v>
      </c>
      <c r="D3713" t="s">
        <v>3</v>
      </c>
      <c r="E3713" t="s">
        <v>80</v>
      </c>
      <c r="F3713" t="s">
        <v>81</v>
      </c>
      <c r="G3713" t="s">
        <v>82</v>
      </c>
      <c r="H3713" t="s">
        <v>83</v>
      </c>
      <c r="I3713" t="str">
        <f>"Trad IRN"</f>
        <v>Trad IRN</v>
      </c>
      <c r="J3713" t="s">
        <v>43</v>
      </c>
      <c r="K3713" t="s">
        <v>44</v>
      </c>
      <c r="L3713" t="s">
        <v>45</v>
      </c>
      <c r="M3713" t="s">
        <v>46</v>
      </c>
      <c r="N3713" t="str">
        <f t="shared" si="378"/>
        <v>08/18/2022</v>
      </c>
      <c r="O3713" t="str">
        <f t="shared" si="379"/>
        <v>12/31/2500</v>
      </c>
      <c r="P3713">
        <v>1</v>
      </c>
      <c r="Q3713">
        <v>1</v>
      </c>
      <c r="R3713">
        <v>1</v>
      </c>
      <c r="S3713">
        <v>0</v>
      </c>
      <c r="T3713">
        <v>1</v>
      </c>
      <c r="U3713">
        <v>0</v>
      </c>
      <c r="V3713" t="str">
        <f>"Trad IRN"</f>
        <v>Trad IRN</v>
      </c>
      <c r="W3713">
        <v>100</v>
      </c>
      <c r="X3713" t="s">
        <v>47</v>
      </c>
      <c r="Z3713" t="s">
        <v>47</v>
      </c>
      <c r="AB3713" t="str">
        <f>"10"</f>
        <v>10</v>
      </c>
      <c r="AC3713" t="str">
        <f>"12"</f>
        <v>12</v>
      </c>
      <c r="AD3713" t="str">
        <f>"6"</f>
        <v>6</v>
      </c>
      <c r="AE3713" t="s">
        <v>50</v>
      </c>
      <c r="AF3713">
        <v>0</v>
      </c>
      <c r="AG3713" t="s">
        <v>56</v>
      </c>
      <c r="AH3713" t="str">
        <f>"Trad IRN"</f>
        <v>Trad IRN</v>
      </c>
      <c r="AI3713" t="str">
        <f>"Bldg IRN"</f>
        <v>Bldg IRN</v>
      </c>
      <c r="AJ3713" t="s">
        <v>48</v>
      </c>
      <c r="AK3713" t="s">
        <v>48</v>
      </c>
      <c r="AL3713" t="s">
        <v>53</v>
      </c>
      <c r="AM3713">
        <v>1132.3</v>
      </c>
      <c r="AN3713">
        <v>1132.3</v>
      </c>
      <c r="AO3713">
        <v>15</v>
      </c>
    </row>
    <row r="3714" spans="1:41" x14ac:dyDescent="0.3">
      <c r="A3714" t="str">
        <f>"Trad IRN"</f>
        <v>Trad IRN</v>
      </c>
      <c r="B3714" t="str">
        <f>"Bldg IRN"</f>
        <v>Bldg IRN</v>
      </c>
      <c r="C3714" t="s">
        <v>41</v>
      </c>
      <c r="D3714" t="s">
        <v>3</v>
      </c>
      <c r="E3714" t="s">
        <v>80</v>
      </c>
      <c r="F3714" t="s">
        <v>81</v>
      </c>
      <c r="G3714" t="s">
        <v>82</v>
      </c>
      <c r="H3714" t="s">
        <v>83</v>
      </c>
      <c r="I3714" t="s">
        <v>8</v>
      </c>
      <c r="J3714" t="s">
        <v>43</v>
      </c>
      <c r="K3714" t="s">
        <v>44</v>
      </c>
      <c r="L3714" t="s">
        <v>45</v>
      </c>
      <c r="M3714" t="s">
        <v>46</v>
      </c>
      <c r="N3714" t="str">
        <f>"01/04/2023"</f>
        <v>01/04/2023</v>
      </c>
      <c r="O3714" t="str">
        <f t="shared" si="379"/>
        <v>12/31/2500</v>
      </c>
      <c r="P3714">
        <v>7.9585000000000003E-2</v>
      </c>
      <c r="Q3714">
        <v>7.9585000000000003E-2</v>
      </c>
      <c r="S3714">
        <v>0</v>
      </c>
      <c r="T3714">
        <v>2.4028999999999998E-2</v>
      </c>
      <c r="U3714">
        <v>5.5556000000000001E-2</v>
      </c>
      <c r="V3714" t="str">
        <f>"Trad IRN"</f>
        <v>Trad IRN</v>
      </c>
      <c r="W3714">
        <v>15</v>
      </c>
      <c r="X3714" t="s">
        <v>47</v>
      </c>
      <c r="Z3714" t="s">
        <v>47</v>
      </c>
      <c r="AB3714" t="str">
        <f>"12"</f>
        <v>12</v>
      </c>
      <c r="AC3714" t="s">
        <v>48</v>
      </c>
      <c r="AD3714" t="s">
        <v>49</v>
      </c>
      <c r="AE3714" t="s">
        <v>50</v>
      </c>
      <c r="AF3714">
        <v>0</v>
      </c>
      <c r="AG3714" t="s">
        <v>51</v>
      </c>
      <c r="AH3714" t="str">
        <f>"Trad IRN"</f>
        <v>Trad IRN</v>
      </c>
      <c r="AI3714" t="str">
        <f>"Bldg IRN"</f>
        <v>Bldg IRN</v>
      </c>
      <c r="AJ3714" t="str">
        <f>"12"</f>
        <v>12</v>
      </c>
      <c r="AK3714" t="s">
        <v>48</v>
      </c>
      <c r="AL3714" t="s">
        <v>53</v>
      </c>
      <c r="AM3714">
        <v>90.11</v>
      </c>
      <c r="AN3714">
        <v>1132.3</v>
      </c>
      <c r="AO3714">
        <v>15</v>
      </c>
    </row>
    <row r="3715" spans="1:41" x14ac:dyDescent="0.3">
      <c r="A3715" t="str">
        <f>"Trad IRN"</f>
        <v>Trad IRN</v>
      </c>
      <c r="B3715" t="str">
        <f>"Bldg IRN"</f>
        <v>Bldg IRN</v>
      </c>
      <c r="C3715" t="s">
        <v>41</v>
      </c>
      <c r="D3715" t="s">
        <v>3</v>
      </c>
      <c r="E3715" t="s">
        <v>80</v>
      </c>
      <c r="F3715" t="s">
        <v>81</v>
      </c>
      <c r="G3715" t="s">
        <v>82</v>
      </c>
      <c r="H3715" t="s">
        <v>83</v>
      </c>
      <c r="I3715" t="str">
        <f>"Trad IRN"</f>
        <v>Trad IRN</v>
      </c>
      <c r="J3715" t="s">
        <v>43</v>
      </c>
      <c r="K3715" t="s">
        <v>44</v>
      </c>
      <c r="L3715" t="s">
        <v>45</v>
      </c>
      <c r="M3715" t="s">
        <v>46</v>
      </c>
      <c r="N3715" t="str">
        <f>"08/18/2022"</f>
        <v>08/18/2022</v>
      </c>
      <c r="O3715" t="str">
        <f>"01/03/2023"</f>
        <v>01/03/2023</v>
      </c>
      <c r="P3715">
        <v>0.46943400000000002</v>
      </c>
      <c r="Q3715">
        <v>0.46943400000000002</v>
      </c>
      <c r="S3715">
        <v>0</v>
      </c>
      <c r="T3715">
        <v>0.46943400000000002</v>
      </c>
      <c r="U3715">
        <v>0</v>
      </c>
      <c r="V3715" t="str">
        <f>"Trad IRN"</f>
        <v>Trad IRN</v>
      </c>
      <c r="W3715">
        <v>100</v>
      </c>
      <c r="X3715" t="s">
        <v>47</v>
      </c>
      <c r="Z3715" t="s">
        <v>47</v>
      </c>
      <c r="AB3715" t="str">
        <f>"12"</f>
        <v>12</v>
      </c>
      <c r="AC3715" t="s">
        <v>48</v>
      </c>
      <c r="AD3715" t="s">
        <v>49</v>
      </c>
      <c r="AE3715" t="s">
        <v>55</v>
      </c>
      <c r="AF3715">
        <v>0</v>
      </c>
      <c r="AG3715" t="s">
        <v>56</v>
      </c>
      <c r="AH3715" t="str">
        <f>"Trad IRN"</f>
        <v>Trad IRN</v>
      </c>
      <c r="AI3715" t="str">
        <f>"Bldg IRN"</f>
        <v>Bldg IRN</v>
      </c>
      <c r="AJ3715" t="str">
        <f>"12"</f>
        <v>12</v>
      </c>
      <c r="AK3715" t="s">
        <v>48</v>
      </c>
      <c r="AL3715" t="s">
        <v>53</v>
      </c>
      <c r="AM3715">
        <v>531.54</v>
      </c>
      <c r="AN3715">
        <v>1132.3</v>
      </c>
      <c r="AO3715">
        <v>15</v>
      </c>
    </row>
    <row r="3716" spans="1:41" x14ac:dyDescent="0.3">
      <c r="A3716" t="str">
        <f>"Trad IRN"</f>
        <v>Trad IRN</v>
      </c>
      <c r="B3716" t="str">
        <f>"Bldg IRN"</f>
        <v>Bldg IRN</v>
      </c>
      <c r="C3716" t="s">
        <v>41</v>
      </c>
      <c r="D3716" t="s">
        <v>3</v>
      </c>
      <c r="E3716" t="s">
        <v>80</v>
      </c>
      <c r="F3716" t="s">
        <v>81</v>
      </c>
      <c r="G3716" t="s">
        <v>82</v>
      </c>
      <c r="H3716" t="s">
        <v>83</v>
      </c>
      <c r="I3716" t="str">
        <f>"Trad IRN"</f>
        <v>Trad IRN</v>
      </c>
      <c r="J3716" t="s">
        <v>43</v>
      </c>
      <c r="K3716" t="s">
        <v>44</v>
      </c>
      <c r="L3716" t="s">
        <v>45</v>
      </c>
      <c r="M3716" t="s">
        <v>46</v>
      </c>
      <c r="N3716" t="str">
        <f>"01/04/2023"</f>
        <v>01/04/2023</v>
      </c>
      <c r="O3716" t="str">
        <f>"12/31/2500"</f>
        <v>12/31/2500</v>
      </c>
      <c r="P3716">
        <v>0.45098100000000002</v>
      </c>
      <c r="Q3716">
        <v>0.45098100000000002</v>
      </c>
      <c r="S3716">
        <v>0</v>
      </c>
      <c r="T3716">
        <v>0.45098100000000002</v>
      </c>
      <c r="U3716">
        <v>0</v>
      </c>
      <c r="V3716" t="str">
        <f>"Trad IRN"</f>
        <v>Trad IRN</v>
      </c>
      <c r="W3716">
        <v>85</v>
      </c>
      <c r="X3716" t="s">
        <v>47</v>
      </c>
      <c r="Z3716" t="s">
        <v>47</v>
      </c>
      <c r="AB3716" t="str">
        <f>"12"</f>
        <v>12</v>
      </c>
      <c r="AC3716" t="s">
        <v>48</v>
      </c>
      <c r="AD3716" t="s">
        <v>49</v>
      </c>
      <c r="AE3716" t="s">
        <v>55</v>
      </c>
      <c r="AF3716">
        <v>0</v>
      </c>
      <c r="AG3716" t="s">
        <v>56</v>
      </c>
      <c r="AH3716" t="str">
        <f>"Trad IRN"</f>
        <v>Trad IRN</v>
      </c>
      <c r="AI3716" t="str">
        <f>"Bldg IRN"</f>
        <v>Bldg IRN</v>
      </c>
      <c r="AJ3716" t="str">
        <f>"12"</f>
        <v>12</v>
      </c>
      <c r="AK3716" t="s">
        <v>48</v>
      </c>
      <c r="AL3716" t="s">
        <v>53</v>
      </c>
      <c r="AM3716">
        <v>510.65</v>
      </c>
      <c r="AN3716">
        <v>1132.3</v>
      </c>
      <c r="AO3716">
        <v>15</v>
      </c>
    </row>
    <row r="3717" spans="1:41" x14ac:dyDescent="0.3">
      <c r="A3717" t="str">
        <f>"Trad IRN"</f>
        <v>Trad IRN</v>
      </c>
      <c r="B3717" t="str">
        <f>"Bldg IRN"</f>
        <v>Bldg IRN</v>
      </c>
      <c r="C3717" t="s">
        <v>41</v>
      </c>
      <c r="D3717" t="s">
        <v>3</v>
      </c>
      <c r="E3717" t="s">
        <v>80</v>
      </c>
      <c r="F3717" t="s">
        <v>81</v>
      </c>
      <c r="G3717" t="s">
        <v>82</v>
      </c>
      <c r="H3717" t="s">
        <v>83</v>
      </c>
      <c r="I3717" t="str">
        <f>"Trad IRN"</f>
        <v>Trad IRN</v>
      </c>
      <c r="J3717" t="s">
        <v>43</v>
      </c>
      <c r="K3717" t="s">
        <v>44</v>
      </c>
      <c r="L3717" t="s">
        <v>45</v>
      </c>
      <c r="M3717" t="s">
        <v>46</v>
      </c>
      <c r="N3717" t="str">
        <f>"08/18/2022"</f>
        <v>08/18/2022</v>
      </c>
      <c r="O3717" t="str">
        <f>"12/31/2500"</f>
        <v>12/31/2500</v>
      </c>
      <c r="P3717">
        <v>1</v>
      </c>
      <c r="Q3717">
        <v>1</v>
      </c>
      <c r="S3717">
        <v>0</v>
      </c>
      <c r="T3717">
        <v>1</v>
      </c>
      <c r="U3717">
        <v>0</v>
      </c>
      <c r="V3717" t="str">
        <f>"Trad IRN"</f>
        <v>Trad IRN</v>
      </c>
      <c r="W3717">
        <v>85</v>
      </c>
      <c r="X3717" t="s">
        <v>54</v>
      </c>
      <c r="Y3717" t="str">
        <f>"15"</f>
        <v>15</v>
      </c>
      <c r="Z3717" t="s">
        <v>47</v>
      </c>
      <c r="AB3717" t="str">
        <f>"10"</f>
        <v>10</v>
      </c>
      <c r="AC3717" t="s">
        <v>48</v>
      </c>
      <c r="AD3717" t="s">
        <v>49</v>
      </c>
      <c r="AE3717" t="s">
        <v>50</v>
      </c>
      <c r="AF3717">
        <v>0</v>
      </c>
      <c r="AG3717" t="s">
        <v>56</v>
      </c>
      <c r="AH3717" t="str">
        <f>"Trad IRN"</f>
        <v>Trad IRN</v>
      </c>
      <c r="AI3717" t="str">
        <f>"Bldg IRN"</f>
        <v>Bldg IRN</v>
      </c>
      <c r="AJ3717" t="s">
        <v>48</v>
      </c>
      <c r="AK3717" t="s">
        <v>48</v>
      </c>
      <c r="AL3717" t="s">
        <v>53</v>
      </c>
      <c r="AM3717">
        <v>1132.3</v>
      </c>
      <c r="AN3717">
        <v>1132.3</v>
      </c>
      <c r="AO3717">
        <v>15</v>
      </c>
    </row>
    <row r="3718" spans="1:41" x14ac:dyDescent="0.3">
      <c r="A3718" t="str">
        <f>"Trad IRN"</f>
        <v>Trad IRN</v>
      </c>
      <c r="B3718" t="str">
        <f>"Bldg IRN"</f>
        <v>Bldg IRN</v>
      </c>
      <c r="C3718" t="s">
        <v>41</v>
      </c>
      <c r="D3718" t="s">
        <v>3</v>
      </c>
      <c r="E3718" t="s">
        <v>80</v>
      </c>
      <c r="F3718" t="s">
        <v>81</v>
      </c>
      <c r="G3718" t="s">
        <v>82</v>
      </c>
      <c r="H3718" t="s">
        <v>83</v>
      </c>
      <c r="I3718" t="s">
        <v>8</v>
      </c>
      <c r="J3718" t="s">
        <v>43</v>
      </c>
      <c r="K3718" t="s">
        <v>44</v>
      </c>
      <c r="L3718" t="s">
        <v>45</v>
      </c>
      <c r="M3718" t="s">
        <v>46</v>
      </c>
      <c r="N3718" t="str">
        <f>"08/17/2022"</f>
        <v>08/17/2022</v>
      </c>
      <c r="O3718" t="str">
        <f>"01/06/2023"</f>
        <v>01/06/2023</v>
      </c>
      <c r="P3718">
        <v>0.5</v>
      </c>
      <c r="Q3718">
        <v>0.5</v>
      </c>
      <c r="S3718">
        <v>0</v>
      </c>
      <c r="T3718">
        <v>6.9443000000000005E-2</v>
      </c>
      <c r="U3718">
        <v>0.43055700000000002</v>
      </c>
      <c r="V3718" t="str">
        <f>"Trad IRN"</f>
        <v>Trad IRN</v>
      </c>
      <c r="W3718">
        <v>100</v>
      </c>
      <c r="X3718" t="s">
        <v>47</v>
      </c>
      <c r="Z3718" t="s">
        <v>47</v>
      </c>
      <c r="AB3718" t="str">
        <f>"12"</f>
        <v>12</v>
      </c>
      <c r="AC3718" t="s">
        <v>48</v>
      </c>
      <c r="AD3718" t="s">
        <v>49</v>
      </c>
      <c r="AE3718" t="s">
        <v>50</v>
      </c>
      <c r="AF3718">
        <v>0</v>
      </c>
      <c r="AG3718" t="s">
        <v>51</v>
      </c>
      <c r="AH3718" t="s">
        <v>85</v>
      </c>
      <c r="AI3718" t="str">
        <f>"Bldg IRN"</f>
        <v>Bldg IRN</v>
      </c>
      <c r="AJ3718" t="str">
        <f>"12"</f>
        <v>12</v>
      </c>
      <c r="AK3718" t="s">
        <v>52</v>
      </c>
      <c r="AL3718" t="s">
        <v>53</v>
      </c>
      <c r="AM3718">
        <v>521</v>
      </c>
      <c r="AN3718">
        <v>1042</v>
      </c>
      <c r="AO3718">
        <v>15</v>
      </c>
    </row>
    <row r="3719" spans="1:41" x14ac:dyDescent="0.3">
      <c r="A3719" t="str">
        <f>"Trad IRN"</f>
        <v>Trad IRN</v>
      </c>
      <c r="B3719" t="str">
        <f>"Bldg IRN"</f>
        <v>Bldg IRN</v>
      </c>
      <c r="C3719" t="s">
        <v>41</v>
      </c>
      <c r="D3719" t="s">
        <v>3</v>
      </c>
      <c r="E3719" t="s">
        <v>80</v>
      </c>
      <c r="F3719" t="s">
        <v>81</v>
      </c>
      <c r="G3719" t="s">
        <v>82</v>
      </c>
      <c r="H3719" t="s">
        <v>83</v>
      </c>
      <c r="I3719" t="s">
        <v>8</v>
      </c>
      <c r="J3719" t="s">
        <v>43</v>
      </c>
      <c r="K3719" t="s">
        <v>44</v>
      </c>
      <c r="L3719" t="s">
        <v>45</v>
      </c>
      <c r="M3719" t="s">
        <v>46</v>
      </c>
      <c r="N3719" t="str">
        <f>"08/17/2022"</f>
        <v>08/17/2022</v>
      </c>
      <c r="O3719" t="str">
        <f>"12/31/2500"</f>
        <v>12/31/2500</v>
      </c>
      <c r="P3719">
        <v>1</v>
      </c>
      <c r="Q3719">
        <v>1</v>
      </c>
      <c r="S3719">
        <v>0</v>
      </c>
      <c r="T3719">
        <v>5.5551999999999997E-2</v>
      </c>
      <c r="U3719">
        <v>0.94444799999999995</v>
      </c>
      <c r="V3719" t="str">
        <f>"Trad IRN"</f>
        <v>Trad IRN</v>
      </c>
      <c r="W3719">
        <v>100</v>
      </c>
      <c r="X3719" t="s">
        <v>47</v>
      </c>
      <c r="Z3719" t="s">
        <v>47</v>
      </c>
      <c r="AB3719" t="str">
        <f>"12"</f>
        <v>12</v>
      </c>
      <c r="AC3719" t="s">
        <v>48</v>
      </c>
      <c r="AD3719" t="s">
        <v>49</v>
      </c>
      <c r="AE3719" t="s">
        <v>50</v>
      </c>
      <c r="AF3719">
        <v>0</v>
      </c>
      <c r="AG3719" t="s">
        <v>51</v>
      </c>
      <c r="AH3719" t="s">
        <v>85</v>
      </c>
      <c r="AI3719" t="str">
        <f>"Bldg IRN"</f>
        <v>Bldg IRN</v>
      </c>
      <c r="AJ3719" t="str">
        <f>"12"</f>
        <v>12</v>
      </c>
      <c r="AK3719" t="s">
        <v>52</v>
      </c>
      <c r="AL3719" t="s">
        <v>53</v>
      </c>
      <c r="AM3719">
        <v>1042</v>
      </c>
      <c r="AN3719">
        <v>1042</v>
      </c>
      <c r="AO3719">
        <v>15</v>
      </c>
    </row>
    <row r="3720" spans="1:41" x14ac:dyDescent="0.3">
      <c r="A3720" t="str">
        <f>"Trad IRN"</f>
        <v>Trad IRN</v>
      </c>
      <c r="B3720" t="str">
        <f>"Bldg IRN"</f>
        <v>Bldg IRN</v>
      </c>
      <c r="C3720" t="s">
        <v>41</v>
      </c>
      <c r="D3720" t="s">
        <v>3</v>
      </c>
      <c r="E3720" t="s">
        <v>80</v>
      </c>
      <c r="F3720" t="s">
        <v>81</v>
      </c>
      <c r="G3720" t="s">
        <v>82</v>
      </c>
      <c r="H3720" t="s">
        <v>83</v>
      </c>
      <c r="I3720" t="str">
        <f>"Trad IRN"</f>
        <v>Trad IRN</v>
      </c>
      <c r="J3720" t="s">
        <v>43</v>
      </c>
      <c r="K3720" t="s">
        <v>44</v>
      </c>
      <c r="L3720" t="s">
        <v>45</v>
      </c>
      <c r="M3720" t="s">
        <v>46</v>
      </c>
      <c r="N3720" t="str">
        <f>"08/18/2022"</f>
        <v>08/18/2022</v>
      </c>
      <c r="O3720" t="str">
        <f>"12/31/2500"</f>
        <v>12/31/2500</v>
      </c>
      <c r="P3720">
        <v>1</v>
      </c>
      <c r="Q3720">
        <v>1</v>
      </c>
      <c r="R3720">
        <v>1</v>
      </c>
      <c r="S3720">
        <v>0</v>
      </c>
      <c r="T3720">
        <v>1</v>
      </c>
      <c r="U3720">
        <v>0</v>
      </c>
      <c r="V3720" t="str">
        <f>"Trad IRN"</f>
        <v>Trad IRN</v>
      </c>
      <c r="W3720">
        <v>100</v>
      </c>
      <c r="X3720" t="s">
        <v>47</v>
      </c>
      <c r="Z3720" t="s">
        <v>47</v>
      </c>
      <c r="AB3720" t="str">
        <f>"12"</f>
        <v>12</v>
      </c>
      <c r="AC3720" t="str">
        <f>"10"</f>
        <v>10</v>
      </c>
      <c r="AD3720" t="str">
        <f>"2"</f>
        <v>2</v>
      </c>
      <c r="AE3720" t="s">
        <v>50</v>
      </c>
      <c r="AF3720">
        <v>0</v>
      </c>
      <c r="AG3720" t="s">
        <v>56</v>
      </c>
      <c r="AH3720" t="str">
        <f>"Trad IRN"</f>
        <v>Trad IRN</v>
      </c>
      <c r="AI3720" t="str">
        <f>"Bldg IRN"</f>
        <v>Bldg IRN</v>
      </c>
      <c r="AJ3720" t="str">
        <f>"12"</f>
        <v>12</v>
      </c>
      <c r="AK3720" t="s">
        <v>48</v>
      </c>
      <c r="AL3720" t="s">
        <v>53</v>
      </c>
      <c r="AM3720">
        <v>1132.3</v>
      </c>
      <c r="AN3720">
        <v>1132.3</v>
      </c>
      <c r="AO3720">
        <v>15</v>
      </c>
    </row>
    <row r="3721" spans="1:41" x14ac:dyDescent="0.3">
      <c r="A3721" t="str">
        <f>"Trad IRN"</f>
        <v>Trad IRN</v>
      </c>
      <c r="B3721" t="str">
        <f>"Bldg IRN"</f>
        <v>Bldg IRN</v>
      </c>
      <c r="C3721" t="s">
        <v>41</v>
      </c>
      <c r="D3721" t="s">
        <v>3</v>
      </c>
      <c r="E3721" t="s">
        <v>80</v>
      </c>
      <c r="F3721" t="s">
        <v>81</v>
      </c>
      <c r="G3721" t="s">
        <v>82</v>
      </c>
      <c r="H3721" t="s">
        <v>83</v>
      </c>
      <c r="I3721" t="str">
        <f>"Trad IRN"</f>
        <v>Trad IRN</v>
      </c>
      <c r="J3721" t="s">
        <v>43</v>
      </c>
      <c r="K3721" t="s">
        <v>44</v>
      </c>
      <c r="L3721" t="s">
        <v>45</v>
      </c>
      <c r="M3721" t="s">
        <v>46</v>
      </c>
      <c r="N3721" t="str">
        <f>"08/18/2022"</f>
        <v>08/18/2022</v>
      </c>
      <c r="O3721" t="str">
        <f>"12/31/2500"</f>
        <v>12/31/2500</v>
      </c>
      <c r="P3721">
        <v>0.85</v>
      </c>
      <c r="Q3721">
        <v>0.85</v>
      </c>
      <c r="S3721">
        <v>0</v>
      </c>
      <c r="T3721">
        <v>0.85</v>
      </c>
      <c r="U3721">
        <v>0</v>
      </c>
      <c r="V3721" t="str">
        <f>"Trad IRN"</f>
        <v>Trad IRN</v>
      </c>
      <c r="W3721">
        <v>85</v>
      </c>
      <c r="X3721" t="s">
        <v>47</v>
      </c>
      <c r="Z3721" t="s">
        <v>47</v>
      </c>
      <c r="AB3721" t="str">
        <f>"11"</f>
        <v>11</v>
      </c>
      <c r="AC3721" t="s">
        <v>48</v>
      </c>
      <c r="AD3721" t="s">
        <v>49</v>
      </c>
      <c r="AE3721" t="s">
        <v>55</v>
      </c>
      <c r="AF3721">
        <v>0</v>
      </c>
      <c r="AG3721" t="s">
        <v>56</v>
      </c>
      <c r="AH3721" t="str">
        <f>"Trad IRN"</f>
        <v>Trad IRN</v>
      </c>
      <c r="AI3721" t="str">
        <f>"Bldg IRN"</f>
        <v>Bldg IRN</v>
      </c>
      <c r="AJ3721" t="s">
        <v>48</v>
      </c>
      <c r="AK3721" t="s">
        <v>48</v>
      </c>
      <c r="AL3721" t="s">
        <v>53</v>
      </c>
      <c r="AM3721">
        <v>962.46</v>
      </c>
      <c r="AN3721">
        <v>1132.3</v>
      </c>
      <c r="AO3721">
        <v>15</v>
      </c>
    </row>
    <row r="3722" spans="1:41" x14ac:dyDescent="0.3">
      <c r="A3722" t="str">
        <f>"Trad IRN"</f>
        <v>Trad IRN</v>
      </c>
      <c r="B3722" t="str">
        <f>"Bldg IRN"</f>
        <v>Bldg IRN</v>
      </c>
      <c r="C3722" t="s">
        <v>41</v>
      </c>
      <c r="D3722" t="s">
        <v>3</v>
      </c>
      <c r="E3722" t="s">
        <v>80</v>
      </c>
      <c r="F3722" t="s">
        <v>81</v>
      </c>
      <c r="G3722" t="s">
        <v>82</v>
      </c>
      <c r="H3722" t="s">
        <v>83</v>
      </c>
      <c r="I3722" t="s">
        <v>8</v>
      </c>
      <c r="J3722" t="s">
        <v>43</v>
      </c>
      <c r="K3722" t="s">
        <v>44</v>
      </c>
      <c r="L3722" t="s">
        <v>45</v>
      </c>
      <c r="M3722" t="s">
        <v>46</v>
      </c>
      <c r="N3722" t="str">
        <f>"08/18/2022"</f>
        <v>08/18/2022</v>
      </c>
      <c r="O3722" t="str">
        <f>"10/27/2022"</f>
        <v>10/27/2022</v>
      </c>
      <c r="P3722">
        <v>3.9792000000000001E-2</v>
      </c>
      <c r="Q3722">
        <v>3.9792000000000001E-2</v>
      </c>
      <c r="S3722">
        <v>0</v>
      </c>
      <c r="T3722">
        <v>8.6269999999999993E-3</v>
      </c>
      <c r="U3722">
        <v>3.1165000000000002E-2</v>
      </c>
      <c r="V3722" t="str">
        <f>"Trad IRN"</f>
        <v>Trad IRN</v>
      </c>
      <c r="W3722">
        <v>15</v>
      </c>
      <c r="X3722" t="s">
        <v>47</v>
      </c>
      <c r="Z3722" t="s">
        <v>47</v>
      </c>
      <c r="AB3722" t="str">
        <f>"11"</f>
        <v>11</v>
      </c>
      <c r="AC3722" t="s">
        <v>48</v>
      </c>
      <c r="AD3722" t="s">
        <v>49</v>
      </c>
      <c r="AE3722" t="s">
        <v>55</v>
      </c>
      <c r="AF3722">
        <v>0</v>
      </c>
      <c r="AG3722" t="s">
        <v>51</v>
      </c>
      <c r="AH3722" t="str">
        <f>"Trad IRN"</f>
        <v>Trad IRN</v>
      </c>
      <c r="AI3722" t="str">
        <f>"Bldg IRN"</f>
        <v>Bldg IRN</v>
      </c>
      <c r="AJ3722" t="s">
        <v>48</v>
      </c>
      <c r="AK3722" t="s">
        <v>48</v>
      </c>
      <c r="AL3722" t="s">
        <v>53</v>
      </c>
      <c r="AM3722">
        <v>45.06</v>
      </c>
      <c r="AN3722">
        <v>1132.3</v>
      </c>
      <c r="AO3722">
        <v>15</v>
      </c>
    </row>
    <row r="3723" spans="1:41" x14ac:dyDescent="0.3">
      <c r="A3723" t="str">
        <f>"Trad IRN"</f>
        <v>Trad IRN</v>
      </c>
      <c r="B3723" t="str">
        <f>"Bldg IRN"</f>
        <v>Bldg IRN</v>
      </c>
      <c r="C3723" t="s">
        <v>41</v>
      </c>
      <c r="D3723" t="s">
        <v>3</v>
      </c>
      <c r="E3723" t="s">
        <v>80</v>
      </c>
      <c r="F3723" t="s">
        <v>81</v>
      </c>
      <c r="G3723" t="s">
        <v>82</v>
      </c>
      <c r="H3723" t="s">
        <v>83</v>
      </c>
      <c r="I3723" t="str">
        <f>"Trad IRN"</f>
        <v>Trad IRN</v>
      </c>
      <c r="J3723" t="s">
        <v>43</v>
      </c>
      <c r="K3723" t="s">
        <v>44</v>
      </c>
      <c r="L3723" t="s">
        <v>45</v>
      </c>
      <c r="M3723" t="s">
        <v>59</v>
      </c>
      <c r="N3723" t="str">
        <f>"08/18/2022"</f>
        <v>08/18/2022</v>
      </c>
      <c r="O3723" t="str">
        <f>"12/31/2500"</f>
        <v>12/31/2500</v>
      </c>
      <c r="P3723">
        <v>1</v>
      </c>
      <c r="Q3723">
        <v>1</v>
      </c>
      <c r="S3723">
        <v>1</v>
      </c>
      <c r="T3723">
        <v>1</v>
      </c>
      <c r="U3723">
        <v>0</v>
      </c>
      <c r="V3723" t="s">
        <v>84</v>
      </c>
      <c r="W3723">
        <v>70</v>
      </c>
      <c r="X3723" t="s">
        <v>54</v>
      </c>
      <c r="Y3723" t="str">
        <f>"30"</f>
        <v>30</v>
      </c>
      <c r="Z3723" t="s">
        <v>47</v>
      </c>
      <c r="AB3723" t="str">
        <f>"11"</f>
        <v>11</v>
      </c>
      <c r="AC3723" t="s">
        <v>48</v>
      </c>
      <c r="AD3723" t="s">
        <v>49</v>
      </c>
      <c r="AE3723" t="s">
        <v>50</v>
      </c>
      <c r="AF3723">
        <v>0</v>
      </c>
      <c r="AG3723" t="s">
        <v>56</v>
      </c>
      <c r="AH3723" t="str">
        <f>"Trad IRN"</f>
        <v>Trad IRN</v>
      </c>
      <c r="AI3723" t="str">
        <f>"Bldg IRN"</f>
        <v>Bldg IRN</v>
      </c>
      <c r="AJ3723" t="s">
        <v>48</v>
      </c>
      <c r="AK3723" t="s">
        <v>48</v>
      </c>
      <c r="AL3723" t="s">
        <v>53</v>
      </c>
      <c r="AM3723">
        <v>1132.3</v>
      </c>
      <c r="AN3723">
        <v>1132.3</v>
      </c>
      <c r="AO3723">
        <v>15</v>
      </c>
    </row>
    <row r="3724" spans="1:41" x14ac:dyDescent="0.3">
      <c r="A3724" t="str">
        <f>"Trad IRN"</f>
        <v>Trad IRN</v>
      </c>
      <c r="B3724" t="str">
        <f>"Bldg IRN"</f>
        <v>Bldg IRN</v>
      </c>
      <c r="C3724" t="s">
        <v>41</v>
      </c>
      <c r="D3724" t="s">
        <v>3</v>
      </c>
      <c r="E3724" t="s">
        <v>80</v>
      </c>
      <c r="F3724" t="s">
        <v>81</v>
      </c>
      <c r="G3724" t="s">
        <v>82</v>
      </c>
      <c r="H3724" t="s">
        <v>83</v>
      </c>
      <c r="I3724" t="str">
        <f>"Trad IRN"</f>
        <v>Trad IRN</v>
      </c>
      <c r="J3724" t="s">
        <v>43</v>
      </c>
      <c r="K3724" t="s">
        <v>44</v>
      </c>
      <c r="L3724" t="s">
        <v>45</v>
      </c>
      <c r="M3724" t="s">
        <v>46</v>
      </c>
      <c r="N3724" t="str">
        <f>"08/18/2022"</f>
        <v>08/18/2022</v>
      </c>
      <c r="O3724" t="str">
        <f>"12/31/2500"</f>
        <v>12/31/2500</v>
      </c>
      <c r="P3724">
        <v>1</v>
      </c>
      <c r="Q3724">
        <v>1</v>
      </c>
      <c r="S3724">
        <v>0</v>
      </c>
      <c r="T3724">
        <v>1</v>
      </c>
      <c r="U3724">
        <v>0</v>
      </c>
      <c r="V3724" t="str">
        <f>"Trad IRN"</f>
        <v>Trad IRN</v>
      </c>
      <c r="W3724">
        <v>100</v>
      </c>
      <c r="X3724" t="s">
        <v>47</v>
      </c>
      <c r="Z3724" t="s">
        <v>47</v>
      </c>
      <c r="AB3724" t="str">
        <f>"09"</f>
        <v>09</v>
      </c>
      <c r="AC3724" t="s">
        <v>48</v>
      </c>
      <c r="AD3724" t="s">
        <v>49</v>
      </c>
      <c r="AE3724" t="s">
        <v>50</v>
      </c>
      <c r="AF3724">
        <v>0</v>
      </c>
      <c r="AG3724" t="s">
        <v>56</v>
      </c>
      <c r="AH3724" t="str">
        <f>"Trad IRN"</f>
        <v>Trad IRN</v>
      </c>
      <c r="AI3724" t="str">
        <f>"Bldg IRN"</f>
        <v>Bldg IRN</v>
      </c>
      <c r="AJ3724" t="s">
        <v>48</v>
      </c>
      <c r="AK3724" t="s">
        <v>48</v>
      </c>
      <c r="AL3724" t="s">
        <v>53</v>
      </c>
      <c r="AM3724">
        <v>1132.3</v>
      </c>
      <c r="AN3724">
        <v>1132.3</v>
      </c>
      <c r="AO3724">
        <v>15</v>
      </c>
    </row>
    <row r="3725" spans="1:41" x14ac:dyDescent="0.3">
      <c r="A3725" t="str">
        <f>"Trad IRN"</f>
        <v>Trad IRN</v>
      </c>
      <c r="B3725" t="str">
        <f>"Bldg IRN"</f>
        <v>Bldg IRN</v>
      </c>
      <c r="C3725" t="s">
        <v>41</v>
      </c>
      <c r="D3725" t="s">
        <v>3</v>
      </c>
      <c r="E3725" t="s">
        <v>80</v>
      </c>
      <c r="F3725" t="s">
        <v>81</v>
      </c>
      <c r="G3725" t="s">
        <v>82</v>
      </c>
      <c r="H3725" t="s">
        <v>83</v>
      </c>
      <c r="I3725" t="s">
        <v>8</v>
      </c>
      <c r="J3725" t="s">
        <v>43</v>
      </c>
      <c r="K3725" t="s">
        <v>44</v>
      </c>
      <c r="L3725" t="s">
        <v>45</v>
      </c>
      <c r="M3725" t="s">
        <v>46</v>
      </c>
      <c r="N3725" t="str">
        <f>"08/17/2022"</f>
        <v>08/17/2022</v>
      </c>
      <c r="O3725" t="str">
        <f>"12/20/2022"</f>
        <v>12/20/2022</v>
      </c>
      <c r="P3725">
        <v>0.24136299999999999</v>
      </c>
      <c r="Q3725">
        <v>0.24136299999999999</v>
      </c>
      <c r="S3725">
        <v>0</v>
      </c>
      <c r="T3725">
        <v>0</v>
      </c>
      <c r="U3725">
        <v>0.24136299999999999</v>
      </c>
      <c r="V3725" t="str">
        <f>"Trad IRN"</f>
        <v>Trad IRN</v>
      </c>
      <c r="W3725">
        <v>50</v>
      </c>
      <c r="X3725" t="s">
        <v>47</v>
      </c>
      <c r="Z3725" t="s">
        <v>47</v>
      </c>
      <c r="AB3725" t="str">
        <f>"12"</f>
        <v>12</v>
      </c>
      <c r="AC3725" t="s">
        <v>48</v>
      </c>
      <c r="AD3725" t="s">
        <v>49</v>
      </c>
      <c r="AE3725" t="s">
        <v>50</v>
      </c>
      <c r="AF3725">
        <v>0</v>
      </c>
      <c r="AG3725" t="s">
        <v>51</v>
      </c>
      <c r="AH3725" t="s">
        <v>85</v>
      </c>
      <c r="AI3725" t="str">
        <f>"Bldg IRN"</f>
        <v>Bldg IRN</v>
      </c>
      <c r="AJ3725" t="str">
        <f>"12"</f>
        <v>12</v>
      </c>
      <c r="AK3725" t="s">
        <v>52</v>
      </c>
      <c r="AL3725" t="s">
        <v>53</v>
      </c>
      <c r="AM3725">
        <v>251.5</v>
      </c>
      <c r="AN3725">
        <v>1042</v>
      </c>
      <c r="AO3725">
        <v>15</v>
      </c>
    </row>
    <row r="3726" spans="1:41" x14ac:dyDescent="0.3">
      <c r="A3726" t="str">
        <f>"Trad IRN"</f>
        <v>Trad IRN</v>
      </c>
      <c r="B3726" t="str">
        <f>"Bldg IRN"</f>
        <v>Bldg IRN</v>
      </c>
      <c r="C3726" t="s">
        <v>41</v>
      </c>
      <c r="D3726" t="s">
        <v>3</v>
      </c>
      <c r="E3726" t="s">
        <v>80</v>
      </c>
      <c r="F3726" t="s">
        <v>81</v>
      </c>
      <c r="G3726" t="s">
        <v>82</v>
      </c>
      <c r="H3726" t="s">
        <v>83</v>
      </c>
      <c r="I3726" t="str">
        <f>"Trad IRN"</f>
        <v>Trad IRN</v>
      </c>
      <c r="J3726" t="s">
        <v>43</v>
      </c>
      <c r="K3726" t="s">
        <v>44</v>
      </c>
      <c r="L3726" t="s">
        <v>45</v>
      </c>
      <c r="M3726" t="s">
        <v>46</v>
      </c>
      <c r="N3726" t="str">
        <f t="shared" ref="N3726:N3731" si="380">"08/18/2022"</f>
        <v>08/18/2022</v>
      </c>
      <c r="O3726" t="str">
        <f>"01/03/2023"</f>
        <v>01/03/2023</v>
      </c>
      <c r="P3726">
        <v>0.23471700000000001</v>
      </c>
      <c r="Q3726">
        <v>0.23471700000000001</v>
      </c>
      <c r="S3726">
        <v>0</v>
      </c>
      <c r="T3726">
        <v>0.23471700000000001</v>
      </c>
      <c r="U3726">
        <v>0</v>
      </c>
      <c r="V3726" t="str">
        <f>"Trad IRN"</f>
        <v>Trad IRN</v>
      </c>
      <c r="W3726">
        <v>50</v>
      </c>
      <c r="X3726" t="s">
        <v>47</v>
      </c>
      <c r="Z3726" t="s">
        <v>47</v>
      </c>
      <c r="AB3726" t="str">
        <f>"12"</f>
        <v>12</v>
      </c>
      <c r="AC3726" t="s">
        <v>48</v>
      </c>
      <c r="AD3726" t="s">
        <v>49</v>
      </c>
      <c r="AE3726" t="s">
        <v>50</v>
      </c>
      <c r="AF3726">
        <v>0</v>
      </c>
      <c r="AG3726" t="s">
        <v>56</v>
      </c>
      <c r="AH3726" t="str">
        <f>"Trad IRN"</f>
        <v>Trad IRN</v>
      </c>
      <c r="AI3726" t="str">
        <f>"Bldg IRN"</f>
        <v>Bldg IRN</v>
      </c>
      <c r="AJ3726" t="str">
        <f>"12"</f>
        <v>12</v>
      </c>
      <c r="AK3726" t="s">
        <v>48</v>
      </c>
      <c r="AL3726" t="s">
        <v>53</v>
      </c>
      <c r="AM3726">
        <v>265.77</v>
      </c>
      <c r="AN3726">
        <v>1132.3</v>
      </c>
      <c r="AO3726">
        <v>15</v>
      </c>
    </row>
    <row r="3727" spans="1:41" x14ac:dyDescent="0.3">
      <c r="A3727" t="str">
        <f>"Trad IRN"</f>
        <v>Trad IRN</v>
      </c>
      <c r="B3727" t="str">
        <f>"Bldg IRN"</f>
        <v>Bldg IRN</v>
      </c>
      <c r="C3727" t="s">
        <v>41</v>
      </c>
      <c r="D3727" t="s">
        <v>3</v>
      </c>
      <c r="E3727" t="s">
        <v>80</v>
      </c>
      <c r="F3727" t="s">
        <v>81</v>
      </c>
      <c r="G3727" t="s">
        <v>82</v>
      </c>
      <c r="H3727" t="s">
        <v>83</v>
      </c>
      <c r="I3727" t="str">
        <f>"Trad IRN"</f>
        <v>Trad IRN</v>
      </c>
      <c r="J3727" t="s">
        <v>43</v>
      </c>
      <c r="K3727" t="s">
        <v>44</v>
      </c>
      <c r="L3727" t="s">
        <v>45</v>
      </c>
      <c r="M3727" t="s">
        <v>46</v>
      </c>
      <c r="N3727" t="str">
        <f t="shared" si="380"/>
        <v>08/18/2022</v>
      </c>
      <c r="O3727" t="str">
        <f>"12/31/2500"</f>
        <v>12/31/2500</v>
      </c>
      <c r="P3727">
        <v>1</v>
      </c>
      <c r="Q3727">
        <v>1</v>
      </c>
      <c r="S3727">
        <v>0</v>
      </c>
      <c r="T3727">
        <v>1</v>
      </c>
      <c r="U3727">
        <v>0</v>
      </c>
      <c r="V3727" t="str">
        <f>"Trad IRN"</f>
        <v>Trad IRN</v>
      </c>
      <c r="W3727">
        <v>100</v>
      </c>
      <c r="X3727" t="s">
        <v>47</v>
      </c>
      <c r="Z3727" t="s">
        <v>47</v>
      </c>
      <c r="AB3727" t="str">
        <f>"09"</f>
        <v>09</v>
      </c>
      <c r="AC3727" t="s">
        <v>48</v>
      </c>
      <c r="AD3727" t="s">
        <v>49</v>
      </c>
      <c r="AE3727" t="s">
        <v>50</v>
      </c>
      <c r="AF3727">
        <v>0</v>
      </c>
      <c r="AG3727" t="s">
        <v>56</v>
      </c>
      <c r="AH3727" t="str">
        <f>"Trad IRN"</f>
        <v>Trad IRN</v>
      </c>
      <c r="AI3727" t="str">
        <f>"Bldg IRN"</f>
        <v>Bldg IRN</v>
      </c>
      <c r="AJ3727" t="s">
        <v>48</v>
      </c>
      <c r="AK3727" t="s">
        <v>48</v>
      </c>
      <c r="AL3727" t="s">
        <v>53</v>
      </c>
      <c r="AM3727">
        <v>1132.3</v>
      </c>
      <c r="AN3727">
        <v>1132.3</v>
      </c>
      <c r="AO3727">
        <v>15</v>
      </c>
    </row>
    <row r="3728" spans="1:41" x14ac:dyDescent="0.3">
      <c r="A3728" t="str">
        <f>"Trad IRN"</f>
        <v>Trad IRN</v>
      </c>
      <c r="B3728" t="str">
        <f>"Bldg IRN"</f>
        <v>Bldg IRN</v>
      </c>
      <c r="C3728" t="s">
        <v>41</v>
      </c>
      <c r="D3728" t="s">
        <v>3</v>
      </c>
      <c r="E3728" t="s">
        <v>80</v>
      </c>
      <c r="F3728" t="s">
        <v>81</v>
      </c>
      <c r="G3728" t="s">
        <v>82</v>
      </c>
      <c r="H3728" t="s">
        <v>83</v>
      </c>
      <c r="I3728" t="str">
        <f>"Trad IRN"</f>
        <v>Trad IRN</v>
      </c>
      <c r="J3728" t="s">
        <v>43</v>
      </c>
      <c r="K3728" t="s">
        <v>44</v>
      </c>
      <c r="L3728" t="s">
        <v>45</v>
      </c>
      <c r="M3728" t="s">
        <v>46</v>
      </c>
      <c r="N3728" t="str">
        <f t="shared" si="380"/>
        <v>08/18/2022</v>
      </c>
      <c r="O3728" t="str">
        <f>"12/31/2500"</f>
        <v>12/31/2500</v>
      </c>
      <c r="P3728">
        <v>1</v>
      </c>
      <c r="Q3728">
        <v>1</v>
      </c>
      <c r="S3728">
        <v>1</v>
      </c>
      <c r="T3728">
        <v>1</v>
      </c>
      <c r="U3728">
        <v>0</v>
      </c>
      <c r="V3728" t="str">
        <f>"Trad IRN"</f>
        <v>Trad IRN</v>
      </c>
      <c r="W3728">
        <v>100</v>
      </c>
      <c r="X3728" t="s">
        <v>47</v>
      </c>
      <c r="Z3728" t="s">
        <v>47</v>
      </c>
      <c r="AB3728" t="str">
        <f>"10"</f>
        <v>10</v>
      </c>
      <c r="AC3728" t="s">
        <v>48</v>
      </c>
      <c r="AD3728" t="s">
        <v>49</v>
      </c>
      <c r="AE3728" t="s">
        <v>50</v>
      </c>
      <c r="AF3728">
        <v>0</v>
      </c>
      <c r="AG3728" t="s">
        <v>56</v>
      </c>
      <c r="AH3728" t="str">
        <f>"Trad IRN"</f>
        <v>Trad IRN</v>
      </c>
      <c r="AI3728" t="str">
        <f>"Bldg IRN"</f>
        <v>Bldg IRN</v>
      </c>
      <c r="AJ3728" t="s">
        <v>48</v>
      </c>
      <c r="AK3728" t="s">
        <v>48</v>
      </c>
      <c r="AL3728" t="s">
        <v>53</v>
      </c>
      <c r="AM3728">
        <v>1132.3</v>
      </c>
      <c r="AN3728">
        <v>1132.3</v>
      </c>
      <c r="AO3728">
        <v>15</v>
      </c>
    </row>
    <row r="3729" spans="1:41" x14ac:dyDescent="0.3">
      <c r="A3729" t="str">
        <f>"Trad IRN"</f>
        <v>Trad IRN</v>
      </c>
      <c r="B3729" t="str">
        <f>"Bldg IRN"</f>
        <v>Bldg IRN</v>
      </c>
      <c r="C3729" t="s">
        <v>41</v>
      </c>
      <c r="D3729" t="s">
        <v>3</v>
      </c>
      <c r="E3729" t="s">
        <v>80</v>
      </c>
      <c r="F3729" t="s">
        <v>81</v>
      </c>
      <c r="G3729" t="s">
        <v>82</v>
      </c>
      <c r="H3729" t="s">
        <v>83</v>
      </c>
      <c r="I3729" t="s">
        <v>8</v>
      </c>
      <c r="J3729" t="s">
        <v>43</v>
      </c>
      <c r="K3729" t="s">
        <v>44</v>
      </c>
      <c r="L3729" t="s">
        <v>45</v>
      </c>
      <c r="M3729" t="s">
        <v>46</v>
      </c>
      <c r="N3729" t="str">
        <f t="shared" si="380"/>
        <v>08/18/2022</v>
      </c>
      <c r="O3729" t="str">
        <f>"12/31/2500"</f>
        <v>12/31/2500</v>
      </c>
      <c r="P3729">
        <v>0.14913599999999999</v>
      </c>
      <c r="Q3729">
        <v>0.14913599999999999</v>
      </c>
      <c r="R3729">
        <v>0.14913599999999999</v>
      </c>
      <c r="S3729">
        <v>0</v>
      </c>
      <c r="T3729">
        <v>0.12626000000000001</v>
      </c>
      <c r="U3729">
        <v>2.2876000000000001E-2</v>
      </c>
      <c r="V3729" t="str">
        <f>"Trad IRN"</f>
        <v>Trad IRN</v>
      </c>
      <c r="W3729">
        <v>15</v>
      </c>
      <c r="X3729" t="s">
        <v>47</v>
      </c>
      <c r="Z3729" t="s">
        <v>47</v>
      </c>
      <c r="AB3729" t="str">
        <f>"12"</f>
        <v>12</v>
      </c>
      <c r="AC3729" t="str">
        <f>"12"</f>
        <v>12</v>
      </c>
      <c r="AD3729" t="str">
        <f>"6"</f>
        <v>6</v>
      </c>
      <c r="AE3729" t="s">
        <v>50</v>
      </c>
      <c r="AF3729">
        <v>0</v>
      </c>
      <c r="AG3729" t="s">
        <v>51</v>
      </c>
      <c r="AH3729" t="s">
        <v>85</v>
      </c>
      <c r="AI3729" t="str">
        <f>"Bldg IRN"</f>
        <v>Bldg IRN</v>
      </c>
      <c r="AJ3729" t="str">
        <f>"12"</f>
        <v>12</v>
      </c>
      <c r="AK3729" t="s">
        <v>52</v>
      </c>
      <c r="AL3729" t="s">
        <v>53</v>
      </c>
      <c r="AM3729">
        <v>155.4</v>
      </c>
      <c r="AN3729">
        <v>1042</v>
      </c>
      <c r="AO3729">
        <v>15</v>
      </c>
    </row>
    <row r="3730" spans="1:41" x14ac:dyDescent="0.3">
      <c r="A3730" t="str">
        <f>"Trad IRN"</f>
        <v>Trad IRN</v>
      </c>
      <c r="B3730" t="str">
        <f>"Bldg IRN"</f>
        <v>Bldg IRN</v>
      </c>
      <c r="C3730" t="s">
        <v>41</v>
      </c>
      <c r="D3730" t="s">
        <v>3</v>
      </c>
      <c r="E3730" t="s">
        <v>80</v>
      </c>
      <c r="F3730" t="s">
        <v>81</v>
      </c>
      <c r="G3730" t="s">
        <v>82</v>
      </c>
      <c r="H3730" t="s">
        <v>83</v>
      </c>
      <c r="I3730" t="str">
        <f>"Trad IRN"</f>
        <v>Trad IRN</v>
      </c>
      <c r="J3730" t="s">
        <v>43</v>
      </c>
      <c r="K3730" t="s">
        <v>44</v>
      </c>
      <c r="L3730" t="s">
        <v>45</v>
      </c>
      <c r="M3730" t="s">
        <v>46</v>
      </c>
      <c r="N3730" t="str">
        <f t="shared" si="380"/>
        <v>08/18/2022</v>
      </c>
      <c r="O3730" t="str">
        <f>"12/31/2500"</f>
        <v>12/31/2500</v>
      </c>
      <c r="P3730">
        <v>0.85</v>
      </c>
      <c r="Q3730">
        <v>0.85</v>
      </c>
      <c r="R3730">
        <v>0.85</v>
      </c>
      <c r="S3730">
        <v>0</v>
      </c>
      <c r="T3730">
        <v>0.85</v>
      </c>
      <c r="U3730">
        <v>0</v>
      </c>
      <c r="V3730" t="str">
        <f>"Trad IRN"</f>
        <v>Trad IRN</v>
      </c>
      <c r="W3730">
        <v>85</v>
      </c>
      <c r="X3730" t="s">
        <v>47</v>
      </c>
      <c r="Z3730" t="s">
        <v>47</v>
      </c>
      <c r="AB3730" t="str">
        <f>"12"</f>
        <v>12</v>
      </c>
      <c r="AC3730" t="str">
        <f>"12"</f>
        <v>12</v>
      </c>
      <c r="AD3730" t="str">
        <f>"6"</f>
        <v>6</v>
      </c>
      <c r="AE3730" t="s">
        <v>50</v>
      </c>
      <c r="AF3730">
        <v>0</v>
      </c>
      <c r="AG3730" t="s">
        <v>56</v>
      </c>
      <c r="AH3730" t="str">
        <f>"Trad IRN"</f>
        <v>Trad IRN</v>
      </c>
      <c r="AI3730" t="str">
        <f>"Bldg IRN"</f>
        <v>Bldg IRN</v>
      </c>
      <c r="AJ3730" t="str">
        <f>"12"</f>
        <v>12</v>
      </c>
      <c r="AK3730" t="s">
        <v>48</v>
      </c>
      <c r="AL3730" t="s">
        <v>53</v>
      </c>
      <c r="AM3730">
        <v>962.46</v>
      </c>
      <c r="AN3730">
        <v>1132.3</v>
      </c>
      <c r="AO3730">
        <v>15</v>
      </c>
    </row>
    <row r="3731" spans="1:41" x14ac:dyDescent="0.3">
      <c r="A3731" t="str">
        <f>"Trad IRN"</f>
        <v>Trad IRN</v>
      </c>
      <c r="B3731" t="str">
        <f>"Bldg IRN"</f>
        <v>Bldg IRN</v>
      </c>
      <c r="C3731" t="s">
        <v>41</v>
      </c>
      <c r="D3731" t="s">
        <v>3</v>
      </c>
      <c r="E3731" t="s">
        <v>80</v>
      </c>
      <c r="F3731" t="s">
        <v>81</v>
      </c>
      <c r="G3731" t="s">
        <v>82</v>
      </c>
      <c r="H3731" t="s">
        <v>83</v>
      </c>
      <c r="I3731" t="s">
        <v>8</v>
      </c>
      <c r="J3731" t="s">
        <v>43</v>
      </c>
      <c r="K3731" t="s">
        <v>44</v>
      </c>
      <c r="L3731" t="s">
        <v>45</v>
      </c>
      <c r="M3731" t="s">
        <v>46</v>
      </c>
      <c r="N3731" t="str">
        <f t="shared" si="380"/>
        <v>08/18/2022</v>
      </c>
      <c r="O3731" t="str">
        <f>"08/31/2022"</f>
        <v>08/31/2022</v>
      </c>
      <c r="P3731">
        <v>8.6510000000000007E-3</v>
      </c>
      <c r="Q3731">
        <v>8.6510000000000007E-3</v>
      </c>
      <c r="S3731">
        <v>0</v>
      </c>
      <c r="T3731">
        <v>1.8760000000000001E-3</v>
      </c>
      <c r="U3731">
        <v>6.7749999999999998E-3</v>
      </c>
      <c r="V3731" t="str">
        <f>"Trad IRN"</f>
        <v>Trad IRN</v>
      </c>
      <c r="W3731">
        <v>15</v>
      </c>
      <c r="X3731" t="s">
        <v>47</v>
      </c>
      <c r="Z3731" t="s">
        <v>47</v>
      </c>
      <c r="AB3731" t="str">
        <f>"09"</f>
        <v>09</v>
      </c>
      <c r="AC3731" t="s">
        <v>48</v>
      </c>
      <c r="AD3731" t="s">
        <v>49</v>
      </c>
      <c r="AE3731" t="s">
        <v>50</v>
      </c>
      <c r="AF3731">
        <v>0</v>
      </c>
      <c r="AG3731" t="s">
        <v>51</v>
      </c>
      <c r="AH3731" t="str">
        <f>"Trad IRN"</f>
        <v>Trad IRN</v>
      </c>
      <c r="AI3731" t="str">
        <f>"Bldg IRN"</f>
        <v>Bldg IRN</v>
      </c>
      <c r="AJ3731" t="s">
        <v>48</v>
      </c>
      <c r="AK3731" t="s">
        <v>48</v>
      </c>
      <c r="AL3731" t="s">
        <v>53</v>
      </c>
      <c r="AM3731">
        <v>9.8000000000000007</v>
      </c>
      <c r="AN3731">
        <v>1132.3</v>
      </c>
      <c r="AO3731">
        <v>15</v>
      </c>
    </row>
    <row r="3732" spans="1:41" x14ac:dyDescent="0.3">
      <c r="A3732" t="str">
        <f>"Trad IRN"</f>
        <v>Trad IRN</v>
      </c>
      <c r="B3732" t="str">
        <f>"Bldg IRN"</f>
        <v>Bldg IRN</v>
      </c>
      <c r="C3732" t="s">
        <v>41</v>
      </c>
      <c r="D3732" t="s">
        <v>3</v>
      </c>
      <c r="E3732" t="s">
        <v>80</v>
      </c>
      <c r="F3732" t="s">
        <v>81</v>
      </c>
      <c r="G3732" t="s">
        <v>82</v>
      </c>
      <c r="H3732" t="s">
        <v>83</v>
      </c>
      <c r="I3732" t="str">
        <f>"Trad IRN"</f>
        <v>Trad IRN</v>
      </c>
      <c r="J3732" t="s">
        <v>43</v>
      </c>
      <c r="K3732" t="s">
        <v>44</v>
      </c>
      <c r="L3732" t="s">
        <v>45</v>
      </c>
      <c r="M3732" t="s">
        <v>46</v>
      </c>
      <c r="N3732" t="str">
        <f>"11/03/2022"</f>
        <v>11/03/2022</v>
      </c>
      <c r="O3732" t="str">
        <f>"12/31/2500"</f>
        <v>12/31/2500</v>
      </c>
      <c r="P3732">
        <v>0.60637300000000005</v>
      </c>
      <c r="Q3732">
        <v>0.60637300000000005</v>
      </c>
      <c r="S3732">
        <v>0</v>
      </c>
      <c r="T3732">
        <v>0.60637300000000005</v>
      </c>
      <c r="U3732">
        <v>0</v>
      </c>
      <c r="V3732" t="str">
        <f>"Trad IRN"</f>
        <v>Trad IRN</v>
      </c>
      <c r="W3732">
        <v>85</v>
      </c>
      <c r="X3732" t="s">
        <v>47</v>
      </c>
      <c r="Z3732" t="s">
        <v>47</v>
      </c>
      <c r="AB3732" t="str">
        <f>"09"</f>
        <v>09</v>
      </c>
      <c r="AC3732" t="s">
        <v>48</v>
      </c>
      <c r="AD3732" t="s">
        <v>49</v>
      </c>
      <c r="AE3732" t="s">
        <v>50</v>
      </c>
      <c r="AF3732">
        <v>0</v>
      </c>
      <c r="AG3732" t="s">
        <v>56</v>
      </c>
      <c r="AH3732" t="str">
        <f>"Trad IRN"</f>
        <v>Trad IRN</v>
      </c>
      <c r="AI3732" t="str">
        <f>"Bldg IRN"</f>
        <v>Bldg IRN</v>
      </c>
      <c r="AJ3732" t="s">
        <v>48</v>
      </c>
      <c r="AK3732" t="s">
        <v>48</v>
      </c>
      <c r="AL3732" t="s">
        <v>53</v>
      </c>
      <c r="AM3732">
        <v>686.6</v>
      </c>
      <c r="AN3732">
        <v>1132.3</v>
      </c>
      <c r="AO3732">
        <v>15</v>
      </c>
    </row>
    <row r="3733" spans="1:41" x14ac:dyDescent="0.3">
      <c r="A3733" t="str">
        <f>"Trad IRN"</f>
        <v>Trad IRN</v>
      </c>
      <c r="B3733" t="str">
        <f>"Bldg IRN"</f>
        <v>Bldg IRN</v>
      </c>
      <c r="C3733" t="s">
        <v>41</v>
      </c>
      <c r="D3733" t="s">
        <v>3</v>
      </c>
      <c r="E3733" t="s">
        <v>80</v>
      </c>
      <c r="F3733" t="s">
        <v>81</v>
      </c>
      <c r="G3733" t="s">
        <v>82</v>
      </c>
      <c r="H3733" t="s">
        <v>83</v>
      </c>
      <c r="I3733" t="str">
        <f>"Trad IRN"</f>
        <v>Trad IRN</v>
      </c>
      <c r="J3733" t="s">
        <v>43</v>
      </c>
      <c r="K3733" t="s">
        <v>44</v>
      </c>
      <c r="L3733" t="s">
        <v>45</v>
      </c>
      <c r="M3733" t="s">
        <v>46</v>
      </c>
      <c r="N3733" t="str">
        <f>"08/18/2022"</f>
        <v>08/18/2022</v>
      </c>
      <c r="O3733" t="str">
        <f>"11/02/2022"</f>
        <v>11/02/2022</v>
      </c>
      <c r="P3733">
        <v>0.24362700000000001</v>
      </c>
      <c r="Q3733">
        <v>0.24362700000000001</v>
      </c>
      <c r="S3733">
        <v>0</v>
      </c>
      <c r="T3733">
        <v>0.24362700000000001</v>
      </c>
      <c r="U3733">
        <v>0</v>
      </c>
      <c r="V3733" t="str">
        <f>"Trad IRN"</f>
        <v>Trad IRN</v>
      </c>
      <c r="W3733">
        <v>85</v>
      </c>
      <c r="X3733" t="s">
        <v>47</v>
      </c>
      <c r="Z3733" t="s">
        <v>47</v>
      </c>
      <c r="AB3733" t="str">
        <f>"09"</f>
        <v>09</v>
      </c>
      <c r="AC3733" t="s">
        <v>48</v>
      </c>
      <c r="AD3733" t="s">
        <v>49</v>
      </c>
      <c r="AE3733" t="s">
        <v>50</v>
      </c>
      <c r="AF3733">
        <v>0</v>
      </c>
      <c r="AG3733" t="s">
        <v>56</v>
      </c>
      <c r="AH3733" t="str">
        <f>"Trad IRN"</f>
        <v>Trad IRN</v>
      </c>
      <c r="AI3733" t="str">
        <f>"Bldg IRN"</f>
        <v>Bldg IRN</v>
      </c>
      <c r="AJ3733" t="s">
        <v>48</v>
      </c>
      <c r="AK3733" t="s">
        <v>48</v>
      </c>
      <c r="AL3733" t="s">
        <v>53</v>
      </c>
      <c r="AM3733">
        <v>275.86</v>
      </c>
      <c r="AN3733">
        <v>1132.3</v>
      </c>
      <c r="AO3733">
        <v>15</v>
      </c>
    </row>
    <row r="3734" spans="1:41" x14ac:dyDescent="0.3">
      <c r="A3734" t="str">
        <f>"Trad IRN"</f>
        <v>Trad IRN</v>
      </c>
      <c r="B3734" t="str">
        <f>"Bldg IRN"</f>
        <v>Bldg IRN</v>
      </c>
      <c r="C3734" t="s">
        <v>41</v>
      </c>
      <c r="D3734" t="s">
        <v>3</v>
      </c>
      <c r="E3734" t="s">
        <v>80</v>
      </c>
      <c r="F3734" t="s">
        <v>81</v>
      </c>
      <c r="G3734" t="s">
        <v>82</v>
      </c>
      <c r="H3734" t="s">
        <v>83</v>
      </c>
      <c r="I3734" t="str">
        <f>"Trad IRN"</f>
        <v>Trad IRN</v>
      </c>
      <c r="J3734" t="s">
        <v>43</v>
      </c>
      <c r="K3734" t="s">
        <v>44</v>
      </c>
      <c r="L3734" t="s">
        <v>45</v>
      </c>
      <c r="M3734" t="s">
        <v>46</v>
      </c>
      <c r="N3734" t="str">
        <f>"08/18/2022"</f>
        <v>08/18/2022</v>
      </c>
      <c r="O3734" t="str">
        <f t="shared" ref="O3734:O3740" si="381">"12/31/2500"</f>
        <v>12/31/2500</v>
      </c>
      <c r="P3734">
        <v>1</v>
      </c>
      <c r="Q3734">
        <v>1</v>
      </c>
      <c r="S3734">
        <v>0</v>
      </c>
      <c r="T3734">
        <v>1</v>
      </c>
      <c r="U3734">
        <v>0</v>
      </c>
      <c r="V3734" t="str">
        <f>"Trad IRN"</f>
        <v>Trad IRN</v>
      </c>
      <c r="W3734">
        <v>100</v>
      </c>
      <c r="X3734" t="s">
        <v>47</v>
      </c>
      <c r="Z3734" t="s">
        <v>47</v>
      </c>
      <c r="AB3734" t="str">
        <f>"10"</f>
        <v>10</v>
      </c>
      <c r="AC3734" t="s">
        <v>48</v>
      </c>
      <c r="AD3734" t="s">
        <v>49</v>
      </c>
      <c r="AE3734" t="s">
        <v>50</v>
      </c>
      <c r="AF3734">
        <v>0</v>
      </c>
      <c r="AG3734" t="s">
        <v>56</v>
      </c>
      <c r="AH3734" t="str">
        <f>"Trad IRN"</f>
        <v>Trad IRN</v>
      </c>
      <c r="AI3734" t="str">
        <f>"Bldg IRN"</f>
        <v>Bldg IRN</v>
      </c>
      <c r="AJ3734" t="s">
        <v>48</v>
      </c>
      <c r="AK3734" t="s">
        <v>48</v>
      </c>
      <c r="AL3734" t="s">
        <v>53</v>
      </c>
      <c r="AM3734">
        <v>1132.3</v>
      </c>
      <c r="AN3734">
        <v>1132.3</v>
      </c>
      <c r="AO3734">
        <v>15</v>
      </c>
    </row>
    <row r="3735" spans="1:41" x14ac:dyDescent="0.3">
      <c r="A3735" t="str">
        <f>"Trad IRN"</f>
        <v>Trad IRN</v>
      </c>
      <c r="B3735" t="str">
        <f>"Bldg IRN"</f>
        <v>Bldg IRN</v>
      </c>
      <c r="C3735" t="s">
        <v>41</v>
      </c>
      <c r="D3735" t="s">
        <v>3</v>
      </c>
      <c r="E3735" t="s">
        <v>80</v>
      </c>
      <c r="F3735" t="s">
        <v>81</v>
      </c>
      <c r="G3735" t="s">
        <v>82</v>
      </c>
      <c r="H3735" t="s">
        <v>83</v>
      </c>
      <c r="I3735" t="str">
        <f>"Trad IRN"</f>
        <v>Trad IRN</v>
      </c>
      <c r="J3735" t="s">
        <v>43</v>
      </c>
      <c r="K3735" t="s">
        <v>44</v>
      </c>
      <c r="L3735" t="s">
        <v>45</v>
      </c>
      <c r="M3735" t="s">
        <v>46</v>
      </c>
      <c r="N3735" t="str">
        <f>"08/18/2022"</f>
        <v>08/18/2022</v>
      </c>
      <c r="O3735" t="str">
        <f t="shared" si="381"/>
        <v>12/31/2500</v>
      </c>
      <c r="P3735">
        <v>1</v>
      </c>
      <c r="Q3735">
        <v>1</v>
      </c>
      <c r="S3735">
        <v>0</v>
      </c>
      <c r="T3735">
        <v>1</v>
      </c>
      <c r="U3735">
        <v>0</v>
      </c>
      <c r="V3735" t="str">
        <f>"Trad IRN"</f>
        <v>Trad IRN</v>
      </c>
      <c r="W3735">
        <v>100</v>
      </c>
      <c r="X3735" t="s">
        <v>47</v>
      </c>
      <c r="Z3735" t="s">
        <v>47</v>
      </c>
      <c r="AB3735" t="str">
        <f>"11"</f>
        <v>11</v>
      </c>
      <c r="AC3735" t="s">
        <v>48</v>
      </c>
      <c r="AD3735" t="s">
        <v>49</v>
      </c>
      <c r="AE3735" t="s">
        <v>50</v>
      </c>
      <c r="AF3735">
        <v>0</v>
      </c>
      <c r="AG3735" t="s">
        <v>56</v>
      </c>
      <c r="AH3735" t="str">
        <f>"Trad IRN"</f>
        <v>Trad IRN</v>
      </c>
      <c r="AI3735" t="str">
        <f>"Bldg IRN"</f>
        <v>Bldg IRN</v>
      </c>
      <c r="AJ3735" t="s">
        <v>48</v>
      </c>
      <c r="AK3735" t="s">
        <v>48</v>
      </c>
      <c r="AL3735" t="s">
        <v>53</v>
      </c>
      <c r="AM3735">
        <v>1132.3</v>
      </c>
      <c r="AN3735">
        <v>1132.3</v>
      </c>
      <c r="AO3735">
        <v>15</v>
      </c>
    </row>
    <row r="3736" spans="1:41" x14ac:dyDescent="0.3">
      <c r="A3736" t="str">
        <f>"Trad IRN"</f>
        <v>Trad IRN</v>
      </c>
      <c r="B3736" t="str">
        <f>"Bldg IRN"</f>
        <v>Bldg IRN</v>
      </c>
      <c r="C3736" t="s">
        <v>41</v>
      </c>
      <c r="D3736" t="s">
        <v>3</v>
      </c>
      <c r="E3736" t="s">
        <v>80</v>
      </c>
      <c r="F3736" t="s">
        <v>81</v>
      </c>
      <c r="G3736" t="s">
        <v>82</v>
      </c>
      <c r="H3736" t="s">
        <v>83</v>
      </c>
      <c r="I3736" t="s">
        <v>8</v>
      </c>
      <c r="J3736" t="s">
        <v>43</v>
      </c>
      <c r="K3736" t="s">
        <v>44</v>
      </c>
      <c r="L3736" t="s">
        <v>45</v>
      </c>
      <c r="M3736" t="s">
        <v>46</v>
      </c>
      <c r="N3736" t="str">
        <f>"08/17/2022"</f>
        <v>08/17/2022</v>
      </c>
      <c r="O3736" t="str">
        <f t="shared" si="381"/>
        <v>12/31/2500</v>
      </c>
      <c r="P3736">
        <v>0.5</v>
      </c>
      <c r="Q3736">
        <v>0.5</v>
      </c>
      <c r="S3736">
        <v>0</v>
      </c>
      <c r="T3736">
        <v>0.27777800000000002</v>
      </c>
      <c r="U3736">
        <v>0.222222</v>
      </c>
      <c r="V3736" t="str">
        <f>"Trad IRN"</f>
        <v>Trad IRN</v>
      </c>
      <c r="W3736">
        <v>50</v>
      </c>
      <c r="X3736" t="s">
        <v>47</v>
      </c>
      <c r="Z3736" t="s">
        <v>47</v>
      </c>
      <c r="AB3736" t="str">
        <f>"09"</f>
        <v>09</v>
      </c>
      <c r="AC3736" t="s">
        <v>48</v>
      </c>
      <c r="AD3736" t="s">
        <v>49</v>
      </c>
      <c r="AE3736" t="s">
        <v>50</v>
      </c>
      <c r="AF3736">
        <v>0</v>
      </c>
      <c r="AG3736" t="s">
        <v>51</v>
      </c>
      <c r="AH3736" t="s">
        <v>85</v>
      </c>
      <c r="AI3736" t="str">
        <f>"Bldg IRN"</f>
        <v>Bldg IRN</v>
      </c>
      <c r="AJ3736" t="s">
        <v>48</v>
      </c>
      <c r="AK3736" t="s">
        <v>48</v>
      </c>
      <c r="AL3736" t="s">
        <v>53</v>
      </c>
      <c r="AM3736">
        <v>530</v>
      </c>
      <c r="AN3736">
        <v>1060</v>
      </c>
      <c r="AO3736">
        <v>15</v>
      </c>
    </row>
    <row r="3737" spans="1:41" x14ac:dyDescent="0.3">
      <c r="A3737" t="str">
        <f>"Trad IRN"</f>
        <v>Trad IRN</v>
      </c>
      <c r="B3737" t="str">
        <f>"Bldg IRN"</f>
        <v>Bldg IRN</v>
      </c>
      <c r="C3737" t="s">
        <v>41</v>
      </c>
      <c r="D3737" t="s">
        <v>3</v>
      </c>
      <c r="E3737" t="s">
        <v>80</v>
      </c>
      <c r="F3737" t="s">
        <v>81</v>
      </c>
      <c r="G3737" t="s">
        <v>82</v>
      </c>
      <c r="H3737" t="s">
        <v>83</v>
      </c>
      <c r="I3737" t="str">
        <f>"Trad IRN"</f>
        <v>Trad IRN</v>
      </c>
      <c r="J3737" t="s">
        <v>43</v>
      </c>
      <c r="K3737" t="s">
        <v>44</v>
      </c>
      <c r="L3737" t="s">
        <v>45</v>
      </c>
      <c r="M3737" t="s">
        <v>46</v>
      </c>
      <c r="N3737" t="str">
        <f>"08/18/2022"</f>
        <v>08/18/2022</v>
      </c>
      <c r="O3737" t="str">
        <f t="shared" si="381"/>
        <v>12/31/2500</v>
      </c>
      <c r="P3737">
        <v>0.5</v>
      </c>
      <c r="Q3737">
        <v>0.5</v>
      </c>
      <c r="S3737">
        <v>0.5</v>
      </c>
      <c r="T3737">
        <v>0.5</v>
      </c>
      <c r="U3737">
        <v>0</v>
      </c>
      <c r="V3737" t="str">
        <f>"Trad IRN"</f>
        <v>Trad IRN</v>
      </c>
      <c r="W3737">
        <v>50</v>
      </c>
      <c r="X3737" t="s">
        <v>47</v>
      </c>
      <c r="Z3737" t="s">
        <v>47</v>
      </c>
      <c r="AB3737" t="str">
        <f>"09"</f>
        <v>09</v>
      </c>
      <c r="AC3737" t="s">
        <v>48</v>
      </c>
      <c r="AD3737" t="s">
        <v>49</v>
      </c>
      <c r="AE3737" t="s">
        <v>55</v>
      </c>
      <c r="AF3737">
        <v>0</v>
      </c>
      <c r="AG3737" t="s">
        <v>56</v>
      </c>
      <c r="AH3737" t="str">
        <f>"Trad IRN"</f>
        <v>Trad IRN</v>
      </c>
      <c r="AI3737" t="str">
        <f>"Bldg IRN"</f>
        <v>Bldg IRN</v>
      </c>
      <c r="AJ3737" t="s">
        <v>48</v>
      </c>
      <c r="AK3737" t="s">
        <v>48</v>
      </c>
      <c r="AL3737" t="s">
        <v>53</v>
      </c>
      <c r="AM3737">
        <v>566.15</v>
      </c>
      <c r="AN3737">
        <v>1132.3</v>
      </c>
      <c r="AO3737">
        <v>15</v>
      </c>
    </row>
    <row r="3738" spans="1:41" x14ac:dyDescent="0.3">
      <c r="A3738" t="str">
        <f>"Trad IRN"</f>
        <v>Trad IRN</v>
      </c>
      <c r="B3738" t="str">
        <f>"Bldg IRN"</f>
        <v>Bldg IRN</v>
      </c>
      <c r="C3738" t="s">
        <v>41</v>
      </c>
      <c r="D3738" t="s">
        <v>3</v>
      </c>
      <c r="E3738" t="s">
        <v>80</v>
      </c>
      <c r="F3738" t="s">
        <v>81</v>
      </c>
      <c r="G3738" t="s">
        <v>82</v>
      </c>
      <c r="H3738" t="s">
        <v>83</v>
      </c>
      <c r="I3738" t="str">
        <f>"Trad IRN"</f>
        <v>Trad IRN</v>
      </c>
      <c r="J3738" t="s">
        <v>43</v>
      </c>
      <c r="K3738" t="s">
        <v>44</v>
      </c>
      <c r="L3738" t="s">
        <v>45</v>
      </c>
      <c r="M3738" t="s">
        <v>46</v>
      </c>
      <c r="N3738" t="str">
        <f>"08/18/2022"</f>
        <v>08/18/2022</v>
      </c>
      <c r="O3738" t="str">
        <f t="shared" si="381"/>
        <v>12/31/2500</v>
      </c>
      <c r="P3738">
        <v>0.75</v>
      </c>
      <c r="Q3738">
        <v>0.75</v>
      </c>
      <c r="S3738">
        <v>0.75</v>
      </c>
      <c r="T3738">
        <v>0.75</v>
      </c>
      <c r="U3738">
        <v>0</v>
      </c>
      <c r="V3738" t="str">
        <f>"Trad IRN"</f>
        <v>Trad IRN</v>
      </c>
      <c r="W3738">
        <v>75</v>
      </c>
      <c r="X3738" t="s">
        <v>47</v>
      </c>
      <c r="Z3738" t="s">
        <v>47</v>
      </c>
      <c r="AB3738" t="str">
        <f>"11"</f>
        <v>11</v>
      </c>
      <c r="AC3738" t="s">
        <v>48</v>
      </c>
      <c r="AD3738" t="s">
        <v>49</v>
      </c>
      <c r="AE3738" t="s">
        <v>50</v>
      </c>
      <c r="AF3738">
        <v>0</v>
      </c>
      <c r="AG3738" t="s">
        <v>56</v>
      </c>
      <c r="AH3738" t="str">
        <f>"Trad IRN"</f>
        <v>Trad IRN</v>
      </c>
      <c r="AI3738" t="str">
        <f>"Bldg IRN"</f>
        <v>Bldg IRN</v>
      </c>
      <c r="AJ3738" t="s">
        <v>48</v>
      </c>
      <c r="AK3738" t="s">
        <v>48</v>
      </c>
      <c r="AL3738" t="s">
        <v>53</v>
      </c>
      <c r="AM3738">
        <v>849.23</v>
      </c>
      <c r="AN3738">
        <v>1132.3</v>
      </c>
      <c r="AO3738">
        <v>15</v>
      </c>
    </row>
    <row r="3739" spans="1:41" x14ac:dyDescent="0.3">
      <c r="A3739" t="str">
        <f>"Trad IRN"</f>
        <v>Trad IRN</v>
      </c>
      <c r="B3739" t="str">
        <f>"Bldg IRN"</f>
        <v>Bldg IRN</v>
      </c>
      <c r="C3739" t="s">
        <v>41</v>
      </c>
      <c r="D3739" t="s">
        <v>3</v>
      </c>
      <c r="E3739" t="s">
        <v>80</v>
      </c>
      <c r="F3739" t="s">
        <v>81</v>
      </c>
      <c r="G3739" t="s">
        <v>82</v>
      </c>
      <c r="H3739" t="s">
        <v>83</v>
      </c>
      <c r="I3739" t="s">
        <v>8</v>
      </c>
      <c r="J3739" t="s">
        <v>43</v>
      </c>
      <c r="K3739" t="s">
        <v>44</v>
      </c>
      <c r="L3739" t="s">
        <v>45</v>
      </c>
      <c r="M3739" t="s">
        <v>46</v>
      </c>
      <c r="N3739" t="str">
        <f>"08/18/2022"</f>
        <v>08/18/2022</v>
      </c>
      <c r="O3739" t="str">
        <f t="shared" si="381"/>
        <v>12/31/2500</v>
      </c>
      <c r="P3739">
        <v>0.15</v>
      </c>
      <c r="Q3739">
        <v>0.15</v>
      </c>
      <c r="S3739">
        <v>0</v>
      </c>
      <c r="T3739">
        <v>3.9565999999999997E-2</v>
      </c>
      <c r="U3739">
        <v>0.110434</v>
      </c>
      <c r="V3739" t="str">
        <f>"Trad IRN"</f>
        <v>Trad IRN</v>
      </c>
      <c r="W3739">
        <v>15</v>
      </c>
      <c r="X3739" t="s">
        <v>47</v>
      </c>
      <c r="Z3739" t="s">
        <v>47</v>
      </c>
      <c r="AB3739" t="str">
        <f>"11"</f>
        <v>11</v>
      </c>
      <c r="AC3739" t="s">
        <v>48</v>
      </c>
      <c r="AD3739" t="s">
        <v>49</v>
      </c>
      <c r="AE3739" t="s">
        <v>50</v>
      </c>
      <c r="AF3739">
        <v>0</v>
      </c>
      <c r="AG3739" t="s">
        <v>51</v>
      </c>
      <c r="AH3739" t="str">
        <f>"Trad IRN"</f>
        <v>Trad IRN</v>
      </c>
      <c r="AI3739" t="str">
        <f>"Bldg IRN"</f>
        <v>Bldg IRN</v>
      </c>
      <c r="AJ3739" t="s">
        <v>48</v>
      </c>
      <c r="AK3739" t="s">
        <v>48</v>
      </c>
      <c r="AL3739" t="s">
        <v>53</v>
      </c>
      <c r="AM3739">
        <v>169.85</v>
      </c>
      <c r="AN3739">
        <v>1132.3</v>
      </c>
      <c r="AO3739">
        <v>15</v>
      </c>
    </row>
    <row r="3740" spans="1:41" x14ac:dyDescent="0.3">
      <c r="A3740" t="str">
        <f>"Trad IRN"</f>
        <v>Trad IRN</v>
      </c>
      <c r="B3740" t="str">
        <f>"Bldg IRN"</f>
        <v>Bldg IRN</v>
      </c>
      <c r="C3740" t="s">
        <v>41</v>
      </c>
      <c r="D3740" t="s">
        <v>3</v>
      </c>
      <c r="E3740" t="s">
        <v>80</v>
      </c>
      <c r="F3740" t="s">
        <v>81</v>
      </c>
      <c r="G3740" t="s">
        <v>82</v>
      </c>
      <c r="H3740" t="s">
        <v>83</v>
      </c>
      <c r="I3740" t="str">
        <f>"Trad IRN"</f>
        <v>Trad IRN</v>
      </c>
      <c r="J3740" t="s">
        <v>43</v>
      </c>
      <c r="K3740" t="s">
        <v>44</v>
      </c>
      <c r="L3740" t="s">
        <v>45</v>
      </c>
      <c r="M3740" t="s">
        <v>46</v>
      </c>
      <c r="N3740" t="str">
        <f>"08/18/2022"</f>
        <v>08/18/2022</v>
      </c>
      <c r="O3740" t="str">
        <f t="shared" si="381"/>
        <v>12/31/2500</v>
      </c>
      <c r="P3740">
        <v>1</v>
      </c>
      <c r="Q3740">
        <v>1</v>
      </c>
      <c r="S3740">
        <v>0</v>
      </c>
      <c r="T3740">
        <v>1</v>
      </c>
      <c r="U3740">
        <v>0</v>
      </c>
      <c r="V3740" t="str">
        <f>"Trad IRN"</f>
        <v>Trad IRN</v>
      </c>
      <c r="W3740">
        <v>70</v>
      </c>
      <c r="X3740" t="s">
        <v>54</v>
      </c>
      <c r="Y3740" t="str">
        <f>"30"</f>
        <v>30</v>
      </c>
      <c r="Z3740" t="s">
        <v>47</v>
      </c>
      <c r="AB3740" t="str">
        <f>"11"</f>
        <v>11</v>
      </c>
      <c r="AC3740" t="s">
        <v>48</v>
      </c>
      <c r="AD3740" t="s">
        <v>49</v>
      </c>
      <c r="AE3740" t="s">
        <v>50</v>
      </c>
      <c r="AF3740">
        <v>0</v>
      </c>
      <c r="AG3740" t="s">
        <v>56</v>
      </c>
      <c r="AH3740" t="str">
        <f>"Trad IRN"</f>
        <v>Trad IRN</v>
      </c>
      <c r="AI3740" t="str">
        <f>"Bldg IRN"</f>
        <v>Bldg IRN</v>
      </c>
      <c r="AJ3740" t="s">
        <v>48</v>
      </c>
      <c r="AK3740" t="s">
        <v>48</v>
      </c>
      <c r="AL3740" t="s">
        <v>53</v>
      </c>
      <c r="AM3740">
        <v>1132.3</v>
      </c>
      <c r="AN3740">
        <v>1132.3</v>
      </c>
      <c r="AO3740">
        <v>15</v>
      </c>
    </row>
    <row r="3741" spans="1:41" x14ac:dyDescent="0.3">
      <c r="A3741" t="str">
        <f>"Trad IRN"</f>
        <v>Trad IRN</v>
      </c>
      <c r="B3741" t="str">
        <f>"Bldg IRN"</f>
        <v>Bldg IRN</v>
      </c>
      <c r="C3741" t="s">
        <v>41</v>
      </c>
      <c r="D3741" t="s">
        <v>3</v>
      </c>
      <c r="E3741" t="s">
        <v>80</v>
      </c>
      <c r="F3741" t="s">
        <v>81</v>
      </c>
      <c r="G3741" t="s">
        <v>82</v>
      </c>
      <c r="H3741" t="s">
        <v>83</v>
      </c>
      <c r="I3741" t="s">
        <v>8</v>
      </c>
      <c r="J3741" t="s">
        <v>43</v>
      </c>
      <c r="K3741" t="s">
        <v>44</v>
      </c>
      <c r="L3741" t="s">
        <v>45</v>
      </c>
      <c r="M3741" t="s">
        <v>46</v>
      </c>
      <c r="N3741" t="str">
        <f>"08/18/2022"</f>
        <v>08/18/2022</v>
      </c>
      <c r="O3741" t="str">
        <f>"12/20/2022"</f>
        <v>12/20/2022</v>
      </c>
      <c r="P3741">
        <v>6.9550000000000001E-2</v>
      </c>
      <c r="Q3741">
        <v>6.9550000000000001E-2</v>
      </c>
      <c r="S3741">
        <v>0</v>
      </c>
      <c r="T3741">
        <v>1.4671999999999999E-2</v>
      </c>
      <c r="U3741">
        <v>5.4878000000000003E-2</v>
      </c>
      <c r="V3741" t="str">
        <f>"Trad IRN"</f>
        <v>Trad IRN</v>
      </c>
      <c r="W3741">
        <v>15</v>
      </c>
      <c r="X3741" t="s">
        <v>47</v>
      </c>
      <c r="Z3741" t="s">
        <v>47</v>
      </c>
      <c r="AB3741" t="str">
        <f>"09"</f>
        <v>09</v>
      </c>
      <c r="AC3741" t="s">
        <v>48</v>
      </c>
      <c r="AD3741" t="s">
        <v>49</v>
      </c>
      <c r="AE3741" t="s">
        <v>50</v>
      </c>
      <c r="AF3741">
        <v>0</v>
      </c>
      <c r="AG3741" t="s">
        <v>51</v>
      </c>
      <c r="AH3741" t="str">
        <f>"Trad IRN"</f>
        <v>Trad IRN</v>
      </c>
      <c r="AI3741" t="str">
        <f>"Bldg IRN"</f>
        <v>Bldg IRN</v>
      </c>
      <c r="AJ3741" t="s">
        <v>48</v>
      </c>
      <c r="AK3741" t="s">
        <v>48</v>
      </c>
      <c r="AL3741" t="s">
        <v>53</v>
      </c>
      <c r="AM3741">
        <v>78.75</v>
      </c>
      <c r="AN3741">
        <v>1132.3</v>
      </c>
      <c r="AO3741">
        <v>15</v>
      </c>
    </row>
    <row r="3742" spans="1:41" x14ac:dyDescent="0.3">
      <c r="A3742" t="str">
        <f>"Trad IRN"</f>
        <v>Trad IRN</v>
      </c>
      <c r="B3742" t="str">
        <f>"Bldg IRN"</f>
        <v>Bldg IRN</v>
      </c>
      <c r="C3742" t="s">
        <v>41</v>
      </c>
      <c r="D3742" t="s">
        <v>3</v>
      </c>
      <c r="E3742" t="s">
        <v>80</v>
      </c>
      <c r="F3742" t="s">
        <v>81</v>
      </c>
      <c r="G3742" t="s">
        <v>82</v>
      </c>
      <c r="H3742" t="s">
        <v>83</v>
      </c>
      <c r="I3742" t="str">
        <f>"Trad IRN"</f>
        <v>Trad IRN</v>
      </c>
      <c r="J3742" t="s">
        <v>43</v>
      </c>
      <c r="K3742" t="s">
        <v>44</v>
      </c>
      <c r="L3742" t="s">
        <v>45</v>
      </c>
      <c r="M3742" t="s">
        <v>46</v>
      </c>
      <c r="N3742" t="str">
        <f>"01/04/2023"</f>
        <v>01/04/2023</v>
      </c>
      <c r="O3742" t="str">
        <f>"12/31/2500"</f>
        <v>12/31/2500</v>
      </c>
      <c r="P3742">
        <v>0.53056599999999998</v>
      </c>
      <c r="Q3742">
        <v>0.53056599999999998</v>
      </c>
      <c r="S3742">
        <v>0</v>
      </c>
      <c r="T3742">
        <v>0.53056599999999998</v>
      </c>
      <c r="U3742">
        <v>0</v>
      </c>
      <c r="V3742" t="s">
        <v>84</v>
      </c>
      <c r="W3742">
        <v>100</v>
      </c>
      <c r="X3742" t="s">
        <v>47</v>
      </c>
      <c r="Z3742" t="s">
        <v>47</v>
      </c>
      <c r="AB3742" t="str">
        <f>"09"</f>
        <v>09</v>
      </c>
      <c r="AC3742" t="s">
        <v>48</v>
      </c>
      <c r="AD3742" t="s">
        <v>49</v>
      </c>
      <c r="AE3742" t="s">
        <v>50</v>
      </c>
      <c r="AF3742">
        <v>0</v>
      </c>
      <c r="AG3742" t="s">
        <v>56</v>
      </c>
      <c r="AH3742" t="str">
        <f>"Trad IRN"</f>
        <v>Trad IRN</v>
      </c>
      <c r="AI3742" t="str">
        <f>"Bldg IRN"</f>
        <v>Bldg IRN</v>
      </c>
      <c r="AJ3742" t="s">
        <v>48</v>
      </c>
      <c r="AK3742" t="s">
        <v>48</v>
      </c>
      <c r="AL3742" t="s">
        <v>53</v>
      </c>
      <c r="AM3742">
        <v>600.76</v>
      </c>
      <c r="AN3742">
        <v>1132.3</v>
      </c>
      <c r="AO3742">
        <v>15</v>
      </c>
    </row>
    <row r="3743" spans="1:41" x14ac:dyDescent="0.3">
      <c r="A3743" t="str">
        <f>"Trad IRN"</f>
        <v>Trad IRN</v>
      </c>
      <c r="B3743" t="str">
        <f>"Bldg IRN"</f>
        <v>Bldg IRN</v>
      </c>
      <c r="C3743" t="s">
        <v>41</v>
      </c>
      <c r="D3743" t="s">
        <v>3</v>
      </c>
      <c r="E3743" t="s">
        <v>80</v>
      </c>
      <c r="F3743" t="s">
        <v>81</v>
      </c>
      <c r="G3743" t="s">
        <v>82</v>
      </c>
      <c r="H3743" t="s">
        <v>83</v>
      </c>
      <c r="I3743" t="str">
        <f>"Trad IRN"</f>
        <v>Trad IRN</v>
      </c>
      <c r="J3743" t="s">
        <v>43</v>
      </c>
      <c r="K3743" t="s">
        <v>44</v>
      </c>
      <c r="L3743" t="s">
        <v>45</v>
      </c>
      <c r="M3743" t="s">
        <v>46</v>
      </c>
      <c r="N3743" t="str">
        <f>"08/18/2022"</f>
        <v>08/18/2022</v>
      </c>
      <c r="O3743" t="str">
        <f>"01/03/2023"</f>
        <v>01/03/2023</v>
      </c>
      <c r="P3743">
        <v>0.39901900000000001</v>
      </c>
      <c r="Q3743">
        <v>0.39901900000000001</v>
      </c>
      <c r="S3743">
        <v>0</v>
      </c>
      <c r="T3743">
        <v>0.39901900000000001</v>
      </c>
      <c r="U3743">
        <v>0</v>
      </c>
      <c r="V3743" t="s">
        <v>84</v>
      </c>
      <c r="W3743">
        <v>85</v>
      </c>
      <c r="X3743" t="s">
        <v>47</v>
      </c>
      <c r="Z3743" t="s">
        <v>47</v>
      </c>
      <c r="AB3743" t="str">
        <f>"09"</f>
        <v>09</v>
      </c>
      <c r="AC3743" t="s">
        <v>48</v>
      </c>
      <c r="AD3743" t="s">
        <v>49</v>
      </c>
      <c r="AE3743" t="s">
        <v>50</v>
      </c>
      <c r="AF3743">
        <v>0</v>
      </c>
      <c r="AG3743" t="s">
        <v>56</v>
      </c>
      <c r="AH3743" t="str">
        <f>"Trad IRN"</f>
        <v>Trad IRN</v>
      </c>
      <c r="AI3743" t="str">
        <f>"Bldg IRN"</f>
        <v>Bldg IRN</v>
      </c>
      <c r="AJ3743" t="s">
        <v>48</v>
      </c>
      <c r="AK3743" t="s">
        <v>48</v>
      </c>
      <c r="AL3743" t="s">
        <v>53</v>
      </c>
      <c r="AM3743">
        <v>451.81</v>
      </c>
      <c r="AN3743">
        <v>1132.3</v>
      </c>
      <c r="AO3743">
        <v>15</v>
      </c>
    </row>
    <row r="3744" spans="1:41" x14ac:dyDescent="0.3">
      <c r="A3744" t="str">
        <f>"Trad IRN"</f>
        <v>Trad IRN</v>
      </c>
      <c r="B3744" t="str">
        <f>"Bldg IRN"</f>
        <v>Bldg IRN</v>
      </c>
      <c r="C3744" t="s">
        <v>41</v>
      </c>
      <c r="D3744" t="s">
        <v>3</v>
      </c>
      <c r="E3744" t="s">
        <v>80</v>
      </c>
      <c r="F3744" t="s">
        <v>81</v>
      </c>
      <c r="G3744" t="s">
        <v>82</v>
      </c>
      <c r="H3744" t="s">
        <v>83</v>
      </c>
      <c r="I3744" t="str">
        <f>"Trad IRN"</f>
        <v>Trad IRN</v>
      </c>
      <c r="J3744" t="s">
        <v>43</v>
      </c>
      <c r="K3744" t="s">
        <v>44</v>
      </c>
      <c r="L3744" t="s">
        <v>45</v>
      </c>
      <c r="M3744" t="s">
        <v>46</v>
      </c>
      <c r="N3744" t="str">
        <f>"11/04/2022"</f>
        <v>11/04/2022</v>
      </c>
      <c r="O3744" t="str">
        <f t="shared" ref="O3744:O3753" si="382">"12/31/2500"</f>
        <v>12/31/2500</v>
      </c>
      <c r="P3744">
        <v>0.70934399999999997</v>
      </c>
      <c r="Q3744">
        <v>0.70934399999999997</v>
      </c>
      <c r="R3744">
        <v>0.70934399999999997</v>
      </c>
      <c r="S3744">
        <v>0</v>
      </c>
      <c r="T3744">
        <v>0.70934399999999997</v>
      </c>
      <c r="U3744">
        <v>0</v>
      </c>
      <c r="V3744" t="str">
        <f>"Trad IRN"</f>
        <v>Trad IRN</v>
      </c>
      <c r="W3744">
        <v>100</v>
      </c>
      <c r="X3744" t="s">
        <v>47</v>
      </c>
      <c r="Z3744" t="s">
        <v>47</v>
      </c>
      <c r="AB3744" t="str">
        <f>"12"</f>
        <v>12</v>
      </c>
      <c r="AC3744" t="str">
        <f>"09"</f>
        <v>09</v>
      </c>
      <c r="AD3744" t="str">
        <f>"2"</f>
        <v>2</v>
      </c>
      <c r="AE3744" t="s">
        <v>55</v>
      </c>
      <c r="AF3744">
        <v>0</v>
      </c>
      <c r="AG3744" t="s">
        <v>56</v>
      </c>
      <c r="AH3744" t="str">
        <f>"Trad IRN"</f>
        <v>Trad IRN</v>
      </c>
      <c r="AI3744" t="str">
        <f>"Bldg IRN"</f>
        <v>Bldg IRN</v>
      </c>
      <c r="AJ3744" t="str">
        <f>"12"</f>
        <v>12</v>
      </c>
      <c r="AK3744" t="s">
        <v>48</v>
      </c>
      <c r="AL3744" t="s">
        <v>53</v>
      </c>
      <c r="AM3744">
        <v>803.19</v>
      </c>
      <c r="AN3744">
        <v>1132.3</v>
      </c>
      <c r="AO3744">
        <v>15</v>
      </c>
    </row>
    <row r="3745" spans="1:41" x14ac:dyDescent="0.3">
      <c r="A3745" t="str">
        <f>"Trad IRN"</f>
        <v>Trad IRN</v>
      </c>
      <c r="B3745" t="str">
        <f>"Bldg IRN"</f>
        <v>Bldg IRN</v>
      </c>
      <c r="C3745" t="s">
        <v>41</v>
      </c>
      <c r="D3745" t="s">
        <v>3</v>
      </c>
      <c r="E3745" t="s">
        <v>80</v>
      </c>
      <c r="F3745" t="s">
        <v>81</v>
      </c>
      <c r="G3745" t="s">
        <v>82</v>
      </c>
      <c r="H3745" t="s">
        <v>83</v>
      </c>
      <c r="I3745" t="str">
        <f>"Trad IRN"</f>
        <v>Trad IRN</v>
      </c>
      <c r="J3745" t="s">
        <v>43</v>
      </c>
      <c r="K3745" t="s">
        <v>44</v>
      </c>
      <c r="L3745" t="s">
        <v>45</v>
      </c>
      <c r="M3745" t="s">
        <v>46</v>
      </c>
      <c r="N3745" t="str">
        <f>"08/18/2022"</f>
        <v>08/18/2022</v>
      </c>
      <c r="O3745" t="str">
        <f t="shared" si="382"/>
        <v>12/31/2500</v>
      </c>
      <c r="P3745">
        <v>0.5</v>
      </c>
      <c r="Q3745">
        <v>0.5</v>
      </c>
      <c r="S3745">
        <v>0</v>
      </c>
      <c r="T3745">
        <v>0.5</v>
      </c>
      <c r="U3745">
        <v>0</v>
      </c>
      <c r="V3745" t="str">
        <f>"Trad IRN"</f>
        <v>Trad IRN</v>
      </c>
      <c r="W3745">
        <v>50</v>
      </c>
      <c r="X3745" t="s">
        <v>47</v>
      </c>
      <c r="Z3745" t="s">
        <v>47</v>
      </c>
      <c r="AB3745" t="str">
        <f>"09"</f>
        <v>09</v>
      </c>
      <c r="AC3745" t="s">
        <v>48</v>
      </c>
      <c r="AD3745" t="s">
        <v>49</v>
      </c>
      <c r="AE3745" t="s">
        <v>50</v>
      </c>
      <c r="AF3745">
        <v>0</v>
      </c>
      <c r="AG3745" t="s">
        <v>56</v>
      </c>
      <c r="AH3745" t="str">
        <f>"Trad IRN"</f>
        <v>Trad IRN</v>
      </c>
      <c r="AI3745" t="str">
        <f>"Bldg IRN"</f>
        <v>Bldg IRN</v>
      </c>
      <c r="AJ3745" t="s">
        <v>48</v>
      </c>
      <c r="AK3745" t="s">
        <v>48</v>
      </c>
      <c r="AL3745" t="s">
        <v>53</v>
      </c>
      <c r="AM3745">
        <v>566.15</v>
      </c>
      <c r="AN3745">
        <v>1132.3</v>
      </c>
      <c r="AO3745">
        <v>15</v>
      </c>
    </row>
    <row r="3746" spans="1:41" x14ac:dyDescent="0.3">
      <c r="A3746" t="str">
        <f>"Trad IRN"</f>
        <v>Trad IRN</v>
      </c>
      <c r="B3746" t="str">
        <f>"Bldg IRN"</f>
        <v>Bldg IRN</v>
      </c>
      <c r="C3746" t="s">
        <v>41</v>
      </c>
      <c r="D3746" t="s">
        <v>3</v>
      </c>
      <c r="E3746" t="s">
        <v>80</v>
      </c>
      <c r="F3746" t="s">
        <v>81</v>
      </c>
      <c r="G3746" t="s">
        <v>82</v>
      </c>
      <c r="H3746" t="s">
        <v>83</v>
      </c>
      <c r="I3746" t="s">
        <v>8</v>
      </c>
      <c r="J3746" t="s">
        <v>43</v>
      </c>
      <c r="K3746" t="s">
        <v>44</v>
      </c>
      <c r="L3746" t="s">
        <v>45</v>
      </c>
      <c r="M3746" t="s">
        <v>46</v>
      </c>
      <c r="N3746" t="str">
        <f>"08/17/2022"</f>
        <v>08/17/2022</v>
      </c>
      <c r="O3746" t="str">
        <f t="shared" si="382"/>
        <v>12/31/2500</v>
      </c>
      <c r="P3746">
        <v>0.5</v>
      </c>
      <c r="Q3746">
        <v>0.5</v>
      </c>
      <c r="S3746">
        <v>0</v>
      </c>
      <c r="T3746">
        <v>0.27777800000000002</v>
      </c>
      <c r="U3746">
        <v>0.222222</v>
      </c>
      <c r="V3746" t="str">
        <f>"Trad IRN"</f>
        <v>Trad IRN</v>
      </c>
      <c r="W3746">
        <v>50</v>
      </c>
      <c r="X3746" t="s">
        <v>47</v>
      </c>
      <c r="Z3746" t="s">
        <v>47</v>
      </c>
      <c r="AB3746" t="str">
        <f>"09"</f>
        <v>09</v>
      </c>
      <c r="AC3746" t="s">
        <v>48</v>
      </c>
      <c r="AD3746" t="s">
        <v>49</v>
      </c>
      <c r="AE3746" t="s">
        <v>50</v>
      </c>
      <c r="AF3746">
        <v>0</v>
      </c>
      <c r="AG3746" t="s">
        <v>51</v>
      </c>
      <c r="AH3746" t="s">
        <v>85</v>
      </c>
      <c r="AI3746" t="str">
        <f>"Bldg IRN"</f>
        <v>Bldg IRN</v>
      </c>
      <c r="AJ3746" t="s">
        <v>48</v>
      </c>
      <c r="AK3746" t="s">
        <v>48</v>
      </c>
      <c r="AL3746" t="s">
        <v>53</v>
      </c>
      <c r="AM3746">
        <v>530</v>
      </c>
      <c r="AN3746">
        <v>1060</v>
      </c>
      <c r="AO3746">
        <v>15</v>
      </c>
    </row>
    <row r="3747" spans="1:41" x14ac:dyDescent="0.3">
      <c r="A3747" t="str">
        <f>"Trad IRN"</f>
        <v>Trad IRN</v>
      </c>
      <c r="B3747" t="str">
        <f>"Bldg IRN"</f>
        <v>Bldg IRN</v>
      </c>
      <c r="C3747" t="s">
        <v>41</v>
      </c>
      <c r="D3747" t="s">
        <v>3</v>
      </c>
      <c r="E3747" t="s">
        <v>80</v>
      </c>
      <c r="F3747" t="s">
        <v>81</v>
      </c>
      <c r="G3747" t="s">
        <v>82</v>
      </c>
      <c r="H3747" t="s">
        <v>83</v>
      </c>
      <c r="I3747" t="str">
        <f>"Trad IRN"</f>
        <v>Trad IRN</v>
      </c>
      <c r="J3747" t="s">
        <v>43</v>
      </c>
      <c r="K3747" t="s">
        <v>44</v>
      </c>
      <c r="L3747" t="s">
        <v>45</v>
      </c>
      <c r="M3747" t="s">
        <v>46</v>
      </c>
      <c r="N3747" t="str">
        <f>"08/18/2022"</f>
        <v>08/18/2022</v>
      </c>
      <c r="O3747" t="str">
        <f t="shared" si="382"/>
        <v>12/31/2500</v>
      </c>
      <c r="P3747">
        <v>1</v>
      </c>
      <c r="Q3747">
        <v>1</v>
      </c>
      <c r="S3747">
        <v>0</v>
      </c>
      <c r="T3747">
        <v>1</v>
      </c>
      <c r="U3747">
        <v>0</v>
      </c>
      <c r="V3747" t="str">
        <f>"Trad IRN"</f>
        <v>Trad IRN</v>
      </c>
      <c r="W3747">
        <v>100</v>
      </c>
      <c r="X3747" t="s">
        <v>47</v>
      </c>
      <c r="Z3747" t="s">
        <v>47</v>
      </c>
      <c r="AB3747" t="str">
        <f>"11"</f>
        <v>11</v>
      </c>
      <c r="AC3747" t="s">
        <v>48</v>
      </c>
      <c r="AD3747" t="s">
        <v>49</v>
      </c>
      <c r="AE3747" t="s">
        <v>50</v>
      </c>
      <c r="AF3747">
        <v>0</v>
      </c>
      <c r="AG3747" t="s">
        <v>56</v>
      </c>
      <c r="AH3747" t="str">
        <f>"Trad IRN"</f>
        <v>Trad IRN</v>
      </c>
      <c r="AI3747" t="str">
        <f>"Bldg IRN"</f>
        <v>Bldg IRN</v>
      </c>
      <c r="AJ3747" t="s">
        <v>48</v>
      </c>
      <c r="AK3747" t="s">
        <v>48</v>
      </c>
      <c r="AL3747" t="s">
        <v>53</v>
      </c>
      <c r="AM3747">
        <v>1132.3</v>
      </c>
      <c r="AN3747">
        <v>1132.3</v>
      </c>
      <c r="AO3747">
        <v>15</v>
      </c>
    </row>
    <row r="3748" spans="1:41" x14ac:dyDescent="0.3">
      <c r="A3748" t="str">
        <f>"Trad IRN"</f>
        <v>Trad IRN</v>
      </c>
      <c r="B3748" t="str">
        <f>"Bldg IRN"</f>
        <v>Bldg IRN</v>
      </c>
      <c r="C3748" t="s">
        <v>41</v>
      </c>
      <c r="D3748" t="s">
        <v>3</v>
      </c>
      <c r="E3748" t="s">
        <v>80</v>
      </c>
      <c r="F3748" t="s">
        <v>81</v>
      </c>
      <c r="G3748" t="s">
        <v>82</v>
      </c>
      <c r="H3748" t="s">
        <v>83</v>
      </c>
      <c r="I3748" t="str">
        <f>"Trad IRN"</f>
        <v>Trad IRN</v>
      </c>
      <c r="J3748" t="s">
        <v>43</v>
      </c>
      <c r="K3748" t="s">
        <v>44</v>
      </c>
      <c r="L3748" t="s">
        <v>45</v>
      </c>
      <c r="M3748" t="s">
        <v>46</v>
      </c>
      <c r="N3748" t="str">
        <f>"08/18/2022"</f>
        <v>08/18/2022</v>
      </c>
      <c r="O3748" t="str">
        <f t="shared" si="382"/>
        <v>12/31/2500</v>
      </c>
      <c r="P3748">
        <v>1</v>
      </c>
      <c r="Q3748">
        <v>1</v>
      </c>
      <c r="S3748">
        <v>0</v>
      </c>
      <c r="T3748">
        <v>1</v>
      </c>
      <c r="U3748">
        <v>0</v>
      </c>
      <c r="V3748" t="str">
        <f>"Trad IRN"</f>
        <v>Trad IRN</v>
      </c>
      <c r="W3748">
        <v>100</v>
      </c>
      <c r="X3748" t="s">
        <v>47</v>
      </c>
      <c r="Z3748" t="s">
        <v>47</v>
      </c>
      <c r="AB3748" t="str">
        <f>"09"</f>
        <v>09</v>
      </c>
      <c r="AC3748" t="s">
        <v>48</v>
      </c>
      <c r="AD3748" t="s">
        <v>49</v>
      </c>
      <c r="AE3748" t="s">
        <v>55</v>
      </c>
      <c r="AF3748">
        <v>0</v>
      </c>
      <c r="AG3748" t="s">
        <v>56</v>
      </c>
      <c r="AH3748" t="str">
        <f>"Trad IRN"</f>
        <v>Trad IRN</v>
      </c>
      <c r="AI3748" t="str">
        <f>"Bldg IRN"</f>
        <v>Bldg IRN</v>
      </c>
      <c r="AJ3748" t="s">
        <v>48</v>
      </c>
      <c r="AK3748" t="s">
        <v>48</v>
      </c>
      <c r="AL3748" t="s">
        <v>53</v>
      </c>
      <c r="AM3748">
        <v>1132.3</v>
      </c>
      <c r="AN3748">
        <v>1132.3</v>
      </c>
      <c r="AO3748">
        <v>15</v>
      </c>
    </row>
    <row r="3749" spans="1:41" x14ac:dyDescent="0.3">
      <c r="A3749" t="str">
        <f>"Trad IRN"</f>
        <v>Trad IRN</v>
      </c>
      <c r="B3749" t="str">
        <f>"Bldg IRN"</f>
        <v>Bldg IRN</v>
      </c>
      <c r="C3749" t="s">
        <v>41</v>
      </c>
      <c r="D3749" t="s">
        <v>3</v>
      </c>
      <c r="E3749" t="s">
        <v>80</v>
      </c>
      <c r="F3749" t="s">
        <v>81</v>
      </c>
      <c r="G3749" t="s">
        <v>82</v>
      </c>
      <c r="H3749" t="s">
        <v>83</v>
      </c>
      <c r="I3749" t="s">
        <v>8</v>
      </c>
      <c r="J3749" t="s">
        <v>43</v>
      </c>
      <c r="K3749" t="s">
        <v>44</v>
      </c>
      <c r="L3749" t="s">
        <v>45</v>
      </c>
      <c r="M3749" t="s">
        <v>46</v>
      </c>
      <c r="N3749" t="str">
        <f>"08/17/2022"</f>
        <v>08/17/2022</v>
      </c>
      <c r="O3749" t="str">
        <f t="shared" si="382"/>
        <v>12/31/2500</v>
      </c>
      <c r="P3749">
        <v>0.5</v>
      </c>
      <c r="Q3749">
        <v>0.5</v>
      </c>
      <c r="R3749">
        <v>0.5</v>
      </c>
      <c r="S3749">
        <v>0</v>
      </c>
      <c r="T3749">
        <v>0</v>
      </c>
      <c r="U3749">
        <v>0.5</v>
      </c>
      <c r="V3749" t="str">
        <f>"Trad IRN"</f>
        <v>Trad IRN</v>
      </c>
      <c r="W3749">
        <v>50</v>
      </c>
      <c r="X3749" t="s">
        <v>47</v>
      </c>
      <c r="Z3749" t="s">
        <v>47</v>
      </c>
      <c r="AB3749" t="str">
        <f>"11"</f>
        <v>11</v>
      </c>
      <c r="AC3749" t="str">
        <f>"12"</f>
        <v>12</v>
      </c>
      <c r="AD3749" t="str">
        <f>"6"</f>
        <v>6</v>
      </c>
      <c r="AE3749" t="s">
        <v>55</v>
      </c>
      <c r="AF3749">
        <v>0</v>
      </c>
      <c r="AG3749" t="s">
        <v>51</v>
      </c>
      <c r="AH3749" t="s">
        <v>85</v>
      </c>
      <c r="AI3749" t="str">
        <f>"Bldg IRN"</f>
        <v>Bldg IRN</v>
      </c>
      <c r="AJ3749" t="s">
        <v>48</v>
      </c>
      <c r="AK3749" t="s">
        <v>48</v>
      </c>
      <c r="AL3749" t="s">
        <v>53</v>
      </c>
      <c r="AM3749">
        <v>530</v>
      </c>
      <c r="AN3749">
        <v>1060</v>
      </c>
      <c r="AO3749">
        <v>15</v>
      </c>
    </row>
    <row r="3750" spans="1:41" x14ac:dyDescent="0.3">
      <c r="A3750" t="str">
        <f>"Trad IRN"</f>
        <v>Trad IRN</v>
      </c>
      <c r="B3750" t="str">
        <f>"Bldg IRN"</f>
        <v>Bldg IRN</v>
      </c>
      <c r="C3750" t="s">
        <v>41</v>
      </c>
      <c r="D3750" t="s">
        <v>3</v>
      </c>
      <c r="E3750" t="s">
        <v>80</v>
      </c>
      <c r="F3750" t="s">
        <v>81</v>
      </c>
      <c r="G3750" t="s">
        <v>82</v>
      </c>
      <c r="H3750" t="s">
        <v>83</v>
      </c>
      <c r="I3750" t="str">
        <f>"Trad IRN"</f>
        <v>Trad IRN</v>
      </c>
      <c r="J3750" t="s">
        <v>43</v>
      </c>
      <c r="K3750" t="s">
        <v>44</v>
      </c>
      <c r="L3750" t="s">
        <v>45</v>
      </c>
      <c r="M3750" t="s">
        <v>46</v>
      </c>
      <c r="N3750" t="str">
        <f t="shared" ref="N3750:N3755" si="383">"08/18/2022"</f>
        <v>08/18/2022</v>
      </c>
      <c r="O3750" t="str">
        <f t="shared" si="382"/>
        <v>12/31/2500</v>
      </c>
      <c r="P3750">
        <v>0.5</v>
      </c>
      <c r="Q3750">
        <v>0.5</v>
      </c>
      <c r="R3750">
        <v>0.5</v>
      </c>
      <c r="S3750">
        <v>0</v>
      </c>
      <c r="T3750">
        <v>0.5</v>
      </c>
      <c r="U3750">
        <v>0</v>
      </c>
      <c r="V3750" t="str">
        <f>"Trad IRN"</f>
        <v>Trad IRN</v>
      </c>
      <c r="W3750">
        <v>50</v>
      </c>
      <c r="X3750" t="s">
        <v>47</v>
      </c>
      <c r="Z3750" t="s">
        <v>47</v>
      </c>
      <c r="AB3750" t="str">
        <f>"11"</f>
        <v>11</v>
      </c>
      <c r="AC3750" t="str">
        <f>"12"</f>
        <v>12</v>
      </c>
      <c r="AD3750" t="str">
        <f>"6"</f>
        <v>6</v>
      </c>
      <c r="AE3750" t="s">
        <v>55</v>
      </c>
      <c r="AF3750">
        <v>0</v>
      </c>
      <c r="AG3750" t="s">
        <v>56</v>
      </c>
      <c r="AH3750" t="str">
        <f>"Trad IRN"</f>
        <v>Trad IRN</v>
      </c>
      <c r="AI3750" t="str">
        <f>"Bldg IRN"</f>
        <v>Bldg IRN</v>
      </c>
      <c r="AJ3750" t="s">
        <v>48</v>
      </c>
      <c r="AK3750" t="s">
        <v>48</v>
      </c>
      <c r="AL3750" t="s">
        <v>53</v>
      </c>
      <c r="AM3750">
        <v>566.15</v>
      </c>
      <c r="AN3750">
        <v>1132.3</v>
      </c>
      <c r="AO3750">
        <v>15</v>
      </c>
    </row>
    <row r="3751" spans="1:41" x14ac:dyDescent="0.3">
      <c r="A3751" t="str">
        <f>"Trad IRN"</f>
        <v>Trad IRN</v>
      </c>
      <c r="B3751" t="str">
        <f>"Bldg IRN"</f>
        <v>Bldg IRN</v>
      </c>
      <c r="C3751" t="s">
        <v>41</v>
      </c>
      <c r="D3751" t="s">
        <v>3</v>
      </c>
      <c r="E3751" t="s">
        <v>80</v>
      </c>
      <c r="F3751" t="s">
        <v>81</v>
      </c>
      <c r="G3751" t="s">
        <v>82</v>
      </c>
      <c r="H3751" t="s">
        <v>83</v>
      </c>
      <c r="I3751" t="str">
        <f>"Trad IRN"</f>
        <v>Trad IRN</v>
      </c>
      <c r="J3751" t="s">
        <v>43</v>
      </c>
      <c r="K3751" t="s">
        <v>44</v>
      </c>
      <c r="L3751" t="s">
        <v>45</v>
      </c>
      <c r="M3751" t="s">
        <v>46</v>
      </c>
      <c r="N3751" t="str">
        <f t="shared" si="383"/>
        <v>08/18/2022</v>
      </c>
      <c r="O3751" t="str">
        <f t="shared" si="382"/>
        <v>12/31/2500</v>
      </c>
      <c r="P3751">
        <v>1</v>
      </c>
      <c r="Q3751">
        <v>1</v>
      </c>
      <c r="S3751">
        <v>0</v>
      </c>
      <c r="T3751">
        <v>1</v>
      </c>
      <c r="U3751">
        <v>0</v>
      </c>
      <c r="V3751" t="str">
        <f>"Trad IRN"</f>
        <v>Trad IRN</v>
      </c>
      <c r="W3751">
        <v>100</v>
      </c>
      <c r="X3751" t="s">
        <v>47</v>
      </c>
      <c r="Z3751" t="s">
        <v>47</v>
      </c>
      <c r="AB3751" t="str">
        <f>"10"</f>
        <v>10</v>
      </c>
      <c r="AC3751" t="s">
        <v>48</v>
      </c>
      <c r="AD3751" t="s">
        <v>49</v>
      </c>
      <c r="AE3751" t="s">
        <v>50</v>
      </c>
      <c r="AF3751">
        <v>0</v>
      </c>
      <c r="AG3751" t="s">
        <v>56</v>
      </c>
      <c r="AH3751" t="str">
        <f>"Trad IRN"</f>
        <v>Trad IRN</v>
      </c>
      <c r="AI3751" t="str">
        <f>"Bldg IRN"</f>
        <v>Bldg IRN</v>
      </c>
      <c r="AJ3751" t="s">
        <v>48</v>
      </c>
      <c r="AK3751" t="s">
        <v>48</v>
      </c>
      <c r="AL3751" t="s">
        <v>53</v>
      </c>
      <c r="AM3751">
        <v>1132.3</v>
      </c>
      <c r="AN3751">
        <v>1132.3</v>
      </c>
      <c r="AO3751">
        <v>15</v>
      </c>
    </row>
    <row r="3752" spans="1:41" x14ac:dyDescent="0.3">
      <c r="A3752" t="str">
        <f>"Trad IRN"</f>
        <v>Trad IRN</v>
      </c>
      <c r="B3752" t="str">
        <f>"Bldg IRN"</f>
        <v>Bldg IRN</v>
      </c>
      <c r="C3752" t="s">
        <v>41</v>
      </c>
      <c r="D3752" t="s">
        <v>3</v>
      </c>
      <c r="E3752" t="s">
        <v>80</v>
      </c>
      <c r="F3752" t="s">
        <v>81</v>
      </c>
      <c r="G3752" t="s">
        <v>82</v>
      </c>
      <c r="H3752" t="s">
        <v>83</v>
      </c>
      <c r="I3752" t="str">
        <f>"Trad IRN"</f>
        <v>Trad IRN</v>
      </c>
      <c r="J3752" t="s">
        <v>43</v>
      </c>
      <c r="K3752" t="s">
        <v>44</v>
      </c>
      <c r="L3752" t="s">
        <v>45</v>
      </c>
      <c r="M3752" t="s">
        <v>46</v>
      </c>
      <c r="N3752" t="str">
        <f t="shared" si="383"/>
        <v>08/18/2022</v>
      </c>
      <c r="O3752" t="str">
        <f t="shared" si="382"/>
        <v>12/31/2500</v>
      </c>
      <c r="P3752">
        <v>1</v>
      </c>
      <c r="Q3752">
        <v>1</v>
      </c>
      <c r="S3752">
        <v>0</v>
      </c>
      <c r="T3752">
        <v>1</v>
      </c>
      <c r="U3752">
        <v>0</v>
      </c>
      <c r="V3752" t="str">
        <f>"Trad IRN"</f>
        <v>Trad IRN</v>
      </c>
      <c r="W3752">
        <v>100</v>
      </c>
      <c r="X3752" t="s">
        <v>47</v>
      </c>
      <c r="Z3752" t="s">
        <v>47</v>
      </c>
      <c r="AB3752" t="str">
        <f>"10"</f>
        <v>10</v>
      </c>
      <c r="AC3752" t="s">
        <v>48</v>
      </c>
      <c r="AD3752" t="s">
        <v>49</v>
      </c>
      <c r="AE3752" t="s">
        <v>50</v>
      </c>
      <c r="AF3752">
        <v>0</v>
      </c>
      <c r="AG3752" t="s">
        <v>56</v>
      </c>
      <c r="AH3752" t="str">
        <f>"Trad IRN"</f>
        <v>Trad IRN</v>
      </c>
      <c r="AI3752" t="str">
        <f>"Bldg IRN"</f>
        <v>Bldg IRN</v>
      </c>
      <c r="AJ3752" t="s">
        <v>48</v>
      </c>
      <c r="AK3752" t="s">
        <v>48</v>
      </c>
      <c r="AL3752" t="s">
        <v>53</v>
      </c>
      <c r="AM3752">
        <v>1132.3</v>
      </c>
      <c r="AN3752">
        <v>1132.3</v>
      </c>
      <c r="AO3752">
        <v>15</v>
      </c>
    </row>
    <row r="3753" spans="1:41" x14ac:dyDescent="0.3">
      <c r="A3753" t="str">
        <f>"Trad IRN"</f>
        <v>Trad IRN</v>
      </c>
      <c r="B3753" t="str">
        <f>"Bldg IRN"</f>
        <v>Bldg IRN</v>
      </c>
      <c r="C3753" t="s">
        <v>41</v>
      </c>
      <c r="D3753" t="s">
        <v>3</v>
      </c>
      <c r="E3753" t="s">
        <v>80</v>
      </c>
      <c r="F3753" t="s">
        <v>81</v>
      </c>
      <c r="G3753" t="s">
        <v>82</v>
      </c>
      <c r="H3753" t="s">
        <v>83</v>
      </c>
      <c r="I3753" t="str">
        <f>"Trad IRN"</f>
        <v>Trad IRN</v>
      </c>
      <c r="J3753" t="s">
        <v>43</v>
      </c>
      <c r="K3753" t="s">
        <v>44</v>
      </c>
      <c r="L3753" t="s">
        <v>45</v>
      </c>
      <c r="M3753" t="s">
        <v>46</v>
      </c>
      <c r="N3753" t="str">
        <f t="shared" si="383"/>
        <v>08/18/2022</v>
      </c>
      <c r="O3753" t="str">
        <f t="shared" si="382"/>
        <v>12/31/2500</v>
      </c>
      <c r="P3753">
        <v>1</v>
      </c>
      <c r="Q3753">
        <v>1</v>
      </c>
      <c r="R3753">
        <v>1</v>
      </c>
      <c r="S3753">
        <v>0</v>
      </c>
      <c r="T3753">
        <v>1</v>
      </c>
      <c r="U3753">
        <v>0</v>
      </c>
      <c r="V3753" t="str">
        <f>"Trad IRN"</f>
        <v>Trad IRN</v>
      </c>
      <c r="W3753">
        <v>100</v>
      </c>
      <c r="X3753" t="s">
        <v>47</v>
      </c>
      <c r="Z3753" t="s">
        <v>47</v>
      </c>
      <c r="AB3753" t="str">
        <f>"09"</f>
        <v>09</v>
      </c>
      <c r="AC3753" t="str">
        <f>"01"</f>
        <v>01</v>
      </c>
      <c r="AD3753" t="str">
        <f>"5"</f>
        <v>5</v>
      </c>
      <c r="AE3753" t="s">
        <v>50</v>
      </c>
      <c r="AF3753">
        <v>0</v>
      </c>
      <c r="AG3753" t="s">
        <v>56</v>
      </c>
      <c r="AH3753" t="str">
        <f>"Trad IRN"</f>
        <v>Trad IRN</v>
      </c>
      <c r="AI3753" t="str">
        <f>"Bldg IRN"</f>
        <v>Bldg IRN</v>
      </c>
      <c r="AJ3753" t="s">
        <v>48</v>
      </c>
      <c r="AK3753" t="s">
        <v>48</v>
      </c>
      <c r="AL3753" t="s">
        <v>53</v>
      </c>
      <c r="AM3753">
        <v>1132.3</v>
      </c>
      <c r="AN3753">
        <v>1132.3</v>
      </c>
      <c r="AO3753">
        <v>15</v>
      </c>
    </row>
    <row r="3754" spans="1:41" x14ac:dyDescent="0.3">
      <c r="A3754" t="str">
        <f>"Trad IRN"</f>
        <v>Trad IRN</v>
      </c>
      <c r="B3754" t="str">
        <f>"Bldg IRN"</f>
        <v>Bldg IRN</v>
      </c>
      <c r="C3754" t="s">
        <v>41</v>
      </c>
      <c r="D3754" t="s">
        <v>3</v>
      </c>
      <c r="E3754" t="s">
        <v>80</v>
      </c>
      <c r="F3754" t="s">
        <v>81</v>
      </c>
      <c r="G3754" t="s">
        <v>82</v>
      </c>
      <c r="H3754" t="s">
        <v>83</v>
      </c>
      <c r="I3754" t="str">
        <f>"Trad IRN"</f>
        <v>Trad IRN</v>
      </c>
      <c r="J3754" t="s">
        <v>43</v>
      </c>
      <c r="K3754" t="s">
        <v>44</v>
      </c>
      <c r="L3754" t="s">
        <v>45</v>
      </c>
      <c r="M3754" t="s">
        <v>46</v>
      </c>
      <c r="N3754" t="str">
        <f t="shared" si="383"/>
        <v>08/18/2022</v>
      </c>
      <c r="O3754" t="str">
        <f>"08/18/2022"</f>
        <v>08/18/2022</v>
      </c>
      <c r="P3754">
        <v>4.9020000000000001E-3</v>
      </c>
      <c r="Q3754">
        <v>4.9020000000000001E-3</v>
      </c>
      <c r="S3754">
        <v>0</v>
      </c>
      <c r="T3754">
        <v>4.9020000000000001E-3</v>
      </c>
      <c r="U3754">
        <v>0</v>
      </c>
      <c r="V3754" t="str">
        <f>"Trad IRN"</f>
        <v>Trad IRN</v>
      </c>
      <c r="W3754">
        <v>85</v>
      </c>
      <c r="X3754" t="s">
        <v>47</v>
      </c>
      <c r="Z3754" t="s">
        <v>47</v>
      </c>
      <c r="AB3754" t="str">
        <f>"11"</f>
        <v>11</v>
      </c>
      <c r="AC3754" t="s">
        <v>48</v>
      </c>
      <c r="AD3754" t="s">
        <v>49</v>
      </c>
      <c r="AE3754" t="s">
        <v>50</v>
      </c>
      <c r="AF3754">
        <v>0</v>
      </c>
      <c r="AG3754" t="s">
        <v>56</v>
      </c>
      <c r="AH3754" t="str">
        <f>"Trad IRN"</f>
        <v>Trad IRN</v>
      </c>
      <c r="AI3754" t="str">
        <f>"Bldg IRN"</f>
        <v>Bldg IRN</v>
      </c>
      <c r="AJ3754" t="s">
        <v>48</v>
      </c>
      <c r="AK3754" t="s">
        <v>48</v>
      </c>
      <c r="AL3754" t="s">
        <v>53</v>
      </c>
      <c r="AM3754">
        <v>5.55</v>
      </c>
      <c r="AN3754">
        <v>1132.3</v>
      </c>
      <c r="AO3754">
        <v>15</v>
      </c>
    </row>
    <row r="3755" spans="1:41" x14ac:dyDescent="0.3">
      <c r="A3755" t="str">
        <f>"Trad IRN"</f>
        <v>Trad IRN</v>
      </c>
      <c r="B3755" t="str">
        <f>"Bldg IRN"</f>
        <v>Bldg IRN</v>
      </c>
      <c r="C3755" t="s">
        <v>41</v>
      </c>
      <c r="D3755" t="s">
        <v>3</v>
      </c>
      <c r="E3755" t="s">
        <v>80</v>
      </c>
      <c r="F3755" t="s">
        <v>81</v>
      </c>
      <c r="G3755" t="s">
        <v>82</v>
      </c>
      <c r="H3755" t="s">
        <v>83</v>
      </c>
      <c r="I3755" t="s">
        <v>8</v>
      </c>
      <c r="J3755" t="s">
        <v>43</v>
      </c>
      <c r="K3755" t="s">
        <v>44</v>
      </c>
      <c r="L3755" t="s">
        <v>45</v>
      </c>
      <c r="M3755" t="s">
        <v>46</v>
      </c>
      <c r="N3755" t="str">
        <f t="shared" si="383"/>
        <v>08/18/2022</v>
      </c>
      <c r="O3755" t="str">
        <f>"09/06/2022"</f>
        <v>09/06/2022</v>
      </c>
      <c r="P3755">
        <v>1.1246000000000001E-2</v>
      </c>
      <c r="Q3755">
        <v>1.1246000000000001E-2</v>
      </c>
      <c r="S3755">
        <v>0</v>
      </c>
      <c r="T3755">
        <v>2.9450000000000001E-3</v>
      </c>
      <c r="U3755">
        <v>8.3009999999999994E-3</v>
      </c>
      <c r="V3755" t="str">
        <f>"Trad IRN"</f>
        <v>Trad IRN</v>
      </c>
      <c r="W3755">
        <v>15</v>
      </c>
      <c r="X3755" t="s">
        <v>47</v>
      </c>
      <c r="Z3755" t="s">
        <v>47</v>
      </c>
      <c r="AB3755" t="str">
        <f>"11"</f>
        <v>11</v>
      </c>
      <c r="AC3755" t="s">
        <v>48</v>
      </c>
      <c r="AD3755" t="s">
        <v>49</v>
      </c>
      <c r="AE3755" t="s">
        <v>50</v>
      </c>
      <c r="AF3755">
        <v>0</v>
      </c>
      <c r="AG3755" t="s">
        <v>51</v>
      </c>
      <c r="AH3755" t="str">
        <f>"Trad IRN"</f>
        <v>Trad IRN</v>
      </c>
      <c r="AI3755" t="str">
        <f>"Bldg IRN"</f>
        <v>Bldg IRN</v>
      </c>
      <c r="AJ3755" t="s">
        <v>48</v>
      </c>
      <c r="AK3755" t="s">
        <v>48</v>
      </c>
      <c r="AL3755" t="s">
        <v>53</v>
      </c>
      <c r="AM3755">
        <v>12.73</v>
      </c>
      <c r="AN3755">
        <v>1132.3</v>
      </c>
      <c r="AO3755">
        <v>15</v>
      </c>
    </row>
    <row r="3756" spans="1:41" x14ac:dyDescent="0.3">
      <c r="A3756" t="str">
        <f>"Trad IRN"</f>
        <v>Trad IRN</v>
      </c>
      <c r="B3756" t="str">
        <f>"Bldg IRN"</f>
        <v>Bldg IRN</v>
      </c>
      <c r="C3756" t="s">
        <v>41</v>
      </c>
      <c r="D3756" t="s">
        <v>3</v>
      </c>
      <c r="E3756" t="s">
        <v>80</v>
      </c>
      <c r="F3756" t="s">
        <v>81</v>
      </c>
      <c r="G3756" t="s">
        <v>82</v>
      </c>
      <c r="H3756" t="s">
        <v>83</v>
      </c>
      <c r="I3756" t="str">
        <f>"Trad IRN"</f>
        <v>Trad IRN</v>
      </c>
      <c r="J3756" t="s">
        <v>43</v>
      </c>
      <c r="K3756" t="s">
        <v>44</v>
      </c>
      <c r="L3756" t="s">
        <v>45</v>
      </c>
      <c r="M3756" t="s">
        <v>46</v>
      </c>
      <c r="N3756" t="str">
        <f>"08/19/2022"</f>
        <v>08/19/2022</v>
      </c>
      <c r="O3756" t="str">
        <f>"09/06/2022"</f>
        <v>09/06/2022</v>
      </c>
      <c r="P3756">
        <v>5.8824000000000001E-2</v>
      </c>
      <c r="Q3756">
        <v>5.8824000000000001E-2</v>
      </c>
      <c r="S3756">
        <v>0</v>
      </c>
      <c r="T3756">
        <v>5.8824000000000001E-2</v>
      </c>
      <c r="U3756">
        <v>0</v>
      </c>
      <c r="V3756" t="str">
        <f>"Trad IRN"</f>
        <v>Trad IRN</v>
      </c>
      <c r="W3756">
        <v>85</v>
      </c>
      <c r="X3756" t="s">
        <v>47</v>
      </c>
      <c r="Z3756" t="s">
        <v>47</v>
      </c>
      <c r="AB3756" t="str">
        <f>"11"</f>
        <v>11</v>
      </c>
      <c r="AC3756" t="s">
        <v>48</v>
      </c>
      <c r="AD3756" t="s">
        <v>49</v>
      </c>
      <c r="AE3756" t="s">
        <v>50</v>
      </c>
      <c r="AF3756">
        <v>0</v>
      </c>
      <c r="AG3756" t="s">
        <v>56</v>
      </c>
      <c r="AH3756" t="str">
        <f>"Trad IRN"</f>
        <v>Trad IRN</v>
      </c>
      <c r="AI3756" t="str">
        <f>"Bldg IRN"</f>
        <v>Bldg IRN</v>
      </c>
      <c r="AJ3756" t="s">
        <v>48</v>
      </c>
      <c r="AK3756" t="s">
        <v>48</v>
      </c>
      <c r="AL3756" t="s">
        <v>53</v>
      </c>
      <c r="AM3756">
        <v>66.61</v>
      </c>
      <c r="AN3756">
        <v>1132.3</v>
      </c>
      <c r="AO3756">
        <v>15</v>
      </c>
    </row>
    <row r="3757" spans="1:41" x14ac:dyDescent="0.3">
      <c r="A3757" t="str">
        <f>"Trad IRN"</f>
        <v>Trad IRN</v>
      </c>
      <c r="B3757" t="str">
        <f>"Bldg IRN"</f>
        <v>Bldg IRN</v>
      </c>
      <c r="C3757" t="s">
        <v>41</v>
      </c>
      <c r="D3757" t="s">
        <v>3</v>
      </c>
      <c r="E3757" t="s">
        <v>80</v>
      </c>
      <c r="F3757" t="s">
        <v>81</v>
      </c>
      <c r="G3757" t="s">
        <v>82</v>
      </c>
      <c r="H3757" t="s">
        <v>83</v>
      </c>
      <c r="I3757" t="str">
        <f>"Trad IRN"</f>
        <v>Trad IRN</v>
      </c>
      <c r="J3757" t="s">
        <v>43</v>
      </c>
      <c r="K3757" t="s">
        <v>44</v>
      </c>
      <c r="L3757" t="s">
        <v>45</v>
      </c>
      <c r="M3757" t="s">
        <v>46</v>
      </c>
      <c r="N3757" t="str">
        <f>"01/04/2023"</f>
        <v>01/04/2023</v>
      </c>
      <c r="O3757" t="str">
        <f>"12/31/2500"</f>
        <v>12/31/2500</v>
      </c>
      <c r="P3757">
        <v>0.53056599999999998</v>
      </c>
      <c r="Q3757">
        <v>0.53056599999999998</v>
      </c>
      <c r="S3757">
        <v>0</v>
      </c>
      <c r="T3757">
        <v>0.53056599999999998</v>
      </c>
      <c r="U3757">
        <v>0</v>
      </c>
      <c r="V3757" t="str">
        <f>"Trad IRN"</f>
        <v>Trad IRN</v>
      </c>
      <c r="W3757">
        <v>100</v>
      </c>
      <c r="X3757" t="s">
        <v>47</v>
      </c>
      <c r="Z3757" t="s">
        <v>47</v>
      </c>
      <c r="AB3757" t="str">
        <f>"10"</f>
        <v>10</v>
      </c>
      <c r="AC3757" t="s">
        <v>48</v>
      </c>
      <c r="AD3757" t="s">
        <v>49</v>
      </c>
      <c r="AE3757" t="s">
        <v>55</v>
      </c>
      <c r="AF3757">
        <v>0</v>
      </c>
      <c r="AG3757" t="s">
        <v>56</v>
      </c>
      <c r="AH3757" t="str">
        <f>"Trad IRN"</f>
        <v>Trad IRN</v>
      </c>
      <c r="AI3757" t="str">
        <f>"Bldg IRN"</f>
        <v>Bldg IRN</v>
      </c>
      <c r="AJ3757" t="s">
        <v>48</v>
      </c>
      <c r="AK3757" t="s">
        <v>48</v>
      </c>
      <c r="AL3757" t="s">
        <v>53</v>
      </c>
      <c r="AM3757">
        <v>600.76</v>
      </c>
      <c r="AN3757">
        <v>1132.3</v>
      </c>
      <c r="AO3757">
        <v>15</v>
      </c>
    </row>
    <row r="3758" spans="1:41" x14ac:dyDescent="0.3">
      <c r="A3758" t="str">
        <f>"Trad IRN"</f>
        <v>Trad IRN</v>
      </c>
      <c r="B3758" t="str">
        <f>"Bldg IRN"</f>
        <v>Bldg IRN</v>
      </c>
      <c r="C3758" t="s">
        <v>41</v>
      </c>
      <c r="D3758" t="s">
        <v>3</v>
      </c>
      <c r="E3758" t="s">
        <v>80</v>
      </c>
      <c r="F3758" t="s">
        <v>81</v>
      </c>
      <c r="G3758" t="s">
        <v>82</v>
      </c>
      <c r="H3758" t="s">
        <v>83</v>
      </c>
      <c r="I3758" t="s">
        <v>8</v>
      </c>
      <c r="J3758" t="s">
        <v>43</v>
      </c>
      <c r="K3758" t="s">
        <v>44</v>
      </c>
      <c r="L3758" t="s">
        <v>45</v>
      </c>
      <c r="M3758" t="s">
        <v>46</v>
      </c>
      <c r="N3758" t="str">
        <f>"08/18/2022"</f>
        <v>08/18/2022</v>
      </c>
      <c r="O3758" t="str">
        <f>"12/20/2022"</f>
        <v>12/20/2022</v>
      </c>
      <c r="P3758">
        <v>6.9550000000000001E-2</v>
      </c>
      <c r="Q3758">
        <v>6.9550000000000001E-2</v>
      </c>
      <c r="S3758">
        <v>0</v>
      </c>
      <c r="T3758">
        <v>1.4671999999999999E-2</v>
      </c>
      <c r="U3758">
        <v>5.4878000000000003E-2</v>
      </c>
      <c r="V3758" t="str">
        <f>"Trad IRN"</f>
        <v>Trad IRN</v>
      </c>
      <c r="W3758">
        <v>15</v>
      </c>
      <c r="X3758" t="s">
        <v>47</v>
      </c>
      <c r="Z3758" t="s">
        <v>47</v>
      </c>
      <c r="AB3758" t="str">
        <f>"10"</f>
        <v>10</v>
      </c>
      <c r="AC3758" t="s">
        <v>48</v>
      </c>
      <c r="AD3758" t="s">
        <v>49</v>
      </c>
      <c r="AE3758" t="s">
        <v>55</v>
      </c>
      <c r="AF3758">
        <v>0</v>
      </c>
      <c r="AG3758" t="s">
        <v>51</v>
      </c>
      <c r="AH3758" t="str">
        <f>"Trad IRN"</f>
        <v>Trad IRN</v>
      </c>
      <c r="AI3758" t="str">
        <f>"Bldg IRN"</f>
        <v>Bldg IRN</v>
      </c>
      <c r="AJ3758" t="s">
        <v>48</v>
      </c>
      <c r="AK3758" t="s">
        <v>48</v>
      </c>
      <c r="AL3758" t="s">
        <v>53</v>
      </c>
      <c r="AM3758">
        <v>78.75</v>
      </c>
      <c r="AN3758">
        <v>1132.3</v>
      </c>
      <c r="AO3758">
        <v>15</v>
      </c>
    </row>
    <row r="3759" spans="1:41" x14ac:dyDescent="0.3">
      <c r="A3759" t="str">
        <f>"Trad IRN"</f>
        <v>Trad IRN</v>
      </c>
      <c r="B3759" t="str">
        <f>"Bldg IRN"</f>
        <v>Bldg IRN</v>
      </c>
      <c r="C3759" t="s">
        <v>41</v>
      </c>
      <c r="D3759" t="s">
        <v>3</v>
      </c>
      <c r="E3759" t="s">
        <v>80</v>
      </c>
      <c r="F3759" t="s">
        <v>81</v>
      </c>
      <c r="G3759" t="s">
        <v>82</v>
      </c>
      <c r="H3759" t="s">
        <v>83</v>
      </c>
      <c r="I3759" t="str">
        <f>"Trad IRN"</f>
        <v>Trad IRN</v>
      </c>
      <c r="J3759" t="s">
        <v>43</v>
      </c>
      <c r="K3759" t="s">
        <v>44</v>
      </c>
      <c r="L3759" t="s">
        <v>45</v>
      </c>
      <c r="M3759" t="s">
        <v>46</v>
      </c>
      <c r="N3759" t="str">
        <f>"08/18/2022"</f>
        <v>08/18/2022</v>
      </c>
      <c r="O3759" t="str">
        <f>"01/03/2023"</f>
        <v>01/03/2023</v>
      </c>
      <c r="P3759">
        <v>0.39901900000000001</v>
      </c>
      <c r="Q3759">
        <v>0.39901900000000001</v>
      </c>
      <c r="S3759">
        <v>0</v>
      </c>
      <c r="T3759">
        <v>0.39901900000000001</v>
      </c>
      <c r="U3759">
        <v>0</v>
      </c>
      <c r="V3759" t="str">
        <f>"Trad IRN"</f>
        <v>Trad IRN</v>
      </c>
      <c r="W3759">
        <v>85</v>
      </c>
      <c r="X3759" t="s">
        <v>47</v>
      </c>
      <c r="Z3759" t="s">
        <v>47</v>
      </c>
      <c r="AB3759" t="str">
        <f>"10"</f>
        <v>10</v>
      </c>
      <c r="AC3759" t="s">
        <v>48</v>
      </c>
      <c r="AD3759" t="s">
        <v>49</v>
      </c>
      <c r="AE3759" t="s">
        <v>55</v>
      </c>
      <c r="AF3759">
        <v>0</v>
      </c>
      <c r="AG3759" t="s">
        <v>56</v>
      </c>
      <c r="AH3759" t="str">
        <f>"Trad IRN"</f>
        <v>Trad IRN</v>
      </c>
      <c r="AI3759" t="str">
        <f>"Bldg IRN"</f>
        <v>Bldg IRN</v>
      </c>
      <c r="AJ3759" t="s">
        <v>48</v>
      </c>
      <c r="AK3759" t="s">
        <v>48</v>
      </c>
      <c r="AL3759" t="s">
        <v>53</v>
      </c>
      <c r="AM3759">
        <v>451.81</v>
      </c>
      <c r="AN3759">
        <v>1132.3</v>
      </c>
      <c r="AO3759">
        <v>15</v>
      </c>
    </row>
    <row r="3760" spans="1:41" x14ac:dyDescent="0.3">
      <c r="A3760" t="str">
        <f>"Trad IRN"</f>
        <v>Trad IRN</v>
      </c>
      <c r="B3760" t="str">
        <f>"Bldg IRN"</f>
        <v>Bldg IRN</v>
      </c>
      <c r="C3760" t="s">
        <v>41</v>
      </c>
      <c r="D3760" t="s">
        <v>3</v>
      </c>
      <c r="E3760" t="s">
        <v>80</v>
      </c>
      <c r="F3760" t="s">
        <v>81</v>
      </c>
      <c r="G3760" t="s">
        <v>82</v>
      </c>
      <c r="H3760" t="s">
        <v>83</v>
      </c>
      <c r="I3760" t="str">
        <f>"Trad IRN"</f>
        <v>Trad IRN</v>
      </c>
      <c r="J3760" t="s">
        <v>43</v>
      </c>
      <c r="K3760" t="s">
        <v>44</v>
      </c>
      <c r="L3760" t="s">
        <v>45</v>
      </c>
      <c r="M3760" t="s">
        <v>46</v>
      </c>
      <c r="N3760" t="str">
        <f>"08/19/2022"</f>
        <v>08/19/2022</v>
      </c>
      <c r="O3760" t="str">
        <f>"12/31/2500"</f>
        <v>12/31/2500</v>
      </c>
      <c r="P3760">
        <v>0.99423300000000003</v>
      </c>
      <c r="Q3760">
        <v>0.99423300000000003</v>
      </c>
      <c r="S3760">
        <v>0</v>
      </c>
      <c r="T3760">
        <v>0.99423300000000003</v>
      </c>
      <c r="U3760">
        <v>0</v>
      </c>
      <c r="V3760" t="str">
        <f>"Trad IRN"</f>
        <v>Trad IRN</v>
      </c>
      <c r="W3760">
        <v>100</v>
      </c>
      <c r="X3760" t="s">
        <v>47</v>
      </c>
      <c r="Z3760" t="s">
        <v>47</v>
      </c>
      <c r="AB3760" t="str">
        <f>"10"</f>
        <v>10</v>
      </c>
      <c r="AC3760" t="s">
        <v>48</v>
      </c>
      <c r="AD3760" t="s">
        <v>49</v>
      </c>
      <c r="AE3760" t="s">
        <v>55</v>
      </c>
      <c r="AF3760">
        <v>0</v>
      </c>
      <c r="AG3760" t="s">
        <v>56</v>
      </c>
      <c r="AH3760" t="str">
        <f>"Trad IRN"</f>
        <v>Trad IRN</v>
      </c>
      <c r="AI3760" t="str">
        <f>"Bldg IRN"</f>
        <v>Bldg IRN</v>
      </c>
      <c r="AJ3760" t="s">
        <v>48</v>
      </c>
      <c r="AK3760" t="s">
        <v>48</v>
      </c>
      <c r="AL3760" t="s">
        <v>53</v>
      </c>
      <c r="AM3760">
        <v>1125.77</v>
      </c>
      <c r="AN3760">
        <v>1132.3</v>
      </c>
      <c r="AO3760">
        <v>15</v>
      </c>
    </row>
    <row r="3761" spans="1:41" x14ac:dyDescent="0.3">
      <c r="A3761" t="str">
        <f>"Trad IRN"</f>
        <v>Trad IRN</v>
      </c>
      <c r="B3761" t="str">
        <f>"Bldg IRN"</f>
        <v>Bldg IRN</v>
      </c>
      <c r="C3761" t="s">
        <v>41</v>
      </c>
      <c r="D3761" t="s">
        <v>3</v>
      </c>
      <c r="E3761" t="s">
        <v>80</v>
      </c>
      <c r="F3761" t="s">
        <v>81</v>
      </c>
      <c r="G3761" t="s">
        <v>82</v>
      </c>
      <c r="H3761" t="s">
        <v>83</v>
      </c>
      <c r="I3761" t="str">
        <f>"Trad IRN"</f>
        <v>Trad IRN</v>
      </c>
      <c r="J3761" t="s">
        <v>43</v>
      </c>
      <c r="K3761" t="s">
        <v>44</v>
      </c>
      <c r="L3761" t="s">
        <v>45</v>
      </c>
      <c r="M3761" t="s">
        <v>46</v>
      </c>
      <c r="N3761" t="str">
        <f>"08/18/2022"</f>
        <v>08/18/2022</v>
      </c>
      <c r="O3761" t="str">
        <f>"12/31/2500"</f>
        <v>12/31/2500</v>
      </c>
      <c r="P3761">
        <v>1</v>
      </c>
      <c r="Q3761">
        <v>1</v>
      </c>
      <c r="S3761">
        <v>1</v>
      </c>
      <c r="T3761">
        <v>1</v>
      </c>
      <c r="U3761">
        <v>0</v>
      </c>
      <c r="V3761" t="str">
        <f>"Trad IRN"</f>
        <v>Trad IRN</v>
      </c>
      <c r="W3761">
        <v>100</v>
      </c>
      <c r="X3761" t="s">
        <v>47</v>
      </c>
      <c r="Z3761" t="s">
        <v>47</v>
      </c>
      <c r="AB3761" t="str">
        <f>"09"</f>
        <v>09</v>
      </c>
      <c r="AC3761" t="s">
        <v>48</v>
      </c>
      <c r="AD3761" t="s">
        <v>49</v>
      </c>
      <c r="AE3761" t="s">
        <v>50</v>
      </c>
      <c r="AF3761">
        <v>0</v>
      </c>
      <c r="AG3761" t="s">
        <v>56</v>
      </c>
      <c r="AH3761" t="str">
        <f>"Trad IRN"</f>
        <v>Trad IRN</v>
      </c>
      <c r="AI3761" t="str">
        <f>"Bldg IRN"</f>
        <v>Bldg IRN</v>
      </c>
      <c r="AJ3761" t="s">
        <v>48</v>
      </c>
      <c r="AK3761" t="s">
        <v>48</v>
      </c>
      <c r="AL3761" t="s">
        <v>53</v>
      </c>
      <c r="AM3761">
        <v>1132.3</v>
      </c>
      <c r="AN3761">
        <v>1132.3</v>
      </c>
      <c r="AO3761">
        <v>15</v>
      </c>
    </row>
    <row r="3762" spans="1:41" x14ac:dyDescent="0.3">
      <c r="A3762" t="str">
        <f>"Trad IRN"</f>
        <v>Trad IRN</v>
      </c>
      <c r="B3762" t="str">
        <f>"Bldg IRN"</f>
        <v>Bldg IRN</v>
      </c>
      <c r="C3762" t="s">
        <v>41</v>
      </c>
      <c r="D3762" t="s">
        <v>3</v>
      </c>
      <c r="E3762" t="s">
        <v>80</v>
      </c>
      <c r="F3762" t="s">
        <v>81</v>
      </c>
      <c r="G3762" t="s">
        <v>82</v>
      </c>
      <c r="H3762" t="s">
        <v>83</v>
      </c>
      <c r="I3762" t="str">
        <f>"Trad IRN"</f>
        <v>Trad IRN</v>
      </c>
      <c r="J3762" t="s">
        <v>43</v>
      </c>
      <c r="K3762" t="s">
        <v>44</v>
      </c>
      <c r="L3762" t="s">
        <v>45</v>
      </c>
      <c r="M3762" t="s">
        <v>46</v>
      </c>
      <c r="N3762" t="str">
        <f>"08/18/2022"</f>
        <v>08/18/2022</v>
      </c>
      <c r="O3762" t="str">
        <f>"12/31/2500"</f>
        <v>12/31/2500</v>
      </c>
      <c r="P3762">
        <v>1</v>
      </c>
      <c r="Q3762">
        <v>1</v>
      </c>
      <c r="S3762">
        <v>1</v>
      </c>
      <c r="T3762">
        <v>1</v>
      </c>
      <c r="U3762">
        <v>0</v>
      </c>
      <c r="V3762" t="str">
        <f>"Trad IRN"</f>
        <v>Trad IRN</v>
      </c>
      <c r="W3762">
        <v>100</v>
      </c>
      <c r="X3762" t="s">
        <v>47</v>
      </c>
      <c r="Z3762" t="s">
        <v>47</v>
      </c>
      <c r="AB3762" t="str">
        <f>"09"</f>
        <v>09</v>
      </c>
      <c r="AC3762" t="s">
        <v>48</v>
      </c>
      <c r="AD3762" t="s">
        <v>49</v>
      </c>
      <c r="AE3762" t="s">
        <v>50</v>
      </c>
      <c r="AF3762">
        <v>0</v>
      </c>
      <c r="AG3762" t="s">
        <v>56</v>
      </c>
      <c r="AH3762" t="str">
        <f>"Trad IRN"</f>
        <v>Trad IRN</v>
      </c>
      <c r="AI3762" t="str">
        <f>"Bldg IRN"</f>
        <v>Bldg IRN</v>
      </c>
      <c r="AJ3762" t="s">
        <v>48</v>
      </c>
      <c r="AK3762" t="s">
        <v>48</v>
      </c>
      <c r="AL3762" t="s">
        <v>53</v>
      </c>
      <c r="AM3762">
        <v>1132.3</v>
      </c>
      <c r="AN3762">
        <v>1132.3</v>
      </c>
      <c r="AO3762">
        <v>15</v>
      </c>
    </row>
    <row r="3763" spans="1:41" x14ac:dyDescent="0.3">
      <c r="A3763" t="str">
        <f>"Trad IRN"</f>
        <v>Trad IRN</v>
      </c>
      <c r="B3763" t="str">
        <f>"Bldg IRN"</f>
        <v>Bldg IRN</v>
      </c>
      <c r="C3763" t="s">
        <v>41</v>
      </c>
      <c r="D3763" t="s">
        <v>3</v>
      </c>
      <c r="E3763" t="s">
        <v>80</v>
      </c>
      <c r="F3763" t="s">
        <v>81</v>
      </c>
      <c r="G3763" t="s">
        <v>82</v>
      </c>
      <c r="H3763" t="s">
        <v>83</v>
      </c>
      <c r="I3763" t="str">
        <f>"Trad IRN"</f>
        <v>Trad IRN</v>
      </c>
      <c r="J3763" t="s">
        <v>43</v>
      </c>
      <c r="K3763" t="s">
        <v>44</v>
      </c>
      <c r="L3763" t="s">
        <v>45</v>
      </c>
      <c r="M3763" t="s">
        <v>46</v>
      </c>
      <c r="N3763" t="str">
        <f>"08/18/2022"</f>
        <v>08/18/2022</v>
      </c>
      <c r="O3763" t="str">
        <f>"01/03/2023"</f>
        <v>01/03/2023</v>
      </c>
      <c r="P3763">
        <v>0.35207500000000003</v>
      </c>
      <c r="Q3763">
        <v>0.35207500000000003</v>
      </c>
      <c r="S3763">
        <v>0</v>
      </c>
      <c r="T3763">
        <v>0.35207500000000003</v>
      </c>
      <c r="U3763">
        <v>0</v>
      </c>
      <c r="V3763" t="str">
        <f>"Trad IRN"</f>
        <v>Trad IRN</v>
      </c>
      <c r="W3763">
        <v>75</v>
      </c>
      <c r="X3763" t="s">
        <v>47</v>
      </c>
      <c r="Z3763" t="s">
        <v>47</v>
      </c>
      <c r="AB3763" t="str">
        <f>"10"</f>
        <v>10</v>
      </c>
      <c r="AC3763" t="s">
        <v>48</v>
      </c>
      <c r="AD3763" t="s">
        <v>49</v>
      </c>
      <c r="AE3763" t="s">
        <v>50</v>
      </c>
      <c r="AF3763">
        <v>0</v>
      </c>
      <c r="AG3763" t="s">
        <v>56</v>
      </c>
      <c r="AH3763" t="str">
        <f>"Trad IRN"</f>
        <v>Trad IRN</v>
      </c>
      <c r="AI3763" t="str">
        <f>"Bldg IRN"</f>
        <v>Bldg IRN</v>
      </c>
      <c r="AJ3763" t="s">
        <v>48</v>
      </c>
      <c r="AK3763" t="s">
        <v>48</v>
      </c>
      <c r="AL3763" t="s">
        <v>53</v>
      </c>
      <c r="AM3763">
        <v>398.65</v>
      </c>
      <c r="AN3763">
        <v>1132.3</v>
      </c>
      <c r="AO3763">
        <v>15</v>
      </c>
    </row>
    <row r="3764" spans="1:41" x14ac:dyDescent="0.3">
      <c r="A3764" t="str">
        <f>"Trad IRN"</f>
        <v>Trad IRN</v>
      </c>
      <c r="B3764" t="str">
        <f>"Bldg IRN"</f>
        <v>Bldg IRN</v>
      </c>
      <c r="C3764" t="s">
        <v>41</v>
      </c>
      <c r="D3764" t="s">
        <v>3</v>
      </c>
      <c r="E3764" t="s">
        <v>80</v>
      </c>
      <c r="F3764" t="s">
        <v>81</v>
      </c>
      <c r="G3764" t="s">
        <v>82</v>
      </c>
      <c r="H3764" t="s">
        <v>83</v>
      </c>
      <c r="I3764" t="str">
        <f>"Trad IRN"</f>
        <v>Trad IRN</v>
      </c>
      <c r="J3764" t="s">
        <v>43</v>
      </c>
      <c r="K3764" t="s">
        <v>44</v>
      </c>
      <c r="L3764" t="s">
        <v>45</v>
      </c>
      <c r="M3764" t="s">
        <v>46</v>
      </c>
      <c r="N3764" t="str">
        <f>"01/04/2023"</f>
        <v>01/04/2023</v>
      </c>
      <c r="O3764" t="str">
        <f>"12/31/2500"</f>
        <v>12/31/2500</v>
      </c>
      <c r="P3764">
        <v>0.53056599999999998</v>
      </c>
      <c r="Q3764">
        <v>0.53056599999999998</v>
      </c>
      <c r="S3764">
        <v>0</v>
      </c>
      <c r="T3764">
        <v>0.53056599999999998</v>
      </c>
      <c r="U3764">
        <v>0</v>
      </c>
      <c r="V3764" t="str">
        <f>"Trad IRN"</f>
        <v>Trad IRN</v>
      </c>
      <c r="W3764">
        <v>100</v>
      </c>
      <c r="X3764" t="s">
        <v>47</v>
      </c>
      <c r="Z3764" t="s">
        <v>47</v>
      </c>
      <c r="AB3764" t="str">
        <f>"10"</f>
        <v>10</v>
      </c>
      <c r="AC3764" t="s">
        <v>48</v>
      </c>
      <c r="AD3764" t="s">
        <v>49</v>
      </c>
      <c r="AE3764" t="s">
        <v>50</v>
      </c>
      <c r="AF3764">
        <v>0</v>
      </c>
      <c r="AG3764" t="s">
        <v>56</v>
      </c>
      <c r="AH3764" t="str">
        <f>"Trad IRN"</f>
        <v>Trad IRN</v>
      </c>
      <c r="AI3764" t="str">
        <f>"Bldg IRN"</f>
        <v>Bldg IRN</v>
      </c>
      <c r="AJ3764" t="s">
        <v>48</v>
      </c>
      <c r="AK3764" t="s">
        <v>48</v>
      </c>
      <c r="AL3764" t="s">
        <v>53</v>
      </c>
      <c r="AM3764">
        <v>600.76</v>
      </c>
      <c r="AN3764">
        <v>1132.3</v>
      </c>
      <c r="AO3764">
        <v>15</v>
      </c>
    </row>
    <row r="3765" spans="1:41" x14ac:dyDescent="0.3">
      <c r="A3765" t="str">
        <f>"Trad IRN"</f>
        <v>Trad IRN</v>
      </c>
      <c r="B3765" t="str">
        <f>"Bldg IRN"</f>
        <v>Bldg IRN</v>
      </c>
      <c r="C3765" t="s">
        <v>41</v>
      </c>
      <c r="D3765" t="s">
        <v>3</v>
      </c>
      <c r="E3765" t="s">
        <v>80</v>
      </c>
      <c r="F3765" t="s">
        <v>81</v>
      </c>
      <c r="G3765" t="s">
        <v>82</v>
      </c>
      <c r="H3765" t="s">
        <v>83</v>
      </c>
      <c r="I3765" t="s">
        <v>8</v>
      </c>
      <c r="J3765" t="s">
        <v>43</v>
      </c>
      <c r="K3765" t="s">
        <v>44</v>
      </c>
      <c r="L3765" t="s">
        <v>45</v>
      </c>
      <c r="M3765" t="s">
        <v>46</v>
      </c>
      <c r="N3765" t="str">
        <f>"08/18/2022"</f>
        <v>08/18/2022</v>
      </c>
      <c r="O3765" t="str">
        <f>"12/20/2022"</f>
        <v>12/20/2022</v>
      </c>
      <c r="P3765">
        <v>0.11591700000000001</v>
      </c>
      <c r="Q3765">
        <v>0.11591700000000001</v>
      </c>
      <c r="S3765">
        <v>0</v>
      </c>
      <c r="T3765">
        <v>6.1609999999999998E-3</v>
      </c>
      <c r="U3765">
        <v>0.10975600000000001</v>
      </c>
      <c r="V3765" t="str">
        <f>"Trad IRN"</f>
        <v>Trad IRN</v>
      </c>
      <c r="W3765">
        <v>25</v>
      </c>
      <c r="X3765" t="s">
        <v>47</v>
      </c>
      <c r="Z3765" t="s">
        <v>47</v>
      </c>
      <c r="AB3765" t="str">
        <f>"10"</f>
        <v>10</v>
      </c>
      <c r="AC3765" t="s">
        <v>48</v>
      </c>
      <c r="AD3765" t="s">
        <v>49</v>
      </c>
      <c r="AE3765" t="s">
        <v>50</v>
      </c>
      <c r="AF3765">
        <v>0</v>
      </c>
      <c r="AG3765" t="s">
        <v>51</v>
      </c>
      <c r="AH3765" t="str">
        <f>"Trad IRN"</f>
        <v>Trad IRN</v>
      </c>
      <c r="AI3765" t="str">
        <f>"Bldg IRN"</f>
        <v>Bldg IRN</v>
      </c>
      <c r="AJ3765" t="s">
        <v>48</v>
      </c>
      <c r="AK3765" t="s">
        <v>48</v>
      </c>
      <c r="AL3765" t="s">
        <v>53</v>
      </c>
      <c r="AM3765">
        <v>131.25</v>
      </c>
      <c r="AN3765">
        <v>1132.3</v>
      </c>
      <c r="AO3765">
        <v>15</v>
      </c>
    </row>
    <row r="3766" spans="1:41" x14ac:dyDescent="0.3">
      <c r="A3766" t="str">
        <f>"Trad IRN"</f>
        <v>Trad IRN</v>
      </c>
      <c r="B3766" t="str">
        <f>"Bldg IRN"</f>
        <v>Bldg IRN</v>
      </c>
      <c r="C3766" t="s">
        <v>41</v>
      </c>
      <c r="D3766" t="s">
        <v>3</v>
      </c>
      <c r="E3766" t="s">
        <v>80</v>
      </c>
      <c r="F3766" t="s">
        <v>81</v>
      </c>
      <c r="G3766" t="s">
        <v>82</v>
      </c>
      <c r="H3766" t="s">
        <v>83</v>
      </c>
      <c r="I3766" t="s">
        <v>8</v>
      </c>
      <c r="J3766" t="s">
        <v>43</v>
      </c>
      <c r="K3766" t="s">
        <v>44</v>
      </c>
      <c r="L3766" t="s">
        <v>45</v>
      </c>
      <c r="M3766" t="s">
        <v>46</v>
      </c>
      <c r="N3766" t="str">
        <f>"01/04/2023"</f>
        <v>01/04/2023</v>
      </c>
      <c r="O3766" t="str">
        <f>"12/31/2500"</f>
        <v>12/31/2500</v>
      </c>
      <c r="P3766">
        <v>0.51727400000000001</v>
      </c>
      <c r="Q3766">
        <v>0.51727400000000001</v>
      </c>
      <c r="S3766">
        <v>0</v>
      </c>
      <c r="T3766">
        <v>0.26727400000000001</v>
      </c>
      <c r="U3766">
        <v>0.25</v>
      </c>
      <c r="V3766" t="str">
        <f>"Trad IRN"</f>
        <v>Trad IRN</v>
      </c>
      <c r="W3766">
        <v>74</v>
      </c>
      <c r="X3766" t="s">
        <v>54</v>
      </c>
      <c r="Y3766" t="str">
        <f>"13"</f>
        <v>13</v>
      </c>
      <c r="Z3766" t="s">
        <v>54</v>
      </c>
      <c r="AA3766" t="str">
        <f>"13"</f>
        <v>13</v>
      </c>
      <c r="AB3766" t="str">
        <f>"12"</f>
        <v>12</v>
      </c>
      <c r="AC3766" t="s">
        <v>48</v>
      </c>
      <c r="AD3766" t="s">
        <v>49</v>
      </c>
      <c r="AE3766" t="s">
        <v>50</v>
      </c>
      <c r="AF3766">
        <v>0</v>
      </c>
      <c r="AG3766" t="s">
        <v>51</v>
      </c>
      <c r="AH3766" t="s">
        <v>85</v>
      </c>
      <c r="AI3766" t="str">
        <f>"Bldg IRN"</f>
        <v>Bldg IRN</v>
      </c>
      <c r="AJ3766" t="str">
        <f>"12"</f>
        <v>12</v>
      </c>
      <c r="AK3766" t="s">
        <v>52</v>
      </c>
      <c r="AL3766" t="s">
        <v>53</v>
      </c>
      <c r="AM3766">
        <v>539</v>
      </c>
      <c r="AN3766">
        <v>1042</v>
      </c>
      <c r="AO3766">
        <v>15</v>
      </c>
    </row>
    <row r="3767" spans="1:41" x14ac:dyDescent="0.3">
      <c r="A3767" t="str">
        <f>"Trad IRN"</f>
        <v>Trad IRN</v>
      </c>
      <c r="B3767" t="str">
        <f>"Bldg IRN"</f>
        <v>Bldg IRN</v>
      </c>
      <c r="C3767" t="s">
        <v>41</v>
      </c>
      <c r="D3767" t="s">
        <v>3</v>
      </c>
      <c r="E3767" t="s">
        <v>80</v>
      </c>
      <c r="F3767" t="s">
        <v>81</v>
      </c>
      <c r="G3767" t="s">
        <v>82</v>
      </c>
      <c r="H3767" t="s">
        <v>83</v>
      </c>
      <c r="I3767" t="s">
        <v>8</v>
      </c>
      <c r="J3767" t="s">
        <v>43</v>
      </c>
      <c r="K3767" t="s">
        <v>44</v>
      </c>
      <c r="L3767" t="s">
        <v>45</v>
      </c>
      <c r="M3767" t="s">
        <v>46</v>
      </c>
      <c r="N3767" t="str">
        <f>"08/17/2022"</f>
        <v>08/17/2022</v>
      </c>
      <c r="O3767" t="str">
        <f>"01/03/2023"</f>
        <v>01/03/2023</v>
      </c>
      <c r="P3767">
        <v>0.48272599999999999</v>
      </c>
      <c r="Q3767">
        <v>0.48272599999999999</v>
      </c>
      <c r="S3767">
        <v>0</v>
      </c>
      <c r="T3767">
        <v>0.23272599999999999</v>
      </c>
      <c r="U3767">
        <v>0.25</v>
      </c>
      <c r="V3767" t="str">
        <f>"Trad IRN"</f>
        <v>Trad IRN</v>
      </c>
      <c r="W3767">
        <v>100</v>
      </c>
      <c r="X3767" t="s">
        <v>47</v>
      </c>
      <c r="Z3767" t="s">
        <v>47</v>
      </c>
      <c r="AB3767" t="str">
        <f>"12"</f>
        <v>12</v>
      </c>
      <c r="AC3767" t="s">
        <v>48</v>
      </c>
      <c r="AD3767" t="s">
        <v>49</v>
      </c>
      <c r="AE3767" t="s">
        <v>50</v>
      </c>
      <c r="AF3767">
        <v>0</v>
      </c>
      <c r="AG3767" t="s">
        <v>51</v>
      </c>
      <c r="AH3767" t="s">
        <v>85</v>
      </c>
      <c r="AI3767" t="str">
        <f>"Bldg IRN"</f>
        <v>Bldg IRN</v>
      </c>
      <c r="AJ3767" t="str">
        <f>"12"</f>
        <v>12</v>
      </c>
      <c r="AK3767" t="s">
        <v>52</v>
      </c>
      <c r="AL3767" t="s">
        <v>53</v>
      </c>
      <c r="AM3767">
        <v>503</v>
      </c>
      <c r="AN3767">
        <v>1042</v>
      </c>
      <c r="AO3767">
        <v>15</v>
      </c>
    </row>
    <row r="3768" spans="1:41" x14ac:dyDescent="0.3">
      <c r="A3768" t="str">
        <f>"Trad IRN"</f>
        <v>Trad IRN</v>
      </c>
      <c r="B3768" t="str">
        <f>"Bldg IRN"</f>
        <v>Bldg IRN</v>
      </c>
      <c r="C3768" t="s">
        <v>41</v>
      </c>
      <c r="D3768" t="s">
        <v>3</v>
      </c>
      <c r="E3768" t="s">
        <v>80</v>
      </c>
      <c r="F3768" t="s">
        <v>81</v>
      </c>
      <c r="G3768" t="s">
        <v>82</v>
      </c>
      <c r="H3768" t="s">
        <v>83</v>
      </c>
      <c r="I3768" t="str">
        <f>"Trad IRN"</f>
        <v>Trad IRN</v>
      </c>
      <c r="J3768" t="s">
        <v>43</v>
      </c>
      <c r="K3768" t="s">
        <v>44</v>
      </c>
      <c r="L3768" t="s">
        <v>45</v>
      </c>
      <c r="M3768" t="s">
        <v>46</v>
      </c>
      <c r="N3768" t="str">
        <f>"08/18/2022"</f>
        <v>08/18/2022</v>
      </c>
      <c r="O3768" t="str">
        <f>"12/31/2500"</f>
        <v>12/31/2500</v>
      </c>
      <c r="P3768">
        <v>1</v>
      </c>
      <c r="Q3768">
        <v>1</v>
      </c>
      <c r="S3768">
        <v>0</v>
      </c>
      <c r="T3768">
        <v>1</v>
      </c>
      <c r="U3768">
        <v>0</v>
      </c>
      <c r="V3768" t="str">
        <f>"Trad IRN"</f>
        <v>Trad IRN</v>
      </c>
      <c r="W3768">
        <v>100</v>
      </c>
      <c r="X3768" t="s">
        <v>47</v>
      </c>
      <c r="Z3768" t="s">
        <v>47</v>
      </c>
      <c r="AB3768" t="str">
        <f>"10"</f>
        <v>10</v>
      </c>
      <c r="AC3768" t="s">
        <v>48</v>
      </c>
      <c r="AD3768" t="s">
        <v>49</v>
      </c>
      <c r="AE3768" t="s">
        <v>50</v>
      </c>
      <c r="AF3768">
        <v>0</v>
      </c>
      <c r="AG3768" t="s">
        <v>56</v>
      </c>
      <c r="AH3768" t="str">
        <f>"Trad IRN"</f>
        <v>Trad IRN</v>
      </c>
      <c r="AI3768" t="str">
        <f>"Bldg IRN"</f>
        <v>Bldg IRN</v>
      </c>
      <c r="AJ3768" t="s">
        <v>48</v>
      </c>
      <c r="AK3768" t="s">
        <v>48</v>
      </c>
      <c r="AL3768" t="s">
        <v>53</v>
      </c>
      <c r="AM3768">
        <v>1132.3</v>
      </c>
      <c r="AN3768">
        <v>1132.3</v>
      </c>
      <c r="AO3768">
        <v>15</v>
      </c>
    </row>
    <row r="3769" spans="1:41" x14ac:dyDescent="0.3">
      <c r="A3769" t="str">
        <f>"Trad IRN"</f>
        <v>Trad IRN</v>
      </c>
      <c r="B3769" t="str">
        <f>"Bldg IRN"</f>
        <v>Bldg IRN</v>
      </c>
      <c r="C3769" t="s">
        <v>41</v>
      </c>
      <c r="D3769" t="s">
        <v>3</v>
      </c>
      <c r="E3769" t="s">
        <v>80</v>
      </c>
      <c r="F3769" t="s">
        <v>81</v>
      </c>
      <c r="G3769" t="s">
        <v>82</v>
      </c>
      <c r="H3769" t="s">
        <v>83</v>
      </c>
      <c r="I3769" t="str">
        <f>"Trad IRN"</f>
        <v>Trad IRN</v>
      </c>
      <c r="J3769" t="s">
        <v>43</v>
      </c>
      <c r="K3769" t="s">
        <v>44</v>
      </c>
      <c r="L3769" t="s">
        <v>45</v>
      </c>
      <c r="M3769" t="s">
        <v>46</v>
      </c>
      <c r="N3769" t="str">
        <f>"08/18/2022"</f>
        <v>08/18/2022</v>
      </c>
      <c r="O3769" t="str">
        <f>"12/31/2500"</f>
        <v>12/31/2500</v>
      </c>
      <c r="P3769">
        <v>1</v>
      </c>
      <c r="Q3769">
        <v>1</v>
      </c>
      <c r="S3769">
        <v>0</v>
      </c>
      <c r="T3769">
        <v>1</v>
      </c>
      <c r="U3769">
        <v>0</v>
      </c>
      <c r="V3769" t="str">
        <f>"Trad IRN"</f>
        <v>Trad IRN</v>
      </c>
      <c r="W3769">
        <v>100</v>
      </c>
      <c r="X3769" t="s">
        <v>47</v>
      </c>
      <c r="Z3769" t="s">
        <v>47</v>
      </c>
      <c r="AB3769" t="str">
        <f>"09"</f>
        <v>09</v>
      </c>
      <c r="AC3769" t="s">
        <v>48</v>
      </c>
      <c r="AD3769" t="s">
        <v>49</v>
      </c>
      <c r="AE3769" t="s">
        <v>50</v>
      </c>
      <c r="AF3769">
        <v>0</v>
      </c>
      <c r="AG3769" t="s">
        <v>56</v>
      </c>
      <c r="AH3769" t="str">
        <f>"Trad IRN"</f>
        <v>Trad IRN</v>
      </c>
      <c r="AI3769" t="str">
        <f>"Bldg IRN"</f>
        <v>Bldg IRN</v>
      </c>
      <c r="AJ3769" t="s">
        <v>48</v>
      </c>
      <c r="AK3769" t="s">
        <v>48</v>
      </c>
      <c r="AL3769" t="s">
        <v>53</v>
      </c>
      <c r="AM3769">
        <v>1132.3</v>
      </c>
      <c r="AN3769">
        <v>1132.3</v>
      </c>
      <c r="AO3769">
        <v>15</v>
      </c>
    </row>
    <row r="3770" spans="1:41" x14ac:dyDescent="0.3">
      <c r="A3770" t="str">
        <f>"Trad IRN"</f>
        <v>Trad IRN</v>
      </c>
      <c r="B3770" t="str">
        <f>"Bldg IRN"</f>
        <v>Bldg IRN</v>
      </c>
      <c r="C3770" t="s">
        <v>41</v>
      </c>
      <c r="D3770" t="s">
        <v>3</v>
      </c>
      <c r="E3770" t="s">
        <v>80</v>
      </c>
      <c r="F3770" t="s">
        <v>81</v>
      </c>
      <c r="G3770" t="s">
        <v>82</v>
      </c>
      <c r="H3770" t="s">
        <v>83</v>
      </c>
      <c r="I3770" t="str">
        <f>"Trad IRN"</f>
        <v>Trad IRN</v>
      </c>
      <c r="J3770" t="s">
        <v>43</v>
      </c>
      <c r="K3770" t="s">
        <v>44</v>
      </c>
      <c r="L3770" t="s">
        <v>45</v>
      </c>
      <c r="M3770" t="s">
        <v>46</v>
      </c>
      <c r="N3770" t="str">
        <f>"08/18/2022"</f>
        <v>08/18/2022</v>
      </c>
      <c r="O3770" t="str">
        <f>"12/31/2500"</f>
        <v>12/31/2500</v>
      </c>
      <c r="P3770">
        <v>1</v>
      </c>
      <c r="Q3770">
        <v>1</v>
      </c>
      <c r="S3770">
        <v>0</v>
      </c>
      <c r="T3770">
        <v>1</v>
      </c>
      <c r="U3770">
        <v>0</v>
      </c>
      <c r="V3770" t="str">
        <f>"Trad IRN"</f>
        <v>Trad IRN</v>
      </c>
      <c r="W3770">
        <v>100</v>
      </c>
      <c r="X3770" t="s">
        <v>47</v>
      </c>
      <c r="Z3770" t="s">
        <v>47</v>
      </c>
      <c r="AB3770" t="str">
        <f>"12"</f>
        <v>12</v>
      </c>
      <c r="AC3770" t="s">
        <v>48</v>
      </c>
      <c r="AD3770" t="s">
        <v>49</v>
      </c>
      <c r="AE3770" t="s">
        <v>50</v>
      </c>
      <c r="AF3770">
        <v>0</v>
      </c>
      <c r="AG3770" t="s">
        <v>56</v>
      </c>
      <c r="AH3770" t="str">
        <f>"Trad IRN"</f>
        <v>Trad IRN</v>
      </c>
      <c r="AI3770" t="str">
        <f>"Bldg IRN"</f>
        <v>Bldg IRN</v>
      </c>
      <c r="AJ3770" t="str">
        <f>"12"</f>
        <v>12</v>
      </c>
      <c r="AK3770" t="s">
        <v>48</v>
      </c>
      <c r="AL3770" t="s">
        <v>53</v>
      </c>
      <c r="AM3770">
        <v>1132.3</v>
      </c>
      <c r="AN3770">
        <v>1132.3</v>
      </c>
      <c r="AO3770">
        <v>15</v>
      </c>
    </row>
    <row r="3771" spans="1:41" x14ac:dyDescent="0.3">
      <c r="A3771" t="str">
        <f>"Trad IRN"</f>
        <v>Trad IRN</v>
      </c>
      <c r="B3771" t="str">
        <f>"Bldg IRN"</f>
        <v>Bldg IRN</v>
      </c>
      <c r="C3771" t="s">
        <v>41</v>
      </c>
      <c r="D3771" t="s">
        <v>3</v>
      </c>
      <c r="E3771" t="s">
        <v>80</v>
      </c>
      <c r="F3771" t="s">
        <v>81</v>
      </c>
      <c r="G3771" t="s">
        <v>82</v>
      </c>
      <c r="H3771" t="s">
        <v>83</v>
      </c>
      <c r="I3771" t="str">
        <f>"Trad IRN"</f>
        <v>Trad IRN</v>
      </c>
      <c r="J3771" t="s">
        <v>43</v>
      </c>
      <c r="K3771" t="s">
        <v>44</v>
      </c>
      <c r="L3771" t="s">
        <v>45</v>
      </c>
      <c r="M3771" t="s">
        <v>46</v>
      </c>
      <c r="N3771" t="str">
        <f>"08/18/2022"</f>
        <v>08/18/2022</v>
      </c>
      <c r="O3771" t="str">
        <f>"12/31/2500"</f>
        <v>12/31/2500</v>
      </c>
      <c r="P3771">
        <v>1</v>
      </c>
      <c r="Q3771">
        <v>1</v>
      </c>
      <c r="S3771">
        <v>1</v>
      </c>
      <c r="T3771">
        <v>1</v>
      </c>
      <c r="U3771">
        <v>0</v>
      </c>
      <c r="V3771" t="str">
        <f>"Trad IRN"</f>
        <v>Trad IRN</v>
      </c>
      <c r="W3771">
        <v>100</v>
      </c>
      <c r="X3771" t="s">
        <v>47</v>
      </c>
      <c r="Z3771" t="s">
        <v>47</v>
      </c>
      <c r="AB3771" t="str">
        <f>"09"</f>
        <v>09</v>
      </c>
      <c r="AC3771" t="s">
        <v>48</v>
      </c>
      <c r="AD3771" t="s">
        <v>49</v>
      </c>
      <c r="AE3771" t="s">
        <v>50</v>
      </c>
      <c r="AF3771">
        <v>0</v>
      </c>
      <c r="AG3771" t="s">
        <v>56</v>
      </c>
      <c r="AH3771" t="str">
        <f>"Trad IRN"</f>
        <v>Trad IRN</v>
      </c>
      <c r="AI3771" t="str">
        <f>"Bldg IRN"</f>
        <v>Bldg IRN</v>
      </c>
      <c r="AJ3771" t="s">
        <v>48</v>
      </c>
      <c r="AK3771" t="s">
        <v>48</v>
      </c>
      <c r="AL3771" t="s">
        <v>53</v>
      </c>
      <c r="AM3771">
        <v>1132.3</v>
      </c>
      <c r="AN3771">
        <v>1132.3</v>
      </c>
      <c r="AO3771">
        <v>15</v>
      </c>
    </row>
    <row r="3772" spans="1:41" x14ac:dyDescent="0.3">
      <c r="A3772" t="str">
        <f>"Trad IRN"</f>
        <v>Trad IRN</v>
      </c>
      <c r="B3772" t="str">
        <f>"Bldg IRN"</f>
        <v>Bldg IRN</v>
      </c>
      <c r="C3772" t="s">
        <v>41</v>
      </c>
      <c r="D3772" t="s">
        <v>3</v>
      </c>
      <c r="E3772" t="s">
        <v>80</v>
      </c>
      <c r="F3772" t="s">
        <v>81</v>
      </c>
      <c r="G3772" t="s">
        <v>82</v>
      </c>
      <c r="H3772" t="s">
        <v>83</v>
      </c>
      <c r="I3772" t="str">
        <f>"Trad IRN"</f>
        <v>Trad IRN</v>
      </c>
      <c r="J3772" t="s">
        <v>43</v>
      </c>
      <c r="K3772" t="s">
        <v>44</v>
      </c>
      <c r="L3772" t="s">
        <v>45</v>
      </c>
      <c r="M3772" t="s">
        <v>46</v>
      </c>
      <c r="N3772" t="str">
        <f>"08/18/2022"</f>
        <v>08/18/2022</v>
      </c>
      <c r="O3772" t="str">
        <f>"01/25/2023"</f>
        <v>01/25/2023</v>
      </c>
      <c r="P3772">
        <v>0.55017199999999999</v>
      </c>
      <c r="Q3772">
        <v>0.55017199999999999</v>
      </c>
      <c r="S3772">
        <v>0</v>
      </c>
      <c r="T3772">
        <v>0.55017199999999999</v>
      </c>
      <c r="U3772">
        <v>0</v>
      </c>
      <c r="V3772" t="str">
        <f>"Trad IRN"</f>
        <v>Trad IRN</v>
      </c>
      <c r="W3772">
        <v>100</v>
      </c>
      <c r="X3772" t="s">
        <v>47</v>
      </c>
      <c r="Z3772" t="s">
        <v>47</v>
      </c>
      <c r="AB3772" t="str">
        <f>"10"</f>
        <v>10</v>
      </c>
      <c r="AC3772" t="s">
        <v>48</v>
      </c>
      <c r="AD3772" t="s">
        <v>49</v>
      </c>
      <c r="AE3772" t="s">
        <v>55</v>
      </c>
      <c r="AF3772">
        <v>0</v>
      </c>
      <c r="AG3772" t="s">
        <v>56</v>
      </c>
      <c r="AH3772" t="str">
        <f>"Trad IRN"</f>
        <v>Trad IRN</v>
      </c>
      <c r="AI3772" t="str">
        <f>"Bldg IRN"</f>
        <v>Bldg IRN</v>
      </c>
      <c r="AJ3772" t="s">
        <v>48</v>
      </c>
      <c r="AK3772" t="s">
        <v>48</v>
      </c>
      <c r="AL3772" t="s">
        <v>53</v>
      </c>
      <c r="AM3772">
        <v>622.96</v>
      </c>
      <c r="AN3772">
        <v>1132.3</v>
      </c>
      <c r="AO3772">
        <v>15</v>
      </c>
    </row>
    <row r="3773" spans="1:41" x14ac:dyDescent="0.3">
      <c r="A3773" t="str">
        <f>"Trad IRN"</f>
        <v>Trad IRN</v>
      </c>
      <c r="B3773" t="str">
        <f>"Bldg IRN"</f>
        <v>Bldg IRN</v>
      </c>
      <c r="C3773" t="s">
        <v>41</v>
      </c>
      <c r="D3773" t="s">
        <v>3</v>
      </c>
      <c r="E3773" t="s">
        <v>80</v>
      </c>
      <c r="F3773" t="s">
        <v>81</v>
      </c>
      <c r="G3773" t="s">
        <v>82</v>
      </c>
      <c r="H3773" t="s">
        <v>83</v>
      </c>
      <c r="I3773" t="str">
        <f>"Trad IRN"</f>
        <v>Trad IRN</v>
      </c>
      <c r="J3773" t="s">
        <v>43</v>
      </c>
      <c r="K3773" t="s">
        <v>44</v>
      </c>
      <c r="L3773" t="s">
        <v>45</v>
      </c>
      <c r="M3773" t="s">
        <v>59</v>
      </c>
      <c r="N3773" t="str">
        <f>"01/26/2023"</f>
        <v>01/26/2023</v>
      </c>
      <c r="O3773" t="str">
        <f>"12/31/2500"</f>
        <v>12/31/2500</v>
      </c>
      <c r="P3773">
        <v>0.44982800000000001</v>
      </c>
      <c r="Q3773">
        <v>0.44982800000000001</v>
      </c>
      <c r="S3773">
        <v>0</v>
      </c>
      <c r="T3773">
        <v>0.44982800000000001</v>
      </c>
      <c r="U3773">
        <v>0</v>
      </c>
      <c r="V3773" t="s">
        <v>84</v>
      </c>
      <c r="W3773">
        <v>100</v>
      </c>
      <c r="X3773" t="s">
        <v>47</v>
      </c>
      <c r="Z3773" t="s">
        <v>47</v>
      </c>
      <c r="AB3773" t="str">
        <f>"10"</f>
        <v>10</v>
      </c>
      <c r="AC3773" t="s">
        <v>48</v>
      </c>
      <c r="AD3773" t="s">
        <v>49</v>
      </c>
      <c r="AE3773" t="s">
        <v>55</v>
      </c>
      <c r="AF3773">
        <v>0</v>
      </c>
      <c r="AG3773" t="s">
        <v>56</v>
      </c>
      <c r="AH3773" t="str">
        <f>"Trad IRN"</f>
        <v>Trad IRN</v>
      </c>
      <c r="AI3773" t="str">
        <f>"Bldg IRN"</f>
        <v>Bldg IRN</v>
      </c>
      <c r="AJ3773" t="s">
        <v>48</v>
      </c>
      <c r="AK3773" t="s">
        <v>48</v>
      </c>
      <c r="AL3773" t="s">
        <v>53</v>
      </c>
      <c r="AM3773">
        <v>509.34</v>
      </c>
      <c r="AN3773">
        <v>1132.3</v>
      </c>
      <c r="AO3773">
        <v>15</v>
      </c>
    </row>
    <row r="3774" spans="1:41" x14ac:dyDescent="0.3">
      <c r="A3774" t="str">
        <f>"Trad IRN"</f>
        <v>Trad IRN</v>
      </c>
      <c r="B3774" t="str">
        <f>"Bldg IRN"</f>
        <v>Bldg IRN</v>
      </c>
      <c r="C3774" t="s">
        <v>41</v>
      </c>
      <c r="D3774" t="s">
        <v>3</v>
      </c>
      <c r="E3774" t="s">
        <v>80</v>
      </c>
      <c r="F3774" t="s">
        <v>81</v>
      </c>
      <c r="G3774" t="s">
        <v>82</v>
      </c>
      <c r="H3774" t="s">
        <v>83</v>
      </c>
      <c r="I3774" t="s">
        <v>8</v>
      </c>
      <c r="J3774" t="s">
        <v>43</v>
      </c>
      <c r="K3774" t="s">
        <v>44</v>
      </c>
      <c r="L3774" t="s">
        <v>45</v>
      </c>
      <c r="M3774" t="s">
        <v>46</v>
      </c>
      <c r="N3774" t="str">
        <f>"08/18/2022"</f>
        <v>08/18/2022</v>
      </c>
      <c r="O3774" t="str">
        <f>"01/03/2023"</f>
        <v>01/03/2023</v>
      </c>
      <c r="P3774">
        <v>7.0415000000000005E-2</v>
      </c>
      <c r="Q3774">
        <v>7.0415000000000005E-2</v>
      </c>
      <c r="S3774">
        <v>0</v>
      </c>
      <c r="T3774">
        <v>1.8051999999999999E-2</v>
      </c>
      <c r="U3774">
        <v>5.2363E-2</v>
      </c>
      <c r="V3774" t="str">
        <f>"Trad IRN"</f>
        <v>Trad IRN</v>
      </c>
      <c r="W3774">
        <v>15</v>
      </c>
      <c r="X3774" t="s">
        <v>47</v>
      </c>
      <c r="Z3774" t="s">
        <v>47</v>
      </c>
      <c r="AB3774" t="str">
        <f>"10"</f>
        <v>10</v>
      </c>
      <c r="AC3774" t="s">
        <v>48</v>
      </c>
      <c r="AD3774" t="s">
        <v>49</v>
      </c>
      <c r="AE3774" t="s">
        <v>50</v>
      </c>
      <c r="AF3774">
        <v>0</v>
      </c>
      <c r="AG3774" t="s">
        <v>51</v>
      </c>
      <c r="AH3774" t="str">
        <f>"Trad IRN"</f>
        <v>Trad IRN</v>
      </c>
      <c r="AI3774" t="str">
        <f>"Bldg IRN"</f>
        <v>Bldg IRN</v>
      </c>
      <c r="AJ3774" t="s">
        <v>48</v>
      </c>
      <c r="AK3774" t="s">
        <v>48</v>
      </c>
      <c r="AL3774" t="s">
        <v>53</v>
      </c>
      <c r="AM3774">
        <v>79.73</v>
      </c>
      <c r="AN3774">
        <v>1132.3</v>
      </c>
      <c r="AO3774">
        <v>15</v>
      </c>
    </row>
    <row r="3775" spans="1:41" x14ac:dyDescent="0.3">
      <c r="A3775" t="str">
        <f>"Trad IRN"</f>
        <v>Trad IRN</v>
      </c>
      <c r="B3775" t="str">
        <f>"Bldg IRN"</f>
        <v>Bldg IRN</v>
      </c>
      <c r="C3775" t="s">
        <v>41</v>
      </c>
      <c r="D3775" t="s">
        <v>3</v>
      </c>
      <c r="E3775" t="s">
        <v>80</v>
      </c>
      <c r="F3775" t="s">
        <v>81</v>
      </c>
      <c r="G3775" t="s">
        <v>82</v>
      </c>
      <c r="H3775" t="s">
        <v>83</v>
      </c>
      <c r="I3775" t="s">
        <v>8</v>
      </c>
      <c r="J3775" t="s">
        <v>43</v>
      </c>
      <c r="K3775" t="s">
        <v>44</v>
      </c>
      <c r="L3775" t="s">
        <v>45</v>
      </c>
      <c r="M3775" t="s">
        <v>46</v>
      </c>
      <c r="N3775" t="str">
        <f>"01/04/2023"</f>
        <v>01/04/2023</v>
      </c>
      <c r="O3775" t="str">
        <f>"12/31/2500"</f>
        <v>12/31/2500</v>
      </c>
      <c r="P3775">
        <v>7.9585000000000003E-2</v>
      </c>
      <c r="Q3775">
        <v>7.9585000000000003E-2</v>
      </c>
      <c r="S3775">
        <v>0</v>
      </c>
      <c r="T3775">
        <v>2.4028999999999998E-2</v>
      </c>
      <c r="U3775">
        <v>5.5556000000000001E-2</v>
      </c>
      <c r="V3775" t="str">
        <f>"Trad IRN"</f>
        <v>Trad IRN</v>
      </c>
      <c r="W3775">
        <v>2</v>
      </c>
      <c r="X3775" t="s">
        <v>54</v>
      </c>
      <c r="Y3775" t="str">
        <f>"13"</f>
        <v>13</v>
      </c>
      <c r="Z3775" t="s">
        <v>47</v>
      </c>
      <c r="AB3775" t="str">
        <f>"10"</f>
        <v>10</v>
      </c>
      <c r="AC3775" t="s">
        <v>48</v>
      </c>
      <c r="AD3775" t="s">
        <v>49</v>
      </c>
      <c r="AE3775" t="s">
        <v>50</v>
      </c>
      <c r="AF3775">
        <v>0</v>
      </c>
      <c r="AG3775" t="s">
        <v>51</v>
      </c>
      <c r="AH3775" t="str">
        <f>"Trad IRN"</f>
        <v>Trad IRN</v>
      </c>
      <c r="AI3775" t="str">
        <f>"Bldg IRN"</f>
        <v>Bldg IRN</v>
      </c>
      <c r="AJ3775" t="s">
        <v>48</v>
      </c>
      <c r="AK3775" t="s">
        <v>48</v>
      </c>
      <c r="AL3775" t="s">
        <v>53</v>
      </c>
      <c r="AM3775">
        <v>90.11</v>
      </c>
      <c r="AN3775">
        <v>1132.3</v>
      </c>
      <c r="AO3775">
        <v>15</v>
      </c>
    </row>
    <row r="3776" spans="1:41" x14ac:dyDescent="0.3">
      <c r="A3776" t="str">
        <f>"Trad IRN"</f>
        <v>Trad IRN</v>
      </c>
      <c r="B3776" t="str">
        <f>"Bldg IRN"</f>
        <v>Bldg IRN</v>
      </c>
      <c r="C3776" t="s">
        <v>41</v>
      </c>
      <c r="D3776" t="s">
        <v>3</v>
      </c>
      <c r="E3776" t="s">
        <v>80</v>
      </c>
      <c r="F3776" t="s">
        <v>81</v>
      </c>
      <c r="G3776" t="s">
        <v>82</v>
      </c>
      <c r="H3776" t="s">
        <v>83</v>
      </c>
      <c r="I3776" t="str">
        <f>"Trad IRN"</f>
        <v>Trad IRN</v>
      </c>
      <c r="J3776" t="s">
        <v>43</v>
      </c>
      <c r="K3776" t="s">
        <v>44</v>
      </c>
      <c r="L3776" t="s">
        <v>45</v>
      </c>
      <c r="M3776" t="s">
        <v>46</v>
      </c>
      <c r="N3776" t="str">
        <f>"08/18/2022"</f>
        <v>08/18/2022</v>
      </c>
      <c r="O3776" t="str">
        <f>"12/31/2500"</f>
        <v>12/31/2500</v>
      </c>
      <c r="P3776">
        <v>0.85</v>
      </c>
      <c r="Q3776">
        <v>0.85</v>
      </c>
      <c r="S3776">
        <v>0</v>
      </c>
      <c r="T3776">
        <v>0.85</v>
      </c>
      <c r="U3776">
        <v>0</v>
      </c>
      <c r="V3776" t="str">
        <f>"Trad IRN"</f>
        <v>Trad IRN</v>
      </c>
      <c r="W3776">
        <v>70</v>
      </c>
      <c r="X3776" t="s">
        <v>47</v>
      </c>
      <c r="Z3776" t="s">
        <v>54</v>
      </c>
      <c r="AA3776" t="str">
        <f>"15"</f>
        <v>15</v>
      </c>
      <c r="AB3776" t="str">
        <f>"10"</f>
        <v>10</v>
      </c>
      <c r="AC3776" t="s">
        <v>48</v>
      </c>
      <c r="AD3776" t="s">
        <v>49</v>
      </c>
      <c r="AE3776" t="s">
        <v>50</v>
      </c>
      <c r="AF3776">
        <v>0</v>
      </c>
      <c r="AG3776" t="s">
        <v>56</v>
      </c>
      <c r="AH3776" t="str">
        <f>"Trad IRN"</f>
        <v>Trad IRN</v>
      </c>
      <c r="AI3776" t="str">
        <f>"Bldg IRN"</f>
        <v>Bldg IRN</v>
      </c>
      <c r="AJ3776" t="s">
        <v>48</v>
      </c>
      <c r="AK3776" t="s">
        <v>48</v>
      </c>
      <c r="AL3776" t="s">
        <v>53</v>
      </c>
      <c r="AM3776">
        <v>962.46</v>
      </c>
      <c r="AN3776">
        <v>1132.3</v>
      </c>
      <c r="AO3776">
        <v>15</v>
      </c>
    </row>
    <row r="3777" spans="1:41" x14ac:dyDescent="0.3">
      <c r="A3777" t="str">
        <f>"Trad IRN"</f>
        <v>Trad IRN</v>
      </c>
      <c r="B3777" t="str">
        <f>"Bldg IRN"</f>
        <v>Bldg IRN</v>
      </c>
      <c r="C3777" t="s">
        <v>41</v>
      </c>
      <c r="D3777" t="s">
        <v>3</v>
      </c>
      <c r="E3777" t="s">
        <v>80</v>
      </c>
      <c r="F3777" t="s">
        <v>81</v>
      </c>
      <c r="G3777" t="s">
        <v>82</v>
      </c>
      <c r="H3777" t="s">
        <v>83</v>
      </c>
      <c r="I3777" t="str">
        <f>"Trad IRN"</f>
        <v>Trad IRN</v>
      </c>
      <c r="J3777" t="s">
        <v>43</v>
      </c>
      <c r="K3777" t="s">
        <v>44</v>
      </c>
      <c r="L3777" t="s">
        <v>45</v>
      </c>
      <c r="M3777" t="s">
        <v>46</v>
      </c>
      <c r="N3777" t="str">
        <f>"08/18/2022"</f>
        <v>08/18/2022</v>
      </c>
      <c r="O3777" t="str">
        <f>"12/31/2500"</f>
        <v>12/31/2500</v>
      </c>
      <c r="P3777">
        <v>1</v>
      </c>
      <c r="Q3777">
        <v>1</v>
      </c>
      <c r="S3777">
        <v>0</v>
      </c>
      <c r="T3777">
        <v>1</v>
      </c>
      <c r="U3777">
        <v>0</v>
      </c>
      <c r="V3777" t="str">
        <f>"Trad IRN"</f>
        <v>Trad IRN</v>
      </c>
      <c r="W3777">
        <v>55</v>
      </c>
      <c r="X3777" t="s">
        <v>54</v>
      </c>
      <c r="Y3777" t="str">
        <f>"45"</f>
        <v>45</v>
      </c>
      <c r="Z3777" t="s">
        <v>47</v>
      </c>
      <c r="AB3777" t="str">
        <f>"12"</f>
        <v>12</v>
      </c>
      <c r="AC3777" t="s">
        <v>48</v>
      </c>
      <c r="AD3777" t="s">
        <v>49</v>
      </c>
      <c r="AE3777" t="s">
        <v>50</v>
      </c>
      <c r="AF3777">
        <v>0</v>
      </c>
      <c r="AG3777" t="s">
        <v>56</v>
      </c>
      <c r="AH3777" t="str">
        <f>"Trad IRN"</f>
        <v>Trad IRN</v>
      </c>
      <c r="AI3777" t="str">
        <f>"Bldg IRN"</f>
        <v>Bldg IRN</v>
      </c>
      <c r="AJ3777" t="str">
        <f>"12"</f>
        <v>12</v>
      </c>
      <c r="AK3777" t="s">
        <v>48</v>
      </c>
      <c r="AL3777" t="s">
        <v>53</v>
      </c>
      <c r="AM3777">
        <v>1132.3</v>
      </c>
      <c r="AN3777">
        <v>1132.3</v>
      </c>
      <c r="AO3777">
        <v>15</v>
      </c>
    </row>
    <row r="3778" spans="1:41" x14ac:dyDescent="0.3">
      <c r="A3778" t="str">
        <f>"Trad IRN"</f>
        <v>Trad IRN</v>
      </c>
      <c r="B3778" t="str">
        <f>"Bldg IRN"</f>
        <v>Bldg IRN</v>
      </c>
      <c r="C3778" t="s">
        <v>41</v>
      </c>
      <c r="D3778" t="s">
        <v>3</v>
      </c>
      <c r="E3778" t="s">
        <v>80</v>
      </c>
      <c r="F3778" t="s">
        <v>81</v>
      </c>
      <c r="G3778" t="s">
        <v>82</v>
      </c>
      <c r="H3778" t="s">
        <v>83</v>
      </c>
      <c r="I3778" t="str">
        <f>"Trad IRN"</f>
        <v>Trad IRN</v>
      </c>
      <c r="J3778" t="s">
        <v>43</v>
      </c>
      <c r="K3778" t="s">
        <v>44</v>
      </c>
      <c r="L3778" t="s">
        <v>45</v>
      </c>
      <c r="M3778" t="s">
        <v>46</v>
      </c>
      <c r="N3778" t="str">
        <f>"08/18/2022"</f>
        <v>08/18/2022</v>
      </c>
      <c r="O3778" t="str">
        <f>"12/31/2500"</f>
        <v>12/31/2500</v>
      </c>
      <c r="P3778">
        <v>0.85</v>
      </c>
      <c r="Q3778">
        <v>0.85</v>
      </c>
      <c r="R3778">
        <v>0.85</v>
      </c>
      <c r="S3778">
        <v>0</v>
      </c>
      <c r="T3778">
        <v>0.85</v>
      </c>
      <c r="U3778">
        <v>0</v>
      </c>
      <c r="V3778" t="str">
        <f>"Trad IRN"</f>
        <v>Trad IRN</v>
      </c>
      <c r="W3778">
        <v>85</v>
      </c>
      <c r="X3778" t="s">
        <v>47</v>
      </c>
      <c r="Z3778" t="s">
        <v>47</v>
      </c>
      <c r="AB3778" t="str">
        <f t="shared" ref="AB3778:AC3780" si="384">"10"</f>
        <v>10</v>
      </c>
      <c r="AC3778" t="str">
        <f t="shared" si="384"/>
        <v>10</v>
      </c>
      <c r="AD3778" t="str">
        <f>"2"</f>
        <v>2</v>
      </c>
      <c r="AE3778" t="s">
        <v>50</v>
      </c>
      <c r="AF3778">
        <v>0</v>
      </c>
      <c r="AG3778" t="s">
        <v>56</v>
      </c>
      <c r="AH3778" t="str">
        <f>"Trad IRN"</f>
        <v>Trad IRN</v>
      </c>
      <c r="AI3778" t="str">
        <f>"Bldg IRN"</f>
        <v>Bldg IRN</v>
      </c>
      <c r="AJ3778" t="s">
        <v>48</v>
      </c>
      <c r="AK3778" t="s">
        <v>48</v>
      </c>
      <c r="AL3778" t="s">
        <v>53</v>
      </c>
      <c r="AM3778">
        <v>962.46</v>
      </c>
      <c r="AN3778">
        <v>1132.3</v>
      </c>
      <c r="AO3778">
        <v>15</v>
      </c>
    </row>
    <row r="3779" spans="1:41" x14ac:dyDescent="0.3">
      <c r="A3779" t="str">
        <f>"Trad IRN"</f>
        <v>Trad IRN</v>
      </c>
      <c r="B3779" t="str">
        <f>"Bldg IRN"</f>
        <v>Bldg IRN</v>
      </c>
      <c r="C3779" t="s">
        <v>41</v>
      </c>
      <c r="D3779" t="s">
        <v>3</v>
      </c>
      <c r="E3779" t="s">
        <v>80</v>
      </c>
      <c r="F3779" t="s">
        <v>81</v>
      </c>
      <c r="G3779" t="s">
        <v>82</v>
      </c>
      <c r="H3779" t="s">
        <v>83</v>
      </c>
      <c r="I3779" t="s">
        <v>8</v>
      </c>
      <c r="J3779" t="s">
        <v>43</v>
      </c>
      <c r="K3779" t="s">
        <v>44</v>
      </c>
      <c r="L3779" t="s">
        <v>45</v>
      </c>
      <c r="M3779" t="s">
        <v>46</v>
      </c>
      <c r="N3779" t="str">
        <f>"08/18/2022"</f>
        <v>08/18/2022</v>
      </c>
      <c r="O3779" t="str">
        <f>"01/03/2023"</f>
        <v>01/03/2023</v>
      </c>
      <c r="P3779">
        <v>7.0415000000000005E-2</v>
      </c>
      <c r="Q3779">
        <v>7.0415000000000005E-2</v>
      </c>
      <c r="R3779">
        <v>7.0415000000000005E-2</v>
      </c>
      <c r="S3779">
        <v>0</v>
      </c>
      <c r="T3779">
        <v>1.8051999999999999E-2</v>
      </c>
      <c r="U3779">
        <v>5.2363E-2</v>
      </c>
      <c r="V3779" t="str">
        <f>"Trad IRN"</f>
        <v>Trad IRN</v>
      </c>
      <c r="W3779">
        <v>15</v>
      </c>
      <c r="X3779" t="s">
        <v>47</v>
      </c>
      <c r="Z3779" t="s">
        <v>47</v>
      </c>
      <c r="AB3779" t="str">
        <f t="shared" si="384"/>
        <v>10</v>
      </c>
      <c r="AC3779" t="str">
        <f t="shared" si="384"/>
        <v>10</v>
      </c>
      <c r="AD3779" t="str">
        <f>"2"</f>
        <v>2</v>
      </c>
      <c r="AE3779" t="s">
        <v>50</v>
      </c>
      <c r="AF3779">
        <v>0</v>
      </c>
      <c r="AG3779" t="s">
        <v>51</v>
      </c>
      <c r="AH3779" t="str">
        <f>"Trad IRN"</f>
        <v>Trad IRN</v>
      </c>
      <c r="AI3779" t="str">
        <f>"Bldg IRN"</f>
        <v>Bldg IRN</v>
      </c>
      <c r="AJ3779" t="s">
        <v>48</v>
      </c>
      <c r="AK3779" t="s">
        <v>48</v>
      </c>
      <c r="AL3779" t="s">
        <v>53</v>
      </c>
      <c r="AM3779">
        <v>79.73</v>
      </c>
      <c r="AN3779">
        <v>1132.3</v>
      </c>
      <c r="AO3779">
        <v>15</v>
      </c>
    </row>
    <row r="3780" spans="1:41" x14ac:dyDescent="0.3">
      <c r="A3780" t="str">
        <f>"Trad IRN"</f>
        <v>Trad IRN</v>
      </c>
      <c r="B3780" t="str">
        <f>"Bldg IRN"</f>
        <v>Bldg IRN</v>
      </c>
      <c r="C3780" t="s">
        <v>41</v>
      </c>
      <c r="D3780" t="s">
        <v>3</v>
      </c>
      <c r="E3780" t="s">
        <v>80</v>
      </c>
      <c r="F3780" t="s">
        <v>81</v>
      </c>
      <c r="G3780" t="s">
        <v>82</v>
      </c>
      <c r="H3780" t="s">
        <v>83</v>
      </c>
      <c r="I3780" t="s">
        <v>8</v>
      </c>
      <c r="J3780" t="s">
        <v>43</v>
      </c>
      <c r="K3780" t="s">
        <v>44</v>
      </c>
      <c r="L3780" t="s">
        <v>45</v>
      </c>
      <c r="M3780" t="s">
        <v>46</v>
      </c>
      <c r="N3780" t="str">
        <f>"01/04/2023"</f>
        <v>01/04/2023</v>
      </c>
      <c r="O3780" t="str">
        <f t="shared" ref="O3780:O3786" si="385">"12/31/2500"</f>
        <v>12/31/2500</v>
      </c>
      <c r="P3780">
        <v>7.9585000000000003E-2</v>
      </c>
      <c r="Q3780">
        <v>7.9585000000000003E-2</v>
      </c>
      <c r="R3780">
        <v>7.9585000000000003E-2</v>
      </c>
      <c r="S3780">
        <v>0</v>
      </c>
      <c r="T3780">
        <v>2.4028999999999998E-2</v>
      </c>
      <c r="U3780">
        <v>5.5556000000000001E-2</v>
      </c>
      <c r="V3780" t="str">
        <f>"Trad IRN"</f>
        <v>Trad IRN</v>
      </c>
      <c r="W3780">
        <v>2</v>
      </c>
      <c r="X3780" t="s">
        <v>54</v>
      </c>
      <c r="Y3780" t="str">
        <f>"13"</f>
        <v>13</v>
      </c>
      <c r="Z3780" t="s">
        <v>47</v>
      </c>
      <c r="AB3780" t="str">
        <f t="shared" si="384"/>
        <v>10</v>
      </c>
      <c r="AC3780" t="str">
        <f t="shared" si="384"/>
        <v>10</v>
      </c>
      <c r="AD3780" t="str">
        <f>"2"</f>
        <v>2</v>
      </c>
      <c r="AE3780" t="s">
        <v>50</v>
      </c>
      <c r="AF3780">
        <v>0</v>
      </c>
      <c r="AG3780" t="s">
        <v>51</v>
      </c>
      <c r="AH3780" t="str">
        <f>"Trad IRN"</f>
        <v>Trad IRN</v>
      </c>
      <c r="AI3780" t="str">
        <f>"Bldg IRN"</f>
        <v>Bldg IRN</v>
      </c>
      <c r="AJ3780" t="s">
        <v>48</v>
      </c>
      <c r="AK3780" t="s">
        <v>48</v>
      </c>
      <c r="AL3780" t="s">
        <v>53</v>
      </c>
      <c r="AM3780">
        <v>90.11</v>
      </c>
      <c r="AN3780">
        <v>1132.3</v>
      </c>
      <c r="AO3780">
        <v>15</v>
      </c>
    </row>
    <row r="3781" spans="1:41" x14ac:dyDescent="0.3">
      <c r="A3781" t="str">
        <f>"Trad IRN"</f>
        <v>Trad IRN</v>
      </c>
      <c r="B3781" t="str">
        <f>"Bldg IRN"</f>
        <v>Bldg IRN</v>
      </c>
      <c r="C3781" t="s">
        <v>41</v>
      </c>
      <c r="D3781" t="s">
        <v>3</v>
      </c>
      <c r="E3781" t="s">
        <v>80</v>
      </c>
      <c r="F3781" t="s">
        <v>81</v>
      </c>
      <c r="G3781" t="s">
        <v>82</v>
      </c>
      <c r="H3781" t="s">
        <v>83</v>
      </c>
      <c r="I3781" t="str">
        <f>"Trad IRN"</f>
        <v>Trad IRN</v>
      </c>
      <c r="J3781" t="s">
        <v>43</v>
      </c>
      <c r="K3781" t="s">
        <v>44</v>
      </c>
      <c r="L3781" t="s">
        <v>45</v>
      </c>
      <c r="M3781" t="s">
        <v>46</v>
      </c>
      <c r="N3781" t="str">
        <f>"08/18/2022"</f>
        <v>08/18/2022</v>
      </c>
      <c r="O3781" t="str">
        <f t="shared" si="385"/>
        <v>12/31/2500</v>
      </c>
      <c r="P3781">
        <v>1</v>
      </c>
      <c r="Q3781">
        <v>1</v>
      </c>
      <c r="R3781">
        <v>1</v>
      </c>
      <c r="S3781">
        <v>0</v>
      </c>
      <c r="T3781">
        <v>1</v>
      </c>
      <c r="U3781">
        <v>0</v>
      </c>
      <c r="V3781" t="str">
        <f>"Trad IRN"</f>
        <v>Trad IRN</v>
      </c>
      <c r="W3781">
        <v>100</v>
      </c>
      <c r="X3781" t="s">
        <v>47</v>
      </c>
      <c r="Z3781" t="s">
        <v>47</v>
      </c>
      <c r="AB3781" t="str">
        <f>"09"</f>
        <v>09</v>
      </c>
      <c r="AC3781" t="str">
        <f>"15"</f>
        <v>15</v>
      </c>
      <c r="AD3781" t="str">
        <f>"2"</f>
        <v>2</v>
      </c>
      <c r="AE3781" t="s">
        <v>50</v>
      </c>
      <c r="AF3781">
        <v>0</v>
      </c>
      <c r="AG3781" t="s">
        <v>56</v>
      </c>
      <c r="AH3781" t="str">
        <f>"Trad IRN"</f>
        <v>Trad IRN</v>
      </c>
      <c r="AI3781" t="str">
        <f>"Bldg IRN"</f>
        <v>Bldg IRN</v>
      </c>
      <c r="AJ3781" t="s">
        <v>48</v>
      </c>
      <c r="AK3781" t="s">
        <v>48</v>
      </c>
      <c r="AL3781" t="s">
        <v>53</v>
      </c>
      <c r="AM3781">
        <v>1132.3</v>
      </c>
      <c r="AN3781">
        <v>1132.3</v>
      </c>
      <c r="AO3781">
        <v>15</v>
      </c>
    </row>
    <row r="3782" spans="1:41" x14ac:dyDescent="0.3">
      <c r="A3782" t="str">
        <f>"Trad IRN"</f>
        <v>Trad IRN</v>
      </c>
      <c r="B3782" t="str">
        <f>"Bldg IRN"</f>
        <v>Bldg IRN</v>
      </c>
      <c r="C3782" t="s">
        <v>41</v>
      </c>
      <c r="D3782" t="s">
        <v>3</v>
      </c>
      <c r="E3782" t="s">
        <v>80</v>
      </c>
      <c r="F3782" t="s">
        <v>81</v>
      </c>
      <c r="G3782" t="s">
        <v>82</v>
      </c>
      <c r="H3782" t="s">
        <v>83</v>
      </c>
      <c r="I3782" t="str">
        <f>"Trad IRN"</f>
        <v>Trad IRN</v>
      </c>
      <c r="J3782" t="s">
        <v>43</v>
      </c>
      <c r="K3782" t="s">
        <v>44</v>
      </c>
      <c r="L3782" t="s">
        <v>45</v>
      </c>
      <c r="M3782" t="s">
        <v>46</v>
      </c>
      <c r="N3782" t="str">
        <f>"08/18/2022"</f>
        <v>08/18/2022</v>
      </c>
      <c r="O3782" t="str">
        <f t="shared" si="385"/>
        <v>12/31/2500</v>
      </c>
      <c r="P3782">
        <v>1</v>
      </c>
      <c r="Q3782">
        <v>1</v>
      </c>
      <c r="S3782">
        <v>0</v>
      </c>
      <c r="T3782">
        <v>1</v>
      </c>
      <c r="U3782">
        <v>0</v>
      </c>
      <c r="V3782" t="str">
        <f>"Trad IRN"</f>
        <v>Trad IRN</v>
      </c>
      <c r="W3782">
        <v>100</v>
      </c>
      <c r="X3782" t="s">
        <v>47</v>
      </c>
      <c r="Z3782" t="s">
        <v>47</v>
      </c>
      <c r="AB3782" t="str">
        <f>"10"</f>
        <v>10</v>
      </c>
      <c r="AC3782" t="s">
        <v>48</v>
      </c>
      <c r="AD3782" t="s">
        <v>49</v>
      </c>
      <c r="AE3782" t="s">
        <v>50</v>
      </c>
      <c r="AF3782">
        <v>0</v>
      </c>
      <c r="AG3782" t="s">
        <v>56</v>
      </c>
      <c r="AH3782" t="str">
        <f>"Trad IRN"</f>
        <v>Trad IRN</v>
      </c>
      <c r="AI3782" t="str">
        <f>"Bldg IRN"</f>
        <v>Bldg IRN</v>
      </c>
      <c r="AJ3782" t="s">
        <v>48</v>
      </c>
      <c r="AK3782" t="s">
        <v>48</v>
      </c>
      <c r="AL3782" t="s">
        <v>53</v>
      </c>
      <c r="AM3782">
        <v>1132.3</v>
      </c>
      <c r="AN3782">
        <v>1132.3</v>
      </c>
      <c r="AO3782">
        <v>15</v>
      </c>
    </row>
    <row r="3783" spans="1:41" x14ac:dyDescent="0.3">
      <c r="A3783" t="str">
        <f>"Trad IRN"</f>
        <v>Trad IRN</v>
      </c>
      <c r="B3783" t="str">
        <f>"Bldg IRN"</f>
        <v>Bldg IRN</v>
      </c>
      <c r="C3783" t="s">
        <v>41</v>
      </c>
      <c r="D3783" t="s">
        <v>3</v>
      </c>
      <c r="E3783" t="s">
        <v>80</v>
      </c>
      <c r="F3783" t="s">
        <v>81</v>
      </c>
      <c r="G3783" t="s">
        <v>82</v>
      </c>
      <c r="H3783" t="s">
        <v>83</v>
      </c>
      <c r="I3783" t="str">
        <f>"Trad IRN"</f>
        <v>Trad IRN</v>
      </c>
      <c r="J3783" t="s">
        <v>43</v>
      </c>
      <c r="K3783" t="s">
        <v>44</v>
      </c>
      <c r="L3783" t="s">
        <v>45</v>
      </c>
      <c r="M3783" t="s">
        <v>46</v>
      </c>
      <c r="N3783" t="str">
        <f>"08/18/2022"</f>
        <v>08/18/2022</v>
      </c>
      <c r="O3783" t="str">
        <f t="shared" si="385"/>
        <v>12/31/2500</v>
      </c>
      <c r="P3783">
        <v>1</v>
      </c>
      <c r="Q3783">
        <v>1</v>
      </c>
      <c r="S3783">
        <v>0</v>
      </c>
      <c r="T3783">
        <v>1</v>
      </c>
      <c r="U3783">
        <v>0</v>
      </c>
      <c r="V3783" t="str">
        <f>"Trad IRN"</f>
        <v>Trad IRN</v>
      </c>
      <c r="W3783">
        <v>85</v>
      </c>
      <c r="X3783" t="s">
        <v>54</v>
      </c>
      <c r="Y3783" t="str">
        <f>"15"</f>
        <v>15</v>
      </c>
      <c r="Z3783" t="s">
        <v>47</v>
      </c>
      <c r="AB3783" t="str">
        <f>"11"</f>
        <v>11</v>
      </c>
      <c r="AC3783" t="s">
        <v>48</v>
      </c>
      <c r="AD3783" t="s">
        <v>49</v>
      </c>
      <c r="AE3783" t="s">
        <v>50</v>
      </c>
      <c r="AF3783">
        <v>0</v>
      </c>
      <c r="AG3783" t="s">
        <v>56</v>
      </c>
      <c r="AH3783" t="str">
        <f>"Trad IRN"</f>
        <v>Trad IRN</v>
      </c>
      <c r="AI3783" t="str">
        <f>"Bldg IRN"</f>
        <v>Bldg IRN</v>
      </c>
      <c r="AJ3783" t="s">
        <v>48</v>
      </c>
      <c r="AK3783" t="s">
        <v>48</v>
      </c>
      <c r="AL3783" t="s">
        <v>53</v>
      </c>
      <c r="AM3783">
        <v>1132.3</v>
      </c>
      <c r="AN3783">
        <v>1132.3</v>
      </c>
      <c r="AO3783">
        <v>15</v>
      </c>
    </row>
    <row r="3784" spans="1:41" x14ac:dyDescent="0.3">
      <c r="A3784" t="str">
        <f>"Trad IRN"</f>
        <v>Trad IRN</v>
      </c>
      <c r="B3784" t="str">
        <f>"Bldg IRN"</f>
        <v>Bldg IRN</v>
      </c>
      <c r="C3784" t="s">
        <v>41</v>
      </c>
      <c r="D3784" t="s">
        <v>3</v>
      </c>
      <c r="E3784" t="s">
        <v>80</v>
      </c>
      <c r="F3784" t="s">
        <v>81</v>
      </c>
      <c r="G3784" t="s">
        <v>82</v>
      </c>
      <c r="H3784" t="s">
        <v>83</v>
      </c>
      <c r="I3784" t="str">
        <f>"Trad IRN"</f>
        <v>Trad IRN</v>
      </c>
      <c r="J3784" t="s">
        <v>43</v>
      </c>
      <c r="K3784" t="s">
        <v>44</v>
      </c>
      <c r="L3784" t="s">
        <v>45</v>
      </c>
      <c r="M3784" t="s">
        <v>46</v>
      </c>
      <c r="N3784" t="str">
        <f>"08/18/2022"</f>
        <v>08/18/2022</v>
      </c>
      <c r="O3784" t="str">
        <f t="shared" si="385"/>
        <v>12/31/2500</v>
      </c>
      <c r="P3784">
        <v>1</v>
      </c>
      <c r="Q3784">
        <v>1</v>
      </c>
      <c r="S3784">
        <v>1</v>
      </c>
      <c r="T3784">
        <v>1</v>
      </c>
      <c r="U3784">
        <v>0</v>
      </c>
      <c r="V3784" t="str">
        <f>"Trad IRN"</f>
        <v>Trad IRN</v>
      </c>
      <c r="W3784">
        <v>100</v>
      </c>
      <c r="X3784" t="s">
        <v>47</v>
      </c>
      <c r="Z3784" t="s">
        <v>47</v>
      </c>
      <c r="AB3784" t="str">
        <f>"09"</f>
        <v>09</v>
      </c>
      <c r="AC3784" t="s">
        <v>48</v>
      </c>
      <c r="AD3784" t="s">
        <v>49</v>
      </c>
      <c r="AE3784" t="s">
        <v>50</v>
      </c>
      <c r="AF3784">
        <v>0</v>
      </c>
      <c r="AG3784" t="s">
        <v>56</v>
      </c>
      <c r="AH3784" t="str">
        <f>"Trad IRN"</f>
        <v>Trad IRN</v>
      </c>
      <c r="AI3784" t="str">
        <f>"Bldg IRN"</f>
        <v>Bldg IRN</v>
      </c>
      <c r="AJ3784" t="s">
        <v>48</v>
      </c>
      <c r="AK3784" t="s">
        <v>48</v>
      </c>
      <c r="AL3784" t="s">
        <v>53</v>
      </c>
      <c r="AM3784">
        <v>1132.3</v>
      </c>
      <c r="AN3784">
        <v>1132.3</v>
      </c>
      <c r="AO3784">
        <v>15</v>
      </c>
    </row>
    <row r="3785" spans="1:41" x14ac:dyDescent="0.3">
      <c r="A3785" t="str">
        <f>"Trad IRN"</f>
        <v>Trad IRN</v>
      </c>
      <c r="B3785" t="str">
        <f>"Bldg IRN"</f>
        <v>Bldg IRN</v>
      </c>
      <c r="C3785" t="s">
        <v>41</v>
      </c>
      <c r="D3785" t="s">
        <v>3</v>
      </c>
      <c r="E3785" t="s">
        <v>80</v>
      </c>
      <c r="F3785" t="s">
        <v>81</v>
      </c>
      <c r="G3785" t="s">
        <v>82</v>
      </c>
      <c r="H3785" t="s">
        <v>83</v>
      </c>
      <c r="I3785" t="s">
        <v>8</v>
      </c>
      <c r="J3785" t="s">
        <v>43</v>
      </c>
      <c r="K3785" t="s">
        <v>44</v>
      </c>
      <c r="L3785" t="s">
        <v>45</v>
      </c>
      <c r="M3785" t="s">
        <v>46</v>
      </c>
      <c r="N3785" t="str">
        <f>"08/17/2022"</f>
        <v>08/17/2022</v>
      </c>
      <c r="O3785" t="str">
        <f t="shared" si="385"/>
        <v>12/31/2500</v>
      </c>
      <c r="P3785">
        <v>0.5</v>
      </c>
      <c r="Q3785">
        <v>0.5</v>
      </c>
      <c r="S3785">
        <v>0</v>
      </c>
      <c r="T3785">
        <v>0.27777800000000002</v>
      </c>
      <c r="U3785">
        <v>0.222222</v>
      </c>
      <c r="V3785" t="str">
        <f>"Trad IRN"</f>
        <v>Trad IRN</v>
      </c>
      <c r="W3785">
        <v>50</v>
      </c>
      <c r="X3785" t="s">
        <v>47</v>
      </c>
      <c r="Z3785" t="s">
        <v>47</v>
      </c>
      <c r="AB3785" t="str">
        <f>"09"</f>
        <v>09</v>
      </c>
      <c r="AC3785" t="s">
        <v>48</v>
      </c>
      <c r="AD3785" t="s">
        <v>49</v>
      </c>
      <c r="AE3785" t="s">
        <v>55</v>
      </c>
      <c r="AF3785">
        <v>0</v>
      </c>
      <c r="AG3785" t="s">
        <v>51</v>
      </c>
      <c r="AH3785" t="s">
        <v>85</v>
      </c>
      <c r="AI3785" t="str">
        <f>"Bldg IRN"</f>
        <v>Bldg IRN</v>
      </c>
      <c r="AJ3785" t="s">
        <v>48</v>
      </c>
      <c r="AK3785" t="s">
        <v>48</v>
      </c>
      <c r="AL3785" t="s">
        <v>53</v>
      </c>
      <c r="AM3785">
        <v>530</v>
      </c>
      <c r="AN3785">
        <v>1060</v>
      </c>
      <c r="AO3785">
        <v>15</v>
      </c>
    </row>
    <row r="3786" spans="1:41" x14ac:dyDescent="0.3">
      <c r="A3786" t="str">
        <f>"Trad IRN"</f>
        <v>Trad IRN</v>
      </c>
      <c r="B3786" t="str">
        <f>"Bldg IRN"</f>
        <v>Bldg IRN</v>
      </c>
      <c r="C3786" t="s">
        <v>41</v>
      </c>
      <c r="D3786" t="s">
        <v>3</v>
      </c>
      <c r="E3786" t="s">
        <v>80</v>
      </c>
      <c r="F3786" t="s">
        <v>81</v>
      </c>
      <c r="G3786" t="s">
        <v>82</v>
      </c>
      <c r="H3786" t="s">
        <v>83</v>
      </c>
      <c r="I3786" t="str">
        <f>"Trad IRN"</f>
        <v>Trad IRN</v>
      </c>
      <c r="J3786" t="s">
        <v>43</v>
      </c>
      <c r="K3786" t="s">
        <v>44</v>
      </c>
      <c r="L3786" t="s">
        <v>45</v>
      </c>
      <c r="M3786" t="s">
        <v>46</v>
      </c>
      <c r="N3786" t="str">
        <f>"08/18/2022"</f>
        <v>08/18/2022</v>
      </c>
      <c r="O3786" t="str">
        <f t="shared" si="385"/>
        <v>12/31/2500</v>
      </c>
      <c r="P3786">
        <v>0.5</v>
      </c>
      <c r="Q3786">
        <v>0.5</v>
      </c>
      <c r="S3786">
        <v>0</v>
      </c>
      <c r="T3786">
        <v>0.5</v>
      </c>
      <c r="U3786">
        <v>0</v>
      </c>
      <c r="V3786" t="str">
        <f>"Trad IRN"</f>
        <v>Trad IRN</v>
      </c>
      <c r="W3786">
        <v>50</v>
      </c>
      <c r="X3786" t="s">
        <v>47</v>
      </c>
      <c r="Z3786" t="s">
        <v>47</v>
      </c>
      <c r="AB3786" t="str">
        <f>"09"</f>
        <v>09</v>
      </c>
      <c r="AC3786" t="s">
        <v>48</v>
      </c>
      <c r="AD3786" t="s">
        <v>49</v>
      </c>
      <c r="AE3786" t="s">
        <v>55</v>
      </c>
      <c r="AF3786">
        <v>0</v>
      </c>
      <c r="AG3786" t="s">
        <v>56</v>
      </c>
      <c r="AH3786" t="str">
        <f>"Trad IRN"</f>
        <v>Trad IRN</v>
      </c>
      <c r="AI3786" t="str">
        <f>"Bldg IRN"</f>
        <v>Bldg IRN</v>
      </c>
      <c r="AJ3786" t="s">
        <v>48</v>
      </c>
      <c r="AK3786" t="s">
        <v>48</v>
      </c>
      <c r="AL3786" t="s">
        <v>53</v>
      </c>
      <c r="AM3786">
        <v>566.15</v>
      </c>
      <c r="AN3786">
        <v>1132.3</v>
      </c>
      <c r="AO3786">
        <v>15</v>
      </c>
    </row>
    <row r="3787" spans="1:41" x14ac:dyDescent="0.3">
      <c r="A3787" t="str">
        <f>"Trad IRN"</f>
        <v>Trad IRN</v>
      </c>
      <c r="B3787" t="str">
        <f>"Bldg IRN"</f>
        <v>Bldg IRN</v>
      </c>
      <c r="C3787" t="s">
        <v>41</v>
      </c>
      <c r="D3787" t="s">
        <v>3</v>
      </c>
      <c r="E3787" t="s">
        <v>80</v>
      </c>
      <c r="F3787" t="s">
        <v>81</v>
      </c>
      <c r="G3787" t="s">
        <v>82</v>
      </c>
      <c r="H3787" t="s">
        <v>83</v>
      </c>
      <c r="I3787" t="str">
        <f>"Trad IRN"</f>
        <v>Trad IRN</v>
      </c>
      <c r="J3787" t="s">
        <v>43</v>
      </c>
      <c r="K3787" t="s">
        <v>44</v>
      </c>
      <c r="L3787" t="s">
        <v>45</v>
      </c>
      <c r="M3787" t="s">
        <v>46</v>
      </c>
      <c r="N3787" t="str">
        <f>"08/18/2022"</f>
        <v>08/18/2022</v>
      </c>
      <c r="O3787" t="str">
        <f>"10/26/2022"</f>
        <v>10/26/2022</v>
      </c>
      <c r="P3787">
        <v>0.25951600000000002</v>
      </c>
      <c r="Q3787">
        <v>0.25951600000000002</v>
      </c>
      <c r="S3787">
        <v>0</v>
      </c>
      <c r="T3787">
        <v>0.25951600000000002</v>
      </c>
      <c r="U3787">
        <v>0</v>
      </c>
      <c r="V3787" t="str">
        <f>"Trad IRN"</f>
        <v>Trad IRN</v>
      </c>
      <c r="W3787">
        <v>100</v>
      </c>
      <c r="X3787" t="s">
        <v>47</v>
      </c>
      <c r="Z3787" t="s">
        <v>47</v>
      </c>
      <c r="AB3787" t="str">
        <f>"10"</f>
        <v>10</v>
      </c>
      <c r="AC3787" t="s">
        <v>48</v>
      </c>
      <c r="AD3787" t="s">
        <v>49</v>
      </c>
      <c r="AE3787" t="s">
        <v>50</v>
      </c>
      <c r="AF3787">
        <v>0</v>
      </c>
      <c r="AG3787" t="s">
        <v>56</v>
      </c>
      <c r="AH3787" t="str">
        <f>"Trad IRN"</f>
        <v>Trad IRN</v>
      </c>
      <c r="AI3787" t="str">
        <f>"Bldg IRN"</f>
        <v>Bldg IRN</v>
      </c>
      <c r="AJ3787" t="s">
        <v>48</v>
      </c>
      <c r="AK3787" t="s">
        <v>48</v>
      </c>
      <c r="AL3787" t="s">
        <v>53</v>
      </c>
      <c r="AM3787">
        <v>293.85000000000002</v>
      </c>
      <c r="AN3787">
        <v>1132.3</v>
      </c>
      <c r="AO3787">
        <v>15</v>
      </c>
    </row>
    <row r="3788" spans="1:41" x14ac:dyDescent="0.3">
      <c r="A3788" t="str">
        <f>"Trad IRN"</f>
        <v>Trad IRN</v>
      </c>
      <c r="B3788" t="str">
        <f>"Bldg IRN"</f>
        <v>Bldg IRN</v>
      </c>
      <c r="C3788" t="s">
        <v>41</v>
      </c>
      <c r="D3788" t="s">
        <v>3</v>
      </c>
      <c r="E3788" t="s">
        <v>80</v>
      </c>
      <c r="F3788" t="s">
        <v>81</v>
      </c>
      <c r="G3788" t="s">
        <v>82</v>
      </c>
      <c r="H3788" t="s">
        <v>83</v>
      </c>
      <c r="I3788" t="str">
        <f>"Trad IRN"</f>
        <v>Trad IRN</v>
      </c>
      <c r="J3788" t="s">
        <v>43</v>
      </c>
      <c r="K3788" t="s">
        <v>44</v>
      </c>
      <c r="L3788" t="s">
        <v>45</v>
      </c>
      <c r="M3788" t="s">
        <v>46</v>
      </c>
      <c r="N3788" t="str">
        <f>"10/27/2022"</f>
        <v>10/27/2022</v>
      </c>
      <c r="O3788" t="str">
        <f t="shared" ref="O3788:O3793" si="386">"12/31/2500"</f>
        <v>12/31/2500</v>
      </c>
      <c r="P3788">
        <v>0.74048400000000003</v>
      </c>
      <c r="Q3788">
        <v>0.74048400000000003</v>
      </c>
      <c r="S3788">
        <v>0</v>
      </c>
      <c r="T3788">
        <v>0.74048400000000003</v>
      </c>
      <c r="U3788">
        <v>0</v>
      </c>
      <c r="V3788" t="str">
        <f>"Trad IRN"</f>
        <v>Trad IRN</v>
      </c>
      <c r="W3788">
        <v>100</v>
      </c>
      <c r="X3788" t="s">
        <v>47</v>
      </c>
      <c r="Z3788" t="s">
        <v>47</v>
      </c>
      <c r="AB3788" t="str">
        <f>"10"</f>
        <v>10</v>
      </c>
      <c r="AC3788" t="s">
        <v>48</v>
      </c>
      <c r="AD3788" t="s">
        <v>49</v>
      </c>
      <c r="AE3788" t="s">
        <v>50</v>
      </c>
      <c r="AF3788">
        <v>0</v>
      </c>
      <c r="AG3788" t="s">
        <v>56</v>
      </c>
      <c r="AH3788" t="str">
        <f>"Trad IRN"</f>
        <v>Trad IRN</v>
      </c>
      <c r="AI3788" t="str">
        <f>"Bldg IRN"</f>
        <v>Bldg IRN</v>
      </c>
      <c r="AJ3788" t="s">
        <v>48</v>
      </c>
      <c r="AK3788" t="s">
        <v>48</v>
      </c>
      <c r="AL3788" t="s">
        <v>53</v>
      </c>
      <c r="AM3788">
        <v>838.45</v>
      </c>
      <c r="AN3788">
        <v>1132.3</v>
      </c>
      <c r="AO3788">
        <v>15</v>
      </c>
    </row>
    <row r="3789" spans="1:41" x14ac:dyDescent="0.3">
      <c r="A3789" t="str">
        <f>"Trad IRN"</f>
        <v>Trad IRN</v>
      </c>
      <c r="B3789" t="str">
        <f>"Bldg IRN"</f>
        <v>Bldg IRN</v>
      </c>
      <c r="C3789" t="s">
        <v>41</v>
      </c>
      <c r="D3789" t="s">
        <v>3</v>
      </c>
      <c r="E3789" t="s">
        <v>80</v>
      </c>
      <c r="F3789" t="s">
        <v>81</v>
      </c>
      <c r="G3789" t="s">
        <v>82</v>
      </c>
      <c r="H3789" t="s">
        <v>83</v>
      </c>
      <c r="I3789" t="str">
        <f>"Trad IRN"</f>
        <v>Trad IRN</v>
      </c>
      <c r="J3789" t="s">
        <v>43</v>
      </c>
      <c r="K3789" t="s">
        <v>44</v>
      </c>
      <c r="L3789" t="s">
        <v>45</v>
      </c>
      <c r="M3789" t="s">
        <v>46</v>
      </c>
      <c r="N3789" t="str">
        <f>"08/18/2022"</f>
        <v>08/18/2022</v>
      </c>
      <c r="O3789" t="str">
        <f t="shared" si="386"/>
        <v>12/31/2500</v>
      </c>
      <c r="P3789">
        <v>1</v>
      </c>
      <c r="Q3789">
        <v>1</v>
      </c>
      <c r="S3789">
        <v>0</v>
      </c>
      <c r="T3789">
        <v>1</v>
      </c>
      <c r="U3789">
        <v>0</v>
      </c>
      <c r="V3789" t="str">
        <f>"Trad IRN"</f>
        <v>Trad IRN</v>
      </c>
      <c r="W3789">
        <v>100</v>
      </c>
      <c r="X3789" t="s">
        <v>47</v>
      </c>
      <c r="Z3789" t="s">
        <v>47</v>
      </c>
      <c r="AB3789" t="str">
        <f>"12"</f>
        <v>12</v>
      </c>
      <c r="AC3789" t="s">
        <v>48</v>
      </c>
      <c r="AD3789" t="s">
        <v>49</v>
      </c>
      <c r="AE3789" t="s">
        <v>55</v>
      </c>
      <c r="AF3789">
        <v>0</v>
      </c>
      <c r="AG3789" t="s">
        <v>56</v>
      </c>
      <c r="AH3789" t="str">
        <f>"Trad IRN"</f>
        <v>Trad IRN</v>
      </c>
      <c r="AI3789" t="str">
        <f>"Bldg IRN"</f>
        <v>Bldg IRN</v>
      </c>
      <c r="AJ3789" t="str">
        <f>"12"</f>
        <v>12</v>
      </c>
      <c r="AK3789" t="s">
        <v>48</v>
      </c>
      <c r="AL3789" t="s">
        <v>53</v>
      </c>
      <c r="AM3789">
        <v>1132.3</v>
      </c>
      <c r="AN3789">
        <v>1132.3</v>
      </c>
      <c r="AO3789">
        <v>15</v>
      </c>
    </row>
    <row r="3790" spans="1:41" x14ac:dyDescent="0.3">
      <c r="A3790" t="str">
        <f>"Trad IRN"</f>
        <v>Trad IRN</v>
      </c>
      <c r="B3790" t="str">
        <f>"Bldg IRN"</f>
        <v>Bldg IRN</v>
      </c>
      <c r="C3790" t="s">
        <v>41</v>
      </c>
      <c r="D3790" t="s">
        <v>3</v>
      </c>
      <c r="E3790" t="s">
        <v>80</v>
      </c>
      <c r="F3790" t="s">
        <v>81</v>
      </c>
      <c r="G3790" t="s">
        <v>82</v>
      </c>
      <c r="H3790" t="s">
        <v>83</v>
      </c>
      <c r="I3790" t="str">
        <f>"Trad IRN"</f>
        <v>Trad IRN</v>
      </c>
      <c r="J3790" t="s">
        <v>43</v>
      </c>
      <c r="K3790" t="s">
        <v>44</v>
      </c>
      <c r="L3790" t="s">
        <v>45</v>
      </c>
      <c r="M3790" t="s">
        <v>46</v>
      </c>
      <c r="N3790" t="str">
        <f>"08/18/2022"</f>
        <v>08/18/2022</v>
      </c>
      <c r="O3790" t="str">
        <f t="shared" si="386"/>
        <v>12/31/2500</v>
      </c>
      <c r="P3790">
        <v>1</v>
      </c>
      <c r="Q3790">
        <v>1</v>
      </c>
      <c r="S3790">
        <v>1</v>
      </c>
      <c r="T3790">
        <v>1</v>
      </c>
      <c r="U3790">
        <v>0</v>
      </c>
      <c r="V3790" t="str">
        <f>"Trad IRN"</f>
        <v>Trad IRN</v>
      </c>
      <c r="W3790">
        <v>100</v>
      </c>
      <c r="X3790" t="s">
        <v>47</v>
      </c>
      <c r="Z3790" t="s">
        <v>47</v>
      </c>
      <c r="AB3790" t="str">
        <f>"10"</f>
        <v>10</v>
      </c>
      <c r="AC3790" t="s">
        <v>48</v>
      </c>
      <c r="AD3790" t="s">
        <v>49</v>
      </c>
      <c r="AE3790" t="s">
        <v>50</v>
      </c>
      <c r="AF3790">
        <v>0</v>
      </c>
      <c r="AG3790" t="s">
        <v>56</v>
      </c>
      <c r="AH3790" t="str">
        <f>"Trad IRN"</f>
        <v>Trad IRN</v>
      </c>
      <c r="AI3790" t="str">
        <f>"Bldg IRN"</f>
        <v>Bldg IRN</v>
      </c>
      <c r="AJ3790" t="s">
        <v>48</v>
      </c>
      <c r="AK3790" t="s">
        <v>48</v>
      </c>
      <c r="AL3790" t="s">
        <v>53</v>
      </c>
      <c r="AM3790">
        <v>1132.3</v>
      </c>
      <c r="AN3790">
        <v>1132.3</v>
      </c>
      <c r="AO3790">
        <v>15</v>
      </c>
    </row>
    <row r="3791" spans="1:41" x14ac:dyDescent="0.3">
      <c r="A3791" t="str">
        <f>"Trad IRN"</f>
        <v>Trad IRN</v>
      </c>
      <c r="B3791" t="str">
        <f>"Bldg IRN"</f>
        <v>Bldg IRN</v>
      </c>
      <c r="C3791" t="s">
        <v>41</v>
      </c>
      <c r="D3791" t="s">
        <v>3</v>
      </c>
      <c r="E3791" t="s">
        <v>80</v>
      </c>
      <c r="F3791" t="s">
        <v>81</v>
      </c>
      <c r="G3791" t="s">
        <v>82</v>
      </c>
      <c r="H3791" t="s">
        <v>83</v>
      </c>
      <c r="I3791" t="str">
        <f>"Bldg IRN"</f>
        <v>Bldg IRN</v>
      </c>
      <c r="J3791" t="s">
        <v>43</v>
      </c>
      <c r="K3791" t="s">
        <v>44</v>
      </c>
      <c r="L3791" t="s">
        <v>45</v>
      </c>
      <c r="M3791" t="s">
        <v>67</v>
      </c>
      <c r="N3791" t="str">
        <f>"08/23/2022"</f>
        <v>08/23/2022</v>
      </c>
      <c r="O3791" t="str">
        <f t="shared" si="386"/>
        <v>12/31/2500</v>
      </c>
      <c r="P3791">
        <v>1</v>
      </c>
      <c r="Q3791">
        <v>1</v>
      </c>
      <c r="V3791" t="str">
        <f>"Trad IRN"</f>
        <v>Trad IRN</v>
      </c>
      <c r="W3791">
        <v>100</v>
      </c>
      <c r="X3791" t="s">
        <v>47</v>
      </c>
      <c r="Z3791" t="s">
        <v>47</v>
      </c>
      <c r="AB3791" t="str">
        <f>"12"</f>
        <v>12</v>
      </c>
      <c r="AC3791" t="str">
        <f>"01"</f>
        <v>01</v>
      </c>
      <c r="AD3791" t="str">
        <f>"5"</f>
        <v>5</v>
      </c>
      <c r="AE3791" t="s">
        <v>50</v>
      </c>
      <c r="AG3791" t="s">
        <v>68</v>
      </c>
      <c r="AH3791" t="str">
        <f>"Bldg IRN"</f>
        <v>Bldg IRN</v>
      </c>
      <c r="AI3791" t="str">
        <f>"Bldg IRN"</f>
        <v>Bldg IRN</v>
      </c>
      <c r="AJ3791" t="s">
        <v>48</v>
      </c>
      <c r="AK3791" t="s">
        <v>48</v>
      </c>
      <c r="AL3791" t="s">
        <v>69</v>
      </c>
      <c r="AM3791">
        <v>178</v>
      </c>
      <c r="AN3791">
        <v>178</v>
      </c>
      <c r="AO3791">
        <v>15</v>
      </c>
    </row>
    <row r="3792" spans="1:41" x14ac:dyDescent="0.3">
      <c r="A3792" t="str">
        <f>"Trad IRN"</f>
        <v>Trad IRN</v>
      </c>
      <c r="B3792" t="str">
        <f>"Bldg IRN"</f>
        <v>Bldg IRN</v>
      </c>
      <c r="C3792" t="s">
        <v>41</v>
      </c>
      <c r="D3792" t="s">
        <v>3</v>
      </c>
      <c r="E3792" t="s">
        <v>80</v>
      </c>
      <c r="F3792" t="s">
        <v>81</v>
      </c>
      <c r="G3792" t="s">
        <v>82</v>
      </c>
      <c r="H3792" t="s">
        <v>83</v>
      </c>
      <c r="I3792" t="str">
        <f>"Trad IRN"</f>
        <v>Trad IRN</v>
      </c>
      <c r="J3792" t="s">
        <v>43</v>
      </c>
      <c r="K3792" t="s">
        <v>44</v>
      </c>
      <c r="L3792" t="s">
        <v>45</v>
      </c>
      <c r="M3792" t="s">
        <v>46</v>
      </c>
      <c r="N3792" t="str">
        <f>"08/18/2022"</f>
        <v>08/18/2022</v>
      </c>
      <c r="O3792" t="str">
        <f t="shared" si="386"/>
        <v>12/31/2500</v>
      </c>
      <c r="P3792">
        <v>1</v>
      </c>
      <c r="Q3792">
        <v>1</v>
      </c>
      <c r="S3792">
        <v>0</v>
      </c>
      <c r="T3792">
        <v>1</v>
      </c>
      <c r="U3792">
        <v>0</v>
      </c>
      <c r="V3792" t="str">
        <f>"Trad IRN"</f>
        <v>Trad IRN</v>
      </c>
      <c r="W3792">
        <v>100</v>
      </c>
      <c r="X3792" t="s">
        <v>47</v>
      </c>
      <c r="Z3792" t="s">
        <v>47</v>
      </c>
      <c r="AB3792" t="str">
        <f>"12"</f>
        <v>12</v>
      </c>
      <c r="AC3792" t="s">
        <v>48</v>
      </c>
      <c r="AD3792" t="s">
        <v>49</v>
      </c>
      <c r="AE3792" t="s">
        <v>55</v>
      </c>
      <c r="AF3792">
        <v>0</v>
      </c>
      <c r="AG3792" t="s">
        <v>56</v>
      </c>
      <c r="AH3792" t="str">
        <f>"Trad IRN"</f>
        <v>Trad IRN</v>
      </c>
      <c r="AI3792" t="str">
        <f>"Bldg IRN"</f>
        <v>Bldg IRN</v>
      </c>
      <c r="AJ3792" t="str">
        <f>"12"</f>
        <v>12</v>
      </c>
      <c r="AK3792" t="s">
        <v>48</v>
      </c>
      <c r="AL3792" t="s">
        <v>53</v>
      </c>
      <c r="AM3792">
        <v>1132.3</v>
      </c>
      <c r="AN3792">
        <v>1132.3</v>
      </c>
      <c r="AO3792">
        <v>15</v>
      </c>
    </row>
    <row r="3793" spans="1:41" x14ac:dyDescent="0.3">
      <c r="A3793" t="str">
        <f>"Trad IRN"</f>
        <v>Trad IRN</v>
      </c>
      <c r="B3793" t="str">
        <f>"Bldg IRN"</f>
        <v>Bldg IRN</v>
      </c>
      <c r="C3793" t="s">
        <v>41</v>
      </c>
      <c r="D3793" t="s">
        <v>3</v>
      </c>
      <c r="E3793" t="s">
        <v>80</v>
      </c>
      <c r="F3793" t="s">
        <v>81</v>
      </c>
      <c r="G3793" t="s">
        <v>82</v>
      </c>
      <c r="H3793" t="s">
        <v>83</v>
      </c>
      <c r="I3793" t="str">
        <f>"Trad IRN"</f>
        <v>Trad IRN</v>
      </c>
      <c r="J3793" t="s">
        <v>43</v>
      </c>
      <c r="K3793" t="s">
        <v>44</v>
      </c>
      <c r="L3793" t="s">
        <v>45</v>
      </c>
      <c r="M3793" t="s">
        <v>46</v>
      </c>
      <c r="N3793" t="str">
        <f>"08/18/2022"</f>
        <v>08/18/2022</v>
      </c>
      <c r="O3793" t="str">
        <f t="shared" si="386"/>
        <v>12/31/2500</v>
      </c>
      <c r="P3793">
        <v>1</v>
      </c>
      <c r="Q3793">
        <v>1</v>
      </c>
      <c r="R3793">
        <v>1</v>
      </c>
      <c r="S3793">
        <v>0</v>
      </c>
      <c r="T3793">
        <v>1</v>
      </c>
      <c r="U3793">
        <v>0</v>
      </c>
      <c r="V3793" t="str">
        <f>"Trad IRN"</f>
        <v>Trad IRN</v>
      </c>
      <c r="W3793">
        <v>100</v>
      </c>
      <c r="X3793" t="s">
        <v>47</v>
      </c>
      <c r="Z3793" t="s">
        <v>47</v>
      </c>
      <c r="AB3793" t="str">
        <f>"11"</f>
        <v>11</v>
      </c>
      <c r="AC3793" t="str">
        <f>"10"</f>
        <v>10</v>
      </c>
      <c r="AD3793" t="str">
        <f>"2"</f>
        <v>2</v>
      </c>
      <c r="AE3793" t="s">
        <v>55</v>
      </c>
      <c r="AF3793">
        <v>0</v>
      </c>
      <c r="AG3793" t="s">
        <v>56</v>
      </c>
      <c r="AH3793" t="str">
        <f>"Trad IRN"</f>
        <v>Trad IRN</v>
      </c>
      <c r="AI3793" t="str">
        <f>"Bldg IRN"</f>
        <v>Bldg IRN</v>
      </c>
      <c r="AJ3793" t="s">
        <v>48</v>
      </c>
      <c r="AK3793" t="s">
        <v>48</v>
      </c>
      <c r="AL3793" t="s">
        <v>53</v>
      </c>
      <c r="AM3793">
        <v>1132.3</v>
      </c>
      <c r="AN3793">
        <v>1132.3</v>
      </c>
      <c r="AO3793">
        <v>15</v>
      </c>
    </row>
    <row r="3794" spans="1:41" x14ac:dyDescent="0.3">
      <c r="A3794" t="str">
        <f>"Trad IRN"</f>
        <v>Trad IRN</v>
      </c>
      <c r="B3794" t="str">
        <f>"Bldg IRN"</f>
        <v>Bldg IRN</v>
      </c>
      <c r="C3794" t="s">
        <v>41</v>
      </c>
      <c r="D3794" t="s">
        <v>3</v>
      </c>
      <c r="E3794" t="s">
        <v>80</v>
      </c>
      <c r="F3794" t="s">
        <v>81</v>
      </c>
      <c r="G3794" t="s">
        <v>82</v>
      </c>
      <c r="H3794" t="s">
        <v>83</v>
      </c>
      <c r="I3794" t="str">
        <f>"Trad IRN"</f>
        <v>Trad IRN</v>
      </c>
      <c r="J3794" t="s">
        <v>43</v>
      </c>
      <c r="K3794" t="s">
        <v>44</v>
      </c>
      <c r="L3794" t="s">
        <v>45</v>
      </c>
      <c r="M3794" t="s">
        <v>46</v>
      </c>
      <c r="N3794" t="str">
        <f>"08/18/2022"</f>
        <v>08/18/2022</v>
      </c>
      <c r="O3794" t="str">
        <f>"12/06/2022"</f>
        <v>12/06/2022</v>
      </c>
      <c r="P3794">
        <v>0.405997</v>
      </c>
      <c r="Q3794">
        <v>0.405997</v>
      </c>
      <c r="S3794">
        <v>0</v>
      </c>
      <c r="T3794">
        <v>0.405997</v>
      </c>
      <c r="U3794">
        <v>0</v>
      </c>
      <c r="V3794" t="str">
        <f>"Trad IRN"</f>
        <v>Trad IRN</v>
      </c>
      <c r="W3794">
        <v>100</v>
      </c>
      <c r="X3794" t="s">
        <v>47</v>
      </c>
      <c r="Z3794" t="s">
        <v>47</v>
      </c>
      <c r="AB3794" t="str">
        <f>"10"</f>
        <v>10</v>
      </c>
      <c r="AC3794" t="s">
        <v>48</v>
      </c>
      <c r="AD3794" t="s">
        <v>49</v>
      </c>
      <c r="AE3794" t="s">
        <v>50</v>
      </c>
      <c r="AF3794">
        <v>0</v>
      </c>
      <c r="AG3794" t="s">
        <v>56</v>
      </c>
      <c r="AH3794" t="str">
        <f>"Trad IRN"</f>
        <v>Trad IRN</v>
      </c>
      <c r="AI3794" t="str">
        <f>"Bldg IRN"</f>
        <v>Bldg IRN</v>
      </c>
      <c r="AJ3794" t="s">
        <v>48</v>
      </c>
      <c r="AK3794" t="s">
        <v>48</v>
      </c>
      <c r="AL3794" t="s">
        <v>53</v>
      </c>
      <c r="AM3794">
        <v>459.71</v>
      </c>
      <c r="AN3794">
        <v>1132.3</v>
      </c>
      <c r="AO3794">
        <v>15</v>
      </c>
    </row>
    <row r="3795" spans="1:41" x14ac:dyDescent="0.3">
      <c r="A3795" t="str">
        <f>"Trad IRN"</f>
        <v>Trad IRN</v>
      </c>
      <c r="B3795" t="str">
        <f>"Bldg IRN"</f>
        <v>Bldg IRN</v>
      </c>
      <c r="C3795" t="s">
        <v>41</v>
      </c>
      <c r="D3795" t="s">
        <v>3</v>
      </c>
      <c r="E3795" t="s">
        <v>80</v>
      </c>
      <c r="F3795" t="s">
        <v>81</v>
      </c>
      <c r="G3795" t="s">
        <v>82</v>
      </c>
      <c r="H3795" t="s">
        <v>83</v>
      </c>
      <c r="I3795" t="str">
        <f>"Trad IRN"</f>
        <v>Trad IRN</v>
      </c>
      <c r="J3795" t="s">
        <v>43</v>
      </c>
      <c r="K3795" t="s">
        <v>44</v>
      </c>
      <c r="L3795" t="s">
        <v>45</v>
      </c>
      <c r="M3795" t="s">
        <v>46</v>
      </c>
      <c r="N3795" t="str">
        <f>"12/07/2022"</f>
        <v>12/07/2022</v>
      </c>
      <c r="O3795" t="str">
        <f>"12/31/2500"</f>
        <v>12/31/2500</v>
      </c>
      <c r="P3795">
        <v>0.59400299999999995</v>
      </c>
      <c r="Q3795">
        <v>0.59400299999999995</v>
      </c>
      <c r="S3795">
        <v>0</v>
      </c>
      <c r="T3795">
        <v>0.59400299999999995</v>
      </c>
      <c r="U3795">
        <v>0</v>
      </c>
      <c r="V3795" t="str">
        <f>"Trad IRN"</f>
        <v>Trad IRN</v>
      </c>
      <c r="W3795">
        <v>100</v>
      </c>
      <c r="X3795" t="s">
        <v>47</v>
      </c>
      <c r="Z3795" t="s">
        <v>47</v>
      </c>
      <c r="AB3795" t="str">
        <f>"10"</f>
        <v>10</v>
      </c>
      <c r="AC3795" t="s">
        <v>48</v>
      </c>
      <c r="AD3795" t="s">
        <v>49</v>
      </c>
      <c r="AE3795" t="s">
        <v>55</v>
      </c>
      <c r="AF3795">
        <v>0</v>
      </c>
      <c r="AG3795" t="s">
        <v>56</v>
      </c>
      <c r="AH3795" t="str">
        <f>"Trad IRN"</f>
        <v>Trad IRN</v>
      </c>
      <c r="AI3795" t="str">
        <f>"Bldg IRN"</f>
        <v>Bldg IRN</v>
      </c>
      <c r="AJ3795" t="s">
        <v>48</v>
      </c>
      <c r="AK3795" t="s">
        <v>48</v>
      </c>
      <c r="AL3795" t="s">
        <v>53</v>
      </c>
      <c r="AM3795">
        <v>672.59</v>
      </c>
      <c r="AN3795">
        <v>1132.3</v>
      </c>
      <c r="AO3795">
        <v>15</v>
      </c>
    </row>
    <row r="3796" spans="1:41" x14ac:dyDescent="0.3">
      <c r="A3796" t="str">
        <f>"Trad IRN"</f>
        <v>Trad IRN</v>
      </c>
      <c r="B3796" t="str">
        <f>"Bldg IRN"</f>
        <v>Bldg IRN</v>
      </c>
      <c r="C3796" t="s">
        <v>41</v>
      </c>
      <c r="D3796" t="s">
        <v>3</v>
      </c>
      <c r="E3796" t="s">
        <v>80</v>
      </c>
      <c r="F3796" t="s">
        <v>81</v>
      </c>
      <c r="G3796" t="s">
        <v>82</v>
      </c>
      <c r="H3796" t="s">
        <v>83</v>
      </c>
      <c r="I3796" t="str">
        <f>"Trad IRN"</f>
        <v>Trad IRN</v>
      </c>
      <c r="J3796" t="s">
        <v>43</v>
      </c>
      <c r="K3796" t="s">
        <v>44</v>
      </c>
      <c r="L3796" t="s">
        <v>45</v>
      </c>
      <c r="M3796" t="s">
        <v>46</v>
      </c>
      <c r="N3796" t="str">
        <f>"08/18/2022"</f>
        <v>08/18/2022</v>
      </c>
      <c r="O3796" t="str">
        <f>"12/31/2500"</f>
        <v>12/31/2500</v>
      </c>
      <c r="P3796">
        <v>1</v>
      </c>
      <c r="Q3796">
        <v>1</v>
      </c>
      <c r="S3796">
        <v>1</v>
      </c>
      <c r="T3796">
        <v>1</v>
      </c>
      <c r="U3796">
        <v>0</v>
      </c>
      <c r="V3796" t="str">
        <f>"Trad IRN"</f>
        <v>Trad IRN</v>
      </c>
      <c r="W3796">
        <v>100</v>
      </c>
      <c r="X3796" t="s">
        <v>47</v>
      </c>
      <c r="Z3796" t="s">
        <v>47</v>
      </c>
      <c r="AB3796" t="str">
        <f>"10"</f>
        <v>10</v>
      </c>
      <c r="AC3796" t="s">
        <v>48</v>
      </c>
      <c r="AD3796" t="s">
        <v>49</v>
      </c>
      <c r="AE3796" t="s">
        <v>50</v>
      </c>
      <c r="AF3796">
        <v>0</v>
      </c>
      <c r="AG3796" t="s">
        <v>56</v>
      </c>
      <c r="AH3796" t="str">
        <f>"Trad IRN"</f>
        <v>Trad IRN</v>
      </c>
      <c r="AI3796" t="str">
        <f>"Bldg IRN"</f>
        <v>Bldg IRN</v>
      </c>
      <c r="AJ3796" t="s">
        <v>48</v>
      </c>
      <c r="AK3796" t="s">
        <v>48</v>
      </c>
      <c r="AL3796" t="s">
        <v>53</v>
      </c>
      <c r="AM3796">
        <v>1132.3</v>
      </c>
      <c r="AN3796">
        <v>1132.3</v>
      </c>
      <c r="AO3796">
        <v>15</v>
      </c>
    </row>
    <row r="3797" spans="1:41" x14ac:dyDescent="0.3">
      <c r="A3797" t="str">
        <f>"Trad IRN"</f>
        <v>Trad IRN</v>
      </c>
      <c r="B3797" t="str">
        <f>"Bldg IRN"</f>
        <v>Bldg IRN</v>
      </c>
      <c r="C3797" t="s">
        <v>41</v>
      </c>
      <c r="D3797" t="s">
        <v>3</v>
      </c>
      <c r="E3797" t="s">
        <v>80</v>
      </c>
      <c r="F3797" t="s">
        <v>81</v>
      </c>
      <c r="G3797" t="s">
        <v>82</v>
      </c>
      <c r="H3797" t="s">
        <v>83</v>
      </c>
      <c r="I3797" t="s">
        <v>8</v>
      </c>
      <c r="J3797" t="s">
        <v>43</v>
      </c>
      <c r="K3797" t="s">
        <v>44</v>
      </c>
      <c r="L3797" t="s">
        <v>45</v>
      </c>
      <c r="M3797" t="s">
        <v>46</v>
      </c>
      <c r="N3797" t="str">
        <f>"08/17/2022"</f>
        <v>08/17/2022</v>
      </c>
      <c r="O3797" t="str">
        <f>"12/31/2500"</f>
        <v>12/31/2500</v>
      </c>
      <c r="P3797">
        <v>1</v>
      </c>
      <c r="Q3797">
        <v>1</v>
      </c>
      <c r="S3797">
        <v>0</v>
      </c>
      <c r="T3797">
        <v>5.5551999999999997E-2</v>
      </c>
      <c r="U3797">
        <v>0.94444799999999995</v>
      </c>
      <c r="V3797" t="str">
        <f>"Trad IRN"</f>
        <v>Trad IRN</v>
      </c>
      <c r="W3797">
        <v>100</v>
      </c>
      <c r="X3797" t="s">
        <v>47</v>
      </c>
      <c r="Z3797" t="s">
        <v>47</v>
      </c>
      <c r="AB3797" t="str">
        <f>"11"</f>
        <v>11</v>
      </c>
      <c r="AC3797" t="s">
        <v>48</v>
      </c>
      <c r="AD3797" t="s">
        <v>49</v>
      </c>
      <c r="AE3797" t="s">
        <v>50</v>
      </c>
      <c r="AF3797">
        <v>0</v>
      </c>
      <c r="AG3797" t="s">
        <v>51</v>
      </c>
      <c r="AH3797" t="s">
        <v>85</v>
      </c>
      <c r="AI3797" t="str">
        <f>"Bldg IRN"</f>
        <v>Bldg IRN</v>
      </c>
      <c r="AJ3797" t="s">
        <v>48</v>
      </c>
      <c r="AK3797" t="s">
        <v>48</v>
      </c>
      <c r="AL3797" t="s">
        <v>53</v>
      </c>
      <c r="AM3797">
        <v>1060</v>
      </c>
      <c r="AN3797">
        <v>1060</v>
      </c>
      <c r="AO3797">
        <v>15</v>
      </c>
    </row>
    <row r="3798" spans="1:41" x14ac:dyDescent="0.3">
      <c r="A3798" t="str">
        <f>"Trad IRN"</f>
        <v>Trad IRN</v>
      </c>
      <c r="B3798" t="str">
        <f>"Bldg IRN"</f>
        <v>Bldg IRN</v>
      </c>
      <c r="C3798" t="s">
        <v>41</v>
      </c>
      <c r="D3798" t="s">
        <v>3</v>
      </c>
      <c r="E3798" t="s">
        <v>80</v>
      </c>
      <c r="F3798" t="s">
        <v>81</v>
      </c>
      <c r="G3798" t="s">
        <v>82</v>
      </c>
      <c r="H3798" t="s">
        <v>83</v>
      </c>
      <c r="I3798" t="s">
        <v>8</v>
      </c>
      <c r="J3798" t="s">
        <v>43</v>
      </c>
      <c r="K3798" t="s">
        <v>44</v>
      </c>
      <c r="L3798" t="s">
        <v>45</v>
      </c>
      <c r="M3798" t="s">
        <v>46</v>
      </c>
      <c r="N3798" t="str">
        <f>"08/18/2022"</f>
        <v>08/18/2022</v>
      </c>
      <c r="O3798" t="str">
        <f>"12/20/2022"</f>
        <v>12/20/2022</v>
      </c>
      <c r="P3798">
        <v>6.9550000000000001E-2</v>
      </c>
      <c r="Q3798">
        <v>6.9550000000000001E-2</v>
      </c>
      <c r="S3798">
        <v>0</v>
      </c>
      <c r="T3798">
        <v>1.4671999999999999E-2</v>
      </c>
      <c r="U3798">
        <v>5.4878000000000003E-2</v>
      </c>
      <c r="V3798" t="str">
        <f>"Trad IRN"</f>
        <v>Trad IRN</v>
      </c>
      <c r="W3798">
        <v>15</v>
      </c>
      <c r="X3798" t="s">
        <v>47</v>
      </c>
      <c r="Z3798" t="s">
        <v>47</v>
      </c>
      <c r="AB3798" t="str">
        <f>"09"</f>
        <v>09</v>
      </c>
      <c r="AC3798" t="s">
        <v>48</v>
      </c>
      <c r="AD3798" t="s">
        <v>49</v>
      </c>
      <c r="AE3798" t="s">
        <v>55</v>
      </c>
      <c r="AF3798">
        <v>0</v>
      </c>
      <c r="AG3798" t="s">
        <v>51</v>
      </c>
      <c r="AH3798" t="str">
        <f>"Trad IRN"</f>
        <v>Trad IRN</v>
      </c>
      <c r="AI3798" t="str">
        <f>"Bldg IRN"</f>
        <v>Bldg IRN</v>
      </c>
      <c r="AJ3798" t="s">
        <v>48</v>
      </c>
      <c r="AK3798" t="s">
        <v>48</v>
      </c>
      <c r="AL3798" t="s">
        <v>53</v>
      </c>
      <c r="AM3798">
        <v>78.75</v>
      </c>
      <c r="AN3798">
        <v>1132.3</v>
      </c>
      <c r="AO3798">
        <v>15</v>
      </c>
    </row>
    <row r="3799" spans="1:41" x14ac:dyDescent="0.3">
      <c r="A3799" t="str">
        <f>"Trad IRN"</f>
        <v>Trad IRN</v>
      </c>
      <c r="B3799" t="str">
        <f>"Bldg IRN"</f>
        <v>Bldg IRN</v>
      </c>
      <c r="C3799" t="s">
        <v>41</v>
      </c>
      <c r="D3799" t="s">
        <v>3</v>
      </c>
      <c r="E3799" t="s">
        <v>80</v>
      </c>
      <c r="F3799" t="s">
        <v>81</v>
      </c>
      <c r="G3799" t="s">
        <v>82</v>
      </c>
      <c r="H3799" t="s">
        <v>83</v>
      </c>
      <c r="I3799" t="str">
        <f>"Trad IRN"</f>
        <v>Trad IRN</v>
      </c>
      <c r="J3799" t="s">
        <v>43</v>
      </c>
      <c r="K3799" t="s">
        <v>44</v>
      </c>
      <c r="L3799" t="s">
        <v>45</v>
      </c>
      <c r="M3799" t="s">
        <v>46</v>
      </c>
      <c r="N3799" t="str">
        <f>"08/18/2022"</f>
        <v>08/18/2022</v>
      </c>
      <c r="O3799" t="str">
        <f>"12/31/2500"</f>
        <v>12/31/2500</v>
      </c>
      <c r="P3799">
        <v>0.85</v>
      </c>
      <c r="Q3799">
        <v>0.85</v>
      </c>
      <c r="S3799">
        <v>0</v>
      </c>
      <c r="T3799">
        <v>0.85</v>
      </c>
      <c r="U3799">
        <v>0</v>
      </c>
      <c r="V3799" t="str">
        <f>"Trad IRN"</f>
        <v>Trad IRN</v>
      </c>
      <c r="W3799">
        <v>85</v>
      </c>
      <c r="X3799" t="s">
        <v>47</v>
      </c>
      <c r="Z3799" t="s">
        <v>47</v>
      </c>
      <c r="AB3799" t="str">
        <f>"09"</f>
        <v>09</v>
      </c>
      <c r="AC3799" t="s">
        <v>48</v>
      </c>
      <c r="AD3799" t="s">
        <v>49</v>
      </c>
      <c r="AE3799" t="s">
        <v>55</v>
      </c>
      <c r="AF3799">
        <v>0</v>
      </c>
      <c r="AG3799" t="s">
        <v>56</v>
      </c>
      <c r="AH3799" t="str">
        <f>"Trad IRN"</f>
        <v>Trad IRN</v>
      </c>
      <c r="AI3799" t="str">
        <f>"Bldg IRN"</f>
        <v>Bldg IRN</v>
      </c>
      <c r="AJ3799" t="s">
        <v>48</v>
      </c>
      <c r="AK3799" t="s">
        <v>48</v>
      </c>
      <c r="AL3799" t="s">
        <v>53</v>
      </c>
      <c r="AM3799">
        <v>962.46</v>
      </c>
      <c r="AN3799">
        <v>1132.3</v>
      </c>
      <c r="AO3799">
        <v>15</v>
      </c>
    </row>
    <row r="3800" spans="1:41" x14ac:dyDescent="0.3">
      <c r="A3800" t="str">
        <f>"Trad IRN"</f>
        <v>Trad IRN</v>
      </c>
      <c r="B3800" t="str">
        <f>"Bldg IRN"</f>
        <v>Bldg IRN</v>
      </c>
      <c r="C3800" t="s">
        <v>41</v>
      </c>
      <c r="D3800" t="s">
        <v>3</v>
      </c>
      <c r="E3800" t="s">
        <v>80</v>
      </c>
      <c r="F3800" t="s">
        <v>81</v>
      </c>
      <c r="G3800" t="s">
        <v>82</v>
      </c>
      <c r="H3800" t="s">
        <v>83</v>
      </c>
      <c r="I3800" t="str">
        <f>"Trad IRN"</f>
        <v>Trad IRN</v>
      </c>
      <c r="J3800" t="s">
        <v>43</v>
      </c>
      <c r="K3800" t="s">
        <v>44</v>
      </c>
      <c r="L3800" t="s">
        <v>45</v>
      </c>
      <c r="M3800" t="s">
        <v>46</v>
      </c>
      <c r="N3800" t="str">
        <f>"12/07/2022"</f>
        <v>12/07/2022</v>
      </c>
      <c r="O3800" t="str">
        <f>"12/31/2500"</f>
        <v>12/31/2500</v>
      </c>
      <c r="P3800">
        <v>0.59400299999999995</v>
      </c>
      <c r="Q3800">
        <v>0.59400299999999995</v>
      </c>
      <c r="S3800">
        <v>0.59400299999999995</v>
      </c>
      <c r="T3800">
        <v>0.59400299999999995</v>
      </c>
      <c r="U3800">
        <v>0</v>
      </c>
      <c r="V3800" t="str">
        <f>"Trad IRN"</f>
        <v>Trad IRN</v>
      </c>
      <c r="W3800">
        <v>70</v>
      </c>
      <c r="X3800" t="s">
        <v>54</v>
      </c>
      <c r="Y3800" t="str">
        <f>"30"</f>
        <v>30</v>
      </c>
      <c r="Z3800" t="s">
        <v>47</v>
      </c>
      <c r="AB3800" t="str">
        <f>"12"</f>
        <v>12</v>
      </c>
      <c r="AC3800" t="s">
        <v>48</v>
      </c>
      <c r="AD3800" t="s">
        <v>49</v>
      </c>
      <c r="AE3800" t="s">
        <v>55</v>
      </c>
      <c r="AF3800">
        <v>0</v>
      </c>
      <c r="AG3800" t="s">
        <v>56</v>
      </c>
      <c r="AH3800" t="str">
        <f>"Trad IRN"</f>
        <v>Trad IRN</v>
      </c>
      <c r="AI3800" t="str">
        <f>"Bldg IRN"</f>
        <v>Bldg IRN</v>
      </c>
      <c r="AJ3800" t="str">
        <f>"12"</f>
        <v>12</v>
      </c>
      <c r="AK3800" t="s">
        <v>48</v>
      </c>
      <c r="AL3800" t="s">
        <v>53</v>
      </c>
      <c r="AM3800">
        <v>672.59</v>
      </c>
      <c r="AN3800">
        <v>1132.3</v>
      </c>
      <c r="AO3800">
        <v>15</v>
      </c>
    </row>
    <row r="3801" spans="1:41" x14ac:dyDescent="0.3">
      <c r="A3801" t="str">
        <f>"Trad IRN"</f>
        <v>Trad IRN</v>
      </c>
      <c r="B3801" t="str">
        <f>"Bldg IRN"</f>
        <v>Bldg IRN</v>
      </c>
      <c r="C3801" t="s">
        <v>41</v>
      </c>
      <c r="D3801" t="s">
        <v>3</v>
      </c>
      <c r="E3801" t="s">
        <v>80</v>
      </c>
      <c r="F3801" t="s">
        <v>81</v>
      </c>
      <c r="G3801" t="s">
        <v>82</v>
      </c>
      <c r="H3801" t="s">
        <v>83</v>
      </c>
      <c r="I3801" t="str">
        <f>"Trad IRN"</f>
        <v>Trad IRN</v>
      </c>
      <c r="J3801" t="s">
        <v>43</v>
      </c>
      <c r="K3801" t="s">
        <v>44</v>
      </c>
      <c r="L3801" t="s">
        <v>45</v>
      </c>
      <c r="M3801" t="s">
        <v>46</v>
      </c>
      <c r="N3801" t="str">
        <f>"08/18/2022"</f>
        <v>08/18/2022</v>
      </c>
      <c r="O3801" t="str">
        <f>"12/06/2022"</f>
        <v>12/06/2022</v>
      </c>
      <c r="P3801">
        <v>0.405997</v>
      </c>
      <c r="Q3801">
        <v>0.405997</v>
      </c>
      <c r="S3801">
        <v>0.405997</v>
      </c>
      <c r="T3801">
        <v>0.405997</v>
      </c>
      <c r="U3801">
        <v>0</v>
      </c>
      <c r="V3801" t="str">
        <f>"Trad IRN"</f>
        <v>Trad IRN</v>
      </c>
      <c r="W3801">
        <v>70</v>
      </c>
      <c r="X3801" t="s">
        <v>54</v>
      </c>
      <c r="Y3801" t="str">
        <f>"30"</f>
        <v>30</v>
      </c>
      <c r="Z3801" t="s">
        <v>47</v>
      </c>
      <c r="AB3801" t="str">
        <f>"12"</f>
        <v>12</v>
      </c>
      <c r="AC3801" t="s">
        <v>48</v>
      </c>
      <c r="AD3801" t="s">
        <v>49</v>
      </c>
      <c r="AE3801" t="s">
        <v>50</v>
      </c>
      <c r="AF3801">
        <v>0</v>
      </c>
      <c r="AG3801" t="s">
        <v>56</v>
      </c>
      <c r="AH3801" t="str">
        <f>"Trad IRN"</f>
        <v>Trad IRN</v>
      </c>
      <c r="AI3801" t="str">
        <f>"Bldg IRN"</f>
        <v>Bldg IRN</v>
      </c>
      <c r="AJ3801" t="str">
        <f>"12"</f>
        <v>12</v>
      </c>
      <c r="AK3801" t="s">
        <v>48</v>
      </c>
      <c r="AL3801" t="s">
        <v>53</v>
      </c>
      <c r="AM3801">
        <v>459.71</v>
      </c>
      <c r="AN3801">
        <v>1132.3</v>
      </c>
      <c r="AO3801">
        <v>15</v>
      </c>
    </row>
    <row r="3802" spans="1:41" x14ac:dyDescent="0.3">
      <c r="A3802" t="str">
        <f>"Trad IRN"</f>
        <v>Trad IRN</v>
      </c>
      <c r="B3802" t="str">
        <f>"Bldg IRN"</f>
        <v>Bldg IRN</v>
      </c>
      <c r="C3802" t="s">
        <v>41</v>
      </c>
      <c r="D3802" t="s">
        <v>3</v>
      </c>
      <c r="E3802" t="s">
        <v>80</v>
      </c>
      <c r="F3802" t="s">
        <v>81</v>
      </c>
      <c r="G3802" t="s">
        <v>82</v>
      </c>
      <c r="H3802" t="s">
        <v>83</v>
      </c>
      <c r="I3802" t="str">
        <f>"Trad IRN"</f>
        <v>Trad IRN</v>
      </c>
      <c r="J3802" t="s">
        <v>43</v>
      </c>
      <c r="K3802" t="s">
        <v>44</v>
      </c>
      <c r="L3802" t="s">
        <v>45</v>
      </c>
      <c r="M3802" t="s">
        <v>59</v>
      </c>
      <c r="N3802" t="str">
        <f>"08/18/2022"</f>
        <v>08/18/2022</v>
      </c>
      <c r="O3802" t="str">
        <f>"12/31/2500"</f>
        <v>12/31/2500</v>
      </c>
      <c r="P3802">
        <v>1</v>
      </c>
      <c r="Q3802">
        <v>1</v>
      </c>
      <c r="S3802">
        <v>0</v>
      </c>
      <c r="T3802">
        <v>1</v>
      </c>
      <c r="U3802">
        <v>0</v>
      </c>
      <c r="V3802" t="s">
        <v>84</v>
      </c>
      <c r="W3802">
        <v>100</v>
      </c>
      <c r="X3802" t="s">
        <v>47</v>
      </c>
      <c r="Z3802" t="s">
        <v>47</v>
      </c>
      <c r="AB3802" t="str">
        <f>"10"</f>
        <v>10</v>
      </c>
      <c r="AC3802" t="s">
        <v>48</v>
      </c>
      <c r="AD3802" t="s">
        <v>49</v>
      </c>
      <c r="AE3802" t="s">
        <v>50</v>
      </c>
      <c r="AF3802">
        <v>0</v>
      </c>
      <c r="AG3802" t="s">
        <v>56</v>
      </c>
      <c r="AH3802" t="str">
        <f>"Trad IRN"</f>
        <v>Trad IRN</v>
      </c>
      <c r="AI3802" t="str">
        <f>"Bldg IRN"</f>
        <v>Bldg IRN</v>
      </c>
      <c r="AJ3802" t="s">
        <v>48</v>
      </c>
      <c r="AK3802" t="s">
        <v>48</v>
      </c>
      <c r="AL3802" t="s">
        <v>53</v>
      </c>
      <c r="AM3802">
        <v>1132.3</v>
      </c>
      <c r="AN3802">
        <v>1132.3</v>
      </c>
      <c r="AO3802">
        <v>15</v>
      </c>
    </row>
    <row r="3803" spans="1:41" x14ac:dyDescent="0.3">
      <c r="A3803" t="str">
        <f>"Trad IRN"</f>
        <v>Trad IRN</v>
      </c>
      <c r="B3803" t="str">
        <f>"Bldg IRN"</f>
        <v>Bldg IRN</v>
      </c>
      <c r="C3803" t="s">
        <v>41</v>
      </c>
      <c r="D3803" t="s">
        <v>3</v>
      </c>
      <c r="E3803" t="s">
        <v>80</v>
      </c>
      <c r="F3803" t="s">
        <v>81</v>
      </c>
      <c r="G3803" t="s">
        <v>82</v>
      </c>
      <c r="H3803" t="s">
        <v>83</v>
      </c>
      <c r="I3803" t="str">
        <f>"Trad IRN"</f>
        <v>Trad IRN</v>
      </c>
      <c r="J3803" t="s">
        <v>43</v>
      </c>
      <c r="K3803" t="s">
        <v>44</v>
      </c>
      <c r="L3803" t="s">
        <v>45</v>
      </c>
      <c r="M3803" t="s">
        <v>46</v>
      </c>
      <c r="N3803" t="str">
        <f>"08/18/2022"</f>
        <v>08/18/2022</v>
      </c>
      <c r="O3803" t="str">
        <f>"12/31/2500"</f>
        <v>12/31/2500</v>
      </c>
      <c r="P3803">
        <v>1</v>
      </c>
      <c r="Q3803">
        <v>1</v>
      </c>
      <c r="R3803">
        <v>1</v>
      </c>
      <c r="S3803">
        <v>0</v>
      </c>
      <c r="T3803">
        <v>1</v>
      </c>
      <c r="U3803">
        <v>0</v>
      </c>
      <c r="V3803" t="str">
        <f>"Trad IRN"</f>
        <v>Trad IRN</v>
      </c>
      <c r="W3803">
        <v>100</v>
      </c>
      <c r="X3803" t="s">
        <v>47</v>
      </c>
      <c r="Z3803" t="s">
        <v>47</v>
      </c>
      <c r="AB3803" t="str">
        <f>"11"</f>
        <v>11</v>
      </c>
      <c r="AC3803" t="str">
        <f>"08"</f>
        <v>08</v>
      </c>
      <c r="AD3803" t="str">
        <f>"3"</f>
        <v>3</v>
      </c>
      <c r="AE3803" t="s">
        <v>55</v>
      </c>
      <c r="AF3803">
        <v>0</v>
      </c>
      <c r="AG3803" t="s">
        <v>56</v>
      </c>
      <c r="AH3803" t="str">
        <f>"Trad IRN"</f>
        <v>Trad IRN</v>
      </c>
      <c r="AI3803" t="str">
        <f>"Bldg IRN"</f>
        <v>Bldg IRN</v>
      </c>
      <c r="AJ3803" t="s">
        <v>48</v>
      </c>
      <c r="AK3803" t="s">
        <v>48</v>
      </c>
      <c r="AL3803" t="s">
        <v>53</v>
      </c>
      <c r="AM3803">
        <v>1132.3</v>
      </c>
      <c r="AN3803">
        <v>1132.3</v>
      </c>
      <c r="AO3803">
        <v>15</v>
      </c>
    </row>
    <row r="3804" spans="1:41" x14ac:dyDescent="0.3">
      <c r="A3804" t="str">
        <f>"Trad IRN"</f>
        <v>Trad IRN</v>
      </c>
      <c r="B3804" t="str">
        <f>"Bldg IRN"</f>
        <v>Bldg IRN</v>
      </c>
      <c r="C3804" t="s">
        <v>41</v>
      </c>
      <c r="D3804" t="s">
        <v>3</v>
      </c>
      <c r="E3804" t="s">
        <v>80</v>
      </c>
      <c r="F3804" t="s">
        <v>81</v>
      </c>
      <c r="G3804" t="s">
        <v>82</v>
      </c>
      <c r="H3804" t="s">
        <v>83</v>
      </c>
      <c r="I3804" t="str">
        <f>"Trad IRN"</f>
        <v>Trad IRN</v>
      </c>
      <c r="J3804" t="s">
        <v>43</v>
      </c>
      <c r="K3804" t="s">
        <v>44</v>
      </c>
      <c r="L3804" t="s">
        <v>45</v>
      </c>
      <c r="M3804" t="s">
        <v>46</v>
      </c>
      <c r="N3804" t="str">
        <f>"08/18/2022"</f>
        <v>08/18/2022</v>
      </c>
      <c r="O3804" t="str">
        <f>"12/31/2500"</f>
        <v>12/31/2500</v>
      </c>
      <c r="P3804">
        <v>1</v>
      </c>
      <c r="Q3804">
        <v>1</v>
      </c>
      <c r="S3804">
        <v>0</v>
      </c>
      <c r="T3804">
        <v>1</v>
      </c>
      <c r="U3804">
        <v>0</v>
      </c>
      <c r="V3804" t="str">
        <f>"Trad IRN"</f>
        <v>Trad IRN</v>
      </c>
      <c r="W3804">
        <v>100</v>
      </c>
      <c r="X3804" t="s">
        <v>47</v>
      </c>
      <c r="Z3804" t="s">
        <v>47</v>
      </c>
      <c r="AB3804" t="str">
        <f>"11"</f>
        <v>11</v>
      </c>
      <c r="AC3804" t="s">
        <v>48</v>
      </c>
      <c r="AD3804" t="s">
        <v>49</v>
      </c>
      <c r="AE3804" t="s">
        <v>55</v>
      </c>
      <c r="AF3804">
        <v>0</v>
      </c>
      <c r="AG3804" t="s">
        <v>56</v>
      </c>
      <c r="AH3804" t="str">
        <f>"Trad IRN"</f>
        <v>Trad IRN</v>
      </c>
      <c r="AI3804" t="str">
        <f>"Bldg IRN"</f>
        <v>Bldg IRN</v>
      </c>
      <c r="AJ3804" t="s">
        <v>48</v>
      </c>
      <c r="AK3804" t="s">
        <v>48</v>
      </c>
      <c r="AL3804" t="s">
        <v>53</v>
      </c>
      <c r="AM3804">
        <v>1132.3</v>
      </c>
      <c r="AN3804">
        <v>1132.3</v>
      </c>
      <c r="AO3804">
        <v>15</v>
      </c>
    </row>
    <row r="3805" spans="1:41" x14ac:dyDescent="0.3">
      <c r="A3805" t="str">
        <f>"Trad IRN"</f>
        <v>Trad IRN</v>
      </c>
      <c r="B3805" t="str">
        <f>"Bldg IRN"</f>
        <v>Bldg IRN</v>
      </c>
      <c r="C3805" t="s">
        <v>41</v>
      </c>
      <c r="D3805" t="s">
        <v>3</v>
      </c>
      <c r="E3805" t="s">
        <v>80</v>
      </c>
      <c r="F3805" t="s">
        <v>81</v>
      </c>
      <c r="G3805" t="s">
        <v>82</v>
      </c>
      <c r="H3805" t="s">
        <v>83</v>
      </c>
      <c r="I3805" t="str">
        <f>"Trad IRN"</f>
        <v>Trad IRN</v>
      </c>
      <c r="J3805" t="s">
        <v>43</v>
      </c>
      <c r="K3805" t="s">
        <v>44</v>
      </c>
      <c r="L3805" t="s">
        <v>45</v>
      </c>
      <c r="M3805" t="s">
        <v>46</v>
      </c>
      <c r="N3805" t="str">
        <f>"01/04/2023"</f>
        <v>01/04/2023</v>
      </c>
      <c r="O3805" t="str">
        <f>"12/31/2500"</f>
        <v>12/31/2500</v>
      </c>
      <c r="P3805">
        <v>0.53056599999999998</v>
      </c>
      <c r="Q3805">
        <v>0.53056599999999998</v>
      </c>
      <c r="S3805">
        <v>0.53056599999999998</v>
      </c>
      <c r="T3805">
        <v>0.53056599999999998</v>
      </c>
      <c r="U3805">
        <v>0</v>
      </c>
      <c r="V3805" t="str">
        <f>"Trad IRN"</f>
        <v>Trad IRN</v>
      </c>
      <c r="W3805">
        <v>100</v>
      </c>
      <c r="X3805" t="s">
        <v>47</v>
      </c>
      <c r="Z3805" t="s">
        <v>47</v>
      </c>
      <c r="AB3805" t="str">
        <f>"09"</f>
        <v>09</v>
      </c>
      <c r="AC3805" t="s">
        <v>48</v>
      </c>
      <c r="AD3805" t="s">
        <v>49</v>
      </c>
      <c r="AE3805" t="s">
        <v>55</v>
      </c>
      <c r="AF3805">
        <v>0</v>
      </c>
      <c r="AG3805" t="s">
        <v>56</v>
      </c>
      <c r="AH3805" t="str">
        <f>"Trad IRN"</f>
        <v>Trad IRN</v>
      </c>
      <c r="AI3805" t="str">
        <f>"Bldg IRN"</f>
        <v>Bldg IRN</v>
      </c>
      <c r="AJ3805" t="s">
        <v>48</v>
      </c>
      <c r="AK3805" t="s">
        <v>48</v>
      </c>
      <c r="AL3805" t="s">
        <v>53</v>
      </c>
      <c r="AM3805">
        <v>600.76</v>
      </c>
      <c r="AN3805">
        <v>1132.3</v>
      </c>
      <c r="AO3805">
        <v>15</v>
      </c>
    </row>
    <row r="3806" spans="1:41" x14ac:dyDescent="0.3">
      <c r="A3806" t="str">
        <f>"Trad IRN"</f>
        <v>Trad IRN</v>
      </c>
      <c r="B3806" t="str">
        <f>"Bldg IRN"</f>
        <v>Bldg IRN</v>
      </c>
      <c r="C3806" t="s">
        <v>41</v>
      </c>
      <c r="D3806" t="s">
        <v>3</v>
      </c>
      <c r="E3806" t="s">
        <v>80</v>
      </c>
      <c r="F3806" t="s">
        <v>81</v>
      </c>
      <c r="G3806" t="s">
        <v>82</v>
      </c>
      <c r="H3806" t="s">
        <v>83</v>
      </c>
      <c r="I3806" t="s">
        <v>8</v>
      </c>
      <c r="J3806" t="s">
        <v>43</v>
      </c>
      <c r="K3806" t="s">
        <v>44</v>
      </c>
      <c r="L3806" t="s">
        <v>45</v>
      </c>
      <c r="M3806" t="s">
        <v>46</v>
      </c>
      <c r="N3806" t="str">
        <f>"08/18/2022"</f>
        <v>08/18/2022</v>
      </c>
      <c r="O3806" t="str">
        <f>"12/20/2022"</f>
        <v>12/20/2022</v>
      </c>
      <c r="P3806">
        <v>6.9550000000000001E-2</v>
      </c>
      <c r="Q3806">
        <v>6.9550000000000001E-2</v>
      </c>
      <c r="S3806">
        <v>0</v>
      </c>
      <c r="T3806">
        <v>1.4671999999999999E-2</v>
      </c>
      <c r="U3806">
        <v>5.4878000000000003E-2</v>
      </c>
      <c r="V3806" t="str">
        <f>"Trad IRN"</f>
        <v>Trad IRN</v>
      </c>
      <c r="W3806">
        <v>15</v>
      </c>
      <c r="X3806" t="s">
        <v>47</v>
      </c>
      <c r="Z3806" t="s">
        <v>47</v>
      </c>
      <c r="AB3806" t="str">
        <f>"09"</f>
        <v>09</v>
      </c>
      <c r="AC3806" t="s">
        <v>48</v>
      </c>
      <c r="AD3806" t="s">
        <v>49</v>
      </c>
      <c r="AE3806" t="s">
        <v>55</v>
      </c>
      <c r="AF3806">
        <v>0</v>
      </c>
      <c r="AG3806" t="s">
        <v>51</v>
      </c>
      <c r="AH3806" t="str">
        <f>"Trad IRN"</f>
        <v>Trad IRN</v>
      </c>
      <c r="AI3806" t="str">
        <f>"Bldg IRN"</f>
        <v>Bldg IRN</v>
      </c>
      <c r="AJ3806" t="s">
        <v>48</v>
      </c>
      <c r="AK3806" t="s">
        <v>48</v>
      </c>
      <c r="AL3806" t="s">
        <v>53</v>
      </c>
      <c r="AM3806">
        <v>78.75</v>
      </c>
      <c r="AN3806">
        <v>1132.3</v>
      </c>
      <c r="AO3806">
        <v>15</v>
      </c>
    </row>
    <row r="3807" spans="1:41" x14ac:dyDescent="0.3">
      <c r="A3807" t="str">
        <f>"Trad IRN"</f>
        <v>Trad IRN</v>
      </c>
      <c r="B3807" t="str">
        <f>"Bldg IRN"</f>
        <v>Bldg IRN</v>
      </c>
      <c r="C3807" t="s">
        <v>41</v>
      </c>
      <c r="D3807" t="s">
        <v>3</v>
      </c>
      <c r="E3807" t="s">
        <v>80</v>
      </c>
      <c r="F3807" t="s">
        <v>81</v>
      </c>
      <c r="G3807" t="s">
        <v>82</v>
      </c>
      <c r="H3807" t="s">
        <v>83</v>
      </c>
      <c r="I3807" t="str">
        <f>"Trad IRN"</f>
        <v>Trad IRN</v>
      </c>
      <c r="J3807" t="s">
        <v>43</v>
      </c>
      <c r="K3807" t="s">
        <v>44</v>
      </c>
      <c r="L3807" t="s">
        <v>45</v>
      </c>
      <c r="M3807" t="s">
        <v>46</v>
      </c>
      <c r="N3807" t="str">
        <f>"08/18/2022"</f>
        <v>08/18/2022</v>
      </c>
      <c r="O3807" t="str">
        <f>"01/03/2023"</f>
        <v>01/03/2023</v>
      </c>
      <c r="P3807">
        <v>0.39901900000000001</v>
      </c>
      <c r="Q3807">
        <v>0.39901900000000001</v>
      </c>
      <c r="S3807">
        <v>0.39901900000000001</v>
      </c>
      <c r="T3807">
        <v>0.39901900000000001</v>
      </c>
      <c r="U3807">
        <v>0</v>
      </c>
      <c r="V3807" t="str">
        <f>"Trad IRN"</f>
        <v>Trad IRN</v>
      </c>
      <c r="W3807">
        <v>85</v>
      </c>
      <c r="X3807" t="s">
        <v>47</v>
      </c>
      <c r="Z3807" t="s">
        <v>47</v>
      </c>
      <c r="AB3807" t="str">
        <f>"09"</f>
        <v>09</v>
      </c>
      <c r="AC3807" t="s">
        <v>48</v>
      </c>
      <c r="AD3807" t="s">
        <v>49</v>
      </c>
      <c r="AE3807" t="s">
        <v>55</v>
      </c>
      <c r="AF3807">
        <v>0</v>
      </c>
      <c r="AG3807" t="s">
        <v>56</v>
      </c>
      <c r="AH3807" t="str">
        <f>"Trad IRN"</f>
        <v>Trad IRN</v>
      </c>
      <c r="AI3807" t="str">
        <f>"Bldg IRN"</f>
        <v>Bldg IRN</v>
      </c>
      <c r="AJ3807" t="s">
        <v>48</v>
      </c>
      <c r="AK3807" t="s">
        <v>48</v>
      </c>
      <c r="AL3807" t="s">
        <v>53</v>
      </c>
      <c r="AM3807">
        <v>451.81</v>
      </c>
      <c r="AN3807">
        <v>1132.3</v>
      </c>
      <c r="AO3807">
        <v>15</v>
      </c>
    </row>
    <row r="3808" spans="1:41" x14ac:dyDescent="0.3">
      <c r="A3808" t="str">
        <f>"Trad IRN"</f>
        <v>Trad IRN</v>
      </c>
      <c r="B3808" t="str">
        <f>"Bldg IRN"</f>
        <v>Bldg IRN</v>
      </c>
      <c r="C3808" t="s">
        <v>41</v>
      </c>
      <c r="D3808" t="s">
        <v>3</v>
      </c>
      <c r="E3808" t="s">
        <v>80</v>
      </c>
      <c r="F3808" t="s">
        <v>81</v>
      </c>
      <c r="G3808" t="s">
        <v>82</v>
      </c>
      <c r="H3808" t="s">
        <v>83</v>
      </c>
      <c r="I3808" t="str">
        <f>"Trad IRN"</f>
        <v>Trad IRN</v>
      </c>
      <c r="J3808" t="s">
        <v>43</v>
      </c>
      <c r="K3808" t="s">
        <v>44</v>
      </c>
      <c r="L3808" t="s">
        <v>45</v>
      </c>
      <c r="M3808" t="s">
        <v>46</v>
      </c>
      <c r="N3808" t="str">
        <f>"08/18/2022"</f>
        <v>08/18/2022</v>
      </c>
      <c r="O3808" t="str">
        <f>"01/03/2023"</f>
        <v>01/03/2023</v>
      </c>
      <c r="P3808">
        <v>0.35207500000000003</v>
      </c>
      <c r="Q3808">
        <v>0.35207500000000003</v>
      </c>
      <c r="S3808">
        <v>0</v>
      </c>
      <c r="T3808">
        <v>0.35207500000000003</v>
      </c>
      <c r="U3808">
        <v>0</v>
      </c>
      <c r="V3808" t="str">
        <f>"Trad IRN"</f>
        <v>Trad IRN</v>
      </c>
      <c r="W3808">
        <v>75</v>
      </c>
      <c r="X3808" t="s">
        <v>47</v>
      </c>
      <c r="Z3808" t="s">
        <v>47</v>
      </c>
      <c r="AB3808" t="str">
        <f>"11"</f>
        <v>11</v>
      </c>
      <c r="AC3808" t="s">
        <v>48</v>
      </c>
      <c r="AD3808" t="s">
        <v>49</v>
      </c>
      <c r="AE3808" t="s">
        <v>50</v>
      </c>
      <c r="AF3808">
        <v>0</v>
      </c>
      <c r="AG3808" t="s">
        <v>56</v>
      </c>
      <c r="AH3808" t="str">
        <f>"Trad IRN"</f>
        <v>Trad IRN</v>
      </c>
      <c r="AI3808" t="str">
        <f>"Bldg IRN"</f>
        <v>Bldg IRN</v>
      </c>
      <c r="AJ3808" t="s">
        <v>48</v>
      </c>
      <c r="AK3808" t="s">
        <v>48</v>
      </c>
      <c r="AL3808" t="s">
        <v>53</v>
      </c>
      <c r="AM3808">
        <v>398.65</v>
      </c>
      <c r="AN3808">
        <v>1132.3</v>
      </c>
      <c r="AO3808">
        <v>15</v>
      </c>
    </row>
    <row r="3809" spans="1:41" x14ac:dyDescent="0.3">
      <c r="A3809" t="str">
        <f>"Trad IRN"</f>
        <v>Trad IRN</v>
      </c>
      <c r="B3809" t="str">
        <f>"Bldg IRN"</f>
        <v>Bldg IRN</v>
      </c>
      <c r="C3809" t="s">
        <v>41</v>
      </c>
      <c r="D3809" t="s">
        <v>3</v>
      </c>
      <c r="E3809" t="s">
        <v>80</v>
      </c>
      <c r="F3809" t="s">
        <v>81</v>
      </c>
      <c r="G3809" t="s">
        <v>82</v>
      </c>
      <c r="H3809" t="s">
        <v>83</v>
      </c>
      <c r="I3809" t="str">
        <f>"Trad IRN"</f>
        <v>Trad IRN</v>
      </c>
      <c r="J3809" t="s">
        <v>43</v>
      </c>
      <c r="K3809" t="s">
        <v>44</v>
      </c>
      <c r="L3809" t="s">
        <v>45</v>
      </c>
      <c r="M3809" t="s">
        <v>46</v>
      </c>
      <c r="N3809" t="str">
        <f>"01/04/2023"</f>
        <v>01/04/2023</v>
      </c>
      <c r="O3809" t="str">
        <f>"12/31/2500"</f>
        <v>12/31/2500</v>
      </c>
      <c r="P3809">
        <v>0.53056599999999998</v>
      </c>
      <c r="Q3809">
        <v>0.53056599999999998</v>
      </c>
      <c r="S3809">
        <v>0</v>
      </c>
      <c r="T3809">
        <v>0.53056599999999998</v>
      </c>
      <c r="U3809">
        <v>0</v>
      </c>
      <c r="V3809" t="str">
        <f>"Trad IRN"</f>
        <v>Trad IRN</v>
      </c>
      <c r="W3809">
        <v>100</v>
      </c>
      <c r="X3809" t="s">
        <v>47</v>
      </c>
      <c r="Z3809" t="s">
        <v>47</v>
      </c>
      <c r="AB3809" t="str">
        <f>"11"</f>
        <v>11</v>
      </c>
      <c r="AC3809" t="s">
        <v>48</v>
      </c>
      <c r="AD3809" t="s">
        <v>49</v>
      </c>
      <c r="AE3809" t="s">
        <v>50</v>
      </c>
      <c r="AF3809">
        <v>0</v>
      </c>
      <c r="AG3809" t="s">
        <v>56</v>
      </c>
      <c r="AH3809" t="str">
        <f>"Trad IRN"</f>
        <v>Trad IRN</v>
      </c>
      <c r="AI3809" t="str">
        <f>"Bldg IRN"</f>
        <v>Bldg IRN</v>
      </c>
      <c r="AJ3809" t="s">
        <v>48</v>
      </c>
      <c r="AK3809" t="s">
        <v>48</v>
      </c>
      <c r="AL3809" t="s">
        <v>53</v>
      </c>
      <c r="AM3809">
        <v>600.76</v>
      </c>
      <c r="AN3809">
        <v>1132.3</v>
      </c>
      <c r="AO3809">
        <v>15</v>
      </c>
    </row>
    <row r="3810" spans="1:41" x14ac:dyDescent="0.3">
      <c r="A3810" t="str">
        <f>"Trad IRN"</f>
        <v>Trad IRN</v>
      </c>
      <c r="B3810" t="str">
        <f>"Bldg IRN"</f>
        <v>Bldg IRN</v>
      </c>
      <c r="C3810" t="s">
        <v>41</v>
      </c>
      <c r="D3810" t="s">
        <v>3</v>
      </c>
      <c r="E3810" t="s">
        <v>80</v>
      </c>
      <c r="F3810" t="s">
        <v>81</v>
      </c>
      <c r="G3810" t="s">
        <v>82</v>
      </c>
      <c r="H3810" t="s">
        <v>83</v>
      </c>
      <c r="I3810" t="s">
        <v>8</v>
      </c>
      <c r="J3810" t="s">
        <v>43</v>
      </c>
      <c r="K3810" t="s">
        <v>44</v>
      </c>
      <c r="L3810" t="s">
        <v>45</v>
      </c>
      <c r="M3810" t="s">
        <v>46</v>
      </c>
      <c r="N3810" t="str">
        <f>"08/18/2022"</f>
        <v>08/18/2022</v>
      </c>
      <c r="O3810" t="str">
        <f>"12/20/2022"</f>
        <v>12/20/2022</v>
      </c>
      <c r="P3810">
        <v>0.11591700000000001</v>
      </c>
      <c r="Q3810">
        <v>0.11591700000000001</v>
      </c>
      <c r="S3810">
        <v>0</v>
      </c>
      <c r="T3810">
        <v>6.1609999999999998E-3</v>
      </c>
      <c r="U3810">
        <v>0.10975600000000001</v>
      </c>
      <c r="V3810" t="str">
        <f>"Trad IRN"</f>
        <v>Trad IRN</v>
      </c>
      <c r="W3810">
        <v>25</v>
      </c>
      <c r="X3810" t="s">
        <v>47</v>
      </c>
      <c r="Z3810" t="s">
        <v>47</v>
      </c>
      <c r="AB3810" t="str">
        <f>"11"</f>
        <v>11</v>
      </c>
      <c r="AC3810" t="s">
        <v>48</v>
      </c>
      <c r="AD3810" t="s">
        <v>49</v>
      </c>
      <c r="AE3810" t="s">
        <v>50</v>
      </c>
      <c r="AF3810">
        <v>0</v>
      </c>
      <c r="AG3810" t="s">
        <v>51</v>
      </c>
      <c r="AH3810" t="str">
        <f>"Trad IRN"</f>
        <v>Trad IRN</v>
      </c>
      <c r="AI3810" t="str">
        <f>"Bldg IRN"</f>
        <v>Bldg IRN</v>
      </c>
      <c r="AJ3810" t="s">
        <v>48</v>
      </c>
      <c r="AK3810" t="s">
        <v>48</v>
      </c>
      <c r="AL3810" t="s">
        <v>53</v>
      </c>
      <c r="AM3810">
        <v>131.25</v>
      </c>
      <c r="AN3810">
        <v>1132.3</v>
      </c>
      <c r="AO3810">
        <v>15</v>
      </c>
    </row>
    <row r="3811" spans="1:41" x14ac:dyDescent="0.3">
      <c r="A3811" t="str">
        <f>"Trad IRN"</f>
        <v>Trad IRN</v>
      </c>
      <c r="B3811" t="str">
        <f>"Bldg IRN"</f>
        <v>Bldg IRN</v>
      </c>
      <c r="C3811" t="s">
        <v>41</v>
      </c>
      <c r="D3811" t="s">
        <v>3</v>
      </c>
      <c r="E3811" t="s">
        <v>80</v>
      </c>
      <c r="F3811" t="s">
        <v>81</v>
      </c>
      <c r="G3811" t="s">
        <v>82</v>
      </c>
      <c r="H3811" t="s">
        <v>83</v>
      </c>
      <c r="I3811" t="str">
        <f>"Trad IRN"</f>
        <v>Trad IRN</v>
      </c>
      <c r="J3811" t="s">
        <v>43</v>
      </c>
      <c r="K3811" t="s">
        <v>44</v>
      </c>
      <c r="L3811" t="s">
        <v>45</v>
      </c>
      <c r="M3811" t="s">
        <v>46</v>
      </c>
      <c r="N3811" t="str">
        <f>"08/18/2022"</f>
        <v>08/18/2022</v>
      </c>
      <c r="O3811" t="str">
        <f>"12/31/2500"</f>
        <v>12/31/2500</v>
      </c>
      <c r="P3811">
        <v>1</v>
      </c>
      <c r="Q3811">
        <v>1</v>
      </c>
      <c r="S3811">
        <v>0</v>
      </c>
      <c r="T3811">
        <v>1</v>
      </c>
      <c r="U3811">
        <v>0</v>
      </c>
      <c r="V3811" t="str">
        <f>"Trad IRN"</f>
        <v>Trad IRN</v>
      </c>
      <c r="W3811">
        <v>85</v>
      </c>
      <c r="X3811" t="s">
        <v>54</v>
      </c>
      <c r="Y3811" t="str">
        <f>"15"</f>
        <v>15</v>
      </c>
      <c r="Z3811" t="s">
        <v>47</v>
      </c>
      <c r="AB3811" t="str">
        <f>"11"</f>
        <v>11</v>
      </c>
      <c r="AC3811" t="s">
        <v>48</v>
      </c>
      <c r="AD3811" t="s">
        <v>49</v>
      </c>
      <c r="AE3811" t="s">
        <v>50</v>
      </c>
      <c r="AF3811">
        <v>0</v>
      </c>
      <c r="AG3811" t="s">
        <v>56</v>
      </c>
      <c r="AH3811" t="str">
        <f>"Trad IRN"</f>
        <v>Trad IRN</v>
      </c>
      <c r="AI3811" t="str">
        <f>"Bldg IRN"</f>
        <v>Bldg IRN</v>
      </c>
      <c r="AJ3811" t="s">
        <v>48</v>
      </c>
      <c r="AK3811" t="s">
        <v>48</v>
      </c>
      <c r="AL3811" t="s">
        <v>53</v>
      </c>
      <c r="AM3811">
        <v>1132.3</v>
      </c>
      <c r="AN3811">
        <v>1132.3</v>
      </c>
      <c r="AO3811">
        <v>15</v>
      </c>
    </row>
    <row r="3812" spans="1:41" x14ac:dyDescent="0.3">
      <c r="A3812" t="str">
        <f>"Trad IRN"</f>
        <v>Trad IRN</v>
      </c>
      <c r="B3812" t="str">
        <f>"Bldg IRN"</f>
        <v>Bldg IRN</v>
      </c>
      <c r="C3812" t="s">
        <v>41</v>
      </c>
      <c r="D3812" t="s">
        <v>3</v>
      </c>
      <c r="E3812" t="s">
        <v>80</v>
      </c>
      <c r="F3812" t="s">
        <v>81</v>
      </c>
      <c r="G3812" t="s">
        <v>82</v>
      </c>
      <c r="H3812" t="s">
        <v>83</v>
      </c>
      <c r="I3812" t="str">
        <f>"Trad IRN"</f>
        <v>Trad IRN</v>
      </c>
      <c r="J3812" t="s">
        <v>43</v>
      </c>
      <c r="K3812" t="s">
        <v>44</v>
      </c>
      <c r="L3812" t="s">
        <v>45</v>
      </c>
      <c r="M3812" t="s">
        <v>46</v>
      </c>
      <c r="N3812" t="str">
        <f>"08/18/2022"</f>
        <v>08/18/2022</v>
      </c>
      <c r="O3812" t="str">
        <f>"12/31/2500"</f>
        <v>12/31/2500</v>
      </c>
      <c r="P3812">
        <v>1</v>
      </c>
      <c r="Q3812">
        <v>1</v>
      </c>
      <c r="S3812">
        <v>0</v>
      </c>
      <c r="T3812">
        <v>1</v>
      </c>
      <c r="U3812">
        <v>0</v>
      </c>
      <c r="V3812" t="str">
        <f>"Trad IRN"</f>
        <v>Trad IRN</v>
      </c>
      <c r="W3812">
        <v>100</v>
      </c>
      <c r="X3812" t="s">
        <v>47</v>
      </c>
      <c r="Z3812" t="s">
        <v>47</v>
      </c>
      <c r="AB3812" t="str">
        <f>"10"</f>
        <v>10</v>
      </c>
      <c r="AC3812" t="s">
        <v>48</v>
      </c>
      <c r="AD3812" t="s">
        <v>49</v>
      </c>
      <c r="AE3812" t="s">
        <v>50</v>
      </c>
      <c r="AF3812">
        <v>0</v>
      </c>
      <c r="AG3812" t="s">
        <v>56</v>
      </c>
      <c r="AH3812" t="str">
        <f>"Trad IRN"</f>
        <v>Trad IRN</v>
      </c>
      <c r="AI3812" t="str">
        <f>"Bldg IRN"</f>
        <v>Bldg IRN</v>
      </c>
      <c r="AJ3812" t="s">
        <v>48</v>
      </c>
      <c r="AK3812" t="s">
        <v>48</v>
      </c>
      <c r="AL3812" t="s">
        <v>53</v>
      </c>
      <c r="AM3812">
        <v>1132.3</v>
      </c>
      <c r="AN3812">
        <v>1132.3</v>
      </c>
      <c r="AO3812">
        <v>15</v>
      </c>
    </row>
    <row r="3813" spans="1:41" x14ac:dyDescent="0.3">
      <c r="A3813" t="str">
        <f>"Trad IRN"</f>
        <v>Trad IRN</v>
      </c>
      <c r="B3813" t="str">
        <f>"Bldg IRN"</f>
        <v>Bldg IRN</v>
      </c>
      <c r="C3813" t="s">
        <v>41</v>
      </c>
      <c r="D3813" t="s">
        <v>3</v>
      </c>
      <c r="E3813" t="s">
        <v>80</v>
      </c>
      <c r="F3813" t="s">
        <v>81</v>
      </c>
      <c r="G3813" t="s">
        <v>82</v>
      </c>
      <c r="H3813" t="s">
        <v>83</v>
      </c>
      <c r="I3813" t="str">
        <f>"Trad IRN"</f>
        <v>Trad IRN</v>
      </c>
      <c r="J3813" t="s">
        <v>43</v>
      </c>
      <c r="K3813" t="s">
        <v>44</v>
      </c>
      <c r="L3813" t="s">
        <v>45</v>
      </c>
      <c r="M3813" t="s">
        <v>46</v>
      </c>
      <c r="N3813" t="str">
        <f>"08/18/2022"</f>
        <v>08/18/2022</v>
      </c>
      <c r="O3813" t="str">
        <f>"01/03/2023"</f>
        <v>01/03/2023</v>
      </c>
      <c r="P3813">
        <v>0.46943400000000002</v>
      </c>
      <c r="Q3813">
        <v>0.46943400000000002</v>
      </c>
      <c r="S3813">
        <v>0</v>
      </c>
      <c r="T3813">
        <v>0.46943400000000002</v>
      </c>
      <c r="U3813">
        <v>0</v>
      </c>
      <c r="V3813" t="str">
        <f>"Trad IRN"</f>
        <v>Trad IRN</v>
      </c>
      <c r="W3813">
        <v>100</v>
      </c>
      <c r="X3813" t="s">
        <v>47</v>
      </c>
      <c r="Z3813" t="s">
        <v>47</v>
      </c>
      <c r="AB3813" t="str">
        <f>"10"</f>
        <v>10</v>
      </c>
      <c r="AC3813" t="s">
        <v>48</v>
      </c>
      <c r="AD3813" t="s">
        <v>49</v>
      </c>
      <c r="AE3813" t="s">
        <v>50</v>
      </c>
      <c r="AF3813">
        <v>0</v>
      </c>
      <c r="AG3813" t="s">
        <v>56</v>
      </c>
      <c r="AH3813" t="str">
        <f>"Trad IRN"</f>
        <v>Trad IRN</v>
      </c>
      <c r="AI3813" t="str">
        <f>"Bldg IRN"</f>
        <v>Bldg IRN</v>
      </c>
      <c r="AJ3813" t="s">
        <v>48</v>
      </c>
      <c r="AK3813" t="s">
        <v>48</v>
      </c>
      <c r="AL3813" t="s">
        <v>53</v>
      </c>
      <c r="AM3813">
        <v>531.54</v>
      </c>
      <c r="AN3813">
        <v>1132.3</v>
      </c>
      <c r="AO3813">
        <v>15</v>
      </c>
    </row>
    <row r="3814" spans="1:41" x14ac:dyDescent="0.3">
      <c r="A3814" t="str">
        <f>"Trad IRN"</f>
        <v>Trad IRN</v>
      </c>
      <c r="B3814" t="str">
        <f>"Bldg IRN"</f>
        <v>Bldg IRN</v>
      </c>
      <c r="C3814" t="s">
        <v>41</v>
      </c>
      <c r="D3814" t="s">
        <v>3</v>
      </c>
      <c r="E3814" t="s">
        <v>80</v>
      </c>
      <c r="F3814" t="s">
        <v>81</v>
      </c>
      <c r="G3814" t="s">
        <v>82</v>
      </c>
      <c r="H3814" t="s">
        <v>83</v>
      </c>
      <c r="I3814" t="str">
        <f>"Trad IRN"</f>
        <v>Trad IRN</v>
      </c>
      <c r="J3814" t="s">
        <v>43</v>
      </c>
      <c r="K3814" t="s">
        <v>44</v>
      </c>
      <c r="L3814" t="s">
        <v>45</v>
      </c>
      <c r="M3814" t="s">
        <v>46</v>
      </c>
      <c r="N3814" t="str">
        <f>"01/04/2023"</f>
        <v>01/04/2023</v>
      </c>
      <c r="O3814" t="str">
        <f t="shared" ref="O3814:O3820" si="387">"12/31/2500"</f>
        <v>12/31/2500</v>
      </c>
      <c r="P3814">
        <v>0.45098100000000002</v>
      </c>
      <c r="Q3814">
        <v>0.45098100000000002</v>
      </c>
      <c r="S3814">
        <v>0</v>
      </c>
      <c r="T3814">
        <v>0.45098100000000002</v>
      </c>
      <c r="U3814">
        <v>0</v>
      </c>
      <c r="V3814" t="str">
        <f>"Trad IRN"</f>
        <v>Trad IRN</v>
      </c>
      <c r="W3814">
        <v>85</v>
      </c>
      <c r="X3814" t="s">
        <v>47</v>
      </c>
      <c r="Z3814" t="s">
        <v>47</v>
      </c>
      <c r="AB3814" t="str">
        <f>"10"</f>
        <v>10</v>
      </c>
      <c r="AC3814" t="s">
        <v>48</v>
      </c>
      <c r="AD3814" t="s">
        <v>49</v>
      </c>
      <c r="AE3814" t="s">
        <v>50</v>
      </c>
      <c r="AF3814">
        <v>0</v>
      </c>
      <c r="AG3814" t="s">
        <v>56</v>
      </c>
      <c r="AH3814" t="str">
        <f>"Trad IRN"</f>
        <v>Trad IRN</v>
      </c>
      <c r="AI3814" t="str">
        <f>"Bldg IRN"</f>
        <v>Bldg IRN</v>
      </c>
      <c r="AJ3814" t="s">
        <v>48</v>
      </c>
      <c r="AK3814" t="s">
        <v>48</v>
      </c>
      <c r="AL3814" t="s">
        <v>53</v>
      </c>
      <c r="AM3814">
        <v>510.65</v>
      </c>
      <c r="AN3814">
        <v>1132.3</v>
      </c>
      <c r="AO3814">
        <v>15</v>
      </c>
    </row>
    <row r="3815" spans="1:41" x14ac:dyDescent="0.3">
      <c r="A3815" t="str">
        <f>"Trad IRN"</f>
        <v>Trad IRN</v>
      </c>
      <c r="B3815" t="str">
        <f>"Bldg IRN"</f>
        <v>Bldg IRN</v>
      </c>
      <c r="C3815" t="s">
        <v>41</v>
      </c>
      <c r="D3815" t="s">
        <v>3</v>
      </c>
      <c r="E3815" t="s">
        <v>80</v>
      </c>
      <c r="F3815" t="s">
        <v>81</v>
      </c>
      <c r="G3815" t="s">
        <v>82</v>
      </c>
      <c r="H3815" t="s">
        <v>83</v>
      </c>
      <c r="I3815" t="s">
        <v>8</v>
      </c>
      <c r="J3815" t="s">
        <v>43</v>
      </c>
      <c r="K3815" t="s">
        <v>44</v>
      </c>
      <c r="L3815" t="s">
        <v>45</v>
      </c>
      <c r="M3815" t="s">
        <v>46</v>
      </c>
      <c r="N3815" t="str">
        <f>"01/04/2023"</f>
        <v>01/04/2023</v>
      </c>
      <c r="O3815" t="str">
        <f t="shared" si="387"/>
        <v>12/31/2500</v>
      </c>
      <c r="P3815">
        <v>7.9585000000000003E-2</v>
      </c>
      <c r="Q3815">
        <v>7.9585000000000003E-2</v>
      </c>
      <c r="S3815">
        <v>0</v>
      </c>
      <c r="T3815">
        <v>2.4028999999999998E-2</v>
      </c>
      <c r="U3815">
        <v>5.5556000000000001E-2</v>
      </c>
      <c r="V3815" t="str">
        <f>"Trad IRN"</f>
        <v>Trad IRN</v>
      </c>
      <c r="W3815">
        <v>15</v>
      </c>
      <c r="X3815" t="s">
        <v>47</v>
      </c>
      <c r="Z3815" t="s">
        <v>47</v>
      </c>
      <c r="AB3815" t="str">
        <f>"10"</f>
        <v>10</v>
      </c>
      <c r="AC3815" t="s">
        <v>48</v>
      </c>
      <c r="AD3815" t="s">
        <v>49</v>
      </c>
      <c r="AE3815" t="s">
        <v>50</v>
      </c>
      <c r="AF3815">
        <v>0</v>
      </c>
      <c r="AG3815" t="s">
        <v>51</v>
      </c>
      <c r="AH3815" t="str">
        <f>"Trad IRN"</f>
        <v>Trad IRN</v>
      </c>
      <c r="AI3815" t="str">
        <f>"Bldg IRN"</f>
        <v>Bldg IRN</v>
      </c>
      <c r="AJ3815" t="s">
        <v>48</v>
      </c>
      <c r="AK3815" t="s">
        <v>48</v>
      </c>
      <c r="AL3815" t="s">
        <v>53</v>
      </c>
      <c r="AM3815">
        <v>90.11</v>
      </c>
      <c r="AN3815">
        <v>1132.3</v>
      </c>
      <c r="AO3815">
        <v>15</v>
      </c>
    </row>
    <row r="3816" spans="1:41" x14ac:dyDescent="0.3">
      <c r="A3816" t="str">
        <f>"Trad IRN"</f>
        <v>Trad IRN</v>
      </c>
      <c r="B3816" t="str">
        <f>"Bldg IRN"</f>
        <v>Bldg IRN</v>
      </c>
      <c r="C3816" t="s">
        <v>41</v>
      </c>
      <c r="D3816" t="s">
        <v>3</v>
      </c>
      <c r="E3816" t="s">
        <v>80</v>
      </c>
      <c r="F3816" t="s">
        <v>81</v>
      </c>
      <c r="G3816" t="s">
        <v>82</v>
      </c>
      <c r="H3816" t="s">
        <v>83</v>
      </c>
      <c r="I3816" t="str">
        <f>"Trad IRN"</f>
        <v>Trad IRN</v>
      </c>
      <c r="J3816" t="s">
        <v>43</v>
      </c>
      <c r="K3816" t="s">
        <v>44</v>
      </c>
      <c r="L3816" t="s">
        <v>45</v>
      </c>
      <c r="M3816" t="s">
        <v>46</v>
      </c>
      <c r="N3816" t="str">
        <f t="shared" ref="N3816:N3821" si="388">"08/18/2022"</f>
        <v>08/18/2022</v>
      </c>
      <c r="O3816" t="str">
        <f t="shared" si="387"/>
        <v>12/31/2500</v>
      </c>
      <c r="P3816">
        <v>1</v>
      </c>
      <c r="Q3816">
        <v>1</v>
      </c>
      <c r="S3816">
        <v>0</v>
      </c>
      <c r="T3816">
        <v>1</v>
      </c>
      <c r="U3816">
        <v>0</v>
      </c>
      <c r="V3816" t="str">
        <f>"Trad IRN"</f>
        <v>Trad IRN</v>
      </c>
      <c r="W3816">
        <v>100</v>
      </c>
      <c r="X3816" t="s">
        <v>47</v>
      </c>
      <c r="Z3816" t="s">
        <v>47</v>
      </c>
      <c r="AB3816" t="str">
        <f>"10"</f>
        <v>10</v>
      </c>
      <c r="AC3816" t="s">
        <v>48</v>
      </c>
      <c r="AD3816" t="s">
        <v>49</v>
      </c>
      <c r="AE3816" t="s">
        <v>50</v>
      </c>
      <c r="AF3816">
        <v>0</v>
      </c>
      <c r="AG3816" t="s">
        <v>56</v>
      </c>
      <c r="AH3816" t="str">
        <f>"Trad IRN"</f>
        <v>Trad IRN</v>
      </c>
      <c r="AI3816" t="str">
        <f>"Bldg IRN"</f>
        <v>Bldg IRN</v>
      </c>
      <c r="AJ3816" t="s">
        <v>48</v>
      </c>
      <c r="AK3816" t="s">
        <v>48</v>
      </c>
      <c r="AL3816" t="s">
        <v>53</v>
      </c>
      <c r="AM3816">
        <v>1132.3</v>
      </c>
      <c r="AN3816">
        <v>1132.3</v>
      </c>
      <c r="AO3816">
        <v>15</v>
      </c>
    </row>
    <row r="3817" spans="1:41" x14ac:dyDescent="0.3">
      <c r="A3817" t="str">
        <f>"Trad IRN"</f>
        <v>Trad IRN</v>
      </c>
      <c r="B3817" t="str">
        <f>"Bldg IRN"</f>
        <v>Bldg IRN</v>
      </c>
      <c r="C3817" t="s">
        <v>41</v>
      </c>
      <c r="D3817" t="s">
        <v>3</v>
      </c>
      <c r="E3817" t="s">
        <v>80</v>
      </c>
      <c r="F3817" t="s">
        <v>81</v>
      </c>
      <c r="G3817" t="s">
        <v>82</v>
      </c>
      <c r="H3817" t="s">
        <v>83</v>
      </c>
      <c r="I3817" t="str">
        <f>"Trad IRN"</f>
        <v>Trad IRN</v>
      </c>
      <c r="J3817" t="s">
        <v>43</v>
      </c>
      <c r="K3817" t="s">
        <v>44</v>
      </c>
      <c r="L3817" t="s">
        <v>45</v>
      </c>
      <c r="M3817" t="s">
        <v>59</v>
      </c>
      <c r="N3817" t="str">
        <f t="shared" si="388"/>
        <v>08/18/2022</v>
      </c>
      <c r="O3817" t="str">
        <f t="shared" si="387"/>
        <v>12/31/2500</v>
      </c>
      <c r="P3817">
        <v>1</v>
      </c>
      <c r="Q3817">
        <v>1</v>
      </c>
      <c r="S3817">
        <v>0</v>
      </c>
      <c r="T3817">
        <v>1</v>
      </c>
      <c r="U3817">
        <v>0</v>
      </c>
      <c r="V3817" t="s">
        <v>84</v>
      </c>
      <c r="W3817">
        <v>100</v>
      </c>
      <c r="X3817" t="s">
        <v>47</v>
      </c>
      <c r="Z3817" t="s">
        <v>47</v>
      </c>
      <c r="AB3817" t="str">
        <f>"12"</f>
        <v>12</v>
      </c>
      <c r="AC3817" t="s">
        <v>48</v>
      </c>
      <c r="AD3817" t="s">
        <v>49</v>
      </c>
      <c r="AE3817" t="s">
        <v>50</v>
      </c>
      <c r="AF3817">
        <v>0</v>
      </c>
      <c r="AG3817" t="s">
        <v>56</v>
      </c>
      <c r="AH3817" t="str">
        <f>"Trad IRN"</f>
        <v>Trad IRN</v>
      </c>
      <c r="AI3817" t="str">
        <f>"Bldg IRN"</f>
        <v>Bldg IRN</v>
      </c>
      <c r="AJ3817" t="str">
        <f>"12"</f>
        <v>12</v>
      </c>
      <c r="AK3817" t="s">
        <v>48</v>
      </c>
      <c r="AL3817" t="s">
        <v>53</v>
      </c>
      <c r="AM3817">
        <v>1132.3</v>
      </c>
      <c r="AN3817">
        <v>1132.3</v>
      </c>
      <c r="AO3817">
        <v>15</v>
      </c>
    </row>
    <row r="3818" spans="1:41" x14ac:dyDescent="0.3">
      <c r="A3818" t="str">
        <f>"Trad IRN"</f>
        <v>Trad IRN</v>
      </c>
      <c r="B3818" t="str">
        <f>"Bldg IRN"</f>
        <v>Bldg IRN</v>
      </c>
      <c r="C3818" t="s">
        <v>41</v>
      </c>
      <c r="D3818" t="s">
        <v>3</v>
      </c>
      <c r="E3818" t="s">
        <v>80</v>
      </c>
      <c r="F3818" t="s">
        <v>81</v>
      </c>
      <c r="G3818" t="s">
        <v>82</v>
      </c>
      <c r="H3818" t="s">
        <v>83</v>
      </c>
      <c r="I3818" t="str">
        <f>"Trad IRN"</f>
        <v>Trad IRN</v>
      </c>
      <c r="J3818" t="s">
        <v>43</v>
      </c>
      <c r="K3818" t="s">
        <v>44</v>
      </c>
      <c r="L3818" t="s">
        <v>45</v>
      </c>
      <c r="M3818" t="s">
        <v>46</v>
      </c>
      <c r="N3818" t="str">
        <f t="shared" si="388"/>
        <v>08/18/2022</v>
      </c>
      <c r="O3818" t="str">
        <f t="shared" si="387"/>
        <v>12/31/2500</v>
      </c>
      <c r="P3818">
        <v>1</v>
      </c>
      <c r="Q3818">
        <v>1</v>
      </c>
      <c r="S3818">
        <v>0</v>
      </c>
      <c r="T3818">
        <v>1</v>
      </c>
      <c r="U3818">
        <v>0</v>
      </c>
      <c r="V3818" t="str">
        <f>"Trad IRN"</f>
        <v>Trad IRN</v>
      </c>
      <c r="W3818">
        <v>100</v>
      </c>
      <c r="X3818" t="s">
        <v>47</v>
      </c>
      <c r="Z3818" t="s">
        <v>47</v>
      </c>
      <c r="AB3818" t="str">
        <f>"10"</f>
        <v>10</v>
      </c>
      <c r="AC3818" t="s">
        <v>48</v>
      </c>
      <c r="AD3818" t="s">
        <v>49</v>
      </c>
      <c r="AE3818" t="s">
        <v>50</v>
      </c>
      <c r="AF3818">
        <v>0</v>
      </c>
      <c r="AG3818" t="s">
        <v>56</v>
      </c>
      <c r="AH3818" t="str">
        <f>"Trad IRN"</f>
        <v>Trad IRN</v>
      </c>
      <c r="AI3818" t="str">
        <f>"Bldg IRN"</f>
        <v>Bldg IRN</v>
      </c>
      <c r="AJ3818" t="s">
        <v>48</v>
      </c>
      <c r="AK3818" t="s">
        <v>48</v>
      </c>
      <c r="AL3818" t="s">
        <v>53</v>
      </c>
      <c r="AM3818">
        <v>1132.3</v>
      </c>
      <c r="AN3818">
        <v>1132.3</v>
      </c>
      <c r="AO3818">
        <v>15</v>
      </c>
    </row>
    <row r="3819" spans="1:41" x14ac:dyDescent="0.3">
      <c r="A3819" t="str">
        <f>"Trad IRN"</f>
        <v>Trad IRN</v>
      </c>
      <c r="B3819" t="str">
        <f>"Bldg IRN"</f>
        <v>Bldg IRN</v>
      </c>
      <c r="C3819" t="s">
        <v>41</v>
      </c>
      <c r="D3819" t="s">
        <v>3</v>
      </c>
      <c r="E3819" t="s">
        <v>80</v>
      </c>
      <c r="F3819" t="s">
        <v>81</v>
      </c>
      <c r="G3819" t="s">
        <v>82</v>
      </c>
      <c r="H3819" t="s">
        <v>83</v>
      </c>
      <c r="I3819" t="str">
        <f>"Trad IRN"</f>
        <v>Trad IRN</v>
      </c>
      <c r="J3819" t="s">
        <v>43</v>
      </c>
      <c r="K3819" t="s">
        <v>44</v>
      </c>
      <c r="L3819" t="s">
        <v>45</v>
      </c>
      <c r="M3819" t="s">
        <v>46</v>
      </c>
      <c r="N3819" t="str">
        <f t="shared" si="388"/>
        <v>08/18/2022</v>
      </c>
      <c r="O3819" t="str">
        <f t="shared" si="387"/>
        <v>12/31/2500</v>
      </c>
      <c r="P3819">
        <v>1</v>
      </c>
      <c r="Q3819">
        <v>1</v>
      </c>
      <c r="S3819">
        <v>1</v>
      </c>
      <c r="T3819">
        <v>1</v>
      </c>
      <c r="U3819">
        <v>0</v>
      </c>
      <c r="V3819" t="str">
        <f>"Trad IRN"</f>
        <v>Trad IRN</v>
      </c>
      <c r="W3819">
        <v>100</v>
      </c>
      <c r="X3819" t="s">
        <v>47</v>
      </c>
      <c r="Z3819" t="s">
        <v>47</v>
      </c>
      <c r="AB3819" t="str">
        <f>"12"</f>
        <v>12</v>
      </c>
      <c r="AC3819" t="s">
        <v>48</v>
      </c>
      <c r="AD3819" t="s">
        <v>49</v>
      </c>
      <c r="AE3819" t="s">
        <v>50</v>
      </c>
      <c r="AF3819">
        <v>0</v>
      </c>
      <c r="AG3819" t="s">
        <v>56</v>
      </c>
      <c r="AH3819" t="str">
        <f>"Trad IRN"</f>
        <v>Trad IRN</v>
      </c>
      <c r="AI3819" t="str">
        <f>"Bldg IRN"</f>
        <v>Bldg IRN</v>
      </c>
      <c r="AJ3819" t="str">
        <f>"12"</f>
        <v>12</v>
      </c>
      <c r="AK3819" t="s">
        <v>48</v>
      </c>
      <c r="AL3819" t="s">
        <v>53</v>
      </c>
      <c r="AM3819">
        <v>1132.3</v>
      </c>
      <c r="AN3819">
        <v>1132.3</v>
      </c>
      <c r="AO3819">
        <v>15</v>
      </c>
    </row>
    <row r="3820" spans="1:41" x14ac:dyDescent="0.3">
      <c r="A3820" t="str">
        <f>"Trad IRN"</f>
        <v>Trad IRN</v>
      </c>
      <c r="B3820" t="str">
        <f>"Bldg IRN"</f>
        <v>Bldg IRN</v>
      </c>
      <c r="C3820" t="s">
        <v>41</v>
      </c>
      <c r="D3820" t="s">
        <v>3</v>
      </c>
      <c r="E3820" t="s">
        <v>80</v>
      </c>
      <c r="F3820" t="s">
        <v>81</v>
      </c>
      <c r="G3820" t="s">
        <v>82</v>
      </c>
      <c r="H3820" t="s">
        <v>83</v>
      </c>
      <c r="I3820" t="str">
        <f>"Trad IRN"</f>
        <v>Trad IRN</v>
      </c>
      <c r="J3820" t="s">
        <v>43</v>
      </c>
      <c r="K3820" t="s">
        <v>44</v>
      </c>
      <c r="L3820" t="s">
        <v>45</v>
      </c>
      <c r="M3820" t="s">
        <v>59</v>
      </c>
      <c r="N3820" t="str">
        <f t="shared" si="388"/>
        <v>08/18/2022</v>
      </c>
      <c r="O3820" t="str">
        <f t="shared" si="387"/>
        <v>12/31/2500</v>
      </c>
      <c r="P3820">
        <v>1</v>
      </c>
      <c r="Q3820">
        <v>1</v>
      </c>
      <c r="S3820">
        <v>1</v>
      </c>
      <c r="T3820">
        <v>1</v>
      </c>
      <c r="U3820">
        <v>0</v>
      </c>
      <c r="V3820" t="s">
        <v>84</v>
      </c>
      <c r="W3820">
        <v>100</v>
      </c>
      <c r="X3820" t="s">
        <v>47</v>
      </c>
      <c r="Z3820" t="s">
        <v>47</v>
      </c>
      <c r="AB3820" t="str">
        <f>"09"</f>
        <v>09</v>
      </c>
      <c r="AC3820" t="s">
        <v>48</v>
      </c>
      <c r="AD3820" t="s">
        <v>49</v>
      </c>
      <c r="AE3820" t="s">
        <v>50</v>
      </c>
      <c r="AF3820">
        <v>0</v>
      </c>
      <c r="AG3820" t="s">
        <v>56</v>
      </c>
      <c r="AH3820" t="str">
        <f>"Trad IRN"</f>
        <v>Trad IRN</v>
      </c>
      <c r="AI3820" t="str">
        <f>"Bldg IRN"</f>
        <v>Bldg IRN</v>
      </c>
      <c r="AJ3820" t="s">
        <v>48</v>
      </c>
      <c r="AK3820" t="s">
        <v>48</v>
      </c>
      <c r="AL3820" t="s">
        <v>53</v>
      </c>
      <c r="AM3820">
        <v>1132.3</v>
      </c>
      <c r="AN3820">
        <v>1132.3</v>
      </c>
      <c r="AO3820">
        <v>15</v>
      </c>
    </row>
    <row r="3821" spans="1:41" x14ac:dyDescent="0.3">
      <c r="A3821" t="str">
        <f>"Trad IRN"</f>
        <v>Trad IRN</v>
      </c>
      <c r="B3821" t="str">
        <f>"Bldg IRN"</f>
        <v>Bldg IRN</v>
      </c>
      <c r="C3821" t="s">
        <v>41</v>
      </c>
      <c r="D3821" t="s">
        <v>3</v>
      </c>
      <c r="E3821" t="s">
        <v>80</v>
      </c>
      <c r="F3821" t="s">
        <v>81</v>
      </c>
      <c r="G3821" t="s">
        <v>82</v>
      </c>
      <c r="H3821" t="s">
        <v>83</v>
      </c>
      <c r="I3821" t="str">
        <f>"Trad IRN"</f>
        <v>Trad IRN</v>
      </c>
      <c r="J3821" t="s">
        <v>43</v>
      </c>
      <c r="K3821" t="s">
        <v>44</v>
      </c>
      <c r="L3821" t="s">
        <v>45</v>
      </c>
      <c r="M3821" t="s">
        <v>46</v>
      </c>
      <c r="N3821" t="str">
        <f t="shared" si="388"/>
        <v>08/18/2022</v>
      </c>
      <c r="O3821" t="str">
        <f>"01/03/2023"</f>
        <v>01/03/2023</v>
      </c>
      <c r="P3821">
        <v>0.39901900000000001</v>
      </c>
      <c r="Q3821">
        <v>0.39901900000000001</v>
      </c>
      <c r="S3821">
        <v>0</v>
      </c>
      <c r="T3821">
        <v>0.39901900000000001</v>
      </c>
      <c r="U3821">
        <v>0</v>
      </c>
      <c r="V3821" t="str">
        <f>"Trad IRN"</f>
        <v>Trad IRN</v>
      </c>
      <c r="W3821">
        <v>85</v>
      </c>
      <c r="X3821" t="s">
        <v>47</v>
      </c>
      <c r="Z3821" t="s">
        <v>47</v>
      </c>
      <c r="AB3821" t="str">
        <f>"09"</f>
        <v>09</v>
      </c>
      <c r="AC3821" t="s">
        <v>48</v>
      </c>
      <c r="AD3821" t="s">
        <v>49</v>
      </c>
      <c r="AE3821" t="s">
        <v>50</v>
      </c>
      <c r="AF3821">
        <v>0</v>
      </c>
      <c r="AG3821" t="s">
        <v>56</v>
      </c>
      <c r="AH3821" t="str">
        <f>"Trad IRN"</f>
        <v>Trad IRN</v>
      </c>
      <c r="AI3821" t="str">
        <f>"Bldg IRN"</f>
        <v>Bldg IRN</v>
      </c>
      <c r="AJ3821" t="s">
        <v>48</v>
      </c>
      <c r="AK3821" t="s">
        <v>48</v>
      </c>
      <c r="AL3821" t="s">
        <v>53</v>
      </c>
      <c r="AM3821">
        <v>451.81</v>
      </c>
      <c r="AN3821">
        <v>1132.3</v>
      </c>
      <c r="AO3821">
        <v>15</v>
      </c>
    </row>
    <row r="3822" spans="1:41" x14ac:dyDescent="0.3">
      <c r="A3822" t="str">
        <f>"Trad IRN"</f>
        <v>Trad IRN</v>
      </c>
      <c r="B3822" t="str">
        <f>"Bldg IRN"</f>
        <v>Bldg IRN</v>
      </c>
      <c r="C3822" t="s">
        <v>41</v>
      </c>
      <c r="D3822" t="s">
        <v>3</v>
      </c>
      <c r="E3822" t="s">
        <v>80</v>
      </c>
      <c r="F3822" t="s">
        <v>81</v>
      </c>
      <c r="G3822" t="s">
        <v>82</v>
      </c>
      <c r="H3822" t="s">
        <v>83</v>
      </c>
      <c r="I3822" t="str">
        <f>"Trad IRN"</f>
        <v>Trad IRN</v>
      </c>
      <c r="J3822" t="s">
        <v>43</v>
      </c>
      <c r="K3822" t="s">
        <v>44</v>
      </c>
      <c r="L3822" t="s">
        <v>45</v>
      </c>
      <c r="M3822" t="s">
        <v>46</v>
      </c>
      <c r="N3822" t="str">
        <f>"01/04/2023"</f>
        <v>01/04/2023</v>
      </c>
      <c r="O3822" t="str">
        <f>"12/31/2500"</f>
        <v>12/31/2500</v>
      </c>
      <c r="P3822">
        <v>0.53056599999999998</v>
      </c>
      <c r="Q3822">
        <v>0.53056599999999998</v>
      </c>
      <c r="S3822">
        <v>0</v>
      </c>
      <c r="T3822">
        <v>0.53056599999999998</v>
      </c>
      <c r="U3822">
        <v>0</v>
      </c>
      <c r="V3822" t="str">
        <f>"Trad IRN"</f>
        <v>Trad IRN</v>
      </c>
      <c r="W3822">
        <v>100</v>
      </c>
      <c r="X3822" t="s">
        <v>47</v>
      </c>
      <c r="Z3822" t="s">
        <v>47</v>
      </c>
      <c r="AB3822" t="str">
        <f>"09"</f>
        <v>09</v>
      </c>
      <c r="AC3822" t="s">
        <v>48</v>
      </c>
      <c r="AD3822" t="s">
        <v>49</v>
      </c>
      <c r="AE3822" t="s">
        <v>50</v>
      </c>
      <c r="AF3822">
        <v>0</v>
      </c>
      <c r="AG3822" t="s">
        <v>56</v>
      </c>
      <c r="AH3822" t="str">
        <f>"Trad IRN"</f>
        <v>Trad IRN</v>
      </c>
      <c r="AI3822" t="str">
        <f>"Bldg IRN"</f>
        <v>Bldg IRN</v>
      </c>
      <c r="AJ3822" t="s">
        <v>48</v>
      </c>
      <c r="AK3822" t="s">
        <v>48</v>
      </c>
      <c r="AL3822" t="s">
        <v>53</v>
      </c>
      <c r="AM3822">
        <v>600.76</v>
      </c>
      <c r="AN3822">
        <v>1132.3</v>
      </c>
      <c r="AO3822">
        <v>15</v>
      </c>
    </row>
    <row r="3823" spans="1:41" x14ac:dyDescent="0.3">
      <c r="A3823" t="str">
        <f>"Trad IRN"</f>
        <v>Trad IRN</v>
      </c>
      <c r="B3823" t="str">
        <f>"Bldg IRN"</f>
        <v>Bldg IRN</v>
      </c>
      <c r="C3823" t="s">
        <v>41</v>
      </c>
      <c r="D3823" t="s">
        <v>3</v>
      </c>
      <c r="E3823" t="s">
        <v>80</v>
      </c>
      <c r="F3823" t="s">
        <v>81</v>
      </c>
      <c r="G3823" t="s">
        <v>82</v>
      </c>
      <c r="H3823" t="s">
        <v>83</v>
      </c>
      <c r="I3823" t="s">
        <v>8</v>
      </c>
      <c r="J3823" t="s">
        <v>43</v>
      </c>
      <c r="K3823" t="s">
        <v>44</v>
      </c>
      <c r="L3823" t="s">
        <v>45</v>
      </c>
      <c r="M3823" t="s">
        <v>46</v>
      </c>
      <c r="N3823" t="str">
        <f>"08/18/2022"</f>
        <v>08/18/2022</v>
      </c>
      <c r="O3823" t="str">
        <f>"12/20/2022"</f>
        <v>12/20/2022</v>
      </c>
      <c r="P3823">
        <v>6.9550000000000001E-2</v>
      </c>
      <c r="Q3823">
        <v>6.9550000000000001E-2</v>
      </c>
      <c r="S3823">
        <v>0</v>
      </c>
      <c r="T3823">
        <v>1.4671999999999999E-2</v>
      </c>
      <c r="U3823">
        <v>5.4878000000000003E-2</v>
      </c>
      <c r="V3823" t="str">
        <f>"Trad IRN"</f>
        <v>Trad IRN</v>
      </c>
      <c r="W3823">
        <v>15</v>
      </c>
      <c r="X3823" t="s">
        <v>47</v>
      </c>
      <c r="Z3823" t="s">
        <v>47</v>
      </c>
      <c r="AB3823" t="str">
        <f>"09"</f>
        <v>09</v>
      </c>
      <c r="AC3823" t="s">
        <v>48</v>
      </c>
      <c r="AD3823" t="s">
        <v>49</v>
      </c>
      <c r="AE3823" t="s">
        <v>50</v>
      </c>
      <c r="AF3823">
        <v>0</v>
      </c>
      <c r="AG3823" t="s">
        <v>51</v>
      </c>
      <c r="AH3823" t="str">
        <f>"Trad IRN"</f>
        <v>Trad IRN</v>
      </c>
      <c r="AI3823" t="str">
        <f>"Bldg IRN"</f>
        <v>Bldg IRN</v>
      </c>
      <c r="AJ3823" t="s">
        <v>48</v>
      </c>
      <c r="AK3823" t="s">
        <v>48</v>
      </c>
      <c r="AL3823" t="s">
        <v>53</v>
      </c>
      <c r="AM3823">
        <v>78.75</v>
      </c>
      <c r="AN3823">
        <v>1132.3</v>
      </c>
      <c r="AO3823">
        <v>15</v>
      </c>
    </row>
    <row r="3824" spans="1:41" x14ac:dyDescent="0.3">
      <c r="A3824" t="str">
        <f>"Trad IRN"</f>
        <v>Trad IRN</v>
      </c>
      <c r="B3824" t="str">
        <f>"Bldg IRN"</f>
        <v>Bldg IRN</v>
      </c>
      <c r="C3824" t="s">
        <v>41</v>
      </c>
      <c r="D3824" t="s">
        <v>3</v>
      </c>
      <c r="E3824" t="s">
        <v>80</v>
      </c>
      <c r="F3824" t="s">
        <v>81</v>
      </c>
      <c r="G3824" t="s">
        <v>82</v>
      </c>
      <c r="H3824" t="s">
        <v>83</v>
      </c>
      <c r="I3824" t="str">
        <f>"Trad IRN"</f>
        <v>Trad IRN</v>
      </c>
      <c r="J3824" t="s">
        <v>43</v>
      </c>
      <c r="K3824" t="s">
        <v>44</v>
      </c>
      <c r="L3824" t="s">
        <v>45</v>
      </c>
      <c r="M3824" t="s">
        <v>46</v>
      </c>
      <c r="N3824" t="str">
        <f>"08/18/2022"</f>
        <v>08/18/2022</v>
      </c>
      <c r="O3824" t="str">
        <f>"12/31/2500"</f>
        <v>12/31/2500</v>
      </c>
      <c r="P3824">
        <v>1</v>
      </c>
      <c r="Q3824">
        <v>1</v>
      </c>
      <c r="S3824">
        <v>0</v>
      </c>
      <c r="T3824">
        <v>1</v>
      </c>
      <c r="U3824">
        <v>0</v>
      </c>
      <c r="V3824" t="str">
        <f>"Trad IRN"</f>
        <v>Trad IRN</v>
      </c>
      <c r="W3824">
        <v>100</v>
      </c>
      <c r="X3824" t="s">
        <v>47</v>
      </c>
      <c r="Z3824" t="s">
        <v>47</v>
      </c>
      <c r="AB3824" t="str">
        <f>"09"</f>
        <v>09</v>
      </c>
      <c r="AC3824" t="s">
        <v>48</v>
      </c>
      <c r="AD3824" t="s">
        <v>49</v>
      </c>
      <c r="AE3824" t="s">
        <v>50</v>
      </c>
      <c r="AF3824">
        <v>0</v>
      </c>
      <c r="AG3824" t="s">
        <v>56</v>
      </c>
      <c r="AH3824" t="str">
        <f>"Trad IRN"</f>
        <v>Trad IRN</v>
      </c>
      <c r="AI3824" t="str">
        <f>"Bldg IRN"</f>
        <v>Bldg IRN</v>
      </c>
      <c r="AJ3824" t="s">
        <v>48</v>
      </c>
      <c r="AK3824" t="s">
        <v>48</v>
      </c>
      <c r="AL3824" t="s">
        <v>53</v>
      </c>
      <c r="AM3824">
        <v>1132.3</v>
      </c>
      <c r="AN3824">
        <v>1132.3</v>
      </c>
      <c r="AO3824">
        <v>15</v>
      </c>
    </row>
    <row r="3825" spans="1:41" x14ac:dyDescent="0.3">
      <c r="A3825" t="str">
        <f>"Trad IRN"</f>
        <v>Trad IRN</v>
      </c>
      <c r="B3825" t="str">
        <f>"Bldg IRN"</f>
        <v>Bldg IRN</v>
      </c>
      <c r="C3825" t="s">
        <v>41</v>
      </c>
      <c r="D3825" t="s">
        <v>3</v>
      </c>
      <c r="E3825" t="s">
        <v>80</v>
      </c>
      <c r="F3825" t="s">
        <v>81</v>
      </c>
      <c r="G3825" t="s">
        <v>82</v>
      </c>
      <c r="H3825" t="s">
        <v>83</v>
      </c>
      <c r="I3825" t="str">
        <f>"Trad IRN"</f>
        <v>Trad IRN</v>
      </c>
      <c r="J3825" t="s">
        <v>43</v>
      </c>
      <c r="K3825" t="s">
        <v>44</v>
      </c>
      <c r="L3825" t="s">
        <v>45</v>
      </c>
      <c r="M3825" t="s">
        <v>46</v>
      </c>
      <c r="N3825" t="str">
        <f>"08/18/2022"</f>
        <v>08/18/2022</v>
      </c>
      <c r="O3825" t="str">
        <f>"12/31/2500"</f>
        <v>12/31/2500</v>
      </c>
      <c r="P3825">
        <v>1</v>
      </c>
      <c r="Q3825">
        <v>1</v>
      </c>
      <c r="S3825">
        <v>0</v>
      </c>
      <c r="T3825">
        <v>1</v>
      </c>
      <c r="U3825">
        <v>0</v>
      </c>
      <c r="V3825" t="str">
        <f>"Trad IRN"</f>
        <v>Trad IRN</v>
      </c>
      <c r="W3825">
        <v>100</v>
      </c>
      <c r="X3825" t="s">
        <v>47</v>
      </c>
      <c r="Z3825" t="s">
        <v>47</v>
      </c>
      <c r="AB3825" t="str">
        <f>"10"</f>
        <v>10</v>
      </c>
      <c r="AC3825" t="s">
        <v>48</v>
      </c>
      <c r="AD3825" t="s">
        <v>49</v>
      </c>
      <c r="AE3825" t="s">
        <v>50</v>
      </c>
      <c r="AF3825">
        <v>0</v>
      </c>
      <c r="AG3825" t="s">
        <v>56</v>
      </c>
      <c r="AH3825" t="str">
        <f>"Trad IRN"</f>
        <v>Trad IRN</v>
      </c>
      <c r="AI3825" t="str">
        <f>"Bldg IRN"</f>
        <v>Bldg IRN</v>
      </c>
      <c r="AJ3825" t="s">
        <v>48</v>
      </c>
      <c r="AK3825" t="s">
        <v>48</v>
      </c>
      <c r="AL3825" t="s">
        <v>53</v>
      </c>
      <c r="AM3825">
        <v>1132.3</v>
      </c>
      <c r="AN3825">
        <v>1132.3</v>
      </c>
      <c r="AO3825">
        <v>15</v>
      </c>
    </row>
    <row r="3826" spans="1:41" x14ac:dyDescent="0.3">
      <c r="A3826" t="str">
        <f>"Trad IRN"</f>
        <v>Trad IRN</v>
      </c>
      <c r="B3826" t="str">
        <f>"Bldg IRN"</f>
        <v>Bldg IRN</v>
      </c>
      <c r="C3826" t="s">
        <v>41</v>
      </c>
      <c r="D3826" t="s">
        <v>3</v>
      </c>
      <c r="E3826" t="s">
        <v>80</v>
      </c>
      <c r="F3826" t="s">
        <v>81</v>
      </c>
      <c r="G3826" t="s">
        <v>82</v>
      </c>
      <c r="H3826" t="s">
        <v>83</v>
      </c>
      <c r="I3826" t="str">
        <f>"Trad IRN"</f>
        <v>Trad IRN</v>
      </c>
      <c r="J3826" t="s">
        <v>43</v>
      </c>
      <c r="K3826" t="s">
        <v>44</v>
      </c>
      <c r="L3826" t="s">
        <v>45</v>
      </c>
      <c r="M3826" t="s">
        <v>46</v>
      </c>
      <c r="N3826" t="str">
        <f>"08/18/2022"</f>
        <v>08/18/2022</v>
      </c>
      <c r="O3826" t="str">
        <f>"12/31/2500"</f>
        <v>12/31/2500</v>
      </c>
      <c r="P3826">
        <v>1</v>
      </c>
      <c r="Q3826">
        <v>1</v>
      </c>
      <c r="R3826">
        <v>1</v>
      </c>
      <c r="S3826">
        <v>0</v>
      </c>
      <c r="T3826">
        <v>0.99773599999999996</v>
      </c>
      <c r="U3826">
        <v>2.264E-3</v>
      </c>
      <c r="V3826" t="str">
        <f>"Trad IRN"</f>
        <v>Trad IRN</v>
      </c>
      <c r="W3826">
        <v>100</v>
      </c>
      <c r="X3826" t="s">
        <v>47</v>
      </c>
      <c r="Z3826" t="s">
        <v>47</v>
      </c>
      <c r="AB3826" t="str">
        <f>"09"</f>
        <v>09</v>
      </c>
      <c r="AC3826" t="str">
        <f>"10"</f>
        <v>10</v>
      </c>
      <c r="AD3826" t="str">
        <f>"2"</f>
        <v>2</v>
      </c>
      <c r="AE3826" t="s">
        <v>50</v>
      </c>
      <c r="AF3826">
        <v>0</v>
      </c>
      <c r="AG3826" t="s">
        <v>56</v>
      </c>
      <c r="AH3826" t="str">
        <f>"Trad IRN"</f>
        <v>Trad IRN</v>
      </c>
      <c r="AI3826" t="str">
        <f>"Bldg IRN"</f>
        <v>Bldg IRN</v>
      </c>
      <c r="AJ3826" t="s">
        <v>48</v>
      </c>
      <c r="AK3826" t="s">
        <v>48</v>
      </c>
      <c r="AL3826" t="s">
        <v>53</v>
      </c>
      <c r="AM3826">
        <v>1132.3</v>
      </c>
      <c r="AN3826">
        <v>1132.3</v>
      </c>
      <c r="AO3826">
        <v>15</v>
      </c>
    </row>
    <row r="3827" spans="1:41" x14ac:dyDescent="0.3">
      <c r="A3827" t="str">
        <f>"Trad IRN"</f>
        <v>Trad IRN</v>
      </c>
      <c r="B3827" t="str">
        <f>"Bldg IRN"</f>
        <v>Bldg IRN</v>
      </c>
      <c r="C3827" t="s">
        <v>41</v>
      </c>
      <c r="D3827" t="s">
        <v>3</v>
      </c>
      <c r="E3827" t="s">
        <v>80</v>
      </c>
      <c r="F3827" t="s">
        <v>81</v>
      </c>
      <c r="G3827" t="s">
        <v>82</v>
      </c>
      <c r="H3827" t="s">
        <v>83</v>
      </c>
      <c r="I3827" t="str">
        <f>"Trad IRN"</f>
        <v>Trad IRN</v>
      </c>
      <c r="J3827" t="s">
        <v>43</v>
      </c>
      <c r="K3827" t="s">
        <v>44</v>
      </c>
      <c r="L3827" t="s">
        <v>45</v>
      </c>
      <c r="M3827" t="s">
        <v>46</v>
      </c>
      <c r="N3827" t="str">
        <f>"10/17/2022"</f>
        <v>10/17/2022</v>
      </c>
      <c r="O3827" t="str">
        <f>"12/31/2500"</f>
        <v>12/31/2500</v>
      </c>
      <c r="P3827">
        <v>0.78661999999999999</v>
      </c>
      <c r="Q3827">
        <v>0.78661999999999999</v>
      </c>
      <c r="S3827">
        <v>0</v>
      </c>
      <c r="T3827">
        <v>0.78661999999999999</v>
      </c>
      <c r="U3827">
        <v>0</v>
      </c>
      <c r="V3827" t="str">
        <f>"Trad IRN"</f>
        <v>Trad IRN</v>
      </c>
      <c r="W3827">
        <v>100</v>
      </c>
      <c r="X3827" t="s">
        <v>47</v>
      </c>
      <c r="Z3827" t="s">
        <v>47</v>
      </c>
      <c r="AB3827" t="str">
        <f>"09"</f>
        <v>09</v>
      </c>
      <c r="AC3827" t="s">
        <v>48</v>
      </c>
      <c r="AD3827" t="s">
        <v>49</v>
      </c>
      <c r="AE3827" t="s">
        <v>55</v>
      </c>
      <c r="AF3827">
        <v>0</v>
      </c>
      <c r="AG3827" t="s">
        <v>56</v>
      </c>
      <c r="AH3827" t="str">
        <f>"Trad IRN"</f>
        <v>Trad IRN</v>
      </c>
      <c r="AI3827" t="str">
        <f>"Bldg IRN"</f>
        <v>Bldg IRN</v>
      </c>
      <c r="AJ3827" t="s">
        <v>48</v>
      </c>
      <c r="AK3827" t="s">
        <v>48</v>
      </c>
      <c r="AL3827" t="s">
        <v>53</v>
      </c>
      <c r="AM3827">
        <v>890.69</v>
      </c>
      <c r="AN3827">
        <v>1132.3</v>
      </c>
      <c r="AO3827">
        <v>15</v>
      </c>
    </row>
    <row r="3828" spans="1:41" x14ac:dyDescent="0.3">
      <c r="A3828" t="str">
        <f>"Trad IRN"</f>
        <v>Trad IRN</v>
      </c>
      <c r="B3828" t="str">
        <f>"Bldg IRN"</f>
        <v>Bldg IRN</v>
      </c>
      <c r="C3828" t="s">
        <v>41</v>
      </c>
      <c r="D3828" t="s">
        <v>3</v>
      </c>
      <c r="E3828" t="s">
        <v>80</v>
      </c>
      <c r="F3828" t="s">
        <v>81</v>
      </c>
      <c r="G3828" t="s">
        <v>82</v>
      </c>
      <c r="H3828" t="s">
        <v>83</v>
      </c>
      <c r="I3828" t="str">
        <f>"Trad IRN"</f>
        <v>Trad IRN</v>
      </c>
      <c r="J3828" t="s">
        <v>43</v>
      </c>
      <c r="K3828" t="s">
        <v>44</v>
      </c>
      <c r="L3828" t="s">
        <v>45</v>
      </c>
      <c r="M3828" t="s">
        <v>46</v>
      </c>
      <c r="N3828" t="str">
        <f>"08/18/2022"</f>
        <v>08/18/2022</v>
      </c>
      <c r="O3828" t="str">
        <f>"10/16/2022"</f>
        <v>10/16/2022</v>
      </c>
      <c r="P3828">
        <v>0.21337999999999999</v>
      </c>
      <c r="Q3828">
        <v>0.21337999999999999</v>
      </c>
      <c r="S3828">
        <v>0</v>
      </c>
      <c r="T3828">
        <v>0.21337999999999999</v>
      </c>
      <c r="U3828">
        <v>0</v>
      </c>
      <c r="V3828" t="str">
        <f>"Trad IRN"</f>
        <v>Trad IRN</v>
      </c>
      <c r="W3828">
        <v>100</v>
      </c>
      <c r="X3828" t="s">
        <v>47</v>
      </c>
      <c r="Z3828" t="s">
        <v>47</v>
      </c>
      <c r="AB3828" t="str">
        <f>"09"</f>
        <v>09</v>
      </c>
      <c r="AC3828" t="s">
        <v>48</v>
      </c>
      <c r="AD3828" t="s">
        <v>49</v>
      </c>
      <c r="AE3828" t="s">
        <v>50</v>
      </c>
      <c r="AF3828">
        <v>0</v>
      </c>
      <c r="AG3828" t="s">
        <v>56</v>
      </c>
      <c r="AH3828" t="str">
        <f>"Trad IRN"</f>
        <v>Trad IRN</v>
      </c>
      <c r="AI3828" t="str">
        <f>"Bldg IRN"</f>
        <v>Bldg IRN</v>
      </c>
      <c r="AJ3828" t="s">
        <v>48</v>
      </c>
      <c r="AK3828" t="s">
        <v>48</v>
      </c>
      <c r="AL3828" t="s">
        <v>53</v>
      </c>
      <c r="AM3828">
        <v>241.61</v>
      </c>
      <c r="AN3828">
        <v>1132.3</v>
      </c>
      <c r="AO3828">
        <v>15</v>
      </c>
    </row>
    <row r="3829" spans="1:41" x14ac:dyDescent="0.3">
      <c r="A3829" t="str">
        <f>"Trad IRN"</f>
        <v>Trad IRN</v>
      </c>
      <c r="B3829" t="str">
        <f>"Bldg IRN"</f>
        <v>Bldg IRN</v>
      </c>
      <c r="C3829" t="s">
        <v>41</v>
      </c>
      <c r="D3829" t="s">
        <v>3</v>
      </c>
      <c r="E3829" t="s">
        <v>80</v>
      </c>
      <c r="F3829" t="s">
        <v>81</v>
      </c>
      <c r="G3829" t="s">
        <v>82</v>
      </c>
      <c r="H3829" t="s">
        <v>83</v>
      </c>
      <c r="I3829" t="s">
        <v>8</v>
      </c>
      <c r="J3829" t="s">
        <v>43</v>
      </c>
      <c r="K3829" t="s">
        <v>44</v>
      </c>
      <c r="L3829" t="s">
        <v>45</v>
      </c>
      <c r="M3829" t="s">
        <v>46</v>
      </c>
      <c r="N3829" t="str">
        <f>"08/17/2022"</f>
        <v>08/17/2022</v>
      </c>
      <c r="O3829" t="str">
        <f>"11/09/2022"</f>
        <v>11/09/2022</v>
      </c>
      <c r="P3829">
        <v>0.333013</v>
      </c>
      <c r="Q3829">
        <v>0.333013</v>
      </c>
      <c r="S3829">
        <v>0</v>
      </c>
      <c r="T3829">
        <v>6.3078999999999996E-2</v>
      </c>
      <c r="U3829">
        <v>0.26993400000000001</v>
      </c>
      <c r="V3829" t="str">
        <f>"Trad IRN"</f>
        <v>Trad IRN</v>
      </c>
      <c r="W3829">
        <v>100</v>
      </c>
      <c r="X3829" t="s">
        <v>47</v>
      </c>
      <c r="Z3829" t="s">
        <v>47</v>
      </c>
      <c r="AB3829" t="str">
        <f>"12"</f>
        <v>12</v>
      </c>
      <c r="AC3829" t="s">
        <v>48</v>
      </c>
      <c r="AD3829" t="s">
        <v>49</v>
      </c>
      <c r="AE3829" t="s">
        <v>50</v>
      </c>
      <c r="AF3829">
        <v>0</v>
      </c>
      <c r="AG3829" t="s">
        <v>51</v>
      </c>
      <c r="AH3829" t="s">
        <v>85</v>
      </c>
      <c r="AI3829" t="str">
        <f>"Bldg IRN"</f>
        <v>Bldg IRN</v>
      </c>
      <c r="AJ3829" t="str">
        <f>"12"</f>
        <v>12</v>
      </c>
      <c r="AK3829" t="s">
        <v>52</v>
      </c>
      <c r="AL3829" t="s">
        <v>53</v>
      </c>
      <c r="AM3829">
        <v>347</v>
      </c>
      <c r="AN3829">
        <v>1042</v>
      </c>
      <c r="AO3829">
        <v>15</v>
      </c>
    </row>
    <row r="3830" spans="1:41" x14ac:dyDescent="0.3">
      <c r="A3830" t="str">
        <f>"Trad IRN"</f>
        <v>Trad IRN</v>
      </c>
      <c r="B3830" t="str">
        <f>"Bldg IRN"</f>
        <v>Bldg IRN</v>
      </c>
      <c r="C3830" t="s">
        <v>41</v>
      </c>
      <c r="D3830" t="s">
        <v>3</v>
      </c>
      <c r="E3830" t="s">
        <v>80</v>
      </c>
      <c r="F3830" t="s">
        <v>81</v>
      </c>
      <c r="G3830" t="s">
        <v>82</v>
      </c>
      <c r="H3830" t="s">
        <v>83</v>
      </c>
      <c r="I3830" t="s">
        <v>8</v>
      </c>
      <c r="J3830" t="s">
        <v>43</v>
      </c>
      <c r="K3830" t="s">
        <v>44</v>
      </c>
      <c r="L3830" t="s">
        <v>45</v>
      </c>
      <c r="M3830" t="s">
        <v>46</v>
      </c>
      <c r="N3830" t="str">
        <f>"11/10/2022"</f>
        <v>11/10/2022</v>
      </c>
      <c r="O3830" t="str">
        <f>"12/31/2500"</f>
        <v>12/31/2500</v>
      </c>
      <c r="P3830">
        <v>0.666987</v>
      </c>
      <c r="Q3830">
        <v>0.666987</v>
      </c>
      <c r="S3830">
        <v>0</v>
      </c>
      <c r="T3830">
        <v>0.13136600000000001</v>
      </c>
      <c r="U3830">
        <v>0.53562100000000001</v>
      </c>
      <c r="V3830" t="str">
        <f>"Trad IRN"</f>
        <v>Trad IRN</v>
      </c>
      <c r="W3830">
        <v>100</v>
      </c>
      <c r="X3830" t="s">
        <v>47</v>
      </c>
      <c r="Z3830" t="s">
        <v>47</v>
      </c>
      <c r="AB3830" t="str">
        <f>"12"</f>
        <v>12</v>
      </c>
      <c r="AC3830" t="s">
        <v>48</v>
      </c>
      <c r="AD3830" t="s">
        <v>49</v>
      </c>
      <c r="AE3830" t="s">
        <v>55</v>
      </c>
      <c r="AF3830">
        <v>0</v>
      </c>
      <c r="AG3830" t="s">
        <v>51</v>
      </c>
      <c r="AH3830" t="s">
        <v>85</v>
      </c>
      <c r="AI3830" t="str">
        <f>"Bldg IRN"</f>
        <v>Bldg IRN</v>
      </c>
      <c r="AJ3830" t="str">
        <f>"12"</f>
        <v>12</v>
      </c>
      <c r="AK3830" t="s">
        <v>52</v>
      </c>
      <c r="AL3830" t="s">
        <v>53</v>
      </c>
      <c r="AM3830">
        <v>695</v>
      </c>
      <c r="AN3830">
        <v>1042</v>
      </c>
      <c r="AO3830">
        <v>15</v>
      </c>
    </row>
    <row r="3831" spans="1:41" x14ac:dyDescent="0.3">
      <c r="A3831" t="str">
        <f>"Trad IRN"</f>
        <v>Trad IRN</v>
      </c>
      <c r="B3831" t="str">
        <f>"Bldg IRN"</f>
        <v>Bldg IRN</v>
      </c>
      <c r="C3831" t="s">
        <v>41</v>
      </c>
      <c r="D3831" t="s">
        <v>3</v>
      </c>
      <c r="E3831" t="s">
        <v>80</v>
      </c>
      <c r="F3831" t="s">
        <v>81</v>
      </c>
      <c r="G3831" t="s">
        <v>82</v>
      </c>
      <c r="H3831" t="s">
        <v>83</v>
      </c>
      <c r="I3831" t="str">
        <f>"Trad IRN"</f>
        <v>Trad IRN</v>
      </c>
      <c r="J3831" t="s">
        <v>43</v>
      </c>
      <c r="K3831" t="s">
        <v>44</v>
      </c>
      <c r="L3831" t="s">
        <v>45</v>
      </c>
      <c r="M3831" t="s">
        <v>46</v>
      </c>
      <c r="N3831" t="str">
        <f>"08/18/2022"</f>
        <v>08/18/2022</v>
      </c>
      <c r="O3831" t="str">
        <f>"01/03/2023"</f>
        <v>01/03/2023</v>
      </c>
      <c r="P3831">
        <v>0.46943400000000002</v>
      </c>
      <c r="Q3831">
        <v>0.46943400000000002</v>
      </c>
      <c r="S3831">
        <v>0</v>
      </c>
      <c r="T3831">
        <v>0.46943400000000002</v>
      </c>
      <c r="U3831">
        <v>0</v>
      </c>
      <c r="V3831" t="str">
        <f>"Trad IRN"</f>
        <v>Trad IRN</v>
      </c>
      <c r="W3831">
        <v>100</v>
      </c>
      <c r="X3831" t="s">
        <v>47</v>
      </c>
      <c r="Z3831" t="s">
        <v>47</v>
      </c>
      <c r="AB3831" t="str">
        <f>"11"</f>
        <v>11</v>
      </c>
      <c r="AC3831" t="s">
        <v>48</v>
      </c>
      <c r="AD3831" t="s">
        <v>49</v>
      </c>
      <c r="AE3831" t="s">
        <v>55</v>
      </c>
      <c r="AF3831">
        <v>0</v>
      </c>
      <c r="AG3831" t="s">
        <v>56</v>
      </c>
      <c r="AH3831" t="str">
        <f>"Trad IRN"</f>
        <v>Trad IRN</v>
      </c>
      <c r="AI3831" t="str">
        <f>"Bldg IRN"</f>
        <v>Bldg IRN</v>
      </c>
      <c r="AJ3831" t="s">
        <v>48</v>
      </c>
      <c r="AK3831" t="s">
        <v>48</v>
      </c>
      <c r="AL3831" t="s">
        <v>53</v>
      </c>
      <c r="AM3831">
        <v>531.54</v>
      </c>
      <c r="AN3831">
        <v>1132.3</v>
      </c>
      <c r="AO3831">
        <v>15</v>
      </c>
    </row>
    <row r="3832" spans="1:41" x14ac:dyDescent="0.3">
      <c r="A3832" t="str">
        <f>"Trad IRN"</f>
        <v>Trad IRN</v>
      </c>
      <c r="B3832" t="str">
        <f>"Bldg IRN"</f>
        <v>Bldg IRN</v>
      </c>
      <c r="C3832" t="s">
        <v>41</v>
      </c>
      <c r="D3832" t="s">
        <v>3</v>
      </c>
      <c r="E3832" t="s">
        <v>80</v>
      </c>
      <c r="F3832" t="s">
        <v>81</v>
      </c>
      <c r="G3832" t="s">
        <v>82</v>
      </c>
      <c r="H3832" t="s">
        <v>83</v>
      </c>
      <c r="I3832" t="str">
        <f>"Trad IRN"</f>
        <v>Trad IRN</v>
      </c>
      <c r="J3832" t="s">
        <v>43</v>
      </c>
      <c r="K3832" t="s">
        <v>44</v>
      </c>
      <c r="L3832" t="s">
        <v>45</v>
      </c>
      <c r="M3832" t="s">
        <v>46</v>
      </c>
      <c r="N3832" t="str">
        <f>"01/04/2023"</f>
        <v>01/04/2023</v>
      </c>
      <c r="O3832" t="str">
        <f t="shared" ref="O3832:O3838" si="389">"12/31/2500"</f>
        <v>12/31/2500</v>
      </c>
      <c r="P3832">
        <v>0.45098100000000002</v>
      </c>
      <c r="Q3832">
        <v>0.45098100000000002</v>
      </c>
      <c r="S3832">
        <v>0</v>
      </c>
      <c r="T3832">
        <v>0.45098100000000002</v>
      </c>
      <c r="U3832">
        <v>0</v>
      </c>
      <c r="V3832" t="str">
        <f>"Trad IRN"</f>
        <v>Trad IRN</v>
      </c>
      <c r="W3832">
        <v>85</v>
      </c>
      <c r="X3832" t="s">
        <v>47</v>
      </c>
      <c r="Z3832" t="s">
        <v>47</v>
      </c>
      <c r="AB3832" t="str">
        <f>"11"</f>
        <v>11</v>
      </c>
      <c r="AC3832" t="s">
        <v>48</v>
      </c>
      <c r="AD3832" t="s">
        <v>49</v>
      </c>
      <c r="AE3832" t="s">
        <v>55</v>
      </c>
      <c r="AF3832">
        <v>0</v>
      </c>
      <c r="AG3832" t="s">
        <v>56</v>
      </c>
      <c r="AH3832" t="str">
        <f>"Trad IRN"</f>
        <v>Trad IRN</v>
      </c>
      <c r="AI3832" t="str">
        <f>"Bldg IRN"</f>
        <v>Bldg IRN</v>
      </c>
      <c r="AJ3832" t="s">
        <v>48</v>
      </c>
      <c r="AK3832" t="s">
        <v>48</v>
      </c>
      <c r="AL3832" t="s">
        <v>53</v>
      </c>
      <c r="AM3832">
        <v>510.65</v>
      </c>
      <c r="AN3832">
        <v>1132.3</v>
      </c>
      <c r="AO3832">
        <v>15</v>
      </c>
    </row>
    <row r="3833" spans="1:41" x14ac:dyDescent="0.3">
      <c r="A3833" t="str">
        <f>"Trad IRN"</f>
        <v>Trad IRN</v>
      </c>
      <c r="B3833" t="str">
        <f>"Bldg IRN"</f>
        <v>Bldg IRN</v>
      </c>
      <c r="C3833" t="s">
        <v>41</v>
      </c>
      <c r="D3833" t="s">
        <v>3</v>
      </c>
      <c r="E3833" t="s">
        <v>80</v>
      </c>
      <c r="F3833" t="s">
        <v>81</v>
      </c>
      <c r="G3833" t="s">
        <v>82</v>
      </c>
      <c r="H3833" t="s">
        <v>83</v>
      </c>
      <c r="I3833" t="s">
        <v>8</v>
      </c>
      <c r="J3833" t="s">
        <v>43</v>
      </c>
      <c r="K3833" t="s">
        <v>44</v>
      </c>
      <c r="L3833" t="s">
        <v>45</v>
      </c>
      <c r="M3833" t="s">
        <v>46</v>
      </c>
      <c r="N3833" t="str">
        <f>"01/04/2023"</f>
        <v>01/04/2023</v>
      </c>
      <c r="O3833" t="str">
        <f t="shared" si="389"/>
        <v>12/31/2500</v>
      </c>
      <c r="P3833">
        <v>7.9585000000000003E-2</v>
      </c>
      <c r="Q3833">
        <v>7.9585000000000003E-2</v>
      </c>
      <c r="S3833">
        <v>0</v>
      </c>
      <c r="T3833">
        <v>2.4028999999999998E-2</v>
      </c>
      <c r="U3833">
        <v>5.5556000000000001E-2</v>
      </c>
      <c r="V3833" t="str">
        <f>"Trad IRN"</f>
        <v>Trad IRN</v>
      </c>
      <c r="W3833">
        <v>15</v>
      </c>
      <c r="X3833" t="s">
        <v>47</v>
      </c>
      <c r="Z3833" t="s">
        <v>47</v>
      </c>
      <c r="AB3833" t="str">
        <f>"11"</f>
        <v>11</v>
      </c>
      <c r="AC3833" t="s">
        <v>48</v>
      </c>
      <c r="AD3833" t="s">
        <v>49</v>
      </c>
      <c r="AE3833" t="s">
        <v>50</v>
      </c>
      <c r="AF3833">
        <v>0</v>
      </c>
      <c r="AG3833" t="s">
        <v>51</v>
      </c>
      <c r="AH3833" t="str">
        <f>"Trad IRN"</f>
        <v>Trad IRN</v>
      </c>
      <c r="AI3833" t="str">
        <f>"Bldg IRN"</f>
        <v>Bldg IRN</v>
      </c>
      <c r="AJ3833" t="s">
        <v>48</v>
      </c>
      <c r="AK3833" t="s">
        <v>48</v>
      </c>
      <c r="AL3833" t="s">
        <v>53</v>
      </c>
      <c r="AM3833">
        <v>90.11</v>
      </c>
      <c r="AN3833">
        <v>1132.3</v>
      </c>
      <c r="AO3833">
        <v>15</v>
      </c>
    </row>
    <row r="3834" spans="1:41" x14ac:dyDescent="0.3">
      <c r="A3834" t="str">
        <f>"Trad IRN"</f>
        <v>Trad IRN</v>
      </c>
      <c r="B3834" t="str">
        <f>"Bldg IRN"</f>
        <v>Bldg IRN</v>
      </c>
      <c r="C3834" t="s">
        <v>41</v>
      </c>
      <c r="D3834" t="s">
        <v>3</v>
      </c>
      <c r="E3834" t="s">
        <v>80</v>
      </c>
      <c r="F3834" t="s">
        <v>81</v>
      </c>
      <c r="G3834" t="s">
        <v>82</v>
      </c>
      <c r="H3834" t="s">
        <v>83</v>
      </c>
      <c r="I3834" t="str">
        <f>"Trad IRN"</f>
        <v>Trad IRN</v>
      </c>
      <c r="J3834" t="s">
        <v>43</v>
      </c>
      <c r="K3834" t="s">
        <v>44</v>
      </c>
      <c r="L3834" t="s">
        <v>45</v>
      </c>
      <c r="M3834" t="s">
        <v>46</v>
      </c>
      <c r="N3834" t="str">
        <f t="shared" ref="N3834:N3841" si="390">"08/18/2022"</f>
        <v>08/18/2022</v>
      </c>
      <c r="O3834" t="str">
        <f t="shared" si="389"/>
        <v>12/31/2500</v>
      </c>
      <c r="P3834">
        <v>1</v>
      </c>
      <c r="Q3834">
        <v>1</v>
      </c>
      <c r="S3834">
        <v>0</v>
      </c>
      <c r="T3834">
        <v>1</v>
      </c>
      <c r="U3834">
        <v>0</v>
      </c>
      <c r="V3834" t="str">
        <f>"Trad IRN"</f>
        <v>Trad IRN</v>
      </c>
      <c r="W3834">
        <v>100</v>
      </c>
      <c r="X3834" t="s">
        <v>47</v>
      </c>
      <c r="Z3834" t="s">
        <v>47</v>
      </c>
      <c r="AB3834" t="str">
        <f>"12"</f>
        <v>12</v>
      </c>
      <c r="AC3834" t="s">
        <v>48</v>
      </c>
      <c r="AD3834" t="s">
        <v>49</v>
      </c>
      <c r="AE3834" t="s">
        <v>50</v>
      </c>
      <c r="AF3834">
        <v>0</v>
      </c>
      <c r="AG3834" t="s">
        <v>56</v>
      </c>
      <c r="AH3834" t="str">
        <f>"Trad IRN"</f>
        <v>Trad IRN</v>
      </c>
      <c r="AI3834" t="str">
        <f>"Bldg IRN"</f>
        <v>Bldg IRN</v>
      </c>
      <c r="AJ3834" t="str">
        <f>"12"</f>
        <v>12</v>
      </c>
      <c r="AK3834" t="s">
        <v>48</v>
      </c>
      <c r="AL3834" t="s">
        <v>53</v>
      </c>
      <c r="AM3834">
        <v>1132.3</v>
      </c>
      <c r="AN3834">
        <v>1132.3</v>
      </c>
      <c r="AO3834">
        <v>15</v>
      </c>
    </row>
    <row r="3835" spans="1:41" x14ac:dyDescent="0.3">
      <c r="A3835" t="str">
        <f>"Trad IRN"</f>
        <v>Trad IRN</v>
      </c>
      <c r="B3835" t="str">
        <f>"Bldg IRN"</f>
        <v>Bldg IRN</v>
      </c>
      <c r="C3835" t="s">
        <v>41</v>
      </c>
      <c r="D3835" t="s">
        <v>3</v>
      </c>
      <c r="E3835" t="s">
        <v>80</v>
      </c>
      <c r="F3835" t="s">
        <v>81</v>
      </c>
      <c r="G3835" t="s">
        <v>82</v>
      </c>
      <c r="H3835" t="s">
        <v>83</v>
      </c>
      <c r="I3835" t="str">
        <f>"Trad IRN"</f>
        <v>Trad IRN</v>
      </c>
      <c r="J3835" t="s">
        <v>43</v>
      </c>
      <c r="K3835" t="s">
        <v>44</v>
      </c>
      <c r="L3835" t="s">
        <v>45</v>
      </c>
      <c r="M3835" t="s">
        <v>46</v>
      </c>
      <c r="N3835" t="str">
        <f t="shared" si="390"/>
        <v>08/18/2022</v>
      </c>
      <c r="O3835" t="str">
        <f t="shared" si="389"/>
        <v>12/31/2500</v>
      </c>
      <c r="P3835">
        <v>1</v>
      </c>
      <c r="Q3835">
        <v>1</v>
      </c>
      <c r="S3835">
        <v>0</v>
      </c>
      <c r="T3835">
        <v>1</v>
      </c>
      <c r="U3835">
        <v>0</v>
      </c>
      <c r="V3835" t="str">
        <f>"Trad IRN"</f>
        <v>Trad IRN</v>
      </c>
      <c r="W3835">
        <v>100</v>
      </c>
      <c r="X3835" t="s">
        <v>47</v>
      </c>
      <c r="Z3835" t="s">
        <v>47</v>
      </c>
      <c r="AB3835" t="str">
        <f>"09"</f>
        <v>09</v>
      </c>
      <c r="AC3835" t="s">
        <v>48</v>
      </c>
      <c r="AD3835" t="s">
        <v>49</v>
      </c>
      <c r="AE3835" t="s">
        <v>50</v>
      </c>
      <c r="AF3835">
        <v>0</v>
      </c>
      <c r="AG3835" t="s">
        <v>56</v>
      </c>
      <c r="AH3835" t="str">
        <f>"Trad IRN"</f>
        <v>Trad IRN</v>
      </c>
      <c r="AI3835" t="str">
        <f>"Bldg IRN"</f>
        <v>Bldg IRN</v>
      </c>
      <c r="AJ3835" t="s">
        <v>48</v>
      </c>
      <c r="AK3835" t="s">
        <v>48</v>
      </c>
      <c r="AL3835" t="s">
        <v>53</v>
      </c>
      <c r="AM3835">
        <v>1132.3</v>
      </c>
      <c r="AN3835">
        <v>1132.3</v>
      </c>
      <c r="AO3835">
        <v>15</v>
      </c>
    </row>
    <row r="3836" spans="1:41" x14ac:dyDescent="0.3">
      <c r="A3836" t="str">
        <f>"Trad IRN"</f>
        <v>Trad IRN</v>
      </c>
      <c r="B3836" t="str">
        <f>"Bldg IRN"</f>
        <v>Bldg IRN</v>
      </c>
      <c r="C3836" t="s">
        <v>41</v>
      </c>
      <c r="D3836" t="s">
        <v>3</v>
      </c>
      <c r="E3836" t="s">
        <v>80</v>
      </c>
      <c r="F3836" t="s">
        <v>81</v>
      </c>
      <c r="G3836" t="s">
        <v>82</v>
      </c>
      <c r="H3836" t="s">
        <v>83</v>
      </c>
      <c r="I3836" t="str">
        <f>"Trad IRN"</f>
        <v>Trad IRN</v>
      </c>
      <c r="J3836" t="s">
        <v>43</v>
      </c>
      <c r="K3836" t="s">
        <v>44</v>
      </c>
      <c r="L3836" t="s">
        <v>45</v>
      </c>
      <c r="M3836" t="s">
        <v>46</v>
      </c>
      <c r="N3836" t="str">
        <f t="shared" si="390"/>
        <v>08/18/2022</v>
      </c>
      <c r="O3836" t="str">
        <f t="shared" si="389"/>
        <v>12/31/2500</v>
      </c>
      <c r="P3836">
        <v>1</v>
      </c>
      <c r="Q3836">
        <v>1</v>
      </c>
      <c r="S3836">
        <v>0</v>
      </c>
      <c r="T3836">
        <v>1</v>
      </c>
      <c r="U3836">
        <v>0</v>
      </c>
      <c r="V3836" t="str">
        <f>"Trad IRN"</f>
        <v>Trad IRN</v>
      </c>
      <c r="W3836">
        <v>100</v>
      </c>
      <c r="X3836" t="s">
        <v>47</v>
      </c>
      <c r="Z3836" t="s">
        <v>47</v>
      </c>
      <c r="AB3836" t="str">
        <f>"10"</f>
        <v>10</v>
      </c>
      <c r="AC3836" t="s">
        <v>48</v>
      </c>
      <c r="AD3836" t="s">
        <v>49</v>
      </c>
      <c r="AE3836" t="s">
        <v>55</v>
      </c>
      <c r="AF3836">
        <v>0</v>
      </c>
      <c r="AG3836" t="s">
        <v>56</v>
      </c>
      <c r="AH3836" t="str">
        <f>"Trad IRN"</f>
        <v>Trad IRN</v>
      </c>
      <c r="AI3836" t="str">
        <f>"Bldg IRN"</f>
        <v>Bldg IRN</v>
      </c>
      <c r="AJ3836" t="s">
        <v>48</v>
      </c>
      <c r="AK3836" t="s">
        <v>48</v>
      </c>
      <c r="AL3836" t="s">
        <v>53</v>
      </c>
      <c r="AM3836">
        <v>1132.3</v>
      </c>
      <c r="AN3836">
        <v>1132.3</v>
      </c>
      <c r="AO3836">
        <v>15</v>
      </c>
    </row>
    <row r="3837" spans="1:41" x14ac:dyDescent="0.3">
      <c r="A3837" t="str">
        <f>"Trad IRN"</f>
        <v>Trad IRN</v>
      </c>
      <c r="B3837" t="str">
        <f>"Bldg IRN"</f>
        <v>Bldg IRN</v>
      </c>
      <c r="C3837" t="s">
        <v>41</v>
      </c>
      <c r="D3837" t="s">
        <v>3</v>
      </c>
      <c r="E3837" t="s">
        <v>80</v>
      </c>
      <c r="F3837" t="s">
        <v>81</v>
      </c>
      <c r="G3837" t="s">
        <v>82</v>
      </c>
      <c r="H3837" t="s">
        <v>83</v>
      </c>
      <c r="I3837" t="str">
        <f>"Trad IRN"</f>
        <v>Trad IRN</v>
      </c>
      <c r="J3837" t="s">
        <v>43</v>
      </c>
      <c r="K3837" t="s">
        <v>44</v>
      </c>
      <c r="L3837" t="s">
        <v>45</v>
      </c>
      <c r="M3837" t="s">
        <v>46</v>
      </c>
      <c r="N3837" t="str">
        <f t="shared" si="390"/>
        <v>08/18/2022</v>
      </c>
      <c r="O3837" t="str">
        <f t="shared" si="389"/>
        <v>12/31/2500</v>
      </c>
      <c r="P3837">
        <v>1</v>
      </c>
      <c r="Q3837">
        <v>1</v>
      </c>
      <c r="R3837">
        <v>1</v>
      </c>
      <c r="S3837">
        <v>0</v>
      </c>
      <c r="T3837">
        <v>1</v>
      </c>
      <c r="U3837">
        <v>0</v>
      </c>
      <c r="V3837" t="str">
        <f>"Trad IRN"</f>
        <v>Trad IRN</v>
      </c>
      <c r="W3837">
        <v>100</v>
      </c>
      <c r="X3837" t="s">
        <v>47</v>
      </c>
      <c r="Z3837" t="s">
        <v>47</v>
      </c>
      <c r="AB3837" t="str">
        <f>"11"</f>
        <v>11</v>
      </c>
      <c r="AC3837" t="str">
        <f>"10"</f>
        <v>10</v>
      </c>
      <c r="AD3837" t="str">
        <f>"2"</f>
        <v>2</v>
      </c>
      <c r="AE3837" t="s">
        <v>55</v>
      </c>
      <c r="AF3837">
        <v>0</v>
      </c>
      <c r="AG3837" t="s">
        <v>56</v>
      </c>
      <c r="AH3837" t="str">
        <f>"Trad IRN"</f>
        <v>Trad IRN</v>
      </c>
      <c r="AI3837" t="str">
        <f>"Bldg IRN"</f>
        <v>Bldg IRN</v>
      </c>
      <c r="AJ3837" t="s">
        <v>48</v>
      </c>
      <c r="AK3837" t="s">
        <v>48</v>
      </c>
      <c r="AL3837" t="s">
        <v>53</v>
      </c>
      <c r="AM3837">
        <v>1132.3</v>
      </c>
      <c r="AN3837">
        <v>1132.3</v>
      </c>
      <c r="AO3837">
        <v>15</v>
      </c>
    </row>
    <row r="3838" spans="1:41" x14ac:dyDescent="0.3">
      <c r="A3838" t="str">
        <f>"Trad IRN"</f>
        <v>Trad IRN</v>
      </c>
      <c r="B3838" t="str">
        <f>"Bldg IRN"</f>
        <v>Bldg IRN</v>
      </c>
      <c r="C3838" t="s">
        <v>41</v>
      </c>
      <c r="D3838" t="s">
        <v>3</v>
      </c>
      <c r="E3838" t="s">
        <v>80</v>
      </c>
      <c r="F3838" t="s">
        <v>81</v>
      </c>
      <c r="G3838" t="s">
        <v>82</v>
      </c>
      <c r="H3838" t="s">
        <v>83</v>
      </c>
      <c r="I3838" t="str">
        <f>"Trad IRN"</f>
        <v>Trad IRN</v>
      </c>
      <c r="J3838" t="s">
        <v>43</v>
      </c>
      <c r="K3838" t="s">
        <v>44</v>
      </c>
      <c r="L3838" t="s">
        <v>45</v>
      </c>
      <c r="M3838" t="s">
        <v>46</v>
      </c>
      <c r="N3838" t="str">
        <f t="shared" si="390"/>
        <v>08/18/2022</v>
      </c>
      <c r="O3838" t="str">
        <f t="shared" si="389"/>
        <v>12/31/2500</v>
      </c>
      <c r="P3838">
        <v>1</v>
      </c>
      <c r="Q3838">
        <v>1</v>
      </c>
      <c r="S3838">
        <v>0</v>
      </c>
      <c r="T3838">
        <v>1</v>
      </c>
      <c r="U3838">
        <v>0</v>
      </c>
      <c r="V3838" t="str">
        <f>"Trad IRN"</f>
        <v>Trad IRN</v>
      </c>
      <c r="W3838">
        <v>100</v>
      </c>
      <c r="X3838" t="s">
        <v>47</v>
      </c>
      <c r="Z3838" t="s">
        <v>47</v>
      </c>
      <c r="AB3838" t="str">
        <f>"10"</f>
        <v>10</v>
      </c>
      <c r="AC3838" t="s">
        <v>48</v>
      </c>
      <c r="AD3838" t="s">
        <v>49</v>
      </c>
      <c r="AE3838" t="s">
        <v>55</v>
      </c>
      <c r="AF3838">
        <v>0</v>
      </c>
      <c r="AG3838" t="s">
        <v>56</v>
      </c>
      <c r="AH3838" t="str">
        <f>"Trad IRN"</f>
        <v>Trad IRN</v>
      </c>
      <c r="AI3838" t="str">
        <f>"Bldg IRN"</f>
        <v>Bldg IRN</v>
      </c>
      <c r="AJ3838" t="s">
        <v>48</v>
      </c>
      <c r="AK3838" t="s">
        <v>48</v>
      </c>
      <c r="AL3838" t="s">
        <v>53</v>
      </c>
      <c r="AM3838">
        <v>1132.3</v>
      </c>
      <c r="AN3838">
        <v>1132.3</v>
      </c>
      <c r="AO3838">
        <v>15</v>
      </c>
    </row>
    <row r="3839" spans="1:41" x14ac:dyDescent="0.3">
      <c r="A3839" t="str">
        <f>"Trad IRN"</f>
        <v>Trad IRN</v>
      </c>
      <c r="B3839" t="str">
        <f>"Bldg IRN"</f>
        <v>Bldg IRN</v>
      </c>
      <c r="C3839" t="s">
        <v>41</v>
      </c>
      <c r="D3839" t="s">
        <v>3</v>
      </c>
      <c r="E3839" t="s">
        <v>80</v>
      </c>
      <c r="F3839" t="s">
        <v>81</v>
      </c>
      <c r="G3839" t="s">
        <v>82</v>
      </c>
      <c r="H3839" t="s">
        <v>83</v>
      </c>
      <c r="I3839" t="s">
        <v>8</v>
      </c>
      <c r="J3839" t="s">
        <v>43</v>
      </c>
      <c r="K3839" t="s">
        <v>44</v>
      </c>
      <c r="L3839" t="s">
        <v>45</v>
      </c>
      <c r="M3839" t="s">
        <v>46</v>
      </c>
      <c r="N3839" t="str">
        <f t="shared" si="390"/>
        <v>08/18/2022</v>
      </c>
      <c r="O3839" t="str">
        <f>"12/21/2022"</f>
        <v>12/21/2022</v>
      </c>
      <c r="P3839">
        <v>7.1544999999999997E-2</v>
      </c>
      <c r="Q3839">
        <v>7.1544999999999997E-2</v>
      </c>
      <c r="S3839">
        <v>0</v>
      </c>
      <c r="T3839">
        <v>7.1544999999999997E-2</v>
      </c>
      <c r="U3839">
        <v>0</v>
      </c>
      <c r="V3839" t="str">
        <f>"Trad IRN"</f>
        <v>Trad IRN</v>
      </c>
      <c r="W3839">
        <v>15</v>
      </c>
      <c r="X3839" t="s">
        <v>47</v>
      </c>
      <c r="Z3839" t="s">
        <v>47</v>
      </c>
      <c r="AB3839" t="str">
        <f>"12"</f>
        <v>12</v>
      </c>
      <c r="AC3839" t="s">
        <v>48</v>
      </c>
      <c r="AD3839" t="s">
        <v>49</v>
      </c>
      <c r="AE3839" t="s">
        <v>50</v>
      </c>
      <c r="AF3839">
        <v>0</v>
      </c>
      <c r="AG3839" t="s">
        <v>51</v>
      </c>
      <c r="AH3839" t="s">
        <v>85</v>
      </c>
      <c r="AI3839" t="str">
        <f>"Bldg IRN"</f>
        <v>Bldg IRN</v>
      </c>
      <c r="AJ3839" t="str">
        <f>"12"</f>
        <v>12</v>
      </c>
      <c r="AK3839" t="s">
        <v>52</v>
      </c>
      <c r="AL3839" t="s">
        <v>53</v>
      </c>
      <c r="AM3839">
        <v>74.55</v>
      </c>
      <c r="AN3839">
        <v>1042</v>
      </c>
      <c r="AO3839">
        <v>15</v>
      </c>
    </row>
    <row r="3840" spans="1:41" x14ac:dyDescent="0.3">
      <c r="A3840" t="str">
        <f>"Trad IRN"</f>
        <v>Trad IRN</v>
      </c>
      <c r="B3840" t="str">
        <f>"Bldg IRN"</f>
        <v>Bldg IRN</v>
      </c>
      <c r="C3840" t="s">
        <v>41</v>
      </c>
      <c r="D3840" t="s">
        <v>3</v>
      </c>
      <c r="E3840" t="s">
        <v>80</v>
      </c>
      <c r="F3840" t="s">
        <v>81</v>
      </c>
      <c r="G3840" t="s">
        <v>82</v>
      </c>
      <c r="H3840" t="s">
        <v>83</v>
      </c>
      <c r="I3840" t="str">
        <f>"Trad IRN"</f>
        <v>Trad IRN</v>
      </c>
      <c r="J3840" t="s">
        <v>43</v>
      </c>
      <c r="K3840" t="s">
        <v>44</v>
      </c>
      <c r="L3840" t="s">
        <v>45</v>
      </c>
      <c r="M3840" t="s">
        <v>46</v>
      </c>
      <c r="N3840" t="str">
        <f t="shared" si="390"/>
        <v>08/18/2022</v>
      </c>
      <c r="O3840" t="str">
        <f>"12/31/2500"</f>
        <v>12/31/2500</v>
      </c>
      <c r="P3840">
        <v>0.85</v>
      </c>
      <c r="Q3840">
        <v>0.85</v>
      </c>
      <c r="S3840">
        <v>0</v>
      </c>
      <c r="T3840">
        <v>0.85</v>
      </c>
      <c r="U3840">
        <v>0</v>
      </c>
      <c r="V3840" t="str">
        <f>"Trad IRN"</f>
        <v>Trad IRN</v>
      </c>
      <c r="W3840">
        <v>85</v>
      </c>
      <c r="X3840" t="s">
        <v>47</v>
      </c>
      <c r="Z3840" t="s">
        <v>47</v>
      </c>
      <c r="AB3840" t="str">
        <f>"12"</f>
        <v>12</v>
      </c>
      <c r="AC3840" t="s">
        <v>48</v>
      </c>
      <c r="AD3840" t="s">
        <v>49</v>
      </c>
      <c r="AE3840" t="s">
        <v>55</v>
      </c>
      <c r="AF3840">
        <v>0</v>
      </c>
      <c r="AG3840" t="s">
        <v>56</v>
      </c>
      <c r="AH3840" t="str">
        <f>"Trad IRN"</f>
        <v>Trad IRN</v>
      </c>
      <c r="AI3840" t="str">
        <f>"Bldg IRN"</f>
        <v>Bldg IRN</v>
      </c>
      <c r="AJ3840" t="str">
        <f>"12"</f>
        <v>12</v>
      </c>
      <c r="AK3840" t="s">
        <v>48</v>
      </c>
      <c r="AL3840" t="s">
        <v>53</v>
      </c>
      <c r="AM3840">
        <v>962.46</v>
      </c>
      <c r="AN3840">
        <v>1132.3</v>
      </c>
      <c r="AO3840">
        <v>15</v>
      </c>
    </row>
    <row r="3841" spans="1:41" x14ac:dyDescent="0.3">
      <c r="A3841" t="str">
        <f>"Trad IRN"</f>
        <v>Trad IRN</v>
      </c>
      <c r="B3841" t="str">
        <f>"Bldg IRN"</f>
        <v>Bldg IRN</v>
      </c>
      <c r="C3841" t="s">
        <v>41</v>
      </c>
      <c r="D3841" t="s">
        <v>3</v>
      </c>
      <c r="E3841" t="s">
        <v>80</v>
      </c>
      <c r="F3841" t="s">
        <v>81</v>
      </c>
      <c r="G3841" t="s">
        <v>82</v>
      </c>
      <c r="H3841" t="s">
        <v>83</v>
      </c>
      <c r="I3841" t="str">
        <f>"Trad IRN"</f>
        <v>Trad IRN</v>
      </c>
      <c r="J3841" t="s">
        <v>43</v>
      </c>
      <c r="K3841" t="s">
        <v>44</v>
      </c>
      <c r="L3841" t="s">
        <v>45</v>
      </c>
      <c r="M3841" t="s">
        <v>46</v>
      </c>
      <c r="N3841" t="str">
        <f t="shared" si="390"/>
        <v>08/18/2022</v>
      </c>
      <c r="O3841" t="str">
        <f>"01/03/2023"</f>
        <v>01/03/2023</v>
      </c>
      <c r="P3841">
        <v>0.35207500000000003</v>
      </c>
      <c r="Q3841">
        <v>0.35207500000000003</v>
      </c>
      <c r="S3841">
        <v>0</v>
      </c>
      <c r="T3841">
        <v>0.35207500000000003</v>
      </c>
      <c r="U3841">
        <v>0</v>
      </c>
      <c r="V3841" t="str">
        <f>"Trad IRN"</f>
        <v>Trad IRN</v>
      </c>
      <c r="W3841">
        <v>75</v>
      </c>
      <c r="X3841" t="s">
        <v>47</v>
      </c>
      <c r="Z3841" t="s">
        <v>47</v>
      </c>
      <c r="AB3841" t="str">
        <f>"09"</f>
        <v>09</v>
      </c>
      <c r="AC3841" t="s">
        <v>48</v>
      </c>
      <c r="AD3841" t="s">
        <v>49</v>
      </c>
      <c r="AE3841" t="s">
        <v>50</v>
      </c>
      <c r="AF3841">
        <v>0</v>
      </c>
      <c r="AG3841" t="s">
        <v>56</v>
      </c>
      <c r="AH3841" t="str">
        <f>"Trad IRN"</f>
        <v>Trad IRN</v>
      </c>
      <c r="AI3841" t="str">
        <f>"Bldg IRN"</f>
        <v>Bldg IRN</v>
      </c>
      <c r="AJ3841" t="s">
        <v>48</v>
      </c>
      <c r="AK3841" t="s">
        <v>48</v>
      </c>
      <c r="AL3841" t="s">
        <v>53</v>
      </c>
      <c r="AM3841">
        <v>398.65</v>
      </c>
      <c r="AN3841">
        <v>1132.3</v>
      </c>
      <c r="AO3841">
        <v>15</v>
      </c>
    </row>
    <row r="3842" spans="1:41" x14ac:dyDescent="0.3">
      <c r="A3842" t="str">
        <f>"Trad IRN"</f>
        <v>Trad IRN</v>
      </c>
      <c r="B3842" t="str">
        <f>"Bldg IRN"</f>
        <v>Bldg IRN</v>
      </c>
      <c r="C3842" t="s">
        <v>41</v>
      </c>
      <c r="D3842" t="s">
        <v>3</v>
      </c>
      <c r="E3842" t="s">
        <v>80</v>
      </c>
      <c r="F3842" t="s">
        <v>81</v>
      </c>
      <c r="G3842" t="s">
        <v>82</v>
      </c>
      <c r="H3842" t="s">
        <v>83</v>
      </c>
      <c r="I3842" t="str">
        <f>"Trad IRN"</f>
        <v>Trad IRN</v>
      </c>
      <c r="J3842" t="s">
        <v>43</v>
      </c>
      <c r="K3842" t="s">
        <v>44</v>
      </c>
      <c r="L3842" t="s">
        <v>45</v>
      </c>
      <c r="M3842" t="s">
        <v>46</v>
      </c>
      <c r="N3842" t="str">
        <f>"01/04/2023"</f>
        <v>01/04/2023</v>
      </c>
      <c r="O3842" t="str">
        <f>"12/31/2500"</f>
        <v>12/31/2500</v>
      </c>
      <c r="P3842">
        <v>0.45098100000000002</v>
      </c>
      <c r="Q3842">
        <v>0.45098100000000002</v>
      </c>
      <c r="S3842">
        <v>0</v>
      </c>
      <c r="T3842">
        <v>0.45098100000000002</v>
      </c>
      <c r="U3842">
        <v>0</v>
      </c>
      <c r="V3842" t="str">
        <f>"Trad IRN"</f>
        <v>Trad IRN</v>
      </c>
      <c r="W3842">
        <v>85</v>
      </c>
      <c r="X3842" t="s">
        <v>47</v>
      </c>
      <c r="Z3842" t="s">
        <v>47</v>
      </c>
      <c r="AB3842" t="str">
        <f>"09"</f>
        <v>09</v>
      </c>
      <c r="AC3842" t="s">
        <v>48</v>
      </c>
      <c r="AD3842" t="s">
        <v>49</v>
      </c>
      <c r="AE3842" t="s">
        <v>50</v>
      </c>
      <c r="AF3842">
        <v>0</v>
      </c>
      <c r="AG3842" t="s">
        <v>56</v>
      </c>
      <c r="AH3842" t="str">
        <f>"Trad IRN"</f>
        <v>Trad IRN</v>
      </c>
      <c r="AI3842" t="str">
        <f>"Bldg IRN"</f>
        <v>Bldg IRN</v>
      </c>
      <c r="AJ3842" t="s">
        <v>48</v>
      </c>
      <c r="AK3842" t="s">
        <v>48</v>
      </c>
      <c r="AL3842" t="s">
        <v>53</v>
      </c>
      <c r="AM3842">
        <v>510.65</v>
      </c>
      <c r="AN3842">
        <v>1132.3</v>
      </c>
      <c r="AO3842">
        <v>15</v>
      </c>
    </row>
    <row r="3843" spans="1:41" x14ac:dyDescent="0.3">
      <c r="A3843" t="str">
        <f>"Trad IRN"</f>
        <v>Trad IRN</v>
      </c>
      <c r="B3843" t="str">
        <f>"Bldg IRN"</f>
        <v>Bldg IRN</v>
      </c>
      <c r="C3843" t="s">
        <v>41</v>
      </c>
      <c r="D3843" t="s">
        <v>3</v>
      </c>
      <c r="E3843" t="s">
        <v>80</v>
      </c>
      <c r="F3843" t="s">
        <v>81</v>
      </c>
      <c r="G3843" t="s">
        <v>82</v>
      </c>
      <c r="H3843" t="s">
        <v>83</v>
      </c>
      <c r="I3843" t="s">
        <v>8</v>
      </c>
      <c r="J3843" t="s">
        <v>43</v>
      </c>
      <c r="K3843" t="s">
        <v>44</v>
      </c>
      <c r="L3843" t="s">
        <v>45</v>
      </c>
      <c r="M3843" t="s">
        <v>46</v>
      </c>
      <c r="N3843" t="str">
        <f>"08/18/2022"</f>
        <v>08/18/2022</v>
      </c>
      <c r="O3843" t="str">
        <f>"01/03/2023"</f>
        <v>01/03/2023</v>
      </c>
      <c r="P3843">
        <v>0.117358</v>
      </c>
      <c r="Q3843">
        <v>0.117358</v>
      </c>
      <c r="S3843">
        <v>0</v>
      </c>
      <c r="T3843">
        <v>7.6020000000000003E-3</v>
      </c>
      <c r="U3843">
        <v>0.10975600000000001</v>
      </c>
      <c r="V3843" t="str">
        <f>"Trad IRN"</f>
        <v>Trad IRN</v>
      </c>
      <c r="W3843">
        <v>25</v>
      </c>
      <c r="X3843" t="s">
        <v>47</v>
      </c>
      <c r="Z3843" t="s">
        <v>47</v>
      </c>
      <c r="AB3843" t="str">
        <f>"09"</f>
        <v>09</v>
      </c>
      <c r="AC3843" t="s">
        <v>48</v>
      </c>
      <c r="AD3843" t="s">
        <v>49</v>
      </c>
      <c r="AE3843" t="s">
        <v>50</v>
      </c>
      <c r="AF3843">
        <v>0</v>
      </c>
      <c r="AG3843" t="s">
        <v>51</v>
      </c>
      <c r="AH3843" t="str">
        <f>"Trad IRN"</f>
        <v>Trad IRN</v>
      </c>
      <c r="AI3843" t="str">
        <f>"Bldg IRN"</f>
        <v>Bldg IRN</v>
      </c>
      <c r="AJ3843" t="s">
        <v>48</v>
      </c>
      <c r="AK3843" t="s">
        <v>48</v>
      </c>
      <c r="AL3843" t="s">
        <v>53</v>
      </c>
      <c r="AM3843">
        <v>132.88</v>
      </c>
      <c r="AN3843">
        <v>1132.3</v>
      </c>
      <c r="AO3843">
        <v>15</v>
      </c>
    </row>
    <row r="3844" spans="1:41" x14ac:dyDescent="0.3">
      <c r="A3844" t="str">
        <f>"Trad IRN"</f>
        <v>Trad IRN</v>
      </c>
      <c r="B3844" t="str">
        <f>"Bldg IRN"</f>
        <v>Bldg IRN</v>
      </c>
      <c r="C3844" t="s">
        <v>41</v>
      </c>
      <c r="D3844" t="s">
        <v>3</v>
      </c>
      <c r="E3844" t="s">
        <v>80</v>
      </c>
      <c r="F3844" t="s">
        <v>81</v>
      </c>
      <c r="G3844" t="s">
        <v>82</v>
      </c>
      <c r="H3844" t="s">
        <v>83</v>
      </c>
      <c r="I3844" t="s">
        <v>8</v>
      </c>
      <c r="J3844" t="s">
        <v>43</v>
      </c>
      <c r="K3844" t="s">
        <v>44</v>
      </c>
      <c r="L3844" t="s">
        <v>45</v>
      </c>
      <c r="M3844" t="s">
        <v>46</v>
      </c>
      <c r="N3844" t="str">
        <f>"01/04/2023"</f>
        <v>01/04/2023</v>
      </c>
      <c r="O3844" t="str">
        <f>"12/31/2500"</f>
        <v>12/31/2500</v>
      </c>
      <c r="P3844">
        <v>7.9585000000000003E-2</v>
      </c>
      <c r="Q3844">
        <v>7.9585000000000003E-2</v>
      </c>
      <c r="S3844">
        <v>0</v>
      </c>
      <c r="T3844">
        <v>2.4028999999999998E-2</v>
      </c>
      <c r="U3844">
        <v>5.5556000000000001E-2</v>
      </c>
      <c r="V3844" t="str">
        <f>"Trad IRN"</f>
        <v>Trad IRN</v>
      </c>
      <c r="W3844">
        <v>15</v>
      </c>
      <c r="X3844" t="s">
        <v>47</v>
      </c>
      <c r="Z3844" t="s">
        <v>47</v>
      </c>
      <c r="AB3844" t="str">
        <f>"09"</f>
        <v>09</v>
      </c>
      <c r="AC3844" t="s">
        <v>48</v>
      </c>
      <c r="AD3844" t="s">
        <v>49</v>
      </c>
      <c r="AE3844" t="s">
        <v>50</v>
      </c>
      <c r="AF3844">
        <v>0</v>
      </c>
      <c r="AG3844" t="s">
        <v>51</v>
      </c>
      <c r="AH3844" t="str">
        <f>"Trad IRN"</f>
        <v>Trad IRN</v>
      </c>
      <c r="AI3844" t="str">
        <f>"Bldg IRN"</f>
        <v>Bldg IRN</v>
      </c>
      <c r="AJ3844" t="s">
        <v>48</v>
      </c>
      <c r="AK3844" t="s">
        <v>48</v>
      </c>
      <c r="AL3844" t="s">
        <v>53</v>
      </c>
      <c r="AM3844">
        <v>90.11</v>
      </c>
      <c r="AN3844">
        <v>1132.3</v>
      </c>
      <c r="AO3844">
        <v>15</v>
      </c>
    </row>
    <row r="3845" spans="1:41" x14ac:dyDescent="0.3">
      <c r="A3845" t="str">
        <f>"Trad IRN"</f>
        <v>Trad IRN</v>
      </c>
      <c r="B3845" t="str">
        <f>"Bldg IRN"</f>
        <v>Bldg IRN</v>
      </c>
      <c r="C3845" t="s">
        <v>41</v>
      </c>
      <c r="D3845" t="s">
        <v>3</v>
      </c>
      <c r="E3845" t="s">
        <v>80</v>
      </c>
      <c r="F3845" t="s">
        <v>81</v>
      </c>
      <c r="G3845" t="s">
        <v>82</v>
      </c>
      <c r="H3845" t="s">
        <v>83</v>
      </c>
      <c r="I3845" t="str">
        <f>"Trad IRN"</f>
        <v>Trad IRN</v>
      </c>
      <c r="J3845" t="s">
        <v>43</v>
      </c>
      <c r="K3845" t="s">
        <v>44</v>
      </c>
      <c r="L3845" t="s">
        <v>45</v>
      </c>
      <c r="M3845" t="s">
        <v>46</v>
      </c>
      <c r="N3845" t="str">
        <f>"08/18/2022"</f>
        <v>08/18/2022</v>
      </c>
      <c r="O3845" t="str">
        <f>"12/31/2500"</f>
        <v>12/31/2500</v>
      </c>
      <c r="P3845">
        <v>1</v>
      </c>
      <c r="Q3845">
        <v>1</v>
      </c>
      <c r="S3845">
        <v>0</v>
      </c>
      <c r="T3845">
        <v>1</v>
      </c>
      <c r="U3845">
        <v>0</v>
      </c>
      <c r="V3845" t="str">
        <f>"Trad IRN"</f>
        <v>Trad IRN</v>
      </c>
      <c r="W3845">
        <v>100</v>
      </c>
      <c r="X3845" t="s">
        <v>47</v>
      </c>
      <c r="Z3845" t="s">
        <v>47</v>
      </c>
      <c r="AB3845" t="str">
        <f>"10"</f>
        <v>10</v>
      </c>
      <c r="AC3845" t="s">
        <v>48</v>
      </c>
      <c r="AD3845" t="s">
        <v>49</v>
      </c>
      <c r="AE3845" t="s">
        <v>50</v>
      </c>
      <c r="AF3845">
        <v>0</v>
      </c>
      <c r="AG3845" t="s">
        <v>56</v>
      </c>
      <c r="AH3845" t="str">
        <f>"Trad IRN"</f>
        <v>Trad IRN</v>
      </c>
      <c r="AI3845" t="str">
        <f>"Bldg IRN"</f>
        <v>Bldg IRN</v>
      </c>
      <c r="AJ3845" t="s">
        <v>48</v>
      </c>
      <c r="AK3845" t="s">
        <v>48</v>
      </c>
      <c r="AL3845" t="s">
        <v>53</v>
      </c>
      <c r="AM3845">
        <v>1132.3</v>
      </c>
      <c r="AN3845">
        <v>1132.3</v>
      </c>
      <c r="AO3845">
        <v>15</v>
      </c>
    </row>
    <row r="3846" spans="1:41" x14ac:dyDescent="0.3">
      <c r="A3846" t="str">
        <f>"Trad IRN"</f>
        <v>Trad IRN</v>
      </c>
      <c r="B3846" t="str">
        <f>"Bldg IRN"</f>
        <v>Bldg IRN</v>
      </c>
      <c r="C3846" t="s">
        <v>41</v>
      </c>
      <c r="D3846" t="s">
        <v>3</v>
      </c>
      <c r="E3846" t="s">
        <v>80</v>
      </c>
      <c r="F3846" t="s">
        <v>81</v>
      </c>
      <c r="G3846" t="s">
        <v>82</v>
      </c>
      <c r="H3846" t="s">
        <v>83</v>
      </c>
      <c r="I3846" t="str">
        <f>"Trad IRN"</f>
        <v>Trad IRN</v>
      </c>
      <c r="J3846" t="s">
        <v>43</v>
      </c>
      <c r="K3846" t="s">
        <v>44</v>
      </c>
      <c r="L3846" t="s">
        <v>45</v>
      </c>
      <c r="M3846" t="s">
        <v>46</v>
      </c>
      <c r="N3846" t="str">
        <f>"08/18/2022"</f>
        <v>08/18/2022</v>
      </c>
      <c r="O3846" t="str">
        <f>"01/03/2023"</f>
        <v>01/03/2023</v>
      </c>
      <c r="P3846">
        <v>0.46943400000000002</v>
      </c>
      <c r="Q3846">
        <v>0.46943400000000002</v>
      </c>
      <c r="S3846">
        <v>0</v>
      </c>
      <c r="T3846">
        <v>0.46943400000000002</v>
      </c>
      <c r="U3846">
        <v>0</v>
      </c>
      <c r="V3846" t="str">
        <f>"Trad IRN"</f>
        <v>Trad IRN</v>
      </c>
      <c r="W3846">
        <v>100</v>
      </c>
      <c r="X3846" t="s">
        <v>47</v>
      </c>
      <c r="Z3846" t="s">
        <v>47</v>
      </c>
      <c r="AB3846" t="str">
        <f>"12"</f>
        <v>12</v>
      </c>
      <c r="AC3846" t="s">
        <v>48</v>
      </c>
      <c r="AD3846" t="s">
        <v>49</v>
      </c>
      <c r="AE3846" t="s">
        <v>50</v>
      </c>
      <c r="AF3846">
        <v>0</v>
      </c>
      <c r="AG3846" t="s">
        <v>56</v>
      </c>
      <c r="AH3846" t="str">
        <f>"Trad IRN"</f>
        <v>Trad IRN</v>
      </c>
      <c r="AI3846" t="str">
        <f>"Bldg IRN"</f>
        <v>Bldg IRN</v>
      </c>
      <c r="AJ3846" t="str">
        <f>"12"</f>
        <v>12</v>
      </c>
      <c r="AK3846" t="s">
        <v>48</v>
      </c>
      <c r="AL3846" t="s">
        <v>53</v>
      </c>
      <c r="AM3846">
        <v>531.54</v>
      </c>
      <c r="AN3846">
        <v>1132.3</v>
      </c>
      <c r="AO3846">
        <v>15</v>
      </c>
    </row>
    <row r="3847" spans="1:41" x14ac:dyDescent="0.3">
      <c r="A3847" t="str">
        <f>"Trad IRN"</f>
        <v>Trad IRN</v>
      </c>
      <c r="B3847" t="str">
        <f>"Bldg IRN"</f>
        <v>Bldg IRN</v>
      </c>
      <c r="C3847" t="s">
        <v>41</v>
      </c>
      <c r="D3847" t="s">
        <v>3</v>
      </c>
      <c r="E3847" t="s">
        <v>80</v>
      </c>
      <c r="F3847" t="s">
        <v>81</v>
      </c>
      <c r="G3847" t="s">
        <v>82</v>
      </c>
      <c r="H3847" t="s">
        <v>83</v>
      </c>
      <c r="I3847" t="str">
        <f>"Trad IRN"</f>
        <v>Trad IRN</v>
      </c>
      <c r="J3847" t="s">
        <v>43</v>
      </c>
      <c r="K3847" t="s">
        <v>44</v>
      </c>
      <c r="L3847" t="s">
        <v>45</v>
      </c>
      <c r="M3847" t="s">
        <v>46</v>
      </c>
      <c r="N3847" t="str">
        <f>"01/04/2023"</f>
        <v>01/04/2023</v>
      </c>
      <c r="O3847" t="str">
        <f t="shared" ref="O3847:O3852" si="391">"12/31/2500"</f>
        <v>12/31/2500</v>
      </c>
      <c r="P3847">
        <v>0.45098100000000002</v>
      </c>
      <c r="Q3847">
        <v>0.45098100000000002</v>
      </c>
      <c r="S3847">
        <v>0</v>
      </c>
      <c r="T3847">
        <v>0.45098100000000002</v>
      </c>
      <c r="U3847">
        <v>0</v>
      </c>
      <c r="V3847" t="str">
        <f>"Trad IRN"</f>
        <v>Trad IRN</v>
      </c>
      <c r="W3847">
        <v>85</v>
      </c>
      <c r="X3847" t="s">
        <v>47</v>
      </c>
      <c r="Z3847" t="s">
        <v>47</v>
      </c>
      <c r="AB3847" t="str">
        <f>"12"</f>
        <v>12</v>
      </c>
      <c r="AC3847" t="s">
        <v>48</v>
      </c>
      <c r="AD3847" t="s">
        <v>49</v>
      </c>
      <c r="AE3847" t="s">
        <v>50</v>
      </c>
      <c r="AF3847">
        <v>0</v>
      </c>
      <c r="AG3847" t="s">
        <v>56</v>
      </c>
      <c r="AH3847" t="str">
        <f>"Trad IRN"</f>
        <v>Trad IRN</v>
      </c>
      <c r="AI3847" t="str">
        <f>"Bldg IRN"</f>
        <v>Bldg IRN</v>
      </c>
      <c r="AJ3847" t="str">
        <f>"12"</f>
        <v>12</v>
      </c>
      <c r="AK3847" t="s">
        <v>48</v>
      </c>
      <c r="AL3847" t="s">
        <v>53</v>
      </c>
      <c r="AM3847">
        <v>510.65</v>
      </c>
      <c r="AN3847">
        <v>1132.3</v>
      </c>
      <c r="AO3847">
        <v>15</v>
      </c>
    </row>
    <row r="3848" spans="1:41" x14ac:dyDescent="0.3">
      <c r="A3848" t="str">
        <f>"Trad IRN"</f>
        <v>Trad IRN</v>
      </c>
      <c r="B3848" t="str">
        <f>"Bldg IRN"</f>
        <v>Bldg IRN</v>
      </c>
      <c r="C3848" t="s">
        <v>41</v>
      </c>
      <c r="D3848" t="s">
        <v>3</v>
      </c>
      <c r="E3848" t="s">
        <v>80</v>
      </c>
      <c r="F3848" t="s">
        <v>81</v>
      </c>
      <c r="G3848" t="s">
        <v>82</v>
      </c>
      <c r="H3848" t="s">
        <v>83</v>
      </c>
      <c r="I3848" t="s">
        <v>8</v>
      </c>
      <c r="J3848" t="s">
        <v>43</v>
      </c>
      <c r="K3848" t="s">
        <v>44</v>
      </c>
      <c r="L3848" t="s">
        <v>45</v>
      </c>
      <c r="M3848" t="s">
        <v>46</v>
      </c>
      <c r="N3848" t="str">
        <f>"01/04/2023"</f>
        <v>01/04/2023</v>
      </c>
      <c r="O3848" t="str">
        <f t="shared" si="391"/>
        <v>12/31/2500</v>
      </c>
      <c r="P3848">
        <v>7.9585000000000003E-2</v>
      </c>
      <c r="Q3848">
        <v>7.9585000000000003E-2</v>
      </c>
      <c r="S3848">
        <v>0</v>
      </c>
      <c r="T3848">
        <v>2.4028999999999998E-2</v>
      </c>
      <c r="U3848">
        <v>5.5556000000000001E-2</v>
      </c>
      <c r="V3848" t="str">
        <f>"Trad IRN"</f>
        <v>Trad IRN</v>
      </c>
      <c r="W3848">
        <v>15</v>
      </c>
      <c r="X3848" t="s">
        <v>47</v>
      </c>
      <c r="Z3848" t="s">
        <v>47</v>
      </c>
      <c r="AB3848" t="str">
        <f>"12"</f>
        <v>12</v>
      </c>
      <c r="AC3848" t="s">
        <v>48</v>
      </c>
      <c r="AD3848" t="s">
        <v>49</v>
      </c>
      <c r="AE3848" t="s">
        <v>55</v>
      </c>
      <c r="AF3848">
        <v>0</v>
      </c>
      <c r="AG3848" t="s">
        <v>51</v>
      </c>
      <c r="AH3848" t="str">
        <f>"Trad IRN"</f>
        <v>Trad IRN</v>
      </c>
      <c r="AI3848" t="str">
        <f>"Bldg IRN"</f>
        <v>Bldg IRN</v>
      </c>
      <c r="AJ3848" t="str">
        <f>"12"</f>
        <v>12</v>
      </c>
      <c r="AK3848" t="s">
        <v>48</v>
      </c>
      <c r="AL3848" t="s">
        <v>53</v>
      </c>
      <c r="AM3848">
        <v>90.11</v>
      </c>
      <c r="AN3848">
        <v>1132.3</v>
      </c>
      <c r="AO3848">
        <v>15</v>
      </c>
    </row>
    <row r="3849" spans="1:41" x14ac:dyDescent="0.3">
      <c r="A3849" t="str">
        <f>"Trad IRN"</f>
        <v>Trad IRN</v>
      </c>
      <c r="B3849" t="str">
        <f>"Bldg IRN"</f>
        <v>Bldg IRN</v>
      </c>
      <c r="C3849" t="s">
        <v>41</v>
      </c>
      <c r="D3849" t="s">
        <v>3</v>
      </c>
      <c r="E3849" t="s">
        <v>80</v>
      </c>
      <c r="F3849" t="s">
        <v>81</v>
      </c>
      <c r="G3849" t="s">
        <v>82</v>
      </c>
      <c r="H3849" t="s">
        <v>83</v>
      </c>
      <c r="I3849" t="str">
        <f>"Trad IRN"</f>
        <v>Trad IRN</v>
      </c>
      <c r="J3849" t="s">
        <v>43</v>
      </c>
      <c r="K3849" t="s">
        <v>44</v>
      </c>
      <c r="L3849" t="s">
        <v>45</v>
      </c>
      <c r="M3849" t="s">
        <v>46</v>
      </c>
      <c r="N3849" t="str">
        <f>"08/18/2022"</f>
        <v>08/18/2022</v>
      </c>
      <c r="O3849" t="str">
        <f t="shared" si="391"/>
        <v>12/31/2500</v>
      </c>
      <c r="P3849">
        <v>1</v>
      </c>
      <c r="Q3849">
        <v>1</v>
      </c>
      <c r="S3849">
        <v>1</v>
      </c>
      <c r="T3849">
        <v>1</v>
      </c>
      <c r="U3849">
        <v>0</v>
      </c>
      <c r="V3849" t="str">
        <f>"Trad IRN"</f>
        <v>Trad IRN</v>
      </c>
      <c r="W3849">
        <v>100</v>
      </c>
      <c r="X3849" t="s">
        <v>47</v>
      </c>
      <c r="Z3849" t="s">
        <v>47</v>
      </c>
      <c r="AB3849" t="str">
        <f>"11"</f>
        <v>11</v>
      </c>
      <c r="AC3849" t="s">
        <v>48</v>
      </c>
      <c r="AD3849" t="s">
        <v>49</v>
      </c>
      <c r="AE3849" t="s">
        <v>50</v>
      </c>
      <c r="AF3849">
        <v>0</v>
      </c>
      <c r="AG3849" t="s">
        <v>56</v>
      </c>
      <c r="AH3849" t="str">
        <f>"Trad IRN"</f>
        <v>Trad IRN</v>
      </c>
      <c r="AI3849" t="str">
        <f>"Bldg IRN"</f>
        <v>Bldg IRN</v>
      </c>
      <c r="AJ3849" t="s">
        <v>48</v>
      </c>
      <c r="AK3849" t="s">
        <v>48</v>
      </c>
      <c r="AL3849" t="s">
        <v>53</v>
      </c>
      <c r="AM3849">
        <v>1132.3</v>
      </c>
      <c r="AN3849">
        <v>1132.3</v>
      </c>
      <c r="AO3849">
        <v>15</v>
      </c>
    </row>
    <row r="3850" spans="1:41" x14ac:dyDescent="0.3">
      <c r="A3850" t="str">
        <f>"Trad IRN"</f>
        <v>Trad IRN</v>
      </c>
      <c r="B3850" t="str">
        <f>"Bldg IRN"</f>
        <v>Bldg IRN</v>
      </c>
      <c r="C3850" t="s">
        <v>41</v>
      </c>
      <c r="D3850" t="s">
        <v>3</v>
      </c>
      <c r="E3850" t="s">
        <v>80</v>
      </c>
      <c r="F3850" t="s">
        <v>81</v>
      </c>
      <c r="G3850" t="s">
        <v>82</v>
      </c>
      <c r="H3850" t="s">
        <v>83</v>
      </c>
      <c r="I3850" t="s">
        <v>8</v>
      </c>
      <c r="J3850" t="s">
        <v>43</v>
      </c>
      <c r="K3850" t="s">
        <v>44</v>
      </c>
      <c r="L3850" t="s">
        <v>45</v>
      </c>
      <c r="M3850" t="s">
        <v>63</v>
      </c>
      <c r="N3850" t="str">
        <f>"08/17/2022"</f>
        <v>08/17/2022</v>
      </c>
      <c r="O3850" t="str">
        <f t="shared" si="391"/>
        <v>12/31/2500</v>
      </c>
      <c r="P3850">
        <v>1</v>
      </c>
      <c r="Q3850">
        <v>1</v>
      </c>
      <c r="S3850">
        <v>0</v>
      </c>
      <c r="T3850">
        <v>0.22222</v>
      </c>
      <c r="U3850">
        <v>0.77778000000000003</v>
      </c>
      <c r="V3850" t="s">
        <v>84</v>
      </c>
      <c r="W3850">
        <v>100</v>
      </c>
      <c r="X3850" t="s">
        <v>47</v>
      </c>
      <c r="Z3850" t="s">
        <v>47</v>
      </c>
      <c r="AB3850" t="str">
        <f>"12"</f>
        <v>12</v>
      </c>
      <c r="AC3850" t="s">
        <v>48</v>
      </c>
      <c r="AD3850" t="s">
        <v>49</v>
      </c>
      <c r="AE3850" t="s">
        <v>50</v>
      </c>
      <c r="AF3850">
        <v>0</v>
      </c>
      <c r="AG3850" t="s">
        <v>51</v>
      </c>
      <c r="AH3850" t="s">
        <v>85</v>
      </c>
      <c r="AI3850" t="str">
        <f>"Bldg IRN"</f>
        <v>Bldg IRN</v>
      </c>
      <c r="AJ3850" t="str">
        <f>"12"</f>
        <v>12</v>
      </c>
      <c r="AK3850" t="s">
        <v>52</v>
      </c>
      <c r="AL3850" t="s">
        <v>53</v>
      </c>
      <c r="AM3850">
        <v>1042</v>
      </c>
      <c r="AN3850">
        <v>1042</v>
      </c>
      <c r="AO3850">
        <v>15</v>
      </c>
    </row>
    <row r="3851" spans="1:41" x14ac:dyDescent="0.3">
      <c r="A3851" t="str">
        <f>"Trad IRN"</f>
        <v>Trad IRN</v>
      </c>
      <c r="B3851" t="str">
        <f>"Bldg IRN"</f>
        <v>Bldg IRN</v>
      </c>
      <c r="C3851" t="s">
        <v>41</v>
      </c>
      <c r="D3851" t="s">
        <v>3</v>
      </c>
      <c r="E3851" t="s">
        <v>80</v>
      </c>
      <c r="F3851" t="s">
        <v>81</v>
      </c>
      <c r="G3851" t="s">
        <v>82</v>
      </c>
      <c r="H3851" t="s">
        <v>83</v>
      </c>
      <c r="I3851" t="str">
        <f>"Trad IRN"</f>
        <v>Trad IRN</v>
      </c>
      <c r="J3851" t="s">
        <v>43</v>
      </c>
      <c r="K3851" t="s">
        <v>44</v>
      </c>
      <c r="L3851" t="s">
        <v>45</v>
      </c>
      <c r="M3851" t="s">
        <v>46</v>
      </c>
      <c r="N3851" t="str">
        <f>"08/18/2022"</f>
        <v>08/18/2022</v>
      </c>
      <c r="O3851" t="str">
        <f t="shared" si="391"/>
        <v>12/31/2500</v>
      </c>
      <c r="P3851">
        <v>1</v>
      </c>
      <c r="Q3851">
        <v>1</v>
      </c>
      <c r="S3851">
        <v>0</v>
      </c>
      <c r="T3851">
        <v>1</v>
      </c>
      <c r="U3851">
        <v>0</v>
      </c>
      <c r="V3851" t="s">
        <v>84</v>
      </c>
      <c r="W3851">
        <v>100</v>
      </c>
      <c r="X3851" t="s">
        <v>47</v>
      </c>
      <c r="Z3851" t="s">
        <v>47</v>
      </c>
      <c r="AB3851" t="str">
        <f>"09"</f>
        <v>09</v>
      </c>
      <c r="AC3851" t="s">
        <v>48</v>
      </c>
      <c r="AD3851" t="s">
        <v>49</v>
      </c>
      <c r="AE3851" t="s">
        <v>50</v>
      </c>
      <c r="AF3851">
        <v>0</v>
      </c>
      <c r="AG3851" t="s">
        <v>56</v>
      </c>
      <c r="AH3851" t="str">
        <f>"Trad IRN"</f>
        <v>Trad IRN</v>
      </c>
      <c r="AI3851" t="str">
        <f>"Bldg IRN"</f>
        <v>Bldg IRN</v>
      </c>
      <c r="AJ3851" t="s">
        <v>48</v>
      </c>
      <c r="AK3851" t="s">
        <v>48</v>
      </c>
      <c r="AL3851" t="s">
        <v>53</v>
      </c>
      <c r="AM3851">
        <v>1132.3</v>
      </c>
      <c r="AN3851">
        <v>1132.3</v>
      </c>
      <c r="AO3851">
        <v>15</v>
      </c>
    </row>
    <row r="3852" spans="1:41" x14ac:dyDescent="0.3">
      <c r="A3852" t="str">
        <f>"Trad IRN"</f>
        <v>Trad IRN</v>
      </c>
      <c r="B3852" t="str">
        <f>"Bldg IRN"</f>
        <v>Bldg IRN</v>
      </c>
      <c r="C3852" t="s">
        <v>41</v>
      </c>
      <c r="D3852" t="s">
        <v>3</v>
      </c>
      <c r="E3852" t="s">
        <v>80</v>
      </c>
      <c r="F3852" t="s">
        <v>81</v>
      </c>
      <c r="G3852" t="s">
        <v>82</v>
      </c>
      <c r="H3852" t="s">
        <v>83</v>
      </c>
      <c r="I3852" t="str">
        <f>"Trad IRN"</f>
        <v>Trad IRN</v>
      </c>
      <c r="J3852" t="s">
        <v>43</v>
      </c>
      <c r="K3852" t="s">
        <v>44</v>
      </c>
      <c r="L3852" t="s">
        <v>45</v>
      </c>
      <c r="M3852" t="s">
        <v>46</v>
      </c>
      <c r="N3852" t="str">
        <f>"08/18/2022"</f>
        <v>08/18/2022</v>
      </c>
      <c r="O3852" t="str">
        <f t="shared" si="391"/>
        <v>12/31/2500</v>
      </c>
      <c r="P3852">
        <v>1</v>
      </c>
      <c r="Q3852">
        <v>1</v>
      </c>
      <c r="S3852">
        <v>0</v>
      </c>
      <c r="T3852">
        <v>1</v>
      </c>
      <c r="U3852">
        <v>0</v>
      </c>
      <c r="V3852" t="str">
        <f>"Trad IRN"</f>
        <v>Trad IRN</v>
      </c>
      <c r="W3852">
        <v>100</v>
      </c>
      <c r="X3852" t="s">
        <v>47</v>
      </c>
      <c r="Z3852" t="s">
        <v>47</v>
      </c>
      <c r="AB3852" t="str">
        <f>"12"</f>
        <v>12</v>
      </c>
      <c r="AC3852" t="s">
        <v>48</v>
      </c>
      <c r="AD3852" t="s">
        <v>49</v>
      </c>
      <c r="AE3852" t="s">
        <v>50</v>
      </c>
      <c r="AF3852">
        <v>0</v>
      </c>
      <c r="AG3852" t="s">
        <v>56</v>
      </c>
      <c r="AH3852" t="str">
        <f>"Trad IRN"</f>
        <v>Trad IRN</v>
      </c>
      <c r="AI3852" t="str">
        <f>"Bldg IRN"</f>
        <v>Bldg IRN</v>
      </c>
      <c r="AJ3852" t="str">
        <f>"12"</f>
        <v>12</v>
      </c>
      <c r="AK3852" t="s">
        <v>48</v>
      </c>
      <c r="AL3852" t="s">
        <v>53</v>
      </c>
      <c r="AM3852">
        <v>1132.3</v>
      </c>
      <c r="AN3852">
        <v>1132.3</v>
      </c>
      <c r="AO3852">
        <v>15</v>
      </c>
    </row>
    <row r="3853" spans="1:41" x14ac:dyDescent="0.3">
      <c r="A3853" t="str">
        <f>"Trad IRN"</f>
        <v>Trad IRN</v>
      </c>
      <c r="B3853" t="str">
        <f>"Bldg IRN"</f>
        <v>Bldg IRN</v>
      </c>
      <c r="C3853" t="s">
        <v>41</v>
      </c>
      <c r="D3853" t="s">
        <v>3</v>
      </c>
      <c r="E3853" t="s">
        <v>80</v>
      </c>
      <c r="F3853" t="s">
        <v>81</v>
      </c>
      <c r="G3853" t="s">
        <v>82</v>
      </c>
      <c r="H3853" t="s">
        <v>83</v>
      </c>
      <c r="I3853" t="str">
        <f>"Trad IRN"</f>
        <v>Trad IRN</v>
      </c>
      <c r="J3853" t="s">
        <v>43</v>
      </c>
      <c r="K3853" t="s">
        <v>44</v>
      </c>
      <c r="L3853" t="s">
        <v>45</v>
      </c>
      <c r="M3853" t="s">
        <v>46</v>
      </c>
      <c r="N3853" t="str">
        <f>"08/18/2022"</f>
        <v>08/18/2022</v>
      </c>
      <c r="O3853" t="str">
        <f>"11/09/2022"</f>
        <v>11/09/2022</v>
      </c>
      <c r="P3853">
        <v>0.26666600000000001</v>
      </c>
      <c r="Q3853">
        <v>0.26666600000000001</v>
      </c>
      <c r="S3853">
        <v>0.26666600000000001</v>
      </c>
      <c r="T3853">
        <v>0.26666600000000001</v>
      </c>
      <c r="U3853">
        <v>0</v>
      </c>
      <c r="V3853" t="str">
        <f>"Trad IRN"</f>
        <v>Trad IRN</v>
      </c>
      <c r="W3853">
        <v>85</v>
      </c>
      <c r="X3853" t="s">
        <v>47</v>
      </c>
      <c r="Z3853" t="s">
        <v>47</v>
      </c>
      <c r="AB3853" t="str">
        <f>"10"</f>
        <v>10</v>
      </c>
      <c r="AC3853" t="s">
        <v>48</v>
      </c>
      <c r="AD3853" t="s">
        <v>49</v>
      </c>
      <c r="AE3853" t="s">
        <v>50</v>
      </c>
      <c r="AF3853">
        <v>0</v>
      </c>
      <c r="AG3853" t="s">
        <v>56</v>
      </c>
      <c r="AH3853" t="str">
        <f>"Trad IRN"</f>
        <v>Trad IRN</v>
      </c>
      <c r="AI3853" t="str">
        <f>"Bldg IRN"</f>
        <v>Bldg IRN</v>
      </c>
      <c r="AJ3853" t="s">
        <v>48</v>
      </c>
      <c r="AK3853" t="s">
        <v>48</v>
      </c>
      <c r="AL3853" t="s">
        <v>53</v>
      </c>
      <c r="AM3853">
        <v>301.95</v>
      </c>
      <c r="AN3853">
        <v>1132.3</v>
      </c>
      <c r="AO3853">
        <v>15</v>
      </c>
    </row>
    <row r="3854" spans="1:41" x14ac:dyDescent="0.3">
      <c r="A3854" t="str">
        <f>"Trad IRN"</f>
        <v>Trad IRN</v>
      </c>
      <c r="B3854" t="str">
        <f>"Bldg IRN"</f>
        <v>Bldg IRN</v>
      </c>
      <c r="C3854" t="s">
        <v>41</v>
      </c>
      <c r="D3854" t="s">
        <v>3</v>
      </c>
      <c r="E3854" t="s">
        <v>80</v>
      </c>
      <c r="F3854" t="s">
        <v>81</v>
      </c>
      <c r="G3854" t="s">
        <v>82</v>
      </c>
      <c r="H3854" t="s">
        <v>83</v>
      </c>
      <c r="I3854" t="s">
        <v>8</v>
      </c>
      <c r="J3854" t="s">
        <v>43</v>
      </c>
      <c r="K3854" t="s">
        <v>44</v>
      </c>
      <c r="L3854" t="s">
        <v>45</v>
      </c>
      <c r="M3854" t="s">
        <v>46</v>
      </c>
      <c r="N3854" t="str">
        <f>"08/18/2022"</f>
        <v>08/18/2022</v>
      </c>
      <c r="O3854" t="str">
        <f t="shared" ref="O3854:O3861" si="392">"12/31/2500"</f>
        <v>12/31/2500</v>
      </c>
      <c r="P3854">
        <v>0.15</v>
      </c>
      <c r="Q3854">
        <v>0.15</v>
      </c>
      <c r="S3854">
        <v>0</v>
      </c>
      <c r="T3854">
        <v>3.8889E-2</v>
      </c>
      <c r="U3854">
        <v>0.111111</v>
      </c>
      <c r="V3854" t="str">
        <f>"Trad IRN"</f>
        <v>Trad IRN</v>
      </c>
      <c r="W3854">
        <v>15</v>
      </c>
      <c r="X3854" t="s">
        <v>47</v>
      </c>
      <c r="Z3854" t="s">
        <v>47</v>
      </c>
      <c r="AB3854" t="str">
        <f>"10"</f>
        <v>10</v>
      </c>
      <c r="AC3854" t="s">
        <v>48</v>
      </c>
      <c r="AD3854" t="s">
        <v>49</v>
      </c>
      <c r="AE3854" t="s">
        <v>50</v>
      </c>
      <c r="AF3854">
        <v>0</v>
      </c>
      <c r="AG3854" t="s">
        <v>51</v>
      </c>
      <c r="AH3854" t="str">
        <f>"Trad IRN"</f>
        <v>Trad IRN</v>
      </c>
      <c r="AI3854" t="str">
        <f>"Bldg IRN"</f>
        <v>Bldg IRN</v>
      </c>
      <c r="AJ3854" t="s">
        <v>48</v>
      </c>
      <c r="AK3854" t="s">
        <v>48</v>
      </c>
      <c r="AL3854" t="s">
        <v>53</v>
      </c>
      <c r="AM3854">
        <v>169.85</v>
      </c>
      <c r="AN3854">
        <v>1132.3</v>
      </c>
      <c r="AO3854">
        <v>15</v>
      </c>
    </row>
    <row r="3855" spans="1:41" x14ac:dyDescent="0.3">
      <c r="A3855" t="str">
        <f>"Trad IRN"</f>
        <v>Trad IRN</v>
      </c>
      <c r="B3855" t="str">
        <f>"Bldg IRN"</f>
        <v>Bldg IRN</v>
      </c>
      <c r="C3855" t="s">
        <v>41</v>
      </c>
      <c r="D3855" t="s">
        <v>3</v>
      </c>
      <c r="E3855" t="s">
        <v>80</v>
      </c>
      <c r="F3855" t="s">
        <v>81</v>
      </c>
      <c r="G3855" t="s">
        <v>82</v>
      </c>
      <c r="H3855" t="s">
        <v>83</v>
      </c>
      <c r="I3855" t="str">
        <f>"Trad IRN"</f>
        <v>Trad IRN</v>
      </c>
      <c r="J3855" t="s">
        <v>43</v>
      </c>
      <c r="K3855" t="s">
        <v>44</v>
      </c>
      <c r="L3855" t="s">
        <v>45</v>
      </c>
      <c r="M3855" t="s">
        <v>46</v>
      </c>
      <c r="N3855" t="str">
        <f>"11/10/2022"</f>
        <v>11/10/2022</v>
      </c>
      <c r="O3855" t="str">
        <f t="shared" si="392"/>
        <v>12/31/2500</v>
      </c>
      <c r="P3855">
        <v>0.58333400000000002</v>
      </c>
      <c r="Q3855">
        <v>0.58333400000000002</v>
      </c>
      <c r="S3855">
        <v>0.58333400000000002</v>
      </c>
      <c r="T3855">
        <v>0.58333400000000002</v>
      </c>
      <c r="U3855">
        <v>0</v>
      </c>
      <c r="V3855" t="str">
        <f>"Trad IRN"</f>
        <v>Trad IRN</v>
      </c>
      <c r="W3855">
        <v>85</v>
      </c>
      <c r="X3855" t="s">
        <v>47</v>
      </c>
      <c r="Z3855" t="s">
        <v>47</v>
      </c>
      <c r="AB3855" t="str">
        <f>"10"</f>
        <v>10</v>
      </c>
      <c r="AC3855" t="s">
        <v>48</v>
      </c>
      <c r="AD3855" t="s">
        <v>49</v>
      </c>
      <c r="AE3855" t="s">
        <v>55</v>
      </c>
      <c r="AF3855">
        <v>0</v>
      </c>
      <c r="AG3855" t="s">
        <v>56</v>
      </c>
      <c r="AH3855" t="str">
        <f>"Trad IRN"</f>
        <v>Trad IRN</v>
      </c>
      <c r="AI3855" t="str">
        <f>"Bldg IRN"</f>
        <v>Bldg IRN</v>
      </c>
      <c r="AJ3855" t="s">
        <v>48</v>
      </c>
      <c r="AK3855" t="s">
        <v>48</v>
      </c>
      <c r="AL3855" t="s">
        <v>53</v>
      </c>
      <c r="AM3855">
        <v>660.51</v>
      </c>
      <c r="AN3855">
        <v>1132.3</v>
      </c>
      <c r="AO3855">
        <v>15</v>
      </c>
    </row>
    <row r="3856" spans="1:41" x14ac:dyDescent="0.3">
      <c r="A3856" t="str">
        <f>"Trad IRN"</f>
        <v>Trad IRN</v>
      </c>
      <c r="B3856" t="str">
        <f>"Bldg IRN"</f>
        <v>Bldg IRN</v>
      </c>
      <c r="C3856" t="s">
        <v>41</v>
      </c>
      <c r="D3856" t="s">
        <v>3</v>
      </c>
      <c r="E3856" t="s">
        <v>80</v>
      </c>
      <c r="F3856" t="s">
        <v>81</v>
      </c>
      <c r="G3856" t="s">
        <v>82</v>
      </c>
      <c r="H3856" t="s">
        <v>83</v>
      </c>
      <c r="I3856" t="str">
        <f>"Trad IRN"</f>
        <v>Trad IRN</v>
      </c>
      <c r="J3856" t="s">
        <v>43</v>
      </c>
      <c r="K3856" t="s">
        <v>44</v>
      </c>
      <c r="L3856" t="s">
        <v>45</v>
      </c>
      <c r="M3856" t="s">
        <v>46</v>
      </c>
      <c r="N3856" t="str">
        <f t="shared" ref="N3856:N3864" si="393">"08/18/2022"</f>
        <v>08/18/2022</v>
      </c>
      <c r="O3856" t="str">
        <f t="shared" si="392"/>
        <v>12/31/2500</v>
      </c>
      <c r="P3856">
        <v>1</v>
      </c>
      <c r="Q3856">
        <v>1</v>
      </c>
      <c r="S3856">
        <v>0</v>
      </c>
      <c r="T3856">
        <v>1</v>
      </c>
      <c r="U3856">
        <v>0</v>
      </c>
      <c r="V3856" t="str">
        <f>"Trad IRN"</f>
        <v>Trad IRN</v>
      </c>
      <c r="W3856">
        <v>100</v>
      </c>
      <c r="X3856" t="s">
        <v>47</v>
      </c>
      <c r="Z3856" t="s">
        <v>47</v>
      </c>
      <c r="AB3856" t="str">
        <f>"09"</f>
        <v>09</v>
      </c>
      <c r="AC3856" t="s">
        <v>48</v>
      </c>
      <c r="AD3856" t="s">
        <v>49</v>
      </c>
      <c r="AE3856" t="s">
        <v>50</v>
      </c>
      <c r="AF3856">
        <v>0</v>
      </c>
      <c r="AG3856" t="s">
        <v>56</v>
      </c>
      <c r="AH3856" t="str">
        <f>"Trad IRN"</f>
        <v>Trad IRN</v>
      </c>
      <c r="AI3856" t="str">
        <f>"Bldg IRN"</f>
        <v>Bldg IRN</v>
      </c>
      <c r="AJ3856" t="s">
        <v>48</v>
      </c>
      <c r="AK3856" t="s">
        <v>48</v>
      </c>
      <c r="AL3856" t="s">
        <v>53</v>
      </c>
      <c r="AM3856">
        <v>1132.3</v>
      </c>
      <c r="AN3856">
        <v>1132.3</v>
      </c>
      <c r="AO3856">
        <v>15</v>
      </c>
    </row>
    <row r="3857" spans="1:41" x14ac:dyDescent="0.3">
      <c r="A3857" t="str">
        <f>"Trad IRN"</f>
        <v>Trad IRN</v>
      </c>
      <c r="B3857" t="str">
        <f>"Bldg IRN"</f>
        <v>Bldg IRN</v>
      </c>
      <c r="C3857" t="s">
        <v>41</v>
      </c>
      <c r="D3857" t="s">
        <v>3</v>
      </c>
      <c r="E3857" t="s">
        <v>80</v>
      </c>
      <c r="F3857" t="s">
        <v>81</v>
      </c>
      <c r="G3857" t="s">
        <v>82</v>
      </c>
      <c r="H3857" t="s">
        <v>83</v>
      </c>
      <c r="I3857" t="s">
        <v>8</v>
      </c>
      <c r="J3857" t="s">
        <v>43</v>
      </c>
      <c r="K3857" t="s">
        <v>44</v>
      </c>
      <c r="L3857" t="s">
        <v>45</v>
      </c>
      <c r="M3857" t="s">
        <v>46</v>
      </c>
      <c r="N3857" t="str">
        <f t="shared" si="393"/>
        <v>08/18/2022</v>
      </c>
      <c r="O3857" t="str">
        <f t="shared" si="392"/>
        <v>12/31/2500</v>
      </c>
      <c r="P3857">
        <v>0.15</v>
      </c>
      <c r="Q3857">
        <v>0.15</v>
      </c>
      <c r="S3857">
        <v>0</v>
      </c>
      <c r="T3857">
        <v>3.8887999999999999E-2</v>
      </c>
      <c r="U3857">
        <v>0.111112</v>
      </c>
      <c r="V3857" t="str">
        <f>"Trad IRN"</f>
        <v>Trad IRN</v>
      </c>
      <c r="W3857">
        <v>15</v>
      </c>
      <c r="X3857" t="s">
        <v>47</v>
      </c>
      <c r="Z3857" t="s">
        <v>47</v>
      </c>
      <c r="AB3857" t="str">
        <f>"09"</f>
        <v>09</v>
      </c>
      <c r="AC3857" t="s">
        <v>48</v>
      </c>
      <c r="AD3857" t="s">
        <v>49</v>
      </c>
      <c r="AE3857" t="s">
        <v>50</v>
      </c>
      <c r="AF3857">
        <v>0</v>
      </c>
      <c r="AG3857" t="s">
        <v>51</v>
      </c>
      <c r="AH3857" t="str">
        <f>"Trad IRN"</f>
        <v>Trad IRN</v>
      </c>
      <c r="AI3857" t="str">
        <f>"Bldg IRN"</f>
        <v>Bldg IRN</v>
      </c>
      <c r="AJ3857" t="s">
        <v>48</v>
      </c>
      <c r="AK3857" t="s">
        <v>48</v>
      </c>
      <c r="AL3857" t="s">
        <v>53</v>
      </c>
      <c r="AM3857">
        <v>169.85</v>
      </c>
      <c r="AN3857">
        <v>1132.3</v>
      </c>
      <c r="AO3857">
        <v>15</v>
      </c>
    </row>
    <row r="3858" spans="1:41" x14ac:dyDescent="0.3">
      <c r="A3858" t="str">
        <f>"Trad IRN"</f>
        <v>Trad IRN</v>
      </c>
      <c r="B3858" t="str">
        <f>"Bldg IRN"</f>
        <v>Bldg IRN</v>
      </c>
      <c r="C3858" t="s">
        <v>41</v>
      </c>
      <c r="D3858" t="s">
        <v>3</v>
      </c>
      <c r="E3858" t="s">
        <v>80</v>
      </c>
      <c r="F3858" t="s">
        <v>81</v>
      </c>
      <c r="G3858" t="s">
        <v>82</v>
      </c>
      <c r="H3858" t="s">
        <v>83</v>
      </c>
      <c r="I3858" t="str">
        <f>"Trad IRN"</f>
        <v>Trad IRN</v>
      </c>
      <c r="J3858" t="s">
        <v>43</v>
      </c>
      <c r="K3858" t="s">
        <v>44</v>
      </c>
      <c r="L3858" t="s">
        <v>45</v>
      </c>
      <c r="M3858" t="s">
        <v>46</v>
      </c>
      <c r="N3858" t="str">
        <f t="shared" si="393"/>
        <v>08/18/2022</v>
      </c>
      <c r="O3858" t="str">
        <f t="shared" si="392"/>
        <v>12/31/2500</v>
      </c>
      <c r="P3858">
        <v>0.85</v>
      </c>
      <c r="Q3858">
        <v>0.85</v>
      </c>
      <c r="S3858">
        <v>0</v>
      </c>
      <c r="T3858">
        <v>0.85</v>
      </c>
      <c r="U3858">
        <v>0</v>
      </c>
      <c r="V3858" t="str">
        <f>"Trad IRN"</f>
        <v>Trad IRN</v>
      </c>
      <c r="W3858">
        <v>85</v>
      </c>
      <c r="X3858" t="s">
        <v>47</v>
      </c>
      <c r="Z3858" t="s">
        <v>47</v>
      </c>
      <c r="AB3858" t="str">
        <f>"09"</f>
        <v>09</v>
      </c>
      <c r="AC3858" t="s">
        <v>48</v>
      </c>
      <c r="AD3858" t="s">
        <v>49</v>
      </c>
      <c r="AE3858" t="s">
        <v>50</v>
      </c>
      <c r="AF3858">
        <v>0</v>
      </c>
      <c r="AG3858" t="s">
        <v>56</v>
      </c>
      <c r="AH3858" t="str">
        <f>"Trad IRN"</f>
        <v>Trad IRN</v>
      </c>
      <c r="AI3858" t="str">
        <f>"Bldg IRN"</f>
        <v>Bldg IRN</v>
      </c>
      <c r="AJ3858" t="s">
        <v>48</v>
      </c>
      <c r="AK3858" t="s">
        <v>48</v>
      </c>
      <c r="AL3858" t="s">
        <v>53</v>
      </c>
      <c r="AM3858">
        <v>962.46</v>
      </c>
      <c r="AN3858">
        <v>1132.3</v>
      </c>
      <c r="AO3858">
        <v>15</v>
      </c>
    </row>
    <row r="3859" spans="1:41" x14ac:dyDescent="0.3">
      <c r="A3859" t="str">
        <f>"Trad IRN"</f>
        <v>Trad IRN</v>
      </c>
      <c r="B3859" t="str">
        <f>"Bldg IRN"</f>
        <v>Bldg IRN</v>
      </c>
      <c r="C3859" t="s">
        <v>41</v>
      </c>
      <c r="D3859" t="s">
        <v>3</v>
      </c>
      <c r="E3859" t="s">
        <v>80</v>
      </c>
      <c r="F3859" t="s">
        <v>81</v>
      </c>
      <c r="G3859" t="s">
        <v>82</v>
      </c>
      <c r="H3859" t="s">
        <v>83</v>
      </c>
      <c r="I3859" t="str">
        <f>"Trad IRN"</f>
        <v>Trad IRN</v>
      </c>
      <c r="J3859" t="s">
        <v>43</v>
      </c>
      <c r="K3859" t="s">
        <v>44</v>
      </c>
      <c r="L3859" t="s">
        <v>45</v>
      </c>
      <c r="M3859" t="s">
        <v>46</v>
      </c>
      <c r="N3859" t="str">
        <f t="shared" si="393"/>
        <v>08/18/2022</v>
      </c>
      <c r="O3859" t="str">
        <f t="shared" si="392"/>
        <v>12/31/2500</v>
      </c>
      <c r="P3859">
        <v>1</v>
      </c>
      <c r="Q3859">
        <v>1</v>
      </c>
      <c r="S3859">
        <v>0</v>
      </c>
      <c r="T3859">
        <v>1</v>
      </c>
      <c r="U3859">
        <v>0</v>
      </c>
      <c r="V3859" t="str">
        <f>"Trad IRN"</f>
        <v>Trad IRN</v>
      </c>
      <c r="W3859">
        <v>100</v>
      </c>
      <c r="X3859" t="s">
        <v>47</v>
      </c>
      <c r="Z3859" t="s">
        <v>47</v>
      </c>
      <c r="AB3859" t="str">
        <f>"10"</f>
        <v>10</v>
      </c>
      <c r="AC3859" t="s">
        <v>48</v>
      </c>
      <c r="AD3859" t="s">
        <v>49</v>
      </c>
      <c r="AE3859" t="s">
        <v>50</v>
      </c>
      <c r="AF3859">
        <v>0</v>
      </c>
      <c r="AG3859" t="s">
        <v>56</v>
      </c>
      <c r="AH3859" t="str">
        <f>"Trad IRN"</f>
        <v>Trad IRN</v>
      </c>
      <c r="AI3859" t="str">
        <f>"Bldg IRN"</f>
        <v>Bldg IRN</v>
      </c>
      <c r="AJ3859" t="s">
        <v>48</v>
      </c>
      <c r="AK3859" t="s">
        <v>48</v>
      </c>
      <c r="AL3859" t="s">
        <v>53</v>
      </c>
      <c r="AM3859">
        <v>1132.3</v>
      </c>
      <c r="AN3859">
        <v>1132.3</v>
      </c>
      <c r="AO3859">
        <v>15</v>
      </c>
    </row>
    <row r="3860" spans="1:41" x14ac:dyDescent="0.3">
      <c r="A3860" t="str">
        <f>"Trad IRN"</f>
        <v>Trad IRN</v>
      </c>
      <c r="B3860" t="str">
        <f>"Bldg IRN"</f>
        <v>Bldg IRN</v>
      </c>
      <c r="C3860" t="s">
        <v>41</v>
      </c>
      <c r="D3860" t="s">
        <v>3</v>
      </c>
      <c r="E3860" t="s">
        <v>80</v>
      </c>
      <c r="F3860" t="s">
        <v>81</v>
      </c>
      <c r="G3860" t="s">
        <v>82</v>
      </c>
      <c r="H3860" t="s">
        <v>83</v>
      </c>
      <c r="I3860" t="str">
        <f>"Trad IRN"</f>
        <v>Trad IRN</v>
      </c>
      <c r="J3860" t="s">
        <v>43</v>
      </c>
      <c r="K3860" t="s">
        <v>44</v>
      </c>
      <c r="L3860" t="s">
        <v>45</v>
      </c>
      <c r="M3860" t="s">
        <v>46</v>
      </c>
      <c r="N3860" t="str">
        <f t="shared" si="393"/>
        <v>08/18/2022</v>
      </c>
      <c r="O3860" t="str">
        <f t="shared" si="392"/>
        <v>12/31/2500</v>
      </c>
      <c r="P3860">
        <v>1</v>
      </c>
      <c r="Q3860">
        <v>1</v>
      </c>
      <c r="S3860">
        <v>0</v>
      </c>
      <c r="T3860">
        <v>1</v>
      </c>
      <c r="U3860">
        <v>0</v>
      </c>
      <c r="V3860" t="str">
        <f>"Trad IRN"</f>
        <v>Trad IRN</v>
      </c>
      <c r="W3860">
        <v>100</v>
      </c>
      <c r="X3860" t="s">
        <v>47</v>
      </c>
      <c r="Z3860" t="s">
        <v>47</v>
      </c>
      <c r="AB3860" t="str">
        <f>"10"</f>
        <v>10</v>
      </c>
      <c r="AC3860" t="s">
        <v>48</v>
      </c>
      <c r="AD3860" t="s">
        <v>49</v>
      </c>
      <c r="AE3860" t="s">
        <v>50</v>
      </c>
      <c r="AF3860">
        <v>0</v>
      </c>
      <c r="AG3860" t="s">
        <v>56</v>
      </c>
      <c r="AH3860" t="str">
        <f>"Trad IRN"</f>
        <v>Trad IRN</v>
      </c>
      <c r="AI3860" t="str">
        <f>"Bldg IRN"</f>
        <v>Bldg IRN</v>
      </c>
      <c r="AJ3860" t="s">
        <v>48</v>
      </c>
      <c r="AK3860" t="s">
        <v>48</v>
      </c>
      <c r="AL3860" t="s">
        <v>53</v>
      </c>
      <c r="AM3860">
        <v>1132.3</v>
      </c>
      <c r="AN3860">
        <v>1132.3</v>
      </c>
      <c r="AO3860">
        <v>15</v>
      </c>
    </row>
    <row r="3861" spans="1:41" x14ac:dyDescent="0.3">
      <c r="A3861" t="str">
        <f>"Trad IRN"</f>
        <v>Trad IRN</v>
      </c>
      <c r="B3861" t="str">
        <f>"Bldg IRN"</f>
        <v>Bldg IRN</v>
      </c>
      <c r="C3861" t="s">
        <v>41</v>
      </c>
      <c r="D3861" t="s">
        <v>3</v>
      </c>
      <c r="E3861" t="s">
        <v>80</v>
      </c>
      <c r="F3861" t="s">
        <v>81</v>
      </c>
      <c r="G3861" t="s">
        <v>82</v>
      </c>
      <c r="H3861" t="s">
        <v>83</v>
      </c>
      <c r="I3861" t="str">
        <f>"Trad IRN"</f>
        <v>Trad IRN</v>
      </c>
      <c r="J3861" t="s">
        <v>43</v>
      </c>
      <c r="K3861" t="s">
        <v>44</v>
      </c>
      <c r="L3861" t="s">
        <v>45</v>
      </c>
      <c r="M3861" t="s">
        <v>46</v>
      </c>
      <c r="N3861" t="str">
        <f t="shared" si="393"/>
        <v>08/18/2022</v>
      </c>
      <c r="O3861" t="str">
        <f t="shared" si="392"/>
        <v>12/31/2500</v>
      </c>
      <c r="P3861">
        <v>0.85</v>
      </c>
      <c r="Q3861">
        <v>0.85</v>
      </c>
      <c r="S3861">
        <v>0</v>
      </c>
      <c r="T3861">
        <v>0.85</v>
      </c>
      <c r="U3861">
        <v>0</v>
      </c>
      <c r="V3861" t="str">
        <f>"Trad IRN"</f>
        <v>Trad IRN</v>
      </c>
      <c r="W3861">
        <v>85</v>
      </c>
      <c r="X3861" t="s">
        <v>47</v>
      </c>
      <c r="Z3861" t="s">
        <v>47</v>
      </c>
      <c r="AB3861" t="str">
        <f>"11"</f>
        <v>11</v>
      </c>
      <c r="AC3861" t="s">
        <v>48</v>
      </c>
      <c r="AD3861" t="s">
        <v>49</v>
      </c>
      <c r="AE3861" t="s">
        <v>50</v>
      </c>
      <c r="AF3861">
        <v>0</v>
      </c>
      <c r="AG3861" t="s">
        <v>56</v>
      </c>
      <c r="AH3861" t="str">
        <f>"Trad IRN"</f>
        <v>Trad IRN</v>
      </c>
      <c r="AI3861" t="str">
        <f>"Bldg IRN"</f>
        <v>Bldg IRN</v>
      </c>
      <c r="AJ3861" t="s">
        <v>48</v>
      </c>
      <c r="AK3861" t="s">
        <v>48</v>
      </c>
      <c r="AL3861" t="s">
        <v>53</v>
      </c>
      <c r="AM3861">
        <v>962.46</v>
      </c>
      <c r="AN3861">
        <v>1132.3</v>
      </c>
      <c r="AO3861">
        <v>15</v>
      </c>
    </row>
    <row r="3862" spans="1:41" x14ac:dyDescent="0.3">
      <c r="A3862" t="str">
        <f>"Trad IRN"</f>
        <v>Trad IRN</v>
      </c>
      <c r="B3862" t="str">
        <f>"Bldg IRN"</f>
        <v>Bldg IRN</v>
      </c>
      <c r="C3862" t="s">
        <v>41</v>
      </c>
      <c r="D3862" t="s">
        <v>3</v>
      </c>
      <c r="E3862" t="s">
        <v>80</v>
      </c>
      <c r="F3862" t="s">
        <v>81</v>
      </c>
      <c r="G3862" t="s">
        <v>82</v>
      </c>
      <c r="H3862" t="s">
        <v>83</v>
      </c>
      <c r="I3862" t="s">
        <v>8</v>
      </c>
      <c r="J3862" t="s">
        <v>43</v>
      </c>
      <c r="K3862" t="s">
        <v>44</v>
      </c>
      <c r="L3862" t="s">
        <v>45</v>
      </c>
      <c r="M3862" t="s">
        <v>46</v>
      </c>
      <c r="N3862" t="str">
        <f t="shared" si="393"/>
        <v>08/18/2022</v>
      </c>
      <c r="O3862" t="str">
        <f>"12/21/2022"</f>
        <v>12/21/2022</v>
      </c>
      <c r="P3862">
        <v>7.0415000000000005E-2</v>
      </c>
      <c r="Q3862">
        <v>7.0415000000000005E-2</v>
      </c>
      <c r="S3862">
        <v>0</v>
      </c>
      <c r="T3862">
        <v>1.8051999999999999E-2</v>
      </c>
      <c r="U3862">
        <v>5.2363E-2</v>
      </c>
      <c r="V3862" t="str">
        <f>"Trad IRN"</f>
        <v>Trad IRN</v>
      </c>
      <c r="W3862">
        <v>15</v>
      </c>
      <c r="X3862" t="s">
        <v>47</v>
      </c>
      <c r="Z3862" t="s">
        <v>47</v>
      </c>
      <c r="AB3862" t="str">
        <f>"11"</f>
        <v>11</v>
      </c>
      <c r="AC3862" t="s">
        <v>48</v>
      </c>
      <c r="AD3862" t="s">
        <v>49</v>
      </c>
      <c r="AE3862" t="s">
        <v>50</v>
      </c>
      <c r="AF3862">
        <v>0</v>
      </c>
      <c r="AG3862" t="s">
        <v>51</v>
      </c>
      <c r="AH3862" t="str">
        <f>"Trad IRN"</f>
        <v>Trad IRN</v>
      </c>
      <c r="AI3862" t="str">
        <f>"Bldg IRN"</f>
        <v>Bldg IRN</v>
      </c>
      <c r="AJ3862" t="s">
        <v>48</v>
      </c>
      <c r="AK3862" t="s">
        <v>48</v>
      </c>
      <c r="AL3862" t="s">
        <v>53</v>
      </c>
      <c r="AM3862">
        <v>79.73</v>
      </c>
      <c r="AN3862">
        <v>1132.3</v>
      </c>
      <c r="AO3862">
        <v>15</v>
      </c>
    </row>
    <row r="3863" spans="1:41" x14ac:dyDescent="0.3">
      <c r="A3863" t="str">
        <f>"Trad IRN"</f>
        <v>Trad IRN</v>
      </c>
      <c r="B3863" t="str">
        <f>"Bldg IRN"</f>
        <v>Bldg IRN</v>
      </c>
      <c r="C3863" t="s">
        <v>41</v>
      </c>
      <c r="D3863" t="s">
        <v>3</v>
      </c>
      <c r="E3863" t="s">
        <v>80</v>
      </c>
      <c r="F3863" t="s">
        <v>81</v>
      </c>
      <c r="G3863" t="s">
        <v>82</v>
      </c>
      <c r="H3863" t="s">
        <v>83</v>
      </c>
      <c r="I3863" t="str">
        <f>"Trad IRN"</f>
        <v>Trad IRN</v>
      </c>
      <c r="J3863" t="s">
        <v>43</v>
      </c>
      <c r="K3863" t="s">
        <v>44</v>
      </c>
      <c r="L3863" t="s">
        <v>45</v>
      </c>
      <c r="M3863" t="s">
        <v>46</v>
      </c>
      <c r="N3863" t="str">
        <f t="shared" si="393"/>
        <v>08/18/2022</v>
      </c>
      <c r="O3863" t="str">
        <f>"12/31/2500"</f>
        <v>12/31/2500</v>
      </c>
      <c r="P3863">
        <v>1</v>
      </c>
      <c r="Q3863">
        <v>1</v>
      </c>
      <c r="S3863">
        <v>0</v>
      </c>
      <c r="T3863">
        <v>1</v>
      </c>
      <c r="U3863">
        <v>0</v>
      </c>
      <c r="V3863" t="str">
        <f>"Trad IRN"</f>
        <v>Trad IRN</v>
      </c>
      <c r="W3863">
        <v>85</v>
      </c>
      <c r="X3863" t="s">
        <v>54</v>
      </c>
      <c r="Y3863" t="str">
        <f>"15"</f>
        <v>15</v>
      </c>
      <c r="Z3863" t="s">
        <v>47</v>
      </c>
      <c r="AB3863" t="str">
        <f>"11"</f>
        <v>11</v>
      </c>
      <c r="AC3863" t="s">
        <v>48</v>
      </c>
      <c r="AD3863" t="s">
        <v>49</v>
      </c>
      <c r="AE3863" t="s">
        <v>50</v>
      </c>
      <c r="AF3863">
        <v>0</v>
      </c>
      <c r="AG3863" t="s">
        <v>56</v>
      </c>
      <c r="AH3863" t="str">
        <f>"Trad IRN"</f>
        <v>Trad IRN</v>
      </c>
      <c r="AI3863" t="str">
        <f>"Bldg IRN"</f>
        <v>Bldg IRN</v>
      </c>
      <c r="AJ3863" t="s">
        <v>48</v>
      </c>
      <c r="AK3863" t="s">
        <v>48</v>
      </c>
      <c r="AL3863" t="s">
        <v>53</v>
      </c>
      <c r="AM3863">
        <v>1132.3</v>
      </c>
      <c r="AN3863">
        <v>1132.3</v>
      </c>
      <c r="AO3863">
        <v>15</v>
      </c>
    </row>
    <row r="3864" spans="1:41" x14ac:dyDescent="0.3">
      <c r="A3864" t="str">
        <f>"Trad IRN"</f>
        <v>Trad IRN</v>
      </c>
      <c r="B3864" t="str">
        <f>"Bldg IRN"</f>
        <v>Bldg IRN</v>
      </c>
      <c r="C3864" t="s">
        <v>41</v>
      </c>
      <c r="D3864" t="s">
        <v>3</v>
      </c>
      <c r="E3864" t="s">
        <v>80</v>
      </c>
      <c r="F3864" t="s">
        <v>81</v>
      </c>
      <c r="G3864" t="s">
        <v>82</v>
      </c>
      <c r="H3864" t="s">
        <v>83</v>
      </c>
      <c r="I3864" t="str">
        <f>"Trad IRN"</f>
        <v>Trad IRN</v>
      </c>
      <c r="J3864" t="s">
        <v>43</v>
      </c>
      <c r="K3864" t="s">
        <v>44</v>
      </c>
      <c r="L3864" t="s">
        <v>45</v>
      </c>
      <c r="M3864" t="s">
        <v>46</v>
      </c>
      <c r="N3864" t="str">
        <f t="shared" si="393"/>
        <v>08/18/2022</v>
      </c>
      <c r="O3864" t="str">
        <f>"01/03/2023"</f>
        <v>01/03/2023</v>
      </c>
      <c r="P3864">
        <v>0.39901900000000001</v>
      </c>
      <c r="Q3864">
        <v>0.39901900000000001</v>
      </c>
      <c r="R3864">
        <v>0.39901900000000001</v>
      </c>
      <c r="S3864">
        <v>0</v>
      </c>
      <c r="T3864">
        <v>0.39901900000000001</v>
      </c>
      <c r="U3864">
        <v>0</v>
      </c>
      <c r="V3864" t="str">
        <f>"Trad IRN"</f>
        <v>Trad IRN</v>
      </c>
      <c r="W3864">
        <v>85</v>
      </c>
      <c r="X3864" t="s">
        <v>47</v>
      </c>
      <c r="Z3864" t="s">
        <v>47</v>
      </c>
      <c r="AB3864" t="str">
        <f>"09"</f>
        <v>09</v>
      </c>
      <c r="AC3864" t="str">
        <f>"09"</f>
        <v>09</v>
      </c>
      <c r="AD3864" t="str">
        <f>"2"</f>
        <v>2</v>
      </c>
      <c r="AE3864" t="s">
        <v>55</v>
      </c>
      <c r="AF3864">
        <v>0</v>
      </c>
      <c r="AG3864" t="s">
        <v>56</v>
      </c>
      <c r="AH3864" t="str">
        <f>"Trad IRN"</f>
        <v>Trad IRN</v>
      </c>
      <c r="AI3864" t="str">
        <f>"Bldg IRN"</f>
        <v>Bldg IRN</v>
      </c>
      <c r="AJ3864" t="s">
        <v>48</v>
      </c>
      <c r="AK3864" t="s">
        <v>48</v>
      </c>
      <c r="AL3864" t="s">
        <v>53</v>
      </c>
      <c r="AM3864">
        <v>451.81</v>
      </c>
      <c r="AN3864">
        <v>1132.3</v>
      </c>
      <c r="AO3864">
        <v>15</v>
      </c>
    </row>
    <row r="3865" spans="1:41" x14ac:dyDescent="0.3">
      <c r="A3865" t="str">
        <f>"Trad IRN"</f>
        <v>Trad IRN</v>
      </c>
      <c r="B3865" t="str">
        <f>"Bldg IRN"</f>
        <v>Bldg IRN</v>
      </c>
      <c r="C3865" t="s">
        <v>41</v>
      </c>
      <c r="D3865" t="s">
        <v>3</v>
      </c>
      <c r="E3865" t="s">
        <v>80</v>
      </c>
      <c r="F3865" t="s">
        <v>81</v>
      </c>
      <c r="G3865" t="s">
        <v>82</v>
      </c>
      <c r="H3865" t="s">
        <v>83</v>
      </c>
      <c r="I3865" t="str">
        <f>"Trad IRN"</f>
        <v>Trad IRN</v>
      </c>
      <c r="J3865" t="s">
        <v>43</v>
      </c>
      <c r="K3865" t="s">
        <v>44</v>
      </c>
      <c r="L3865" t="s">
        <v>45</v>
      </c>
      <c r="M3865" t="s">
        <v>46</v>
      </c>
      <c r="N3865" t="str">
        <f>"01/04/2023"</f>
        <v>01/04/2023</v>
      </c>
      <c r="O3865" t="str">
        <f>"12/31/2500"</f>
        <v>12/31/2500</v>
      </c>
      <c r="P3865">
        <v>0.53056599999999998</v>
      </c>
      <c r="Q3865">
        <v>0.53056599999999998</v>
      </c>
      <c r="R3865">
        <v>0.53056599999999998</v>
      </c>
      <c r="S3865">
        <v>0</v>
      </c>
      <c r="T3865">
        <v>0.53056599999999998</v>
      </c>
      <c r="U3865">
        <v>0</v>
      </c>
      <c r="V3865" t="str">
        <f>"Trad IRN"</f>
        <v>Trad IRN</v>
      </c>
      <c r="W3865">
        <v>100</v>
      </c>
      <c r="X3865" t="s">
        <v>47</v>
      </c>
      <c r="Z3865" t="s">
        <v>47</v>
      </c>
      <c r="AB3865" t="str">
        <f>"09"</f>
        <v>09</v>
      </c>
      <c r="AC3865" t="str">
        <f>"09"</f>
        <v>09</v>
      </c>
      <c r="AD3865" t="str">
        <f>"2"</f>
        <v>2</v>
      </c>
      <c r="AE3865" t="s">
        <v>55</v>
      </c>
      <c r="AF3865">
        <v>0</v>
      </c>
      <c r="AG3865" t="s">
        <v>56</v>
      </c>
      <c r="AH3865" t="str">
        <f>"Trad IRN"</f>
        <v>Trad IRN</v>
      </c>
      <c r="AI3865" t="str">
        <f>"Bldg IRN"</f>
        <v>Bldg IRN</v>
      </c>
      <c r="AJ3865" t="s">
        <v>48</v>
      </c>
      <c r="AK3865" t="s">
        <v>48</v>
      </c>
      <c r="AL3865" t="s">
        <v>53</v>
      </c>
      <c r="AM3865">
        <v>600.76</v>
      </c>
      <c r="AN3865">
        <v>1132.3</v>
      </c>
      <c r="AO3865">
        <v>15</v>
      </c>
    </row>
    <row r="3866" spans="1:41" x14ac:dyDescent="0.3">
      <c r="A3866" t="str">
        <f>"Trad IRN"</f>
        <v>Trad IRN</v>
      </c>
      <c r="B3866" t="str">
        <f>"Bldg IRN"</f>
        <v>Bldg IRN</v>
      </c>
      <c r="C3866" t="s">
        <v>41</v>
      </c>
      <c r="D3866" t="s">
        <v>3</v>
      </c>
      <c r="E3866" t="s">
        <v>80</v>
      </c>
      <c r="F3866" t="s">
        <v>81</v>
      </c>
      <c r="G3866" t="s">
        <v>82</v>
      </c>
      <c r="H3866" t="s">
        <v>83</v>
      </c>
      <c r="I3866" t="s">
        <v>8</v>
      </c>
      <c r="J3866" t="s">
        <v>43</v>
      </c>
      <c r="K3866" t="s">
        <v>44</v>
      </c>
      <c r="L3866" t="s">
        <v>45</v>
      </c>
      <c r="M3866" t="s">
        <v>46</v>
      </c>
      <c r="N3866" t="str">
        <f>"08/18/2022"</f>
        <v>08/18/2022</v>
      </c>
      <c r="O3866" t="str">
        <f>"12/20/2022"</f>
        <v>12/20/2022</v>
      </c>
      <c r="P3866">
        <v>6.9550000000000001E-2</v>
      </c>
      <c r="Q3866">
        <v>6.9550000000000001E-2</v>
      </c>
      <c r="S3866">
        <v>0</v>
      </c>
      <c r="T3866">
        <v>1.4671999999999999E-2</v>
      </c>
      <c r="U3866">
        <v>5.4878000000000003E-2</v>
      </c>
      <c r="V3866" t="str">
        <f>"Trad IRN"</f>
        <v>Trad IRN</v>
      </c>
      <c r="W3866">
        <v>15</v>
      </c>
      <c r="X3866" t="s">
        <v>47</v>
      </c>
      <c r="Z3866" t="s">
        <v>47</v>
      </c>
      <c r="AB3866" t="str">
        <f>"09"</f>
        <v>09</v>
      </c>
      <c r="AC3866" t="s">
        <v>48</v>
      </c>
      <c r="AD3866" t="s">
        <v>49</v>
      </c>
      <c r="AE3866" t="s">
        <v>50</v>
      </c>
      <c r="AF3866">
        <v>0</v>
      </c>
      <c r="AG3866" t="s">
        <v>51</v>
      </c>
      <c r="AH3866" t="str">
        <f>"Trad IRN"</f>
        <v>Trad IRN</v>
      </c>
      <c r="AI3866" t="str">
        <f>"Bldg IRN"</f>
        <v>Bldg IRN</v>
      </c>
      <c r="AJ3866" t="s">
        <v>48</v>
      </c>
      <c r="AK3866" t="s">
        <v>48</v>
      </c>
      <c r="AL3866" t="s">
        <v>53</v>
      </c>
      <c r="AM3866">
        <v>78.75</v>
      </c>
      <c r="AN3866">
        <v>1132.3</v>
      </c>
      <c r="AO3866">
        <v>15</v>
      </c>
    </row>
    <row r="3867" spans="1:41" x14ac:dyDescent="0.3">
      <c r="A3867" t="str">
        <f>"Trad IRN"</f>
        <v>Trad IRN</v>
      </c>
      <c r="B3867" t="str">
        <f>"Bldg IRN"</f>
        <v>Bldg IRN</v>
      </c>
      <c r="C3867" t="s">
        <v>41</v>
      </c>
      <c r="D3867" t="s">
        <v>3</v>
      </c>
      <c r="E3867" t="s">
        <v>80</v>
      </c>
      <c r="F3867" t="s">
        <v>81</v>
      </c>
      <c r="G3867" t="s">
        <v>82</v>
      </c>
      <c r="H3867" t="s">
        <v>83</v>
      </c>
      <c r="I3867" t="str">
        <f>"Trad IRN"</f>
        <v>Trad IRN</v>
      </c>
      <c r="J3867" t="s">
        <v>43</v>
      </c>
      <c r="K3867" t="s">
        <v>44</v>
      </c>
      <c r="L3867" t="s">
        <v>45</v>
      </c>
      <c r="M3867" t="s">
        <v>46</v>
      </c>
      <c r="N3867" t="str">
        <f>"08/18/2022"</f>
        <v>08/18/2022</v>
      </c>
      <c r="O3867" t="str">
        <f>"01/03/2023"</f>
        <v>01/03/2023</v>
      </c>
      <c r="P3867">
        <v>0.46943400000000002</v>
      </c>
      <c r="Q3867">
        <v>0.46943400000000002</v>
      </c>
      <c r="S3867">
        <v>0</v>
      </c>
      <c r="T3867">
        <v>0.46943400000000002</v>
      </c>
      <c r="U3867">
        <v>0</v>
      </c>
      <c r="V3867" t="str">
        <f>"Trad IRN"</f>
        <v>Trad IRN</v>
      </c>
      <c r="W3867">
        <v>100</v>
      </c>
      <c r="X3867" t="s">
        <v>47</v>
      </c>
      <c r="Z3867" t="s">
        <v>47</v>
      </c>
      <c r="AB3867" t="str">
        <f>"10"</f>
        <v>10</v>
      </c>
      <c r="AC3867" t="s">
        <v>48</v>
      </c>
      <c r="AD3867" t="s">
        <v>49</v>
      </c>
      <c r="AE3867" t="s">
        <v>50</v>
      </c>
      <c r="AF3867">
        <v>0</v>
      </c>
      <c r="AG3867" t="s">
        <v>56</v>
      </c>
      <c r="AH3867" t="str">
        <f>"Trad IRN"</f>
        <v>Trad IRN</v>
      </c>
      <c r="AI3867" t="str">
        <f>"Bldg IRN"</f>
        <v>Bldg IRN</v>
      </c>
      <c r="AJ3867" t="s">
        <v>48</v>
      </c>
      <c r="AK3867" t="s">
        <v>48</v>
      </c>
      <c r="AL3867" t="s">
        <v>53</v>
      </c>
      <c r="AM3867">
        <v>531.54</v>
      </c>
      <c r="AN3867">
        <v>1132.3</v>
      </c>
      <c r="AO3867">
        <v>15</v>
      </c>
    </row>
    <row r="3868" spans="1:41" x14ac:dyDescent="0.3">
      <c r="A3868" t="str">
        <f>"Trad IRN"</f>
        <v>Trad IRN</v>
      </c>
      <c r="B3868" t="str">
        <f>"Bldg IRN"</f>
        <v>Bldg IRN</v>
      </c>
      <c r="C3868" t="s">
        <v>41</v>
      </c>
      <c r="D3868" t="s">
        <v>3</v>
      </c>
      <c r="E3868" t="s">
        <v>80</v>
      </c>
      <c r="F3868" t="s">
        <v>81</v>
      </c>
      <c r="G3868" t="s">
        <v>82</v>
      </c>
      <c r="H3868" t="s">
        <v>83</v>
      </c>
      <c r="I3868" t="str">
        <f>"Trad IRN"</f>
        <v>Trad IRN</v>
      </c>
      <c r="J3868" t="s">
        <v>43</v>
      </c>
      <c r="K3868" t="s">
        <v>44</v>
      </c>
      <c r="L3868" t="s">
        <v>45</v>
      </c>
      <c r="M3868" t="s">
        <v>46</v>
      </c>
      <c r="N3868" t="str">
        <f>"01/04/2023"</f>
        <v>01/04/2023</v>
      </c>
      <c r="O3868" t="str">
        <f>"12/31/2500"</f>
        <v>12/31/2500</v>
      </c>
      <c r="P3868">
        <v>0.45098100000000002</v>
      </c>
      <c r="Q3868">
        <v>0.45098100000000002</v>
      </c>
      <c r="S3868">
        <v>0</v>
      </c>
      <c r="T3868">
        <v>0.45098100000000002</v>
      </c>
      <c r="U3868">
        <v>0</v>
      </c>
      <c r="V3868" t="str">
        <f>"Trad IRN"</f>
        <v>Trad IRN</v>
      </c>
      <c r="W3868">
        <v>85</v>
      </c>
      <c r="X3868" t="s">
        <v>47</v>
      </c>
      <c r="Z3868" t="s">
        <v>47</v>
      </c>
      <c r="AB3868" t="str">
        <f>"10"</f>
        <v>10</v>
      </c>
      <c r="AC3868" t="s">
        <v>48</v>
      </c>
      <c r="AD3868" t="s">
        <v>49</v>
      </c>
      <c r="AE3868" t="s">
        <v>50</v>
      </c>
      <c r="AF3868">
        <v>0</v>
      </c>
      <c r="AG3868" t="s">
        <v>56</v>
      </c>
      <c r="AH3868" t="str">
        <f>"Trad IRN"</f>
        <v>Trad IRN</v>
      </c>
      <c r="AI3868" t="str">
        <f>"Bldg IRN"</f>
        <v>Bldg IRN</v>
      </c>
      <c r="AJ3868" t="s">
        <v>48</v>
      </c>
      <c r="AK3868" t="s">
        <v>48</v>
      </c>
      <c r="AL3868" t="s">
        <v>53</v>
      </c>
      <c r="AM3868">
        <v>510.65</v>
      </c>
      <c r="AN3868">
        <v>1132.3</v>
      </c>
      <c r="AO3868">
        <v>15</v>
      </c>
    </row>
    <row r="3869" spans="1:41" x14ac:dyDescent="0.3">
      <c r="A3869" t="str">
        <f>"Trad IRN"</f>
        <v>Trad IRN</v>
      </c>
      <c r="B3869" t="str">
        <f>"Bldg IRN"</f>
        <v>Bldg IRN</v>
      </c>
      <c r="C3869" t="s">
        <v>41</v>
      </c>
      <c r="D3869" t="s">
        <v>3</v>
      </c>
      <c r="E3869" t="s">
        <v>80</v>
      </c>
      <c r="F3869" t="s">
        <v>81</v>
      </c>
      <c r="G3869" t="s">
        <v>82</v>
      </c>
      <c r="H3869" t="s">
        <v>83</v>
      </c>
      <c r="I3869" t="s">
        <v>8</v>
      </c>
      <c r="J3869" t="s">
        <v>43</v>
      </c>
      <c r="K3869" t="s">
        <v>44</v>
      </c>
      <c r="L3869" t="s">
        <v>45</v>
      </c>
      <c r="M3869" t="s">
        <v>46</v>
      </c>
      <c r="N3869" t="str">
        <f>"01/04/2023"</f>
        <v>01/04/2023</v>
      </c>
      <c r="O3869" t="str">
        <f>"12/31/2500"</f>
        <v>12/31/2500</v>
      </c>
      <c r="P3869">
        <v>7.9585000000000003E-2</v>
      </c>
      <c r="Q3869">
        <v>7.9585000000000003E-2</v>
      </c>
      <c r="S3869">
        <v>0</v>
      </c>
      <c r="T3869">
        <v>2.4028999999999998E-2</v>
      </c>
      <c r="U3869">
        <v>5.5556000000000001E-2</v>
      </c>
      <c r="V3869" t="str">
        <f>"Trad IRN"</f>
        <v>Trad IRN</v>
      </c>
      <c r="W3869">
        <v>15</v>
      </c>
      <c r="X3869" t="s">
        <v>47</v>
      </c>
      <c r="Z3869" t="s">
        <v>47</v>
      </c>
      <c r="AB3869" t="str">
        <f>"10"</f>
        <v>10</v>
      </c>
      <c r="AC3869" t="s">
        <v>48</v>
      </c>
      <c r="AD3869" t="s">
        <v>49</v>
      </c>
      <c r="AE3869" t="s">
        <v>50</v>
      </c>
      <c r="AF3869">
        <v>0</v>
      </c>
      <c r="AG3869" t="s">
        <v>51</v>
      </c>
      <c r="AH3869" t="str">
        <f>"Trad IRN"</f>
        <v>Trad IRN</v>
      </c>
      <c r="AI3869" t="str">
        <f>"Bldg IRN"</f>
        <v>Bldg IRN</v>
      </c>
      <c r="AJ3869" t="s">
        <v>48</v>
      </c>
      <c r="AK3869" t="s">
        <v>48</v>
      </c>
      <c r="AL3869" t="s">
        <v>53</v>
      </c>
      <c r="AM3869">
        <v>90.11</v>
      </c>
      <c r="AN3869">
        <v>1132.3</v>
      </c>
      <c r="AO3869">
        <v>15</v>
      </c>
    </row>
    <row r="3870" spans="1:41" x14ac:dyDescent="0.3">
      <c r="A3870" t="str">
        <f>"Trad IRN"</f>
        <v>Trad IRN</v>
      </c>
      <c r="B3870" t="str">
        <f>"Bldg IRN"</f>
        <v>Bldg IRN</v>
      </c>
      <c r="C3870" t="s">
        <v>41</v>
      </c>
      <c r="D3870" t="s">
        <v>3</v>
      </c>
      <c r="E3870" t="s">
        <v>80</v>
      </c>
      <c r="F3870" t="s">
        <v>81</v>
      </c>
      <c r="G3870" t="s">
        <v>82</v>
      </c>
      <c r="H3870" t="s">
        <v>83</v>
      </c>
      <c r="I3870" t="s">
        <v>8</v>
      </c>
      <c r="J3870" t="s">
        <v>43</v>
      </c>
      <c r="K3870" t="s">
        <v>44</v>
      </c>
      <c r="L3870" t="s">
        <v>45</v>
      </c>
      <c r="M3870" t="s">
        <v>46</v>
      </c>
      <c r="N3870" t="str">
        <f>"08/18/2022"</f>
        <v>08/18/2022</v>
      </c>
      <c r="O3870" t="str">
        <f>"12/31/2500"</f>
        <v>12/31/2500</v>
      </c>
      <c r="P3870">
        <v>0.15</v>
      </c>
      <c r="Q3870">
        <v>0.15</v>
      </c>
      <c r="R3870">
        <v>0.15</v>
      </c>
      <c r="S3870">
        <v>0</v>
      </c>
      <c r="T3870">
        <v>3.9565999999999997E-2</v>
      </c>
      <c r="U3870">
        <v>0.110434</v>
      </c>
      <c r="V3870" t="str">
        <f>"Trad IRN"</f>
        <v>Trad IRN</v>
      </c>
      <c r="W3870">
        <v>15</v>
      </c>
      <c r="X3870" t="s">
        <v>47</v>
      </c>
      <c r="Z3870" t="s">
        <v>47</v>
      </c>
      <c r="AB3870" t="str">
        <f>"09"</f>
        <v>09</v>
      </c>
      <c r="AC3870" t="str">
        <f>"05"</f>
        <v>05</v>
      </c>
      <c r="AD3870" t="str">
        <f>"1"</f>
        <v>1</v>
      </c>
      <c r="AE3870" t="s">
        <v>50</v>
      </c>
      <c r="AF3870">
        <v>0</v>
      </c>
      <c r="AG3870" t="s">
        <v>51</v>
      </c>
      <c r="AH3870" t="str">
        <f>"Trad IRN"</f>
        <v>Trad IRN</v>
      </c>
      <c r="AI3870" t="str">
        <f>"Bldg IRN"</f>
        <v>Bldg IRN</v>
      </c>
      <c r="AJ3870" t="s">
        <v>48</v>
      </c>
      <c r="AK3870" t="s">
        <v>48</v>
      </c>
      <c r="AL3870" t="s">
        <v>53</v>
      </c>
      <c r="AM3870">
        <v>169.85</v>
      </c>
      <c r="AN3870">
        <v>1132.3</v>
      </c>
      <c r="AO3870">
        <v>15</v>
      </c>
    </row>
    <row r="3871" spans="1:41" x14ac:dyDescent="0.3">
      <c r="A3871" t="str">
        <f>"Trad IRN"</f>
        <v>Trad IRN</v>
      </c>
      <c r="B3871" t="str">
        <f>"Bldg IRN"</f>
        <v>Bldg IRN</v>
      </c>
      <c r="C3871" t="s">
        <v>41</v>
      </c>
      <c r="D3871" t="s">
        <v>3</v>
      </c>
      <c r="E3871" t="s">
        <v>80</v>
      </c>
      <c r="F3871" t="s">
        <v>81</v>
      </c>
      <c r="G3871" t="s">
        <v>82</v>
      </c>
      <c r="H3871" t="s">
        <v>83</v>
      </c>
      <c r="I3871" t="str">
        <f>"Trad IRN"</f>
        <v>Trad IRN</v>
      </c>
      <c r="J3871" t="s">
        <v>43</v>
      </c>
      <c r="K3871" t="s">
        <v>44</v>
      </c>
      <c r="L3871" t="s">
        <v>45</v>
      </c>
      <c r="M3871" t="s">
        <v>46</v>
      </c>
      <c r="N3871" t="str">
        <f>"08/18/2022"</f>
        <v>08/18/2022</v>
      </c>
      <c r="O3871" t="str">
        <f>"12/31/2500"</f>
        <v>12/31/2500</v>
      </c>
      <c r="P3871">
        <v>0.85</v>
      </c>
      <c r="Q3871">
        <v>0.85</v>
      </c>
      <c r="R3871">
        <v>0.85</v>
      </c>
      <c r="S3871">
        <v>0</v>
      </c>
      <c r="T3871">
        <v>0.85</v>
      </c>
      <c r="U3871">
        <v>0</v>
      </c>
      <c r="V3871" t="str">
        <f>"Trad IRN"</f>
        <v>Trad IRN</v>
      </c>
      <c r="W3871">
        <v>85</v>
      </c>
      <c r="X3871" t="s">
        <v>47</v>
      </c>
      <c r="Z3871" t="s">
        <v>47</v>
      </c>
      <c r="AB3871" t="str">
        <f>"09"</f>
        <v>09</v>
      </c>
      <c r="AC3871" t="str">
        <f>"05"</f>
        <v>05</v>
      </c>
      <c r="AD3871" t="str">
        <f>"1"</f>
        <v>1</v>
      </c>
      <c r="AE3871" t="s">
        <v>50</v>
      </c>
      <c r="AF3871">
        <v>0</v>
      </c>
      <c r="AG3871" t="s">
        <v>56</v>
      </c>
      <c r="AH3871" t="str">
        <f>"Trad IRN"</f>
        <v>Trad IRN</v>
      </c>
      <c r="AI3871" t="str">
        <f>"Bldg IRN"</f>
        <v>Bldg IRN</v>
      </c>
      <c r="AJ3871" t="s">
        <v>48</v>
      </c>
      <c r="AK3871" t="s">
        <v>48</v>
      </c>
      <c r="AL3871" t="s">
        <v>53</v>
      </c>
      <c r="AM3871">
        <v>962.46</v>
      </c>
      <c r="AN3871">
        <v>1132.3</v>
      </c>
      <c r="AO3871">
        <v>15</v>
      </c>
    </row>
    <row r="3872" spans="1:41" x14ac:dyDescent="0.3">
      <c r="A3872" t="str">
        <f>"Trad IRN"</f>
        <v>Trad IRN</v>
      </c>
      <c r="B3872" t="str">
        <f>"Bldg IRN"</f>
        <v>Bldg IRN</v>
      </c>
      <c r="C3872" t="s">
        <v>41</v>
      </c>
      <c r="D3872" t="s">
        <v>3</v>
      </c>
      <c r="E3872" t="s">
        <v>80</v>
      </c>
      <c r="F3872" t="s">
        <v>81</v>
      </c>
      <c r="G3872" t="s">
        <v>82</v>
      </c>
      <c r="H3872" t="s">
        <v>83</v>
      </c>
      <c r="I3872" t="str">
        <f>"Trad IRN"</f>
        <v>Trad IRN</v>
      </c>
      <c r="J3872" t="s">
        <v>43</v>
      </c>
      <c r="K3872" t="s">
        <v>44</v>
      </c>
      <c r="L3872" t="s">
        <v>45</v>
      </c>
      <c r="M3872" t="s">
        <v>46</v>
      </c>
      <c r="N3872" t="str">
        <f>"08/18/2022"</f>
        <v>08/18/2022</v>
      </c>
      <c r="O3872" t="str">
        <f>"01/03/2023"</f>
        <v>01/03/2023</v>
      </c>
      <c r="P3872">
        <v>0.46943400000000002</v>
      </c>
      <c r="Q3872">
        <v>0.46943400000000002</v>
      </c>
      <c r="S3872">
        <v>0</v>
      </c>
      <c r="T3872">
        <v>0.46943400000000002</v>
      </c>
      <c r="U3872">
        <v>0</v>
      </c>
      <c r="V3872" t="str">
        <f>"Trad IRN"</f>
        <v>Trad IRN</v>
      </c>
      <c r="W3872">
        <v>100</v>
      </c>
      <c r="X3872" t="s">
        <v>47</v>
      </c>
      <c r="Z3872" t="s">
        <v>47</v>
      </c>
      <c r="AB3872" t="str">
        <f>"10"</f>
        <v>10</v>
      </c>
      <c r="AC3872" t="s">
        <v>48</v>
      </c>
      <c r="AD3872" t="s">
        <v>49</v>
      </c>
      <c r="AE3872" t="s">
        <v>50</v>
      </c>
      <c r="AF3872">
        <v>0</v>
      </c>
      <c r="AG3872" t="s">
        <v>56</v>
      </c>
      <c r="AH3872" t="str">
        <f>"Trad IRN"</f>
        <v>Trad IRN</v>
      </c>
      <c r="AI3872" t="str">
        <f>"Bldg IRN"</f>
        <v>Bldg IRN</v>
      </c>
      <c r="AJ3872" t="s">
        <v>48</v>
      </c>
      <c r="AK3872" t="s">
        <v>48</v>
      </c>
      <c r="AL3872" t="s">
        <v>53</v>
      </c>
      <c r="AM3872">
        <v>531.54</v>
      </c>
      <c r="AN3872">
        <v>1132.3</v>
      </c>
      <c r="AO3872">
        <v>15</v>
      </c>
    </row>
    <row r="3873" spans="1:41" x14ac:dyDescent="0.3">
      <c r="A3873" t="str">
        <f>"Trad IRN"</f>
        <v>Trad IRN</v>
      </c>
      <c r="B3873" t="str">
        <f>"Bldg IRN"</f>
        <v>Bldg IRN</v>
      </c>
      <c r="C3873" t="s">
        <v>41</v>
      </c>
      <c r="D3873" t="s">
        <v>3</v>
      </c>
      <c r="E3873" t="s">
        <v>80</v>
      </c>
      <c r="F3873" t="s">
        <v>81</v>
      </c>
      <c r="G3873" t="s">
        <v>82</v>
      </c>
      <c r="H3873" t="s">
        <v>83</v>
      </c>
      <c r="I3873" t="s">
        <v>8</v>
      </c>
      <c r="J3873" t="s">
        <v>43</v>
      </c>
      <c r="K3873" t="s">
        <v>44</v>
      </c>
      <c r="L3873" t="s">
        <v>45</v>
      </c>
      <c r="M3873" t="s">
        <v>46</v>
      </c>
      <c r="N3873" t="str">
        <f>"01/04/2023"</f>
        <v>01/04/2023</v>
      </c>
      <c r="O3873" t="str">
        <f>"12/31/2500"</f>
        <v>12/31/2500</v>
      </c>
      <c r="P3873">
        <v>7.9585000000000003E-2</v>
      </c>
      <c r="Q3873">
        <v>7.9585000000000003E-2</v>
      </c>
      <c r="S3873">
        <v>0</v>
      </c>
      <c r="T3873">
        <v>2.4028999999999998E-2</v>
      </c>
      <c r="U3873">
        <v>5.5556000000000001E-2</v>
      </c>
      <c r="V3873" t="str">
        <f>"Trad IRN"</f>
        <v>Trad IRN</v>
      </c>
      <c r="W3873">
        <v>15</v>
      </c>
      <c r="X3873" t="s">
        <v>47</v>
      </c>
      <c r="Z3873" t="s">
        <v>47</v>
      </c>
      <c r="AB3873" t="str">
        <f>"10"</f>
        <v>10</v>
      </c>
      <c r="AC3873" t="s">
        <v>48</v>
      </c>
      <c r="AD3873" t="s">
        <v>49</v>
      </c>
      <c r="AE3873" t="s">
        <v>50</v>
      </c>
      <c r="AF3873">
        <v>0</v>
      </c>
      <c r="AG3873" t="s">
        <v>51</v>
      </c>
      <c r="AH3873" t="str">
        <f>"Trad IRN"</f>
        <v>Trad IRN</v>
      </c>
      <c r="AI3873" t="str">
        <f>"Bldg IRN"</f>
        <v>Bldg IRN</v>
      </c>
      <c r="AJ3873" t="s">
        <v>48</v>
      </c>
      <c r="AK3873" t="s">
        <v>48</v>
      </c>
      <c r="AL3873" t="s">
        <v>53</v>
      </c>
      <c r="AM3873">
        <v>90.11</v>
      </c>
      <c r="AN3873">
        <v>1132.3</v>
      </c>
      <c r="AO3873">
        <v>15</v>
      </c>
    </row>
    <row r="3874" spans="1:41" x14ac:dyDescent="0.3">
      <c r="A3874" t="str">
        <f>"Trad IRN"</f>
        <v>Trad IRN</v>
      </c>
      <c r="B3874" t="str">
        <f>"Bldg IRN"</f>
        <v>Bldg IRN</v>
      </c>
      <c r="C3874" t="s">
        <v>41</v>
      </c>
      <c r="D3874" t="s">
        <v>3</v>
      </c>
      <c r="E3874" t="s">
        <v>80</v>
      </c>
      <c r="F3874" t="s">
        <v>81</v>
      </c>
      <c r="G3874" t="s">
        <v>82</v>
      </c>
      <c r="H3874" t="s">
        <v>83</v>
      </c>
      <c r="I3874" t="str">
        <f>"Trad IRN"</f>
        <v>Trad IRN</v>
      </c>
      <c r="J3874" t="s">
        <v>43</v>
      </c>
      <c r="K3874" t="s">
        <v>44</v>
      </c>
      <c r="L3874" t="s">
        <v>45</v>
      </c>
      <c r="M3874" t="s">
        <v>46</v>
      </c>
      <c r="N3874" t="str">
        <f>"01/04/2023"</f>
        <v>01/04/2023</v>
      </c>
      <c r="O3874" t="str">
        <f>"12/31/2500"</f>
        <v>12/31/2500</v>
      </c>
      <c r="P3874">
        <v>0.45098100000000002</v>
      </c>
      <c r="Q3874">
        <v>0.45098100000000002</v>
      </c>
      <c r="S3874">
        <v>0</v>
      </c>
      <c r="T3874">
        <v>0.45098100000000002</v>
      </c>
      <c r="U3874">
        <v>0</v>
      </c>
      <c r="V3874" t="str">
        <f>"Trad IRN"</f>
        <v>Trad IRN</v>
      </c>
      <c r="W3874">
        <v>85</v>
      </c>
      <c r="X3874" t="s">
        <v>47</v>
      </c>
      <c r="Z3874" t="s">
        <v>47</v>
      </c>
      <c r="AB3874" t="str">
        <f>"10"</f>
        <v>10</v>
      </c>
      <c r="AC3874" t="s">
        <v>48</v>
      </c>
      <c r="AD3874" t="s">
        <v>49</v>
      </c>
      <c r="AE3874" t="s">
        <v>50</v>
      </c>
      <c r="AF3874">
        <v>0</v>
      </c>
      <c r="AG3874" t="s">
        <v>56</v>
      </c>
      <c r="AH3874" t="str">
        <f>"Trad IRN"</f>
        <v>Trad IRN</v>
      </c>
      <c r="AI3874" t="str">
        <f>"Bldg IRN"</f>
        <v>Bldg IRN</v>
      </c>
      <c r="AJ3874" t="s">
        <v>48</v>
      </c>
      <c r="AK3874" t="s">
        <v>48</v>
      </c>
      <c r="AL3874" t="s">
        <v>53</v>
      </c>
      <c r="AM3874">
        <v>510.65</v>
      </c>
      <c r="AN3874">
        <v>1132.3</v>
      </c>
      <c r="AO3874">
        <v>15</v>
      </c>
    </row>
    <row r="3875" spans="1:41" x14ac:dyDescent="0.3">
      <c r="A3875" t="str">
        <f>"Trad IRN"</f>
        <v>Trad IRN</v>
      </c>
      <c r="B3875" t="str">
        <f>"Bldg IRN"</f>
        <v>Bldg IRN</v>
      </c>
      <c r="C3875" t="s">
        <v>41</v>
      </c>
      <c r="D3875" t="s">
        <v>3</v>
      </c>
      <c r="E3875" t="s">
        <v>80</v>
      </c>
      <c r="F3875" t="s">
        <v>81</v>
      </c>
      <c r="G3875" t="s">
        <v>82</v>
      </c>
      <c r="H3875" t="s">
        <v>83</v>
      </c>
      <c r="I3875" t="str">
        <f>"Trad IRN"</f>
        <v>Trad IRN</v>
      </c>
      <c r="J3875" t="s">
        <v>43</v>
      </c>
      <c r="K3875" t="s">
        <v>44</v>
      </c>
      <c r="L3875" t="s">
        <v>45</v>
      </c>
      <c r="M3875" t="s">
        <v>46</v>
      </c>
      <c r="N3875" t="str">
        <f>"08/18/2022"</f>
        <v>08/18/2022</v>
      </c>
      <c r="O3875" t="str">
        <f>"01/03/2023"</f>
        <v>01/03/2023</v>
      </c>
      <c r="P3875">
        <v>0.39901900000000001</v>
      </c>
      <c r="Q3875">
        <v>0.39901900000000001</v>
      </c>
      <c r="S3875">
        <v>0.39901900000000001</v>
      </c>
      <c r="T3875">
        <v>0.39901900000000001</v>
      </c>
      <c r="U3875">
        <v>0</v>
      </c>
      <c r="V3875" t="str">
        <f>"Trad IRN"</f>
        <v>Trad IRN</v>
      </c>
      <c r="W3875">
        <v>85</v>
      </c>
      <c r="X3875" t="s">
        <v>47</v>
      </c>
      <c r="Z3875" t="s">
        <v>47</v>
      </c>
      <c r="AB3875" t="str">
        <f>"11"</f>
        <v>11</v>
      </c>
      <c r="AC3875" t="s">
        <v>48</v>
      </c>
      <c r="AD3875" t="s">
        <v>49</v>
      </c>
      <c r="AE3875" t="s">
        <v>50</v>
      </c>
      <c r="AF3875">
        <v>0</v>
      </c>
      <c r="AG3875" t="s">
        <v>56</v>
      </c>
      <c r="AH3875" t="str">
        <f>"Trad IRN"</f>
        <v>Trad IRN</v>
      </c>
      <c r="AI3875" t="str">
        <f>"Bldg IRN"</f>
        <v>Bldg IRN</v>
      </c>
      <c r="AJ3875" t="s">
        <v>48</v>
      </c>
      <c r="AK3875" t="s">
        <v>48</v>
      </c>
      <c r="AL3875" t="s">
        <v>53</v>
      </c>
      <c r="AM3875">
        <v>451.81</v>
      </c>
      <c r="AN3875">
        <v>1132.3</v>
      </c>
      <c r="AO3875">
        <v>15</v>
      </c>
    </row>
    <row r="3876" spans="1:41" x14ac:dyDescent="0.3">
      <c r="A3876" t="str">
        <f>"Trad IRN"</f>
        <v>Trad IRN</v>
      </c>
      <c r="B3876" t="str">
        <f>"Bldg IRN"</f>
        <v>Bldg IRN</v>
      </c>
      <c r="C3876" t="s">
        <v>41</v>
      </c>
      <c r="D3876" t="s">
        <v>3</v>
      </c>
      <c r="E3876" t="s">
        <v>80</v>
      </c>
      <c r="F3876" t="s">
        <v>81</v>
      </c>
      <c r="G3876" t="s">
        <v>82</v>
      </c>
      <c r="H3876" t="s">
        <v>83</v>
      </c>
      <c r="I3876" t="s">
        <v>8</v>
      </c>
      <c r="J3876" t="s">
        <v>43</v>
      </c>
      <c r="K3876" t="s">
        <v>44</v>
      </c>
      <c r="L3876" t="s">
        <v>45</v>
      </c>
      <c r="M3876" t="s">
        <v>46</v>
      </c>
      <c r="N3876" t="str">
        <f>"08/18/2022"</f>
        <v>08/18/2022</v>
      </c>
      <c r="O3876" t="str">
        <f>"12/20/2022"</f>
        <v>12/20/2022</v>
      </c>
      <c r="P3876">
        <v>6.9550000000000001E-2</v>
      </c>
      <c r="Q3876">
        <v>6.9550000000000001E-2</v>
      </c>
      <c r="S3876">
        <v>0</v>
      </c>
      <c r="T3876">
        <v>1.4671999999999999E-2</v>
      </c>
      <c r="U3876">
        <v>5.4878000000000003E-2</v>
      </c>
      <c r="V3876" t="str">
        <f>"Trad IRN"</f>
        <v>Trad IRN</v>
      </c>
      <c r="W3876">
        <v>15</v>
      </c>
      <c r="X3876" t="s">
        <v>47</v>
      </c>
      <c r="Z3876" t="s">
        <v>47</v>
      </c>
      <c r="AB3876" t="str">
        <f>"11"</f>
        <v>11</v>
      </c>
      <c r="AC3876" t="s">
        <v>48</v>
      </c>
      <c r="AD3876" t="s">
        <v>49</v>
      </c>
      <c r="AE3876" t="s">
        <v>50</v>
      </c>
      <c r="AF3876">
        <v>0</v>
      </c>
      <c r="AG3876" t="s">
        <v>51</v>
      </c>
      <c r="AH3876" t="str">
        <f>"Trad IRN"</f>
        <v>Trad IRN</v>
      </c>
      <c r="AI3876" t="str">
        <f>"Bldg IRN"</f>
        <v>Bldg IRN</v>
      </c>
      <c r="AJ3876" t="s">
        <v>48</v>
      </c>
      <c r="AK3876" t="s">
        <v>48</v>
      </c>
      <c r="AL3876" t="s">
        <v>53</v>
      </c>
      <c r="AM3876">
        <v>78.75</v>
      </c>
      <c r="AN3876">
        <v>1132.3</v>
      </c>
      <c r="AO3876">
        <v>15</v>
      </c>
    </row>
    <row r="3877" spans="1:41" x14ac:dyDescent="0.3">
      <c r="A3877" t="str">
        <f>"Trad IRN"</f>
        <v>Trad IRN</v>
      </c>
      <c r="B3877" t="str">
        <f>"Bldg IRN"</f>
        <v>Bldg IRN</v>
      </c>
      <c r="C3877" t="s">
        <v>41</v>
      </c>
      <c r="D3877" t="s">
        <v>3</v>
      </c>
      <c r="E3877" t="s">
        <v>80</v>
      </c>
      <c r="F3877" t="s">
        <v>81</v>
      </c>
      <c r="G3877" t="s">
        <v>82</v>
      </c>
      <c r="H3877" t="s">
        <v>83</v>
      </c>
      <c r="I3877" t="str">
        <f>"Trad IRN"</f>
        <v>Trad IRN</v>
      </c>
      <c r="J3877" t="s">
        <v>43</v>
      </c>
      <c r="K3877" t="s">
        <v>44</v>
      </c>
      <c r="L3877" t="s">
        <v>45</v>
      </c>
      <c r="M3877" t="s">
        <v>46</v>
      </c>
      <c r="N3877" t="str">
        <f>"01/04/2023"</f>
        <v>01/04/2023</v>
      </c>
      <c r="O3877" t="str">
        <f>"12/31/2500"</f>
        <v>12/31/2500</v>
      </c>
      <c r="P3877">
        <v>0.53056599999999998</v>
      </c>
      <c r="Q3877">
        <v>0.53056599999999998</v>
      </c>
      <c r="S3877">
        <v>0.53056599999999998</v>
      </c>
      <c r="T3877">
        <v>0.53056599999999998</v>
      </c>
      <c r="U3877">
        <v>0</v>
      </c>
      <c r="V3877" t="str">
        <f>"Trad IRN"</f>
        <v>Trad IRN</v>
      </c>
      <c r="W3877">
        <v>100</v>
      </c>
      <c r="X3877" t="s">
        <v>47</v>
      </c>
      <c r="Z3877" t="s">
        <v>47</v>
      </c>
      <c r="AB3877" t="str">
        <f>"11"</f>
        <v>11</v>
      </c>
      <c r="AC3877" t="s">
        <v>48</v>
      </c>
      <c r="AD3877" t="s">
        <v>49</v>
      </c>
      <c r="AE3877" t="s">
        <v>50</v>
      </c>
      <c r="AF3877">
        <v>0</v>
      </c>
      <c r="AG3877" t="s">
        <v>56</v>
      </c>
      <c r="AH3877" t="str">
        <f>"Trad IRN"</f>
        <v>Trad IRN</v>
      </c>
      <c r="AI3877" t="str">
        <f>"Bldg IRN"</f>
        <v>Bldg IRN</v>
      </c>
      <c r="AJ3877" t="s">
        <v>48</v>
      </c>
      <c r="AK3877" t="s">
        <v>48</v>
      </c>
      <c r="AL3877" t="s">
        <v>53</v>
      </c>
      <c r="AM3877">
        <v>600.76</v>
      </c>
      <c r="AN3877">
        <v>1132.3</v>
      </c>
      <c r="AO3877">
        <v>15</v>
      </c>
    </row>
    <row r="3878" spans="1:41" x14ac:dyDescent="0.3">
      <c r="A3878" t="str">
        <f>"Trad IRN"</f>
        <v>Trad IRN</v>
      </c>
      <c r="B3878" t="str">
        <f>"Bldg IRN"</f>
        <v>Bldg IRN</v>
      </c>
      <c r="C3878" t="s">
        <v>41</v>
      </c>
      <c r="D3878" t="s">
        <v>3</v>
      </c>
      <c r="E3878" t="s">
        <v>80</v>
      </c>
      <c r="F3878" t="s">
        <v>81</v>
      </c>
      <c r="G3878" t="s">
        <v>82</v>
      </c>
      <c r="H3878" t="s">
        <v>83</v>
      </c>
      <c r="I3878" t="str">
        <f>"Trad IRN"</f>
        <v>Trad IRN</v>
      </c>
      <c r="J3878" t="s">
        <v>43</v>
      </c>
      <c r="K3878" t="s">
        <v>44</v>
      </c>
      <c r="L3878" t="s">
        <v>45</v>
      </c>
      <c r="M3878" t="s">
        <v>46</v>
      </c>
      <c r="N3878" t="str">
        <f>"08/18/2022"</f>
        <v>08/18/2022</v>
      </c>
      <c r="O3878" t="str">
        <f>"12/31/2500"</f>
        <v>12/31/2500</v>
      </c>
      <c r="P3878">
        <v>1</v>
      </c>
      <c r="Q3878">
        <v>1</v>
      </c>
      <c r="S3878">
        <v>1</v>
      </c>
      <c r="T3878">
        <v>1</v>
      </c>
      <c r="U3878">
        <v>0</v>
      </c>
      <c r="V3878" t="str">
        <f>"Trad IRN"</f>
        <v>Trad IRN</v>
      </c>
      <c r="W3878">
        <v>100</v>
      </c>
      <c r="X3878" t="s">
        <v>47</v>
      </c>
      <c r="Z3878" t="s">
        <v>47</v>
      </c>
      <c r="AB3878" t="str">
        <f>"09"</f>
        <v>09</v>
      </c>
      <c r="AC3878" t="s">
        <v>48</v>
      </c>
      <c r="AD3878" t="s">
        <v>49</v>
      </c>
      <c r="AE3878" t="s">
        <v>50</v>
      </c>
      <c r="AF3878">
        <v>0</v>
      </c>
      <c r="AG3878" t="s">
        <v>56</v>
      </c>
      <c r="AH3878" t="str">
        <f>"Trad IRN"</f>
        <v>Trad IRN</v>
      </c>
      <c r="AI3878" t="str">
        <f>"Bldg IRN"</f>
        <v>Bldg IRN</v>
      </c>
      <c r="AJ3878" t="s">
        <v>48</v>
      </c>
      <c r="AK3878" t="s">
        <v>48</v>
      </c>
      <c r="AL3878" t="s">
        <v>53</v>
      </c>
      <c r="AM3878">
        <v>1132.3</v>
      </c>
      <c r="AN3878">
        <v>1132.3</v>
      </c>
      <c r="AO3878">
        <v>15</v>
      </c>
    </row>
    <row r="3879" spans="1:41" x14ac:dyDescent="0.3">
      <c r="A3879" t="str">
        <f>"Trad IRN"</f>
        <v>Trad IRN</v>
      </c>
      <c r="B3879" t="str">
        <f>"Bldg IRN"</f>
        <v>Bldg IRN</v>
      </c>
      <c r="C3879" t="s">
        <v>41</v>
      </c>
      <c r="D3879" t="s">
        <v>3</v>
      </c>
      <c r="E3879" t="s">
        <v>80</v>
      </c>
      <c r="F3879" t="s">
        <v>81</v>
      </c>
      <c r="G3879" t="s">
        <v>82</v>
      </c>
      <c r="H3879" t="s">
        <v>83</v>
      </c>
      <c r="I3879" t="str">
        <f>"Trad IRN"</f>
        <v>Trad IRN</v>
      </c>
      <c r="J3879" t="s">
        <v>43</v>
      </c>
      <c r="K3879" t="s">
        <v>44</v>
      </c>
      <c r="L3879" t="s">
        <v>45</v>
      </c>
      <c r="M3879" t="s">
        <v>46</v>
      </c>
      <c r="N3879" t="str">
        <f>"08/18/2022"</f>
        <v>08/18/2022</v>
      </c>
      <c r="O3879" t="str">
        <f>"12/31/2500"</f>
        <v>12/31/2500</v>
      </c>
      <c r="P3879">
        <v>1</v>
      </c>
      <c r="Q3879">
        <v>1</v>
      </c>
      <c r="S3879">
        <v>0</v>
      </c>
      <c r="T3879">
        <v>1</v>
      </c>
      <c r="U3879">
        <v>0</v>
      </c>
      <c r="V3879" t="str">
        <f>"Trad IRN"</f>
        <v>Trad IRN</v>
      </c>
      <c r="W3879">
        <v>100</v>
      </c>
      <c r="X3879" t="s">
        <v>47</v>
      </c>
      <c r="Z3879" t="s">
        <v>47</v>
      </c>
      <c r="AB3879" t="str">
        <f>"12"</f>
        <v>12</v>
      </c>
      <c r="AC3879" t="s">
        <v>48</v>
      </c>
      <c r="AD3879" t="s">
        <v>49</v>
      </c>
      <c r="AE3879" t="s">
        <v>50</v>
      </c>
      <c r="AF3879">
        <v>0</v>
      </c>
      <c r="AG3879" t="s">
        <v>56</v>
      </c>
      <c r="AH3879" t="str">
        <f>"Trad IRN"</f>
        <v>Trad IRN</v>
      </c>
      <c r="AI3879" t="str">
        <f>"Bldg IRN"</f>
        <v>Bldg IRN</v>
      </c>
      <c r="AJ3879" t="str">
        <f>"12"</f>
        <v>12</v>
      </c>
      <c r="AK3879" t="s">
        <v>48</v>
      </c>
      <c r="AL3879" t="s">
        <v>53</v>
      </c>
      <c r="AM3879">
        <v>1132.3</v>
      </c>
      <c r="AN3879">
        <v>1132.3</v>
      </c>
      <c r="AO3879">
        <v>15</v>
      </c>
    </row>
    <row r="3880" spans="1:41" x14ac:dyDescent="0.3">
      <c r="A3880" t="str">
        <f>"Trad IRN"</f>
        <v>Trad IRN</v>
      </c>
      <c r="B3880" t="str">
        <f>"Bldg IRN"</f>
        <v>Bldg IRN</v>
      </c>
      <c r="C3880" t="s">
        <v>41</v>
      </c>
      <c r="D3880" t="s">
        <v>3</v>
      </c>
      <c r="E3880" t="s">
        <v>80</v>
      </c>
      <c r="F3880" t="s">
        <v>81</v>
      </c>
      <c r="G3880" t="s">
        <v>82</v>
      </c>
      <c r="H3880" t="s">
        <v>83</v>
      </c>
      <c r="I3880" t="str">
        <f>"Trad IRN"</f>
        <v>Trad IRN</v>
      </c>
      <c r="J3880" t="s">
        <v>43</v>
      </c>
      <c r="K3880" t="s">
        <v>44</v>
      </c>
      <c r="L3880" t="s">
        <v>45</v>
      </c>
      <c r="M3880" t="s">
        <v>46</v>
      </c>
      <c r="N3880" t="str">
        <f>"08/18/2022"</f>
        <v>08/18/2022</v>
      </c>
      <c r="O3880" t="str">
        <f>"01/03/2023"</f>
        <v>01/03/2023</v>
      </c>
      <c r="P3880">
        <v>0.46943400000000002</v>
      </c>
      <c r="Q3880">
        <v>0.46943400000000002</v>
      </c>
      <c r="S3880">
        <v>0</v>
      </c>
      <c r="T3880">
        <v>0.46943400000000002</v>
      </c>
      <c r="U3880">
        <v>0</v>
      </c>
      <c r="V3880" t="str">
        <f>"Trad IRN"</f>
        <v>Trad IRN</v>
      </c>
      <c r="W3880">
        <v>100</v>
      </c>
      <c r="X3880" t="s">
        <v>47</v>
      </c>
      <c r="Z3880" t="s">
        <v>47</v>
      </c>
      <c r="AB3880" t="str">
        <f>"11"</f>
        <v>11</v>
      </c>
      <c r="AC3880" t="s">
        <v>48</v>
      </c>
      <c r="AD3880" t="s">
        <v>49</v>
      </c>
      <c r="AE3880" t="s">
        <v>50</v>
      </c>
      <c r="AF3880">
        <v>0</v>
      </c>
      <c r="AG3880" t="s">
        <v>56</v>
      </c>
      <c r="AH3880" t="str">
        <f>"Trad IRN"</f>
        <v>Trad IRN</v>
      </c>
      <c r="AI3880" t="str">
        <f>"Bldg IRN"</f>
        <v>Bldg IRN</v>
      </c>
      <c r="AJ3880" t="s">
        <v>48</v>
      </c>
      <c r="AK3880" t="s">
        <v>48</v>
      </c>
      <c r="AL3880" t="s">
        <v>53</v>
      </c>
      <c r="AM3880">
        <v>531.54</v>
      </c>
      <c r="AN3880">
        <v>1132.3</v>
      </c>
      <c r="AO3880">
        <v>15</v>
      </c>
    </row>
    <row r="3881" spans="1:41" x14ac:dyDescent="0.3">
      <c r="A3881" t="str">
        <f>"Trad IRN"</f>
        <v>Trad IRN</v>
      </c>
      <c r="B3881" t="str">
        <f>"Bldg IRN"</f>
        <v>Bldg IRN</v>
      </c>
      <c r="C3881" t="s">
        <v>41</v>
      </c>
      <c r="D3881" t="s">
        <v>3</v>
      </c>
      <c r="E3881" t="s">
        <v>80</v>
      </c>
      <c r="F3881" t="s">
        <v>81</v>
      </c>
      <c r="G3881" t="s">
        <v>82</v>
      </c>
      <c r="H3881" t="s">
        <v>83</v>
      </c>
      <c r="I3881" t="str">
        <f>"Trad IRN"</f>
        <v>Trad IRN</v>
      </c>
      <c r="J3881" t="s">
        <v>43</v>
      </c>
      <c r="K3881" t="s">
        <v>44</v>
      </c>
      <c r="L3881" t="s">
        <v>45</v>
      </c>
      <c r="M3881" t="s">
        <v>46</v>
      </c>
      <c r="N3881" t="str">
        <f>"01/04/2023"</f>
        <v>01/04/2023</v>
      </c>
      <c r="O3881" t="str">
        <f>"12/31/2500"</f>
        <v>12/31/2500</v>
      </c>
      <c r="P3881">
        <v>0.45098100000000002</v>
      </c>
      <c r="Q3881">
        <v>0.45098100000000002</v>
      </c>
      <c r="S3881">
        <v>0</v>
      </c>
      <c r="T3881">
        <v>0.45098100000000002</v>
      </c>
      <c r="U3881">
        <v>0</v>
      </c>
      <c r="V3881" t="str">
        <f>"Trad IRN"</f>
        <v>Trad IRN</v>
      </c>
      <c r="W3881">
        <v>85</v>
      </c>
      <c r="X3881" t="s">
        <v>47</v>
      </c>
      <c r="Z3881" t="s">
        <v>47</v>
      </c>
      <c r="AB3881" t="str">
        <f>"11"</f>
        <v>11</v>
      </c>
      <c r="AC3881" t="s">
        <v>48</v>
      </c>
      <c r="AD3881" t="s">
        <v>49</v>
      </c>
      <c r="AE3881" t="s">
        <v>50</v>
      </c>
      <c r="AF3881">
        <v>0</v>
      </c>
      <c r="AG3881" t="s">
        <v>56</v>
      </c>
      <c r="AH3881" t="str">
        <f>"Trad IRN"</f>
        <v>Trad IRN</v>
      </c>
      <c r="AI3881" t="str">
        <f>"Bldg IRN"</f>
        <v>Bldg IRN</v>
      </c>
      <c r="AJ3881" t="s">
        <v>48</v>
      </c>
      <c r="AK3881" t="s">
        <v>48</v>
      </c>
      <c r="AL3881" t="s">
        <v>53</v>
      </c>
      <c r="AM3881">
        <v>510.65</v>
      </c>
      <c r="AN3881">
        <v>1132.3</v>
      </c>
      <c r="AO3881">
        <v>15</v>
      </c>
    </row>
    <row r="3882" spans="1:41" x14ac:dyDescent="0.3">
      <c r="A3882" t="str">
        <f>"Trad IRN"</f>
        <v>Trad IRN</v>
      </c>
      <c r="B3882" t="str">
        <f>"Bldg IRN"</f>
        <v>Bldg IRN</v>
      </c>
      <c r="C3882" t="s">
        <v>41</v>
      </c>
      <c r="D3882" t="s">
        <v>3</v>
      </c>
      <c r="E3882" t="s">
        <v>80</v>
      </c>
      <c r="F3882" t="s">
        <v>81</v>
      </c>
      <c r="G3882" t="s">
        <v>82</v>
      </c>
      <c r="H3882" t="s">
        <v>83</v>
      </c>
      <c r="I3882" t="s">
        <v>8</v>
      </c>
      <c r="J3882" t="s">
        <v>43</v>
      </c>
      <c r="K3882" t="s">
        <v>44</v>
      </c>
      <c r="L3882" t="s">
        <v>45</v>
      </c>
      <c r="M3882" t="s">
        <v>46</v>
      </c>
      <c r="N3882" t="str">
        <f>"01/04/2023"</f>
        <v>01/04/2023</v>
      </c>
      <c r="O3882" t="str">
        <f>"12/31/2500"</f>
        <v>12/31/2500</v>
      </c>
      <c r="P3882">
        <v>7.9585000000000003E-2</v>
      </c>
      <c r="Q3882">
        <v>7.9585000000000003E-2</v>
      </c>
      <c r="S3882">
        <v>0</v>
      </c>
      <c r="T3882">
        <v>2.4028999999999998E-2</v>
      </c>
      <c r="U3882">
        <v>5.5556000000000001E-2</v>
      </c>
      <c r="V3882" t="str">
        <f>"Trad IRN"</f>
        <v>Trad IRN</v>
      </c>
      <c r="W3882">
        <v>15</v>
      </c>
      <c r="X3882" t="s">
        <v>47</v>
      </c>
      <c r="Z3882" t="s">
        <v>47</v>
      </c>
      <c r="AB3882" t="str">
        <f>"10"</f>
        <v>10</v>
      </c>
      <c r="AC3882" t="s">
        <v>48</v>
      </c>
      <c r="AD3882" t="s">
        <v>49</v>
      </c>
      <c r="AE3882" t="s">
        <v>50</v>
      </c>
      <c r="AF3882">
        <v>0</v>
      </c>
      <c r="AG3882" t="s">
        <v>51</v>
      </c>
      <c r="AH3882" t="str">
        <f>"Trad IRN"</f>
        <v>Trad IRN</v>
      </c>
      <c r="AI3882" t="str">
        <f>"Bldg IRN"</f>
        <v>Bldg IRN</v>
      </c>
      <c r="AJ3882" t="s">
        <v>48</v>
      </c>
      <c r="AK3882" t="s">
        <v>48</v>
      </c>
      <c r="AL3882" t="s">
        <v>53</v>
      </c>
      <c r="AM3882">
        <v>90.11</v>
      </c>
      <c r="AN3882">
        <v>1132.3</v>
      </c>
      <c r="AO3882">
        <v>15</v>
      </c>
    </row>
    <row r="3883" spans="1:41" x14ac:dyDescent="0.3">
      <c r="A3883" t="str">
        <f>"Trad IRN"</f>
        <v>Trad IRN</v>
      </c>
      <c r="B3883" t="str">
        <f>"Bldg IRN"</f>
        <v>Bldg IRN</v>
      </c>
      <c r="C3883" t="s">
        <v>41</v>
      </c>
      <c r="D3883" t="s">
        <v>3</v>
      </c>
      <c r="E3883" t="s">
        <v>80</v>
      </c>
      <c r="F3883" t="s">
        <v>81</v>
      </c>
      <c r="G3883" t="s">
        <v>82</v>
      </c>
      <c r="H3883" t="s">
        <v>83</v>
      </c>
      <c r="I3883" t="str">
        <f>"Trad IRN"</f>
        <v>Trad IRN</v>
      </c>
      <c r="J3883" t="s">
        <v>43</v>
      </c>
      <c r="K3883" t="s">
        <v>44</v>
      </c>
      <c r="L3883" t="s">
        <v>45</v>
      </c>
      <c r="M3883" t="s">
        <v>46</v>
      </c>
      <c r="N3883" t="str">
        <f>"08/18/2022"</f>
        <v>08/18/2022</v>
      </c>
      <c r="O3883" t="str">
        <f>"12/31/2500"</f>
        <v>12/31/2500</v>
      </c>
      <c r="P3883">
        <v>1</v>
      </c>
      <c r="Q3883">
        <v>1</v>
      </c>
      <c r="S3883">
        <v>0</v>
      </c>
      <c r="T3883">
        <v>1</v>
      </c>
      <c r="U3883">
        <v>0</v>
      </c>
      <c r="V3883" t="str">
        <f>"Trad IRN"</f>
        <v>Trad IRN</v>
      </c>
      <c r="W3883">
        <v>100</v>
      </c>
      <c r="X3883" t="s">
        <v>47</v>
      </c>
      <c r="Z3883" t="s">
        <v>47</v>
      </c>
      <c r="AB3883" t="str">
        <f>"09"</f>
        <v>09</v>
      </c>
      <c r="AC3883" t="s">
        <v>48</v>
      </c>
      <c r="AD3883" t="s">
        <v>49</v>
      </c>
      <c r="AE3883" t="s">
        <v>50</v>
      </c>
      <c r="AF3883">
        <v>0</v>
      </c>
      <c r="AG3883" t="s">
        <v>56</v>
      </c>
      <c r="AH3883" t="str">
        <f>"Trad IRN"</f>
        <v>Trad IRN</v>
      </c>
      <c r="AI3883" t="str">
        <f>"Bldg IRN"</f>
        <v>Bldg IRN</v>
      </c>
      <c r="AJ3883" t="s">
        <v>48</v>
      </c>
      <c r="AK3883" t="s">
        <v>48</v>
      </c>
      <c r="AL3883" t="s">
        <v>53</v>
      </c>
      <c r="AM3883">
        <v>1132.3</v>
      </c>
      <c r="AN3883">
        <v>1132.3</v>
      </c>
      <c r="AO3883">
        <v>15</v>
      </c>
    </row>
    <row r="3884" spans="1:41" x14ac:dyDescent="0.3">
      <c r="A3884" t="str">
        <f>"Trad IRN"</f>
        <v>Trad IRN</v>
      </c>
      <c r="B3884" t="str">
        <f>"Bldg IRN"</f>
        <v>Bldg IRN</v>
      </c>
      <c r="C3884" t="s">
        <v>41</v>
      </c>
      <c r="D3884" t="s">
        <v>3</v>
      </c>
      <c r="E3884" t="s">
        <v>80</v>
      </c>
      <c r="F3884" t="s">
        <v>81</v>
      </c>
      <c r="G3884" t="s">
        <v>82</v>
      </c>
      <c r="H3884" t="s">
        <v>83</v>
      </c>
      <c r="I3884" t="str">
        <f>"Trad IRN"</f>
        <v>Trad IRN</v>
      </c>
      <c r="J3884" t="s">
        <v>43</v>
      </c>
      <c r="K3884" t="s">
        <v>44</v>
      </c>
      <c r="L3884" t="s">
        <v>45</v>
      </c>
      <c r="M3884" t="s">
        <v>46</v>
      </c>
      <c r="N3884" t="str">
        <f>"08/18/2022"</f>
        <v>08/18/2022</v>
      </c>
      <c r="O3884" t="str">
        <f>"11/21/2022"</f>
        <v>11/21/2022</v>
      </c>
      <c r="P3884">
        <v>0.35986000000000001</v>
      </c>
      <c r="Q3884">
        <v>0.35986000000000001</v>
      </c>
      <c r="S3884">
        <v>0</v>
      </c>
      <c r="T3884">
        <v>0.35986000000000001</v>
      </c>
      <c r="U3884">
        <v>0</v>
      </c>
      <c r="V3884" t="str">
        <f>"Trad IRN"</f>
        <v>Trad IRN</v>
      </c>
      <c r="W3884">
        <v>100</v>
      </c>
      <c r="X3884" t="s">
        <v>47</v>
      </c>
      <c r="Z3884" t="s">
        <v>47</v>
      </c>
      <c r="AB3884" t="str">
        <f>"11"</f>
        <v>11</v>
      </c>
      <c r="AC3884" t="s">
        <v>48</v>
      </c>
      <c r="AD3884" t="s">
        <v>49</v>
      </c>
      <c r="AE3884" t="s">
        <v>50</v>
      </c>
      <c r="AF3884">
        <v>0</v>
      </c>
      <c r="AG3884" t="s">
        <v>56</v>
      </c>
      <c r="AH3884" t="str">
        <f>"Trad IRN"</f>
        <v>Trad IRN</v>
      </c>
      <c r="AI3884" t="str">
        <f>"Bldg IRN"</f>
        <v>Bldg IRN</v>
      </c>
      <c r="AJ3884" t="s">
        <v>48</v>
      </c>
      <c r="AK3884" t="s">
        <v>48</v>
      </c>
      <c r="AL3884" t="s">
        <v>53</v>
      </c>
      <c r="AM3884">
        <v>407.47</v>
      </c>
      <c r="AN3884">
        <v>1132.3</v>
      </c>
      <c r="AO3884">
        <v>15</v>
      </c>
    </row>
    <row r="3885" spans="1:41" x14ac:dyDescent="0.3">
      <c r="A3885" t="str">
        <f>"Trad IRN"</f>
        <v>Trad IRN</v>
      </c>
      <c r="B3885" t="str">
        <f>"Bldg IRN"</f>
        <v>Bldg IRN</v>
      </c>
      <c r="C3885" t="s">
        <v>41</v>
      </c>
      <c r="D3885" t="s">
        <v>3</v>
      </c>
      <c r="E3885" t="s">
        <v>80</v>
      </c>
      <c r="F3885" t="s">
        <v>81</v>
      </c>
      <c r="G3885" t="s">
        <v>82</v>
      </c>
      <c r="H3885" t="s">
        <v>83</v>
      </c>
      <c r="I3885" t="str">
        <f>"Trad IRN"</f>
        <v>Trad IRN</v>
      </c>
      <c r="J3885" t="s">
        <v>43</v>
      </c>
      <c r="K3885" t="s">
        <v>44</v>
      </c>
      <c r="L3885" t="s">
        <v>45</v>
      </c>
      <c r="M3885" t="s">
        <v>46</v>
      </c>
      <c r="N3885" t="str">
        <f>"08/18/2022"</f>
        <v>08/18/2022</v>
      </c>
      <c r="O3885" t="str">
        <f>"12/31/2500"</f>
        <v>12/31/2500</v>
      </c>
      <c r="P3885">
        <v>1</v>
      </c>
      <c r="Q3885">
        <v>1</v>
      </c>
      <c r="S3885">
        <v>1</v>
      </c>
      <c r="T3885">
        <v>1</v>
      </c>
      <c r="U3885">
        <v>0</v>
      </c>
      <c r="V3885" t="str">
        <f>"Trad IRN"</f>
        <v>Trad IRN</v>
      </c>
      <c r="W3885">
        <v>100</v>
      </c>
      <c r="X3885" t="s">
        <v>47</v>
      </c>
      <c r="Z3885" t="s">
        <v>47</v>
      </c>
      <c r="AB3885" t="str">
        <f>"12"</f>
        <v>12</v>
      </c>
      <c r="AC3885" t="s">
        <v>48</v>
      </c>
      <c r="AD3885" t="s">
        <v>49</v>
      </c>
      <c r="AE3885" t="s">
        <v>50</v>
      </c>
      <c r="AF3885">
        <v>0</v>
      </c>
      <c r="AG3885" t="s">
        <v>56</v>
      </c>
      <c r="AH3885" t="str">
        <f>"Trad IRN"</f>
        <v>Trad IRN</v>
      </c>
      <c r="AI3885" t="str">
        <f>"Bldg IRN"</f>
        <v>Bldg IRN</v>
      </c>
      <c r="AJ3885" t="str">
        <f>"12"</f>
        <v>12</v>
      </c>
      <c r="AK3885" t="s">
        <v>48</v>
      </c>
      <c r="AL3885" t="s">
        <v>53</v>
      </c>
      <c r="AM3885">
        <v>1132.3</v>
      </c>
      <c r="AN3885">
        <v>1132.3</v>
      </c>
      <c r="AO3885">
        <v>15</v>
      </c>
    </row>
    <row r="3886" spans="1:41" x14ac:dyDescent="0.3">
      <c r="A3886" t="str">
        <f>"Trad IRN"</f>
        <v>Trad IRN</v>
      </c>
      <c r="B3886" t="str">
        <f>"Bldg IRN"</f>
        <v>Bldg IRN</v>
      </c>
      <c r="C3886" t="s">
        <v>41</v>
      </c>
      <c r="D3886" t="s">
        <v>3</v>
      </c>
      <c r="E3886" t="s">
        <v>80</v>
      </c>
      <c r="F3886" t="s">
        <v>81</v>
      </c>
      <c r="G3886" t="s">
        <v>82</v>
      </c>
      <c r="H3886" t="s">
        <v>83</v>
      </c>
      <c r="I3886" t="str">
        <f>"Trad IRN"</f>
        <v>Trad IRN</v>
      </c>
      <c r="J3886" t="s">
        <v>43</v>
      </c>
      <c r="K3886" t="s">
        <v>44</v>
      </c>
      <c r="L3886" t="s">
        <v>45</v>
      </c>
      <c r="M3886" t="s">
        <v>46</v>
      </c>
      <c r="N3886" t="str">
        <f>"01/04/2023"</f>
        <v>01/04/2023</v>
      </c>
      <c r="O3886" t="str">
        <f>"12/31/2500"</f>
        <v>12/31/2500</v>
      </c>
      <c r="P3886">
        <v>0.53056599999999998</v>
      </c>
      <c r="Q3886">
        <v>0.53056599999999998</v>
      </c>
      <c r="S3886">
        <v>0</v>
      </c>
      <c r="T3886">
        <v>0.53056599999999998</v>
      </c>
      <c r="U3886">
        <v>0</v>
      </c>
      <c r="V3886" t="str">
        <f>"Trad IRN"</f>
        <v>Trad IRN</v>
      </c>
      <c r="W3886">
        <v>100</v>
      </c>
      <c r="X3886" t="s">
        <v>47</v>
      </c>
      <c r="Z3886" t="s">
        <v>47</v>
      </c>
      <c r="AB3886" t="str">
        <f>"10"</f>
        <v>10</v>
      </c>
      <c r="AC3886" t="s">
        <v>48</v>
      </c>
      <c r="AD3886" t="s">
        <v>49</v>
      </c>
      <c r="AE3886" t="s">
        <v>50</v>
      </c>
      <c r="AF3886">
        <v>0</v>
      </c>
      <c r="AG3886" t="s">
        <v>56</v>
      </c>
      <c r="AH3886" t="str">
        <f>"Trad IRN"</f>
        <v>Trad IRN</v>
      </c>
      <c r="AI3886" t="str">
        <f>"Bldg IRN"</f>
        <v>Bldg IRN</v>
      </c>
      <c r="AJ3886" t="s">
        <v>48</v>
      </c>
      <c r="AK3886" t="s">
        <v>48</v>
      </c>
      <c r="AL3886" t="s">
        <v>53</v>
      </c>
      <c r="AM3886">
        <v>600.76</v>
      </c>
      <c r="AN3886">
        <v>1132.3</v>
      </c>
      <c r="AO3886">
        <v>15</v>
      </c>
    </row>
    <row r="3887" spans="1:41" x14ac:dyDescent="0.3">
      <c r="A3887" t="str">
        <f>"Trad IRN"</f>
        <v>Trad IRN</v>
      </c>
      <c r="B3887" t="str">
        <f>"Bldg IRN"</f>
        <v>Bldg IRN</v>
      </c>
      <c r="C3887" t="s">
        <v>41</v>
      </c>
      <c r="D3887" t="s">
        <v>3</v>
      </c>
      <c r="E3887" t="s">
        <v>80</v>
      </c>
      <c r="F3887" t="s">
        <v>81</v>
      </c>
      <c r="G3887" t="s">
        <v>82</v>
      </c>
      <c r="H3887" t="s">
        <v>83</v>
      </c>
      <c r="I3887" t="s">
        <v>8</v>
      </c>
      <c r="J3887" t="s">
        <v>43</v>
      </c>
      <c r="K3887" t="s">
        <v>44</v>
      </c>
      <c r="L3887" t="s">
        <v>45</v>
      </c>
      <c r="M3887" t="s">
        <v>46</v>
      </c>
      <c r="N3887" t="str">
        <f>"08/18/2022"</f>
        <v>08/18/2022</v>
      </c>
      <c r="O3887" t="str">
        <f>"12/20/2022"</f>
        <v>12/20/2022</v>
      </c>
      <c r="P3887">
        <v>6.9550000000000001E-2</v>
      </c>
      <c r="Q3887">
        <v>6.9550000000000001E-2</v>
      </c>
      <c r="S3887">
        <v>0</v>
      </c>
      <c r="T3887">
        <v>1.4671999999999999E-2</v>
      </c>
      <c r="U3887">
        <v>5.4878000000000003E-2</v>
      </c>
      <c r="V3887" t="str">
        <f>"Trad IRN"</f>
        <v>Trad IRN</v>
      </c>
      <c r="W3887">
        <v>15</v>
      </c>
      <c r="X3887" t="s">
        <v>47</v>
      </c>
      <c r="Z3887" t="s">
        <v>47</v>
      </c>
      <c r="AB3887" t="str">
        <f>"10"</f>
        <v>10</v>
      </c>
      <c r="AC3887" t="s">
        <v>48</v>
      </c>
      <c r="AD3887" t="s">
        <v>49</v>
      </c>
      <c r="AE3887" t="s">
        <v>50</v>
      </c>
      <c r="AF3887">
        <v>0</v>
      </c>
      <c r="AG3887" t="s">
        <v>51</v>
      </c>
      <c r="AH3887" t="str">
        <f>"Trad IRN"</f>
        <v>Trad IRN</v>
      </c>
      <c r="AI3887" t="str">
        <f>"Bldg IRN"</f>
        <v>Bldg IRN</v>
      </c>
      <c r="AJ3887" t="s">
        <v>48</v>
      </c>
      <c r="AK3887" t="s">
        <v>48</v>
      </c>
      <c r="AL3887" t="s">
        <v>53</v>
      </c>
      <c r="AM3887">
        <v>78.75</v>
      </c>
      <c r="AN3887">
        <v>1132.3</v>
      </c>
      <c r="AO3887">
        <v>15</v>
      </c>
    </row>
    <row r="3888" spans="1:41" x14ac:dyDescent="0.3">
      <c r="A3888" t="str">
        <f>"Trad IRN"</f>
        <v>Trad IRN</v>
      </c>
      <c r="B3888" t="str">
        <f>"Bldg IRN"</f>
        <v>Bldg IRN</v>
      </c>
      <c r="C3888" t="s">
        <v>41</v>
      </c>
      <c r="D3888" t="s">
        <v>3</v>
      </c>
      <c r="E3888" t="s">
        <v>80</v>
      </c>
      <c r="F3888" t="s">
        <v>81</v>
      </c>
      <c r="G3888" t="s">
        <v>82</v>
      </c>
      <c r="H3888" t="s">
        <v>83</v>
      </c>
      <c r="I3888" t="str">
        <f>"Trad IRN"</f>
        <v>Trad IRN</v>
      </c>
      <c r="J3888" t="s">
        <v>43</v>
      </c>
      <c r="K3888" t="s">
        <v>44</v>
      </c>
      <c r="L3888" t="s">
        <v>45</v>
      </c>
      <c r="M3888" t="s">
        <v>46</v>
      </c>
      <c r="N3888" t="str">
        <f>"08/18/2022"</f>
        <v>08/18/2022</v>
      </c>
      <c r="O3888" t="str">
        <f>"01/03/2023"</f>
        <v>01/03/2023</v>
      </c>
      <c r="P3888">
        <v>0.39901900000000001</v>
      </c>
      <c r="Q3888">
        <v>0.39901900000000001</v>
      </c>
      <c r="S3888">
        <v>0</v>
      </c>
      <c r="T3888">
        <v>0.39901900000000001</v>
      </c>
      <c r="U3888">
        <v>0</v>
      </c>
      <c r="V3888" t="str">
        <f>"Trad IRN"</f>
        <v>Trad IRN</v>
      </c>
      <c r="W3888">
        <v>85</v>
      </c>
      <c r="X3888" t="s">
        <v>47</v>
      </c>
      <c r="Z3888" t="s">
        <v>47</v>
      </c>
      <c r="AB3888" t="str">
        <f>"10"</f>
        <v>10</v>
      </c>
      <c r="AC3888" t="s">
        <v>48</v>
      </c>
      <c r="AD3888" t="s">
        <v>49</v>
      </c>
      <c r="AE3888" t="s">
        <v>50</v>
      </c>
      <c r="AF3888">
        <v>0</v>
      </c>
      <c r="AG3888" t="s">
        <v>56</v>
      </c>
      <c r="AH3888" t="str">
        <f>"Trad IRN"</f>
        <v>Trad IRN</v>
      </c>
      <c r="AI3888" t="str">
        <f>"Bldg IRN"</f>
        <v>Bldg IRN</v>
      </c>
      <c r="AJ3888" t="s">
        <v>48</v>
      </c>
      <c r="AK3888" t="s">
        <v>48</v>
      </c>
      <c r="AL3888" t="s">
        <v>53</v>
      </c>
      <c r="AM3888">
        <v>451.81</v>
      </c>
      <c r="AN3888">
        <v>1132.3</v>
      </c>
      <c r="AO3888">
        <v>15</v>
      </c>
    </row>
    <row r="3889" spans="1:41" x14ac:dyDescent="0.3">
      <c r="A3889" t="str">
        <f>"Trad IRN"</f>
        <v>Trad IRN</v>
      </c>
      <c r="B3889" t="str">
        <f>"Bldg IRN"</f>
        <v>Bldg IRN</v>
      </c>
      <c r="C3889" t="s">
        <v>41</v>
      </c>
      <c r="D3889" t="s">
        <v>3</v>
      </c>
      <c r="E3889" t="s">
        <v>80</v>
      </c>
      <c r="F3889" t="s">
        <v>81</v>
      </c>
      <c r="G3889" t="s">
        <v>82</v>
      </c>
      <c r="H3889" t="s">
        <v>83</v>
      </c>
      <c r="I3889" t="str">
        <f>"Trad IRN"</f>
        <v>Trad IRN</v>
      </c>
      <c r="J3889" t="s">
        <v>43</v>
      </c>
      <c r="K3889" t="s">
        <v>44</v>
      </c>
      <c r="L3889" t="s">
        <v>45</v>
      </c>
      <c r="M3889" t="s">
        <v>46</v>
      </c>
      <c r="N3889" t="str">
        <f>"08/18/2022"</f>
        <v>08/18/2022</v>
      </c>
      <c r="O3889" t="str">
        <f>"12/31/2500"</f>
        <v>12/31/2500</v>
      </c>
      <c r="P3889">
        <v>1</v>
      </c>
      <c r="Q3889">
        <v>1</v>
      </c>
      <c r="S3889">
        <v>0</v>
      </c>
      <c r="T3889">
        <v>1</v>
      </c>
      <c r="U3889">
        <v>0</v>
      </c>
      <c r="V3889" t="str">
        <f>"Trad IRN"</f>
        <v>Trad IRN</v>
      </c>
      <c r="W3889">
        <v>100</v>
      </c>
      <c r="X3889" t="s">
        <v>47</v>
      </c>
      <c r="Z3889" t="s">
        <v>47</v>
      </c>
      <c r="AB3889" t="str">
        <f>"11"</f>
        <v>11</v>
      </c>
      <c r="AC3889" t="s">
        <v>48</v>
      </c>
      <c r="AD3889" t="s">
        <v>49</v>
      </c>
      <c r="AE3889" t="s">
        <v>55</v>
      </c>
      <c r="AF3889">
        <v>0</v>
      </c>
      <c r="AG3889" t="s">
        <v>56</v>
      </c>
      <c r="AH3889" t="str">
        <f>"Trad IRN"</f>
        <v>Trad IRN</v>
      </c>
      <c r="AI3889" t="str">
        <f>"Bldg IRN"</f>
        <v>Bldg IRN</v>
      </c>
      <c r="AJ3889" t="s">
        <v>48</v>
      </c>
      <c r="AK3889" t="s">
        <v>48</v>
      </c>
      <c r="AL3889" t="s">
        <v>53</v>
      </c>
      <c r="AM3889">
        <v>1132.3</v>
      </c>
      <c r="AN3889">
        <v>1132.3</v>
      </c>
      <c r="AO3889">
        <v>15</v>
      </c>
    </row>
    <row r="3890" spans="1:41" x14ac:dyDescent="0.3">
      <c r="A3890" t="str">
        <f>"Trad IRN"</f>
        <v>Trad IRN</v>
      </c>
      <c r="B3890" t="str">
        <f>"Bldg IRN"</f>
        <v>Bldg IRN</v>
      </c>
      <c r="C3890" t="s">
        <v>41</v>
      </c>
      <c r="D3890" t="s">
        <v>3</v>
      </c>
      <c r="E3890" t="s">
        <v>80</v>
      </c>
      <c r="F3890" t="s">
        <v>81</v>
      </c>
      <c r="G3890" t="s">
        <v>82</v>
      </c>
      <c r="H3890" t="s">
        <v>83</v>
      </c>
      <c r="I3890" t="str">
        <f>"Trad IRN"</f>
        <v>Trad IRN</v>
      </c>
      <c r="J3890" t="s">
        <v>43</v>
      </c>
      <c r="K3890" t="s">
        <v>44</v>
      </c>
      <c r="L3890" t="s">
        <v>45</v>
      </c>
      <c r="M3890" t="s">
        <v>46</v>
      </c>
      <c r="N3890" t="str">
        <f>"08/18/2022"</f>
        <v>08/18/2022</v>
      </c>
      <c r="O3890" t="str">
        <f>"12/31/2500"</f>
        <v>12/31/2500</v>
      </c>
      <c r="P3890">
        <v>1</v>
      </c>
      <c r="Q3890">
        <v>1</v>
      </c>
      <c r="S3890">
        <v>0</v>
      </c>
      <c r="T3890">
        <v>0.93055600000000005</v>
      </c>
      <c r="U3890">
        <v>6.9444000000000006E-2</v>
      </c>
      <c r="V3890" t="str">
        <f>"Trad IRN"</f>
        <v>Trad IRN</v>
      </c>
      <c r="W3890">
        <v>100</v>
      </c>
      <c r="X3890" t="s">
        <v>47</v>
      </c>
      <c r="Z3890" t="s">
        <v>47</v>
      </c>
      <c r="AB3890" t="str">
        <f>"11"</f>
        <v>11</v>
      </c>
      <c r="AC3890" t="s">
        <v>48</v>
      </c>
      <c r="AD3890" t="s">
        <v>49</v>
      </c>
      <c r="AE3890" t="s">
        <v>55</v>
      </c>
      <c r="AF3890">
        <v>0</v>
      </c>
      <c r="AG3890" t="s">
        <v>56</v>
      </c>
      <c r="AH3890" t="str">
        <f>"Trad IRN"</f>
        <v>Trad IRN</v>
      </c>
      <c r="AI3890" t="str">
        <f>"Bldg IRN"</f>
        <v>Bldg IRN</v>
      </c>
      <c r="AJ3890" t="s">
        <v>48</v>
      </c>
      <c r="AK3890" t="s">
        <v>48</v>
      </c>
      <c r="AL3890" t="s">
        <v>53</v>
      </c>
      <c r="AM3890">
        <v>1132.3</v>
      </c>
      <c r="AN3890">
        <v>1132.3</v>
      </c>
      <c r="AO3890">
        <v>15</v>
      </c>
    </row>
    <row r="3891" spans="1:41" x14ac:dyDescent="0.3">
      <c r="A3891" t="str">
        <f>"Trad IRN"</f>
        <v>Trad IRN</v>
      </c>
      <c r="B3891" t="str">
        <f>"Bldg IRN"</f>
        <v>Bldg IRN</v>
      </c>
      <c r="C3891" t="s">
        <v>41</v>
      </c>
      <c r="D3891" t="s">
        <v>3</v>
      </c>
      <c r="E3891" t="s">
        <v>80</v>
      </c>
      <c r="F3891" t="s">
        <v>81</v>
      </c>
      <c r="G3891" t="s">
        <v>82</v>
      </c>
      <c r="H3891" t="s">
        <v>83</v>
      </c>
      <c r="I3891" t="s">
        <v>8</v>
      </c>
      <c r="J3891" t="s">
        <v>43</v>
      </c>
      <c r="K3891" t="s">
        <v>44</v>
      </c>
      <c r="L3891" t="s">
        <v>45</v>
      </c>
      <c r="M3891" t="s">
        <v>46</v>
      </c>
      <c r="N3891" t="str">
        <f>"08/17/2022"</f>
        <v>08/17/2022</v>
      </c>
      <c r="O3891" t="str">
        <f>"12/31/2500"</f>
        <v>12/31/2500</v>
      </c>
      <c r="P3891">
        <v>1</v>
      </c>
      <c r="Q3891">
        <v>1</v>
      </c>
      <c r="S3891">
        <v>0</v>
      </c>
      <c r="T3891">
        <v>5.5551999999999997E-2</v>
      </c>
      <c r="U3891">
        <v>0.94444799999999995</v>
      </c>
      <c r="V3891" t="str">
        <f>"Trad IRN"</f>
        <v>Trad IRN</v>
      </c>
      <c r="W3891">
        <v>100</v>
      </c>
      <c r="X3891" t="s">
        <v>47</v>
      </c>
      <c r="Z3891" t="s">
        <v>47</v>
      </c>
      <c r="AB3891" t="str">
        <f>"11"</f>
        <v>11</v>
      </c>
      <c r="AC3891" t="s">
        <v>48</v>
      </c>
      <c r="AD3891" t="s">
        <v>49</v>
      </c>
      <c r="AE3891" t="s">
        <v>50</v>
      </c>
      <c r="AF3891">
        <v>0</v>
      </c>
      <c r="AG3891" t="s">
        <v>51</v>
      </c>
      <c r="AH3891" t="s">
        <v>85</v>
      </c>
      <c r="AI3891" t="str">
        <f>"Bldg IRN"</f>
        <v>Bldg IRN</v>
      </c>
      <c r="AJ3891" t="s">
        <v>48</v>
      </c>
      <c r="AK3891" t="s">
        <v>48</v>
      </c>
      <c r="AL3891" t="s">
        <v>53</v>
      </c>
      <c r="AM3891">
        <v>1060</v>
      </c>
      <c r="AN3891">
        <v>1060</v>
      </c>
      <c r="AO3891">
        <v>15</v>
      </c>
    </row>
    <row r="3892" spans="1:41" x14ac:dyDescent="0.3">
      <c r="A3892" t="str">
        <f>"Trad IRN"</f>
        <v>Trad IRN</v>
      </c>
      <c r="B3892" t="str">
        <f>"Bldg IRN"</f>
        <v>Bldg IRN</v>
      </c>
      <c r="C3892" t="s">
        <v>41</v>
      </c>
      <c r="D3892" t="s">
        <v>3</v>
      </c>
      <c r="E3892" t="s">
        <v>80</v>
      </c>
      <c r="F3892" t="s">
        <v>81</v>
      </c>
      <c r="G3892" t="s">
        <v>82</v>
      </c>
      <c r="H3892" t="s">
        <v>83</v>
      </c>
      <c r="I3892" t="str">
        <f>"Trad IRN"</f>
        <v>Trad IRN</v>
      </c>
      <c r="J3892" t="s">
        <v>43</v>
      </c>
      <c r="K3892" t="s">
        <v>44</v>
      </c>
      <c r="L3892" t="s">
        <v>45</v>
      </c>
      <c r="M3892" t="s">
        <v>46</v>
      </c>
      <c r="N3892" t="str">
        <f t="shared" ref="N3892:N3897" si="394">"08/18/2022"</f>
        <v>08/18/2022</v>
      </c>
      <c r="O3892" t="str">
        <f>"12/31/2500"</f>
        <v>12/31/2500</v>
      </c>
      <c r="P3892">
        <v>1</v>
      </c>
      <c r="Q3892">
        <v>1</v>
      </c>
      <c r="S3892">
        <v>0</v>
      </c>
      <c r="T3892">
        <v>1</v>
      </c>
      <c r="U3892">
        <v>0</v>
      </c>
      <c r="V3892" t="str">
        <f>"Trad IRN"</f>
        <v>Trad IRN</v>
      </c>
      <c r="W3892">
        <v>100</v>
      </c>
      <c r="X3892" t="s">
        <v>47</v>
      </c>
      <c r="Z3892" t="s">
        <v>47</v>
      </c>
      <c r="AB3892" t="str">
        <f>"12"</f>
        <v>12</v>
      </c>
      <c r="AC3892" t="s">
        <v>48</v>
      </c>
      <c r="AD3892" t="s">
        <v>49</v>
      </c>
      <c r="AE3892" t="s">
        <v>50</v>
      </c>
      <c r="AF3892">
        <v>0</v>
      </c>
      <c r="AG3892" t="s">
        <v>56</v>
      </c>
      <c r="AH3892" t="str">
        <f>"Trad IRN"</f>
        <v>Trad IRN</v>
      </c>
      <c r="AI3892" t="str">
        <f>"Bldg IRN"</f>
        <v>Bldg IRN</v>
      </c>
      <c r="AJ3892" t="str">
        <f>"12"</f>
        <v>12</v>
      </c>
      <c r="AK3892" t="s">
        <v>48</v>
      </c>
      <c r="AL3892" t="s">
        <v>53</v>
      </c>
      <c r="AM3892">
        <v>1132.3</v>
      </c>
      <c r="AN3892">
        <v>1132.3</v>
      </c>
      <c r="AO3892">
        <v>15</v>
      </c>
    </row>
    <row r="3893" spans="1:41" x14ac:dyDescent="0.3">
      <c r="A3893" t="str">
        <f>"Trad IRN"</f>
        <v>Trad IRN</v>
      </c>
      <c r="B3893" t="str">
        <f>"Bldg IRN"</f>
        <v>Bldg IRN</v>
      </c>
      <c r="C3893" t="s">
        <v>41</v>
      </c>
      <c r="D3893" t="s">
        <v>3</v>
      </c>
      <c r="E3893" t="s">
        <v>80</v>
      </c>
      <c r="F3893" t="s">
        <v>81</v>
      </c>
      <c r="G3893" t="s">
        <v>82</v>
      </c>
      <c r="H3893" t="s">
        <v>83</v>
      </c>
      <c r="I3893" t="str">
        <f>"Trad IRN"</f>
        <v>Trad IRN</v>
      </c>
      <c r="J3893" t="s">
        <v>43</v>
      </c>
      <c r="K3893" t="s">
        <v>44</v>
      </c>
      <c r="L3893" t="s">
        <v>45</v>
      </c>
      <c r="M3893" t="s">
        <v>46</v>
      </c>
      <c r="N3893" t="str">
        <f t="shared" si="394"/>
        <v>08/18/2022</v>
      </c>
      <c r="O3893" t="str">
        <f>"12/31/2500"</f>
        <v>12/31/2500</v>
      </c>
      <c r="P3893">
        <v>1</v>
      </c>
      <c r="Q3893">
        <v>1</v>
      </c>
      <c r="S3893">
        <v>1</v>
      </c>
      <c r="T3893">
        <v>1</v>
      </c>
      <c r="U3893">
        <v>0</v>
      </c>
      <c r="V3893" t="str">
        <f>"Trad IRN"</f>
        <v>Trad IRN</v>
      </c>
      <c r="W3893">
        <v>100</v>
      </c>
      <c r="X3893" t="s">
        <v>47</v>
      </c>
      <c r="Z3893" t="s">
        <v>47</v>
      </c>
      <c r="AB3893" t="str">
        <f>"10"</f>
        <v>10</v>
      </c>
      <c r="AC3893" t="s">
        <v>48</v>
      </c>
      <c r="AD3893" t="s">
        <v>49</v>
      </c>
      <c r="AE3893" t="s">
        <v>55</v>
      </c>
      <c r="AF3893">
        <v>0</v>
      </c>
      <c r="AG3893" t="s">
        <v>56</v>
      </c>
      <c r="AH3893" t="str">
        <f>"Trad IRN"</f>
        <v>Trad IRN</v>
      </c>
      <c r="AI3893" t="str">
        <f>"Bldg IRN"</f>
        <v>Bldg IRN</v>
      </c>
      <c r="AJ3893" t="s">
        <v>48</v>
      </c>
      <c r="AK3893" t="s">
        <v>48</v>
      </c>
      <c r="AL3893" t="s">
        <v>53</v>
      </c>
      <c r="AM3893">
        <v>1132.3</v>
      </c>
      <c r="AN3893">
        <v>1132.3</v>
      </c>
      <c r="AO3893">
        <v>15</v>
      </c>
    </row>
    <row r="3894" spans="1:41" x14ac:dyDescent="0.3">
      <c r="A3894" t="str">
        <f>"Trad IRN"</f>
        <v>Trad IRN</v>
      </c>
      <c r="B3894" t="str">
        <f>"Bldg IRN"</f>
        <v>Bldg IRN</v>
      </c>
      <c r="C3894" t="s">
        <v>41</v>
      </c>
      <c r="D3894" t="s">
        <v>3</v>
      </c>
      <c r="E3894" t="s">
        <v>80</v>
      </c>
      <c r="F3894" t="s">
        <v>81</v>
      </c>
      <c r="G3894" t="s">
        <v>82</v>
      </c>
      <c r="H3894" t="s">
        <v>83</v>
      </c>
      <c r="I3894" t="s">
        <v>8</v>
      </c>
      <c r="J3894" t="s">
        <v>43</v>
      </c>
      <c r="K3894" t="s">
        <v>44</v>
      </c>
      <c r="L3894" t="s">
        <v>45</v>
      </c>
      <c r="M3894" t="s">
        <v>46</v>
      </c>
      <c r="N3894" t="str">
        <f t="shared" si="394"/>
        <v>08/18/2022</v>
      </c>
      <c r="O3894" t="str">
        <f>"12/20/2022"</f>
        <v>12/20/2022</v>
      </c>
      <c r="P3894">
        <v>7.1544999999999997E-2</v>
      </c>
      <c r="Q3894">
        <v>7.1544999999999997E-2</v>
      </c>
      <c r="S3894">
        <v>0</v>
      </c>
      <c r="T3894">
        <v>1.6643000000000002E-2</v>
      </c>
      <c r="U3894">
        <v>5.4901999999999999E-2</v>
      </c>
      <c r="V3894" t="str">
        <f>"Trad IRN"</f>
        <v>Trad IRN</v>
      </c>
      <c r="W3894">
        <v>15</v>
      </c>
      <c r="X3894" t="s">
        <v>47</v>
      </c>
      <c r="Z3894" t="s">
        <v>47</v>
      </c>
      <c r="AB3894" t="str">
        <f>"12"</f>
        <v>12</v>
      </c>
      <c r="AC3894" t="s">
        <v>48</v>
      </c>
      <c r="AD3894" t="s">
        <v>49</v>
      </c>
      <c r="AE3894" t="s">
        <v>50</v>
      </c>
      <c r="AF3894">
        <v>0</v>
      </c>
      <c r="AG3894" t="s">
        <v>51</v>
      </c>
      <c r="AH3894" t="s">
        <v>85</v>
      </c>
      <c r="AI3894" t="str">
        <f>"Bldg IRN"</f>
        <v>Bldg IRN</v>
      </c>
      <c r="AJ3894" t="str">
        <f>"12"</f>
        <v>12</v>
      </c>
      <c r="AK3894" t="s">
        <v>52</v>
      </c>
      <c r="AL3894" t="s">
        <v>53</v>
      </c>
      <c r="AM3894">
        <v>74.55</v>
      </c>
      <c r="AN3894">
        <v>1042</v>
      </c>
      <c r="AO3894">
        <v>15</v>
      </c>
    </row>
    <row r="3895" spans="1:41" x14ac:dyDescent="0.3">
      <c r="A3895" t="str">
        <f>"Trad IRN"</f>
        <v>Trad IRN</v>
      </c>
      <c r="B3895" t="str">
        <f>"Bldg IRN"</f>
        <v>Bldg IRN</v>
      </c>
      <c r="C3895" t="s">
        <v>41</v>
      </c>
      <c r="D3895" t="s">
        <v>3</v>
      </c>
      <c r="E3895" t="s">
        <v>80</v>
      </c>
      <c r="F3895" t="s">
        <v>81</v>
      </c>
      <c r="G3895" t="s">
        <v>82</v>
      </c>
      <c r="H3895" t="s">
        <v>83</v>
      </c>
      <c r="I3895" t="str">
        <f>"Trad IRN"</f>
        <v>Trad IRN</v>
      </c>
      <c r="J3895" t="s">
        <v>43</v>
      </c>
      <c r="K3895" t="s">
        <v>44</v>
      </c>
      <c r="L3895" t="s">
        <v>45</v>
      </c>
      <c r="M3895" t="s">
        <v>46</v>
      </c>
      <c r="N3895" t="str">
        <f t="shared" si="394"/>
        <v>08/18/2022</v>
      </c>
      <c r="O3895" t="str">
        <f>"01/03/2023"</f>
        <v>01/03/2023</v>
      </c>
      <c r="P3895">
        <v>0.39901900000000001</v>
      </c>
      <c r="Q3895">
        <v>0.39901900000000001</v>
      </c>
      <c r="S3895">
        <v>0.39901900000000001</v>
      </c>
      <c r="T3895">
        <v>0.39901900000000001</v>
      </c>
      <c r="U3895">
        <v>0</v>
      </c>
      <c r="V3895" t="str">
        <f>"Trad IRN"</f>
        <v>Trad IRN</v>
      </c>
      <c r="W3895">
        <v>85</v>
      </c>
      <c r="X3895" t="s">
        <v>47</v>
      </c>
      <c r="Z3895" t="s">
        <v>47</v>
      </c>
      <c r="AB3895" t="str">
        <f>"12"</f>
        <v>12</v>
      </c>
      <c r="AC3895" t="s">
        <v>48</v>
      </c>
      <c r="AD3895" t="s">
        <v>49</v>
      </c>
      <c r="AE3895" t="s">
        <v>50</v>
      </c>
      <c r="AF3895">
        <v>0</v>
      </c>
      <c r="AG3895" t="s">
        <v>56</v>
      </c>
      <c r="AH3895" t="str">
        <f>"Trad IRN"</f>
        <v>Trad IRN</v>
      </c>
      <c r="AI3895" t="str">
        <f>"Bldg IRN"</f>
        <v>Bldg IRN</v>
      </c>
      <c r="AJ3895" t="str">
        <f>"12"</f>
        <v>12</v>
      </c>
      <c r="AK3895" t="s">
        <v>48</v>
      </c>
      <c r="AL3895" t="s">
        <v>53</v>
      </c>
      <c r="AM3895">
        <v>451.81</v>
      </c>
      <c r="AN3895">
        <v>1132.3</v>
      </c>
      <c r="AO3895">
        <v>15</v>
      </c>
    </row>
    <row r="3896" spans="1:41" x14ac:dyDescent="0.3">
      <c r="A3896" t="str">
        <f>"Trad IRN"</f>
        <v>Trad IRN</v>
      </c>
      <c r="B3896" t="str">
        <f>"Bldg IRN"</f>
        <v>Bldg IRN</v>
      </c>
      <c r="C3896" t="s">
        <v>41</v>
      </c>
      <c r="D3896" t="s">
        <v>3</v>
      </c>
      <c r="E3896" t="s">
        <v>80</v>
      </c>
      <c r="F3896" t="s">
        <v>81</v>
      </c>
      <c r="G3896" t="s">
        <v>82</v>
      </c>
      <c r="H3896" t="s">
        <v>83</v>
      </c>
      <c r="I3896" t="str">
        <f>"Trad IRN"</f>
        <v>Trad IRN</v>
      </c>
      <c r="J3896" t="s">
        <v>43</v>
      </c>
      <c r="K3896" t="s">
        <v>44</v>
      </c>
      <c r="L3896" t="s">
        <v>45</v>
      </c>
      <c r="M3896" t="s">
        <v>46</v>
      </c>
      <c r="N3896" t="str">
        <f t="shared" si="394"/>
        <v>08/18/2022</v>
      </c>
      <c r="O3896" t="str">
        <f>"12/31/2500"</f>
        <v>12/31/2500</v>
      </c>
      <c r="P3896">
        <v>1</v>
      </c>
      <c r="Q3896">
        <v>1</v>
      </c>
      <c r="R3896">
        <v>1</v>
      </c>
      <c r="S3896">
        <v>0</v>
      </c>
      <c r="T3896">
        <v>1</v>
      </c>
      <c r="U3896">
        <v>0</v>
      </c>
      <c r="V3896" t="str">
        <f>"Trad IRN"</f>
        <v>Trad IRN</v>
      </c>
      <c r="W3896">
        <v>100</v>
      </c>
      <c r="X3896" t="s">
        <v>47</v>
      </c>
      <c r="Z3896" t="s">
        <v>47</v>
      </c>
      <c r="AB3896" t="str">
        <f>"10"</f>
        <v>10</v>
      </c>
      <c r="AC3896" t="str">
        <f>"15"</f>
        <v>15</v>
      </c>
      <c r="AD3896" t="str">
        <f>"2"</f>
        <v>2</v>
      </c>
      <c r="AE3896" t="s">
        <v>50</v>
      </c>
      <c r="AF3896">
        <v>0</v>
      </c>
      <c r="AG3896" t="s">
        <v>56</v>
      </c>
      <c r="AH3896" t="str">
        <f>"Trad IRN"</f>
        <v>Trad IRN</v>
      </c>
      <c r="AI3896" t="str">
        <f>"Bldg IRN"</f>
        <v>Bldg IRN</v>
      </c>
      <c r="AJ3896" t="s">
        <v>48</v>
      </c>
      <c r="AK3896" t="s">
        <v>48</v>
      </c>
      <c r="AL3896" t="s">
        <v>53</v>
      </c>
      <c r="AM3896">
        <v>1132.3</v>
      </c>
      <c r="AN3896">
        <v>1132.3</v>
      </c>
      <c r="AO3896">
        <v>15</v>
      </c>
    </row>
    <row r="3897" spans="1:41" x14ac:dyDescent="0.3">
      <c r="A3897" t="str">
        <f>"Trad IRN"</f>
        <v>Trad IRN</v>
      </c>
      <c r="B3897" t="str">
        <f>"Bldg IRN"</f>
        <v>Bldg IRN</v>
      </c>
      <c r="C3897" t="s">
        <v>41</v>
      </c>
      <c r="D3897" t="s">
        <v>3</v>
      </c>
      <c r="E3897" t="s">
        <v>80</v>
      </c>
      <c r="F3897" t="s">
        <v>81</v>
      </c>
      <c r="G3897" t="s">
        <v>82</v>
      </c>
      <c r="H3897" t="s">
        <v>83</v>
      </c>
      <c r="I3897" t="str">
        <f>"Trad IRN"</f>
        <v>Trad IRN</v>
      </c>
      <c r="J3897" t="s">
        <v>43</v>
      </c>
      <c r="K3897" t="s">
        <v>44</v>
      </c>
      <c r="L3897" t="s">
        <v>45</v>
      </c>
      <c r="M3897" t="s">
        <v>46</v>
      </c>
      <c r="N3897" t="str">
        <f t="shared" si="394"/>
        <v>08/18/2022</v>
      </c>
      <c r="O3897" t="str">
        <f>"12/31/2500"</f>
        <v>12/31/2500</v>
      </c>
      <c r="P3897">
        <v>1</v>
      </c>
      <c r="Q3897">
        <v>1</v>
      </c>
      <c r="S3897">
        <v>0</v>
      </c>
      <c r="T3897">
        <v>1</v>
      </c>
      <c r="U3897">
        <v>0</v>
      </c>
      <c r="V3897" t="str">
        <f>"Trad IRN"</f>
        <v>Trad IRN</v>
      </c>
      <c r="W3897">
        <v>100</v>
      </c>
      <c r="X3897" t="s">
        <v>47</v>
      </c>
      <c r="Z3897" t="s">
        <v>47</v>
      </c>
      <c r="AB3897" t="str">
        <f>"10"</f>
        <v>10</v>
      </c>
      <c r="AC3897" t="s">
        <v>48</v>
      </c>
      <c r="AD3897" t="s">
        <v>49</v>
      </c>
      <c r="AE3897" t="s">
        <v>50</v>
      </c>
      <c r="AF3897">
        <v>0</v>
      </c>
      <c r="AG3897" t="s">
        <v>56</v>
      </c>
      <c r="AH3897" t="str">
        <f>"Trad IRN"</f>
        <v>Trad IRN</v>
      </c>
      <c r="AI3897" t="str">
        <f>"Bldg IRN"</f>
        <v>Bldg IRN</v>
      </c>
      <c r="AJ3897" t="s">
        <v>48</v>
      </c>
      <c r="AK3897" t="s">
        <v>48</v>
      </c>
      <c r="AL3897" t="s">
        <v>53</v>
      </c>
      <c r="AM3897">
        <v>1132.3</v>
      </c>
      <c r="AN3897">
        <v>1132.3</v>
      </c>
      <c r="AO3897">
        <v>15</v>
      </c>
    </row>
    <row r="3898" spans="1:41" x14ac:dyDescent="0.3">
      <c r="A3898" t="str">
        <f>"Trad IRN"</f>
        <v>Trad IRN</v>
      </c>
      <c r="B3898" t="str">
        <f>"Bldg IRN"</f>
        <v>Bldg IRN</v>
      </c>
      <c r="C3898" t="s">
        <v>41</v>
      </c>
      <c r="D3898" t="s">
        <v>3</v>
      </c>
      <c r="E3898" t="s">
        <v>80</v>
      </c>
      <c r="F3898" t="s">
        <v>81</v>
      </c>
      <c r="G3898" t="s">
        <v>82</v>
      </c>
      <c r="H3898" t="s">
        <v>83</v>
      </c>
      <c r="I3898" t="str">
        <f>"Trad IRN"</f>
        <v>Trad IRN</v>
      </c>
      <c r="J3898" t="s">
        <v>43</v>
      </c>
      <c r="K3898" t="s">
        <v>44</v>
      </c>
      <c r="L3898" t="s">
        <v>45</v>
      </c>
      <c r="M3898" t="s">
        <v>46</v>
      </c>
      <c r="N3898" t="str">
        <f>"01/27/2023"</f>
        <v>01/27/2023</v>
      </c>
      <c r="O3898" t="str">
        <f>"12/31/2500"</f>
        <v>12/31/2500</v>
      </c>
      <c r="P3898">
        <v>0.44406099999999998</v>
      </c>
      <c r="Q3898">
        <v>0.44406099999999998</v>
      </c>
      <c r="R3898">
        <v>0.44406099999999998</v>
      </c>
      <c r="S3898">
        <v>0</v>
      </c>
      <c r="T3898">
        <v>0.44406099999999998</v>
      </c>
      <c r="U3898">
        <v>0</v>
      </c>
      <c r="V3898" t="str">
        <f>"Trad IRN"</f>
        <v>Trad IRN</v>
      </c>
      <c r="W3898">
        <v>100</v>
      </c>
      <c r="X3898" t="s">
        <v>47</v>
      </c>
      <c r="Z3898" t="s">
        <v>47</v>
      </c>
      <c r="AB3898" t="str">
        <f>"12"</f>
        <v>12</v>
      </c>
      <c r="AC3898" t="str">
        <f>"10"</f>
        <v>10</v>
      </c>
      <c r="AD3898" t="str">
        <f>"2"</f>
        <v>2</v>
      </c>
      <c r="AE3898" t="s">
        <v>55</v>
      </c>
      <c r="AF3898">
        <v>0</v>
      </c>
      <c r="AG3898" t="s">
        <v>56</v>
      </c>
      <c r="AH3898" t="str">
        <f>"Trad IRN"</f>
        <v>Trad IRN</v>
      </c>
      <c r="AI3898" t="str">
        <f>"Bldg IRN"</f>
        <v>Bldg IRN</v>
      </c>
      <c r="AJ3898" t="str">
        <f>"12"</f>
        <v>12</v>
      </c>
      <c r="AK3898" t="s">
        <v>48</v>
      </c>
      <c r="AL3898" t="s">
        <v>53</v>
      </c>
      <c r="AM3898">
        <v>502.81</v>
      </c>
      <c r="AN3898">
        <v>1132.3</v>
      </c>
      <c r="AO3898">
        <v>15</v>
      </c>
    </row>
    <row r="3899" spans="1:41" x14ac:dyDescent="0.3">
      <c r="A3899" t="str">
        <f>"Trad IRN"</f>
        <v>Trad IRN</v>
      </c>
      <c r="B3899" t="str">
        <f>"Bldg IRN"</f>
        <v>Bldg IRN</v>
      </c>
      <c r="C3899" t="s">
        <v>41</v>
      </c>
      <c r="D3899" t="s">
        <v>3</v>
      </c>
      <c r="E3899" t="s">
        <v>80</v>
      </c>
      <c r="F3899" t="s">
        <v>81</v>
      </c>
      <c r="G3899" t="s">
        <v>82</v>
      </c>
      <c r="H3899" t="s">
        <v>83</v>
      </c>
      <c r="I3899" t="str">
        <f>"Trad IRN"</f>
        <v>Trad IRN</v>
      </c>
      <c r="J3899" t="s">
        <v>43</v>
      </c>
      <c r="K3899" t="s">
        <v>44</v>
      </c>
      <c r="L3899" t="s">
        <v>45</v>
      </c>
      <c r="M3899" t="s">
        <v>46</v>
      </c>
      <c r="N3899" t="str">
        <f>"08/18/2022"</f>
        <v>08/18/2022</v>
      </c>
      <c r="O3899" t="str">
        <f>"01/03/2023"</f>
        <v>01/03/2023</v>
      </c>
      <c r="P3899">
        <v>0.46943400000000002</v>
      </c>
      <c r="Q3899">
        <v>0.46943400000000002</v>
      </c>
      <c r="S3899">
        <v>0</v>
      </c>
      <c r="T3899">
        <v>0.46943400000000002</v>
      </c>
      <c r="U3899">
        <v>0</v>
      </c>
      <c r="V3899" t="str">
        <f>"Trad IRN"</f>
        <v>Trad IRN</v>
      </c>
      <c r="W3899">
        <v>100</v>
      </c>
      <c r="X3899" t="s">
        <v>47</v>
      </c>
      <c r="Z3899" t="s">
        <v>47</v>
      </c>
      <c r="AB3899" t="str">
        <f>"10"</f>
        <v>10</v>
      </c>
      <c r="AC3899" t="s">
        <v>48</v>
      </c>
      <c r="AD3899" t="s">
        <v>49</v>
      </c>
      <c r="AE3899" t="s">
        <v>50</v>
      </c>
      <c r="AF3899">
        <v>0</v>
      </c>
      <c r="AG3899" t="s">
        <v>56</v>
      </c>
      <c r="AH3899" t="str">
        <f>"Trad IRN"</f>
        <v>Trad IRN</v>
      </c>
      <c r="AI3899" t="str">
        <f>"Bldg IRN"</f>
        <v>Bldg IRN</v>
      </c>
      <c r="AJ3899" t="s">
        <v>48</v>
      </c>
      <c r="AK3899" t="s">
        <v>48</v>
      </c>
      <c r="AL3899" t="s">
        <v>53</v>
      </c>
      <c r="AM3899">
        <v>531.54</v>
      </c>
      <c r="AN3899">
        <v>1132.3</v>
      </c>
      <c r="AO3899">
        <v>15</v>
      </c>
    </row>
    <row r="3900" spans="1:41" x14ac:dyDescent="0.3">
      <c r="A3900" t="str">
        <f>"Trad IRN"</f>
        <v>Trad IRN</v>
      </c>
      <c r="B3900" t="str">
        <f>"Bldg IRN"</f>
        <v>Bldg IRN</v>
      </c>
      <c r="C3900" t="s">
        <v>41</v>
      </c>
      <c r="D3900" t="s">
        <v>3</v>
      </c>
      <c r="E3900" t="s">
        <v>80</v>
      </c>
      <c r="F3900" t="s">
        <v>81</v>
      </c>
      <c r="G3900" t="s">
        <v>82</v>
      </c>
      <c r="H3900" t="s">
        <v>83</v>
      </c>
      <c r="I3900" t="str">
        <f>"Trad IRN"</f>
        <v>Trad IRN</v>
      </c>
      <c r="J3900" t="s">
        <v>43</v>
      </c>
      <c r="K3900" t="s">
        <v>44</v>
      </c>
      <c r="L3900" t="s">
        <v>45</v>
      </c>
      <c r="M3900" t="s">
        <v>46</v>
      </c>
      <c r="N3900" t="str">
        <f>"01/04/2023"</f>
        <v>01/04/2023</v>
      </c>
      <c r="O3900" t="str">
        <f>"12/31/2500"</f>
        <v>12/31/2500</v>
      </c>
      <c r="P3900">
        <v>0.45098100000000002</v>
      </c>
      <c r="Q3900">
        <v>0.45098100000000002</v>
      </c>
      <c r="S3900">
        <v>0</v>
      </c>
      <c r="T3900">
        <v>0.45098100000000002</v>
      </c>
      <c r="U3900">
        <v>0</v>
      </c>
      <c r="V3900" t="str">
        <f>"Trad IRN"</f>
        <v>Trad IRN</v>
      </c>
      <c r="W3900">
        <v>85</v>
      </c>
      <c r="X3900" t="s">
        <v>47</v>
      </c>
      <c r="Z3900" t="s">
        <v>47</v>
      </c>
      <c r="AB3900" t="str">
        <f>"10"</f>
        <v>10</v>
      </c>
      <c r="AC3900" t="s">
        <v>48</v>
      </c>
      <c r="AD3900" t="s">
        <v>49</v>
      </c>
      <c r="AE3900" t="s">
        <v>50</v>
      </c>
      <c r="AF3900">
        <v>0</v>
      </c>
      <c r="AG3900" t="s">
        <v>56</v>
      </c>
      <c r="AH3900" t="str">
        <f>"Trad IRN"</f>
        <v>Trad IRN</v>
      </c>
      <c r="AI3900" t="str">
        <f>"Bldg IRN"</f>
        <v>Bldg IRN</v>
      </c>
      <c r="AJ3900" t="s">
        <v>48</v>
      </c>
      <c r="AK3900" t="s">
        <v>48</v>
      </c>
      <c r="AL3900" t="s">
        <v>53</v>
      </c>
      <c r="AM3900">
        <v>510.65</v>
      </c>
      <c r="AN3900">
        <v>1132.3</v>
      </c>
      <c r="AO3900">
        <v>15</v>
      </c>
    </row>
    <row r="3901" spans="1:41" x14ac:dyDescent="0.3">
      <c r="A3901" t="str">
        <f>"Trad IRN"</f>
        <v>Trad IRN</v>
      </c>
      <c r="B3901" t="str">
        <f>"Bldg IRN"</f>
        <v>Bldg IRN</v>
      </c>
      <c r="C3901" t="s">
        <v>41</v>
      </c>
      <c r="D3901" t="s">
        <v>3</v>
      </c>
      <c r="E3901" t="s">
        <v>80</v>
      </c>
      <c r="F3901" t="s">
        <v>81</v>
      </c>
      <c r="G3901" t="s">
        <v>82</v>
      </c>
      <c r="H3901" t="s">
        <v>83</v>
      </c>
      <c r="I3901" t="s">
        <v>8</v>
      </c>
      <c r="J3901" t="s">
        <v>43</v>
      </c>
      <c r="K3901" t="s">
        <v>44</v>
      </c>
      <c r="L3901" t="s">
        <v>45</v>
      </c>
      <c r="M3901" t="s">
        <v>46</v>
      </c>
      <c r="N3901" t="str">
        <f>"01/04/2023"</f>
        <v>01/04/2023</v>
      </c>
      <c r="O3901" t="str">
        <f>"12/31/2500"</f>
        <v>12/31/2500</v>
      </c>
      <c r="P3901">
        <v>7.9585000000000003E-2</v>
      </c>
      <c r="Q3901">
        <v>7.9585000000000003E-2</v>
      </c>
      <c r="S3901">
        <v>0</v>
      </c>
      <c r="T3901">
        <v>2.4028999999999998E-2</v>
      </c>
      <c r="U3901">
        <v>5.5556000000000001E-2</v>
      </c>
      <c r="V3901" t="str">
        <f>"Trad IRN"</f>
        <v>Trad IRN</v>
      </c>
      <c r="W3901">
        <v>15</v>
      </c>
      <c r="X3901" t="s">
        <v>47</v>
      </c>
      <c r="Z3901" t="s">
        <v>47</v>
      </c>
      <c r="AB3901" t="str">
        <f>"10"</f>
        <v>10</v>
      </c>
      <c r="AC3901" t="s">
        <v>48</v>
      </c>
      <c r="AD3901" t="s">
        <v>49</v>
      </c>
      <c r="AE3901" t="s">
        <v>50</v>
      </c>
      <c r="AF3901">
        <v>0</v>
      </c>
      <c r="AG3901" t="s">
        <v>51</v>
      </c>
      <c r="AH3901" t="str">
        <f>"Trad IRN"</f>
        <v>Trad IRN</v>
      </c>
      <c r="AI3901" t="str">
        <f>"Bldg IRN"</f>
        <v>Bldg IRN</v>
      </c>
      <c r="AJ3901" t="s">
        <v>48</v>
      </c>
      <c r="AK3901" t="s">
        <v>48</v>
      </c>
      <c r="AL3901" t="s">
        <v>53</v>
      </c>
      <c r="AM3901">
        <v>90.11</v>
      </c>
      <c r="AN3901">
        <v>1132.3</v>
      </c>
      <c r="AO3901">
        <v>15</v>
      </c>
    </row>
    <row r="3902" spans="1:41" x14ac:dyDescent="0.3">
      <c r="A3902" t="str">
        <f>"Trad IRN"</f>
        <v>Trad IRN</v>
      </c>
      <c r="B3902" t="str">
        <f>"Bldg IRN"</f>
        <v>Bldg IRN</v>
      </c>
      <c r="C3902" t="s">
        <v>41</v>
      </c>
      <c r="D3902" t="s">
        <v>3</v>
      </c>
      <c r="E3902" t="s">
        <v>80</v>
      </c>
      <c r="F3902" t="s">
        <v>81</v>
      </c>
      <c r="G3902" t="s">
        <v>82</v>
      </c>
      <c r="H3902" t="s">
        <v>83</v>
      </c>
      <c r="I3902" t="str">
        <f>"Trad IRN"</f>
        <v>Trad IRN</v>
      </c>
      <c r="J3902" t="s">
        <v>43</v>
      </c>
      <c r="K3902" t="s">
        <v>44</v>
      </c>
      <c r="L3902" t="s">
        <v>45</v>
      </c>
      <c r="M3902" t="s">
        <v>46</v>
      </c>
      <c r="N3902" t="str">
        <f>"08/18/2022"</f>
        <v>08/18/2022</v>
      </c>
      <c r="O3902" t="str">
        <f>"12/31/2500"</f>
        <v>12/31/2500</v>
      </c>
      <c r="P3902">
        <v>1</v>
      </c>
      <c r="Q3902">
        <v>1</v>
      </c>
      <c r="S3902">
        <v>1</v>
      </c>
      <c r="T3902">
        <v>1</v>
      </c>
      <c r="U3902">
        <v>0</v>
      </c>
      <c r="V3902" t="str">
        <f>"Trad IRN"</f>
        <v>Trad IRN</v>
      </c>
      <c r="W3902">
        <v>100</v>
      </c>
      <c r="X3902" t="s">
        <v>47</v>
      </c>
      <c r="Z3902" t="s">
        <v>47</v>
      </c>
      <c r="AB3902" t="str">
        <f>"09"</f>
        <v>09</v>
      </c>
      <c r="AC3902" t="s">
        <v>48</v>
      </c>
      <c r="AD3902" t="s">
        <v>49</v>
      </c>
      <c r="AE3902" t="s">
        <v>50</v>
      </c>
      <c r="AF3902">
        <v>0</v>
      </c>
      <c r="AG3902" t="s">
        <v>56</v>
      </c>
      <c r="AH3902" t="str">
        <f>"Trad IRN"</f>
        <v>Trad IRN</v>
      </c>
      <c r="AI3902" t="str">
        <f>"Bldg IRN"</f>
        <v>Bldg IRN</v>
      </c>
      <c r="AJ3902" t="s">
        <v>48</v>
      </c>
      <c r="AK3902" t="s">
        <v>48</v>
      </c>
      <c r="AL3902" t="s">
        <v>53</v>
      </c>
      <c r="AM3902">
        <v>1132.3</v>
      </c>
      <c r="AN3902">
        <v>1132.3</v>
      </c>
      <c r="AO3902">
        <v>15</v>
      </c>
    </row>
    <row r="3903" spans="1:41" x14ac:dyDescent="0.3">
      <c r="A3903" t="str">
        <f>"Trad IRN"</f>
        <v>Trad IRN</v>
      </c>
      <c r="B3903" t="str">
        <f>"Bldg IRN"</f>
        <v>Bldg IRN</v>
      </c>
      <c r="C3903" t="s">
        <v>41</v>
      </c>
      <c r="D3903" t="s">
        <v>3</v>
      </c>
      <c r="E3903" t="s">
        <v>80</v>
      </c>
      <c r="F3903" t="s">
        <v>81</v>
      </c>
      <c r="G3903" t="s">
        <v>82</v>
      </c>
      <c r="H3903" t="s">
        <v>83</v>
      </c>
      <c r="I3903" t="str">
        <f>"Trad IRN"</f>
        <v>Trad IRN</v>
      </c>
      <c r="J3903" t="s">
        <v>43</v>
      </c>
      <c r="K3903" t="s">
        <v>44</v>
      </c>
      <c r="L3903" t="s">
        <v>45</v>
      </c>
      <c r="M3903" t="s">
        <v>46</v>
      </c>
      <c r="N3903" t="str">
        <f>"08/18/2022"</f>
        <v>08/18/2022</v>
      </c>
      <c r="O3903" t="str">
        <f>"12/31/2500"</f>
        <v>12/31/2500</v>
      </c>
      <c r="P3903">
        <v>1</v>
      </c>
      <c r="Q3903">
        <v>1</v>
      </c>
      <c r="R3903">
        <v>1</v>
      </c>
      <c r="S3903">
        <v>0</v>
      </c>
      <c r="T3903">
        <v>1</v>
      </c>
      <c r="U3903">
        <v>0</v>
      </c>
      <c r="V3903" t="str">
        <f>"Trad IRN"</f>
        <v>Trad IRN</v>
      </c>
      <c r="W3903">
        <v>100</v>
      </c>
      <c r="X3903" t="s">
        <v>47</v>
      </c>
      <c r="Z3903" t="s">
        <v>47</v>
      </c>
      <c r="AB3903" t="str">
        <f>"12"</f>
        <v>12</v>
      </c>
      <c r="AC3903" t="str">
        <f>"15"</f>
        <v>15</v>
      </c>
      <c r="AD3903" t="str">
        <f>"2"</f>
        <v>2</v>
      </c>
      <c r="AE3903" t="s">
        <v>50</v>
      </c>
      <c r="AF3903">
        <v>0</v>
      </c>
      <c r="AG3903" t="s">
        <v>56</v>
      </c>
      <c r="AH3903" t="str">
        <f>"Trad IRN"</f>
        <v>Trad IRN</v>
      </c>
      <c r="AI3903" t="str">
        <f>"Bldg IRN"</f>
        <v>Bldg IRN</v>
      </c>
      <c r="AJ3903" t="str">
        <f>"12"</f>
        <v>12</v>
      </c>
      <c r="AK3903" t="s">
        <v>48</v>
      </c>
      <c r="AL3903" t="s">
        <v>53</v>
      </c>
      <c r="AM3903">
        <v>1132.3</v>
      </c>
      <c r="AN3903">
        <v>1132.3</v>
      </c>
      <c r="AO3903">
        <v>15</v>
      </c>
    </row>
    <row r="3904" spans="1:41" x14ac:dyDescent="0.3">
      <c r="A3904" t="str">
        <f>"Trad IRN"</f>
        <v>Trad IRN</v>
      </c>
      <c r="B3904" t="str">
        <f>"Bldg IRN"</f>
        <v>Bldg IRN</v>
      </c>
      <c r="C3904" t="s">
        <v>41</v>
      </c>
      <c r="D3904" t="s">
        <v>3</v>
      </c>
      <c r="E3904" t="s">
        <v>80</v>
      </c>
      <c r="F3904" t="s">
        <v>81</v>
      </c>
      <c r="G3904" t="s">
        <v>82</v>
      </c>
      <c r="H3904" t="s">
        <v>83</v>
      </c>
      <c r="I3904" t="str">
        <f>"Trad IRN"</f>
        <v>Trad IRN</v>
      </c>
      <c r="J3904" t="s">
        <v>43</v>
      </c>
      <c r="K3904" t="s">
        <v>44</v>
      </c>
      <c r="L3904" t="s">
        <v>45</v>
      </c>
      <c r="M3904" t="s">
        <v>59</v>
      </c>
      <c r="N3904" t="str">
        <f>"08/18/2022"</f>
        <v>08/18/2022</v>
      </c>
      <c r="O3904" t="str">
        <f>"12/31/2500"</f>
        <v>12/31/2500</v>
      </c>
      <c r="P3904">
        <v>1</v>
      </c>
      <c r="Q3904">
        <v>1</v>
      </c>
      <c r="S3904">
        <v>1</v>
      </c>
      <c r="T3904">
        <v>1</v>
      </c>
      <c r="U3904">
        <v>0</v>
      </c>
      <c r="V3904" t="s">
        <v>84</v>
      </c>
      <c r="W3904">
        <v>100</v>
      </c>
      <c r="X3904" t="s">
        <v>47</v>
      </c>
      <c r="Z3904" t="s">
        <v>47</v>
      </c>
      <c r="AB3904" t="str">
        <f>"12"</f>
        <v>12</v>
      </c>
      <c r="AC3904" t="s">
        <v>48</v>
      </c>
      <c r="AD3904" t="s">
        <v>49</v>
      </c>
      <c r="AE3904" t="s">
        <v>55</v>
      </c>
      <c r="AF3904">
        <v>0</v>
      </c>
      <c r="AG3904" t="s">
        <v>56</v>
      </c>
      <c r="AH3904" t="str">
        <f>"Trad IRN"</f>
        <v>Trad IRN</v>
      </c>
      <c r="AI3904" t="str">
        <f>"Bldg IRN"</f>
        <v>Bldg IRN</v>
      </c>
      <c r="AJ3904" t="str">
        <f>"12"</f>
        <v>12</v>
      </c>
      <c r="AK3904" t="s">
        <v>48</v>
      </c>
      <c r="AL3904" t="s">
        <v>53</v>
      </c>
      <c r="AM3904">
        <v>1132.3</v>
      </c>
      <c r="AN3904">
        <v>1132.3</v>
      </c>
      <c r="AO3904">
        <v>15</v>
      </c>
    </row>
    <row r="3905" spans="1:41" x14ac:dyDescent="0.3">
      <c r="A3905" t="str">
        <f>"Trad IRN"</f>
        <v>Trad IRN</v>
      </c>
      <c r="B3905" t="str">
        <f>"Bldg IRN"</f>
        <v>Bldg IRN</v>
      </c>
      <c r="C3905" t="s">
        <v>41</v>
      </c>
      <c r="D3905" t="s">
        <v>3</v>
      </c>
      <c r="E3905" t="s">
        <v>80</v>
      </c>
      <c r="F3905" t="s">
        <v>81</v>
      </c>
      <c r="G3905" t="s">
        <v>82</v>
      </c>
      <c r="H3905" t="s">
        <v>83</v>
      </c>
      <c r="I3905" t="s">
        <v>8</v>
      </c>
      <c r="J3905" t="s">
        <v>43</v>
      </c>
      <c r="K3905" t="s">
        <v>44</v>
      </c>
      <c r="L3905" t="s">
        <v>45</v>
      </c>
      <c r="M3905" t="s">
        <v>46</v>
      </c>
      <c r="N3905" t="str">
        <f>"08/18/2022"</f>
        <v>08/18/2022</v>
      </c>
      <c r="O3905" t="str">
        <f>"12/20/2022"</f>
        <v>12/20/2022</v>
      </c>
      <c r="P3905">
        <v>6.9550000000000001E-2</v>
      </c>
      <c r="Q3905">
        <v>6.9550000000000001E-2</v>
      </c>
      <c r="S3905">
        <v>0</v>
      </c>
      <c r="T3905">
        <v>1.4671999999999999E-2</v>
      </c>
      <c r="U3905">
        <v>5.4878000000000003E-2</v>
      </c>
      <c r="V3905" t="str">
        <f>"Trad IRN"</f>
        <v>Trad IRN</v>
      </c>
      <c r="W3905">
        <v>15</v>
      </c>
      <c r="X3905" t="s">
        <v>47</v>
      </c>
      <c r="Z3905" t="s">
        <v>47</v>
      </c>
      <c r="AB3905" t="str">
        <f>"09"</f>
        <v>09</v>
      </c>
      <c r="AC3905" t="s">
        <v>48</v>
      </c>
      <c r="AD3905" t="s">
        <v>49</v>
      </c>
      <c r="AE3905" t="s">
        <v>50</v>
      </c>
      <c r="AF3905">
        <v>0</v>
      </c>
      <c r="AG3905" t="s">
        <v>51</v>
      </c>
      <c r="AH3905" t="str">
        <f>"Trad IRN"</f>
        <v>Trad IRN</v>
      </c>
      <c r="AI3905" t="str">
        <f>"Bldg IRN"</f>
        <v>Bldg IRN</v>
      </c>
      <c r="AJ3905" t="s">
        <v>48</v>
      </c>
      <c r="AK3905" t="s">
        <v>48</v>
      </c>
      <c r="AL3905" t="s">
        <v>53</v>
      </c>
      <c r="AM3905">
        <v>78.75</v>
      </c>
      <c r="AN3905">
        <v>1132.3</v>
      </c>
      <c r="AO3905">
        <v>15</v>
      </c>
    </row>
    <row r="3906" spans="1:41" x14ac:dyDescent="0.3">
      <c r="A3906" t="str">
        <f>"Trad IRN"</f>
        <v>Trad IRN</v>
      </c>
      <c r="B3906" t="str">
        <f>"Bldg IRN"</f>
        <v>Bldg IRN</v>
      </c>
      <c r="C3906" t="s">
        <v>41</v>
      </c>
      <c r="D3906" t="s">
        <v>3</v>
      </c>
      <c r="E3906" t="s">
        <v>80</v>
      </c>
      <c r="F3906" t="s">
        <v>81</v>
      </c>
      <c r="G3906" t="s">
        <v>82</v>
      </c>
      <c r="H3906" t="s">
        <v>83</v>
      </c>
      <c r="I3906" t="str">
        <f>"Trad IRN"</f>
        <v>Trad IRN</v>
      </c>
      <c r="J3906" t="s">
        <v>43</v>
      </c>
      <c r="K3906" t="s">
        <v>44</v>
      </c>
      <c r="L3906" t="s">
        <v>45</v>
      </c>
      <c r="M3906" t="s">
        <v>46</v>
      </c>
      <c r="N3906" t="str">
        <f>"08/18/2022"</f>
        <v>08/18/2022</v>
      </c>
      <c r="O3906" t="str">
        <f>"12/31/2500"</f>
        <v>12/31/2500</v>
      </c>
      <c r="P3906">
        <v>0.85</v>
      </c>
      <c r="Q3906">
        <v>0.85</v>
      </c>
      <c r="S3906">
        <v>0.85</v>
      </c>
      <c r="T3906">
        <v>0.85</v>
      </c>
      <c r="U3906">
        <v>0</v>
      </c>
      <c r="V3906" t="str">
        <f>"Trad IRN"</f>
        <v>Trad IRN</v>
      </c>
      <c r="W3906">
        <v>85</v>
      </c>
      <c r="X3906" t="s">
        <v>47</v>
      </c>
      <c r="Z3906" t="s">
        <v>47</v>
      </c>
      <c r="AB3906" t="str">
        <f>"09"</f>
        <v>09</v>
      </c>
      <c r="AC3906" t="s">
        <v>48</v>
      </c>
      <c r="AD3906" t="s">
        <v>49</v>
      </c>
      <c r="AE3906" t="s">
        <v>50</v>
      </c>
      <c r="AF3906">
        <v>0</v>
      </c>
      <c r="AG3906" t="s">
        <v>56</v>
      </c>
      <c r="AH3906" t="str">
        <f>"Trad IRN"</f>
        <v>Trad IRN</v>
      </c>
      <c r="AI3906" t="str">
        <f>"Bldg IRN"</f>
        <v>Bldg IRN</v>
      </c>
      <c r="AJ3906" t="s">
        <v>48</v>
      </c>
      <c r="AK3906" t="s">
        <v>48</v>
      </c>
      <c r="AL3906" t="s">
        <v>53</v>
      </c>
      <c r="AM3906">
        <v>962.46</v>
      </c>
      <c r="AN3906">
        <v>1132.3</v>
      </c>
      <c r="AO3906">
        <v>15</v>
      </c>
    </row>
    <row r="3907" spans="1:41" x14ac:dyDescent="0.3">
      <c r="A3907" t="str">
        <f>"Trad IRN"</f>
        <v>Trad IRN</v>
      </c>
      <c r="B3907" t="str">
        <f>"Bldg IRN"</f>
        <v>Bldg IRN</v>
      </c>
      <c r="C3907" t="s">
        <v>41</v>
      </c>
      <c r="D3907" t="s">
        <v>3</v>
      </c>
      <c r="E3907" t="s">
        <v>80</v>
      </c>
      <c r="F3907" t="s">
        <v>81</v>
      </c>
      <c r="G3907" t="s">
        <v>82</v>
      </c>
      <c r="H3907" t="s">
        <v>83</v>
      </c>
      <c r="I3907" t="s">
        <v>8</v>
      </c>
      <c r="J3907" t="s">
        <v>43</v>
      </c>
      <c r="K3907" t="s">
        <v>44</v>
      </c>
      <c r="L3907" t="s">
        <v>45</v>
      </c>
      <c r="M3907" t="s">
        <v>46</v>
      </c>
      <c r="N3907" t="str">
        <f>"08/17/2022"</f>
        <v>08/17/2022</v>
      </c>
      <c r="O3907" t="str">
        <f>"12/31/2500"</f>
        <v>12/31/2500</v>
      </c>
      <c r="P3907">
        <v>1</v>
      </c>
      <c r="Q3907">
        <v>1</v>
      </c>
      <c r="S3907">
        <v>0</v>
      </c>
      <c r="T3907">
        <v>5.5551999999999997E-2</v>
      </c>
      <c r="U3907">
        <v>0.94444799999999995</v>
      </c>
      <c r="V3907" t="str">
        <f>"Trad IRN"</f>
        <v>Trad IRN</v>
      </c>
      <c r="W3907">
        <v>100</v>
      </c>
      <c r="X3907" t="s">
        <v>47</v>
      </c>
      <c r="Z3907" t="s">
        <v>47</v>
      </c>
      <c r="AB3907" t="str">
        <f>"11"</f>
        <v>11</v>
      </c>
      <c r="AC3907" t="s">
        <v>48</v>
      </c>
      <c r="AD3907" t="s">
        <v>49</v>
      </c>
      <c r="AE3907" t="s">
        <v>50</v>
      </c>
      <c r="AF3907">
        <v>0</v>
      </c>
      <c r="AG3907" t="s">
        <v>51</v>
      </c>
      <c r="AH3907" t="s">
        <v>85</v>
      </c>
      <c r="AI3907" t="str">
        <f>"Bldg IRN"</f>
        <v>Bldg IRN</v>
      </c>
      <c r="AJ3907" t="s">
        <v>48</v>
      </c>
      <c r="AK3907" t="s">
        <v>48</v>
      </c>
      <c r="AL3907" t="s">
        <v>53</v>
      </c>
      <c r="AM3907">
        <v>1060</v>
      </c>
      <c r="AN3907">
        <v>1060</v>
      </c>
      <c r="AO3907">
        <v>15</v>
      </c>
    </row>
    <row r="3908" spans="1:41" x14ac:dyDescent="0.3">
      <c r="A3908" t="str">
        <f>"Trad IRN"</f>
        <v>Trad IRN</v>
      </c>
      <c r="B3908" t="str">
        <f>"Bldg IRN"</f>
        <v>Bldg IRN</v>
      </c>
      <c r="C3908" t="s">
        <v>41</v>
      </c>
      <c r="D3908" t="s">
        <v>3</v>
      </c>
      <c r="E3908" t="s">
        <v>80</v>
      </c>
      <c r="F3908" t="s">
        <v>81</v>
      </c>
      <c r="G3908" t="s">
        <v>82</v>
      </c>
      <c r="H3908" t="s">
        <v>83</v>
      </c>
      <c r="I3908" t="str">
        <f>"Trad IRN"</f>
        <v>Trad IRN</v>
      </c>
      <c r="J3908" t="s">
        <v>43</v>
      </c>
      <c r="K3908" t="s">
        <v>44</v>
      </c>
      <c r="L3908" t="s">
        <v>45</v>
      </c>
      <c r="M3908" t="s">
        <v>46</v>
      </c>
      <c r="N3908" t="str">
        <f>"08/18/2022"</f>
        <v>08/18/2022</v>
      </c>
      <c r="O3908" t="str">
        <f>"12/31/2500"</f>
        <v>12/31/2500</v>
      </c>
      <c r="P3908">
        <v>1</v>
      </c>
      <c r="Q3908">
        <v>1</v>
      </c>
      <c r="S3908">
        <v>1</v>
      </c>
      <c r="T3908">
        <v>1</v>
      </c>
      <c r="U3908">
        <v>0</v>
      </c>
      <c r="V3908" t="str">
        <f>"Trad IRN"</f>
        <v>Trad IRN</v>
      </c>
      <c r="W3908">
        <v>100</v>
      </c>
      <c r="X3908" t="s">
        <v>47</v>
      </c>
      <c r="Z3908" t="s">
        <v>47</v>
      </c>
      <c r="AB3908" t="str">
        <f>"09"</f>
        <v>09</v>
      </c>
      <c r="AC3908" t="s">
        <v>48</v>
      </c>
      <c r="AD3908" t="s">
        <v>49</v>
      </c>
      <c r="AE3908" t="s">
        <v>50</v>
      </c>
      <c r="AF3908">
        <v>0</v>
      </c>
      <c r="AG3908" t="s">
        <v>56</v>
      </c>
      <c r="AH3908" t="str">
        <f>"Trad IRN"</f>
        <v>Trad IRN</v>
      </c>
      <c r="AI3908" t="str">
        <f>"Bldg IRN"</f>
        <v>Bldg IRN</v>
      </c>
      <c r="AJ3908" t="s">
        <v>48</v>
      </c>
      <c r="AK3908" t="s">
        <v>48</v>
      </c>
      <c r="AL3908" t="s">
        <v>53</v>
      </c>
      <c r="AM3908">
        <v>1132.3</v>
      </c>
      <c r="AN3908">
        <v>1132.3</v>
      </c>
      <c r="AO3908">
        <v>15</v>
      </c>
    </row>
    <row r="3909" spans="1:41" x14ac:dyDescent="0.3">
      <c r="A3909" t="str">
        <f>"Trad IRN"</f>
        <v>Trad IRN</v>
      </c>
      <c r="B3909" t="str">
        <f>"Bldg IRN"</f>
        <v>Bldg IRN</v>
      </c>
      <c r="C3909" t="s">
        <v>41</v>
      </c>
      <c r="D3909" t="s">
        <v>3</v>
      </c>
      <c r="E3909" t="s">
        <v>80</v>
      </c>
      <c r="F3909" t="s">
        <v>81</v>
      </c>
      <c r="G3909" t="s">
        <v>82</v>
      </c>
      <c r="H3909" t="s">
        <v>83</v>
      </c>
      <c r="I3909" t="s">
        <v>8</v>
      </c>
      <c r="J3909" t="s">
        <v>43</v>
      </c>
      <c r="K3909" t="s">
        <v>44</v>
      </c>
      <c r="L3909" t="s">
        <v>45</v>
      </c>
      <c r="M3909" t="s">
        <v>46</v>
      </c>
      <c r="N3909" t="str">
        <f>"08/17/2022"</f>
        <v>08/17/2022</v>
      </c>
      <c r="O3909" t="str">
        <f>"12/31/2500"</f>
        <v>12/31/2500</v>
      </c>
      <c r="P3909">
        <v>0.5</v>
      </c>
      <c r="Q3909">
        <v>0.5</v>
      </c>
      <c r="S3909">
        <v>0</v>
      </c>
      <c r="T3909">
        <v>0</v>
      </c>
      <c r="U3909">
        <v>0.5</v>
      </c>
      <c r="V3909" t="str">
        <f>"Trad IRN"</f>
        <v>Trad IRN</v>
      </c>
      <c r="W3909">
        <v>50</v>
      </c>
      <c r="X3909" t="s">
        <v>47</v>
      </c>
      <c r="Z3909" t="s">
        <v>47</v>
      </c>
      <c r="AB3909" t="str">
        <f>"12"</f>
        <v>12</v>
      </c>
      <c r="AC3909" t="s">
        <v>48</v>
      </c>
      <c r="AD3909" t="s">
        <v>49</v>
      </c>
      <c r="AE3909" t="s">
        <v>50</v>
      </c>
      <c r="AF3909">
        <v>0</v>
      </c>
      <c r="AG3909" t="s">
        <v>51</v>
      </c>
      <c r="AH3909" t="s">
        <v>85</v>
      </c>
      <c r="AI3909" t="str">
        <f>"Bldg IRN"</f>
        <v>Bldg IRN</v>
      </c>
      <c r="AJ3909" t="str">
        <f>"12"</f>
        <v>12</v>
      </c>
      <c r="AK3909" t="s">
        <v>52</v>
      </c>
      <c r="AL3909" t="s">
        <v>53</v>
      </c>
      <c r="AM3909">
        <v>521</v>
      </c>
      <c r="AN3909">
        <v>1042</v>
      </c>
      <c r="AO3909">
        <v>15</v>
      </c>
    </row>
    <row r="3910" spans="1:41" x14ac:dyDescent="0.3">
      <c r="A3910" t="str">
        <f>"Trad IRN"</f>
        <v>Trad IRN</v>
      </c>
      <c r="B3910" t="str">
        <f>"Bldg IRN"</f>
        <v>Bldg IRN</v>
      </c>
      <c r="C3910" t="s">
        <v>41</v>
      </c>
      <c r="D3910" t="s">
        <v>3</v>
      </c>
      <c r="E3910" t="s">
        <v>80</v>
      </c>
      <c r="F3910" t="s">
        <v>81</v>
      </c>
      <c r="G3910" t="s">
        <v>82</v>
      </c>
      <c r="H3910" t="s">
        <v>83</v>
      </c>
      <c r="I3910" t="str">
        <f>"Trad IRN"</f>
        <v>Trad IRN</v>
      </c>
      <c r="J3910" t="s">
        <v>43</v>
      </c>
      <c r="K3910" t="s">
        <v>44</v>
      </c>
      <c r="L3910" t="s">
        <v>45</v>
      </c>
      <c r="M3910" t="s">
        <v>46</v>
      </c>
      <c r="N3910" t="str">
        <f>"08/18/2022"</f>
        <v>08/18/2022</v>
      </c>
      <c r="O3910" t="str">
        <f>"12/31/2500"</f>
        <v>12/31/2500</v>
      </c>
      <c r="P3910">
        <v>0.5</v>
      </c>
      <c r="Q3910">
        <v>0.5</v>
      </c>
      <c r="S3910">
        <v>0</v>
      </c>
      <c r="T3910">
        <v>0.5</v>
      </c>
      <c r="U3910">
        <v>0</v>
      </c>
      <c r="V3910" t="str">
        <f>"Trad IRN"</f>
        <v>Trad IRN</v>
      </c>
      <c r="W3910">
        <v>5</v>
      </c>
      <c r="X3910" t="s">
        <v>47</v>
      </c>
      <c r="Z3910" t="s">
        <v>54</v>
      </c>
      <c r="AA3910" t="str">
        <f>"45"</f>
        <v>45</v>
      </c>
      <c r="AB3910" t="str">
        <f>"12"</f>
        <v>12</v>
      </c>
      <c r="AC3910" t="s">
        <v>48</v>
      </c>
      <c r="AD3910" t="s">
        <v>49</v>
      </c>
      <c r="AE3910" t="s">
        <v>50</v>
      </c>
      <c r="AF3910">
        <v>0</v>
      </c>
      <c r="AG3910" t="s">
        <v>56</v>
      </c>
      <c r="AH3910" t="str">
        <f>"Trad IRN"</f>
        <v>Trad IRN</v>
      </c>
      <c r="AI3910" t="str">
        <f>"Bldg IRN"</f>
        <v>Bldg IRN</v>
      </c>
      <c r="AJ3910" t="str">
        <f>"12"</f>
        <v>12</v>
      </c>
      <c r="AK3910" t="s">
        <v>48</v>
      </c>
      <c r="AL3910" t="s">
        <v>53</v>
      </c>
      <c r="AM3910">
        <v>566.15</v>
      </c>
      <c r="AN3910">
        <v>1132.3</v>
      </c>
      <c r="AO3910">
        <v>15</v>
      </c>
    </row>
    <row r="3911" spans="1:41" x14ac:dyDescent="0.3">
      <c r="A3911" t="str">
        <f>"Trad IRN"</f>
        <v>Trad IRN</v>
      </c>
      <c r="B3911" t="str">
        <f>"Bldg IRN"</f>
        <v>Bldg IRN</v>
      </c>
      <c r="C3911" t="s">
        <v>41</v>
      </c>
      <c r="D3911" t="s">
        <v>3</v>
      </c>
      <c r="E3911" t="s">
        <v>80</v>
      </c>
      <c r="F3911" t="s">
        <v>81</v>
      </c>
      <c r="G3911" t="s">
        <v>82</v>
      </c>
      <c r="H3911" t="s">
        <v>83</v>
      </c>
      <c r="I3911" t="str">
        <f>"Trad IRN"</f>
        <v>Trad IRN</v>
      </c>
      <c r="J3911" t="s">
        <v>43</v>
      </c>
      <c r="K3911" t="s">
        <v>44</v>
      </c>
      <c r="L3911" t="s">
        <v>45</v>
      </c>
      <c r="M3911" t="s">
        <v>46</v>
      </c>
      <c r="N3911" t="str">
        <f>"08/18/2022"</f>
        <v>08/18/2022</v>
      </c>
      <c r="O3911" t="str">
        <f>"01/25/2023"</f>
        <v>01/25/2023</v>
      </c>
      <c r="P3911">
        <v>0.55017199999999999</v>
      </c>
      <c r="Q3911">
        <v>0.55017199999999999</v>
      </c>
      <c r="R3911">
        <v>0.55017199999999999</v>
      </c>
      <c r="S3911">
        <v>0</v>
      </c>
      <c r="T3911">
        <v>0.55017199999999999</v>
      </c>
      <c r="U3911">
        <v>0</v>
      </c>
      <c r="V3911" t="str">
        <f>"Trad IRN"</f>
        <v>Trad IRN</v>
      </c>
      <c r="W3911">
        <v>100</v>
      </c>
      <c r="X3911" t="s">
        <v>47</v>
      </c>
      <c r="Z3911" t="s">
        <v>47</v>
      </c>
      <c r="AB3911" t="str">
        <f>"13"</f>
        <v>13</v>
      </c>
      <c r="AC3911" t="str">
        <f>"12"</f>
        <v>12</v>
      </c>
      <c r="AD3911" t="str">
        <f>"6"</f>
        <v>6</v>
      </c>
      <c r="AE3911" t="s">
        <v>50</v>
      </c>
      <c r="AF3911">
        <v>0</v>
      </c>
      <c r="AG3911" t="s">
        <v>56</v>
      </c>
      <c r="AH3911" t="str">
        <f>"Trad IRN"</f>
        <v>Trad IRN</v>
      </c>
      <c r="AI3911" t="str">
        <f>"Bldg IRN"</f>
        <v>Bldg IRN</v>
      </c>
      <c r="AJ3911" t="s">
        <v>48</v>
      </c>
      <c r="AK3911" t="s">
        <v>48</v>
      </c>
      <c r="AL3911" t="s">
        <v>53</v>
      </c>
      <c r="AM3911">
        <v>622.96</v>
      </c>
      <c r="AN3911">
        <v>1132.3</v>
      </c>
      <c r="AO3911">
        <v>15</v>
      </c>
    </row>
    <row r="3912" spans="1:41" x14ac:dyDescent="0.3">
      <c r="A3912" t="str">
        <f>"Trad IRN"</f>
        <v>Trad IRN</v>
      </c>
      <c r="B3912" t="str">
        <f>"Bldg IRN"</f>
        <v>Bldg IRN</v>
      </c>
      <c r="C3912" t="s">
        <v>41</v>
      </c>
      <c r="D3912" t="s">
        <v>3</v>
      </c>
      <c r="E3912" t="s">
        <v>80</v>
      </c>
      <c r="F3912" t="s">
        <v>81</v>
      </c>
      <c r="G3912" t="s">
        <v>82</v>
      </c>
      <c r="H3912" t="s">
        <v>83</v>
      </c>
      <c r="I3912" t="str">
        <f>"Trad IRN"</f>
        <v>Trad IRN</v>
      </c>
      <c r="J3912" t="s">
        <v>43</v>
      </c>
      <c r="K3912" t="s">
        <v>44</v>
      </c>
      <c r="L3912" t="s">
        <v>45</v>
      </c>
      <c r="M3912" t="s">
        <v>46</v>
      </c>
      <c r="N3912" t="str">
        <f>"01/04/2023"</f>
        <v>01/04/2023</v>
      </c>
      <c r="O3912" t="str">
        <f>"12/31/2500"</f>
        <v>12/31/2500</v>
      </c>
      <c r="P3912">
        <v>0.53056599999999998</v>
      </c>
      <c r="Q3912">
        <v>0.53056599999999998</v>
      </c>
      <c r="S3912">
        <v>0</v>
      </c>
      <c r="T3912">
        <v>0.53056599999999998</v>
      </c>
      <c r="U3912">
        <v>0</v>
      </c>
      <c r="V3912" t="str">
        <f>"Trad IRN"</f>
        <v>Trad IRN</v>
      </c>
      <c r="W3912">
        <v>100</v>
      </c>
      <c r="X3912" t="s">
        <v>47</v>
      </c>
      <c r="Z3912" t="s">
        <v>47</v>
      </c>
      <c r="AB3912" t="str">
        <f>"09"</f>
        <v>09</v>
      </c>
      <c r="AC3912" t="s">
        <v>48</v>
      </c>
      <c r="AD3912" t="s">
        <v>49</v>
      </c>
      <c r="AE3912" t="s">
        <v>55</v>
      </c>
      <c r="AF3912">
        <v>0</v>
      </c>
      <c r="AG3912" t="s">
        <v>56</v>
      </c>
      <c r="AH3912" t="str">
        <f>"Trad IRN"</f>
        <v>Trad IRN</v>
      </c>
      <c r="AI3912" t="str">
        <f>"Bldg IRN"</f>
        <v>Bldg IRN</v>
      </c>
      <c r="AJ3912" t="s">
        <v>48</v>
      </c>
      <c r="AK3912" t="s">
        <v>48</v>
      </c>
      <c r="AL3912" t="s">
        <v>53</v>
      </c>
      <c r="AM3912">
        <v>600.76</v>
      </c>
      <c r="AN3912">
        <v>1132.3</v>
      </c>
      <c r="AO3912">
        <v>15</v>
      </c>
    </row>
    <row r="3913" spans="1:41" x14ac:dyDescent="0.3">
      <c r="A3913" t="str">
        <f>"Trad IRN"</f>
        <v>Trad IRN</v>
      </c>
      <c r="B3913" t="str">
        <f>"Bldg IRN"</f>
        <v>Bldg IRN</v>
      </c>
      <c r="C3913" t="s">
        <v>41</v>
      </c>
      <c r="D3913" t="s">
        <v>3</v>
      </c>
      <c r="E3913" t="s">
        <v>80</v>
      </c>
      <c r="F3913" t="s">
        <v>81</v>
      </c>
      <c r="G3913" t="s">
        <v>82</v>
      </c>
      <c r="H3913" t="s">
        <v>83</v>
      </c>
      <c r="I3913" t="s">
        <v>8</v>
      </c>
      <c r="J3913" t="s">
        <v>43</v>
      </c>
      <c r="K3913" t="s">
        <v>44</v>
      </c>
      <c r="L3913" t="s">
        <v>45</v>
      </c>
      <c r="M3913" t="s">
        <v>46</v>
      </c>
      <c r="N3913" t="str">
        <f t="shared" ref="N3913:N3922" si="395">"08/18/2022"</f>
        <v>08/18/2022</v>
      </c>
      <c r="O3913" t="str">
        <f>"12/20/2022"</f>
        <v>12/20/2022</v>
      </c>
      <c r="P3913">
        <v>0.11591700000000001</v>
      </c>
      <c r="Q3913">
        <v>0.11591700000000001</v>
      </c>
      <c r="S3913">
        <v>0</v>
      </c>
      <c r="T3913">
        <v>1.7000999999999999E-2</v>
      </c>
      <c r="U3913">
        <v>9.8916000000000004E-2</v>
      </c>
      <c r="V3913" t="str">
        <f>"Trad IRN"</f>
        <v>Trad IRN</v>
      </c>
      <c r="W3913">
        <v>25</v>
      </c>
      <c r="X3913" t="s">
        <v>47</v>
      </c>
      <c r="Z3913" t="s">
        <v>47</v>
      </c>
      <c r="AB3913" t="str">
        <f>"09"</f>
        <v>09</v>
      </c>
      <c r="AC3913" t="s">
        <v>48</v>
      </c>
      <c r="AD3913" t="s">
        <v>49</v>
      </c>
      <c r="AE3913" t="s">
        <v>50</v>
      </c>
      <c r="AF3913">
        <v>0</v>
      </c>
      <c r="AG3913" t="s">
        <v>51</v>
      </c>
      <c r="AH3913" t="str">
        <f>"Trad IRN"</f>
        <v>Trad IRN</v>
      </c>
      <c r="AI3913" t="str">
        <f>"Bldg IRN"</f>
        <v>Bldg IRN</v>
      </c>
      <c r="AJ3913" t="s">
        <v>48</v>
      </c>
      <c r="AK3913" t="s">
        <v>48</v>
      </c>
      <c r="AL3913" t="s">
        <v>53</v>
      </c>
      <c r="AM3913">
        <v>131.25</v>
      </c>
      <c r="AN3913">
        <v>1132.3</v>
      </c>
      <c r="AO3913">
        <v>15</v>
      </c>
    </row>
    <row r="3914" spans="1:41" x14ac:dyDescent="0.3">
      <c r="A3914" t="str">
        <f>"Trad IRN"</f>
        <v>Trad IRN</v>
      </c>
      <c r="B3914" t="str">
        <f>"Bldg IRN"</f>
        <v>Bldg IRN</v>
      </c>
      <c r="C3914" t="s">
        <v>41</v>
      </c>
      <c r="D3914" t="s">
        <v>3</v>
      </c>
      <c r="E3914" t="s">
        <v>80</v>
      </c>
      <c r="F3914" t="s">
        <v>81</v>
      </c>
      <c r="G3914" t="s">
        <v>82</v>
      </c>
      <c r="H3914" t="s">
        <v>83</v>
      </c>
      <c r="I3914" t="str">
        <f>"Trad IRN"</f>
        <v>Trad IRN</v>
      </c>
      <c r="J3914" t="s">
        <v>43</v>
      </c>
      <c r="K3914" t="s">
        <v>44</v>
      </c>
      <c r="L3914" t="s">
        <v>45</v>
      </c>
      <c r="M3914" t="s">
        <v>46</v>
      </c>
      <c r="N3914" t="str">
        <f t="shared" si="395"/>
        <v>08/18/2022</v>
      </c>
      <c r="O3914" t="str">
        <f>"01/03/2023"</f>
        <v>01/03/2023</v>
      </c>
      <c r="P3914">
        <v>0.35207500000000003</v>
      </c>
      <c r="Q3914">
        <v>0.35207500000000003</v>
      </c>
      <c r="S3914">
        <v>0</v>
      </c>
      <c r="T3914">
        <v>0.35207500000000003</v>
      </c>
      <c r="U3914">
        <v>0</v>
      </c>
      <c r="V3914" t="str">
        <f>"Trad IRN"</f>
        <v>Trad IRN</v>
      </c>
      <c r="W3914">
        <v>75</v>
      </c>
      <c r="X3914" t="s">
        <v>47</v>
      </c>
      <c r="Z3914" t="s">
        <v>47</v>
      </c>
      <c r="AB3914" t="str">
        <f>"09"</f>
        <v>09</v>
      </c>
      <c r="AC3914" t="s">
        <v>48</v>
      </c>
      <c r="AD3914" t="s">
        <v>49</v>
      </c>
      <c r="AE3914" t="s">
        <v>55</v>
      </c>
      <c r="AF3914">
        <v>0</v>
      </c>
      <c r="AG3914" t="s">
        <v>56</v>
      </c>
      <c r="AH3914" t="str">
        <f>"Trad IRN"</f>
        <v>Trad IRN</v>
      </c>
      <c r="AI3914" t="str">
        <f>"Bldg IRN"</f>
        <v>Bldg IRN</v>
      </c>
      <c r="AJ3914" t="s">
        <v>48</v>
      </c>
      <c r="AK3914" t="s">
        <v>48</v>
      </c>
      <c r="AL3914" t="s">
        <v>53</v>
      </c>
      <c r="AM3914">
        <v>398.65</v>
      </c>
      <c r="AN3914">
        <v>1132.3</v>
      </c>
      <c r="AO3914">
        <v>15</v>
      </c>
    </row>
    <row r="3915" spans="1:41" x14ac:dyDescent="0.3">
      <c r="A3915" t="str">
        <f>"Trad IRN"</f>
        <v>Trad IRN</v>
      </c>
      <c r="B3915" t="str">
        <f>"Bldg IRN"</f>
        <v>Bldg IRN</v>
      </c>
      <c r="C3915" t="s">
        <v>41</v>
      </c>
      <c r="D3915" t="s">
        <v>3</v>
      </c>
      <c r="E3915" t="s">
        <v>80</v>
      </c>
      <c r="F3915" t="s">
        <v>81</v>
      </c>
      <c r="G3915" t="s">
        <v>82</v>
      </c>
      <c r="H3915" t="s">
        <v>83</v>
      </c>
      <c r="I3915" t="str">
        <f>"Trad IRN"</f>
        <v>Trad IRN</v>
      </c>
      <c r="J3915" t="s">
        <v>43</v>
      </c>
      <c r="K3915" t="s">
        <v>44</v>
      </c>
      <c r="L3915" t="s">
        <v>45</v>
      </c>
      <c r="M3915" t="s">
        <v>46</v>
      </c>
      <c r="N3915" t="str">
        <f t="shared" si="395"/>
        <v>08/18/2022</v>
      </c>
      <c r="O3915" t="str">
        <f t="shared" ref="O3915:O3924" si="396">"12/31/2500"</f>
        <v>12/31/2500</v>
      </c>
      <c r="P3915">
        <v>1</v>
      </c>
      <c r="Q3915">
        <v>1</v>
      </c>
      <c r="S3915">
        <v>0</v>
      </c>
      <c r="T3915">
        <v>1</v>
      </c>
      <c r="U3915">
        <v>0</v>
      </c>
      <c r="V3915" t="str">
        <f>"Trad IRN"</f>
        <v>Trad IRN</v>
      </c>
      <c r="W3915">
        <v>100</v>
      </c>
      <c r="X3915" t="s">
        <v>47</v>
      </c>
      <c r="Z3915" t="s">
        <v>47</v>
      </c>
      <c r="AB3915" t="str">
        <f>"10"</f>
        <v>10</v>
      </c>
      <c r="AC3915" t="s">
        <v>48</v>
      </c>
      <c r="AD3915" t="s">
        <v>49</v>
      </c>
      <c r="AE3915" t="s">
        <v>55</v>
      </c>
      <c r="AF3915">
        <v>0</v>
      </c>
      <c r="AG3915" t="s">
        <v>56</v>
      </c>
      <c r="AH3915" t="str">
        <f>"Trad IRN"</f>
        <v>Trad IRN</v>
      </c>
      <c r="AI3915" t="str">
        <f>"Bldg IRN"</f>
        <v>Bldg IRN</v>
      </c>
      <c r="AJ3915" t="s">
        <v>48</v>
      </c>
      <c r="AK3915" t="s">
        <v>48</v>
      </c>
      <c r="AL3915" t="s">
        <v>53</v>
      </c>
      <c r="AM3915">
        <v>1132.3</v>
      </c>
      <c r="AN3915">
        <v>1132.3</v>
      </c>
      <c r="AO3915">
        <v>15</v>
      </c>
    </row>
    <row r="3916" spans="1:41" x14ac:dyDescent="0.3">
      <c r="A3916" t="str">
        <f>"Trad IRN"</f>
        <v>Trad IRN</v>
      </c>
      <c r="B3916" t="str">
        <f>"Bldg IRN"</f>
        <v>Bldg IRN</v>
      </c>
      <c r="C3916" t="s">
        <v>41</v>
      </c>
      <c r="D3916" t="s">
        <v>3</v>
      </c>
      <c r="E3916" t="s">
        <v>80</v>
      </c>
      <c r="F3916" t="s">
        <v>81</v>
      </c>
      <c r="G3916" t="s">
        <v>82</v>
      </c>
      <c r="H3916" t="s">
        <v>83</v>
      </c>
      <c r="I3916" t="str">
        <f>"Trad IRN"</f>
        <v>Trad IRN</v>
      </c>
      <c r="J3916" t="s">
        <v>43</v>
      </c>
      <c r="K3916" t="s">
        <v>44</v>
      </c>
      <c r="L3916" t="s">
        <v>45</v>
      </c>
      <c r="M3916" t="s">
        <v>46</v>
      </c>
      <c r="N3916" t="str">
        <f t="shared" si="395"/>
        <v>08/18/2022</v>
      </c>
      <c r="O3916" t="str">
        <f t="shared" si="396"/>
        <v>12/31/2500</v>
      </c>
      <c r="P3916">
        <v>1</v>
      </c>
      <c r="Q3916">
        <v>1</v>
      </c>
      <c r="S3916">
        <v>0</v>
      </c>
      <c r="T3916">
        <v>1</v>
      </c>
      <c r="U3916">
        <v>0</v>
      </c>
      <c r="V3916" t="str">
        <f>"Trad IRN"</f>
        <v>Trad IRN</v>
      </c>
      <c r="W3916">
        <v>100</v>
      </c>
      <c r="X3916" t="s">
        <v>47</v>
      </c>
      <c r="Z3916" t="s">
        <v>47</v>
      </c>
      <c r="AB3916" t="str">
        <f>"09"</f>
        <v>09</v>
      </c>
      <c r="AC3916" t="s">
        <v>48</v>
      </c>
      <c r="AD3916" t="s">
        <v>49</v>
      </c>
      <c r="AE3916" t="s">
        <v>55</v>
      </c>
      <c r="AF3916">
        <v>0</v>
      </c>
      <c r="AG3916" t="s">
        <v>56</v>
      </c>
      <c r="AH3916" t="str">
        <f>"Trad IRN"</f>
        <v>Trad IRN</v>
      </c>
      <c r="AI3916" t="str">
        <f>"Bldg IRN"</f>
        <v>Bldg IRN</v>
      </c>
      <c r="AJ3916" t="s">
        <v>48</v>
      </c>
      <c r="AK3916" t="s">
        <v>48</v>
      </c>
      <c r="AL3916" t="s">
        <v>53</v>
      </c>
      <c r="AM3916">
        <v>1132.3</v>
      </c>
      <c r="AN3916">
        <v>1132.3</v>
      </c>
      <c r="AO3916">
        <v>15</v>
      </c>
    </row>
    <row r="3917" spans="1:41" x14ac:dyDescent="0.3">
      <c r="A3917" t="str">
        <f>"Trad IRN"</f>
        <v>Trad IRN</v>
      </c>
      <c r="B3917" t="str">
        <f>"Bldg IRN"</f>
        <v>Bldg IRN</v>
      </c>
      <c r="C3917" t="s">
        <v>41</v>
      </c>
      <c r="D3917" t="s">
        <v>3</v>
      </c>
      <c r="E3917" t="s">
        <v>80</v>
      </c>
      <c r="F3917" t="s">
        <v>81</v>
      </c>
      <c r="G3917" t="s">
        <v>82</v>
      </c>
      <c r="H3917" t="s">
        <v>83</v>
      </c>
      <c r="I3917" t="str">
        <f>"Trad IRN"</f>
        <v>Trad IRN</v>
      </c>
      <c r="J3917" t="s">
        <v>43</v>
      </c>
      <c r="K3917" t="s">
        <v>44</v>
      </c>
      <c r="L3917" t="s">
        <v>45</v>
      </c>
      <c r="M3917" t="s">
        <v>46</v>
      </c>
      <c r="N3917" t="str">
        <f t="shared" si="395"/>
        <v>08/18/2022</v>
      </c>
      <c r="O3917" t="str">
        <f t="shared" si="396"/>
        <v>12/31/2500</v>
      </c>
      <c r="P3917">
        <v>1</v>
      </c>
      <c r="Q3917">
        <v>1</v>
      </c>
      <c r="S3917">
        <v>0</v>
      </c>
      <c r="T3917">
        <v>1</v>
      </c>
      <c r="U3917">
        <v>0</v>
      </c>
      <c r="V3917" t="str">
        <f>"Trad IRN"</f>
        <v>Trad IRN</v>
      </c>
      <c r="W3917">
        <v>100</v>
      </c>
      <c r="X3917" t="s">
        <v>47</v>
      </c>
      <c r="Z3917" t="s">
        <v>47</v>
      </c>
      <c r="AB3917" t="str">
        <f>"11"</f>
        <v>11</v>
      </c>
      <c r="AC3917" t="s">
        <v>48</v>
      </c>
      <c r="AD3917" t="s">
        <v>49</v>
      </c>
      <c r="AE3917" t="s">
        <v>55</v>
      </c>
      <c r="AF3917">
        <v>0</v>
      </c>
      <c r="AG3917" t="s">
        <v>56</v>
      </c>
      <c r="AH3917" t="str">
        <f>"Trad IRN"</f>
        <v>Trad IRN</v>
      </c>
      <c r="AI3917" t="str">
        <f>"Bldg IRN"</f>
        <v>Bldg IRN</v>
      </c>
      <c r="AJ3917" t="s">
        <v>48</v>
      </c>
      <c r="AK3917" t="s">
        <v>48</v>
      </c>
      <c r="AL3917" t="s">
        <v>53</v>
      </c>
      <c r="AM3917">
        <v>1132.3</v>
      </c>
      <c r="AN3917">
        <v>1132.3</v>
      </c>
      <c r="AO3917">
        <v>15</v>
      </c>
    </row>
    <row r="3918" spans="1:41" x14ac:dyDescent="0.3">
      <c r="A3918" t="str">
        <f>"Trad IRN"</f>
        <v>Trad IRN</v>
      </c>
      <c r="B3918" t="str">
        <f>"Bldg IRN"</f>
        <v>Bldg IRN</v>
      </c>
      <c r="C3918" t="s">
        <v>41</v>
      </c>
      <c r="D3918" t="s">
        <v>3</v>
      </c>
      <c r="E3918" t="s">
        <v>80</v>
      </c>
      <c r="F3918" t="s">
        <v>81</v>
      </c>
      <c r="G3918" t="s">
        <v>82</v>
      </c>
      <c r="H3918" t="s">
        <v>83</v>
      </c>
      <c r="I3918" t="str">
        <f>"Trad IRN"</f>
        <v>Trad IRN</v>
      </c>
      <c r="J3918" t="s">
        <v>43</v>
      </c>
      <c r="K3918" t="s">
        <v>44</v>
      </c>
      <c r="L3918" t="s">
        <v>45</v>
      </c>
      <c r="M3918" t="s">
        <v>46</v>
      </c>
      <c r="N3918" t="str">
        <f t="shared" si="395"/>
        <v>08/18/2022</v>
      </c>
      <c r="O3918" t="str">
        <f t="shared" si="396"/>
        <v>12/31/2500</v>
      </c>
      <c r="P3918">
        <v>1</v>
      </c>
      <c r="Q3918">
        <v>1</v>
      </c>
      <c r="R3918">
        <v>1</v>
      </c>
      <c r="S3918">
        <v>0</v>
      </c>
      <c r="T3918">
        <v>1</v>
      </c>
      <c r="U3918">
        <v>0</v>
      </c>
      <c r="V3918" t="str">
        <f>"Trad IRN"</f>
        <v>Trad IRN</v>
      </c>
      <c r="W3918">
        <v>100</v>
      </c>
      <c r="X3918" t="s">
        <v>47</v>
      </c>
      <c r="Z3918" t="s">
        <v>47</v>
      </c>
      <c r="AB3918" t="str">
        <f>"12"</f>
        <v>12</v>
      </c>
      <c r="AC3918" t="str">
        <f>"01"</f>
        <v>01</v>
      </c>
      <c r="AD3918" t="str">
        <f>"5"</f>
        <v>5</v>
      </c>
      <c r="AE3918" t="s">
        <v>50</v>
      </c>
      <c r="AF3918">
        <v>0</v>
      </c>
      <c r="AG3918" t="s">
        <v>56</v>
      </c>
      <c r="AH3918" t="str">
        <f>"Trad IRN"</f>
        <v>Trad IRN</v>
      </c>
      <c r="AI3918" t="str">
        <f>"Bldg IRN"</f>
        <v>Bldg IRN</v>
      </c>
      <c r="AJ3918" t="str">
        <f>"12"</f>
        <v>12</v>
      </c>
      <c r="AK3918" t="s">
        <v>48</v>
      </c>
      <c r="AL3918" t="s">
        <v>53</v>
      </c>
      <c r="AM3918">
        <v>1132.3</v>
      </c>
      <c r="AN3918">
        <v>1132.3</v>
      </c>
      <c r="AO3918">
        <v>15</v>
      </c>
    </row>
    <row r="3919" spans="1:41" x14ac:dyDescent="0.3">
      <c r="A3919" t="str">
        <f>"Trad IRN"</f>
        <v>Trad IRN</v>
      </c>
      <c r="B3919" t="str">
        <f>"Bldg IRN"</f>
        <v>Bldg IRN</v>
      </c>
      <c r="C3919" t="s">
        <v>41</v>
      </c>
      <c r="D3919" t="s">
        <v>3</v>
      </c>
      <c r="E3919" t="s">
        <v>80</v>
      </c>
      <c r="F3919" t="s">
        <v>81</v>
      </c>
      <c r="G3919" t="s">
        <v>82</v>
      </c>
      <c r="H3919" t="s">
        <v>83</v>
      </c>
      <c r="I3919" t="str">
        <f>"Trad IRN"</f>
        <v>Trad IRN</v>
      </c>
      <c r="J3919" t="s">
        <v>43</v>
      </c>
      <c r="K3919" t="s">
        <v>44</v>
      </c>
      <c r="L3919" t="s">
        <v>45</v>
      </c>
      <c r="M3919" t="s">
        <v>46</v>
      </c>
      <c r="N3919" t="str">
        <f t="shared" si="395"/>
        <v>08/18/2022</v>
      </c>
      <c r="O3919" t="str">
        <f t="shared" si="396"/>
        <v>12/31/2500</v>
      </c>
      <c r="P3919">
        <v>1</v>
      </c>
      <c r="Q3919">
        <v>1</v>
      </c>
      <c r="S3919">
        <v>0</v>
      </c>
      <c r="T3919">
        <v>1</v>
      </c>
      <c r="U3919">
        <v>0</v>
      </c>
      <c r="V3919" t="str">
        <f>"Trad IRN"</f>
        <v>Trad IRN</v>
      </c>
      <c r="W3919">
        <v>100</v>
      </c>
      <c r="X3919" t="s">
        <v>47</v>
      </c>
      <c r="Z3919" t="s">
        <v>47</v>
      </c>
      <c r="AB3919" t="str">
        <f>"09"</f>
        <v>09</v>
      </c>
      <c r="AC3919" t="s">
        <v>48</v>
      </c>
      <c r="AD3919" t="s">
        <v>49</v>
      </c>
      <c r="AE3919" t="s">
        <v>50</v>
      </c>
      <c r="AF3919">
        <v>0</v>
      </c>
      <c r="AG3919" t="s">
        <v>56</v>
      </c>
      <c r="AH3919" t="str">
        <f>"Trad IRN"</f>
        <v>Trad IRN</v>
      </c>
      <c r="AI3919" t="str">
        <f>"Bldg IRN"</f>
        <v>Bldg IRN</v>
      </c>
      <c r="AJ3919" t="s">
        <v>48</v>
      </c>
      <c r="AK3919" t="s">
        <v>48</v>
      </c>
      <c r="AL3919" t="s">
        <v>53</v>
      </c>
      <c r="AM3919">
        <v>1132.3</v>
      </c>
      <c r="AN3919">
        <v>1132.3</v>
      </c>
      <c r="AO3919">
        <v>15</v>
      </c>
    </row>
    <row r="3920" spans="1:41" x14ac:dyDescent="0.3">
      <c r="A3920" t="str">
        <f>"Trad IRN"</f>
        <v>Trad IRN</v>
      </c>
      <c r="B3920" t="str">
        <f>"Bldg IRN"</f>
        <v>Bldg IRN</v>
      </c>
      <c r="C3920" t="s">
        <v>41</v>
      </c>
      <c r="D3920" t="s">
        <v>3</v>
      </c>
      <c r="E3920" t="s">
        <v>80</v>
      </c>
      <c r="F3920" t="s">
        <v>81</v>
      </c>
      <c r="G3920" t="s">
        <v>82</v>
      </c>
      <c r="H3920" t="s">
        <v>83</v>
      </c>
      <c r="I3920" t="str">
        <f>"Trad IRN"</f>
        <v>Trad IRN</v>
      </c>
      <c r="J3920" t="s">
        <v>43</v>
      </c>
      <c r="K3920" t="s">
        <v>44</v>
      </c>
      <c r="L3920" t="s">
        <v>45</v>
      </c>
      <c r="M3920" t="s">
        <v>46</v>
      </c>
      <c r="N3920" t="str">
        <f t="shared" si="395"/>
        <v>08/18/2022</v>
      </c>
      <c r="O3920" t="str">
        <f t="shared" si="396"/>
        <v>12/31/2500</v>
      </c>
      <c r="P3920">
        <v>0.85</v>
      </c>
      <c r="Q3920">
        <v>0.85</v>
      </c>
      <c r="S3920">
        <v>0</v>
      </c>
      <c r="T3920">
        <v>0.85</v>
      </c>
      <c r="U3920">
        <v>0</v>
      </c>
      <c r="V3920" t="str">
        <f>"Trad IRN"</f>
        <v>Trad IRN</v>
      </c>
      <c r="W3920">
        <v>70</v>
      </c>
      <c r="X3920" t="s">
        <v>47</v>
      </c>
      <c r="Z3920" t="s">
        <v>54</v>
      </c>
      <c r="AA3920" t="str">
        <f>"15"</f>
        <v>15</v>
      </c>
      <c r="AB3920" t="str">
        <f>"11"</f>
        <v>11</v>
      </c>
      <c r="AC3920" t="s">
        <v>48</v>
      </c>
      <c r="AD3920" t="s">
        <v>49</v>
      </c>
      <c r="AE3920" t="s">
        <v>50</v>
      </c>
      <c r="AF3920">
        <v>0</v>
      </c>
      <c r="AG3920" t="s">
        <v>56</v>
      </c>
      <c r="AH3920" t="str">
        <f>"Trad IRN"</f>
        <v>Trad IRN</v>
      </c>
      <c r="AI3920" t="str">
        <f>"Bldg IRN"</f>
        <v>Bldg IRN</v>
      </c>
      <c r="AJ3920" t="s">
        <v>48</v>
      </c>
      <c r="AK3920" t="s">
        <v>48</v>
      </c>
      <c r="AL3920" t="s">
        <v>53</v>
      </c>
      <c r="AM3920">
        <v>962.46</v>
      </c>
      <c r="AN3920">
        <v>1132.3</v>
      </c>
      <c r="AO3920">
        <v>15</v>
      </c>
    </row>
    <row r="3921" spans="1:41" x14ac:dyDescent="0.3">
      <c r="A3921" t="str">
        <f>"Trad IRN"</f>
        <v>Trad IRN</v>
      </c>
      <c r="B3921" t="str">
        <f>"Bldg IRN"</f>
        <v>Bldg IRN</v>
      </c>
      <c r="C3921" t="s">
        <v>41</v>
      </c>
      <c r="D3921" t="s">
        <v>3</v>
      </c>
      <c r="E3921" t="s">
        <v>80</v>
      </c>
      <c r="F3921" t="s">
        <v>81</v>
      </c>
      <c r="G3921" t="s">
        <v>82</v>
      </c>
      <c r="H3921" t="s">
        <v>83</v>
      </c>
      <c r="I3921" t="s">
        <v>8</v>
      </c>
      <c r="J3921" t="s">
        <v>43</v>
      </c>
      <c r="K3921" t="s">
        <v>44</v>
      </c>
      <c r="L3921" t="s">
        <v>45</v>
      </c>
      <c r="M3921" t="s">
        <v>46</v>
      </c>
      <c r="N3921" t="str">
        <f t="shared" si="395"/>
        <v>08/18/2022</v>
      </c>
      <c r="O3921" t="str">
        <f t="shared" si="396"/>
        <v>12/31/2500</v>
      </c>
      <c r="P3921">
        <v>0.15</v>
      </c>
      <c r="Q3921">
        <v>0.15</v>
      </c>
      <c r="S3921">
        <v>0</v>
      </c>
      <c r="T3921">
        <v>3.8887999999999999E-2</v>
      </c>
      <c r="U3921">
        <v>0.111112</v>
      </c>
      <c r="V3921" t="str">
        <f>"Trad IRN"</f>
        <v>Trad IRN</v>
      </c>
      <c r="W3921">
        <v>15</v>
      </c>
      <c r="X3921" t="s">
        <v>47</v>
      </c>
      <c r="Z3921" t="s">
        <v>47</v>
      </c>
      <c r="AB3921" t="str">
        <f>"11"</f>
        <v>11</v>
      </c>
      <c r="AC3921" t="s">
        <v>48</v>
      </c>
      <c r="AD3921" t="s">
        <v>49</v>
      </c>
      <c r="AE3921" t="s">
        <v>50</v>
      </c>
      <c r="AF3921">
        <v>0</v>
      </c>
      <c r="AG3921" t="s">
        <v>51</v>
      </c>
      <c r="AH3921" t="str">
        <f>"Trad IRN"</f>
        <v>Trad IRN</v>
      </c>
      <c r="AI3921" t="str">
        <f>"Bldg IRN"</f>
        <v>Bldg IRN</v>
      </c>
      <c r="AJ3921" t="s">
        <v>48</v>
      </c>
      <c r="AK3921" t="s">
        <v>48</v>
      </c>
      <c r="AL3921" t="s">
        <v>53</v>
      </c>
      <c r="AM3921">
        <v>169.85</v>
      </c>
      <c r="AN3921">
        <v>1132.3</v>
      </c>
      <c r="AO3921">
        <v>15</v>
      </c>
    </row>
    <row r="3922" spans="1:41" x14ac:dyDescent="0.3">
      <c r="A3922" t="str">
        <f>"Trad IRN"</f>
        <v>Trad IRN</v>
      </c>
      <c r="B3922" t="str">
        <f>"Bldg IRN"</f>
        <v>Bldg IRN</v>
      </c>
      <c r="C3922" t="s">
        <v>41</v>
      </c>
      <c r="D3922" t="s">
        <v>3</v>
      </c>
      <c r="E3922" t="s">
        <v>80</v>
      </c>
      <c r="F3922" t="s">
        <v>81</v>
      </c>
      <c r="G3922" t="s">
        <v>82</v>
      </c>
      <c r="H3922" t="s">
        <v>83</v>
      </c>
      <c r="I3922" t="str">
        <f>"Trad IRN"</f>
        <v>Trad IRN</v>
      </c>
      <c r="J3922" t="s">
        <v>43</v>
      </c>
      <c r="K3922" t="s">
        <v>44</v>
      </c>
      <c r="L3922" t="s">
        <v>45</v>
      </c>
      <c r="M3922" t="s">
        <v>46</v>
      </c>
      <c r="N3922" t="str">
        <f t="shared" si="395"/>
        <v>08/18/2022</v>
      </c>
      <c r="O3922" t="str">
        <f t="shared" si="396"/>
        <v>12/31/2500</v>
      </c>
      <c r="P3922">
        <v>0.5</v>
      </c>
      <c r="Q3922">
        <v>0.5</v>
      </c>
      <c r="S3922">
        <v>0</v>
      </c>
      <c r="T3922">
        <v>0.5</v>
      </c>
      <c r="U3922">
        <v>0</v>
      </c>
      <c r="V3922" t="str">
        <f>"Trad IRN"</f>
        <v>Trad IRN</v>
      </c>
      <c r="W3922">
        <v>50</v>
      </c>
      <c r="X3922" t="s">
        <v>47</v>
      </c>
      <c r="Z3922" t="s">
        <v>47</v>
      </c>
      <c r="AB3922" t="str">
        <f>"11"</f>
        <v>11</v>
      </c>
      <c r="AC3922" t="s">
        <v>48</v>
      </c>
      <c r="AD3922" t="s">
        <v>49</v>
      </c>
      <c r="AE3922" t="s">
        <v>55</v>
      </c>
      <c r="AF3922">
        <v>0</v>
      </c>
      <c r="AG3922" t="s">
        <v>56</v>
      </c>
      <c r="AH3922" t="str">
        <f>"Trad IRN"</f>
        <v>Trad IRN</v>
      </c>
      <c r="AI3922" t="str">
        <f>"Bldg IRN"</f>
        <v>Bldg IRN</v>
      </c>
      <c r="AJ3922" t="s">
        <v>48</v>
      </c>
      <c r="AK3922" t="s">
        <v>48</v>
      </c>
      <c r="AL3922" t="s">
        <v>53</v>
      </c>
      <c r="AM3922">
        <v>566.15</v>
      </c>
      <c r="AN3922">
        <v>1132.3</v>
      </c>
      <c r="AO3922">
        <v>15</v>
      </c>
    </row>
    <row r="3923" spans="1:41" x14ac:dyDescent="0.3">
      <c r="A3923" t="str">
        <f>"Trad IRN"</f>
        <v>Trad IRN</v>
      </c>
      <c r="B3923" t="str">
        <f>"Bldg IRN"</f>
        <v>Bldg IRN</v>
      </c>
      <c r="C3923" t="s">
        <v>41</v>
      </c>
      <c r="D3923" t="s">
        <v>3</v>
      </c>
      <c r="E3923" t="s">
        <v>80</v>
      </c>
      <c r="F3923" t="s">
        <v>81</v>
      </c>
      <c r="G3923" t="s">
        <v>82</v>
      </c>
      <c r="H3923" t="s">
        <v>83</v>
      </c>
      <c r="I3923" t="s">
        <v>8</v>
      </c>
      <c r="J3923" t="s">
        <v>43</v>
      </c>
      <c r="K3923" t="s">
        <v>44</v>
      </c>
      <c r="L3923" t="s">
        <v>45</v>
      </c>
      <c r="M3923" t="s">
        <v>46</v>
      </c>
      <c r="N3923" t="str">
        <f>"08/17/2022"</f>
        <v>08/17/2022</v>
      </c>
      <c r="O3923" t="str">
        <f t="shared" si="396"/>
        <v>12/31/2500</v>
      </c>
      <c r="P3923">
        <v>0.5</v>
      </c>
      <c r="Q3923">
        <v>0.5</v>
      </c>
      <c r="S3923">
        <v>0</v>
      </c>
      <c r="T3923">
        <v>0</v>
      </c>
      <c r="U3923">
        <v>0.5</v>
      </c>
      <c r="V3923" t="str">
        <f>"Trad IRN"</f>
        <v>Trad IRN</v>
      </c>
      <c r="W3923">
        <v>50</v>
      </c>
      <c r="X3923" t="s">
        <v>47</v>
      </c>
      <c r="Z3923" t="s">
        <v>47</v>
      </c>
      <c r="AB3923" t="str">
        <f>"11"</f>
        <v>11</v>
      </c>
      <c r="AC3923" t="s">
        <v>48</v>
      </c>
      <c r="AD3923" t="s">
        <v>49</v>
      </c>
      <c r="AE3923" t="s">
        <v>55</v>
      </c>
      <c r="AF3923">
        <v>0</v>
      </c>
      <c r="AG3923" t="s">
        <v>51</v>
      </c>
      <c r="AH3923" t="s">
        <v>85</v>
      </c>
      <c r="AI3923" t="str">
        <f>"Bldg IRN"</f>
        <v>Bldg IRN</v>
      </c>
      <c r="AJ3923" t="s">
        <v>48</v>
      </c>
      <c r="AK3923" t="s">
        <v>48</v>
      </c>
      <c r="AL3923" t="s">
        <v>53</v>
      </c>
      <c r="AM3923">
        <v>530</v>
      </c>
      <c r="AN3923">
        <v>1060</v>
      </c>
      <c r="AO3923">
        <v>15</v>
      </c>
    </row>
    <row r="3924" spans="1:41" x14ac:dyDescent="0.3">
      <c r="A3924" t="str">
        <f>"Trad IRN"</f>
        <v>Trad IRN</v>
      </c>
      <c r="B3924" t="str">
        <f>"Bldg IRN"</f>
        <v>Bldg IRN</v>
      </c>
      <c r="C3924" t="s">
        <v>41</v>
      </c>
      <c r="D3924" t="s">
        <v>3</v>
      </c>
      <c r="E3924" t="s">
        <v>80</v>
      </c>
      <c r="F3924" t="s">
        <v>81</v>
      </c>
      <c r="G3924" t="s">
        <v>82</v>
      </c>
      <c r="H3924" t="s">
        <v>83</v>
      </c>
      <c r="I3924" t="str">
        <f>"Trad IRN"</f>
        <v>Trad IRN</v>
      </c>
      <c r="J3924" t="s">
        <v>43</v>
      </c>
      <c r="K3924" t="s">
        <v>44</v>
      </c>
      <c r="L3924" t="s">
        <v>45</v>
      </c>
      <c r="M3924" t="s">
        <v>46</v>
      </c>
      <c r="N3924" t="str">
        <f>"08/18/2022"</f>
        <v>08/18/2022</v>
      </c>
      <c r="O3924" t="str">
        <f t="shared" si="396"/>
        <v>12/31/2500</v>
      </c>
      <c r="P3924">
        <v>1</v>
      </c>
      <c r="Q3924">
        <v>1</v>
      </c>
      <c r="S3924">
        <v>0</v>
      </c>
      <c r="T3924">
        <v>1</v>
      </c>
      <c r="U3924">
        <v>0</v>
      </c>
      <c r="V3924" t="str">
        <f>"Trad IRN"</f>
        <v>Trad IRN</v>
      </c>
      <c r="W3924">
        <v>70</v>
      </c>
      <c r="X3924" t="s">
        <v>54</v>
      </c>
      <c r="Y3924" t="str">
        <f>"30"</f>
        <v>30</v>
      </c>
      <c r="Z3924" t="s">
        <v>47</v>
      </c>
      <c r="AB3924" t="str">
        <f>"12"</f>
        <v>12</v>
      </c>
      <c r="AC3924" t="s">
        <v>48</v>
      </c>
      <c r="AD3924" t="s">
        <v>49</v>
      </c>
      <c r="AE3924" t="s">
        <v>50</v>
      </c>
      <c r="AF3924">
        <v>0</v>
      </c>
      <c r="AG3924" t="s">
        <v>56</v>
      </c>
      <c r="AH3924" t="str">
        <f>"Trad IRN"</f>
        <v>Trad IRN</v>
      </c>
      <c r="AI3924" t="str">
        <f>"Bldg IRN"</f>
        <v>Bldg IRN</v>
      </c>
      <c r="AJ3924" t="str">
        <f>"12"</f>
        <v>12</v>
      </c>
      <c r="AK3924" t="s">
        <v>48</v>
      </c>
      <c r="AL3924" t="s">
        <v>53</v>
      </c>
      <c r="AM3924">
        <v>1132.3</v>
      </c>
      <c r="AN3924">
        <v>1132.3</v>
      </c>
      <c r="AO3924">
        <v>15</v>
      </c>
    </row>
    <row r="3925" spans="1:41" x14ac:dyDescent="0.3">
      <c r="A3925" t="str">
        <f>"Trad IRN"</f>
        <v>Trad IRN</v>
      </c>
      <c r="B3925" t="str">
        <f>"Bldg IRN"</f>
        <v>Bldg IRN</v>
      </c>
      <c r="C3925" t="s">
        <v>41</v>
      </c>
      <c r="D3925" t="s">
        <v>3</v>
      </c>
      <c r="E3925" t="s">
        <v>80</v>
      </c>
      <c r="F3925" t="s">
        <v>81</v>
      </c>
      <c r="G3925" t="s">
        <v>82</v>
      </c>
      <c r="H3925" t="s">
        <v>83</v>
      </c>
      <c r="I3925" t="str">
        <f>"Trad IRN"</f>
        <v>Trad IRN</v>
      </c>
      <c r="J3925" t="s">
        <v>43</v>
      </c>
      <c r="K3925" t="s">
        <v>44</v>
      </c>
      <c r="L3925" t="s">
        <v>45</v>
      </c>
      <c r="M3925" t="s">
        <v>46</v>
      </c>
      <c r="N3925" t="str">
        <f>"08/18/2022"</f>
        <v>08/18/2022</v>
      </c>
      <c r="O3925" t="str">
        <f>"10/16/2022"</f>
        <v>10/16/2022</v>
      </c>
      <c r="P3925">
        <v>0.21337999999999999</v>
      </c>
      <c r="Q3925">
        <v>0.21337999999999999</v>
      </c>
      <c r="S3925">
        <v>0</v>
      </c>
      <c r="T3925">
        <v>0.21337999999999999</v>
      </c>
      <c r="U3925">
        <v>0</v>
      </c>
      <c r="V3925" t="str">
        <f>"Trad IRN"</f>
        <v>Trad IRN</v>
      </c>
      <c r="W3925">
        <v>100</v>
      </c>
      <c r="X3925" t="s">
        <v>47</v>
      </c>
      <c r="Z3925" t="s">
        <v>47</v>
      </c>
      <c r="AB3925" t="str">
        <f>"11"</f>
        <v>11</v>
      </c>
      <c r="AC3925" t="s">
        <v>48</v>
      </c>
      <c r="AD3925" t="s">
        <v>49</v>
      </c>
      <c r="AE3925" t="s">
        <v>50</v>
      </c>
      <c r="AF3925">
        <v>0</v>
      </c>
      <c r="AG3925" t="s">
        <v>56</v>
      </c>
      <c r="AH3925" t="str">
        <f>"Trad IRN"</f>
        <v>Trad IRN</v>
      </c>
      <c r="AI3925" t="str">
        <f>"Bldg IRN"</f>
        <v>Bldg IRN</v>
      </c>
      <c r="AJ3925" t="s">
        <v>48</v>
      </c>
      <c r="AK3925" t="s">
        <v>48</v>
      </c>
      <c r="AL3925" t="s">
        <v>53</v>
      </c>
      <c r="AM3925">
        <v>241.61</v>
      </c>
      <c r="AN3925">
        <v>1132.3</v>
      </c>
      <c r="AO3925">
        <v>15</v>
      </c>
    </row>
    <row r="3926" spans="1:41" x14ac:dyDescent="0.3">
      <c r="A3926" t="str">
        <f>"Trad IRN"</f>
        <v>Trad IRN</v>
      </c>
      <c r="B3926" t="str">
        <f>"Bldg IRN"</f>
        <v>Bldg IRN</v>
      </c>
      <c r="C3926" t="s">
        <v>41</v>
      </c>
      <c r="D3926" t="s">
        <v>3</v>
      </c>
      <c r="E3926" t="s">
        <v>80</v>
      </c>
      <c r="F3926" t="s">
        <v>81</v>
      </c>
      <c r="G3926" t="s">
        <v>82</v>
      </c>
      <c r="H3926" t="s">
        <v>83</v>
      </c>
      <c r="I3926" t="str">
        <f>"Trad IRN"</f>
        <v>Trad IRN</v>
      </c>
      <c r="J3926" t="s">
        <v>43</v>
      </c>
      <c r="K3926" t="s">
        <v>44</v>
      </c>
      <c r="L3926" t="s">
        <v>45</v>
      </c>
      <c r="M3926" t="s">
        <v>46</v>
      </c>
      <c r="N3926" t="str">
        <f>"10/17/2022"</f>
        <v>10/17/2022</v>
      </c>
      <c r="O3926" t="str">
        <f t="shared" ref="O3926:O3932" si="397">"12/31/2500"</f>
        <v>12/31/2500</v>
      </c>
      <c r="P3926">
        <v>0.78661999999999999</v>
      </c>
      <c r="Q3926">
        <v>0.78661999999999999</v>
      </c>
      <c r="S3926">
        <v>0</v>
      </c>
      <c r="T3926">
        <v>0.78661999999999999</v>
      </c>
      <c r="U3926">
        <v>0</v>
      </c>
      <c r="V3926" t="str">
        <f>"Trad IRN"</f>
        <v>Trad IRN</v>
      </c>
      <c r="W3926">
        <v>100</v>
      </c>
      <c r="X3926" t="s">
        <v>47</v>
      </c>
      <c r="Z3926" t="s">
        <v>47</v>
      </c>
      <c r="AB3926" t="str">
        <f>"11"</f>
        <v>11</v>
      </c>
      <c r="AC3926" t="s">
        <v>48</v>
      </c>
      <c r="AD3926" t="s">
        <v>49</v>
      </c>
      <c r="AE3926" t="s">
        <v>55</v>
      </c>
      <c r="AF3926">
        <v>0</v>
      </c>
      <c r="AG3926" t="s">
        <v>56</v>
      </c>
      <c r="AH3926" t="str">
        <f>"Trad IRN"</f>
        <v>Trad IRN</v>
      </c>
      <c r="AI3926" t="str">
        <f>"Bldg IRN"</f>
        <v>Bldg IRN</v>
      </c>
      <c r="AJ3926" t="s">
        <v>48</v>
      </c>
      <c r="AK3926" t="s">
        <v>48</v>
      </c>
      <c r="AL3926" t="s">
        <v>53</v>
      </c>
      <c r="AM3926">
        <v>890.69</v>
      </c>
      <c r="AN3926">
        <v>1132.3</v>
      </c>
      <c r="AO3926">
        <v>15</v>
      </c>
    </row>
    <row r="3927" spans="1:41" x14ac:dyDescent="0.3">
      <c r="A3927" t="str">
        <f>"Trad IRN"</f>
        <v>Trad IRN</v>
      </c>
      <c r="B3927" t="str">
        <f>"Bldg IRN"</f>
        <v>Bldg IRN</v>
      </c>
      <c r="C3927" t="s">
        <v>41</v>
      </c>
      <c r="D3927" t="s">
        <v>3</v>
      </c>
      <c r="E3927" t="s">
        <v>80</v>
      </c>
      <c r="F3927" t="s">
        <v>81</v>
      </c>
      <c r="G3927" t="s">
        <v>82</v>
      </c>
      <c r="H3927" t="s">
        <v>83</v>
      </c>
      <c r="I3927" t="str">
        <f>"Trad IRN"</f>
        <v>Trad IRN</v>
      </c>
      <c r="J3927" t="s">
        <v>43</v>
      </c>
      <c r="K3927" t="s">
        <v>44</v>
      </c>
      <c r="L3927" t="s">
        <v>45</v>
      </c>
      <c r="M3927" t="s">
        <v>46</v>
      </c>
      <c r="N3927" t="str">
        <f t="shared" ref="N3927:N3933" si="398">"08/18/2022"</f>
        <v>08/18/2022</v>
      </c>
      <c r="O3927" t="str">
        <f t="shared" si="397"/>
        <v>12/31/2500</v>
      </c>
      <c r="P3927">
        <v>1</v>
      </c>
      <c r="Q3927">
        <v>1</v>
      </c>
      <c r="S3927">
        <v>1</v>
      </c>
      <c r="T3927">
        <v>1</v>
      </c>
      <c r="U3927">
        <v>0</v>
      </c>
      <c r="V3927" t="str">
        <f>"Trad IRN"</f>
        <v>Trad IRN</v>
      </c>
      <c r="W3927">
        <v>55</v>
      </c>
      <c r="X3927" t="s">
        <v>54</v>
      </c>
      <c r="Y3927" t="str">
        <f>"45"</f>
        <v>45</v>
      </c>
      <c r="Z3927" t="s">
        <v>47</v>
      </c>
      <c r="AB3927" t="str">
        <f>"11"</f>
        <v>11</v>
      </c>
      <c r="AC3927" t="s">
        <v>48</v>
      </c>
      <c r="AD3927" t="s">
        <v>49</v>
      </c>
      <c r="AE3927" t="s">
        <v>50</v>
      </c>
      <c r="AF3927">
        <v>0</v>
      </c>
      <c r="AG3927" t="s">
        <v>56</v>
      </c>
      <c r="AH3927" t="str">
        <f>"Trad IRN"</f>
        <v>Trad IRN</v>
      </c>
      <c r="AI3927" t="str">
        <f>"Bldg IRN"</f>
        <v>Bldg IRN</v>
      </c>
      <c r="AJ3927" t="s">
        <v>48</v>
      </c>
      <c r="AK3927" t="s">
        <v>48</v>
      </c>
      <c r="AL3927" t="s">
        <v>53</v>
      </c>
      <c r="AM3927">
        <v>1132.3</v>
      </c>
      <c r="AN3927">
        <v>1132.3</v>
      </c>
      <c r="AO3927">
        <v>15</v>
      </c>
    </row>
    <row r="3928" spans="1:41" x14ac:dyDescent="0.3">
      <c r="A3928" t="str">
        <f>"Trad IRN"</f>
        <v>Trad IRN</v>
      </c>
      <c r="B3928" t="str">
        <f>"Bldg IRN"</f>
        <v>Bldg IRN</v>
      </c>
      <c r="C3928" t="s">
        <v>41</v>
      </c>
      <c r="D3928" t="s">
        <v>3</v>
      </c>
      <c r="E3928" t="s">
        <v>80</v>
      </c>
      <c r="F3928" t="s">
        <v>81</v>
      </c>
      <c r="G3928" t="s">
        <v>82</v>
      </c>
      <c r="H3928" t="s">
        <v>83</v>
      </c>
      <c r="I3928" t="str">
        <f>"Trad IRN"</f>
        <v>Trad IRN</v>
      </c>
      <c r="J3928" t="s">
        <v>43</v>
      </c>
      <c r="K3928" t="s">
        <v>44</v>
      </c>
      <c r="L3928" t="s">
        <v>45</v>
      </c>
      <c r="M3928" t="s">
        <v>46</v>
      </c>
      <c r="N3928" t="str">
        <f t="shared" si="398"/>
        <v>08/18/2022</v>
      </c>
      <c r="O3928" t="str">
        <f t="shared" si="397"/>
        <v>12/31/2500</v>
      </c>
      <c r="P3928">
        <v>1</v>
      </c>
      <c r="Q3928">
        <v>1</v>
      </c>
      <c r="S3928">
        <v>1</v>
      </c>
      <c r="T3928">
        <v>1</v>
      </c>
      <c r="U3928">
        <v>0</v>
      </c>
      <c r="V3928" t="str">
        <f>"Trad IRN"</f>
        <v>Trad IRN</v>
      </c>
      <c r="W3928">
        <v>55</v>
      </c>
      <c r="X3928" t="s">
        <v>54</v>
      </c>
      <c r="Y3928" t="str">
        <f>"45"</f>
        <v>45</v>
      </c>
      <c r="Z3928" t="s">
        <v>47</v>
      </c>
      <c r="AB3928" t="str">
        <f>"12"</f>
        <v>12</v>
      </c>
      <c r="AC3928" t="s">
        <v>48</v>
      </c>
      <c r="AD3928" t="s">
        <v>49</v>
      </c>
      <c r="AE3928" t="s">
        <v>50</v>
      </c>
      <c r="AF3928">
        <v>0</v>
      </c>
      <c r="AG3928" t="s">
        <v>56</v>
      </c>
      <c r="AH3928" t="str">
        <f>"Trad IRN"</f>
        <v>Trad IRN</v>
      </c>
      <c r="AI3928" t="str">
        <f>"Bldg IRN"</f>
        <v>Bldg IRN</v>
      </c>
      <c r="AJ3928" t="str">
        <f>"12"</f>
        <v>12</v>
      </c>
      <c r="AK3928" t="s">
        <v>48</v>
      </c>
      <c r="AL3928" t="s">
        <v>53</v>
      </c>
      <c r="AM3928">
        <v>1132.3</v>
      </c>
      <c r="AN3928">
        <v>1132.3</v>
      </c>
      <c r="AO3928">
        <v>15</v>
      </c>
    </row>
    <row r="3929" spans="1:41" x14ac:dyDescent="0.3">
      <c r="A3929" t="str">
        <f>"Trad IRN"</f>
        <v>Trad IRN</v>
      </c>
      <c r="B3929" t="str">
        <f>"Bldg IRN"</f>
        <v>Bldg IRN</v>
      </c>
      <c r="C3929" t="s">
        <v>41</v>
      </c>
      <c r="D3929" t="s">
        <v>3</v>
      </c>
      <c r="E3929" t="s">
        <v>80</v>
      </c>
      <c r="F3929" t="s">
        <v>81</v>
      </c>
      <c r="G3929" t="s">
        <v>82</v>
      </c>
      <c r="H3929" t="s">
        <v>83</v>
      </c>
      <c r="I3929" t="str">
        <f>"Trad IRN"</f>
        <v>Trad IRN</v>
      </c>
      <c r="J3929" t="s">
        <v>43</v>
      </c>
      <c r="K3929" t="s">
        <v>44</v>
      </c>
      <c r="L3929" t="s">
        <v>45</v>
      </c>
      <c r="M3929" t="s">
        <v>46</v>
      </c>
      <c r="N3929" t="str">
        <f t="shared" si="398"/>
        <v>08/18/2022</v>
      </c>
      <c r="O3929" t="str">
        <f t="shared" si="397"/>
        <v>12/31/2500</v>
      </c>
      <c r="P3929">
        <v>1</v>
      </c>
      <c r="Q3929">
        <v>1</v>
      </c>
      <c r="S3929">
        <v>1</v>
      </c>
      <c r="T3929">
        <v>1</v>
      </c>
      <c r="U3929">
        <v>0</v>
      </c>
      <c r="V3929" t="str">
        <f>"Trad IRN"</f>
        <v>Trad IRN</v>
      </c>
      <c r="W3929">
        <v>100</v>
      </c>
      <c r="X3929" t="s">
        <v>47</v>
      </c>
      <c r="Z3929" t="s">
        <v>47</v>
      </c>
      <c r="AB3929" t="str">
        <f>"09"</f>
        <v>09</v>
      </c>
      <c r="AC3929" t="s">
        <v>48</v>
      </c>
      <c r="AD3929" t="s">
        <v>49</v>
      </c>
      <c r="AE3929" t="s">
        <v>50</v>
      </c>
      <c r="AF3929">
        <v>0</v>
      </c>
      <c r="AG3929" t="s">
        <v>56</v>
      </c>
      <c r="AH3929" t="str">
        <f>"Trad IRN"</f>
        <v>Trad IRN</v>
      </c>
      <c r="AI3929" t="str">
        <f>"Bldg IRN"</f>
        <v>Bldg IRN</v>
      </c>
      <c r="AJ3929" t="s">
        <v>48</v>
      </c>
      <c r="AK3929" t="s">
        <v>48</v>
      </c>
      <c r="AL3929" t="s">
        <v>53</v>
      </c>
      <c r="AM3929">
        <v>1132.3</v>
      </c>
      <c r="AN3929">
        <v>1132.3</v>
      </c>
      <c r="AO3929">
        <v>15</v>
      </c>
    </row>
    <row r="3930" spans="1:41" x14ac:dyDescent="0.3">
      <c r="A3930" t="str">
        <f>"Trad IRN"</f>
        <v>Trad IRN</v>
      </c>
      <c r="B3930" t="str">
        <f>"Bldg IRN"</f>
        <v>Bldg IRN</v>
      </c>
      <c r="C3930" t="s">
        <v>41</v>
      </c>
      <c r="D3930" t="s">
        <v>3</v>
      </c>
      <c r="E3930" t="s">
        <v>80</v>
      </c>
      <c r="F3930" t="s">
        <v>81</v>
      </c>
      <c r="G3930" t="s">
        <v>82</v>
      </c>
      <c r="H3930" t="s">
        <v>83</v>
      </c>
      <c r="I3930" t="str">
        <f>"Trad IRN"</f>
        <v>Trad IRN</v>
      </c>
      <c r="J3930" t="s">
        <v>43</v>
      </c>
      <c r="K3930" t="s">
        <v>44</v>
      </c>
      <c r="L3930" t="s">
        <v>45</v>
      </c>
      <c r="M3930" t="s">
        <v>46</v>
      </c>
      <c r="N3930" t="str">
        <f t="shared" si="398"/>
        <v>08/18/2022</v>
      </c>
      <c r="O3930" t="str">
        <f t="shared" si="397"/>
        <v>12/31/2500</v>
      </c>
      <c r="P3930">
        <v>1</v>
      </c>
      <c r="Q3930">
        <v>1</v>
      </c>
      <c r="S3930">
        <v>0</v>
      </c>
      <c r="T3930">
        <v>1</v>
      </c>
      <c r="U3930">
        <v>0</v>
      </c>
      <c r="V3930" t="str">
        <f>"Trad IRN"</f>
        <v>Trad IRN</v>
      </c>
      <c r="W3930">
        <v>70</v>
      </c>
      <c r="X3930" t="s">
        <v>54</v>
      </c>
      <c r="Y3930" t="str">
        <f>"30"</f>
        <v>30</v>
      </c>
      <c r="Z3930" t="s">
        <v>47</v>
      </c>
      <c r="AB3930" t="str">
        <f>"10"</f>
        <v>10</v>
      </c>
      <c r="AC3930" t="s">
        <v>48</v>
      </c>
      <c r="AD3930" t="s">
        <v>49</v>
      </c>
      <c r="AE3930" t="s">
        <v>55</v>
      </c>
      <c r="AF3930">
        <v>0</v>
      </c>
      <c r="AG3930" t="s">
        <v>56</v>
      </c>
      <c r="AH3930" t="str">
        <f>"Trad IRN"</f>
        <v>Trad IRN</v>
      </c>
      <c r="AI3930" t="str">
        <f>"Bldg IRN"</f>
        <v>Bldg IRN</v>
      </c>
      <c r="AJ3930" t="s">
        <v>48</v>
      </c>
      <c r="AK3930" t="s">
        <v>48</v>
      </c>
      <c r="AL3930" t="s">
        <v>53</v>
      </c>
      <c r="AM3930">
        <v>1132.3</v>
      </c>
      <c r="AN3930">
        <v>1132.3</v>
      </c>
      <c r="AO3930">
        <v>15</v>
      </c>
    </row>
    <row r="3931" spans="1:41" x14ac:dyDescent="0.3">
      <c r="A3931" t="str">
        <f>"Trad IRN"</f>
        <v>Trad IRN</v>
      </c>
      <c r="B3931" t="str">
        <f>"Bldg IRN"</f>
        <v>Bldg IRN</v>
      </c>
      <c r="C3931" t="s">
        <v>41</v>
      </c>
      <c r="D3931" t="s">
        <v>3</v>
      </c>
      <c r="E3931" t="s">
        <v>80</v>
      </c>
      <c r="F3931" t="s">
        <v>81</v>
      </c>
      <c r="G3931" t="s">
        <v>82</v>
      </c>
      <c r="H3931" t="s">
        <v>83</v>
      </c>
      <c r="I3931" t="str">
        <f>"Trad IRN"</f>
        <v>Trad IRN</v>
      </c>
      <c r="J3931" t="s">
        <v>43</v>
      </c>
      <c r="K3931" t="s">
        <v>44</v>
      </c>
      <c r="L3931" t="s">
        <v>45</v>
      </c>
      <c r="M3931" t="s">
        <v>46</v>
      </c>
      <c r="N3931" t="str">
        <f t="shared" si="398"/>
        <v>08/18/2022</v>
      </c>
      <c r="O3931" t="str">
        <f t="shared" si="397"/>
        <v>12/31/2500</v>
      </c>
      <c r="P3931">
        <v>1</v>
      </c>
      <c r="Q3931">
        <v>1</v>
      </c>
      <c r="S3931">
        <v>1</v>
      </c>
      <c r="T3931">
        <v>1</v>
      </c>
      <c r="U3931">
        <v>0</v>
      </c>
      <c r="V3931" t="str">
        <f>"Trad IRN"</f>
        <v>Trad IRN</v>
      </c>
      <c r="W3931">
        <v>85</v>
      </c>
      <c r="X3931" t="s">
        <v>54</v>
      </c>
      <c r="Y3931" t="str">
        <f>"15"</f>
        <v>15</v>
      </c>
      <c r="Z3931" t="s">
        <v>47</v>
      </c>
      <c r="AB3931" t="str">
        <f>"12"</f>
        <v>12</v>
      </c>
      <c r="AC3931" t="s">
        <v>48</v>
      </c>
      <c r="AD3931" t="s">
        <v>49</v>
      </c>
      <c r="AE3931" t="s">
        <v>50</v>
      </c>
      <c r="AF3931">
        <v>0</v>
      </c>
      <c r="AG3931" t="s">
        <v>56</v>
      </c>
      <c r="AH3931" t="str">
        <f>"Trad IRN"</f>
        <v>Trad IRN</v>
      </c>
      <c r="AI3931" t="str">
        <f>"Bldg IRN"</f>
        <v>Bldg IRN</v>
      </c>
      <c r="AJ3931" t="str">
        <f>"12"</f>
        <v>12</v>
      </c>
      <c r="AK3931" t="s">
        <v>48</v>
      </c>
      <c r="AL3931" t="s">
        <v>53</v>
      </c>
      <c r="AM3931">
        <v>1132.3</v>
      </c>
      <c r="AN3931">
        <v>1132.3</v>
      </c>
      <c r="AO3931">
        <v>15</v>
      </c>
    </row>
    <row r="3932" spans="1:41" x14ac:dyDescent="0.3">
      <c r="A3932" t="str">
        <f>"Trad IRN"</f>
        <v>Trad IRN</v>
      </c>
      <c r="B3932" t="str">
        <f>"Bldg IRN"</f>
        <v>Bldg IRN</v>
      </c>
      <c r="C3932" t="s">
        <v>41</v>
      </c>
      <c r="D3932" t="s">
        <v>3</v>
      </c>
      <c r="E3932" t="s">
        <v>80</v>
      </c>
      <c r="F3932" t="s">
        <v>81</v>
      </c>
      <c r="G3932" t="s">
        <v>82</v>
      </c>
      <c r="H3932" t="s">
        <v>83</v>
      </c>
      <c r="I3932" t="str">
        <f>"Trad IRN"</f>
        <v>Trad IRN</v>
      </c>
      <c r="J3932" t="s">
        <v>43</v>
      </c>
      <c r="K3932" t="s">
        <v>44</v>
      </c>
      <c r="L3932" t="s">
        <v>45</v>
      </c>
      <c r="M3932" t="s">
        <v>46</v>
      </c>
      <c r="N3932" t="str">
        <f t="shared" si="398"/>
        <v>08/18/2022</v>
      </c>
      <c r="O3932" t="str">
        <f t="shared" si="397"/>
        <v>12/31/2500</v>
      </c>
      <c r="P3932">
        <v>1</v>
      </c>
      <c r="Q3932">
        <v>1</v>
      </c>
      <c r="S3932">
        <v>1</v>
      </c>
      <c r="T3932">
        <v>1</v>
      </c>
      <c r="U3932">
        <v>0</v>
      </c>
      <c r="V3932" t="str">
        <f>"Trad IRN"</f>
        <v>Trad IRN</v>
      </c>
      <c r="W3932">
        <v>100</v>
      </c>
      <c r="X3932" t="s">
        <v>47</v>
      </c>
      <c r="Z3932" t="s">
        <v>47</v>
      </c>
      <c r="AB3932" t="str">
        <f>"09"</f>
        <v>09</v>
      </c>
      <c r="AC3932" t="s">
        <v>48</v>
      </c>
      <c r="AD3932" t="s">
        <v>49</v>
      </c>
      <c r="AE3932" t="s">
        <v>50</v>
      </c>
      <c r="AF3932">
        <v>0</v>
      </c>
      <c r="AG3932" t="s">
        <v>56</v>
      </c>
      <c r="AH3932" t="str">
        <f>"Trad IRN"</f>
        <v>Trad IRN</v>
      </c>
      <c r="AI3932" t="str">
        <f>"Bldg IRN"</f>
        <v>Bldg IRN</v>
      </c>
      <c r="AJ3932" t="s">
        <v>48</v>
      </c>
      <c r="AK3932" t="s">
        <v>48</v>
      </c>
      <c r="AL3932" t="s">
        <v>53</v>
      </c>
      <c r="AM3932">
        <v>1132.3</v>
      </c>
      <c r="AN3932">
        <v>1132.3</v>
      </c>
      <c r="AO3932">
        <v>15</v>
      </c>
    </row>
    <row r="3933" spans="1:41" x14ac:dyDescent="0.3">
      <c r="A3933" t="str">
        <f>"Trad IRN"</f>
        <v>Trad IRN</v>
      </c>
      <c r="B3933" t="str">
        <f>"Bldg IRN"</f>
        <v>Bldg IRN</v>
      </c>
      <c r="C3933" t="s">
        <v>41</v>
      </c>
      <c r="D3933" t="s">
        <v>3</v>
      </c>
      <c r="E3933" t="s">
        <v>80</v>
      </c>
      <c r="F3933" t="s">
        <v>81</v>
      </c>
      <c r="G3933" t="s">
        <v>82</v>
      </c>
      <c r="H3933" t="s">
        <v>83</v>
      </c>
      <c r="I3933" t="str">
        <f>"Trad IRN"</f>
        <v>Trad IRN</v>
      </c>
      <c r="J3933" t="s">
        <v>43</v>
      </c>
      <c r="K3933" t="s">
        <v>44</v>
      </c>
      <c r="L3933" t="s">
        <v>45</v>
      </c>
      <c r="M3933" t="s">
        <v>46</v>
      </c>
      <c r="N3933" t="str">
        <f t="shared" si="398"/>
        <v>08/18/2022</v>
      </c>
      <c r="O3933" t="str">
        <f>"01/03/2023"</f>
        <v>01/03/2023</v>
      </c>
      <c r="P3933">
        <v>0.46943400000000002</v>
      </c>
      <c r="Q3933">
        <v>0.46943400000000002</v>
      </c>
      <c r="S3933">
        <v>0</v>
      </c>
      <c r="T3933">
        <v>0.46943400000000002</v>
      </c>
      <c r="U3933">
        <v>0</v>
      </c>
      <c r="V3933" t="str">
        <f>"Trad IRN"</f>
        <v>Trad IRN</v>
      </c>
      <c r="W3933">
        <v>100</v>
      </c>
      <c r="X3933" t="s">
        <v>47</v>
      </c>
      <c r="Z3933" t="s">
        <v>47</v>
      </c>
      <c r="AB3933" t="str">
        <f>"11"</f>
        <v>11</v>
      </c>
      <c r="AC3933" t="s">
        <v>48</v>
      </c>
      <c r="AD3933" t="s">
        <v>49</v>
      </c>
      <c r="AE3933" t="s">
        <v>50</v>
      </c>
      <c r="AF3933">
        <v>0</v>
      </c>
      <c r="AG3933" t="s">
        <v>56</v>
      </c>
      <c r="AH3933" t="str">
        <f>"Trad IRN"</f>
        <v>Trad IRN</v>
      </c>
      <c r="AI3933" t="str">
        <f>"Bldg IRN"</f>
        <v>Bldg IRN</v>
      </c>
      <c r="AJ3933" t="s">
        <v>48</v>
      </c>
      <c r="AK3933" t="s">
        <v>48</v>
      </c>
      <c r="AL3933" t="s">
        <v>53</v>
      </c>
      <c r="AM3933">
        <v>531.54</v>
      </c>
      <c r="AN3933">
        <v>1132.3</v>
      </c>
      <c r="AO3933">
        <v>15</v>
      </c>
    </row>
    <row r="3934" spans="1:41" x14ac:dyDescent="0.3">
      <c r="A3934" t="str">
        <f>"Trad IRN"</f>
        <v>Trad IRN</v>
      </c>
      <c r="B3934" t="str">
        <f>"Bldg IRN"</f>
        <v>Bldg IRN</v>
      </c>
      <c r="C3934" t="s">
        <v>41</v>
      </c>
      <c r="D3934" t="s">
        <v>3</v>
      </c>
      <c r="E3934" t="s">
        <v>80</v>
      </c>
      <c r="F3934" t="s">
        <v>81</v>
      </c>
      <c r="G3934" t="s">
        <v>82</v>
      </c>
      <c r="H3934" t="s">
        <v>83</v>
      </c>
      <c r="I3934" t="str">
        <f>"Trad IRN"</f>
        <v>Trad IRN</v>
      </c>
      <c r="J3934" t="s">
        <v>43</v>
      </c>
      <c r="K3934" t="s">
        <v>44</v>
      </c>
      <c r="L3934" t="s">
        <v>45</v>
      </c>
      <c r="M3934" t="s">
        <v>46</v>
      </c>
      <c r="N3934" t="str">
        <f>"01/04/2023"</f>
        <v>01/04/2023</v>
      </c>
      <c r="O3934" t="str">
        <f t="shared" ref="O3934:O3948" si="399">"12/31/2500"</f>
        <v>12/31/2500</v>
      </c>
      <c r="P3934">
        <v>0.45098100000000002</v>
      </c>
      <c r="Q3934">
        <v>0.45098100000000002</v>
      </c>
      <c r="S3934">
        <v>0</v>
      </c>
      <c r="T3934">
        <v>0.45098100000000002</v>
      </c>
      <c r="U3934">
        <v>0</v>
      </c>
      <c r="V3934" t="str">
        <f>"Trad IRN"</f>
        <v>Trad IRN</v>
      </c>
      <c r="W3934">
        <v>85</v>
      </c>
      <c r="X3934" t="s">
        <v>47</v>
      </c>
      <c r="Z3934" t="s">
        <v>47</v>
      </c>
      <c r="AB3934" t="str">
        <f>"11"</f>
        <v>11</v>
      </c>
      <c r="AC3934" t="s">
        <v>48</v>
      </c>
      <c r="AD3934" t="s">
        <v>49</v>
      </c>
      <c r="AE3934" t="s">
        <v>50</v>
      </c>
      <c r="AF3934">
        <v>0</v>
      </c>
      <c r="AG3934" t="s">
        <v>56</v>
      </c>
      <c r="AH3934" t="str">
        <f>"Trad IRN"</f>
        <v>Trad IRN</v>
      </c>
      <c r="AI3934" t="str">
        <f>"Bldg IRN"</f>
        <v>Bldg IRN</v>
      </c>
      <c r="AJ3934" t="s">
        <v>48</v>
      </c>
      <c r="AK3934" t="s">
        <v>48</v>
      </c>
      <c r="AL3934" t="s">
        <v>53</v>
      </c>
      <c r="AM3934">
        <v>510.65</v>
      </c>
      <c r="AN3934">
        <v>1132.3</v>
      </c>
      <c r="AO3934">
        <v>15</v>
      </c>
    </row>
    <row r="3935" spans="1:41" x14ac:dyDescent="0.3">
      <c r="A3935" t="str">
        <f>"Trad IRN"</f>
        <v>Trad IRN</v>
      </c>
      <c r="B3935" t="str">
        <f>"Bldg IRN"</f>
        <v>Bldg IRN</v>
      </c>
      <c r="C3935" t="s">
        <v>41</v>
      </c>
      <c r="D3935" t="s">
        <v>3</v>
      </c>
      <c r="E3935" t="s">
        <v>80</v>
      </c>
      <c r="F3935" t="s">
        <v>81</v>
      </c>
      <c r="G3935" t="s">
        <v>82</v>
      </c>
      <c r="H3935" t="s">
        <v>83</v>
      </c>
      <c r="I3935" t="s">
        <v>8</v>
      </c>
      <c r="J3935" t="s">
        <v>43</v>
      </c>
      <c r="K3935" t="s">
        <v>44</v>
      </c>
      <c r="L3935" t="s">
        <v>45</v>
      </c>
      <c r="M3935" t="s">
        <v>46</v>
      </c>
      <c r="N3935" t="str">
        <f>"01/04/2023"</f>
        <v>01/04/2023</v>
      </c>
      <c r="O3935" t="str">
        <f t="shared" si="399"/>
        <v>12/31/2500</v>
      </c>
      <c r="P3935">
        <v>7.9585000000000003E-2</v>
      </c>
      <c r="Q3935">
        <v>7.9585000000000003E-2</v>
      </c>
      <c r="S3935">
        <v>0</v>
      </c>
      <c r="T3935">
        <v>2.4028999999999998E-2</v>
      </c>
      <c r="U3935">
        <v>5.5556000000000001E-2</v>
      </c>
      <c r="V3935" t="str">
        <f>"Trad IRN"</f>
        <v>Trad IRN</v>
      </c>
      <c r="W3935">
        <v>15</v>
      </c>
      <c r="X3935" t="s">
        <v>47</v>
      </c>
      <c r="Z3935" t="s">
        <v>47</v>
      </c>
      <c r="AB3935" t="str">
        <f>"11"</f>
        <v>11</v>
      </c>
      <c r="AC3935" t="s">
        <v>48</v>
      </c>
      <c r="AD3935" t="s">
        <v>49</v>
      </c>
      <c r="AE3935" t="s">
        <v>50</v>
      </c>
      <c r="AF3935">
        <v>0</v>
      </c>
      <c r="AG3935" t="s">
        <v>51</v>
      </c>
      <c r="AH3935" t="str">
        <f>"Trad IRN"</f>
        <v>Trad IRN</v>
      </c>
      <c r="AI3935" t="str">
        <f>"Bldg IRN"</f>
        <v>Bldg IRN</v>
      </c>
      <c r="AJ3935" t="s">
        <v>48</v>
      </c>
      <c r="AK3935" t="s">
        <v>48</v>
      </c>
      <c r="AL3935" t="s">
        <v>53</v>
      </c>
      <c r="AM3935">
        <v>90.11</v>
      </c>
      <c r="AN3935">
        <v>1132.3</v>
      </c>
      <c r="AO3935">
        <v>15</v>
      </c>
    </row>
    <row r="3936" spans="1:41" x14ac:dyDescent="0.3">
      <c r="A3936" t="str">
        <f>"Trad IRN"</f>
        <v>Trad IRN</v>
      </c>
      <c r="B3936" t="str">
        <f>"Bldg IRN"</f>
        <v>Bldg IRN</v>
      </c>
      <c r="C3936" t="s">
        <v>41</v>
      </c>
      <c r="D3936" t="s">
        <v>3</v>
      </c>
      <c r="E3936" t="s">
        <v>80</v>
      </c>
      <c r="F3936" t="s">
        <v>81</v>
      </c>
      <c r="G3936" t="s">
        <v>82</v>
      </c>
      <c r="H3936" t="s">
        <v>83</v>
      </c>
      <c r="I3936" t="str">
        <f>"Trad IRN"</f>
        <v>Trad IRN</v>
      </c>
      <c r="J3936" t="s">
        <v>43</v>
      </c>
      <c r="K3936" t="s">
        <v>44</v>
      </c>
      <c r="L3936" t="s">
        <v>45</v>
      </c>
      <c r="M3936" t="s">
        <v>46</v>
      </c>
      <c r="N3936" t="str">
        <f>"08/18/2022"</f>
        <v>08/18/2022</v>
      </c>
      <c r="O3936" t="str">
        <f t="shared" si="399"/>
        <v>12/31/2500</v>
      </c>
      <c r="P3936">
        <v>1</v>
      </c>
      <c r="Q3936">
        <v>1</v>
      </c>
      <c r="S3936">
        <v>0</v>
      </c>
      <c r="T3936">
        <v>1</v>
      </c>
      <c r="U3936">
        <v>0</v>
      </c>
      <c r="V3936" t="str">
        <f>"Trad IRN"</f>
        <v>Trad IRN</v>
      </c>
      <c r="W3936">
        <v>100</v>
      </c>
      <c r="X3936" t="s">
        <v>47</v>
      </c>
      <c r="Z3936" t="s">
        <v>47</v>
      </c>
      <c r="AB3936" t="str">
        <f>"09"</f>
        <v>09</v>
      </c>
      <c r="AC3936" t="s">
        <v>48</v>
      </c>
      <c r="AD3936" t="s">
        <v>49</v>
      </c>
      <c r="AE3936" t="s">
        <v>55</v>
      </c>
      <c r="AF3936">
        <v>2</v>
      </c>
      <c r="AG3936" t="s">
        <v>56</v>
      </c>
      <c r="AH3936" t="str">
        <f>"Trad IRN"</f>
        <v>Trad IRN</v>
      </c>
      <c r="AI3936" t="str">
        <f>"Bldg IRN"</f>
        <v>Bldg IRN</v>
      </c>
      <c r="AJ3936" t="s">
        <v>48</v>
      </c>
      <c r="AK3936" t="s">
        <v>48</v>
      </c>
      <c r="AL3936" t="s">
        <v>53</v>
      </c>
      <c r="AM3936">
        <v>1132.3</v>
      </c>
      <c r="AN3936">
        <v>1132.3</v>
      </c>
      <c r="AO3936">
        <v>15</v>
      </c>
    </row>
    <row r="3937" spans="1:41" x14ac:dyDescent="0.3">
      <c r="A3937" t="str">
        <f>"Trad IRN"</f>
        <v>Trad IRN</v>
      </c>
      <c r="B3937" t="str">
        <f>"Bldg IRN"</f>
        <v>Bldg IRN</v>
      </c>
      <c r="C3937" t="s">
        <v>41</v>
      </c>
      <c r="D3937" t="s">
        <v>3</v>
      </c>
      <c r="E3937" t="s">
        <v>80</v>
      </c>
      <c r="F3937" t="s">
        <v>81</v>
      </c>
      <c r="G3937" t="s">
        <v>82</v>
      </c>
      <c r="H3937" t="s">
        <v>83</v>
      </c>
      <c r="I3937" t="str">
        <f>"Trad IRN"</f>
        <v>Trad IRN</v>
      </c>
      <c r="J3937" t="s">
        <v>43</v>
      </c>
      <c r="K3937" t="s">
        <v>44</v>
      </c>
      <c r="L3937" t="s">
        <v>45</v>
      </c>
      <c r="M3937" t="s">
        <v>46</v>
      </c>
      <c r="N3937" t="str">
        <f>"08/18/2022"</f>
        <v>08/18/2022</v>
      </c>
      <c r="O3937" t="str">
        <f t="shared" si="399"/>
        <v>12/31/2500</v>
      </c>
      <c r="P3937">
        <v>1</v>
      </c>
      <c r="Q3937">
        <v>1</v>
      </c>
      <c r="R3937">
        <v>1</v>
      </c>
      <c r="S3937">
        <v>0</v>
      </c>
      <c r="T3937">
        <v>1</v>
      </c>
      <c r="U3937">
        <v>0</v>
      </c>
      <c r="V3937" t="str">
        <f>"Trad IRN"</f>
        <v>Trad IRN</v>
      </c>
      <c r="W3937">
        <v>100</v>
      </c>
      <c r="X3937" t="s">
        <v>47</v>
      </c>
      <c r="Z3937" t="s">
        <v>47</v>
      </c>
      <c r="AB3937" t="str">
        <f>"09"</f>
        <v>09</v>
      </c>
      <c r="AC3937" t="str">
        <f>"10"</f>
        <v>10</v>
      </c>
      <c r="AD3937" t="str">
        <f>"2"</f>
        <v>2</v>
      </c>
      <c r="AE3937" t="s">
        <v>50</v>
      </c>
      <c r="AF3937">
        <v>2</v>
      </c>
      <c r="AG3937" t="s">
        <v>56</v>
      </c>
      <c r="AH3937" t="str">
        <f>"Trad IRN"</f>
        <v>Trad IRN</v>
      </c>
      <c r="AI3937" t="str">
        <f>"Bldg IRN"</f>
        <v>Bldg IRN</v>
      </c>
      <c r="AJ3937" t="s">
        <v>48</v>
      </c>
      <c r="AK3937" t="s">
        <v>48</v>
      </c>
      <c r="AL3937" t="s">
        <v>53</v>
      </c>
      <c r="AM3937">
        <v>1132.3</v>
      </c>
      <c r="AN3937">
        <v>1132.3</v>
      </c>
      <c r="AO3937">
        <v>15</v>
      </c>
    </row>
    <row r="3938" spans="1:41" x14ac:dyDescent="0.3">
      <c r="A3938" t="str">
        <f>"Trad IRN"</f>
        <v>Trad IRN</v>
      </c>
      <c r="B3938" t="str">
        <f>"Bldg IRN"</f>
        <v>Bldg IRN</v>
      </c>
      <c r="C3938" t="s">
        <v>41</v>
      </c>
      <c r="D3938" t="s">
        <v>3</v>
      </c>
      <c r="E3938" t="s">
        <v>80</v>
      </c>
      <c r="F3938" t="s">
        <v>81</v>
      </c>
      <c r="G3938" t="s">
        <v>82</v>
      </c>
      <c r="H3938" t="s">
        <v>83</v>
      </c>
      <c r="I3938" t="str">
        <f>"Trad IRN"</f>
        <v>Trad IRN</v>
      </c>
      <c r="J3938" t="s">
        <v>43</v>
      </c>
      <c r="K3938" t="s">
        <v>44</v>
      </c>
      <c r="L3938" t="s">
        <v>45</v>
      </c>
      <c r="M3938" t="s">
        <v>46</v>
      </c>
      <c r="N3938" t="str">
        <f>"08/18/2022"</f>
        <v>08/18/2022</v>
      </c>
      <c r="O3938" t="str">
        <f t="shared" si="399"/>
        <v>12/31/2500</v>
      </c>
      <c r="P3938">
        <v>1</v>
      </c>
      <c r="Q3938">
        <v>1</v>
      </c>
      <c r="S3938">
        <v>1</v>
      </c>
      <c r="T3938">
        <v>1</v>
      </c>
      <c r="U3938">
        <v>0</v>
      </c>
      <c r="V3938" t="str">
        <f>"Trad IRN"</f>
        <v>Trad IRN</v>
      </c>
      <c r="W3938">
        <v>100</v>
      </c>
      <c r="X3938" t="s">
        <v>47</v>
      </c>
      <c r="Z3938" t="s">
        <v>47</v>
      </c>
      <c r="AB3938" t="str">
        <f>"09"</f>
        <v>09</v>
      </c>
      <c r="AC3938" t="s">
        <v>48</v>
      </c>
      <c r="AD3938" t="s">
        <v>49</v>
      </c>
      <c r="AE3938" t="s">
        <v>50</v>
      </c>
      <c r="AF3938">
        <v>0</v>
      </c>
      <c r="AG3938" t="s">
        <v>56</v>
      </c>
      <c r="AH3938" t="str">
        <f>"Trad IRN"</f>
        <v>Trad IRN</v>
      </c>
      <c r="AI3938" t="str">
        <f>"Bldg IRN"</f>
        <v>Bldg IRN</v>
      </c>
      <c r="AJ3938" t="s">
        <v>48</v>
      </c>
      <c r="AK3938" t="s">
        <v>48</v>
      </c>
      <c r="AL3938" t="s">
        <v>53</v>
      </c>
      <c r="AM3938">
        <v>1132.3</v>
      </c>
      <c r="AN3938">
        <v>1132.3</v>
      </c>
      <c r="AO3938">
        <v>15</v>
      </c>
    </row>
    <row r="3939" spans="1:41" x14ac:dyDescent="0.3">
      <c r="A3939" t="str">
        <f>"Trad IRN"</f>
        <v>Trad IRN</v>
      </c>
      <c r="B3939" t="str">
        <f>"Bldg IRN"</f>
        <v>Bldg IRN</v>
      </c>
      <c r="C3939" t="s">
        <v>41</v>
      </c>
      <c r="D3939" t="s">
        <v>3</v>
      </c>
      <c r="E3939" t="s">
        <v>80</v>
      </c>
      <c r="F3939" t="s">
        <v>81</v>
      </c>
      <c r="G3939" t="s">
        <v>82</v>
      </c>
      <c r="H3939" t="s">
        <v>83</v>
      </c>
      <c r="I3939" t="s">
        <v>8</v>
      </c>
      <c r="J3939" t="s">
        <v>43</v>
      </c>
      <c r="K3939" t="s">
        <v>44</v>
      </c>
      <c r="L3939" t="s">
        <v>45</v>
      </c>
      <c r="M3939" t="s">
        <v>46</v>
      </c>
      <c r="N3939" t="str">
        <f>"08/17/2022"</f>
        <v>08/17/2022</v>
      </c>
      <c r="O3939" t="str">
        <f t="shared" si="399"/>
        <v>12/31/2500</v>
      </c>
      <c r="P3939">
        <v>0.5</v>
      </c>
      <c r="Q3939">
        <v>0.5</v>
      </c>
      <c r="S3939">
        <v>0</v>
      </c>
      <c r="T3939">
        <v>0</v>
      </c>
      <c r="U3939">
        <v>0.5</v>
      </c>
      <c r="V3939" t="str">
        <f>"Trad IRN"</f>
        <v>Trad IRN</v>
      </c>
      <c r="W3939">
        <v>50</v>
      </c>
      <c r="X3939" t="s">
        <v>47</v>
      </c>
      <c r="Z3939" t="s">
        <v>47</v>
      </c>
      <c r="AB3939" t="str">
        <f>"12"</f>
        <v>12</v>
      </c>
      <c r="AC3939" t="s">
        <v>48</v>
      </c>
      <c r="AD3939" t="s">
        <v>49</v>
      </c>
      <c r="AE3939" t="s">
        <v>55</v>
      </c>
      <c r="AF3939">
        <v>0</v>
      </c>
      <c r="AG3939" t="s">
        <v>51</v>
      </c>
      <c r="AH3939" t="s">
        <v>85</v>
      </c>
      <c r="AI3939" t="str">
        <f>"Bldg IRN"</f>
        <v>Bldg IRN</v>
      </c>
      <c r="AJ3939" t="str">
        <f>"12"</f>
        <v>12</v>
      </c>
      <c r="AK3939" t="s">
        <v>52</v>
      </c>
      <c r="AL3939" t="s">
        <v>53</v>
      </c>
      <c r="AM3939">
        <v>521</v>
      </c>
      <c r="AN3939">
        <v>1042</v>
      </c>
      <c r="AO3939">
        <v>15</v>
      </c>
    </row>
    <row r="3940" spans="1:41" x14ac:dyDescent="0.3">
      <c r="A3940" t="str">
        <f>"Trad IRN"</f>
        <v>Trad IRN</v>
      </c>
      <c r="B3940" t="str">
        <f>"Bldg IRN"</f>
        <v>Bldg IRN</v>
      </c>
      <c r="C3940" t="s">
        <v>41</v>
      </c>
      <c r="D3940" t="s">
        <v>3</v>
      </c>
      <c r="E3940" t="s">
        <v>80</v>
      </c>
      <c r="F3940" t="s">
        <v>81</v>
      </c>
      <c r="G3940" t="s">
        <v>82</v>
      </c>
      <c r="H3940" t="s">
        <v>83</v>
      </c>
      <c r="I3940" t="str">
        <f>"Trad IRN"</f>
        <v>Trad IRN</v>
      </c>
      <c r="J3940" t="s">
        <v>43</v>
      </c>
      <c r="K3940" t="s">
        <v>44</v>
      </c>
      <c r="L3940" t="s">
        <v>45</v>
      </c>
      <c r="M3940" t="s">
        <v>46</v>
      </c>
      <c r="N3940" t="str">
        <f t="shared" ref="N3940:N3946" si="400">"08/18/2022"</f>
        <v>08/18/2022</v>
      </c>
      <c r="O3940" t="str">
        <f t="shared" si="399"/>
        <v>12/31/2500</v>
      </c>
      <c r="P3940">
        <v>0.5</v>
      </c>
      <c r="Q3940">
        <v>0.5</v>
      </c>
      <c r="S3940">
        <v>0</v>
      </c>
      <c r="T3940">
        <v>0.5</v>
      </c>
      <c r="U3940">
        <v>0</v>
      </c>
      <c r="V3940" t="str">
        <f>"Trad IRN"</f>
        <v>Trad IRN</v>
      </c>
      <c r="W3940">
        <v>35</v>
      </c>
      <c r="X3940" t="s">
        <v>47</v>
      </c>
      <c r="Z3940" t="s">
        <v>54</v>
      </c>
      <c r="AA3940" t="str">
        <f>"15"</f>
        <v>15</v>
      </c>
      <c r="AB3940" t="str">
        <f>"12"</f>
        <v>12</v>
      </c>
      <c r="AC3940" t="s">
        <v>48</v>
      </c>
      <c r="AD3940" t="s">
        <v>49</v>
      </c>
      <c r="AE3940" t="s">
        <v>55</v>
      </c>
      <c r="AF3940">
        <v>0</v>
      </c>
      <c r="AG3940" t="s">
        <v>56</v>
      </c>
      <c r="AH3940" t="str">
        <f>"Trad IRN"</f>
        <v>Trad IRN</v>
      </c>
      <c r="AI3940" t="str">
        <f>"Bldg IRN"</f>
        <v>Bldg IRN</v>
      </c>
      <c r="AJ3940" t="str">
        <f>"12"</f>
        <v>12</v>
      </c>
      <c r="AK3940" t="s">
        <v>48</v>
      </c>
      <c r="AL3940" t="s">
        <v>53</v>
      </c>
      <c r="AM3940">
        <v>566.15</v>
      </c>
      <c r="AN3940">
        <v>1132.3</v>
      </c>
      <c r="AO3940">
        <v>15</v>
      </c>
    </row>
    <row r="3941" spans="1:41" x14ac:dyDescent="0.3">
      <c r="A3941" t="str">
        <f>"Trad IRN"</f>
        <v>Trad IRN</v>
      </c>
      <c r="B3941" t="str">
        <f>"Bldg IRN"</f>
        <v>Bldg IRN</v>
      </c>
      <c r="C3941" t="s">
        <v>41</v>
      </c>
      <c r="D3941" t="s">
        <v>3</v>
      </c>
      <c r="E3941" t="s">
        <v>80</v>
      </c>
      <c r="F3941" t="s">
        <v>81</v>
      </c>
      <c r="G3941" t="s">
        <v>82</v>
      </c>
      <c r="H3941" t="s">
        <v>83</v>
      </c>
      <c r="I3941" t="str">
        <f>"Trad IRN"</f>
        <v>Trad IRN</v>
      </c>
      <c r="J3941" t="s">
        <v>43</v>
      </c>
      <c r="K3941" t="s">
        <v>44</v>
      </c>
      <c r="L3941" t="s">
        <v>45</v>
      </c>
      <c r="M3941" t="s">
        <v>46</v>
      </c>
      <c r="N3941" t="str">
        <f t="shared" si="400"/>
        <v>08/18/2022</v>
      </c>
      <c r="O3941" t="str">
        <f t="shared" si="399"/>
        <v>12/31/2500</v>
      </c>
      <c r="P3941">
        <v>1</v>
      </c>
      <c r="Q3941">
        <v>1</v>
      </c>
      <c r="S3941">
        <v>0</v>
      </c>
      <c r="T3941">
        <v>1</v>
      </c>
      <c r="U3941">
        <v>0</v>
      </c>
      <c r="V3941" t="str">
        <f>"Trad IRN"</f>
        <v>Trad IRN</v>
      </c>
      <c r="W3941">
        <v>100</v>
      </c>
      <c r="X3941" t="s">
        <v>47</v>
      </c>
      <c r="Z3941" t="s">
        <v>47</v>
      </c>
      <c r="AB3941" t="str">
        <f>"09"</f>
        <v>09</v>
      </c>
      <c r="AC3941" t="s">
        <v>48</v>
      </c>
      <c r="AD3941" t="s">
        <v>49</v>
      </c>
      <c r="AE3941" t="s">
        <v>50</v>
      </c>
      <c r="AF3941">
        <v>0</v>
      </c>
      <c r="AG3941" t="s">
        <v>56</v>
      </c>
      <c r="AH3941" t="str">
        <f>"Trad IRN"</f>
        <v>Trad IRN</v>
      </c>
      <c r="AI3941" t="str">
        <f>"Bldg IRN"</f>
        <v>Bldg IRN</v>
      </c>
      <c r="AJ3941" t="s">
        <v>48</v>
      </c>
      <c r="AK3941" t="s">
        <v>48</v>
      </c>
      <c r="AL3941" t="s">
        <v>53</v>
      </c>
      <c r="AM3941">
        <v>1132.3</v>
      </c>
      <c r="AN3941">
        <v>1132.3</v>
      </c>
      <c r="AO3941">
        <v>15</v>
      </c>
    </row>
    <row r="3942" spans="1:41" x14ac:dyDescent="0.3">
      <c r="A3942" t="str">
        <f>"Trad IRN"</f>
        <v>Trad IRN</v>
      </c>
      <c r="B3942" t="str">
        <f>"Bldg IRN"</f>
        <v>Bldg IRN</v>
      </c>
      <c r="C3942" t="s">
        <v>41</v>
      </c>
      <c r="D3942" t="s">
        <v>3</v>
      </c>
      <c r="E3942" t="s">
        <v>80</v>
      </c>
      <c r="F3942" t="s">
        <v>81</v>
      </c>
      <c r="G3942" t="s">
        <v>82</v>
      </c>
      <c r="H3942" t="s">
        <v>83</v>
      </c>
      <c r="I3942" t="str">
        <f>"Trad IRN"</f>
        <v>Trad IRN</v>
      </c>
      <c r="J3942" t="s">
        <v>43</v>
      </c>
      <c r="K3942" t="s">
        <v>44</v>
      </c>
      <c r="L3942" t="s">
        <v>45</v>
      </c>
      <c r="M3942" t="s">
        <v>46</v>
      </c>
      <c r="N3942" t="str">
        <f t="shared" si="400"/>
        <v>08/18/2022</v>
      </c>
      <c r="O3942" t="str">
        <f t="shared" si="399"/>
        <v>12/31/2500</v>
      </c>
      <c r="P3942">
        <v>1</v>
      </c>
      <c r="Q3942">
        <v>1</v>
      </c>
      <c r="S3942">
        <v>0</v>
      </c>
      <c r="T3942">
        <v>1</v>
      </c>
      <c r="U3942">
        <v>0</v>
      </c>
      <c r="V3942" t="str">
        <f>"Trad IRN"</f>
        <v>Trad IRN</v>
      </c>
      <c r="W3942">
        <v>100</v>
      </c>
      <c r="X3942" t="s">
        <v>47</v>
      </c>
      <c r="Z3942" t="s">
        <v>47</v>
      </c>
      <c r="AB3942" t="str">
        <f>"09"</f>
        <v>09</v>
      </c>
      <c r="AC3942" t="s">
        <v>48</v>
      </c>
      <c r="AD3942" t="s">
        <v>49</v>
      </c>
      <c r="AE3942" t="s">
        <v>50</v>
      </c>
      <c r="AF3942">
        <v>0</v>
      </c>
      <c r="AG3942" t="s">
        <v>56</v>
      </c>
      <c r="AH3942" t="str">
        <f>"Trad IRN"</f>
        <v>Trad IRN</v>
      </c>
      <c r="AI3942" t="str">
        <f>"Bldg IRN"</f>
        <v>Bldg IRN</v>
      </c>
      <c r="AJ3942" t="s">
        <v>48</v>
      </c>
      <c r="AK3942" t="s">
        <v>48</v>
      </c>
      <c r="AL3942" t="s">
        <v>53</v>
      </c>
      <c r="AM3942">
        <v>1132.3</v>
      </c>
      <c r="AN3942">
        <v>1132.3</v>
      </c>
      <c r="AO3942">
        <v>15</v>
      </c>
    </row>
    <row r="3943" spans="1:41" x14ac:dyDescent="0.3">
      <c r="A3943" t="str">
        <f>"Trad IRN"</f>
        <v>Trad IRN</v>
      </c>
      <c r="B3943" t="str">
        <f>"Bldg IRN"</f>
        <v>Bldg IRN</v>
      </c>
      <c r="C3943" t="s">
        <v>41</v>
      </c>
      <c r="D3943" t="s">
        <v>3</v>
      </c>
      <c r="E3943" t="s">
        <v>80</v>
      </c>
      <c r="F3943" t="s">
        <v>81</v>
      </c>
      <c r="G3943" t="s">
        <v>82</v>
      </c>
      <c r="H3943" t="s">
        <v>83</v>
      </c>
      <c r="I3943" t="str">
        <f>"Trad IRN"</f>
        <v>Trad IRN</v>
      </c>
      <c r="J3943" t="s">
        <v>43</v>
      </c>
      <c r="K3943" t="s">
        <v>44</v>
      </c>
      <c r="L3943" t="s">
        <v>45</v>
      </c>
      <c r="M3943" t="s">
        <v>46</v>
      </c>
      <c r="N3943" t="str">
        <f t="shared" si="400"/>
        <v>08/18/2022</v>
      </c>
      <c r="O3943" t="str">
        <f t="shared" si="399"/>
        <v>12/31/2500</v>
      </c>
      <c r="P3943">
        <v>1</v>
      </c>
      <c r="Q3943">
        <v>1</v>
      </c>
      <c r="R3943">
        <v>1</v>
      </c>
      <c r="S3943">
        <v>0</v>
      </c>
      <c r="T3943">
        <v>1</v>
      </c>
      <c r="U3943">
        <v>0</v>
      </c>
      <c r="V3943" t="str">
        <f>"Trad IRN"</f>
        <v>Trad IRN</v>
      </c>
      <c r="W3943">
        <v>100</v>
      </c>
      <c r="X3943" t="s">
        <v>47</v>
      </c>
      <c r="Z3943" t="s">
        <v>47</v>
      </c>
      <c r="AB3943" t="str">
        <f>"09"</f>
        <v>09</v>
      </c>
      <c r="AC3943" t="str">
        <f>"10"</f>
        <v>10</v>
      </c>
      <c r="AD3943" t="str">
        <f>"2"</f>
        <v>2</v>
      </c>
      <c r="AE3943" t="s">
        <v>55</v>
      </c>
      <c r="AF3943">
        <v>0</v>
      </c>
      <c r="AG3943" t="s">
        <v>56</v>
      </c>
      <c r="AH3943" t="str">
        <f>"Trad IRN"</f>
        <v>Trad IRN</v>
      </c>
      <c r="AI3943" t="str">
        <f>"Bldg IRN"</f>
        <v>Bldg IRN</v>
      </c>
      <c r="AJ3943" t="s">
        <v>48</v>
      </c>
      <c r="AK3943" t="s">
        <v>48</v>
      </c>
      <c r="AL3943" t="s">
        <v>53</v>
      </c>
      <c r="AM3943">
        <v>1132.3</v>
      </c>
      <c r="AN3943">
        <v>1132.3</v>
      </c>
      <c r="AO3943">
        <v>15</v>
      </c>
    </row>
    <row r="3944" spans="1:41" x14ac:dyDescent="0.3">
      <c r="A3944" t="str">
        <f>"Trad IRN"</f>
        <v>Trad IRN</v>
      </c>
      <c r="B3944" t="str">
        <f>"Bldg IRN"</f>
        <v>Bldg IRN</v>
      </c>
      <c r="C3944" t="s">
        <v>41</v>
      </c>
      <c r="D3944" t="s">
        <v>3</v>
      </c>
      <c r="E3944" t="s">
        <v>80</v>
      </c>
      <c r="F3944" t="s">
        <v>81</v>
      </c>
      <c r="G3944" t="s">
        <v>82</v>
      </c>
      <c r="H3944" t="s">
        <v>83</v>
      </c>
      <c r="I3944" t="str">
        <f>"Trad IRN"</f>
        <v>Trad IRN</v>
      </c>
      <c r="J3944" t="s">
        <v>43</v>
      </c>
      <c r="K3944" t="s">
        <v>44</v>
      </c>
      <c r="L3944" t="s">
        <v>45</v>
      </c>
      <c r="M3944" t="s">
        <v>46</v>
      </c>
      <c r="N3944" t="str">
        <f t="shared" si="400"/>
        <v>08/18/2022</v>
      </c>
      <c r="O3944" t="str">
        <f t="shared" si="399"/>
        <v>12/31/2500</v>
      </c>
      <c r="P3944">
        <v>1</v>
      </c>
      <c r="Q3944">
        <v>1</v>
      </c>
      <c r="S3944">
        <v>0</v>
      </c>
      <c r="T3944">
        <v>1</v>
      </c>
      <c r="U3944">
        <v>0</v>
      </c>
      <c r="V3944" t="str">
        <f>"Trad IRN"</f>
        <v>Trad IRN</v>
      </c>
      <c r="W3944">
        <v>100</v>
      </c>
      <c r="X3944" t="s">
        <v>47</v>
      </c>
      <c r="Z3944" t="s">
        <v>47</v>
      </c>
      <c r="AB3944" t="str">
        <f>"10"</f>
        <v>10</v>
      </c>
      <c r="AC3944" t="s">
        <v>48</v>
      </c>
      <c r="AD3944" t="s">
        <v>49</v>
      </c>
      <c r="AE3944" t="s">
        <v>55</v>
      </c>
      <c r="AF3944">
        <v>0</v>
      </c>
      <c r="AG3944" t="s">
        <v>56</v>
      </c>
      <c r="AH3944" t="str">
        <f>"Trad IRN"</f>
        <v>Trad IRN</v>
      </c>
      <c r="AI3944" t="str">
        <f>"Bldg IRN"</f>
        <v>Bldg IRN</v>
      </c>
      <c r="AJ3944" t="s">
        <v>48</v>
      </c>
      <c r="AK3944" t="s">
        <v>48</v>
      </c>
      <c r="AL3944" t="s">
        <v>53</v>
      </c>
      <c r="AM3944">
        <v>1132.3</v>
      </c>
      <c r="AN3944">
        <v>1132.3</v>
      </c>
      <c r="AO3944">
        <v>15</v>
      </c>
    </row>
    <row r="3945" spans="1:41" x14ac:dyDescent="0.3">
      <c r="A3945" t="str">
        <f>"Trad IRN"</f>
        <v>Trad IRN</v>
      </c>
      <c r="B3945" t="str">
        <f>"Bldg IRN"</f>
        <v>Bldg IRN</v>
      </c>
      <c r="C3945" t="s">
        <v>41</v>
      </c>
      <c r="D3945" t="s">
        <v>3</v>
      </c>
      <c r="E3945" t="s">
        <v>80</v>
      </c>
      <c r="F3945" t="s">
        <v>81</v>
      </c>
      <c r="G3945" t="s">
        <v>82</v>
      </c>
      <c r="H3945" t="s">
        <v>83</v>
      </c>
      <c r="I3945" t="str">
        <f>"Trad IRN"</f>
        <v>Trad IRN</v>
      </c>
      <c r="J3945" t="s">
        <v>43</v>
      </c>
      <c r="K3945" t="s">
        <v>44</v>
      </c>
      <c r="L3945" t="s">
        <v>45</v>
      </c>
      <c r="M3945" t="s">
        <v>46</v>
      </c>
      <c r="N3945" t="str">
        <f t="shared" si="400"/>
        <v>08/18/2022</v>
      </c>
      <c r="O3945" t="str">
        <f t="shared" si="399"/>
        <v>12/31/2500</v>
      </c>
      <c r="P3945">
        <v>1</v>
      </c>
      <c r="Q3945">
        <v>1</v>
      </c>
      <c r="S3945">
        <v>0</v>
      </c>
      <c r="T3945">
        <v>1</v>
      </c>
      <c r="U3945">
        <v>0</v>
      </c>
      <c r="V3945" t="str">
        <f>"Trad IRN"</f>
        <v>Trad IRN</v>
      </c>
      <c r="W3945">
        <v>100</v>
      </c>
      <c r="X3945" t="s">
        <v>47</v>
      </c>
      <c r="Z3945" t="s">
        <v>47</v>
      </c>
      <c r="AB3945" t="str">
        <f>"10"</f>
        <v>10</v>
      </c>
      <c r="AC3945" t="s">
        <v>48</v>
      </c>
      <c r="AD3945" t="s">
        <v>49</v>
      </c>
      <c r="AE3945" t="s">
        <v>50</v>
      </c>
      <c r="AF3945">
        <v>0</v>
      </c>
      <c r="AG3945" t="s">
        <v>56</v>
      </c>
      <c r="AH3945" t="str">
        <f>"Trad IRN"</f>
        <v>Trad IRN</v>
      </c>
      <c r="AI3945" t="str">
        <f>"Bldg IRN"</f>
        <v>Bldg IRN</v>
      </c>
      <c r="AJ3945" t="s">
        <v>48</v>
      </c>
      <c r="AK3945" t="s">
        <v>48</v>
      </c>
      <c r="AL3945" t="s">
        <v>53</v>
      </c>
      <c r="AM3945">
        <v>1132.3</v>
      </c>
      <c r="AN3945">
        <v>1132.3</v>
      </c>
      <c r="AO3945">
        <v>15</v>
      </c>
    </row>
    <row r="3946" spans="1:41" x14ac:dyDescent="0.3">
      <c r="A3946" t="str">
        <f>"Trad IRN"</f>
        <v>Trad IRN</v>
      </c>
      <c r="B3946" t="str">
        <f>"Bldg IRN"</f>
        <v>Bldg IRN</v>
      </c>
      <c r="C3946" t="s">
        <v>41</v>
      </c>
      <c r="D3946" t="s">
        <v>3</v>
      </c>
      <c r="E3946" t="s">
        <v>80</v>
      </c>
      <c r="F3946" t="s">
        <v>81</v>
      </c>
      <c r="G3946" t="s">
        <v>82</v>
      </c>
      <c r="H3946" t="s">
        <v>83</v>
      </c>
      <c r="I3946" t="str">
        <f>"Trad IRN"</f>
        <v>Trad IRN</v>
      </c>
      <c r="J3946" t="s">
        <v>43</v>
      </c>
      <c r="K3946" t="s">
        <v>44</v>
      </c>
      <c r="L3946" t="s">
        <v>45</v>
      </c>
      <c r="M3946" t="s">
        <v>46</v>
      </c>
      <c r="N3946" t="str">
        <f t="shared" si="400"/>
        <v>08/18/2022</v>
      </c>
      <c r="O3946" t="str">
        <f t="shared" si="399"/>
        <v>12/31/2500</v>
      </c>
      <c r="P3946">
        <v>1</v>
      </c>
      <c r="Q3946">
        <v>1</v>
      </c>
      <c r="R3946">
        <v>1</v>
      </c>
      <c r="S3946">
        <v>0</v>
      </c>
      <c r="T3946">
        <v>1</v>
      </c>
      <c r="U3946">
        <v>0</v>
      </c>
      <c r="V3946" t="str">
        <f>"Trad IRN"</f>
        <v>Trad IRN</v>
      </c>
      <c r="W3946">
        <v>100</v>
      </c>
      <c r="X3946" t="s">
        <v>47</v>
      </c>
      <c r="Z3946" t="s">
        <v>47</v>
      </c>
      <c r="AB3946" t="str">
        <f>"09"</f>
        <v>09</v>
      </c>
      <c r="AC3946" t="str">
        <f>"15"</f>
        <v>15</v>
      </c>
      <c r="AD3946" t="str">
        <f>"2"</f>
        <v>2</v>
      </c>
      <c r="AE3946" t="s">
        <v>50</v>
      </c>
      <c r="AF3946">
        <v>0</v>
      </c>
      <c r="AG3946" t="s">
        <v>56</v>
      </c>
      <c r="AH3946" t="str">
        <f>"Trad IRN"</f>
        <v>Trad IRN</v>
      </c>
      <c r="AI3946" t="str">
        <f>"Bldg IRN"</f>
        <v>Bldg IRN</v>
      </c>
      <c r="AJ3946" t="s">
        <v>48</v>
      </c>
      <c r="AK3946" t="s">
        <v>48</v>
      </c>
      <c r="AL3946" t="s">
        <v>53</v>
      </c>
      <c r="AM3946">
        <v>1132.3</v>
      </c>
      <c r="AN3946">
        <v>1132.3</v>
      </c>
      <c r="AO3946">
        <v>15</v>
      </c>
    </row>
    <row r="3947" spans="1:41" x14ac:dyDescent="0.3">
      <c r="A3947" t="str">
        <f>"Trad IRN"</f>
        <v>Trad IRN</v>
      </c>
      <c r="B3947" t="str">
        <f>"Bldg IRN"</f>
        <v>Bldg IRN</v>
      </c>
      <c r="C3947" t="s">
        <v>41</v>
      </c>
      <c r="D3947" t="s">
        <v>3</v>
      </c>
      <c r="E3947" t="s">
        <v>80</v>
      </c>
      <c r="F3947" t="s">
        <v>81</v>
      </c>
      <c r="G3947" t="s">
        <v>82</v>
      </c>
      <c r="H3947" t="s">
        <v>83</v>
      </c>
      <c r="I3947" t="str">
        <f>"Trad IRN"</f>
        <v>Trad IRN</v>
      </c>
      <c r="J3947" t="s">
        <v>43</v>
      </c>
      <c r="K3947" t="s">
        <v>44</v>
      </c>
      <c r="L3947" t="s">
        <v>45</v>
      </c>
      <c r="M3947" t="s">
        <v>46</v>
      </c>
      <c r="N3947" t="str">
        <f>"01/04/2023"</f>
        <v>01/04/2023</v>
      </c>
      <c r="O3947" t="str">
        <f t="shared" si="399"/>
        <v>12/31/2500</v>
      </c>
      <c r="P3947">
        <v>0.45098100000000002</v>
      </c>
      <c r="Q3947">
        <v>0.45098100000000002</v>
      </c>
      <c r="S3947">
        <v>0</v>
      </c>
      <c r="T3947">
        <v>0.45098100000000002</v>
      </c>
      <c r="U3947">
        <v>0</v>
      </c>
      <c r="V3947" t="str">
        <f>"Trad IRN"</f>
        <v>Trad IRN</v>
      </c>
      <c r="W3947">
        <v>85</v>
      </c>
      <c r="X3947" t="s">
        <v>47</v>
      </c>
      <c r="Z3947" t="s">
        <v>47</v>
      </c>
      <c r="AB3947" t="str">
        <f>"10"</f>
        <v>10</v>
      </c>
      <c r="AC3947" t="s">
        <v>48</v>
      </c>
      <c r="AD3947" t="s">
        <v>49</v>
      </c>
      <c r="AE3947" t="s">
        <v>55</v>
      </c>
      <c r="AF3947">
        <v>0</v>
      </c>
      <c r="AG3947" t="s">
        <v>56</v>
      </c>
      <c r="AH3947" t="str">
        <f>"Trad IRN"</f>
        <v>Trad IRN</v>
      </c>
      <c r="AI3947" t="str">
        <f>"Bldg IRN"</f>
        <v>Bldg IRN</v>
      </c>
      <c r="AJ3947" t="s">
        <v>48</v>
      </c>
      <c r="AK3947" t="s">
        <v>48</v>
      </c>
      <c r="AL3947" t="s">
        <v>53</v>
      </c>
      <c r="AM3947">
        <v>510.65</v>
      </c>
      <c r="AN3947">
        <v>1132.3</v>
      </c>
      <c r="AO3947">
        <v>15</v>
      </c>
    </row>
    <row r="3948" spans="1:41" x14ac:dyDescent="0.3">
      <c r="A3948" t="str">
        <f>"Trad IRN"</f>
        <v>Trad IRN</v>
      </c>
      <c r="B3948" t="str">
        <f>"Bldg IRN"</f>
        <v>Bldg IRN</v>
      </c>
      <c r="C3948" t="s">
        <v>41</v>
      </c>
      <c r="D3948" t="s">
        <v>3</v>
      </c>
      <c r="E3948" t="s">
        <v>80</v>
      </c>
      <c r="F3948" t="s">
        <v>81</v>
      </c>
      <c r="G3948" t="s">
        <v>82</v>
      </c>
      <c r="H3948" t="s">
        <v>83</v>
      </c>
      <c r="I3948" t="s">
        <v>8</v>
      </c>
      <c r="J3948" t="s">
        <v>43</v>
      </c>
      <c r="K3948" t="s">
        <v>44</v>
      </c>
      <c r="L3948" t="s">
        <v>45</v>
      </c>
      <c r="M3948" t="s">
        <v>46</v>
      </c>
      <c r="N3948" t="str">
        <f>"01/13/2023"</f>
        <v>01/13/2023</v>
      </c>
      <c r="O3948" t="str">
        <f t="shared" si="399"/>
        <v>12/31/2500</v>
      </c>
      <c r="P3948">
        <v>7.3529999999999998E-2</v>
      </c>
      <c r="Q3948">
        <v>7.3529999999999998E-2</v>
      </c>
      <c r="S3948">
        <v>0</v>
      </c>
      <c r="T3948">
        <v>2.2804999999999999E-2</v>
      </c>
      <c r="U3948">
        <v>5.0724999999999999E-2</v>
      </c>
      <c r="V3948" t="str">
        <f>"Trad IRN"</f>
        <v>Trad IRN</v>
      </c>
      <c r="W3948">
        <v>15</v>
      </c>
      <c r="X3948" t="s">
        <v>47</v>
      </c>
      <c r="Z3948" t="s">
        <v>47</v>
      </c>
      <c r="AB3948" t="str">
        <f>"10"</f>
        <v>10</v>
      </c>
      <c r="AC3948" t="s">
        <v>48</v>
      </c>
      <c r="AD3948" t="s">
        <v>49</v>
      </c>
      <c r="AE3948" t="s">
        <v>55</v>
      </c>
      <c r="AF3948">
        <v>0</v>
      </c>
      <c r="AG3948" t="s">
        <v>51</v>
      </c>
      <c r="AH3948" t="str">
        <f>"Trad IRN"</f>
        <v>Trad IRN</v>
      </c>
      <c r="AI3948" t="str">
        <f>"Bldg IRN"</f>
        <v>Bldg IRN</v>
      </c>
      <c r="AJ3948" t="s">
        <v>48</v>
      </c>
      <c r="AK3948" t="s">
        <v>48</v>
      </c>
      <c r="AL3948" t="s">
        <v>53</v>
      </c>
      <c r="AM3948">
        <v>83.26</v>
      </c>
      <c r="AN3948">
        <v>1132.3</v>
      </c>
      <c r="AO3948">
        <v>15</v>
      </c>
    </row>
    <row r="3949" spans="1:41" x14ac:dyDescent="0.3">
      <c r="A3949" t="str">
        <f>"Trad IRN"</f>
        <v>Trad IRN</v>
      </c>
      <c r="B3949" t="str">
        <f>"Bldg IRN"</f>
        <v>Bldg IRN</v>
      </c>
      <c r="C3949" t="s">
        <v>41</v>
      </c>
      <c r="D3949" t="s">
        <v>3</v>
      </c>
      <c r="E3949" t="s">
        <v>80</v>
      </c>
      <c r="F3949" t="s">
        <v>81</v>
      </c>
      <c r="G3949" t="s">
        <v>82</v>
      </c>
      <c r="H3949" t="s">
        <v>83</v>
      </c>
      <c r="I3949" t="str">
        <f>"Trad IRN"</f>
        <v>Trad IRN</v>
      </c>
      <c r="J3949" t="s">
        <v>43</v>
      </c>
      <c r="K3949" t="s">
        <v>44</v>
      </c>
      <c r="L3949" t="s">
        <v>45</v>
      </c>
      <c r="M3949" t="s">
        <v>46</v>
      </c>
      <c r="N3949" t="str">
        <f>"08/18/2022"</f>
        <v>08/18/2022</v>
      </c>
      <c r="O3949" t="str">
        <f>"01/03/2023"</f>
        <v>01/03/2023</v>
      </c>
      <c r="P3949">
        <v>0.46943400000000002</v>
      </c>
      <c r="Q3949">
        <v>0.46943400000000002</v>
      </c>
      <c r="S3949">
        <v>0</v>
      </c>
      <c r="T3949">
        <v>0.46943400000000002</v>
      </c>
      <c r="U3949">
        <v>0</v>
      </c>
      <c r="V3949" t="str">
        <f>"Trad IRN"</f>
        <v>Trad IRN</v>
      </c>
      <c r="W3949">
        <v>100</v>
      </c>
      <c r="X3949" t="s">
        <v>47</v>
      </c>
      <c r="Z3949" t="s">
        <v>47</v>
      </c>
      <c r="AB3949" t="str">
        <f>"10"</f>
        <v>10</v>
      </c>
      <c r="AC3949" t="s">
        <v>48</v>
      </c>
      <c r="AD3949" t="s">
        <v>49</v>
      </c>
      <c r="AE3949" t="s">
        <v>55</v>
      </c>
      <c r="AF3949">
        <v>0</v>
      </c>
      <c r="AG3949" t="s">
        <v>56</v>
      </c>
      <c r="AH3949" t="str">
        <f>"Trad IRN"</f>
        <v>Trad IRN</v>
      </c>
      <c r="AI3949" t="str">
        <f>"Bldg IRN"</f>
        <v>Bldg IRN</v>
      </c>
      <c r="AJ3949" t="s">
        <v>48</v>
      </c>
      <c r="AK3949" t="s">
        <v>48</v>
      </c>
      <c r="AL3949" t="s">
        <v>53</v>
      </c>
      <c r="AM3949">
        <v>531.54</v>
      </c>
      <c r="AN3949">
        <v>1132.3</v>
      </c>
      <c r="AO3949">
        <v>15</v>
      </c>
    </row>
    <row r="3950" spans="1:41" x14ac:dyDescent="0.3">
      <c r="A3950" t="str">
        <f>"Trad IRN"</f>
        <v>Trad IRN</v>
      </c>
      <c r="B3950" t="str">
        <f>"Bldg IRN"</f>
        <v>Bldg IRN</v>
      </c>
      <c r="C3950" t="s">
        <v>41</v>
      </c>
      <c r="D3950" t="s">
        <v>3</v>
      </c>
      <c r="E3950" t="s">
        <v>80</v>
      </c>
      <c r="F3950" t="s">
        <v>81</v>
      </c>
      <c r="G3950" t="s">
        <v>82</v>
      </c>
      <c r="H3950" t="s">
        <v>83</v>
      </c>
      <c r="I3950" t="str">
        <f>"Trad IRN"</f>
        <v>Trad IRN</v>
      </c>
      <c r="J3950" t="s">
        <v>43</v>
      </c>
      <c r="K3950" t="s">
        <v>44</v>
      </c>
      <c r="L3950" t="s">
        <v>45</v>
      </c>
      <c r="M3950" t="s">
        <v>46</v>
      </c>
      <c r="N3950" t="str">
        <f>"08/18/2022"</f>
        <v>08/18/2022</v>
      </c>
      <c r="O3950" t="str">
        <f>"12/31/2500"</f>
        <v>12/31/2500</v>
      </c>
      <c r="P3950">
        <v>1</v>
      </c>
      <c r="Q3950">
        <v>1</v>
      </c>
      <c r="S3950">
        <v>0</v>
      </c>
      <c r="T3950">
        <v>1</v>
      </c>
      <c r="U3950">
        <v>0</v>
      </c>
      <c r="V3950" t="str">
        <f>"Trad IRN"</f>
        <v>Trad IRN</v>
      </c>
      <c r="W3950">
        <v>100</v>
      </c>
      <c r="X3950" t="s">
        <v>47</v>
      </c>
      <c r="Z3950" t="s">
        <v>47</v>
      </c>
      <c r="AB3950" t="str">
        <f>"10"</f>
        <v>10</v>
      </c>
      <c r="AC3950" t="s">
        <v>48</v>
      </c>
      <c r="AD3950" t="s">
        <v>49</v>
      </c>
      <c r="AE3950" t="s">
        <v>50</v>
      </c>
      <c r="AF3950">
        <v>0</v>
      </c>
      <c r="AG3950" t="s">
        <v>56</v>
      </c>
      <c r="AH3950" t="str">
        <f>"Trad IRN"</f>
        <v>Trad IRN</v>
      </c>
      <c r="AI3950" t="str">
        <f>"Bldg IRN"</f>
        <v>Bldg IRN</v>
      </c>
      <c r="AJ3950" t="s">
        <v>48</v>
      </c>
      <c r="AK3950" t="s">
        <v>48</v>
      </c>
      <c r="AL3950" t="s">
        <v>53</v>
      </c>
      <c r="AM3950">
        <v>1132.3</v>
      </c>
      <c r="AN3950">
        <v>1132.3</v>
      </c>
      <c r="AO3950">
        <v>15</v>
      </c>
    </row>
    <row r="3951" spans="1:41" x14ac:dyDescent="0.3">
      <c r="A3951" t="str">
        <f>"Trad IRN"</f>
        <v>Trad IRN</v>
      </c>
      <c r="B3951" t="str">
        <f>"Bldg IRN"</f>
        <v>Bldg IRN</v>
      </c>
      <c r="C3951" t="s">
        <v>41</v>
      </c>
      <c r="D3951" t="s">
        <v>3</v>
      </c>
      <c r="E3951" t="s">
        <v>80</v>
      </c>
      <c r="F3951" t="s">
        <v>81</v>
      </c>
      <c r="G3951" t="s">
        <v>82</v>
      </c>
      <c r="H3951" t="s">
        <v>83</v>
      </c>
      <c r="I3951" t="str">
        <f>"Trad IRN"</f>
        <v>Trad IRN</v>
      </c>
      <c r="J3951" t="s">
        <v>43</v>
      </c>
      <c r="K3951" t="s">
        <v>44</v>
      </c>
      <c r="L3951" t="s">
        <v>45</v>
      </c>
      <c r="M3951" t="s">
        <v>46</v>
      </c>
      <c r="N3951" t="str">
        <f>"08/18/2022"</f>
        <v>08/18/2022</v>
      </c>
      <c r="O3951" t="str">
        <f>"12/31/2500"</f>
        <v>12/31/2500</v>
      </c>
      <c r="P3951">
        <v>1</v>
      </c>
      <c r="Q3951">
        <v>1</v>
      </c>
      <c r="R3951">
        <v>1</v>
      </c>
      <c r="S3951">
        <v>0</v>
      </c>
      <c r="T3951">
        <v>1</v>
      </c>
      <c r="U3951">
        <v>0</v>
      </c>
      <c r="V3951" t="str">
        <f>"Trad IRN"</f>
        <v>Trad IRN</v>
      </c>
      <c r="W3951">
        <v>100</v>
      </c>
      <c r="X3951" t="s">
        <v>47</v>
      </c>
      <c r="Z3951" t="s">
        <v>47</v>
      </c>
      <c r="AB3951" t="str">
        <f>"09"</f>
        <v>09</v>
      </c>
      <c r="AC3951" t="str">
        <f>"15"</f>
        <v>15</v>
      </c>
      <c r="AD3951" t="str">
        <f>"2"</f>
        <v>2</v>
      </c>
      <c r="AE3951" t="s">
        <v>55</v>
      </c>
      <c r="AF3951">
        <v>0</v>
      </c>
      <c r="AG3951" t="s">
        <v>56</v>
      </c>
      <c r="AH3951" t="str">
        <f>"Trad IRN"</f>
        <v>Trad IRN</v>
      </c>
      <c r="AI3951" t="str">
        <f>"Bldg IRN"</f>
        <v>Bldg IRN</v>
      </c>
      <c r="AJ3951" t="s">
        <v>48</v>
      </c>
      <c r="AK3951" t="s">
        <v>48</v>
      </c>
      <c r="AL3951" t="s">
        <v>53</v>
      </c>
      <c r="AM3951">
        <v>1132.3</v>
      </c>
      <c r="AN3951">
        <v>1132.3</v>
      </c>
      <c r="AO3951">
        <v>15</v>
      </c>
    </row>
    <row r="3952" spans="1:41" x14ac:dyDescent="0.3">
      <c r="A3952" t="str">
        <f>"Trad IRN"</f>
        <v>Trad IRN</v>
      </c>
      <c r="B3952" t="str">
        <f>"Bldg IRN"</f>
        <v>Bldg IRN</v>
      </c>
      <c r="C3952" t="s">
        <v>41</v>
      </c>
      <c r="D3952" t="s">
        <v>3</v>
      </c>
      <c r="E3952" t="s">
        <v>80</v>
      </c>
      <c r="F3952" t="s">
        <v>81</v>
      </c>
      <c r="G3952" t="s">
        <v>82</v>
      </c>
      <c r="H3952" t="s">
        <v>83</v>
      </c>
      <c r="I3952" t="s">
        <v>8</v>
      </c>
      <c r="J3952" t="s">
        <v>43</v>
      </c>
      <c r="K3952" t="s">
        <v>44</v>
      </c>
      <c r="L3952" t="s">
        <v>45</v>
      </c>
      <c r="M3952" t="s">
        <v>46</v>
      </c>
      <c r="N3952" t="str">
        <f>"08/17/2022"</f>
        <v>08/17/2022</v>
      </c>
      <c r="O3952" t="str">
        <f>"12/31/2500"</f>
        <v>12/31/2500</v>
      </c>
      <c r="P3952">
        <v>1</v>
      </c>
      <c r="Q3952">
        <v>1</v>
      </c>
      <c r="R3952">
        <v>1</v>
      </c>
      <c r="S3952">
        <v>0</v>
      </c>
      <c r="T3952">
        <v>0.16666400000000001</v>
      </c>
      <c r="U3952">
        <v>0.83333599999999997</v>
      </c>
      <c r="V3952" t="str">
        <f>"Trad IRN"</f>
        <v>Trad IRN</v>
      </c>
      <c r="W3952">
        <v>100</v>
      </c>
      <c r="X3952" t="s">
        <v>47</v>
      </c>
      <c r="Z3952" t="s">
        <v>47</v>
      </c>
      <c r="AB3952" t="str">
        <f>"11"</f>
        <v>11</v>
      </c>
      <c r="AC3952" t="str">
        <f>"10"</f>
        <v>10</v>
      </c>
      <c r="AD3952" t="str">
        <f>"2"</f>
        <v>2</v>
      </c>
      <c r="AE3952" t="s">
        <v>50</v>
      </c>
      <c r="AF3952">
        <v>0</v>
      </c>
      <c r="AG3952" t="s">
        <v>51</v>
      </c>
      <c r="AH3952" t="s">
        <v>85</v>
      </c>
      <c r="AI3952" t="str">
        <f>"Bldg IRN"</f>
        <v>Bldg IRN</v>
      </c>
      <c r="AJ3952" t="s">
        <v>48</v>
      </c>
      <c r="AK3952" t="s">
        <v>48</v>
      </c>
      <c r="AL3952" t="s">
        <v>53</v>
      </c>
      <c r="AM3952">
        <v>1060</v>
      </c>
      <c r="AN3952">
        <v>1060</v>
      </c>
      <c r="AO3952">
        <v>15</v>
      </c>
    </row>
    <row r="3953" spans="1:41" x14ac:dyDescent="0.3">
      <c r="A3953" t="str">
        <f>"Trad IRN"</f>
        <v>Trad IRN</v>
      </c>
      <c r="B3953" t="str">
        <f>"Bldg IRN"</f>
        <v>Bldg IRN</v>
      </c>
      <c r="C3953" t="s">
        <v>41</v>
      </c>
      <c r="D3953" t="s">
        <v>3</v>
      </c>
      <c r="E3953" t="s">
        <v>80</v>
      </c>
      <c r="F3953" t="s">
        <v>81</v>
      </c>
      <c r="G3953" t="s">
        <v>82</v>
      </c>
      <c r="H3953" t="s">
        <v>83</v>
      </c>
      <c r="I3953" t="str">
        <f>"Trad IRN"</f>
        <v>Trad IRN</v>
      </c>
      <c r="J3953" t="s">
        <v>43</v>
      </c>
      <c r="K3953" t="s">
        <v>44</v>
      </c>
      <c r="L3953" t="s">
        <v>45</v>
      </c>
      <c r="M3953" t="s">
        <v>46</v>
      </c>
      <c r="N3953" t="str">
        <f>"08/18/2022"</f>
        <v>08/18/2022</v>
      </c>
      <c r="O3953" t="str">
        <f>"12/31/2500"</f>
        <v>12/31/2500</v>
      </c>
      <c r="P3953">
        <v>0.5</v>
      </c>
      <c r="Q3953">
        <v>0.5</v>
      </c>
      <c r="S3953">
        <v>0.5</v>
      </c>
      <c r="T3953">
        <v>0.5</v>
      </c>
      <c r="U3953">
        <v>0</v>
      </c>
      <c r="V3953" t="str">
        <f>"Trad IRN"</f>
        <v>Trad IRN</v>
      </c>
      <c r="W3953">
        <v>35</v>
      </c>
      <c r="X3953" t="s">
        <v>47</v>
      </c>
      <c r="Z3953" t="s">
        <v>54</v>
      </c>
      <c r="AA3953" t="str">
        <f>"15"</f>
        <v>15</v>
      </c>
      <c r="AB3953" t="str">
        <f>"09"</f>
        <v>09</v>
      </c>
      <c r="AC3953" t="s">
        <v>48</v>
      </c>
      <c r="AD3953" t="s">
        <v>49</v>
      </c>
      <c r="AE3953" t="s">
        <v>50</v>
      </c>
      <c r="AF3953">
        <v>0</v>
      </c>
      <c r="AG3953" t="s">
        <v>56</v>
      </c>
      <c r="AH3953" t="str">
        <f>"Trad IRN"</f>
        <v>Trad IRN</v>
      </c>
      <c r="AI3953" t="str">
        <f>"Bldg IRN"</f>
        <v>Bldg IRN</v>
      </c>
      <c r="AJ3953" t="s">
        <v>48</v>
      </c>
      <c r="AK3953" t="s">
        <v>48</v>
      </c>
      <c r="AL3953" t="s">
        <v>53</v>
      </c>
      <c r="AM3953">
        <v>566.15</v>
      </c>
      <c r="AN3953">
        <v>1132.3</v>
      </c>
      <c r="AO3953">
        <v>15</v>
      </c>
    </row>
    <row r="3954" spans="1:41" x14ac:dyDescent="0.3">
      <c r="A3954" t="str">
        <f>"Trad IRN"</f>
        <v>Trad IRN</v>
      </c>
      <c r="B3954" t="str">
        <f>"Bldg IRN"</f>
        <v>Bldg IRN</v>
      </c>
      <c r="C3954" t="s">
        <v>41</v>
      </c>
      <c r="D3954" t="s">
        <v>3</v>
      </c>
      <c r="E3954" t="s">
        <v>80</v>
      </c>
      <c r="F3954" t="s">
        <v>81</v>
      </c>
      <c r="G3954" t="s">
        <v>82</v>
      </c>
      <c r="H3954" t="s">
        <v>83</v>
      </c>
      <c r="I3954" t="s">
        <v>8</v>
      </c>
      <c r="J3954" t="s">
        <v>43</v>
      </c>
      <c r="K3954" t="s">
        <v>44</v>
      </c>
      <c r="L3954" t="s">
        <v>45</v>
      </c>
      <c r="M3954" t="s">
        <v>46</v>
      </c>
      <c r="N3954" t="str">
        <f>"08/18/2022"</f>
        <v>08/18/2022</v>
      </c>
      <c r="O3954" t="str">
        <f>"01/03/2023"</f>
        <v>01/03/2023</v>
      </c>
      <c r="P3954">
        <v>7.0415000000000005E-2</v>
      </c>
      <c r="Q3954">
        <v>7.0415000000000005E-2</v>
      </c>
      <c r="S3954">
        <v>0</v>
      </c>
      <c r="T3954">
        <v>1.8051999999999999E-2</v>
      </c>
      <c r="U3954">
        <v>5.2363E-2</v>
      </c>
      <c r="V3954" t="str">
        <f>"Trad IRN"</f>
        <v>Trad IRN</v>
      </c>
      <c r="W3954">
        <v>15</v>
      </c>
      <c r="X3954" t="s">
        <v>47</v>
      </c>
      <c r="Z3954" t="s">
        <v>47</v>
      </c>
      <c r="AB3954" t="str">
        <f>"09"</f>
        <v>09</v>
      </c>
      <c r="AC3954" t="s">
        <v>48</v>
      </c>
      <c r="AD3954" t="s">
        <v>49</v>
      </c>
      <c r="AE3954" t="s">
        <v>50</v>
      </c>
      <c r="AF3954">
        <v>0</v>
      </c>
      <c r="AG3954" t="s">
        <v>51</v>
      </c>
      <c r="AH3954" t="str">
        <f>"Trad IRN"</f>
        <v>Trad IRN</v>
      </c>
      <c r="AI3954" t="str">
        <f>"Bldg IRN"</f>
        <v>Bldg IRN</v>
      </c>
      <c r="AJ3954" t="s">
        <v>48</v>
      </c>
      <c r="AK3954" t="s">
        <v>48</v>
      </c>
      <c r="AL3954" t="s">
        <v>53</v>
      </c>
      <c r="AM3954">
        <v>79.73</v>
      </c>
      <c r="AN3954">
        <v>1132.3</v>
      </c>
      <c r="AO3954">
        <v>15</v>
      </c>
    </row>
    <row r="3955" spans="1:41" x14ac:dyDescent="0.3">
      <c r="A3955" t="str">
        <f>"Trad IRN"</f>
        <v>Trad IRN</v>
      </c>
      <c r="B3955" t="str">
        <f>"Bldg IRN"</f>
        <v>Bldg IRN</v>
      </c>
      <c r="C3955" t="s">
        <v>41</v>
      </c>
      <c r="D3955" t="s">
        <v>3</v>
      </c>
      <c r="E3955" t="s">
        <v>80</v>
      </c>
      <c r="F3955" t="s">
        <v>81</v>
      </c>
      <c r="G3955" t="s">
        <v>82</v>
      </c>
      <c r="H3955" t="s">
        <v>83</v>
      </c>
      <c r="I3955" t="s">
        <v>8</v>
      </c>
      <c r="J3955" t="s">
        <v>43</v>
      </c>
      <c r="K3955" t="s">
        <v>44</v>
      </c>
      <c r="L3955" t="s">
        <v>45</v>
      </c>
      <c r="M3955" t="s">
        <v>46</v>
      </c>
      <c r="N3955" t="str">
        <f>"01/04/2023"</f>
        <v>01/04/2023</v>
      </c>
      <c r="O3955" t="str">
        <f>"12/31/2500"</f>
        <v>12/31/2500</v>
      </c>
      <c r="P3955">
        <v>7.9585000000000003E-2</v>
      </c>
      <c r="Q3955">
        <v>7.9585000000000003E-2</v>
      </c>
      <c r="S3955">
        <v>0</v>
      </c>
      <c r="T3955">
        <v>2.4028999999999998E-2</v>
      </c>
      <c r="U3955">
        <v>5.5556000000000001E-2</v>
      </c>
      <c r="V3955" t="str">
        <f>"Trad IRN"</f>
        <v>Trad IRN</v>
      </c>
      <c r="W3955">
        <v>2</v>
      </c>
      <c r="X3955" t="s">
        <v>54</v>
      </c>
      <c r="Y3955" t="str">
        <f>"13"</f>
        <v>13</v>
      </c>
      <c r="Z3955" t="s">
        <v>47</v>
      </c>
      <c r="AB3955" t="str">
        <f>"09"</f>
        <v>09</v>
      </c>
      <c r="AC3955" t="s">
        <v>48</v>
      </c>
      <c r="AD3955" t="s">
        <v>49</v>
      </c>
      <c r="AE3955" t="s">
        <v>50</v>
      </c>
      <c r="AF3955">
        <v>0</v>
      </c>
      <c r="AG3955" t="s">
        <v>51</v>
      </c>
      <c r="AH3955" t="str">
        <f>"Trad IRN"</f>
        <v>Trad IRN</v>
      </c>
      <c r="AI3955" t="str">
        <f>"Bldg IRN"</f>
        <v>Bldg IRN</v>
      </c>
      <c r="AJ3955" t="s">
        <v>48</v>
      </c>
      <c r="AK3955" t="s">
        <v>48</v>
      </c>
      <c r="AL3955" t="s">
        <v>53</v>
      </c>
      <c r="AM3955">
        <v>90.11</v>
      </c>
      <c r="AN3955">
        <v>1132.3</v>
      </c>
      <c r="AO3955">
        <v>15</v>
      </c>
    </row>
    <row r="3956" spans="1:41" x14ac:dyDescent="0.3">
      <c r="A3956" t="str">
        <f>"Trad IRN"</f>
        <v>Trad IRN</v>
      </c>
      <c r="B3956" t="str">
        <f>"Bldg IRN"</f>
        <v>Bldg IRN</v>
      </c>
      <c r="C3956" t="s">
        <v>41</v>
      </c>
      <c r="D3956" t="s">
        <v>3</v>
      </c>
      <c r="E3956" t="s">
        <v>80</v>
      </c>
      <c r="F3956" t="s">
        <v>81</v>
      </c>
      <c r="G3956" t="s">
        <v>82</v>
      </c>
      <c r="H3956" t="s">
        <v>83</v>
      </c>
      <c r="I3956" t="s">
        <v>8</v>
      </c>
      <c r="J3956" t="s">
        <v>43</v>
      </c>
      <c r="K3956" t="s">
        <v>44</v>
      </c>
      <c r="L3956" t="s">
        <v>45</v>
      </c>
      <c r="M3956" t="s">
        <v>46</v>
      </c>
      <c r="N3956" t="str">
        <f>"08/17/2022"</f>
        <v>08/17/2022</v>
      </c>
      <c r="O3956" t="str">
        <f>"12/31/2500"</f>
        <v>12/31/2500</v>
      </c>
      <c r="P3956">
        <v>0.5</v>
      </c>
      <c r="Q3956">
        <v>0.5</v>
      </c>
      <c r="R3956">
        <v>0.5</v>
      </c>
      <c r="S3956">
        <v>0</v>
      </c>
      <c r="T3956">
        <v>0.5</v>
      </c>
      <c r="U3956">
        <v>0</v>
      </c>
      <c r="V3956" t="str">
        <f>"Trad IRN"</f>
        <v>Trad IRN</v>
      </c>
      <c r="W3956">
        <v>50</v>
      </c>
      <c r="X3956" t="s">
        <v>47</v>
      </c>
      <c r="Z3956" t="s">
        <v>47</v>
      </c>
      <c r="AB3956" t="str">
        <f>"11"</f>
        <v>11</v>
      </c>
      <c r="AC3956" t="str">
        <f>"01"</f>
        <v>01</v>
      </c>
      <c r="AD3956" t="str">
        <f>"5"</f>
        <v>5</v>
      </c>
      <c r="AE3956" t="s">
        <v>50</v>
      </c>
      <c r="AF3956">
        <v>0</v>
      </c>
      <c r="AG3956" t="s">
        <v>51</v>
      </c>
      <c r="AH3956" t="s">
        <v>85</v>
      </c>
      <c r="AI3956" t="str">
        <f>"Bldg IRN"</f>
        <v>Bldg IRN</v>
      </c>
      <c r="AJ3956" t="s">
        <v>48</v>
      </c>
      <c r="AK3956" t="s">
        <v>48</v>
      </c>
      <c r="AL3956" t="s">
        <v>53</v>
      </c>
      <c r="AM3956">
        <v>530</v>
      </c>
      <c r="AN3956">
        <v>1060</v>
      </c>
      <c r="AO3956">
        <v>15</v>
      </c>
    </row>
    <row r="3957" spans="1:41" x14ac:dyDescent="0.3">
      <c r="A3957" t="str">
        <f>"Trad IRN"</f>
        <v>Trad IRN</v>
      </c>
      <c r="B3957" t="str">
        <f>"Bldg IRN"</f>
        <v>Bldg IRN</v>
      </c>
      <c r="C3957" t="s">
        <v>41</v>
      </c>
      <c r="D3957" t="s">
        <v>3</v>
      </c>
      <c r="E3957" t="s">
        <v>80</v>
      </c>
      <c r="F3957" t="s">
        <v>81</v>
      </c>
      <c r="G3957" t="s">
        <v>82</v>
      </c>
      <c r="H3957" t="s">
        <v>83</v>
      </c>
      <c r="I3957" t="str">
        <f>"Trad IRN"</f>
        <v>Trad IRN</v>
      </c>
      <c r="J3957" t="s">
        <v>43</v>
      </c>
      <c r="K3957" t="s">
        <v>44</v>
      </c>
      <c r="L3957" t="s">
        <v>45</v>
      </c>
      <c r="M3957" t="s">
        <v>46</v>
      </c>
      <c r="N3957" t="str">
        <f>"08/18/2022"</f>
        <v>08/18/2022</v>
      </c>
      <c r="O3957" t="str">
        <f>"12/31/2500"</f>
        <v>12/31/2500</v>
      </c>
      <c r="P3957">
        <v>0.5</v>
      </c>
      <c r="Q3957">
        <v>0.5</v>
      </c>
      <c r="R3957">
        <v>0.5</v>
      </c>
      <c r="S3957">
        <v>0</v>
      </c>
      <c r="T3957">
        <v>0.5</v>
      </c>
      <c r="U3957">
        <v>0</v>
      </c>
      <c r="V3957" t="str">
        <f>"Trad IRN"</f>
        <v>Trad IRN</v>
      </c>
      <c r="W3957">
        <v>50</v>
      </c>
      <c r="X3957" t="s">
        <v>47</v>
      </c>
      <c r="Z3957" t="s">
        <v>47</v>
      </c>
      <c r="AB3957" t="str">
        <f>"11"</f>
        <v>11</v>
      </c>
      <c r="AC3957" t="str">
        <f>"01"</f>
        <v>01</v>
      </c>
      <c r="AD3957" t="str">
        <f>"5"</f>
        <v>5</v>
      </c>
      <c r="AE3957" t="s">
        <v>50</v>
      </c>
      <c r="AF3957">
        <v>0</v>
      </c>
      <c r="AG3957" t="s">
        <v>56</v>
      </c>
      <c r="AH3957" t="str">
        <f>"Trad IRN"</f>
        <v>Trad IRN</v>
      </c>
      <c r="AI3957" t="str">
        <f>"Bldg IRN"</f>
        <v>Bldg IRN</v>
      </c>
      <c r="AJ3957" t="s">
        <v>48</v>
      </c>
      <c r="AK3957" t="s">
        <v>48</v>
      </c>
      <c r="AL3957" t="s">
        <v>53</v>
      </c>
      <c r="AM3957">
        <v>566.15</v>
      </c>
      <c r="AN3957">
        <v>1132.3</v>
      </c>
      <c r="AO3957">
        <v>15</v>
      </c>
    </row>
    <row r="3958" spans="1:41" x14ac:dyDescent="0.3">
      <c r="A3958" t="str">
        <f>"Trad IRN"</f>
        <v>Trad IRN</v>
      </c>
      <c r="B3958" t="str">
        <f>"Bldg IRN"</f>
        <v>Bldg IRN</v>
      </c>
      <c r="C3958" t="s">
        <v>41</v>
      </c>
      <c r="D3958" t="s">
        <v>3</v>
      </c>
      <c r="E3958" t="s">
        <v>80</v>
      </c>
      <c r="F3958" t="s">
        <v>81</v>
      </c>
      <c r="G3958" t="s">
        <v>82</v>
      </c>
      <c r="H3958" t="s">
        <v>83</v>
      </c>
      <c r="I3958" t="str">
        <f>"Trad IRN"</f>
        <v>Trad IRN</v>
      </c>
      <c r="J3958" t="s">
        <v>43</v>
      </c>
      <c r="K3958" t="s">
        <v>44</v>
      </c>
      <c r="L3958" t="s">
        <v>45</v>
      </c>
      <c r="M3958" t="s">
        <v>46</v>
      </c>
      <c r="N3958" t="str">
        <f>"08/18/2022"</f>
        <v>08/18/2022</v>
      </c>
      <c r="O3958" t="str">
        <f>"12/31/2500"</f>
        <v>12/31/2500</v>
      </c>
      <c r="P3958">
        <v>1</v>
      </c>
      <c r="Q3958">
        <v>1</v>
      </c>
      <c r="S3958">
        <v>0</v>
      </c>
      <c r="T3958">
        <v>1</v>
      </c>
      <c r="U3958">
        <v>0</v>
      </c>
      <c r="V3958" t="str">
        <f>"Trad IRN"</f>
        <v>Trad IRN</v>
      </c>
      <c r="W3958">
        <v>100</v>
      </c>
      <c r="X3958" t="s">
        <v>47</v>
      </c>
      <c r="Z3958" t="s">
        <v>47</v>
      </c>
      <c r="AB3958" t="str">
        <f>"12"</f>
        <v>12</v>
      </c>
      <c r="AC3958" t="s">
        <v>48</v>
      </c>
      <c r="AD3958" t="s">
        <v>49</v>
      </c>
      <c r="AE3958" t="s">
        <v>50</v>
      </c>
      <c r="AF3958">
        <v>2</v>
      </c>
      <c r="AG3958" t="s">
        <v>56</v>
      </c>
      <c r="AH3958" t="str">
        <f>"Trad IRN"</f>
        <v>Trad IRN</v>
      </c>
      <c r="AI3958" t="str">
        <f>"Bldg IRN"</f>
        <v>Bldg IRN</v>
      </c>
      <c r="AJ3958" t="str">
        <f>"12"</f>
        <v>12</v>
      </c>
      <c r="AK3958" t="s">
        <v>48</v>
      </c>
      <c r="AL3958" t="s">
        <v>53</v>
      </c>
      <c r="AM3958">
        <v>1132.3</v>
      </c>
      <c r="AN3958">
        <v>1132.3</v>
      </c>
      <c r="AO3958">
        <v>15</v>
      </c>
    </row>
    <row r="3959" spans="1:41" x14ac:dyDescent="0.3">
      <c r="A3959" t="str">
        <f>"Trad IRN"</f>
        <v>Trad IRN</v>
      </c>
      <c r="B3959" t="str">
        <f>"Bldg IRN"</f>
        <v>Bldg IRN</v>
      </c>
      <c r="C3959" t="s">
        <v>41</v>
      </c>
      <c r="D3959" t="s">
        <v>3</v>
      </c>
      <c r="E3959" t="s">
        <v>80</v>
      </c>
      <c r="F3959" t="s">
        <v>81</v>
      </c>
      <c r="G3959" t="s">
        <v>82</v>
      </c>
      <c r="H3959" t="s">
        <v>83</v>
      </c>
      <c r="I3959" t="str">
        <f>"Trad IRN"</f>
        <v>Trad IRN</v>
      </c>
      <c r="J3959" t="s">
        <v>43</v>
      </c>
      <c r="K3959" t="s">
        <v>44</v>
      </c>
      <c r="L3959" t="s">
        <v>45</v>
      </c>
      <c r="M3959" t="s">
        <v>46</v>
      </c>
      <c r="N3959" t="str">
        <f>"08/18/2022"</f>
        <v>08/18/2022</v>
      </c>
      <c r="O3959" t="str">
        <f>"01/03/2023"</f>
        <v>01/03/2023</v>
      </c>
      <c r="P3959">
        <v>0.46943400000000002</v>
      </c>
      <c r="Q3959">
        <v>0.46943400000000002</v>
      </c>
      <c r="R3959">
        <v>0.46943400000000002</v>
      </c>
      <c r="S3959">
        <v>0</v>
      </c>
      <c r="T3959">
        <v>0.46943400000000002</v>
      </c>
      <c r="U3959">
        <v>0</v>
      </c>
      <c r="V3959" t="str">
        <f>"Trad IRN"</f>
        <v>Trad IRN</v>
      </c>
      <c r="W3959">
        <v>100</v>
      </c>
      <c r="X3959" t="s">
        <v>47</v>
      </c>
      <c r="Z3959" t="s">
        <v>47</v>
      </c>
      <c r="AB3959" t="str">
        <f>"11"</f>
        <v>11</v>
      </c>
      <c r="AC3959" t="str">
        <f>"15"</f>
        <v>15</v>
      </c>
      <c r="AD3959" t="str">
        <f>"2"</f>
        <v>2</v>
      </c>
      <c r="AE3959" t="s">
        <v>50</v>
      </c>
      <c r="AF3959">
        <v>0</v>
      </c>
      <c r="AG3959" t="s">
        <v>56</v>
      </c>
      <c r="AH3959" t="str">
        <f>"Trad IRN"</f>
        <v>Trad IRN</v>
      </c>
      <c r="AI3959" t="str">
        <f>"Bldg IRN"</f>
        <v>Bldg IRN</v>
      </c>
      <c r="AJ3959" t="s">
        <v>48</v>
      </c>
      <c r="AK3959" t="s">
        <v>48</v>
      </c>
      <c r="AL3959" t="s">
        <v>53</v>
      </c>
      <c r="AM3959">
        <v>531.54</v>
      </c>
      <c r="AN3959">
        <v>1132.3</v>
      </c>
      <c r="AO3959">
        <v>15</v>
      </c>
    </row>
    <row r="3960" spans="1:41" x14ac:dyDescent="0.3">
      <c r="A3960" t="str">
        <f>"Trad IRN"</f>
        <v>Trad IRN</v>
      </c>
      <c r="B3960" t="str">
        <f>"Bldg IRN"</f>
        <v>Bldg IRN</v>
      </c>
      <c r="C3960" t="s">
        <v>41</v>
      </c>
      <c r="D3960" t="s">
        <v>3</v>
      </c>
      <c r="E3960" t="s">
        <v>80</v>
      </c>
      <c r="F3960" t="s">
        <v>81</v>
      </c>
      <c r="G3960" t="s">
        <v>82</v>
      </c>
      <c r="H3960" t="s">
        <v>83</v>
      </c>
      <c r="I3960" t="str">
        <f>"Trad IRN"</f>
        <v>Trad IRN</v>
      </c>
      <c r="J3960" t="s">
        <v>43</v>
      </c>
      <c r="K3960" t="s">
        <v>44</v>
      </c>
      <c r="L3960" t="s">
        <v>45</v>
      </c>
      <c r="M3960" t="s">
        <v>46</v>
      </c>
      <c r="N3960" t="str">
        <f>"01/04/2023"</f>
        <v>01/04/2023</v>
      </c>
      <c r="O3960" t="str">
        <f>"12/31/2500"</f>
        <v>12/31/2500</v>
      </c>
      <c r="P3960">
        <v>0.45098100000000002</v>
      </c>
      <c r="Q3960">
        <v>0.45098100000000002</v>
      </c>
      <c r="R3960">
        <v>0.45098100000000002</v>
      </c>
      <c r="S3960">
        <v>0</v>
      </c>
      <c r="T3960">
        <v>0.45098100000000002</v>
      </c>
      <c r="U3960">
        <v>0</v>
      </c>
      <c r="V3960" t="str">
        <f>"Trad IRN"</f>
        <v>Trad IRN</v>
      </c>
      <c r="W3960">
        <v>85</v>
      </c>
      <c r="X3960" t="s">
        <v>47</v>
      </c>
      <c r="Z3960" t="s">
        <v>47</v>
      </c>
      <c r="AB3960" t="str">
        <f>"11"</f>
        <v>11</v>
      </c>
      <c r="AC3960" t="str">
        <f>"15"</f>
        <v>15</v>
      </c>
      <c r="AD3960" t="str">
        <f>"2"</f>
        <v>2</v>
      </c>
      <c r="AE3960" t="s">
        <v>50</v>
      </c>
      <c r="AF3960">
        <v>0</v>
      </c>
      <c r="AG3960" t="s">
        <v>56</v>
      </c>
      <c r="AH3960" t="str">
        <f>"Trad IRN"</f>
        <v>Trad IRN</v>
      </c>
      <c r="AI3960" t="str">
        <f>"Bldg IRN"</f>
        <v>Bldg IRN</v>
      </c>
      <c r="AJ3960" t="s">
        <v>48</v>
      </c>
      <c r="AK3960" t="s">
        <v>48</v>
      </c>
      <c r="AL3960" t="s">
        <v>53</v>
      </c>
      <c r="AM3960">
        <v>510.65</v>
      </c>
      <c r="AN3960">
        <v>1132.3</v>
      </c>
      <c r="AO3960">
        <v>15</v>
      </c>
    </row>
    <row r="3961" spans="1:41" x14ac:dyDescent="0.3">
      <c r="A3961" t="str">
        <f>"Trad IRN"</f>
        <v>Trad IRN</v>
      </c>
      <c r="B3961" t="str">
        <f>"Bldg IRN"</f>
        <v>Bldg IRN</v>
      </c>
      <c r="C3961" t="s">
        <v>41</v>
      </c>
      <c r="D3961" t="s">
        <v>3</v>
      </c>
      <c r="E3961" t="s">
        <v>80</v>
      </c>
      <c r="F3961" t="s">
        <v>81</v>
      </c>
      <c r="G3961" t="s">
        <v>82</v>
      </c>
      <c r="H3961" t="s">
        <v>83</v>
      </c>
      <c r="I3961" t="s">
        <v>8</v>
      </c>
      <c r="J3961" t="s">
        <v>43</v>
      </c>
      <c r="K3961" t="s">
        <v>44</v>
      </c>
      <c r="L3961" t="s">
        <v>45</v>
      </c>
      <c r="M3961" t="s">
        <v>46</v>
      </c>
      <c r="N3961" t="str">
        <f>"01/04/2023"</f>
        <v>01/04/2023</v>
      </c>
      <c r="O3961" t="str">
        <f>"12/31/2500"</f>
        <v>12/31/2500</v>
      </c>
      <c r="P3961">
        <v>7.9585000000000003E-2</v>
      </c>
      <c r="Q3961">
        <v>7.9585000000000003E-2</v>
      </c>
      <c r="R3961">
        <v>7.9585000000000003E-2</v>
      </c>
      <c r="S3961">
        <v>0</v>
      </c>
      <c r="T3961">
        <v>2.4028999999999998E-2</v>
      </c>
      <c r="U3961">
        <v>5.5556000000000001E-2</v>
      </c>
      <c r="V3961" t="str">
        <f>"Trad IRN"</f>
        <v>Trad IRN</v>
      </c>
      <c r="W3961">
        <v>15</v>
      </c>
      <c r="X3961" t="s">
        <v>47</v>
      </c>
      <c r="Z3961" t="s">
        <v>47</v>
      </c>
      <c r="AB3961" t="str">
        <f>"11"</f>
        <v>11</v>
      </c>
      <c r="AC3961" t="str">
        <f>"15"</f>
        <v>15</v>
      </c>
      <c r="AD3961" t="str">
        <f>"2"</f>
        <v>2</v>
      </c>
      <c r="AE3961" t="s">
        <v>50</v>
      </c>
      <c r="AF3961">
        <v>0</v>
      </c>
      <c r="AG3961" t="s">
        <v>51</v>
      </c>
      <c r="AH3961" t="str">
        <f>"Trad IRN"</f>
        <v>Trad IRN</v>
      </c>
      <c r="AI3961" t="str">
        <f>"Bldg IRN"</f>
        <v>Bldg IRN</v>
      </c>
      <c r="AJ3961" t="s">
        <v>48</v>
      </c>
      <c r="AK3961" t="s">
        <v>48</v>
      </c>
      <c r="AL3961" t="s">
        <v>53</v>
      </c>
      <c r="AM3961">
        <v>90.11</v>
      </c>
      <c r="AN3961">
        <v>1132.3</v>
      </c>
      <c r="AO3961">
        <v>15</v>
      </c>
    </row>
    <row r="3962" spans="1:41" x14ac:dyDescent="0.3">
      <c r="A3962" t="str">
        <f>"Trad IRN"</f>
        <v>Trad IRN</v>
      </c>
      <c r="B3962" t="str">
        <f>"Bldg IRN"</f>
        <v>Bldg IRN</v>
      </c>
      <c r="C3962" t="s">
        <v>41</v>
      </c>
      <c r="D3962" t="s">
        <v>3</v>
      </c>
      <c r="E3962" t="s">
        <v>80</v>
      </c>
      <c r="F3962" t="s">
        <v>81</v>
      </c>
      <c r="G3962" t="s">
        <v>82</v>
      </c>
      <c r="H3962" t="s">
        <v>83</v>
      </c>
      <c r="I3962" t="str">
        <f>"Trad IRN"</f>
        <v>Trad IRN</v>
      </c>
      <c r="J3962" t="s">
        <v>43</v>
      </c>
      <c r="K3962" t="s">
        <v>44</v>
      </c>
      <c r="L3962" t="s">
        <v>45</v>
      </c>
      <c r="M3962" t="s">
        <v>46</v>
      </c>
      <c r="N3962" t="str">
        <f>"01/04/2023"</f>
        <v>01/04/2023</v>
      </c>
      <c r="O3962" t="str">
        <f>"12/31/2500"</f>
        <v>12/31/2500</v>
      </c>
      <c r="P3962">
        <v>0.45098100000000002</v>
      </c>
      <c r="Q3962">
        <v>0.45098100000000002</v>
      </c>
      <c r="S3962">
        <v>0</v>
      </c>
      <c r="T3962">
        <v>0.45098100000000002</v>
      </c>
      <c r="U3962">
        <v>0</v>
      </c>
      <c r="V3962" t="str">
        <f>"Trad IRN"</f>
        <v>Trad IRN</v>
      </c>
      <c r="W3962">
        <v>85</v>
      </c>
      <c r="X3962" t="s">
        <v>47</v>
      </c>
      <c r="Z3962" t="s">
        <v>47</v>
      </c>
      <c r="AB3962" t="str">
        <f>"09"</f>
        <v>09</v>
      </c>
      <c r="AC3962" t="s">
        <v>48</v>
      </c>
      <c r="AD3962" t="s">
        <v>49</v>
      </c>
      <c r="AE3962" t="s">
        <v>50</v>
      </c>
      <c r="AF3962">
        <v>0</v>
      </c>
      <c r="AG3962" t="s">
        <v>56</v>
      </c>
      <c r="AH3962" t="str">
        <f>"Trad IRN"</f>
        <v>Trad IRN</v>
      </c>
      <c r="AI3962" t="str">
        <f>"Bldg IRN"</f>
        <v>Bldg IRN</v>
      </c>
      <c r="AJ3962" t="s">
        <v>48</v>
      </c>
      <c r="AK3962" t="s">
        <v>48</v>
      </c>
      <c r="AL3962" t="s">
        <v>53</v>
      </c>
      <c r="AM3962">
        <v>510.65</v>
      </c>
      <c r="AN3962">
        <v>1132.3</v>
      </c>
      <c r="AO3962">
        <v>15</v>
      </c>
    </row>
    <row r="3963" spans="1:41" x14ac:dyDescent="0.3">
      <c r="A3963" t="str">
        <f>"Trad IRN"</f>
        <v>Trad IRN</v>
      </c>
      <c r="B3963" t="str">
        <f>"Bldg IRN"</f>
        <v>Bldg IRN</v>
      </c>
      <c r="C3963" t="s">
        <v>41</v>
      </c>
      <c r="D3963" t="s">
        <v>3</v>
      </c>
      <c r="E3963" t="s">
        <v>80</v>
      </c>
      <c r="F3963" t="s">
        <v>81</v>
      </c>
      <c r="G3963" t="s">
        <v>82</v>
      </c>
      <c r="H3963" t="s">
        <v>83</v>
      </c>
      <c r="I3963" t="s">
        <v>8</v>
      </c>
      <c r="J3963" t="s">
        <v>43</v>
      </c>
      <c r="K3963" t="s">
        <v>44</v>
      </c>
      <c r="L3963" t="s">
        <v>45</v>
      </c>
      <c r="M3963" t="s">
        <v>46</v>
      </c>
      <c r="N3963" t="str">
        <f>"01/04/2023"</f>
        <v>01/04/2023</v>
      </c>
      <c r="O3963" t="str">
        <f>"12/31/2500"</f>
        <v>12/31/2500</v>
      </c>
      <c r="P3963">
        <v>7.9585000000000003E-2</v>
      </c>
      <c r="Q3963">
        <v>7.9585000000000003E-2</v>
      </c>
      <c r="S3963">
        <v>0</v>
      </c>
      <c r="T3963">
        <v>2.4028999999999998E-2</v>
      </c>
      <c r="U3963">
        <v>5.5556000000000001E-2</v>
      </c>
      <c r="V3963" t="str">
        <f>"Trad IRN"</f>
        <v>Trad IRN</v>
      </c>
      <c r="W3963">
        <v>15</v>
      </c>
      <c r="X3963" t="s">
        <v>47</v>
      </c>
      <c r="Z3963" t="s">
        <v>47</v>
      </c>
      <c r="AB3963" t="str">
        <f>"09"</f>
        <v>09</v>
      </c>
      <c r="AC3963" t="s">
        <v>48</v>
      </c>
      <c r="AD3963" t="s">
        <v>49</v>
      </c>
      <c r="AE3963" t="s">
        <v>50</v>
      </c>
      <c r="AF3963">
        <v>0</v>
      </c>
      <c r="AG3963" t="s">
        <v>51</v>
      </c>
      <c r="AH3963" t="str">
        <f>"Trad IRN"</f>
        <v>Trad IRN</v>
      </c>
      <c r="AI3963" t="str">
        <f>"Bldg IRN"</f>
        <v>Bldg IRN</v>
      </c>
      <c r="AJ3963" t="s">
        <v>48</v>
      </c>
      <c r="AK3963" t="s">
        <v>48</v>
      </c>
      <c r="AL3963" t="s">
        <v>53</v>
      </c>
      <c r="AM3963">
        <v>90.11</v>
      </c>
      <c r="AN3963">
        <v>1132.3</v>
      </c>
      <c r="AO3963">
        <v>15</v>
      </c>
    </row>
    <row r="3964" spans="1:41" x14ac:dyDescent="0.3">
      <c r="A3964" t="str">
        <f>"Trad IRN"</f>
        <v>Trad IRN</v>
      </c>
      <c r="B3964" t="str">
        <f>"Bldg IRN"</f>
        <v>Bldg IRN</v>
      </c>
      <c r="C3964" t="s">
        <v>41</v>
      </c>
      <c r="D3964" t="s">
        <v>3</v>
      </c>
      <c r="E3964" t="s">
        <v>80</v>
      </c>
      <c r="F3964" t="s">
        <v>81</v>
      </c>
      <c r="G3964" t="s">
        <v>82</v>
      </c>
      <c r="H3964" t="s">
        <v>83</v>
      </c>
      <c r="I3964" t="str">
        <f>"Trad IRN"</f>
        <v>Trad IRN</v>
      </c>
      <c r="J3964" t="s">
        <v>43</v>
      </c>
      <c r="K3964" t="s">
        <v>44</v>
      </c>
      <c r="L3964" t="s">
        <v>45</v>
      </c>
      <c r="M3964" t="s">
        <v>46</v>
      </c>
      <c r="N3964" t="str">
        <f t="shared" ref="N3964:N3972" si="401">"08/18/2022"</f>
        <v>08/18/2022</v>
      </c>
      <c r="O3964" t="str">
        <f>"01/03/2023"</f>
        <v>01/03/2023</v>
      </c>
      <c r="P3964">
        <v>0.46943400000000002</v>
      </c>
      <c r="Q3964">
        <v>0.46943400000000002</v>
      </c>
      <c r="S3964">
        <v>0</v>
      </c>
      <c r="T3964">
        <v>0.46943400000000002</v>
      </c>
      <c r="U3964">
        <v>0</v>
      </c>
      <c r="V3964" t="str">
        <f>"Trad IRN"</f>
        <v>Trad IRN</v>
      </c>
      <c r="W3964">
        <v>100</v>
      </c>
      <c r="X3964" t="s">
        <v>47</v>
      </c>
      <c r="Z3964" t="s">
        <v>47</v>
      </c>
      <c r="AB3964" t="str">
        <f>"09"</f>
        <v>09</v>
      </c>
      <c r="AC3964" t="s">
        <v>48</v>
      </c>
      <c r="AD3964" t="s">
        <v>49</v>
      </c>
      <c r="AE3964" t="s">
        <v>50</v>
      </c>
      <c r="AF3964">
        <v>0</v>
      </c>
      <c r="AG3964" t="s">
        <v>56</v>
      </c>
      <c r="AH3964" t="str">
        <f>"Trad IRN"</f>
        <v>Trad IRN</v>
      </c>
      <c r="AI3964" t="str">
        <f>"Bldg IRN"</f>
        <v>Bldg IRN</v>
      </c>
      <c r="AJ3964" t="s">
        <v>48</v>
      </c>
      <c r="AK3964" t="s">
        <v>48</v>
      </c>
      <c r="AL3964" t="s">
        <v>53</v>
      </c>
      <c r="AM3964">
        <v>531.54</v>
      </c>
      <c r="AN3964">
        <v>1132.3</v>
      </c>
      <c r="AO3964">
        <v>15</v>
      </c>
    </row>
    <row r="3965" spans="1:41" x14ac:dyDescent="0.3">
      <c r="A3965" t="str">
        <f>"Trad IRN"</f>
        <v>Trad IRN</v>
      </c>
      <c r="B3965" t="str">
        <f>"Bldg IRN"</f>
        <v>Bldg IRN</v>
      </c>
      <c r="C3965" t="s">
        <v>41</v>
      </c>
      <c r="D3965" t="s">
        <v>3</v>
      </c>
      <c r="E3965" t="s">
        <v>80</v>
      </c>
      <c r="F3965" t="s">
        <v>81</v>
      </c>
      <c r="G3965" t="s">
        <v>82</v>
      </c>
      <c r="H3965" t="s">
        <v>83</v>
      </c>
      <c r="I3965" t="str">
        <f>"Trad IRN"</f>
        <v>Trad IRN</v>
      </c>
      <c r="J3965" t="s">
        <v>43</v>
      </c>
      <c r="K3965" t="s">
        <v>44</v>
      </c>
      <c r="L3965" t="s">
        <v>45</v>
      </c>
      <c r="M3965" t="s">
        <v>46</v>
      </c>
      <c r="N3965" t="str">
        <f t="shared" si="401"/>
        <v>08/18/2022</v>
      </c>
      <c r="O3965" t="str">
        <f>"12/31/2500"</f>
        <v>12/31/2500</v>
      </c>
      <c r="P3965">
        <v>1</v>
      </c>
      <c r="Q3965">
        <v>1</v>
      </c>
      <c r="S3965">
        <v>0</v>
      </c>
      <c r="T3965">
        <v>1</v>
      </c>
      <c r="U3965">
        <v>0</v>
      </c>
      <c r="V3965" t="str">
        <f>"Trad IRN"</f>
        <v>Trad IRN</v>
      </c>
      <c r="W3965">
        <v>100</v>
      </c>
      <c r="X3965" t="s">
        <v>47</v>
      </c>
      <c r="Z3965" t="s">
        <v>47</v>
      </c>
      <c r="AB3965" t="str">
        <f>"10"</f>
        <v>10</v>
      </c>
      <c r="AC3965" t="s">
        <v>48</v>
      </c>
      <c r="AD3965" t="s">
        <v>49</v>
      </c>
      <c r="AE3965" t="s">
        <v>50</v>
      </c>
      <c r="AF3965">
        <v>0</v>
      </c>
      <c r="AG3965" t="s">
        <v>56</v>
      </c>
      <c r="AH3965" t="str">
        <f>"Trad IRN"</f>
        <v>Trad IRN</v>
      </c>
      <c r="AI3965" t="str">
        <f>"Bldg IRN"</f>
        <v>Bldg IRN</v>
      </c>
      <c r="AJ3965" t="s">
        <v>48</v>
      </c>
      <c r="AK3965" t="s">
        <v>48</v>
      </c>
      <c r="AL3965" t="s">
        <v>53</v>
      </c>
      <c r="AM3965">
        <v>1132.3</v>
      </c>
      <c r="AN3965">
        <v>1132.3</v>
      </c>
      <c r="AO3965">
        <v>15</v>
      </c>
    </row>
    <row r="3966" spans="1:41" x14ac:dyDescent="0.3">
      <c r="A3966" t="str">
        <f>"Trad IRN"</f>
        <v>Trad IRN</v>
      </c>
      <c r="B3966" t="str">
        <f>"Bldg IRN"</f>
        <v>Bldg IRN</v>
      </c>
      <c r="C3966" t="s">
        <v>41</v>
      </c>
      <c r="D3966" t="s">
        <v>3</v>
      </c>
      <c r="E3966" t="s">
        <v>80</v>
      </c>
      <c r="F3966" t="s">
        <v>81</v>
      </c>
      <c r="G3966" t="s">
        <v>82</v>
      </c>
      <c r="H3966" t="s">
        <v>83</v>
      </c>
      <c r="I3966" t="str">
        <f>"Trad IRN"</f>
        <v>Trad IRN</v>
      </c>
      <c r="J3966" t="s">
        <v>43</v>
      </c>
      <c r="K3966" t="s">
        <v>44</v>
      </c>
      <c r="L3966" t="s">
        <v>45</v>
      </c>
      <c r="M3966" t="s">
        <v>46</v>
      </c>
      <c r="N3966" t="str">
        <f t="shared" si="401"/>
        <v>08/18/2022</v>
      </c>
      <c r="O3966" t="str">
        <f>"12/31/2500"</f>
        <v>12/31/2500</v>
      </c>
      <c r="P3966">
        <v>1</v>
      </c>
      <c r="Q3966">
        <v>1</v>
      </c>
      <c r="S3966">
        <v>1</v>
      </c>
      <c r="T3966">
        <v>0.95935000000000004</v>
      </c>
      <c r="U3966">
        <v>4.0649999999999999E-2</v>
      </c>
      <c r="V3966" t="str">
        <f>"Trad IRN"</f>
        <v>Trad IRN</v>
      </c>
      <c r="W3966">
        <v>100</v>
      </c>
      <c r="X3966" t="s">
        <v>47</v>
      </c>
      <c r="Z3966" t="s">
        <v>47</v>
      </c>
      <c r="AB3966" t="str">
        <f>"12"</f>
        <v>12</v>
      </c>
      <c r="AC3966" t="s">
        <v>48</v>
      </c>
      <c r="AD3966" t="s">
        <v>49</v>
      </c>
      <c r="AE3966" t="s">
        <v>50</v>
      </c>
      <c r="AF3966">
        <v>0</v>
      </c>
      <c r="AG3966" t="s">
        <v>56</v>
      </c>
      <c r="AH3966" t="str">
        <f>"Trad IRN"</f>
        <v>Trad IRN</v>
      </c>
      <c r="AI3966" t="str">
        <f>"Bldg IRN"</f>
        <v>Bldg IRN</v>
      </c>
      <c r="AJ3966" t="str">
        <f>"12"</f>
        <v>12</v>
      </c>
      <c r="AK3966" t="s">
        <v>48</v>
      </c>
      <c r="AL3966" t="s">
        <v>53</v>
      </c>
      <c r="AM3966">
        <v>1132.3</v>
      </c>
      <c r="AN3966">
        <v>1132.3</v>
      </c>
      <c r="AO3966">
        <v>15</v>
      </c>
    </row>
    <row r="3967" spans="1:41" x14ac:dyDescent="0.3">
      <c r="A3967" t="str">
        <f>"Trad IRN"</f>
        <v>Trad IRN</v>
      </c>
      <c r="B3967" t="str">
        <f>"Bldg IRN"</f>
        <v>Bldg IRN</v>
      </c>
      <c r="C3967" t="s">
        <v>41</v>
      </c>
      <c r="D3967" t="s">
        <v>3</v>
      </c>
      <c r="E3967" t="s">
        <v>80</v>
      </c>
      <c r="F3967" t="s">
        <v>81</v>
      </c>
      <c r="G3967" t="s">
        <v>82</v>
      </c>
      <c r="H3967" t="s">
        <v>83</v>
      </c>
      <c r="I3967" t="str">
        <f>"Trad IRN"</f>
        <v>Trad IRN</v>
      </c>
      <c r="J3967" t="s">
        <v>43</v>
      </c>
      <c r="K3967" t="s">
        <v>44</v>
      </c>
      <c r="L3967" t="s">
        <v>45</v>
      </c>
      <c r="M3967" t="s">
        <v>46</v>
      </c>
      <c r="N3967" t="str">
        <f t="shared" si="401"/>
        <v>08/18/2022</v>
      </c>
      <c r="O3967" t="str">
        <f>"11/14/2022"</f>
        <v>11/14/2022</v>
      </c>
      <c r="P3967">
        <v>0.33102500000000001</v>
      </c>
      <c r="Q3967">
        <v>0.33102500000000001</v>
      </c>
      <c r="S3967">
        <v>0</v>
      </c>
      <c r="T3967">
        <v>0.33102500000000001</v>
      </c>
      <c r="U3967">
        <v>0</v>
      </c>
      <c r="V3967" t="str">
        <f>"Trad IRN"</f>
        <v>Trad IRN</v>
      </c>
      <c r="W3967">
        <v>100</v>
      </c>
      <c r="X3967" t="s">
        <v>47</v>
      </c>
      <c r="Z3967" t="s">
        <v>47</v>
      </c>
      <c r="AB3967" t="str">
        <f>"10"</f>
        <v>10</v>
      </c>
      <c r="AC3967" t="s">
        <v>48</v>
      </c>
      <c r="AD3967" t="s">
        <v>49</v>
      </c>
      <c r="AE3967" t="s">
        <v>50</v>
      </c>
      <c r="AF3967">
        <v>0</v>
      </c>
      <c r="AG3967" t="s">
        <v>56</v>
      </c>
      <c r="AH3967" t="str">
        <f>"Trad IRN"</f>
        <v>Trad IRN</v>
      </c>
      <c r="AI3967" t="str">
        <f>"Bldg IRN"</f>
        <v>Bldg IRN</v>
      </c>
      <c r="AJ3967" t="s">
        <v>48</v>
      </c>
      <c r="AK3967" t="s">
        <v>48</v>
      </c>
      <c r="AL3967" t="s">
        <v>53</v>
      </c>
      <c r="AM3967">
        <v>374.82</v>
      </c>
      <c r="AN3967">
        <v>1132.3</v>
      </c>
      <c r="AO3967">
        <v>15</v>
      </c>
    </row>
    <row r="3968" spans="1:41" x14ac:dyDescent="0.3">
      <c r="A3968" t="str">
        <f>"Trad IRN"</f>
        <v>Trad IRN</v>
      </c>
      <c r="B3968" t="str">
        <f>"Bldg IRN"</f>
        <v>Bldg IRN</v>
      </c>
      <c r="C3968" t="s">
        <v>41</v>
      </c>
      <c r="D3968" t="s">
        <v>3</v>
      </c>
      <c r="E3968" t="s">
        <v>80</v>
      </c>
      <c r="F3968" t="s">
        <v>81</v>
      </c>
      <c r="G3968" t="s">
        <v>82</v>
      </c>
      <c r="H3968" t="s">
        <v>83</v>
      </c>
      <c r="I3968" t="s">
        <v>8</v>
      </c>
      <c r="J3968" t="s">
        <v>43</v>
      </c>
      <c r="K3968" t="s">
        <v>44</v>
      </c>
      <c r="L3968" t="s">
        <v>45</v>
      </c>
      <c r="M3968" t="s">
        <v>46</v>
      </c>
      <c r="N3968" t="str">
        <f t="shared" si="401"/>
        <v>08/18/2022</v>
      </c>
      <c r="O3968" t="str">
        <f>"08/29/2022"</f>
        <v>08/29/2022</v>
      </c>
      <c r="P3968">
        <v>6.9199999999999999E-3</v>
      </c>
      <c r="Q3968">
        <v>6.9199999999999999E-3</v>
      </c>
      <c r="R3968">
        <v>6.9199999999999999E-3</v>
      </c>
      <c r="S3968">
        <v>0</v>
      </c>
      <c r="T3968">
        <v>1.5E-3</v>
      </c>
      <c r="U3968">
        <v>5.4200000000000003E-3</v>
      </c>
      <c r="V3968" t="str">
        <f>"Trad IRN"</f>
        <v>Trad IRN</v>
      </c>
      <c r="W3968">
        <v>15</v>
      </c>
      <c r="X3968" t="s">
        <v>47</v>
      </c>
      <c r="Z3968" t="s">
        <v>47</v>
      </c>
      <c r="AB3968" t="str">
        <f>"12"</f>
        <v>12</v>
      </c>
      <c r="AC3968" t="str">
        <f>"12"</f>
        <v>12</v>
      </c>
      <c r="AD3968" t="str">
        <f>"6"</f>
        <v>6</v>
      </c>
      <c r="AE3968" t="s">
        <v>55</v>
      </c>
      <c r="AF3968">
        <v>0</v>
      </c>
      <c r="AG3968" t="s">
        <v>51</v>
      </c>
      <c r="AH3968" t="str">
        <f>"Trad IRN"</f>
        <v>Trad IRN</v>
      </c>
      <c r="AI3968" t="str">
        <f>"Bldg IRN"</f>
        <v>Bldg IRN</v>
      </c>
      <c r="AJ3968" t="str">
        <f>"12"</f>
        <v>12</v>
      </c>
      <c r="AK3968" t="s">
        <v>48</v>
      </c>
      <c r="AL3968" t="s">
        <v>53</v>
      </c>
      <c r="AM3968">
        <v>7.84</v>
      </c>
      <c r="AN3968">
        <v>1132.3</v>
      </c>
      <c r="AO3968">
        <v>15</v>
      </c>
    </row>
    <row r="3969" spans="1:41" x14ac:dyDescent="0.3">
      <c r="A3969" t="str">
        <f>"Trad IRN"</f>
        <v>Trad IRN</v>
      </c>
      <c r="B3969" t="str">
        <f>"Bldg IRN"</f>
        <v>Bldg IRN</v>
      </c>
      <c r="C3969" t="s">
        <v>41</v>
      </c>
      <c r="D3969" t="s">
        <v>3</v>
      </c>
      <c r="E3969" t="s">
        <v>80</v>
      </c>
      <c r="F3969" t="s">
        <v>81</v>
      </c>
      <c r="G3969" t="s">
        <v>82</v>
      </c>
      <c r="H3969" t="s">
        <v>83</v>
      </c>
      <c r="I3969" t="str">
        <f>"Trad IRN"</f>
        <v>Trad IRN</v>
      </c>
      <c r="J3969" t="s">
        <v>43</v>
      </c>
      <c r="K3969" t="s">
        <v>44</v>
      </c>
      <c r="L3969" t="s">
        <v>45</v>
      </c>
      <c r="M3969" t="s">
        <v>46</v>
      </c>
      <c r="N3969" t="str">
        <f t="shared" si="401"/>
        <v>08/18/2022</v>
      </c>
      <c r="O3969" t="str">
        <f>"12/31/2500"</f>
        <v>12/31/2500</v>
      </c>
      <c r="P3969">
        <v>0.85</v>
      </c>
      <c r="Q3969">
        <v>0.85</v>
      </c>
      <c r="R3969">
        <v>0.85</v>
      </c>
      <c r="S3969">
        <v>0.85</v>
      </c>
      <c r="T3969">
        <v>0.85</v>
      </c>
      <c r="U3969">
        <v>0</v>
      </c>
      <c r="V3969" t="str">
        <f>"Trad IRN"</f>
        <v>Trad IRN</v>
      </c>
      <c r="W3969">
        <v>85</v>
      </c>
      <c r="X3969" t="s">
        <v>47</v>
      </c>
      <c r="Z3969" t="s">
        <v>47</v>
      </c>
      <c r="AB3969" t="str">
        <f>"12"</f>
        <v>12</v>
      </c>
      <c r="AC3969" t="str">
        <f>"12"</f>
        <v>12</v>
      </c>
      <c r="AD3969" t="str">
        <f>"6"</f>
        <v>6</v>
      </c>
      <c r="AE3969" t="s">
        <v>55</v>
      </c>
      <c r="AF3969">
        <v>0</v>
      </c>
      <c r="AG3969" t="s">
        <v>56</v>
      </c>
      <c r="AH3969" t="str">
        <f>"Trad IRN"</f>
        <v>Trad IRN</v>
      </c>
      <c r="AI3969" t="str">
        <f>"Bldg IRN"</f>
        <v>Bldg IRN</v>
      </c>
      <c r="AJ3969" t="str">
        <f>"12"</f>
        <v>12</v>
      </c>
      <c r="AK3969" t="s">
        <v>48</v>
      </c>
      <c r="AL3969" t="s">
        <v>53</v>
      </c>
      <c r="AM3969">
        <v>962.46</v>
      </c>
      <c r="AN3969">
        <v>1132.3</v>
      </c>
      <c r="AO3969">
        <v>15</v>
      </c>
    </row>
    <row r="3970" spans="1:41" x14ac:dyDescent="0.3">
      <c r="A3970" t="str">
        <f>"Trad IRN"</f>
        <v>Trad IRN</v>
      </c>
      <c r="B3970" t="str">
        <f>"Bldg IRN"</f>
        <v>Bldg IRN</v>
      </c>
      <c r="C3970" t="s">
        <v>41</v>
      </c>
      <c r="D3970" t="s">
        <v>3</v>
      </c>
      <c r="E3970" t="s">
        <v>80</v>
      </c>
      <c r="F3970" t="s">
        <v>81</v>
      </c>
      <c r="G3970" t="s">
        <v>82</v>
      </c>
      <c r="H3970" t="s">
        <v>83</v>
      </c>
      <c r="I3970" t="str">
        <f>"Trad IRN"</f>
        <v>Trad IRN</v>
      </c>
      <c r="J3970" t="s">
        <v>43</v>
      </c>
      <c r="K3970" t="s">
        <v>44</v>
      </c>
      <c r="L3970" t="s">
        <v>45</v>
      </c>
      <c r="M3970" t="s">
        <v>46</v>
      </c>
      <c r="N3970" t="str">
        <f t="shared" si="401"/>
        <v>08/18/2022</v>
      </c>
      <c r="O3970" t="str">
        <f>"12/31/2500"</f>
        <v>12/31/2500</v>
      </c>
      <c r="P3970">
        <v>1</v>
      </c>
      <c r="Q3970">
        <v>1</v>
      </c>
      <c r="S3970">
        <v>0</v>
      </c>
      <c r="T3970">
        <v>1</v>
      </c>
      <c r="U3970">
        <v>0</v>
      </c>
      <c r="V3970" t="str">
        <f>"Trad IRN"</f>
        <v>Trad IRN</v>
      </c>
      <c r="W3970">
        <v>100</v>
      </c>
      <c r="X3970" t="s">
        <v>47</v>
      </c>
      <c r="Z3970" t="s">
        <v>47</v>
      </c>
      <c r="AB3970" t="str">
        <f>"11"</f>
        <v>11</v>
      </c>
      <c r="AC3970" t="s">
        <v>48</v>
      </c>
      <c r="AD3970" t="s">
        <v>49</v>
      </c>
      <c r="AE3970" t="s">
        <v>50</v>
      </c>
      <c r="AF3970">
        <v>0</v>
      </c>
      <c r="AG3970" t="s">
        <v>56</v>
      </c>
      <c r="AH3970" t="str">
        <f>"Trad IRN"</f>
        <v>Trad IRN</v>
      </c>
      <c r="AI3970" t="str">
        <f>"Bldg IRN"</f>
        <v>Bldg IRN</v>
      </c>
      <c r="AJ3970" t="s">
        <v>48</v>
      </c>
      <c r="AK3970" t="s">
        <v>48</v>
      </c>
      <c r="AL3970" t="s">
        <v>53</v>
      </c>
      <c r="AM3970">
        <v>1132.3</v>
      </c>
      <c r="AN3970">
        <v>1132.3</v>
      </c>
      <c r="AO3970">
        <v>15</v>
      </c>
    </row>
    <row r="3971" spans="1:41" x14ac:dyDescent="0.3">
      <c r="A3971" t="str">
        <f>"Trad IRN"</f>
        <v>Trad IRN</v>
      </c>
      <c r="B3971" t="str">
        <f>"Bldg IRN"</f>
        <v>Bldg IRN</v>
      </c>
      <c r="C3971" t="s">
        <v>41</v>
      </c>
      <c r="D3971" t="s">
        <v>3</v>
      </c>
      <c r="E3971" t="s">
        <v>80</v>
      </c>
      <c r="F3971" t="s">
        <v>81</v>
      </c>
      <c r="G3971" t="s">
        <v>82</v>
      </c>
      <c r="H3971" t="s">
        <v>83</v>
      </c>
      <c r="I3971" t="str">
        <f>"Trad IRN"</f>
        <v>Trad IRN</v>
      </c>
      <c r="J3971" t="s">
        <v>43</v>
      </c>
      <c r="K3971" t="s">
        <v>44</v>
      </c>
      <c r="L3971" t="s">
        <v>45</v>
      </c>
      <c r="M3971" t="s">
        <v>46</v>
      </c>
      <c r="N3971" t="str">
        <f t="shared" si="401"/>
        <v>08/18/2022</v>
      </c>
      <c r="O3971" t="str">
        <f>"12/31/2500"</f>
        <v>12/31/2500</v>
      </c>
      <c r="P3971">
        <v>1</v>
      </c>
      <c r="Q3971">
        <v>1</v>
      </c>
      <c r="S3971">
        <v>0</v>
      </c>
      <c r="T3971">
        <v>1</v>
      </c>
      <c r="U3971">
        <v>0</v>
      </c>
      <c r="V3971" t="str">
        <f>"Trad IRN"</f>
        <v>Trad IRN</v>
      </c>
      <c r="W3971">
        <v>100</v>
      </c>
      <c r="X3971" t="s">
        <v>47</v>
      </c>
      <c r="Z3971" t="s">
        <v>47</v>
      </c>
      <c r="AB3971" t="str">
        <f>"09"</f>
        <v>09</v>
      </c>
      <c r="AC3971" t="s">
        <v>48</v>
      </c>
      <c r="AD3971" t="s">
        <v>49</v>
      </c>
      <c r="AE3971" t="s">
        <v>50</v>
      </c>
      <c r="AF3971">
        <v>0</v>
      </c>
      <c r="AG3971" t="s">
        <v>56</v>
      </c>
      <c r="AH3971" t="str">
        <f>"Trad IRN"</f>
        <v>Trad IRN</v>
      </c>
      <c r="AI3971" t="str">
        <f>"Bldg IRN"</f>
        <v>Bldg IRN</v>
      </c>
      <c r="AJ3971" t="s">
        <v>48</v>
      </c>
      <c r="AK3971" t="s">
        <v>48</v>
      </c>
      <c r="AL3971" t="s">
        <v>53</v>
      </c>
      <c r="AM3971">
        <v>1132.3</v>
      </c>
      <c r="AN3971">
        <v>1132.3</v>
      </c>
      <c r="AO3971">
        <v>15</v>
      </c>
    </row>
    <row r="3972" spans="1:41" x14ac:dyDescent="0.3">
      <c r="A3972" t="str">
        <f>"Trad IRN"</f>
        <v>Trad IRN</v>
      </c>
      <c r="B3972" t="str">
        <f>"Bldg IRN"</f>
        <v>Bldg IRN</v>
      </c>
      <c r="C3972" t="s">
        <v>41</v>
      </c>
      <c r="D3972" t="s">
        <v>3</v>
      </c>
      <c r="E3972" t="s">
        <v>80</v>
      </c>
      <c r="F3972" t="s">
        <v>81</v>
      </c>
      <c r="G3972" t="s">
        <v>82</v>
      </c>
      <c r="H3972" t="s">
        <v>83</v>
      </c>
      <c r="I3972" t="str">
        <f>"Trad IRN"</f>
        <v>Trad IRN</v>
      </c>
      <c r="J3972" t="s">
        <v>43</v>
      </c>
      <c r="K3972" t="s">
        <v>44</v>
      </c>
      <c r="L3972" t="s">
        <v>45</v>
      </c>
      <c r="M3972" t="s">
        <v>46</v>
      </c>
      <c r="N3972" t="str">
        <f t="shared" si="401"/>
        <v>08/18/2022</v>
      </c>
      <c r="O3972" t="str">
        <f>"12/31/2500"</f>
        <v>12/31/2500</v>
      </c>
      <c r="P3972">
        <v>1</v>
      </c>
      <c r="Q3972">
        <v>1</v>
      </c>
      <c r="S3972">
        <v>0</v>
      </c>
      <c r="T3972">
        <v>1</v>
      </c>
      <c r="U3972">
        <v>0</v>
      </c>
      <c r="V3972" t="str">
        <f>"Trad IRN"</f>
        <v>Trad IRN</v>
      </c>
      <c r="W3972">
        <v>100</v>
      </c>
      <c r="X3972" t="s">
        <v>47</v>
      </c>
      <c r="Z3972" t="s">
        <v>47</v>
      </c>
      <c r="AB3972" t="str">
        <f t="shared" ref="AB3972:AB3979" si="402">"10"</f>
        <v>10</v>
      </c>
      <c r="AC3972" t="s">
        <v>48</v>
      </c>
      <c r="AD3972" t="s">
        <v>49</v>
      </c>
      <c r="AE3972" t="s">
        <v>50</v>
      </c>
      <c r="AF3972">
        <v>0</v>
      </c>
      <c r="AG3972" t="s">
        <v>56</v>
      </c>
      <c r="AH3972" t="str">
        <f>"Trad IRN"</f>
        <v>Trad IRN</v>
      </c>
      <c r="AI3972" t="str">
        <f>"Bldg IRN"</f>
        <v>Bldg IRN</v>
      </c>
      <c r="AJ3972" t="s">
        <v>48</v>
      </c>
      <c r="AK3972" t="s">
        <v>48</v>
      </c>
      <c r="AL3972" t="s">
        <v>53</v>
      </c>
      <c r="AM3972">
        <v>1132.3</v>
      </c>
      <c r="AN3972">
        <v>1132.3</v>
      </c>
      <c r="AO3972">
        <v>15</v>
      </c>
    </row>
    <row r="3973" spans="1:41" x14ac:dyDescent="0.3">
      <c r="A3973" t="str">
        <f>"Trad IRN"</f>
        <v>Trad IRN</v>
      </c>
      <c r="B3973" t="str">
        <f>"Bldg IRN"</f>
        <v>Bldg IRN</v>
      </c>
      <c r="C3973" t="s">
        <v>41</v>
      </c>
      <c r="D3973" t="s">
        <v>3</v>
      </c>
      <c r="E3973" t="s">
        <v>80</v>
      </c>
      <c r="F3973" t="s">
        <v>81</v>
      </c>
      <c r="G3973" t="s">
        <v>82</v>
      </c>
      <c r="H3973" t="s">
        <v>83</v>
      </c>
      <c r="I3973" t="str">
        <f>"Trad IRN"</f>
        <v>Trad IRN</v>
      </c>
      <c r="J3973" t="s">
        <v>43</v>
      </c>
      <c r="K3973" t="s">
        <v>44</v>
      </c>
      <c r="L3973" t="s">
        <v>45</v>
      </c>
      <c r="M3973" t="s">
        <v>46</v>
      </c>
      <c r="N3973" t="str">
        <f>"09/14/2022"</f>
        <v>09/14/2022</v>
      </c>
      <c r="O3973" t="str">
        <f>"01/03/2023"</f>
        <v>01/03/2023</v>
      </c>
      <c r="P3973">
        <v>0.27422099999999999</v>
      </c>
      <c r="Q3973">
        <v>0.27422099999999999</v>
      </c>
      <c r="S3973">
        <v>0</v>
      </c>
      <c r="T3973">
        <v>0.27422099999999999</v>
      </c>
      <c r="U3973">
        <v>0</v>
      </c>
      <c r="V3973" t="str">
        <f>"Trad IRN"</f>
        <v>Trad IRN</v>
      </c>
      <c r="W3973">
        <v>75</v>
      </c>
      <c r="X3973" t="s">
        <v>47</v>
      </c>
      <c r="Z3973" t="s">
        <v>47</v>
      </c>
      <c r="AB3973" t="str">
        <f t="shared" si="402"/>
        <v>10</v>
      </c>
      <c r="AC3973" t="s">
        <v>48</v>
      </c>
      <c r="AD3973" t="s">
        <v>49</v>
      </c>
      <c r="AE3973" t="s">
        <v>50</v>
      </c>
      <c r="AF3973">
        <v>0</v>
      </c>
      <c r="AG3973" t="s">
        <v>56</v>
      </c>
      <c r="AH3973" t="str">
        <f>"Trad IRN"</f>
        <v>Trad IRN</v>
      </c>
      <c r="AI3973" t="str">
        <f>"Bldg IRN"</f>
        <v>Bldg IRN</v>
      </c>
      <c r="AJ3973" t="s">
        <v>48</v>
      </c>
      <c r="AK3973" t="s">
        <v>48</v>
      </c>
      <c r="AL3973" t="s">
        <v>53</v>
      </c>
      <c r="AM3973">
        <v>310.5</v>
      </c>
      <c r="AN3973">
        <v>1132.3</v>
      </c>
      <c r="AO3973">
        <v>15</v>
      </c>
    </row>
    <row r="3974" spans="1:41" x14ac:dyDescent="0.3">
      <c r="A3974" t="str">
        <f>"Trad IRN"</f>
        <v>Trad IRN</v>
      </c>
      <c r="B3974" t="str">
        <f>"Bldg IRN"</f>
        <v>Bldg IRN</v>
      </c>
      <c r="C3974" t="s">
        <v>41</v>
      </c>
      <c r="D3974" t="s">
        <v>3</v>
      </c>
      <c r="E3974" t="s">
        <v>80</v>
      </c>
      <c r="F3974" t="s">
        <v>81</v>
      </c>
      <c r="G3974" t="s">
        <v>82</v>
      </c>
      <c r="H3974" t="s">
        <v>83</v>
      </c>
      <c r="I3974" t="s">
        <v>8</v>
      </c>
      <c r="J3974" t="s">
        <v>43</v>
      </c>
      <c r="K3974" t="s">
        <v>44</v>
      </c>
      <c r="L3974" t="s">
        <v>45</v>
      </c>
      <c r="M3974" t="s">
        <v>46</v>
      </c>
      <c r="N3974" t="str">
        <f>"09/14/2022"</f>
        <v>09/14/2022</v>
      </c>
      <c r="O3974" t="str">
        <f>"01/03/2023"</f>
        <v>01/03/2023</v>
      </c>
      <c r="P3974">
        <v>9.1407000000000002E-2</v>
      </c>
      <c r="Q3974">
        <v>9.1407000000000002E-2</v>
      </c>
      <c r="S3974">
        <v>0</v>
      </c>
      <c r="T3974">
        <v>7.1789999999999996E-3</v>
      </c>
      <c r="U3974">
        <v>8.4227999999999997E-2</v>
      </c>
      <c r="V3974" t="str">
        <f>"Trad IRN"</f>
        <v>Trad IRN</v>
      </c>
      <c r="W3974">
        <v>25</v>
      </c>
      <c r="X3974" t="s">
        <v>47</v>
      </c>
      <c r="Z3974" t="s">
        <v>47</v>
      </c>
      <c r="AB3974" t="str">
        <f t="shared" si="402"/>
        <v>10</v>
      </c>
      <c r="AC3974" t="s">
        <v>48</v>
      </c>
      <c r="AD3974" t="s">
        <v>49</v>
      </c>
      <c r="AE3974" t="s">
        <v>50</v>
      </c>
      <c r="AF3974">
        <v>0</v>
      </c>
      <c r="AG3974" t="s">
        <v>51</v>
      </c>
      <c r="AH3974" t="str">
        <f>"Trad IRN"</f>
        <v>Trad IRN</v>
      </c>
      <c r="AI3974" t="str">
        <f>"Bldg IRN"</f>
        <v>Bldg IRN</v>
      </c>
      <c r="AJ3974" t="s">
        <v>48</v>
      </c>
      <c r="AK3974" t="s">
        <v>48</v>
      </c>
      <c r="AL3974" t="s">
        <v>53</v>
      </c>
      <c r="AM3974">
        <v>103.5</v>
      </c>
      <c r="AN3974">
        <v>1132.3</v>
      </c>
      <c r="AO3974">
        <v>15</v>
      </c>
    </row>
    <row r="3975" spans="1:41" x14ac:dyDescent="0.3">
      <c r="A3975" t="str">
        <f>"Trad IRN"</f>
        <v>Trad IRN</v>
      </c>
      <c r="B3975" t="str">
        <f>"Bldg IRN"</f>
        <v>Bldg IRN</v>
      </c>
      <c r="C3975" t="s">
        <v>41</v>
      </c>
      <c r="D3975" t="s">
        <v>3</v>
      </c>
      <c r="E3975" t="s">
        <v>80</v>
      </c>
      <c r="F3975" t="s">
        <v>81</v>
      </c>
      <c r="G3975" t="s">
        <v>82</v>
      </c>
      <c r="H3975" t="s">
        <v>83</v>
      </c>
      <c r="I3975" t="str">
        <f>"Trad IRN"</f>
        <v>Trad IRN</v>
      </c>
      <c r="J3975" t="s">
        <v>43</v>
      </c>
      <c r="K3975" t="s">
        <v>44</v>
      </c>
      <c r="L3975" t="s">
        <v>45</v>
      </c>
      <c r="M3975" t="s">
        <v>46</v>
      </c>
      <c r="N3975" t="str">
        <f>"01/04/2023"</f>
        <v>01/04/2023</v>
      </c>
      <c r="O3975" t="str">
        <f>"12/31/2500"</f>
        <v>12/31/2500</v>
      </c>
      <c r="P3975">
        <v>0.45098100000000002</v>
      </c>
      <c r="Q3975">
        <v>0.45098100000000002</v>
      </c>
      <c r="S3975">
        <v>0</v>
      </c>
      <c r="T3975">
        <v>0.45098100000000002</v>
      </c>
      <c r="U3975">
        <v>0</v>
      </c>
      <c r="V3975" t="str">
        <f>"Trad IRN"</f>
        <v>Trad IRN</v>
      </c>
      <c r="W3975">
        <v>85</v>
      </c>
      <c r="X3975" t="s">
        <v>47</v>
      </c>
      <c r="Z3975" t="s">
        <v>47</v>
      </c>
      <c r="AB3975" t="str">
        <f t="shared" si="402"/>
        <v>10</v>
      </c>
      <c r="AC3975" t="s">
        <v>48</v>
      </c>
      <c r="AD3975" t="s">
        <v>49</v>
      </c>
      <c r="AE3975" t="s">
        <v>50</v>
      </c>
      <c r="AF3975">
        <v>0</v>
      </c>
      <c r="AG3975" t="s">
        <v>56</v>
      </c>
      <c r="AH3975" t="str">
        <f>"Trad IRN"</f>
        <v>Trad IRN</v>
      </c>
      <c r="AI3975" t="str">
        <f>"Bldg IRN"</f>
        <v>Bldg IRN</v>
      </c>
      <c r="AJ3975" t="s">
        <v>48</v>
      </c>
      <c r="AK3975" t="s">
        <v>48</v>
      </c>
      <c r="AL3975" t="s">
        <v>53</v>
      </c>
      <c r="AM3975">
        <v>510.65</v>
      </c>
      <c r="AN3975">
        <v>1132.3</v>
      </c>
      <c r="AO3975">
        <v>15</v>
      </c>
    </row>
    <row r="3976" spans="1:41" x14ac:dyDescent="0.3">
      <c r="A3976" t="str">
        <f>"Trad IRN"</f>
        <v>Trad IRN</v>
      </c>
      <c r="B3976" t="str">
        <f>"Bldg IRN"</f>
        <v>Bldg IRN</v>
      </c>
      <c r="C3976" t="s">
        <v>41</v>
      </c>
      <c r="D3976" t="s">
        <v>3</v>
      </c>
      <c r="E3976" t="s">
        <v>80</v>
      </c>
      <c r="F3976" t="s">
        <v>81</v>
      </c>
      <c r="G3976" t="s">
        <v>82</v>
      </c>
      <c r="H3976" t="s">
        <v>83</v>
      </c>
      <c r="I3976" t="s">
        <v>8</v>
      </c>
      <c r="J3976" t="s">
        <v>43</v>
      </c>
      <c r="K3976" t="s">
        <v>44</v>
      </c>
      <c r="L3976" t="s">
        <v>45</v>
      </c>
      <c r="M3976" t="s">
        <v>46</v>
      </c>
      <c r="N3976" t="str">
        <f>"01/04/2023"</f>
        <v>01/04/2023</v>
      </c>
      <c r="O3976" t="str">
        <f>"12/31/2500"</f>
        <v>12/31/2500</v>
      </c>
      <c r="P3976">
        <v>7.9585000000000003E-2</v>
      </c>
      <c r="Q3976">
        <v>7.9585000000000003E-2</v>
      </c>
      <c r="S3976">
        <v>0</v>
      </c>
      <c r="T3976">
        <v>2.4028999999999998E-2</v>
      </c>
      <c r="U3976">
        <v>5.5556000000000001E-2</v>
      </c>
      <c r="V3976" t="str">
        <f>"Trad IRN"</f>
        <v>Trad IRN</v>
      </c>
      <c r="W3976">
        <v>2</v>
      </c>
      <c r="X3976" t="s">
        <v>54</v>
      </c>
      <c r="Y3976" t="str">
        <f>"13"</f>
        <v>13</v>
      </c>
      <c r="Z3976" t="s">
        <v>47</v>
      </c>
      <c r="AB3976" t="str">
        <f t="shared" si="402"/>
        <v>10</v>
      </c>
      <c r="AC3976" t="s">
        <v>48</v>
      </c>
      <c r="AD3976" t="s">
        <v>49</v>
      </c>
      <c r="AE3976" t="s">
        <v>50</v>
      </c>
      <c r="AF3976">
        <v>0</v>
      </c>
      <c r="AG3976" t="s">
        <v>51</v>
      </c>
      <c r="AH3976" t="str">
        <f>"Trad IRN"</f>
        <v>Trad IRN</v>
      </c>
      <c r="AI3976" t="str">
        <f>"Bldg IRN"</f>
        <v>Bldg IRN</v>
      </c>
      <c r="AJ3976" t="s">
        <v>48</v>
      </c>
      <c r="AK3976" t="s">
        <v>48</v>
      </c>
      <c r="AL3976" t="s">
        <v>53</v>
      </c>
      <c r="AM3976">
        <v>90.11</v>
      </c>
      <c r="AN3976">
        <v>1132.3</v>
      </c>
      <c r="AO3976">
        <v>15</v>
      </c>
    </row>
    <row r="3977" spans="1:41" x14ac:dyDescent="0.3">
      <c r="A3977" t="str">
        <f>"Trad IRN"</f>
        <v>Trad IRN</v>
      </c>
      <c r="B3977" t="str">
        <f>"Bldg IRN"</f>
        <v>Bldg IRN</v>
      </c>
      <c r="C3977" t="s">
        <v>41</v>
      </c>
      <c r="D3977" t="s">
        <v>3</v>
      </c>
      <c r="E3977" t="s">
        <v>80</v>
      </c>
      <c r="F3977" t="s">
        <v>81</v>
      </c>
      <c r="G3977" t="s">
        <v>82</v>
      </c>
      <c r="H3977" t="s">
        <v>83</v>
      </c>
      <c r="I3977" t="s">
        <v>8</v>
      </c>
      <c r="J3977" t="s">
        <v>43</v>
      </c>
      <c r="K3977" t="s">
        <v>44</v>
      </c>
      <c r="L3977" t="s">
        <v>45</v>
      </c>
      <c r="M3977" t="s">
        <v>46</v>
      </c>
      <c r="N3977" t="str">
        <f>"08/18/2022"</f>
        <v>08/18/2022</v>
      </c>
      <c r="O3977" t="str">
        <f>"12/20/2022"</f>
        <v>12/20/2022</v>
      </c>
      <c r="P3977">
        <v>6.9550000000000001E-2</v>
      </c>
      <c r="Q3977">
        <v>6.9550000000000001E-2</v>
      </c>
      <c r="S3977">
        <v>0</v>
      </c>
      <c r="T3977">
        <v>1.4671999999999999E-2</v>
      </c>
      <c r="U3977">
        <v>5.4878000000000003E-2</v>
      </c>
      <c r="V3977" t="str">
        <f>"Trad IRN"</f>
        <v>Trad IRN</v>
      </c>
      <c r="W3977">
        <v>15</v>
      </c>
      <c r="X3977" t="s">
        <v>47</v>
      </c>
      <c r="Z3977" t="s">
        <v>47</v>
      </c>
      <c r="AB3977" t="str">
        <f t="shared" si="402"/>
        <v>10</v>
      </c>
      <c r="AC3977" t="s">
        <v>48</v>
      </c>
      <c r="AD3977" t="s">
        <v>49</v>
      </c>
      <c r="AE3977" t="s">
        <v>50</v>
      </c>
      <c r="AF3977">
        <v>0</v>
      </c>
      <c r="AG3977" t="s">
        <v>51</v>
      </c>
      <c r="AH3977" t="str">
        <f>"Trad IRN"</f>
        <v>Trad IRN</v>
      </c>
      <c r="AI3977" t="str">
        <f>"Bldg IRN"</f>
        <v>Bldg IRN</v>
      </c>
      <c r="AJ3977" t="s">
        <v>48</v>
      </c>
      <c r="AK3977" t="s">
        <v>48</v>
      </c>
      <c r="AL3977" t="s">
        <v>53</v>
      </c>
      <c r="AM3977">
        <v>78.75</v>
      </c>
      <c r="AN3977">
        <v>1132.3</v>
      </c>
      <c r="AO3977">
        <v>15</v>
      </c>
    </row>
    <row r="3978" spans="1:41" x14ac:dyDescent="0.3">
      <c r="A3978" t="str">
        <f>"Trad IRN"</f>
        <v>Trad IRN</v>
      </c>
      <c r="B3978" t="str">
        <f>"Bldg IRN"</f>
        <v>Bldg IRN</v>
      </c>
      <c r="C3978" t="s">
        <v>41</v>
      </c>
      <c r="D3978" t="s">
        <v>3</v>
      </c>
      <c r="E3978" t="s">
        <v>80</v>
      </c>
      <c r="F3978" t="s">
        <v>81</v>
      </c>
      <c r="G3978" t="s">
        <v>82</v>
      </c>
      <c r="H3978" t="s">
        <v>83</v>
      </c>
      <c r="I3978" t="str">
        <f>"Trad IRN"</f>
        <v>Trad IRN</v>
      </c>
      <c r="J3978" t="s">
        <v>43</v>
      </c>
      <c r="K3978" t="s">
        <v>44</v>
      </c>
      <c r="L3978" t="s">
        <v>45</v>
      </c>
      <c r="M3978" t="s">
        <v>46</v>
      </c>
      <c r="N3978" t="str">
        <f>"01/04/2023"</f>
        <v>01/04/2023</v>
      </c>
      <c r="O3978" t="str">
        <f>"12/31/2500"</f>
        <v>12/31/2500</v>
      </c>
      <c r="P3978">
        <v>0.53056599999999998</v>
      </c>
      <c r="Q3978">
        <v>0.53056599999999998</v>
      </c>
      <c r="S3978">
        <v>0</v>
      </c>
      <c r="T3978">
        <v>0.53056599999999998</v>
      </c>
      <c r="U3978">
        <v>0</v>
      </c>
      <c r="V3978" t="str">
        <f>"Trad IRN"</f>
        <v>Trad IRN</v>
      </c>
      <c r="W3978">
        <v>100</v>
      </c>
      <c r="X3978" t="s">
        <v>47</v>
      </c>
      <c r="Z3978" t="s">
        <v>47</v>
      </c>
      <c r="AB3978" t="str">
        <f t="shared" si="402"/>
        <v>10</v>
      </c>
      <c r="AC3978" t="s">
        <v>48</v>
      </c>
      <c r="AD3978" t="s">
        <v>49</v>
      </c>
      <c r="AE3978" t="s">
        <v>50</v>
      </c>
      <c r="AF3978">
        <v>0</v>
      </c>
      <c r="AG3978" t="s">
        <v>56</v>
      </c>
      <c r="AH3978" t="str">
        <f>"Trad IRN"</f>
        <v>Trad IRN</v>
      </c>
      <c r="AI3978" t="str">
        <f>"Bldg IRN"</f>
        <v>Bldg IRN</v>
      </c>
      <c r="AJ3978" t="s">
        <v>48</v>
      </c>
      <c r="AK3978" t="s">
        <v>48</v>
      </c>
      <c r="AL3978" t="s">
        <v>53</v>
      </c>
      <c r="AM3978">
        <v>600.76</v>
      </c>
      <c r="AN3978">
        <v>1132.3</v>
      </c>
      <c r="AO3978">
        <v>15</v>
      </c>
    </row>
    <row r="3979" spans="1:41" x14ac:dyDescent="0.3">
      <c r="A3979" t="str">
        <f>"Trad IRN"</f>
        <v>Trad IRN</v>
      </c>
      <c r="B3979" t="str">
        <f>"Bldg IRN"</f>
        <v>Bldg IRN</v>
      </c>
      <c r="C3979" t="s">
        <v>41</v>
      </c>
      <c r="D3979" t="s">
        <v>3</v>
      </c>
      <c r="E3979" t="s">
        <v>80</v>
      </c>
      <c r="F3979" t="s">
        <v>81</v>
      </c>
      <c r="G3979" t="s">
        <v>82</v>
      </c>
      <c r="H3979" t="s">
        <v>83</v>
      </c>
      <c r="I3979" t="str">
        <f>"Trad IRN"</f>
        <v>Trad IRN</v>
      </c>
      <c r="J3979" t="s">
        <v>43</v>
      </c>
      <c r="K3979" t="s">
        <v>44</v>
      </c>
      <c r="L3979" t="s">
        <v>45</v>
      </c>
      <c r="M3979" t="s">
        <v>46</v>
      </c>
      <c r="N3979" t="str">
        <f t="shared" ref="N3979:N3985" si="403">"08/18/2022"</f>
        <v>08/18/2022</v>
      </c>
      <c r="O3979" t="str">
        <f>"01/03/2023"</f>
        <v>01/03/2023</v>
      </c>
      <c r="P3979">
        <v>0.39901900000000001</v>
      </c>
      <c r="Q3979">
        <v>0.39901900000000001</v>
      </c>
      <c r="S3979">
        <v>0</v>
      </c>
      <c r="T3979">
        <v>0.39901900000000001</v>
      </c>
      <c r="U3979">
        <v>0</v>
      </c>
      <c r="V3979" t="str">
        <f>"Trad IRN"</f>
        <v>Trad IRN</v>
      </c>
      <c r="W3979">
        <v>85</v>
      </c>
      <c r="X3979" t="s">
        <v>47</v>
      </c>
      <c r="Z3979" t="s">
        <v>47</v>
      </c>
      <c r="AB3979" t="str">
        <f t="shared" si="402"/>
        <v>10</v>
      </c>
      <c r="AC3979" t="s">
        <v>48</v>
      </c>
      <c r="AD3979" t="s">
        <v>49</v>
      </c>
      <c r="AE3979" t="s">
        <v>50</v>
      </c>
      <c r="AF3979">
        <v>0</v>
      </c>
      <c r="AG3979" t="s">
        <v>56</v>
      </c>
      <c r="AH3979" t="str">
        <f>"Trad IRN"</f>
        <v>Trad IRN</v>
      </c>
      <c r="AI3979" t="str">
        <f>"Bldg IRN"</f>
        <v>Bldg IRN</v>
      </c>
      <c r="AJ3979" t="s">
        <v>48</v>
      </c>
      <c r="AK3979" t="s">
        <v>48</v>
      </c>
      <c r="AL3979" t="s">
        <v>53</v>
      </c>
      <c r="AM3979">
        <v>451.81</v>
      </c>
      <c r="AN3979">
        <v>1132.3</v>
      </c>
      <c r="AO3979">
        <v>15</v>
      </c>
    </row>
    <row r="3980" spans="1:41" x14ac:dyDescent="0.3">
      <c r="A3980" t="str">
        <f>"Trad IRN"</f>
        <v>Trad IRN</v>
      </c>
      <c r="B3980" t="str">
        <f>"Bldg IRN"</f>
        <v>Bldg IRN</v>
      </c>
      <c r="C3980" t="s">
        <v>41</v>
      </c>
      <c r="D3980" t="s">
        <v>3</v>
      </c>
      <c r="E3980" t="s">
        <v>80</v>
      </c>
      <c r="F3980" t="s">
        <v>81</v>
      </c>
      <c r="G3980" t="s">
        <v>82</v>
      </c>
      <c r="H3980" t="s">
        <v>83</v>
      </c>
      <c r="I3980" t="str">
        <f>"Trad IRN"</f>
        <v>Trad IRN</v>
      </c>
      <c r="J3980" t="s">
        <v>43</v>
      </c>
      <c r="K3980" t="s">
        <v>44</v>
      </c>
      <c r="L3980" t="s">
        <v>45</v>
      </c>
      <c r="M3980" t="s">
        <v>46</v>
      </c>
      <c r="N3980" t="str">
        <f t="shared" si="403"/>
        <v>08/18/2022</v>
      </c>
      <c r="O3980" t="str">
        <f t="shared" ref="O3980:O3991" si="404">"12/31/2500"</f>
        <v>12/31/2500</v>
      </c>
      <c r="P3980">
        <v>1</v>
      </c>
      <c r="Q3980">
        <v>1</v>
      </c>
      <c r="S3980">
        <v>0</v>
      </c>
      <c r="T3980">
        <v>1</v>
      </c>
      <c r="U3980">
        <v>0</v>
      </c>
      <c r="V3980" t="str">
        <f>"Trad IRN"</f>
        <v>Trad IRN</v>
      </c>
      <c r="W3980">
        <v>100</v>
      </c>
      <c r="X3980" t="s">
        <v>47</v>
      </c>
      <c r="Z3980" t="s">
        <v>47</v>
      </c>
      <c r="AB3980" t="str">
        <f>"09"</f>
        <v>09</v>
      </c>
      <c r="AC3980" t="s">
        <v>48</v>
      </c>
      <c r="AD3980" t="s">
        <v>49</v>
      </c>
      <c r="AE3980" t="s">
        <v>55</v>
      </c>
      <c r="AF3980">
        <v>1</v>
      </c>
      <c r="AG3980" t="s">
        <v>56</v>
      </c>
      <c r="AH3980" t="str">
        <f>"Trad IRN"</f>
        <v>Trad IRN</v>
      </c>
      <c r="AI3980" t="str">
        <f>"Bldg IRN"</f>
        <v>Bldg IRN</v>
      </c>
      <c r="AJ3980" t="s">
        <v>48</v>
      </c>
      <c r="AK3980" t="s">
        <v>48</v>
      </c>
      <c r="AL3980" t="s">
        <v>53</v>
      </c>
      <c r="AM3980">
        <v>1132.3</v>
      </c>
      <c r="AN3980">
        <v>1132.3</v>
      </c>
      <c r="AO3980">
        <v>15</v>
      </c>
    </row>
    <row r="3981" spans="1:41" x14ac:dyDescent="0.3">
      <c r="A3981" t="str">
        <f>"Trad IRN"</f>
        <v>Trad IRN</v>
      </c>
      <c r="B3981" t="str">
        <f>"Bldg IRN"</f>
        <v>Bldg IRN</v>
      </c>
      <c r="C3981" t="s">
        <v>41</v>
      </c>
      <c r="D3981" t="s">
        <v>3</v>
      </c>
      <c r="E3981" t="s">
        <v>80</v>
      </c>
      <c r="F3981" t="s">
        <v>81</v>
      </c>
      <c r="G3981" t="s">
        <v>82</v>
      </c>
      <c r="H3981" t="s">
        <v>83</v>
      </c>
      <c r="I3981" t="str">
        <f>"Trad IRN"</f>
        <v>Trad IRN</v>
      </c>
      <c r="J3981" t="s">
        <v>43</v>
      </c>
      <c r="K3981" t="s">
        <v>44</v>
      </c>
      <c r="L3981" t="s">
        <v>45</v>
      </c>
      <c r="M3981" t="s">
        <v>46</v>
      </c>
      <c r="N3981" t="str">
        <f t="shared" si="403"/>
        <v>08/18/2022</v>
      </c>
      <c r="O3981" t="str">
        <f t="shared" si="404"/>
        <v>12/31/2500</v>
      </c>
      <c r="P3981">
        <v>1</v>
      </c>
      <c r="Q3981">
        <v>1</v>
      </c>
      <c r="S3981">
        <v>0</v>
      </c>
      <c r="T3981">
        <v>1</v>
      </c>
      <c r="U3981">
        <v>0</v>
      </c>
      <c r="V3981" t="str">
        <f>"Trad IRN"</f>
        <v>Trad IRN</v>
      </c>
      <c r="W3981">
        <v>100</v>
      </c>
      <c r="X3981" t="s">
        <v>47</v>
      </c>
      <c r="Z3981" t="s">
        <v>47</v>
      </c>
      <c r="AB3981" t="str">
        <f>"10"</f>
        <v>10</v>
      </c>
      <c r="AC3981" t="s">
        <v>48</v>
      </c>
      <c r="AD3981" t="s">
        <v>49</v>
      </c>
      <c r="AE3981" t="s">
        <v>50</v>
      </c>
      <c r="AF3981">
        <v>3</v>
      </c>
      <c r="AG3981" t="s">
        <v>56</v>
      </c>
      <c r="AH3981" t="str">
        <f>"Trad IRN"</f>
        <v>Trad IRN</v>
      </c>
      <c r="AI3981" t="str">
        <f>"Bldg IRN"</f>
        <v>Bldg IRN</v>
      </c>
      <c r="AJ3981" t="s">
        <v>48</v>
      </c>
      <c r="AK3981" t="s">
        <v>48</v>
      </c>
      <c r="AL3981" t="s">
        <v>53</v>
      </c>
      <c r="AM3981">
        <v>1132.3</v>
      </c>
      <c r="AN3981">
        <v>1132.3</v>
      </c>
      <c r="AO3981">
        <v>15</v>
      </c>
    </row>
    <row r="3982" spans="1:41" x14ac:dyDescent="0.3">
      <c r="A3982" t="str">
        <f>"Trad IRN"</f>
        <v>Trad IRN</v>
      </c>
      <c r="B3982" t="str">
        <f>"Bldg IRN"</f>
        <v>Bldg IRN</v>
      </c>
      <c r="C3982" t="s">
        <v>41</v>
      </c>
      <c r="D3982" t="s">
        <v>3</v>
      </c>
      <c r="E3982" t="s">
        <v>80</v>
      </c>
      <c r="F3982" t="s">
        <v>81</v>
      </c>
      <c r="G3982" t="s">
        <v>82</v>
      </c>
      <c r="H3982" t="s">
        <v>83</v>
      </c>
      <c r="I3982" t="str">
        <f>"Trad IRN"</f>
        <v>Trad IRN</v>
      </c>
      <c r="J3982" t="s">
        <v>43</v>
      </c>
      <c r="K3982" t="s">
        <v>44</v>
      </c>
      <c r="L3982" t="s">
        <v>45</v>
      </c>
      <c r="M3982" t="s">
        <v>46</v>
      </c>
      <c r="N3982" t="str">
        <f t="shared" si="403"/>
        <v>08/18/2022</v>
      </c>
      <c r="O3982" t="str">
        <f t="shared" si="404"/>
        <v>12/31/2500</v>
      </c>
      <c r="P3982">
        <v>1</v>
      </c>
      <c r="Q3982">
        <v>1</v>
      </c>
      <c r="S3982">
        <v>0</v>
      </c>
      <c r="T3982">
        <v>1</v>
      </c>
      <c r="U3982">
        <v>0</v>
      </c>
      <c r="V3982" t="str">
        <f>"Trad IRN"</f>
        <v>Trad IRN</v>
      </c>
      <c r="W3982">
        <v>100</v>
      </c>
      <c r="X3982" t="s">
        <v>47</v>
      </c>
      <c r="Z3982" t="s">
        <v>47</v>
      </c>
      <c r="AB3982" t="str">
        <f>"10"</f>
        <v>10</v>
      </c>
      <c r="AC3982" t="s">
        <v>48</v>
      </c>
      <c r="AD3982" t="s">
        <v>49</v>
      </c>
      <c r="AE3982" t="s">
        <v>55</v>
      </c>
      <c r="AF3982">
        <v>0</v>
      </c>
      <c r="AG3982" t="s">
        <v>56</v>
      </c>
      <c r="AH3982" t="str">
        <f>"Trad IRN"</f>
        <v>Trad IRN</v>
      </c>
      <c r="AI3982" t="str">
        <f>"Bldg IRN"</f>
        <v>Bldg IRN</v>
      </c>
      <c r="AJ3982" t="s">
        <v>48</v>
      </c>
      <c r="AK3982" t="s">
        <v>48</v>
      </c>
      <c r="AL3982" t="s">
        <v>53</v>
      </c>
      <c r="AM3982">
        <v>1132.3</v>
      </c>
      <c r="AN3982">
        <v>1132.3</v>
      </c>
      <c r="AO3982">
        <v>15</v>
      </c>
    </row>
    <row r="3983" spans="1:41" x14ac:dyDescent="0.3">
      <c r="A3983" t="str">
        <f>"Trad IRN"</f>
        <v>Trad IRN</v>
      </c>
      <c r="B3983" t="str">
        <f>"Bldg IRN"</f>
        <v>Bldg IRN</v>
      </c>
      <c r="C3983" t="s">
        <v>41</v>
      </c>
      <c r="D3983" t="s">
        <v>3</v>
      </c>
      <c r="E3983" t="s">
        <v>80</v>
      </c>
      <c r="F3983" t="s">
        <v>81</v>
      </c>
      <c r="G3983" t="s">
        <v>82</v>
      </c>
      <c r="H3983" t="s">
        <v>83</v>
      </c>
      <c r="I3983" t="str">
        <f>"Trad IRN"</f>
        <v>Trad IRN</v>
      </c>
      <c r="J3983" t="s">
        <v>43</v>
      </c>
      <c r="K3983" t="s">
        <v>44</v>
      </c>
      <c r="L3983" t="s">
        <v>45</v>
      </c>
      <c r="M3983" t="s">
        <v>46</v>
      </c>
      <c r="N3983" t="str">
        <f t="shared" si="403"/>
        <v>08/18/2022</v>
      </c>
      <c r="O3983" t="str">
        <f t="shared" si="404"/>
        <v>12/31/2500</v>
      </c>
      <c r="P3983">
        <v>1</v>
      </c>
      <c r="Q3983">
        <v>1</v>
      </c>
      <c r="S3983">
        <v>0</v>
      </c>
      <c r="T3983">
        <v>1</v>
      </c>
      <c r="U3983">
        <v>0</v>
      </c>
      <c r="V3983" t="str">
        <f>"Trad IRN"</f>
        <v>Trad IRN</v>
      </c>
      <c r="W3983">
        <v>100</v>
      </c>
      <c r="X3983" t="s">
        <v>47</v>
      </c>
      <c r="Z3983" t="s">
        <v>47</v>
      </c>
      <c r="AB3983" t="str">
        <f>"12"</f>
        <v>12</v>
      </c>
      <c r="AC3983" t="s">
        <v>48</v>
      </c>
      <c r="AD3983" t="s">
        <v>49</v>
      </c>
      <c r="AE3983" t="s">
        <v>55</v>
      </c>
      <c r="AF3983">
        <v>0</v>
      </c>
      <c r="AG3983" t="s">
        <v>56</v>
      </c>
      <c r="AH3983" t="str">
        <f>"Trad IRN"</f>
        <v>Trad IRN</v>
      </c>
      <c r="AI3983" t="str">
        <f>"Bldg IRN"</f>
        <v>Bldg IRN</v>
      </c>
      <c r="AJ3983" t="str">
        <f>"12"</f>
        <v>12</v>
      </c>
      <c r="AK3983" t="s">
        <v>48</v>
      </c>
      <c r="AL3983" t="s">
        <v>53</v>
      </c>
      <c r="AM3983">
        <v>1132.3</v>
      </c>
      <c r="AN3983">
        <v>1132.3</v>
      </c>
      <c r="AO3983">
        <v>15</v>
      </c>
    </row>
    <row r="3984" spans="1:41" x14ac:dyDescent="0.3">
      <c r="A3984" t="str">
        <f>"Trad IRN"</f>
        <v>Trad IRN</v>
      </c>
      <c r="B3984" t="str">
        <f>"Bldg IRN"</f>
        <v>Bldg IRN</v>
      </c>
      <c r="C3984" t="s">
        <v>41</v>
      </c>
      <c r="D3984" t="s">
        <v>3</v>
      </c>
      <c r="E3984" t="s">
        <v>80</v>
      </c>
      <c r="F3984" t="s">
        <v>81</v>
      </c>
      <c r="G3984" t="s">
        <v>82</v>
      </c>
      <c r="H3984" t="s">
        <v>83</v>
      </c>
      <c r="I3984" t="str">
        <f>"Trad IRN"</f>
        <v>Trad IRN</v>
      </c>
      <c r="J3984" t="s">
        <v>43</v>
      </c>
      <c r="K3984" t="s">
        <v>44</v>
      </c>
      <c r="L3984" t="s">
        <v>45</v>
      </c>
      <c r="M3984" t="s">
        <v>46</v>
      </c>
      <c r="N3984" t="str">
        <f t="shared" si="403"/>
        <v>08/18/2022</v>
      </c>
      <c r="O3984" t="str">
        <f t="shared" si="404"/>
        <v>12/31/2500</v>
      </c>
      <c r="P3984">
        <v>1</v>
      </c>
      <c r="Q3984">
        <v>1</v>
      </c>
      <c r="S3984">
        <v>0</v>
      </c>
      <c r="T3984">
        <v>1</v>
      </c>
      <c r="U3984">
        <v>0</v>
      </c>
      <c r="V3984" t="str">
        <f>"Trad IRN"</f>
        <v>Trad IRN</v>
      </c>
      <c r="W3984">
        <v>100</v>
      </c>
      <c r="X3984" t="s">
        <v>47</v>
      </c>
      <c r="Z3984" t="s">
        <v>47</v>
      </c>
      <c r="AB3984" t="str">
        <f>"10"</f>
        <v>10</v>
      </c>
      <c r="AC3984" t="s">
        <v>48</v>
      </c>
      <c r="AD3984" t="s">
        <v>49</v>
      </c>
      <c r="AE3984" t="s">
        <v>55</v>
      </c>
      <c r="AF3984">
        <v>0</v>
      </c>
      <c r="AG3984" t="s">
        <v>56</v>
      </c>
      <c r="AH3984" t="str">
        <f>"Trad IRN"</f>
        <v>Trad IRN</v>
      </c>
      <c r="AI3984" t="str">
        <f>"Bldg IRN"</f>
        <v>Bldg IRN</v>
      </c>
      <c r="AJ3984" t="s">
        <v>48</v>
      </c>
      <c r="AK3984" t="s">
        <v>48</v>
      </c>
      <c r="AL3984" t="s">
        <v>53</v>
      </c>
      <c r="AM3984">
        <v>1132.3</v>
      </c>
      <c r="AN3984">
        <v>1132.3</v>
      </c>
      <c r="AO3984">
        <v>15</v>
      </c>
    </row>
    <row r="3985" spans="1:41" x14ac:dyDescent="0.3">
      <c r="A3985" t="str">
        <f>"Trad IRN"</f>
        <v>Trad IRN</v>
      </c>
      <c r="B3985" t="str">
        <f>"Bldg IRN"</f>
        <v>Bldg IRN</v>
      </c>
      <c r="C3985" t="s">
        <v>41</v>
      </c>
      <c r="D3985" t="s">
        <v>3</v>
      </c>
      <c r="E3985" t="s">
        <v>80</v>
      </c>
      <c r="F3985" t="s">
        <v>81</v>
      </c>
      <c r="G3985" t="s">
        <v>82</v>
      </c>
      <c r="H3985" t="s">
        <v>83</v>
      </c>
      <c r="I3985" t="str">
        <f>"Trad IRN"</f>
        <v>Trad IRN</v>
      </c>
      <c r="J3985" t="s">
        <v>43</v>
      </c>
      <c r="K3985" t="s">
        <v>44</v>
      </c>
      <c r="L3985" t="s">
        <v>45</v>
      </c>
      <c r="M3985" t="s">
        <v>46</v>
      </c>
      <c r="N3985" t="str">
        <f t="shared" si="403"/>
        <v>08/18/2022</v>
      </c>
      <c r="O3985" t="str">
        <f t="shared" si="404"/>
        <v>12/31/2500</v>
      </c>
      <c r="P3985">
        <v>0.5</v>
      </c>
      <c r="Q3985">
        <v>0.5</v>
      </c>
      <c r="S3985">
        <v>0</v>
      </c>
      <c r="T3985">
        <v>0.5</v>
      </c>
      <c r="U3985">
        <v>0</v>
      </c>
      <c r="V3985" t="str">
        <f>"Trad IRN"</f>
        <v>Trad IRN</v>
      </c>
      <c r="W3985">
        <v>50</v>
      </c>
      <c r="X3985" t="s">
        <v>47</v>
      </c>
      <c r="Z3985" t="s">
        <v>47</v>
      </c>
      <c r="AB3985" t="str">
        <f>"11"</f>
        <v>11</v>
      </c>
      <c r="AC3985" t="s">
        <v>48</v>
      </c>
      <c r="AD3985" t="s">
        <v>49</v>
      </c>
      <c r="AE3985" t="s">
        <v>55</v>
      </c>
      <c r="AF3985">
        <v>0</v>
      </c>
      <c r="AG3985" t="s">
        <v>56</v>
      </c>
      <c r="AH3985" t="str">
        <f>"Trad IRN"</f>
        <v>Trad IRN</v>
      </c>
      <c r="AI3985" t="str">
        <f>"Bldg IRN"</f>
        <v>Bldg IRN</v>
      </c>
      <c r="AJ3985" t="s">
        <v>48</v>
      </c>
      <c r="AK3985" t="s">
        <v>48</v>
      </c>
      <c r="AL3985" t="s">
        <v>53</v>
      </c>
      <c r="AM3985">
        <v>566.15</v>
      </c>
      <c r="AN3985">
        <v>1132.3</v>
      </c>
      <c r="AO3985">
        <v>15</v>
      </c>
    </row>
    <row r="3986" spans="1:41" x14ac:dyDescent="0.3">
      <c r="A3986" t="str">
        <f>"Trad IRN"</f>
        <v>Trad IRN</v>
      </c>
      <c r="B3986" t="str">
        <f>"Bldg IRN"</f>
        <v>Bldg IRN</v>
      </c>
      <c r="C3986" t="s">
        <v>41</v>
      </c>
      <c r="D3986" t="s">
        <v>3</v>
      </c>
      <c r="E3986" t="s">
        <v>80</v>
      </c>
      <c r="F3986" t="s">
        <v>81</v>
      </c>
      <c r="G3986" t="s">
        <v>82</v>
      </c>
      <c r="H3986" t="s">
        <v>83</v>
      </c>
      <c r="I3986" t="s">
        <v>8</v>
      </c>
      <c r="J3986" t="s">
        <v>43</v>
      </c>
      <c r="K3986" t="s">
        <v>44</v>
      </c>
      <c r="L3986" t="s">
        <v>45</v>
      </c>
      <c r="M3986" t="s">
        <v>46</v>
      </c>
      <c r="N3986" t="str">
        <f>"08/17/2022"</f>
        <v>08/17/2022</v>
      </c>
      <c r="O3986" t="str">
        <f t="shared" si="404"/>
        <v>12/31/2500</v>
      </c>
      <c r="P3986">
        <v>0.5</v>
      </c>
      <c r="Q3986">
        <v>0.5</v>
      </c>
      <c r="S3986">
        <v>0</v>
      </c>
      <c r="T3986">
        <v>0</v>
      </c>
      <c r="U3986">
        <v>0.5</v>
      </c>
      <c r="V3986" t="str">
        <f>"Trad IRN"</f>
        <v>Trad IRN</v>
      </c>
      <c r="W3986">
        <v>50</v>
      </c>
      <c r="X3986" t="s">
        <v>47</v>
      </c>
      <c r="Z3986" t="s">
        <v>47</v>
      </c>
      <c r="AB3986" t="str">
        <f>"11"</f>
        <v>11</v>
      </c>
      <c r="AC3986" t="s">
        <v>48</v>
      </c>
      <c r="AD3986" t="s">
        <v>49</v>
      </c>
      <c r="AE3986" t="s">
        <v>50</v>
      </c>
      <c r="AF3986">
        <v>0</v>
      </c>
      <c r="AG3986" t="s">
        <v>51</v>
      </c>
      <c r="AH3986" t="s">
        <v>85</v>
      </c>
      <c r="AI3986" t="str">
        <f>"Bldg IRN"</f>
        <v>Bldg IRN</v>
      </c>
      <c r="AJ3986" t="s">
        <v>48</v>
      </c>
      <c r="AK3986" t="s">
        <v>48</v>
      </c>
      <c r="AL3986" t="s">
        <v>53</v>
      </c>
      <c r="AM3986">
        <v>530</v>
      </c>
      <c r="AN3986">
        <v>1060</v>
      </c>
      <c r="AO3986">
        <v>15</v>
      </c>
    </row>
    <row r="3987" spans="1:41" x14ac:dyDescent="0.3">
      <c r="A3987" t="str">
        <f>"Trad IRN"</f>
        <v>Trad IRN</v>
      </c>
      <c r="B3987" t="str">
        <f>"Bldg IRN"</f>
        <v>Bldg IRN</v>
      </c>
      <c r="C3987" t="s">
        <v>41</v>
      </c>
      <c r="D3987" t="s">
        <v>3</v>
      </c>
      <c r="E3987" t="s">
        <v>80</v>
      </c>
      <c r="F3987" t="s">
        <v>81</v>
      </c>
      <c r="G3987" t="s">
        <v>82</v>
      </c>
      <c r="H3987" t="s">
        <v>83</v>
      </c>
      <c r="I3987" t="str">
        <f>"Trad IRN"</f>
        <v>Trad IRN</v>
      </c>
      <c r="J3987" t="s">
        <v>43</v>
      </c>
      <c r="K3987" t="s">
        <v>44</v>
      </c>
      <c r="L3987" t="s">
        <v>45</v>
      </c>
      <c r="M3987" t="s">
        <v>46</v>
      </c>
      <c r="N3987" t="str">
        <f>"08/18/2022"</f>
        <v>08/18/2022</v>
      </c>
      <c r="O3987" t="str">
        <f t="shared" si="404"/>
        <v>12/31/2500</v>
      </c>
      <c r="P3987">
        <v>1</v>
      </c>
      <c r="Q3987">
        <v>1</v>
      </c>
      <c r="R3987">
        <v>1</v>
      </c>
      <c r="S3987">
        <v>0</v>
      </c>
      <c r="T3987">
        <v>1</v>
      </c>
      <c r="U3987">
        <v>0</v>
      </c>
      <c r="V3987" t="str">
        <f>"Trad IRN"</f>
        <v>Trad IRN</v>
      </c>
      <c r="W3987">
        <v>100</v>
      </c>
      <c r="X3987" t="s">
        <v>47</v>
      </c>
      <c r="Z3987" t="s">
        <v>47</v>
      </c>
      <c r="AB3987" t="str">
        <f>"11"</f>
        <v>11</v>
      </c>
      <c r="AC3987" t="str">
        <f>"10"</f>
        <v>10</v>
      </c>
      <c r="AD3987" t="str">
        <f>"2"</f>
        <v>2</v>
      </c>
      <c r="AE3987" t="s">
        <v>55</v>
      </c>
      <c r="AF3987">
        <v>2</v>
      </c>
      <c r="AG3987" t="s">
        <v>56</v>
      </c>
      <c r="AH3987" t="str">
        <f>"Trad IRN"</f>
        <v>Trad IRN</v>
      </c>
      <c r="AI3987" t="str">
        <f>"Bldg IRN"</f>
        <v>Bldg IRN</v>
      </c>
      <c r="AJ3987" t="s">
        <v>48</v>
      </c>
      <c r="AK3987" t="s">
        <v>48</v>
      </c>
      <c r="AL3987" t="s">
        <v>53</v>
      </c>
      <c r="AM3987">
        <v>1132.3</v>
      </c>
      <c r="AN3987">
        <v>1132.3</v>
      </c>
      <c r="AO3987">
        <v>15</v>
      </c>
    </row>
    <row r="3988" spans="1:41" x14ac:dyDescent="0.3">
      <c r="A3988" t="str">
        <f>"Trad IRN"</f>
        <v>Trad IRN</v>
      </c>
      <c r="B3988" t="str">
        <f>"Bldg IRN"</f>
        <v>Bldg IRN</v>
      </c>
      <c r="C3988" t="s">
        <v>41</v>
      </c>
      <c r="D3988" t="s">
        <v>3</v>
      </c>
      <c r="E3988" t="s">
        <v>80</v>
      </c>
      <c r="F3988" t="s">
        <v>81</v>
      </c>
      <c r="G3988" t="s">
        <v>82</v>
      </c>
      <c r="H3988" t="s">
        <v>83</v>
      </c>
      <c r="I3988" t="s">
        <v>8</v>
      </c>
      <c r="J3988" t="s">
        <v>43</v>
      </c>
      <c r="K3988" t="s">
        <v>44</v>
      </c>
      <c r="L3988" t="s">
        <v>45</v>
      </c>
      <c r="M3988" t="s">
        <v>46</v>
      </c>
      <c r="N3988" t="str">
        <f>"08/18/2022"</f>
        <v>08/18/2022</v>
      </c>
      <c r="O3988" t="str">
        <f t="shared" si="404"/>
        <v>12/31/2500</v>
      </c>
      <c r="P3988">
        <v>0.14913599999999999</v>
      </c>
      <c r="Q3988">
        <v>0.14913599999999999</v>
      </c>
      <c r="S3988">
        <v>0</v>
      </c>
      <c r="T3988">
        <v>3.8677999999999997E-2</v>
      </c>
      <c r="U3988">
        <v>0.110458</v>
      </c>
      <c r="V3988" t="str">
        <f>"Trad IRN"</f>
        <v>Trad IRN</v>
      </c>
      <c r="W3988">
        <v>15</v>
      </c>
      <c r="X3988" t="s">
        <v>47</v>
      </c>
      <c r="Z3988" t="s">
        <v>47</v>
      </c>
      <c r="AB3988" t="str">
        <f>"12"</f>
        <v>12</v>
      </c>
      <c r="AC3988" t="s">
        <v>48</v>
      </c>
      <c r="AD3988" t="s">
        <v>49</v>
      </c>
      <c r="AE3988" t="s">
        <v>50</v>
      </c>
      <c r="AF3988">
        <v>2</v>
      </c>
      <c r="AG3988" t="s">
        <v>51</v>
      </c>
      <c r="AH3988" t="s">
        <v>85</v>
      </c>
      <c r="AI3988" t="str">
        <f>"Bldg IRN"</f>
        <v>Bldg IRN</v>
      </c>
      <c r="AJ3988" t="str">
        <f>"12"</f>
        <v>12</v>
      </c>
      <c r="AK3988" t="s">
        <v>52</v>
      </c>
      <c r="AL3988" t="s">
        <v>53</v>
      </c>
      <c r="AM3988">
        <v>155.4</v>
      </c>
      <c r="AN3988">
        <v>1042</v>
      </c>
      <c r="AO3988">
        <v>15</v>
      </c>
    </row>
    <row r="3989" spans="1:41" x14ac:dyDescent="0.3">
      <c r="A3989" t="str">
        <f>"Trad IRN"</f>
        <v>Trad IRN</v>
      </c>
      <c r="B3989" t="str">
        <f>"Bldg IRN"</f>
        <v>Bldg IRN</v>
      </c>
      <c r="C3989" t="s">
        <v>41</v>
      </c>
      <c r="D3989" t="s">
        <v>3</v>
      </c>
      <c r="E3989" t="s">
        <v>80</v>
      </c>
      <c r="F3989" t="s">
        <v>81</v>
      </c>
      <c r="G3989" t="s">
        <v>82</v>
      </c>
      <c r="H3989" t="s">
        <v>83</v>
      </c>
      <c r="I3989" t="str">
        <f>"Trad IRN"</f>
        <v>Trad IRN</v>
      </c>
      <c r="J3989" t="s">
        <v>43</v>
      </c>
      <c r="K3989" t="s">
        <v>44</v>
      </c>
      <c r="L3989" t="s">
        <v>45</v>
      </c>
      <c r="M3989" t="s">
        <v>46</v>
      </c>
      <c r="N3989" t="str">
        <f>"08/18/2022"</f>
        <v>08/18/2022</v>
      </c>
      <c r="O3989" t="str">
        <f t="shared" si="404"/>
        <v>12/31/2500</v>
      </c>
      <c r="P3989">
        <v>0.85</v>
      </c>
      <c r="Q3989">
        <v>0.85</v>
      </c>
      <c r="S3989">
        <v>0</v>
      </c>
      <c r="T3989">
        <v>0.78055600000000003</v>
      </c>
      <c r="U3989">
        <v>6.9444000000000006E-2</v>
      </c>
      <c r="V3989" t="str">
        <f>"Trad IRN"</f>
        <v>Trad IRN</v>
      </c>
      <c r="W3989">
        <v>85</v>
      </c>
      <c r="X3989" t="s">
        <v>47</v>
      </c>
      <c r="Z3989" t="s">
        <v>47</v>
      </c>
      <c r="AB3989" t="str">
        <f>"12"</f>
        <v>12</v>
      </c>
      <c r="AC3989" t="s">
        <v>48</v>
      </c>
      <c r="AD3989" t="s">
        <v>49</v>
      </c>
      <c r="AE3989" t="s">
        <v>50</v>
      </c>
      <c r="AF3989">
        <v>2</v>
      </c>
      <c r="AG3989" t="s">
        <v>56</v>
      </c>
      <c r="AH3989" t="str">
        <f>"Trad IRN"</f>
        <v>Trad IRN</v>
      </c>
      <c r="AI3989" t="str">
        <f>"Bldg IRN"</f>
        <v>Bldg IRN</v>
      </c>
      <c r="AJ3989" t="str">
        <f>"12"</f>
        <v>12</v>
      </c>
      <c r="AK3989" t="s">
        <v>48</v>
      </c>
      <c r="AL3989" t="s">
        <v>53</v>
      </c>
      <c r="AM3989">
        <v>962.46</v>
      </c>
      <c r="AN3989">
        <v>1132.3</v>
      </c>
      <c r="AO3989">
        <v>15</v>
      </c>
    </row>
    <row r="3990" spans="1:41" x14ac:dyDescent="0.3">
      <c r="A3990" t="str">
        <f>"Trad IRN"</f>
        <v>Trad IRN</v>
      </c>
      <c r="B3990" t="str">
        <f>"Bldg IRN"</f>
        <v>Bldg IRN</v>
      </c>
      <c r="C3990" t="s">
        <v>41</v>
      </c>
      <c r="D3990" t="s">
        <v>3</v>
      </c>
      <c r="E3990" t="s">
        <v>80</v>
      </c>
      <c r="F3990" t="s">
        <v>81</v>
      </c>
      <c r="G3990" t="s">
        <v>82</v>
      </c>
      <c r="H3990" t="s">
        <v>83</v>
      </c>
      <c r="I3990" t="str">
        <f>"Trad IRN"</f>
        <v>Trad IRN</v>
      </c>
      <c r="J3990" t="s">
        <v>43</v>
      </c>
      <c r="K3990" t="s">
        <v>44</v>
      </c>
      <c r="L3990" t="s">
        <v>45</v>
      </c>
      <c r="M3990" t="s">
        <v>46</v>
      </c>
      <c r="N3990" t="str">
        <f>"08/18/2022"</f>
        <v>08/18/2022</v>
      </c>
      <c r="O3990" t="str">
        <f t="shared" si="404"/>
        <v>12/31/2500</v>
      </c>
      <c r="P3990">
        <v>1</v>
      </c>
      <c r="Q3990">
        <v>1</v>
      </c>
      <c r="S3990">
        <v>1</v>
      </c>
      <c r="T3990">
        <v>1</v>
      </c>
      <c r="U3990">
        <v>0</v>
      </c>
      <c r="V3990" t="str">
        <f>"Trad IRN"</f>
        <v>Trad IRN</v>
      </c>
      <c r="W3990">
        <v>100</v>
      </c>
      <c r="X3990" t="s">
        <v>47</v>
      </c>
      <c r="Z3990" t="s">
        <v>47</v>
      </c>
      <c r="AB3990" t="str">
        <f>"09"</f>
        <v>09</v>
      </c>
      <c r="AC3990" t="s">
        <v>48</v>
      </c>
      <c r="AD3990" t="s">
        <v>49</v>
      </c>
      <c r="AE3990" t="s">
        <v>50</v>
      </c>
      <c r="AF3990">
        <v>0</v>
      </c>
      <c r="AG3990" t="s">
        <v>56</v>
      </c>
      <c r="AH3990" t="str">
        <f>"Trad IRN"</f>
        <v>Trad IRN</v>
      </c>
      <c r="AI3990" t="str">
        <f>"Bldg IRN"</f>
        <v>Bldg IRN</v>
      </c>
      <c r="AJ3990" t="s">
        <v>48</v>
      </c>
      <c r="AK3990" t="s">
        <v>48</v>
      </c>
      <c r="AL3990" t="s">
        <v>53</v>
      </c>
      <c r="AM3990">
        <v>1132.3</v>
      </c>
      <c r="AN3990">
        <v>1132.3</v>
      </c>
      <c r="AO3990">
        <v>15</v>
      </c>
    </row>
    <row r="3991" spans="1:41" x14ac:dyDescent="0.3">
      <c r="A3991" t="str">
        <f>"Trad IRN"</f>
        <v>Trad IRN</v>
      </c>
      <c r="B3991" t="str">
        <f>"Bldg IRN"</f>
        <v>Bldg IRN</v>
      </c>
      <c r="C3991" t="s">
        <v>41</v>
      </c>
      <c r="D3991" t="s">
        <v>3</v>
      </c>
      <c r="E3991" t="s">
        <v>80</v>
      </c>
      <c r="F3991" t="s">
        <v>81</v>
      </c>
      <c r="G3991" t="s">
        <v>82</v>
      </c>
      <c r="H3991" t="s">
        <v>83</v>
      </c>
      <c r="I3991" t="s">
        <v>8</v>
      </c>
      <c r="J3991" t="s">
        <v>43</v>
      </c>
      <c r="K3991" t="s">
        <v>44</v>
      </c>
      <c r="L3991" t="s">
        <v>45</v>
      </c>
      <c r="M3991" t="s">
        <v>46</v>
      </c>
      <c r="N3991" t="str">
        <f>"01/04/2023"</f>
        <v>01/04/2023</v>
      </c>
      <c r="O3991" t="str">
        <f t="shared" si="404"/>
        <v>12/31/2500</v>
      </c>
      <c r="P3991">
        <v>7.7590999999999993E-2</v>
      </c>
      <c r="Q3991">
        <v>7.7590999999999993E-2</v>
      </c>
      <c r="S3991">
        <v>0</v>
      </c>
      <c r="T3991">
        <v>7.7590999999999993E-2</v>
      </c>
      <c r="U3991">
        <v>0</v>
      </c>
      <c r="V3991" t="str">
        <f>"Trad IRN"</f>
        <v>Trad IRN</v>
      </c>
      <c r="W3991">
        <v>15</v>
      </c>
      <c r="X3991" t="s">
        <v>47</v>
      </c>
      <c r="Z3991" t="s">
        <v>47</v>
      </c>
      <c r="AB3991" t="str">
        <f>"12"</f>
        <v>12</v>
      </c>
      <c r="AC3991" t="s">
        <v>48</v>
      </c>
      <c r="AD3991" t="s">
        <v>49</v>
      </c>
      <c r="AE3991" t="s">
        <v>50</v>
      </c>
      <c r="AF3991">
        <v>0</v>
      </c>
      <c r="AG3991" t="s">
        <v>51</v>
      </c>
      <c r="AH3991" t="s">
        <v>85</v>
      </c>
      <c r="AI3991" t="str">
        <f>"Bldg IRN"</f>
        <v>Bldg IRN</v>
      </c>
      <c r="AJ3991" t="str">
        <f>"12"</f>
        <v>12</v>
      </c>
      <c r="AK3991" t="s">
        <v>52</v>
      </c>
      <c r="AL3991" t="s">
        <v>53</v>
      </c>
      <c r="AM3991">
        <v>80.849999999999994</v>
      </c>
      <c r="AN3991">
        <v>1042</v>
      </c>
      <c r="AO3991">
        <v>15</v>
      </c>
    </row>
    <row r="3992" spans="1:41" x14ac:dyDescent="0.3">
      <c r="A3992" t="str">
        <f>"Trad IRN"</f>
        <v>Trad IRN</v>
      </c>
      <c r="B3992" t="str">
        <f>"Bldg IRN"</f>
        <v>Bldg IRN</v>
      </c>
      <c r="C3992" t="s">
        <v>41</v>
      </c>
      <c r="D3992" t="s">
        <v>3</v>
      </c>
      <c r="E3992" t="s">
        <v>80</v>
      </c>
      <c r="F3992" t="s">
        <v>81</v>
      </c>
      <c r="G3992" t="s">
        <v>82</v>
      </c>
      <c r="H3992" t="s">
        <v>83</v>
      </c>
      <c r="I3992" t="s">
        <v>8</v>
      </c>
      <c r="J3992" t="s">
        <v>43</v>
      </c>
      <c r="K3992" t="s">
        <v>44</v>
      </c>
      <c r="L3992" t="s">
        <v>45</v>
      </c>
      <c r="M3992" t="s">
        <v>46</v>
      </c>
      <c r="N3992" t="str">
        <f>"08/18/2022"</f>
        <v>08/18/2022</v>
      </c>
      <c r="O3992" t="str">
        <f>"01/03/2023"</f>
        <v>01/03/2023</v>
      </c>
      <c r="P3992">
        <v>0.119242</v>
      </c>
      <c r="Q3992">
        <v>0.119242</v>
      </c>
      <c r="S3992">
        <v>0</v>
      </c>
      <c r="T3992">
        <v>6.4339999999999994E-2</v>
      </c>
      <c r="U3992">
        <v>5.4901999999999999E-2</v>
      </c>
      <c r="V3992" t="str">
        <f>"Trad IRN"</f>
        <v>Trad IRN</v>
      </c>
      <c r="W3992">
        <v>25</v>
      </c>
      <c r="X3992" t="s">
        <v>47</v>
      </c>
      <c r="Z3992" t="s">
        <v>47</v>
      </c>
      <c r="AB3992" t="str">
        <f>"12"</f>
        <v>12</v>
      </c>
      <c r="AC3992" t="s">
        <v>48</v>
      </c>
      <c r="AD3992" t="s">
        <v>49</v>
      </c>
      <c r="AE3992" t="s">
        <v>50</v>
      </c>
      <c r="AF3992">
        <v>0</v>
      </c>
      <c r="AG3992" t="s">
        <v>51</v>
      </c>
      <c r="AH3992" t="s">
        <v>85</v>
      </c>
      <c r="AI3992" t="str">
        <f>"Bldg IRN"</f>
        <v>Bldg IRN</v>
      </c>
      <c r="AJ3992" t="str">
        <f>"12"</f>
        <v>12</v>
      </c>
      <c r="AK3992" t="s">
        <v>52</v>
      </c>
      <c r="AL3992" t="s">
        <v>53</v>
      </c>
      <c r="AM3992">
        <v>124.25</v>
      </c>
      <c r="AN3992">
        <v>1042</v>
      </c>
      <c r="AO3992">
        <v>15</v>
      </c>
    </row>
    <row r="3993" spans="1:41" x14ac:dyDescent="0.3">
      <c r="A3993" t="str">
        <f>"Trad IRN"</f>
        <v>Trad IRN</v>
      </c>
      <c r="B3993" t="str">
        <f>"Bldg IRN"</f>
        <v>Bldg IRN</v>
      </c>
      <c r="C3993" t="s">
        <v>41</v>
      </c>
      <c r="D3993" t="s">
        <v>3</v>
      </c>
      <c r="E3993" t="s">
        <v>80</v>
      </c>
      <c r="F3993" t="s">
        <v>81</v>
      </c>
      <c r="G3993" t="s">
        <v>82</v>
      </c>
      <c r="H3993" t="s">
        <v>83</v>
      </c>
      <c r="I3993" t="str">
        <f>"Trad IRN"</f>
        <v>Trad IRN</v>
      </c>
      <c r="J3993" t="s">
        <v>43</v>
      </c>
      <c r="K3993" t="s">
        <v>44</v>
      </c>
      <c r="L3993" t="s">
        <v>45</v>
      </c>
      <c r="M3993" t="s">
        <v>46</v>
      </c>
      <c r="N3993" t="str">
        <f>"01/04/2023"</f>
        <v>01/04/2023</v>
      </c>
      <c r="O3993" t="str">
        <f>"12/31/2500"</f>
        <v>12/31/2500</v>
      </c>
      <c r="P3993">
        <v>0.45098100000000002</v>
      </c>
      <c r="Q3993">
        <v>0.45098100000000002</v>
      </c>
      <c r="S3993">
        <v>0.45098100000000002</v>
      </c>
      <c r="T3993">
        <v>0.45098100000000002</v>
      </c>
      <c r="U3993">
        <v>0</v>
      </c>
      <c r="V3993" t="str">
        <f>"Trad IRN"</f>
        <v>Trad IRN</v>
      </c>
      <c r="W3993">
        <v>85</v>
      </c>
      <c r="X3993" t="s">
        <v>47</v>
      </c>
      <c r="Z3993" t="s">
        <v>47</v>
      </c>
      <c r="AB3993" t="str">
        <f>"12"</f>
        <v>12</v>
      </c>
      <c r="AC3993" t="s">
        <v>48</v>
      </c>
      <c r="AD3993" t="s">
        <v>49</v>
      </c>
      <c r="AE3993" t="s">
        <v>55</v>
      </c>
      <c r="AF3993">
        <v>0</v>
      </c>
      <c r="AG3993" t="s">
        <v>56</v>
      </c>
      <c r="AH3993" t="str">
        <f>"Trad IRN"</f>
        <v>Trad IRN</v>
      </c>
      <c r="AI3993" t="str">
        <f>"Bldg IRN"</f>
        <v>Bldg IRN</v>
      </c>
      <c r="AJ3993" t="str">
        <f>"12"</f>
        <v>12</v>
      </c>
      <c r="AK3993" t="s">
        <v>48</v>
      </c>
      <c r="AL3993" t="s">
        <v>53</v>
      </c>
      <c r="AM3993">
        <v>510.65</v>
      </c>
      <c r="AN3993">
        <v>1132.3</v>
      </c>
      <c r="AO3993">
        <v>15</v>
      </c>
    </row>
    <row r="3994" spans="1:41" x14ac:dyDescent="0.3">
      <c r="A3994" t="str">
        <f>"Trad IRN"</f>
        <v>Trad IRN</v>
      </c>
      <c r="B3994" t="str">
        <f>"Bldg IRN"</f>
        <v>Bldg IRN</v>
      </c>
      <c r="C3994" t="s">
        <v>41</v>
      </c>
      <c r="D3994" t="s">
        <v>3</v>
      </c>
      <c r="E3994" t="s">
        <v>80</v>
      </c>
      <c r="F3994" t="s">
        <v>81</v>
      </c>
      <c r="G3994" t="s">
        <v>82</v>
      </c>
      <c r="H3994" t="s">
        <v>83</v>
      </c>
      <c r="I3994" t="str">
        <f>"Trad IRN"</f>
        <v>Trad IRN</v>
      </c>
      <c r="J3994" t="s">
        <v>43</v>
      </c>
      <c r="K3994" t="s">
        <v>44</v>
      </c>
      <c r="L3994" t="s">
        <v>45</v>
      </c>
      <c r="M3994" t="s">
        <v>46</v>
      </c>
      <c r="N3994" t="str">
        <f>"08/18/2022"</f>
        <v>08/18/2022</v>
      </c>
      <c r="O3994" t="str">
        <f>"01/03/2023"</f>
        <v>01/03/2023</v>
      </c>
      <c r="P3994">
        <v>0.35207500000000003</v>
      </c>
      <c r="Q3994">
        <v>0.35207500000000003</v>
      </c>
      <c r="S3994">
        <v>0.35207500000000003</v>
      </c>
      <c r="T3994">
        <v>0.35207500000000003</v>
      </c>
      <c r="U3994">
        <v>0</v>
      </c>
      <c r="V3994" t="str">
        <f>"Trad IRN"</f>
        <v>Trad IRN</v>
      </c>
      <c r="W3994">
        <v>75</v>
      </c>
      <c r="X3994" t="s">
        <v>47</v>
      </c>
      <c r="Z3994" t="s">
        <v>47</v>
      </c>
      <c r="AB3994" t="str">
        <f>"12"</f>
        <v>12</v>
      </c>
      <c r="AC3994" t="s">
        <v>48</v>
      </c>
      <c r="AD3994" t="s">
        <v>49</v>
      </c>
      <c r="AE3994" t="s">
        <v>55</v>
      </c>
      <c r="AF3994">
        <v>0</v>
      </c>
      <c r="AG3994" t="s">
        <v>56</v>
      </c>
      <c r="AH3994" t="str">
        <f>"Trad IRN"</f>
        <v>Trad IRN</v>
      </c>
      <c r="AI3994" t="str">
        <f>"Bldg IRN"</f>
        <v>Bldg IRN</v>
      </c>
      <c r="AJ3994" t="str">
        <f>"12"</f>
        <v>12</v>
      </c>
      <c r="AK3994" t="s">
        <v>48</v>
      </c>
      <c r="AL3994" t="s">
        <v>53</v>
      </c>
      <c r="AM3994">
        <v>398.65</v>
      </c>
      <c r="AN3994">
        <v>1132.3</v>
      </c>
      <c r="AO3994">
        <v>15</v>
      </c>
    </row>
    <row r="3995" spans="1:41" x14ac:dyDescent="0.3">
      <c r="A3995" t="str">
        <f>"Trad IRN"</f>
        <v>Trad IRN</v>
      </c>
      <c r="B3995" t="str">
        <f>"Bldg IRN"</f>
        <v>Bldg IRN</v>
      </c>
      <c r="C3995" t="s">
        <v>41</v>
      </c>
      <c r="D3995" t="s">
        <v>3</v>
      </c>
      <c r="E3995" t="s">
        <v>80</v>
      </c>
      <c r="F3995" t="s">
        <v>81</v>
      </c>
      <c r="G3995" t="s">
        <v>82</v>
      </c>
      <c r="H3995" t="s">
        <v>83</v>
      </c>
      <c r="I3995" t="str">
        <f>"Trad IRN"</f>
        <v>Trad IRN</v>
      </c>
      <c r="J3995" t="s">
        <v>43</v>
      </c>
      <c r="K3995" t="s">
        <v>44</v>
      </c>
      <c r="L3995" t="s">
        <v>45</v>
      </c>
      <c r="M3995" t="s">
        <v>46</v>
      </c>
      <c r="N3995" t="str">
        <f>"08/18/2022"</f>
        <v>08/18/2022</v>
      </c>
      <c r="O3995" t="str">
        <f>"01/03/2023"</f>
        <v>01/03/2023</v>
      </c>
      <c r="P3995">
        <v>0.46943400000000002</v>
      </c>
      <c r="Q3995">
        <v>0.46943400000000002</v>
      </c>
      <c r="S3995">
        <v>0</v>
      </c>
      <c r="T3995">
        <v>0.46943400000000002</v>
      </c>
      <c r="U3995">
        <v>0</v>
      </c>
      <c r="V3995" t="str">
        <f>"Trad IRN"</f>
        <v>Trad IRN</v>
      </c>
      <c r="W3995">
        <v>100</v>
      </c>
      <c r="X3995" t="s">
        <v>47</v>
      </c>
      <c r="Z3995" t="s">
        <v>47</v>
      </c>
      <c r="AB3995" t="str">
        <f>"11"</f>
        <v>11</v>
      </c>
      <c r="AC3995" t="s">
        <v>48</v>
      </c>
      <c r="AD3995" t="s">
        <v>49</v>
      </c>
      <c r="AE3995" t="s">
        <v>55</v>
      </c>
      <c r="AF3995">
        <v>2</v>
      </c>
      <c r="AG3995" t="s">
        <v>56</v>
      </c>
      <c r="AH3995" t="str">
        <f>"Trad IRN"</f>
        <v>Trad IRN</v>
      </c>
      <c r="AI3995" t="str">
        <f>"Bldg IRN"</f>
        <v>Bldg IRN</v>
      </c>
      <c r="AJ3995" t="s">
        <v>48</v>
      </c>
      <c r="AK3995" t="s">
        <v>48</v>
      </c>
      <c r="AL3995" t="s">
        <v>53</v>
      </c>
      <c r="AM3995">
        <v>531.54</v>
      </c>
      <c r="AN3995">
        <v>1132.3</v>
      </c>
      <c r="AO3995">
        <v>15</v>
      </c>
    </row>
    <row r="3996" spans="1:41" x14ac:dyDescent="0.3">
      <c r="A3996" t="str">
        <f>"Trad IRN"</f>
        <v>Trad IRN</v>
      </c>
      <c r="B3996" t="str">
        <f>"Bldg IRN"</f>
        <v>Bldg IRN</v>
      </c>
      <c r="C3996" t="s">
        <v>41</v>
      </c>
      <c r="D3996" t="s">
        <v>3</v>
      </c>
      <c r="E3996" t="s">
        <v>80</v>
      </c>
      <c r="F3996" t="s">
        <v>81</v>
      </c>
      <c r="G3996" t="s">
        <v>82</v>
      </c>
      <c r="H3996" t="s">
        <v>83</v>
      </c>
      <c r="I3996" t="str">
        <f>"Trad IRN"</f>
        <v>Trad IRN</v>
      </c>
      <c r="J3996" t="s">
        <v>43</v>
      </c>
      <c r="K3996" t="s">
        <v>44</v>
      </c>
      <c r="L3996" t="s">
        <v>45</v>
      </c>
      <c r="M3996" t="s">
        <v>46</v>
      </c>
      <c r="N3996" t="str">
        <f>"01/04/2023"</f>
        <v>01/04/2023</v>
      </c>
      <c r="O3996" t="str">
        <f>"12/31/2500"</f>
        <v>12/31/2500</v>
      </c>
      <c r="P3996">
        <v>0.45098100000000002</v>
      </c>
      <c r="Q3996">
        <v>0.45098100000000002</v>
      </c>
      <c r="S3996">
        <v>0</v>
      </c>
      <c r="T3996">
        <v>0.45098100000000002</v>
      </c>
      <c r="U3996">
        <v>0</v>
      </c>
      <c r="V3996" t="str">
        <f>"Trad IRN"</f>
        <v>Trad IRN</v>
      </c>
      <c r="W3996">
        <v>85</v>
      </c>
      <c r="X3996" t="s">
        <v>47</v>
      </c>
      <c r="Z3996" t="s">
        <v>47</v>
      </c>
      <c r="AB3996" t="str">
        <f>"11"</f>
        <v>11</v>
      </c>
      <c r="AC3996" t="s">
        <v>48</v>
      </c>
      <c r="AD3996" t="s">
        <v>49</v>
      </c>
      <c r="AE3996" t="s">
        <v>55</v>
      </c>
      <c r="AF3996">
        <v>2</v>
      </c>
      <c r="AG3996" t="s">
        <v>56</v>
      </c>
      <c r="AH3996" t="str">
        <f>"Trad IRN"</f>
        <v>Trad IRN</v>
      </c>
      <c r="AI3996" t="str">
        <f>"Bldg IRN"</f>
        <v>Bldg IRN</v>
      </c>
      <c r="AJ3996" t="s">
        <v>48</v>
      </c>
      <c r="AK3996" t="s">
        <v>48</v>
      </c>
      <c r="AL3996" t="s">
        <v>53</v>
      </c>
      <c r="AM3996">
        <v>510.65</v>
      </c>
      <c r="AN3996">
        <v>1132.3</v>
      </c>
      <c r="AO3996">
        <v>15</v>
      </c>
    </row>
    <row r="3997" spans="1:41" x14ac:dyDescent="0.3">
      <c r="A3997" t="str">
        <f>"Trad IRN"</f>
        <v>Trad IRN</v>
      </c>
      <c r="B3997" t="str">
        <f>"Bldg IRN"</f>
        <v>Bldg IRN</v>
      </c>
      <c r="C3997" t="s">
        <v>41</v>
      </c>
      <c r="D3997" t="s">
        <v>3</v>
      </c>
      <c r="E3997" t="s">
        <v>80</v>
      </c>
      <c r="F3997" t="s">
        <v>81</v>
      </c>
      <c r="G3997" t="s">
        <v>82</v>
      </c>
      <c r="H3997" t="s">
        <v>83</v>
      </c>
      <c r="I3997" t="s">
        <v>8</v>
      </c>
      <c r="J3997" t="s">
        <v>43</v>
      </c>
      <c r="K3997" t="s">
        <v>44</v>
      </c>
      <c r="L3997" t="s">
        <v>45</v>
      </c>
      <c r="M3997" t="s">
        <v>46</v>
      </c>
      <c r="N3997" t="str">
        <f>"01/04/2023"</f>
        <v>01/04/2023</v>
      </c>
      <c r="O3997" t="str">
        <f>"12/31/2500"</f>
        <v>12/31/2500</v>
      </c>
      <c r="P3997">
        <v>7.9585000000000003E-2</v>
      </c>
      <c r="Q3997">
        <v>7.9585000000000003E-2</v>
      </c>
      <c r="S3997">
        <v>0</v>
      </c>
      <c r="T3997">
        <v>2.4028999999999998E-2</v>
      </c>
      <c r="U3997">
        <v>5.5556000000000001E-2</v>
      </c>
      <c r="V3997" t="str">
        <f>"Trad IRN"</f>
        <v>Trad IRN</v>
      </c>
      <c r="W3997">
        <v>15</v>
      </c>
      <c r="X3997" t="s">
        <v>47</v>
      </c>
      <c r="Z3997" t="s">
        <v>47</v>
      </c>
      <c r="AB3997" t="str">
        <f>"11"</f>
        <v>11</v>
      </c>
      <c r="AC3997" t="s">
        <v>48</v>
      </c>
      <c r="AD3997" t="s">
        <v>49</v>
      </c>
      <c r="AE3997" t="s">
        <v>50</v>
      </c>
      <c r="AF3997">
        <v>2</v>
      </c>
      <c r="AG3997" t="s">
        <v>51</v>
      </c>
      <c r="AH3997" t="str">
        <f>"Trad IRN"</f>
        <v>Trad IRN</v>
      </c>
      <c r="AI3997" t="str">
        <f>"Bldg IRN"</f>
        <v>Bldg IRN</v>
      </c>
      <c r="AJ3997" t="s">
        <v>48</v>
      </c>
      <c r="AK3997" t="s">
        <v>48</v>
      </c>
      <c r="AL3997" t="s">
        <v>53</v>
      </c>
      <c r="AM3997">
        <v>90.11</v>
      </c>
      <c r="AN3997">
        <v>1132.3</v>
      </c>
      <c r="AO3997">
        <v>15</v>
      </c>
    </row>
    <row r="3998" spans="1:41" x14ac:dyDescent="0.3">
      <c r="A3998" t="str">
        <f>"Trad IRN"</f>
        <v>Trad IRN</v>
      </c>
      <c r="B3998" t="str">
        <f>"Bldg IRN"</f>
        <v>Bldg IRN</v>
      </c>
      <c r="C3998" t="s">
        <v>41</v>
      </c>
      <c r="D3998" t="s">
        <v>3</v>
      </c>
      <c r="E3998" t="s">
        <v>80</v>
      </c>
      <c r="F3998" t="s">
        <v>81</v>
      </c>
      <c r="G3998" t="s">
        <v>82</v>
      </c>
      <c r="H3998" t="s">
        <v>83</v>
      </c>
      <c r="I3998" t="str">
        <f>"Trad IRN"</f>
        <v>Trad IRN</v>
      </c>
      <c r="J3998" t="s">
        <v>43</v>
      </c>
      <c r="K3998" t="s">
        <v>44</v>
      </c>
      <c r="L3998" t="s">
        <v>45</v>
      </c>
      <c r="M3998" t="s">
        <v>46</v>
      </c>
      <c r="N3998" t="str">
        <f>"08/18/2022"</f>
        <v>08/18/2022</v>
      </c>
      <c r="O3998" t="str">
        <f>"01/03/2023"</f>
        <v>01/03/2023</v>
      </c>
      <c r="P3998">
        <v>0.46943400000000002</v>
      </c>
      <c r="Q3998">
        <v>0.46943400000000002</v>
      </c>
      <c r="S3998">
        <v>0</v>
      </c>
      <c r="T3998">
        <v>0.46943400000000002</v>
      </c>
      <c r="U3998">
        <v>0</v>
      </c>
      <c r="V3998" t="str">
        <f>"Trad IRN"</f>
        <v>Trad IRN</v>
      </c>
      <c r="W3998">
        <v>100</v>
      </c>
      <c r="X3998" t="s">
        <v>47</v>
      </c>
      <c r="Z3998" t="s">
        <v>47</v>
      </c>
      <c r="AB3998" t="str">
        <f>"10"</f>
        <v>10</v>
      </c>
      <c r="AC3998" t="s">
        <v>48</v>
      </c>
      <c r="AD3998" t="s">
        <v>49</v>
      </c>
      <c r="AE3998" t="s">
        <v>55</v>
      </c>
      <c r="AF3998">
        <v>0</v>
      </c>
      <c r="AG3998" t="s">
        <v>56</v>
      </c>
      <c r="AH3998" t="str">
        <f>"Trad IRN"</f>
        <v>Trad IRN</v>
      </c>
      <c r="AI3998" t="str">
        <f>"Bldg IRN"</f>
        <v>Bldg IRN</v>
      </c>
      <c r="AJ3998" t="s">
        <v>48</v>
      </c>
      <c r="AK3998" t="s">
        <v>48</v>
      </c>
      <c r="AL3998" t="s">
        <v>53</v>
      </c>
      <c r="AM3998">
        <v>531.54</v>
      </c>
      <c r="AN3998">
        <v>1132.3</v>
      </c>
      <c r="AO3998">
        <v>15</v>
      </c>
    </row>
    <row r="3999" spans="1:41" x14ac:dyDescent="0.3">
      <c r="A3999" t="str">
        <f>"Trad IRN"</f>
        <v>Trad IRN</v>
      </c>
      <c r="B3999" t="str">
        <f>"Bldg IRN"</f>
        <v>Bldg IRN</v>
      </c>
      <c r="C3999" t="s">
        <v>41</v>
      </c>
      <c r="D3999" t="s">
        <v>3</v>
      </c>
      <c r="E3999" t="s">
        <v>80</v>
      </c>
      <c r="F3999" t="s">
        <v>81</v>
      </c>
      <c r="G3999" t="s">
        <v>82</v>
      </c>
      <c r="H3999" t="s">
        <v>83</v>
      </c>
      <c r="I3999" t="str">
        <f>"Trad IRN"</f>
        <v>Trad IRN</v>
      </c>
      <c r="J3999" t="s">
        <v>43</v>
      </c>
      <c r="K3999" t="s">
        <v>44</v>
      </c>
      <c r="L3999" t="s">
        <v>45</v>
      </c>
      <c r="M3999" t="s">
        <v>46</v>
      </c>
      <c r="N3999" t="str">
        <f>"01/04/2023"</f>
        <v>01/04/2023</v>
      </c>
      <c r="O3999" t="str">
        <f t="shared" ref="O3999:O4012" si="405">"12/31/2500"</f>
        <v>12/31/2500</v>
      </c>
      <c r="P3999">
        <v>0.45098100000000002</v>
      </c>
      <c r="Q3999">
        <v>0.45098100000000002</v>
      </c>
      <c r="S3999">
        <v>0</v>
      </c>
      <c r="T3999">
        <v>0.45098100000000002</v>
      </c>
      <c r="U3999">
        <v>0</v>
      </c>
      <c r="V3999" t="str">
        <f>"Trad IRN"</f>
        <v>Trad IRN</v>
      </c>
      <c r="W3999">
        <v>85</v>
      </c>
      <c r="X3999" t="s">
        <v>47</v>
      </c>
      <c r="Z3999" t="s">
        <v>47</v>
      </c>
      <c r="AB3999" t="str">
        <f>"10"</f>
        <v>10</v>
      </c>
      <c r="AC3999" t="s">
        <v>48</v>
      </c>
      <c r="AD3999" t="s">
        <v>49</v>
      </c>
      <c r="AE3999" t="s">
        <v>55</v>
      </c>
      <c r="AF3999">
        <v>0</v>
      </c>
      <c r="AG3999" t="s">
        <v>56</v>
      </c>
      <c r="AH3999" t="str">
        <f>"Trad IRN"</f>
        <v>Trad IRN</v>
      </c>
      <c r="AI3999" t="str">
        <f>"Bldg IRN"</f>
        <v>Bldg IRN</v>
      </c>
      <c r="AJ3999" t="s">
        <v>48</v>
      </c>
      <c r="AK3999" t="s">
        <v>48</v>
      </c>
      <c r="AL3999" t="s">
        <v>53</v>
      </c>
      <c r="AM3999">
        <v>510.65</v>
      </c>
      <c r="AN3999">
        <v>1132.3</v>
      </c>
      <c r="AO3999">
        <v>15</v>
      </c>
    </row>
    <row r="4000" spans="1:41" x14ac:dyDescent="0.3">
      <c r="A4000" t="str">
        <f>"Trad IRN"</f>
        <v>Trad IRN</v>
      </c>
      <c r="B4000" t="str">
        <f>"Bldg IRN"</f>
        <v>Bldg IRN</v>
      </c>
      <c r="C4000" t="s">
        <v>41</v>
      </c>
      <c r="D4000" t="s">
        <v>3</v>
      </c>
      <c r="E4000" t="s">
        <v>80</v>
      </c>
      <c r="F4000" t="s">
        <v>81</v>
      </c>
      <c r="G4000" t="s">
        <v>82</v>
      </c>
      <c r="H4000" t="s">
        <v>83</v>
      </c>
      <c r="I4000" t="s">
        <v>8</v>
      </c>
      <c r="J4000" t="s">
        <v>43</v>
      </c>
      <c r="K4000" t="s">
        <v>44</v>
      </c>
      <c r="L4000" t="s">
        <v>45</v>
      </c>
      <c r="M4000" t="s">
        <v>46</v>
      </c>
      <c r="N4000" t="str">
        <f>"01/04/2023"</f>
        <v>01/04/2023</v>
      </c>
      <c r="O4000" t="str">
        <f t="shared" si="405"/>
        <v>12/31/2500</v>
      </c>
      <c r="P4000">
        <v>7.9585000000000003E-2</v>
      </c>
      <c r="Q4000">
        <v>7.9585000000000003E-2</v>
      </c>
      <c r="S4000">
        <v>0</v>
      </c>
      <c r="T4000">
        <v>2.4028999999999998E-2</v>
      </c>
      <c r="U4000">
        <v>5.5556000000000001E-2</v>
      </c>
      <c r="V4000" t="str">
        <f>"Trad IRN"</f>
        <v>Trad IRN</v>
      </c>
      <c r="W4000">
        <v>15</v>
      </c>
      <c r="X4000" t="s">
        <v>47</v>
      </c>
      <c r="Z4000" t="s">
        <v>47</v>
      </c>
      <c r="AB4000" t="str">
        <f>"10"</f>
        <v>10</v>
      </c>
      <c r="AC4000" t="s">
        <v>48</v>
      </c>
      <c r="AD4000" t="s">
        <v>49</v>
      </c>
      <c r="AE4000" t="s">
        <v>50</v>
      </c>
      <c r="AF4000">
        <v>0</v>
      </c>
      <c r="AG4000" t="s">
        <v>51</v>
      </c>
      <c r="AH4000" t="str">
        <f>"Trad IRN"</f>
        <v>Trad IRN</v>
      </c>
      <c r="AI4000" t="str">
        <f>"Bldg IRN"</f>
        <v>Bldg IRN</v>
      </c>
      <c r="AJ4000" t="s">
        <v>48</v>
      </c>
      <c r="AK4000" t="s">
        <v>48</v>
      </c>
      <c r="AL4000" t="s">
        <v>53</v>
      </c>
      <c r="AM4000">
        <v>90.11</v>
      </c>
      <c r="AN4000">
        <v>1132.3</v>
      </c>
      <c r="AO4000">
        <v>15</v>
      </c>
    </row>
    <row r="4001" spans="1:41" x14ac:dyDescent="0.3">
      <c r="A4001" t="str">
        <f>"Trad IRN"</f>
        <v>Trad IRN</v>
      </c>
      <c r="B4001" t="str">
        <f>"Bldg IRN"</f>
        <v>Bldg IRN</v>
      </c>
      <c r="C4001" t="s">
        <v>41</v>
      </c>
      <c r="D4001" t="s">
        <v>3</v>
      </c>
      <c r="E4001" t="s">
        <v>80</v>
      </c>
      <c r="F4001" t="s">
        <v>81</v>
      </c>
      <c r="G4001" t="s">
        <v>82</v>
      </c>
      <c r="H4001" t="s">
        <v>83</v>
      </c>
      <c r="I4001" t="str">
        <f>"Trad IRN"</f>
        <v>Trad IRN</v>
      </c>
      <c r="J4001" t="s">
        <v>43</v>
      </c>
      <c r="K4001" t="s">
        <v>44</v>
      </c>
      <c r="L4001" t="s">
        <v>45</v>
      </c>
      <c r="M4001" t="s">
        <v>46</v>
      </c>
      <c r="N4001" t="str">
        <f t="shared" ref="N4001:N4010" si="406">"08/18/2022"</f>
        <v>08/18/2022</v>
      </c>
      <c r="O4001" t="str">
        <f t="shared" si="405"/>
        <v>12/31/2500</v>
      </c>
      <c r="P4001">
        <v>1</v>
      </c>
      <c r="Q4001">
        <v>1</v>
      </c>
      <c r="S4001">
        <v>0</v>
      </c>
      <c r="T4001">
        <v>0.93055600000000005</v>
      </c>
      <c r="U4001">
        <v>6.9444000000000006E-2</v>
      </c>
      <c r="V4001" t="str">
        <f>"Trad IRN"</f>
        <v>Trad IRN</v>
      </c>
      <c r="W4001">
        <v>100</v>
      </c>
      <c r="X4001" t="s">
        <v>47</v>
      </c>
      <c r="Z4001" t="s">
        <v>47</v>
      </c>
      <c r="AB4001" t="str">
        <f>"11"</f>
        <v>11</v>
      </c>
      <c r="AC4001" t="s">
        <v>48</v>
      </c>
      <c r="AD4001" t="s">
        <v>49</v>
      </c>
      <c r="AE4001" t="s">
        <v>50</v>
      </c>
      <c r="AF4001">
        <v>0</v>
      </c>
      <c r="AG4001" t="s">
        <v>56</v>
      </c>
      <c r="AH4001" t="str">
        <f>"Trad IRN"</f>
        <v>Trad IRN</v>
      </c>
      <c r="AI4001" t="str">
        <f>"Bldg IRN"</f>
        <v>Bldg IRN</v>
      </c>
      <c r="AJ4001" t="s">
        <v>48</v>
      </c>
      <c r="AK4001" t="s">
        <v>48</v>
      </c>
      <c r="AL4001" t="s">
        <v>53</v>
      </c>
      <c r="AM4001">
        <v>1132.3</v>
      </c>
      <c r="AN4001">
        <v>1132.3</v>
      </c>
      <c r="AO4001">
        <v>15</v>
      </c>
    </row>
    <row r="4002" spans="1:41" x14ac:dyDescent="0.3">
      <c r="A4002" t="str">
        <f>"Trad IRN"</f>
        <v>Trad IRN</v>
      </c>
      <c r="B4002" t="str">
        <f>"Bldg IRN"</f>
        <v>Bldg IRN</v>
      </c>
      <c r="C4002" t="s">
        <v>41</v>
      </c>
      <c r="D4002" t="s">
        <v>3</v>
      </c>
      <c r="E4002" t="s">
        <v>80</v>
      </c>
      <c r="F4002" t="s">
        <v>81</v>
      </c>
      <c r="G4002" t="s">
        <v>82</v>
      </c>
      <c r="H4002" t="s">
        <v>83</v>
      </c>
      <c r="I4002" t="str">
        <f>"Trad IRN"</f>
        <v>Trad IRN</v>
      </c>
      <c r="J4002" t="s">
        <v>43</v>
      </c>
      <c r="K4002" t="s">
        <v>44</v>
      </c>
      <c r="L4002" t="s">
        <v>45</v>
      </c>
      <c r="M4002" t="s">
        <v>46</v>
      </c>
      <c r="N4002" t="str">
        <f t="shared" si="406"/>
        <v>08/18/2022</v>
      </c>
      <c r="O4002" t="str">
        <f t="shared" si="405"/>
        <v>12/31/2500</v>
      </c>
      <c r="P4002">
        <v>1</v>
      </c>
      <c r="Q4002">
        <v>1</v>
      </c>
      <c r="S4002">
        <v>1</v>
      </c>
      <c r="T4002">
        <v>1</v>
      </c>
      <c r="U4002">
        <v>0</v>
      </c>
      <c r="V4002" t="str">
        <f>"Trad IRN"</f>
        <v>Trad IRN</v>
      </c>
      <c r="W4002">
        <v>100</v>
      </c>
      <c r="X4002" t="s">
        <v>47</v>
      </c>
      <c r="Z4002" t="s">
        <v>47</v>
      </c>
      <c r="AB4002" t="str">
        <f>"09"</f>
        <v>09</v>
      </c>
      <c r="AC4002" t="s">
        <v>48</v>
      </c>
      <c r="AD4002" t="s">
        <v>49</v>
      </c>
      <c r="AE4002" t="s">
        <v>50</v>
      </c>
      <c r="AF4002">
        <v>0</v>
      </c>
      <c r="AG4002" t="s">
        <v>56</v>
      </c>
      <c r="AH4002" t="str">
        <f>"Trad IRN"</f>
        <v>Trad IRN</v>
      </c>
      <c r="AI4002" t="str">
        <f>"Bldg IRN"</f>
        <v>Bldg IRN</v>
      </c>
      <c r="AJ4002" t="s">
        <v>48</v>
      </c>
      <c r="AK4002" t="s">
        <v>48</v>
      </c>
      <c r="AL4002" t="s">
        <v>53</v>
      </c>
      <c r="AM4002">
        <v>1132.3</v>
      </c>
      <c r="AN4002">
        <v>1132.3</v>
      </c>
      <c r="AO4002">
        <v>15</v>
      </c>
    </row>
    <row r="4003" spans="1:41" x14ac:dyDescent="0.3">
      <c r="A4003" t="str">
        <f>"Trad IRN"</f>
        <v>Trad IRN</v>
      </c>
      <c r="B4003" t="str">
        <f>"Bldg IRN"</f>
        <v>Bldg IRN</v>
      </c>
      <c r="C4003" t="s">
        <v>41</v>
      </c>
      <c r="D4003" t="s">
        <v>3</v>
      </c>
      <c r="E4003" t="s">
        <v>80</v>
      </c>
      <c r="F4003" t="s">
        <v>81</v>
      </c>
      <c r="G4003" t="s">
        <v>82</v>
      </c>
      <c r="H4003" t="s">
        <v>83</v>
      </c>
      <c r="I4003" t="str">
        <f>"Trad IRN"</f>
        <v>Trad IRN</v>
      </c>
      <c r="J4003" t="s">
        <v>43</v>
      </c>
      <c r="K4003" t="s">
        <v>44</v>
      </c>
      <c r="L4003" t="s">
        <v>45</v>
      </c>
      <c r="M4003" t="s">
        <v>46</v>
      </c>
      <c r="N4003" t="str">
        <f t="shared" si="406"/>
        <v>08/18/2022</v>
      </c>
      <c r="O4003" t="str">
        <f t="shared" si="405"/>
        <v>12/31/2500</v>
      </c>
      <c r="P4003">
        <v>1</v>
      </c>
      <c r="Q4003">
        <v>1</v>
      </c>
      <c r="S4003">
        <v>0</v>
      </c>
      <c r="T4003">
        <v>1</v>
      </c>
      <c r="U4003">
        <v>0</v>
      </c>
      <c r="V4003" t="str">
        <f>"Trad IRN"</f>
        <v>Trad IRN</v>
      </c>
      <c r="W4003">
        <v>100</v>
      </c>
      <c r="X4003" t="s">
        <v>47</v>
      </c>
      <c r="Z4003" t="s">
        <v>47</v>
      </c>
      <c r="AB4003" t="str">
        <f>"10"</f>
        <v>10</v>
      </c>
      <c r="AC4003" t="s">
        <v>48</v>
      </c>
      <c r="AD4003" t="s">
        <v>49</v>
      </c>
      <c r="AE4003" t="s">
        <v>50</v>
      </c>
      <c r="AF4003">
        <v>0</v>
      </c>
      <c r="AG4003" t="s">
        <v>56</v>
      </c>
      <c r="AH4003" t="str">
        <f>"Trad IRN"</f>
        <v>Trad IRN</v>
      </c>
      <c r="AI4003" t="str">
        <f>"Bldg IRN"</f>
        <v>Bldg IRN</v>
      </c>
      <c r="AJ4003" t="s">
        <v>48</v>
      </c>
      <c r="AK4003" t="s">
        <v>48</v>
      </c>
      <c r="AL4003" t="s">
        <v>53</v>
      </c>
      <c r="AM4003">
        <v>1132.3</v>
      </c>
      <c r="AN4003">
        <v>1132.3</v>
      </c>
      <c r="AO4003">
        <v>15</v>
      </c>
    </row>
    <row r="4004" spans="1:41" x14ac:dyDescent="0.3">
      <c r="A4004" t="str">
        <f>"Trad IRN"</f>
        <v>Trad IRN</v>
      </c>
      <c r="B4004" t="str">
        <f>"Bldg IRN"</f>
        <v>Bldg IRN</v>
      </c>
      <c r="C4004" t="s">
        <v>41</v>
      </c>
      <c r="D4004" t="s">
        <v>3</v>
      </c>
      <c r="E4004" t="s">
        <v>80</v>
      </c>
      <c r="F4004" t="s">
        <v>81</v>
      </c>
      <c r="G4004" t="s">
        <v>82</v>
      </c>
      <c r="H4004" t="s">
        <v>83</v>
      </c>
      <c r="I4004" t="str">
        <f>"Trad IRN"</f>
        <v>Trad IRN</v>
      </c>
      <c r="J4004" t="s">
        <v>43</v>
      </c>
      <c r="K4004" t="s">
        <v>44</v>
      </c>
      <c r="L4004" t="s">
        <v>45</v>
      </c>
      <c r="M4004" t="s">
        <v>46</v>
      </c>
      <c r="N4004" t="str">
        <f t="shared" si="406"/>
        <v>08/18/2022</v>
      </c>
      <c r="O4004" t="str">
        <f t="shared" si="405"/>
        <v>12/31/2500</v>
      </c>
      <c r="P4004">
        <v>1</v>
      </c>
      <c r="Q4004">
        <v>1</v>
      </c>
      <c r="S4004">
        <v>0</v>
      </c>
      <c r="T4004">
        <v>1</v>
      </c>
      <c r="U4004">
        <v>0</v>
      </c>
      <c r="V4004" t="str">
        <f>"Trad IRN"</f>
        <v>Trad IRN</v>
      </c>
      <c r="W4004">
        <v>100</v>
      </c>
      <c r="X4004" t="s">
        <v>47</v>
      </c>
      <c r="Z4004" t="s">
        <v>47</v>
      </c>
      <c r="AB4004" t="str">
        <f>"10"</f>
        <v>10</v>
      </c>
      <c r="AC4004" t="s">
        <v>48</v>
      </c>
      <c r="AD4004" t="s">
        <v>49</v>
      </c>
      <c r="AE4004" t="s">
        <v>50</v>
      </c>
      <c r="AF4004">
        <v>0</v>
      </c>
      <c r="AG4004" t="s">
        <v>56</v>
      </c>
      <c r="AH4004" t="str">
        <f>"Trad IRN"</f>
        <v>Trad IRN</v>
      </c>
      <c r="AI4004" t="str">
        <f>"Bldg IRN"</f>
        <v>Bldg IRN</v>
      </c>
      <c r="AJ4004" t="s">
        <v>48</v>
      </c>
      <c r="AK4004" t="s">
        <v>48</v>
      </c>
      <c r="AL4004" t="s">
        <v>53</v>
      </c>
      <c r="AM4004">
        <v>1132.3</v>
      </c>
      <c r="AN4004">
        <v>1132.3</v>
      </c>
      <c r="AO4004">
        <v>15</v>
      </c>
    </row>
    <row r="4005" spans="1:41" x14ac:dyDescent="0.3">
      <c r="A4005" t="str">
        <f>"Trad IRN"</f>
        <v>Trad IRN</v>
      </c>
      <c r="B4005" t="str">
        <f>"Bldg IRN"</f>
        <v>Bldg IRN</v>
      </c>
      <c r="C4005" t="s">
        <v>41</v>
      </c>
      <c r="D4005" t="s">
        <v>3</v>
      </c>
      <c r="E4005" t="s">
        <v>80</v>
      </c>
      <c r="F4005" t="s">
        <v>81</v>
      </c>
      <c r="G4005" t="s">
        <v>82</v>
      </c>
      <c r="H4005" t="s">
        <v>83</v>
      </c>
      <c r="I4005" t="str">
        <f>"Trad IRN"</f>
        <v>Trad IRN</v>
      </c>
      <c r="J4005" t="s">
        <v>43</v>
      </c>
      <c r="K4005" t="s">
        <v>44</v>
      </c>
      <c r="L4005" t="s">
        <v>45</v>
      </c>
      <c r="M4005" t="s">
        <v>46</v>
      </c>
      <c r="N4005" t="str">
        <f t="shared" si="406"/>
        <v>08/18/2022</v>
      </c>
      <c r="O4005" t="str">
        <f t="shared" si="405"/>
        <v>12/31/2500</v>
      </c>
      <c r="P4005">
        <v>1</v>
      </c>
      <c r="Q4005">
        <v>1</v>
      </c>
      <c r="S4005">
        <v>0</v>
      </c>
      <c r="T4005">
        <v>1</v>
      </c>
      <c r="U4005">
        <v>0</v>
      </c>
      <c r="V4005" t="str">
        <f>"Trad IRN"</f>
        <v>Trad IRN</v>
      </c>
      <c r="W4005">
        <v>100</v>
      </c>
      <c r="X4005" t="s">
        <v>47</v>
      </c>
      <c r="Z4005" t="s">
        <v>47</v>
      </c>
      <c r="AB4005" t="str">
        <f>"12"</f>
        <v>12</v>
      </c>
      <c r="AC4005" t="s">
        <v>48</v>
      </c>
      <c r="AD4005" t="s">
        <v>49</v>
      </c>
      <c r="AE4005" t="s">
        <v>50</v>
      </c>
      <c r="AF4005">
        <v>0</v>
      </c>
      <c r="AG4005" t="s">
        <v>56</v>
      </c>
      <c r="AH4005" t="str">
        <f>"Trad IRN"</f>
        <v>Trad IRN</v>
      </c>
      <c r="AI4005" t="str">
        <f>"Bldg IRN"</f>
        <v>Bldg IRN</v>
      </c>
      <c r="AJ4005" t="str">
        <f>"12"</f>
        <v>12</v>
      </c>
      <c r="AK4005" t="s">
        <v>48</v>
      </c>
      <c r="AL4005" t="s">
        <v>53</v>
      </c>
      <c r="AM4005">
        <v>1132.3</v>
      </c>
      <c r="AN4005">
        <v>1132.3</v>
      </c>
      <c r="AO4005">
        <v>15</v>
      </c>
    </row>
    <row r="4006" spans="1:41" x14ac:dyDescent="0.3">
      <c r="A4006" t="str">
        <f>"Trad IRN"</f>
        <v>Trad IRN</v>
      </c>
      <c r="B4006" t="str">
        <f>"Bldg IRN"</f>
        <v>Bldg IRN</v>
      </c>
      <c r="C4006" t="s">
        <v>41</v>
      </c>
      <c r="D4006" t="s">
        <v>3</v>
      </c>
      <c r="E4006" t="s">
        <v>80</v>
      </c>
      <c r="F4006" t="s">
        <v>81</v>
      </c>
      <c r="G4006" t="s">
        <v>82</v>
      </c>
      <c r="H4006" t="s">
        <v>83</v>
      </c>
      <c r="I4006" t="str">
        <f>"Trad IRN"</f>
        <v>Trad IRN</v>
      </c>
      <c r="J4006" t="s">
        <v>43</v>
      </c>
      <c r="K4006" t="s">
        <v>44</v>
      </c>
      <c r="L4006" t="s">
        <v>45</v>
      </c>
      <c r="M4006" t="s">
        <v>46</v>
      </c>
      <c r="N4006" t="str">
        <f t="shared" si="406"/>
        <v>08/18/2022</v>
      </c>
      <c r="O4006" t="str">
        <f t="shared" si="405"/>
        <v>12/31/2500</v>
      </c>
      <c r="P4006">
        <v>1</v>
      </c>
      <c r="Q4006">
        <v>1</v>
      </c>
      <c r="S4006">
        <v>1</v>
      </c>
      <c r="T4006">
        <v>1</v>
      </c>
      <c r="U4006">
        <v>0</v>
      </c>
      <c r="V4006" t="str">
        <f>"Trad IRN"</f>
        <v>Trad IRN</v>
      </c>
      <c r="W4006">
        <v>70</v>
      </c>
      <c r="X4006" t="s">
        <v>54</v>
      </c>
      <c r="Y4006" t="str">
        <f>"30"</f>
        <v>30</v>
      </c>
      <c r="Z4006" t="s">
        <v>47</v>
      </c>
      <c r="AB4006" t="str">
        <f>"11"</f>
        <v>11</v>
      </c>
      <c r="AC4006" t="s">
        <v>48</v>
      </c>
      <c r="AD4006" t="s">
        <v>49</v>
      </c>
      <c r="AE4006" t="s">
        <v>50</v>
      </c>
      <c r="AF4006">
        <v>0</v>
      </c>
      <c r="AG4006" t="s">
        <v>56</v>
      </c>
      <c r="AH4006" t="str">
        <f>"Trad IRN"</f>
        <v>Trad IRN</v>
      </c>
      <c r="AI4006" t="str">
        <f>"Bldg IRN"</f>
        <v>Bldg IRN</v>
      </c>
      <c r="AJ4006" t="s">
        <v>48</v>
      </c>
      <c r="AK4006" t="s">
        <v>48</v>
      </c>
      <c r="AL4006" t="s">
        <v>53</v>
      </c>
      <c r="AM4006">
        <v>1132.3</v>
      </c>
      <c r="AN4006">
        <v>1132.3</v>
      </c>
      <c r="AO4006">
        <v>15</v>
      </c>
    </row>
    <row r="4007" spans="1:41" x14ac:dyDescent="0.3">
      <c r="A4007" t="str">
        <f>"Trad IRN"</f>
        <v>Trad IRN</v>
      </c>
      <c r="B4007" t="str">
        <f>"Bldg IRN"</f>
        <v>Bldg IRN</v>
      </c>
      <c r="C4007" t="s">
        <v>41</v>
      </c>
      <c r="D4007" t="s">
        <v>3</v>
      </c>
      <c r="E4007" t="s">
        <v>80</v>
      </c>
      <c r="F4007" t="s">
        <v>81</v>
      </c>
      <c r="G4007" t="s">
        <v>82</v>
      </c>
      <c r="H4007" t="s">
        <v>83</v>
      </c>
      <c r="I4007" t="str">
        <f>"Trad IRN"</f>
        <v>Trad IRN</v>
      </c>
      <c r="J4007" t="s">
        <v>43</v>
      </c>
      <c r="K4007" t="s">
        <v>44</v>
      </c>
      <c r="L4007" t="s">
        <v>45</v>
      </c>
      <c r="M4007" t="s">
        <v>46</v>
      </c>
      <c r="N4007" t="str">
        <f t="shared" si="406"/>
        <v>08/18/2022</v>
      </c>
      <c r="O4007" t="str">
        <f t="shared" si="405"/>
        <v>12/31/2500</v>
      </c>
      <c r="P4007">
        <v>1</v>
      </c>
      <c r="Q4007">
        <v>1</v>
      </c>
      <c r="S4007">
        <v>0</v>
      </c>
      <c r="T4007">
        <v>1</v>
      </c>
      <c r="U4007">
        <v>0</v>
      </c>
      <c r="V4007" t="str">
        <f>"Trad IRN"</f>
        <v>Trad IRN</v>
      </c>
      <c r="W4007">
        <v>100</v>
      </c>
      <c r="X4007" t="s">
        <v>47</v>
      </c>
      <c r="Z4007" t="s">
        <v>47</v>
      </c>
      <c r="AB4007" t="str">
        <f>"10"</f>
        <v>10</v>
      </c>
      <c r="AC4007" t="s">
        <v>48</v>
      </c>
      <c r="AD4007" t="s">
        <v>49</v>
      </c>
      <c r="AE4007" t="s">
        <v>50</v>
      </c>
      <c r="AF4007">
        <v>0</v>
      </c>
      <c r="AG4007" t="s">
        <v>56</v>
      </c>
      <c r="AH4007" t="str">
        <f>"Trad IRN"</f>
        <v>Trad IRN</v>
      </c>
      <c r="AI4007" t="str">
        <f>"Bldg IRN"</f>
        <v>Bldg IRN</v>
      </c>
      <c r="AJ4007" t="s">
        <v>48</v>
      </c>
      <c r="AK4007" t="s">
        <v>48</v>
      </c>
      <c r="AL4007" t="s">
        <v>53</v>
      </c>
      <c r="AM4007">
        <v>1132.3</v>
      </c>
      <c r="AN4007">
        <v>1132.3</v>
      </c>
      <c r="AO4007">
        <v>15</v>
      </c>
    </row>
    <row r="4008" spans="1:41" x14ac:dyDescent="0.3">
      <c r="A4008" t="str">
        <f>"Trad IRN"</f>
        <v>Trad IRN</v>
      </c>
      <c r="B4008" t="str">
        <f>"Bldg IRN"</f>
        <v>Bldg IRN</v>
      </c>
      <c r="C4008" t="s">
        <v>41</v>
      </c>
      <c r="D4008" t="s">
        <v>3</v>
      </c>
      <c r="E4008" t="s">
        <v>80</v>
      </c>
      <c r="F4008" t="s">
        <v>81</v>
      </c>
      <c r="G4008" t="s">
        <v>82</v>
      </c>
      <c r="H4008" t="s">
        <v>83</v>
      </c>
      <c r="I4008" t="str">
        <f>"Trad IRN"</f>
        <v>Trad IRN</v>
      </c>
      <c r="J4008" t="s">
        <v>43</v>
      </c>
      <c r="K4008" t="s">
        <v>44</v>
      </c>
      <c r="L4008" t="s">
        <v>45</v>
      </c>
      <c r="M4008" t="s">
        <v>46</v>
      </c>
      <c r="N4008" t="str">
        <f t="shared" si="406"/>
        <v>08/18/2022</v>
      </c>
      <c r="O4008" t="str">
        <f t="shared" si="405"/>
        <v>12/31/2500</v>
      </c>
      <c r="P4008">
        <v>1</v>
      </c>
      <c r="Q4008">
        <v>1</v>
      </c>
      <c r="S4008">
        <v>1</v>
      </c>
      <c r="T4008">
        <v>1</v>
      </c>
      <c r="U4008">
        <v>0</v>
      </c>
      <c r="V4008" t="str">
        <f>"Trad IRN"</f>
        <v>Trad IRN</v>
      </c>
      <c r="W4008">
        <v>55</v>
      </c>
      <c r="X4008" t="s">
        <v>54</v>
      </c>
      <c r="Y4008" t="str">
        <f>"45"</f>
        <v>45</v>
      </c>
      <c r="Z4008" t="s">
        <v>47</v>
      </c>
      <c r="AB4008" t="str">
        <f>"12"</f>
        <v>12</v>
      </c>
      <c r="AC4008" t="s">
        <v>48</v>
      </c>
      <c r="AD4008" t="s">
        <v>49</v>
      </c>
      <c r="AE4008" t="s">
        <v>50</v>
      </c>
      <c r="AF4008">
        <v>0</v>
      </c>
      <c r="AG4008" t="s">
        <v>56</v>
      </c>
      <c r="AH4008" t="str">
        <f>"Trad IRN"</f>
        <v>Trad IRN</v>
      </c>
      <c r="AI4008" t="str">
        <f>"Bldg IRN"</f>
        <v>Bldg IRN</v>
      </c>
      <c r="AJ4008" t="str">
        <f>"12"</f>
        <v>12</v>
      </c>
      <c r="AK4008" t="s">
        <v>48</v>
      </c>
      <c r="AL4008" t="s">
        <v>53</v>
      </c>
      <c r="AM4008">
        <v>1132.3</v>
      </c>
      <c r="AN4008">
        <v>1132.3</v>
      </c>
      <c r="AO4008">
        <v>15</v>
      </c>
    </row>
    <row r="4009" spans="1:41" x14ac:dyDescent="0.3">
      <c r="A4009" t="str">
        <f>"Trad IRN"</f>
        <v>Trad IRN</v>
      </c>
      <c r="B4009" t="str">
        <f>"Bldg IRN"</f>
        <v>Bldg IRN</v>
      </c>
      <c r="C4009" t="s">
        <v>41</v>
      </c>
      <c r="D4009" t="s">
        <v>3</v>
      </c>
      <c r="E4009" t="s">
        <v>80</v>
      </c>
      <c r="F4009" t="s">
        <v>81</v>
      </c>
      <c r="G4009" t="s">
        <v>82</v>
      </c>
      <c r="H4009" t="s">
        <v>83</v>
      </c>
      <c r="I4009" t="s">
        <v>8</v>
      </c>
      <c r="J4009" t="s">
        <v>43</v>
      </c>
      <c r="K4009" t="s">
        <v>44</v>
      </c>
      <c r="L4009" t="s">
        <v>45</v>
      </c>
      <c r="M4009" t="s">
        <v>46</v>
      </c>
      <c r="N4009" t="str">
        <f t="shared" si="406"/>
        <v>08/18/2022</v>
      </c>
      <c r="O4009" t="str">
        <f t="shared" si="405"/>
        <v>12/31/2500</v>
      </c>
      <c r="P4009">
        <v>0.15</v>
      </c>
      <c r="Q4009">
        <v>0.15</v>
      </c>
      <c r="R4009">
        <v>0.15</v>
      </c>
      <c r="S4009">
        <v>0</v>
      </c>
      <c r="T4009">
        <v>3.8887999999999999E-2</v>
      </c>
      <c r="U4009">
        <v>0.111112</v>
      </c>
      <c r="V4009" t="str">
        <f>"Trad IRN"</f>
        <v>Trad IRN</v>
      </c>
      <c r="W4009">
        <v>15</v>
      </c>
      <c r="X4009" t="s">
        <v>47</v>
      </c>
      <c r="Z4009" t="s">
        <v>47</v>
      </c>
      <c r="AB4009" t="str">
        <f>"10"</f>
        <v>10</v>
      </c>
      <c r="AC4009" t="str">
        <f>"10"</f>
        <v>10</v>
      </c>
      <c r="AD4009" t="str">
        <f>"2"</f>
        <v>2</v>
      </c>
      <c r="AE4009" t="s">
        <v>50</v>
      </c>
      <c r="AF4009">
        <v>0</v>
      </c>
      <c r="AG4009" t="s">
        <v>51</v>
      </c>
      <c r="AH4009" t="str">
        <f>"Trad IRN"</f>
        <v>Trad IRN</v>
      </c>
      <c r="AI4009" t="str">
        <f>"Bldg IRN"</f>
        <v>Bldg IRN</v>
      </c>
      <c r="AJ4009" t="s">
        <v>48</v>
      </c>
      <c r="AK4009" t="s">
        <v>48</v>
      </c>
      <c r="AL4009" t="s">
        <v>53</v>
      </c>
      <c r="AM4009">
        <v>169.85</v>
      </c>
      <c r="AN4009">
        <v>1132.3</v>
      </c>
      <c r="AO4009">
        <v>15</v>
      </c>
    </row>
    <row r="4010" spans="1:41" x14ac:dyDescent="0.3">
      <c r="A4010" t="str">
        <f>"Trad IRN"</f>
        <v>Trad IRN</v>
      </c>
      <c r="B4010" t="str">
        <f>"Bldg IRN"</f>
        <v>Bldg IRN</v>
      </c>
      <c r="C4010" t="s">
        <v>41</v>
      </c>
      <c r="D4010" t="s">
        <v>3</v>
      </c>
      <c r="E4010" t="s">
        <v>80</v>
      </c>
      <c r="F4010" t="s">
        <v>81</v>
      </c>
      <c r="G4010" t="s">
        <v>82</v>
      </c>
      <c r="H4010" t="s">
        <v>83</v>
      </c>
      <c r="I4010" t="str">
        <f>"Trad IRN"</f>
        <v>Trad IRN</v>
      </c>
      <c r="J4010" t="s">
        <v>43</v>
      </c>
      <c r="K4010" t="s">
        <v>44</v>
      </c>
      <c r="L4010" t="s">
        <v>45</v>
      </c>
      <c r="M4010" t="s">
        <v>46</v>
      </c>
      <c r="N4010" t="str">
        <f t="shared" si="406"/>
        <v>08/18/2022</v>
      </c>
      <c r="O4010" t="str">
        <f t="shared" si="405"/>
        <v>12/31/2500</v>
      </c>
      <c r="P4010">
        <v>0.85</v>
      </c>
      <c r="Q4010">
        <v>0.85</v>
      </c>
      <c r="R4010">
        <v>0.85</v>
      </c>
      <c r="S4010">
        <v>0</v>
      </c>
      <c r="T4010">
        <v>0.85</v>
      </c>
      <c r="U4010">
        <v>0</v>
      </c>
      <c r="V4010" t="str">
        <f>"Trad IRN"</f>
        <v>Trad IRN</v>
      </c>
      <c r="W4010">
        <v>85</v>
      </c>
      <c r="X4010" t="s">
        <v>47</v>
      </c>
      <c r="Z4010" t="s">
        <v>47</v>
      </c>
      <c r="AB4010" t="str">
        <f>"10"</f>
        <v>10</v>
      </c>
      <c r="AC4010" t="str">
        <f>"10"</f>
        <v>10</v>
      </c>
      <c r="AD4010" t="str">
        <f>"2"</f>
        <v>2</v>
      </c>
      <c r="AE4010" t="s">
        <v>50</v>
      </c>
      <c r="AF4010">
        <v>0</v>
      </c>
      <c r="AG4010" t="s">
        <v>56</v>
      </c>
      <c r="AH4010" t="str">
        <f>"Trad IRN"</f>
        <v>Trad IRN</v>
      </c>
      <c r="AI4010" t="str">
        <f>"Bldg IRN"</f>
        <v>Bldg IRN</v>
      </c>
      <c r="AJ4010" t="s">
        <v>48</v>
      </c>
      <c r="AK4010" t="s">
        <v>48</v>
      </c>
      <c r="AL4010" t="s">
        <v>53</v>
      </c>
      <c r="AM4010">
        <v>962.46</v>
      </c>
      <c r="AN4010">
        <v>1132.3</v>
      </c>
      <c r="AO4010">
        <v>15</v>
      </c>
    </row>
    <row r="4011" spans="1:41" x14ac:dyDescent="0.3">
      <c r="A4011" t="str">
        <f>"Trad IRN"</f>
        <v>Trad IRN</v>
      </c>
      <c r="B4011" t="str">
        <f>"Bldg IRN"</f>
        <v>Bldg IRN</v>
      </c>
      <c r="C4011" t="s">
        <v>41</v>
      </c>
      <c r="D4011" t="s">
        <v>3</v>
      </c>
      <c r="E4011" t="s">
        <v>80</v>
      </c>
      <c r="F4011" t="s">
        <v>81</v>
      </c>
      <c r="G4011" t="s">
        <v>82</v>
      </c>
      <c r="H4011" t="s">
        <v>83</v>
      </c>
      <c r="I4011" t="str">
        <f>"Trad IRN"</f>
        <v>Trad IRN</v>
      </c>
      <c r="J4011" t="s">
        <v>43</v>
      </c>
      <c r="K4011" t="s">
        <v>44</v>
      </c>
      <c r="L4011" t="s">
        <v>45</v>
      </c>
      <c r="M4011" t="s">
        <v>46</v>
      </c>
      <c r="N4011" t="str">
        <f>"01/04/2023"</f>
        <v>01/04/2023</v>
      </c>
      <c r="O4011" t="str">
        <f t="shared" si="405"/>
        <v>12/31/2500</v>
      </c>
      <c r="P4011">
        <v>0.45098100000000002</v>
      </c>
      <c r="Q4011">
        <v>0.45098100000000002</v>
      </c>
      <c r="S4011">
        <v>0</v>
      </c>
      <c r="T4011">
        <v>0.45098100000000002</v>
      </c>
      <c r="U4011">
        <v>0</v>
      </c>
      <c r="V4011" t="str">
        <f>"Trad IRN"</f>
        <v>Trad IRN</v>
      </c>
      <c r="W4011">
        <v>85</v>
      </c>
      <c r="X4011" t="s">
        <v>47</v>
      </c>
      <c r="Z4011" t="s">
        <v>47</v>
      </c>
      <c r="AB4011" t="str">
        <f>"09"</f>
        <v>09</v>
      </c>
      <c r="AC4011" t="s">
        <v>48</v>
      </c>
      <c r="AD4011" t="s">
        <v>49</v>
      </c>
      <c r="AE4011" t="s">
        <v>50</v>
      </c>
      <c r="AF4011">
        <v>0</v>
      </c>
      <c r="AG4011" t="s">
        <v>56</v>
      </c>
      <c r="AH4011" t="str">
        <f>"Trad IRN"</f>
        <v>Trad IRN</v>
      </c>
      <c r="AI4011" t="str">
        <f>"Bldg IRN"</f>
        <v>Bldg IRN</v>
      </c>
      <c r="AJ4011" t="s">
        <v>48</v>
      </c>
      <c r="AK4011" t="s">
        <v>48</v>
      </c>
      <c r="AL4011" t="s">
        <v>53</v>
      </c>
      <c r="AM4011">
        <v>510.65</v>
      </c>
      <c r="AN4011">
        <v>1132.3</v>
      </c>
      <c r="AO4011">
        <v>15</v>
      </c>
    </row>
    <row r="4012" spans="1:41" x14ac:dyDescent="0.3">
      <c r="A4012" t="str">
        <f>"Trad IRN"</f>
        <v>Trad IRN</v>
      </c>
      <c r="B4012" t="str">
        <f>"Bldg IRN"</f>
        <v>Bldg IRN</v>
      </c>
      <c r="C4012" t="s">
        <v>41</v>
      </c>
      <c r="D4012" t="s">
        <v>3</v>
      </c>
      <c r="E4012" t="s">
        <v>80</v>
      </c>
      <c r="F4012" t="s">
        <v>81</v>
      </c>
      <c r="G4012" t="s">
        <v>82</v>
      </c>
      <c r="H4012" t="s">
        <v>83</v>
      </c>
      <c r="I4012" t="s">
        <v>8</v>
      </c>
      <c r="J4012" t="s">
        <v>43</v>
      </c>
      <c r="K4012" t="s">
        <v>44</v>
      </c>
      <c r="L4012" t="s">
        <v>45</v>
      </c>
      <c r="M4012" t="s">
        <v>46</v>
      </c>
      <c r="N4012" t="str">
        <f>"01/04/2023"</f>
        <v>01/04/2023</v>
      </c>
      <c r="O4012" t="str">
        <f t="shared" si="405"/>
        <v>12/31/2500</v>
      </c>
      <c r="P4012">
        <v>7.9585000000000003E-2</v>
      </c>
      <c r="Q4012">
        <v>7.9585000000000003E-2</v>
      </c>
      <c r="S4012">
        <v>0</v>
      </c>
      <c r="T4012">
        <v>2.4028999999999998E-2</v>
      </c>
      <c r="U4012">
        <v>5.5556000000000001E-2</v>
      </c>
      <c r="V4012" t="str">
        <f>"Trad IRN"</f>
        <v>Trad IRN</v>
      </c>
      <c r="W4012">
        <v>15</v>
      </c>
      <c r="X4012" t="s">
        <v>47</v>
      </c>
      <c r="Z4012" t="s">
        <v>47</v>
      </c>
      <c r="AB4012" t="str">
        <f>"09"</f>
        <v>09</v>
      </c>
      <c r="AC4012" t="s">
        <v>48</v>
      </c>
      <c r="AD4012" t="s">
        <v>49</v>
      </c>
      <c r="AE4012" t="s">
        <v>50</v>
      </c>
      <c r="AF4012">
        <v>0</v>
      </c>
      <c r="AG4012" t="s">
        <v>51</v>
      </c>
      <c r="AH4012" t="str">
        <f>"Trad IRN"</f>
        <v>Trad IRN</v>
      </c>
      <c r="AI4012" t="str">
        <f>"Bldg IRN"</f>
        <v>Bldg IRN</v>
      </c>
      <c r="AJ4012" t="s">
        <v>48</v>
      </c>
      <c r="AK4012" t="s">
        <v>48</v>
      </c>
      <c r="AL4012" t="s">
        <v>53</v>
      </c>
      <c r="AM4012">
        <v>90.11</v>
      </c>
      <c r="AN4012">
        <v>1132.3</v>
      </c>
      <c r="AO4012">
        <v>15</v>
      </c>
    </row>
    <row r="4013" spans="1:41" x14ac:dyDescent="0.3">
      <c r="A4013" t="str">
        <f>"Trad IRN"</f>
        <v>Trad IRN</v>
      </c>
      <c r="B4013" t="str">
        <f>"Bldg IRN"</f>
        <v>Bldg IRN</v>
      </c>
      <c r="C4013" t="s">
        <v>41</v>
      </c>
      <c r="D4013" t="s">
        <v>3</v>
      </c>
      <c r="E4013" t="s">
        <v>80</v>
      </c>
      <c r="F4013" t="s">
        <v>81</v>
      </c>
      <c r="G4013" t="s">
        <v>82</v>
      </c>
      <c r="H4013" t="s">
        <v>83</v>
      </c>
      <c r="I4013" t="str">
        <f>"Trad IRN"</f>
        <v>Trad IRN</v>
      </c>
      <c r="J4013" t="s">
        <v>43</v>
      </c>
      <c r="K4013" t="s">
        <v>44</v>
      </c>
      <c r="L4013" t="s">
        <v>45</v>
      </c>
      <c r="M4013" t="s">
        <v>46</v>
      </c>
      <c r="N4013" t="str">
        <f t="shared" ref="N4013:N4020" si="407">"08/18/2022"</f>
        <v>08/18/2022</v>
      </c>
      <c r="O4013" t="str">
        <f>"01/03/2023"</f>
        <v>01/03/2023</v>
      </c>
      <c r="P4013">
        <v>0.46943400000000002</v>
      </c>
      <c r="Q4013">
        <v>0.46943400000000002</v>
      </c>
      <c r="S4013">
        <v>0</v>
      </c>
      <c r="T4013">
        <v>0.46943400000000002</v>
      </c>
      <c r="U4013">
        <v>0</v>
      </c>
      <c r="V4013" t="str">
        <f>"Trad IRN"</f>
        <v>Trad IRN</v>
      </c>
      <c r="W4013">
        <v>100</v>
      </c>
      <c r="X4013" t="s">
        <v>47</v>
      </c>
      <c r="Z4013" t="s">
        <v>47</v>
      </c>
      <c r="AB4013" t="str">
        <f>"09"</f>
        <v>09</v>
      </c>
      <c r="AC4013" t="s">
        <v>48</v>
      </c>
      <c r="AD4013" t="s">
        <v>49</v>
      </c>
      <c r="AE4013" t="s">
        <v>50</v>
      </c>
      <c r="AF4013">
        <v>0</v>
      </c>
      <c r="AG4013" t="s">
        <v>56</v>
      </c>
      <c r="AH4013" t="str">
        <f>"Trad IRN"</f>
        <v>Trad IRN</v>
      </c>
      <c r="AI4013" t="str">
        <f>"Bldg IRN"</f>
        <v>Bldg IRN</v>
      </c>
      <c r="AJ4013" t="s">
        <v>48</v>
      </c>
      <c r="AK4013" t="s">
        <v>48</v>
      </c>
      <c r="AL4013" t="s">
        <v>53</v>
      </c>
      <c r="AM4013">
        <v>531.54</v>
      </c>
      <c r="AN4013">
        <v>1132.3</v>
      </c>
      <c r="AO4013">
        <v>15</v>
      </c>
    </row>
    <row r="4014" spans="1:41" x14ac:dyDescent="0.3">
      <c r="A4014" t="str">
        <f>"Trad IRN"</f>
        <v>Trad IRN</v>
      </c>
      <c r="B4014" t="str">
        <f>"Bldg IRN"</f>
        <v>Bldg IRN</v>
      </c>
      <c r="C4014" t="s">
        <v>41</v>
      </c>
      <c r="D4014" t="s">
        <v>3</v>
      </c>
      <c r="E4014" t="s">
        <v>80</v>
      </c>
      <c r="F4014" t="s">
        <v>81</v>
      </c>
      <c r="G4014" t="s">
        <v>82</v>
      </c>
      <c r="H4014" t="s">
        <v>83</v>
      </c>
      <c r="I4014" t="str">
        <f>"Trad IRN"</f>
        <v>Trad IRN</v>
      </c>
      <c r="J4014" t="s">
        <v>43</v>
      </c>
      <c r="K4014" t="s">
        <v>44</v>
      </c>
      <c r="L4014" t="s">
        <v>45</v>
      </c>
      <c r="M4014" t="s">
        <v>46</v>
      </c>
      <c r="N4014" t="str">
        <f t="shared" si="407"/>
        <v>08/18/2022</v>
      </c>
      <c r="O4014" t="str">
        <f t="shared" ref="O4014:O4020" si="408">"12/31/2500"</f>
        <v>12/31/2500</v>
      </c>
      <c r="P4014">
        <v>1</v>
      </c>
      <c r="Q4014">
        <v>1</v>
      </c>
      <c r="S4014">
        <v>0</v>
      </c>
      <c r="T4014">
        <v>1</v>
      </c>
      <c r="U4014">
        <v>0</v>
      </c>
      <c r="V4014" t="str">
        <f>"Trad IRN"</f>
        <v>Trad IRN</v>
      </c>
      <c r="W4014">
        <v>100</v>
      </c>
      <c r="X4014" t="s">
        <v>47</v>
      </c>
      <c r="Z4014" t="s">
        <v>47</v>
      </c>
      <c r="AB4014" t="str">
        <f>"12"</f>
        <v>12</v>
      </c>
      <c r="AC4014" t="s">
        <v>48</v>
      </c>
      <c r="AD4014" t="s">
        <v>49</v>
      </c>
      <c r="AE4014" t="s">
        <v>50</v>
      </c>
      <c r="AF4014">
        <v>0</v>
      </c>
      <c r="AG4014" t="s">
        <v>56</v>
      </c>
      <c r="AH4014" t="str">
        <f>"Trad IRN"</f>
        <v>Trad IRN</v>
      </c>
      <c r="AI4014" t="str">
        <f>"Bldg IRN"</f>
        <v>Bldg IRN</v>
      </c>
      <c r="AJ4014" t="str">
        <f>"12"</f>
        <v>12</v>
      </c>
      <c r="AK4014" t="s">
        <v>48</v>
      </c>
      <c r="AL4014" t="s">
        <v>53</v>
      </c>
      <c r="AM4014">
        <v>1132.3</v>
      </c>
      <c r="AN4014">
        <v>1132.3</v>
      </c>
      <c r="AO4014">
        <v>15</v>
      </c>
    </row>
    <row r="4015" spans="1:41" x14ac:dyDescent="0.3">
      <c r="A4015" t="str">
        <f>"Trad IRN"</f>
        <v>Trad IRN</v>
      </c>
      <c r="B4015" t="str">
        <f>"Bldg IRN"</f>
        <v>Bldg IRN</v>
      </c>
      <c r="C4015" t="s">
        <v>41</v>
      </c>
      <c r="D4015" t="s">
        <v>3</v>
      </c>
      <c r="E4015" t="s">
        <v>80</v>
      </c>
      <c r="F4015" t="s">
        <v>81</v>
      </c>
      <c r="G4015" t="s">
        <v>82</v>
      </c>
      <c r="H4015" t="s">
        <v>83</v>
      </c>
      <c r="I4015" t="str">
        <f>"Trad IRN"</f>
        <v>Trad IRN</v>
      </c>
      <c r="J4015" t="s">
        <v>43</v>
      </c>
      <c r="K4015" t="s">
        <v>44</v>
      </c>
      <c r="L4015" t="s">
        <v>45</v>
      </c>
      <c r="M4015" t="s">
        <v>46</v>
      </c>
      <c r="N4015" t="str">
        <f t="shared" si="407"/>
        <v>08/18/2022</v>
      </c>
      <c r="O4015" t="str">
        <f t="shared" si="408"/>
        <v>12/31/2500</v>
      </c>
      <c r="P4015">
        <v>1</v>
      </c>
      <c r="Q4015">
        <v>1</v>
      </c>
      <c r="S4015">
        <v>0</v>
      </c>
      <c r="T4015">
        <v>1</v>
      </c>
      <c r="U4015">
        <v>0</v>
      </c>
      <c r="V4015" t="str">
        <f>"Trad IRN"</f>
        <v>Trad IRN</v>
      </c>
      <c r="W4015">
        <v>100</v>
      </c>
      <c r="X4015" t="s">
        <v>47</v>
      </c>
      <c r="Z4015" t="s">
        <v>47</v>
      </c>
      <c r="AB4015" t="str">
        <f>"10"</f>
        <v>10</v>
      </c>
      <c r="AC4015" t="s">
        <v>48</v>
      </c>
      <c r="AD4015" t="s">
        <v>49</v>
      </c>
      <c r="AE4015" t="s">
        <v>50</v>
      </c>
      <c r="AF4015">
        <v>0</v>
      </c>
      <c r="AG4015" t="s">
        <v>56</v>
      </c>
      <c r="AH4015" t="str">
        <f>"Trad IRN"</f>
        <v>Trad IRN</v>
      </c>
      <c r="AI4015" t="str">
        <f>"Bldg IRN"</f>
        <v>Bldg IRN</v>
      </c>
      <c r="AJ4015" t="s">
        <v>48</v>
      </c>
      <c r="AK4015" t="s">
        <v>48</v>
      </c>
      <c r="AL4015" t="s">
        <v>53</v>
      </c>
      <c r="AM4015">
        <v>1132.3</v>
      </c>
      <c r="AN4015">
        <v>1132.3</v>
      </c>
      <c r="AO4015">
        <v>15</v>
      </c>
    </row>
    <row r="4016" spans="1:41" x14ac:dyDescent="0.3">
      <c r="A4016" t="str">
        <f>"Trad IRN"</f>
        <v>Trad IRN</v>
      </c>
      <c r="B4016" t="str">
        <f>"Bldg IRN"</f>
        <v>Bldg IRN</v>
      </c>
      <c r="C4016" t="s">
        <v>41</v>
      </c>
      <c r="D4016" t="s">
        <v>3</v>
      </c>
      <c r="E4016" t="s">
        <v>80</v>
      </c>
      <c r="F4016" t="s">
        <v>81</v>
      </c>
      <c r="G4016" t="s">
        <v>82</v>
      </c>
      <c r="H4016" t="s">
        <v>83</v>
      </c>
      <c r="I4016" t="str">
        <f>"Trad IRN"</f>
        <v>Trad IRN</v>
      </c>
      <c r="J4016" t="s">
        <v>43</v>
      </c>
      <c r="K4016" t="s">
        <v>44</v>
      </c>
      <c r="L4016" t="s">
        <v>45</v>
      </c>
      <c r="M4016" t="s">
        <v>46</v>
      </c>
      <c r="N4016" t="str">
        <f t="shared" si="407"/>
        <v>08/18/2022</v>
      </c>
      <c r="O4016" t="str">
        <f t="shared" si="408"/>
        <v>12/31/2500</v>
      </c>
      <c r="P4016">
        <v>1</v>
      </c>
      <c r="Q4016">
        <v>1</v>
      </c>
      <c r="S4016">
        <v>0</v>
      </c>
      <c r="T4016">
        <v>1</v>
      </c>
      <c r="U4016">
        <v>0</v>
      </c>
      <c r="V4016" t="str">
        <f>"Trad IRN"</f>
        <v>Trad IRN</v>
      </c>
      <c r="W4016">
        <v>85</v>
      </c>
      <c r="X4016" t="s">
        <v>54</v>
      </c>
      <c r="Y4016" t="str">
        <f>"15"</f>
        <v>15</v>
      </c>
      <c r="Z4016" t="s">
        <v>47</v>
      </c>
      <c r="AB4016" t="str">
        <f>"11"</f>
        <v>11</v>
      </c>
      <c r="AC4016" t="s">
        <v>48</v>
      </c>
      <c r="AD4016" t="s">
        <v>49</v>
      </c>
      <c r="AE4016" t="s">
        <v>50</v>
      </c>
      <c r="AF4016">
        <v>0</v>
      </c>
      <c r="AG4016" t="s">
        <v>56</v>
      </c>
      <c r="AH4016" t="str">
        <f>"Trad IRN"</f>
        <v>Trad IRN</v>
      </c>
      <c r="AI4016" t="str">
        <f>"Bldg IRN"</f>
        <v>Bldg IRN</v>
      </c>
      <c r="AJ4016" t="s">
        <v>48</v>
      </c>
      <c r="AK4016" t="s">
        <v>48</v>
      </c>
      <c r="AL4016" t="s">
        <v>53</v>
      </c>
      <c r="AM4016">
        <v>1132.3</v>
      </c>
      <c r="AN4016">
        <v>1132.3</v>
      </c>
      <c r="AO4016">
        <v>15</v>
      </c>
    </row>
    <row r="4017" spans="1:41" x14ac:dyDescent="0.3">
      <c r="A4017" t="str">
        <f>"Trad IRN"</f>
        <v>Trad IRN</v>
      </c>
      <c r="B4017" t="str">
        <f>"Bldg IRN"</f>
        <v>Bldg IRN</v>
      </c>
      <c r="C4017" t="s">
        <v>41</v>
      </c>
      <c r="D4017" t="s">
        <v>3</v>
      </c>
      <c r="E4017" t="s">
        <v>80</v>
      </c>
      <c r="F4017" t="s">
        <v>81</v>
      </c>
      <c r="G4017" t="s">
        <v>82</v>
      </c>
      <c r="H4017" t="s">
        <v>83</v>
      </c>
      <c r="I4017" t="str">
        <f>"Trad IRN"</f>
        <v>Trad IRN</v>
      </c>
      <c r="J4017" t="s">
        <v>43</v>
      </c>
      <c r="K4017" t="s">
        <v>44</v>
      </c>
      <c r="L4017" t="s">
        <v>45</v>
      </c>
      <c r="M4017" t="s">
        <v>46</v>
      </c>
      <c r="N4017" t="str">
        <f t="shared" si="407"/>
        <v>08/18/2022</v>
      </c>
      <c r="O4017" t="str">
        <f t="shared" si="408"/>
        <v>12/31/2500</v>
      </c>
      <c r="P4017">
        <v>1</v>
      </c>
      <c r="Q4017">
        <v>1</v>
      </c>
      <c r="S4017">
        <v>1</v>
      </c>
      <c r="T4017">
        <v>1</v>
      </c>
      <c r="U4017">
        <v>0</v>
      </c>
      <c r="V4017" t="str">
        <f>"Trad IRN"</f>
        <v>Trad IRN</v>
      </c>
      <c r="W4017">
        <v>100</v>
      </c>
      <c r="X4017" t="s">
        <v>47</v>
      </c>
      <c r="Z4017" t="s">
        <v>47</v>
      </c>
      <c r="AB4017" t="str">
        <f>"09"</f>
        <v>09</v>
      </c>
      <c r="AC4017" t="s">
        <v>48</v>
      </c>
      <c r="AD4017" t="s">
        <v>49</v>
      </c>
      <c r="AE4017" t="s">
        <v>55</v>
      </c>
      <c r="AF4017">
        <v>0</v>
      </c>
      <c r="AG4017" t="s">
        <v>56</v>
      </c>
      <c r="AH4017" t="str">
        <f>"Trad IRN"</f>
        <v>Trad IRN</v>
      </c>
      <c r="AI4017" t="str">
        <f>"Bldg IRN"</f>
        <v>Bldg IRN</v>
      </c>
      <c r="AJ4017" t="s">
        <v>48</v>
      </c>
      <c r="AK4017" t="s">
        <v>48</v>
      </c>
      <c r="AL4017" t="s">
        <v>53</v>
      </c>
      <c r="AM4017">
        <v>1132.3</v>
      </c>
      <c r="AN4017">
        <v>1132.3</v>
      </c>
      <c r="AO4017">
        <v>15</v>
      </c>
    </row>
    <row r="4018" spans="1:41" x14ac:dyDescent="0.3">
      <c r="A4018" t="str">
        <f>"Trad IRN"</f>
        <v>Trad IRN</v>
      </c>
      <c r="B4018" t="str">
        <f>"Bldg IRN"</f>
        <v>Bldg IRN</v>
      </c>
      <c r="C4018" t="s">
        <v>41</v>
      </c>
      <c r="D4018" t="s">
        <v>3</v>
      </c>
      <c r="E4018" t="s">
        <v>80</v>
      </c>
      <c r="F4018" t="s">
        <v>81</v>
      </c>
      <c r="G4018" t="s">
        <v>82</v>
      </c>
      <c r="H4018" t="s">
        <v>83</v>
      </c>
      <c r="I4018" t="str">
        <f>"Trad IRN"</f>
        <v>Trad IRN</v>
      </c>
      <c r="J4018" t="s">
        <v>43</v>
      </c>
      <c r="K4018" t="s">
        <v>44</v>
      </c>
      <c r="L4018" t="s">
        <v>45</v>
      </c>
      <c r="M4018" t="s">
        <v>46</v>
      </c>
      <c r="N4018" t="str">
        <f t="shared" si="407"/>
        <v>08/18/2022</v>
      </c>
      <c r="O4018" t="str">
        <f t="shared" si="408"/>
        <v>12/31/2500</v>
      </c>
      <c r="P4018">
        <v>1</v>
      </c>
      <c r="Q4018">
        <v>1</v>
      </c>
      <c r="S4018">
        <v>1</v>
      </c>
      <c r="T4018">
        <v>1</v>
      </c>
      <c r="U4018">
        <v>0</v>
      </c>
      <c r="V4018" t="str">
        <f>"Trad IRN"</f>
        <v>Trad IRN</v>
      </c>
      <c r="W4018">
        <v>100</v>
      </c>
      <c r="X4018" t="s">
        <v>47</v>
      </c>
      <c r="Z4018" t="s">
        <v>47</v>
      </c>
      <c r="AB4018" t="str">
        <f>"10"</f>
        <v>10</v>
      </c>
      <c r="AC4018" t="s">
        <v>48</v>
      </c>
      <c r="AD4018" t="s">
        <v>49</v>
      </c>
      <c r="AE4018" t="s">
        <v>50</v>
      </c>
      <c r="AF4018">
        <v>0</v>
      </c>
      <c r="AG4018" t="s">
        <v>56</v>
      </c>
      <c r="AH4018" t="str">
        <f>"Trad IRN"</f>
        <v>Trad IRN</v>
      </c>
      <c r="AI4018" t="str">
        <f>"Bldg IRN"</f>
        <v>Bldg IRN</v>
      </c>
      <c r="AJ4018" t="s">
        <v>48</v>
      </c>
      <c r="AK4018" t="s">
        <v>48</v>
      </c>
      <c r="AL4018" t="s">
        <v>53</v>
      </c>
      <c r="AM4018">
        <v>1132.3</v>
      </c>
      <c r="AN4018">
        <v>1132.3</v>
      </c>
      <c r="AO4018">
        <v>15</v>
      </c>
    </row>
    <row r="4019" spans="1:41" x14ac:dyDescent="0.3">
      <c r="A4019" t="str">
        <f>"Trad IRN"</f>
        <v>Trad IRN</v>
      </c>
      <c r="B4019" t="str">
        <f>"Bldg IRN"</f>
        <v>Bldg IRN</v>
      </c>
      <c r="C4019" t="s">
        <v>41</v>
      </c>
      <c r="D4019" t="s">
        <v>3</v>
      </c>
      <c r="E4019" t="s">
        <v>80</v>
      </c>
      <c r="F4019" t="s">
        <v>81</v>
      </c>
      <c r="G4019" t="s">
        <v>82</v>
      </c>
      <c r="H4019" t="s">
        <v>83</v>
      </c>
      <c r="I4019" t="str">
        <f>"Trad IRN"</f>
        <v>Trad IRN</v>
      </c>
      <c r="J4019" t="s">
        <v>43</v>
      </c>
      <c r="K4019" t="s">
        <v>44</v>
      </c>
      <c r="L4019" t="s">
        <v>45</v>
      </c>
      <c r="M4019" t="s">
        <v>46</v>
      </c>
      <c r="N4019" t="str">
        <f t="shared" si="407"/>
        <v>08/18/2022</v>
      </c>
      <c r="O4019" t="str">
        <f t="shared" si="408"/>
        <v>12/31/2500</v>
      </c>
      <c r="P4019">
        <v>1</v>
      </c>
      <c r="Q4019">
        <v>1</v>
      </c>
      <c r="S4019">
        <v>0</v>
      </c>
      <c r="T4019">
        <v>1</v>
      </c>
      <c r="U4019">
        <v>0</v>
      </c>
      <c r="V4019" t="str">
        <f>"Trad IRN"</f>
        <v>Trad IRN</v>
      </c>
      <c r="W4019">
        <v>100</v>
      </c>
      <c r="X4019" t="s">
        <v>47</v>
      </c>
      <c r="Z4019" t="s">
        <v>47</v>
      </c>
      <c r="AB4019" t="str">
        <f>"10"</f>
        <v>10</v>
      </c>
      <c r="AC4019" t="s">
        <v>48</v>
      </c>
      <c r="AD4019" t="s">
        <v>49</v>
      </c>
      <c r="AE4019" t="s">
        <v>50</v>
      </c>
      <c r="AF4019">
        <v>0</v>
      </c>
      <c r="AG4019" t="s">
        <v>56</v>
      </c>
      <c r="AH4019" t="str">
        <f>"Trad IRN"</f>
        <v>Trad IRN</v>
      </c>
      <c r="AI4019" t="str">
        <f>"Bldg IRN"</f>
        <v>Bldg IRN</v>
      </c>
      <c r="AJ4019" t="s">
        <v>48</v>
      </c>
      <c r="AK4019" t="s">
        <v>48</v>
      </c>
      <c r="AL4019" t="s">
        <v>53</v>
      </c>
      <c r="AM4019">
        <v>1132.3</v>
      </c>
      <c r="AN4019">
        <v>1132.3</v>
      </c>
      <c r="AO4019">
        <v>15</v>
      </c>
    </row>
    <row r="4020" spans="1:41" x14ac:dyDescent="0.3">
      <c r="A4020" t="str">
        <f>"Trad IRN"</f>
        <v>Trad IRN</v>
      </c>
      <c r="B4020" t="str">
        <f>"Bldg IRN"</f>
        <v>Bldg IRN</v>
      </c>
      <c r="C4020" t="s">
        <v>41</v>
      </c>
      <c r="D4020" t="s">
        <v>3</v>
      </c>
      <c r="E4020" t="s">
        <v>80</v>
      </c>
      <c r="F4020" t="s">
        <v>81</v>
      </c>
      <c r="G4020" t="s">
        <v>82</v>
      </c>
      <c r="H4020" t="s">
        <v>83</v>
      </c>
      <c r="I4020" t="str">
        <f>"Trad IRN"</f>
        <v>Trad IRN</v>
      </c>
      <c r="J4020" t="s">
        <v>43</v>
      </c>
      <c r="K4020" t="s">
        <v>44</v>
      </c>
      <c r="L4020" t="s">
        <v>45</v>
      </c>
      <c r="M4020" t="s">
        <v>46</v>
      </c>
      <c r="N4020" t="str">
        <f t="shared" si="407"/>
        <v>08/18/2022</v>
      </c>
      <c r="O4020" t="str">
        <f t="shared" si="408"/>
        <v>12/31/2500</v>
      </c>
      <c r="P4020">
        <v>1</v>
      </c>
      <c r="Q4020">
        <v>1</v>
      </c>
      <c r="S4020">
        <v>1</v>
      </c>
      <c r="T4020">
        <v>1</v>
      </c>
      <c r="U4020">
        <v>0</v>
      </c>
      <c r="V4020" t="str">
        <f>"Trad IRN"</f>
        <v>Trad IRN</v>
      </c>
      <c r="W4020">
        <v>55</v>
      </c>
      <c r="X4020" t="s">
        <v>54</v>
      </c>
      <c r="Y4020" t="str">
        <f>"45"</f>
        <v>45</v>
      </c>
      <c r="Z4020" t="s">
        <v>47</v>
      </c>
      <c r="AB4020" t="str">
        <f>"12"</f>
        <v>12</v>
      </c>
      <c r="AC4020" t="s">
        <v>48</v>
      </c>
      <c r="AD4020" t="s">
        <v>49</v>
      </c>
      <c r="AE4020" t="s">
        <v>50</v>
      </c>
      <c r="AF4020">
        <v>0</v>
      </c>
      <c r="AG4020" t="s">
        <v>56</v>
      </c>
      <c r="AH4020" t="str">
        <f>"Trad IRN"</f>
        <v>Trad IRN</v>
      </c>
      <c r="AI4020" t="str">
        <f>"Bldg IRN"</f>
        <v>Bldg IRN</v>
      </c>
      <c r="AJ4020" t="str">
        <f>"12"</f>
        <v>12</v>
      </c>
      <c r="AK4020" t="s">
        <v>48</v>
      </c>
      <c r="AL4020" t="s">
        <v>53</v>
      </c>
      <c r="AM4020">
        <v>1132.3</v>
      </c>
      <c r="AN4020">
        <v>1132.3</v>
      </c>
      <c r="AO4020">
        <v>15</v>
      </c>
    </row>
    <row r="4021" spans="1:41" x14ac:dyDescent="0.3">
      <c r="A4021" t="str">
        <f>"Trad IRN"</f>
        <v>Trad IRN</v>
      </c>
      <c r="B4021" t="str">
        <f>"Bldg IRN"</f>
        <v>Bldg IRN</v>
      </c>
      <c r="C4021" t="s">
        <v>41</v>
      </c>
      <c r="D4021" t="s">
        <v>3</v>
      </c>
      <c r="E4021" t="s">
        <v>80</v>
      </c>
      <c r="F4021" t="s">
        <v>81</v>
      </c>
      <c r="G4021" t="s">
        <v>82</v>
      </c>
      <c r="H4021" t="s">
        <v>83</v>
      </c>
      <c r="I4021" t="s">
        <v>8</v>
      </c>
      <c r="J4021" t="s">
        <v>43</v>
      </c>
      <c r="K4021" t="s">
        <v>44</v>
      </c>
      <c r="L4021" t="s">
        <v>45</v>
      </c>
      <c r="M4021" t="s">
        <v>46</v>
      </c>
      <c r="N4021" t="str">
        <f>"08/17/2022"</f>
        <v>08/17/2022</v>
      </c>
      <c r="O4021" t="str">
        <f>"01/03/2023"</f>
        <v>01/03/2023</v>
      </c>
      <c r="P4021">
        <v>0.48272599999999999</v>
      </c>
      <c r="Q4021">
        <v>0.48272599999999999</v>
      </c>
      <c r="S4021">
        <v>0</v>
      </c>
      <c r="T4021">
        <v>0.121614</v>
      </c>
      <c r="U4021">
        <v>0.36111199999999999</v>
      </c>
      <c r="V4021" t="str">
        <f>"Trad IRN"</f>
        <v>Trad IRN</v>
      </c>
      <c r="W4021">
        <v>87</v>
      </c>
      <c r="X4021" t="s">
        <v>54</v>
      </c>
      <c r="Y4021" t="str">
        <f>"13"</f>
        <v>13</v>
      </c>
      <c r="Z4021" t="s">
        <v>47</v>
      </c>
      <c r="AB4021" t="str">
        <f>"12"</f>
        <v>12</v>
      </c>
      <c r="AC4021" t="s">
        <v>48</v>
      </c>
      <c r="AD4021" t="s">
        <v>49</v>
      </c>
      <c r="AE4021" t="s">
        <v>50</v>
      </c>
      <c r="AF4021">
        <v>0</v>
      </c>
      <c r="AG4021" t="s">
        <v>51</v>
      </c>
      <c r="AH4021" t="s">
        <v>85</v>
      </c>
      <c r="AI4021" t="str">
        <f>"Bldg IRN"</f>
        <v>Bldg IRN</v>
      </c>
      <c r="AJ4021" t="str">
        <f>"12"</f>
        <v>12</v>
      </c>
      <c r="AK4021" t="s">
        <v>52</v>
      </c>
      <c r="AL4021" t="s">
        <v>53</v>
      </c>
      <c r="AM4021">
        <v>503</v>
      </c>
      <c r="AN4021">
        <v>1042</v>
      </c>
      <c r="AO4021">
        <v>15</v>
      </c>
    </row>
    <row r="4022" spans="1:41" x14ac:dyDescent="0.3">
      <c r="A4022" t="str">
        <f>"Trad IRN"</f>
        <v>Trad IRN</v>
      </c>
      <c r="B4022" t="str">
        <f>"Bldg IRN"</f>
        <v>Bldg IRN</v>
      </c>
      <c r="C4022" t="s">
        <v>41</v>
      </c>
      <c r="D4022" t="s">
        <v>3</v>
      </c>
      <c r="E4022" t="s">
        <v>80</v>
      </c>
      <c r="F4022" t="s">
        <v>81</v>
      </c>
      <c r="G4022" t="s">
        <v>82</v>
      </c>
      <c r="H4022" t="s">
        <v>83</v>
      </c>
      <c r="I4022" t="s">
        <v>8</v>
      </c>
      <c r="J4022" t="s">
        <v>43</v>
      </c>
      <c r="K4022" t="s">
        <v>44</v>
      </c>
      <c r="L4022" t="s">
        <v>45</v>
      </c>
      <c r="M4022" t="s">
        <v>46</v>
      </c>
      <c r="N4022" t="str">
        <f>"01/04/2023"</f>
        <v>01/04/2023</v>
      </c>
      <c r="O4022" t="str">
        <f t="shared" ref="O4022:O4027" si="409">"12/31/2500"</f>
        <v>12/31/2500</v>
      </c>
      <c r="P4022">
        <v>0.51727400000000001</v>
      </c>
      <c r="Q4022">
        <v>0.51727400000000001</v>
      </c>
      <c r="S4022">
        <v>0</v>
      </c>
      <c r="T4022">
        <v>0.100606</v>
      </c>
      <c r="U4022">
        <v>0.41666799999999998</v>
      </c>
      <c r="V4022" t="str">
        <f>"Trad IRN"</f>
        <v>Trad IRN</v>
      </c>
      <c r="W4022">
        <v>100</v>
      </c>
      <c r="X4022" t="s">
        <v>47</v>
      </c>
      <c r="Z4022" t="s">
        <v>47</v>
      </c>
      <c r="AB4022" t="str">
        <f>"12"</f>
        <v>12</v>
      </c>
      <c r="AC4022" t="s">
        <v>48</v>
      </c>
      <c r="AD4022" t="s">
        <v>49</v>
      </c>
      <c r="AE4022" t="s">
        <v>50</v>
      </c>
      <c r="AF4022">
        <v>0</v>
      </c>
      <c r="AG4022" t="s">
        <v>51</v>
      </c>
      <c r="AH4022" t="s">
        <v>85</v>
      </c>
      <c r="AI4022" t="str">
        <f>"Bldg IRN"</f>
        <v>Bldg IRN</v>
      </c>
      <c r="AJ4022" t="str">
        <f>"12"</f>
        <v>12</v>
      </c>
      <c r="AK4022" t="s">
        <v>52</v>
      </c>
      <c r="AL4022" t="s">
        <v>53</v>
      </c>
      <c r="AM4022">
        <v>539</v>
      </c>
      <c r="AN4022">
        <v>1042</v>
      </c>
      <c r="AO4022">
        <v>15</v>
      </c>
    </row>
    <row r="4023" spans="1:41" x14ac:dyDescent="0.3">
      <c r="A4023" t="str">
        <f>"Trad IRN"</f>
        <v>Trad IRN</v>
      </c>
      <c r="B4023" t="str">
        <f>"Bldg IRN"</f>
        <v>Bldg IRN</v>
      </c>
      <c r="C4023" t="s">
        <v>41</v>
      </c>
      <c r="D4023" t="s">
        <v>3</v>
      </c>
      <c r="E4023" t="s">
        <v>80</v>
      </c>
      <c r="F4023" t="s">
        <v>81</v>
      </c>
      <c r="G4023" t="s">
        <v>82</v>
      </c>
      <c r="H4023" t="s">
        <v>83</v>
      </c>
      <c r="I4023" t="str">
        <f>"Trad IRN"</f>
        <v>Trad IRN</v>
      </c>
      <c r="J4023" t="s">
        <v>43</v>
      </c>
      <c r="K4023" t="s">
        <v>44</v>
      </c>
      <c r="L4023" t="s">
        <v>45</v>
      </c>
      <c r="M4023" t="s">
        <v>46</v>
      </c>
      <c r="N4023" t="str">
        <f>"08/18/2022"</f>
        <v>08/18/2022</v>
      </c>
      <c r="O4023" t="str">
        <f t="shared" si="409"/>
        <v>12/31/2500</v>
      </c>
      <c r="P4023">
        <v>1</v>
      </c>
      <c r="Q4023">
        <v>1</v>
      </c>
      <c r="S4023">
        <v>0</v>
      </c>
      <c r="T4023">
        <v>1</v>
      </c>
      <c r="U4023">
        <v>0</v>
      </c>
      <c r="V4023" t="str">
        <f>"Trad IRN"</f>
        <v>Trad IRN</v>
      </c>
      <c r="W4023">
        <v>100</v>
      </c>
      <c r="X4023" t="s">
        <v>47</v>
      </c>
      <c r="Z4023" t="s">
        <v>47</v>
      </c>
      <c r="AB4023" t="str">
        <f>"10"</f>
        <v>10</v>
      </c>
      <c r="AC4023" t="s">
        <v>48</v>
      </c>
      <c r="AD4023" t="s">
        <v>49</v>
      </c>
      <c r="AE4023" t="s">
        <v>50</v>
      </c>
      <c r="AF4023">
        <v>0</v>
      </c>
      <c r="AG4023" t="s">
        <v>56</v>
      </c>
      <c r="AH4023" t="str">
        <f>"Trad IRN"</f>
        <v>Trad IRN</v>
      </c>
      <c r="AI4023" t="str">
        <f>"Bldg IRN"</f>
        <v>Bldg IRN</v>
      </c>
      <c r="AJ4023" t="s">
        <v>48</v>
      </c>
      <c r="AK4023" t="s">
        <v>48</v>
      </c>
      <c r="AL4023" t="s">
        <v>53</v>
      </c>
      <c r="AM4023">
        <v>1132.3</v>
      </c>
      <c r="AN4023">
        <v>1132.3</v>
      </c>
      <c r="AO4023">
        <v>15</v>
      </c>
    </row>
    <row r="4024" spans="1:41" x14ac:dyDescent="0.3">
      <c r="A4024" t="str">
        <f>"Trad IRN"</f>
        <v>Trad IRN</v>
      </c>
      <c r="B4024" t="str">
        <f>"Bldg IRN"</f>
        <v>Bldg IRN</v>
      </c>
      <c r="C4024" t="s">
        <v>41</v>
      </c>
      <c r="D4024" t="s">
        <v>3</v>
      </c>
      <c r="E4024" t="s">
        <v>80</v>
      </c>
      <c r="F4024" t="s">
        <v>81</v>
      </c>
      <c r="G4024" t="s">
        <v>82</v>
      </c>
      <c r="H4024" t="s">
        <v>83</v>
      </c>
      <c r="I4024" t="str">
        <f>"Trad IRN"</f>
        <v>Trad IRN</v>
      </c>
      <c r="J4024" t="s">
        <v>43</v>
      </c>
      <c r="K4024" t="s">
        <v>44</v>
      </c>
      <c r="L4024" t="s">
        <v>45</v>
      </c>
      <c r="M4024" t="s">
        <v>46</v>
      </c>
      <c r="N4024" t="str">
        <f>"08/18/2022"</f>
        <v>08/18/2022</v>
      </c>
      <c r="O4024" t="str">
        <f t="shared" si="409"/>
        <v>12/31/2500</v>
      </c>
      <c r="P4024">
        <v>1</v>
      </c>
      <c r="Q4024">
        <v>1</v>
      </c>
      <c r="S4024">
        <v>0</v>
      </c>
      <c r="T4024">
        <v>1</v>
      </c>
      <c r="U4024">
        <v>0</v>
      </c>
      <c r="V4024" t="str">
        <f>"Trad IRN"</f>
        <v>Trad IRN</v>
      </c>
      <c r="W4024">
        <v>100</v>
      </c>
      <c r="X4024" t="s">
        <v>47</v>
      </c>
      <c r="Z4024" t="s">
        <v>47</v>
      </c>
      <c r="AB4024" t="str">
        <f>"12"</f>
        <v>12</v>
      </c>
      <c r="AC4024" t="s">
        <v>48</v>
      </c>
      <c r="AD4024" t="s">
        <v>49</v>
      </c>
      <c r="AE4024" t="s">
        <v>50</v>
      </c>
      <c r="AF4024">
        <v>0</v>
      </c>
      <c r="AG4024" t="s">
        <v>56</v>
      </c>
      <c r="AH4024" t="str">
        <f>"Trad IRN"</f>
        <v>Trad IRN</v>
      </c>
      <c r="AI4024" t="str">
        <f>"Bldg IRN"</f>
        <v>Bldg IRN</v>
      </c>
      <c r="AJ4024" t="str">
        <f>"12"</f>
        <v>12</v>
      </c>
      <c r="AK4024" t="s">
        <v>48</v>
      </c>
      <c r="AL4024" t="s">
        <v>53</v>
      </c>
      <c r="AM4024">
        <v>1132.3</v>
      </c>
      <c r="AN4024">
        <v>1132.3</v>
      </c>
      <c r="AO4024">
        <v>15</v>
      </c>
    </row>
    <row r="4025" spans="1:41" x14ac:dyDescent="0.3">
      <c r="A4025" t="str">
        <f>"Trad IRN"</f>
        <v>Trad IRN</v>
      </c>
      <c r="B4025" t="str">
        <f>"Bldg IRN"</f>
        <v>Bldg IRN</v>
      </c>
      <c r="C4025" t="s">
        <v>41</v>
      </c>
      <c r="D4025" t="s">
        <v>3</v>
      </c>
      <c r="E4025" t="s">
        <v>80</v>
      </c>
      <c r="F4025" t="s">
        <v>81</v>
      </c>
      <c r="G4025" t="s">
        <v>82</v>
      </c>
      <c r="H4025" t="s">
        <v>83</v>
      </c>
      <c r="I4025" t="str">
        <f>"Trad IRN"</f>
        <v>Trad IRN</v>
      </c>
      <c r="J4025" t="s">
        <v>43</v>
      </c>
      <c r="K4025" t="s">
        <v>44</v>
      </c>
      <c r="L4025" t="s">
        <v>45</v>
      </c>
      <c r="M4025" t="s">
        <v>46</v>
      </c>
      <c r="N4025" t="str">
        <f>"08/18/2022"</f>
        <v>08/18/2022</v>
      </c>
      <c r="O4025" t="str">
        <f t="shared" si="409"/>
        <v>12/31/2500</v>
      </c>
      <c r="P4025">
        <v>0.85</v>
      </c>
      <c r="Q4025">
        <v>0.85</v>
      </c>
      <c r="S4025">
        <v>0</v>
      </c>
      <c r="T4025">
        <v>0.85</v>
      </c>
      <c r="U4025">
        <v>0</v>
      </c>
      <c r="V4025" t="str">
        <f>"Trad IRN"</f>
        <v>Trad IRN</v>
      </c>
      <c r="W4025">
        <v>85</v>
      </c>
      <c r="X4025" t="s">
        <v>47</v>
      </c>
      <c r="Z4025" t="s">
        <v>47</v>
      </c>
      <c r="AB4025" t="str">
        <f>"09"</f>
        <v>09</v>
      </c>
      <c r="AC4025" t="s">
        <v>48</v>
      </c>
      <c r="AD4025" t="s">
        <v>49</v>
      </c>
      <c r="AE4025" t="s">
        <v>50</v>
      </c>
      <c r="AF4025">
        <v>0</v>
      </c>
      <c r="AG4025" t="s">
        <v>56</v>
      </c>
      <c r="AH4025" t="str">
        <f>"Trad IRN"</f>
        <v>Trad IRN</v>
      </c>
      <c r="AI4025" t="str">
        <f>"Bldg IRN"</f>
        <v>Bldg IRN</v>
      </c>
      <c r="AJ4025" t="s">
        <v>48</v>
      </c>
      <c r="AK4025" t="s">
        <v>48</v>
      </c>
      <c r="AL4025" t="s">
        <v>53</v>
      </c>
      <c r="AM4025">
        <v>962.46</v>
      </c>
      <c r="AN4025">
        <v>1132.3</v>
      </c>
      <c r="AO4025">
        <v>15</v>
      </c>
    </row>
    <row r="4026" spans="1:41" x14ac:dyDescent="0.3">
      <c r="A4026" t="str">
        <f>"Trad IRN"</f>
        <v>Trad IRN</v>
      </c>
      <c r="B4026" t="str">
        <f>"Bldg IRN"</f>
        <v>Bldg IRN</v>
      </c>
      <c r="C4026" t="s">
        <v>41</v>
      </c>
      <c r="D4026" t="s">
        <v>3</v>
      </c>
      <c r="E4026" t="s">
        <v>80</v>
      </c>
      <c r="F4026" t="s">
        <v>81</v>
      </c>
      <c r="G4026" t="s">
        <v>82</v>
      </c>
      <c r="H4026" t="s">
        <v>83</v>
      </c>
      <c r="I4026" t="s">
        <v>8</v>
      </c>
      <c r="J4026" t="s">
        <v>43</v>
      </c>
      <c r="K4026" t="s">
        <v>44</v>
      </c>
      <c r="L4026" t="s">
        <v>45</v>
      </c>
      <c r="M4026" t="s">
        <v>46</v>
      </c>
      <c r="N4026" t="str">
        <f>"08/18/2022"</f>
        <v>08/18/2022</v>
      </c>
      <c r="O4026" t="str">
        <f t="shared" si="409"/>
        <v>12/31/2500</v>
      </c>
      <c r="P4026">
        <v>0.15</v>
      </c>
      <c r="Q4026">
        <v>0.15</v>
      </c>
      <c r="S4026">
        <v>0</v>
      </c>
      <c r="T4026">
        <v>3.8887999999999999E-2</v>
      </c>
      <c r="U4026">
        <v>0.111112</v>
      </c>
      <c r="V4026" t="str">
        <f>"Trad IRN"</f>
        <v>Trad IRN</v>
      </c>
      <c r="W4026">
        <v>15</v>
      </c>
      <c r="X4026" t="s">
        <v>47</v>
      </c>
      <c r="Z4026" t="s">
        <v>47</v>
      </c>
      <c r="AB4026" t="str">
        <f>"09"</f>
        <v>09</v>
      </c>
      <c r="AC4026" t="s">
        <v>48</v>
      </c>
      <c r="AD4026" t="s">
        <v>49</v>
      </c>
      <c r="AE4026" t="s">
        <v>50</v>
      </c>
      <c r="AF4026">
        <v>0</v>
      </c>
      <c r="AG4026" t="s">
        <v>51</v>
      </c>
      <c r="AH4026" t="str">
        <f>"Trad IRN"</f>
        <v>Trad IRN</v>
      </c>
      <c r="AI4026" t="str">
        <f>"Bldg IRN"</f>
        <v>Bldg IRN</v>
      </c>
      <c r="AJ4026" t="s">
        <v>48</v>
      </c>
      <c r="AK4026" t="s">
        <v>48</v>
      </c>
      <c r="AL4026" t="s">
        <v>53</v>
      </c>
      <c r="AM4026">
        <v>169.85</v>
      </c>
      <c r="AN4026">
        <v>1132.3</v>
      </c>
      <c r="AO4026">
        <v>15</v>
      </c>
    </row>
    <row r="4027" spans="1:41" x14ac:dyDescent="0.3">
      <c r="A4027" t="str">
        <f>"Trad IRN"</f>
        <v>Trad IRN</v>
      </c>
      <c r="B4027" t="str">
        <f>"Bldg IRN"</f>
        <v>Bldg IRN</v>
      </c>
      <c r="C4027" t="s">
        <v>41</v>
      </c>
      <c r="D4027" t="s">
        <v>3</v>
      </c>
      <c r="E4027" t="s">
        <v>80</v>
      </c>
      <c r="F4027" t="s">
        <v>81</v>
      </c>
      <c r="G4027" t="s">
        <v>82</v>
      </c>
      <c r="H4027" t="s">
        <v>83</v>
      </c>
      <c r="I4027" t="str">
        <f>"Trad IRN"</f>
        <v>Trad IRN</v>
      </c>
      <c r="J4027" t="s">
        <v>43</v>
      </c>
      <c r="K4027" t="s">
        <v>44</v>
      </c>
      <c r="L4027" t="s">
        <v>45</v>
      </c>
      <c r="M4027" t="s">
        <v>46</v>
      </c>
      <c r="N4027" t="str">
        <f>"01/04/2023"</f>
        <v>01/04/2023</v>
      </c>
      <c r="O4027" t="str">
        <f t="shared" si="409"/>
        <v>12/31/2500</v>
      </c>
      <c r="P4027">
        <v>0.53056599999999998</v>
      </c>
      <c r="Q4027">
        <v>0.53056599999999998</v>
      </c>
      <c r="S4027">
        <v>0</v>
      </c>
      <c r="T4027">
        <v>0.53056599999999998</v>
      </c>
      <c r="U4027">
        <v>0</v>
      </c>
      <c r="V4027" t="str">
        <f>"Trad IRN"</f>
        <v>Trad IRN</v>
      </c>
      <c r="W4027">
        <v>100</v>
      </c>
      <c r="X4027" t="s">
        <v>47</v>
      </c>
      <c r="Z4027" t="s">
        <v>47</v>
      </c>
      <c r="AB4027" t="str">
        <f>"11"</f>
        <v>11</v>
      </c>
      <c r="AC4027" t="s">
        <v>48</v>
      </c>
      <c r="AD4027" t="s">
        <v>49</v>
      </c>
      <c r="AE4027" t="s">
        <v>50</v>
      </c>
      <c r="AF4027">
        <v>0</v>
      </c>
      <c r="AG4027" t="s">
        <v>56</v>
      </c>
      <c r="AH4027" t="str">
        <f>"Trad IRN"</f>
        <v>Trad IRN</v>
      </c>
      <c r="AI4027" t="str">
        <f>"Bldg IRN"</f>
        <v>Bldg IRN</v>
      </c>
      <c r="AJ4027" t="s">
        <v>48</v>
      </c>
      <c r="AK4027" t="s">
        <v>48</v>
      </c>
      <c r="AL4027" t="s">
        <v>53</v>
      </c>
      <c r="AM4027">
        <v>600.76</v>
      </c>
      <c r="AN4027">
        <v>1132.3</v>
      </c>
      <c r="AO4027">
        <v>15</v>
      </c>
    </row>
    <row r="4028" spans="1:41" x14ac:dyDescent="0.3">
      <c r="A4028" t="str">
        <f>"Trad IRN"</f>
        <v>Trad IRN</v>
      </c>
      <c r="B4028" t="str">
        <f>"Bldg IRN"</f>
        <v>Bldg IRN</v>
      </c>
      <c r="C4028" t="s">
        <v>41</v>
      </c>
      <c r="D4028" t="s">
        <v>3</v>
      </c>
      <c r="E4028" t="s">
        <v>80</v>
      </c>
      <c r="F4028" t="s">
        <v>81</v>
      </c>
      <c r="G4028" t="s">
        <v>82</v>
      </c>
      <c r="H4028" t="s">
        <v>83</v>
      </c>
      <c r="I4028" t="s">
        <v>8</v>
      </c>
      <c r="J4028" t="s">
        <v>43</v>
      </c>
      <c r="K4028" t="s">
        <v>44</v>
      </c>
      <c r="L4028" t="s">
        <v>45</v>
      </c>
      <c r="M4028" t="s">
        <v>46</v>
      </c>
      <c r="N4028" t="str">
        <f t="shared" ref="N4028:N4040" si="410">"08/18/2022"</f>
        <v>08/18/2022</v>
      </c>
      <c r="O4028" t="str">
        <f>"12/20/2022"</f>
        <v>12/20/2022</v>
      </c>
      <c r="P4028">
        <v>6.9550000000000001E-2</v>
      </c>
      <c r="Q4028">
        <v>6.9550000000000001E-2</v>
      </c>
      <c r="S4028">
        <v>0</v>
      </c>
      <c r="T4028">
        <v>1.4671999999999999E-2</v>
      </c>
      <c r="U4028">
        <v>5.4878000000000003E-2</v>
      </c>
      <c r="V4028" t="str">
        <f>"Trad IRN"</f>
        <v>Trad IRN</v>
      </c>
      <c r="W4028">
        <v>15</v>
      </c>
      <c r="X4028" t="s">
        <v>47</v>
      </c>
      <c r="Z4028" t="s">
        <v>47</v>
      </c>
      <c r="AB4028" t="str">
        <f>"11"</f>
        <v>11</v>
      </c>
      <c r="AC4028" t="s">
        <v>48</v>
      </c>
      <c r="AD4028" t="s">
        <v>49</v>
      </c>
      <c r="AE4028" t="s">
        <v>50</v>
      </c>
      <c r="AF4028">
        <v>0</v>
      </c>
      <c r="AG4028" t="s">
        <v>51</v>
      </c>
      <c r="AH4028" t="str">
        <f>"Trad IRN"</f>
        <v>Trad IRN</v>
      </c>
      <c r="AI4028" t="str">
        <f>"Bldg IRN"</f>
        <v>Bldg IRN</v>
      </c>
      <c r="AJ4028" t="s">
        <v>48</v>
      </c>
      <c r="AK4028" t="s">
        <v>48</v>
      </c>
      <c r="AL4028" t="s">
        <v>53</v>
      </c>
      <c r="AM4028">
        <v>78.75</v>
      </c>
      <c r="AN4028">
        <v>1132.3</v>
      </c>
      <c r="AO4028">
        <v>15</v>
      </c>
    </row>
    <row r="4029" spans="1:41" x14ac:dyDescent="0.3">
      <c r="A4029" t="str">
        <f>"Trad IRN"</f>
        <v>Trad IRN</v>
      </c>
      <c r="B4029" t="str">
        <f>"Bldg IRN"</f>
        <v>Bldg IRN</v>
      </c>
      <c r="C4029" t="s">
        <v>41</v>
      </c>
      <c r="D4029" t="s">
        <v>3</v>
      </c>
      <c r="E4029" t="s">
        <v>80</v>
      </c>
      <c r="F4029" t="s">
        <v>81</v>
      </c>
      <c r="G4029" t="s">
        <v>82</v>
      </c>
      <c r="H4029" t="s">
        <v>83</v>
      </c>
      <c r="I4029" t="str">
        <f>"Trad IRN"</f>
        <v>Trad IRN</v>
      </c>
      <c r="J4029" t="s">
        <v>43</v>
      </c>
      <c r="K4029" t="s">
        <v>44</v>
      </c>
      <c r="L4029" t="s">
        <v>45</v>
      </c>
      <c r="M4029" t="s">
        <v>46</v>
      </c>
      <c r="N4029" t="str">
        <f t="shared" si="410"/>
        <v>08/18/2022</v>
      </c>
      <c r="O4029" t="str">
        <f>"01/03/2023"</f>
        <v>01/03/2023</v>
      </c>
      <c r="P4029">
        <v>0.39901900000000001</v>
      </c>
      <c r="Q4029">
        <v>0.39901900000000001</v>
      </c>
      <c r="S4029">
        <v>0</v>
      </c>
      <c r="T4029">
        <v>0.39901900000000001</v>
      </c>
      <c r="U4029">
        <v>0</v>
      </c>
      <c r="V4029" t="str">
        <f>"Trad IRN"</f>
        <v>Trad IRN</v>
      </c>
      <c r="W4029">
        <v>85</v>
      </c>
      <c r="X4029" t="s">
        <v>47</v>
      </c>
      <c r="Z4029" t="s">
        <v>47</v>
      </c>
      <c r="AB4029" t="str">
        <f>"11"</f>
        <v>11</v>
      </c>
      <c r="AC4029" t="s">
        <v>48</v>
      </c>
      <c r="AD4029" t="s">
        <v>49</v>
      </c>
      <c r="AE4029" t="s">
        <v>50</v>
      </c>
      <c r="AF4029">
        <v>0</v>
      </c>
      <c r="AG4029" t="s">
        <v>56</v>
      </c>
      <c r="AH4029" t="str">
        <f>"Trad IRN"</f>
        <v>Trad IRN</v>
      </c>
      <c r="AI4029" t="str">
        <f>"Bldg IRN"</f>
        <v>Bldg IRN</v>
      </c>
      <c r="AJ4029" t="s">
        <v>48</v>
      </c>
      <c r="AK4029" t="s">
        <v>48</v>
      </c>
      <c r="AL4029" t="s">
        <v>53</v>
      </c>
      <c r="AM4029">
        <v>451.81</v>
      </c>
      <c r="AN4029">
        <v>1132.3</v>
      </c>
      <c r="AO4029">
        <v>15</v>
      </c>
    </row>
    <row r="4030" spans="1:41" x14ac:dyDescent="0.3">
      <c r="A4030" t="str">
        <f>"Trad IRN"</f>
        <v>Trad IRN</v>
      </c>
      <c r="B4030" t="str">
        <f>"Bldg IRN"</f>
        <v>Bldg IRN</v>
      </c>
      <c r="C4030" t="s">
        <v>41</v>
      </c>
      <c r="D4030" t="s">
        <v>3</v>
      </c>
      <c r="E4030" t="s">
        <v>80</v>
      </c>
      <c r="F4030" t="s">
        <v>81</v>
      </c>
      <c r="G4030" t="s">
        <v>82</v>
      </c>
      <c r="H4030" t="s">
        <v>83</v>
      </c>
      <c r="I4030" t="s">
        <v>8</v>
      </c>
      <c r="J4030" t="s">
        <v>43</v>
      </c>
      <c r="K4030" t="s">
        <v>44</v>
      </c>
      <c r="L4030" t="s">
        <v>45</v>
      </c>
      <c r="M4030" t="s">
        <v>46</v>
      </c>
      <c r="N4030" t="str">
        <f t="shared" si="410"/>
        <v>08/18/2022</v>
      </c>
      <c r="O4030" t="str">
        <f>"12/20/2022"</f>
        <v>12/20/2022</v>
      </c>
      <c r="P4030">
        <v>0.119242</v>
      </c>
      <c r="Q4030">
        <v>0.119242</v>
      </c>
      <c r="S4030">
        <v>0</v>
      </c>
      <c r="T4030">
        <v>9.4380000000000002E-3</v>
      </c>
      <c r="U4030">
        <v>0.109804</v>
      </c>
      <c r="V4030" t="str">
        <f>"Trad IRN"</f>
        <v>Trad IRN</v>
      </c>
      <c r="W4030">
        <v>25</v>
      </c>
      <c r="X4030" t="s">
        <v>47</v>
      </c>
      <c r="Z4030" t="s">
        <v>47</v>
      </c>
      <c r="AB4030" t="str">
        <f>"12"</f>
        <v>12</v>
      </c>
      <c r="AC4030" t="s">
        <v>48</v>
      </c>
      <c r="AD4030" t="s">
        <v>49</v>
      </c>
      <c r="AE4030" t="s">
        <v>55</v>
      </c>
      <c r="AF4030">
        <v>0</v>
      </c>
      <c r="AG4030" t="s">
        <v>51</v>
      </c>
      <c r="AH4030" t="s">
        <v>85</v>
      </c>
      <c r="AI4030" t="str">
        <f>"Bldg IRN"</f>
        <v>Bldg IRN</v>
      </c>
      <c r="AJ4030" t="str">
        <f>"12"</f>
        <v>12</v>
      </c>
      <c r="AK4030" t="s">
        <v>52</v>
      </c>
      <c r="AL4030" t="s">
        <v>53</v>
      </c>
      <c r="AM4030">
        <v>124.25</v>
      </c>
      <c r="AN4030">
        <v>1042</v>
      </c>
      <c r="AO4030">
        <v>15</v>
      </c>
    </row>
    <row r="4031" spans="1:41" x14ac:dyDescent="0.3">
      <c r="A4031" t="str">
        <f>"Trad IRN"</f>
        <v>Trad IRN</v>
      </c>
      <c r="B4031" t="str">
        <f>"Bldg IRN"</f>
        <v>Bldg IRN</v>
      </c>
      <c r="C4031" t="s">
        <v>41</v>
      </c>
      <c r="D4031" t="s">
        <v>3</v>
      </c>
      <c r="E4031" t="s">
        <v>80</v>
      </c>
      <c r="F4031" t="s">
        <v>81</v>
      </c>
      <c r="G4031" t="s">
        <v>82</v>
      </c>
      <c r="H4031" t="s">
        <v>83</v>
      </c>
      <c r="I4031" t="str">
        <f>"Trad IRN"</f>
        <v>Trad IRN</v>
      </c>
      <c r="J4031" t="s">
        <v>43</v>
      </c>
      <c r="K4031" t="s">
        <v>44</v>
      </c>
      <c r="L4031" t="s">
        <v>45</v>
      </c>
      <c r="M4031" t="s">
        <v>46</v>
      </c>
      <c r="N4031" t="str">
        <f t="shared" si="410"/>
        <v>08/18/2022</v>
      </c>
      <c r="O4031" t="str">
        <f>"01/03/2023"</f>
        <v>01/03/2023</v>
      </c>
      <c r="P4031">
        <v>0.35207500000000003</v>
      </c>
      <c r="Q4031">
        <v>0.35207500000000003</v>
      </c>
      <c r="S4031">
        <v>0</v>
      </c>
      <c r="T4031">
        <v>0.35207500000000003</v>
      </c>
      <c r="U4031">
        <v>0</v>
      </c>
      <c r="V4031" t="str">
        <f>"Trad IRN"</f>
        <v>Trad IRN</v>
      </c>
      <c r="W4031">
        <v>75</v>
      </c>
      <c r="X4031" t="s">
        <v>47</v>
      </c>
      <c r="Z4031" t="s">
        <v>47</v>
      </c>
      <c r="AB4031" t="str">
        <f>"12"</f>
        <v>12</v>
      </c>
      <c r="AC4031" t="s">
        <v>48</v>
      </c>
      <c r="AD4031" t="s">
        <v>49</v>
      </c>
      <c r="AE4031" t="s">
        <v>55</v>
      </c>
      <c r="AF4031">
        <v>0</v>
      </c>
      <c r="AG4031" t="s">
        <v>56</v>
      </c>
      <c r="AH4031" t="str">
        <f>"Trad IRN"</f>
        <v>Trad IRN</v>
      </c>
      <c r="AI4031" t="str">
        <f>"Bldg IRN"</f>
        <v>Bldg IRN</v>
      </c>
      <c r="AJ4031" t="str">
        <f>"12"</f>
        <v>12</v>
      </c>
      <c r="AK4031" t="s">
        <v>48</v>
      </c>
      <c r="AL4031" t="s">
        <v>53</v>
      </c>
      <c r="AM4031">
        <v>398.65</v>
      </c>
      <c r="AN4031">
        <v>1132.3</v>
      </c>
      <c r="AO4031">
        <v>15</v>
      </c>
    </row>
    <row r="4032" spans="1:41" x14ac:dyDescent="0.3">
      <c r="A4032" t="str">
        <f>"Trad IRN"</f>
        <v>Trad IRN</v>
      </c>
      <c r="B4032" t="str">
        <f>"Bldg IRN"</f>
        <v>Bldg IRN</v>
      </c>
      <c r="C4032" t="s">
        <v>41</v>
      </c>
      <c r="D4032" t="s">
        <v>3</v>
      </c>
      <c r="E4032" t="s">
        <v>80</v>
      </c>
      <c r="F4032" t="s">
        <v>81</v>
      </c>
      <c r="G4032" t="s">
        <v>82</v>
      </c>
      <c r="H4032" t="s">
        <v>83</v>
      </c>
      <c r="I4032" t="s">
        <v>8</v>
      </c>
      <c r="J4032" t="s">
        <v>43</v>
      </c>
      <c r="K4032" t="s">
        <v>44</v>
      </c>
      <c r="L4032" t="s">
        <v>45</v>
      </c>
      <c r="M4032" t="s">
        <v>46</v>
      </c>
      <c r="N4032" t="str">
        <f t="shared" si="410"/>
        <v>08/18/2022</v>
      </c>
      <c r="O4032" t="str">
        <f>"12/31/2500"</f>
        <v>12/31/2500</v>
      </c>
      <c r="P4032">
        <v>0.15</v>
      </c>
      <c r="Q4032">
        <v>0.15</v>
      </c>
      <c r="R4032">
        <v>0.15</v>
      </c>
      <c r="S4032">
        <v>0</v>
      </c>
      <c r="T4032">
        <v>3.8887999999999999E-2</v>
      </c>
      <c r="U4032">
        <v>0.111112</v>
      </c>
      <c r="V4032" t="str">
        <f>"Trad IRN"</f>
        <v>Trad IRN</v>
      </c>
      <c r="W4032">
        <v>15</v>
      </c>
      <c r="X4032" t="s">
        <v>47</v>
      </c>
      <c r="Z4032" t="s">
        <v>47</v>
      </c>
      <c r="AB4032" t="str">
        <f>"09"</f>
        <v>09</v>
      </c>
      <c r="AC4032" t="str">
        <f>"15"</f>
        <v>15</v>
      </c>
      <c r="AD4032" t="str">
        <f>"2"</f>
        <v>2</v>
      </c>
      <c r="AE4032" t="s">
        <v>50</v>
      </c>
      <c r="AF4032">
        <v>0</v>
      </c>
      <c r="AG4032" t="s">
        <v>51</v>
      </c>
      <c r="AH4032" t="str">
        <f>"Trad IRN"</f>
        <v>Trad IRN</v>
      </c>
      <c r="AI4032" t="str">
        <f>"Bldg IRN"</f>
        <v>Bldg IRN</v>
      </c>
      <c r="AJ4032" t="s">
        <v>48</v>
      </c>
      <c r="AK4032" t="s">
        <v>48</v>
      </c>
      <c r="AL4032" t="s">
        <v>53</v>
      </c>
      <c r="AM4032">
        <v>169.85</v>
      </c>
      <c r="AN4032">
        <v>1132.3</v>
      </c>
      <c r="AO4032">
        <v>15</v>
      </c>
    </row>
    <row r="4033" spans="1:41" x14ac:dyDescent="0.3">
      <c r="A4033" t="str">
        <f>"Trad IRN"</f>
        <v>Trad IRN</v>
      </c>
      <c r="B4033" t="str">
        <f>"Bldg IRN"</f>
        <v>Bldg IRN</v>
      </c>
      <c r="C4033" t="s">
        <v>41</v>
      </c>
      <c r="D4033" t="s">
        <v>3</v>
      </c>
      <c r="E4033" t="s">
        <v>80</v>
      </c>
      <c r="F4033" t="s">
        <v>81</v>
      </c>
      <c r="G4033" t="s">
        <v>82</v>
      </c>
      <c r="H4033" t="s">
        <v>83</v>
      </c>
      <c r="I4033" t="str">
        <f>"Trad IRN"</f>
        <v>Trad IRN</v>
      </c>
      <c r="J4033" t="s">
        <v>43</v>
      </c>
      <c r="K4033" t="s">
        <v>44</v>
      </c>
      <c r="L4033" t="s">
        <v>45</v>
      </c>
      <c r="M4033" t="s">
        <v>46</v>
      </c>
      <c r="N4033" t="str">
        <f t="shared" si="410"/>
        <v>08/18/2022</v>
      </c>
      <c r="O4033" t="str">
        <f>"12/31/2500"</f>
        <v>12/31/2500</v>
      </c>
      <c r="P4033">
        <v>0.85</v>
      </c>
      <c r="Q4033">
        <v>0.85</v>
      </c>
      <c r="R4033">
        <v>0.85</v>
      </c>
      <c r="S4033">
        <v>0</v>
      </c>
      <c r="T4033">
        <v>0.85</v>
      </c>
      <c r="U4033">
        <v>0</v>
      </c>
      <c r="V4033" t="str">
        <f>"Trad IRN"</f>
        <v>Trad IRN</v>
      </c>
      <c r="W4033">
        <v>85</v>
      </c>
      <c r="X4033" t="s">
        <v>47</v>
      </c>
      <c r="Z4033" t="s">
        <v>47</v>
      </c>
      <c r="AB4033" t="str">
        <f>"09"</f>
        <v>09</v>
      </c>
      <c r="AC4033" t="str">
        <f>"15"</f>
        <v>15</v>
      </c>
      <c r="AD4033" t="str">
        <f>"2"</f>
        <v>2</v>
      </c>
      <c r="AE4033" t="s">
        <v>50</v>
      </c>
      <c r="AF4033">
        <v>0</v>
      </c>
      <c r="AG4033" t="s">
        <v>56</v>
      </c>
      <c r="AH4033" t="str">
        <f>"Trad IRN"</f>
        <v>Trad IRN</v>
      </c>
      <c r="AI4033" t="str">
        <f>"Bldg IRN"</f>
        <v>Bldg IRN</v>
      </c>
      <c r="AJ4033" t="s">
        <v>48</v>
      </c>
      <c r="AK4033" t="s">
        <v>48</v>
      </c>
      <c r="AL4033" t="s">
        <v>53</v>
      </c>
      <c r="AM4033">
        <v>962.46</v>
      </c>
      <c r="AN4033">
        <v>1132.3</v>
      </c>
      <c r="AO4033">
        <v>15</v>
      </c>
    </row>
    <row r="4034" spans="1:41" x14ac:dyDescent="0.3">
      <c r="A4034" t="str">
        <f>"Trad IRN"</f>
        <v>Trad IRN</v>
      </c>
      <c r="B4034" t="str">
        <f>"Bldg IRN"</f>
        <v>Bldg IRN</v>
      </c>
      <c r="C4034" t="s">
        <v>41</v>
      </c>
      <c r="D4034" t="s">
        <v>3</v>
      </c>
      <c r="E4034" t="s">
        <v>80</v>
      </c>
      <c r="F4034" t="s">
        <v>81</v>
      </c>
      <c r="G4034" t="s">
        <v>82</v>
      </c>
      <c r="H4034" t="s">
        <v>83</v>
      </c>
      <c r="I4034" t="str">
        <f>"Trad IRN"</f>
        <v>Trad IRN</v>
      </c>
      <c r="J4034" t="s">
        <v>43</v>
      </c>
      <c r="K4034" t="s">
        <v>44</v>
      </c>
      <c r="L4034" t="s">
        <v>45</v>
      </c>
      <c r="M4034" t="s">
        <v>46</v>
      </c>
      <c r="N4034" t="str">
        <f t="shared" si="410"/>
        <v>08/18/2022</v>
      </c>
      <c r="O4034" t="str">
        <f>"12/31/2500"</f>
        <v>12/31/2500</v>
      </c>
      <c r="P4034">
        <v>1</v>
      </c>
      <c r="Q4034">
        <v>1</v>
      </c>
      <c r="S4034">
        <v>1</v>
      </c>
      <c r="T4034">
        <v>1</v>
      </c>
      <c r="U4034">
        <v>0</v>
      </c>
      <c r="V4034" t="str">
        <f>"Trad IRN"</f>
        <v>Trad IRN</v>
      </c>
      <c r="W4034">
        <v>100</v>
      </c>
      <c r="X4034" t="s">
        <v>47</v>
      </c>
      <c r="Z4034" t="s">
        <v>47</v>
      </c>
      <c r="AB4034" t="str">
        <f>"11"</f>
        <v>11</v>
      </c>
      <c r="AC4034" t="s">
        <v>48</v>
      </c>
      <c r="AD4034" t="s">
        <v>49</v>
      </c>
      <c r="AE4034" t="s">
        <v>50</v>
      </c>
      <c r="AF4034">
        <v>0</v>
      </c>
      <c r="AG4034" t="s">
        <v>56</v>
      </c>
      <c r="AH4034" t="str">
        <f>"Trad IRN"</f>
        <v>Trad IRN</v>
      </c>
      <c r="AI4034" t="str">
        <f>"Bldg IRN"</f>
        <v>Bldg IRN</v>
      </c>
      <c r="AJ4034" t="s">
        <v>48</v>
      </c>
      <c r="AK4034" t="s">
        <v>48</v>
      </c>
      <c r="AL4034" t="s">
        <v>53</v>
      </c>
      <c r="AM4034">
        <v>1132.3</v>
      </c>
      <c r="AN4034">
        <v>1132.3</v>
      </c>
      <c r="AO4034">
        <v>15</v>
      </c>
    </row>
    <row r="4035" spans="1:41" x14ac:dyDescent="0.3">
      <c r="A4035" t="str">
        <f>"Trad IRN"</f>
        <v>Trad IRN</v>
      </c>
      <c r="B4035" t="str">
        <f>"Bldg IRN"</f>
        <v>Bldg IRN</v>
      </c>
      <c r="C4035" t="s">
        <v>41</v>
      </c>
      <c r="D4035" t="s">
        <v>3</v>
      </c>
      <c r="E4035" t="s">
        <v>80</v>
      </c>
      <c r="F4035" t="s">
        <v>81</v>
      </c>
      <c r="G4035" t="s">
        <v>82</v>
      </c>
      <c r="H4035" t="s">
        <v>83</v>
      </c>
      <c r="I4035" t="str">
        <f>"Trad IRN"</f>
        <v>Trad IRN</v>
      </c>
      <c r="J4035" t="s">
        <v>43</v>
      </c>
      <c r="K4035" t="s">
        <v>44</v>
      </c>
      <c r="L4035" t="s">
        <v>45</v>
      </c>
      <c r="M4035" t="s">
        <v>59</v>
      </c>
      <c r="N4035" t="str">
        <f t="shared" si="410"/>
        <v>08/18/2022</v>
      </c>
      <c r="O4035" t="str">
        <f>"08/23/2022"</f>
        <v>08/23/2022</v>
      </c>
      <c r="P4035">
        <v>2.3068000000000002E-2</v>
      </c>
      <c r="Q4035">
        <v>2.3068000000000002E-2</v>
      </c>
      <c r="S4035">
        <v>0</v>
      </c>
      <c r="T4035">
        <v>2.3068000000000002E-2</v>
      </c>
      <c r="U4035">
        <v>0</v>
      </c>
      <c r="V4035" t="s">
        <v>84</v>
      </c>
      <c r="W4035">
        <v>100</v>
      </c>
      <c r="X4035" t="s">
        <v>47</v>
      </c>
      <c r="Z4035" t="s">
        <v>47</v>
      </c>
      <c r="AB4035" t="str">
        <f>"11"</f>
        <v>11</v>
      </c>
      <c r="AC4035" t="s">
        <v>48</v>
      </c>
      <c r="AD4035" t="s">
        <v>49</v>
      </c>
      <c r="AE4035" t="s">
        <v>50</v>
      </c>
      <c r="AF4035">
        <v>0</v>
      </c>
      <c r="AG4035" t="s">
        <v>56</v>
      </c>
      <c r="AH4035" t="str">
        <f>"Trad IRN"</f>
        <v>Trad IRN</v>
      </c>
      <c r="AI4035" t="str">
        <f>"Bldg IRN"</f>
        <v>Bldg IRN</v>
      </c>
      <c r="AJ4035" t="s">
        <v>48</v>
      </c>
      <c r="AK4035" t="s">
        <v>48</v>
      </c>
      <c r="AL4035" t="s">
        <v>53</v>
      </c>
      <c r="AM4035">
        <v>26.12</v>
      </c>
      <c r="AN4035">
        <v>1132.3</v>
      </c>
      <c r="AO4035">
        <v>15</v>
      </c>
    </row>
    <row r="4036" spans="1:41" x14ac:dyDescent="0.3">
      <c r="A4036" t="str">
        <f>"Trad IRN"</f>
        <v>Trad IRN</v>
      </c>
      <c r="B4036" t="str">
        <f>"Bldg IRN"</f>
        <v>Bldg IRN</v>
      </c>
      <c r="C4036" t="s">
        <v>41</v>
      </c>
      <c r="D4036" t="s">
        <v>3</v>
      </c>
      <c r="E4036" t="s">
        <v>80</v>
      </c>
      <c r="F4036" t="s">
        <v>81</v>
      </c>
      <c r="G4036" t="s">
        <v>82</v>
      </c>
      <c r="H4036" t="s">
        <v>83</v>
      </c>
      <c r="I4036" t="str">
        <f>"Trad IRN"</f>
        <v>Trad IRN</v>
      </c>
      <c r="J4036" t="s">
        <v>43</v>
      </c>
      <c r="K4036" t="s">
        <v>44</v>
      </c>
      <c r="L4036" t="s">
        <v>45</v>
      </c>
      <c r="M4036" t="s">
        <v>46</v>
      </c>
      <c r="N4036" t="str">
        <f t="shared" si="410"/>
        <v>08/18/2022</v>
      </c>
      <c r="O4036" t="str">
        <f t="shared" ref="O4036:O4041" si="411">"12/31/2500"</f>
        <v>12/31/2500</v>
      </c>
      <c r="P4036">
        <v>1</v>
      </c>
      <c r="Q4036">
        <v>1</v>
      </c>
      <c r="S4036">
        <v>1</v>
      </c>
      <c r="T4036">
        <v>1</v>
      </c>
      <c r="U4036">
        <v>0</v>
      </c>
      <c r="V4036" t="str">
        <f>"Trad IRN"</f>
        <v>Trad IRN</v>
      </c>
      <c r="W4036">
        <v>100</v>
      </c>
      <c r="X4036" t="s">
        <v>47</v>
      </c>
      <c r="Z4036" t="s">
        <v>47</v>
      </c>
      <c r="AB4036" t="str">
        <f>"09"</f>
        <v>09</v>
      </c>
      <c r="AC4036" t="s">
        <v>48</v>
      </c>
      <c r="AD4036" t="s">
        <v>49</v>
      </c>
      <c r="AE4036" t="s">
        <v>50</v>
      </c>
      <c r="AF4036">
        <v>0</v>
      </c>
      <c r="AG4036" t="s">
        <v>56</v>
      </c>
      <c r="AH4036" t="str">
        <f>"Trad IRN"</f>
        <v>Trad IRN</v>
      </c>
      <c r="AI4036" t="str">
        <f>"Bldg IRN"</f>
        <v>Bldg IRN</v>
      </c>
      <c r="AJ4036" t="s">
        <v>48</v>
      </c>
      <c r="AK4036" t="s">
        <v>48</v>
      </c>
      <c r="AL4036" t="s">
        <v>53</v>
      </c>
      <c r="AM4036">
        <v>1132.3</v>
      </c>
      <c r="AN4036">
        <v>1132.3</v>
      </c>
      <c r="AO4036">
        <v>15</v>
      </c>
    </row>
    <row r="4037" spans="1:41" x14ac:dyDescent="0.3">
      <c r="A4037" t="str">
        <f>"Trad IRN"</f>
        <v>Trad IRN</v>
      </c>
      <c r="B4037" t="str">
        <f>"Bldg IRN"</f>
        <v>Bldg IRN</v>
      </c>
      <c r="C4037" t="s">
        <v>41</v>
      </c>
      <c r="D4037" t="s">
        <v>3</v>
      </c>
      <c r="E4037" t="s">
        <v>80</v>
      </c>
      <c r="F4037" t="s">
        <v>81</v>
      </c>
      <c r="G4037" t="s">
        <v>82</v>
      </c>
      <c r="H4037" t="s">
        <v>83</v>
      </c>
      <c r="I4037" t="str">
        <f>"Trad IRN"</f>
        <v>Trad IRN</v>
      </c>
      <c r="J4037" t="s">
        <v>43</v>
      </c>
      <c r="K4037" t="s">
        <v>44</v>
      </c>
      <c r="L4037" t="s">
        <v>45</v>
      </c>
      <c r="M4037" t="s">
        <v>46</v>
      </c>
      <c r="N4037" t="str">
        <f t="shared" si="410"/>
        <v>08/18/2022</v>
      </c>
      <c r="O4037" t="str">
        <f t="shared" si="411"/>
        <v>12/31/2500</v>
      </c>
      <c r="P4037">
        <v>1</v>
      </c>
      <c r="Q4037">
        <v>1</v>
      </c>
      <c r="S4037">
        <v>1</v>
      </c>
      <c r="T4037">
        <v>1</v>
      </c>
      <c r="U4037">
        <v>0</v>
      </c>
      <c r="V4037" t="str">
        <f>"Trad IRN"</f>
        <v>Trad IRN</v>
      </c>
      <c r="W4037">
        <v>100</v>
      </c>
      <c r="X4037" t="s">
        <v>47</v>
      </c>
      <c r="Z4037" t="s">
        <v>47</v>
      </c>
      <c r="AB4037" t="str">
        <f>"11"</f>
        <v>11</v>
      </c>
      <c r="AC4037" t="s">
        <v>48</v>
      </c>
      <c r="AD4037" t="s">
        <v>49</v>
      </c>
      <c r="AE4037" t="s">
        <v>50</v>
      </c>
      <c r="AF4037">
        <v>0</v>
      </c>
      <c r="AG4037" t="s">
        <v>56</v>
      </c>
      <c r="AH4037" t="str">
        <f>"Trad IRN"</f>
        <v>Trad IRN</v>
      </c>
      <c r="AI4037" t="str">
        <f>"Bldg IRN"</f>
        <v>Bldg IRN</v>
      </c>
      <c r="AJ4037" t="s">
        <v>48</v>
      </c>
      <c r="AK4037" t="s">
        <v>48</v>
      </c>
      <c r="AL4037" t="s">
        <v>53</v>
      </c>
      <c r="AM4037">
        <v>1132.3</v>
      </c>
      <c r="AN4037">
        <v>1132.3</v>
      </c>
      <c r="AO4037">
        <v>15</v>
      </c>
    </row>
    <row r="4038" spans="1:41" x14ac:dyDescent="0.3">
      <c r="A4038" t="str">
        <f>"Trad IRN"</f>
        <v>Trad IRN</v>
      </c>
      <c r="B4038" t="str">
        <f>"Bldg IRN"</f>
        <v>Bldg IRN</v>
      </c>
      <c r="C4038" t="s">
        <v>41</v>
      </c>
      <c r="D4038" t="s">
        <v>3</v>
      </c>
      <c r="E4038" t="s">
        <v>80</v>
      </c>
      <c r="F4038" t="s">
        <v>81</v>
      </c>
      <c r="G4038" t="s">
        <v>82</v>
      </c>
      <c r="H4038" t="s">
        <v>83</v>
      </c>
      <c r="I4038" t="str">
        <f>"Trad IRN"</f>
        <v>Trad IRN</v>
      </c>
      <c r="J4038" t="s">
        <v>43</v>
      </c>
      <c r="K4038" t="s">
        <v>44</v>
      </c>
      <c r="L4038" t="s">
        <v>45</v>
      </c>
      <c r="M4038" t="s">
        <v>46</v>
      </c>
      <c r="N4038" t="str">
        <f t="shared" si="410"/>
        <v>08/18/2022</v>
      </c>
      <c r="O4038" t="str">
        <f t="shared" si="411"/>
        <v>12/31/2500</v>
      </c>
      <c r="P4038">
        <v>1</v>
      </c>
      <c r="Q4038">
        <v>1</v>
      </c>
      <c r="S4038">
        <v>0</v>
      </c>
      <c r="T4038">
        <v>1</v>
      </c>
      <c r="U4038">
        <v>0</v>
      </c>
      <c r="V4038" t="str">
        <f>"Trad IRN"</f>
        <v>Trad IRN</v>
      </c>
      <c r="W4038">
        <v>100</v>
      </c>
      <c r="X4038" t="s">
        <v>47</v>
      </c>
      <c r="Z4038" t="s">
        <v>47</v>
      </c>
      <c r="AB4038" t="str">
        <f>"09"</f>
        <v>09</v>
      </c>
      <c r="AC4038" t="s">
        <v>48</v>
      </c>
      <c r="AD4038" t="s">
        <v>49</v>
      </c>
      <c r="AE4038" t="s">
        <v>50</v>
      </c>
      <c r="AF4038">
        <v>0</v>
      </c>
      <c r="AG4038" t="s">
        <v>56</v>
      </c>
      <c r="AH4038" t="str">
        <f>"Trad IRN"</f>
        <v>Trad IRN</v>
      </c>
      <c r="AI4038" t="str">
        <f>"Bldg IRN"</f>
        <v>Bldg IRN</v>
      </c>
      <c r="AJ4038" t="s">
        <v>48</v>
      </c>
      <c r="AK4038" t="s">
        <v>48</v>
      </c>
      <c r="AL4038" t="s">
        <v>53</v>
      </c>
      <c r="AM4038">
        <v>1132.3</v>
      </c>
      <c r="AN4038">
        <v>1132.3</v>
      </c>
      <c r="AO4038">
        <v>15</v>
      </c>
    </row>
    <row r="4039" spans="1:41" x14ac:dyDescent="0.3">
      <c r="A4039" t="str">
        <f>"Trad IRN"</f>
        <v>Trad IRN</v>
      </c>
      <c r="B4039" t="str">
        <f>"Bldg IRN"</f>
        <v>Bldg IRN</v>
      </c>
      <c r="C4039" t="s">
        <v>41</v>
      </c>
      <c r="D4039" t="s">
        <v>3</v>
      </c>
      <c r="E4039" t="s">
        <v>80</v>
      </c>
      <c r="F4039" t="s">
        <v>81</v>
      </c>
      <c r="G4039" t="s">
        <v>82</v>
      </c>
      <c r="H4039" t="s">
        <v>83</v>
      </c>
      <c r="I4039" t="str">
        <f>"Trad IRN"</f>
        <v>Trad IRN</v>
      </c>
      <c r="J4039" t="s">
        <v>43</v>
      </c>
      <c r="K4039" t="s">
        <v>44</v>
      </c>
      <c r="L4039" t="s">
        <v>45</v>
      </c>
      <c r="M4039" t="s">
        <v>46</v>
      </c>
      <c r="N4039" t="str">
        <f t="shared" si="410"/>
        <v>08/18/2022</v>
      </c>
      <c r="O4039" t="str">
        <f t="shared" si="411"/>
        <v>12/31/2500</v>
      </c>
      <c r="P4039">
        <v>1</v>
      </c>
      <c r="Q4039">
        <v>1</v>
      </c>
      <c r="S4039">
        <v>0</v>
      </c>
      <c r="T4039">
        <v>1</v>
      </c>
      <c r="U4039">
        <v>0</v>
      </c>
      <c r="V4039" t="str">
        <f>"Trad IRN"</f>
        <v>Trad IRN</v>
      </c>
      <c r="W4039">
        <v>100</v>
      </c>
      <c r="X4039" t="s">
        <v>47</v>
      </c>
      <c r="Z4039" t="s">
        <v>47</v>
      </c>
      <c r="AB4039" t="str">
        <f>"11"</f>
        <v>11</v>
      </c>
      <c r="AC4039" t="s">
        <v>48</v>
      </c>
      <c r="AD4039" t="s">
        <v>49</v>
      </c>
      <c r="AE4039" t="s">
        <v>50</v>
      </c>
      <c r="AF4039">
        <v>0</v>
      </c>
      <c r="AG4039" t="s">
        <v>56</v>
      </c>
      <c r="AH4039" t="str">
        <f>"Trad IRN"</f>
        <v>Trad IRN</v>
      </c>
      <c r="AI4039" t="str">
        <f>"Bldg IRN"</f>
        <v>Bldg IRN</v>
      </c>
      <c r="AJ4039" t="s">
        <v>48</v>
      </c>
      <c r="AK4039" t="s">
        <v>48</v>
      </c>
      <c r="AL4039" t="s">
        <v>53</v>
      </c>
      <c r="AM4039">
        <v>1132.3</v>
      </c>
      <c r="AN4039">
        <v>1132.3</v>
      </c>
      <c r="AO4039">
        <v>15</v>
      </c>
    </row>
    <row r="4040" spans="1:41" x14ac:dyDescent="0.3">
      <c r="A4040" t="str">
        <f>"Trad IRN"</f>
        <v>Trad IRN</v>
      </c>
      <c r="B4040" t="str">
        <f>"Bldg IRN"</f>
        <v>Bldg IRN</v>
      </c>
      <c r="C4040" t="s">
        <v>41</v>
      </c>
      <c r="D4040" t="s">
        <v>3</v>
      </c>
      <c r="E4040" t="s">
        <v>80</v>
      </c>
      <c r="F4040" t="s">
        <v>81</v>
      </c>
      <c r="G4040" t="s">
        <v>82</v>
      </c>
      <c r="H4040" t="s">
        <v>83</v>
      </c>
      <c r="I4040" t="str">
        <f>"Trad IRN"</f>
        <v>Trad IRN</v>
      </c>
      <c r="J4040" t="s">
        <v>43</v>
      </c>
      <c r="K4040" t="s">
        <v>44</v>
      </c>
      <c r="L4040" t="s">
        <v>45</v>
      </c>
      <c r="M4040" t="s">
        <v>46</v>
      </c>
      <c r="N4040" t="str">
        <f t="shared" si="410"/>
        <v>08/18/2022</v>
      </c>
      <c r="O4040" t="str">
        <f t="shared" si="411"/>
        <v>12/31/2500</v>
      </c>
      <c r="P4040">
        <v>1</v>
      </c>
      <c r="Q4040">
        <v>1</v>
      </c>
      <c r="S4040">
        <v>0</v>
      </c>
      <c r="T4040">
        <v>1</v>
      </c>
      <c r="U4040">
        <v>0</v>
      </c>
      <c r="V4040" t="str">
        <f>"Trad IRN"</f>
        <v>Trad IRN</v>
      </c>
      <c r="W4040">
        <v>100</v>
      </c>
      <c r="X4040" t="s">
        <v>47</v>
      </c>
      <c r="Z4040" t="s">
        <v>47</v>
      </c>
      <c r="AB4040" t="str">
        <f>"09"</f>
        <v>09</v>
      </c>
      <c r="AC4040" t="s">
        <v>48</v>
      </c>
      <c r="AD4040" t="s">
        <v>49</v>
      </c>
      <c r="AE4040" t="s">
        <v>50</v>
      </c>
      <c r="AF4040">
        <v>0</v>
      </c>
      <c r="AG4040" t="s">
        <v>56</v>
      </c>
      <c r="AH4040" t="str">
        <f>"Trad IRN"</f>
        <v>Trad IRN</v>
      </c>
      <c r="AI4040" t="str">
        <f>"Bldg IRN"</f>
        <v>Bldg IRN</v>
      </c>
      <c r="AJ4040" t="s">
        <v>48</v>
      </c>
      <c r="AK4040" t="s">
        <v>48</v>
      </c>
      <c r="AL4040" t="s">
        <v>53</v>
      </c>
      <c r="AM4040">
        <v>1132.3</v>
      </c>
      <c r="AN4040">
        <v>1132.3</v>
      </c>
      <c r="AO4040">
        <v>15</v>
      </c>
    </row>
    <row r="4041" spans="1:41" x14ac:dyDescent="0.3">
      <c r="A4041" t="str">
        <f>"Trad IRN"</f>
        <v>Trad IRN</v>
      </c>
      <c r="B4041" t="str">
        <f>"Bldg IRN"</f>
        <v>Bldg IRN</v>
      </c>
      <c r="C4041" t="s">
        <v>41</v>
      </c>
      <c r="D4041" t="s">
        <v>3</v>
      </c>
      <c r="E4041" t="s">
        <v>80</v>
      </c>
      <c r="F4041" t="s">
        <v>81</v>
      </c>
      <c r="G4041" t="s">
        <v>82</v>
      </c>
      <c r="H4041" t="s">
        <v>83</v>
      </c>
      <c r="I4041" t="s">
        <v>8</v>
      </c>
      <c r="J4041" t="s">
        <v>43</v>
      </c>
      <c r="K4041" t="s">
        <v>44</v>
      </c>
      <c r="L4041" t="s">
        <v>45</v>
      </c>
      <c r="M4041" t="s">
        <v>46</v>
      </c>
      <c r="N4041" t="str">
        <f>"01/04/2023"</f>
        <v>01/04/2023</v>
      </c>
      <c r="O4041" t="str">
        <f t="shared" si="411"/>
        <v>12/31/2500</v>
      </c>
      <c r="P4041">
        <v>0.12931899999999999</v>
      </c>
      <c r="Q4041">
        <v>0.12931899999999999</v>
      </c>
      <c r="S4041">
        <v>0</v>
      </c>
      <c r="T4041">
        <v>7.3762999999999995E-2</v>
      </c>
      <c r="U4041">
        <v>5.5556000000000001E-2</v>
      </c>
      <c r="V4041" t="str">
        <f>"Trad IRN"</f>
        <v>Trad IRN</v>
      </c>
      <c r="W4041">
        <v>12</v>
      </c>
      <c r="X4041" t="s">
        <v>54</v>
      </c>
      <c r="Y4041" t="str">
        <f>"13"</f>
        <v>13</v>
      </c>
      <c r="Z4041" t="s">
        <v>47</v>
      </c>
      <c r="AB4041" t="str">
        <f>"12"</f>
        <v>12</v>
      </c>
      <c r="AC4041" t="s">
        <v>48</v>
      </c>
      <c r="AD4041" t="s">
        <v>49</v>
      </c>
      <c r="AE4041" t="s">
        <v>50</v>
      </c>
      <c r="AF4041">
        <v>0</v>
      </c>
      <c r="AG4041" t="s">
        <v>51</v>
      </c>
      <c r="AH4041" t="s">
        <v>85</v>
      </c>
      <c r="AI4041" t="str">
        <f>"Bldg IRN"</f>
        <v>Bldg IRN</v>
      </c>
      <c r="AJ4041" t="str">
        <f>"12"</f>
        <v>12</v>
      </c>
      <c r="AK4041" t="s">
        <v>52</v>
      </c>
      <c r="AL4041" t="s">
        <v>53</v>
      </c>
      <c r="AM4041">
        <v>134.75</v>
      </c>
      <c r="AN4041">
        <v>1042</v>
      </c>
      <c r="AO4041">
        <v>15</v>
      </c>
    </row>
    <row r="4042" spans="1:41" x14ac:dyDescent="0.3">
      <c r="A4042" t="str">
        <f>"Trad IRN"</f>
        <v>Trad IRN</v>
      </c>
      <c r="B4042" t="str">
        <f>"Bldg IRN"</f>
        <v>Bldg IRN</v>
      </c>
      <c r="C4042" t="s">
        <v>41</v>
      </c>
      <c r="D4042" t="s">
        <v>3</v>
      </c>
      <c r="E4042" t="s">
        <v>80</v>
      </c>
      <c r="F4042" t="s">
        <v>81</v>
      </c>
      <c r="G4042" t="s">
        <v>82</v>
      </c>
      <c r="H4042" t="s">
        <v>83</v>
      </c>
      <c r="I4042" t="s">
        <v>8</v>
      </c>
      <c r="J4042" t="s">
        <v>43</v>
      </c>
      <c r="K4042" t="s">
        <v>44</v>
      </c>
      <c r="L4042" t="s">
        <v>45</v>
      </c>
      <c r="M4042" t="s">
        <v>46</v>
      </c>
      <c r="N4042" t="str">
        <f>"08/18/2022"</f>
        <v>08/18/2022</v>
      </c>
      <c r="O4042" t="str">
        <f>"01/03/2023"</f>
        <v>01/03/2023</v>
      </c>
      <c r="P4042">
        <v>0.119242</v>
      </c>
      <c r="Q4042">
        <v>0.119242</v>
      </c>
      <c r="S4042">
        <v>0</v>
      </c>
      <c r="T4042">
        <v>6.5908999999999995E-2</v>
      </c>
      <c r="U4042">
        <v>5.3332999999999998E-2</v>
      </c>
      <c r="V4042" t="str">
        <f>"Trad IRN"</f>
        <v>Trad IRN</v>
      </c>
      <c r="W4042">
        <v>25</v>
      </c>
      <c r="X4042" t="s">
        <v>47</v>
      </c>
      <c r="Z4042" t="s">
        <v>47</v>
      </c>
      <c r="AB4042" t="str">
        <f>"12"</f>
        <v>12</v>
      </c>
      <c r="AC4042" t="s">
        <v>48</v>
      </c>
      <c r="AD4042" t="s">
        <v>49</v>
      </c>
      <c r="AE4042" t="s">
        <v>50</v>
      </c>
      <c r="AF4042">
        <v>0</v>
      </c>
      <c r="AG4042" t="s">
        <v>51</v>
      </c>
      <c r="AH4042" t="s">
        <v>85</v>
      </c>
      <c r="AI4042" t="str">
        <f>"Bldg IRN"</f>
        <v>Bldg IRN</v>
      </c>
      <c r="AJ4042" t="str">
        <f>"12"</f>
        <v>12</v>
      </c>
      <c r="AK4042" t="s">
        <v>52</v>
      </c>
      <c r="AL4042" t="s">
        <v>53</v>
      </c>
      <c r="AM4042">
        <v>124.25</v>
      </c>
      <c r="AN4042">
        <v>1042</v>
      </c>
      <c r="AO4042">
        <v>15</v>
      </c>
    </row>
    <row r="4043" spans="1:41" x14ac:dyDescent="0.3">
      <c r="A4043" t="str">
        <f>"Trad IRN"</f>
        <v>Trad IRN</v>
      </c>
      <c r="B4043" t="str">
        <f>"Bldg IRN"</f>
        <v>Bldg IRN</v>
      </c>
      <c r="C4043" t="s">
        <v>41</v>
      </c>
      <c r="D4043" t="s">
        <v>3</v>
      </c>
      <c r="E4043" t="s">
        <v>80</v>
      </c>
      <c r="F4043" t="s">
        <v>81</v>
      </c>
      <c r="G4043" t="s">
        <v>82</v>
      </c>
      <c r="H4043" t="s">
        <v>83</v>
      </c>
      <c r="I4043" t="str">
        <f>"Trad IRN"</f>
        <v>Trad IRN</v>
      </c>
      <c r="J4043" t="s">
        <v>43</v>
      </c>
      <c r="K4043" t="s">
        <v>44</v>
      </c>
      <c r="L4043" t="s">
        <v>45</v>
      </c>
      <c r="M4043" t="s">
        <v>46</v>
      </c>
      <c r="N4043" t="str">
        <f>"08/18/2022"</f>
        <v>08/18/2022</v>
      </c>
      <c r="O4043" t="str">
        <f>"12/31/2500"</f>
        <v>12/31/2500</v>
      </c>
      <c r="P4043">
        <v>0.75</v>
      </c>
      <c r="Q4043">
        <v>0.75</v>
      </c>
      <c r="S4043">
        <v>0.75</v>
      </c>
      <c r="T4043">
        <v>0.75</v>
      </c>
      <c r="U4043">
        <v>0</v>
      </c>
      <c r="V4043" t="str">
        <f>"Trad IRN"</f>
        <v>Trad IRN</v>
      </c>
      <c r="W4043">
        <v>75</v>
      </c>
      <c r="X4043" t="s">
        <v>47</v>
      </c>
      <c r="Z4043" t="s">
        <v>47</v>
      </c>
      <c r="AB4043" t="str">
        <f>"12"</f>
        <v>12</v>
      </c>
      <c r="AC4043" t="s">
        <v>48</v>
      </c>
      <c r="AD4043" t="s">
        <v>49</v>
      </c>
      <c r="AE4043" t="s">
        <v>50</v>
      </c>
      <c r="AF4043">
        <v>0</v>
      </c>
      <c r="AG4043" t="s">
        <v>56</v>
      </c>
      <c r="AH4043" t="str">
        <f>"Trad IRN"</f>
        <v>Trad IRN</v>
      </c>
      <c r="AI4043" t="str">
        <f>"Bldg IRN"</f>
        <v>Bldg IRN</v>
      </c>
      <c r="AJ4043" t="str">
        <f>"12"</f>
        <v>12</v>
      </c>
      <c r="AK4043" t="s">
        <v>48</v>
      </c>
      <c r="AL4043" t="s">
        <v>53</v>
      </c>
      <c r="AM4043">
        <v>849.23</v>
      </c>
      <c r="AN4043">
        <v>1132.3</v>
      </c>
      <c r="AO4043">
        <v>15</v>
      </c>
    </row>
    <row r="4044" spans="1:41" x14ac:dyDescent="0.3">
      <c r="A4044" t="str">
        <f>"Trad IRN"</f>
        <v>Trad IRN</v>
      </c>
      <c r="B4044" t="str">
        <f>"Bldg IRN"</f>
        <v>Bldg IRN</v>
      </c>
      <c r="C4044" t="s">
        <v>41</v>
      </c>
      <c r="D4044" t="s">
        <v>3</v>
      </c>
      <c r="E4044" t="s">
        <v>80</v>
      </c>
      <c r="F4044" t="s">
        <v>81</v>
      </c>
      <c r="G4044" t="s">
        <v>82</v>
      </c>
      <c r="H4044" t="s">
        <v>83</v>
      </c>
      <c r="I4044" t="str">
        <f>"Trad IRN"</f>
        <v>Trad IRN</v>
      </c>
      <c r="J4044" t="s">
        <v>43</v>
      </c>
      <c r="K4044" t="s">
        <v>44</v>
      </c>
      <c r="L4044" t="s">
        <v>45</v>
      </c>
      <c r="M4044" t="s">
        <v>46</v>
      </c>
      <c r="N4044" t="str">
        <f>"08/18/2022"</f>
        <v>08/18/2022</v>
      </c>
      <c r="O4044" t="str">
        <f>"12/31/2500"</f>
        <v>12/31/2500</v>
      </c>
      <c r="P4044">
        <v>1</v>
      </c>
      <c r="Q4044">
        <v>1</v>
      </c>
      <c r="S4044">
        <v>0</v>
      </c>
      <c r="T4044">
        <v>1</v>
      </c>
      <c r="U4044">
        <v>0</v>
      </c>
      <c r="V4044" t="str">
        <f>"Trad IRN"</f>
        <v>Trad IRN</v>
      </c>
      <c r="W4044">
        <v>100</v>
      </c>
      <c r="X4044" t="s">
        <v>47</v>
      </c>
      <c r="Z4044" t="s">
        <v>47</v>
      </c>
      <c r="AB4044" t="str">
        <f>"12"</f>
        <v>12</v>
      </c>
      <c r="AC4044" t="s">
        <v>48</v>
      </c>
      <c r="AD4044" t="s">
        <v>49</v>
      </c>
      <c r="AE4044" t="s">
        <v>50</v>
      </c>
      <c r="AF4044">
        <v>0</v>
      </c>
      <c r="AG4044" t="s">
        <v>56</v>
      </c>
      <c r="AH4044" t="str">
        <f>"Trad IRN"</f>
        <v>Trad IRN</v>
      </c>
      <c r="AI4044" t="str">
        <f>"Bldg IRN"</f>
        <v>Bldg IRN</v>
      </c>
      <c r="AJ4044" t="str">
        <f>"12"</f>
        <v>12</v>
      </c>
      <c r="AK4044" t="s">
        <v>48</v>
      </c>
      <c r="AL4044" t="s">
        <v>53</v>
      </c>
      <c r="AM4044">
        <v>1132.3</v>
      </c>
      <c r="AN4044">
        <v>1132.3</v>
      </c>
      <c r="AO4044">
        <v>15</v>
      </c>
    </row>
    <row r="4045" spans="1:41" x14ac:dyDescent="0.3">
      <c r="A4045" t="str">
        <f>"Trad IRN"</f>
        <v>Trad IRN</v>
      </c>
      <c r="B4045" t="str">
        <f>"Bldg IRN"</f>
        <v>Bldg IRN</v>
      </c>
      <c r="C4045" t="s">
        <v>41</v>
      </c>
      <c r="D4045" t="s">
        <v>3</v>
      </c>
      <c r="E4045" t="s">
        <v>80</v>
      </c>
      <c r="F4045" t="s">
        <v>81</v>
      </c>
      <c r="G4045" t="s">
        <v>82</v>
      </c>
      <c r="H4045" t="s">
        <v>83</v>
      </c>
      <c r="I4045" t="str">
        <f>"Trad IRN"</f>
        <v>Trad IRN</v>
      </c>
      <c r="J4045" t="s">
        <v>43</v>
      </c>
      <c r="K4045" t="s">
        <v>44</v>
      </c>
      <c r="L4045" t="s">
        <v>45</v>
      </c>
      <c r="M4045" t="s">
        <v>46</v>
      </c>
      <c r="N4045" t="str">
        <f>"08/18/2022"</f>
        <v>08/18/2022</v>
      </c>
      <c r="O4045" t="str">
        <f>"01/03/2023"</f>
        <v>01/03/2023</v>
      </c>
      <c r="P4045">
        <v>0.39901900000000001</v>
      </c>
      <c r="Q4045">
        <v>0.39901900000000001</v>
      </c>
      <c r="R4045">
        <v>0.39901900000000001</v>
      </c>
      <c r="S4045">
        <v>0</v>
      </c>
      <c r="T4045">
        <v>0.39901900000000001</v>
      </c>
      <c r="U4045">
        <v>0</v>
      </c>
      <c r="V4045" t="str">
        <f>"Trad IRN"</f>
        <v>Trad IRN</v>
      </c>
      <c r="W4045">
        <v>85</v>
      </c>
      <c r="X4045" t="s">
        <v>47</v>
      </c>
      <c r="Z4045" t="s">
        <v>47</v>
      </c>
      <c r="AB4045" t="str">
        <f>"10"</f>
        <v>10</v>
      </c>
      <c r="AC4045" t="str">
        <f>"09"</f>
        <v>09</v>
      </c>
      <c r="AD4045" t="str">
        <f>"2"</f>
        <v>2</v>
      </c>
      <c r="AE4045" t="s">
        <v>50</v>
      </c>
      <c r="AF4045">
        <v>0</v>
      </c>
      <c r="AG4045" t="s">
        <v>56</v>
      </c>
      <c r="AH4045" t="str">
        <f>"Trad IRN"</f>
        <v>Trad IRN</v>
      </c>
      <c r="AI4045" t="str">
        <f>"Bldg IRN"</f>
        <v>Bldg IRN</v>
      </c>
      <c r="AJ4045" t="s">
        <v>48</v>
      </c>
      <c r="AK4045" t="s">
        <v>48</v>
      </c>
      <c r="AL4045" t="s">
        <v>53</v>
      </c>
      <c r="AM4045">
        <v>451.81</v>
      </c>
      <c r="AN4045">
        <v>1132.3</v>
      </c>
      <c r="AO4045">
        <v>15</v>
      </c>
    </row>
    <row r="4046" spans="1:41" x14ac:dyDescent="0.3">
      <c r="A4046" t="str">
        <f>"Trad IRN"</f>
        <v>Trad IRN</v>
      </c>
      <c r="B4046" t="str">
        <f>"Bldg IRN"</f>
        <v>Bldg IRN</v>
      </c>
      <c r="C4046" t="s">
        <v>41</v>
      </c>
      <c r="D4046" t="s">
        <v>3</v>
      </c>
      <c r="E4046" t="s">
        <v>80</v>
      </c>
      <c r="F4046" t="s">
        <v>81</v>
      </c>
      <c r="G4046" t="s">
        <v>82</v>
      </c>
      <c r="H4046" t="s">
        <v>83</v>
      </c>
      <c r="I4046" t="str">
        <f>"Trad IRN"</f>
        <v>Trad IRN</v>
      </c>
      <c r="J4046" t="s">
        <v>43</v>
      </c>
      <c r="K4046" t="s">
        <v>44</v>
      </c>
      <c r="L4046" t="s">
        <v>45</v>
      </c>
      <c r="M4046" t="s">
        <v>46</v>
      </c>
      <c r="N4046" t="str">
        <f>"01/04/2023"</f>
        <v>01/04/2023</v>
      </c>
      <c r="O4046" t="str">
        <f>"12/31/2500"</f>
        <v>12/31/2500</v>
      </c>
      <c r="P4046">
        <v>0.53056599999999998</v>
      </c>
      <c r="Q4046">
        <v>0.53056599999999998</v>
      </c>
      <c r="R4046">
        <v>0.53056599999999998</v>
      </c>
      <c r="S4046">
        <v>0</v>
      </c>
      <c r="T4046">
        <v>0.53056599999999998</v>
      </c>
      <c r="U4046">
        <v>0</v>
      </c>
      <c r="V4046" t="str">
        <f>"Trad IRN"</f>
        <v>Trad IRN</v>
      </c>
      <c r="W4046">
        <v>100</v>
      </c>
      <c r="X4046" t="s">
        <v>47</v>
      </c>
      <c r="Z4046" t="s">
        <v>47</v>
      </c>
      <c r="AB4046" t="str">
        <f>"10"</f>
        <v>10</v>
      </c>
      <c r="AC4046" t="str">
        <f>"09"</f>
        <v>09</v>
      </c>
      <c r="AD4046" t="str">
        <f>"2"</f>
        <v>2</v>
      </c>
      <c r="AE4046" t="s">
        <v>50</v>
      </c>
      <c r="AF4046">
        <v>0</v>
      </c>
      <c r="AG4046" t="s">
        <v>56</v>
      </c>
      <c r="AH4046" t="str">
        <f>"Trad IRN"</f>
        <v>Trad IRN</v>
      </c>
      <c r="AI4046" t="str">
        <f>"Bldg IRN"</f>
        <v>Bldg IRN</v>
      </c>
      <c r="AJ4046" t="s">
        <v>48</v>
      </c>
      <c r="AK4046" t="s">
        <v>48</v>
      </c>
      <c r="AL4046" t="s">
        <v>53</v>
      </c>
      <c r="AM4046">
        <v>600.76</v>
      </c>
      <c r="AN4046">
        <v>1132.3</v>
      </c>
      <c r="AO4046">
        <v>15</v>
      </c>
    </row>
    <row r="4047" spans="1:41" x14ac:dyDescent="0.3">
      <c r="A4047" t="str">
        <f>"Trad IRN"</f>
        <v>Trad IRN</v>
      </c>
      <c r="B4047" t="str">
        <f>"Bldg IRN"</f>
        <v>Bldg IRN</v>
      </c>
      <c r="C4047" t="s">
        <v>41</v>
      </c>
      <c r="D4047" t="s">
        <v>3</v>
      </c>
      <c r="E4047" t="s">
        <v>80</v>
      </c>
      <c r="F4047" t="s">
        <v>81</v>
      </c>
      <c r="G4047" t="s">
        <v>82</v>
      </c>
      <c r="H4047" t="s">
        <v>83</v>
      </c>
      <c r="I4047" t="s">
        <v>8</v>
      </c>
      <c r="J4047" t="s">
        <v>43</v>
      </c>
      <c r="K4047" t="s">
        <v>44</v>
      </c>
      <c r="L4047" t="s">
        <v>45</v>
      </c>
      <c r="M4047" t="s">
        <v>46</v>
      </c>
      <c r="N4047" t="str">
        <f>"08/18/2022"</f>
        <v>08/18/2022</v>
      </c>
      <c r="O4047" t="str">
        <f>"12/20/2022"</f>
        <v>12/20/2022</v>
      </c>
      <c r="P4047">
        <v>6.9550000000000001E-2</v>
      </c>
      <c r="Q4047">
        <v>6.9550000000000001E-2</v>
      </c>
      <c r="R4047">
        <v>6.9550000000000001E-2</v>
      </c>
      <c r="S4047">
        <v>0</v>
      </c>
      <c r="T4047">
        <v>1.4671999999999999E-2</v>
      </c>
      <c r="U4047">
        <v>5.4878000000000003E-2</v>
      </c>
      <c r="V4047" t="str">
        <f>"Trad IRN"</f>
        <v>Trad IRN</v>
      </c>
      <c r="W4047">
        <v>15</v>
      </c>
      <c r="X4047" t="s">
        <v>47</v>
      </c>
      <c r="Z4047" t="s">
        <v>47</v>
      </c>
      <c r="AB4047" t="str">
        <f>"10"</f>
        <v>10</v>
      </c>
      <c r="AC4047" t="str">
        <f>"09"</f>
        <v>09</v>
      </c>
      <c r="AD4047" t="str">
        <f>"2"</f>
        <v>2</v>
      </c>
      <c r="AE4047" t="s">
        <v>50</v>
      </c>
      <c r="AF4047">
        <v>0</v>
      </c>
      <c r="AG4047" t="s">
        <v>51</v>
      </c>
      <c r="AH4047" t="str">
        <f>"Trad IRN"</f>
        <v>Trad IRN</v>
      </c>
      <c r="AI4047" t="str">
        <f>"Bldg IRN"</f>
        <v>Bldg IRN</v>
      </c>
      <c r="AJ4047" t="s">
        <v>48</v>
      </c>
      <c r="AK4047" t="s">
        <v>48</v>
      </c>
      <c r="AL4047" t="s">
        <v>53</v>
      </c>
      <c r="AM4047">
        <v>78.75</v>
      </c>
      <c r="AN4047">
        <v>1132.3</v>
      </c>
      <c r="AO4047">
        <v>15</v>
      </c>
    </row>
    <row r="4048" spans="1:41" x14ac:dyDescent="0.3">
      <c r="A4048" t="str">
        <f>"Trad IRN"</f>
        <v>Trad IRN</v>
      </c>
      <c r="B4048" t="str">
        <f>"Bldg IRN"</f>
        <v>Bldg IRN</v>
      </c>
      <c r="C4048" t="s">
        <v>41</v>
      </c>
      <c r="D4048" t="s">
        <v>3</v>
      </c>
      <c r="E4048" t="s">
        <v>80</v>
      </c>
      <c r="F4048" t="s">
        <v>81</v>
      </c>
      <c r="G4048" t="s">
        <v>82</v>
      </c>
      <c r="H4048" t="s">
        <v>83</v>
      </c>
      <c r="I4048" t="str">
        <f>"Trad IRN"</f>
        <v>Trad IRN</v>
      </c>
      <c r="J4048" t="s">
        <v>43</v>
      </c>
      <c r="K4048" t="s">
        <v>44</v>
      </c>
      <c r="L4048" t="s">
        <v>45</v>
      </c>
      <c r="M4048" t="s">
        <v>46</v>
      </c>
      <c r="N4048" t="str">
        <f>"08/18/2022"</f>
        <v>08/18/2022</v>
      </c>
      <c r="O4048" t="str">
        <f>"01/03/2023"</f>
        <v>01/03/2023</v>
      </c>
      <c r="P4048">
        <v>0.46943400000000002</v>
      </c>
      <c r="Q4048">
        <v>0.46943400000000002</v>
      </c>
      <c r="S4048">
        <v>0.46943400000000002</v>
      </c>
      <c r="T4048">
        <v>0.46943400000000002</v>
      </c>
      <c r="U4048">
        <v>0</v>
      </c>
      <c r="V4048" t="str">
        <f>"Trad IRN"</f>
        <v>Trad IRN</v>
      </c>
      <c r="W4048">
        <v>100</v>
      </c>
      <c r="X4048" t="s">
        <v>47</v>
      </c>
      <c r="Z4048" t="s">
        <v>47</v>
      </c>
      <c r="AB4048" t="str">
        <f>"09"</f>
        <v>09</v>
      </c>
      <c r="AC4048" t="s">
        <v>48</v>
      </c>
      <c r="AD4048" t="s">
        <v>49</v>
      </c>
      <c r="AE4048" t="s">
        <v>50</v>
      </c>
      <c r="AF4048">
        <v>0</v>
      </c>
      <c r="AG4048" t="s">
        <v>56</v>
      </c>
      <c r="AH4048" t="str">
        <f>"Trad IRN"</f>
        <v>Trad IRN</v>
      </c>
      <c r="AI4048" t="str">
        <f>"Bldg IRN"</f>
        <v>Bldg IRN</v>
      </c>
      <c r="AJ4048" t="s">
        <v>48</v>
      </c>
      <c r="AK4048" t="s">
        <v>48</v>
      </c>
      <c r="AL4048" t="s">
        <v>53</v>
      </c>
      <c r="AM4048">
        <v>531.54</v>
      </c>
      <c r="AN4048">
        <v>1132.3</v>
      </c>
      <c r="AO4048">
        <v>15</v>
      </c>
    </row>
    <row r="4049" spans="1:41" x14ac:dyDescent="0.3">
      <c r="A4049" t="str">
        <f>"Trad IRN"</f>
        <v>Trad IRN</v>
      </c>
      <c r="B4049" t="str">
        <f>"Bldg IRN"</f>
        <v>Bldg IRN</v>
      </c>
      <c r="C4049" t="s">
        <v>41</v>
      </c>
      <c r="D4049" t="s">
        <v>3</v>
      </c>
      <c r="E4049" t="s">
        <v>80</v>
      </c>
      <c r="F4049" t="s">
        <v>81</v>
      </c>
      <c r="G4049" t="s">
        <v>82</v>
      </c>
      <c r="H4049" t="s">
        <v>83</v>
      </c>
      <c r="I4049" t="str">
        <f>"Trad IRN"</f>
        <v>Trad IRN</v>
      </c>
      <c r="J4049" t="s">
        <v>43</v>
      </c>
      <c r="K4049" t="s">
        <v>44</v>
      </c>
      <c r="L4049" t="s">
        <v>45</v>
      </c>
      <c r="M4049" t="s">
        <v>46</v>
      </c>
      <c r="N4049" t="str">
        <f>"01/04/2023"</f>
        <v>01/04/2023</v>
      </c>
      <c r="O4049" t="str">
        <f>"12/31/2500"</f>
        <v>12/31/2500</v>
      </c>
      <c r="P4049">
        <v>0.45098100000000002</v>
      </c>
      <c r="Q4049">
        <v>0.45098100000000002</v>
      </c>
      <c r="S4049">
        <v>0.45098100000000002</v>
      </c>
      <c r="T4049">
        <v>0.45098100000000002</v>
      </c>
      <c r="U4049">
        <v>0</v>
      </c>
      <c r="V4049" t="str">
        <f>"Trad IRN"</f>
        <v>Trad IRN</v>
      </c>
      <c r="W4049">
        <v>85</v>
      </c>
      <c r="X4049" t="s">
        <v>47</v>
      </c>
      <c r="Z4049" t="s">
        <v>47</v>
      </c>
      <c r="AB4049" t="str">
        <f>"09"</f>
        <v>09</v>
      </c>
      <c r="AC4049" t="s">
        <v>48</v>
      </c>
      <c r="AD4049" t="s">
        <v>49</v>
      </c>
      <c r="AE4049" t="s">
        <v>50</v>
      </c>
      <c r="AF4049">
        <v>0</v>
      </c>
      <c r="AG4049" t="s">
        <v>56</v>
      </c>
      <c r="AH4049" t="str">
        <f>"Trad IRN"</f>
        <v>Trad IRN</v>
      </c>
      <c r="AI4049" t="str">
        <f>"Bldg IRN"</f>
        <v>Bldg IRN</v>
      </c>
      <c r="AJ4049" t="s">
        <v>48</v>
      </c>
      <c r="AK4049" t="s">
        <v>48</v>
      </c>
      <c r="AL4049" t="s">
        <v>53</v>
      </c>
      <c r="AM4049">
        <v>510.65</v>
      </c>
      <c r="AN4049">
        <v>1132.3</v>
      </c>
      <c r="AO4049">
        <v>15</v>
      </c>
    </row>
    <row r="4050" spans="1:41" x14ac:dyDescent="0.3">
      <c r="A4050" t="str">
        <f>"Trad IRN"</f>
        <v>Trad IRN</v>
      </c>
      <c r="B4050" t="str">
        <f>"Bldg IRN"</f>
        <v>Bldg IRN</v>
      </c>
      <c r="C4050" t="s">
        <v>41</v>
      </c>
      <c r="D4050" t="s">
        <v>3</v>
      </c>
      <c r="E4050" t="s">
        <v>80</v>
      </c>
      <c r="F4050" t="s">
        <v>81</v>
      </c>
      <c r="G4050" t="s">
        <v>82</v>
      </c>
      <c r="H4050" t="s">
        <v>83</v>
      </c>
      <c r="I4050" t="s">
        <v>8</v>
      </c>
      <c r="J4050" t="s">
        <v>43</v>
      </c>
      <c r="K4050" t="s">
        <v>44</v>
      </c>
      <c r="L4050" t="s">
        <v>45</v>
      </c>
      <c r="M4050" t="s">
        <v>46</v>
      </c>
      <c r="N4050" t="str">
        <f>"01/04/2023"</f>
        <v>01/04/2023</v>
      </c>
      <c r="O4050" t="str">
        <f>"12/31/2500"</f>
        <v>12/31/2500</v>
      </c>
      <c r="P4050">
        <v>7.9585000000000003E-2</v>
      </c>
      <c r="Q4050">
        <v>7.9585000000000003E-2</v>
      </c>
      <c r="S4050">
        <v>0</v>
      </c>
      <c r="T4050">
        <v>2.4028999999999998E-2</v>
      </c>
      <c r="U4050">
        <v>5.5556000000000001E-2</v>
      </c>
      <c r="V4050" t="str">
        <f>"Trad IRN"</f>
        <v>Trad IRN</v>
      </c>
      <c r="W4050">
        <v>15</v>
      </c>
      <c r="X4050" t="s">
        <v>47</v>
      </c>
      <c r="Z4050" t="s">
        <v>47</v>
      </c>
      <c r="AB4050" t="str">
        <f>"09"</f>
        <v>09</v>
      </c>
      <c r="AC4050" t="s">
        <v>48</v>
      </c>
      <c r="AD4050" t="s">
        <v>49</v>
      </c>
      <c r="AE4050" t="s">
        <v>50</v>
      </c>
      <c r="AF4050">
        <v>0</v>
      </c>
      <c r="AG4050" t="s">
        <v>51</v>
      </c>
      <c r="AH4050" t="str">
        <f>"Trad IRN"</f>
        <v>Trad IRN</v>
      </c>
      <c r="AI4050" t="str">
        <f>"Bldg IRN"</f>
        <v>Bldg IRN</v>
      </c>
      <c r="AJ4050" t="s">
        <v>48</v>
      </c>
      <c r="AK4050" t="s">
        <v>48</v>
      </c>
      <c r="AL4050" t="s">
        <v>53</v>
      </c>
      <c r="AM4050">
        <v>90.11</v>
      </c>
      <c r="AN4050">
        <v>1132.3</v>
      </c>
      <c r="AO4050">
        <v>15</v>
      </c>
    </row>
    <row r="4051" spans="1:41" x14ac:dyDescent="0.3">
      <c r="A4051" t="str">
        <f>"Trad IRN"</f>
        <v>Trad IRN</v>
      </c>
      <c r="B4051" t="str">
        <f>"Bldg IRN"</f>
        <v>Bldg IRN</v>
      </c>
      <c r="C4051" t="s">
        <v>41</v>
      </c>
      <c r="D4051" t="s">
        <v>3</v>
      </c>
      <c r="E4051" t="s">
        <v>80</v>
      </c>
      <c r="F4051" t="s">
        <v>81</v>
      </c>
      <c r="G4051" t="s">
        <v>82</v>
      </c>
      <c r="H4051" t="s">
        <v>83</v>
      </c>
      <c r="I4051" t="str">
        <f>"Trad IRN"</f>
        <v>Trad IRN</v>
      </c>
      <c r="J4051" t="s">
        <v>43</v>
      </c>
      <c r="K4051" t="s">
        <v>44</v>
      </c>
      <c r="L4051" t="s">
        <v>45</v>
      </c>
      <c r="M4051" t="s">
        <v>59</v>
      </c>
      <c r="N4051" t="str">
        <f>"01/04/2023"</f>
        <v>01/04/2023</v>
      </c>
      <c r="O4051" t="str">
        <f>"12/31/2500"</f>
        <v>12/31/2500</v>
      </c>
      <c r="P4051">
        <v>0.45098100000000002</v>
      </c>
      <c r="Q4051">
        <v>0.45098100000000002</v>
      </c>
      <c r="S4051">
        <v>0</v>
      </c>
      <c r="T4051">
        <v>0.45098100000000002</v>
      </c>
      <c r="U4051">
        <v>0</v>
      </c>
      <c r="V4051" t="s">
        <v>84</v>
      </c>
      <c r="W4051">
        <v>85</v>
      </c>
      <c r="X4051" t="s">
        <v>47</v>
      </c>
      <c r="Z4051" t="s">
        <v>47</v>
      </c>
      <c r="AB4051" t="str">
        <f>"12"</f>
        <v>12</v>
      </c>
      <c r="AC4051" t="s">
        <v>48</v>
      </c>
      <c r="AD4051" t="s">
        <v>49</v>
      </c>
      <c r="AE4051" t="s">
        <v>55</v>
      </c>
      <c r="AF4051">
        <v>0</v>
      </c>
      <c r="AG4051" t="s">
        <v>56</v>
      </c>
      <c r="AH4051" t="str">
        <f>"Trad IRN"</f>
        <v>Trad IRN</v>
      </c>
      <c r="AI4051" t="str">
        <f>"Bldg IRN"</f>
        <v>Bldg IRN</v>
      </c>
      <c r="AJ4051" t="str">
        <f>"12"</f>
        <v>12</v>
      </c>
      <c r="AK4051" t="s">
        <v>48</v>
      </c>
      <c r="AL4051" t="s">
        <v>53</v>
      </c>
      <c r="AM4051">
        <v>510.65</v>
      </c>
      <c r="AN4051">
        <v>1132.3</v>
      </c>
      <c r="AO4051">
        <v>15</v>
      </c>
    </row>
    <row r="4052" spans="1:41" x14ac:dyDescent="0.3">
      <c r="A4052" t="str">
        <f>"Trad IRN"</f>
        <v>Trad IRN</v>
      </c>
      <c r="B4052" t="str">
        <f>"Bldg IRN"</f>
        <v>Bldg IRN</v>
      </c>
      <c r="C4052" t="s">
        <v>41</v>
      </c>
      <c r="D4052" t="s">
        <v>3</v>
      </c>
      <c r="E4052" t="s">
        <v>80</v>
      </c>
      <c r="F4052" t="s">
        <v>81</v>
      </c>
      <c r="G4052" t="s">
        <v>82</v>
      </c>
      <c r="H4052" t="s">
        <v>83</v>
      </c>
      <c r="I4052" t="s">
        <v>8</v>
      </c>
      <c r="J4052" t="s">
        <v>43</v>
      </c>
      <c r="K4052" t="s">
        <v>44</v>
      </c>
      <c r="L4052" t="s">
        <v>45</v>
      </c>
      <c r="M4052" t="s">
        <v>46</v>
      </c>
      <c r="N4052" t="str">
        <f>"01/04/2023"</f>
        <v>01/04/2023</v>
      </c>
      <c r="O4052" t="str">
        <f>"12/31/2500"</f>
        <v>12/31/2500</v>
      </c>
      <c r="P4052">
        <v>7.7590999999999993E-2</v>
      </c>
      <c r="Q4052">
        <v>7.7590999999999993E-2</v>
      </c>
      <c r="S4052">
        <v>0</v>
      </c>
      <c r="T4052">
        <v>2.2034999999999999E-2</v>
      </c>
      <c r="U4052">
        <v>5.5556000000000001E-2</v>
      </c>
      <c r="V4052" t="str">
        <f>"Trad IRN"</f>
        <v>Trad IRN</v>
      </c>
      <c r="W4052">
        <v>15</v>
      </c>
      <c r="X4052" t="s">
        <v>47</v>
      </c>
      <c r="Z4052" t="s">
        <v>47</v>
      </c>
      <c r="AB4052" t="str">
        <f>"12"</f>
        <v>12</v>
      </c>
      <c r="AC4052" t="s">
        <v>48</v>
      </c>
      <c r="AD4052" t="s">
        <v>49</v>
      </c>
      <c r="AE4052" t="s">
        <v>55</v>
      </c>
      <c r="AF4052">
        <v>0</v>
      </c>
      <c r="AG4052" t="s">
        <v>51</v>
      </c>
      <c r="AH4052" t="s">
        <v>85</v>
      </c>
      <c r="AI4052" t="str">
        <f>"Bldg IRN"</f>
        <v>Bldg IRN</v>
      </c>
      <c r="AJ4052" t="str">
        <f>"12"</f>
        <v>12</v>
      </c>
      <c r="AK4052" t="s">
        <v>52</v>
      </c>
      <c r="AL4052" t="s">
        <v>53</v>
      </c>
      <c r="AM4052">
        <v>80.849999999999994</v>
      </c>
      <c r="AN4052">
        <v>1042</v>
      </c>
      <c r="AO4052">
        <v>15</v>
      </c>
    </row>
    <row r="4053" spans="1:41" x14ac:dyDescent="0.3">
      <c r="A4053" t="str">
        <f>"Trad IRN"</f>
        <v>Trad IRN</v>
      </c>
      <c r="B4053" t="str">
        <f>"Bldg IRN"</f>
        <v>Bldg IRN</v>
      </c>
      <c r="C4053" t="s">
        <v>41</v>
      </c>
      <c r="D4053" t="s">
        <v>3</v>
      </c>
      <c r="E4053" t="s">
        <v>80</v>
      </c>
      <c r="F4053" t="s">
        <v>81</v>
      </c>
      <c r="G4053" t="s">
        <v>82</v>
      </c>
      <c r="H4053" t="s">
        <v>83</v>
      </c>
      <c r="I4053" t="str">
        <f>"Trad IRN"</f>
        <v>Trad IRN</v>
      </c>
      <c r="J4053" t="s">
        <v>43</v>
      </c>
      <c r="K4053" t="s">
        <v>44</v>
      </c>
      <c r="L4053" t="s">
        <v>45</v>
      </c>
      <c r="M4053" t="s">
        <v>59</v>
      </c>
      <c r="N4053" t="str">
        <f>"08/18/2022"</f>
        <v>08/18/2022</v>
      </c>
      <c r="O4053" t="str">
        <f>"01/03/2023"</f>
        <v>01/03/2023</v>
      </c>
      <c r="P4053">
        <v>0.46943400000000002</v>
      </c>
      <c r="Q4053">
        <v>0.46943400000000002</v>
      </c>
      <c r="S4053">
        <v>0</v>
      </c>
      <c r="T4053">
        <v>0.46943400000000002</v>
      </c>
      <c r="U4053">
        <v>0</v>
      </c>
      <c r="V4053" t="s">
        <v>84</v>
      </c>
      <c r="W4053">
        <v>100</v>
      </c>
      <c r="X4053" t="s">
        <v>47</v>
      </c>
      <c r="Z4053" t="s">
        <v>47</v>
      </c>
      <c r="AB4053" t="str">
        <f>"12"</f>
        <v>12</v>
      </c>
      <c r="AC4053" t="s">
        <v>48</v>
      </c>
      <c r="AD4053" t="s">
        <v>49</v>
      </c>
      <c r="AE4053" t="s">
        <v>55</v>
      </c>
      <c r="AF4053">
        <v>0</v>
      </c>
      <c r="AG4053" t="s">
        <v>56</v>
      </c>
      <c r="AH4053" t="str">
        <f>"Trad IRN"</f>
        <v>Trad IRN</v>
      </c>
      <c r="AI4053" t="str">
        <f>"Bldg IRN"</f>
        <v>Bldg IRN</v>
      </c>
      <c r="AJ4053" t="str">
        <f>"12"</f>
        <v>12</v>
      </c>
      <c r="AK4053" t="s">
        <v>48</v>
      </c>
      <c r="AL4053" t="s">
        <v>53</v>
      </c>
      <c r="AM4053">
        <v>531.54</v>
      </c>
      <c r="AN4053">
        <v>1132.3</v>
      </c>
      <c r="AO4053">
        <v>15</v>
      </c>
    </row>
    <row r="4054" spans="1:41" x14ac:dyDescent="0.3">
      <c r="A4054" t="str">
        <f>"Trad IRN"</f>
        <v>Trad IRN</v>
      </c>
      <c r="B4054" t="str">
        <f>"Bldg IRN"</f>
        <v>Bldg IRN</v>
      </c>
      <c r="C4054" t="s">
        <v>41</v>
      </c>
      <c r="D4054" t="s">
        <v>3</v>
      </c>
      <c r="E4054" t="s">
        <v>80</v>
      </c>
      <c r="F4054" t="s">
        <v>81</v>
      </c>
      <c r="G4054" t="s">
        <v>82</v>
      </c>
      <c r="H4054" t="s">
        <v>83</v>
      </c>
      <c r="I4054" t="str">
        <f>"Trad IRN"</f>
        <v>Trad IRN</v>
      </c>
      <c r="J4054" t="s">
        <v>43</v>
      </c>
      <c r="K4054" t="s">
        <v>44</v>
      </c>
      <c r="L4054" t="s">
        <v>45</v>
      </c>
      <c r="M4054" t="s">
        <v>46</v>
      </c>
      <c r="N4054" t="str">
        <f>"08/18/2022"</f>
        <v>08/18/2022</v>
      </c>
      <c r="O4054" t="str">
        <f t="shared" ref="O4054:O4060" si="412">"12/31/2500"</f>
        <v>12/31/2500</v>
      </c>
      <c r="P4054">
        <v>1</v>
      </c>
      <c r="Q4054">
        <v>1</v>
      </c>
      <c r="S4054">
        <v>1</v>
      </c>
      <c r="T4054">
        <v>1</v>
      </c>
      <c r="U4054">
        <v>0</v>
      </c>
      <c r="V4054" t="str">
        <f>"Trad IRN"</f>
        <v>Trad IRN</v>
      </c>
      <c r="W4054">
        <v>100</v>
      </c>
      <c r="X4054" t="s">
        <v>47</v>
      </c>
      <c r="Z4054" t="s">
        <v>47</v>
      </c>
      <c r="AB4054" t="str">
        <f>"09"</f>
        <v>09</v>
      </c>
      <c r="AC4054" t="s">
        <v>48</v>
      </c>
      <c r="AD4054" t="s">
        <v>49</v>
      </c>
      <c r="AE4054" t="s">
        <v>50</v>
      </c>
      <c r="AF4054">
        <v>0</v>
      </c>
      <c r="AG4054" t="s">
        <v>56</v>
      </c>
      <c r="AH4054" t="str">
        <f>"Trad IRN"</f>
        <v>Trad IRN</v>
      </c>
      <c r="AI4054" t="str">
        <f>"Bldg IRN"</f>
        <v>Bldg IRN</v>
      </c>
      <c r="AJ4054" t="s">
        <v>48</v>
      </c>
      <c r="AK4054" t="s">
        <v>48</v>
      </c>
      <c r="AL4054" t="s">
        <v>53</v>
      </c>
      <c r="AM4054">
        <v>1132.3</v>
      </c>
      <c r="AN4054">
        <v>1132.3</v>
      </c>
      <c r="AO4054">
        <v>15</v>
      </c>
    </row>
    <row r="4055" spans="1:41" x14ac:dyDescent="0.3">
      <c r="A4055" t="str">
        <f>"Trad IRN"</f>
        <v>Trad IRN</v>
      </c>
      <c r="B4055" t="str">
        <f>"Bldg IRN"</f>
        <v>Bldg IRN</v>
      </c>
      <c r="C4055" t="s">
        <v>41</v>
      </c>
      <c r="D4055" t="s">
        <v>3</v>
      </c>
      <c r="E4055" t="s">
        <v>80</v>
      </c>
      <c r="F4055" t="s">
        <v>81</v>
      </c>
      <c r="G4055" t="s">
        <v>82</v>
      </c>
      <c r="H4055" t="s">
        <v>83</v>
      </c>
      <c r="I4055" t="str">
        <f>"Trad IRN"</f>
        <v>Trad IRN</v>
      </c>
      <c r="J4055" t="s">
        <v>43</v>
      </c>
      <c r="K4055" t="s">
        <v>44</v>
      </c>
      <c r="L4055" t="s">
        <v>45</v>
      </c>
      <c r="M4055" t="s">
        <v>46</v>
      </c>
      <c r="N4055" t="str">
        <f>"08/18/2022"</f>
        <v>08/18/2022</v>
      </c>
      <c r="O4055" t="str">
        <f t="shared" si="412"/>
        <v>12/31/2500</v>
      </c>
      <c r="P4055">
        <v>1</v>
      </c>
      <c r="Q4055">
        <v>1</v>
      </c>
      <c r="S4055">
        <v>1</v>
      </c>
      <c r="T4055">
        <v>1</v>
      </c>
      <c r="U4055">
        <v>0</v>
      </c>
      <c r="V4055" t="str">
        <f>"Trad IRN"</f>
        <v>Trad IRN</v>
      </c>
      <c r="W4055">
        <v>100</v>
      </c>
      <c r="X4055" t="s">
        <v>47</v>
      </c>
      <c r="Z4055" t="s">
        <v>47</v>
      </c>
      <c r="AB4055" t="str">
        <f>"12"</f>
        <v>12</v>
      </c>
      <c r="AC4055" t="s">
        <v>48</v>
      </c>
      <c r="AD4055" t="s">
        <v>49</v>
      </c>
      <c r="AE4055" t="s">
        <v>50</v>
      </c>
      <c r="AF4055">
        <v>0</v>
      </c>
      <c r="AG4055" t="s">
        <v>56</v>
      </c>
      <c r="AH4055" t="str">
        <f>"Trad IRN"</f>
        <v>Trad IRN</v>
      </c>
      <c r="AI4055" t="str">
        <f>"Bldg IRN"</f>
        <v>Bldg IRN</v>
      </c>
      <c r="AJ4055" t="str">
        <f>"12"</f>
        <v>12</v>
      </c>
      <c r="AK4055" t="s">
        <v>48</v>
      </c>
      <c r="AL4055" t="s">
        <v>53</v>
      </c>
      <c r="AM4055">
        <v>1132.3</v>
      </c>
      <c r="AN4055">
        <v>1132.3</v>
      </c>
      <c r="AO4055">
        <v>15</v>
      </c>
    </row>
    <row r="4056" spans="1:41" x14ac:dyDescent="0.3">
      <c r="A4056" t="str">
        <f>"Trad IRN"</f>
        <v>Trad IRN</v>
      </c>
      <c r="B4056" t="str">
        <f>"Bldg IRN"</f>
        <v>Bldg IRN</v>
      </c>
      <c r="C4056" t="s">
        <v>41</v>
      </c>
      <c r="D4056" t="s">
        <v>3</v>
      </c>
      <c r="E4056" t="s">
        <v>80</v>
      </c>
      <c r="F4056" t="s">
        <v>81</v>
      </c>
      <c r="G4056" t="s">
        <v>82</v>
      </c>
      <c r="H4056" t="s">
        <v>83</v>
      </c>
      <c r="I4056" t="s">
        <v>8</v>
      </c>
      <c r="J4056" t="s">
        <v>43</v>
      </c>
      <c r="K4056" t="s">
        <v>44</v>
      </c>
      <c r="L4056" t="s">
        <v>45</v>
      </c>
      <c r="M4056" t="s">
        <v>46</v>
      </c>
      <c r="N4056" t="str">
        <f>"08/17/2022"</f>
        <v>08/17/2022</v>
      </c>
      <c r="O4056" t="str">
        <f t="shared" si="412"/>
        <v>12/31/2500</v>
      </c>
      <c r="P4056">
        <v>1</v>
      </c>
      <c r="Q4056">
        <v>1</v>
      </c>
      <c r="S4056">
        <v>0</v>
      </c>
      <c r="T4056">
        <v>5.5551999999999997E-2</v>
      </c>
      <c r="U4056">
        <v>0.94444799999999995</v>
      </c>
      <c r="V4056" t="str">
        <f>"Trad IRN"</f>
        <v>Trad IRN</v>
      </c>
      <c r="W4056">
        <v>100</v>
      </c>
      <c r="X4056" t="s">
        <v>47</v>
      </c>
      <c r="Z4056" t="s">
        <v>47</v>
      </c>
      <c r="AB4056" t="str">
        <f>"11"</f>
        <v>11</v>
      </c>
      <c r="AC4056" t="s">
        <v>48</v>
      </c>
      <c r="AD4056" t="s">
        <v>49</v>
      </c>
      <c r="AE4056" t="s">
        <v>50</v>
      </c>
      <c r="AF4056">
        <v>0</v>
      </c>
      <c r="AG4056" t="s">
        <v>51</v>
      </c>
      <c r="AH4056" t="s">
        <v>85</v>
      </c>
      <c r="AI4056" t="str">
        <f>"Bldg IRN"</f>
        <v>Bldg IRN</v>
      </c>
      <c r="AJ4056" t="s">
        <v>48</v>
      </c>
      <c r="AK4056" t="s">
        <v>48</v>
      </c>
      <c r="AL4056" t="s">
        <v>53</v>
      </c>
      <c r="AM4056">
        <v>1060</v>
      </c>
      <c r="AN4056">
        <v>1060</v>
      </c>
      <c r="AO4056">
        <v>15</v>
      </c>
    </row>
    <row r="4057" spans="1:41" x14ac:dyDescent="0.3">
      <c r="A4057" t="str">
        <f>"Trad IRN"</f>
        <v>Trad IRN</v>
      </c>
      <c r="B4057" t="str">
        <f>"Bldg IRN"</f>
        <v>Bldg IRN</v>
      </c>
      <c r="C4057" t="s">
        <v>41</v>
      </c>
      <c r="D4057" t="s">
        <v>3</v>
      </c>
      <c r="E4057" t="s">
        <v>80</v>
      </c>
      <c r="F4057" t="s">
        <v>81</v>
      </c>
      <c r="G4057" t="s">
        <v>82</v>
      </c>
      <c r="H4057" t="s">
        <v>83</v>
      </c>
      <c r="I4057" t="str">
        <f>"Trad IRN"</f>
        <v>Trad IRN</v>
      </c>
      <c r="J4057" t="s">
        <v>43</v>
      </c>
      <c r="K4057" t="s">
        <v>44</v>
      </c>
      <c r="L4057" t="s">
        <v>45</v>
      </c>
      <c r="M4057" t="s">
        <v>46</v>
      </c>
      <c r="N4057" t="str">
        <f>"08/18/2022"</f>
        <v>08/18/2022</v>
      </c>
      <c r="O4057" t="str">
        <f t="shared" si="412"/>
        <v>12/31/2500</v>
      </c>
      <c r="P4057">
        <v>1</v>
      </c>
      <c r="Q4057">
        <v>1</v>
      </c>
      <c r="R4057">
        <v>1</v>
      </c>
      <c r="S4057">
        <v>0</v>
      </c>
      <c r="T4057">
        <v>1</v>
      </c>
      <c r="U4057">
        <v>0</v>
      </c>
      <c r="V4057" t="str">
        <f>"Trad IRN"</f>
        <v>Trad IRN</v>
      </c>
      <c r="W4057">
        <v>100</v>
      </c>
      <c r="X4057" t="s">
        <v>47</v>
      </c>
      <c r="Z4057" t="s">
        <v>47</v>
      </c>
      <c r="AB4057" t="str">
        <f>"10"</f>
        <v>10</v>
      </c>
      <c r="AC4057" t="str">
        <f>"15"</f>
        <v>15</v>
      </c>
      <c r="AD4057" t="str">
        <f>"2"</f>
        <v>2</v>
      </c>
      <c r="AE4057" t="s">
        <v>50</v>
      </c>
      <c r="AF4057">
        <v>0</v>
      </c>
      <c r="AG4057" t="s">
        <v>56</v>
      </c>
      <c r="AH4057" t="str">
        <f>"Trad IRN"</f>
        <v>Trad IRN</v>
      </c>
      <c r="AI4057" t="str">
        <f>"Bldg IRN"</f>
        <v>Bldg IRN</v>
      </c>
      <c r="AJ4057" t="s">
        <v>48</v>
      </c>
      <c r="AK4057" t="s">
        <v>48</v>
      </c>
      <c r="AL4057" t="s">
        <v>53</v>
      </c>
      <c r="AM4057">
        <v>1132.3</v>
      </c>
      <c r="AN4057">
        <v>1132.3</v>
      </c>
      <c r="AO4057">
        <v>15</v>
      </c>
    </row>
    <row r="4058" spans="1:41" x14ac:dyDescent="0.3">
      <c r="A4058" t="str">
        <f>"Trad IRN"</f>
        <v>Trad IRN</v>
      </c>
      <c r="B4058" t="str">
        <f>"Bldg IRN"</f>
        <v>Bldg IRN</v>
      </c>
      <c r="C4058" t="s">
        <v>41</v>
      </c>
      <c r="D4058" t="s">
        <v>3</v>
      </c>
      <c r="E4058" t="s">
        <v>80</v>
      </c>
      <c r="F4058" t="s">
        <v>81</v>
      </c>
      <c r="G4058" t="s">
        <v>82</v>
      </c>
      <c r="H4058" t="s">
        <v>83</v>
      </c>
      <c r="I4058" t="str">
        <f>"Trad IRN"</f>
        <v>Trad IRN</v>
      </c>
      <c r="J4058" t="s">
        <v>43</v>
      </c>
      <c r="K4058" t="s">
        <v>44</v>
      </c>
      <c r="L4058" t="s">
        <v>45</v>
      </c>
      <c r="M4058" t="s">
        <v>46</v>
      </c>
      <c r="N4058" t="str">
        <f>"08/18/2022"</f>
        <v>08/18/2022</v>
      </c>
      <c r="O4058" t="str">
        <f t="shared" si="412"/>
        <v>12/31/2500</v>
      </c>
      <c r="P4058">
        <v>1</v>
      </c>
      <c r="Q4058">
        <v>1</v>
      </c>
      <c r="S4058">
        <v>0</v>
      </c>
      <c r="T4058">
        <v>1</v>
      </c>
      <c r="U4058">
        <v>0</v>
      </c>
      <c r="V4058" t="str">
        <f>"Trad IRN"</f>
        <v>Trad IRN</v>
      </c>
      <c r="W4058">
        <v>100</v>
      </c>
      <c r="X4058" t="s">
        <v>47</v>
      </c>
      <c r="Z4058" t="s">
        <v>47</v>
      </c>
      <c r="AB4058" t="str">
        <f>"09"</f>
        <v>09</v>
      </c>
      <c r="AC4058" t="s">
        <v>48</v>
      </c>
      <c r="AD4058" t="s">
        <v>49</v>
      </c>
      <c r="AE4058" t="s">
        <v>50</v>
      </c>
      <c r="AF4058">
        <v>0</v>
      </c>
      <c r="AG4058" t="s">
        <v>56</v>
      </c>
      <c r="AH4058" t="str">
        <f>"Trad IRN"</f>
        <v>Trad IRN</v>
      </c>
      <c r="AI4058" t="str">
        <f>"Bldg IRN"</f>
        <v>Bldg IRN</v>
      </c>
      <c r="AJ4058" t="s">
        <v>48</v>
      </c>
      <c r="AK4058" t="s">
        <v>48</v>
      </c>
      <c r="AL4058" t="s">
        <v>53</v>
      </c>
      <c r="AM4058">
        <v>1132.3</v>
      </c>
      <c r="AN4058">
        <v>1132.3</v>
      </c>
      <c r="AO4058">
        <v>15</v>
      </c>
    </row>
    <row r="4059" spans="1:41" x14ac:dyDescent="0.3">
      <c r="A4059" t="str">
        <f>"Trad IRN"</f>
        <v>Trad IRN</v>
      </c>
      <c r="B4059" t="str">
        <f>"Bldg IRN"</f>
        <v>Bldg IRN</v>
      </c>
      <c r="C4059" t="s">
        <v>41</v>
      </c>
      <c r="D4059" t="s">
        <v>3</v>
      </c>
      <c r="E4059" t="s">
        <v>80</v>
      </c>
      <c r="F4059" t="s">
        <v>81</v>
      </c>
      <c r="G4059" t="s">
        <v>82</v>
      </c>
      <c r="H4059" t="s">
        <v>83</v>
      </c>
      <c r="I4059" t="str">
        <f>"Trad IRN"</f>
        <v>Trad IRN</v>
      </c>
      <c r="J4059" t="s">
        <v>43</v>
      </c>
      <c r="K4059" t="s">
        <v>44</v>
      </c>
      <c r="L4059" t="s">
        <v>45</v>
      </c>
      <c r="M4059" t="s">
        <v>46</v>
      </c>
      <c r="N4059" t="str">
        <f>"08/18/2022"</f>
        <v>08/18/2022</v>
      </c>
      <c r="O4059" t="str">
        <f t="shared" si="412"/>
        <v>12/31/2500</v>
      </c>
      <c r="P4059">
        <v>1</v>
      </c>
      <c r="Q4059">
        <v>1</v>
      </c>
      <c r="S4059">
        <v>0</v>
      </c>
      <c r="T4059">
        <v>1</v>
      </c>
      <c r="U4059">
        <v>0</v>
      </c>
      <c r="V4059" t="str">
        <f>"Trad IRN"</f>
        <v>Trad IRN</v>
      </c>
      <c r="W4059">
        <v>100</v>
      </c>
      <c r="X4059" t="s">
        <v>47</v>
      </c>
      <c r="Z4059" t="s">
        <v>47</v>
      </c>
      <c r="AB4059" t="str">
        <f>"09"</f>
        <v>09</v>
      </c>
      <c r="AC4059" t="s">
        <v>48</v>
      </c>
      <c r="AD4059" t="s">
        <v>49</v>
      </c>
      <c r="AE4059" t="s">
        <v>50</v>
      </c>
      <c r="AF4059">
        <v>0</v>
      </c>
      <c r="AG4059" t="s">
        <v>56</v>
      </c>
      <c r="AH4059" t="str">
        <f>"Trad IRN"</f>
        <v>Trad IRN</v>
      </c>
      <c r="AI4059" t="str">
        <f>"Bldg IRN"</f>
        <v>Bldg IRN</v>
      </c>
      <c r="AJ4059" t="s">
        <v>48</v>
      </c>
      <c r="AK4059" t="s">
        <v>48</v>
      </c>
      <c r="AL4059" t="s">
        <v>53</v>
      </c>
      <c r="AM4059">
        <v>1132.3</v>
      </c>
      <c r="AN4059">
        <v>1132.3</v>
      </c>
      <c r="AO4059">
        <v>15</v>
      </c>
    </row>
    <row r="4060" spans="1:41" x14ac:dyDescent="0.3">
      <c r="A4060" t="str">
        <f>"Trad IRN"</f>
        <v>Trad IRN</v>
      </c>
      <c r="B4060" t="str">
        <f>"Bldg IRN"</f>
        <v>Bldg IRN</v>
      </c>
      <c r="C4060" t="s">
        <v>41</v>
      </c>
      <c r="D4060" t="s">
        <v>3</v>
      </c>
      <c r="E4060" t="s">
        <v>80</v>
      </c>
      <c r="F4060" t="s">
        <v>81</v>
      </c>
      <c r="G4060" t="s">
        <v>82</v>
      </c>
      <c r="H4060" t="s">
        <v>83</v>
      </c>
      <c r="I4060" t="str">
        <f>"Trad IRN"</f>
        <v>Trad IRN</v>
      </c>
      <c r="J4060" t="s">
        <v>43</v>
      </c>
      <c r="K4060" t="s">
        <v>44</v>
      </c>
      <c r="L4060" t="s">
        <v>45</v>
      </c>
      <c r="M4060" t="s">
        <v>46</v>
      </c>
      <c r="N4060" t="str">
        <f>"08/18/2022"</f>
        <v>08/18/2022</v>
      </c>
      <c r="O4060" t="str">
        <f t="shared" si="412"/>
        <v>12/31/2500</v>
      </c>
      <c r="P4060">
        <v>1</v>
      </c>
      <c r="Q4060">
        <v>1</v>
      </c>
      <c r="S4060">
        <v>0</v>
      </c>
      <c r="T4060">
        <v>1</v>
      </c>
      <c r="U4060">
        <v>0</v>
      </c>
      <c r="V4060" t="str">
        <f>"Trad IRN"</f>
        <v>Trad IRN</v>
      </c>
      <c r="W4060">
        <v>100</v>
      </c>
      <c r="X4060" t="s">
        <v>47</v>
      </c>
      <c r="Z4060" t="s">
        <v>47</v>
      </c>
      <c r="AB4060" t="str">
        <f t="shared" ref="AB4060:AB4066" si="413">"12"</f>
        <v>12</v>
      </c>
      <c r="AC4060" t="s">
        <v>48</v>
      </c>
      <c r="AD4060" t="s">
        <v>49</v>
      </c>
      <c r="AE4060" t="s">
        <v>50</v>
      </c>
      <c r="AF4060">
        <v>0</v>
      </c>
      <c r="AG4060" t="s">
        <v>56</v>
      </c>
      <c r="AH4060" t="str">
        <f>"Trad IRN"</f>
        <v>Trad IRN</v>
      </c>
      <c r="AI4060" t="str">
        <f>"Bldg IRN"</f>
        <v>Bldg IRN</v>
      </c>
      <c r="AJ4060" t="str">
        <f t="shared" ref="AJ4060:AJ4066" si="414">"12"</f>
        <v>12</v>
      </c>
      <c r="AK4060" t="s">
        <v>48</v>
      </c>
      <c r="AL4060" t="s">
        <v>53</v>
      </c>
      <c r="AM4060">
        <v>1132.3</v>
      </c>
      <c r="AN4060">
        <v>1132.3</v>
      </c>
      <c r="AO4060">
        <v>15</v>
      </c>
    </row>
    <row r="4061" spans="1:41" x14ac:dyDescent="0.3">
      <c r="A4061" t="str">
        <f>"Trad IRN"</f>
        <v>Trad IRN</v>
      </c>
      <c r="B4061" t="str">
        <f>"Bldg IRN"</f>
        <v>Bldg IRN</v>
      </c>
      <c r="C4061" t="s">
        <v>41</v>
      </c>
      <c r="D4061" t="s">
        <v>3</v>
      </c>
      <c r="E4061" t="s">
        <v>80</v>
      </c>
      <c r="F4061" t="s">
        <v>81</v>
      </c>
      <c r="G4061" t="s">
        <v>82</v>
      </c>
      <c r="H4061" t="s">
        <v>83</v>
      </c>
      <c r="I4061" t="str">
        <f>"Trad IRN"</f>
        <v>Trad IRN</v>
      </c>
      <c r="J4061" t="s">
        <v>43</v>
      </c>
      <c r="K4061" t="s">
        <v>44</v>
      </c>
      <c r="L4061" t="s">
        <v>45</v>
      </c>
      <c r="M4061" t="s">
        <v>46</v>
      </c>
      <c r="N4061" t="str">
        <f>"08/18/2022"</f>
        <v>08/18/2022</v>
      </c>
      <c r="O4061" t="str">
        <f>"01/03/2023"</f>
        <v>01/03/2023</v>
      </c>
      <c r="P4061">
        <v>0.46943400000000002</v>
      </c>
      <c r="Q4061">
        <v>0.46943400000000002</v>
      </c>
      <c r="S4061">
        <v>0.46943400000000002</v>
      </c>
      <c r="T4061">
        <v>0.46943400000000002</v>
      </c>
      <c r="U4061">
        <v>0</v>
      </c>
      <c r="V4061" t="str">
        <f>"Trad IRN"</f>
        <v>Trad IRN</v>
      </c>
      <c r="W4061">
        <v>100</v>
      </c>
      <c r="X4061" t="s">
        <v>47</v>
      </c>
      <c r="Z4061" t="s">
        <v>47</v>
      </c>
      <c r="AB4061" t="str">
        <f t="shared" si="413"/>
        <v>12</v>
      </c>
      <c r="AC4061" t="s">
        <v>48</v>
      </c>
      <c r="AD4061" t="s">
        <v>49</v>
      </c>
      <c r="AE4061" t="s">
        <v>50</v>
      </c>
      <c r="AF4061">
        <v>0</v>
      </c>
      <c r="AG4061" t="s">
        <v>56</v>
      </c>
      <c r="AH4061" t="str">
        <f>"Trad IRN"</f>
        <v>Trad IRN</v>
      </c>
      <c r="AI4061" t="str">
        <f>"Bldg IRN"</f>
        <v>Bldg IRN</v>
      </c>
      <c r="AJ4061" t="str">
        <f t="shared" si="414"/>
        <v>12</v>
      </c>
      <c r="AK4061" t="s">
        <v>48</v>
      </c>
      <c r="AL4061" t="s">
        <v>53</v>
      </c>
      <c r="AM4061">
        <v>531.54</v>
      </c>
      <c r="AN4061">
        <v>1132.3</v>
      </c>
      <c r="AO4061">
        <v>15</v>
      </c>
    </row>
    <row r="4062" spans="1:41" x14ac:dyDescent="0.3">
      <c r="A4062" t="str">
        <f>"Trad IRN"</f>
        <v>Trad IRN</v>
      </c>
      <c r="B4062" t="str">
        <f>"Bldg IRN"</f>
        <v>Bldg IRN</v>
      </c>
      <c r="C4062" t="s">
        <v>41</v>
      </c>
      <c r="D4062" t="s">
        <v>3</v>
      </c>
      <c r="E4062" t="s">
        <v>80</v>
      </c>
      <c r="F4062" t="s">
        <v>81</v>
      </c>
      <c r="G4062" t="s">
        <v>82</v>
      </c>
      <c r="H4062" t="s">
        <v>83</v>
      </c>
      <c r="I4062" t="str">
        <f>"Trad IRN"</f>
        <v>Trad IRN</v>
      </c>
      <c r="J4062" t="s">
        <v>43</v>
      </c>
      <c r="K4062" t="s">
        <v>44</v>
      </c>
      <c r="L4062" t="s">
        <v>45</v>
      </c>
      <c r="M4062" t="s">
        <v>46</v>
      </c>
      <c r="N4062" t="str">
        <f>"01/04/2023"</f>
        <v>01/04/2023</v>
      </c>
      <c r="O4062" t="str">
        <f>"12/31/2500"</f>
        <v>12/31/2500</v>
      </c>
      <c r="P4062">
        <v>0.45098100000000002</v>
      </c>
      <c r="Q4062">
        <v>0.45098100000000002</v>
      </c>
      <c r="S4062">
        <v>0.45098100000000002</v>
      </c>
      <c r="T4062">
        <v>0.45098100000000002</v>
      </c>
      <c r="U4062">
        <v>0</v>
      </c>
      <c r="V4062" t="str">
        <f>"Trad IRN"</f>
        <v>Trad IRN</v>
      </c>
      <c r="W4062">
        <v>85</v>
      </c>
      <c r="X4062" t="s">
        <v>47</v>
      </c>
      <c r="Z4062" t="s">
        <v>47</v>
      </c>
      <c r="AB4062" t="str">
        <f t="shared" si="413"/>
        <v>12</v>
      </c>
      <c r="AC4062" t="s">
        <v>48</v>
      </c>
      <c r="AD4062" t="s">
        <v>49</v>
      </c>
      <c r="AE4062" t="s">
        <v>50</v>
      </c>
      <c r="AF4062">
        <v>0</v>
      </c>
      <c r="AG4062" t="s">
        <v>56</v>
      </c>
      <c r="AH4062" t="str">
        <f>"Trad IRN"</f>
        <v>Trad IRN</v>
      </c>
      <c r="AI4062" t="str">
        <f>"Bldg IRN"</f>
        <v>Bldg IRN</v>
      </c>
      <c r="AJ4062" t="str">
        <f t="shared" si="414"/>
        <v>12</v>
      </c>
      <c r="AK4062" t="s">
        <v>48</v>
      </c>
      <c r="AL4062" t="s">
        <v>53</v>
      </c>
      <c r="AM4062">
        <v>510.65</v>
      </c>
      <c r="AN4062">
        <v>1132.3</v>
      </c>
      <c r="AO4062">
        <v>15</v>
      </c>
    </row>
    <row r="4063" spans="1:41" x14ac:dyDescent="0.3">
      <c r="A4063" t="str">
        <f>"Trad IRN"</f>
        <v>Trad IRN</v>
      </c>
      <c r="B4063" t="str">
        <f>"Bldg IRN"</f>
        <v>Bldg IRN</v>
      </c>
      <c r="C4063" t="s">
        <v>41</v>
      </c>
      <c r="D4063" t="s">
        <v>3</v>
      </c>
      <c r="E4063" t="s">
        <v>80</v>
      </c>
      <c r="F4063" t="s">
        <v>81</v>
      </c>
      <c r="G4063" t="s">
        <v>82</v>
      </c>
      <c r="H4063" t="s">
        <v>83</v>
      </c>
      <c r="I4063" t="s">
        <v>8</v>
      </c>
      <c r="J4063" t="s">
        <v>43</v>
      </c>
      <c r="K4063" t="s">
        <v>44</v>
      </c>
      <c r="L4063" t="s">
        <v>45</v>
      </c>
      <c r="M4063" t="s">
        <v>46</v>
      </c>
      <c r="N4063" t="str">
        <f>"01/04/2023"</f>
        <v>01/04/2023</v>
      </c>
      <c r="O4063" t="str">
        <f>"12/31/2500"</f>
        <v>12/31/2500</v>
      </c>
      <c r="P4063">
        <v>7.9585000000000003E-2</v>
      </c>
      <c r="Q4063">
        <v>7.9585000000000003E-2</v>
      </c>
      <c r="S4063">
        <v>0</v>
      </c>
      <c r="T4063">
        <v>2.4028999999999998E-2</v>
      </c>
      <c r="U4063">
        <v>5.5556000000000001E-2</v>
      </c>
      <c r="V4063" t="str">
        <f>"Trad IRN"</f>
        <v>Trad IRN</v>
      </c>
      <c r="W4063">
        <v>15</v>
      </c>
      <c r="X4063" t="s">
        <v>47</v>
      </c>
      <c r="Z4063" t="s">
        <v>47</v>
      </c>
      <c r="AB4063" t="str">
        <f t="shared" si="413"/>
        <v>12</v>
      </c>
      <c r="AC4063" t="s">
        <v>48</v>
      </c>
      <c r="AD4063" t="s">
        <v>49</v>
      </c>
      <c r="AE4063" t="s">
        <v>50</v>
      </c>
      <c r="AF4063">
        <v>0</v>
      </c>
      <c r="AG4063" t="s">
        <v>51</v>
      </c>
      <c r="AH4063" t="str">
        <f>"Trad IRN"</f>
        <v>Trad IRN</v>
      </c>
      <c r="AI4063" t="str">
        <f>"Bldg IRN"</f>
        <v>Bldg IRN</v>
      </c>
      <c r="AJ4063" t="str">
        <f t="shared" si="414"/>
        <v>12</v>
      </c>
      <c r="AK4063" t="s">
        <v>48</v>
      </c>
      <c r="AL4063" t="s">
        <v>53</v>
      </c>
      <c r="AM4063">
        <v>90.11</v>
      </c>
      <c r="AN4063">
        <v>1132.3</v>
      </c>
      <c r="AO4063">
        <v>15</v>
      </c>
    </row>
    <row r="4064" spans="1:41" x14ac:dyDescent="0.3">
      <c r="A4064" t="str">
        <f>"Trad IRN"</f>
        <v>Trad IRN</v>
      </c>
      <c r="B4064" t="str">
        <f>"Bldg IRN"</f>
        <v>Bldg IRN</v>
      </c>
      <c r="C4064" t="s">
        <v>41</v>
      </c>
      <c r="D4064" t="s">
        <v>3</v>
      </c>
      <c r="E4064" t="s">
        <v>80</v>
      </c>
      <c r="F4064" t="s">
        <v>81</v>
      </c>
      <c r="G4064" t="s">
        <v>82</v>
      </c>
      <c r="H4064" t="s">
        <v>83</v>
      </c>
      <c r="I4064" t="str">
        <f>"Trad IRN"</f>
        <v>Trad IRN</v>
      </c>
      <c r="J4064" t="s">
        <v>43</v>
      </c>
      <c r="K4064" t="s">
        <v>44</v>
      </c>
      <c r="L4064" t="s">
        <v>45</v>
      </c>
      <c r="M4064" t="s">
        <v>46</v>
      </c>
      <c r="N4064" t="str">
        <f>"08/18/2022"</f>
        <v>08/18/2022</v>
      </c>
      <c r="O4064" t="str">
        <f>"01/03/2023"</f>
        <v>01/03/2023</v>
      </c>
      <c r="P4064">
        <v>0.46943400000000002</v>
      </c>
      <c r="Q4064">
        <v>0.46943400000000002</v>
      </c>
      <c r="S4064">
        <v>0.46943400000000002</v>
      </c>
      <c r="T4064">
        <v>0.46943400000000002</v>
      </c>
      <c r="U4064">
        <v>0</v>
      </c>
      <c r="V4064" t="str">
        <f>"Trad IRN"</f>
        <v>Trad IRN</v>
      </c>
      <c r="W4064">
        <v>100</v>
      </c>
      <c r="X4064" t="s">
        <v>47</v>
      </c>
      <c r="Z4064" t="s">
        <v>47</v>
      </c>
      <c r="AB4064" t="str">
        <f t="shared" si="413"/>
        <v>12</v>
      </c>
      <c r="AC4064" t="s">
        <v>48</v>
      </c>
      <c r="AD4064" t="s">
        <v>49</v>
      </c>
      <c r="AE4064" t="s">
        <v>50</v>
      </c>
      <c r="AF4064">
        <v>0</v>
      </c>
      <c r="AG4064" t="s">
        <v>56</v>
      </c>
      <c r="AH4064" t="str">
        <f>"Trad IRN"</f>
        <v>Trad IRN</v>
      </c>
      <c r="AI4064" t="str">
        <f>"Bldg IRN"</f>
        <v>Bldg IRN</v>
      </c>
      <c r="AJ4064" t="str">
        <f t="shared" si="414"/>
        <v>12</v>
      </c>
      <c r="AK4064" t="s">
        <v>48</v>
      </c>
      <c r="AL4064" t="s">
        <v>53</v>
      </c>
      <c r="AM4064">
        <v>531.54</v>
      </c>
      <c r="AN4064">
        <v>1132.3</v>
      </c>
      <c r="AO4064">
        <v>15</v>
      </c>
    </row>
    <row r="4065" spans="1:41" x14ac:dyDescent="0.3">
      <c r="A4065" t="str">
        <f>"Trad IRN"</f>
        <v>Trad IRN</v>
      </c>
      <c r="B4065" t="str">
        <f>"Bldg IRN"</f>
        <v>Bldg IRN</v>
      </c>
      <c r="C4065" t="s">
        <v>41</v>
      </c>
      <c r="D4065" t="s">
        <v>3</v>
      </c>
      <c r="E4065" t="s">
        <v>80</v>
      </c>
      <c r="F4065" t="s">
        <v>81</v>
      </c>
      <c r="G4065" t="s">
        <v>82</v>
      </c>
      <c r="H4065" t="s">
        <v>83</v>
      </c>
      <c r="I4065" t="str">
        <f>"Trad IRN"</f>
        <v>Trad IRN</v>
      </c>
      <c r="J4065" t="s">
        <v>43</v>
      </c>
      <c r="K4065" t="s">
        <v>44</v>
      </c>
      <c r="L4065" t="s">
        <v>45</v>
      </c>
      <c r="M4065" t="s">
        <v>46</v>
      </c>
      <c r="N4065" t="str">
        <f>"01/04/2023"</f>
        <v>01/04/2023</v>
      </c>
      <c r="O4065" t="str">
        <f>"12/31/2500"</f>
        <v>12/31/2500</v>
      </c>
      <c r="P4065">
        <v>0.45098100000000002</v>
      </c>
      <c r="Q4065">
        <v>0.45098100000000002</v>
      </c>
      <c r="S4065">
        <v>0.45098100000000002</v>
      </c>
      <c r="T4065">
        <v>0.45098100000000002</v>
      </c>
      <c r="U4065">
        <v>0</v>
      </c>
      <c r="V4065" t="str">
        <f>"Trad IRN"</f>
        <v>Trad IRN</v>
      </c>
      <c r="W4065">
        <v>85</v>
      </c>
      <c r="X4065" t="s">
        <v>47</v>
      </c>
      <c r="Z4065" t="s">
        <v>47</v>
      </c>
      <c r="AB4065" t="str">
        <f t="shared" si="413"/>
        <v>12</v>
      </c>
      <c r="AC4065" t="s">
        <v>48</v>
      </c>
      <c r="AD4065" t="s">
        <v>49</v>
      </c>
      <c r="AE4065" t="s">
        <v>50</v>
      </c>
      <c r="AF4065">
        <v>0</v>
      </c>
      <c r="AG4065" t="s">
        <v>56</v>
      </c>
      <c r="AH4065" t="str">
        <f>"Trad IRN"</f>
        <v>Trad IRN</v>
      </c>
      <c r="AI4065" t="str">
        <f>"Bldg IRN"</f>
        <v>Bldg IRN</v>
      </c>
      <c r="AJ4065" t="str">
        <f t="shared" si="414"/>
        <v>12</v>
      </c>
      <c r="AK4065" t="s">
        <v>48</v>
      </c>
      <c r="AL4065" t="s">
        <v>53</v>
      </c>
      <c r="AM4065">
        <v>510.65</v>
      </c>
      <c r="AN4065">
        <v>1132.3</v>
      </c>
      <c r="AO4065">
        <v>15</v>
      </c>
    </row>
    <row r="4066" spans="1:41" x14ac:dyDescent="0.3">
      <c r="A4066" t="str">
        <f>"Trad IRN"</f>
        <v>Trad IRN</v>
      </c>
      <c r="B4066" t="str">
        <f>"Bldg IRN"</f>
        <v>Bldg IRN</v>
      </c>
      <c r="C4066" t="s">
        <v>41</v>
      </c>
      <c r="D4066" t="s">
        <v>3</v>
      </c>
      <c r="E4066" t="s">
        <v>80</v>
      </c>
      <c r="F4066" t="s">
        <v>81</v>
      </c>
      <c r="G4066" t="s">
        <v>82</v>
      </c>
      <c r="H4066" t="s">
        <v>83</v>
      </c>
      <c r="I4066" t="s">
        <v>8</v>
      </c>
      <c r="J4066" t="s">
        <v>43</v>
      </c>
      <c r="K4066" t="s">
        <v>44</v>
      </c>
      <c r="L4066" t="s">
        <v>45</v>
      </c>
      <c r="M4066" t="s">
        <v>46</v>
      </c>
      <c r="N4066" t="str">
        <f>"01/04/2023"</f>
        <v>01/04/2023</v>
      </c>
      <c r="O4066" t="str">
        <f>"12/31/2500"</f>
        <v>12/31/2500</v>
      </c>
      <c r="P4066">
        <v>7.9585000000000003E-2</v>
      </c>
      <c r="Q4066">
        <v>7.9585000000000003E-2</v>
      </c>
      <c r="S4066">
        <v>0</v>
      </c>
      <c r="T4066">
        <v>2.4028999999999998E-2</v>
      </c>
      <c r="U4066">
        <v>5.5556000000000001E-2</v>
      </c>
      <c r="V4066" t="str">
        <f>"Trad IRN"</f>
        <v>Trad IRN</v>
      </c>
      <c r="W4066">
        <v>15</v>
      </c>
      <c r="X4066" t="s">
        <v>47</v>
      </c>
      <c r="Z4066" t="s">
        <v>47</v>
      </c>
      <c r="AB4066" t="str">
        <f t="shared" si="413"/>
        <v>12</v>
      </c>
      <c r="AC4066" t="s">
        <v>48</v>
      </c>
      <c r="AD4066" t="s">
        <v>49</v>
      </c>
      <c r="AE4066" t="s">
        <v>50</v>
      </c>
      <c r="AF4066">
        <v>0</v>
      </c>
      <c r="AG4066" t="s">
        <v>51</v>
      </c>
      <c r="AH4066" t="str">
        <f>"Trad IRN"</f>
        <v>Trad IRN</v>
      </c>
      <c r="AI4066" t="str">
        <f>"Bldg IRN"</f>
        <v>Bldg IRN</v>
      </c>
      <c r="AJ4066" t="str">
        <f t="shared" si="414"/>
        <v>12</v>
      </c>
      <c r="AK4066" t="s">
        <v>48</v>
      </c>
      <c r="AL4066" t="s">
        <v>53</v>
      </c>
      <c r="AM4066">
        <v>90.11</v>
      </c>
      <c r="AN4066">
        <v>1132.3</v>
      </c>
      <c r="AO4066">
        <v>15</v>
      </c>
    </row>
    <row r="4067" spans="1:41" x14ac:dyDescent="0.3">
      <c r="A4067" t="str">
        <f>"Trad IRN"</f>
        <v>Trad IRN</v>
      </c>
      <c r="B4067" t="str">
        <f>"Bldg IRN"</f>
        <v>Bldg IRN</v>
      </c>
      <c r="C4067" t="s">
        <v>41</v>
      </c>
      <c r="D4067" t="s">
        <v>3</v>
      </c>
      <c r="E4067" t="s">
        <v>80</v>
      </c>
      <c r="F4067" t="s">
        <v>81</v>
      </c>
      <c r="G4067" t="s">
        <v>82</v>
      </c>
      <c r="H4067" t="s">
        <v>83</v>
      </c>
      <c r="I4067" t="str">
        <f>"Trad IRN"</f>
        <v>Trad IRN</v>
      </c>
      <c r="J4067" t="s">
        <v>43</v>
      </c>
      <c r="K4067" t="s">
        <v>44</v>
      </c>
      <c r="L4067" t="s">
        <v>45</v>
      </c>
      <c r="M4067" t="s">
        <v>46</v>
      </c>
      <c r="N4067" t="str">
        <f>"08/18/2022"</f>
        <v>08/18/2022</v>
      </c>
      <c r="O4067" t="str">
        <f>"12/31/2500"</f>
        <v>12/31/2500</v>
      </c>
      <c r="P4067">
        <v>1</v>
      </c>
      <c r="Q4067">
        <v>1</v>
      </c>
      <c r="R4067">
        <v>1</v>
      </c>
      <c r="S4067">
        <v>0</v>
      </c>
      <c r="T4067">
        <v>1</v>
      </c>
      <c r="U4067">
        <v>0</v>
      </c>
      <c r="V4067" t="str">
        <f>"Trad IRN"</f>
        <v>Trad IRN</v>
      </c>
      <c r="W4067">
        <v>100</v>
      </c>
      <c r="X4067" t="s">
        <v>47</v>
      </c>
      <c r="Z4067" t="s">
        <v>47</v>
      </c>
      <c r="AB4067" t="str">
        <f>"09"</f>
        <v>09</v>
      </c>
      <c r="AC4067" t="str">
        <f>"15"</f>
        <v>15</v>
      </c>
      <c r="AD4067" t="str">
        <f>"2"</f>
        <v>2</v>
      </c>
      <c r="AE4067" t="s">
        <v>55</v>
      </c>
      <c r="AF4067">
        <v>0</v>
      </c>
      <c r="AG4067" t="s">
        <v>56</v>
      </c>
      <c r="AH4067" t="str">
        <f>"Trad IRN"</f>
        <v>Trad IRN</v>
      </c>
      <c r="AI4067" t="str">
        <f>"Bldg IRN"</f>
        <v>Bldg IRN</v>
      </c>
      <c r="AJ4067" t="s">
        <v>48</v>
      </c>
      <c r="AK4067" t="s">
        <v>48</v>
      </c>
      <c r="AL4067" t="s">
        <v>53</v>
      </c>
      <c r="AM4067">
        <v>1132.3</v>
      </c>
      <c r="AN4067">
        <v>1132.3</v>
      </c>
      <c r="AO4067">
        <v>15</v>
      </c>
    </row>
    <row r="4068" spans="1:41" x14ac:dyDescent="0.3">
      <c r="A4068" t="str">
        <f>"Trad IRN"</f>
        <v>Trad IRN</v>
      </c>
      <c r="B4068" t="str">
        <f>"Bldg IRN"</f>
        <v>Bldg IRN</v>
      </c>
      <c r="C4068" t="s">
        <v>41</v>
      </c>
      <c r="D4068" t="s">
        <v>3</v>
      </c>
      <c r="E4068" t="s">
        <v>80</v>
      </c>
      <c r="F4068" t="s">
        <v>81</v>
      </c>
      <c r="G4068" t="s">
        <v>82</v>
      </c>
      <c r="H4068" t="s">
        <v>83</v>
      </c>
      <c r="I4068" t="str">
        <f>"Trad IRN"</f>
        <v>Trad IRN</v>
      </c>
      <c r="J4068" t="s">
        <v>43</v>
      </c>
      <c r="K4068" t="s">
        <v>44</v>
      </c>
      <c r="L4068" t="s">
        <v>45</v>
      </c>
      <c r="M4068" t="s">
        <v>46</v>
      </c>
      <c r="N4068" t="str">
        <f>"08/18/2022"</f>
        <v>08/18/2022</v>
      </c>
      <c r="O4068" t="str">
        <f>"12/31/2500"</f>
        <v>12/31/2500</v>
      </c>
      <c r="P4068">
        <v>1</v>
      </c>
      <c r="Q4068">
        <v>1</v>
      </c>
      <c r="S4068">
        <v>0</v>
      </c>
      <c r="T4068">
        <v>1</v>
      </c>
      <c r="U4068">
        <v>0</v>
      </c>
      <c r="V4068" t="str">
        <f>"Trad IRN"</f>
        <v>Trad IRN</v>
      </c>
      <c r="W4068">
        <v>100</v>
      </c>
      <c r="X4068" t="s">
        <v>47</v>
      </c>
      <c r="Z4068" t="s">
        <v>47</v>
      </c>
      <c r="AB4068" t="str">
        <f>"11"</f>
        <v>11</v>
      </c>
      <c r="AC4068" t="s">
        <v>48</v>
      </c>
      <c r="AD4068" t="s">
        <v>49</v>
      </c>
      <c r="AE4068" t="s">
        <v>50</v>
      </c>
      <c r="AF4068">
        <v>0</v>
      </c>
      <c r="AG4068" t="s">
        <v>56</v>
      </c>
      <c r="AH4068" t="str">
        <f>"Trad IRN"</f>
        <v>Trad IRN</v>
      </c>
      <c r="AI4068" t="str">
        <f>"Bldg IRN"</f>
        <v>Bldg IRN</v>
      </c>
      <c r="AJ4068" t="s">
        <v>48</v>
      </c>
      <c r="AK4068" t="s">
        <v>48</v>
      </c>
      <c r="AL4068" t="s">
        <v>53</v>
      </c>
      <c r="AM4068">
        <v>1132.3</v>
      </c>
      <c r="AN4068">
        <v>1132.3</v>
      </c>
      <c r="AO4068">
        <v>15</v>
      </c>
    </row>
    <row r="4069" spans="1:41" x14ac:dyDescent="0.3">
      <c r="A4069" t="str">
        <f>"Trad IRN"</f>
        <v>Trad IRN</v>
      </c>
      <c r="B4069" t="str">
        <f>"Bldg IRN"</f>
        <v>Bldg IRN</v>
      </c>
      <c r="C4069" t="s">
        <v>41</v>
      </c>
      <c r="D4069" t="s">
        <v>3</v>
      </c>
      <c r="E4069" t="s">
        <v>80</v>
      </c>
      <c r="F4069" t="s">
        <v>81</v>
      </c>
      <c r="G4069" t="s">
        <v>82</v>
      </c>
      <c r="H4069" t="s">
        <v>83</v>
      </c>
      <c r="I4069" t="str">
        <f>"Trad IRN"</f>
        <v>Trad IRN</v>
      </c>
      <c r="J4069" t="s">
        <v>43</v>
      </c>
      <c r="K4069" t="s">
        <v>44</v>
      </c>
      <c r="L4069" t="s">
        <v>45</v>
      </c>
      <c r="M4069" t="s">
        <v>46</v>
      </c>
      <c r="N4069" t="str">
        <f>"08/18/2022"</f>
        <v>08/18/2022</v>
      </c>
      <c r="O4069" t="str">
        <f>"10/14/2022"</f>
        <v>10/14/2022</v>
      </c>
      <c r="P4069">
        <v>0.21337999999999999</v>
      </c>
      <c r="Q4069">
        <v>0.21337999999999999</v>
      </c>
      <c r="S4069">
        <v>0.21337999999999999</v>
      </c>
      <c r="T4069">
        <v>0.21337999999999999</v>
      </c>
      <c r="U4069">
        <v>0</v>
      </c>
      <c r="V4069" t="str">
        <f>"Trad IRN"</f>
        <v>Trad IRN</v>
      </c>
      <c r="W4069">
        <v>85</v>
      </c>
      <c r="X4069" t="s">
        <v>54</v>
      </c>
      <c r="Y4069" t="str">
        <f>"15"</f>
        <v>15</v>
      </c>
      <c r="Z4069" t="s">
        <v>47</v>
      </c>
      <c r="AB4069" t="str">
        <f>"12"</f>
        <v>12</v>
      </c>
      <c r="AC4069" t="s">
        <v>48</v>
      </c>
      <c r="AD4069" t="s">
        <v>49</v>
      </c>
      <c r="AE4069" t="s">
        <v>50</v>
      </c>
      <c r="AF4069">
        <v>0</v>
      </c>
      <c r="AG4069" t="s">
        <v>56</v>
      </c>
      <c r="AH4069" t="str">
        <f>"Trad IRN"</f>
        <v>Trad IRN</v>
      </c>
      <c r="AI4069" t="str">
        <f>"Bldg IRN"</f>
        <v>Bldg IRN</v>
      </c>
      <c r="AJ4069" t="str">
        <f>"12"</f>
        <v>12</v>
      </c>
      <c r="AK4069" t="s">
        <v>48</v>
      </c>
      <c r="AL4069" t="s">
        <v>53</v>
      </c>
      <c r="AM4069">
        <v>241.61</v>
      </c>
      <c r="AN4069">
        <v>1132.3</v>
      </c>
      <c r="AO4069">
        <v>15</v>
      </c>
    </row>
    <row r="4070" spans="1:41" x14ac:dyDescent="0.3">
      <c r="A4070" t="str">
        <f>"Trad IRN"</f>
        <v>Trad IRN</v>
      </c>
      <c r="B4070" t="str">
        <f>"Bldg IRN"</f>
        <v>Bldg IRN</v>
      </c>
      <c r="C4070" t="s">
        <v>41</v>
      </c>
      <c r="D4070" t="s">
        <v>3</v>
      </c>
      <c r="E4070" t="s">
        <v>80</v>
      </c>
      <c r="F4070" t="s">
        <v>81</v>
      </c>
      <c r="G4070" t="s">
        <v>82</v>
      </c>
      <c r="H4070" t="s">
        <v>83</v>
      </c>
      <c r="I4070" t="s">
        <v>8</v>
      </c>
      <c r="J4070" t="s">
        <v>43</v>
      </c>
      <c r="K4070" t="s">
        <v>44</v>
      </c>
      <c r="L4070" t="s">
        <v>45</v>
      </c>
      <c r="M4070" t="s">
        <v>46</v>
      </c>
      <c r="N4070" t="str">
        <f>"01/04/2023"</f>
        <v>01/04/2023</v>
      </c>
      <c r="O4070" t="str">
        <f>"12/31/2500"</f>
        <v>12/31/2500</v>
      </c>
      <c r="P4070">
        <v>0.25863700000000001</v>
      </c>
      <c r="Q4070">
        <v>0.25863700000000001</v>
      </c>
      <c r="R4070">
        <v>0.25863700000000001</v>
      </c>
      <c r="S4070">
        <v>0</v>
      </c>
      <c r="T4070">
        <v>1.1136999999999999E-2</v>
      </c>
      <c r="U4070">
        <v>0.2475</v>
      </c>
      <c r="V4070" t="str">
        <f>"Trad IRN"</f>
        <v>Trad IRN</v>
      </c>
      <c r="W4070">
        <v>50</v>
      </c>
      <c r="X4070" t="s">
        <v>47</v>
      </c>
      <c r="Z4070" t="s">
        <v>47</v>
      </c>
      <c r="AB4070" t="str">
        <f>"12"</f>
        <v>12</v>
      </c>
      <c r="AC4070" t="str">
        <f>"09"</f>
        <v>09</v>
      </c>
      <c r="AD4070" t="str">
        <f>"2"</f>
        <v>2</v>
      </c>
      <c r="AE4070" t="s">
        <v>50</v>
      </c>
      <c r="AF4070">
        <v>0</v>
      </c>
      <c r="AG4070" t="s">
        <v>51</v>
      </c>
      <c r="AH4070" t="s">
        <v>85</v>
      </c>
      <c r="AI4070" t="str">
        <f>"Bldg IRN"</f>
        <v>Bldg IRN</v>
      </c>
      <c r="AJ4070" t="str">
        <f>"12"</f>
        <v>12</v>
      </c>
      <c r="AK4070" t="s">
        <v>52</v>
      </c>
      <c r="AL4070" t="s">
        <v>53</v>
      </c>
      <c r="AM4070">
        <v>269.5</v>
      </c>
      <c r="AN4070">
        <v>1042</v>
      </c>
      <c r="AO4070">
        <v>15</v>
      </c>
    </row>
    <row r="4071" spans="1:41" x14ac:dyDescent="0.3">
      <c r="A4071" t="str">
        <f>"Trad IRN"</f>
        <v>Trad IRN</v>
      </c>
      <c r="B4071" t="str">
        <f>"Bldg IRN"</f>
        <v>Bldg IRN</v>
      </c>
      <c r="C4071" t="s">
        <v>41</v>
      </c>
      <c r="D4071" t="s">
        <v>3</v>
      </c>
      <c r="E4071" t="s">
        <v>80</v>
      </c>
      <c r="F4071" t="s">
        <v>81</v>
      </c>
      <c r="G4071" t="s">
        <v>82</v>
      </c>
      <c r="H4071" t="s">
        <v>83</v>
      </c>
      <c r="I4071" t="s">
        <v>8</v>
      </c>
      <c r="J4071" t="s">
        <v>43</v>
      </c>
      <c r="K4071" t="s">
        <v>44</v>
      </c>
      <c r="L4071" t="s">
        <v>45</v>
      </c>
      <c r="M4071" t="s">
        <v>46</v>
      </c>
      <c r="N4071" t="str">
        <f>"08/17/2022"</f>
        <v>08/17/2022</v>
      </c>
      <c r="O4071" t="str">
        <f>"01/03/2023"</f>
        <v>01/03/2023</v>
      </c>
      <c r="P4071">
        <v>0.24136299999999999</v>
      </c>
      <c r="Q4071">
        <v>0.24136299999999999</v>
      </c>
      <c r="R4071">
        <v>0.24136299999999999</v>
      </c>
      <c r="S4071">
        <v>0</v>
      </c>
      <c r="T4071">
        <v>0</v>
      </c>
      <c r="U4071">
        <v>0.24136299999999999</v>
      </c>
      <c r="V4071" t="str">
        <f>"Trad IRN"</f>
        <v>Trad IRN</v>
      </c>
      <c r="W4071">
        <v>37</v>
      </c>
      <c r="X4071" t="s">
        <v>54</v>
      </c>
      <c r="Y4071" t="str">
        <f>"13"</f>
        <v>13</v>
      </c>
      <c r="Z4071" t="s">
        <v>47</v>
      </c>
      <c r="AB4071" t="str">
        <f>"12"</f>
        <v>12</v>
      </c>
      <c r="AC4071" t="str">
        <f>"09"</f>
        <v>09</v>
      </c>
      <c r="AD4071" t="str">
        <f>"2"</f>
        <v>2</v>
      </c>
      <c r="AE4071" t="s">
        <v>50</v>
      </c>
      <c r="AF4071">
        <v>0</v>
      </c>
      <c r="AG4071" t="s">
        <v>51</v>
      </c>
      <c r="AH4071" t="s">
        <v>85</v>
      </c>
      <c r="AI4071" t="str">
        <f>"Bldg IRN"</f>
        <v>Bldg IRN</v>
      </c>
      <c r="AJ4071" t="str">
        <f>"12"</f>
        <v>12</v>
      </c>
      <c r="AK4071" t="s">
        <v>52</v>
      </c>
      <c r="AL4071" t="s">
        <v>53</v>
      </c>
      <c r="AM4071">
        <v>251.5</v>
      </c>
      <c r="AN4071">
        <v>1042</v>
      </c>
      <c r="AO4071">
        <v>15</v>
      </c>
    </row>
    <row r="4072" spans="1:41" x14ac:dyDescent="0.3">
      <c r="A4072" t="str">
        <f>"Trad IRN"</f>
        <v>Trad IRN</v>
      </c>
      <c r="B4072" t="str">
        <f>"Bldg IRN"</f>
        <v>Bldg IRN</v>
      </c>
      <c r="C4072" t="s">
        <v>41</v>
      </c>
      <c r="D4072" t="s">
        <v>3</v>
      </c>
      <c r="E4072" t="s">
        <v>80</v>
      </c>
      <c r="F4072" t="s">
        <v>81</v>
      </c>
      <c r="G4072" t="s">
        <v>82</v>
      </c>
      <c r="H4072" t="s">
        <v>83</v>
      </c>
      <c r="I4072" t="str">
        <f>"Trad IRN"</f>
        <v>Trad IRN</v>
      </c>
      <c r="J4072" t="s">
        <v>43</v>
      </c>
      <c r="K4072" t="s">
        <v>44</v>
      </c>
      <c r="L4072" t="s">
        <v>45</v>
      </c>
      <c r="M4072" t="s">
        <v>46</v>
      </c>
      <c r="N4072" t="str">
        <f>"08/18/2022"</f>
        <v>08/18/2022</v>
      </c>
      <c r="O4072" t="str">
        <f>"12/31/2500"</f>
        <v>12/31/2500</v>
      </c>
      <c r="P4072">
        <v>0.5</v>
      </c>
      <c r="Q4072">
        <v>0.5</v>
      </c>
      <c r="R4072">
        <v>0.5</v>
      </c>
      <c r="S4072">
        <v>0</v>
      </c>
      <c r="T4072">
        <v>0.5</v>
      </c>
      <c r="U4072">
        <v>0</v>
      </c>
      <c r="V4072" t="str">
        <f>"Trad IRN"</f>
        <v>Trad IRN</v>
      </c>
      <c r="W4072">
        <v>50</v>
      </c>
      <c r="X4072" t="s">
        <v>47</v>
      </c>
      <c r="Z4072" t="s">
        <v>47</v>
      </c>
      <c r="AB4072" t="str">
        <f>"12"</f>
        <v>12</v>
      </c>
      <c r="AC4072" t="str">
        <f>"09"</f>
        <v>09</v>
      </c>
      <c r="AD4072" t="str">
        <f>"2"</f>
        <v>2</v>
      </c>
      <c r="AE4072" t="s">
        <v>50</v>
      </c>
      <c r="AF4072">
        <v>0</v>
      </c>
      <c r="AG4072" t="s">
        <v>56</v>
      </c>
      <c r="AH4072" t="str">
        <f>"Trad IRN"</f>
        <v>Trad IRN</v>
      </c>
      <c r="AI4072" t="str">
        <f>"Bldg IRN"</f>
        <v>Bldg IRN</v>
      </c>
      <c r="AJ4072" t="str">
        <f>"12"</f>
        <v>12</v>
      </c>
      <c r="AK4072" t="s">
        <v>48</v>
      </c>
      <c r="AL4072" t="s">
        <v>53</v>
      </c>
      <c r="AM4072">
        <v>566.15</v>
      </c>
      <c r="AN4072">
        <v>1132.3</v>
      </c>
      <c r="AO4072">
        <v>15</v>
      </c>
    </row>
    <row r="4073" spans="1:41" x14ac:dyDescent="0.3">
      <c r="A4073" t="str">
        <f>"Trad IRN"</f>
        <v>Trad IRN</v>
      </c>
      <c r="B4073" t="str">
        <f>"Bldg IRN"</f>
        <v>Bldg IRN</v>
      </c>
      <c r="C4073" t="s">
        <v>41</v>
      </c>
      <c r="D4073" t="s">
        <v>3</v>
      </c>
      <c r="E4073" t="s">
        <v>80</v>
      </c>
      <c r="F4073" t="s">
        <v>81</v>
      </c>
      <c r="G4073" t="s">
        <v>82</v>
      </c>
      <c r="H4073" t="s">
        <v>83</v>
      </c>
      <c r="I4073" t="str">
        <f>"Trad IRN"</f>
        <v>Trad IRN</v>
      </c>
      <c r="J4073" t="s">
        <v>43</v>
      </c>
      <c r="K4073" t="s">
        <v>44</v>
      </c>
      <c r="L4073" t="s">
        <v>45</v>
      </c>
      <c r="M4073" t="s">
        <v>46</v>
      </c>
      <c r="N4073" t="str">
        <f>"08/18/2022"</f>
        <v>08/18/2022</v>
      </c>
      <c r="O4073" t="str">
        <f>"12/12/2022"</f>
        <v>12/12/2022</v>
      </c>
      <c r="P4073">
        <v>0.42906499999999997</v>
      </c>
      <c r="Q4073">
        <v>0.42906499999999997</v>
      </c>
      <c r="S4073">
        <v>0.42906499999999997</v>
      </c>
      <c r="T4073">
        <v>0.42906499999999997</v>
      </c>
      <c r="U4073">
        <v>0</v>
      </c>
      <c r="V4073" t="str">
        <f>"Trad IRN"</f>
        <v>Trad IRN</v>
      </c>
      <c r="W4073">
        <v>100</v>
      </c>
      <c r="X4073" t="s">
        <v>47</v>
      </c>
      <c r="Z4073" t="s">
        <v>47</v>
      </c>
      <c r="AB4073" t="str">
        <f>"10"</f>
        <v>10</v>
      </c>
      <c r="AC4073" t="s">
        <v>48</v>
      </c>
      <c r="AD4073" t="s">
        <v>49</v>
      </c>
      <c r="AE4073" t="s">
        <v>50</v>
      </c>
      <c r="AF4073">
        <v>0</v>
      </c>
      <c r="AG4073" t="s">
        <v>56</v>
      </c>
      <c r="AH4073" t="str">
        <f>"Trad IRN"</f>
        <v>Trad IRN</v>
      </c>
      <c r="AI4073" t="str">
        <f>"Bldg IRN"</f>
        <v>Bldg IRN</v>
      </c>
      <c r="AJ4073" t="s">
        <v>48</v>
      </c>
      <c r="AK4073" t="s">
        <v>48</v>
      </c>
      <c r="AL4073" t="s">
        <v>53</v>
      </c>
      <c r="AM4073">
        <v>485.83</v>
      </c>
      <c r="AN4073">
        <v>1132.3</v>
      </c>
      <c r="AO4073">
        <v>15</v>
      </c>
    </row>
    <row r="4074" spans="1:41" x14ac:dyDescent="0.3">
      <c r="A4074" t="str">
        <f>"Trad IRN"</f>
        <v>Trad IRN</v>
      </c>
      <c r="B4074" t="str">
        <f>"Bldg IRN"</f>
        <v>Bldg IRN</v>
      </c>
      <c r="C4074" t="s">
        <v>41</v>
      </c>
      <c r="D4074" t="s">
        <v>3</v>
      </c>
      <c r="E4074" t="s">
        <v>80</v>
      </c>
      <c r="F4074" t="s">
        <v>81</v>
      </c>
      <c r="G4074" t="s">
        <v>82</v>
      </c>
      <c r="H4074" t="s">
        <v>83</v>
      </c>
      <c r="I4074" t="str">
        <f>"Trad IRN"</f>
        <v>Trad IRN</v>
      </c>
      <c r="J4074" t="s">
        <v>43</v>
      </c>
      <c r="K4074" t="s">
        <v>44</v>
      </c>
      <c r="L4074" t="s">
        <v>45</v>
      </c>
      <c r="M4074" t="s">
        <v>46</v>
      </c>
      <c r="N4074" t="str">
        <f>"12/13/2022"</f>
        <v>12/13/2022</v>
      </c>
      <c r="O4074" t="str">
        <f t="shared" ref="O4074:O4084" si="415">"12/31/2500"</f>
        <v>12/31/2500</v>
      </c>
      <c r="P4074">
        <v>0.57093499999999997</v>
      </c>
      <c r="Q4074">
        <v>0.57093499999999997</v>
      </c>
      <c r="S4074">
        <v>0.57093499999999997</v>
      </c>
      <c r="T4074">
        <v>0.57093499999999997</v>
      </c>
      <c r="U4074">
        <v>0</v>
      </c>
      <c r="V4074" t="str">
        <f>"Trad IRN"</f>
        <v>Trad IRN</v>
      </c>
      <c r="W4074">
        <v>100</v>
      </c>
      <c r="X4074" t="s">
        <v>47</v>
      </c>
      <c r="Z4074" t="s">
        <v>47</v>
      </c>
      <c r="AB4074" t="str">
        <f>"10"</f>
        <v>10</v>
      </c>
      <c r="AC4074" t="s">
        <v>48</v>
      </c>
      <c r="AD4074" t="s">
        <v>49</v>
      </c>
      <c r="AE4074" t="s">
        <v>50</v>
      </c>
      <c r="AF4074">
        <v>0</v>
      </c>
      <c r="AG4074" t="s">
        <v>56</v>
      </c>
      <c r="AH4074" t="str">
        <f>"Trad IRN"</f>
        <v>Trad IRN</v>
      </c>
      <c r="AI4074" t="str">
        <f>"Bldg IRN"</f>
        <v>Bldg IRN</v>
      </c>
      <c r="AJ4074" t="s">
        <v>48</v>
      </c>
      <c r="AK4074" t="s">
        <v>48</v>
      </c>
      <c r="AL4074" t="s">
        <v>53</v>
      </c>
      <c r="AM4074">
        <v>646.47</v>
      </c>
      <c r="AN4074">
        <v>1132.3</v>
      </c>
      <c r="AO4074">
        <v>15</v>
      </c>
    </row>
    <row r="4075" spans="1:41" x14ac:dyDescent="0.3">
      <c r="A4075" t="str">
        <f>"Trad IRN"</f>
        <v>Trad IRN</v>
      </c>
      <c r="B4075" t="str">
        <f>"Bldg IRN"</f>
        <v>Bldg IRN</v>
      </c>
      <c r="C4075" t="s">
        <v>41</v>
      </c>
      <c r="D4075" t="s">
        <v>3</v>
      </c>
      <c r="E4075" t="s">
        <v>80</v>
      </c>
      <c r="F4075" t="s">
        <v>81</v>
      </c>
      <c r="G4075" t="s">
        <v>82</v>
      </c>
      <c r="H4075" t="s">
        <v>83</v>
      </c>
      <c r="I4075" t="str">
        <f>"Trad IRN"</f>
        <v>Trad IRN</v>
      </c>
      <c r="J4075" t="s">
        <v>43</v>
      </c>
      <c r="K4075" t="s">
        <v>44</v>
      </c>
      <c r="L4075" t="s">
        <v>45</v>
      </c>
      <c r="M4075" t="s">
        <v>46</v>
      </c>
      <c r="N4075" t="str">
        <f>"08/18/2022"</f>
        <v>08/18/2022</v>
      </c>
      <c r="O4075" t="str">
        <f t="shared" si="415"/>
        <v>12/31/2500</v>
      </c>
      <c r="P4075">
        <v>0.5</v>
      </c>
      <c r="Q4075">
        <v>0.5</v>
      </c>
      <c r="S4075">
        <v>0</v>
      </c>
      <c r="T4075">
        <v>0.5</v>
      </c>
      <c r="U4075">
        <v>0</v>
      </c>
      <c r="V4075" t="str">
        <f>"Trad IRN"</f>
        <v>Trad IRN</v>
      </c>
      <c r="W4075">
        <v>50</v>
      </c>
      <c r="X4075" t="s">
        <v>47</v>
      </c>
      <c r="Z4075" t="s">
        <v>47</v>
      </c>
      <c r="AB4075" t="str">
        <f>"11"</f>
        <v>11</v>
      </c>
      <c r="AC4075" t="s">
        <v>48</v>
      </c>
      <c r="AD4075" t="s">
        <v>49</v>
      </c>
      <c r="AE4075" t="s">
        <v>50</v>
      </c>
      <c r="AF4075">
        <v>0</v>
      </c>
      <c r="AG4075" t="s">
        <v>56</v>
      </c>
      <c r="AH4075" t="str">
        <f>"Trad IRN"</f>
        <v>Trad IRN</v>
      </c>
      <c r="AI4075" t="str">
        <f>"Bldg IRN"</f>
        <v>Bldg IRN</v>
      </c>
      <c r="AJ4075" t="s">
        <v>48</v>
      </c>
      <c r="AK4075" t="s">
        <v>48</v>
      </c>
      <c r="AL4075" t="s">
        <v>53</v>
      </c>
      <c r="AM4075">
        <v>566.15</v>
      </c>
      <c r="AN4075">
        <v>1132.3</v>
      </c>
      <c r="AO4075">
        <v>15</v>
      </c>
    </row>
    <row r="4076" spans="1:41" x14ac:dyDescent="0.3">
      <c r="A4076" t="str">
        <f>"Trad IRN"</f>
        <v>Trad IRN</v>
      </c>
      <c r="B4076" t="str">
        <f>"Bldg IRN"</f>
        <v>Bldg IRN</v>
      </c>
      <c r="C4076" t="s">
        <v>41</v>
      </c>
      <c r="D4076" t="s">
        <v>3</v>
      </c>
      <c r="E4076" t="s">
        <v>80</v>
      </c>
      <c r="F4076" t="s">
        <v>81</v>
      </c>
      <c r="G4076" t="s">
        <v>82</v>
      </c>
      <c r="H4076" t="s">
        <v>83</v>
      </c>
      <c r="I4076" t="s">
        <v>8</v>
      </c>
      <c r="J4076" t="s">
        <v>43</v>
      </c>
      <c r="K4076" t="s">
        <v>44</v>
      </c>
      <c r="L4076" t="s">
        <v>45</v>
      </c>
      <c r="M4076" t="s">
        <v>46</v>
      </c>
      <c r="N4076" t="str">
        <f>"08/17/2022"</f>
        <v>08/17/2022</v>
      </c>
      <c r="O4076" t="str">
        <f t="shared" si="415"/>
        <v>12/31/2500</v>
      </c>
      <c r="P4076">
        <v>0.5</v>
      </c>
      <c r="Q4076">
        <v>0.5</v>
      </c>
      <c r="S4076">
        <v>0</v>
      </c>
      <c r="T4076">
        <v>5.5555E-2</v>
      </c>
      <c r="U4076">
        <v>0.44444499999999998</v>
      </c>
      <c r="V4076" t="str">
        <f>"Trad IRN"</f>
        <v>Trad IRN</v>
      </c>
      <c r="W4076">
        <v>50</v>
      </c>
      <c r="X4076" t="s">
        <v>47</v>
      </c>
      <c r="Z4076" t="s">
        <v>47</v>
      </c>
      <c r="AB4076" t="str">
        <f>"11"</f>
        <v>11</v>
      </c>
      <c r="AC4076" t="s">
        <v>48</v>
      </c>
      <c r="AD4076" t="s">
        <v>49</v>
      </c>
      <c r="AE4076" t="s">
        <v>50</v>
      </c>
      <c r="AF4076">
        <v>0</v>
      </c>
      <c r="AG4076" t="s">
        <v>51</v>
      </c>
      <c r="AH4076" t="s">
        <v>85</v>
      </c>
      <c r="AI4076" t="str">
        <f>"Bldg IRN"</f>
        <v>Bldg IRN</v>
      </c>
      <c r="AJ4076" t="s">
        <v>48</v>
      </c>
      <c r="AK4076" t="s">
        <v>48</v>
      </c>
      <c r="AL4076" t="s">
        <v>53</v>
      </c>
      <c r="AM4076">
        <v>530</v>
      </c>
      <c r="AN4076">
        <v>1060</v>
      </c>
      <c r="AO4076">
        <v>15</v>
      </c>
    </row>
    <row r="4077" spans="1:41" x14ac:dyDescent="0.3">
      <c r="A4077" t="str">
        <f>"Trad IRN"</f>
        <v>Trad IRN</v>
      </c>
      <c r="B4077" t="str">
        <f>"Bldg IRN"</f>
        <v>Bldg IRN</v>
      </c>
      <c r="C4077" t="s">
        <v>41</v>
      </c>
      <c r="D4077" t="s">
        <v>3</v>
      </c>
      <c r="E4077" t="s">
        <v>80</v>
      </c>
      <c r="F4077" t="s">
        <v>81</v>
      </c>
      <c r="G4077" t="s">
        <v>82</v>
      </c>
      <c r="H4077" t="s">
        <v>83</v>
      </c>
      <c r="I4077" t="str">
        <f>"Trad IRN"</f>
        <v>Trad IRN</v>
      </c>
      <c r="J4077" t="s">
        <v>43</v>
      </c>
      <c r="K4077" t="s">
        <v>44</v>
      </c>
      <c r="L4077" t="s">
        <v>45</v>
      </c>
      <c r="M4077" t="s">
        <v>46</v>
      </c>
      <c r="N4077" t="str">
        <f>"08/18/2022"</f>
        <v>08/18/2022</v>
      </c>
      <c r="O4077" t="str">
        <f t="shared" si="415"/>
        <v>12/31/2500</v>
      </c>
      <c r="P4077">
        <v>1</v>
      </c>
      <c r="Q4077">
        <v>1</v>
      </c>
      <c r="R4077">
        <v>1</v>
      </c>
      <c r="S4077">
        <v>0</v>
      </c>
      <c r="T4077">
        <v>1</v>
      </c>
      <c r="U4077">
        <v>0</v>
      </c>
      <c r="V4077" t="s">
        <v>84</v>
      </c>
      <c r="W4077">
        <v>100</v>
      </c>
      <c r="X4077" t="s">
        <v>47</v>
      </c>
      <c r="Z4077" t="s">
        <v>47</v>
      </c>
      <c r="AB4077" t="str">
        <f>"10"</f>
        <v>10</v>
      </c>
      <c r="AC4077" t="str">
        <f>"08"</f>
        <v>08</v>
      </c>
      <c r="AD4077" t="str">
        <f>"3"</f>
        <v>3</v>
      </c>
      <c r="AE4077" t="s">
        <v>55</v>
      </c>
      <c r="AF4077">
        <v>0</v>
      </c>
      <c r="AG4077" t="s">
        <v>56</v>
      </c>
      <c r="AH4077" t="str">
        <f>"Trad IRN"</f>
        <v>Trad IRN</v>
      </c>
      <c r="AI4077" t="str">
        <f>"Bldg IRN"</f>
        <v>Bldg IRN</v>
      </c>
      <c r="AJ4077" t="s">
        <v>48</v>
      </c>
      <c r="AK4077" t="s">
        <v>48</v>
      </c>
      <c r="AL4077" t="s">
        <v>53</v>
      </c>
      <c r="AM4077">
        <v>1132.3</v>
      </c>
      <c r="AN4077">
        <v>1132.3</v>
      </c>
      <c r="AO4077">
        <v>15</v>
      </c>
    </row>
    <row r="4078" spans="1:41" x14ac:dyDescent="0.3">
      <c r="A4078" t="str">
        <f>"Trad IRN"</f>
        <v>Trad IRN</v>
      </c>
      <c r="B4078" t="str">
        <f>"Bldg IRN"</f>
        <v>Bldg IRN</v>
      </c>
      <c r="C4078" t="s">
        <v>41</v>
      </c>
      <c r="D4078" t="s">
        <v>3</v>
      </c>
      <c r="E4078" t="s">
        <v>80</v>
      </c>
      <c r="F4078" t="s">
        <v>81</v>
      </c>
      <c r="G4078" t="s">
        <v>82</v>
      </c>
      <c r="H4078" t="s">
        <v>83</v>
      </c>
      <c r="I4078" t="str">
        <f>"Trad IRN"</f>
        <v>Trad IRN</v>
      </c>
      <c r="J4078" t="s">
        <v>43</v>
      </c>
      <c r="K4078" t="s">
        <v>44</v>
      </c>
      <c r="L4078" t="s">
        <v>45</v>
      </c>
      <c r="M4078" t="s">
        <v>46</v>
      </c>
      <c r="N4078" t="str">
        <f>"08/18/2022"</f>
        <v>08/18/2022</v>
      </c>
      <c r="O4078" t="str">
        <f t="shared" si="415"/>
        <v>12/31/2500</v>
      </c>
      <c r="P4078">
        <v>1</v>
      </c>
      <c r="Q4078">
        <v>1</v>
      </c>
      <c r="S4078">
        <v>1</v>
      </c>
      <c r="T4078">
        <v>1</v>
      </c>
      <c r="U4078">
        <v>0</v>
      </c>
      <c r="V4078" t="str">
        <f>"Trad IRN"</f>
        <v>Trad IRN</v>
      </c>
      <c r="W4078">
        <v>100</v>
      </c>
      <c r="X4078" t="s">
        <v>47</v>
      </c>
      <c r="Z4078" t="s">
        <v>47</v>
      </c>
      <c r="AB4078" t="str">
        <f>"09"</f>
        <v>09</v>
      </c>
      <c r="AC4078" t="s">
        <v>48</v>
      </c>
      <c r="AD4078" t="s">
        <v>49</v>
      </c>
      <c r="AE4078" t="s">
        <v>50</v>
      </c>
      <c r="AF4078">
        <v>0</v>
      </c>
      <c r="AG4078" t="s">
        <v>56</v>
      </c>
      <c r="AH4078" t="str">
        <f>"Trad IRN"</f>
        <v>Trad IRN</v>
      </c>
      <c r="AI4078" t="str">
        <f>"Bldg IRN"</f>
        <v>Bldg IRN</v>
      </c>
      <c r="AJ4078" t="s">
        <v>48</v>
      </c>
      <c r="AK4078" t="s">
        <v>48</v>
      </c>
      <c r="AL4078" t="s">
        <v>53</v>
      </c>
      <c r="AM4078">
        <v>1132.3</v>
      </c>
      <c r="AN4078">
        <v>1132.3</v>
      </c>
      <c r="AO4078">
        <v>15</v>
      </c>
    </row>
    <row r="4079" spans="1:41" x14ac:dyDescent="0.3">
      <c r="A4079" t="str">
        <f>"Trad IRN"</f>
        <v>Trad IRN</v>
      </c>
      <c r="B4079" t="str">
        <f>"Bldg IRN"</f>
        <v>Bldg IRN</v>
      </c>
      <c r="C4079" t="s">
        <v>41</v>
      </c>
      <c r="D4079" t="s">
        <v>3</v>
      </c>
      <c r="E4079" t="s">
        <v>80</v>
      </c>
      <c r="F4079" t="s">
        <v>81</v>
      </c>
      <c r="G4079" t="s">
        <v>82</v>
      </c>
      <c r="H4079" t="s">
        <v>83</v>
      </c>
      <c r="I4079" t="s">
        <v>8</v>
      </c>
      <c r="J4079" t="s">
        <v>43</v>
      </c>
      <c r="K4079" t="s">
        <v>44</v>
      </c>
      <c r="L4079" t="s">
        <v>45</v>
      </c>
      <c r="M4079" t="s">
        <v>46</v>
      </c>
      <c r="N4079" t="str">
        <f>"08/17/2022"</f>
        <v>08/17/2022</v>
      </c>
      <c r="O4079" t="str">
        <f t="shared" si="415"/>
        <v>12/31/2500</v>
      </c>
      <c r="P4079">
        <v>0.5</v>
      </c>
      <c r="Q4079">
        <v>0.5</v>
      </c>
      <c r="S4079">
        <v>0</v>
      </c>
      <c r="T4079">
        <v>0</v>
      </c>
      <c r="U4079">
        <v>0.5</v>
      </c>
      <c r="V4079" t="str">
        <f>"Trad IRN"</f>
        <v>Trad IRN</v>
      </c>
      <c r="W4079">
        <v>50</v>
      </c>
      <c r="X4079" t="s">
        <v>47</v>
      </c>
      <c r="Z4079" t="s">
        <v>47</v>
      </c>
      <c r="AB4079" t="str">
        <f>"12"</f>
        <v>12</v>
      </c>
      <c r="AC4079" t="s">
        <v>48</v>
      </c>
      <c r="AD4079" t="s">
        <v>49</v>
      </c>
      <c r="AE4079" t="s">
        <v>50</v>
      </c>
      <c r="AF4079">
        <v>0</v>
      </c>
      <c r="AG4079" t="s">
        <v>51</v>
      </c>
      <c r="AH4079" t="s">
        <v>85</v>
      </c>
      <c r="AI4079" t="str">
        <f>"Bldg IRN"</f>
        <v>Bldg IRN</v>
      </c>
      <c r="AJ4079" t="str">
        <f>"12"</f>
        <v>12</v>
      </c>
      <c r="AK4079" t="s">
        <v>52</v>
      </c>
      <c r="AL4079" t="s">
        <v>53</v>
      </c>
      <c r="AM4079">
        <v>521</v>
      </c>
      <c r="AN4079">
        <v>1042</v>
      </c>
      <c r="AO4079">
        <v>15</v>
      </c>
    </row>
    <row r="4080" spans="1:41" x14ac:dyDescent="0.3">
      <c r="A4080" t="str">
        <f>"Trad IRN"</f>
        <v>Trad IRN</v>
      </c>
      <c r="B4080" t="str">
        <f>"Bldg IRN"</f>
        <v>Bldg IRN</v>
      </c>
      <c r="C4080" t="s">
        <v>41</v>
      </c>
      <c r="D4080" t="s">
        <v>3</v>
      </c>
      <c r="E4080" t="s">
        <v>80</v>
      </c>
      <c r="F4080" t="s">
        <v>81</v>
      </c>
      <c r="G4080" t="s">
        <v>82</v>
      </c>
      <c r="H4080" t="s">
        <v>83</v>
      </c>
      <c r="I4080" t="str">
        <f>"Trad IRN"</f>
        <v>Trad IRN</v>
      </c>
      <c r="J4080" t="s">
        <v>43</v>
      </c>
      <c r="K4080" t="s">
        <v>44</v>
      </c>
      <c r="L4080" t="s">
        <v>45</v>
      </c>
      <c r="M4080" t="s">
        <v>59</v>
      </c>
      <c r="N4080" t="str">
        <f t="shared" ref="N4080:N4085" si="416">"08/18/2022"</f>
        <v>08/18/2022</v>
      </c>
      <c r="O4080" t="str">
        <f t="shared" si="415"/>
        <v>12/31/2500</v>
      </c>
      <c r="P4080">
        <v>0.5</v>
      </c>
      <c r="Q4080">
        <v>0.5</v>
      </c>
      <c r="S4080">
        <v>0.5</v>
      </c>
      <c r="T4080">
        <v>0.5</v>
      </c>
      <c r="U4080">
        <v>0</v>
      </c>
      <c r="V4080" t="s">
        <v>84</v>
      </c>
      <c r="W4080">
        <v>50</v>
      </c>
      <c r="X4080" t="s">
        <v>47</v>
      </c>
      <c r="Z4080" t="s">
        <v>47</v>
      </c>
      <c r="AB4080" t="str">
        <f>"12"</f>
        <v>12</v>
      </c>
      <c r="AC4080" t="s">
        <v>48</v>
      </c>
      <c r="AD4080" t="s">
        <v>49</v>
      </c>
      <c r="AE4080" t="s">
        <v>50</v>
      </c>
      <c r="AF4080">
        <v>0</v>
      </c>
      <c r="AG4080" t="s">
        <v>56</v>
      </c>
      <c r="AH4080" t="str">
        <f>"Trad IRN"</f>
        <v>Trad IRN</v>
      </c>
      <c r="AI4080" t="str">
        <f>"Bldg IRN"</f>
        <v>Bldg IRN</v>
      </c>
      <c r="AJ4080" t="str">
        <f>"12"</f>
        <v>12</v>
      </c>
      <c r="AK4080" t="s">
        <v>48</v>
      </c>
      <c r="AL4080" t="s">
        <v>53</v>
      </c>
      <c r="AM4080">
        <v>566.15</v>
      </c>
      <c r="AN4080">
        <v>1132.3</v>
      </c>
      <c r="AO4080">
        <v>15</v>
      </c>
    </row>
    <row r="4081" spans="1:41" x14ac:dyDescent="0.3">
      <c r="A4081" t="str">
        <f>"Trad IRN"</f>
        <v>Trad IRN</v>
      </c>
      <c r="B4081" t="str">
        <f>"Bldg IRN"</f>
        <v>Bldg IRN</v>
      </c>
      <c r="C4081" t="s">
        <v>41</v>
      </c>
      <c r="D4081" t="s">
        <v>3</v>
      </c>
      <c r="E4081" t="s">
        <v>80</v>
      </c>
      <c r="F4081" t="s">
        <v>81</v>
      </c>
      <c r="G4081" t="s">
        <v>82</v>
      </c>
      <c r="H4081" t="s">
        <v>83</v>
      </c>
      <c r="I4081" t="str">
        <f>"Trad IRN"</f>
        <v>Trad IRN</v>
      </c>
      <c r="J4081" t="s">
        <v>43</v>
      </c>
      <c r="K4081" t="s">
        <v>44</v>
      </c>
      <c r="L4081" t="s">
        <v>45</v>
      </c>
      <c r="M4081" t="s">
        <v>46</v>
      </c>
      <c r="N4081" t="str">
        <f t="shared" si="416"/>
        <v>08/18/2022</v>
      </c>
      <c r="O4081" t="str">
        <f t="shared" si="415"/>
        <v>12/31/2500</v>
      </c>
      <c r="P4081">
        <v>1</v>
      </c>
      <c r="Q4081">
        <v>1</v>
      </c>
      <c r="R4081">
        <v>1</v>
      </c>
      <c r="S4081">
        <v>0</v>
      </c>
      <c r="T4081">
        <v>1</v>
      </c>
      <c r="U4081">
        <v>0</v>
      </c>
      <c r="V4081" t="str">
        <f>"Trad IRN"</f>
        <v>Trad IRN</v>
      </c>
      <c r="W4081">
        <v>100</v>
      </c>
      <c r="X4081" t="s">
        <v>47</v>
      </c>
      <c r="Z4081" t="s">
        <v>47</v>
      </c>
      <c r="AB4081" t="str">
        <f>"12"</f>
        <v>12</v>
      </c>
      <c r="AC4081" t="str">
        <f>"10"</f>
        <v>10</v>
      </c>
      <c r="AD4081" t="str">
        <f>"2"</f>
        <v>2</v>
      </c>
      <c r="AE4081" t="s">
        <v>50</v>
      </c>
      <c r="AF4081">
        <v>0</v>
      </c>
      <c r="AG4081" t="s">
        <v>56</v>
      </c>
      <c r="AH4081" t="str">
        <f>"Trad IRN"</f>
        <v>Trad IRN</v>
      </c>
      <c r="AI4081" t="str">
        <f>"Bldg IRN"</f>
        <v>Bldg IRN</v>
      </c>
      <c r="AJ4081" t="str">
        <f>"12"</f>
        <v>12</v>
      </c>
      <c r="AK4081" t="s">
        <v>48</v>
      </c>
      <c r="AL4081" t="s">
        <v>53</v>
      </c>
      <c r="AM4081">
        <v>1132.3</v>
      </c>
      <c r="AN4081">
        <v>1132.3</v>
      </c>
      <c r="AO4081">
        <v>15</v>
      </c>
    </row>
    <row r="4082" spans="1:41" x14ac:dyDescent="0.3">
      <c r="A4082" t="str">
        <f>"Trad IRN"</f>
        <v>Trad IRN</v>
      </c>
      <c r="B4082" t="str">
        <f>"Bldg IRN"</f>
        <v>Bldg IRN</v>
      </c>
      <c r="C4082" t="s">
        <v>41</v>
      </c>
      <c r="D4082" t="s">
        <v>3</v>
      </c>
      <c r="E4082" t="s">
        <v>80</v>
      </c>
      <c r="F4082" t="s">
        <v>81</v>
      </c>
      <c r="G4082" t="s">
        <v>82</v>
      </c>
      <c r="H4082" t="s">
        <v>83</v>
      </c>
      <c r="I4082" t="str">
        <f>"Trad IRN"</f>
        <v>Trad IRN</v>
      </c>
      <c r="J4082" t="s">
        <v>43</v>
      </c>
      <c r="K4082" t="s">
        <v>44</v>
      </c>
      <c r="L4082" t="s">
        <v>45</v>
      </c>
      <c r="M4082" t="s">
        <v>46</v>
      </c>
      <c r="N4082" t="str">
        <f t="shared" si="416"/>
        <v>08/18/2022</v>
      </c>
      <c r="O4082" t="str">
        <f t="shared" si="415"/>
        <v>12/31/2500</v>
      </c>
      <c r="P4082">
        <v>1</v>
      </c>
      <c r="Q4082">
        <v>1</v>
      </c>
      <c r="S4082">
        <v>0</v>
      </c>
      <c r="T4082">
        <v>1</v>
      </c>
      <c r="U4082">
        <v>0</v>
      </c>
      <c r="V4082" t="str">
        <f>"Trad IRN"</f>
        <v>Trad IRN</v>
      </c>
      <c r="W4082">
        <v>100</v>
      </c>
      <c r="X4082" t="s">
        <v>47</v>
      </c>
      <c r="Z4082" t="s">
        <v>47</v>
      </c>
      <c r="AB4082" t="str">
        <f>"10"</f>
        <v>10</v>
      </c>
      <c r="AC4082" t="s">
        <v>48</v>
      </c>
      <c r="AD4082" t="s">
        <v>49</v>
      </c>
      <c r="AE4082" t="s">
        <v>50</v>
      </c>
      <c r="AF4082">
        <v>0</v>
      </c>
      <c r="AG4082" t="s">
        <v>56</v>
      </c>
      <c r="AH4082" t="str">
        <f>"Trad IRN"</f>
        <v>Trad IRN</v>
      </c>
      <c r="AI4082" t="str">
        <f>"Bldg IRN"</f>
        <v>Bldg IRN</v>
      </c>
      <c r="AJ4082" t="s">
        <v>48</v>
      </c>
      <c r="AK4082" t="s">
        <v>48</v>
      </c>
      <c r="AL4082" t="s">
        <v>53</v>
      </c>
      <c r="AM4082">
        <v>1132.3</v>
      </c>
      <c r="AN4082">
        <v>1132.3</v>
      </c>
      <c r="AO4082">
        <v>15</v>
      </c>
    </row>
    <row r="4083" spans="1:41" x14ac:dyDescent="0.3">
      <c r="A4083" t="str">
        <f>"Trad IRN"</f>
        <v>Trad IRN</v>
      </c>
      <c r="B4083" t="str">
        <f>"Bldg IRN"</f>
        <v>Bldg IRN</v>
      </c>
      <c r="C4083" t="s">
        <v>41</v>
      </c>
      <c r="D4083" t="s">
        <v>3</v>
      </c>
      <c r="E4083" t="s">
        <v>80</v>
      </c>
      <c r="F4083" t="s">
        <v>81</v>
      </c>
      <c r="G4083" t="s">
        <v>82</v>
      </c>
      <c r="H4083" t="s">
        <v>83</v>
      </c>
      <c r="I4083" t="str">
        <f>"Trad IRN"</f>
        <v>Trad IRN</v>
      </c>
      <c r="J4083" t="s">
        <v>43</v>
      </c>
      <c r="K4083" t="s">
        <v>44</v>
      </c>
      <c r="L4083" t="s">
        <v>45</v>
      </c>
      <c r="M4083" t="s">
        <v>46</v>
      </c>
      <c r="N4083" t="str">
        <f t="shared" si="416"/>
        <v>08/18/2022</v>
      </c>
      <c r="O4083" t="str">
        <f t="shared" si="415"/>
        <v>12/31/2500</v>
      </c>
      <c r="P4083">
        <v>1</v>
      </c>
      <c r="Q4083">
        <v>1</v>
      </c>
      <c r="S4083">
        <v>0</v>
      </c>
      <c r="T4083">
        <v>1</v>
      </c>
      <c r="U4083">
        <v>0</v>
      </c>
      <c r="V4083" t="str">
        <f>"Trad IRN"</f>
        <v>Trad IRN</v>
      </c>
      <c r="W4083">
        <v>100</v>
      </c>
      <c r="X4083" t="s">
        <v>47</v>
      </c>
      <c r="Z4083" t="s">
        <v>47</v>
      </c>
      <c r="AB4083" t="str">
        <f>"11"</f>
        <v>11</v>
      </c>
      <c r="AC4083" t="s">
        <v>48</v>
      </c>
      <c r="AD4083" t="s">
        <v>49</v>
      </c>
      <c r="AE4083" t="s">
        <v>50</v>
      </c>
      <c r="AF4083">
        <v>0</v>
      </c>
      <c r="AG4083" t="s">
        <v>56</v>
      </c>
      <c r="AH4083" t="str">
        <f>"Trad IRN"</f>
        <v>Trad IRN</v>
      </c>
      <c r="AI4083" t="str">
        <f>"Bldg IRN"</f>
        <v>Bldg IRN</v>
      </c>
      <c r="AJ4083" t="s">
        <v>48</v>
      </c>
      <c r="AK4083" t="s">
        <v>48</v>
      </c>
      <c r="AL4083" t="s">
        <v>53</v>
      </c>
      <c r="AM4083">
        <v>1132.3</v>
      </c>
      <c r="AN4083">
        <v>1132.3</v>
      </c>
      <c r="AO4083">
        <v>15</v>
      </c>
    </row>
    <row r="4084" spans="1:41" x14ac:dyDescent="0.3">
      <c r="A4084" t="str">
        <f>"Trad IRN"</f>
        <v>Trad IRN</v>
      </c>
      <c r="B4084" t="str">
        <f>"Bldg IRN"</f>
        <v>Bldg IRN</v>
      </c>
      <c r="C4084" t="s">
        <v>41</v>
      </c>
      <c r="D4084" t="s">
        <v>3</v>
      </c>
      <c r="E4084" t="s">
        <v>80</v>
      </c>
      <c r="F4084" t="s">
        <v>81</v>
      </c>
      <c r="G4084" t="s">
        <v>82</v>
      </c>
      <c r="H4084" t="s">
        <v>83</v>
      </c>
      <c r="I4084" t="str">
        <f>"Trad IRN"</f>
        <v>Trad IRN</v>
      </c>
      <c r="J4084" t="s">
        <v>43</v>
      </c>
      <c r="K4084" t="s">
        <v>44</v>
      </c>
      <c r="L4084" t="s">
        <v>45</v>
      </c>
      <c r="M4084" t="s">
        <v>46</v>
      </c>
      <c r="N4084" t="str">
        <f t="shared" si="416"/>
        <v>08/18/2022</v>
      </c>
      <c r="O4084" t="str">
        <f t="shared" si="415"/>
        <v>12/31/2500</v>
      </c>
      <c r="P4084">
        <v>1</v>
      </c>
      <c r="Q4084">
        <v>1</v>
      </c>
      <c r="S4084">
        <v>0</v>
      </c>
      <c r="T4084">
        <v>1</v>
      </c>
      <c r="U4084">
        <v>0</v>
      </c>
      <c r="V4084" t="str">
        <f>"Trad IRN"</f>
        <v>Trad IRN</v>
      </c>
      <c r="W4084">
        <v>100</v>
      </c>
      <c r="X4084" t="s">
        <v>47</v>
      </c>
      <c r="Z4084" t="s">
        <v>47</v>
      </c>
      <c r="AB4084" t="str">
        <f>"12"</f>
        <v>12</v>
      </c>
      <c r="AC4084" t="s">
        <v>48</v>
      </c>
      <c r="AD4084" t="s">
        <v>49</v>
      </c>
      <c r="AE4084" t="s">
        <v>50</v>
      </c>
      <c r="AF4084">
        <v>0</v>
      </c>
      <c r="AG4084" t="s">
        <v>56</v>
      </c>
      <c r="AH4084" t="str">
        <f>"Trad IRN"</f>
        <v>Trad IRN</v>
      </c>
      <c r="AI4084" t="str">
        <f>"Bldg IRN"</f>
        <v>Bldg IRN</v>
      </c>
      <c r="AJ4084" t="str">
        <f>"12"</f>
        <v>12</v>
      </c>
      <c r="AK4084" t="s">
        <v>48</v>
      </c>
      <c r="AL4084" t="s">
        <v>53</v>
      </c>
      <c r="AM4084">
        <v>1132.3</v>
      </c>
      <c r="AN4084">
        <v>1132.3</v>
      </c>
      <c r="AO4084">
        <v>15</v>
      </c>
    </row>
    <row r="4085" spans="1:41" x14ac:dyDescent="0.3">
      <c r="A4085" t="str">
        <f>"Trad IRN"</f>
        <v>Trad IRN</v>
      </c>
      <c r="B4085" t="str">
        <f>"Bldg IRN"</f>
        <v>Bldg IRN</v>
      </c>
      <c r="C4085" t="s">
        <v>41</v>
      </c>
      <c r="D4085" t="s">
        <v>3</v>
      </c>
      <c r="E4085" t="s">
        <v>80</v>
      </c>
      <c r="F4085" t="s">
        <v>81</v>
      </c>
      <c r="G4085" t="s">
        <v>82</v>
      </c>
      <c r="H4085" t="s">
        <v>83</v>
      </c>
      <c r="I4085" t="str">
        <f>"Trad IRN"</f>
        <v>Trad IRN</v>
      </c>
      <c r="J4085" t="s">
        <v>43</v>
      </c>
      <c r="K4085" t="s">
        <v>44</v>
      </c>
      <c r="L4085" t="s">
        <v>45</v>
      </c>
      <c r="M4085" t="s">
        <v>46</v>
      </c>
      <c r="N4085" t="str">
        <f t="shared" si="416"/>
        <v>08/18/2022</v>
      </c>
      <c r="O4085" t="str">
        <f>"01/03/2023"</f>
        <v>01/03/2023</v>
      </c>
      <c r="P4085">
        <v>0.29574299999999998</v>
      </c>
      <c r="Q4085">
        <v>0.29574299999999998</v>
      </c>
      <c r="S4085">
        <v>0</v>
      </c>
      <c r="T4085">
        <v>0.29574299999999998</v>
      </c>
      <c r="U4085">
        <v>0</v>
      </c>
      <c r="V4085" t="str">
        <f>"Trad IRN"</f>
        <v>Trad IRN</v>
      </c>
      <c r="W4085">
        <v>63</v>
      </c>
      <c r="X4085" t="s">
        <v>47</v>
      </c>
      <c r="Z4085" t="s">
        <v>47</v>
      </c>
      <c r="AB4085" t="str">
        <f>"12"</f>
        <v>12</v>
      </c>
      <c r="AC4085" t="s">
        <v>48</v>
      </c>
      <c r="AD4085" t="s">
        <v>49</v>
      </c>
      <c r="AE4085" t="s">
        <v>50</v>
      </c>
      <c r="AF4085">
        <v>0</v>
      </c>
      <c r="AG4085" t="s">
        <v>56</v>
      </c>
      <c r="AH4085" t="str">
        <f>"Trad IRN"</f>
        <v>Trad IRN</v>
      </c>
      <c r="AI4085" t="str">
        <f>"Bldg IRN"</f>
        <v>Bldg IRN</v>
      </c>
      <c r="AJ4085" t="str">
        <f>"12"</f>
        <v>12</v>
      </c>
      <c r="AK4085" t="s">
        <v>48</v>
      </c>
      <c r="AL4085" t="s">
        <v>53</v>
      </c>
      <c r="AM4085">
        <v>334.87</v>
      </c>
      <c r="AN4085">
        <v>1132.3</v>
      </c>
      <c r="AO4085">
        <v>15</v>
      </c>
    </row>
    <row r="4086" spans="1:41" x14ac:dyDescent="0.3">
      <c r="A4086" t="str">
        <f>"Trad IRN"</f>
        <v>Trad IRN</v>
      </c>
      <c r="B4086" t="str">
        <f>"Bldg IRN"</f>
        <v>Bldg IRN</v>
      </c>
      <c r="C4086" t="s">
        <v>41</v>
      </c>
      <c r="D4086" t="s">
        <v>3</v>
      </c>
      <c r="E4086" t="s">
        <v>80</v>
      </c>
      <c r="F4086" t="s">
        <v>81</v>
      </c>
      <c r="G4086" t="s">
        <v>82</v>
      </c>
      <c r="H4086" t="s">
        <v>83</v>
      </c>
      <c r="I4086" t="str">
        <f>"Trad IRN"</f>
        <v>Trad IRN</v>
      </c>
      <c r="J4086" t="s">
        <v>43</v>
      </c>
      <c r="K4086" t="s">
        <v>44</v>
      </c>
      <c r="L4086" t="s">
        <v>45</v>
      </c>
      <c r="M4086" t="s">
        <v>46</v>
      </c>
      <c r="N4086" t="str">
        <f>"01/04/2023"</f>
        <v>01/04/2023</v>
      </c>
      <c r="O4086" t="str">
        <f>"12/31/2500"</f>
        <v>12/31/2500</v>
      </c>
      <c r="P4086">
        <v>0.39792499999999997</v>
      </c>
      <c r="Q4086">
        <v>0.39792499999999997</v>
      </c>
      <c r="S4086">
        <v>0</v>
      </c>
      <c r="T4086">
        <v>0.39792499999999997</v>
      </c>
      <c r="U4086">
        <v>0</v>
      </c>
      <c r="V4086" t="str">
        <f>"Trad IRN"</f>
        <v>Trad IRN</v>
      </c>
      <c r="W4086">
        <v>75</v>
      </c>
      <c r="X4086" t="s">
        <v>47</v>
      </c>
      <c r="Z4086" t="s">
        <v>47</v>
      </c>
      <c r="AB4086" t="str">
        <f>"12"</f>
        <v>12</v>
      </c>
      <c r="AC4086" t="s">
        <v>48</v>
      </c>
      <c r="AD4086" t="s">
        <v>49</v>
      </c>
      <c r="AE4086" t="s">
        <v>50</v>
      </c>
      <c r="AF4086">
        <v>0</v>
      </c>
      <c r="AG4086" t="s">
        <v>56</v>
      </c>
      <c r="AH4086" t="str">
        <f>"Trad IRN"</f>
        <v>Trad IRN</v>
      </c>
      <c r="AI4086" t="str">
        <f>"Bldg IRN"</f>
        <v>Bldg IRN</v>
      </c>
      <c r="AJ4086" t="str">
        <f>"12"</f>
        <v>12</v>
      </c>
      <c r="AK4086" t="s">
        <v>48</v>
      </c>
      <c r="AL4086" t="s">
        <v>53</v>
      </c>
      <c r="AM4086">
        <v>450.57</v>
      </c>
      <c r="AN4086">
        <v>1132.3</v>
      </c>
      <c r="AO4086">
        <v>15</v>
      </c>
    </row>
    <row r="4087" spans="1:41" x14ac:dyDescent="0.3">
      <c r="A4087" t="str">
        <f>"Trad IRN"</f>
        <v>Trad IRN</v>
      </c>
      <c r="B4087" t="str">
        <f>"Bldg IRN"</f>
        <v>Bldg IRN</v>
      </c>
      <c r="C4087" t="s">
        <v>41</v>
      </c>
      <c r="D4087" t="s">
        <v>3</v>
      </c>
      <c r="E4087" t="s">
        <v>80</v>
      </c>
      <c r="F4087" t="s">
        <v>81</v>
      </c>
      <c r="G4087" t="s">
        <v>82</v>
      </c>
      <c r="H4087" t="s">
        <v>83</v>
      </c>
      <c r="I4087" t="s">
        <v>8</v>
      </c>
      <c r="J4087" t="s">
        <v>43</v>
      </c>
      <c r="K4087" t="s">
        <v>44</v>
      </c>
      <c r="L4087" t="s">
        <v>45</v>
      </c>
      <c r="M4087" t="s">
        <v>46</v>
      </c>
      <c r="N4087" t="str">
        <f>"08/18/2022"</f>
        <v>08/18/2022</v>
      </c>
      <c r="O4087" t="str">
        <f>"01/03/2023"</f>
        <v>01/03/2023</v>
      </c>
      <c r="P4087">
        <v>0.176478</v>
      </c>
      <c r="Q4087">
        <v>0.176478</v>
      </c>
      <c r="S4087">
        <v>0</v>
      </c>
      <c r="T4087">
        <v>1.491E-2</v>
      </c>
      <c r="U4087">
        <v>0.16156799999999999</v>
      </c>
      <c r="V4087" t="str">
        <f>"Trad IRN"</f>
        <v>Trad IRN</v>
      </c>
      <c r="W4087">
        <v>37</v>
      </c>
      <c r="X4087" t="s">
        <v>47</v>
      </c>
      <c r="Z4087" t="s">
        <v>47</v>
      </c>
      <c r="AB4087" t="str">
        <f>"12"</f>
        <v>12</v>
      </c>
      <c r="AC4087" t="s">
        <v>48</v>
      </c>
      <c r="AD4087" t="s">
        <v>49</v>
      </c>
      <c r="AE4087" t="s">
        <v>50</v>
      </c>
      <c r="AF4087">
        <v>0</v>
      </c>
      <c r="AG4087" t="s">
        <v>51</v>
      </c>
      <c r="AH4087" t="s">
        <v>85</v>
      </c>
      <c r="AI4087" t="str">
        <f>"Bldg IRN"</f>
        <v>Bldg IRN</v>
      </c>
      <c r="AJ4087" t="str">
        <f>"12"</f>
        <v>12</v>
      </c>
      <c r="AK4087" t="s">
        <v>52</v>
      </c>
      <c r="AL4087" t="s">
        <v>53</v>
      </c>
      <c r="AM4087">
        <v>183.89</v>
      </c>
      <c r="AN4087">
        <v>1042</v>
      </c>
      <c r="AO4087">
        <v>15</v>
      </c>
    </row>
    <row r="4088" spans="1:41" x14ac:dyDescent="0.3">
      <c r="A4088" t="str">
        <f>"Trad IRN"</f>
        <v>Trad IRN</v>
      </c>
      <c r="B4088" t="str">
        <f>"Bldg IRN"</f>
        <v>Bldg IRN</v>
      </c>
      <c r="C4088" t="s">
        <v>41</v>
      </c>
      <c r="D4088" t="s">
        <v>3</v>
      </c>
      <c r="E4088" t="s">
        <v>80</v>
      </c>
      <c r="F4088" t="s">
        <v>81</v>
      </c>
      <c r="G4088" t="s">
        <v>82</v>
      </c>
      <c r="H4088" t="s">
        <v>83</v>
      </c>
      <c r="I4088" t="s">
        <v>8</v>
      </c>
      <c r="J4088" t="s">
        <v>43</v>
      </c>
      <c r="K4088" t="s">
        <v>44</v>
      </c>
      <c r="L4088" t="s">
        <v>45</v>
      </c>
      <c r="M4088" t="s">
        <v>46</v>
      </c>
      <c r="N4088" t="str">
        <f>"01/04/2023"</f>
        <v>01/04/2023</v>
      </c>
      <c r="O4088" t="str">
        <f>"12/31/2500"</f>
        <v>12/31/2500</v>
      </c>
      <c r="P4088">
        <v>0.12931899999999999</v>
      </c>
      <c r="Q4088">
        <v>0.12931899999999999</v>
      </c>
      <c r="S4088">
        <v>0</v>
      </c>
      <c r="T4088">
        <v>1.5032999999999999E-2</v>
      </c>
      <c r="U4088">
        <v>0.114286</v>
      </c>
      <c r="V4088" t="str">
        <f>"Trad IRN"</f>
        <v>Trad IRN</v>
      </c>
      <c r="W4088">
        <v>25</v>
      </c>
      <c r="X4088" t="s">
        <v>47</v>
      </c>
      <c r="Z4088" t="s">
        <v>47</v>
      </c>
      <c r="AB4088" t="str">
        <f>"12"</f>
        <v>12</v>
      </c>
      <c r="AC4088" t="s">
        <v>48</v>
      </c>
      <c r="AD4088" t="s">
        <v>49</v>
      </c>
      <c r="AE4088" t="s">
        <v>50</v>
      </c>
      <c r="AF4088">
        <v>0</v>
      </c>
      <c r="AG4088" t="s">
        <v>51</v>
      </c>
      <c r="AH4088" t="s">
        <v>85</v>
      </c>
      <c r="AI4088" t="str">
        <f>"Bldg IRN"</f>
        <v>Bldg IRN</v>
      </c>
      <c r="AJ4088" t="str">
        <f>"12"</f>
        <v>12</v>
      </c>
      <c r="AK4088" t="s">
        <v>52</v>
      </c>
      <c r="AL4088" t="s">
        <v>53</v>
      </c>
      <c r="AM4088">
        <v>134.75</v>
      </c>
      <c r="AN4088">
        <v>1042</v>
      </c>
      <c r="AO4088">
        <v>15</v>
      </c>
    </row>
    <row r="4089" spans="1:41" x14ac:dyDescent="0.3">
      <c r="A4089" t="str">
        <f>"Trad IRN"</f>
        <v>Trad IRN</v>
      </c>
      <c r="B4089" t="str">
        <f>"Bldg IRN"</f>
        <v>Bldg IRN</v>
      </c>
      <c r="C4089" t="s">
        <v>41</v>
      </c>
      <c r="D4089" t="s">
        <v>3</v>
      </c>
      <c r="E4089" t="s">
        <v>80</v>
      </c>
      <c r="F4089" t="s">
        <v>81</v>
      </c>
      <c r="G4089" t="s">
        <v>82</v>
      </c>
      <c r="H4089" t="s">
        <v>83</v>
      </c>
      <c r="I4089" t="str">
        <f>"Trad IRN"</f>
        <v>Trad IRN</v>
      </c>
      <c r="J4089" t="s">
        <v>43</v>
      </c>
      <c r="K4089" t="s">
        <v>44</v>
      </c>
      <c r="L4089" t="s">
        <v>45</v>
      </c>
      <c r="M4089" t="s">
        <v>46</v>
      </c>
      <c r="N4089" t="str">
        <f>"08/18/2022"</f>
        <v>08/18/2022</v>
      </c>
      <c r="O4089" t="str">
        <f>"12/31/2500"</f>
        <v>12/31/2500</v>
      </c>
      <c r="P4089">
        <v>1</v>
      </c>
      <c r="Q4089">
        <v>1</v>
      </c>
      <c r="S4089">
        <v>0</v>
      </c>
      <c r="T4089">
        <v>1</v>
      </c>
      <c r="U4089">
        <v>0</v>
      </c>
      <c r="V4089" t="str">
        <f>"Trad IRN"</f>
        <v>Trad IRN</v>
      </c>
      <c r="W4089">
        <v>100</v>
      </c>
      <c r="X4089" t="s">
        <v>47</v>
      </c>
      <c r="Z4089" t="s">
        <v>47</v>
      </c>
      <c r="AB4089" t="str">
        <f>"11"</f>
        <v>11</v>
      </c>
      <c r="AC4089" t="s">
        <v>48</v>
      </c>
      <c r="AD4089" t="s">
        <v>49</v>
      </c>
      <c r="AE4089" t="s">
        <v>50</v>
      </c>
      <c r="AF4089">
        <v>0</v>
      </c>
      <c r="AG4089" t="s">
        <v>56</v>
      </c>
      <c r="AH4089" t="str">
        <f>"Trad IRN"</f>
        <v>Trad IRN</v>
      </c>
      <c r="AI4089" t="str">
        <f>"Bldg IRN"</f>
        <v>Bldg IRN</v>
      </c>
      <c r="AJ4089" t="s">
        <v>48</v>
      </c>
      <c r="AK4089" t="s">
        <v>48</v>
      </c>
      <c r="AL4089" t="s">
        <v>53</v>
      </c>
      <c r="AM4089">
        <v>1132.3</v>
      </c>
      <c r="AN4089">
        <v>1132.3</v>
      </c>
      <c r="AO4089">
        <v>15</v>
      </c>
    </row>
    <row r="4090" spans="1:41" x14ac:dyDescent="0.3">
      <c r="A4090" t="str">
        <f>"Trad IRN"</f>
        <v>Trad IRN</v>
      </c>
      <c r="B4090" t="str">
        <f>"Bldg IRN"</f>
        <v>Bldg IRN</v>
      </c>
      <c r="C4090" t="s">
        <v>41</v>
      </c>
      <c r="D4090" t="s">
        <v>3</v>
      </c>
      <c r="E4090" t="s">
        <v>80</v>
      </c>
      <c r="F4090" t="s">
        <v>81</v>
      </c>
      <c r="G4090" t="s">
        <v>82</v>
      </c>
      <c r="H4090" t="s">
        <v>83</v>
      </c>
      <c r="I4090" t="str">
        <f>"Trad IRN"</f>
        <v>Trad IRN</v>
      </c>
      <c r="J4090" t="s">
        <v>43</v>
      </c>
      <c r="K4090" t="s">
        <v>44</v>
      </c>
      <c r="L4090" t="s">
        <v>45</v>
      </c>
      <c r="M4090" t="s">
        <v>46</v>
      </c>
      <c r="N4090" t="str">
        <f>"08/18/2022"</f>
        <v>08/18/2022</v>
      </c>
      <c r="O4090" t="str">
        <f>"12/12/2022"</f>
        <v>12/12/2022</v>
      </c>
      <c r="P4090">
        <v>0.42906499999999997</v>
      </c>
      <c r="Q4090">
        <v>0.42906499999999997</v>
      </c>
      <c r="S4090">
        <v>0</v>
      </c>
      <c r="T4090">
        <v>0.42906499999999997</v>
      </c>
      <c r="U4090">
        <v>0</v>
      </c>
      <c r="V4090" t="str">
        <f>"Trad IRN"</f>
        <v>Trad IRN</v>
      </c>
      <c r="W4090">
        <v>100</v>
      </c>
      <c r="X4090" t="s">
        <v>47</v>
      </c>
      <c r="Z4090" t="s">
        <v>47</v>
      </c>
      <c r="AB4090" t="str">
        <f>"10"</f>
        <v>10</v>
      </c>
      <c r="AC4090" t="s">
        <v>48</v>
      </c>
      <c r="AD4090" t="s">
        <v>49</v>
      </c>
      <c r="AE4090" t="s">
        <v>50</v>
      </c>
      <c r="AF4090">
        <v>0</v>
      </c>
      <c r="AG4090" t="s">
        <v>56</v>
      </c>
      <c r="AH4090" t="str">
        <f>"Trad IRN"</f>
        <v>Trad IRN</v>
      </c>
      <c r="AI4090" t="str">
        <f>"Bldg IRN"</f>
        <v>Bldg IRN</v>
      </c>
      <c r="AJ4090" t="s">
        <v>48</v>
      </c>
      <c r="AK4090" t="s">
        <v>48</v>
      </c>
      <c r="AL4090" t="s">
        <v>53</v>
      </c>
      <c r="AM4090">
        <v>485.83</v>
      </c>
      <c r="AN4090">
        <v>1132.3</v>
      </c>
      <c r="AO4090">
        <v>15</v>
      </c>
    </row>
    <row r="4091" spans="1:41" x14ac:dyDescent="0.3">
      <c r="A4091" t="str">
        <f>"Trad IRN"</f>
        <v>Trad IRN</v>
      </c>
      <c r="B4091" t="str">
        <f>"Bldg IRN"</f>
        <v>Bldg IRN</v>
      </c>
      <c r="C4091" t="s">
        <v>41</v>
      </c>
      <c r="D4091" t="s">
        <v>3</v>
      </c>
      <c r="E4091" t="s">
        <v>80</v>
      </c>
      <c r="F4091" t="s">
        <v>81</v>
      </c>
      <c r="G4091" t="s">
        <v>82</v>
      </c>
      <c r="H4091" t="s">
        <v>83</v>
      </c>
      <c r="I4091" t="str">
        <f>"Trad IRN"</f>
        <v>Trad IRN</v>
      </c>
      <c r="J4091" t="s">
        <v>43</v>
      </c>
      <c r="K4091" t="s">
        <v>44</v>
      </c>
      <c r="L4091" t="s">
        <v>45</v>
      </c>
      <c r="M4091" t="s">
        <v>46</v>
      </c>
      <c r="N4091" t="str">
        <f>"08/18/2022"</f>
        <v>08/18/2022</v>
      </c>
      <c r="O4091" t="str">
        <f t="shared" ref="O4091:O4100" si="417">"12/31/2500"</f>
        <v>12/31/2500</v>
      </c>
      <c r="P4091">
        <v>1</v>
      </c>
      <c r="Q4091">
        <v>1</v>
      </c>
      <c r="S4091">
        <v>0</v>
      </c>
      <c r="T4091">
        <v>1</v>
      </c>
      <c r="U4091">
        <v>0</v>
      </c>
      <c r="V4091" t="str">
        <f>"Trad IRN"</f>
        <v>Trad IRN</v>
      </c>
      <c r="W4091">
        <v>100</v>
      </c>
      <c r="X4091" t="s">
        <v>47</v>
      </c>
      <c r="Z4091" t="s">
        <v>47</v>
      </c>
      <c r="AB4091" t="str">
        <f>"11"</f>
        <v>11</v>
      </c>
      <c r="AC4091" t="s">
        <v>48</v>
      </c>
      <c r="AD4091" t="s">
        <v>49</v>
      </c>
      <c r="AE4091" t="s">
        <v>50</v>
      </c>
      <c r="AF4091">
        <v>0</v>
      </c>
      <c r="AG4091" t="s">
        <v>56</v>
      </c>
      <c r="AH4091" t="str">
        <f>"Trad IRN"</f>
        <v>Trad IRN</v>
      </c>
      <c r="AI4091" t="str">
        <f>"Bldg IRN"</f>
        <v>Bldg IRN</v>
      </c>
      <c r="AJ4091" t="s">
        <v>48</v>
      </c>
      <c r="AK4091" t="s">
        <v>48</v>
      </c>
      <c r="AL4091" t="s">
        <v>53</v>
      </c>
      <c r="AM4091">
        <v>1132.3</v>
      </c>
      <c r="AN4091">
        <v>1132.3</v>
      </c>
      <c r="AO4091">
        <v>15</v>
      </c>
    </row>
    <row r="4092" spans="1:41" x14ac:dyDescent="0.3">
      <c r="A4092" t="str">
        <f>"Trad IRN"</f>
        <v>Trad IRN</v>
      </c>
      <c r="B4092" t="str">
        <f>"Bldg IRN"</f>
        <v>Bldg IRN</v>
      </c>
      <c r="C4092" t="s">
        <v>41</v>
      </c>
      <c r="D4092" t="s">
        <v>3</v>
      </c>
      <c r="E4092" t="s">
        <v>80</v>
      </c>
      <c r="F4092" t="s">
        <v>81</v>
      </c>
      <c r="G4092" t="s">
        <v>82</v>
      </c>
      <c r="H4092" t="s">
        <v>83</v>
      </c>
      <c r="I4092" t="str">
        <f>"Trad IRN"</f>
        <v>Trad IRN</v>
      </c>
      <c r="J4092" t="s">
        <v>43</v>
      </c>
      <c r="K4092" t="s">
        <v>44</v>
      </c>
      <c r="L4092" t="s">
        <v>45</v>
      </c>
      <c r="M4092" t="s">
        <v>46</v>
      </c>
      <c r="N4092" t="str">
        <f>"08/18/2022"</f>
        <v>08/18/2022</v>
      </c>
      <c r="O4092" t="str">
        <f t="shared" si="417"/>
        <v>12/31/2500</v>
      </c>
      <c r="P4092">
        <v>1</v>
      </c>
      <c r="Q4092">
        <v>1</v>
      </c>
      <c r="S4092">
        <v>1</v>
      </c>
      <c r="T4092">
        <v>1</v>
      </c>
      <c r="U4092">
        <v>0</v>
      </c>
      <c r="V4092" t="str">
        <f>"Trad IRN"</f>
        <v>Trad IRN</v>
      </c>
      <c r="W4092">
        <v>100</v>
      </c>
      <c r="X4092" t="s">
        <v>47</v>
      </c>
      <c r="Z4092" t="s">
        <v>47</v>
      </c>
      <c r="AB4092" t="str">
        <f>"10"</f>
        <v>10</v>
      </c>
      <c r="AC4092" t="s">
        <v>48</v>
      </c>
      <c r="AD4092" t="s">
        <v>49</v>
      </c>
      <c r="AE4092" t="s">
        <v>50</v>
      </c>
      <c r="AF4092">
        <v>0</v>
      </c>
      <c r="AG4092" t="s">
        <v>56</v>
      </c>
      <c r="AH4092" t="str">
        <f>"Trad IRN"</f>
        <v>Trad IRN</v>
      </c>
      <c r="AI4092" t="str">
        <f>"Bldg IRN"</f>
        <v>Bldg IRN</v>
      </c>
      <c r="AJ4092" t="s">
        <v>48</v>
      </c>
      <c r="AK4092" t="s">
        <v>48</v>
      </c>
      <c r="AL4092" t="s">
        <v>53</v>
      </c>
      <c r="AM4092">
        <v>1132.3</v>
      </c>
      <c r="AN4092">
        <v>1132.3</v>
      </c>
      <c r="AO4092">
        <v>15</v>
      </c>
    </row>
    <row r="4093" spans="1:41" x14ac:dyDescent="0.3">
      <c r="A4093" t="str">
        <f>"Trad IRN"</f>
        <v>Trad IRN</v>
      </c>
      <c r="B4093" t="str">
        <f>"Bldg IRN"</f>
        <v>Bldg IRN</v>
      </c>
      <c r="C4093" t="s">
        <v>41</v>
      </c>
      <c r="D4093" t="s">
        <v>3</v>
      </c>
      <c r="E4093" t="s">
        <v>80</v>
      </c>
      <c r="F4093" t="s">
        <v>81</v>
      </c>
      <c r="G4093" t="s">
        <v>82</v>
      </c>
      <c r="H4093" t="s">
        <v>83</v>
      </c>
      <c r="I4093" t="str">
        <f>"Trad IRN"</f>
        <v>Trad IRN</v>
      </c>
      <c r="J4093" t="s">
        <v>43</v>
      </c>
      <c r="K4093" t="s">
        <v>44</v>
      </c>
      <c r="L4093" t="s">
        <v>45</v>
      </c>
      <c r="M4093" t="s">
        <v>46</v>
      </c>
      <c r="N4093" t="str">
        <f>"08/18/2022"</f>
        <v>08/18/2022</v>
      </c>
      <c r="O4093" t="str">
        <f t="shared" si="417"/>
        <v>12/31/2500</v>
      </c>
      <c r="P4093">
        <v>0.5</v>
      </c>
      <c r="Q4093">
        <v>0.5</v>
      </c>
      <c r="S4093">
        <v>0</v>
      </c>
      <c r="T4093">
        <v>0.5</v>
      </c>
      <c r="U4093">
        <v>0</v>
      </c>
      <c r="V4093" t="str">
        <f>"Trad IRN"</f>
        <v>Trad IRN</v>
      </c>
      <c r="W4093">
        <v>50</v>
      </c>
      <c r="X4093" t="s">
        <v>47</v>
      </c>
      <c r="Z4093" t="s">
        <v>47</v>
      </c>
      <c r="AB4093" t="str">
        <f>"09"</f>
        <v>09</v>
      </c>
      <c r="AC4093" t="s">
        <v>48</v>
      </c>
      <c r="AD4093" t="s">
        <v>49</v>
      </c>
      <c r="AE4093" t="s">
        <v>55</v>
      </c>
      <c r="AF4093">
        <v>0</v>
      </c>
      <c r="AG4093" t="s">
        <v>56</v>
      </c>
      <c r="AH4093" t="str">
        <f>"Trad IRN"</f>
        <v>Trad IRN</v>
      </c>
      <c r="AI4093" t="str">
        <f>"Bldg IRN"</f>
        <v>Bldg IRN</v>
      </c>
      <c r="AJ4093" t="s">
        <v>48</v>
      </c>
      <c r="AK4093" t="s">
        <v>48</v>
      </c>
      <c r="AL4093" t="s">
        <v>53</v>
      </c>
      <c r="AM4093">
        <v>566.15</v>
      </c>
      <c r="AN4093">
        <v>1132.3</v>
      </c>
      <c r="AO4093">
        <v>15</v>
      </c>
    </row>
    <row r="4094" spans="1:41" x14ac:dyDescent="0.3">
      <c r="A4094" t="str">
        <f>"Trad IRN"</f>
        <v>Trad IRN</v>
      </c>
      <c r="B4094" t="str">
        <f>"Bldg IRN"</f>
        <v>Bldg IRN</v>
      </c>
      <c r="C4094" t="s">
        <v>41</v>
      </c>
      <c r="D4094" t="s">
        <v>3</v>
      </c>
      <c r="E4094" t="s">
        <v>80</v>
      </c>
      <c r="F4094" t="s">
        <v>81</v>
      </c>
      <c r="G4094" t="s">
        <v>82</v>
      </c>
      <c r="H4094" t="s">
        <v>83</v>
      </c>
      <c r="I4094" t="s">
        <v>8</v>
      </c>
      <c r="J4094" t="s">
        <v>43</v>
      </c>
      <c r="K4094" t="s">
        <v>44</v>
      </c>
      <c r="L4094" t="s">
        <v>45</v>
      </c>
      <c r="M4094" t="s">
        <v>46</v>
      </c>
      <c r="N4094" t="str">
        <f>"08/17/2022"</f>
        <v>08/17/2022</v>
      </c>
      <c r="O4094" t="str">
        <f t="shared" si="417"/>
        <v>12/31/2500</v>
      </c>
      <c r="P4094">
        <v>0.5</v>
      </c>
      <c r="Q4094">
        <v>0.5</v>
      </c>
      <c r="S4094">
        <v>0</v>
      </c>
      <c r="T4094">
        <v>0.27777800000000002</v>
      </c>
      <c r="U4094">
        <v>0.222222</v>
      </c>
      <c r="V4094" t="str">
        <f>"Trad IRN"</f>
        <v>Trad IRN</v>
      </c>
      <c r="W4094">
        <v>50</v>
      </c>
      <c r="X4094" t="s">
        <v>47</v>
      </c>
      <c r="Z4094" t="s">
        <v>47</v>
      </c>
      <c r="AB4094" t="str">
        <f>"09"</f>
        <v>09</v>
      </c>
      <c r="AC4094" t="s">
        <v>48</v>
      </c>
      <c r="AD4094" t="s">
        <v>49</v>
      </c>
      <c r="AE4094" t="s">
        <v>55</v>
      </c>
      <c r="AF4094">
        <v>0</v>
      </c>
      <c r="AG4094" t="s">
        <v>51</v>
      </c>
      <c r="AH4094" t="s">
        <v>85</v>
      </c>
      <c r="AI4094" t="str">
        <f>"Bldg IRN"</f>
        <v>Bldg IRN</v>
      </c>
      <c r="AJ4094" t="s">
        <v>48</v>
      </c>
      <c r="AK4094" t="s">
        <v>48</v>
      </c>
      <c r="AL4094" t="s">
        <v>53</v>
      </c>
      <c r="AM4094">
        <v>530</v>
      </c>
      <c r="AN4094">
        <v>1060</v>
      </c>
      <c r="AO4094">
        <v>15</v>
      </c>
    </row>
    <row r="4095" spans="1:41" x14ac:dyDescent="0.3">
      <c r="A4095" t="str">
        <f>"Trad IRN"</f>
        <v>Trad IRN</v>
      </c>
      <c r="B4095" t="str">
        <f>"Bldg IRN"</f>
        <v>Bldg IRN</v>
      </c>
      <c r="C4095" t="s">
        <v>41</v>
      </c>
      <c r="D4095" t="s">
        <v>3</v>
      </c>
      <c r="E4095" t="s">
        <v>80</v>
      </c>
      <c r="F4095" t="s">
        <v>81</v>
      </c>
      <c r="G4095" t="s">
        <v>82</v>
      </c>
      <c r="H4095" t="s">
        <v>83</v>
      </c>
      <c r="I4095" t="s">
        <v>8</v>
      </c>
      <c r="J4095" t="s">
        <v>43</v>
      </c>
      <c r="K4095" t="s">
        <v>44</v>
      </c>
      <c r="L4095" t="s">
        <v>45</v>
      </c>
      <c r="M4095" t="s">
        <v>46</v>
      </c>
      <c r="N4095" t="str">
        <f>"08/18/2022"</f>
        <v>08/18/2022</v>
      </c>
      <c r="O4095" t="str">
        <f t="shared" si="417"/>
        <v>12/31/2500</v>
      </c>
      <c r="P4095">
        <v>0.14913599999999999</v>
      </c>
      <c r="Q4095">
        <v>0.14913599999999999</v>
      </c>
      <c r="S4095">
        <v>0</v>
      </c>
      <c r="T4095">
        <v>3.866E-2</v>
      </c>
      <c r="U4095">
        <v>0.110476</v>
      </c>
      <c r="V4095" t="str">
        <f>"Trad IRN"</f>
        <v>Trad IRN</v>
      </c>
      <c r="W4095">
        <v>15</v>
      </c>
      <c r="X4095" t="s">
        <v>47</v>
      </c>
      <c r="Z4095" t="s">
        <v>47</v>
      </c>
      <c r="AB4095" t="str">
        <f>"12"</f>
        <v>12</v>
      </c>
      <c r="AC4095" t="s">
        <v>48</v>
      </c>
      <c r="AD4095" t="s">
        <v>49</v>
      </c>
      <c r="AE4095" t="s">
        <v>50</v>
      </c>
      <c r="AF4095">
        <v>0</v>
      </c>
      <c r="AG4095" t="s">
        <v>51</v>
      </c>
      <c r="AH4095" t="s">
        <v>85</v>
      </c>
      <c r="AI4095" t="str">
        <f>"Bldg IRN"</f>
        <v>Bldg IRN</v>
      </c>
      <c r="AJ4095" t="str">
        <f>"12"</f>
        <v>12</v>
      </c>
      <c r="AK4095" t="s">
        <v>52</v>
      </c>
      <c r="AL4095" t="s">
        <v>53</v>
      </c>
      <c r="AM4095">
        <v>155.4</v>
      </c>
      <c r="AN4095">
        <v>1042</v>
      </c>
      <c r="AO4095">
        <v>15</v>
      </c>
    </row>
    <row r="4096" spans="1:41" x14ac:dyDescent="0.3">
      <c r="A4096" t="str">
        <f>"Trad IRN"</f>
        <v>Trad IRN</v>
      </c>
      <c r="B4096" t="str">
        <f>"Bldg IRN"</f>
        <v>Bldg IRN</v>
      </c>
      <c r="C4096" t="s">
        <v>41</v>
      </c>
      <c r="D4096" t="s">
        <v>3</v>
      </c>
      <c r="E4096" t="s">
        <v>80</v>
      </c>
      <c r="F4096" t="s">
        <v>81</v>
      </c>
      <c r="G4096" t="s">
        <v>82</v>
      </c>
      <c r="H4096" t="s">
        <v>83</v>
      </c>
      <c r="I4096" t="str">
        <f>"Trad IRN"</f>
        <v>Trad IRN</v>
      </c>
      <c r="J4096" t="s">
        <v>43</v>
      </c>
      <c r="K4096" t="s">
        <v>44</v>
      </c>
      <c r="L4096" t="s">
        <v>45</v>
      </c>
      <c r="M4096" t="s">
        <v>46</v>
      </c>
      <c r="N4096" t="str">
        <f>"08/18/2022"</f>
        <v>08/18/2022</v>
      </c>
      <c r="O4096" t="str">
        <f t="shared" si="417"/>
        <v>12/31/2500</v>
      </c>
      <c r="P4096">
        <v>0.85</v>
      </c>
      <c r="Q4096">
        <v>0.85</v>
      </c>
      <c r="S4096">
        <v>0</v>
      </c>
      <c r="T4096">
        <v>0.85</v>
      </c>
      <c r="U4096">
        <v>0</v>
      </c>
      <c r="V4096" t="str">
        <f>"Trad IRN"</f>
        <v>Trad IRN</v>
      </c>
      <c r="W4096">
        <v>85</v>
      </c>
      <c r="X4096" t="s">
        <v>47</v>
      </c>
      <c r="Z4096" t="s">
        <v>47</v>
      </c>
      <c r="AB4096" t="str">
        <f>"12"</f>
        <v>12</v>
      </c>
      <c r="AC4096" t="s">
        <v>48</v>
      </c>
      <c r="AD4096" t="s">
        <v>49</v>
      </c>
      <c r="AE4096" t="s">
        <v>50</v>
      </c>
      <c r="AF4096">
        <v>0</v>
      </c>
      <c r="AG4096" t="s">
        <v>56</v>
      </c>
      <c r="AH4096" t="str">
        <f>"Trad IRN"</f>
        <v>Trad IRN</v>
      </c>
      <c r="AI4096" t="str">
        <f>"Bldg IRN"</f>
        <v>Bldg IRN</v>
      </c>
      <c r="AJ4096" t="str">
        <f>"12"</f>
        <v>12</v>
      </c>
      <c r="AK4096" t="s">
        <v>48</v>
      </c>
      <c r="AL4096" t="s">
        <v>53</v>
      </c>
      <c r="AM4096">
        <v>962.46</v>
      </c>
      <c r="AN4096">
        <v>1132.3</v>
      </c>
      <c r="AO4096">
        <v>15</v>
      </c>
    </row>
    <row r="4097" spans="1:41" x14ac:dyDescent="0.3">
      <c r="A4097" t="str">
        <f>"Trad IRN"</f>
        <v>Trad IRN</v>
      </c>
      <c r="B4097" t="str">
        <f>"Bldg IRN"</f>
        <v>Bldg IRN</v>
      </c>
      <c r="C4097" t="s">
        <v>41</v>
      </c>
      <c r="D4097" t="s">
        <v>3</v>
      </c>
      <c r="E4097" t="s">
        <v>80</v>
      </c>
      <c r="F4097" t="s">
        <v>81</v>
      </c>
      <c r="G4097" t="s">
        <v>82</v>
      </c>
      <c r="H4097" t="s">
        <v>83</v>
      </c>
      <c r="I4097" t="str">
        <f>"Trad IRN"</f>
        <v>Trad IRN</v>
      </c>
      <c r="J4097" t="s">
        <v>43</v>
      </c>
      <c r="K4097" t="s">
        <v>44</v>
      </c>
      <c r="L4097" t="s">
        <v>45</v>
      </c>
      <c r="M4097" t="s">
        <v>46</v>
      </c>
      <c r="N4097" t="str">
        <f>"08/18/2022"</f>
        <v>08/18/2022</v>
      </c>
      <c r="O4097" t="str">
        <f t="shared" si="417"/>
        <v>12/31/2500</v>
      </c>
      <c r="P4097">
        <v>1</v>
      </c>
      <c r="Q4097">
        <v>1</v>
      </c>
      <c r="S4097">
        <v>1</v>
      </c>
      <c r="T4097">
        <v>1</v>
      </c>
      <c r="U4097">
        <v>0</v>
      </c>
      <c r="V4097" t="str">
        <f>"Trad IRN"</f>
        <v>Trad IRN</v>
      </c>
      <c r="W4097">
        <v>100</v>
      </c>
      <c r="X4097" t="s">
        <v>47</v>
      </c>
      <c r="Z4097" t="s">
        <v>47</v>
      </c>
      <c r="AB4097" t="str">
        <f>"10"</f>
        <v>10</v>
      </c>
      <c r="AC4097" t="s">
        <v>48</v>
      </c>
      <c r="AD4097" t="s">
        <v>49</v>
      </c>
      <c r="AE4097" t="s">
        <v>55</v>
      </c>
      <c r="AF4097">
        <v>0</v>
      </c>
      <c r="AG4097" t="s">
        <v>56</v>
      </c>
      <c r="AH4097" t="str">
        <f>"Trad IRN"</f>
        <v>Trad IRN</v>
      </c>
      <c r="AI4097" t="str">
        <f>"Bldg IRN"</f>
        <v>Bldg IRN</v>
      </c>
      <c r="AJ4097" t="s">
        <v>48</v>
      </c>
      <c r="AK4097" t="s">
        <v>48</v>
      </c>
      <c r="AL4097" t="s">
        <v>53</v>
      </c>
      <c r="AM4097">
        <v>1132.3</v>
      </c>
      <c r="AN4097">
        <v>1132.3</v>
      </c>
      <c r="AO4097">
        <v>15</v>
      </c>
    </row>
    <row r="4098" spans="1:41" x14ac:dyDescent="0.3">
      <c r="A4098" t="str">
        <f>"Trad IRN"</f>
        <v>Trad IRN</v>
      </c>
      <c r="B4098" t="str">
        <f>"Bldg IRN"</f>
        <v>Bldg IRN</v>
      </c>
      <c r="C4098" t="s">
        <v>41</v>
      </c>
      <c r="D4098" t="s">
        <v>3</v>
      </c>
      <c r="E4098" t="s">
        <v>80</v>
      </c>
      <c r="F4098" t="s">
        <v>81</v>
      </c>
      <c r="G4098" t="s">
        <v>82</v>
      </c>
      <c r="H4098" t="s">
        <v>83</v>
      </c>
      <c r="I4098" t="str">
        <f>"Trad IRN"</f>
        <v>Trad IRN</v>
      </c>
      <c r="J4098" t="s">
        <v>43</v>
      </c>
      <c r="K4098" t="s">
        <v>44</v>
      </c>
      <c r="L4098" t="s">
        <v>45</v>
      </c>
      <c r="M4098" t="s">
        <v>46</v>
      </c>
      <c r="N4098" t="str">
        <f>"08/18/2022"</f>
        <v>08/18/2022</v>
      </c>
      <c r="O4098" t="str">
        <f t="shared" si="417"/>
        <v>12/31/2500</v>
      </c>
      <c r="P4098">
        <v>1</v>
      </c>
      <c r="Q4098">
        <v>1</v>
      </c>
      <c r="S4098">
        <v>0</v>
      </c>
      <c r="T4098">
        <v>1</v>
      </c>
      <c r="U4098">
        <v>0</v>
      </c>
      <c r="V4098" t="str">
        <f>"Trad IRN"</f>
        <v>Trad IRN</v>
      </c>
      <c r="W4098">
        <v>100</v>
      </c>
      <c r="X4098" t="s">
        <v>47</v>
      </c>
      <c r="Z4098" t="s">
        <v>47</v>
      </c>
      <c r="AB4098" t="str">
        <f>"10"</f>
        <v>10</v>
      </c>
      <c r="AC4098" t="s">
        <v>48</v>
      </c>
      <c r="AD4098" t="s">
        <v>49</v>
      </c>
      <c r="AE4098" t="s">
        <v>50</v>
      </c>
      <c r="AF4098">
        <v>0</v>
      </c>
      <c r="AG4098" t="s">
        <v>56</v>
      </c>
      <c r="AH4098" t="str">
        <f>"Trad IRN"</f>
        <v>Trad IRN</v>
      </c>
      <c r="AI4098" t="str">
        <f>"Bldg IRN"</f>
        <v>Bldg IRN</v>
      </c>
      <c r="AJ4098" t="s">
        <v>48</v>
      </c>
      <c r="AK4098" t="s">
        <v>48</v>
      </c>
      <c r="AL4098" t="s">
        <v>53</v>
      </c>
      <c r="AM4098">
        <v>1132.3</v>
      </c>
      <c r="AN4098">
        <v>1132.3</v>
      </c>
      <c r="AO4098">
        <v>15</v>
      </c>
    </row>
    <row r="4099" spans="1:41" x14ac:dyDescent="0.3">
      <c r="A4099" t="str">
        <f>"Trad IRN"</f>
        <v>Trad IRN</v>
      </c>
      <c r="B4099" t="str">
        <f>"Bldg IRN"</f>
        <v>Bldg IRN</v>
      </c>
      <c r="C4099" t="s">
        <v>41</v>
      </c>
      <c r="D4099" t="s">
        <v>3</v>
      </c>
      <c r="E4099" t="s">
        <v>80</v>
      </c>
      <c r="F4099" t="s">
        <v>81</v>
      </c>
      <c r="G4099" t="s">
        <v>82</v>
      </c>
      <c r="H4099" t="s">
        <v>83</v>
      </c>
      <c r="I4099" t="str">
        <f>"Trad IRN"</f>
        <v>Trad IRN</v>
      </c>
      <c r="J4099" t="s">
        <v>43</v>
      </c>
      <c r="K4099" t="s">
        <v>44</v>
      </c>
      <c r="L4099" t="s">
        <v>45</v>
      </c>
      <c r="M4099" t="s">
        <v>46</v>
      </c>
      <c r="N4099" t="str">
        <f>"08/18/2022"</f>
        <v>08/18/2022</v>
      </c>
      <c r="O4099" t="str">
        <f t="shared" si="417"/>
        <v>12/31/2500</v>
      </c>
      <c r="P4099">
        <v>0.5</v>
      </c>
      <c r="Q4099">
        <v>0.5</v>
      </c>
      <c r="S4099">
        <v>0</v>
      </c>
      <c r="T4099">
        <v>0.5</v>
      </c>
      <c r="U4099">
        <v>0</v>
      </c>
      <c r="V4099" t="str">
        <f>"Trad IRN"</f>
        <v>Trad IRN</v>
      </c>
      <c r="W4099">
        <v>50</v>
      </c>
      <c r="X4099" t="s">
        <v>47</v>
      </c>
      <c r="Z4099" t="s">
        <v>47</v>
      </c>
      <c r="AB4099" t="str">
        <f>"09"</f>
        <v>09</v>
      </c>
      <c r="AC4099" t="s">
        <v>48</v>
      </c>
      <c r="AD4099" t="s">
        <v>49</v>
      </c>
      <c r="AE4099" t="s">
        <v>50</v>
      </c>
      <c r="AF4099">
        <v>0</v>
      </c>
      <c r="AG4099" t="s">
        <v>56</v>
      </c>
      <c r="AH4099" t="str">
        <f>"Trad IRN"</f>
        <v>Trad IRN</v>
      </c>
      <c r="AI4099" t="str">
        <f>"Bldg IRN"</f>
        <v>Bldg IRN</v>
      </c>
      <c r="AJ4099" t="s">
        <v>48</v>
      </c>
      <c r="AK4099" t="s">
        <v>48</v>
      </c>
      <c r="AL4099" t="s">
        <v>53</v>
      </c>
      <c r="AM4099">
        <v>566.15</v>
      </c>
      <c r="AN4099">
        <v>1132.3</v>
      </c>
      <c r="AO4099">
        <v>15</v>
      </c>
    </row>
    <row r="4100" spans="1:41" x14ac:dyDescent="0.3">
      <c r="A4100" t="str">
        <f>"Trad IRN"</f>
        <v>Trad IRN</v>
      </c>
      <c r="B4100" t="str">
        <f>"Bldg IRN"</f>
        <v>Bldg IRN</v>
      </c>
      <c r="C4100" t="s">
        <v>41</v>
      </c>
      <c r="D4100" t="s">
        <v>3</v>
      </c>
      <c r="E4100" t="s">
        <v>80</v>
      </c>
      <c r="F4100" t="s">
        <v>81</v>
      </c>
      <c r="G4100" t="s">
        <v>82</v>
      </c>
      <c r="H4100" t="s">
        <v>83</v>
      </c>
      <c r="I4100" t="s">
        <v>8</v>
      </c>
      <c r="J4100" t="s">
        <v>43</v>
      </c>
      <c r="K4100" t="s">
        <v>44</v>
      </c>
      <c r="L4100" t="s">
        <v>45</v>
      </c>
      <c r="M4100" t="s">
        <v>46</v>
      </c>
      <c r="N4100" t="str">
        <f>"08/17/2022"</f>
        <v>08/17/2022</v>
      </c>
      <c r="O4100" t="str">
        <f t="shared" si="417"/>
        <v>12/31/2500</v>
      </c>
      <c r="P4100">
        <v>0.5</v>
      </c>
      <c r="Q4100">
        <v>0.5</v>
      </c>
      <c r="S4100">
        <v>0</v>
      </c>
      <c r="T4100">
        <v>0.27777800000000002</v>
      </c>
      <c r="U4100">
        <v>0.222222</v>
      </c>
      <c r="V4100" t="str">
        <f>"Trad IRN"</f>
        <v>Trad IRN</v>
      </c>
      <c r="W4100">
        <v>50</v>
      </c>
      <c r="X4100" t="s">
        <v>47</v>
      </c>
      <c r="Z4100" t="s">
        <v>47</v>
      </c>
      <c r="AB4100" t="str">
        <f>"09"</f>
        <v>09</v>
      </c>
      <c r="AC4100" t="s">
        <v>48</v>
      </c>
      <c r="AD4100" t="s">
        <v>49</v>
      </c>
      <c r="AE4100" t="s">
        <v>50</v>
      </c>
      <c r="AF4100">
        <v>0</v>
      </c>
      <c r="AG4100" t="s">
        <v>51</v>
      </c>
      <c r="AH4100" t="s">
        <v>85</v>
      </c>
      <c r="AI4100" t="str">
        <f>"Bldg IRN"</f>
        <v>Bldg IRN</v>
      </c>
      <c r="AJ4100" t="s">
        <v>48</v>
      </c>
      <c r="AK4100" t="s">
        <v>48</v>
      </c>
      <c r="AL4100" t="s">
        <v>53</v>
      </c>
      <c r="AM4100">
        <v>530</v>
      </c>
      <c r="AN4100">
        <v>1060</v>
      </c>
      <c r="AO4100">
        <v>15</v>
      </c>
    </row>
    <row r="4101" spans="1:41" x14ac:dyDescent="0.3">
      <c r="A4101" t="str">
        <f>"Trad IRN"</f>
        <v>Trad IRN</v>
      </c>
      <c r="B4101" t="str">
        <f>"Bldg IRN"</f>
        <v>Bldg IRN</v>
      </c>
      <c r="C4101" t="s">
        <v>41</v>
      </c>
      <c r="D4101" t="s">
        <v>3</v>
      </c>
      <c r="E4101" t="s">
        <v>80</v>
      </c>
      <c r="F4101" t="s">
        <v>81</v>
      </c>
      <c r="G4101" t="s">
        <v>82</v>
      </c>
      <c r="H4101" t="s">
        <v>83</v>
      </c>
      <c r="I4101" t="s">
        <v>8</v>
      </c>
      <c r="J4101" t="s">
        <v>43</v>
      </c>
      <c r="K4101" t="s">
        <v>44</v>
      </c>
      <c r="L4101" t="s">
        <v>45</v>
      </c>
      <c r="M4101" t="s">
        <v>46</v>
      </c>
      <c r="N4101" t="str">
        <f>"08/17/2022"</f>
        <v>08/17/2022</v>
      </c>
      <c r="O4101" t="str">
        <f>"01/03/2023"</f>
        <v>01/03/2023</v>
      </c>
      <c r="P4101">
        <v>0.48272599999999999</v>
      </c>
      <c r="Q4101">
        <v>0.48272599999999999</v>
      </c>
      <c r="S4101">
        <v>0</v>
      </c>
      <c r="T4101">
        <v>0.17716999999999999</v>
      </c>
      <c r="U4101">
        <v>0.30555599999999999</v>
      </c>
      <c r="V4101" t="str">
        <f>"Trad IRN"</f>
        <v>Trad IRN</v>
      </c>
      <c r="W4101">
        <v>87</v>
      </c>
      <c r="X4101" t="s">
        <v>54</v>
      </c>
      <c r="Y4101" t="str">
        <f>"13"</f>
        <v>13</v>
      </c>
      <c r="Z4101" t="s">
        <v>47</v>
      </c>
      <c r="AB4101" t="str">
        <f>"12"</f>
        <v>12</v>
      </c>
      <c r="AC4101" t="s">
        <v>48</v>
      </c>
      <c r="AD4101" t="s">
        <v>49</v>
      </c>
      <c r="AE4101" t="s">
        <v>50</v>
      </c>
      <c r="AF4101">
        <v>0</v>
      </c>
      <c r="AG4101" t="s">
        <v>51</v>
      </c>
      <c r="AH4101" t="s">
        <v>85</v>
      </c>
      <c r="AI4101" t="str">
        <f>"Bldg IRN"</f>
        <v>Bldg IRN</v>
      </c>
      <c r="AJ4101" t="str">
        <f>"12"</f>
        <v>12</v>
      </c>
      <c r="AK4101" t="s">
        <v>52</v>
      </c>
      <c r="AL4101" t="s">
        <v>53</v>
      </c>
      <c r="AM4101">
        <v>503</v>
      </c>
      <c r="AN4101">
        <v>1042</v>
      </c>
      <c r="AO4101">
        <v>15</v>
      </c>
    </row>
    <row r="4102" spans="1:41" x14ac:dyDescent="0.3">
      <c r="A4102" t="str">
        <f>"Trad IRN"</f>
        <v>Trad IRN</v>
      </c>
      <c r="B4102" t="str">
        <f>"Bldg IRN"</f>
        <v>Bldg IRN</v>
      </c>
      <c r="C4102" t="s">
        <v>41</v>
      </c>
      <c r="D4102" t="s">
        <v>3</v>
      </c>
      <c r="E4102" t="s">
        <v>80</v>
      </c>
      <c r="F4102" t="s">
        <v>81</v>
      </c>
      <c r="G4102" t="s">
        <v>82</v>
      </c>
      <c r="H4102" t="s">
        <v>83</v>
      </c>
      <c r="I4102" t="s">
        <v>8</v>
      </c>
      <c r="J4102" t="s">
        <v>43</v>
      </c>
      <c r="K4102" t="s">
        <v>44</v>
      </c>
      <c r="L4102" t="s">
        <v>45</v>
      </c>
      <c r="M4102" t="s">
        <v>46</v>
      </c>
      <c r="N4102" t="str">
        <f>"01/04/2023"</f>
        <v>01/04/2023</v>
      </c>
      <c r="O4102" t="str">
        <f>"12/31/2500"</f>
        <v>12/31/2500</v>
      </c>
      <c r="P4102">
        <v>0.51727400000000001</v>
      </c>
      <c r="Q4102">
        <v>0.51727400000000001</v>
      </c>
      <c r="S4102">
        <v>0</v>
      </c>
      <c r="T4102">
        <v>0.21171799999999999</v>
      </c>
      <c r="U4102">
        <v>0.30555599999999999</v>
      </c>
      <c r="V4102" t="str">
        <f>"Trad IRN"</f>
        <v>Trad IRN</v>
      </c>
      <c r="W4102">
        <v>61</v>
      </c>
      <c r="X4102" t="s">
        <v>54</v>
      </c>
      <c r="Y4102" t="str">
        <f>"26"</f>
        <v>26</v>
      </c>
      <c r="Z4102" t="s">
        <v>54</v>
      </c>
      <c r="AA4102" t="str">
        <f>"13"</f>
        <v>13</v>
      </c>
      <c r="AB4102" t="str">
        <f>"12"</f>
        <v>12</v>
      </c>
      <c r="AC4102" t="s">
        <v>48</v>
      </c>
      <c r="AD4102" t="s">
        <v>49</v>
      </c>
      <c r="AE4102" t="s">
        <v>50</v>
      </c>
      <c r="AF4102">
        <v>0</v>
      </c>
      <c r="AG4102" t="s">
        <v>51</v>
      </c>
      <c r="AH4102" t="s">
        <v>85</v>
      </c>
      <c r="AI4102" t="str">
        <f>"Bldg IRN"</f>
        <v>Bldg IRN</v>
      </c>
      <c r="AJ4102" t="str">
        <f>"12"</f>
        <v>12</v>
      </c>
      <c r="AK4102" t="s">
        <v>52</v>
      </c>
      <c r="AL4102" t="s">
        <v>53</v>
      </c>
      <c r="AM4102">
        <v>539</v>
      </c>
      <c r="AN4102">
        <v>1042</v>
      </c>
      <c r="AO4102">
        <v>15</v>
      </c>
    </row>
    <row r="4103" spans="1:41" x14ac:dyDescent="0.3">
      <c r="A4103" t="str">
        <f>"Trad IRN"</f>
        <v>Trad IRN</v>
      </c>
      <c r="B4103" t="str">
        <f>"Bldg IRN"</f>
        <v>Bldg IRN</v>
      </c>
      <c r="C4103" t="s">
        <v>41</v>
      </c>
      <c r="D4103" t="s">
        <v>3</v>
      </c>
      <c r="E4103" t="s">
        <v>80</v>
      </c>
      <c r="F4103" t="s">
        <v>81</v>
      </c>
      <c r="G4103" t="s">
        <v>82</v>
      </c>
      <c r="H4103" t="s">
        <v>83</v>
      </c>
      <c r="I4103" t="str">
        <f>"Trad IRN"</f>
        <v>Trad IRN</v>
      </c>
      <c r="J4103" t="s">
        <v>43</v>
      </c>
      <c r="K4103" t="s">
        <v>44</v>
      </c>
      <c r="L4103" t="s">
        <v>45</v>
      </c>
      <c r="M4103" t="s">
        <v>46</v>
      </c>
      <c r="N4103" t="str">
        <f>"08/18/2022"</f>
        <v>08/18/2022</v>
      </c>
      <c r="O4103" t="str">
        <f>"12/31/2500"</f>
        <v>12/31/2500</v>
      </c>
      <c r="P4103">
        <v>1</v>
      </c>
      <c r="Q4103">
        <v>1</v>
      </c>
      <c r="S4103">
        <v>0</v>
      </c>
      <c r="T4103">
        <v>1</v>
      </c>
      <c r="U4103">
        <v>0</v>
      </c>
      <c r="V4103" t="str">
        <f>"Trad IRN"</f>
        <v>Trad IRN</v>
      </c>
      <c r="W4103">
        <v>100</v>
      </c>
      <c r="X4103" t="s">
        <v>47</v>
      </c>
      <c r="Z4103" t="s">
        <v>47</v>
      </c>
      <c r="AB4103" t="str">
        <f>"11"</f>
        <v>11</v>
      </c>
      <c r="AC4103" t="s">
        <v>48</v>
      </c>
      <c r="AD4103" t="s">
        <v>49</v>
      </c>
      <c r="AE4103" t="s">
        <v>50</v>
      </c>
      <c r="AF4103">
        <v>0</v>
      </c>
      <c r="AG4103" t="s">
        <v>56</v>
      </c>
      <c r="AH4103" t="str">
        <f>"Trad IRN"</f>
        <v>Trad IRN</v>
      </c>
      <c r="AI4103" t="str">
        <f>"Bldg IRN"</f>
        <v>Bldg IRN</v>
      </c>
      <c r="AJ4103" t="s">
        <v>48</v>
      </c>
      <c r="AK4103" t="s">
        <v>48</v>
      </c>
      <c r="AL4103" t="s">
        <v>53</v>
      </c>
      <c r="AM4103">
        <v>1132.3</v>
      </c>
      <c r="AN4103">
        <v>1132.3</v>
      </c>
      <c r="AO4103">
        <v>15</v>
      </c>
    </row>
    <row r="4104" spans="1:41" x14ac:dyDescent="0.3">
      <c r="A4104" t="str">
        <f>"Trad IRN"</f>
        <v>Trad IRN</v>
      </c>
      <c r="B4104" t="str">
        <f>"Bldg IRN"</f>
        <v>Bldg IRN</v>
      </c>
      <c r="C4104" t="s">
        <v>41</v>
      </c>
      <c r="D4104" t="s">
        <v>3</v>
      </c>
      <c r="E4104" t="s">
        <v>80</v>
      </c>
      <c r="F4104" t="s">
        <v>81</v>
      </c>
      <c r="G4104" t="s">
        <v>82</v>
      </c>
      <c r="H4104" t="s">
        <v>83</v>
      </c>
      <c r="I4104" t="s">
        <v>8</v>
      </c>
      <c r="J4104" t="s">
        <v>43</v>
      </c>
      <c r="K4104" t="s">
        <v>44</v>
      </c>
      <c r="L4104" t="s">
        <v>45</v>
      </c>
      <c r="M4104" t="s">
        <v>46</v>
      </c>
      <c r="N4104" t="str">
        <f>"01/04/2023"</f>
        <v>01/04/2023</v>
      </c>
      <c r="O4104" t="str">
        <f>"12/31/2500"</f>
        <v>12/31/2500</v>
      </c>
      <c r="P4104">
        <v>7.9585000000000003E-2</v>
      </c>
      <c r="Q4104">
        <v>7.9585000000000003E-2</v>
      </c>
      <c r="S4104">
        <v>0</v>
      </c>
      <c r="T4104">
        <v>2.4028999999999998E-2</v>
      </c>
      <c r="U4104">
        <v>5.5556000000000001E-2</v>
      </c>
      <c r="V4104" t="str">
        <f>"Trad IRN"</f>
        <v>Trad IRN</v>
      </c>
      <c r="W4104">
        <v>15</v>
      </c>
      <c r="X4104" t="s">
        <v>47</v>
      </c>
      <c r="Z4104" t="s">
        <v>47</v>
      </c>
      <c r="AB4104" t="str">
        <f>"11"</f>
        <v>11</v>
      </c>
      <c r="AC4104" t="s">
        <v>48</v>
      </c>
      <c r="AD4104" t="s">
        <v>49</v>
      </c>
      <c r="AE4104" t="s">
        <v>50</v>
      </c>
      <c r="AF4104">
        <v>0</v>
      </c>
      <c r="AG4104" t="s">
        <v>51</v>
      </c>
      <c r="AH4104" t="str">
        <f>"Trad IRN"</f>
        <v>Trad IRN</v>
      </c>
      <c r="AI4104" t="str">
        <f>"Bldg IRN"</f>
        <v>Bldg IRN</v>
      </c>
      <c r="AJ4104" t="s">
        <v>48</v>
      </c>
      <c r="AK4104" t="s">
        <v>48</v>
      </c>
      <c r="AL4104" t="s">
        <v>53</v>
      </c>
      <c r="AM4104">
        <v>90.11</v>
      </c>
      <c r="AN4104">
        <v>1132.3</v>
      </c>
      <c r="AO4104">
        <v>15</v>
      </c>
    </row>
    <row r="4105" spans="1:41" x14ac:dyDescent="0.3">
      <c r="A4105" t="str">
        <f>"Trad IRN"</f>
        <v>Trad IRN</v>
      </c>
      <c r="B4105" t="str">
        <f>"Bldg IRN"</f>
        <v>Bldg IRN</v>
      </c>
      <c r="C4105" t="s">
        <v>41</v>
      </c>
      <c r="D4105" t="s">
        <v>3</v>
      </c>
      <c r="E4105" t="s">
        <v>80</v>
      </c>
      <c r="F4105" t="s">
        <v>81</v>
      </c>
      <c r="G4105" t="s">
        <v>82</v>
      </c>
      <c r="H4105" t="s">
        <v>83</v>
      </c>
      <c r="I4105" t="str">
        <f>"Trad IRN"</f>
        <v>Trad IRN</v>
      </c>
      <c r="J4105" t="s">
        <v>43</v>
      </c>
      <c r="K4105" t="s">
        <v>44</v>
      </c>
      <c r="L4105" t="s">
        <v>45</v>
      </c>
      <c r="M4105" t="s">
        <v>46</v>
      </c>
      <c r="N4105" t="str">
        <f>"08/18/2022"</f>
        <v>08/18/2022</v>
      </c>
      <c r="O4105" t="str">
        <f>"01/03/2023"</f>
        <v>01/03/2023</v>
      </c>
      <c r="P4105">
        <v>0.46943400000000002</v>
      </c>
      <c r="Q4105">
        <v>0.46943400000000002</v>
      </c>
      <c r="S4105">
        <v>0</v>
      </c>
      <c r="T4105">
        <v>0.46943400000000002</v>
      </c>
      <c r="U4105">
        <v>0</v>
      </c>
      <c r="V4105" t="str">
        <f>"Trad IRN"</f>
        <v>Trad IRN</v>
      </c>
      <c r="W4105">
        <v>85</v>
      </c>
      <c r="X4105" t="s">
        <v>54</v>
      </c>
      <c r="Y4105" t="str">
        <f>"15"</f>
        <v>15</v>
      </c>
      <c r="Z4105" t="s">
        <v>47</v>
      </c>
      <c r="AB4105" t="str">
        <f>"11"</f>
        <v>11</v>
      </c>
      <c r="AC4105" t="s">
        <v>48</v>
      </c>
      <c r="AD4105" t="s">
        <v>49</v>
      </c>
      <c r="AE4105" t="s">
        <v>50</v>
      </c>
      <c r="AF4105">
        <v>0</v>
      </c>
      <c r="AG4105" t="s">
        <v>56</v>
      </c>
      <c r="AH4105" t="str">
        <f>"Trad IRN"</f>
        <v>Trad IRN</v>
      </c>
      <c r="AI4105" t="str">
        <f>"Bldg IRN"</f>
        <v>Bldg IRN</v>
      </c>
      <c r="AJ4105" t="s">
        <v>48</v>
      </c>
      <c r="AK4105" t="s">
        <v>48</v>
      </c>
      <c r="AL4105" t="s">
        <v>53</v>
      </c>
      <c r="AM4105">
        <v>531.54</v>
      </c>
      <c r="AN4105">
        <v>1132.3</v>
      </c>
      <c r="AO4105">
        <v>15</v>
      </c>
    </row>
    <row r="4106" spans="1:41" x14ac:dyDescent="0.3">
      <c r="A4106" t="str">
        <f>"Trad IRN"</f>
        <v>Trad IRN</v>
      </c>
      <c r="B4106" t="str">
        <f>"Bldg IRN"</f>
        <v>Bldg IRN</v>
      </c>
      <c r="C4106" t="s">
        <v>41</v>
      </c>
      <c r="D4106" t="s">
        <v>3</v>
      </c>
      <c r="E4106" t="s">
        <v>80</v>
      </c>
      <c r="F4106" t="s">
        <v>81</v>
      </c>
      <c r="G4106" t="s">
        <v>82</v>
      </c>
      <c r="H4106" t="s">
        <v>83</v>
      </c>
      <c r="I4106" t="str">
        <f>"Trad IRN"</f>
        <v>Trad IRN</v>
      </c>
      <c r="J4106" t="s">
        <v>43</v>
      </c>
      <c r="K4106" t="s">
        <v>44</v>
      </c>
      <c r="L4106" t="s">
        <v>45</v>
      </c>
      <c r="M4106" t="s">
        <v>46</v>
      </c>
      <c r="N4106" t="str">
        <f>"01/04/2023"</f>
        <v>01/04/2023</v>
      </c>
      <c r="O4106" t="str">
        <f>"12/31/2500"</f>
        <v>12/31/2500</v>
      </c>
      <c r="P4106">
        <v>0.45098100000000002</v>
      </c>
      <c r="Q4106">
        <v>0.45098100000000002</v>
      </c>
      <c r="S4106">
        <v>0</v>
      </c>
      <c r="T4106">
        <v>0.45098100000000002</v>
      </c>
      <c r="U4106">
        <v>0</v>
      </c>
      <c r="V4106" t="str">
        <f>"Trad IRN"</f>
        <v>Trad IRN</v>
      </c>
      <c r="W4106">
        <v>70</v>
      </c>
      <c r="X4106" t="s">
        <v>54</v>
      </c>
      <c r="Y4106" t="str">
        <f>"15"</f>
        <v>15</v>
      </c>
      <c r="Z4106" t="s">
        <v>47</v>
      </c>
      <c r="AB4106" t="str">
        <f>"11"</f>
        <v>11</v>
      </c>
      <c r="AC4106" t="s">
        <v>48</v>
      </c>
      <c r="AD4106" t="s">
        <v>49</v>
      </c>
      <c r="AE4106" t="s">
        <v>50</v>
      </c>
      <c r="AF4106">
        <v>0</v>
      </c>
      <c r="AG4106" t="s">
        <v>56</v>
      </c>
      <c r="AH4106" t="str">
        <f>"Trad IRN"</f>
        <v>Trad IRN</v>
      </c>
      <c r="AI4106" t="str">
        <f>"Bldg IRN"</f>
        <v>Bldg IRN</v>
      </c>
      <c r="AJ4106" t="s">
        <v>48</v>
      </c>
      <c r="AK4106" t="s">
        <v>48</v>
      </c>
      <c r="AL4106" t="s">
        <v>53</v>
      </c>
      <c r="AM4106">
        <v>510.65</v>
      </c>
      <c r="AN4106">
        <v>1132.3</v>
      </c>
      <c r="AO4106">
        <v>15</v>
      </c>
    </row>
    <row r="4107" spans="1:41" x14ac:dyDescent="0.3">
      <c r="A4107" t="str">
        <f>"Trad IRN"</f>
        <v>Trad IRN</v>
      </c>
      <c r="B4107" t="str">
        <f>"Bldg IRN"</f>
        <v>Bldg IRN</v>
      </c>
      <c r="C4107" t="s">
        <v>41</v>
      </c>
      <c r="D4107" t="s">
        <v>3</v>
      </c>
      <c r="E4107" t="s">
        <v>80</v>
      </c>
      <c r="F4107" t="s">
        <v>81</v>
      </c>
      <c r="G4107" t="s">
        <v>82</v>
      </c>
      <c r="H4107" t="s">
        <v>83</v>
      </c>
      <c r="I4107" t="str">
        <f>"Trad IRN"</f>
        <v>Trad IRN</v>
      </c>
      <c r="J4107" t="s">
        <v>43</v>
      </c>
      <c r="K4107" t="s">
        <v>44</v>
      </c>
      <c r="L4107" t="s">
        <v>45</v>
      </c>
      <c r="M4107" t="s">
        <v>46</v>
      </c>
      <c r="N4107" t="str">
        <f>"08/18/2022"</f>
        <v>08/18/2022</v>
      </c>
      <c r="O4107" t="str">
        <f>"12/31/2500"</f>
        <v>12/31/2500</v>
      </c>
      <c r="P4107">
        <v>1</v>
      </c>
      <c r="Q4107">
        <v>1</v>
      </c>
      <c r="S4107">
        <v>0</v>
      </c>
      <c r="T4107">
        <v>1</v>
      </c>
      <c r="U4107">
        <v>0</v>
      </c>
      <c r="V4107" t="str">
        <f>"Trad IRN"</f>
        <v>Trad IRN</v>
      </c>
      <c r="W4107">
        <v>100</v>
      </c>
      <c r="X4107" t="s">
        <v>47</v>
      </c>
      <c r="Z4107" t="s">
        <v>47</v>
      </c>
      <c r="AB4107" t="str">
        <f>"10"</f>
        <v>10</v>
      </c>
      <c r="AC4107" t="s">
        <v>48</v>
      </c>
      <c r="AD4107" t="s">
        <v>49</v>
      </c>
      <c r="AE4107" t="s">
        <v>50</v>
      </c>
      <c r="AF4107">
        <v>0</v>
      </c>
      <c r="AG4107" t="s">
        <v>56</v>
      </c>
      <c r="AH4107" t="str">
        <f>"Trad IRN"</f>
        <v>Trad IRN</v>
      </c>
      <c r="AI4107" t="str">
        <f>"Bldg IRN"</f>
        <v>Bldg IRN</v>
      </c>
      <c r="AJ4107" t="s">
        <v>48</v>
      </c>
      <c r="AK4107" t="s">
        <v>48</v>
      </c>
      <c r="AL4107" t="s">
        <v>53</v>
      </c>
      <c r="AM4107">
        <v>1132.3</v>
      </c>
      <c r="AN4107">
        <v>1132.3</v>
      </c>
      <c r="AO4107">
        <v>15</v>
      </c>
    </row>
    <row r="4108" spans="1:41" x14ac:dyDescent="0.3">
      <c r="A4108" t="str">
        <f>"Trad IRN"</f>
        <v>Trad IRN</v>
      </c>
      <c r="B4108" t="str">
        <f>"Bldg IRN"</f>
        <v>Bldg IRN</v>
      </c>
      <c r="C4108" t="s">
        <v>41</v>
      </c>
      <c r="D4108" t="s">
        <v>3</v>
      </c>
      <c r="E4108" t="s">
        <v>80</v>
      </c>
      <c r="F4108" t="s">
        <v>81</v>
      </c>
      <c r="G4108" t="s">
        <v>82</v>
      </c>
      <c r="H4108" t="s">
        <v>83</v>
      </c>
      <c r="I4108" t="str">
        <f>"Trad IRN"</f>
        <v>Trad IRN</v>
      </c>
      <c r="J4108" t="s">
        <v>43</v>
      </c>
      <c r="K4108" t="s">
        <v>44</v>
      </c>
      <c r="L4108" t="s">
        <v>45</v>
      </c>
      <c r="M4108" t="s">
        <v>46</v>
      </c>
      <c r="N4108" t="str">
        <f>"08/18/2022"</f>
        <v>08/18/2022</v>
      </c>
      <c r="O4108" t="str">
        <f>"12/31/2500"</f>
        <v>12/31/2500</v>
      </c>
      <c r="P4108">
        <v>0.85</v>
      </c>
      <c r="Q4108">
        <v>0.85</v>
      </c>
      <c r="S4108">
        <v>0</v>
      </c>
      <c r="T4108">
        <v>0.85</v>
      </c>
      <c r="U4108">
        <v>0</v>
      </c>
      <c r="V4108" t="str">
        <f>"Trad IRN"</f>
        <v>Trad IRN</v>
      </c>
      <c r="W4108">
        <v>85</v>
      </c>
      <c r="X4108" t="s">
        <v>47</v>
      </c>
      <c r="Z4108" t="s">
        <v>47</v>
      </c>
      <c r="AB4108" t="str">
        <f>"12"</f>
        <v>12</v>
      </c>
      <c r="AC4108" t="s">
        <v>48</v>
      </c>
      <c r="AD4108" t="s">
        <v>49</v>
      </c>
      <c r="AE4108" t="s">
        <v>50</v>
      </c>
      <c r="AF4108">
        <v>0</v>
      </c>
      <c r="AG4108" t="s">
        <v>56</v>
      </c>
      <c r="AH4108" t="str">
        <f>"Trad IRN"</f>
        <v>Trad IRN</v>
      </c>
      <c r="AI4108" t="str">
        <f>"Bldg IRN"</f>
        <v>Bldg IRN</v>
      </c>
      <c r="AJ4108" t="str">
        <f>"12"</f>
        <v>12</v>
      </c>
      <c r="AK4108" t="s">
        <v>48</v>
      </c>
      <c r="AL4108" t="s">
        <v>53</v>
      </c>
      <c r="AM4108">
        <v>962.46</v>
      </c>
      <c r="AN4108">
        <v>1132.3</v>
      </c>
      <c r="AO4108">
        <v>15</v>
      </c>
    </row>
    <row r="4109" spans="1:41" x14ac:dyDescent="0.3">
      <c r="A4109" t="str">
        <f>"Trad IRN"</f>
        <v>Trad IRN</v>
      </c>
      <c r="B4109" t="str">
        <f>"Bldg IRN"</f>
        <v>Bldg IRN</v>
      </c>
      <c r="C4109" t="s">
        <v>41</v>
      </c>
      <c r="D4109" t="s">
        <v>3</v>
      </c>
      <c r="E4109" t="s">
        <v>80</v>
      </c>
      <c r="F4109" t="s">
        <v>81</v>
      </c>
      <c r="G4109" t="s">
        <v>82</v>
      </c>
      <c r="H4109" t="s">
        <v>83</v>
      </c>
      <c r="I4109" t="s">
        <v>8</v>
      </c>
      <c r="J4109" t="s">
        <v>43</v>
      </c>
      <c r="K4109" t="s">
        <v>44</v>
      </c>
      <c r="L4109" t="s">
        <v>45</v>
      </c>
      <c r="M4109" t="s">
        <v>46</v>
      </c>
      <c r="N4109" t="str">
        <f>"08/18/2022"</f>
        <v>08/18/2022</v>
      </c>
      <c r="O4109" t="str">
        <f>"12/31/2500"</f>
        <v>12/31/2500</v>
      </c>
      <c r="P4109">
        <v>0.14913599999999999</v>
      </c>
      <c r="Q4109">
        <v>0.14913599999999999</v>
      </c>
      <c r="S4109">
        <v>0</v>
      </c>
      <c r="T4109">
        <v>0.14913599999999999</v>
      </c>
      <c r="U4109">
        <v>0</v>
      </c>
      <c r="V4109" t="str">
        <f>"Trad IRN"</f>
        <v>Trad IRN</v>
      </c>
      <c r="W4109">
        <v>15</v>
      </c>
      <c r="X4109" t="s">
        <v>47</v>
      </c>
      <c r="Z4109" t="s">
        <v>47</v>
      </c>
      <c r="AB4109" t="str">
        <f>"12"</f>
        <v>12</v>
      </c>
      <c r="AC4109" t="s">
        <v>48</v>
      </c>
      <c r="AD4109" t="s">
        <v>49</v>
      </c>
      <c r="AE4109" t="s">
        <v>50</v>
      </c>
      <c r="AF4109">
        <v>0</v>
      </c>
      <c r="AG4109" t="s">
        <v>51</v>
      </c>
      <c r="AH4109" t="s">
        <v>85</v>
      </c>
      <c r="AI4109" t="str">
        <f>"Bldg IRN"</f>
        <v>Bldg IRN</v>
      </c>
      <c r="AJ4109" t="str">
        <f>"12"</f>
        <v>12</v>
      </c>
      <c r="AK4109" t="s">
        <v>52</v>
      </c>
      <c r="AL4109" t="s">
        <v>53</v>
      </c>
      <c r="AM4109">
        <v>155.4</v>
      </c>
      <c r="AN4109">
        <v>1042</v>
      </c>
      <c r="AO4109">
        <v>15</v>
      </c>
    </row>
    <row r="4110" spans="1:41" x14ac:dyDescent="0.3">
      <c r="A4110" t="str">
        <f>"Trad IRN"</f>
        <v>Trad IRN</v>
      </c>
      <c r="B4110" t="str">
        <f>"Bldg IRN"</f>
        <v>Bldg IRN</v>
      </c>
      <c r="C4110" t="s">
        <v>41</v>
      </c>
      <c r="D4110" t="s">
        <v>3</v>
      </c>
      <c r="E4110" t="s">
        <v>80</v>
      </c>
      <c r="F4110" t="s">
        <v>81</v>
      </c>
      <c r="G4110" t="s">
        <v>82</v>
      </c>
      <c r="H4110" t="s">
        <v>83</v>
      </c>
      <c r="I4110" t="str">
        <f>"Trad IRN"</f>
        <v>Trad IRN</v>
      </c>
      <c r="J4110" t="s">
        <v>43</v>
      </c>
      <c r="K4110" t="s">
        <v>44</v>
      </c>
      <c r="L4110" t="s">
        <v>45</v>
      </c>
      <c r="M4110" t="s">
        <v>46</v>
      </c>
      <c r="N4110" t="str">
        <f>"08/18/2022"</f>
        <v>08/18/2022</v>
      </c>
      <c r="O4110" t="str">
        <f>"01/03/2023"</f>
        <v>01/03/2023</v>
      </c>
      <c r="P4110">
        <v>0.46943400000000002</v>
      </c>
      <c r="Q4110">
        <v>0.46943400000000002</v>
      </c>
      <c r="S4110">
        <v>0</v>
      </c>
      <c r="T4110">
        <v>0.46943400000000002</v>
      </c>
      <c r="U4110">
        <v>0</v>
      </c>
      <c r="V4110" t="str">
        <f>"Trad IRN"</f>
        <v>Trad IRN</v>
      </c>
      <c r="W4110">
        <v>100</v>
      </c>
      <c r="X4110" t="s">
        <v>47</v>
      </c>
      <c r="Z4110" t="s">
        <v>47</v>
      </c>
      <c r="AB4110" t="str">
        <f>"11"</f>
        <v>11</v>
      </c>
      <c r="AC4110" t="s">
        <v>48</v>
      </c>
      <c r="AD4110" t="s">
        <v>49</v>
      </c>
      <c r="AE4110" t="s">
        <v>50</v>
      </c>
      <c r="AF4110">
        <v>0</v>
      </c>
      <c r="AG4110" t="s">
        <v>56</v>
      </c>
      <c r="AH4110" t="str">
        <f>"Trad IRN"</f>
        <v>Trad IRN</v>
      </c>
      <c r="AI4110" t="str">
        <f>"Bldg IRN"</f>
        <v>Bldg IRN</v>
      </c>
      <c r="AJ4110" t="s">
        <v>48</v>
      </c>
      <c r="AK4110" t="s">
        <v>48</v>
      </c>
      <c r="AL4110" t="s">
        <v>53</v>
      </c>
      <c r="AM4110">
        <v>531.54</v>
      </c>
      <c r="AN4110">
        <v>1132.3</v>
      </c>
      <c r="AO4110">
        <v>15</v>
      </c>
    </row>
    <row r="4111" spans="1:41" x14ac:dyDescent="0.3">
      <c r="A4111" t="str">
        <f>"Trad IRN"</f>
        <v>Trad IRN</v>
      </c>
      <c r="B4111" t="str">
        <f>"Bldg IRN"</f>
        <v>Bldg IRN</v>
      </c>
      <c r="C4111" t="s">
        <v>41</v>
      </c>
      <c r="D4111" t="s">
        <v>3</v>
      </c>
      <c r="E4111" t="s">
        <v>80</v>
      </c>
      <c r="F4111" t="s">
        <v>81</v>
      </c>
      <c r="G4111" t="s">
        <v>82</v>
      </c>
      <c r="H4111" t="s">
        <v>83</v>
      </c>
      <c r="I4111" t="str">
        <f>"Trad IRN"</f>
        <v>Trad IRN</v>
      </c>
      <c r="J4111" t="s">
        <v>43</v>
      </c>
      <c r="K4111" t="s">
        <v>44</v>
      </c>
      <c r="L4111" t="s">
        <v>45</v>
      </c>
      <c r="M4111" t="s">
        <v>46</v>
      </c>
      <c r="N4111" t="str">
        <f>"01/04/2023"</f>
        <v>01/04/2023</v>
      </c>
      <c r="O4111" t="str">
        <f>"12/31/2500"</f>
        <v>12/31/2500</v>
      </c>
      <c r="P4111">
        <v>0.45098100000000002</v>
      </c>
      <c r="Q4111">
        <v>0.45098100000000002</v>
      </c>
      <c r="S4111">
        <v>0</v>
      </c>
      <c r="T4111">
        <v>0.45098100000000002</v>
      </c>
      <c r="U4111">
        <v>0</v>
      </c>
      <c r="V4111" t="str">
        <f>"Trad IRN"</f>
        <v>Trad IRN</v>
      </c>
      <c r="W4111">
        <v>85</v>
      </c>
      <c r="X4111" t="s">
        <v>47</v>
      </c>
      <c r="Z4111" t="s">
        <v>47</v>
      </c>
      <c r="AB4111" t="str">
        <f>"11"</f>
        <v>11</v>
      </c>
      <c r="AC4111" t="s">
        <v>48</v>
      </c>
      <c r="AD4111" t="s">
        <v>49</v>
      </c>
      <c r="AE4111" t="s">
        <v>50</v>
      </c>
      <c r="AF4111">
        <v>0</v>
      </c>
      <c r="AG4111" t="s">
        <v>56</v>
      </c>
      <c r="AH4111" t="str">
        <f>"Trad IRN"</f>
        <v>Trad IRN</v>
      </c>
      <c r="AI4111" t="str">
        <f>"Bldg IRN"</f>
        <v>Bldg IRN</v>
      </c>
      <c r="AJ4111" t="s">
        <v>48</v>
      </c>
      <c r="AK4111" t="s">
        <v>48</v>
      </c>
      <c r="AL4111" t="s">
        <v>53</v>
      </c>
      <c r="AM4111">
        <v>510.65</v>
      </c>
      <c r="AN4111">
        <v>1132.3</v>
      </c>
      <c r="AO4111">
        <v>15</v>
      </c>
    </row>
    <row r="4112" spans="1:41" x14ac:dyDescent="0.3">
      <c r="A4112" t="str">
        <f>"Trad IRN"</f>
        <v>Trad IRN</v>
      </c>
      <c r="B4112" t="str">
        <f>"Bldg IRN"</f>
        <v>Bldg IRN</v>
      </c>
      <c r="C4112" t="s">
        <v>41</v>
      </c>
      <c r="D4112" t="s">
        <v>3</v>
      </c>
      <c r="E4112" t="s">
        <v>80</v>
      </c>
      <c r="F4112" t="s">
        <v>81</v>
      </c>
      <c r="G4112" t="s">
        <v>82</v>
      </c>
      <c r="H4112" t="s">
        <v>83</v>
      </c>
      <c r="I4112" t="s">
        <v>8</v>
      </c>
      <c r="J4112" t="s">
        <v>43</v>
      </c>
      <c r="K4112" t="s">
        <v>44</v>
      </c>
      <c r="L4112" t="s">
        <v>45</v>
      </c>
      <c r="M4112" t="s">
        <v>46</v>
      </c>
      <c r="N4112" t="str">
        <f>"01/04/2023"</f>
        <v>01/04/2023</v>
      </c>
      <c r="O4112" t="str">
        <f>"12/31/2500"</f>
        <v>12/31/2500</v>
      </c>
      <c r="P4112">
        <v>7.9585000000000003E-2</v>
      </c>
      <c r="Q4112">
        <v>7.9585000000000003E-2</v>
      </c>
      <c r="S4112">
        <v>0</v>
      </c>
      <c r="T4112">
        <v>2.4028999999999998E-2</v>
      </c>
      <c r="U4112">
        <v>5.5556000000000001E-2</v>
      </c>
      <c r="V4112" t="str">
        <f>"Trad IRN"</f>
        <v>Trad IRN</v>
      </c>
      <c r="W4112">
        <v>15</v>
      </c>
      <c r="X4112" t="s">
        <v>47</v>
      </c>
      <c r="Z4112" t="s">
        <v>47</v>
      </c>
      <c r="AB4112" t="str">
        <f>"11"</f>
        <v>11</v>
      </c>
      <c r="AC4112" t="s">
        <v>48</v>
      </c>
      <c r="AD4112" t="s">
        <v>49</v>
      </c>
      <c r="AE4112" t="s">
        <v>50</v>
      </c>
      <c r="AF4112">
        <v>0</v>
      </c>
      <c r="AG4112" t="s">
        <v>51</v>
      </c>
      <c r="AH4112" t="str">
        <f>"Trad IRN"</f>
        <v>Trad IRN</v>
      </c>
      <c r="AI4112" t="str">
        <f>"Bldg IRN"</f>
        <v>Bldg IRN</v>
      </c>
      <c r="AJ4112" t="s">
        <v>48</v>
      </c>
      <c r="AK4112" t="s">
        <v>48</v>
      </c>
      <c r="AL4112" t="s">
        <v>53</v>
      </c>
      <c r="AM4112">
        <v>90.11</v>
      </c>
      <c r="AN4112">
        <v>1132.3</v>
      </c>
      <c r="AO4112">
        <v>15</v>
      </c>
    </row>
    <row r="4113" spans="1:41" x14ac:dyDescent="0.3">
      <c r="A4113" t="str">
        <f>"Trad IRN"</f>
        <v>Trad IRN</v>
      </c>
      <c r="B4113" t="str">
        <f>"Bldg IRN"</f>
        <v>Bldg IRN</v>
      </c>
      <c r="C4113" t="s">
        <v>41</v>
      </c>
      <c r="D4113" t="s">
        <v>3</v>
      </c>
      <c r="E4113" t="s">
        <v>80</v>
      </c>
      <c r="F4113" t="s">
        <v>81</v>
      </c>
      <c r="G4113" t="s">
        <v>82</v>
      </c>
      <c r="H4113" t="s">
        <v>83</v>
      </c>
      <c r="I4113" t="s">
        <v>8</v>
      </c>
      <c r="J4113" t="s">
        <v>43</v>
      </c>
      <c r="K4113" t="s">
        <v>44</v>
      </c>
      <c r="L4113" t="s">
        <v>45</v>
      </c>
      <c r="M4113" t="s">
        <v>46</v>
      </c>
      <c r="N4113" t="str">
        <f>"01/04/2023"</f>
        <v>01/04/2023</v>
      </c>
      <c r="O4113" t="str">
        <f>"12/31/2500"</f>
        <v>12/31/2500</v>
      </c>
      <c r="P4113">
        <v>7.9585000000000003E-2</v>
      </c>
      <c r="Q4113">
        <v>7.9585000000000003E-2</v>
      </c>
      <c r="S4113">
        <v>0</v>
      </c>
      <c r="T4113">
        <v>2.4028999999999998E-2</v>
      </c>
      <c r="U4113">
        <v>5.5556000000000001E-2</v>
      </c>
      <c r="V4113" t="str">
        <f>"Trad IRN"</f>
        <v>Trad IRN</v>
      </c>
      <c r="W4113">
        <v>15</v>
      </c>
      <c r="X4113" t="s">
        <v>47</v>
      </c>
      <c r="Z4113" t="s">
        <v>47</v>
      </c>
      <c r="AB4113" t="str">
        <f t="shared" ref="AB4113:AB4119" si="418">"10"</f>
        <v>10</v>
      </c>
      <c r="AC4113" t="s">
        <v>48</v>
      </c>
      <c r="AD4113" t="s">
        <v>49</v>
      </c>
      <c r="AE4113" t="s">
        <v>50</v>
      </c>
      <c r="AF4113">
        <v>0</v>
      </c>
      <c r="AG4113" t="s">
        <v>51</v>
      </c>
      <c r="AH4113" t="str">
        <f>"Trad IRN"</f>
        <v>Trad IRN</v>
      </c>
      <c r="AI4113" t="str">
        <f>"Bldg IRN"</f>
        <v>Bldg IRN</v>
      </c>
      <c r="AJ4113" t="s">
        <v>48</v>
      </c>
      <c r="AK4113" t="s">
        <v>48</v>
      </c>
      <c r="AL4113" t="s">
        <v>53</v>
      </c>
      <c r="AM4113">
        <v>90.11</v>
      </c>
      <c r="AN4113">
        <v>1132.3</v>
      </c>
      <c r="AO4113">
        <v>15</v>
      </c>
    </row>
    <row r="4114" spans="1:41" x14ac:dyDescent="0.3">
      <c r="A4114" t="str">
        <f>"Trad IRN"</f>
        <v>Trad IRN</v>
      </c>
      <c r="B4114" t="str">
        <f>"Bldg IRN"</f>
        <v>Bldg IRN</v>
      </c>
      <c r="C4114" t="s">
        <v>41</v>
      </c>
      <c r="D4114" t="s">
        <v>3</v>
      </c>
      <c r="E4114" t="s">
        <v>80</v>
      </c>
      <c r="F4114" t="s">
        <v>81</v>
      </c>
      <c r="G4114" t="s">
        <v>82</v>
      </c>
      <c r="H4114" t="s">
        <v>83</v>
      </c>
      <c r="I4114" t="str">
        <f>"Trad IRN"</f>
        <v>Trad IRN</v>
      </c>
      <c r="J4114" t="s">
        <v>43</v>
      </c>
      <c r="K4114" t="s">
        <v>44</v>
      </c>
      <c r="L4114" t="s">
        <v>45</v>
      </c>
      <c r="M4114" t="s">
        <v>46</v>
      </c>
      <c r="N4114" t="str">
        <f>"08/18/2022"</f>
        <v>08/18/2022</v>
      </c>
      <c r="O4114" t="str">
        <f>"01/03/2023"</f>
        <v>01/03/2023</v>
      </c>
      <c r="P4114">
        <v>0.46943400000000002</v>
      </c>
      <c r="Q4114">
        <v>0.46943400000000002</v>
      </c>
      <c r="S4114">
        <v>0</v>
      </c>
      <c r="T4114">
        <v>0.46943400000000002</v>
      </c>
      <c r="U4114">
        <v>0</v>
      </c>
      <c r="V4114" t="str">
        <f>"Trad IRN"</f>
        <v>Trad IRN</v>
      </c>
      <c r="W4114">
        <v>100</v>
      </c>
      <c r="X4114" t="s">
        <v>47</v>
      </c>
      <c r="Z4114" t="s">
        <v>47</v>
      </c>
      <c r="AB4114" t="str">
        <f t="shared" si="418"/>
        <v>10</v>
      </c>
      <c r="AC4114" t="s">
        <v>48</v>
      </c>
      <c r="AD4114" t="s">
        <v>49</v>
      </c>
      <c r="AE4114" t="s">
        <v>55</v>
      </c>
      <c r="AF4114">
        <v>0</v>
      </c>
      <c r="AG4114" t="s">
        <v>56</v>
      </c>
      <c r="AH4114" t="str">
        <f>"Trad IRN"</f>
        <v>Trad IRN</v>
      </c>
      <c r="AI4114" t="str">
        <f>"Bldg IRN"</f>
        <v>Bldg IRN</v>
      </c>
      <c r="AJ4114" t="s">
        <v>48</v>
      </c>
      <c r="AK4114" t="s">
        <v>48</v>
      </c>
      <c r="AL4114" t="s">
        <v>53</v>
      </c>
      <c r="AM4114">
        <v>531.54</v>
      </c>
      <c r="AN4114">
        <v>1132.3</v>
      </c>
      <c r="AO4114">
        <v>15</v>
      </c>
    </row>
    <row r="4115" spans="1:41" x14ac:dyDescent="0.3">
      <c r="A4115" t="str">
        <f>"Trad IRN"</f>
        <v>Trad IRN</v>
      </c>
      <c r="B4115" t="str">
        <f>"Bldg IRN"</f>
        <v>Bldg IRN</v>
      </c>
      <c r="C4115" t="s">
        <v>41</v>
      </c>
      <c r="D4115" t="s">
        <v>3</v>
      </c>
      <c r="E4115" t="s">
        <v>80</v>
      </c>
      <c r="F4115" t="s">
        <v>81</v>
      </c>
      <c r="G4115" t="s">
        <v>82</v>
      </c>
      <c r="H4115" t="s">
        <v>83</v>
      </c>
      <c r="I4115" t="str">
        <f>"Trad IRN"</f>
        <v>Trad IRN</v>
      </c>
      <c r="J4115" t="s">
        <v>43</v>
      </c>
      <c r="K4115" t="s">
        <v>44</v>
      </c>
      <c r="L4115" t="s">
        <v>45</v>
      </c>
      <c r="M4115" t="s">
        <v>46</v>
      </c>
      <c r="N4115" t="str">
        <f>"01/04/2023"</f>
        <v>01/04/2023</v>
      </c>
      <c r="O4115" t="str">
        <f>"12/31/2500"</f>
        <v>12/31/2500</v>
      </c>
      <c r="P4115">
        <v>0.45098100000000002</v>
      </c>
      <c r="Q4115">
        <v>0.45098100000000002</v>
      </c>
      <c r="S4115">
        <v>0</v>
      </c>
      <c r="T4115">
        <v>0.45098100000000002</v>
      </c>
      <c r="U4115">
        <v>0</v>
      </c>
      <c r="V4115" t="str">
        <f>"Trad IRN"</f>
        <v>Trad IRN</v>
      </c>
      <c r="W4115">
        <v>85</v>
      </c>
      <c r="X4115" t="s">
        <v>47</v>
      </c>
      <c r="Z4115" t="s">
        <v>47</v>
      </c>
      <c r="AB4115" t="str">
        <f t="shared" si="418"/>
        <v>10</v>
      </c>
      <c r="AC4115" t="s">
        <v>48</v>
      </c>
      <c r="AD4115" t="s">
        <v>49</v>
      </c>
      <c r="AE4115" t="s">
        <v>55</v>
      </c>
      <c r="AF4115">
        <v>0</v>
      </c>
      <c r="AG4115" t="s">
        <v>56</v>
      </c>
      <c r="AH4115" t="str">
        <f>"Trad IRN"</f>
        <v>Trad IRN</v>
      </c>
      <c r="AI4115" t="str">
        <f>"Bldg IRN"</f>
        <v>Bldg IRN</v>
      </c>
      <c r="AJ4115" t="s">
        <v>48</v>
      </c>
      <c r="AK4115" t="s">
        <v>48</v>
      </c>
      <c r="AL4115" t="s">
        <v>53</v>
      </c>
      <c r="AM4115">
        <v>510.65</v>
      </c>
      <c r="AN4115">
        <v>1132.3</v>
      </c>
      <c r="AO4115">
        <v>15</v>
      </c>
    </row>
    <row r="4116" spans="1:41" x14ac:dyDescent="0.3">
      <c r="A4116" t="str">
        <f>"Trad IRN"</f>
        <v>Trad IRN</v>
      </c>
      <c r="B4116" t="str">
        <f>"Bldg IRN"</f>
        <v>Bldg IRN</v>
      </c>
      <c r="C4116" t="s">
        <v>41</v>
      </c>
      <c r="D4116" t="s">
        <v>3</v>
      </c>
      <c r="E4116" t="s">
        <v>80</v>
      </c>
      <c r="F4116" t="s">
        <v>81</v>
      </c>
      <c r="G4116" t="s">
        <v>82</v>
      </c>
      <c r="H4116" t="s">
        <v>83</v>
      </c>
      <c r="I4116" t="str">
        <f>"Trad IRN"</f>
        <v>Trad IRN</v>
      </c>
      <c r="J4116" t="s">
        <v>43</v>
      </c>
      <c r="K4116" t="s">
        <v>44</v>
      </c>
      <c r="L4116" t="s">
        <v>45</v>
      </c>
      <c r="M4116" t="s">
        <v>46</v>
      </c>
      <c r="N4116" t="str">
        <f>"08/18/2022"</f>
        <v>08/18/2022</v>
      </c>
      <c r="O4116" t="str">
        <f>"09/19/2022"</f>
        <v>09/19/2022</v>
      </c>
      <c r="P4116">
        <v>0.12687499999999999</v>
      </c>
      <c r="Q4116">
        <v>0.12687499999999999</v>
      </c>
      <c r="R4116">
        <v>0.12687499999999999</v>
      </c>
      <c r="S4116">
        <v>0</v>
      </c>
      <c r="T4116">
        <v>0.12687499999999999</v>
      </c>
      <c r="U4116">
        <v>0</v>
      </c>
      <c r="V4116" t="str">
        <f>"Trad IRN"</f>
        <v>Trad IRN</v>
      </c>
      <c r="W4116">
        <v>100</v>
      </c>
      <c r="X4116" t="s">
        <v>47</v>
      </c>
      <c r="Z4116" t="s">
        <v>47</v>
      </c>
      <c r="AB4116" t="str">
        <f t="shared" si="418"/>
        <v>10</v>
      </c>
      <c r="AC4116" t="str">
        <f>"08"</f>
        <v>08</v>
      </c>
      <c r="AD4116" t="str">
        <f>"3"</f>
        <v>3</v>
      </c>
      <c r="AE4116" t="s">
        <v>55</v>
      </c>
      <c r="AF4116">
        <v>0</v>
      </c>
      <c r="AG4116" t="s">
        <v>56</v>
      </c>
      <c r="AH4116" t="str">
        <f>"Trad IRN"</f>
        <v>Trad IRN</v>
      </c>
      <c r="AI4116" t="str">
        <f>"Bldg IRN"</f>
        <v>Bldg IRN</v>
      </c>
      <c r="AJ4116" t="s">
        <v>48</v>
      </c>
      <c r="AK4116" t="s">
        <v>48</v>
      </c>
      <c r="AL4116" t="s">
        <v>53</v>
      </c>
      <c r="AM4116">
        <v>143.66</v>
      </c>
      <c r="AN4116">
        <v>1132.3</v>
      </c>
      <c r="AO4116">
        <v>15</v>
      </c>
    </row>
    <row r="4117" spans="1:41" x14ac:dyDescent="0.3">
      <c r="A4117" t="str">
        <f>"Trad IRN"</f>
        <v>Trad IRN</v>
      </c>
      <c r="B4117" t="str">
        <f>"Bldg IRN"</f>
        <v>Bldg IRN</v>
      </c>
      <c r="C4117" t="s">
        <v>41</v>
      </c>
      <c r="D4117" t="s">
        <v>3</v>
      </c>
      <c r="E4117" t="s">
        <v>80</v>
      </c>
      <c r="F4117" t="s">
        <v>81</v>
      </c>
      <c r="G4117" t="s">
        <v>82</v>
      </c>
      <c r="H4117" t="s">
        <v>83</v>
      </c>
      <c r="I4117" t="str">
        <f>"Trad IRN"</f>
        <v>Trad IRN</v>
      </c>
      <c r="J4117" t="s">
        <v>43</v>
      </c>
      <c r="K4117" t="s">
        <v>44</v>
      </c>
      <c r="L4117" t="s">
        <v>45</v>
      </c>
      <c r="M4117" t="s">
        <v>46</v>
      </c>
      <c r="N4117" t="str">
        <f>"09/20/2022"</f>
        <v>09/20/2022</v>
      </c>
      <c r="O4117" t="str">
        <f>"12/31/2500"</f>
        <v>12/31/2500</v>
      </c>
      <c r="P4117">
        <v>0.74215699999999996</v>
      </c>
      <c r="Q4117">
        <v>0.74215699999999996</v>
      </c>
      <c r="R4117">
        <v>0.74215699999999996</v>
      </c>
      <c r="S4117">
        <v>0</v>
      </c>
      <c r="T4117">
        <v>0.74215699999999996</v>
      </c>
      <c r="U4117">
        <v>0</v>
      </c>
      <c r="V4117" t="str">
        <f>"Trad IRN"</f>
        <v>Trad IRN</v>
      </c>
      <c r="W4117">
        <v>85</v>
      </c>
      <c r="X4117" t="s">
        <v>47</v>
      </c>
      <c r="Z4117" t="s">
        <v>47</v>
      </c>
      <c r="AB4117" t="str">
        <f t="shared" si="418"/>
        <v>10</v>
      </c>
      <c r="AC4117" t="str">
        <f>"08"</f>
        <v>08</v>
      </c>
      <c r="AD4117" t="str">
        <f>"3"</f>
        <v>3</v>
      </c>
      <c r="AE4117" t="s">
        <v>55</v>
      </c>
      <c r="AF4117">
        <v>0</v>
      </c>
      <c r="AG4117" t="s">
        <v>56</v>
      </c>
      <c r="AH4117" t="str">
        <f>"Trad IRN"</f>
        <v>Trad IRN</v>
      </c>
      <c r="AI4117" t="str">
        <f>"Bldg IRN"</f>
        <v>Bldg IRN</v>
      </c>
      <c r="AJ4117" t="s">
        <v>48</v>
      </c>
      <c r="AK4117" t="s">
        <v>48</v>
      </c>
      <c r="AL4117" t="s">
        <v>53</v>
      </c>
      <c r="AM4117">
        <v>840.34</v>
      </c>
      <c r="AN4117">
        <v>1132.3</v>
      </c>
      <c r="AO4117">
        <v>15</v>
      </c>
    </row>
    <row r="4118" spans="1:41" x14ac:dyDescent="0.3">
      <c r="A4118" t="str">
        <f>"Trad IRN"</f>
        <v>Trad IRN</v>
      </c>
      <c r="B4118" t="str">
        <f>"Bldg IRN"</f>
        <v>Bldg IRN</v>
      </c>
      <c r="C4118" t="s">
        <v>41</v>
      </c>
      <c r="D4118" t="s">
        <v>3</v>
      </c>
      <c r="E4118" t="s">
        <v>80</v>
      </c>
      <c r="F4118" t="s">
        <v>81</v>
      </c>
      <c r="G4118" t="s">
        <v>82</v>
      </c>
      <c r="H4118" t="s">
        <v>83</v>
      </c>
      <c r="I4118" t="s">
        <v>8</v>
      </c>
      <c r="J4118" t="s">
        <v>43</v>
      </c>
      <c r="K4118" t="s">
        <v>44</v>
      </c>
      <c r="L4118" t="s">
        <v>45</v>
      </c>
      <c r="M4118" t="s">
        <v>46</v>
      </c>
      <c r="N4118" t="str">
        <f>"09/20/2022"</f>
        <v>09/20/2022</v>
      </c>
      <c r="O4118" t="str">
        <f>"10/02/2022"</f>
        <v>10/02/2022</v>
      </c>
      <c r="P4118">
        <v>5.1900000000000002E-3</v>
      </c>
      <c r="Q4118">
        <v>5.1900000000000002E-3</v>
      </c>
      <c r="R4118">
        <v>5.1900000000000002E-3</v>
      </c>
      <c r="S4118">
        <v>0</v>
      </c>
      <c r="T4118">
        <v>1.1249999999999999E-3</v>
      </c>
      <c r="U4118">
        <v>4.065E-3</v>
      </c>
      <c r="V4118" t="str">
        <f>"Trad IRN"</f>
        <v>Trad IRN</v>
      </c>
      <c r="W4118">
        <v>15</v>
      </c>
      <c r="X4118" t="s">
        <v>47</v>
      </c>
      <c r="Z4118" t="s">
        <v>47</v>
      </c>
      <c r="AB4118" t="str">
        <f t="shared" si="418"/>
        <v>10</v>
      </c>
      <c r="AC4118" t="str">
        <f>"08"</f>
        <v>08</v>
      </c>
      <c r="AD4118" t="str">
        <f>"3"</f>
        <v>3</v>
      </c>
      <c r="AE4118" t="s">
        <v>50</v>
      </c>
      <c r="AF4118">
        <v>0</v>
      </c>
      <c r="AG4118" t="s">
        <v>51</v>
      </c>
      <c r="AH4118" t="str">
        <f>"Trad IRN"</f>
        <v>Trad IRN</v>
      </c>
      <c r="AI4118" t="str">
        <f>"Bldg IRN"</f>
        <v>Bldg IRN</v>
      </c>
      <c r="AJ4118" t="s">
        <v>48</v>
      </c>
      <c r="AK4118" t="s">
        <v>48</v>
      </c>
      <c r="AL4118" t="s">
        <v>53</v>
      </c>
      <c r="AM4118">
        <v>5.88</v>
      </c>
      <c r="AN4118">
        <v>1132.3</v>
      </c>
      <c r="AO4118">
        <v>15</v>
      </c>
    </row>
    <row r="4119" spans="1:41" x14ac:dyDescent="0.3">
      <c r="A4119" t="str">
        <f>"Trad IRN"</f>
        <v>Trad IRN</v>
      </c>
      <c r="B4119" t="str">
        <f>"Bldg IRN"</f>
        <v>Bldg IRN</v>
      </c>
      <c r="C4119" t="s">
        <v>41</v>
      </c>
      <c r="D4119" t="s">
        <v>3</v>
      </c>
      <c r="E4119" t="s">
        <v>80</v>
      </c>
      <c r="F4119" t="s">
        <v>81</v>
      </c>
      <c r="G4119" t="s">
        <v>82</v>
      </c>
      <c r="H4119" t="s">
        <v>83</v>
      </c>
      <c r="I4119" t="str">
        <f>"Trad IRN"</f>
        <v>Trad IRN</v>
      </c>
      <c r="J4119" t="s">
        <v>43</v>
      </c>
      <c r="K4119" t="s">
        <v>44</v>
      </c>
      <c r="L4119" t="s">
        <v>45</v>
      </c>
      <c r="M4119" t="s">
        <v>46</v>
      </c>
      <c r="N4119" t="str">
        <f t="shared" ref="N4119:N4125" si="419">"08/18/2022"</f>
        <v>08/18/2022</v>
      </c>
      <c r="O4119" t="str">
        <f>"12/31/2500"</f>
        <v>12/31/2500</v>
      </c>
      <c r="P4119">
        <v>1</v>
      </c>
      <c r="Q4119">
        <v>1</v>
      </c>
      <c r="R4119">
        <v>1</v>
      </c>
      <c r="S4119">
        <v>0</v>
      </c>
      <c r="T4119">
        <v>1</v>
      </c>
      <c r="U4119">
        <v>0</v>
      </c>
      <c r="V4119" t="str">
        <f>"Trad IRN"</f>
        <v>Trad IRN</v>
      </c>
      <c r="W4119">
        <v>100</v>
      </c>
      <c r="X4119" t="s">
        <v>47</v>
      </c>
      <c r="Z4119" t="s">
        <v>47</v>
      </c>
      <c r="AB4119" t="str">
        <f t="shared" si="418"/>
        <v>10</v>
      </c>
      <c r="AC4119" t="str">
        <f>"12"</f>
        <v>12</v>
      </c>
      <c r="AD4119" t="str">
        <f>"6"</f>
        <v>6</v>
      </c>
      <c r="AE4119" t="s">
        <v>55</v>
      </c>
      <c r="AF4119">
        <v>0</v>
      </c>
      <c r="AG4119" t="s">
        <v>56</v>
      </c>
      <c r="AH4119" t="str">
        <f>"Trad IRN"</f>
        <v>Trad IRN</v>
      </c>
      <c r="AI4119" t="str">
        <f>"Bldg IRN"</f>
        <v>Bldg IRN</v>
      </c>
      <c r="AJ4119" t="s">
        <v>48</v>
      </c>
      <c r="AK4119" t="s">
        <v>48</v>
      </c>
      <c r="AL4119" t="s">
        <v>53</v>
      </c>
      <c r="AM4119">
        <v>1132.3</v>
      </c>
      <c r="AN4119">
        <v>1132.3</v>
      </c>
      <c r="AO4119">
        <v>15</v>
      </c>
    </row>
    <row r="4120" spans="1:41" x14ac:dyDescent="0.3">
      <c r="A4120" t="str">
        <f>"Trad IRN"</f>
        <v>Trad IRN</v>
      </c>
      <c r="B4120" t="str">
        <f>"Bldg IRN"</f>
        <v>Bldg IRN</v>
      </c>
      <c r="C4120" t="s">
        <v>41</v>
      </c>
      <c r="D4120" t="s">
        <v>3</v>
      </c>
      <c r="E4120" t="s">
        <v>80</v>
      </c>
      <c r="F4120" t="s">
        <v>81</v>
      </c>
      <c r="G4120" t="s">
        <v>82</v>
      </c>
      <c r="H4120" t="s">
        <v>83</v>
      </c>
      <c r="I4120" t="str">
        <f>"Trad IRN"</f>
        <v>Trad IRN</v>
      </c>
      <c r="J4120" t="s">
        <v>43</v>
      </c>
      <c r="K4120" t="s">
        <v>44</v>
      </c>
      <c r="L4120" t="s">
        <v>45</v>
      </c>
      <c r="M4120" t="s">
        <v>46</v>
      </c>
      <c r="N4120" t="str">
        <f t="shared" si="419"/>
        <v>08/18/2022</v>
      </c>
      <c r="O4120" t="str">
        <f>"12/31/2500"</f>
        <v>12/31/2500</v>
      </c>
      <c r="P4120">
        <v>1</v>
      </c>
      <c r="Q4120">
        <v>1</v>
      </c>
      <c r="S4120">
        <v>0</v>
      </c>
      <c r="T4120">
        <v>1</v>
      </c>
      <c r="U4120">
        <v>0</v>
      </c>
      <c r="V4120" t="str">
        <f>"Trad IRN"</f>
        <v>Trad IRN</v>
      </c>
      <c r="W4120">
        <v>70</v>
      </c>
      <c r="X4120" t="s">
        <v>54</v>
      </c>
      <c r="Y4120" t="str">
        <f>"30"</f>
        <v>30</v>
      </c>
      <c r="Z4120" t="s">
        <v>47</v>
      </c>
      <c r="AB4120" t="str">
        <f>"12"</f>
        <v>12</v>
      </c>
      <c r="AC4120" t="s">
        <v>48</v>
      </c>
      <c r="AD4120" t="s">
        <v>49</v>
      </c>
      <c r="AE4120" t="s">
        <v>55</v>
      </c>
      <c r="AF4120">
        <v>0</v>
      </c>
      <c r="AG4120" t="s">
        <v>56</v>
      </c>
      <c r="AH4120" t="str">
        <f>"Trad IRN"</f>
        <v>Trad IRN</v>
      </c>
      <c r="AI4120" t="str">
        <f>"Bldg IRN"</f>
        <v>Bldg IRN</v>
      </c>
      <c r="AJ4120" t="str">
        <f>"12"</f>
        <v>12</v>
      </c>
      <c r="AK4120" t="s">
        <v>48</v>
      </c>
      <c r="AL4120" t="s">
        <v>53</v>
      </c>
      <c r="AM4120">
        <v>1132.3</v>
      </c>
      <c r="AN4120">
        <v>1132.3</v>
      </c>
      <c r="AO4120">
        <v>15</v>
      </c>
    </row>
    <row r="4121" spans="1:41" x14ac:dyDescent="0.3">
      <c r="A4121" t="str">
        <f>"Trad IRN"</f>
        <v>Trad IRN</v>
      </c>
      <c r="B4121" t="str">
        <f>"Bldg IRN"</f>
        <v>Bldg IRN</v>
      </c>
      <c r="C4121" t="s">
        <v>41</v>
      </c>
      <c r="D4121" t="s">
        <v>3</v>
      </c>
      <c r="E4121" t="s">
        <v>80</v>
      </c>
      <c r="F4121" t="s">
        <v>81</v>
      </c>
      <c r="G4121" t="s">
        <v>82</v>
      </c>
      <c r="H4121" t="s">
        <v>83</v>
      </c>
      <c r="I4121" t="str">
        <f>"Trad IRN"</f>
        <v>Trad IRN</v>
      </c>
      <c r="J4121" t="s">
        <v>43</v>
      </c>
      <c r="K4121" t="s">
        <v>44</v>
      </c>
      <c r="L4121" t="s">
        <v>45</v>
      </c>
      <c r="M4121" t="s">
        <v>46</v>
      </c>
      <c r="N4121" t="str">
        <f t="shared" si="419"/>
        <v>08/18/2022</v>
      </c>
      <c r="O4121" t="str">
        <f>"11/09/2022"</f>
        <v>11/09/2022</v>
      </c>
      <c r="P4121">
        <v>0.313724</v>
      </c>
      <c r="Q4121">
        <v>0.313724</v>
      </c>
      <c r="R4121">
        <v>0.313724</v>
      </c>
      <c r="S4121">
        <v>0</v>
      </c>
      <c r="T4121">
        <v>0.313724</v>
      </c>
      <c r="U4121">
        <v>0</v>
      </c>
      <c r="V4121" t="str">
        <f>"Trad IRN"</f>
        <v>Trad IRN</v>
      </c>
      <c r="W4121">
        <v>100</v>
      </c>
      <c r="X4121" t="s">
        <v>47</v>
      </c>
      <c r="Z4121" t="s">
        <v>47</v>
      </c>
      <c r="AB4121" t="str">
        <f>"09"</f>
        <v>09</v>
      </c>
      <c r="AC4121" t="str">
        <f>"12"</f>
        <v>12</v>
      </c>
      <c r="AD4121" t="str">
        <f>"6"</f>
        <v>6</v>
      </c>
      <c r="AE4121" t="s">
        <v>50</v>
      </c>
      <c r="AF4121">
        <v>0</v>
      </c>
      <c r="AG4121" t="s">
        <v>56</v>
      </c>
      <c r="AH4121" t="str">
        <f>"Trad IRN"</f>
        <v>Trad IRN</v>
      </c>
      <c r="AI4121" t="str">
        <f>"Bldg IRN"</f>
        <v>Bldg IRN</v>
      </c>
      <c r="AJ4121" t="s">
        <v>48</v>
      </c>
      <c r="AK4121" t="s">
        <v>48</v>
      </c>
      <c r="AL4121" t="s">
        <v>53</v>
      </c>
      <c r="AM4121">
        <v>355.23</v>
      </c>
      <c r="AN4121">
        <v>1132.3</v>
      </c>
      <c r="AO4121">
        <v>15</v>
      </c>
    </row>
    <row r="4122" spans="1:41" x14ac:dyDescent="0.3">
      <c r="A4122" t="str">
        <f>"Trad IRN"</f>
        <v>Trad IRN</v>
      </c>
      <c r="B4122" t="str">
        <f>"Bldg IRN"</f>
        <v>Bldg IRN</v>
      </c>
      <c r="C4122" t="s">
        <v>41</v>
      </c>
      <c r="D4122" t="s">
        <v>3</v>
      </c>
      <c r="E4122" t="s">
        <v>80</v>
      </c>
      <c r="F4122" t="s">
        <v>81</v>
      </c>
      <c r="G4122" t="s">
        <v>82</v>
      </c>
      <c r="H4122" t="s">
        <v>83</v>
      </c>
      <c r="I4122" t="str">
        <f>"Trad IRN"</f>
        <v>Trad IRN</v>
      </c>
      <c r="J4122" t="s">
        <v>43</v>
      </c>
      <c r="K4122" t="s">
        <v>44</v>
      </c>
      <c r="L4122" t="s">
        <v>45</v>
      </c>
      <c r="M4122" t="s">
        <v>46</v>
      </c>
      <c r="N4122" t="str">
        <f t="shared" si="419"/>
        <v>08/18/2022</v>
      </c>
      <c r="O4122" t="str">
        <f>"12/31/2500"</f>
        <v>12/31/2500</v>
      </c>
      <c r="P4122">
        <v>1</v>
      </c>
      <c r="Q4122">
        <v>1</v>
      </c>
      <c r="S4122">
        <v>0</v>
      </c>
      <c r="T4122">
        <v>1</v>
      </c>
      <c r="U4122">
        <v>0</v>
      </c>
      <c r="V4122" t="str">
        <f>"Trad IRN"</f>
        <v>Trad IRN</v>
      </c>
      <c r="W4122">
        <v>100</v>
      </c>
      <c r="X4122" t="s">
        <v>47</v>
      </c>
      <c r="Z4122" t="s">
        <v>47</v>
      </c>
      <c r="AB4122" t="str">
        <f>"11"</f>
        <v>11</v>
      </c>
      <c r="AC4122" t="s">
        <v>48</v>
      </c>
      <c r="AD4122" t="s">
        <v>49</v>
      </c>
      <c r="AE4122" t="s">
        <v>50</v>
      </c>
      <c r="AF4122">
        <v>0</v>
      </c>
      <c r="AG4122" t="s">
        <v>56</v>
      </c>
      <c r="AH4122" t="str">
        <f>"Trad IRN"</f>
        <v>Trad IRN</v>
      </c>
      <c r="AI4122" t="str">
        <f>"Bldg IRN"</f>
        <v>Bldg IRN</v>
      </c>
      <c r="AJ4122" t="s">
        <v>48</v>
      </c>
      <c r="AK4122" t="s">
        <v>48</v>
      </c>
      <c r="AL4122" t="s">
        <v>53</v>
      </c>
      <c r="AM4122">
        <v>1132.3</v>
      </c>
      <c r="AN4122">
        <v>1132.3</v>
      </c>
      <c r="AO4122">
        <v>15</v>
      </c>
    </row>
    <row r="4123" spans="1:41" x14ac:dyDescent="0.3">
      <c r="A4123" t="str">
        <f>"Trad IRN"</f>
        <v>Trad IRN</v>
      </c>
      <c r="B4123" t="str">
        <f>"Bldg IRN"</f>
        <v>Bldg IRN</v>
      </c>
      <c r="C4123" t="s">
        <v>41</v>
      </c>
      <c r="D4123" t="s">
        <v>3</v>
      </c>
      <c r="E4123" t="s">
        <v>80</v>
      </c>
      <c r="F4123" t="s">
        <v>81</v>
      </c>
      <c r="G4123" t="s">
        <v>82</v>
      </c>
      <c r="H4123" t="s">
        <v>83</v>
      </c>
      <c r="I4123" t="str">
        <f>"Trad IRN"</f>
        <v>Trad IRN</v>
      </c>
      <c r="J4123" t="s">
        <v>43</v>
      </c>
      <c r="K4123" t="s">
        <v>44</v>
      </c>
      <c r="L4123" t="s">
        <v>45</v>
      </c>
      <c r="M4123" t="s">
        <v>46</v>
      </c>
      <c r="N4123" t="str">
        <f t="shared" si="419"/>
        <v>08/18/2022</v>
      </c>
      <c r="O4123" t="str">
        <f>"12/31/2500"</f>
        <v>12/31/2500</v>
      </c>
      <c r="P4123">
        <v>1</v>
      </c>
      <c r="Q4123">
        <v>1</v>
      </c>
      <c r="S4123">
        <v>1</v>
      </c>
      <c r="T4123">
        <v>1</v>
      </c>
      <c r="U4123">
        <v>0</v>
      </c>
      <c r="V4123" t="str">
        <f>"Trad IRN"</f>
        <v>Trad IRN</v>
      </c>
      <c r="W4123">
        <v>100</v>
      </c>
      <c r="X4123" t="s">
        <v>47</v>
      </c>
      <c r="Z4123" t="s">
        <v>47</v>
      </c>
      <c r="AB4123" t="str">
        <f>"09"</f>
        <v>09</v>
      </c>
      <c r="AC4123" t="s">
        <v>48</v>
      </c>
      <c r="AD4123" t="s">
        <v>49</v>
      </c>
      <c r="AE4123" t="s">
        <v>55</v>
      </c>
      <c r="AF4123">
        <v>0</v>
      </c>
      <c r="AG4123" t="s">
        <v>56</v>
      </c>
      <c r="AH4123" t="str">
        <f>"Trad IRN"</f>
        <v>Trad IRN</v>
      </c>
      <c r="AI4123" t="str">
        <f>"Bldg IRN"</f>
        <v>Bldg IRN</v>
      </c>
      <c r="AJ4123" t="s">
        <v>48</v>
      </c>
      <c r="AK4123" t="s">
        <v>48</v>
      </c>
      <c r="AL4123" t="s">
        <v>53</v>
      </c>
      <c r="AM4123">
        <v>1132.3</v>
      </c>
      <c r="AN4123">
        <v>1132.3</v>
      </c>
      <c r="AO4123">
        <v>15</v>
      </c>
    </row>
    <row r="4124" spans="1:41" x14ac:dyDescent="0.3">
      <c r="A4124" t="str">
        <f>"Trad IRN"</f>
        <v>Trad IRN</v>
      </c>
      <c r="B4124" t="str">
        <f>"Bldg IRN"</f>
        <v>Bldg IRN</v>
      </c>
      <c r="C4124" t="s">
        <v>41</v>
      </c>
      <c r="D4124" t="s">
        <v>3</v>
      </c>
      <c r="E4124" t="s">
        <v>80</v>
      </c>
      <c r="F4124" t="s">
        <v>81</v>
      </c>
      <c r="G4124" t="s">
        <v>82</v>
      </c>
      <c r="H4124" t="s">
        <v>83</v>
      </c>
      <c r="I4124" t="str">
        <f>"Trad IRN"</f>
        <v>Trad IRN</v>
      </c>
      <c r="J4124" t="s">
        <v>43</v>
      </c>
      <c r="K4124" t="s">
        <v>44</v>
      </c>
      <c r="L4124" t="s">
        <v>45</v>
      </c>
      <c r="M4124" t="s">
        <v>46</v>
      </c>
      <c r="N4124" t="str">
        <f t="shared" si="419"/>
        <v>08/18/2022</v>
      </c>
      <c r="O4124" t="str">
        <f>"12/31/2500"</f>
        <v>12/31/2500</v>
      </c>
      <c r="P4124">
        <v>1</v>
      </c>
      <c r="Q4124">
        <v>1</v>
      </c>
      <c r="S4124">
        <v>0</v>
      </c>
      <c r="T4124">
        <v>1</v>
      </c>
      <c r="U4124">
        <v>0</v>
      </c>
      <c r="V4124" t="str">
        <f>"Trad IRN"</f>
        <v>Trad IRN</v>
      </c>
      <c r="W4124">
        <v>100</v>
      </c>
      <c r="X4124" t="s">
        <v>47</v>
      </c>
      <c r="Z4124" t="s">
        <v>47</v>
      </c>
      <c r="AB4124" t="str">
        <f>"10"</f>
        <v>10</v>
      </c>
      <c r="AC4124" t="s">
        <v>48</v>
      </c>
      <c r="AD4124" t="s">
        <v>49</v>
      </c>
      <c r="AE4124" t="s">
        <v>55</v>
      </c>
      <c r="AF4124">
        <v>0</v>
      </c>
      <c r="AG4124" t="s">
        <v>56</v>
      </c>
      <c r="AH4124" t="str">
        <f>"Trad IRN"</f>
        <v>Trad IRN</v>
      </c>
      <c r="AI4124" t="str">
        <f>"Bldg IRN"</f>
        <v>Bldg IRN</v>
      </c>
      <c r="AJ4124" t="s">
        <v>48</v>
      </c>
      <c r="AK4124" t="s">
        <v>48</v>
      </c>
      <c r="AL4124" t="s">
        <v>53</v>
      </c>
      <c r="AM4124">
        <v>1132.3</v>
      </c>
      <c r="AN4124">
        <v>1132.3</v>
      </c>
      <c r="AO4124">
        <v>15</v>
      </c>
    </row>
    <row r="4125" spans="1:41" x14ac:dyDescent="0.3">
      <c r="A4125" t="str">
        <f>"Trad IRN"</f>
        <v>Trad IRN</v>
      </c>
      <c r="B4125" t="str">
        <f>"Bldg IRN"</f>
        <v>Bldg IRN</v>
      </c>
      <c r="C4125" t="s">
        <v>41</v>
      </c>
      <c r="D4125" t="s">
        <v>3</v>
      </c>
      <c r="E4125" t="s">
        <v>80</v>
      </c>
      <c r="F4125" t="s">
        <v>81</v>
      </c>
      <c r="G4125" t="s">
        <v>82</v>
      </c>
      <c r="H4125" t="s">
        <v>83</v>
      </c>
      <c r="I4125" t="str">
        <f>"Trad IRN"</f>
        <v>Trad IRN</v>
      </c>
      <c r="J4125" t="s">
        <v>43</v>
      </c>
      <c r="K4125" t="s">
        <v>44</v>
      </c>
      <c r="L4125" t="s">
        <v>45</v>
      </c>
      <c r="M4125" t="s">
        <v>46</v>
      </c>
      <c r="N4125" t="str">
        <f t="shared" si="419"/>
        <v>08/18/2022</v>
      </c>
      <c r="O4125" t="str">
        <f>"12/31/2500"</f>
        <v>12/31/2500</v>
      </c>
      <c r="P4125">
        <v>0.5</v>
      </c>
      <c r="Q4125">
        <v>0.5</v>
      </c>
      <c r="S4125">
        <v>0</v>
      </c>
      <c r="T4125">
        <v>0.5</v>
      </c>
      <c r="U4125">
        <v>0</v>
      </c>
      <c r="V4125" t="str">
        <f>"Trad IRN"</f>
        <v>Trad IRN</v>
      </c>
      <c r="W4125">
        <v>50</v>
      </c>
      <c r="X4125" t="s">
        <v>47</v>
      </c>
      <c r="Z4125" t="s">
        <v>47</v>
      </c>
      <c r="AB4125" t="str">
        <f>"12"</f>
        <v>12</v>
      </c>
      <c r="AC4125" t="s">
        <v>48</v>
      </c>
      <c r="AD4125" t="s">
        <v>49</v>
      </c>
      <c r="AE4125" t="s">
        <v>50</v>
      </c>
      <c r="AF4125">
        <v>0</v>
      </c>
      <c r="AG4125" t="s">
        <v>56</v>
      </c>
      <c r="AH4125" t="str">
        <f>"Trad IRN"</f>
        <v>Trad IRN</v>
      </c>
      <c r="AI4125" t="str">
        <f>"Bldg IRN"</f>
        <v>Bldg IRN</v>
      </c>
      <c r="AJ4125" t="str">
        <f>"12"</f>
        <v>12</v>
      </c>
      <c r="AK4125" t="s">
        <v>48</v>
      </c>
      <c r="AL4125" t="s">
        <v>53</v>
      </c>
      <c r="AM4125">
        <v>566.15</v>
      </c>
      <c r="AN4125">
        <v>1132.3</v>
      </c>
      <c r="AO4125">
        <v>15</v>
      </c>
    </row>
    <row r="4126" spans="1:41" x14ac:dyDescent="0.3">
      <c r="A4126" t="str">
        <f>"Trad IRN"</f>
        <v>Trad IRN</v>
      </c>
      <c r="B4126" t="str">
        <f>"Bldg IRN"</f>
        <v>Bldg IRN</v>
      </c>
      <c r="C4126" t="s">
        <v>41</v>
      </c>
      <c r="D4126" t="s">
        <v>3</v>
      </c>
      <c r="E4126" t="s">
        <v>80</v>
      </c>
      <c r="F4126" t="s">
        <v>81</v>
      </c>
      <c r="G4126" t="s">
        <v>82</v>
      </c>
      <c r="H4126" t="s">
        <v>83</v>
      </c>
      <c r="I4126" t="s">
        <v>8</v>
      </c>
      <c r="J4126" t="s">
        <v>43</v>
      </c>
      <c r="K4126" t="s">
        <v>44</v>
      </c>
      <c r="L4126" t="s">
        <v>45</v>
      </c>
      <c r="M4126" t="s">
        <v>46</v>
      </c>
      <c r="N4126" t="str">
        <f>"08/17/2022"</f>
        <v>08/17/2022</v>
      </c>
      <c r="O4126" t="str">
        <f>"12/11/2022"</f>
        <v>12/11/2022</v>
      </c>
      <c r="P4126">
        <v>0.22120899999999999</v>
      </c>
      <c r="Q4126">
        <v>0.22120899999999999</v>
      </c>
      <c r="S4126">
        <v>0</v>
      </c>
      <c r="T4126">
        <v>0.22120899999999999</v>
      </c>
      <c r="U4126">
        <v>0</v>
      </c>
      <c r="V4126" t="str">
        <f>"Trad IRN"</f>
        <v>Trad IRN</v>
      </c>
      <c r="W4126">
        <v>50</v>
      </c>
      <c r="X4126" t="s">
        <v>47</v>
      </c>
      <c r="Z4126" t="s">
        <v>47</v>
      </c>
      <c r="AB4126" t="str">
        <f>"12"</f>
        <v>12</v>
      </c>
      <c r="AC4126" t="s">
        <v>48</v>
      </c>
      <c r="AD4126" t="s">
        <v>49</v>
      </c>
      <c r="AE4126" t="s">
        <v>50</v>
      </c>
      <c r="AF4126">
        <v>0</v>
      </c>
      <c r="AG4126" t="s">
        <v>51</v>
      </c>
      <c r="AH4126" t="s">
        <v>85</v>
      </c>
      <c r="AI4126" t="str">
        <f>"Bldg IRN"</f>
        <v>Bldg IRN</v>
      </c>
      <c r="AJ4126" t="str">
        <f>"12"</f>
        <v>12</v>
      </c>
      <c r="AK4126" t="s">
        <v>52</v>
      </c>
      <c r="AL4126" t="s">
        <v>53</v>
      </c>
      <c r="AM4126">
        <v>230.5</v>
      </c>
      <c r="AN4126">
        <v>1042</v>
      </c>
      <c r="AO4126">
        <v>15</v>
      </c>
    </row>
    <row r="4127" spans="1:41" x14ac:dyDescent="0.3">
      <c r="A4127" t="str">
        <f>"Trad IRN"</f>
        <v>Trad IRN</v>
      </c>
      <c r="B4127" t="str">
        <f>"Bldg IRN"</f>
        <v>Bldg IRN</v>
      </c>
      <c r="C4127" t="s">
        <v>41</v>
      </c>
      <c r="D4127" t="s">
        <v>3</v>
      </c>
      <c r="E4127" t="s">
        <v>80</v>
      </c>
      <c r="F4127" t="s">
        <v>81</v>
      </c>
      <c r="G4127" t="s">
        <v>82</v>
      </c>
      <c r="H4127" t="s">
        <v>83</v>
      </c>
      <c r="I4127" t="s">
        <v>8</v>
      </c>
      <c r="J4127" t="s">
        <v>43</v>
      </c>
      <c r="K4127" t="s">
        <v>44</v>
      </c>
      <c r="L4127" t="s">
        <v>45</v>
      </c>
      <c r="M4127" t="s">
        <v>46</v>
      </c>
      <c r="N4127" t="str">
        <f>"12/12/2022"</f>
        <v>12/12/2022</v>
      </c>
      <c r="O4127" t="str">
        <f>"12/31/2500"</f>
        <v>12/31/2500</v>
      </c>
      <c r="P4127">
        <v>0.27879100000000001</v>
      </c>
      <c r="Q4127">
        <v>0.27879100000000001</v>
      </c>
      <c r="S4127">
        <v>0</v>
      </c>
      <c r="T4127">
        <v>0.27879100000000001</v>
      </c>
      <c r="U4127">
        <v>0</v>
      </c>
      <c r="V4127" t="str">
        <f>"Trad IRN"</f>
        <v>Trad IRN</v>
      </c>
      <c r="W4127">
        <v>50</v>
      </c>
      <c r="X4127" t="s">
        <v>47</v>
      </c>
      <c r="Z4127" t="s">
        <v>47</v>
      </c>
      <c r="AB4127" t="str">
        <f>"12"</f>
        <v>12</v>
      </c>
      <c r="AC4127" t="s">
        <v>48</v>
      </c>
      <c r="AD4127" t="s">
        <v>49</v>
      </c>
      <c r="AE4127" t="s">
        <v>55</v>
      </c>
      <c r="AF4127">
        <v>0</v>
      </c>
      <c r="AG4127" t="s">
        <v>51</v>
      </c>
      <c r="AH4127" t="s">
        <v>85</v>
      </c>
      <c r="AI4127" t="str">
        <f>"Bldg IRN"</f>
        <v>Bldg IRN</v>
      </c>
      <c r="AJ4127" t="str">
        <f>"12"</f>
        <v>12</v>
      </c>
      <c r="AK4127" t="s">
        <v>52</v>
      </c>
      <c r="AL4127" t="s">
        <v>53</v>
      </c>
      <c r="AM4127">
        <v>290.5</v>
      </c>
      <c r="AN4127">
        <v>1042</v>
      </c>
      <c r="AO4127">
        <v>15</v>
      </c>
    </row>
    <row r="4128" spans="1:41" x14ac:dyDescent="0.3">
      <c r="A4128" t="str">
        <f>"Trad IRN"</f>
        <v>Trad IRN</v>
      </c>
      <c r="B4128" t="str">
        <f>"Bldg IRN"</f>
        <v>Bldg IRN</v>
      </c>
      <c r="C4128" t="s">
        <v>41</v>
      </c>
      <c r="D4128" t="s">
        <v>3</v>
      </c>
      <c r="E4128" t="s">
        <v>80</v>
      </c>
      <c r="F4128" t="s">
        <v>81</v>
      </c>
      <c r="G4128" t="s">
        <v>82</v>
      </c>
      <c r="H4128" t="s">
        <v>83</v>
      </c>
      <c r="I4128" t="str">
        <f>"Trad IRN"</f>
        <v>Trad IRN</v>
      </c>
      <c r="J4128" t="s">
        <v>43</v>
      </c>
      <c r="K4128" t="s">
        <v>44</v>
      </c>
      <c r="L4128" t="s">
        <v>45</v>
      </c>
      <c r="M4128" t="s">
        <v>46</v>
      </c>
      <c r="N4128" t="str">
        <f>"08/18/2022"</f>
        <v>08/18/2022</v>
      </c>
      <c r="O4128" t="str">
        <f>"12/31/2500"</f>
        <v>12/31/2500</v>
      </c>
      <c r="P4128">
        <v>1</v>
      </c>
      <c r="Q4128">
        <v>1</v>
      </c>
      <c r="S4128">
        <v>0</v>
      </c>
      <c r="T4128">
        <v>1</v>
      </c>
      <c r="U4128">
        <v>0</v>
      </c>
      <c r="V4128" t="str">
        <f>"Trad IRN"</f>
        <v>Trad IRN</v>
      </c>
      <c r="W4128">
        <v>100</v>
      </c>
      <c r="X4128" t="s">
        <v>47</v>
      </c>
      <c r="Z4128" t="s">
        <v>47</v>
      </c>
      <c r="AB4128" t="str">
        <f>"10"</f>
        <v>10</v>
      </c>
      <c r="AC4128" t="s">
        <v>48</v>
      </c>
      <c r="AD4128" t="s">
        <v>49</v>
      </c>
      <c r="AE4128" t="s">
        <v>50</v>
      </c>
      <c r="AF4128">
        <v>0</v>
      </c>
      <c r="AG4128" t="s">
        <v>56</v>
      </c>
      <c r="AH4128" t="str">
        <f>"Trad IRN"</f>
        <v>Trad IRN</v>
      </c>
      <c r="AI4128" t="str">
        <f>"Bldg IRN"</f>
        <v>Bldg IRN</v>
      </c>
      <c r="AJ4128" t="s">
        <v>48</v>
      </c>
      <c r="AK4128" t="s">
        <v>48</v>
      </c>
      <c r="AL4128" t="s">
        <v>53</v>
      </c>
      <c r="AM4128">
        <v>1132.3</v>
      </c>
      <c r="AN4128">
        <v>1132.3</v>
      </c>
      <c r="AO4128">
        <v>15</v>
      </c>
    </row>
    <row r="4129" spans="1:41" x14ac:dyDescent="0.3">
      <c r="A4129" t="str">
        <f>"Trad IRN"</f>
        <v>Trad IRN</v>
      </c>
      <c r="B4129" t="str">
        <f>"Bldg IRN"</f>
        <v>Bldg IRN</v>
      </c>
      <c r="C4129" t="s">
        <v>41</v>
      </c>
      <c r="D4129" t="s">
        <v>3</v>
      </c>
      <c r="E4129" t="s">
        <v>80</v>
      </c>
      <c r="F4129" t="s">
        <v>81</v>
      </c>
      <c r="G4129" t="s">
        <v>82</v>
      </c>
      <c r="H4129" t="s">
        <v>83</v>
      </c>
      <c r="I4129" t="str">
        <f>"Trad IRN"</f>
        <v>Trad IRN</v>
      </c>
      <c r="J4129" t="s">
        <v>43</v>
      </c>
      <c r="K4129" t="s">
        <v>44</v>
      </c>
      <c r="L4129" t="s">
        <v>45</v>
      </c>
      <c r="M4129" t="s">
        <v>46</v>
      </c>
      <c r="N4129" t="str">
        <f>"01/04/2023"</f>
        <v>01/04/2023</v>
      </c>
      <c r="O4129" t="str">
        <f>"12/31/2500"</f>
        <v>12/31/2500</v>
      </c>
      <c r="P4129">
        <v>0.53056599999999998</v>
      </c>
      <c r="Q4129">
        <v>0.53056599999999998</v>
      </c>
      <c r="S4129">
        <v>0</v>
      </c>
      <c r="T4129">
        <v>0.46112199999999998</v>
      </c>
      <c r="U4129">
        <v>6.9444000000000006E-2</v>
      </c>
      <c r="V4129" t="str">
        <f>"Trad IRN"</f>
        <v>Trad IRN</v>
      </c>
      <c r="W4129">
        <v>100</v>
      </c>
      <c r="X4129" t="s">
        <v>47</v>
      </c>
      <c r="Z4129" t="s">
        <v>47</v>
      </c>
      <c r="AB4129" t="str">
        <f>"10"</f>
        <v>10</v>
      </c>
      <c r="AC4129" t="s">
        <v>48</v>
      </c>
      <c r="AD4129" t="s">
        <v>49</v>
      </c>
      <c r="AE4129" t="s">
        <v>55</v>
      </c>
      <c r="AF4129">
        <v>0</v>
      </c>
      <c r="AG4129" t="s">
        <v>56</v>
      </c>
      <c r="AH4129" t="str">
        <f>"Trad IRN"</f>
        <v>Trad IRN</v>
      </c>
      <c r="AI4129" t="str">
        <f>"Bldg IRN"</f>
        <v>Bldg IRN</v>
      </c>
      <c r="AJ4129" t="s">
        <v>48</v>
      </c>
      <c r="AK4129" t="s">
        <v>48</v>
      </c>
      <c r="AL4129" t="s">
        <v>53</v>
      </c>
      <c r="AM4129">
        <v>600.76</v>
      </c>
      <c r="AN4129">
        <v>1132.3</v>
      </c>
      <c r="AO4129">
        <v>15</v>
      </c>
    </row>
    <row r="4130" spans="1:41" x14ac:dyDescent="0.3">
      <c r="A4130" t="str">
        <f>"Trad IRN"</f>
        <v>Trad IRN</v>
      </c>
      <c r="B4130" t="str">
        <f>"Bldg IRN"</f>
        <v>Bldg IRN</v>
      </c>
      <c r="C4130" t="s">
        <v>41</v>
      </c>
      <c r="D4130" t="s">
        <v>3</v>
      </c>
      <c r="E4130" t="s">
        <v>80</v>
      </c>
      <c r="F4130" t="s">
        <v>81</v>
      </c>
      <c r="G4130" t="s">
        <v>82</v>
      </c>
      <c r="H4130" t="s">
        <v>83</v>
      </c>
      <c r="I4130" t="s">
        <v>8</v>
      </c>
      <c r="J4130" t="s">
        <v>43</v>
      </c>
      <c r="K4130" t="s">
        <v>44</v>
      </c>
      <c r="L4130" t="s">
        <v>45</v>
      </c>
      <c r="M4130" t="s">
        <v>46</v>
      </c>
      <c r="N4130" t="str">
        <f>"11/01/2022"</f>
        <v>11/01/2022</v>
      </c>
      <c r="O4130" t="str">
        <f>"12/08/2022"</f>
        <v>12/08/2022</v>
      </c>
      <c r="P4130">
        <v>2.1107000000000001E-2</v>
      </c>
      <c r="Q4130">
        <v>2.1107000000000001E-2</v>
      </c>
      <c r="S4130">
        <v>0</v>
      </c>
      <c r="T4130">
        <v>4.169E-3</v>
      </c>
      <c r="U4130">
        <v>1.6938000000000002E-2</v>
      </c>
      <c r="V4130" t="str">
        <f>"Trad IRN"</f>
        <v>Trad IRN</v>
      </c>
      <c r="W4130">
        <v>15</v>
      </c>
      <c r="X4130" t="s">
        <v>47</v>
      </c>
      <c r="Z4130" t="s">
        <v>47</v>
      </c>
      <c r="AB4130" t="str">
        <f>"10"</f>
        <v>10</v>
      </c>
      <c r="AC4130" t="s">
        <v>48</v>
      </c>
      <c r="AD4130" t="s">
        <v>49</v>
      </c>
      <c r="AE4130" t="s">
        <v>50</v>
      </c>
      <c r="AF4130">
        <v>0</v>
      </c>
      <c r="AG4130" t="s">
        <v>51</v>
      </c>
      <c r="AH4130" t="str">
        <f>"Trad IRN"</f>
        <v>Trad IRN</v>
      </c>
      <c r="AI4130" t="str">
        <f>"Bldg IRN"</f>
        <v>Bldg IRN</v>
      </c>
      <c r="AJ4130" t="s">
        <v>48</v>
      </c>
      <c r="AK4130" t="s">
        <v>48</v>
      </c>
      <c r="AL4130" t="s">
        <v>53</v>
      </c>
      <c r="AM4130">
        <v>23.9</v>
      </c>
      <c r="AN4130">
        <v>1132.3</v>
      </c>
      <c r="AO4130">
        <v>15</v>
      </c>
    </row>
    <row r="4131" spans="1:41" x14ac:dyDescent="0.3">
      <c r="A4131" t="str">
        <f>"Trad IRN"</f>
        <v>Trad IRN</v>
      </c>
      <c r="B4131" t="str">
        <f>"Bldg IRN"</f>
        <v>Bldg IRN</v>
      </c>
      <c r="C4131" t="s">
        <v>41</v>
      </c>
      <c r="D4131" t="s">
        <v>3</v>
      </c>
      <c r="E4131" t="s">
        <v>80</v>
      </c>
      <c r="F4131" t="s">
        <v>81</v>
      </c>
      <c r="G4131" t="s">
        <v>82</v>
      </c>
      <c r="H4131" t="s">
        <v>83</v>
      </c>
      <c r="I4131" t="str">
        <f>"Trad IRN"</f>
        <v>Trad IRN</v>
      </c>
      <c r="J4131" t="s">
        <v>43</v>
      </c>
      <c r="K4131" t="s">
        <v>44</v>
      </c>
      <c r="L4131" t="s">
        <v>45</v>
      </c>
      <c r="M4131" t="s">
        <v>46</v>
      </c>
      <c r="N4131" t="str">
        <f>"11/01/2022"</f>
        <v>11/01/2022</v>
      </c>
      <c r="O4131" t="str">
        <f>"01/03/2023"</f>
        <v>01/03/2023</v>
      </c>
      <c r="P4131">
        <v>0.16372400000000001</v>
      </c>
      <c r="Q4131">
        <v>0.16372400000000001</v>
      </c>
      <c r="S4131">
        <v>0</v>
      </c>
      <c r="T4131">
        <v>0.16372400000000001</v>
      </c>
      <c r="U4131">
        <v>0</v>
      </c>
      <c r="V4131" t="str">
        <f>"Trad IRN"</f>
        <v>Trad IRN</v>
      </c>
      <c r="W4131">
        <v>85</v>
      </c>
      <c r="X4131" t="s">
        <v>47</v>
      </c>
      <c r="Z4131" t="s">
        <v>47</v>
      </c>
      <c r="AB4131" t="str">
        <f>"10"</f>
        <v>10</v>
      </c>
      <c r="AC4131" t="s">
        <v>48</v>
      </c>
      <c r="AD4131" t="s">
        <v>49</v>
      </c>
      <c r="AE4131" t="s">
        <v>55</v>
      </c>
      <c r="AF4131">
        <v>0</v>
      </c>
      <c r="AG4131" t="s">
        <v>56</v>
      </c>
      <c r="AH4131" t="str">
        <f>"Trad IRN"</f>
        <v>Trad IRN</v>
      </c>
      <c r="AI4131" t="str">
        <f>"Bldg IRN"</f>
        <v>Bldg IRN</v>
      </c>
      <c r="AJ4131" t="s">
        <v>48</v>
      </c>
      <c r="AK4131" t="s">
        <v>48</v>
      </c>
      <c r="AL4131" t="s">
        <v>53</v>
      </c>
      <c r="AM4131">
        <v>185.38</v>
      </c>
      <c r="AN4131">
        <v>1132.3</v>
      </c>
      <c r="AO4131">
        <v>15</v>
      </c>
    </row>
    <row r="4132" spans="1:41" x14ac:dyDescent="0.3">
      <c r="A4132" t="str">
        <f>"Trad IRN"</f>
        <v>Trad IRN</v>
      </c>
      <c r="B4132" t="str">
        <f>"Bldg IRN"</f>
        <v>Bldg IRN</v>
      </c>
      <c r="C4132" t="s">
        <v>41</v>
      </c>
      <c r="D4132" t="s">
        <v>3</v>
      </c>
      <c r="E4132" t="s">
        <v>80</v>
      </c>
      <c r="F4132" t="s">
        <v>81</v>
      </c>
      <c r="G4132" t="s">
        <v>82</v>
      </c>
      <c r="H4132" t="s">
        <v>83</v>
      </c>
      <c r="I4132" t="s">
        <v>8</v>
      </c>
      <c r="J4132" t="s">
        <v>43</v>
      </c>
      <c r="K4132" t="s">
        <v>44</v>
      </c>
      <c r="L4132" t="s">
        <v>45</v>
      </c>
      <c r="M4132" t="s">
        <v>46</v>
      </c>
      <c r="N4132" t="str">
        <f>"12/09/2022"</f>
        <v>12/09/2022</v>
      </c>
      <c r="O4132" t="str">
        <f>"12/20/2022"</f>
        <v>12/20/2022</v>
      </c>
      <c r="P4132">
        <v>6.9199999999999999E-3</v>
      </c>
      <c r="Q4132">
        <v>6.9199999999999999E-3</v>
      </c>
      <c r="S4132">
        <v>0</v>
      </c>
      <c r="T4132">
        <v>1.5E-3</v>
      </c>
      <c r="U4132">
        <v>5.4200000000000003E-3</v>
      </c>
      <c r="V4132" t="str">
        <f>"Trad IRN"</f>
        <v>Trad IRN</v>
      </c>
      <c r="W4132">
        <v>15</v>
      </c>
      <c r="X4132" t="s">
        <v>47</v>
      </c>
      <c r="Z4132" t="s">
        <v>47</v>
      </c>
      <c r="AB4132" t="str">
        <f>"10"</f>
        <v>10</v>
      </c>
      <c r="AC4132" t="s">
        <v>48</v>
      </c>
      <c r="AD4132" t="s">
        <v>49</v>
      </c>
      <c r="AE4132" t="s">
        <v>55</v>
      </c>
      <c r="AF4132">
        <v>0</v>
      </c>
      <c r="AG4132" t="s">
        <v>51</v>
      </c>
      <c r="AH4132" t="str">
        <f>"Trad IRN"</f>
        <v>Trad IRN</v>
      </c>
      <c r="AI4132" t="str">
        <f>"Bldg IRN"</f>
        <v>Bldg IRN</v>
      </c>
      <c r="AJ4132" t="s">
        <v>48</v>
      </c>
      <c r="AK4132" t="s">
        <v>48</v>
      </c>
      <c r="AL4132" t="s">
        <v>53</v>
      </c>
      <c r="AM4132">
        <v>7.84</v>
      </c>
      <c r="AN4132">
        <v>1132.3</v>
      </c>
      <c r="AO4132">
        <v>15</v>
      </c>
    </row>
    <row r="4133" spans="1:41" x14ac:dyDescent="0.3">
      <c r="A4133" t="str">
        <f>"Trad IRN"</f>
        <v>Trad IRN</v>
      </c>
      <c r="B4133" t="str">
        <f>"Bldg IRN"</f>
        <v>Bldg IRN</v>
      </c>
      <c r="C4133" t="s">
        <v>41</v>
      </c>
      <c r="D4133" t="s">
        <v>3</v>
      </c>
      <c r="E4133" t="s">
        <v>80</v>
      </c>
      <c r="F4133" t="s">
        <v>81</v>
      </c>
      <c r="G4133" t="s">
        <v>82</v>
      </c>
      <c r="H4133" t="s">
        <v>83</v>
      </c>
      <c r="I4133" t="str">
        <f>"Trad IRN"</f>
        <v>Trad IRN</v>
      </c>
      <c r="J4133" t="s">
        <v>43</v>
      </c>
      <c r="K4133" t="s">
        <v>44</v>
      </c>
      <c r="L4133" t="s">
        <v>45</v>
      </c>
      <c r="M4133" t="s">
        <v>46</v>
      </c>
      <c r="N4133" t="str">
        <f>"08/18/2022"</f>
        <v>08/18/2022</v>
      </c>
      <c r="O4133" t="str">
        <f>"12/31/2500"</f>
        <v>12/31/2500</v>
      </c>
      <c r="P4133">
        <v>1</v>
      </c>
      <c r="Q4133">
        <v>1</v>
      </c>
      <c r="S4133">
        <v>0</v>
      </c>
      <c r="T4133">
        <v>1</v>
      </c>
      <c r="U4133">
        <v>0</v>
      </c>
      <c r="V4133" t="str">
        <f>"Trad IRN"</f>
        <v>Trad IRN</v>
      </c>
      <c r="W4133">
        <v>70</v>
      </c>
      <c r="X4133" t="s">
        <v>54</v>
      </c>
      <c r="Y4133" t="str">
        <f>"30"</f>
        <v>30</v>
      </c>
      <c r="Z4133" t="s">
        <v>47</v>
      </c>
      <c r="AB4133" t="str">
        <f>"12"</f>
        <v>12</v>
      </c>
      <c r="AC4133" t="s">
        <v>48</v>
      </c>
      <c r="AD4133" t="s">
        <v>49</v>
      </c>
      <c r="AE4133" t="s">
        <v>50</v>
      </c>
      <c r="AF4133">
        <v>0</v>
      </c>
      <c r="AG4133" t="s">
        <v>56</v>
      </c>
      <c r="AH4133" t="str">
        <f>"Trad IRN"</f>
        <v>Trad IRN</v>
      </c>
      <c r="AI4133" t="str">
        <f>"Bldg IRN"</f>
        <v>Bldg IRN</v>
      </c>
      <c r="AJ4133" t="str">
        <f>"12"</f>
        <v>12</v>
      </c>
      <c r="AK4133" t="s">
        <v>48</v>
      </c>
      <c r="AL4133" t="s">
        <v>53</v>
      </c>
      <c r="AM4133">
        <v>1132.3</v>
      </c>
      <c r="AN4133">
        <v>1132.3</v>
      </c>
      <c r="AO4133">
        <v>15</v>
      </c>
    </row>
    <row r="4134" spans="1:41" x14ac:dyDescent="0.3">
      <c r="A4134" t="str">
        <f>"Trad IRN"</f>
        <v>Trad IRN</v>
      </c>
      <c r="B4134" t="str">
        <f>"Bldg IRN"</f>
        <v>Bldg IRN</v>
      </c>
      <c r="C4134" t="s">
        <v>41</v>
      </c>
      <c r="D4134" t="s">
        <v>3</v>
      </c>
      <c r="E4134" t="s">
        <v>80</v>
      </c>
      <c r="F4134" t="s">
        <v>81</v>
      </c>
      <c r="G4134" t="s">
        <v>82</v>
      </c>
      <c r="H4134" t="s">
        <v>83</v>
      </c>
      <c r="I4134" t="str">
        <f>"Trad IRN"</f>
        <v>Trad IRN</v>
      </c>
      <c r="J4134" t="s">
        <v>43</v>
      </c>
      <c r="K4134" t="s">
        <v>44</v>
      </c>
      <c r="L4134" t="s">
        <v>45</v>
      </c>
      <c r="M4134" t="s">
        <v>46</v>
      </c>
      <c r="N4134" t="str">
        <f>"08/18/2022"</f>
        <v>08/18/2022</v>
      </c>
      <c r="O4134" t="str">
        <f>"12/31/2500"</f>
        <v>12/31/2500</v>
      </c>
      <c r="P4134">
        <v>1</v>
      </c>
      <c r="Q4134">
        <v>1</v>
      </c>
      <c r="S4134">
        <v>0</v>
      </c>
      <c r="T4134">
        <v>1</v>
      </c>
      <c r="U4134">
        <v>0</v>
      </c>
      <c r="V4134" t="str">
        <f>"Trad IRN"</f>
        <v>Trad IRN</v>
      </c>
      <c r="W4134">
        <v>100</v>
      </c>
      <c r="X4134" t="s">
        <v>47</v>
      </c>
      <c r="Z4134" t="s">
        <v>47</v>
      </c>
      <c r="AB4134" t="str">
        <f>"11"</f>
        <v>11</v>
      </c>
      <c r="AC4134" t="s">
        <v>48</v>
      </c>
      <c r="AD4134" t="s">
        <v>49</v>
      </c>
      <c r="AE4134" t="s">
        <v>55</v>
      </c>
      <c r="AF4134">
        <v>0</v>
      </c>
      <c r="AG4134" t="s">
        <v>56</v>
      </c>
      <c r="AH4134" t="str">
        <f>"Trad IRN"</f>
        <v>Trad IRN</v>
      </c>
      <c r="AI4134" t="str">
        <f>"Bldg IRN"</f>
        <v>Bldg IRN</v>
      </c>
      <c r="AJ4134" t="s">
        <v>48</v>
      </c>
      <c r="AK4134" t="s">
        <v>48</v>
      </c>
      <c r="AL4134" t="s">
        <v>53</v>
      </c>
      <c r="AM4134">
        <v>1132.3</v>
      </c>
      <c r="AN4134">
        <v>1132.3</v>
      </c>
      <c r="AO4134">
        <v>15</v>
      </c>
    </row>
    <row r="4135" spans="1:41" x14ac:dyDescent="0.3">
      <c r="A4135" t="str">
        <f>"Trad IRN"</f>
        <v>Trad IRN</v>
      </c>
      <c r="B4135" t="str">
        <f>"Bldg IRN"</f>
        <v>Bldg IRN</v>
      </c>
      <c r="C4135" t="s">
        <v>41</v>
      </c>
      <c r="D4135" t="s">
        <v>3</v>
      </c>
      <c r="E4135" t="s">
        <v>80</v>
      </c>
      <c r="F4135" t="s">
        <v>81</v>
      </c>
      <c r="G4135" t="s">
        <v>82</v>
      </c>
      <c r="H4135" t="s">
        <v>83</v>
      </c>
      <c r="I4135" t="str">
        <f>"Trad IRN"</f>
        <v>Trad IRN</v>
      </c>
      <c r="J4135" t="s">
        <v>43</v>
      </c>
      <c r="K4135" t="s">
        <v>44</v>
      </c>
      <c r="L4135" t="s">
        <v>45</v>
      </c>
      <c r="M4135" t="s">
        <v>46</v>
      </c>
      <c r="N4135" t="str">
        <f>"08/18/2022"</f>
        <v>08/18/2022</v>
      </c>
      <c r="O4135" t="str">
        <f>"01/03/2023"</f>
        <v>01/03/2023</v>
      </c>
      <c r="P4135">
        <v>0.39901900000000001</v>
      </c>
      <c r="Q4135">
        <v>0.39901900000000001</v>
      </c>
      <c r="S4135">
        <v>0</v>
      </c>
      <c r="T4135">
        <v>0.39901900000000001</v>
      </c>
      <c r="U4135">
        <v>0</v>
      </c>
      <c r="V4135" t="str">
        <f>"Trad IRN"</f>
        <v>Trad IRN</v>
      </c>
      <c r="W4135">
        <v>85</v>
      </c>
      <c r="X4135" t="s">
        <v>47</v>
      </c>
      <c r="Z4135" t="s">
        <v>47</v>
      </c>
      <c r="AB4135" t="str">
        <f>"10"</f>
        <v>10</v>
      </c>
      <c r="AC4135" t="s">
        <v>48</v>
      </c>
      <c r="AD4135" t="s">
        <v>49</v>
      </c>
      <c r="AE4135" t="s">
        <v>50</v>
      </c>
      <c r="AF4135">
        <v>0</v>
      </c>
      <c r="AG4135" t="s">
        <v>56</v>
      </c>
      <c r="AH4135" t="str">
        <f>"Trad IRN"</f>
        <v>Trad IRN</v>
      </c>
      <c r="AI4135" t="str">
        <f>"Bldg IRN"</f>
        <v>Bldg IRN</v>
      </c>
      <c r="AJ4135" t="s">
        <v>48</v>
      </c>
      <c r="AK4135" t="s">
        <v>48</v>
      </c>
      <c r="AL4135" t="s">
        <v>53</v>
      </c>
      <c r="AM4135">
        <v>451.81</v>
      </c>
      <c r="AN4135">
        <v>1132.3</v>
      </c>
      <c r="AO4135">
        <v>15</v>
      </c>
    </row>
    <row r="4136" spans="1:41" x14ac:dyDescent="0.3">
      <c r="A4136" t="str">
        <f>"Trad IRN"</f>
        <v>Trad IRN</v>
      </c>
      <c r="B4136" t="str">
        <f>"Bldg IRN"</f>
        <v>Bldg IRN</v>
      </c>
      <c r="C4136" t="s">
        <v>41</v>
      </c>
      <c r="D4136" t="s">
        <v>3</v>
      </c>
      <c r="E4136" t="s">
        <v>80</v>
      </c>
      <c r="F4136" t="s">
        <v>81</v>
      </c>
      <c r="G4136" t="s">
        <v>82</v>
      </c>
      <c r="H4136" t="s">
        <v>83</v>
      </c>
      <c r="I4136" t="str">
        <f>"Trad IRN"</f>
        <v>Trad IRN</v>
      </c>
      <c r="J4136" t="s">
        <v>43</v>
      </c>
      <c r="K4136" t="s">
        <v>44</v>
      </c>
      <c r="L4136" t="s">
        <v>45</v>
      </c>
      <c r="M4136" t="s">
        <v>46</v>
      </c>
      <c r="N4136" t="str">
        <f>"01/04/2023"</f>
        <v>01/04/2023</v>
      </c>
      <c r="O4136" t="str">
        <f>"12/31/2500"</f>
        <v>12/31/2500</v>
      </c>
      <c r="P4136">
        <v>0.53056599999999998</v>
      </c>
      <c r="Q4136">
        <v>0.53056599999999998</v>
      </c>
      <c r="S4136">
        <v>0</v>
      </c>
      <c r="T4136">
        <v>0.53056599999999998</v>
      </c>
      <c r="U4136">
        <v>0</v>
      </c>
      <c r="V4136" t="str">
        <f>"Trad IRN"</f>
        <v>Trad IRN</v>
      </c>
      <c r="W4136">
        <v>100</v>
      </c>
      <c r="X4136" t="s">
        <v>47</v>
      </c>
      <c r="Z4136" t="s">
        <v>47</v>
      </c>
      <c r="AB4136" t="str">
        <f>"10"</f>
        <v>10</v>
      </c>
      <c r="AC4136" t="s">
        <v>48</v>
      </c>
      <c r="AD4136" t="s">
        <v>49</v>
      </c>
      <c r="AE4136" t="s">
        <v>50</v>
      </c>
      <c r="AF4136">
        <v>0</v>
      </c>
      <c r="AG4136" t="s">
        <v>56</v>
      </c>
      <c r="AH4136" t="str">
        <f>"Trad IRN"</f>
        <v>Trad IRN</v>
      </c>
      <c r="AI4136" t="str">
        <f>"Bldg IRN"</f>
        <v>Bldg IRN</v>
      </c>
      <c r="AJ4136" t="s">
        <v>48</v>
      </c>
      <c r="AK4136" t="s">
        <v>48</v>
      </c>
      <c r="AL4136" t="s">
        <v>53</v>
      </c>
      <c r="AM4136">
        <v>600.76</v>
      </c>
      <c r="AN4136">
        <v>1132.3</v>
      </c>
      <c r="AO4136">
        <v>15</v>
      </c>
    </row>
    <row r="4137" spans="1:41" x14ac:dyDescent="0.3">
      <c r="A4137" t="str">
        <f>"Trad IRN"</f>
        <v>Trad IRN</v>
      </c>
      <c r="B4137" t="str">
        <f>"Bldg IRN"</f>
        <v>Bldg IRN</v>
      </c>
      <c r="C4137" t="s">
        <v>41</v>
      </c>
      <c r="D4137" t="s">
        <v>3</v>
      </c>
      <c r="E4137" t="s">
        <v>80</v>
      </c>
      <c r="F4137" t="s">
        <v>81</v>
      </c>
      <c r="G4137" t="s">
        <v>82</v>
      </c>
      <c r="H4137" t="s">
        <v>83</v>
      </c>
      <c r="I4137" t="s">
        <v>8</v>
      </c>
      <c r="J4137" t="s">
        <v>43</v>
      </c>
      <c r="K4137" t="s">
        <v>44</v>
      </c>
      <c r="L4137" t="s">
        <v>45</v>
      </c>
      <c r="M4137" t="s">
        <v>46</v>
      </c>
      <c r="N4137" t="str">
        <f>"08/18/2022"</f>
        <v>08/18/2022</v>
      </c>
      <c r="O4137" t="str">
        <f>"12/20/2022"</f>
        <v>12/20/2022</v>
      </c>
      <c r="P4137">
        <v>6.9550000000000001E-2</v>
      </c>
      <c r="Q4137">
        <v>6.9550000000000001E-2</v>
      </c>
      <c r="S4137">
        <v>0</v>
      </c>
      <c r="T4137">
        <v>1.4671999999999999E-2</v>
      </c>
      <c r="U4137">
        <v>5.4878000000000003E-2</v>
      </c>
      <c r="V4137" t="str">
        <f>"Trad IRN"</f>
        <v>Trad IRN</v>
      </c>
      <c r="W4137">
        <v>15</v>
      </c>
      <c r="X4137" t="s">
        <v>47</v>
      </c>
      <c r="Z4137" t="s">
        <v>47</v>
      </c>
      <c r="AB4137" t="str">
        <f>"10"</f>
        <v>10</v>
      </c>
      <c r="AC4137" t="s">
        <v>48</v>
      </c>
      <c r="AD4137" t="s">
        <v>49</v>
      </c>
      <c r="AE4137" t="s">
        <v>50</v>
      </c>
      <c r="AF4137">
        <v>0</v>
      </c>
      <c r="AG4137" t="s">
        <v>51</v>
      </c>
      <c r="AH4137" t="str">
        <f>"Trad IRN"</f>
        <v>Trad IRN</v>
      </c>
      <c r="AI4137" t="str">
        <f>"Bldg IRN"</f>
        <v>Bldg IRN</v>
      </c>
      <c r="AJ4137" t="s">
        <v>48</v>
      </c>
      <c r="AK4137" t="s">
        <v>48</v>
      </c>
      <c r="AL4137" t="s">
        <v>53</v>
      </c>
      <c r="AM4137">
        <v>78.75</v>
      </c>
      <c r="AN4137">
        <v>1132.3</v>
      </c>
      <c r="AO4137">
        <v>15</v>
      </c>
    </row>
    <row r="4138" spans="1:41" x14ac:dyDescent="0.3">
      <c r="A4138" t="str">
        <f>"Trad IRN"</f>
        <v>Trad IRN</v>
      </c>
      <c r="B4138" t="str">
        <f>"Bldg IRN"</f>
        <v>Bldg IRN</v>
      </c>
      <c r="C4138" t="s">
        <v>41</v>
      </c>
      <c r="D4138" t="s">
        <v>3</v>
      </c>
      <c r="E4138" t="s">
        <v>80</v>
      </c>
      <c r="F4138" t="s">
        <v>81</v>
      </c>
      <c r="G4138" t="s">
        <v>82</v>
      </c>
      <c r="H4138" t="s">
        <v>83</v>
      </c>
      <c r="I4138" t="str">
        <f>"Trad IRN"</f>
        <v>Trad IRN</v>
      </c>
      <c r="J4138" t="s">
        <v>43</v>
      </c>
      <c r="K4138" t="s">
        <v>44</v>
      </c>
      <c r="L4138" t="s">
        <v>45</v>
      </c>
      <c r="M4138" t="s">
        <v>46</v>
      </c>
      <c r="N4138" t="str">
        <f>"08/18/2022"</f>
        <v>08/18/2022</v>
      </c>
      <c r="O4138" t="str">
        <f>"10/16/2022"</f>
        <v>10/16/2022</v>
      </c>
      <c r="P4138">
        <v>0.18137300000000001</v>
      </c>
      <c r="Q4138">
        <v>0.18137300000000001</v>
      </c>
      <c r="S4138">
        <v>0</v>
      </c>
      <c r="T4138">
        <v>0.18137300000000001</v>
      </c>
      <c r="U4138">
        <v>0</v>
      </c>
      <c r="V4138" t="str">
        <f>"Trad IRN"</f>
        <v>Trad IRN</v>
      </c>
      <c r="W4138">
        <v>85</v>
      </c>
      <c r="X4138" t="s">
        <v>47</v>
      </c>
      <c r="Z4138" t="s">
        <v>47</v>
      </c>
      <c r="AB4138" t="str">
        <f>"09"</f>
        <v>09</v>
      </c>
      <c r="AC4138" t="s">
        <v>48</v>
      </c>
      <c r="AD4138" t="s">
        <v>49</v>
      </c>
      <c r="AE4138" t="s">
        <v>50</v>
      </c>
      <c r="AF4138">
        <v>0</v>
      </c>
      <c r="AG4138" t="s">
        <v>56</v>
      </c>
      <c r="AH4138" t="str">
        <f>"Trad IRN"</f>
        <v>Trad IRN</v>
      </c>
      <c r="AI4138" t="str">
        <f>"Bldg IRN"</f>
        <v>Bldg IRN</v>
      </c>
      <c r="AJ4138" t="s">
        <v>48</v>
      </c>
      <c r="AK4138" t="s">
        <v>48</v>
      </c>
      <c r="AL4138" t="s">
        <v>53</v>
      </c>
      <c r="AM4138">
        <v>205.37</v>
      </c>
      <c r="AN4138">
        <v>1132.3</v>
      </c>
      <c r="AO4138">
        <v>15</v>
      </c>
    </row>
    <row r="4139" spans="1:41" x14ac:dyDescent="0.3">
      <c r="A4139" t="str">
        <f>"Trad IRN"</f>
        <v>Trad IRN</v>
      </c>
      <c r="B4139" t="str">
        <f>"Bldg IRN"</f>
        <v>Bldg IRN</v>
      </c>
      <c r="C4139" t="s">
        <v>41</v>
      </c>
      <c r="D4139" t="s">
        <v>3</v>
      </c>
      <c r="E4139" t="s">
        <v>80</v>
      </c>
      <c r="F4139" t="s">
        <v>81</v>
      </c>
      <c r="G4139" t="s">
        <v>82</v>
      </c>
      <c r="H4139" t="s">
        <v>83</v>
      </c>
      <c r="I4139" t="str">
        <f>"Trad IRN"</f>
        <v>Trad IRN</v>
      </c>
      <c r="J4139" t="s">
        <v>43</v>
      </c>
      <c r="K4139" t="s">
        <v>44</v>
      </c>
      <c r="L4139" t="s">
        <v>45</v>
      </c>
      <c r="M4139" t="s">
        <v>46</v>
      </c>
      <c r="N4139" t="str">
        <f>"01/04/2023"</f>
        <v>01/04/2023</v>
      </c>
      <c r="O4139" t="str">
        <f>"12/31/2500"</f>
        <v>12/31/2500</v>
      </c>
      <c r="P4139">
        <v>0.53056599999999998</v>
      </c>
      <c r="Q4139">
        <v>0.53056599999999998</v>
      </c>
      <c r="S4139">
        <v>0</v>
      </c>
      <c r="T4139">
        <v>0.53056599999999998</v>
      </c>
      <c r="U4139">
        <v>0</v>
      </c>
      <c r="V4139" t="str">
        <f>"Trad IRN"</f>
        <v>Trad IRN</v>
      </c>
      <c r="W4139">
        <v>100</v>
      </c>
      <c r="X4139" t="s">
        <v>47</v>
      </c>
      <c r="Z4139" t="s">
        <v>47</v>
      </c>
      <c r="AB4139" t="str">
        <f>"09"</f>
        <v>09</v>
      </c>
      <c r="AC4139" t="s">
        <v>48</v>
      </c>
      <c r="AD4139" t="s">
        <v>49</v>
      </c>
      <c r="AE4139" t="s">
        <v>55</v>
      </c>
      <c r="AF4139">
        <v>0</v>
      </c>
      <c r="AG4139" t="s">
        <v>56</v>
      </c>
      <c r="AH4139" t="str">
        <f>"Trad IRN"</f>
        <v>Trad IRN</v>
      </c>
      <c r="AI4139" t="str">
        <f>"Bldg IRN"</f>
        <v>Bldg IRN</v>
      </c>
      <c r="AJ4139" t="s">
        <v>48</v>
      </c>
      <c r="AK4139" t="s">
        <v>48</v>
      </c>
      <c r="AL4139" t="s">
        <v>53</v>
      </c>
      <c r="AM4139">
        <v>600.76</v>
      </c>
      <c r="AN4139">
        <v>1132.3</v>
      </c>
      <c r="AO4139">
        <v>15</v>
      </c>
    </row>
    <row r="4140" spans="1:41" x14ac:dyDescent="0.3">
      <c r="A4140" t="str">
        <f>"Trad IRN"</f>
        <v>Trad IRN</v>
      </c>
      <c r="B4140" t="str">
        <f>"Bldg IRN"</f>
        <v>Bldg IRN</v>
      </c>
      <c r="C4140" t="s">
        <v>41</v>
      </c>
      <c r="D4140" t="s">
        <v>3</v>
      </c>
      <c r="E4140" t="s">
        <v>80</v>
      </c>
      <c r="F4140" t="s">
        <v>81</v>
      </c>
      <c r="G4140" t="s">
        <v>82</v>
      </c>
      <c r="H4140" t="s">
        <v>83</v>
      </c>
      <c r="I4140" t="s">
        <v>8</v>
      </c>
      <c r="J4140" t="s">
        <v>43</v>
      </c>
      <c r="K4140" t="s">
        <v>44</v>
      </c>
      <c r="L4140" t="s">
        <v>45</v>
      </c>
      <c r="M4140" t="s">
        <v>46</v>
      </c>
      <c r="N4140" t="str">
        <f>"08/18/2022"</f>
        <v>08/18/2022</v>
      </c>
      <c r="O4140" t="str">
        <f>"12/20/2022"</f>
        <v>12/20/2022</v>
      </c>
      <c r="P4140">
        <v>6.9550000000000001E-2</v>
      </c>
      <c r="Q4140">
        <v>6.9550000000000001E-2</v>
      </c>
      <c r="S4140">
        <v>0</v>
      </c>
      <c r="T4140">
        <v>1.4671999999999999E-2</v>
      </c>
      <c r="U4140">
        <v>5.4878000000000003E-2</v>
      </c>
      <c r="V4140" t="str">
        <f>"Trad IRN"</f>
        <v>Trad IRN</v>
      </c>
      <c r="W4140">
        <v>15</v>
      </c>
      <c r="X4140" t="s">
        <v>47</v>
      </c>
      <c r="Z4140" t="s">
        <v>47</v>
      </c>
      <c r="AB4140" t="str">
        <f>"09"</f>
        <v>09</v>
      </c>
      <c r="AC4140" t="s">
        <v>48</v>
      </c>
      <c r="AD4140" t="s">
        <v>49</v>
      </c>
      <c r="AE4140" t="s">
        <v>55</v>
      </c>
      <c r="AF4140">
        <v>0</v>
      </c>
      <c r="AG4140" t="s">
        <v>51</v>
      </c>
      <c r="AH4140" t="str">
        <f>"Trad IRN"</f>
        <v>Trad IRN</v>
      </c>
      <c r="AI4140" t="str">
        <f>"Bldg IRN"</f>
        <v>Bldg IRN</v>
      </c>
      <c r="AJ4140" t="s">
        <v>48</v>
      </c>
      <c r="AK4140" t="s">
        <v>48</v>
      </c>
      <c r="AL4140" t="s">
        <v>53</v>
      </c>
      <c r="AM4140">
        <v>78.75</v>
      </c>
      <c r="AN4140">
        <v>1132.3</v>
      </c>
      <c r="AO4140">
        <v>15</v>
      </c>
    </row>
    <row r="4141" spans="1:41" x14ac:dyDescent="0.3">
      <c r="A4141" t="str">
        <f>"Trad IRN"</f>
        <v>Trad IRN</v>
      </c>
      <c r="B4141" t="str">
        <f>"Bldg IRN"</f>
        <v>Bldg IRN</v>
      </c>
      <c r="C4141" t="s">
        <v>41</v>
      </c>
      <c r="D4141" t="s">
        <v>3</v>
      </c>
      <c r="E4141" t="s">
        <v>80</v>
      </c>
      <c r="F4141" t="s">
        <v>81</v>
      </c>
      <c r="G4141" t="s">
        <v>82</v>
      </c>
      <c r="H4141" t="s">
        <v>83</v>
      </c>
      <c r="I4141" t="str">
        <f>"Trad IRN"</f>
        <v>Trad IRN</v>
      </c>
      <c r="J4141" t="s">
        <v>43</v>
      </c>
      <c r="K4141" t="s">
        <v>44</v>
      </c>
      <c r="L4141" t="s">
        <v>45</v>
      </c>
      <c r="M4141" t="s">
        <v>46</v>
      </c>
      <c r="N4141" t="str">
        <f>"10/17/2022"</f>
        <v>10/17/2022</v>
      </c>
      <c r="O4141" t="str">
        <f>"01/03/2023"</f>
        <v>01/03/2023</v>
      </c>
      <c r="P4141">
        <v>0.21764600000000001</v>
      </c>
      <c r="Q4141">
        <v>0.21764600000000001</v>
      </c>
      <c r="S4141">
        <v>0</v>
      </c>
      <c r="T4141">
        <v>0.21764600000000001</v>
      </c>
      <c r="U4141">
        <v>0</v>
      </c>
      <c r="V4141" t="str">
        <f>"Trad IRN"</f>
        <v>Trad IRN</v>
      </c>
      <c r="W4141">
        <v>85</v>
      </c>
      <c r="X4141" t="s">
        <v>47</v>
      </c>
      <c r="Z4141" t="s">
        <v>47</v>
      </c>
      <c r="AB4141" t="str">
        <f>"09"</f>
        <v>09</v>
      </c>
      <c r="AC4141" t="s">
        <v>48</v>
      </c>
      <c r="AD4141" t="s">
        <v>49</v>
      </c>
      <c r="AE4141" t="s">
        <v>55</v>
      </c>
      <c r="AF4141">
        <v>0</v>
      </c>
      <c r="AG4141" t="s">
        <v>56</v>
      </c>
      <c r="AH4141" t="str">
        <f>"Trad IRN"</f>
        <v>Trad IRN</v>
      </c>
      <c r="AI4141" t="str">
        <f>"Bldg IRN"</f>
        <v>Bldg IRN</v>
      </c>
      <c r="AJ4141" t="s">
        <v>48</v>
      </c>
      <c r="AK4141" t="s">
        <v>48</v>
      </c>
      <c r="AL4141" t="s">
        <v>53</v>
      </c>
      <c r="AM4141">
        <v>246.44</v>
      </c>
      <c r="AN4141">
        <v>1132.3</v>
      </c>
      <c r="AO4141">
        <v>15</v>
      </c>
    </row>
    <row r="4142" spans="1:41" x14ac:dyDescent="0.3">
      <c r="A4142" t="str">
        <f>"Trad IRN"</f>
        <v>Trad IRN</v>
      </c>
      <c r="B4142" t="str">
        <f>"Bldg IRN"</f>
        <v>Bldg IRN</v>
      </c>
      <c r="C4142" t="s">
        <v>41</v>
      </c>
      <c r="D4142" t="s">
        <v>3</v>
      </c>
      <c r="E4142" t="s">
        <v>80</v>
      </c>
      <c r="F4142" t="s">
        <v>81</v>
      </c>
      <c r="G4142" t="s">
        <v>82</v>
      </c>
      <c r="H4142" t="s">
        <v>83</v>
      </c>
      <c r="I4142" t="str">
        <f>"Trad IRN"</f>
        <v>Trad IRN</v>
      </c>
      <c r="J4142" t="s">
        <v>43</v>
      </c>
      <c r="K4142" t="s">
        <v>44</v>
      </c>
      <c r="L4142" t="s">
        <v>45</v>
      </c>
      <c r="M4142" t="s">
        <v>46</v>
      </c>
      <c r="N4142" t="str">
        <f>"08/18/2022"</f>
        <v>08/18/2022</v>
      </c>
      <c r="O4142" t="str">
        <f>"12/31/2500"</f>
        <v>12/31/2500</v>
      </c>
      <c r="P4142">
        <v>1</v>
      </c>
      <c r="Q4142">
        <v>1</v>
      </c>
      <c r="S4142">
        <v>0</v>
      </c>
      <c r="T4142">
        <v>1</v>
      </c>
      <c r="U4142">
        <v>0</v>
      </c>
      <c r="V4142" t="str">
        <f>"Trad IRN"</f>
        <v>Trad IRN</v>
      </c>
      <c r="W4142">
        <v>100</v>
      </c>
      <c r="X4142" t="s">
        <v>47</v>
      </c>
      <c r="Z4142" t="s">
        <v>47</v>
      </c>
      <c r="AB4142" t="str">
        <f t="shared" ref="AB4142:AB4147" si="420">"10"</f>
        <v>10</v>
      </c>
      <c r="AC4142" t="s">
        <v>48</v>
      </c>
      <c r="AD4142" t="s">
        <v>49</v>
      </c>
      <c r="AE4142" t="s">
        <v>50</v>
      </c>
      <c r="AF4142">
        <v>0</v>
      </c>
      <c r="AG4142" t="s">
        <v>56</v>
      </c>
      <c r="AH4142" t="str">
        <f>"Trad IRN"</f>
        <v>Trad IRN</v>
      </c>
      <c r="AI4142" t="str">
        <f>"Bldg IRN"</f>
        <v>Bldg IRN</v>
      </c>
      <c r="AJ4142" t="s">
        <v>48</v>
      </c>
      <c r="AK4142" t="s">
        <v>48</v>
      </c>
      <c r="AL4142" t="s">
        <v>53</v>
      </c>
      <c r="AM4142">
        <v>1132.3</v>
      </c>
      <c r="AN4142">
        <v>1132.3</v>
      </c>
      <c r="AO4142">
        <v>15</v>
      </c>
    </row>
    <row r="4143" spans="1:41" x14ac:dyDescent="0.3">
      <c r="A4143" t="str">
        <f>"Trad IRN"</f>
        <v>Trad IRN</v>
      </c>
      <c r="B4143" t="str">
        <f>"Bldg IRN"</f>
        <v>Bldg IRN</v>
      </c>
      <c r="C4143" t="s">
        <v>41</v>
      </c>
      <c r="D4143" t="s">
        <v>3</v>
      </c>
      <c r="E4143" t="s">
        <v>80</v>
      </c>
      <c r="F4143" t="s">
        <v>81</v>
      </c>
      <c r="G4143" t="s">
        <v>82</v>
      </c>
      <c r="H4143" t="s">
        <v>83</v>
      </c>
      <c r="I4143" t="str">
        <f>"Trad IRN"</f>
        <v>Trad IRN</v>
      </c>
      <c r="J4143" t="s">
        <v>43</v>
      </c>
      <c r="K4143" t="s">
        <v>44</v>
      </c>
      <c r="L4143" t="s">
        <v>45</v>
      </c>
      <c r="M4143" t="s">
        <v>46</v>
      </c>
      <c r="N4143" t="str">
        <f>"08/18/2022"</f>
        <v>08/18/2022</v>
      </c>
      <c r="O4143" t="str">
        <f>"12/31/2500"</f>
        <v>12/31/2500</v>
      </c>
      <c r="P4143">
        <v>1</v>
      </c>
      <c r="Q4143">
        <v>1</v>
      </c>
      <c r="S4143">
        <v>0</v>
      </c>
      <c r="T4143">
        <v>1</v>
      </c>
      <c r="U4143">
        <v>0</v>
      </c>
      <c r="V4143" t="str">
        <f>"Trad IRN"</f>
        <v>Trad IRN</v>
      </c>
      <c r="W4143">
        <v>100</v>
      </c>
      <c r="X4143" t="s">
        <v>47</v>
      </c>
      <c r="Z4143" t="s">
        <v>47</v>
      </c>
      <c r="AB4143" t="str">
        <f t="shared" si="420"/>
        <v>10</v>
      </c>
      <c r="AC4143" t="s">
        <v>48</v>
      </c>
      <c r="AD4143" t="s">
        <v>49</v>
      </c>
      <c r="AE4143" t="s">
        <v>50</v>
      </c>
      <c r="AF4143">
        <v>0</v>
      </c>
      <c r="AG4143" t="s">
        <v>56</v>
      </c>
      <c r="AH4143" t="str">
        <f>"Trad IRN"</f>
        <v>Trad IRN</v>
      </c>
      <c r="AI4143" t="str">
        <f>"Bldg IRN"</f>
        <v>Bldg IRN</v>
      </c>
      <c r="AJ4143" t="s">
        <v>48</v>
      </c>
      <c r="AK4143" t="s">
        <v>48</v>
      </c>
      <c r="AL4143" t="s">
        <v>53</v>
      </c>
      <c r="AM4143">
        <v>1132.3</v>
      </c>
      <c r="AN4143">
        <v>1132.3</v>
      </c>
      <c r="AO4143">
        <v>15</v>
      </c>
    </row>
    <row r="4144" spans="1:41" x14ac:dyDescent="0.3">
      <c r="A4144" t="str">
        <f>"Trad IRN"</f>
        <v>Trad IRN</v>
      </c>
      <c r="B4144" t="str">
        <f>"Bldg IRN"</f>
        <v>Bldg IRN</v>
      </c>
      <c r="C4144" t="s">
        <v>41</v>
      </c>
      <c r="D4144" t="s">
        <v>3</v>
      </c>
      <c r="E4144" t="s">
        <v>80</v>
      </c>
      <c r="F4144" t="s">
        <v>81</v>
      </c>
      <c r="G4144" t="s">
        <v>82</v>
      </c>
      <c r="H4144" t="s">
        <v>83</v>
      </c>
      <c r="I4144" t="str">
        <f>"Trad IRN"</f>
        <v>Trad IRN</v>
      </c>
      <c r="J4144" t="s">
        <v>43</v>
      </c>
      <c r="K4144" t="s">
        <v>44</v>
      </c>
      <c r="L4144" t="s">
        <v>45</v>
      </c>
      <c r="M4144" t="s">
        <v>46</v>
      </c>
      <c r="N4144" t="str">
        <f>"08/18/2022"</f>
        <v>08/18/2022</v>
      </c>
      <c r="O4144" t="str">
        <f>"01/03/2023"</f>
        <v>01/03/2023</v>
      </c>
      <c r="P4144">
        <v>0.39901900000000001</v>
      </c>
      <c r="Q4144">
        <v>0.39901900000000001</v>
      </c>
      <c r="S4144">
        <v>0.39901900000000001</v>
      </c>
      <c r="T4144">
        <v>0.39901900000000001</v>
      </c>
      <c r="U4144">
        <v>0</v>
      </c>
      <c r="V4144" t="str">
        <f>"Trad IRN"</f>
        <v>Trad IRN</v>
      </c>
      <c r="W4144">
        <v>85</v>
      </c>
      <c r="X4144" t="s">
        <v>47</v>
      </c>
      <c r="Z4144" t="s">
        <v>47</v>
      </c>
      <c r="AB4144" t="str">
        <f t="shared" si="420"/>
        <v>10</v>
      </c>
      <c r="AC4144" t="s">
        <v>48</v>
      </c>
      <c r="AD4144" t="s">
        <v>49</v>
      </c>
      <c r="AE4144" t="s">
        <v>50</v>
      </c>
      <c r="AF4144">
        <v>0</v>
      </c>
      <c r="AG4144" t="s">
        <v>56</v>
      </c>
      <c r="AH4144" t="str">
        <f>"Trad IRN"</f>
        <v>Trad IRN</v>
      </c>
      <c r="AI4144" t="str">
        <f>"Bldg IRN"</f>
        <v>Bldg IRN</v>
      </c>
      <c r="AJ4144" t="s">
        <v>48</v>
      </c>
      <c r="AK4144" t="s">
        <v>48</v>
      </c>
      <c r="AL4144" t="s">
        <v>53</v>
      </c>
      <c r="AM4144">
        <v>451.81</v>
      </c>
      <c r="AN4144">
        <v>1132.3</v>
      </c>
      <c r="AO4144">
        <v>15</v>
      </c>
    </row>
    <row r="4145" spans="1:41" x14ac:dyDescent="0.3">
      <c r="A4145" t="str">
        <f>"Trad IRN"</f>
        <v>Trad IRN</v>
      </c>
      <c r="B4145" t="str">
        <f>"Bldg IRN"</f>
        <v>Bldg IRN</v>
      </c>
      <c r="C4145" t="s">
        <v>41</v>
      </c>
      <c r="D4145" t="s">
        <v>3</v>
      </c>
      <c r="E4145" t="s">
        <v>80</v>
      </c>
      <c r="F4145" t="s">
        <v>81</v>
      </c>
      <c r="G4145" t="s">
        <v>82</v>
      </c>
      <c r="H4145" t="s">
        <v>83</v>
      </c>
      <c r="I4145" t="s">
        <v>8</v>
      </c>
      <c r="J4145" t="s">
        <v>43</v>
      </c>
      <c r="K4145" t="s">
        <v>44</v>
      </c>
      <c r="L4145" t="s">
        <v>45</v>
      </c>
      <c r="M4145" t="s">
        <v>46</v>
      </c>
      <c r="N4145" t="str">
        <f>"08/18/2022"</f>
        <v>08/18/2022</v>
      </c>
      <c r="O4145" t="str">
        <f>"12/20/2022"</f>
        <v>12/20/2022</v>
      </c>
      <c r="P4145">
        <v>6.9550000000000001E-2</v>
      </c>
      <c r="Q4145">
        <v>6.9550000000000001E-2</v>
      </c>
      <c r="S4145">
        <v>0</v>
      </c>
      <c r="T4145">
        <v>1.4671999999999999E-2</v>
      </c>
      <c r="U4145">
        <v>5.4878000000000003E-2</v>
      </c>
      <c r="V4145" t="str">
        <f>"Trad IRN"</f>
        <v>Trad IRN</v>
      </c>
      <c r="W4145">
        <v>15</v>
      </c>
      <c r="X4145" t="s">
        <v>47</v>
      </c>
      <c r="Z4145" t="s">
        <v>47</v>
      </c>
      <c r="AB4145" t="str">
        <f t="shared" si="420"/>
        <v>10</v>
      </c>
      <c r="AC4145" t="s">
        <v>48</v>
      </c>
      <c r="AD4145" t="s">
        <v>49</v>
      </c>
      <c r="AE4145" t="s">
        <v>50</v>
      </c>
      <c r="AF4145">
        <v>0</v>
      </c>
      <c r="AG4145" t="s">
        <v>51</v>
      </c>
      <c r="AH4145" t="str">
        <f>"Trad IRN"</f>
        <v>Trad IRN</v>
      </c>
      <c r="AI4145" t="str">
        <f>"Bldg IRN"</f>
        <v>Bldg IRN</v>
      </c>
      <c r="AJ4145" t="s">
        <v>48</v>
      </c>
      <c r="AK4145" t="s">
        <v>48</v>
      </c>
      <c r="AL4145" t="s">
        <v>53</v>
      </c>
      <c r="AM4145">
        <v>78.75</v>
      </c>
      <c r="AN4145">
        <v>1132.3</v>
      </c>
      <c r="AO4145">
        <v>15</v>
      </c>
    </row>
    <row r="4146" spans="1:41" x14ac:dyDescent="0.3">
      <c r="A4146" t="str">
        <f>"Trad IRN"</f>
        <v>Trad IRN</v>
      </c>
      <c r="B4146" t="str">
        <f>"Bldg IRN"</f>
        <v>Bldg IRN</v>
      </c>
      <c r="C4146" t="s">
        <v>41</v>
      </c>
      <c r="D4146" t="s">
        <v>3</v>
      </c>
      <c r="E4146" t="s">
        <v>80</v>
      </c>
      <c r="F4146" t="s">
        <v>81</v>
      </c>
      <c r="G4146" t="s">
        <v>82</v>
      </c>
      <c r="H4146" t="s">
        <v>83</v>
      </c>
      <c r="I4146" t="str">
        <f>"Trad IRN"</f>
        <v>Trad IRN</v>
      </c>
      <c r="J4146" t="s">
        <v>43</v>
      </c>
      <c r="K4146" t="s">
        <v>44</v>
      </c>
      <c r="L4146" t="s">
        <v>45</v>
      </c>
      <c r="M4146" t="s">
        <v>46</v>
      </c>
      <c r="N4146" t="str">
        <f>"01/04/2023"</f>
        <v>01/04/2023</v>
      </c>
      <c r="O4146" t="str">
        <f>"12/31/2500"</f>
        <v>12/31/2500</v>
      </c>
      <c r="P4146">
        <v>0.53056599999999998</v>
      </c>
      <c r="Q4146">
        <v>0.53056599999999998</v>
      </c>
      <c r="S4146">
        <v>0.53056599999999998</v>
      </c>
      <c r="T4146">
        <v>0.53056599999999998</v>
      </c>
      <c r="U4146">
        <v>0</v>
      </c>
      <c r="V4146" t="str">
        <f>"Trad IRN"</f>
        <v>Trad IRN</v>
      </c>
      <c r="W4146">
        <v>100</v>
      </c>
      <c r="X4146" t="s">
        <v>47</v>
      </c>
      <c r="Z4146" t="s">
        <v>47</v>
      </c>
      <c r="AB4146" t="str">
        <f t="shared" si="420"/>
        <v>10</v>
      </c>
      <c r="AC4146" t="s">
        <v>48</v>
      </c>
      <c r="AD4146" t="s">
        <v>49</v>
      </c>
      <c r="AE4146" t="s">
        <v>50</v>
      </c>
      <c r="AF4146">
        <v>0</v>
      </c>
      <c r="AG4146" t="s">
        <v>56</v>
      </c>
      <c r="AH4146" t="str">
        <f>"Trad IRN"</f>
        <v>Trad IRN</v>
      </c>
      <c r="AI4146" t="str">
        <f>"Bldg IRN"</f>
        <v>Bldg IRN</v>
      </c>
      <c r="AJ4146" t="s">
        <v>48</v>
      </c>
      <c r="AK4146" t="s">
        <v>48</v>
      </c>
      <c r="AL4146" t="s">
        <v>53</v>
      </c>
      <c r="AM4146">
        <v>600.76</v>
      </c>
      <c r="AN4146">
        <v>1132.3</v>
      </c>
      <c r="AO4146">
        <v>15</v>
      </c>
    </row>
    <row r="4147" spans="1:41" x14ac:dyDescent="0.3">
      <c r="A4147" t="str">
        <f>"Trad IRN"</f>
        <v>Trad IRN</v>
      </c>
      <c r="B4147" t="str">
        <f>"Bldg IRN"</f>
        <v>Bldg IRN</v>
      </c>
      <c r="C4147" t="s">
        <v>41</v>
      </c>
      <c r="D4147" t="s">
        <v>3</v>
      </c>
      <c r="E4147" t="s">
        <v>80</v>
      </c>
      <c r="F4147" t="s">
        <v>81</v>
      </c>
      <c r="G4147" t="s">
        <v>82</v>
      </c>
      <c r="H4147" t="s">
        <v>83</v>
      </c>
      <c r="I4147" t="str">
        <f>"Trad IRN"</f>
        <v>Trad IRN</v>
      </c>
      <c r="J4147" t="s">
        <v>43</v>
      </c>
      <c r="K4147" t="s">
        <v>44</v>
      </c>
      <c r="L4147" t="s">
        <v>45</v>
      </c>
      <c r="M4147" t="s">
        <v>46</v>
      </c>
      <c r="N4147" t="str">
        <f>"08/18/2022"</f>
        <v>08/18/2022</v>
      </c>
      <c r="O4147" t="str">
        <f>"12/31/2500"</f>
        <v>12/31/2500</v>
      </c>
      <c r="P4147">
        <v>1</v>
      </c>
      <c r="Q4147">
        <v>1</v>
      </c>
      <c r="S4147">
        <v>0</v>
      </c>
      <c r="T4147">
        <v>1</v>
      </c>
      <c r="U4147">
        <v>0</v>
      </c>
      <c r="V4147" t="str">
        <f>"Trad IRN"</f>
        <v>Trad IRN</v>
      </c>
      <c r="W4147">
        <v>100</v>
      </c>
      <c r="X4147" t="s">
        <v>47</v>
      </c>
      <c r="Z4147" t="s">
        <v>47</v>
      </c>
      <c r="AB4147" t="str">
        <f t="shared" si="420"/>
        <v>10</v>
      </c>
      <c r="AC4147" t="s">
        <v>48</v>
      </c>
      <c r="AD4147" t="s">
        <v>49</v>
      </c>
      <c r="AE4147" t="s">
        <v>50</v>
      </c>
      <c r="AF4147">
        <v>0</v>
      </c>
      <c r="AG4147" t="s">
        <v>56</v>
      </c>
      <c r="AH4147" t="str">
        <f>"Trad IRN"</f>
        <v>Trad IRN</v>
      </c>
      <c r="AI4147" t="str">
        <f>"Bldg IRN"</f>
        <v>Bldg IRN</v>
      </c>
      <c r="AJ4147" t="s">
        <v>48</v>
      </c>
      <c r="AK4147" t="s">
        <v>48</v>
      </c>
      <c r="AL4147" t="s">
        <v>53</v>
      </c>
      <c r="AM4147">
        <v>1132.3</v>
      </c>
      <c r="AN4147">
        <v>1132.3</v>
      </c>
      <c r="AO4147">
        <v>15</v>
      </c>
    </row>
    <row r="4148" spans="1:41" x14ac:dyDescent="0.3">
      <c r="A4148" t="str">
        <f>"Trad IRN"</f>
        <v>Trad IRN</v>
      </c>
      <c r="B4148" t="str">
        <f>"Bldg IRN"</f>
        <v>Bldg IRN</v>
      </c>
      <c r="C4148" t="s">
        <v>41</v>
      </c>
      <c r="D4148" t="s">
        <v>3</v>
      </c>
      <c r="E4148" t="s">
        <v>80</v>
      </c>
      <c r="F4148" t="s">
        <v>81</v>
      </c>
      <c r="G4148" t="s">
        <v>82</v>
      </c>
      <c r="H4148" t="s">
        <v>83</v>
      </c>
      <c r="I4148" t="s">
        <v>8</v>
      </c>
      <c r="J4148" t="s">
        <v>43</v>
      </c>
      <c r="K4148" t="s">
        <v>44</v>
      </c>
      <c r="L4148" t="s">
        <v>45</v>
      </c>
      <c r="M4148" t="s">
        <v>46</v>
      </c>
      <c r="N4148" t="str">
        <f>"08/18/2022"</f>
        <v>08/18/2022</v>
      </c>
      <c r="O4148" t="str">
        <f>"12/20/2022"</f>
        <v>12/20/2022</v>
      </c>
      <c r="P4148">
        <v>6.9550000000000001E-2</v>
      </c>
      <c r="Q4148">
        <v>6.9550000000000001E-2</v>
      </c>
      <c r="S4148">
        <v>0</v>
      </c>
      <c r="T4148">
        <v>1.4671999999999999E-2</v>
      </c>
      <c r="U4148">
        <v>5.4878000000000003E-2</v>
      </c>
      <c r="V4148" t="str">
        <f>"Trad IRN"</f>
        <v>Trad IRN</v>
      </c>
      <c r="W4148">
        <v>15</v>
      </c>
      <c r="X4148" t="s">
        <v>47</v>
      </c>
      <c r="Z4148" t="s">
        <v>47</v>
      </c>
      <c r="AB4148" t="str">
        <f>"09"</f>
        <v>09</v>
      </c>
      <c r="AC4148" t="s">
        <v>48</v>
      </c>
      <c r="AD4148" t="s">
        <v>49</v>
      </c>
      <c r="AE4148" t="s">
        <v>50</v>
      </c>
      <c r="AF4148">
        <v>0</v>
      </c>
      <c r="AG4148" t="s">
        <v>51</v>
      </c>
      <c r="AH4148" t="str">
        <f>"Trad IRN"</f>
        <v>Trad IRN</v>
      </c>
      <c r="AI4148" t="str">
        <f>"Bldg IRN"</f>
        <v>Bldg IRN</v>
      </c>
      <c r="AJ4148" t="s">
        <v>48</v>
      </c>
      <c r="AK4148" t="s">
        <v>48</v>
      </c>
      <c r="AL4148" t="s">
        <v>53</v>
      </c>
      <c r="AM4148">
        <v>78.75</v>
      </c>
      <c r="AN4148">
        <v>1132.3</v>
      </c>
      <c r="AO4148">
        <v>15</v>
      </c>
    </row>
    <row r="4149" spans="1:41" x14ac:dyDescent="0.3">
      <c r="A4149" t="str">
        <f>"Trad IRN"</f>
        <v>Trad IRN</v>
      </c>
      <c r="B4149" t="str">
        <f>"Bldg IRN"</f>
        <v>Bldg IRN</v>
      </c>
      <c r="C4149" t="s">
        <v>41</v>
      </c>
      <c r="D4149" t="s">
        <v>3</v>
      </c>
      <c r="E4149" t="s">
        <v>80</v>
      </c>
      <c r="F4149" t="s">
        <v>81</v>
      </c>
      <c r="G4149" t="s">
        <v>82</v>
      </c>
      <c r="H4149" t="s">
        <v>83</v>
      </c>
      <c r="I4149" t="str">
        <f>"Trad IRN"</f>
        <v>Trad IRN</v>
      </c>
      <c r="J4149" t="s">
        <v>43</v>
      </c>
      <c r="K4149" t="s">
        <v>44</v>
      </c>
      <c r="L4149" t="s">
        <v>45</v>
      </c>
      <c r="M4149" t="s">
        <v>46</v>
      </c>
      <c r="N4149" t="str">
        <f>"01/04/2023"</f>
        <v>01/04/2023</v>
      </c>
      <c r="O4149" t="str">
        <f>"12/31/2500"</f>
        <v>12/31/2500</v>
      </c>
      <c r="P4149">
        <v>0.53056599999999998</v>
      </c>
      <c r="Q4149">
        <v>0.53056599999999998</v>
      </c>
      <c r="S4149">
        <v>0</v>
      </c>
      <c r="T4149">
        <v>0.53056599999999998</v>
      </c>
      <c r="U4149">
        <v>0</v>
      </c>
      <c r="V4149" t="str">
        <f>"Trad IRN"</f>
        <v>Trad IRN</v>
      </c>
      <c r="W4149">
        <v>100</v>
      </c>
      <c r="X4149" t="s">
        <v>47</v>
      </c>
      <c r="Z4149" t="s">
        <v>47</v>
      </c>
      <c r="AB4149" t="str">
        <f>"09"</f>
        <v>09</v>
      </c>
      <c r="AC4149" t="s">
        <v>48</v>
      </c>
      <c r="AD4149" t="s">
        <v>49</v>
      </c>
      <c r="AE4149" t="s">
        <v>50</v>
      </c>
      <c r="AF4149">
        <v>0</v>
      </c>
      <c r="AG4149" t="s">
        <v>56</v>
      </c>
      <c r="AH4149" t="str">
        <f>"Trad IRN"</f>
        <v>Trad IRN</v>
      </c>
      <c r="AI4149" t="str">
        <f>"Bldg IRN"</f>
        <v>Bldg IRN</v>
      </c>
      <c r="AJ4149" t="s">
        <v>48</v>
      </c>
      <c r="AK4149" t="s">
        <v>48</v>
      </c>
      <c r="AL4149" t="s">
        <v>53</v>
      </c>
      <c r="AM4149">
        <v>600.76</v>
      </c>
      <c r="AN4149">
        <v>1132.3</v>
      </c>
      <c r="AO4149">
        <v>15</v>
      </c>
    </row>
    <row r="4150" spans="1:41" x14ac:dyDescent="0.3">
      <c r="A4150" t="str">
        <f>"Trad IRN"</f>
        <v>Trad IRN</v>
      </c>
      <c r="B4150" t="str">
        <f>"Bldg IRN"</f>
        <v>Bldg IRN</v>
      </c>
      <c r="C4150" t="s">
        <v>41</v>
      </c>
      <c r="D4150" t="s">
        <v>3</v>
      </c>
      <c r="E4150" t="s">
        <v>80</v>
      </c>
      <c r="F4150" t="s">
        <v>81</v>
      </c>
      <c r="G4150" t="s">
        <v>82</v>
      </c>
      <c r="H4150" t="s">
        <v>83</v>
      </c>
      <c r="I4150" t="str">
        <f>"Trad IRN"</f>
        <v>Trad IRN</v>
      </c>
      <c r="J4150" t="s">
        <v>43</v>
      </c>
      <c r="K4150" t="s">
        <v>44</v>
      </c>
      <c r="L4150" t="s">
        <v>45</v>
      </c>
      <c r="M4150" t="s">
        <v>46</v>
      </c>
      <c r="N4150" t="str">
        <f>"08/18/2022"</f>
        <v>08/18/2022</v>
      </c>
      <c r="O4150" t="str">
        <f>"01/03/2023"</f>
        <v>01/03/2023</v>
      </c>
      <c r="P4150">
        <v>0.39901900000000001</v>
      </c>
      <c r="Q4150">
        <v>0.39901900000000001</v>
      </c>
      <c r="S4150">
        <v>0</v>
      </c>
      <c r="T4150">
        <v>0.39901900000000001</v>
      </c>
      <c r="U4150">
        <v>0</v>
      </c>
      <c r="V4150" t="str">
        <f>"Trad IRN"</f>
        <v>Trad IRN</v>
      </c>
      <c r="W4150">
        <v>85</v>
      </c>
      <c r="X4150" t="s">
        <v>47</v>
      </c>
      <c r="Z4150" t="s">
        <v>47</v>
      </c>
      <c r="AB4150" t="str">
        <f>"09"</f>
        <v>09</v>
      </c>
      <c r="AC4150" t="s">
        <v>48</v>
      </c>
      <c r="AD4150" t="s">
        <v>49</v>
      </c>
      <c r="AE4150" t="s">
        <v>50</v>
      </c>
      <c r="AF4150">
        <v>0</v>
      </c>
      <c r="AG4150" t="s">
        <v>56</v>
      </c>
      <c r="AH4150" t="str">
        <f>"Trad IRN"</f>
        <v>Trad IRN</v>
      </c>
      <c r="AI4150" t="str">
        <f>"Bldg IRN"</f>
        <v>Bldg IRN</v>
      </c>
      <c r="AJ4150" t="s">
        <v>48</v>
      </c>
      <c r="AK4150" t="s">
        <v>48</v>
      </c>
      <c r="AL4150" t="s">
        <v>53</v>
      </c>
      <c r="AM4150">
        <v>451.81</v>
      </c>
      <c r="AN4150">
        <v>1132.3</v>
      </c>
      <c r="AO4150">
        <v>15</v>
      </c>
    </row>
    <row r="4151" spans="1:41" x14ac:dyDescent="0.3">
      <c r="A4151" t="str">
        <f>"Trad IRN"</f>
        <v>Trad IRN</v>
      </c>
      <c r="B4151" t="str">
        <f>"Bldg IRN"</f>
        <v>Bldg IRN</v>
      </c>
      <c r="C4151" t="s">
        <v>41</v>
      </c>
      <c r="D4151" t="s">
        <v>3</v>
      </c>
      <c r="E4151" t="s">
        <v>80</v>
      </c>
      <c r="F4151" t="s">
        <v>81</v>
      </c>
      <c r="G4151" t="s">
        <v>82</v>
      </c>
      <c r="H4151" t="s">
        <v>83</v>
      </c>
      <c r="I4151" t="str">
        <f>"Trad IRN"</f>
        <v>Trad IRN</v>
      </c>
      <c r="J4151" t="s">
        <v>43</v>
      </c>
      <c r="K4151" t="s">
        <v>44</v>
      </c>
      <c r="L4151" t="s">
        <v>45</v>
      </c>
      <c r="M4151" t="s">
        <v>46</v>
      </c>
      <c r="N4151" t="str">
        <f>"08/18/2022"</f>
        <v>08/18/2022</v>
      </c>
      <c r="O4151" t="str">
        <f t="shared" ref="O4151:O4157" si="421">"12/31/2500"</f>
        <v>12/31/2500</v>
      </c>
      <c r="P4151">
        <v>1</v>
      </c>
      <c r="Q4151">
        <v>1</v>
      </c>
      <c r="R4151">
        <v>1</v>
      </c>
      <c r="S4151">
        <v>0</v>
      </c>
      <c r="T4151">
        <v>1</v>
      </c>
      <c r="U4151">
        <v>0</v>
      </c>
      <c r="V4151" t="str">
        <f>"Trad IRN"</f>
        <v>Trad IRN</v>
      </c>
      <c r="W4151">
        <v>100</v>
      </c>
      <c r="X4151" t="s">
        <v>47</v>
      </c>
      <c r="Z4151" t="s">
        <v>47</v>
      </c>
      <c r="AB4151" t="str">
        <f>"10"</f>
        <v>10</v>
      </c>
      <c r="AC4151" t="str">
        <f>"10"</f>
        <v>10</v>
      </c>
      <c r="AD4151" t="str">
        <f>"2"</f>
        <v>2</v>
      </c>
      <c r="AE4151" t="s">
        <v>50</v>
      </c>
      <c r="AF4151">
        <v>0</v>
      </c>
      <c r="AG4151" t="s">
        <v>56</v>
      </c>
      <c r="AH4151" t="str">
        <f>"Trad IRN"</f>
        <v>Trad IRN</v>
      </c>
      <c r="AI4151" t="str">
        <f>"Bldg IRN"</f>
        <v>Bldg IRN</v>
      </c>
      <c r="AJ4151" t="s">
        <v>48</v>
      </c>
      <c r="AK4151" t="s">
        <v>48</v>
      </c>
      <c r="AL4151" t="s">
        <v>53</v>
      </c>
      <c r="AM4151">
        <v>1132.3</v>
      </c>
      <c r="AN4151">
        <v>1132.3</v>
      </c>
      <c r="AO4151">
        <v>15</v>
      </c>
    </row>
    <row r="4152" spans="1:41" x14ac:dyDescent="0.3">
      <c r="A4152" t="str">
        <f>"Trad IRN"</f>
        <v>Trad IRN</v>
      </c>
      <c r="B4152" t="str">
        <f>"Bldg IRN"</f>
        <v>Bldg IRN</v>
      </c>
      <c r="C4152" t="s">
        <v>41</v>
      </c>
      <c r="D4152" t="s">
        <v>3</v>
      </c>
      <c r="E4152" t="s">
        <v>80</v>
      </c>
      <c r="F4152" t="s">
        <v>81</v>
      </c>
      <c r="G4152" t="s">
        <v>82</v>
      </c>
      <c r="H4152" t="s">
        <v>83</v>
      </c>
      <c r="I4152" t="s">
        <v>8</v>
      </c>
      <c r="J4152" t="s">
        <v>43</v>
      </c>
      <c r="K4152" t="s">
        <v>44</v>
      </c>
      <c r="L4152" t="s">
        <v>45</v>
      </c>
      <c r="M4152" t="s">
        <v>46</v>
      </c>
      <c r="N4152" t="str">
        <f>"08/17/2022"</f>
        <v>08/17/2022</v>
      </c>
      <c r="O4152" t="str">
        <f t="shared" si="421"/>
        <v>12/31/2500</v>
      </c>
      <c r="P4152">
        <v>0.5</v>
      </c>
      <c r="Q4152">
        <v>0.5</v>
      </c>
      <c r="R4152">
        <v>0.5</v>
      </c>
      <c r="S4152">
        <v>0</v>
      </c>
      <c r="T4152">
        <v>0</v>
      </c>
      <c r="U4152">
        <v>0.5</v>
      </c>
      <c r="V4152" t="str">
        <f>"Trad IRN"</f>
        <v>Trad IRN</v>
      </c>
      <c r="W4152">
        <v>50</v>
      </c>
      <c r="X4152" t="s">
        <v>47</v>
      </c>
      <c r="Z4152" t="s">
        <v>47</v>
      </c>
      <c r="AB4152" t="str">
        <f>"12"</f>
        <v>12</v>
      </c>
      <c r="AC4152" t="str">
        <f>"10"</f>
        <v>10</v>
      </c>
      <c r="AD4152" t="str">
        <f>"2"</f>
        <v>2</v>
      </c>
      <c r="AE4152" t="s">
        <v>55</v>
      </c>
      <c r="AF4152">
        <v>0</v>
      </c>
      <c r="AG4152" t="s">
        <v>51</v>
      </c>
      <c r="AH4152" t="s">
        <v>85</v>
      </c>
      <c r="AI4152" t="str">
        <f>"Bldg IRN"</f>
        <v>Bldg IRN</v>
      </c>
      <c r="AJ4152" t="str">
        <f>"12"</f>
        <v>12</v>
      </c>
      <c r="AK4152" t="s">
        <v>52</v>
      </c>
      <c r="AL4152" t="s">
        <v>53</v>
      </c>
      <c r="AM4152">
        <v>521</v>
      </c>
      <c r="AN4152">
        <v>1042</v>
      </c>
      <c r="AO4152">
        <v>15</v>
      </c>
    </row>
    <row r="4153" spans="1:41" x14ac:dyDescent="0.3">
      <c r="A4153" t="str">
        <f>"Trad IRN"</f>
        <v>Trad IRN</v>
      </c>
      <c r="B4153" t="str">
        <f>"Bldg IRN"</f>
        <v>Bldg IRN</v>
      </c>
      <c r="C4153" t="s">
        <v>41</v>
      </c>
      <c r="D4153" t="s">
        <v>3</v>
      </c>
      <c r="E4153" t="s">
        <v>80</v>
      </c>
      <c r="F4153" t="s">
        <v>81</v>
      </c>
      <c r="G4153" t="s">
        <v>82</v>
      </c>
      <c r="H4153" t="s">
        <v>83</v>
      </c>
      <c r="I4153" t="str">
        <f>"Trad IRN"</f>
        <v>Trad IRN</v>
      </c>
      <c r="J4153" t="s">
        <v>43</v>
      </c>
      <c r="K4153" t="s">
        <v>44</v>
      </c>
      <c r="L4153" t="s">
        <v>45</v>
      </c>
      <c r="M4153" t="s">
        <v>46</v>
      </c>
      <c r="N4153" t="str">
        <f>"08/18/2022"</f>
        <v>08/18/2022</v>
      </c>
      <c r="O4153" t="str">
        <f t="shared" si="421"/>
        <v>12/31/2500</v>
      </c>
      <c r="P4153">
        <v>0.5</v>
      </c>
      <c r="Q4153">
        <v>0.5</v>
      </c>
      <c r="R4153">
        <v>0.5</v>
      </c>
      <c r="S4153">
        <v>0</v>
      </c>
      <c r="T4153">
        <v>0.5</v>
      </c>
      <c r="U4153">
        <v>0</v>
      </c>
      <c r="V4153" t="str">
        <f>"Trad IRN"</f>
        <v>Trad IRN</v>
      </c>
      <c r="W4153">
        <v>50</v>
      </c>
      <c r="X4153" t="s">
        <v>47</v>
      </c>
      <c r="Z4153" t="s">
        <v>47</v>
      </c>
      <c r="AB4153" t="str">
        <f>"12"</f>
        <v>12</v>
      </c>
      <c r="AC4153" t="str">
        <f>"10"</f>
        <v>10</v>
      </c>
      <c r="AD4153" t="str">
        <f>"2"</f>
        <v>2</v>
      </c>
      <c r="AE4153" t="s">
        <v>55</v>
      </c>
      <c r="AF4153">
        <v>0</v>
      </c>
      <c r="AG4153" t="s">
        <v>56</v>
      </c>
      <c r="AH4153" t="str">
        <f>"Trad IRN"</f>
        <v>Trad IRN</v>
      </c>
      <c r="AI4153" t="str">
        <f>"Bldg IRN"</f>
        <v>Bldg IRN</v>
      </c>
      <c r="AJ4153" t="str">
        <f>"12"</f>
        <v>12</v>
      </c>
      <c r="AK4153" t="s">
        <v>48</v>
      </c>
      <c r="AL4153" t="s">
        <v>53</v>
      </c>
      <c r="AM4153">
        <v>566.15</v>
      </c>
      <c r="AN4153">
        <v>1132.3</v>
      </c>
      <c r="AO4153">
        <v>15</v>
      </c>
    </row>
    <row r="4154" spans="1:41" x14ac:dyDescent="0.3">
      <c r="A4154" t="str">
        <f>"Trad IRN"</f>
        <v>Trad IRN</v>
      </c>
      <c r="B4154" t="str">
        <f>"Bldg IRN"</f>
        <v>Bldg IRN</v>
      </c>
      <c r="C4154" t="s">
        <v>41</v>
      </c>
      <c r="D4154" t="s">
        <v>3</v>
      </c>
      <c r="E4154" t="s">
        <v>80</v>
      </c>
      <c r="F4154" t="s">
        <v>81</v>
      </c>
      <c r="G4154" t="s">
        <v>82</v>
      </c>
      <c r="H4154" t="s">
        <v>83</v>
      </c>
      <c r="I4154" t="str">
        <f>"Trad IRN"</f>
        <v>Trad IRN</v>
      </c>
      <c r="J4154" t="s">
        <v>43</v>
      </c>
      <c r="K4154" t="s">
        <v>44</v>
      </c>
      <c r="L4154" t="s">
        <v>45</v>
      </c>
      <c r="M4154" t="s">
        <v>46</v>
      </c>
      <c r="N4154" t="str">
        <f>"08/18/2022"</f>
        <v>08/18/2022</v>
      </c>
      <c r="O4154" t="str">
        <f t="shared" si="421"/>
        <v>12/31/2500</v>
      </c>
      <c r="P4154">
        <v>1</v>
      </c>
      <c r="Q4154">
        <v>1</v>
      </c>
      <c r="S4154">
        <v>1</v>
      </c>
      <c r="T4154">
        <v>1</v>
      </c>
      <c r="U4154">
        <v>0</v>
      </c>
      <c r="V4154" t="str">
        <f>"Trad IRN"</f>
        <v>Trad IRN</v>
      </c>
      <c r="W4154">
        <v>100</v>
      </c>
      <c r="X4154" t="s">
        <v>47</v>
      </c>
      <c r="Z4154" t="s">
        <v>47</v>
      </c>
      <c r="AB4154" t="str">
        <f>"09"</f>
        <v>09</v>
      </c>
      <c r="AC4154" t="s">
        <v>48</v>
      </c>
      <c r="AD4154" t="s">
        <v>49</v>
      </c>
      <c r="AE4154" t="s">
        <v>50</v>
      </c>
      <c r="AF4154">
        <v>0</v>
      </c>
      <c r="AG4154" t="s">
        <v>56</v>
      </c>
      <c r="AH4154" t="str">
        <f>"Trad IRN"</f>
        <v>Trad IRN</v>
      </c>
      <c r="AI4154" t="str">
        <f>"Bldg IRN"</f>
        <v>Bldg IRN</v>
      </c>
      <c r="AJ4154" t="s">
        <v>48</v>
      </c>
      <c r="AK4154" t="s">
        <v>48</v>
      </c>
      <c r="AL4154" t="s">
        <v>53</v>
      </c>
      <c r="AM4154">
        <v>1132.3</v>
      </c>
      <c r="AN4154">
        <v>1132.3</v>
      </c>
      <c r="AO4154">
        <v>15</v>
      </c>
    </row>
    <row r="4155" spans="1:41" x14ac:dyDescent="0.3">
      <c r="A4155" t="str">
        <f>"Trad IRN"</f>
        <v>Trad IRN</v>
      </c>
      <c r="B4155" t="str">
        <f>"Bldg IRN"</f>
        <v>Bldg IRN</v>
      </c>
      <c r="C4155" t="s">
        <v>41</v>
      </c>
      <c r="D4155" t="s">
        <v>3</v>
      </c>
      <c r="E4155" t="s">
        <v>80</v>
      </c>
      <c r="F4155" t="s">
        <v>81</v>
      </c>
      <c r="G4155" t="s">
        <v>82</v>
      </c>
      <c r="H4155" t="s">
        <v>83</v>
      </c>
      <c r="I4155" t="str">
        <f>"Trad IRN"</f>
        <v>Trad IRN</v>
      </c>
      <c r="J4155" t="s">
        <v>43</v>
      </c>
      <c r="K4155" t="s">
        <v>44</v>
      </c>
      <c r="L4155" t="s">
        <v>45</v>
      </c>
      <c r="M4155" t="s">
        <v>46</v>
      </c>
      <c r="N4155" t="str">
        <f>"08/18/2022"</f>
        <v>08/18/2022</v>
      </c>
      <c r="O4155" t="str">
        <f t="shared" si="421"/>
        <v>12/31/2500</v>
      </c>
      <c r="P4155">
        <v>1</v>
      </c>
      <c r="Q4155">
        <v>1</v>
      </c>
      <c r="S4155">
        <v>0</v>
      </c>
      <c r="T4155">
        <v>1</v>
      </c>
      <c r="U4155">
        <v>0</v>
      </c>
      <c r="V4155" t="str">
        <f>"Trad IRN"</f>
        <v>Trad IRN</v>
      </c>
      <c r="W4155">
        <v>100</v>
      </c>
      <c r="X4155" t="s">
        <v>47</v>
      </c>
      <c r="Z4155" t="s">
        <v>47</v>
      </c>
      <c r="AB4155" t="str">
        <f>"10"</f>
        <v>10</v>
      </c>
      <c r="AC4155" t="s">
        <v>48</v>
      </c>
      <c r="AD4155" t="s">
        <v>49</v>
      </c>
      <c r="AE4155" t="s">
        <v>50</v>
      </c>
      <c r="AF4155">
        <v>0</v>
      </c>
      <c r="AG4155" t="s">
        <v>56</v>
      </c>
      <c r="AH4155" t="str">
        <f>"Trad IRN"</f>
        <v>Trad IRN</v>
      </c>
      <c r="AI4155" t="str">
        <f>"Bldg IRN"</f>
        <v>Bldg IRN</v>
      </c>
      <c r="AJ4155" t="s">
        <v>48</v>
      </c>
      <c r="AK4155" t="s">
        <v>48</v>
      </c>
      <c r="AL4155" t="s">
        <v>53</v>
      </c>
      <c r="AM4155">
        <v>1132.3</v>
      </c>
      <c r="AN4155">
        <v>1132.3</v>
      </c>
      <c r="AO4155">
        <v>15</v>
      </c>
    </row>
    <row r="4156" spans="1:41" x14ac:dyDescent="0.3">
      <c r="A4156" t="str">
        <f>"Trad IRN"</f>
        <v>Trad IRN</v>
      </c>
      <c r="B4156" t="str">
        <f>"Bldg IRN"</f>
        <v>Bldg IRN</v>
      </c>
      <c r="C4156" t="s">
        <v>41</v>
      </c>
      <c r="D4156" t="s">
        <v>3</v>
      </c>
      <c r="E4156" t="s">
        <v>80</v>
      </c>
      <c r="F4156" t="s">
        <v>81</v>
      </c>
      <c r="G4156" t="s">
        <v>82</v>
      </c>
      <c r="H4156" t="s">
        <v>83</v>
      </c>
      <c r="I4156" t="s">
        <v>8</v>
      </c>
      <c r="J4156" t="s">
        <v>43</v>
      </c>
      <c r="K4156" t="s">
        <v>44</v>
      </c>
      <c r="L4156" t="s">
        <v>45</v>
      </c>
      <c r="M4156" t="s">
        <v>46</v>
      </c>
      <c r="N4156" t="str">
        <f>"08/17/2022"</f>
        <v>08/17/2022</v>
      </c>
      <c r="O4156" t="str">
        <f t="shared" si="421"/>
        <v>12/31/2500</v>
      </c>
      <c r="P4156">
        <v>1</v>
      </c>
      <c r="Q4156">
        <v>1</v>
      </c>
      <c r="S4156">
        <v>0</v>
      </c>
      <c r="T4156">
        <v>5.5551999999999997E-2</v>
      </c>
      <c r="U4156">
        <v>0.94444799999999995</v>
      </c>
      <c r="V4156" t="str">
        <f>"Trad IRN"</f>
        <v>Trad IRN</v>
      </c>
      <c r="W4156">
        <v>100</v>
      </c>
      <c r="X4156" t="s">
        <v>47</v>
      </c>
      <c r="Z4156" t="s">
        <v>47</v>
      </c>
      <c r="AB4156" t="str">
        <f>"11"</f>
        <v>11</v>
      </c>
      <c r="AC4156" t="s">
        <v>48</v>
      </c>
      <c r="AD4156" t="s">
        <v>49</v>
      </c>
      <c r="AE4156" t="s">
        <v>50</v>
      </c>
      <c r="AF4156">
        <v>0</v>
      </c>
      <c r="AG4156" t="s">
        <v>51</v>
      </c>
      <c r="AH4156" t="s">
        <v>85</v>
      </c>
      <c r="AI4156" t="str">
        <f>"Bldg IRN"</f>
        <v>Bldg IRN</v>
      </c>
      <c r="AJ4156" t="s">
        <v>48</v>
      </c>
      <c r="AK4156" t="s">
        <v>48</v>
      </c>
      <c r="AL4156" t="s">
        <v>53</v>
      </c>
      <c r="AM4156">
        <v>1060</v>
      </c>
      <c r="AN4156">
        <v>1060</v>
      </c>
      <c r="AO4156">
        <v>15</v>
      </c>
    </row>
    <row r="4157" spans="1:41" x14ac:dyDescent="0.3">
      <c r="A4157" t="str">
        <f>"Trad IRN"</f>
        <v>Trad IRN</v>
      </c>
      <c r="B4157" t="str">
        <f>"Bldg IRN"</f>
        <v>Bldg IRN</v>
      </c>
      <c r="C4157" t="s">
        <v>41</v>
      </c>
      <c r="D4157" t="s">
        <v>3</v>
      </c>
      <c r="E4157" t="s">
        <v>80</v>
      </c>
      <c r="F4157" t="s">
        <v>81</v>
      </c>
      <c r="G4157" t="s">
        <v>82</v>
      </c>
      <c r="H4157" t="s">
        <v>83</v>
      </c>
      <c r="I4157" t="str">
        <f>"Trad IRN"</f>
        <v>Trad IRN</v>
      </c>
      <c r="J4157" t="s">
        <v>43</v>
      </c>
      <c r="K4157" t="s">
        <v>44</v>
      </c>
      <c r="L4157" t="s">
        <v>45</v>
      </c>
      <c r="M4157" t="s">
        <v>59</v>
      </c>
      <c r="N4157" t="str">
        <f>"08/18/2022"</f>
        <v>08/18/2022</v>
      </c>
      <c r="O4157" t="str">
        <f t="shared" si="421"/>
        <v>12/31/2500</v>
      </c>
      <c r="P4157">
        <v>1</v>
      </c>
      <c r="Q4157">
        <v>1</v>
      </c>
      <c r="S4157">
        <v>1</v>
      </c>
      <c r="T4157">
        <v>1</v>
      </c>
      <c r="U4157">
        <v>0</v>
      </c>
      <c r="V4157" t="s">
        <v>84</v>
      </c>
      <c r="W4157">
        <v>100</v>
      </c>
      <c r="X4157" t="s">
        <v>47</v>
      </c>
      <c r="Z4157" t="s">
        <v>47</v>
      </c>
      <c r="AB4157" t="str">
        <f>"09"</f>
        <v>09</v>
      </c>
      <c r="AC4157" t="s">
        <v>48</v>
      </c>
      <c r="AD4157" t="s">
        <v>49</v>
      </c>
      <c r="AE4157" t="s">
        <v>50</v>
      </c>
      <c r="AF4157">
        <v>0</v>
      </c>
      <c r="AG4157" t="s">
        <v>56</v>
      </c>
      <c r="AH4157" t="str">
        <f>"Trad IRN"</f>
        <v>Trad IRN</v>
      </c>
      <c r="AI4157" t="str">
        <f>"Bldg IRN"</f>
        <v>Bldg IRN</v>
      </c>
      <c r="AJ4157" t="s">
        <v>48</v>
      </c>
      <c r="AK4157" t="s">
        <v>48</v>
      </c>
      <c r="AL4157" t="s">
        <v>53</v>
      </c>
      <c r="AM4157">
        <v>1132.3</v>
      </c>
      <c r="AN4157">
        <v>1132.3</v>
      </c>
      <c r="AO4157">
        <v>15</v>
      </c>
    </row>
    <row r="4158" spans="1:41" x14ac:dyDescent="0.3">
      <c r="A4158" t="str">
        <f>"Trad IRN"</f>
        <v>Trad IRN</v>
      </c>
      <c r="B4158" t="str">
        <f>"Bldg IRN"</f>
        <v>Bldg IRN</v>
      </c>
      <c r="C4158" t="s">
        <v>41</v>
      </c>
      <c r="D4158" t="s">
        <v>3</v>
      </c>
      <c r="E4158" t="s">
        <v>80</v>
      </c>
      <c r="F4158" t="s">
        <v>81</v>
      </c>
      <c r="G4158" t="s">
        <v>82</v>
      </c>
      <c r="H4158" t="s">
        <v>83</v>
      </c>
      <c r="I4158" t="str">
        <f>"Trad IRN"</f>
        <v>Trad IRN</v>
      </c>
      <c r="J4158" t="s">
        <v>43</v>
      </c>
      <c r="K4158" t="s">
        <v>44</v>
      </c>
      <c r="L4158" t="s">
        <v>45</v>
      </c>
      <c r="M4158" t="s">
        <v>46</v>
      </c>
      <c r="N4158" t="str">
        <f>"08/18/2022"</f>
        <v>08/18/2022</v>
      </c>
      <c r="O4158" t="str">
        <f>"10/03/2022"</f>
        <v>10/03/2022</v>
      </c>
      <c r="P4158">
        <v>0.167244</v>
      </c>
      <c r="Q4158">
        <v>0.167244</v>
      </c>
      <c r="S4158">
        <v>0</v>
      </c>
      <c r="T4158">
        <v>0.167244</v>
      </c>
      <c r="U4158">
        <v>0</v>
      </c>
      <c r="V4158" t="str">
        <f>"Trad IRN"</f>
        <v>Trad IRN</v>
      </c>
      <c r="W4158">
        <v>100</v>
      </c>
      <c r="X4158" t="s">
        <v>47</v>
      </c>
      <c r="Z4158" t="s">
        <v>47</v>
      </c>
      <c r="AB4158" t="str">
        <f>"12"</f>
        <v>12</v>
      </c>
      <c r="AC4158" t="s">
        <v>48</v>
      </c>
      <c r="AD4158" t="s">
        <v>49</v>
      </c>
      <c r="AE4158" t="s">
        <v>50</v>
      </c>
      <c r="AF4158">
        <v>0</v>
      </c>
      <c r="AG4158" t="s">
        <v>56</v>
      </c>
      <c r="AH4158" t="str">
        <f>"Trad IRN"</f>
        <v>Trad IRN</v>
      </c>
      <c r="AI4158" t="str">
        <f>"Bldg IRN"</f>
        <v>Bldg IRN</v>
      </c>
      <c r="AJ4158" t="str">
        <f>"12"</f>
        <v>12</v>
      </c>
      <c r="AK4158" t="s">
        <v>48</v>
      </c>
      <c r="AL4158" t="s">
        <v>53</v>
      </c>
      <c r="AM4158">
        <v>189.37</v>
      </c>
      <c r="AN4158">
        <v>1132.3</v>
      </c>
      <c r="AO4158">
        <v>15</v>
      </c>
    </row>
    <row r="4159" spans="1:41" x14ac:dyDescent="0.3">
      <c r="A4159" t="str">
        <f>"Trad IRN"</f>
        <v>Trad IRN</v>
      </c>
      <c r="B4159" t="str">
        <f>"Bldg IRN"</f>
        <v>Bldg IRN</v>
      </c>
      <c r="C4159" t="s">
        <v>41</v>
      </c>
      <c r="D4159" t="s">
        <v>3</v>
      </c>
      <c r="E4159" t="s">
        <v>80</v>
      </c>
      <c r="F4159" t="s">
        <v>81</v>
      </c>
      <c r="G4159" t="s">
        <v>82</v>
      </c>
      <c r="H4159" t="s">
        <v>83</v>
      </c>
      <c r="I4159" t="str">
        <f>"Trad IRN"</f>
        <v>Trad IRN</v>
      </c>
      <c r="J4159" t="s">
        <v>43</v>
      </c>
      <c r="K4159" t="s">
        <v>44</v>
      </c>
      <c r="L4159" t="s">
        <v>45</v>
      </c>
      <c r="M4159" t="s">
        <v>46</v>
      </c>
      <c r="N4159" t="str">
        <f>"08/18/2022"</f>
        <v>08/18/2022</v>
      </c>
      <c r="O4159" t="str">
        <f t="shared" ref="O4159:O4167" si="422">"12/31/2500"</f>
        <v>12/31/2500</v>
      </c>
      <c r="P4159">
        <v>1</v>
      </c>
      <c r="Q4159">
        <v>1</v>
      </c>
      <c r="S4159">
        <v>0</v>
      </c>
      <c r="T4159">
        <v>1</v>
      </c>
      <c r="U4159">
        <v>0</v>
      </c>
      <c r="V4159" t="str">
        <f>"Trad IRN"</f>
        <v>Trad IRN</v>
      </c>
      <c r="W4159">
        <v>85</v>
      </c>
      <c r="X4159" t="s">
        <v>54</v>
      </c>
      <c r="Y4159" t="str">
        <f>"15"</f>
        <v>15</v>
      </c>
      <c r="Z4159" t="s">
        <v>47</v>
      </c>
      <c r="AB4159" t="str">
        <f>"11"</f>
        <v>11</v>
      </c>
      <c r="AC4159" t="s">
        <v>48</v>
      </c>
      <c r="AD4159" t="s">
        <v>49</v>
      </c>
      <c r="AE4159" t="s">
        <v>50</v>
      </c>
      <c r="AF4159">
        <v>0</v>
      </c>
      <c r="AG4159" t="s">
        <v>56</v>
      </c>
      <c r="AH4159" t="str">
        <f>"Trad IRN"</f>
        <v>Trad IRN</v>
      </c>
      <c r="AI4159" t="str">
        <f>"Bldg IRN"</f>
        <v>Bldg IRN</v>
      </c>
      <c r="AJ4159" t="s">
        <v>48</v>
      </c>
      <c r="AK4159" t="s">
        <v>48</v>
      </c>
      <c r="AL4159" t="s">
        <v>53</v>
      </c>
      <c r="AM4159">
        <v>1132.3</v>
      </c>
      <c r="AN4159">
        <v>1132.3</v>
      </c>
      <c r="AO4159">
        <v>15</v>
      </c>
    </row>
    <row r="4160" spans="1:41" x14ac:dyDescent="0.3">
      <c r="A4160" t="str">
        <f>"Trad IRN"</f>
        <v>Trad IRN</v>
      </c>
      <c r="B4160" t="str">
        <f>"Bldg IRN"</f>
        <v>Bldg IRN</v>
      </c>
      <c r="C4160" t="s">
        <v>41</v>
      </c>
      <c r="D4160" t="s">
        <v>3</v>
      </c>
      <c r="E4160" t="s">
        <v>80</v>
      </c>
      <c r="F4160" t="s">
        <v>81</v>
      </c>
      <c r="G4160" t="s">
        <v>82</v>
      </c>
      <c r="H4160" t="s">
        <v>83</v>
      </c>
      <c r="I4160" t="str">
        <f>"Trad IRN"</f>
        <v>Trad IRN</v>
      </c>
      <c r="J4160" t="s">
        <v>43</v>
      </c>
      <c r="K4160" t="s">
        <v>44</v>
      </c>
      <c r="L4160" t="s">
        <v>45</v>
      </c>
      <c r="M4160" t="s">
        <v>46</v>
      </c>
      <c r="N4160" t="str">
        <f>"08/18/2022"</f>
        <v>08/18/2022</v>
      </c>
      <c r="O4160" t="str">
        <f t="shared" si="422"/>
        <v>12/31/2500</v>
      </c>
      <c r="P4160">
        <v>1</v>
      </c>
      <c r="Q4160">
        <v>1</v>
      </c>
      <c r="R4160">
        <v>1</v>
      </c>
      <c r="S4160">
        <v>0</v>
      </c>
      <c r="T4160">
        <v>1</v>
      </c>
      <c r="U4160">
        <v>0</v>
      </c>
      <c r="V4160" t="str">
        <f>"Trad IRN"</f>
        <v>Trad IRN</v>
      </c>
      <c r="W4160">
        <v>100</v>
      </c>
      <c r="X4160" t="s">
        <v>47</v>
      </c>
      <c r="Z4160" t="s">
        <v>47</v>
      </c>
      <c r="AB4160" t="str">
        <f>"10"</f>
        <v>10</v>
      </c>
      <c r="AC4160" t="str">
        <f>"10"</f>
        <v>10</v>
      </c>
      <c r="AD4160" t="str">
        <f>"2"</f>
        <v>2</v>
      </c>
      <c r="AE4160" t="s">
        <v>50</v>
      </c>
      <c r="AF4160">
        <v>0</v>
      </c>
      <c r="AG4160" t="s">
        <v>56</v>
      </c>
      <c r="AH4160" t="str">
        <f>"Trad IRN"</f>
        <v>Trad IRN</v>
      </c>
      <c r="AI4160" t="str">
        <f>"Bldg IRN"</f>
        <v>Bldg IRN</v>
      </c>
      <c r="AJ4160" t="s">
        <v>48</v>
      </c>
      <c r="AK4160" t="s">
        <v>48</v>
      </c>
      <c r="AL4160" t="s">
        <v>53</v>
      </c>
      <c r="AM4160">
        <v>1132.3</v>
      </c>
      <c r="AN4160">
        <v>1132.3</v>
      </c>
      <c r="AO4160">
        <v>15</v>
      </c>
    </row>
    <row r="4161" spans="1:41" x14ac:dyDescent="0.3">
      <c r="A4161" t="str">
        <f>"Trad IRN"</f>
        <v>Trad IRN</v>
      </c>
      <c r="B4161" t="str">
        <f>"Bldg IRN"</f>
        <v>Bldg IRN</v>
      </c>
      <c r="C4161" t="s">
        <v>41</v>
      </c>
      <c r="D4161" t="s">
        <v>3</v>
      </c>
      <c r="E4161" t="s">
        <v>80</v>
      </c>
      <c r="F4161" t="s">
        <v>81</v>
      </c>
      <c r="G4161" t="s">
        <v>82</v>
      </c>
      <c r="H4161" t="s">
        <v>83</v>
      </c>
      <c r="I4161" t="str">
        <f>"Trad IRN"</f>
        <v>Trad IRN</v>
      </c>
      <c r="J4161" t="s">
        <v>43</v>
      </c>
      <c r="K4161" t="s">
        <v>44</v>
      </c>
      <c r="L4161" t="s">
        <v>45</v>
      </c>
      <c r="M4161" t="s">
        <v>46</v>
      </c>
      <c r="N4161" t="str">
        <f>"08/18/2022"</f>
        <v>08/18/2022</v>
      </c>
      <c r="O4161" t="str">
        <f t="shared" si="422"/>
        <v>12/31/2500</v>
      </c>
      <c r="P4161">
        <v>1</v>
      </c>
      <c r="Q4161">
        <v>1</v>
      </c>
      <c r="S4161">
        <v>0</v>
      </c>
      <c r="T4161">
        <v>1</v>
      </c>
      <c r="U4161">
        <v>0</v>
      </c>
      <c r="V4161" t="str">
        <f>"Trad IRN"</f>
        <v>Trad IRN</v>
      </c>
      <c r="W4161">
        <v>100</v>
      </c>
      <c r="X4161" t="s">
        <v>47</v>
      </c>
      <c r="Z4161" t="s">
        <v>47</v>
      </c>
      <c r="AB4161" t="str">
        <f>"12"</f>
        <v>12</v>
      </c>
      <c r="AC4161" t="s">
        <v>48</v>
      </c>
      <c r="AD4161" t="s">
        <v>49</v>
      </c>
      <c r="AE4161" t="s">
        <v>50</v>
      </c>
      <c r="AF4161">
        <v>0</v>
      </c>
      <c r="AG4161" t="s">
        <v>56</v>
      </c>
      <c r="AH4161" t="str">
        <f>"Trad IRN"</f>
        <v>Trad IRN</v>
      </c>
      <c r="AI4161" t="str">
        <f>"Bldg IRN"</f>
        <v>Bldg IRN</v>
      </c>
      <c r="AJ4161" t="str">
        <f>"12"</f>
        <v>12</v>
      </c>
      <c r="AK4161" t="s">
        <v>48</v>
      </c>
      <c r="AL4161" t="s">
        <v>53</v>
      </c>
      <c r="AM4161">
        <v>1132.3</v>
      </c>
      <c r="AN4161">
        <v>1132.3</v>
      </c>
      <c r="AO4161">
        <v>15</v>
      </c>
    </row>
    <row r="4162" spans="1:41" x14ac:dyDescent="0.3">
      <c r="A4162" t="str">
        <f>"Trad IRN"</f>
        <v>Trad IRN</v>
      </c>
      <c r="B4162" t="str">
        <f>"Bldg IRN"</f>
        <v>Bldg IRN</v>
      </c>
      <c r="C4162" t="s">
        <v>41</v>
      </c>
      <c r="D4162" t="s">
        <v>3</v>
      </c>
      <c r="E4162" t="s">
        <v>80</v>
      </c>
      <c r="F4162" t="s">
        <v>81</v>
      </c>
      <c r="G4162" t="s">
        <v>82</v>
      </c>
      <c r="H4162" t="s">
        <v>83</v>
      </c>
      <c r="I4162" t="s">
        <v>8</v>
      </c>
      <c r="J4162" t="s">
        <v>43</v>
      </c>
      <c r="K4162" t="s">
        <v>44</v>
      </c>
      <c r="L4162" t="s">
        <v>45</v>
      </c>
      <c r="M4162" t="s">
        <v>46</v>
      </c>
      <c r="N4162" t="str">
        <f>"08/17/2022"</f>
        <v>08/17/2022</v>
      </c>
      <c r="O4162" t="str">
        <f t="shared" si="422"/>
        <v>12/31/2500</v>
      </c>
      <c r="P4162">
        <v>0.5</v>
      </c>
      <c r="Q4162">
        <v>0.5</v>
      </c>
      <c r="R4162">
        <v>0.5</v>
      </c>
      <c r="S4162">
        <v>0</v>
      </c>
      <c r="T4162">
        <v>0.5</v>
      </c>
      <c r="U4162">
        <v>0</v>
      </c>
      <c r="V4162" t="str">
        <f>"Trad IRN"</f>
        <v>Trad IRN</v>
      </c>
      <c r="W4162">
        <v>50</v>
      </c>
      <c r="X4162" t="s">
        <v>47</v>
      </c>
      <c r="Z4162" t="s">
        <v>47</v>
      </c>
      <c r="AB4162" t="str">
        <f>"12"</f>
        <v>12</v>
      </c>
      <c r="AC4162" t="str">
        <f>"01"</f>
        <v>01</v>
      </c>
      <c r="AD4162" t="str">
        <f>"5"</f>
        <v>5</v>
      </c>
      <c r="AE4162" t="s">
        <v>50</v>
      </c>
      <c r="AF4162">
        <v>0</v>
      </c>
      <c r="AG4162" t="s">
        <v>51</v>
      </c>
      <c r="AH4162" t="s">
        <v>85</v>
      </c>
      <c r="AI4162" t="str">
        <f>"Bldg IRN"</f>
        <v>Bldg IRN</v>
      </c>
      <c r="AJ4162" t="str">
        <f>"12"</f>
        <v>12</v>
      </c>
      <c r="AK4162" t="s">
        <v>52</v>
      </c>
      <c r="AL4162" t="s">
        <v>53</v>
      </c>
      <c r="AM4162">
        <v>521</v>
      </c>
      <c r="AN4162">
        <v>1042</v>
      </c>
      <c r="AO4162">
        <v>15</v>
      </c>
    </row>
    <row r="4163" spans="1:41" x14ac:dyDescent="0.3">
      <c r="A4163" t="str">
        <f>"Trad IRN"</f>
        <v>Trad IRN</v>
      </c>
      <c r="B4163" t="str">
        <f>"Bldg IRN"</f>
        <v>Bldg IRN</v>
      </c>
      <c r="C4163" t="s">
        <v>41</v>
      </c>
      <c r="D4163" t="s">
        <v>3</v>
      </c>
      <c r="E4163" t="s">
        <v>80</v>
      </c>
      <c r="F4163" t="s">
        <v>81</v>
      </c>
      <c r="G4163" t="s">
        <v>82</v>
      </c>
      <c r="H4163" t="s">
        <v>83</v>
      </c>
      <c r="I4163" t="str">
        <f>"Trad IRN"</f>
        <v>Trad IRN</v>
      </c>
      <c r="J4163" t="s">
        <v>43</v>
      </c>
      <c r="K4163" t="s">
        <v>44</v>
      </c>
      <c r="L4163" t="s">
        <v>45</v>
      </c>
      <c r="M4163" t="s">
        <v>46</v>
      </c>
      <c r="N4163" t="str">
        <f>"08/18/2022"</f>
        <v>08/18/2022</v>
      </c>
      <c r="O4163" t="str">
        <f t="shared" si="422"/>
        <v>12/31/2500</v>
      </c>
      <c r="P4163">
        <v>0.5</v>
      </c>
      <c r="Q4163">
        <v>0.5</v>
      </c>
      <c r="R4163">
        <v>0.5</v>
      </c>
      <c r="S4163">
        <v>0</v>
      </c>
      <c r="T4163">
        <v>0.5</v>
      </c>
      <c r="U4163">
        <v>0</v>
      </c>
      <c r="V4163" t="str">
        <f>"Trad IRN"</f>
        <v>Trad IRN</v>
      </c>
      <c r="W4163">
        <v>50</v>
      </c>
      <c r="X4163" t="s">
        <v>47</v>
      </c>
      <c r="Z4163" t="s">
        <v>47</v>
      </c>
      <c r="AB4163" t="str">
        <f>"12"</f>
        <v>12</v>
      </c>
      <c r="AC4163" t="str">
        <f>"09"</f>
        <v>09</v>
      </c>
      <c r="AD4163" t="str">
        <f>"2"</f>
        <v>2</v>
      </c>
      <c r="AE4163" t="s">
        <v>55</v>
      </c>
      <c r="AF4163">
        <v>0</v>
      </c>
      <c r="AG4163" t="s">
        <v>56</v>
      </c>
      <c r="AH4163" t="str">
        <f>"Trad IRN"</f>
        <v>Trad IRN</v>
      </c>
      <c r="AI4163" t="str">
        <f>"Bldg IRN"</f>
        <v>Bldg IRN</v>
      </c>
      <c r="AJ4163" t="str">
        <f>"12"</f>
        <v>12</v>
      </c>
      <c r="AK4163" t="s">
        <v>48</v>
      </c>
      <c r="AL4163" t="s">
        <v>53</v>
      </c>
      <c r="AM4163">
        <v>566.15</v>
      </c>
      <c r="AN4163">
        <v>1132.3</v>
      </c>
      <c r="AO4163">
        <v>15</v>
      </c>
    </row>
    <row r="4164" spans="1:41" x14ac:dyDescent="0.3">
      <c r="A4164" t="str">
        <f>"Trad IRN"</f>
        <v>Trad IRN</v>
      </c>
      <c r="B4164" t="str">
        <f>"Bldg IRN"</f>
        <v>Bldg IRN</v>
      </c>
      <c r="C4164" t="s">
        <v>41</v>
      </c>
      <c r="D4164" t="s">
        <v>3</v>
      </c>
      <c r="E4164" t="s">
        <v>80</v>
      </c>
      <c r="F4164" t="s">
        <v>81</v>
      </c>
      <c r="G4164" t="s">
        <v>82</v>
      </c>
      <c r="H4164" t="s">
        <v>83</v>
      </c>
      <c r="I4164" t="str">
        <f>"Trad IRN"</f>
        <v>Trad IRN</v>
      </c>
      <c r="J4164" t="s">
        <v>43</v>
      </c>
      <c r="K4164" t="s">
        <v>44</v>
      </c>
      <c r="L4164" t="s">
        <v>45</v>
      </c>
      <c r="M4164" t="s">
        <v>46</v>
      </c>
      <c r="N4164" t="str">
        <f>"08/18/2022"</f>
        <v>08/18/2022</v>
      </c>
      <c r="O4164" t="str">
        <f t="shared" si="422"/>
        <v>12/31/2500</v>
      </c>
      <c r="P4164">
        <v>1</v>
      </c>
      <c r="Q4164">
        <v>1</v>
      </c>
      <c r="R4164">
        <v>1</v>
      </c>
      <c r="S4164">
        <v>0</v>
      </c>
      <c r="T4164">
        <v>1</v>
      </c>
      <c r="U4164">
        <v>0</v>
      </c>
      <c r="V4164" t="str">
        <f>"Trad IRN"</f>
        <v>Trad IRN</v>
      </c>
      <c r="W4164">
        <v>0</v>
      </c>
      <c r="X4164" t="s">
        <v>58</v>
      </c>
      <c r="Y4164" t="str">
        <f>"100"</f>
        <v>100</v>
      </c>
      <c r="Z4164" t="s">
        <v>47</v>
      </c>
      <c r="AB4164" t="str">
        <f>"11"</f>
        <v>11</v>
      </c>
      <c r="AC4164" t="str">
        <f>"12"</f>
        <v>12</v>
      </c>
      <c r="AD4164" t="str">
        <f>"6"</f>
        <v>6</v>
      </c>
      <c r="AE4164" t="s">
        <v>50</v>
      </c>
      <c r="AF4164">
        <v>0</v>
      </c>
      <c r="AG4164" t="s">
        <v>56</v>
      </c>
      <c r="AH4164" t="str">
        <f>"Trad IRN"</f>
        <v>Trad IRN</v>
      </c>
      <c r="AI4164" t="str">
        <f>"Bldg IRN"</f>
        <v>Bldg IRN</v>
      </c>
      <c r="AJ4164" t="s">
        <v>48</v>
      </c>
      <c r="AK4164" t="s">
        <v>48</v>
      </c>
      <c r="AL4164" t="s">
        <v>53</v>
      </c>
      <c r="AM4164">
        <v>1132.3</v>
      </c>
      <c r="AN4164">
        <v>1132.3</v>
      </c>
      <c r="AO4164">
        <v>15</v>
      </c>
    </row>
    <row r="4165" spans="1:41" x14ac:dyDescent="0.3">
      <c r="A4165" t="str">
        <f>"Trad IRN"</f>
        <v>Trad IRN</v>
      </c>
      <c r="B4165" t="str">
        <f>"Bldg IRN"</f>
        <v>Bldg IRN</v>
      </c>
      <c r="C4165" t="s">
        <v>41</v>
      </c>
      <c r="D4165" t="s">
        <v>3</v>
      </c>
      <c r="E4165" t="s">
        <v>80</v>
      </c>
      <c r="F4165" t="s">
        <v>81</v>
      </c>
      <c r="G4165" t="s">
        <v>82</v>
      </c>
      <c r="H4165" t="s">
        <v>83</v>
      </c>
      <c r="I4165" t="str">
        <f>"Trad IRN"</f>
        <v>Trad IRN</v>
      </c>
      <c r="J4165" t="s">
        <v>43</v>
      </c>
      <c r="K4165" t="s">
        <v>44</v>
      </c>
      <c r="L4165" t="s">
        <v>45</v>
      </c>
      <c r="M4165" t="s">
        <v>46</v>
      </c>
      <c r="N4165" t="str">
        <f>"08/18/2022"</f>
        <v>08/18/2022</v>
      </c>
      <c r="O4165" t="str">
        <f t="shared" si="422"/>
        <v>12/31/2500</v>
      </c>
      <c r="P4165">
        <v>1</v>
      </c>
      <c r="Q4165">
        <v>1</v>
      </c>
      <c r="S4165">
        <v>0</v>
      </c>
      <c r="T4165">
        <v>1</v>
      </c>
      <c r="U4165">
        <v>0</v>
      </c>
      <c r="V4165" t="str">
        <f>"Trad IRN"</f>
        <v>Trad IRN</v>
      </c>
      <c r="W4165">
        <v>100</v>
      </c>
      <c r="X4165" t="s">
        <v>47</v>
      </c>
      <c r="Z4165" t="s">
        <v>47</v>
      </c>
      <c r="AB4165" t="str">
        <f>"11"</f>
        <v>11</v>
      </c>
      <c r="AC4165" t="s">
        <v>48</v>
      </c>
      <c r="AD4165" t="s">
        <v>49</v>
      </c>
      <c r="AE4165" t="s">
        <v>50</v>
      </c>
      <c r="AF4165">
        <v>0</v>
      </c>
      <c r="AG4165" t="s">
        <v>56</v>
      </c>
      <c r="AH4165" t="str">
        <f>"Trad IRN"</f>
        <v>Trad IRN</v>
      </c>
      <c r="AI4165" t="str">
        <f>"Bldg IRN"</f>
        <v>Bldg IRN</v>
      </c>
      <c r="AJ4165" t="s">
        <v>48</v>
      </c>
      <c r="AK4165" t="s">
        <v>48</v>
      </c>
      <c r="AL4165" t="s">
        <v>53</v>
      </c>
      <c r="AM4165">
        <v>1132.3</v>
      </c>
      <c r="AN4165">
        <v>1132.3</v>
      </c>
      <c r="AO4165">
        <v>15</v>
      </c>
    </row>
    <row r="4166" spans="1:41" x14ac:dyDescent="0.3">
      <c r="A4166" t="str">
        <f>"Trad IRN"</f>
        <v>Trad IRN</v>
      </c>
      <c r="B4166" t="str">
        <f>"Bldg IRN"</f>
        <v>Bldg IRN</v>
      </c>
      <c r="C4166" t="s">
        <v>41</v>
      </c>
      <c r="D4166" t="s">
        <v>3</v>
      </c>
      <c r="E4166" t="s">
        <v>80</v>
      </c>
      <c r="F4166" t="s">
        <v>81</v>
      </c>
      <c r="G4166" t="s">
        <v>82</v>
      </c>
      <c r="H4166" t="s">
        <v>83</v>
      </c>
      <c r="I4166" t="s">
        <v>8</v>
      </c>
      <c r="J4166" t="s">
        <v>43</v>
      </c>
      <c r="K4166" t="s">
        <v>44</v>
      </c>
      <c r="L4166" t="s">
        <v>45</v>
      </c>
      <c r="M4166" t="s">
        <v>46</v>
      </c>
      <c r="N4166" t="str">
        <f>"01/04/2023"</f>
        <v>01/04/2023</v>
      </c>
      <c r="O4166" t="str">
        <f t="shared" si="422"/>
        <v>12/31/2500</v>
      </c>
      <c r="P4166">
        <v>7.9585000000000003E-2</v>
      </c>
      <c r="Q4166">
        <v>7.9585000000000003E-2</v>
      </c>
      <c r="S4166">
        <v>0</v>
      </c>
      <c r="T4166">
        <v>2.4028999999999998E-2</v>
      </c>
      <c r="U4166">
        <v>5.5556000000000001E-2</v>
      </c>
      <c r="V4166" t="str">
        <f>"Trad IRN"</f>
        <v>Trad IRN</v>
      </c>
      <c r="W4166">
        <v>15</v>
      </c>
      <c r="X4166" t="s">
        <v>47</v>
      </c>
      <c r="Z4166" t="s">
        <v>47</v>
      </c>
      <c r="AB4166" t="str">
        <f>"09"</f>
        <v>09</v>
      </c>
      <c r="AC4166" t="s">
        <v>48</v>
      </c>
      <c r="AD4166" t="s">
        <v>49</v>
      </c>
      <c r="AE4166" t="s">
        <v>50</v>
      </c>
      <c r="AF4166">
        <v>0</v>
      </c>
      <c r="AG4166" t="s">
        <v>51</v>
      </c>
      <c r="AH4166" t="str">
        <f>"Trad IRN"</f>
        <v>Trad IRN</v>
      </c>
      <c r="AI4166" t="str">
        <f>"Bldg IRN"</f>
        <v>Bldg IRN</v>
      </c>
      <c r="AJ4166" t="s">
        <v>48</v>
      </c>
      <c r="AK4166" t="s">
        <v>48</v>
      </c>
      <c r="AL4166" t="s">
        <v>53</v>
      </c>
      <c r="AM4166">
        <v>90.11</v>
      </c>
      <c r="AN4166">
        <v>1132.3</v>
      </c>
      <c r="AO4166">
        <v>15</v>
      </c>
    </row>
    <row r="4167" spans="1:41" x14ac:dyDescent="0.3">
      <c r="A4167" t="str">
        <f>"Trad IRN"</f>
        <v>Trad IRN</v>
      </c>
      <c r="B4167" t="str">
        <f>"Bldg IRN"</f>
        <v>Bldg IRN</v>
      </c>
      <c r="C4167" t="s">
        <v>41</v>
      </c>
      <c r="D4167" t="s">
        <v>3</v>
      </c>
      <c r="E4167" t="s">
        <v>80</v>
      </c>
      <c r="F4167" t="s">
        <v>81</v>
      </c>
      <c r="G4167" t="s">
        <v>82</v>
      </c>
      <c r="H4167" t="s">
        <v>83</v>
      </c>
      <c r="I4167" t="str">
        <f>"Trad IRN"</f>
        <v>Trad IRN</v>
      </c>
      <c r="J4167" t="s">
        <v>43</v>
      </c>
      <c r="K4167" t="s">
        <v>44</v>
      </c>
      <c r="L4167" t="s">
        <v>45</v>
      </c>
      <c r="M4167" t="s">
        <v>46</v>
      </c>
      <c r="N4167" t="str">
        <f>"01/04/2023"</f>
        <v>01/04/2023</v>
      </c>
      <c r="O4167" t="str">
        <f t="shared" si="422"/>
        <v>12/31/2500</v>
      </c>
      <c r="P4167">
        <v>0.45098100000000002</v>
      </c>
      <c r="Q4167">
        <v>0.45098100000000002</v>
      </c>
      <c r="S4167">
        <v>0</v>
      </c>
      <c r="T4167">
        <v>0.45098100000000002</v>
      </c>
      <c r="U4167">
        <v>0</v>
      </c>
      <c r="V4167" t="str">
        <f>"Trad IRN"</f>
        <v>Trad IRN</v>
      </c>
      <c r="W4167">
        <v>85</v>
      </c>
      <c r="X4167" t="s">
        <v>47</v>
      </c>
      <c r="Z4167" t="s">
        <v>47</v>
      </c>
      <c r="AB4167" t="str">
        <f>"09"</f>
        <v>09</v>
      </c>
      <c r="AC4167" t="s">
        <v>48</v>
      </c>
      <c r="AD4167" t="s">
        <v>49</v>
      </c>
      <c r="AE4167" t="s">
        <v>55</v>
      </c>
      <c r="AF4167">
        <v>0</v>
      </c>
      <c r="AG4167" t="s">
        <v>56</v>
      </c>
      <c r="AH4167" t="str">
        <f>"Trad IRN"</f>
        <v>Trad IRN</v>
      </c>
      <c r="AI4167" t="str">
        <f>"Bldg IRN"</f>
        <v>Bldg IRN</v>
      </c>
      <c r="AJ4167" t="s">
        <v>48</v>
      </c>
      <c r="AK4167" t="s">
        <v>48</v>
      </c>
      <c r="AL4167" t="s">
        <v>53</v>
      </c>
      <c r="AM4167">
        <v>510.65</v>
      </c>
      <c r="AN4167">
        <v>1132.3</v>
      </c>
      <c r="AO4167">
        <v>15</v>
      </c>
    </row>
    <row r="4168" spans="1:41" x14ac:dyDescent="0.3">
      <c r="A4168" t="str">
        <f>"Trad IRN"</f>
        <v>Trad IRN</v>
      </c>
      <c r="B4168" t="str">
        <f>"Bldg IRN"</f>
        <v>Bldg IRN</v>
      </c>
      <c r="C4168" t="s">
        <v>41</v>
      </c>
      <c r="D4168" t="s">
        <v>3</v>
      </c>
      <c r="E4168" t="s">
        <v>80</v>
      </c>
      <c r="F4168" t="s">
        <v>81</v>
      </c>
      <c r="G4168" t="s">
        <v>82</v>
      </c>
      <c r="H4168" t="s">
        <v>83</v>
      </c>
      <c r="I4168" t="str">
        <f>"Trad IRN"</f>
        <v>Trad IRN</v>
      </c>
      <c r="J4168" t="s">
        <v>43</v>
      </c>
      <c r="K4168" t="s">
        <v>44</v>
      </c>
      <c r="L4168" t="s">
        <v>45</v>
      </c>
      <c r="M4168" t="s">
        <v>46</v>
      </c>
      <c r="N4168" t="str">
        <f>"08/18/2022"</f>
        <v>08/18/2022</v>
      </c>
      <c r="O4168" t="str">
        <f>"01/03/2023"</f>
        <v>01/03/2023</v>
      </c>
      <c r="P4168">
        <v>0.46943400000000002</v>
      </c>
      <c r="Q4168">
        <v>0.46943400000000002</v>
      </c>
      <c r="S4168">
        <v>0</v>
      </c>
      <c r="T4168">
        <v>0.46943400000000002</v>
      </c>
      <c r="U4168">
        <v>0</v>
      </c>
      <c r="V4168" t="str">
        <f>"Trad IRN"</f>
        <v>Trad IRN</v>
      </c>
      <c r="W4168">
        <v>100</v>
      </c>
      <c r="X4168" t="s">
        <v>47</v>
      </c>
      <c r="Z4168" t="s">
        <v>47</v>
      </c>
      <c r="AB4168" t="str">
        <f>"09"</f>
        <v>09</v>
      </c>
      <c r="AC4168" t="s">
        <v>48</v>
      </c>
      <c r="AD4168" t="s">
        <v>49</v>
      </c>
      <c r="AE4168" t="s">
        <v>55</v>
      </c>
      <c r="AF4168">
        <v>0</v>
      </c>
      <c r="AG4168" t="s">
        <v>56</v>
      </c>
      <c r="AH4168" t="str">
        <f>"Trad IRN"</f>
        <v>Trad IRN</v>
      </c>
      <c r="AI4168" t="str">
        <f>"Bldg IRN"</f>
        <v>Bldg IRN</v>
      </c>
      <c r="AJ4168" t="s">
        <v>48</v>
      </c>
      <c r="AK4168" t="s">
        <v>48</v>
      </c>
      <c r="AL4168" t="s">
        <v>53</v>
      </c>
      <c r="AM4168">
        <v>531.54</v>
      </c>
      <c r="AN4168">
        <v>1132.3</v>
      </c>
      <c r="AO4168">
        <v>15</v>
      </c>
    </row>
    <row r="4169" spans="1:41" x14ac:dyDescent="0.3">
      <c r="A4169" t="str">
        <f>"Trad IRN"</f>
        <v>Trad IRN</v>
      </c>
      <c r="B4169" t="str">
        <f>"Bldg IRN"</f>
        <v>Bldg IRN</v>
      </c>
      <c r="C4169" t="s">
        <v>41</v>
      </c>
      <c r="D4169" t="s">
        <v>3</v>
      </c>
      <c r="E4169" t="s">
        <v>80</v>
      </c>
      <c r="F4169" t="s">
        <v>81</v>
      </c>
      <c r="G4169" t="s">
        <v>82</v>
      </c>
      <c r="H4169" t="s">
        <v>83</v>
      </c>
      <c r="I4169" t="str">
        <f>"Trad IRN"</f>
        <v>Trad IRN</v>
      </c>
      <c r="J4169" t="s">
        <v>43</v>
      </c>
      <c r="K4169" t="s">
        <v>44</v>
      </c>
      <c r="L4169" t="s">
        <v>45</v>
      </c>
      <c r="M4169" t="s">
        <v>46</v>
      </c>
      <c r="N4169" t="str">
        <f>"08/18/2022"</f>
        <v>08/18/2022</v>
      </c>
      <c r="O4169" t="str">
        <f>"12/31/2500"</f>
        <v>12/31/2500</v>
      </c>
      <c r="P4169">
        <v>1</v>
      </c>
      <c r="Q4169">
        <v>1</v>
      </c>
      <c r="S4169">
        <v>1</v>
      </c>
      <c r="T4169">
        <v>1</v>
      </c>
      <c r="U4169">
        <v>0</v>
      </c>
      <c r="V4169" t="str">
        <f>"Trad IRN"</f>
        <v>Trad IRN</v>
      </c>
      <c r="W4169">
        <v>100</v>
      </c>
      <c r="X4169" t="s">
        <v>47</v>
      </c>
      <c r="Z4169" t="s">
        <v>47</v>
      </c>
      <c r="AB4169" t="str">
        <f>"09"</f>
        <v>09</v>
      </c>
      <c r="AC4169" t="s">
        <v>48</v>
      </c>
      <c r="AD4169" t="s">
        <v>49</v>
      </c>
      <c r="AE4169" t="s">
        <v>50</v>
      </c>
      <c r="AF4169">
        <v>0</v>
      </c>
      <c r="AG4169" t="s">
        <v>56</v>
      </c>
      <c r="AH4169" t="str">
        <f>"Trad IRN"</f>
        <v>Trad IRN</v>
      </c>
      <c r="AI4169" t="str">
        <f>"Bldg IRN"</f>
        <v>Bldg IRN</v>
      </c>
      <c r="AJ4169" t="s">
        <v>48</v>
      </c>
      <c r="AK4169" t="s">
        <v>48</v>
      </c>
      <c r="AL4169" t="s">
        <v>53</v>
      </c>
      <c r="AM4169">
        <v>1132.3</v>
      </c>
      <c r="AN4169">
        <v>1132.3</v>
      </c>
      <c r="AO4169">
        <v>15</v>
      </c>
    </row>
    <row r="4170" spans="1:41" x14ac:dyDescent="0.3">
      <c r="A4170" t="str">
        <f>"Trad IRN"</f>
        <v>Trad IRN</v>
      </c>
      <c r="B4170" t="str">
        <f>"Bldg IRN"</f>
        <v>Bldg IRN</v>
      </c>
      <c r="C4170" t="s">
        <v>41</v>
      </c>
      <c r="D4170" t="s">
        <v>3</v>
      </c>
      <c r="E4170" t="s">
        <v>80</v>
      </c>
      <c r="F4170" t="s">
        <v>81</v>
      </c>
      <c r="G4170" t="s">
        <v>82</v>
      </c>
      <c r="H4170" t="s">
        <v>83</v>
      </c>
      <c r="I4170" t="str">
        <f>"Trad IRN"</f>
        <v>Trad IRN</v>
      </c>
      <c r="J4170" t="s">
        <v>43</v>
      </c>
      <c r="K4170" t="s">
        <v>44</v>
      </c>
      <c r="L4170" t="s">
        <v>45</v>
      </c>
      <c r="M4170" t="s">
        <v>46</v>
      </c>
      <c r="N4170" t="str">
        <f>"08/18/2022"</f>
        <v>08/18/2022</v>
      </c>
      <c r="O4170" t="str">
        <f>"12/31/2500"</f>
        <v>12/31/2500</v>
      </c>
      <c r="P4170">
        <v>1</v>
      </c>
      <c r="Q4170">
        <v>1</v>
      </c>
      <c r="S4170">
        <v>0</v>
      </c>
      <c r="T4170">
        <v>1</v>
      </c>
      <c r="U4170">
        <v>0</v>
      </c>
      <c r="V4170" t="str">
        <f>"Trad IRN"</f>
        <v>Trad IRN</v>
      </c>
      <c r="W4170">
        <v>100</v>
      </c>
      <c r="X4170" t="s">
        <v>47</v>
      </c>
      <c r="Z4170" t="s">
        <v>47</v>
      </c>
      <c r="AB4170" t="str">
        <f>"11"</f>
        <v>11</v>
      </c>
      <c r="AC4170" t="s">
        <v>48</v>
      </c>
      <c r="AD4170" t="s">
        <v>49</v>
      </c>
      <c r="AE4170" t="s">
        <v>50</v>
      </c>
      <c r="AF4170">
        <v>0</v>
      </c>
      <c r="AG4170" t="s">
        <v>56</v>
      </c>
      <c r="AH4170" t="str">
        <f>"Trad IRN"</f>
        <v>Trad IRN</v>
      </c>
      <c r="AI4170" t="str">
        <f>"Bldg IRN"</f>
        <v>Bldg IRN</v>
      </c>
      <c r="AJ4170" t="s">
        <v>48</v>
      </c>
      <c r="AK4170" t="s">
        <v>48</v>
      </c>
      <c r="AL4170" t="s">
        <v>53</v>
      </c>
      <c r="AM4170">
        <v>1132.3</v>
      </c>
      <c r="AN4170">
        <v>1132.3</v>
      </c>
      <c r="AO4170">
        <v>15</v>
      </c>
    </row>
    <row r="4171" spans="1:41" x14ac:dyDescent="0.3">
      <c r="A4171" t="str">
        <f>"Trad IRN"</f>
        <v>Trad IRN</v>
      </c>
      <c r="B4171" t="str">
        <f>"Bldg IRN"</f>
        <v>Bldg IRN</v>
      </c>
      <c r="C4171" t="s">
        <v>41</v>
      </c>
      <c r="D4171" t="s">
        <v>3</v>
      </c>
      <c r="E4171" t="s">
        <v>80</v>
      </c>
      <c r="F4171" t="s">
        <v>81</v>
      </c>
      <c r="G4171" t="s">
        <v>82</v>
      </c>
      <c r="H4171" t="s">
        <v>83</v>
      </c>
      <c r="I4171" t="str">
        <f>"Trad IRN"</f>
        <v>Trad IRN</v>
      </c>
      <c r="J4171" t="s">
        <v>43</v>
      </c>
      <c r="K4171" t="s">
        <v>44</v>
      </c>
      <c r="L4171" t="s">
        <v>45</v>
      </c>
      <c r="M4171" t="s">
        <v>46</v>
      </c>
      <c r="N4171" t="str">
        <f>"08/18/2022"</f>
        <v>08/18/2022</v>
      </c>
      <c r="O4171" t="str">
        <f>"12/31/2500"</f>
        <v>12/31/2500</v>
      </c>
      <c r="P4171">
        <v>1</v>
      </c>
      <c r="Q4171">
        <v>1</v>
      </c>
      <c r="R4171">
        <v>1</v>
      </c>
      <c r="S4171">
        <v>0</v>
      </c>
      <c r="T4171">
        <v>1</v>
      </c>
      <c r="U4171">
        <v>0</v>
      </c>
      <c r="V4171" t="str">
        <f>"Trad IRN"</f>
        <v>Trad IRN</v>
      </c>
      <c r="W4171">
        <v>100</v>
      </c>
      <c r="X4171" t="s">
        <v>47</v>
      </c>
      <c r="Z4171" t="s">
        <v>47</v>
      </c>
      <c r="AB4171" t="str">
        <f>"09"</f>
        <v>09</v>
      </c>
      <c r="AC4171" t="str">
        <f>"10"</f>
        <v>10</v>
      </c>
      <c r="AD4171" t="str">
        <f>"2"</f>
        <v>2</v>
      </c>
      <c r="AE4171" t="s">
        <v>50</v>
      </c>
      <c r="AF4171">
        <v>0</v>
      </c>
      <c r="AG4171" t="s">
        <v>56</v>
      </c>
      <c r="AH4171" t="str">
        <f>"Trad IRN"</f>
        <v>Trad IRN</v>
      </c>
      <c r="AI4171" t="str">
        <f>"Bldg IRN"</f>
        <v>Bldg IRN</v>
      </c>
      <c r="AJ4171" t="s">
        <v>48</v>
      </c>
      <c r="AK4171" t="s">
        <v>48</v>
      </c>
      <c r="AL4171" t="s">
        <v>53</v>
      </c>
      <c r="AM4171">
        <v>1132.3</v>
      </c>
      <c r="AN4171">
        <v>1132.3</v>
      </c>
      <c r="AO4171">
        <v>15</v>
      </c>
    </row>
    <row r="4172" spans="1:41" x14ac:dyDescent="0.3">
      <c r="A4172" t="str">
        <f>"Trad IRN"</f>
        <v>Trad IRN</v>
      </c>
      <c r="B4172" t="str">
        <f>"Bldg IRN"</f>
        <v>Bldg IRN</v>
      </c>
      <c r="C4172" t="s">
        <v>41</v>
      </c>
      <c r="D4172" t="s">
        <v>3</v>
      </c>
      <c r="E4172" t="s">
        <v>80</v>
      </c>
      <c r="F4172" t="s">
        <v>81</v>
      </c>
      <c r="G4172" t="s">
        <v>82</v>
      </c>
      <c r="H4172" t="s">
        <v>83</v>
      </c>
      <c r="I4172" t="str">
        <f>"Trad IRN"</f>
        <v>Trad IRN</v>
      </c>
      <c r="J4172" t="s">
        <v>43</v>
      </c>
      <c r="K4172" t="s">
        <v>44</v>
      </c>
      <c r="L4172" t="s">
        <v>45</v>
      </c>
      <c r="M4172" t="s">
        <v>46</v>
      </c>
      <c r="N4172" t="str">
        <f>"01/09/2023"</f>
        <v>01/09/2023</v>
      </c>
      <c r="O4172" t="str">
        <f>"12/31/2500"</f>
        <v>12/31/2500</v>
      </c>
      <c r="P4172">
        <v>0.51326499999999997</v>
      </c>
      <c r="Q4172">
        <v>0.51326499999999997</v>
      </c>
      <c r="R4172">
        <v>0.507498</v>
      </c>
      <c r="S4172">
        <v>0</v>
      </c>
      <c r="T4172">
        <v>0.51326499999999997</v>
      </c>
      <c r="U4172">
        <v>0</v>
      </c>
      <c r="V4172" t="str">
        <f>"Trad IRN"</f>
        <v>Trad IRN</v>
      </c>
      <c r="W4172">
        <v>100</v>
      </c>
      <c r="X4172" t="s">
        <v>47</v>
      </c>
      <c r="Z4172" t="s">
        <v>47</v>
      </c>
      <c r="AB4172" t="str">
        <f>"11"</f>
        <v>11</v>
      </c>
      <c r="AC4172" t="str">
        <f>"10"</f>
        <v>10</v>
      </c>
      <c r="AD4172" t="str">
        <f>"2"</f>
        <v>2</v>
      </c>
      <c r="AE4172" t="s">
        <v>50</v>
      </c>
      <c r="AF4172">
        <v>0</v>
      </c>
      <c r="AG4172" t="s">
        <v>56</v>
      </c>
      <c r="AH4172" t="str">
        <f>"Trad IRN"</f>
        <v>Trad IRN</v>
      </c>
      <c r="AI4172" t="str">
        <f>"Bldg IRN"</f>
        <v>Bldg IRN</v>
      </c>
      <c r="AJ4172" t="s">
        <v>48</v>
      </c>
      <c r="AK4172" t="s">
        <v>48</v>
      </c>
      <c r="AL4172" t="s">
        <v>53</v>
      </c>
      <c r="AM4172">
        <v>581.16999999999996</v>
      </c>
      <c r="AN4172">
        <v>1132.3</v>
      </c>
      <c r="AO4172">
        <v>15</v>
      </c>
    </row>
    <row r="4173" spans="1:41" x14ac:dyDescent="0.3">
      <c r="A4173" t="str">
        <f>"Trad IRN"</f>
        <v>Trad IRN</v>
      </c>
      <c r="B4173" t="str">
        <f>"Bldg IRN"</f>
        <v>Bldg IRN</v>
      </c>
      <c r="C4173" t="s">
        <v>41</v>
      </c>
      <c r="D4173" t="s">
        <v>3</v>
      </c>
      <c r="E4173" t="s">
        <v>80</v>
      </c>
      <c r="F4173" t="s">
        <v>81</v>
      </c>
      <c r="G4173" t="s">
        <v>82</v>
      </c>
      <c r="H4173" t="s">
        <v>83</v>
      </c>
      <c r="I4173" t="str">
        <f>"Trad IRN"</f>
        <v>Trad IRN</v>
      </c>
      <c r="J4173" t="s">
        <v>43</v>
      </c>
      <c r="K4173" t="s">
        <v>44</v>
      </c>
      <c r="L4173" t="s">
        <v>45</v>
      </c>
      <c r="M4173" t="s">
        <v>46</v>
      </c>
      <c r="N4173" t="str">
        <f t="shared" ref="N4173:N4178" si="423">"08/18/2022"</f>
        <v>08/18/2022</v>
      </c>
      <c r="O4173" t="str">
        <f>"01/08/2023"</f>
        <v>01/08/2023</v>
      </c>
      <c r="P4173">
        <v>0.48673499999999997</v>
      </c>
      <c r="Q4173">
        <v>0.48673499999999997</v>
      </c>
      <c r="S4173">
        <v>0</v>
      </c>
      <c r="T4173">
        <v>0.48673499999999997</v>
      </c>
      <c r="U4173">
        <v>0</v>
      </c>
      <c r="V4173" t="str">
        <f>"Trad IRN"</f>
        <v>Trad IRN</v>
      </c>
      <c r="W4173">
        <v>100</v>
      </c>
      <c r="X4173" t="s">
        <v>47</v>
      </c>
      <c r="Z4173" t="s">
        <v>47</v>
      </c>
      <c r="AB4173" t="str">
        <f>"11"</f>
        <v>11</v>
      </c>
      <c r="AC4173" t="s">
        <v>48</v>
      </c>
      <c r="AD4173" t="s">
        <v>49</v>
      </c>
      <c r="AE4173" t="s">
        <v>50</v>
      </c>
      <c r="AF4173">
        <v>0</v>
      </c>
      <c r="AG4173" t="s">
        <v>56</v>
      </c>
      <c r="AH4173" t="str">
        <f>"Trad IRN"</f>
        <v>Trad IRN</v>
      </c>
      <c r="AI4173" t="str">
        <f>"Bldg IRN"</f>
        <v>Bldg IRN</v>
      </c>
      <c r="AJ4173" t="s">
        <v>48</v>
      </c>
      <c r="AK4173" t="s">
        <v>48</v>
      </c>
      <c r="AL4173" t="s">
        <v>53</v>
      </c>
      <c r="AM4173">
        <v>551.13</v>
      </c>
      <c r="AN4173">
        <v>1132.3</v>
      </c>
      <c r="AO4173">
        <v>15</v>
      </c>
    </row>
    <row r="4174" spans="1:41" x14ac:dyDescent="0.3">
      <c r="A4174" t="str">
        <f>"Trad IRN"</f>
        <v>Trad IRN</v>
      </c>
      <c r="B4174" t="str">
        <f>"Bldg IRN"</f>
        <v>Bldg IRN</v>
      </c>
      <c r="C4174" t="s">
        <v>41</v>
      </c>
      <c r="D4174" t="s">
        <v>3</v>
      </c>
      <c r="E4174" t="s">
        <v>80</v>
      </c>
      <c r="F4174" t="s">
        <v>81</v>
      </c>
      <c r="G4174" t="s">
        <v>82</v>
      </c>
      <c r="H4174" t="s">
        <v>83</v>
      </c>
      <c r="I4174" t="str">
        <f>"Trad IRN"</f>
        <v>Trad IRN</v>
      </c>
      <c r="J4174" t="s">
        <v>43</v>
      </c>
      <c r="K4174" t="s">
        <v>44</v>
      </c>
      <c r="L4174" t="s">
        <v>45</v>
      </c>
      <c r="M4174" t="s">
        <v>46</v>
      </c>
      <c r="N4174" t="str">
        <f t="shared" si="423"/>
        <v>08/18/2022</v>
      </c>
      <c r="O4174" t="str">
        <f>"12/31/2500"</f>
        <v>12/31/2500</v>
      </c>
      <c r="P4174">
        <v>1</v>
      </c>
      <c r="Q4174">
        <v>1</v>
      </c>
      <c r="S4174">
        <v>1</v>
      </c>
      <c r="T4174">
        <v>1</v>
      </c>
      <c r="U4174">
        <v>0</v>
      </c>
      <c r="V4174" t="str">
        <f>"Trad IRN"</f>
        <v>Trad IRN</v>
      </c>
      <c r="W4174">
        <v>85</v>
      </c>
      <c r="X4174" t="s">
        <v>54</v>
      </c>
      <c r="Y4174" t="str">
        <f>"15"</f>
        <v>15</v>
      </c>
      <c r="Z4174" t="s">
        <v>47</v>
      </c>
      <c r="AB4174" t="str">
        <f>"12"</f>
        <v>12</v>
      </c>
      <c r="AC4174" t="s">
        <v>48</v>
      </c>
      <c r="AD4174" t="s">
        <v>49</v>
      </c>
      <c r="AE4174" t="s">
        <v>50</v>
      </c>
      <c r="AF4174">
        <v>0</v>
      </c>
      <c r="AG4174" t="s">
        <v>56</v>
      </c>
      <c r="AH4174" t="str">
        <f>"Trad IRN"</f>
        <v>Trad IRN</v>
      </c>
      <c r="AI4174" t="str">
        <f>"Bldg IRN"</f>
        <v>Bldg IRN</v>
      </c>
      <c r="AJ4174" t="str">
        <f>"12"</f>
        <v>12</v>
      </c>
      <c r="AK4174" t="s">
        <v>48</v>
      </c>
      <c r="AL4174" t="s">
        <v>53</v>
      </c>
      <c r="AM4174">
        <v>1132.3</v>
      </c>
      <c r="AN4174">
        <v>1132.3</v>
      </c>
      <c r="AO4174">
        <v>15</v>
      </c>
    </row>
    <row r="4175" spans="1:41" x14ac:dyDescent="0.3">
      <c r="A4175" t="str">
        <f>"Trad IRN"</f>
        <v>Trad IRN</v>
      </c>
      <c r="B4175" t="str">
        <f>"Bldg IRN"</f>
        <v>Bldg IRN</v>
      </c>
      <c r="C4175" t="s">
        <v>41</v>
      </c>
      <c r="D4175" t="s">
        <v>3</v>
      </c>
      <c r="E4175" t="s">
        <v>80</v>
      </c>
      <c r="F4175" t="s">
        <v>81</v>
      </c>
      <c r="G4175" t="s">
        <v>82</v>
      </c>
      <c r="H4175" t="s">
        <v>83</v>
      </c>
      <c r="I4175" t="s">
        <v>8</v>
      </c>
      <c r="J4175" t="s">
        <v>43</v>
      </c>
      <c r="K4175" t="s">
        <v>44</v>
      </c>
      <c r="L4175" t="s">
        <v>45</v>
      </c>
      <c r="M4175" t="s">
        <v>46</v>
      </c>
      <c r="N4175" t="str">
        <f t="shared" si="423"/>
        <v>08/18/2022</v>
      </c>
      <c r="O4175" t="str">
        <f>"12/20/2022"</f>
        <v>12/20/2022</v>
      </c>
      <c r="P4175">
        <v>6.9550000000000001E-2</v>
      </c>
      <c r="Q4175">
        <v>6.9550000000000001E-2</v>
      </c>
      <c r="S4175">
        <v>0</v>
      </c>
      <c r="T4175">
        <v>1.4671999999999999E-2</v>
      </c>
      <c r="U4175">
        <v>5.4878000000000003E-2</v>
      </c>
      <c r="V4175" t="str">
        <f>"Trad IRN"</f>
        <v>Trad IRN</v>
      </c>
      <c r="W4175">
        <v>15</v>
      </c>
      <c r="X4175" t="s">
        <v>47</v>
      </c>
      <c r="Z4175" t="s">
        <v>47</v>
      </c>
      <c r="AB4175" t="str">
        <f>"10"</f>
        <v>10</v>
      </c>
      <c r="AC4175" t="s">
        <v>48</v>
      </c>
      <c r="AD4175" t="s">
        <v>49</v>
      </c>
      <c r="AE4175" t="s">
        <v>50</v>
      </c>
      <c r="AF4175">
        <v>0</v>
      </c>
      <c r="AG4175" t="s">
        <v>51</v>
      </c>
      <c r="AH4175" t="str">
        <f>"Trad IRN"</f>
        <v>Trad IRN</v>
      </c>
      <c r="AI4175" t="str">
        <f>"Bldg IRN"</f>
        <v>Bldg IRN</v>
      </c>
      <c r="AJ4175" t="s">
        <v>48</v>
      </c>
      <c r="AK4175" t="s">
        <v>48</v>
      </c>
      <c r="AL4175" t="s">
        <v>53</v>
      </c>
      <c r="AM4175">
        <v>78.75</v>
      </c>
      <c r="AN4175">
        <v>1132.3</v>
      </c>
      <c r="AO4175">
        <v>15</v>
      </c>
    </row>
    <row r="4176" spans="1:41" x14ac:dyDescent="0.3">
      <c r="A4176" t="str">
        <f>"Trad IRN"</f>
        <v>Trad IRN</v>
      </c>
      <c r="B4176" t="str">
        <f>"Bldg IRN"</f>
        <v>Bldg IRN</v>
      </c>
      <c r="C4176" t="s">
        <v>41</v>
      </c>
      <c r="D4176" t="s">
        <v>3</v>
      </c>
      <c r="E4176" t="s">
        <v>80</v>
      </c>
      <c r="F4176" t="s">
        <v>81</v>
      </c>
      <c r="G4176" t="s">
        <v>82</v>
      </c>
      <c r="H4176" t="s">
        <v>83</v>
      </c>
      <c r="I4176" t="str">
        <f>"Trad IRN"</f>
        <v>Trad IRN</v>
      </c>
      <c r="J4176" t="s">
        <v>43</v>
      </c>
      <c r="K4176" t="s">
        <v>44</v>
      </c>
      <c r="L4176" t="s">
        <v>45</v>
      </c>
      <c r="M4176" t="s">
        <v>46</v>
      </c>
      <c r="N4176" t="str">
        <f t="shared" si="423"/>
        <v>08/18/2022</v>
      </c>
      <c r="O4176" t="str">
        <f>"12/31/2500"</f>
        <v>12/31/2500</v>
      </c>
      <c r="P4176">
        <v>0.85</v>
      </c>
      <c r="Q4176">
        <v>0.85</v>
      </c>
      <c r="S4176">
        <v>0</v>
      </c>
      <c r="T4176">
        <v>0.85</v>
      </c>
      <c r="U4176">
        <v>0</v>
      </c>
      <c r="V4176" t="str">
        <f>"Trad IRN"</f>
        <v>Trad IRN</v>
      </c>
      <c r="W4176">
        <v>85</v>
      </c>
      <c r="X4176" t="s">
        <v>47</v>
      </c>
      <c r="Z4176" t="s">
        <v>47</v>
      </c>
      <c r="AB4176" t="str">
        <f>"10"</f>
        <v>10</v>
      </c>
      <c r="AC4176" t="s">
        <v>48</v>
      </c>
      <c r="AD4176" t="s">
        <v>49</v>
      </c>
      <c r="AE4176" t="s">
        <v>50</v>
      </c>
      <c r="AF4176">
        <v>0</v>
      </c>
      <c r="AG4176" t="s">
        <v>56</v>
      </c>
      <c r="AH4176" t="str">
        <f>"Trad IRN"</f>
        <v>Trad IRN</v>
      </c>
      <c r="AI4176" t="str">
        <f>"Bldg IRN"</f>
        <v>Bldg IRN</v>
      </c>
      <c r="AJ4176" t="s">
        <v>48</v>
      </c>
      <c r="AK4176" t="s">
        <v>48</v>
      </c>
      <c r="AL4176" t="s">
        <v>53</v>
      </c>
      <c r="AM4176">
        <v>962.46</v>
      </c>
      <c r="AN4176">
        <v>1132.3</v>
      </c>
      <c r="AO4176">
        <v>15</v>
      </c>
    </row>
    <row r="4177" spans="1:41" x14ac:dyDescent="0.3">
      <c r="A4177" t="str">
        <f>"Trad IRN"</f>
        <v>Trad IRN</v>
      </c>
      <c r="B4177" t="str">
        <f>"Bldg IRN"</f>
        <v>Bldg IRN</v>
      </c>
      <c r="C4177" t="s">
        <v>41</v>
      </c>
      <c r="D4177" t="s">
        <v>3</v>
      </c>
      <c r="E4177" t="s">
        <v>80</v>
      </c>
      <c r="F4177" t="s">
        <v>81</v>
      </c>
      <c r="G4177" t="s">
        <v>82</v>
      </c>
      <c r="H4177" t="s">
        <v>83</v>
      </c>
      <c r="I4177" t="str">
        <f>"Trad IRN"</f>
        <v>Trad IRN</v>
      </c>
      <c r="J4177" t="s">
        <v>43</v>
      </c>
      <c r="K4177" t="s">
        <v>44</v>
      </c>
      <c r="L4177" t="s">
        <v>45</v>
      </c>
      <c r="M4177" t="s">
        <v>46</v>
      </c>
      <c r="N4177" t="str">
        <f t="shared" si="423"/>
        <v>08/18/2022</v>
      </c>
      <c r="O4177" t="str">
        <f>"12/31/2500"</f>
        <v>12/31/2500</v>
      </c>
      <c r="P4177">
        <v>1</v>
      </c>
      <c r="Q4177">
        <v>1</v>
      </c>
      <c r="S4177">
        <v>0</v>
      </c>
      <c r="T4177">
        <v>1</v>
      </c>
      <c r="U4177">
        <v>0</v>
      </c>
      <c r="V4177" t="str">
        <f>"Trad IRN"</f>
        <v>Trad IRN</v>
      </c>
      <c r="W4177">
        <v>100</v>
      </c>
      <c r="X4177" t="s">
        <v>47</v>
      </c>
      <c r="Z4177" t="s">
        <v>47</v>
      </c>
      <c r="AB4177" t="str">
        <f>"11"</f>
        <v>11</v>
      </c>
      <c r="AC4177" t="s">
        <v>48</v>
      </c>
      <c r="AD4177" t="s">
        <v>49</v>
      </c>
      <c r="AE4177" t="s">
        <v>50</v>
      </c>
      <c r="AF4177">
        <v>0</v>
      </c>
      <c r="AG4177" t="s">
        <v>56</v>
      </c>
      <c r="AH4177" t="str">
        <f>"Trad IRN"</f>
        <v>Trad IRN</v>
      </c>
      <c r="AI4177" t="str">
        <f>"Bldg IRN"</f>
        <v>Bldg IRN</v>
      </c>
      <c r="AJ4177" t="s">
        <v>48</v>
      </c>
      <c r="AK4177" t="s">
        <v>48</v>
      </c>
      <c r="AL4177" t="s">
        <v>53</v>
      </c>
      <c r="AM4177">
        <v>1132.3</v>
      </c>
      <c r="AN4177">
        <v>1132.3</v>
      </c>
      <c r="AO4177">
        <v>15</v>
      </c>
    </row>
    <row r="4178" spans="1:41" x14ac:dyDescent="0.3">
      <c r="A4178" t="str">
        <f>"Trad IRN"</f>
        <v>Trad IRN</v>
      </c>
      <c r="B4178" t="str">
        <f>"Bldg IRN"</f>
        <v>Bldg IRN</v>
      </c>
      <c r="C4178" t="s">
        <v>41</v>
      </c>
      <c r="D4178" t="s">
        <v>3</v>
      </c>
      <c r="E4178" t="s">
        <v>80</v>
      </c>
      <c r="F4178" t="s">
        <v>81</v>
      </c>
      <c r="G4178" t="s">
        <v>82</v>
      </c>
      <c r="H4178" t="s">
        <v>83</v>
      </c>
      <c r="I4178" t="str">
        <f>"Trad IRN"</f>
        <v>Trad IRN</v>
      </c>
      <c r="J4178" t="s">
        <v>43</v>
      </c>
      <c r="K4178" t="s">
        <v>44</v>
      </c>
      <c r="L4178" t="s">
        <v>45</v>
      </c>
      <c r="M4178" t="s">
        <v>46</v>
      </c>
      <c r="N4178" t="str">
        <f t="shared" si="423"/>
        <v>08/18/2022</v>
      </c>
      <c r="O4178" t="str">
        <f>"01/03/2023"</f>
        <v>01/03/2023</v>
      </c>
      <c r="P4178">
        <v>0.39901900000000001</v>
      </c>
      <c r="Q4178">
        <v>0.39901900000000001</v>
      </c>
      <c r="S4178">
        <v>0</v>
      </c>
      <c r="T4178">
        <v>0.39901900000000001</v>
      </c>
      <c r="U4178">
        <v>0</v>
      </c>
      <c r="V4178" t="str">
        <f>"Trad IRN"</f>
        <v>Trad IRN</v>
      </c>
      <c r="W4178">
        <v>85</v>
      </c>
      <c r="X4178" t="s">
        <v>47</v>
      </c>
      <c r="Z4178" t="s">
        <v>47</v>
      </c>
      <c r="AB4178" t="str">
        <f>"10"</f>
        <v>10</v>
      </c>
      <c r="AC4178" t="s">
        <v>48</v>
      </c>
      <c r="AD4178" t="s">
        <v>49</v>
      </c>
      <c r="AE4178" t="s">
        <v>50</v>
      </c>
      <c r="AF4178">
        <v>0</v>
      </c>
      <c r="AG4178" t="s">
        <v>56</v>
      </c>
      <c r="AH4178" t="str">
        <f>"Trad IRN"</f>
        <v>Trad IRN</v>
      </c>
      <c r="AI4178" t="str">
        <f>"Bldg IRN"</f>
        <v>Bldg IRN</v>
      </c>
      <c r="AJ4178" t="s">
        <v>48</v>
      </c>
      <c r="AK4178" t="s">
        <v>48</v>
      </c>
      <c r="AL4178" t="s">
        <v>53</v>
      </c>
      <c r="AM4178">
        <v>451.81</v>
      </c>
      <c r="AN4178">
        <v>1132.3</v>
      </c>
      <c r="AO4178">
        <v>15</v>
      </c>
    </row>
    <row r="4179" spans="1:41" x14ac:dyDescent="0.3">
      <c r="A4179" t="str">
        <f>"Trad IRN"</f>
        <v>Trad IRN</v>
      </c>
      <c r="B4179" t="str">
        <f>"Bldg IRN"</f>
        <v>Bldg IRN</v>
      </c>
      <c r="C4179" t="s">
        <v>41</v>
      </c>
      <c r="D4179" t="s">
        <v>3</v>
      </c>
      <c r="E4179" t="s">
        <v>80</v>
      </c>
      <c r="F4179" t="s">
        <v>81</v>
      </c>
      <c r="G4179" t="s">
        <v>82</v>
      </c>
      <c r="H4179" t="s">
        <v>83</v>
      </c>
      <c r="I4179" t="str">
        <f>"Trad IRN"</f>
        <v>Trad IRN</v>
      </c>
      <c r="J4179" t="s">
        <v>43</v>
      </c>
      <c r="K4179" t="s">
        <v>44</v>
      </c>
      <c r="L4179" t="s">
        <v>45</v>
      </c>
      <c r="M4179" t="s">
        <v>46</v>
      </c>
      <c r="N4179" t="str">
        <f>"01/04/2023"</f>
        <v>01/04/2023</v>
      </c>
      <c r="O4179" t="str">
        <f>"12/31/2500"</f>
        <v>12/31/2500</v>
      </c>
      <c r="P4179">
        <v>0.53056599999999998</v>
      </c>
      <c r="Q4179">
        <v>0.53056599999999998</v>
      </c>
      <c r="S4179">
        <v>0</v>
      </c>
      <c r="T4179">
        <v>0.53056599999999998</v>
      </c>
      <c r="U4179">
        <v>0</v>
      </c>
      <c r="V4179" t="str">
        <f>"Trad IRN"</f>
        <v>Trad IRN</v>
      </c>
      <c r="W4179">
        <v>100</v>
      </c>
      <c r="X4179" t="s">
        <v>47</v>
      </c>
      <c r="Z4179" t="s">
        <v>47</v>
      </c>
      <c r="AB4179" t="str">
        <f>"10"</f>
        <v>10</v>
      </c>
      <c r="AC4179" t="s">
        <v>48</v>
      </c>
      <c r="AD4179" t="s">
        <v>49</v>
      </c>
      <c r="AE4179" t="s">
        <v>50</v>
      </c>
      <c r="AF4179">
        <v>0</v>
      </c>
      <c r="AG4179" t="s">
        <v>56</v>
      </c>
      <c r="AH4179" t="str">
        <f>"Trad IRN"</f>
        <v>Trad IRN</v>
      </c>
      <c r="AI4179" t="str">
        <f>"Bldg IRN"</f>
        <v>Bldg IRN</v>
      </c>
      <c r="AJ4179" t="s">
        <v>48</v>
      </c>
      <c r="AK4179" t="s">
        <v>48</v>
      </c>
      <c r="AL4179" t="s">
        <v>53</v>
      </c>
      <c r="AM4179">
        <v>600.76</v>
      </c>
      <c r="AN4179">
        <v>1132.3</v>
      </c>
      <c r="AO4179">
        <v>15</v>
      </c>
    </row>
    <row r="4180" spans="1:41" x14ac:dyDescent="0.3">
      <c r="A4180" t="str">
        <f>"Trad IRN"</f>
        <v>Trad IRN</v>
      </c>
      <c r="B4180" t="str">
        <f>"Bldg IRN"</f>
        <v>Bldg IRN</v>
      </c>
      <c r="C4180" t="s">
        <v>41</v>
      </c>
      <c r="D4180" t="s">
        <v>3</v>
      </c>
      <c r="E4180" t="s">
        <v>80</v>
      </c>
      <c r="F4180" t="s">
        <v>81</v>
      </c>
      <c r="G4180" t="s">
        <v>82</v>
      </c>
      <c r="H4180" t="s">
        <v>83</v>
      </c>
      <c r="I4180" t="s">
        <v>8</v>
      </c>
      <c r="J4180" t="s">
        <v>43</v>
      </c>
      <c r="K4180" t="s">
        <v>44</v>
      </c>
      <c r="L4180" t="s">
        <v>45</v>
      </c>
      <c r="M4180" t="s">
        <v>46</v>
      </c>
      <c r="N4180" t="str">
        <f>"08/18/2022"</f>
        <v>08/18/2022</v>
      </c>
      <c r="O4180" t="str">
        <f>"12/20/2022"</f>
        <v>12/20/2022</v>
      </c>
      <c r="P4180">
        <v>6.9550000000000001E-2</v>
      </c>
      <c r="Q4180">
        <v>6.9550000000000001E-2</v>
      </c>
      <c r="S4180">
        <v>0</v>
      </c>
      <c r="T4180">
        <v>1.4671999999999999E-2</v>
      </c>
      <c r="U4180">
        <v>5.4878000000000003E-2</v>
      </c>
      <c r="V4180" t="str">
        <f>"Trad IRN"</f>
        <v>Trad IRN</v>
      </c>
      <c r="W4180">
        <v>15</v>
      </c>
      <c r="X4180" t="s">
        <v>47</v>
      </c>
      <c r="Z4180" t="s">
        <v>47</v>
      </c>
      <c r="AB4180" t="str">
        <f>"10"</f>
        <v>10</v>
      </c>
      <c r="AC4180" t="s">
        <v>48</v>
      </c>
      <c r="AD4180" t="s">
        <v>49</v>
      </c>
      <c r="AE4180" t="s">
        <v>50</v>
      </c>
      <c r="AF4180">
        <v>0</v>
      </c>
      <c r="AG4180" t="s">
        <v>51</v>
      </c>
      <c r="AH4180" t="str">
        <f>"Trad IRN"</f>
        <v>Trad IRN</v>
      </c>
      <c r="AI4180" t="str">
        <f>"Bldg IRN"</f>
        <v>Bldg IRN</v>
      </c>
      <c r="AJ4180" t="s">
        <v>48</v>
      </c>
      <c r="AK4180" t="s">
        <v>48</v>
      </c>
      <c r="AL4180" t="s">
        <v>53</v>
      </c>
      <c r="AM4180">
        <v>78.75</v>
      </c>
      <c r="AN4180">
        <v>1132.3</v>
      </c>
      <c r="AO4180">
        <v>15</v>
      </c>
    </row>
    <row r="4181" spans="1:41" x14ac:dyDescent="0.3">
      <c r="A4181" t="str">
        <f>"Trad IRN"</f>
        <v>Trad IRN</v>
      </c>
      <c r="B4181" t="str">
        <f>"Bldg IRN"</f>
        <v>Bldg IRN</v>
      </c>
      <c r="C4181" t="s">
        <v>41</v>
      </c>
      <c r="D4181" t="s">
        <v>3</v>
      </c>
      <c r="E4181" t="s">
        <v>80</v>
      </c>
      <c r="F4181" t="s">
        <v>81</v>
      </c>
      <c r="G4181" t="s">
        <v>82</v>
      </c>
      <c r="H4181" t="s">
        <v>83</v>
      </c>
      <c r="I4181" t="str">
        <f>"Trad IRN"</f>
        <v>Trad IRN</v>
      </c>
      <c r="J4181" t="s">
        <v>43</v>
      </c>
      <c r="K4181" t="s">
        <v>44</v>
      </c>
      <c r="L4181" t="s">
        <v>45</v>
      </c>
      <c r="M4181" t="s">
        <v>46</v>
      </c>
      <c r="N4181" t="str">
        <f>"08/18/2022"</f>
        <v>08/18/2022</v>
      </c>
      <c r="O4181" t="str">
        <f t="shared" ref="O4181:O4186" si="424">"12/31/2500"</f>
        <v>12/31/2500</v>
      </c>
      <c r="P4181">
        <v>1</v>
      </c>
      <c r="Q4181">
        <v>1</v>
      </c>
      <c r="S4181">
        <v>0</v>
      </c>
      <c r="T4181">
        <v>1</v>
      </c>
      <c r="U4181">
        <v>0</v>
      </c>
      <c r="V4181" t="str">
        <f>"Trad IRN"</f>
        <v>Trad IRN</v>
      </c>
      <c r="W4181">
        <v>100</v>
      </c>
      <c r="X4181" t="s">
        <v>47</v>
      </c>
      <c r="Z4181" t="s">
        <v>47</v>
      </c>
      <c r="AB4181" t="str">
        <f>"12"</f>
        <v>12</v>
      </c>
      <c r="AC4181" t="s">
        <v>48</v>
      </c>
      <c r="AD4181" t="s">
        <v>49</v>
      </c>
      <c r="AE4181" t="s">
        <v>55</v>
      </c>
      <c r="AF4181">
        <v>0</v>
      </c>
      <c r="AG4181" t="s">
        <v>56</v>
      </c>
      <c r="AH4181" t="str">
        <f>"Trad IRN"</f>
        <v>Trad IRN</v>
      </c>
      <c r="AI4181" t="str">
        <f>"Bldg IRN"</f>
        <v>Bldg IRN</v>
      </c>
      <c r="AJ4181" t="str">
        <f>"12"</f>
        <v>12</v>
      </c>
      <c r="AK4181" t="s">
        <v>48</v>
      </c>
      <c r="AL4181" t="s">
        <v>53</v>
      </c>
      <c r="AM4181">
        <v>1132.3</v>
      </c>
      <c r="AN4181">
        <v>1132.3</v>
      </c>
      <c r="AO4181">
        <v>15</v>
      </c>
    </row>
    <row r="4182" spans="1:41" x14ac:dyDescent="0.3">
      <c r="A4182" t="str">
        <f>"Trad IRN"</f>
        <v>Trad IRN</v>
      </c>
      <c r="B4182" t="str">
        <f>"Bldg IRN"</f>
        <v>Bldg IRN</v>
      </c>
      <c r="C4182" t="s">
        <v>41</v>
      </c>
      <c r="D4182" t="s">
        <v>3</v>
      </c>
      <c r="E4182" t="s">
        <v>80</v>
      </c>
      <c r="F4182" t="s">
        <v>81</v>
      </c>
      <c r="G4182" t="s">
        <v>82</v>
      </c>
      <c r="H4182" t="s">
        <v>83</v>
      </c>
      <c r="I4182" t="str">
        <f>"Trad IRN"</f>
        <v>Trad IRN</v>
      </c>
      <c r="J4182" t="s">
        <v>43</v>
      </c>
      <c r="K4182" t="s">
        <v>44</v>
      </c>
      <c r="L4182" t="s">
        <v>45</v>
      </c>
      <c r="M4182" t="s">
        <v>46</v>
      </c>
      <c r="N4182" t="str">
        <f>"08/18/2022"</f>
        <v>08/18/2022</v>
      </c>
      <c r="O4182" t="str">
        <f t="shared" si="424"/>
        <v>12/31/2500</v>
      </c>
      <c r="P4182">
        <v>1</v>
      </c>
      <c r="Q4182">
        <v>1</v>
      </c>
      <c r="S4182">
        <v>1</v>
      </c>
      <c r="T4182">
        <v>1</v>
      </c>
      <c r="U4182">
        <v>0</v>
      </c>
      <c r="V4182" t="str">
        <f>"Trad IRN"</f>
        <v>Trad IRN</v>
      </c>
      <c r="W4182">
        <v>100</v>
      </c>
      <c r="X4182" t="s">
        <v>47</v>
      </c>
      <c r="Z4182" t="s">
        <v>47</v>
      </c>
      <c r="AB4182" t="str">
        <f>"10"</f>
        <v>10</v>
      </c>
      <c r="AC4182" t="s">
        <v>48</v>
      </c>
      <c r="AD4182" t="s">
        <v>49</v>
      </c>
      <c r="AE4182" t="s">
        <v>50</v>
      </c>
      <c r="AF4182">
        <v>0</v>
      </c>
      <c r="AG4182" t="s">
        <v>56</v>
      </c>
      <c r="AH4182" t="str">
        <f>"Trad IRN"</f>
        <v>Trad IRN</v>
      </c>
      <c r="AI4182" t="str">
        <f>"Bldg IRN"</f>
        <v>Bldg IRN</v>
      </c>
      <c r="AJ4182" t="s">
        <v>48</v>
      </c>
      <c r="AK4182" t="s">
        <v>48</v>
      </c>
      <c r="AL4182" t="s">
        <v>53</v>
      </c>
      <c r="AM4182">
        <v>1132.3</v>
      </c>
      <c r="AN4182">
        <v>1132.3</v>
      </c>
      <c r="AO4182">
        <v>15</v>
      </c>
    </row>
    <row r="4183" spans="1:41" x14ac:dyDescent="0.3">
      <c r="A4183" t="str">
        <f>"Trad IRN"</f>
        <v>Trad IRN</v>
      </c>
      <c r="B4183" t="str">
        <f>"Bldg IRN"</f>
        <v>Bldg IRN</v>
      </c>
      <c r="C4183" t="s">
        <v>41</v>
      </c>
      <c r="D4183" t="s">
        <v>3</v>
      </c>
      <c r="E4183" t="s">
        <v>80</v>
      </c>
      <c r="F4183" t="s">
        <v>81</v>
      </c>
      <c r="G4183" t="s">
        <v>82</v>
      </c>
      <c r="H4183" t="s">
        <v>83</v>
      </c>
      <c r="I4183" t="str">
        <f>"Trad IRN"</f>
        <v>Trad IRN</v>
      </c>
      <c r="J4183" t="s">
        <v>43</v>
      </c>
      <c r="K4183" t="s">
        <v>44</v>
      </c>
      <c r="L4183" t="s">
        <v>45</v>
      </c>
      <c r="M4183" t="s">
        <v>46</v>
      </c>
      <c r="N4183" t="str">
        <f>"08/18/2022"</f>
        <v>08/18/2022</v>
      </c>
      <c r="O4183" t="str">
        <f t="shared" si="424"/>
        <v>12/31/2500</v>
      </c>
      <c r="P4183">
        <v>1</v>
      </c>
      <c r="Q4183">
        <v>1</v>
      </c>
      <c r="S4183">
        <v>0</v>
      </c>
      <c r="T4183">
        <v>1</v>
      </c>
      <c r="U4183">
        <v>0</v>
      </c>
      <c r="V4183" t="str">
        <f>"Trad IRN"</f>
        <v>Trad IRN</v>
      </c>
      <c r="W4183">
        <v>55</v>
      </c>
      <c r="X4183" t="s">
        <v>54</v>
      </c>
      <c r="Y4183" t="str">
        <f>"45"</f>
        <v>45</v>
      </c>
      <c r="Z4183" t="s">
        <v>47</v>
      </c>
      <c r="AB4183" t="str">
        <f>"12"</f>
        <v>12</v>
      </c>
      <c r="AC4183" t="s">
        <v>48</v>
      </c>
      <c r="AD4183" t="s">
        <v>49</v>
      </c>
      <c r="AE4183" t="s">
        <v>50</v>
      </c>
      <c r="AF4183">
        <v>0</v>
      </c>
      <c r="AG4183" t="s">
        <v>56</v>
      </c>
      <c r="AH4183" t="str">
        <f>"Trad IRN"</f>
        <v>Trad IRN</v>
      </c>
      <c r="AI4183" t="str">
        <f>"Bldg IRN"</f>
        <v>Bldg IRN</v>
      </c>
      <c r="AJ4183" t="str">
        <f>"12"</f>
        <v>12</v>
      </c>
      <c r="AK4183" t="s">
        <v>48</v>
      </c>
      <c r="AL4183" t="s">
        <v>53</v>
      </c>
      <c r="AM4183">
        <v>1132.3</v>
      </c>
      <c r="AN4183">
        <v>1132.3</v>
      </c>
      <c r="AO4183">
        <v>15</v>
      </c>
    </row>
    <row r="4184" spans="1:41" x14ac:dyDescent="0.3">
      <c r="A4184" t="str">
        <f>"Trad IRN"</f>
        <v>Trad IRN</v>
      </c>
      <c r="B4184" t="str">
        <f>"Bldg IRN"</f>
        <v>Bldg IRN</v>
      </c>
      <c r="C4184" t="s">
        <v>41</v>
      </c>
      <c r="D4184" t="s">
        <v>3</v>
      </c>
      <c r="E4184" t="s">
        <v>80</v>
      </c>
      <c r="F4184" t="s">
        <v>81</v>
      </c>
      <c r="G4184" t="s">
        <v>82</v>
      </c>
      <c r="H4184" t="s">
        <v>83</v>
      </c>
      <c r="I4184" t="str">
        <f>"Trad IRN"</f>
        <v>Trad IRN</v>
      </c>
      <c r="J4184" t="s">
        <v>43</v>
      </c>
      <c r="K4184" t="s">
        <v>44</v>
      </c>
      <c r="L4184" t="s">
        <v>45</v>
      </c>
      <c r="M4184" t="s">
        <v>46</v>
      </c>
      <c r="N4184" t="str">
        <f>"08/18/2022"</f>
        <v>08/18/2022</v>
      </c>
      <c r="O4184" t="str">
        <f t="shared" si="424"/>
        <v>12/31/2500</v>
      </c>
      <c r="P4184">
        <v>1</v>
      </c>
      <c r="Q4184">
        <v>1</v>
      </c>
      <c r="S4184">
        <v>1</v>
      </c>
      <c r="T4184">
        <v>1</v>
      </c>
      <c r="U4184">
        <v>0</v>
      </c>
      <c r="V4184" t="str">
        <f>"Trad IRN"</f>
        <v>Trad IRN</v>
      </c>
      <c r="W4184">
        <v>100</v>
      </c>
      <c r="X4184" t="s">
        <v>47</v>
      </c>
      <c r="Z4184" t="s">
        <v>47</v>
      </c>
      <c r="AB4184" t="str">
        <f>"10"</f>
        <v>10</v>
      </c>
      <c r="AC4184" t="s">
        <v>48</v>
      </c>
      <c r="AD4184" t="s">
        <v>49</v>
      </c>
      <c r="AE4184" t="s">
        <v>50</v>
      </c>
      <c r="AF4184">
        <v>0</v>
      </c>
      <c r="AG4184" t="s">
        <v>56</v>
      </c>
      <c r="AH4184" t="str">
        <f>"Trad IRN"</f>
        <v>Trad IRN</v>
      </c>
      <c r="AI4184" t="str">
        <f>"Bldg IRN"</f>
        <v>Bldg IRN</v>
      </c>
      <c r="AJ4184" t="s">
        <v>48</v>
      </c>
      <c r="AK4184" t="s">
        <v>48</v>
      </c>
      <c r="AL4184" t="s">
        <v>53</v>
      </c>
      <c r="AM4184">
        <v>1132.3</v>
      </c>
      <c r="AN4184">
        <v>1132.3</v>
      </c>
      <c r="AO4184">
        <v>15</v>
      </c>
    </row>
    <row r="4185" spans="1:41" x14ac:dyDescent="0.3">
      <c r="A4185" t="str">
        <f>"Trad IRN"</f>
        <v>Trad IRN</v>
      </c>
      <c r="B4185" t="str">
        <f>"Bldg IRN"</f>
        <v>Bldg IRN</v>
      </c>
      <c r="C4185" t="s">
        <v>41</v>
      </c>
      <c r="D4185" t="s">
        <v>3</v>
      </c>
      <c r="E4185" t="s">
        <v>80</v>
      </c>
      <c r="F4185" t="s">
        <v>81</v>
      </c>
      <c r="G4185" t="s">
        <v>82</v>
      </c>
      <c r="H4185" t="s">
        <v>83</v>
      </c>
      <c r="I4185" t="s">
        <v>8</v>
      </c>
      <c r="J4185" t="s">
        <v>43</v>
      </c>
      <c r="K4185" t="s">
        <v>44</v>
      </c>
      <c r="L4185" t="s">
        <v>45</v>
      </c>
      <c r="M4185" t="s">
        <v>46</v>
      </c>
      <c r="N4185" t="str">
        <f>"08/17/2022"</f>
        <v>08/17/2022</v>
      </c>
      <c r="O4185" t="str">
        <f t="shared" si="424"/>
        <v>12/31/2500</v>
      </c>
      <c r="P4185">
        <v>0.5</v>
      </c>
      <c r="Q4185">
        <v>0.5</v>
      </c>
      <c r="R4185">
        <v>0.5</v>
      </c>
      <c r="S4185">
        <v>0</v>
      </c>
      <c r="T4185">
        <v>0</v>
      </c>
      <c r="U4185">
        <v>0.5</v>
      </c>
      <c r="V4185" t="str">
        <f>"Trad IRN"</f>
        <v>Trad IRN</v>
      </c>
      <c r="W4185">
        <v>50</v>
      </c>
      <c r="X4185" t="s">
        <v>47</v>
      </c>
      <c r="Z4185" t="s">
        <v>47</v>
      </c>
      <c r="AB4185" t="str">
        <f>"12"</f>
        <v>12</v>
      </c>
      <c r="AC4185" t="str">
        <f>"10"</f>
        <v>10</v>
      </c>
      <c r="AD4185" t="str">
        <f>"2"</f>
        <v>2</v>
      </c>
      <c r="AE4185" t="s">
        <v>50</v>
      </c>
      <c r="AF4185">
        <v>0</v>
      </c>
      <c r="AG4185" t="s">
        <v>51</v>
      </c>
      <c r="AH4185" t="s">
        <v>85</v>
      </c>
      <c r="AI4185" t="str">
        <f>"Bldg IRN"</f>
        <v>Bldg IRN</v>
      </c>
      <c r="AJ4185" t="str">
        <f>"12"</f>
        <v>12</v>
      </c>
      <c r="AK4185" t="s">
        <v>52</v>
      </c>
      <c r="AL4185" t="s">
        <v>53</v>
      </c>
      <c r="AM4185">
        <v>521</v>
      </c>
      <c r="AN4185">
        <v>1042</v>
      </c>
      <c r="AO4185">
        <v>15</v>
      </c>
    </row>
    <row r="4186" spans="1:41" x14ac:dyDescent="0.3">
      <c r="A4186" t="str">
        <f>"Trad IRN"</f>
        <v>Trad IRN</v>
      </c>
      <c r="B4186" t="str">
        <f>"Bldg IRN"</f>
        <v>Bldg IRN</v>
      </c>
      <c r="C4186" t="s">
        <v>41</v>
      </c>
      <c r="D4186" t="s">
        <v>3</v>
      </c>
      <c r="E4186" t="s">
        <v>80</v>
      </c>
      <c r="F4186" t="s">
        <v>81</v>
      </c>
      <c r="G4186" t="s">
        <v>82</v>
      </c>
      <c r="H4186" t="s">
        <v>83</v>
      </c>
      <c r="I4186" t="str">
        <f>"Trad IRN"</f>
        <v>Trad IRN</v>
      </c>
      <c r="J4186" t="s">
        <v>43</v>
      </c>
      <c r="K4186" t="s">
        <v>44</v>
      </c>
      <c r="L4186" t="s">
        <v>45</v>
      </c>
      <c r="M4186" t="s">
        <v>46</v>
      </c>
      <c r="N4186" t="str">
        <f>"08/18/2022"</f>
        <v>08/18/2022</v>
      </c>
      <c r="O4186" t="str">
        <f t="shared" si="424"/>
        <v>12/31/2500</v>
      </c>
      <c r="P4186">
        <v>0.5</v>
      </c>
      <c r="Q4186">
        <v>0.5</v>
      </c>
      <c r="R4186">
        <v>0.5</v>
      </c>
      <c r="S4186">
        <v>0</v>
      </c>
      <c r="T4186">
        <v>0.5</v>
      </c>
      <c r="U4186">
        <v>0</v>
      </c>
      <c r="V4186" t="str">
        <f>"Trad IRN"</f>
        <v>Trad IRN</v>
      </c>
      <c r="W4186">
        <v>50</v>
      </c>
      <c r="X4186" t="s">
        <v>47</v>
      </c>
      <c r="Z4186" t="s">
        <v>47</v>
      </c>
      <c r="AB4186" t="str">
        <f>"12"</f>
        <v>12</v>
      </c>
      <c r="AC4186" t="str">
        <f>"10"</f>
        <v>10</v>
      </c>
      <c r="AD4186" t="str">
        <f>"2"</f>
        <v>2</v>
      </c>
      <c r="AE4186" t="s">
        <v>55</v>
      </c>
      <c r="AF4186">
        <v>0</v>
      </c>
      <c r="AG4186" t="s">
        <v>56</v>
      </c>
      <c r="AH4186" t="str">
        <f>"Trad IRN"</f>
        <v>Trad IRN</v>
      </c>
      <c r="AI4186" t="str">
        <f>"Bldg IRN"</f>
        <v>Bldg IRN</v>
      </c>
      <c r="AJ4186" t="str">
        <f>"12"</f>
        <v>12</v>
      </c>
      <c r="AK4186" t="s">
        <v>48</v>
      </c>
      <c r="AL4186" t="s">
        <v>53</v>
      </c>
      <c r="AM4186">
        <v>566.15</v>
      </c>
      <c r="AN4186">
        <v>1132.3</v>
      </c>
      <c r="AO4186">
        <v>15</v>
      </c>
    </row>
    <row r="4187" spans="1:41" x14ac:dyDescent="0.3">
      <c r="A4187" t="str">
        <f>"Trad IRN"</f>
        <v>Trad IRN</v>
      </c>
      <c r="B4187" t="str">
        <f>"Bldg IRN"</f>
        <v>Bldg IRN</v>
      </c>
      <c r="C4187" t="s">
        <v>41</v>
      </c>
      <c r="D4187" t="s">
        <v>3</v>
      </c>
      <c r="E4187" t="s">
        <v>80</v>
      </c>
      <c r="F4187" t="s">
        <v>81</v>
      </c>
      <c r="G4187" t="s">
        <v>82</v>
      </c>
      <c r="H4187" t="s">
        <v>83</v>
      </c>
      <c r="I4187" t="str">
        <f>"Trad IRN"</f>
        <v>Trad IRN</v>
      </c>
      <c r="J4187" t="s">
        <v>43</v>
      </c>
      <c r="K4187" t="s">
        <v>44</v>
      </c>
      <c r="L4187" t="s">
        <v>45</v>
      </c>
      <c r="M4187" t="s">
        <v>46</v>
      </c>
      <c r="N4187" t="str">
        <f>"08/18/2022"</f>
        <v>08/18/2022</v>
      </c>
      <c r="O4187" t="str">
        <f>"12/21/2022"</f>
        <v>12/21/2022</v>
      </c>
      <c r="P4187">
        <v>0.46943400000000002</v>
      </c>
      <c r="Q4187">
        <v>0.46943400000000002</v>
      </c>
      <c r="S4187">
        <v>0</v>
      </c>
      <c r="T4187">
        <v>0.46943400000000002</v>
      </c>
      <c r="U4187">
        <v>0</v>
      </c>
      <c r="V4187" t="str">
        <f>"Trad IRN"</f>
        <v>Trad IRN</v>
      </c>
      <c r="W4187">
        <v>25</v>
      </c>
      <c r="X4187" t="s">
        <v>54</v>
      </c>
      <c r="Y4187" t="str">
        <f>"45"</f>
        <v>45</v>
      </c>
      <c r="Z4187" t="s">
        <v>54</v>
      </c>
      <c r="AA4187" t="str">
        <f>"30"</f>
        <v>30</v>
      </c>
      <c r="AB4187" t="str">
        <f>"12"</f>
        <v>12</v>
      </c>
      <c r="AC4187" t="s">
        <v>48</v>
      </c>
      <c r="AD4187" t="s">
        <v>49</v>
      </c>
      <c r="AE4187" t="s">
        <v>50</v>
      </c>
      <c r="AF4187">
        <v>0</v>
      </c>
      <c r="AG4187" t="s">
        <v>56</v>
      </c>
      <c r="AH4187" t="str">
        <f>"Trad IRN"</f>
        <v>Trad IRN</v>
      </c>
      <c r="AI4187" t="str">
        <f>"Bldg IRN"</f>
        <v>Bldg IRN</v>
      </c>
      <c r="AJ4187" t="str">
        <f>"12"</f>
        <v>12</v>
      </c>
      <c r="AK4187" t="s">
        <v>48</v>
      </c>
      <c r="AL4187" t="s">
        <v>53</v>
      </c>
      <c r="AM4187">
        <v>531.54</v>
      </c>
      <c r="AN4187">
        <v>1132.3</v>
      </c>
      <c r="AO4187">
        <v>15</v>
      </c>
    </row>
    <row r="4188" spans="1:41" x14ac:dyDescent="0.3">
      <c r="A4188" t="str">
        <f>"Trad IRN"</f>
        <v>Trad IRN</v>
      </c>
      <c r="B4188" t="str">
        <f>"Bldg IRN"</f>
        <v>Bldg IRN</v>
      </c>
      <c r="C4188" t="s">
        <v>41</v>
      </c>
      <c r="D4188" t="s">
        <v>3</v>
      </c>
      <c r="E4188" t="s">
        <v>80</v>
      </c>
      <c r="F4188" t="s">
        <v>81</v>
      </c>
      <c r="G4188" t="s">
        <v>82</v>
      </c>
      <c r="H4188" t="s">
        <v>83</v>
      </c>
      <c r="I4188" t="str">
        <f>"Trad IRN"</f>
        <v>Trad IRN</v>
      </c>
      <c r="J4188" t="s">
        <v>43</v>
      </c>
      <c r="K4188" t="s">
        <v>44</v>
      </c>
      <c r="L4188" t="s">
        <v>45</v>
      </c>
      <c r="M4188" t="s">
        <v>46</v>
      </c>
      <c r="N4188" t="str">
        <f>"08/18/2022"</f>
        <v>08/18/2022</v>
      </c>
      <c r="O4188" t="str">
        <f>"12/31/2500"</f>
        <v>12/31/2500</v>
      </c>
      <c r="P4188">
        <v>1</v>
      </c>
      <c r="Q4188">
        <v>1</v>
      </c>
      <c r="S4188">
        <v>0</v>
      </c>
      <c r="T4188">
        <v>1</v>
      </c>
      <c r="U4188">
        <v>0</v>
      </c>
      <c r="V4188" t="str">
        <f>"Trad IRN"</f>
        <v>Trad IRN</v>
      </c>
      <c r="W4188">
        <v>100</v>
      </c>
      <c r="X4188" t="s">
        <v>47</v>
      </c>
      <c r="Z4188" t="s">
        <v>47</v>
      </c>
      <c r="AB4188" t="str">
        <f>"10"</f>
        <v>10</v>
      </c>
      <c r="AC4188" t="s">
        <v>48</v>
      </c>
      <c r="AD4188" t="s">
        <v>49</v>
      </c>
      <c r="AE4188" t="s">
        <v>50</v>
      </c>
      <c r="AF4188">
        <v>0</v>
      </c>
      <c r="AG4188" t="s">
        <v>56</v>
      </c>
      <c r="AH4188" t="str">
        <f>"Trad IRN"</f>
        <v>Trad IRN</v>
      </c>
      <c r="AI4188" t="str">
        <f>"Bldg IRN"</f>
        <v>Bldg IRN</v>
      </c>
      <c r="AJ4188" t="s">
        <v>48</v>
      </c>
      <c r="AK4188" t="s">
        <v>48</v>
      </c>
      <c r="AL4188" t="s">
        <v>53</v>
      </c>
      <c r="AM4188">
        <v>1132.3</v>
      </c>
      <c r="AN4188">
        <v>1132.3</v>
      </c>
      <c r="AO4188">
        <v>15</v>
      </c>
    </row>
    <row r="4189" spans="1:41" x14ac:dyDescent="0.3">
      <c r="A4189" t="str">
        <f>"Trad IRN"</f>
        <v>Trad IRN</v>
      </c>
      <c r="B4189" t="str">
        <f>"Bldg IRN"</f>
        <v>Bldg IRN</v>
      </c>
      <c r="C4189" t="s">
        <v>41</v>
      </c>
      <c r="D4189" t="s">
        <v>3</v>
      </c>
      <c r="E4189" t="s">
        <v>80</v>
      </c>
      <c r="F4189" t="s">
        <v>81</v>
      </c>
      <c r="G4189" t="s">
        <v>82</v>
      </c>
      <c r="H4189" t="s">
        <v>83</v>
      </c>
      <c r="I4189" t="str">
        <f>"Trad IRN"</f>
        <v>Trad IRN</v>
      </c>
      <c r="J4189" t="s">
        <v>43</v>
      </c>
      <c r="K4189" t="s">
        <v>44</v>
      </c>
      <c r="L4189" t="s">
        <v>45</v>
      </c>
      <c r="M4189" t="s">
        <v>46</v>
      </c>
      <c r="N4189" t="str">
        <f>"08/18/2022"</f>
        <v>08/18/2022</v>
      </c>
      <c r="O4189" t="str">
        <f>"12/31/2500"</f>
        <v>12/31/2500</v>
      </c>
      <c r="P4189">
        <v>1</v>
      </c>
      <c r="Q4189">
        <v>1</v>
      </c>
      <c r="S4189">
        <v>0</v>
      </c>
      <c r="T4189">
        <v>1</v>
      </c>
      <c r="U4189">
        <v>0</v>
      </c>
      <c r="V4189" t="str">
        <f>"Trad IRN"</f>
        <v>Trad IRN</v>
      </c>
      <c r="W4189">
        <v>55</v>
      </c>
      <c r="X4189" t="s">
        <v>54</v>
      </c>
      <c r="Y4189" t="str">
        <f>"45"</f>
        <v>45</v>
      </c>
      <c r="Z4189" t="s">
        <v>47</v>
      </c>
      <c r="AB4189" t="str">
        <f>"12"</f>
        <v>12</v>
      </c>
      <c r="AC4189" t="s">
        <v>48</v>
      </c>
      <c r="AD4189" t="s">
        <v>49</v>
      </c>
      <c r="AE4189" t="s">
        <v>50</v>
      </c>
      <c r="AF4189">
        <v>0</v>
      </c>
      <c r="AG4189" t="s">
        <v>56</v>
      </c>
      <c r="AH4189" t="str">
        <f>"Trad IRN"</f>
        <v>Trad IRN</v>
      </c>
      <c r="AI4189" t="str">
        <f>"Bldg IRN"</f>
        <v>Bldg IRN</v>
      </c>
      <c r="AJ4189" t="str">
        <f>"12"</f>
        <v>12</v>
      </c>
      <c r="AK4189" t="s">
        <v>48</v>
      </c>
      <c r="AL4189" t="s">
        <v>53</v>
      </c>
      <c r="AM4189">
        <v>1132.3</v>
      </c>
      <c r="AN4189">
        <v>1132.3</v>
      </c>
      <c r="AO4189">
        <v>15</v>
      </c>
    </row>
    <row r="4190" spans="1:41" x14ac:dyDescent="0.3">
      <c r="A4190" t="str">
        <f>"Trad IRN"</f>
        <v>Trad IRN</v>
      </c>
      <c r="B4190" t="str">
        <f>"Bldg IRN"</f>
        <v>Bldg IRN</v>
      </c>
      <c r="C4190" t="s">
        <v>41</v>
      </c>
      <c r="D4190" t="s">
        <v>3</v>
      </c>
      <c r="E4190" t="s">
        <v>80</v>
      </c>
      <c r="F4190" t="s">
        <v>81</v>
      </c>
      <c r="G4190" t="s">
        <v>82</v>
      </c>
      <c r="H4190" t="s">
        <v>83</v>
      </c>
      <c r="I4190" t="str">
        <f>"Trad IRN"</f>
        <v>Trad IRN</v>
      </c>
      <c r="J4190" t="s">
        <v>43</v>
      </c>
      <c r="K4190" t="s">
        <v>44</v>
      </c>
      <c r="L4190" t="s">
        <v>45</v>
      </c>
      <c r="M4190" t="s">
        <v>46</v>
      </c>
      <c r="N4190" t="str">
        <f>"08/18/2022"</f>
        <v>08/18/2022</v>
      </c>
      <c r="O4190" t="str">
        <f>"12/31/2500"</f>
        <v>12/31/2500</v>
      </c>
      <c r="P4190">
        <v>1</v>
      </c>
      <c r="Q4190">
        <v>1</v>
      </c>
      <c r="S4190">
        <v>0</v>
      </c>
      <c r="T4190">
        <v>1</v>
      </c>
      <c r="U4190">
        <v>0</v>
      </c>
      <c r="V4190" t="str">
        <f>"Trad IRN"</f>
        <v>Trad IRN</v>
      </c>
      <c r="W4190">
        <v>100</v>
      </c>
      <c r="X4190" t="s">
        <v>47</v>
      </c>
      <c r="Z4190" t="s">
        <v>47</v>
      </c>
      <c r="AB4190" t="str">
        <f>"12"</f>
        <v>12</v>
      </c>
      <c r="AC4190" t="s">
        <v>48</v>
      </c>
      <c r="AD4190" t="s">
        <v>49</v>
      </c>
      <c r="AE4190" t="s">
        <v>55</v>
      </c>
      <c r="AF4190">
        <v>0</v>
      </c>
      <c r="AG4190" t="s">
        <v>56</v>
      </c>
      <c r="AH4190" t="str">
        <f>"Trad IRN"</f>
        <v>Trad IRN</v>
      </c>
      <c r="AI4190" t="str">
        <f>"Bldg IRN"</f>
        <v>Bldg IRN</v>
      </c>
      <c r="AJ4190" t="str">
        <f>"12"</f>
        <v>12</v>
      </c>
      <c r="AK4190" t="s">
        <v>48</v>
      </c>
      <c r="AL4190" t="s">
        <v>53</v>
      </c>
      <c r="AM4190">
        <v>1132.3</v>
      </c>
      <c r="AN4190">
        <v>1132.3</v>
      </c>
      <c r="AO4190">
        <v>15</v>
      </c>
    </row>
    <row r="4191" spans="1:41" x14ac:dyDescent="0.3">
      <c r="A4191" t="str">
        <f>"Trad IRN"</f>
        <v>Trad IRN</v>
      </c>
      <c r="B4191" t="str">
        <f>"Bldg IRN"</f>
        <v>Bldg IRN</v>
      </c>
      <c r="C4191" t="s">
        <v>41</v>
      </c>
      <c r="D4191" t="s">
        <v>3</v>
      </c>
      <c r="E4191" t="s">
        <v>80</v>
      </c>
      <c r="F4191" t="s">
        <v>81</v>
      </c>
      <c r="G4191" t="s">
        <v>82</v>
      </c>
      <c r="H4191" t="s">
        <v>83</v>
      </c>
      <c r="I4191" t="str">
        <f>"Trad IRN"</f>
        <v>Trad IRN</v>
      </c>
      <c r="J4191" t="s">
        <v>43</v>
      </c>
      <c r="K4191" t="s">
        <v>44</v>
      </c>
      <c r="L4191" t="s">
        <v>45</v>
      </c>
      <c r="M4191" t="s">
        <v>46</v>
      </c>
      <c r="N4191" t="str">
        <f>"01/04/2023"</f>
        <v>01/04/2023</v>
      </c>
      <c r="O4191" t="str">
        <f>"12/31/2500"</f>
        <v>12/31/2500</v>
      </c>
      <c r="P4191">
        <v>0.45098100000000002</v>
      </c>
      <c r="Q4191">
        <v>0.45098100000000002</v>
      </c>
      <c r="R4191">
        <v>0.45098100000000002</v>
      </c>
      <c r="S4191">
        <v>0</v>
      </c>
      <c r="T4191">
        <v>0.45098100000000002</v>
      </c>
      <c r="U4191">
        <v>0</v>
      </c>
      <c r="V4191" t="str">
        <f>"Trad IRN"</f>
        <v>Trad IRN</v>
      </c>
      <c r="W4191">
        <v>85</v>
      </c>
      <c r="X4191" t="s">
        <v>47</v>
      </c>
      <c r="Z4191" t="s">
        <v>47</v>
      </c>
      <c r="AB4191" t="str">
        <f>"10"</f>
        <v>10</v>
      </c>
      <c r="AC4191" t="str">
        <f>"15"</f>
        <v>15</v>
      </c>
      <c r="AD4191" t="str">
        <f>"2"</f>
        <v>2</v>
      </c>
      <c r="AE4191" t="s">
        <v>50</v>
      </c>
      <c r="AF4191">
        <v>0</v>
      </c>
      <c r="AG4191" t="s">
        <v>56</v>
      </c>
      <c r="AH4191" t="str">
        <f>"Trad IRN"</f>
        <v>Trad IRN</v>
      </c>
      <c r="AI4191" t="str">
        <f>"Bldg IRN"</f>
        <v>Bldg IRN</v>
      </c>
      <c r="AJ4191" t="s">
        <v>48</v>
      </c>
      <c r="AK4191" t="s">
        <v>48</v>
      </c>
      <c r="AL4191" t="s">
        <v>53</v>
      </c>
      <c r="AM4191">
        <v>510.65</v>
      </c>
      <c r="AN4191">
        <v>1132.3</v>
      </c>
      <c r="AO4191">
        <v>15</v>
      </c>
    </row>
    <row r="4192" spans="1:41" x14ac:dyDescent="0.3">
      <c r="A4192" t="str">
        <f>"Trad IRN"</f>
        <v>Trad IRN</v>
      </c>
      <c r="B4192" t="str">
        <f>"Bldg IRN"</f>
        <v>Bldg IRN</v>
      </c>
      <c r="C4192" t="s">
        <v>41</v>
      </c>
      <c r="D4192" t="s">
        <v>3</v>
      </c>
      <c r="E4192" t="s">
        <v>80</v>
      </c>
      <c r="F4192" t="s">
        <v>81</v>
      </c>
      <c r="G4192" t="s">
        <v>82</v>
      </c>
      <c r="H4192" t="s">
        <v>83</v>
      </c>
      <c r="I4192" t="str">
        <f>"Trad IRN"</f>
        <v>Trad IRN</v>
      </c>
      <c r="J4192" t="s">
        <v>43</v>
      </c>
      <c r="K4192" t="s">
        <v>44</v>
      </c>
      <c r="L4192" t="s">
        <v>45</v>
      </c>
      <c r="M4192" t="s">
        <v>46</v>
      </c>
      <c r="N4192" t="str">
        <f>"08/18/2022"</f>
        <v>08/18/2022</v>
      </c>
      <c r="O4192" t="str">
        <f>"01/03/2023"</f>
        <v>01/03/2023</v>
      </c>
      <c r="P4192">
        <v>0.46943400000000002</v>
      </c>
      <c r="Q4192">
        <v>0.46943400000000002</v>
      </c>
      <c r="R4192">
        <v>0.46943400000000002</v>
      </c>
      <c r="S4192">
        <v>0</v>
      </c>
      <c r="T4192">
        <v>0.46943400000000002</v>
      </c>
      <c r="U4192">
        <v>0</v>
      </c>
      <c r="V4192" t="str">
        <f>"Trad IRN"</f>
        <v>Trad IRN</v>
      </c>
      <c r="W4192">
        <v>100</v>
      </c>
      <c r="X4192" t="s">
        <v>47</v>
      </c>
      <c r="Z4192" t="s">
        <v>47</v>
      </c>
      <c r="AB4192" t="str">
        <f>"10"</f>
        <v>10</v>
      </c>
      <c r="AC4192" t="str">
        <f>"15"</f>
        <v>15</v>
      </c>
      <c r="AD4192" t="str">
        <f>"2"</f>
        <v>2</v>
      </c>
      <c r="AE4192" t="s">
        <v>50</v>
      </c>
      <c r="AF4192">
        <v>0</v>
      </c>
      <c r="AG4192" t="s">
        <v>56</v>
      </c>
      <c r="AH4192" t="str">
        <f>"Trad IRN"</f>
        <v>Trad IRN</v>
      </c>
      <c r="AI4192" t="str">
        <f>"Bldg IRN"</f>
        <v>Bldg IRN</v>
      </c>
      <c r="AJ4192" t="s">
        <v>48</v>
      </c>
      <c r="AK4192" t="s">
        <v>48</v>
      </c>
      <c r="AL4192" t="s">
        <v>53</v>
      </c>
      <c r="AM4192">
        <v>531.54</v>
      </c>
      <c r="AN4192">
        <v>1132.3</v>
      </c>
      <c r="AO4192">
        <v>15</v>
      </c>
    </row>
    <row r="4193" spans="1:41" x14ac:dyDescent="0.3">
      <c r="A4193" t="str">
        <f>"Trad IRN"</f>
        <v>Trad IRN</v>
      </c>
      <c r="B4193" t="str">
        <f>"Bldg IRN"</f>
        <v>Bldg IRN</v>
      </c>
      <c r="C4193" t="s">
        <v>41</v>
      </c>
      <c r="D4193" t="s">
        <v>3</v>
      </c>
      <c r="E4193" t="s">
        <v>80</v>
      </c>
      <c r="F4193" t="s">
        <v>81</v>
      </c>
      <c r="G4193" t="s">
        <v>82</v>
      </c>
      <c r="H4193" t="s">
        <v>83</v>
      </c>
      <c r="I4193" t="s">
        <v>8</v>
      </c>
      <c r="J4193" t="s">
        <v>43</v>
      </c>
      <c r="K4193" t="s">
        <v>44</v>
      </c>
      <c r="L4193" t="s">
        <v>45</v>
      </c>
      <c r="M4193" t="s">
        <v>46</v>
      </c>
      <c r="N4193" t="str">
        <f>"01/04/2023"</f>
        <v>01/04/2023</v>
      </c>
      <c r="O4193" t="str">
        <f>"12/31/2500"</f>
        <v>12/31/2500</v>
      </c>
      <c r="P4193">
        <v>7.9585000000000003E-2</v>
      </c>
      <c r="Q4193">
        <v>7.9585000000000003E-2</v>
      </c>
      <c r="R4193">
        <v>7.9585000000000003E-2</v>
      </c>
      <c r="S4193">
        <v>0</v>
      </c>
      <c r="T4193">
        <v>2.4028999999999998E-2</v>
      </c>
      <c r="U4193">
        <v>5.5556000000000001E-2</v>
      </c>
      <c r="V4193" t="str">
        <f>"Trad IRN"</f>
        <v>Trad IRN</v>
      </c>
      <c r="W4193">
        <v>15</v>
      </c>
      <c r="X4193" t="s">
        <v>47</v>
      </c>
      <c r="Z4193" t="s">
        <v>47</v>
      </c>
      <c r="AB4193" t="str">
        <f>"10"</f>
        <v>10</v>
      </c>
      <c r="AC4193" t="str">
        <f>"15"</f>
        <v>15</v>
      </c>
      <c r="AD4193" t="str">
        <f>"2"</f>
        <v>2</v>
      </c>
      <c r="AE4193" t="s">
        <v>50</v>
      </c>
      <c r="AF4193">
        <v>0</v>
      </c>
      <c r="AG4193" t="s">
        <v>51</v>
      </c>
      <c r="AH4193" t="str">
        <f>"Trad IRN"</f>
        <v>Trad IRN</v>
      </c>
      <c r="AI4193" t="str">
        <f>"Bldg IRN"</f>
        <v>Bldg IRN</v>
      </c>
      <c r="AJ4193" t="s">
        <v>48</v>
      </c>
      <c r="AK4193" t="s">
        <v>48</v>
      </c>
      <c r="AL4193" t="s">
        <v>53</v>
      </c>
      <c r="AM4193">
        <v>90.11</v>
      </c>
      <c r="AN4193">
        <v>1132.3</v>
      </c>
      <c r="AO4193">
        <v>15</v>
      </c>
    </row>
    <row r="4194" spans="1:41" x14ac:dyDescent="0.3">
      <c r="A4194" t="str">
        <f>"Trad IRN"</f>
        <v>Trad IRN</v>
      </c>
      <c r="B4194" t="str">
        <f>"Bldg IRN"</f>
        <v>Bldg IRN</v>
      </c>
      <c r="C4194" t="s">
        <v>41</v>
      </c>
      <c r="D4194" t="s">
        <v>3</v>
      </c>
      <c r="E4194" t="s">
        <v>80</v>
      </c>
      <c r="F4194" t="s">
        <v>81</v>
      </c>
      <c r="G4194" t="s">
        <v>82</v>
      </c>
      <c r="H4194" t="s">
        <v>83</v>
      </c>
      <c r="I4194" t="str">
        <f>"Trad IRN"</f>
        <v>Trad IRN</v>
      </c>
      <c r="J4194" t="s">
        <v>43</v>
      </c>
      <c r="K4194" t="s">
        <v>44</v>
      </c>
      <c r="L4194" t="s">
        <v>45</v>
      </c>
      <c r="M4194" t="s">
        <v>46</v>
      </c>
      <c r="N4194" t="str">
        <f>"08/18/2022"</f>
        <v>08/18/2022</v>
      </c>
      <c r="O4194" t="str">
        <f>"12/31/2500"</f>
        <v>12/31/2500</v>
      </c>
      <c r="P4194">
        <v>0.5</v>
      </c>
      <c r="Q4194">
        <v>0.5</v>
      </c>
      <c r="S4194">
        <v>0</v>
      </c>
      <c r="T4194">
        <v>0.5</v>
      </c>
      <c r="U4194">
        <v>0</v>
      </c>
      <c r="V4194" t="str">
        <f>"Trad IRN"</f>
        <v>Trad IRN</v>
      </c>
      <c r="W4194">
        <v>50</v>
      </c>
      <c r="X4194" t="s">
        <v>47</v>
      </c>
      <c r="Z4194" t="s">
        <v>47</v>
      </c>
      <c r="AB4194" t="str">
        <f>"11"</f>
        <v>11</v>
      </c>
      <c r="AC4194" t="s">
        <v>48</v>
      </c>
      <c r="AD4194" t="s">
        <v>49</v>
      </c>
      <c r="AE4194" t="s">
        <v>50</v>
      </c>
      <c r="AF4194">
        <v>0</v>
      </c>
      <c r="AG4194" t="s">
        <v>56</v>
      </c>
      <c r="AH4194" t="str">
        <f>"Trad IRN"</f>
        <v>Trad IRN</v>
      </c>
      <c r="AI4194" t="str">
        <f>"Bldg IRN"</f>
        <v>Bldg IRN</v>
      </c>
      <c r="AJ4194" t="s">
        <v>48</v>
      </c>
      <c r="AK4194" t="s">
        <v>48</v>
      </c>
      <c r="AL4194" t="s">
        <v>53</v>
      </c>
      <c r="AM4194">
        <v>566.15</v>
      </c>
      <c r="AN4194">
        <v>1132.3</v>
      </c>
      <c r="AO4194">
        <v>15</v>
      </c>
    </row>
    <row r="4195" spans="1:41" x14ac:dyDescent="0.3">
      <c r="A4195" t="str">
        <f>"Trad IRN"</f>
        <v>Trad IRN</v>
      </c>
      <c r="B4195" t="str">
        <f>"Bldg IRN"</f>
        <v>Bldg IRN</v>
      </c>
      <c r="C4195" t="s">
        <v>41</v>
      </c>
      <c r="D4195" t="s">
        <v>3</v>
      </c>
      <c r="E4195" t="s">
        <v>80</v>
      </c>
      <c r="F4195" t="s">
        <v>81</v>
      </c>
      <c r="G4195" t="s">
        <v>82</v>
      </c>
      <c r="H4195" t="s">
        <v>83</v>
      </c>
      <c r="I4195" t="s">
        <v>8</v>
      </c>
      <c r="J4195" t="s">
        <v>43</v>
      </c>
      <c r="K4195" t="s">
        <v>44</v>
      </c>
      <c r="L4195" t="s">
        <v>45</v>
      </c>
      <c r="M4195" t="s">
        <v>46</v>
      </c>
      <c r="N4195" t="str">
        <f>"08/17/2022"</f>
        <v>08/17/2022</v>
      </c>
      <c r="O4195" t="str">
        <f>"12/31/2500"</f>
        <v>12/31/2500</v>
      </c>
      <c r="P4195">
        <v>0.5</v>
      </c>
      <c r="Q4195">
        <v>0.5</v>
      </c>
      <c r="S4195">
        <v>0</v>
      </c>
      <c r="T4195">
        <v>5.5555E-2</v>
      </c>
      <c r="U4195">
        <v>0.44444499999999998</v>
      </c>
      <c r="V4195" t="str">
        <f>"Trad IRN"</f>
        <v>Trad IRN</v>
      </c>
      <c r="W4195">
        <v>50</v>
      </c>
      <c r="X4195" t="s">
        <v>47</v>
      </c>
      <c r="Z4195" t="s">
        <v>47</v>
      </c>
      <c r="AB4195" t="str">
        <f>"11"</f>
        <v>11</v>
      </c>
      <c r="AC4195" t="s">
        <v>48</v>
      </c>
      <c r="AD4195" t="s">
        <v>49</v>
      </c>
      <c r="AE4195" t="s">
        <v>50</v>
      </c>
      <c r="AF4195">
        <v>0</v>
      </c>
      <c r="AG4195" t="s">
        <v>51</v>
      </c>
      <c r="AH4195" t="s">
        <v>85</v>
      </c>
      <c r="AI4195" t="str">
        <f>"Bldg IRN"</f>
        <v>Bldg IRN</v>
      </c>
      <c r="AJ4195" t="s">
        <v>48</v>
      </c>
      <c r="AK4195" t="s">
        <v>48</v>
      </c>
      <c r="AL4195" t="s">
        <v>53</v>
      </c>
      <c r="AM4195">
        <v>530</v>
      </c>
      <c r="AN4195">
        <v>1060</v>
      </c>
      <c r="AO4195">
        <v>15</v>
      </c>
    </row>
    <row r="4196" spans="1:41" x14ac:dyDescent="0.3">
      <c r="A4196" t="str">
        <f>"Trad IRN"</f>
        <v>Trad IRN</v>
      </c>
      <c r="B4196" t="str">
        <f>"Bldg IRN"</f>
        <v>Bldg IRN</v>
      </c>
      <c r="C4196" t="s">
        <v>41</v>
      </c>
      <c r="D4196" t="s">
        <v>3</v>
      </c>
      <c r="E4196" t="s">
        <v>80</v>
      </c>
      <c r="F4196" t="s">
        <v>81</v>
      </c>
      <c r="G4196" t="s">
        <v>82</v>
      </c>
      <c r="H4196" t="s">
        <v>83</v>
      </c>
      <c r="I4196" t="s">
        <v>8</v>
      </c>
      <c r="J4196" t="s">
        <v>43</v>
      </c>
      <c r="K4196" t="s">
        <v>44</v>
      </c>
      <c r="L4196" t="s">
        <v>45</v>
      </c>
      <c r="M4196" t="s">
        <v>46</v>
      </c>
      <c r="N4196" t="str">
        <f>"08/17/2022"</f>
        <v>08/17/2022</v>
      </c>
      <c r="O4196" t="str">
        <f>"12/31/2500"</f>
        <v>12/31/2500</v>
      </c>
      <c r="P4196">
        <v>0.5</v>
      </c>
      <c r="Q4196">
        <v>0.5</v>
      </c>
      <c r="R4196">
        <v>0.5</v>
      </c>
      <c r="S4196">
        <v>0</v>
      </c>
      <c r="T4196">
        <v>0</v>
      </c>
      <c r="U4196">
        <v>0.5</v>
      </c>
      <c r="V4196" t="str">
        <f>"Trad IRN"</f>
        <v>Trad IRN</v>
      </c>
      <c r="W4196">
        <v>50</v>
      </c>
      <c r="X4196" t="s">
        <v>47</v>
      </c>
      <c r="Z4196" t="s">
        <v>47</v>
      </c>
      <c r="AB4196" t="str">
        <f>"11"</f>
        <v>11</v>
      </c>
      <c r="AC4196" t="str">
        <f>"15"</f>
        <v>15</v>
      </c>
      <c r="AD4196" t="str">
        <f>"2"</f>
        <v>2</v>
      </c>
      <c r="AE4196" t="s">
        <v>50</v>
      </c>
      <c r="AF4196">
        <v>0</v>
      </c>
      <c r="AG4196" t="s">
        <v>51</v>
      </c>
      <c r="AH4196" t="s">
        <v>85</v>
      </c>
      <c r="AI4196" t="str">
        <f>"Bldg IRN"</f>
        <v>Bldg IRN</v>
      </c>
      <c r="AJ4196" t="s">
        <v>48</v>
      </c>
      <c r="AK4196" t="s">
        <v>48</v>
      </c>
      <c r="AL4196" t="s">
        <v>53</v>
      </c>
      <c r="AM4196">
        <v>530</v>
      </c>
      <c r="AN4196">
        <v>1060</v>
      </c>
      <c r="AO4196">
        <v>15</v>
      </c>
    </row>
    <row r="4197" spans="1:41" x14ac:dyDescent="0.3">
      <c r="A4197" t="str">
        <f>"Trad IRN"</f>
        <v>Trad IRN</v>
      </c>
      <c r="B4197" t="str">
        <f>"Bldg IRN"</f>
        <v>Bldg IRN</v>
      </c>
      <c r="C4197" t="s">
        <v>41</v>
      </c>
      <c r="D4197" t="s">
        <v>3</v>
      </c>
      <c r="E4197" t="s">
        <v>80</v>
      </c>
      <c r="F4197" t="s">
        <v>81</v>
      </c>
      <c r="G4197" t="s">
        <v>82</v>
      </c>
      <c r="H4197" t="s">
        <v>83</v>
      </c>
      <c r="I4197" t="str">
        <f>"Trad IRN"</f>
        <v>Trad IRN</v>
      </c>
      <c r="J4197" t="s">
        <v>43</v>
      </c>
      <c r="K4197" t="s">
        <v>44</v>
      </c>
      <c r="L4197" t="s">
        <v>45</v>
      </c>
      <c r="M4197" t="s">
        <v>46</v>
      </c>
      <c r="N4197" t="str">
        <f>"08/18/2022"</f>
        <v>08/18/2022</v>
      </c>
      <c r="O4197" t="str">
        <f>"12/31/2500"</f>
        <v>12/31/2500</v>
      </c>
      <c r="P4197">
        <v>0.5</v>
      </c>
      <c r="Q4197">
        <v>0.5</v>
      </c>
      <c r="R4197">
        <v>0.5</v>
      </c>
      <c r="S4197">
        <v>0</v>
      </c>
      <c r="T4197">
        <v>0.5</v>
      </c>
      <c r="U4197">
        <v>0</v>
      </c>
      <c r="V4197" t="str">
        <f>"Trad IRN"</f>
        <v>Trad IRN</v>
      </c>
      <c r="W4197">
        <v>50</v>
      </c>
      <c r="X4197" t="s">
        <v>47</v>
      </c>
      <c r="Z4197" t="s">
        <v>47</v>
      </c>
      <c r="AB4197" t="str">
        <f>"11"</f>
        <v>11</v>
      </c>
      <c r="AC4197" t="str">
        <f>"15"</f>
        <v>15</v>
      </c>
      <c r="AD4197" t="str">
        <f>"2"</f>
        <v>2</v>
      </c>
      <c r="AE4197" t="s">
        <v>50</v>
      </c>
      <c r="AF4197">
        <v>0</v>
      </c>
      <c r="AG4197" t="s">
        <v>56</v>
      </c>
      <c r="AH4197" t="str">
        <f>"Trad IRN"</f>
        <v>Trad IRN</v>
      </c>
      <c r="AI4197" t="str">
        <f>"Bldg IRN"</f>
        <v>Bldg IRN</v>
      </c>
      <c r="AJ4197" t="s">
        <v>48</v>
      </c>
      <c r="AK4197" t="s">
        <v>48</v>
      </c>
      <c r="AL4197" t="s">
        <v>53</v>
      </c>
      <c r="AM4197">
        <v>566.15</v>
      </c>
      <c r="AN4197">
        <v>1132.3</v>
      </c>
      <c r="AO4197">
        <v>15</v>
      </c>
    </row>
    <row r="4198" spans="1:41" x14ac:dyDescent="0.3">
      <c r="A4198" t="str">
        <f>"Trad IRN"</f>
        <v>Trad IRN</v>
      </c>
      <c r="B4198" t="str">
        <f>"Bldg IRN"</f>
        <v>Bldg IRN</v>
      </c>
      <c r="C4198" t="s">
        <v>41</v>
      </c>
      <c r="D4198" t="s">
        <v>3</v>
      </c>
      <c r="E4198" t="s">
        <v>80</v>
      </c>
      <c r="F4198" t="s">
        <v>81</v>
      </c>
      <c r="G4198" t="s">
        <v>82</v>
      </c>
      <c r="H4198" t="s">
        <v>83</v>
      </c>
      <c r="I4198" t="str">
        <f>"Trad IRN"</f>
        <v>Trad IRN</v>
      </c>
      <c r="J4198" t="s">
        <v>43</v>
      </c>
      <c r="K4198" t="s">
        <v>44</v>
      </c>
      <c r="L4198" t="s">
        <v>45</v>
      </c>
      <c r="M4198" t="s">
        <v>46</v>
      </c>
      <c r="N4198" t="str">
        <f>"08/18/2022"</f>
        <v>08/18/2022</v>
      </c>
      <c r="O4198" t="str">
        <f>"01/03/2023"</f>
        <v>01/03/2023</v>
      </c>
      <c r="P4198">
        <v>0.39901900000000001</v>
      </c>
      <c r="Q4198">
        <v>0.39901900000000001</v>
      </c>
      <c r="S4198">
        <v>0.39901900000000001</v>
      </c>
      <c r="T4198">
        <v>0.39901900000000001</v>
      </c>
      <c r="U4198">
        <v>0</v>
      </c>
      <c r="V4198" t="str">
        <f>"Trad IRN"</f>
        <v>Trad IRN</v>
      </c>
      <c r="W4198">
        <v>85</v>
      </c>
      <c r="X4198" t="s">
        <v>47</v>
      </c>
      <c r="Z4198" t="s">
        <v>47</v>
      </c>
      <c r="AB4198" t="str">
        <f>"09"</f>
        <v>09</v>
      </c>
      <c r="AC4198" t="s">
        <v>48</v>
      </c>
      <c r="AD4198" t="s">
        <v>49</v>
      </c>
      <c r="AE4198" t="s">
        <v>50</v>
      </c>
      <c r="AF4198">
        <v>0</v>
      </c>
      <c r="AG4198" t="s">
        <v>56</v>
      </c>
      <c r="AH4198" t="str">
        <f>"Trad IRN"</f>
        <v>Trad IRN</v>
      </c>
      <c r="AI4198" t="str">
        <f>"Bldg IRN"</f>
        <v>Bldg IRN</v>
      </c>
      <c r="AJ4198" t="s">
        <v>48</v>
      </c>
      <c r="AK4198" t="s">
        <v>48</v>
      </c>
      <c r="AL4198" t="s">
        <v>53</v>
      </c>
      <c r="AM4198">
        <v>451.81</v>
      </c>
      <c r="AN4198">
        <v>1132.3</v>
      </c>
      <c r="AO4198">
        <v>15</v>
      </c>
    </row>
    <row r="4199" spans="1:41" x14ac:dyDescent="0.3">
      <c r="A4199" t="str">
        <f>"Trad IRN"</f>
        <v>Trad IRN</v>
      </c>
      <c r="B4199" t="str">
        <f>"Bldg IRN"</f>
        <v>Bldg IRN</v>
      </c>
      <c r="C4199" t="s">
        <v>41</v>
      </c>
      <c r="D4199" t="s">
        <v>3</v>
      </c>
      <c r="E4199" t="s">
        <v>80</v>
      </c>
      <c r="F4199" t="s">
        <v>81</v>
      </c>
      <c r="G4199" t="s">
        <v>82</v>
      </c>
      <c r="H4199" t="s">
        <v>83</v>
      </c>
      <c r="I4199" t="str">
        <f>"Trad IRN"</f>
        <v>Trad IRN</v>
      </c>
      <c r="J4199" t="s">
        <v>43</v>
      </c>
      <c r="K4199" t="s">
        <v>44</v>
      </c>
      <c r="L4199" t="s">
        <v>45</v>
      </c>
      <c r="M4199" t="s">
        <v>46</v>
      </c>
      <c r="N4199" t="str">
        <f>"01/04/2023"</f>
        <v>01/04/2023</v>
      </c>
      <c r="O4199" t="str">
        <f>"12/31/2500"</f>
        <v>12/31/2500</v>
      </c>
      <c r="P4199">
        <v>0.53056599999999998</v>
      </c>
      <c r="Q4199">
        <v>0.53056599999999998</v>
      </c>
      <c r="S4199">
        <v>0.53056599999999998</v>
      </c>
      <c r="T4199">
        <v>0.53056599999999998</v>
      </c>
      <c r="U4199">
        <v>0</v>
      </c>
      <c r="V4199" t="str">
        <f>"Trad IRN"</f>
        <v>Trad IRN</v>
      </c>
      <c r="W4199">
        <v>100</v>
      </c>
      <c r="X4199" t="s">
        <v>47</v>
      </c>
      <c r="Z4199" t="s">
        <v>47</v>
      </c>
      <c r="AB4199" t="str">
        <f>"09"</f>
        <v>09</v>
      </c>
      <c r="AC4199" t="s">
        <v>48</v>
      </c>
      <c r="AD4199" t="s">
        <v>49</v>
      </c>
      <c r="AE4199" t="s">
        <v>50</v>
      </c>
      <c r="AF4199">
        <v>0</v>
      </c>
      <c r="AG4199" t="s">
        <v>56</v>
      </c>
      <c r="AH4199" t="str">
        <f>"Trad IRN"</f>
        <v>Trad IRN</v>
      </c>
      <c r="AI4199" t="str">
        <f>"Bldg IRN"</f>
        <v>Bldg IRN</v>
      </c>
      <c r="AJ4199" t="s">
        <v>48</v>
      </c>
      <c r="AK4199" t="s">
        <v>48</v>
      </c>
      <c r="AL4199" t="s">
        <v>53</v>
      </c>
      <c r="AM4199">
        <v>600.76</v>
      </c>
      <c r="AN4199">
        <v>1132.3</v>
      </c>
      <c r="AO4199">
        <v>15</v>
      </c>
    </row>
    <row r="4200" spans="1:41" x14ac:dyDescent="0.3">
      <c r="A4200" t="str">
        <f>"Trad IRN"</f>
        <v>Trad IRN</v>
      </c>
      <c r="B4200" t="str">
        <f>"Bldg IRN"</f>
        <v>Bldg IRN</v>
      </c>
      <c r="C4200" t="s">
        <v>41</v>
      </c>
      <c r="D4200" t="s">
        <v>3</v>
      </c>
      <c r="E4200" t="s">
        <v>80</v>
      </c>
      <c r="F4200" t="s">
        <v>81</v>
      </c>
      <c r="G4200" t="s">
        <v>82</v>
      </c>
      <c r="H4200" t="s">
        <v>83</v>
      </c>
      <c r="I4200" t="s">
        <v>8</v>
      </c>
      <c r="J4200" t="s">
        <v>43</v>
      </c>
      <c r="K4200" t="s">
        <v>44</v>
      </c>
      <c r="L4200" t="s">
        <v>45</v>
      </c>
      <c r="M4200" t="s">
        <v>46</v>
      </c>
      <c r="N4200" t="str">
        <f>"08/18/2022"</f>
        <v>08/18/2022</v>
      </c>
      <c r="O4200" t="str">
        <f>"12/20/2022"</f>
        <v>12/20/2022</v>
      </c>
      <c r="P4200">
        <v>6.9550000000000001E-2</v>
      </c>
      <c r="Q4200">
        <v>6.9550000000000001E-2</v>
      </c>
      <c r="S4200">
        <v>0</v>
      </c>
      <c r="T4200">
        <v>1.4671999999999999E-2</v>
      </c>
      <c r="U4200">
        <v>5.4878000000000003E-2</v>
      </c>
      <c r="V4200" t="str">
        <f>"Trad IRN"</f>
        <v>Trad IRN</v>
      </c>
      <c r="W4200">
        <v>15</v>
      </c>
      <c r="X4200" t="s">
        <v>47</v>
      </c>
      <c r="Z4200" t="s">
        <v>47</v>
      </c>
      <c r="AB4200" t="str">
        <f>"09"</f>
        <v>09</v>
      </c>
      <c r="AC4200" t="s">
        <v>48</v>
      </c>
      <c r="AD4200" t="s">
        <v>49</v>
      </c>
      <c r="AE4200" t="s">
        <v>50</v>
      </c>
      <c r="AF4200">
        <v>0</v>
      </c>
      <c r="AG4200" t="s">
        <v>51</v>
      </c>
      <c r="AH4200" t="str">
        <f>"Trad IRN"</f>
        <v>Trad IRN</v>
      </c>
      <c r="AI4200" t="str">
        <f>"Bldg IRN"</f>
        <v>Bldg IRN</v>
      </c>
      <c r="AJ4200" t="s">
        <v>48</v>
      </c>
      <c r="AK4200" t="s">
        <v>48</v>
      </c>
      <c r="AL4200" t="s">
        <v>53</v>
      </c>
      <c r="AM4200">
        <v>78.75</v>
      </c>
      <c r="AN4200">
        <v>1132.3</v>
      </c>
      <c r="AO4200">
        <v>15</v>
      </c>
    </row>
    <row r="4201" spans="1:41" x14ac:dyDescent="0.3">
      <c r="A4201" t="str">
        <f>"Trad IRN"</f>
        <v>Trad IRN</v>
      </c>
      <c r="B4201" t="str">
        <f>"Bldg IRN"</f>
        <v>Bldg IRN</v>
      </c>
      <c r="C4201" t="s">
        <v>41</v>
      </c>
      <c r="D4201" t="s">
        <v>3</v>
      </c>
      <c r="E4201" t="s">
        <v>80</v>
      </c>
      <c r="F4201" t="s">
        <v>81</v>
      </c>
      <c r="G4201" t="s">
        <v>82</v>
      </c>
      <c r="H4201" t="s">
        <v>83</v>
      </c>
      <c r="I4201" t="str">
        <f>"Trad IRN"</f>
        <v>Trad IRN</v>
      </c>
      <c r="J4201" t="s">
        <v>43</v>
      </c>
      <c r="K4201" t="s">
        <v>44</v>
      </c>
      <c r="L4201" t="s">
        <v>45</v>
      </c>
      <c r="M4201" t="s">
        <v>70</v>
      </c>
      <c r="N4201" t="str">
        <f>"08/18/2022"</f>
        <v>08/18/2022</v>
      </c>
      <c r="O4201" t="str">
        <f>"12/31/2500"</f>
        <v>12/31/2500</v>
      </c>
      <c r="P4201">
        <v>1</v>
      </c>
      <c r="Q4201">
        <v>1</v>
      </c>
      <c r="R4201">
        <v>1</v>
      </c>
      <c r="V4201" t="str">
        <f>"Trad IRN"</f>
        <v>Trad IRN</v>
      </c>
      <c r="W4201">
        <v>50</v>
      </c>
      <c r="X4201" t="s">
        <v>47</v>
      </c>
      <c r="Z4201" t="s">
        <v>47</v>
      </c>
      <c r="AB4201" t="s">
        <v>54</v>
      </c>
      <c r="AC4201" t="str">
        <f>"16"</f>
        <v>16</v>
      </c>
      <c r="AD4201" t="str">
        <f>"2"</f>
        <v>2</v>
      </c>
      <c r="AE4201" t="s">
        <v>55</v>
      </c>
      <c r="AG4201" t="s">
        <v>56</v>
      </c>
      <c r="AH4201" t="str">
        <f>"Trad IRN"</f>
        <v>Trad IRN</v>
      </c>
      <c r="AI4201" t="str">
        <f>"Bldg IRN"</f>
        <v>Bldg IRN</v>
      </c>
      <c r="AJ4201" t="s">
        <v>54</v>
      </c>
      <c r="AK4201" t="s">
        <v>71</v>
      </c>
      <c r="AL4201" t="s">
        <v>53</v>
      </c>
      <c r="AM4201">
        <v>142</v>
      </c>
      <c r="AN4201">
        <v>142</v>
      </c>
      <c r="AO4201">
        <v>15</v>
      </c>
    </row>
    <row r="4202" spans="1:41" x14ac:dyDescent="0.3">
      <c r="A4202" t="str">
        <f>"Trad IRN"</f>
        <v>Trad IRN</v>
      </c>
      <c r="B4202" t="str">
        <f>"Bldg IRN"</f>
        <v>Bldg IRN</v>
      </c>
      <c r="C4202" t="s">
        <v>41</v>
      </c>
      <c r="D4202" t="s">
        <v>3</v>
      </c>
      <c r="E4202" t="s">
        <v>80</v>
      </c>
      <c r="F4202" t="s">
        <v>81</v>
      </c>
      <c r="G4202" t="s">
        <v>82</v>
      </c>
      <c r="H4202" t="s">
        <v>83</v>
      </c>
      <c r="I4202" t="str">
        <f>"Trad IRN"</f>
        <v>Trad IRN</v>
      </c>
      <c r="J4202" t="s">
        <v>43</v>
      </c>
      <c r="K4202" t="s">
        <v>44</v>
      </c>
      <c r="L4202" t="s">
        <v>45</v>
      </c>
      <c r="M4202" t="s">
        <v>46</v>
      </c>
      <c r="N4202" t="str">
        <f>"08/18/2022"</f>
        <v>08/18/2022</v>
      </c>
      <c r="O4202" t="str">
        <f>"12/31/2500"</f>
        <v>12/31/2500</v>
      </c>
      <c r="P4202">
        <v>1</v>
      </c>
      <c r="Q4202">
        <v>1</v>
      </c>
      <c r="S4202">
        <v>0</v>
      </c>
      <c r="T4202">
        <v>1</v>
      </c>
      <c r="U4202">
        <v>0</v>
      </c>
      <c r="V4202" t="str">
        <f>"Trad IRN"</f>
        <v>Trad IRN</v>
      </c>
      <c r="W4202">
        <v>100</v>
      </c>
      <c r="X4202" t="s">
        <v>47</v>
      </c>
      <c r="Z4202" t="s">
        <v>47</v>
      </c>
      <c r="AB4202" t="str">
        <f>"05"</f>
        <v>05</v>
      </c>
      <c r="AC4202" t="s">
        <v>48</v>
      </c>
      <c r="AD4202" t="s">
        <v>49</v>
      </c>
      <c r="AE4202" t="s">
        <v>50</v>
      </c>
      <c r="AF4202">
        <v>0</v>
      </c>
      <c r="AG4202" t="s">
        <v>56</v>
      </c>
      <c r="AH4202" t="str">
        <f>"Trad IRN"</f>
        <v>Trad IRN</v>
      </c>
      <c r="AI4202" t="str">
        <f>"Bldg IRN"</f>
        <v>Bldg IRN</v>
      </c>
      <c r="AJ4202" t="s">
        <v>48</v>
      </c>
      <c r="AK4202" t="s">
        <v>48</v>
      </c>
      <c r="AL4202" t="s">
        <v>53</v>
      </c>
      <c r="AM4202">
        <v>1113.0999999999999</v>
      </c>
      <c r="AN4202">
        <v>1113.0999999999999</v>
      </c>
      <c r="AO4202">
        <v>15</v>
      </c>
    </row>
    <row r="4203" spans="1:41" x14ac:dyDescent="0.3">
      <c r="A4203" t="str">
        <f>"Trad IRN"</f>
        <v>Trad IRN</v>
      </c>
      <c r="B4203" t="str">
        <f>"Bldg IRN"</f>
        <v>Bldg IRN</v>
      </c>
      <c r="C4203" t="s">
        <v>41</v>
      </c>
      <c r="D4203" t="s">
        <v>3</v>
      </c>
      <c r="E4203" t="s">
        <v>80</v>
      </c>
      <c r="F4203" t="s">
        <v>81</v>
      </c>
      <c r="G4203" t="s">
        <v>82</v>
      </c>
      <c r="H4203" t="s">
        <v>83</v>
      </c>
      <c r="I4203" t="str">
        <f>"Trad IRN"</f>
        <v>Trad IRN</v>
      </c>
      <c r="J4203" t="s">
        <v>43</v>
      </c>
      <c r="K4203" t="s">
        <v>44</v>
      </c>
      <c r="L4203" t="s">
        <v>45</v>
      </c>
      <c r="M4203" t="s">
        <v>70</v>
      </c>
      <c r="N4203" t="str">
        <f>"08/22/2022"</f>
        <v>08/22/2022</v>
      </c>
      <c r="O4203" t="str">
        <f>"11/10/2022"</f>
        <v>11/10/2022</v>
      </c>
      <c r="P4203">
        <v>0.31690099999999999</v>
      </c>
      <c r="Q4203">
        <v>0.31690099999999999</v>
      </c>
      <c r="R4203">
        <v>0.31690099999999999</v>
      </c>
      <c r="V4203" t="str">
        <f>"Trad IRN"</f>
        <v>Trad IRN</v>
      </c>
      <c r="W4203">
        <v>50</v>
      </c>
      <c r="X4203" t="s">
        <v>47</v>
      </c>
      <c r="Z4203" t="s">
        <v>47</v>
      </c>
      <c r="AB4203" t="s">
        <v>54</v>
      </c>
      <c r="AC4203" t="str">
        <f>"12"</f>
        <v>12</v>
      </c>
      <c r="AD4203" t="str">
        <f>"6"</f>
        <v>6</v>
      </c>
      <c r="AE4203" t="s">
        <v>50</v>
      </c>
      <c r="AG4203" t="s">
        <v>56</v>
      </c>
      <c r="AH4203" t="str">
        <f>"Trad IRN"</f>
        <v>Trad IRN</v>
      </c>
      <c r="AI4203" t="str">
        <f>"Bldg IRN"</f>
        <v>Bldg IRN</v>
      </c>
      <c r="AJ4203" t="s">
        <v>54</v>
      </c>
      <c r="AK4203" t="s">
        <v>71</v>
      </c>
      <c r="AL4203" t="s">
        <v>53</v>
      </c>
      <c r="AM4203">
        <v>45</v>
      </c>
      <c r="AN4203">
        <v>142</v>
      </c>
      <c r="AO4203">
        <v>15</v>
      </c>
    </row>
    <row r="4204" spans="1:41" x14ac:dyDescent="0.3">
      <c r="A4204" t="str">
        <f>"Trad IRN"</f>
        <v>Trad IRN</v>
      </c>
      <c r="B4204" t="str">
        <f>"Bldg IRN"</f>
        <v>Bldg IRN</v>
      </c>
      <c r="C4204" t="s">
        <v>41</v>
      </c>
      <c r="D4204" t="s">
        <v>3</v>
      </c>
      <c r="E4204" t="s">
        <v>80</v>
      </c>
      <c r="F4204" t="s">
        <v>81</v>
      </c>
      <c r="G4204" t="s">
        <v>82</v>
      </c>
      <c r="H4204" t="s">
        <v>83</v>
      </c>
      <c r="I4204" t="str">
        <f>"Trad IRN"</f>
        <v>Trad IRN</v>
      </c>
      <c r="J4204" t="s">
        <v>43</v>
      </c>
      <c r="K4204" t="s">
        <v>44</v>
      </c>
      <c r="L4204" t="s">
        <v>45</v>
      </c>
      <c r="M4204" t="s">
        <v>46</v>
      </c>
      <c r="N4204" t="str">
        <f t="shared" ref="N4204:N4217" si="425">"08/18/2022"</f>
        <v>08/18/2022</v>
      </c>
      <c r="O4204" t="str">
        <f t="shared" ref="O4204:O4216" si="426">"12/31/2500"</f>
        <v>12/31/2500</v>
      </c>
      <c r="P4204">
        <v>1</v>
      </c>
      <c r="Q4204">
        <v>1</v>
      </c>
      <c r="S4204">
        <v>0</v>
      </c>
      <c r="T4204">
        <v>1</v>
      </c>
      <c r="U4204">
        <v>0</v>
      </c>
      <c r="V4204" t="str">
        <f>"Trad IRN"</f>
        <v>Trad IRN</v>
      </c>
      <c r="W4204">
        <v>100</v>
      </c>
      <c r="X4204" t="s">
        <v>47</v>
      </c>
      <c r="Z4204" t="s">
        <v>47</v>
      </c>
      <c r="AB4204" t="str">
        <f>"02"</f>
        <v>02</v>
      </c>
      <c r="AC4204" t="s">
        <v>48</v>
      </c>
      <c r="AD4204" t="s">
        <v>49</v>
      </c>
      <c r="AE4204" t="s">
        <v>50</v>
      </c>
      <c r="AF4204">
        <v>2</v>
      </c>
      <c r="AG4204" t="s">
        <v>56</v>
      </c>
      <c r="AH4204" t="str">
        <f>"Trad IRN"</f>
        <v>Trad IRN</v>
      </c>
      <c r="AI4204" t="str">
        <f>"Bldg IRN"</f>
        <v>Bldg IRN</v>
      </c>
      <c r="AJ4204" t="s">
        <v>48</v>
      </c>
      <c r="AK4204" t="s">
        <v>48</v>
      </c>
      <c r="AL4204" t="s">
        <v>53</v>
      </c>
      <c r="AM4204">
        <v>1113.0999999999999</v>
      </c>
      <c r="AN4204">
        <v>1113.0999999999999</v>
      </c>
      <c r="AO4204">
        <v>15</v>
      </c>
    </row>
    <row r="4205" spans="1:41" x14ac:dyDescent="0.3">
      <c r="A4205" t="str">
        <f>"Trad IRN"</f>
        <v>Trad IRN</v>
      </c>
      <c r="B4205" t="str">
        <f>"Bldg IRN"</f>
        <v>Bldg IRN</v>
      </c>
      <c r="C4205" t="s">
        <v>41</v>
      </c>
      <c r="D4205" t="s">
        <v>3</v>
      </c>
      <c r="E4205" t="s">
        <v>80</v>
      </c>
      <c r="F4205" t="s">
        <v>81</v>
      </c>
      <c r="G4205" t="s">
        <v>82</v>
      </c>
      <c r="H4205" t="s">
        <v>83</v>
      </c>
      <c r="I4205" t="str">
        <f>"Trad IRN"</f>
        <v>Trad IRN</v>
      </c>
      <c r="J4205" t="s">
        <v>43</v>
      </c>
      <c r="K4205" t="s">
        <v>44</v>
      </c>
      <c r="L4205" t="s">
        <v>45</v>
      </c>
      <c r="M4205" t="s">
        <v>46</v>
      </c>
      <c r="N4205" t="str">
        <f t="shared" si="425"/>
        <v>08/18/2022</v>
      </c>
      <c r="O4205" t="str">
        <f t="shared" si="426"/>
        <v>12/31/2500</v>
      </c>
      <c r="P4205">
        <v>1</v>
      </c>
      <c r="Q4205">
        <v>1</v>
      </c>
      <c r="S4205">
        <v>0</v>
      </c>
      <c r="T4205">
        <v>1</v>
      </c>
      <c r="U4205">
        <v>0</v>
      </c>
      <c r="V4205" t="str">
        <f>"Trad IRN"</f>
        <v>Trad IRN</v>
      </c>
      <c r="W4205">
        <v>100</v>
      </c>
      <c r="X4205" t="s">
        <v>47</v>
      </c>
      <c r="Z4205" t="s">
        <v>47</v>
      </c>
      <c r="AB4205" t="str">
        <f>"04"</f>
        <v>04</v>
      </c>
      <c r="AC4205" t="s">
        <v>48</v>
      </c>
      <c r="AD4205" t="s">
        <v>49</v>
      </c>
      <c r="AE4205" t="s">
        <v>55</v>
      </c>
      <c r="AF4205">
        <v>3</v>
      </c>
      <c r="AG4205" t="s">
        <v>56</v>
      </c>
      <c r="AH4205" t="str">
        <f>"Trad IRN"</f>
        <v>Trad IRN</v>
      </c>
      <c r="AI4205" t="str">
        <f>"Bldg IRN"</f>
        <v>Bldg IRN</v>
      </c>
      <c r="AJ4205" t="s">
        <v>48</v>
      </c>
      <c r="AK4205" t="s">
        <v>48</v>
      </c>
      <c r="AL4205" t="s">
        <v>53</v>
      </c>
      <c r="AM4205">
        <v>1113.0999999999999</v>
      </c>
      <c r="AN4205">
        <v>1113.0999999999999</v>
      </c>
      <c r="AO4205">
        <v>15</v>
      </c>
    </row>
    <row r="4206" spans="1:41" x14ac:dyDescent="0.3">
      <c r="A4206" t="str">
        <f>"Trad IRN"</f>
        <v>Trad IRN</v>
      </c>
      <c r="B4206" t="str">
        <f>"Bldg IRN"</f>
        <v>Bldg IRN</v>
      </c>
      <c r="C4206" t="s">
        <v>41</v>
      </c>
      <c r="D4206" t="s">
        <v>3</v>
      </c>
      <c r="E4206" t="s">
        <v>80</v>
      </c>
      <c r="F4206" t="s">
        <v>81</v>
      </c>
      <c r="G4206" t="s">
        <v>82</v>
      </c>
      <c r="H4206" t="s">
        <v>83</v>
      </c>
      <c r="I4206" t="str">
        <f>"Trad IRN"</f>
        <v>Trad IRN</v>
      </c>
      <c r="J4206" t="s">
        <v>43</v>
      </c>
      <c r="K4206" t="s">
        <v>44</v>
      </c>
      <c r="L4206" t="s">
        <v>45</v>
      </c>
      <c r="M4206" t="s">
        <v>46</v>
      </c>
      <c r="N4206" t="str">
        <f t="shared" si="425"/>
        <v>08/18/2022</v>
      </c>
      <c r="O4206" t="str">
        <f t="shared" si="426"/>
        <v>12/31/2500</v>
      </c>
      <c r="P4206">
        <v>1</v>
      </c>
      <c r="Q4206">
        <v>1</v>
      </c>
      <c r="S4206">
        <v>0</v>
      </c>
      <c r="T4206">
        <v>1</v>
      </c>
      <c r="U4206">
        <v>0</v>
      </c>
      <c r="V4206" t="str">
        <f>"Trad IRN"</f>
        <v>Trad IRN</v>
      </c>
      <c r="W4206">
        <v>100</v>
      </c>
      <c r="X4206" t="s">
        <v>47</v>
      </c>
      <c r="Z4206" t="s">
        <v>47</v>
      </c>
      <c r="AB4206" t="str">
        <f>"03"</f>
        <v>03</v>
      </c>
      <c r="AC4206" t="s">
        <v>48</v>
      </c>
      <c r="AD4206" t="s">
        <v>49</v>
      </c>
      <c r="AE4206" t="s">
        <v>50</v>
      </c>
      <c r="AF4206">
        <v>2</v>
      </c>
      <c r="AG4206" t="s">
        <v>56</v>
      </c>
      <c r="AH4206" t="str">
        <f>"Trad IRN"</f>
        <v>Trad IRN</v>
      </c>
      <c r="AI4206" t="str">
        <f>"Bldg IRN"</f>
        <v>Bldg IRN</v>
      </c>
      <c r="AJ4206" t="s">
        <v>48</v>
      </c>
      <c r="AK4206" t="s">
        <v>48</v>
      </c>
      <c r="AL4206" t="s">
        <v>53</v>
      </c>
      <c r="AM4206">
        <v>1113.0999999999999</v>
      </c>
      <c r="AN4206">
        <v>1113.0999999999999</v>
      </c>
      <c r="AO4206">
        <v>15</v>
      </c>
    </row>
    <row r="4207" spans="1:41" x14ac:dyDescent="0.3">
      <c r="A4207" t="str">
        <f>"Trad IRN"</f>
        <v>Trad IRN</v>
      </c>
      <c r="B4207" t="str">
        <f>"Bldg IRN"</f>
        <v>Bldg IRN</v>
      </c>
      <c r="C4207" t="s">
        <v>41</v>
      </c>
      <c r="D4207" t="s">
        <v>3</v>
      </c>
      <c r="E4207" t="s">
        <v>80</v>
      </c>
      <c r="F4207" t="s">
        <v>81</v>
      </c>
      <c r="G4207" t="s">
        <v>82</v>
      </c>
      <c r="H4207" t="s">
        <v>83</v>
      </c>
      <c r="I4207" t="str">
        <f>"Trad IRN"</f>
        <v>Trad IRN</v>
      </c>
      <c r="J4207" t="s">
        <v>43</v>
      </c>
      <c r="K4207" t="s">
        <v>44</v>
      </c>
      <c r="L4207" t="s">
        <v>45</v>
      </c>
      <c r="M4207" t="s">
        <v>46</v>
      </c>
      <c r="N4207" t="str">
        <f t="shared" si="425"/>
        <v>08/18/2022</v>
      </c>
      <c r="O4207" t="str">
        <f t="shared" si="426"/>
        <v>12/31/2500</v>
      </c>
      <c r="P4207">
        <v>1</v>
      </c>
      <c r="Q4207">
        <v>1</v>
      </c>
      <c r="R4207">
        <v>1</v>
      </c>
      <c r="S4207">
        <v>0</v>
      </c>
      <c r="T4207">
        <v>1</v>
      </c>
      <c r="U4207">
        <v>0</v>
      </c>
      <c r="V4207" t="str">
        <f>"Trad IRN"</f>
        <v>Trad IRN</v>
      </c>
      <c r="W4207">
        <v>100</v>
      </c>
      <c r="X4207" t="s">
        <v>47</v>
      </c>
      <c r="Z4207" t="s">
        <v>47</v>
      </c>
      <c r="AB4207" t="str">
        <f>"02"</f>
        <v>02</v>
      </c>
      <c r="AC4207" t="str">
        <f>"12"</f>
        <v>12</v>
      </c>
      <c r="AD4207" t="str">
        <f>"6"</f>
        <v>6</v>
      </c>
      <c r="AE4207" t="s">
        <v>50</v>
      </c>
      <c r="AF4207">
        <v>0</v>
      </c>
      <c r="AG4207" t="s">
        <v>56</v>
      </c>
      <c r="AH4207" t="str">
        <f>"Trad IRN"</f>
        <v>Trad IRN</v>
      </c>
      <c r="AI4207" t="str">
        <f>"Bldg IRN"</f>
        <v>Bldg IRN</v>
      </c>
      <c r="AJ4207" t="s">
        <v>48</v>
      </c>
      <c r="AK4207" t="s">
        <v>48</v>
      </c>
      <c r="AL4207" t="s">
        <v>53</v>
      </c>
      <c r="AM4207">
        <v>1113.0999999999999</v>
      </c>
      <c r="AN4207">
        <v>1113.0999999999999</v>
      </c>
      <c r="AO4207">
        <v>15</v>
      </c>
    </row>
    <row r="4208" spans="1:41" x14ac:dyDescent="0.3">
      <c r="A4208" t="str">
        <f>"Trad IRN"</f>
        <v>Trad IRN</v>
      </c>
      <c r="B4208" t="str">
        <f>"Bldg IRN"</f>
        <v>Bldg IRN</v>
      </c>
      <c r="C4208" t="s">
        <v>41</v>
      </c>
      <c r="D4208" t="s">
        <v>3</v>
      </c>
      <c r="E4208" t="s">
        <v>80</v>
      </c>
      <c r="F4208" t="s">
        <v>81</v>
      </c>
      <c r="G4208" t="s">
        <v>82</v>
      </c>
      <c r="H4208" t="s">
        <v>83</v>
      </c>
      <c r="I4208" t="str">
        <f>"Trad IRN"</f>
        <v>Trad IRN</v>
      </c>
      <c r="J4208" t="s">
        <v>43</v>
      </c>
      <c r="K4208" t="s">
        <v>44</v>
      </c>
      <c r="L4208" t="s">
        <v>45</v>
      </c>
      <c r="M4208" t="s">
        <v>46</v>
      </c>
      <c r="N4208" t="str">
        <f t="shared" si="425"/>
        <v>08/18/2022</v>
      </c>
      <c r="O4208" t="str">
        <f t="shared" si="426"/>
        <v>12/31/2500</v>
      </c>
      <c r="P4208">
        <v>1</v>
      </c>
      <c r="Q4208">
        <v>1</v>
      </c>
      <c r="S4208">
        <v>0</v>
      </c>
      <c r="T4208">
        <v>1</v>
      </c>
      <c r="U4208">
        <v>0</v>
      </c>
      <c r="V4208" t="str">
        <f>"Trad IRN"</f>
        <v>Trad IRN</v>
      </c>
      <c r="W4208">
        <v>100</v>
      </c>
      <c r="X4208" t="s">
        <v>47</v>
      </c>
      <c r="Z4208" t="s">
        <v>47</v>
      </c>
      <c r="AB4208" t="str">
        <f>"05"</f>
        <v>05</v>
      </c>
      <c r="AC4208" t="s">
        <v>48</v>
      </c>
      <c r="AD4208" t="s">
        <v>49</v>
      </c>
      <c r="AE4208" t="s">
        <v>50</v>
      </c>
      <c r="AF4208">
        <v>0</v>
      </c>
      <c r="AG4208" t="s">
        <v>56</v>
      </c>
      <c r="AH4208" t="str">
        <f>"Trad IRN"</f>
        <v>Trad IRN</v>
      </c>
      <c r="AI4208" t="str">
        <f>"Bldg IRN"</f>
        <v>Bldg IRN</v>
      </c>
      <c r="AJ4208" t="s">
        <v>48</v>
      </c>
      <c r="AK4208" t="s">
        <v>48</v>
      </c>
      <c r="AL4208" t="s">
        <v>53</v>
      </c>
      <c r="AM4208">
        <v>1113.0999999999999</v>
      </c>
      <c r="AN4208">
        <v>1113.0999999999999</v>
      </c>
      <c r="AO4208">
        <v>15</v>
      </c>
    </row>
    <row r="4209" spans="1:41" x14ac:dyDescent="0.3">
      <c r="A4209" t="str">
        <f>"Trad IRN"</f>
        <v>Trad IRN</v>
      </c>
      <c r="B4209" t="str">
        <f>"Bldg IRN"</f>
        <v>Bldg IRN</v>
      </c>
      <c r="C4209" t="s">
        <v>41</v>
      </c>
      <c r="D4209" t="s">
        <v>3</v>
      </c>
      <c r="E4209" t="s">
        <v>80</v>
      </c>
      <c r="F4209" t="s">
        <v>81</v>
      </c>
      <c r="G4209" t="s">
        <v>82</v>
      </c>
      <c r="H4209" t="s">
        <v>83</v>
      </c>
      <c r="I4209" t="str">
        <f>"Trad IRN"</f>
        <v>Trad IRN</v>
      </c>
      <c r="J4209" t="s">
        <v>43</v>
      </c>
      <c r="K4209" t="s">
        <v>44</v>
      </c>
      <c r="L4209" t="s">
        <v>45</v>
      </c>
      <c r="M4209" t="s">
        <v>46</v>
      </c>
      <c r="N4209" t="str">
        <f t="shared" si="425"/>
        <v>08/18/2022</v>
      </c>
      <c r="O4209" t="str">
        <f t="shared" si="426"/>
        <v>12/31/2500</v>
      </c>
      <c r="P4209">
        <v>1</v>
      </c>
      <c r="Q4209">
        <v>1</v>
      </c>
      <c r="S4209">
        <v>0</v>
      </c>
      <c r="T4209">
        <v>1</v>
      </c>
      <c r="U4209">
        <v>0</v>
      </c>
      <c r="V4209" t="str">
        <f>"Trad IRN"</f>
        <v>Trad IRN</v>
      </c>
      <c r="W4209">
        <v>100</v>
      </c>
      <c r="X4209" t="s">
        <v>47</v>
      </c>
      <c r="Z4209" t="s">
        <v>47</v>
      </c>
      <c r="AB4209" t="str">
        <f>"02"</f>
        <v>02</v>
      </c>
      <c r="AC4209" t="s">
        <v>48</v>
      </c>
      <c r="AD4209" t="s">
        <v>49</v>
      </c>
      <c r="AE4209" t="s">
        <v>55</v>
      </c>
      <c r="AF4209">
        <v>2</v>
      </c>
      <c r="AG4209" t="s">
        <v>56</v>
      </c>
      <c r="AH4209" t="str">
        <f>"Trad IRN"</f>
        <v>Trad IRN</v>
      </c>
      <c r="AI4209" t="str">
        <f>"Bldg IRN"</f>
        <v>Bldg IRN</v>
      </c>
      <c r="AJ4209" t="s">
        <v>48</v>
      </c>
      <c r="AK4209" t="s">
        <v>48</v>
      </c>
      <c r="AL4209" t="s">
        <v>53</v>
      </c>
      <c r="AM4209">
        <v>1113.0999999999999</v>
      </c>
      <c r="AN4209">
        <v>1113.0999999999999</v>
      </c>
      <c r="AO4209">
        <v>15</v>
      </c>
    </row>
    <row r="4210" spans="1:41" x14ac:dyDescent="0.3">
      <c r="A4210" t="str">
        <f>"Trad IRN"</f>
        <v>Trad IRN</v>
      </c>
      <c r="B4210" t="str">
        <f>"Bldg IRN"</f>
        <v>Bldg IRN</v>
      </c>
      <c r="C4210" t="s">
        <v>41</v>
      </c>
      <c r="D4210" t="s">
        <v>3</v>
      </c>
      <c r="E4210" t="s">
        <v>80</v>
      </c>
      <c r="F4210" t="s">
        <v>81</v>
      </c>
      <c r="G4210" t="s">
        <v>82</v>
      </c>
      <c r="H4210" t="s">
        <v>83</v>
      </c>
      <c r="I4210" t="str">
        <f>"Trad IRN"</f>
        <v>Trad IRN</v>
      </c>
      <c r="J4210" t="s">
        <v>43</v>
      </c>
      <c r="K4210" t="s">
        <v>44</v>
      </c>
      <c r="L4210" t="s">
        <v>45</v>
      </c>
      <c r="M4210" t="s">
        <v>70</v>
      </c>
      <c r="N4210" t="str">
        <f t="shared" si="425"/>
        <v>08/18/2022</v>
      </c>
      <c r="O4210" t="str">
        <f t="shared" si="426"/>
        <v>12/31/2500</v>
      </c>
      <c r="P4210">
        <v>1</v>
      </c>
      <c r="Q4210">
        <v>1</v>
      </c>
      <c r="R4210">
        <v>1</v>
      </c>
      <c r="V4210" t="str">
        <f>"Trad IRN"</f>
        <v>Trad IRN</v>
      </c>
      <c r="W4210">
        <v>50</v>
      </c>
      <c r="X4210" t="s">
        <v>47</v>
      </c>
      <c r="Z4210" t="s">
        <v>47</v>
      </c>
      <c r="AB4210" t="s">
        <v>54</v>
      </c>
      <c r="AC4210" t="str">
        <f>"05"</f>
        <v>05</v>
      </c>
      <c r="AD4210" t="str">
        <f>"1"</f>
        <v>1</v>
      </c>
      <c r="AE4210" t="s">
        <v>50</v>
      </c>
      <c r="AG4210" t="s">
        <v>56</v>
      </c>
      <c r="AH4210" t="str">
        <f>"Trad IRN"</f>
        <v>Trad IRN</v>
      </c>
      <c r="AI4210" t="str">
        <f>"Bldg IRN"</f>
        <v>Bldg IRN</v>
      </c>
      <c r="AJ4210" t="s">
        <v>54</v>
      </c>
      <c r="AK4210" t="s">
        <v>71</v>
      </c>
      <c r="AL4210" t="s">
        <v>53</v>
      </c>
      <c r="AM4210">
        <v>142</v>
      </c>
      <c r="AN4210">
        <v>142</v>
      </c>
      <c r="AO4210">
        <v>15</v>
      </c>
    </row>
    <row r="4211" spans="1:41" x14ac:dyDescent="0.3">
      <c r="A4211" t="str">
        <f>"Trad IRN"</f>
        <v>Trad IRN</v>
      </c>
      <c r="B4211" t="str">
        <f>"Bldg IRN"</f>
        <v>Bldg IRN</v>
      </c>
      <c r="C4211" t="s">
        <v>41</v>
      </c>
      <c r="D4211" t="s">
        <v>3</v>
      </c>
      <c r="E4211" t="s">
        <v>80</v>
      </c>
      <c r="F4211" t="s">
        <v>81</v>
      </c>
      <c r="G4211" t="s">
        <v>82</v>
      </c>
      <c r="H4211" t="s">
        <v>83</v>
      </c>
      <c r="I4211" t="str">
        <f>"Trad IRN"</f>
        <v>Trad IRN</v>
      </c>
      <c r="J4211" t="s">
        <v>43</v>
      </c>
      <c r="K4211" t="s">
        <v>44</v>
      </c>
      <c r="L4211" t="s">
        <v>45</v>
      </c>
      <c r="M4211" t="s">
        <v>46</v>
      </c>
      <c r="N4211" t="str">
        <f t="shared" si="425"/>
        <v>08/18/2022</v>
      </c>
      <c r="O4211" t="str">
        <f t="shared" si="426"/>
        <v>12/31/2500</v>
      </c>
      <c r="P4211">
        <v>1</v>
      </c>
      <c r="Q4211">
        <v>1</v>
      </c>
      <c r="S4211">
        <v>0</v>
      </c>
      <c r="T4211">
        <v>1</v>
      </c>
      <c r="U4211">
        <v>0</v>
      </c>
      <c r="V4211" t="str">
        <f>"Trad IRN"</f>
        <v>Trad IRN</v>
      </c>
      <c r="W4211">
        <v>100</v>
      </c>
      <c r="X4211" t="s">
        <v>47</v>
      </c>
      <c r="Z4211" t="s">
        <v>47</v>
      </c>
      <c r="AB4211" t="str">
        <f>"04"</f>
        <v>04</v>
      </c>
      <c r="AC4211" t="s">
        <v>48</v>
      </c>
      <c r="AD4211" t="s">
        <v>49</v>
      </c>
      <c r="AE4211" t="s">
        <v>55</v>
      </c>
      <c r="AF4211">
        <v>3</v>
      </c>
      <c r="AG4211" t="s">
        <v>56</v>
      </c>
      <c r="AH4211" t="str">
        <f>"Trad IRN"</f>
        <v>Trad IRN</v>
      </c>
      <c r="AI4211" t="str">
        <f>"Bldg IRN"</f>
        <v>Bldg IRN</v>
      </c>
      <c r="AJ4211" t="s">
        <v>48</v>
      </c>
      <c r="AK4211" t="s">
        <v>48</v>
      </c>
      <c r="AL4211" t="s">
        <v>53</v>
      </c>
      <c r="AM4211">
        <v>1113.0999999999999</v>
      </c>
      <c r="AN4211">
        <v>1113.0999999999999</v>
      </c>
      <c r="AO4211">
        <v>15</v>
      </c>
    </row>
    <row r="4212" spans="1:41" x14ac:dyDescent="0.3">
      <c r="A4212" t="str">
        <f>"Trad IRN"</f>
        <v>Trad IRN</v>
      </c>
      <c r="B4212" t="str">
        <f>"Bldg IRN"</f>
        <v>Bldg IRN</v>
      </c>
      <c r="C4212" t="s">
        <v>41</v>
      </c>
      <c r="D4212" t="s">
        <v>3</v>
      </c>
      <c r="E4212" t="s">
        <v>80</v>
      </c>
      <c r="F4212" t="s">
        <v>81</v>
      </c>
      <c r="G4212" t="s">
        <v>82</v>
      </c>
      <c r="H4212" t="s">
        <v>83</v>
      </c>
      <c r="I4212" t="str">
        <f>"Trad IRN"</f>
        <v>Trad IRN</v>
      </c>
      <c r="J4212" t="s">
        <v>43</v>
      </c>
      <c r="K4212" t="s">
        <v>44</v>
      </c>
      <c r="L4212" t="s">
        <v>45</v>
      </c>
      <c r="M4212" t="s">
        <v>46</v>
      </c>
      <c r="N4212" t="str">
        <f t="shared" si="425"/>
        <v>08/18/2022</v>
      </c>
      <c r="O4212" t="str">
        <f t="shared" si="426"/>
        <v>12/31/2500</v>
      </c>
      <c r="P4212">
        <v>1</v>
      </c>
      <c r="Q4212">
        <v>1</v>
      </c>
      <c r="R4212">
        <v>1</v>
      </c>
      <c r="S4212">
        <v>0</v>
      </c>
      <c r="T4212">
        <v>1</v>
      </c>
      <c r="U4212">
        <v>0</v>
      </c>
      <c r="V4212" t="str">
        <f>"Trad IRN"</f>
        <v>Trad IRN</v>
      </c>
      <c r="W4212">
        <v>100</v>
      </c>
      <c r="X4212" t="s">
        <v>47</v>
      </c>
      <c r="Z4212" t="s">
        <v>47</v>
      </c>
      <c r="AB4212" t="str">
        <f>"01"</f>
        <v>01</v>
      </c>
      <c r="AC4212" t="str">
        <f>"05"</f>
        <v>05</v>
      </c>
      <c r="AD4212" t="str">
        <f>"1"</f>
        <v>1</v>
      </c>
      <c r="AE4212" t="s">
        <v>50</v>
      </c>
      <c r="AF4212">
        <v>0</v>
      </c>
      <c r="AG4212" t="s">
        <v>56</v>
      </c>
      <c r="AH4212" t="str">
        <f>"Trad IRN"</f>
        <v>Trad IRN</v>
      </c>
      <c r="AI4212" t="str">
        <f>"Bldg IRN"</f>
        <v>Bldg IRN</v>
      </c>
      <c r="AJ4212" t="s">
        <v>48</v>
      </c>
      <c r="AK4212" t="s">
        <v>48</v>
      </c>
      <c r="AL4212" t="s">
        <v>53</v>
      </c>
      <c r="AM4212">
        <v>1113.0999999999999</v>
      </c>
      <c r="AN4212">
        <v>1113.0999999999999</v>
      </c>
      <c r="AO4212">
        <v>15</v>
      </c>
    </row>
    <row r="4213" spans="1:41" x14ac:dyDescent="0.3">
      <c r="A4213" t="str">
        <f>"Trad IRN"</f>
        <v>Trad IRN</v>
      </c>
      <c r="B4213" t="str">
        <f>"Bldg IRN"</f>
        <v>Bldg IRN</v>
      </c>
      <c r="C4213" t="s">
        <v>41</v>
      </c>
      <c r="D4213" t="s">
        <v>3</v>
      </c>
      <c r="E4213" t="s">
        <v>80</v>
      </c>
      <c r="F4213" t="s">
        <v>81</v>
      </c>
      <c r="G4213" t="s">
        <v>82</v>
      </c>
      <c r="H4213" t="s">
        <v>83</v>
      </c>
      <c r="I4213" t="str">
        <f>"Trad IRN"</f>
        <v>Trad IRN</v>
      </c>
      <c r="J4213" t="s">
        <v>43</v>
      </c>
      <c r="K4213" t="s">
        <v>44</v>
      </c>
      <c r="L4213" t="s">
        <v>45</v>
      </c>
      <c r="M4213" t="s">
        <v>46</v>
      </c>
      <c r="N4213" t="str">
        <f t="shared" si="425"/>
        <v>08/18/2022</v>
      </c>
      <c r="O4213" t="str">
        <f t="shared" si="426"/>
        <v>12/31/2500</v>
      </c>
      <c r="P4213">
        <v>1</v>
      </c>
      <c r="Q4213">
        <v>1</v>
      </c>
      <c r="R4213">
        <v>1</v>
      </c>
      <c r="S4213">
        <v>0</v>
      </c>
      <c r="T4213">
        <v>1</v>
      </c>
      <c r="U4213">
        <v>0</v>
      </c>
      <c r="V4213" t="str">
        <f>"Trad IRN"</f>
        <v>Trad IRN</v>
      </c>
      <c r="W4213">
        <v>100</v>
      </c>
      <c r="X4213" t="s">
        <v>47</v>
      </c>
      <c r="Z4213" t="s">
        <v>47</v>
      </c>
      <c r="AB4213" t="str">
        <f>"03"</f>
        <v>03</v>
      </c>
      <c r="AC4213" t="str">
        <f>"15"</f>
        <v>15</v>
      </c>
      <c r="AD4213" t="str">
        <f>"2"</f>
        <v>2</v>
      </c>
      <c r="AE4213" t="s">
        <v>55</v>
      </c>
      <c r="AF4213">
        <v>0</v>
      </c>
      <c r="AG4213" t="s">
        <v>56</v>
      </c>
      <c r="AH4213" t="str">
        <f>"Trad IRN"</f>
        <v>Trad IRN</v>
      </c>
      <c r="AI4213" t="str">
        <f>"Bldg IRN"</f>
        <v>Bldg IRN</v>
      </c>
      <c r="AJ4213" t="s">
        <v>48</v>
      </c>
      <c r="AK4213" t="s">
        <v>48</v>
      </c>
      <c r="AL4213" t="s">
        <v>53</v>
      </c>
      <c r="AM4213">
        <v>1113.0999999999999</v>
      </c>
      <c r="AN4213">
        <v>1113.0999999999999</v>
      </c>
      <c r="AO4213">
        <v>15</v>
      </c>
    </row>
    <row r="4214" spans="1:41" x14ac:dyDescent="0.3">
      <c r="A4214" t="str">
        <f>"Trad IRN"</f>
        <v>Trad IRN</v>
      </c>
      <c r="B4214" t="str">
        <f>"Bldg IRN"</f>
        <v>Bldg IRN</v>
      </c>
      <c r="C4214" t="s">
        <v>41</v>
      </c>
      <c r="D4214" t="s">
        <v>3</v>
      </c>
      <c r="E4214" t="s">
        <v>80</v>
      </c>
      <c r="F4214" t="s">
        <v>81</v>
      </c>
      <c r="G4214" t="s">
        <v>82</v>
      </c>
      <c r="H4214" t="s">
        <v>83</v>
      </c>
      <c r="I4214" t="str">
        <f>"Trad IRN"</f>
        <v>Trad IRN</v>
      </c>
      <c r="J4214" t="s">
        <v>43</v>
      </c>
      <c r="K4214" t="s">
        <v>44</v>
      </c>
      <c r="L4214" t="s">
        <v>45</v>
      </c>
      <c r="M4214" t="s">
        <v>59</v>
      </c>
      <c r="N4214" t="str">
        <f t="shared" si="425"/>
        <v>08/18/2022</v>
      </c>
      <c r="O4214" t="str">
        <f t="shared" si="426"/>
        <v>12/31/2500</v>
      </c>
      <c r="P4214">
        <v>1</v>
      </c>
      <c r="Q4214">
        <v>1</v>
      </c>
      <c r="S4214">
        <v>0</v>
      </c>
      <c r="T4214">
        <v>1</v>
      </c>
      <c r="U4214">
        <v>0</v>
      </c>
      <c r="V4214" t="s">
        <v>84</v>
      </c>
      <c r="W4214">
        <v>100</v>
      </c>
      <c r="X4214" t="s">
        <v>47</v>
      </c>
      <c r="Z4214" t="s">
        <v>47</v>
      </c>
      <c r="AB4214" t="s">
        <v>57</v>
      </c>
      <c r="AC4214" t="s">
        <v>48</v>
      </c>
      <c r="AD4214" t="s">
        <v>49</v>
      </c>
      <c r="AE4214" t="s">
        <v>50</v>
      </c>
      <c r="AF4214">
        <v>0</v>
      </c>
      <c r="AG4214" t="s">
        <v>56</v>
      </c>
      <c r="AH4214" t="str">
        <f>"Trad IRN"</f>
        <v>Trad IRN</v>
      </c>
      <c r="AI4214" t="str">
        <f>"Bldg IRN"</f>
        <v>Bldg IRN</v>
      </c>
      <c r="AJ4214" t="s">
        <v>48</v>
      </c>
      <c r="AK4214" t="s">
        <v>48</v>
      </c>
      <c r="AL4214" t="s">
        <v>53</v>
      </c>
      <c r="AM4214">
        <v>1113.0999999999999</v>
      </c>
      <c r="AN4214">
        <v>1113.0999999999999</v>
      </c>
      <c r="AO4214">
        <v>15</v>
      </c>
    </row>
    <row r="4215" spans="1:41" x14ac:dyDescent="0.3">
      <c r="A4215" t="str">
        <f>"Trad IRN"</f>
        <v>Trad IRN</v>
      </c>
      <c r="B4215" t="str">
        <f>"Bldg IRN"</f>
        <v>Bldg IRN</v>
      </c>
      <c r="C4215" t="s">
        <v>41</v>
      </c>
      <c r="D4215" t="s">
        <v>3</v>
      </c>
      <c r="E4215" t="s">
        <v>80</v>
      </c>
      <c r="F4215" t="s">
        <v>81</v>
      </c>
      <c r="G4215" t="s">
        <v>82</v>
      </c>
      <c r="H4215" t="s">
        <v>83</v>
      </c>
      <c r="I4215" t="str">
        <f>"Trad IRN"</f>
        <v>Trad IRN</v>
      </c>
      <c r="J4215" t="s">
        <v>43</v>
      </c>
      <c r="K4215" t="s">
        <v>44</v>
      </c>
      <c r="L4215" t="s">
        <v>45</v>
      </c>
      <c r="M4215" t="s">
        <v>59</v>
      </c>
      <c r="N4215" t="str">
        <f t="shared" si="425"/>
        <v>08/18/2022</v>
      </c>
      <c r="O4215" t="str">
        <f t="shared" si="426"/>
        <v>12/31/2500</v>
      </c>
      <c r="P4215">
        <v>1</v>
      </c>
      <c r="Q4215">
        <v>1</v>
      </c>
      <c r="S4215">
        <v>0</v>
      </c>
      <c r="T4215">
        <v>1</v>
      </c>
      <c r="U4215">
        <v>0</v>
      </c>
      <c r="V4215" t="s">
        <v>84</v>
      </c>
      <c r="W4215">
        <v>100</v>
      </c>
      <c r="X4215" t="s">
        <v>47</v>
      </c>
      <c r="Z4215" t="s">
        <v>47</v>
      </c>
      <c r="AB4215" t="s">
        <v>57</v>
      </c>
      <c r="AC4215" t="s">
        <v>48</v>
      </c>
      <c r="AD4215" t="s">
        <v>49</v>
      </c>
      <c r="AE4215" t="s">
        <v>50</v>
      </c>
      <c r="AF4215">
        <v>0</v>
      </c>
      <c r="AG4215" t="s">
        <v>56</v>
      </c>
      <c r="AH4215" t="str">
        <f>"Trad IRN"</f>
        <v>Trad IRN</v>
      </c>
      <c r="AI4215" t="str">
        <f>"Bldg IRN"</f>
        <v>Bldg IRN</v>
      </c>
      <c r="AJ4215" t="s">
        <v>48</v>
      </c>
      <c r="AK4215" t="s">
        <v>48</v>
      </c>
      <c r="AL4215" t="s">
        <v>53</v>
      </c>
      <c r="AM4215">
        <v>1113.0999999999999</v>
      </c>
      <c r="AN4215">
        <v>1113.0999999999999</v>
      </c>
      <c r="AO4215">
        <v>15</v>
      </c>
    </row>
    <row r="4216" spans="1:41" x14ac:dyDescent="0.3">
      <c r="A4216" t="str">
        <f>"Trad IRN"</f>
        <v>Trad IRN</v>
      </c>
      <c r="B4216" t="str">
        <f>"Bldg IRN"</f>
        <v>Bldg IRN</v>
      </c>
      <c r="C4216" t="s">
        <v>41</v>
      </c>
      <c r="D4216" t="s">
        <v>3</v>
      </c>
      <c r="E4216" t="s">
        <v>80</v>
      </c>
      <c r="F4216" t="s">
        <v>81</v>
      </c>
      <c r="G4216" t="s">
        <v>82</v>
      </c>
      <c r="H4216" t="s">
        <v>83</v>
      </c>
      <c r="I4216" t="str">
        <f>"Trad IRN"</f>
        <v>Trad IRN</v>
      </c>
      <c r="J4216" t="s">
        <v>43</v>
      </c>
      <c r="K4216" t="s">
        <v>44</v>
      </c>
      <c r="L4216" t="s">
        <v>45</v>
      </c>
      <c r="M4216" t="s">
        <v>46</v>
      </c>
      <c r="N4216" t="str">
        <f t="shared" si="425"/>
        <v>08/18/2022</v>
      </c>
      <c r="O4216" t="str">
        <f t="shared" si="426"/>
        <v>12/31/2500</v>
      </c>
      <c r="P4216">
        <v>1</v>
      </c>
      <c r="Q4216">
        <v>1</v>
      </c>
      <c r="S4216">
        <v>0</v>
      </c>
      <c r="T4216">
        <v>1</v>
      </c>
      <c r="U4216">
        <v>0</v>
      </c>
      <c r="V4216" t="str">
        <f>"Trad IRN"</f>
        <v>Trad IRN</v>
      </c>
      <c r="W4216">
        <v>100</v>
      </c>
      <c r="X4216" t="s">
        <v>47</v>
      </c>
      <c r="Z4216" t="s">
        <v>47</v>
      </c>
      <c r="AB4216" t="str">
        <f>"02"</f>
        <v>02</v>
      </c>
      <c r="AC4216" t="s">
        <v>48</v>
      </c>
      <c r="AD4216" t="s">
        <v>49</v>
      </c>
      <c r="AE4216" t="s">
        <v>50</v>
      </c>
      <c r="AF4216">
        <v>0</v>
      </c>
      <c r="AG4216" t="s">
        <v>56</v>
      </c>
      <c r="AH4216" t="str">
        <f>"Trad IRN"</f>
        <v>Trad IRN</v>
      </c>
      <c r="AI4216" t="str">
        <f>"Bldg IRN"</f>
        <v>Bldg IRN</v>
      </c>
      <c r="AJ4216" t="s">
        <v>48</v>
      </c>
      <c r="AK4216" t="s">
        <v>48</v>
      </c>
      <c r="AL4216" t="s">
        <v>53</v>
      </c>
      <c r="AM4216">
        <v>1113.0999999999999</v>
      </c>
      <c r="AN4216">
        <v>1113.0999999999999</v>
      </c>
      <c r="AO4216">
        <v>15</v>
      </c>
    </row>
    <row r="4217" spans="1:41" x14ac:dyDescent="0.3">
      <c r="A4217" t="str">
        <f>"Trad IRN"</f>
        <v>Trad IRN</v>
      </c>
      <c r="B4217" t="str">
        <f>"Bldg IRN"</f>
        <v>Bldg IRN</v>
      </c>
      <c r="C4217" t="s">
        <v>41</v>
      </c>
      <c r="D4217" t="s">
        <v>3</v>
      </c>
      <c r="E4217" t="s">
        <v>80</v>
      </c>
      <c r="F4217" t="s">
        <v>81</v>
      </c>
      <c r="G4217" t="s">
        <v>82</v>
      </c>
      <c r="H4217" t="s">
        <v>83</v>
      </c>
      <c r="I4217" t="str">
        <f>"Trad IRN"</f>
        <v>Trad IRN</v>
      </c>
      <c r="J4217" t="s">
        <v>43</v>
      </c>
      <c r="K4217" t="s">
        <v>44</v>
      </c>
      <c r="L4217" t="s">
        <v>45</v>
      </c>
      <c r="M4217" t="s">
        <v>46</v>
      </c>
      <c r="N4217" t="str">
        <f t="shared" si="425"/>
        <v>08/18/2022</v>
      </c>
      <c r="O4217" t="str">
        <f>"12/12/2022"</f>
        <v>12/12/2022</v>
      </c>
      <c r="P4217">
        <v>0.42899999999999999</v>
      </c>
      <c r="Q4217">
        <v>0.42899999999999999</v>
      </c>
      <c r="S4217">
        <v>0</v>
      </c>
      <c r="T4217">
        <v>0.42899999999999999</v>
      </c>
      <c r="U4217">
        <v>0</v>
      </c>
      <c r="V4217" t="str">
        <f>"Trad IRN"</f>
        <v>Trad IRN</v>
      </c>
      <c r="W4217">
        <v>100</v>
      </c>
      <c r="X4217" t="s">
        <v>47</v>
      </c>
      <c r="Z4217" t="s">
        <v>47</v>
      </c>
      <c r="AB4217" t="str">
        <f>"01"</f>
        <v>01</v>
      </c>
      <c r="AC4217" t="s">
        <v>48</v>
      </c>
      <c r="AD4217" t="s">
        <v>49</v>
      </c>
      <c r="AE4217" t="s">
        <v>50</v>
      </c>
      <c r="AF4217">
        <v>0</v>
      </c>
      <c r="AG4217" t="s">
        <v>56</v>
      </c>
      <c r="AH4217" t="str">
        <f>"Trad IRN"</f>
        <v>Trad IRN</v>
      </c>
      <c r="AI4217" t="str">
        <f>"Bldg IRN"</f>
        <v>Bldg IRN</v>
      </c>
      <c r="AJ4217" t="s">
        <v>48</v>
      </c>
      <c r="AK4217" t="s">
        <v>48</v>
      </c>
      <c r="AL4217" t="s">
        <v>53</v>
      </c>
      <c r="AM4217">
        <v>477.52</v>
      </c>
      <c r="AN4217">
        <v>1113.0999999999999</v>
      </c>
      <c r="AO4217">
        <v>15</v>
      </c>
    </row>
    <row r="4218" spans="1:41" x14ac:dyDescent="0.3">
      <c r="A4218" t="str">
        <f>"Trad IRN"</f>
        <v>Trad IRN</v>
      </c>
      <c r="B4218" t="str">
        <f>"Bldg IRN"</f>
        <v>Bldg IRN</v>
      </c>
      <c r="C4218" t="s">
        <v>41</v>
      </c>
      <c r="D4218" t="s">
        <v>3</v>
      </c>
      <c r="E4218" t="s">
        <v>80</v>
      </c>
      <c r="F4218" t="s">
        <v>81</v>
      </c>
      <c r="G4218" t="s">
        <v>82</v>
      </c>
      <c r="H4218" t="s">
        <v>83</v>
      </c>
      <c r="I4218" t="str">
        <f>"Trad IRN"</f>
        <v>Trad IRN</v>
      </c>
      <c r="J4218" t="s">
        <v>43</v>
      </c>
      <c r="K4218" t="s">
        <v>44</v>
      </c>
      <c r="L4218" t="s">
        <v>45</v>
      </c>
      <c r="M4218" t="s">
        <v>46</v>
      </c>
      <c r="N4218" t="str">
        <f>"12/13/2022"</f>
        <v>12/13/2022</v>
      </c>
      <c r="O4218" t="str">
        <f t="shared" ref="O4218:O4231" si="427">"12/31/2500"</f>
        <v>12/31/2500</v>
      </c>
      <c r="P4218">
        <v>0.57099999999999995</v>
      </c>
      <c r="Q4218">
        <v>0.57099999999999995</v>
      </c>
      <c r="R4218">
        <v>0.50755600000000001</v>
      </c>
      <c r="S4218">
        <v>0</v>
      </c>
      <c r="T4218">
        <v>0.57099999999999995</v>
      </c>
      <c r="U4218">
        <v>0</v>
      </c>
      <c r="V4218" t="str">
        <f>"Trad IRN"</f>
        <v>Trad IRN</v>
      </c>
      <c r="W4218">
        <v>100</v>
      </c>
      <c r="X4218" t="s">
        <v>47</v>
      </c>
      <c r="Z4218" t="s">
        <v>47</v>
      </c>
      <c r="AB4218" t="str">
        <f>"01"</f>
        <v>01</v>
      </c>
      <c r="AC4218" t="str">
        <f>"05"</f>
        <v>05</v>
      </c>
      <c r="AD4218" t="str">
        <f>"1"</f>
        <v>1</v>
      </c>
      <c r="AE4218" t="s">
        <v>50</v>
      </c>
      <c r="AF4218">
        <v>0</v>
      </c>
      <c r="AG4218" t="s">
        <v>56</v>
      </c>
      <c r="AH4218" t="str">
        <f>"Trad IRN"</f>
        <v>Trad IRN</v>
      </c>
      <c r="AI4218" t="str">
        <f>"Bldg IRN"</f>
        <v>Bldg IRN</v>
      </c>
      <c r="AJ4218" t="s">
        <v>48</v>
      </c>
      <c r="AK4218" t="s">
        <v>48</v>
      </c>
      <c r="AL4218" t="s">
        <v>53</v>
      </c>
      <c r="AM4218">
        <v>635.58000000000004</v>
      </c>
      <c r="AN4218">
        <v>1113.0999999999999</v>
      </c>
      <c r="AO4218">
        <v>15</v>
      </c>
    </row>
    <row r="4219" spans="1:41" x14ac:dyDescent="0.3">
      <c r="A4219" t="str">
        <f>"Trad IRN"</f>
        <v>Trad IRN</v>
      </c>
      <c r="B4219" t="str">
        <f>"Bldg IRN"</f>
        <v>Bldg IRN</v>
      </c>
      <c r="C4219" t="s">
        <v>41</v>
      </c>
      <c r="D4219" t="s">
        <v>3</v>
      </c>
      <c r="E4219" t="s">
        <v>80</v>
      </c>
      <c r="F4219" t="s">
        <v>81</v>
      </c>
      <c r="G4219" t="s">
        <v>82</v>
      </c>
      <c r="H4219" t="s">
        <v>83</v>
      </c>
      <c r="I4219" t="str">
        <f>"Trad IRN"</f>
        <v>Trad IRN</v>
      </c>
      <c r="J4219" t="s">
        <v>43</v>
      </c>
      <c r="K4219" t="s">
        <v>44</v>
      </c>
      <c r="L4219" t="s">
        <v>45</v>
      </c>
      <c r="M4219" t="s">
        <v>46</v>
      </c>
      <c r="N4219" t="str">
        <f>"08/18/2022"</f>
        <v>08/18/2022</v>
      </c>
      <c r="O4219" t="str">
        <f t="shared" si="427"/>
        <v>12/31/2500</v>
      </c>
      <c r="P4219">
        <v>1</v>
      </c>
      <c r="Q4219">
        <v>1</v>
      </c>
      <c r="S4219">
        <v>0</v>
      </c>
      <c r="T4219">
        <v>1</v>
      </c>
      <c r="U4219">
        <v>0</v>
      </c>
      <c r="V4219" t="str">
        <f>"Trad IRN"</f>
        <v>Trad IRN</v>
      </c>
      <c r="W4219">
        <v>100</v>
      </c>
      <c r="X4219" t="s">
        <v>47</v>
      </c>
      <c r="Z4219" t="s">
        <v>47</v>
      </c>
      <c r="AB4219" t="str">
        <f>"01"</f>
        <v>01</v>
      </c>
      <c r="AC4219" t="s">
        <v>48</v>
      </c>
      <c r="AD4219" t="s">
        <v>49</v>
      </c>
      <c r="AE4219" t="s">
        <v>55</v>
      </c>
      <c r="AF4219">
        <v>0</v>
      </c>
      <c r="AG4219" t="s">
        <v>56</v>
      </c>
      <c r="AH4219" t="str">
        <f>"Trad IRN"</f>
        <v>Trad IRN</v>
      </c>
      <c r="AI4219" t="str">
        <f>"Bldg IRN"</f>
        <v>Bldg IRN</v>
      </c>
      <c r="AJ4219" t="s">
        <v>48</v>
      </c>
      <c r="AK4219" t="s">
        <v>48</v>
      </c>
      <c r="AL4219" t="s">
        <v>53</v>
      </c>
      <c r="AM4219">
        <v>1113.0999999999999</v>
      </c>
      <c r="AN4219">
        <v>1113.0999999999999</v>
      </c>
      <c r="AO4219">
        <v>15</v>
      </c>
    </row>
    <row r="4220" spans="1:41" x14ac:dyDescent="0.3">
      <c r="A4220" t="str">
        <f>"Trad IRN"</f>
        <v>Trad IRN</v>
      </c>
      <c r="B4220" t="str">
        <f>"Bldg IRN"</f>
        <v>Bldg IRN</v>
      </c>
      <c r="C4220" t="s">
        <v>41</v>
      </c>
      <c r="D4220" t="s">
        <v>3</v>
      </c>
      <c r="E4220" t="s">
        <v>80</v>
      </c>
      <c r="F4220" t="s">
        <v>81</v>
      </c>
      <c r="G4220" t="s">
        <v>82</v>
      </c>
      <c r="H4220" t="s">
        <v>83</v>
      </c>
      <c r="I4220" t="str">
        <f>"Trad IRN"</f>
        <v>Trad IRN</v>
      </c>
      <c r="J4220" t="s">
        <v>43</v>
      </c>
      <c r="K4220" t="s">
        <v>44</v>
      </c>
      <c r="L4220" t="s">
        <v>45</v>
      </c>
      <c r="M4220" t="s">
        <v>46</v>
      </c>
      <c r="N4220" t="str">
        <f>"08/18/2022"</f>
        <v>08/18/2022</v>
      </c>
      <c r="O4220" t="str">
        <f t="shared" si="427"/>
        <v>12/31/2500</v>
      </c>
      <c r="P4220">
        <v>1</v>
      </c>
      <c r="Q4220">
        <v>1</v>
      </c>
      <c r="S4220">
        <v>0</v>
      </c>
      <c r="T4220">
        <v>1</v>
      </c>
      <c r="U4220">
        <v>0</v>
      </c>
      <c r="V4220" t="str">
        <f>"Trad IRN"</f>
        <v>Trad IRN</v>
      </c>
      <c r="W4220">
        <v>100</v>
      </c>
      <c r="X4220" t="s">
        <v>47</v>
      </c>
      <c r="Z4220" t="s">
        <v>47</v>
      </c>
      <c r="AB4220" t="str">
        <f>"02"</f>
        <v>02</v>
      </c>
      <c r="AC4220" t="s">
        <v>48</v>
      </c>
      <c r="AD4220" t="s">
        <v>49</v>
      </c>
      <c r="AE4220" t="s">
        <v>50</v>
      </c>
      <c r="AF4220">
        <v>0</v>
      </c>
      <c r="AG4220" t="s">
        <v>56</v>
      </c>
      <c r="AH4220" t="str">
        <f>"Trad IRN"</f>
        <v>Trad IRN</v>
      </c>
      <c r="AI4220" t="str">
        <f>"Bldg IRN"</f>
        <v>Bldg IRN</v>
      </c>
      <c r="AJ4220" t="s">
        <v>48</v>
      </c>
      <c r="AK4220" t="s">
        <v>48</v>
      </c>
      <c r="AL4220" t="s">
        <v>53</v>
      </c>
      <c r="AM4220">
        <v>1113.0999999999999</v>
      </c>
      <c r="AN4220">
        <v>1113.0999999999999</v>
      </c>
      <c r="AO4220">
        <v>15</v>
      </c>
    </row>
    <row r="4221" spans="1:41" x14ac:dyDescent="0.3">
      <c r="A4221" t="str">
        <f>"Trad IRN"</f>
        <v>Trad IRN</v>
      </c>
      <c r="B4221" t="str">
        <f>"Bldg IRN"</f>
        <v>Bldg IRN</v>
      </c>
      <c r="C4221" t="s">
        <v>41</v>
      </c>
      <c r="D4221" t="s">
        <v>3</v>
      </c>
      <c r="E4221" t="s">
        <v>80</v>
      </c>
      <c r="F4221" t="s">
        <v>81</v>
      </c>
      <c r="G4221" t="s">
        <v>82</v>
      </c>
      <c r="H4221" t="s">
        <v>83</v>
      </c>
      <c r="I4221" t="str">
        <f>"Trad IRN"</f>
        <v>Trad IRN</v>
      </c>
      <c r="J4221" t="s">
        <v>43</v>
      </c>
      <c r="K4221" t="s">
        <v>44</v>
      </c>
      <c r="L4221" t="s">
        <v>45</v>
      </c>
      <c r="M4221" t="s">
        <v>70</v>
      </c>
      <c r="N4221" t="str">
        <f>"11/01/2022"</f>
        <v>11/01/2022</v>
      </c>
      <c r="O4221" t="str">
        <f t="shared" si="427"/>
        <v>12/31/2500</v>
      </c>
      <c r="P4221">
        <v>0.725352</v>
      </c>
      <c r="Q4221">
        <v>0.725352</v>
      </c>
      <c r="R4221">
        <v>0.725352</v>
      </c>
      <c r="V4221" t="str">
        <f>"Trad IRN"</f>
        <v>Trad IRN</v>
      </c>
      <c r="W4221">
        <v>100</v>
      </c>
      <c r="X4221" t="s">
        <v>47</v>
      </c>
      <c r="Z4221" t="s">
        <v>47</v>
      </c>
      <c r="AB4221" t="s">
        <v>54</v>
      </c>
      <c r="AC4221" t="str">
        <f>"16"</f>
        <v>16</v>
      </c>
      <c r="AD4221" t="str">
        <f>"2"</f>
        <v>2</v>
      </c>
      <c r="AE4221" t="s">
        <v>50</v>
      </c>
      <c r="AG4221" t="s">
        <v>56</v>
      </c>
      <c r="AH4221" t="str">
        <f>"Trad IRN"</f>
        <v>Trad IRN</v>
      </c>
      <c r="AI4221" t="str">
        <f>"Bldg IRN"</f>
        <v>Bldg IRN</v>
      </c>
      <c r="AJ4221" t="s">
        <v>54</v>
      </c>
      <c r="AK4221" t="s">
        <v>71</v>
      </c>
      <c r="AL4221" t="s">
        <v>53</v>
      </c>
      <c r="AM4221">
        <v>103</v>
      </c>
      <c r="AN4221">
        <v>142</v>
      </c>
      <c r="AO4221">
        <v>15</v>
      </c>
    </row>
    <row r="4222" spans="1:41" x14ac:dyDescent="0.3">
      <c r="A4222" t="str">
        <f>"Trad IRN"</f>
        <v>Trad IRN</v>
      </c>
      <c r="B4222" t="str">
        <f>"Bldg IRN"</f>
        <v>Bldg IRN</v>
      </c>
      <c r="C4222" t="s">
        <v>41</v>
      </c>
      <c r="D4222" t="s">
        <v>3</v>
      </c>
      <c r="E4222" t="s">
        <v>80</v>
      </c>
      <c r="F4222" t="s">
        <v>81</v>
      </c>
      <c r="G4222" t="s">
        <v>82</v>
      </c>
      <c r="H4222" t="s">
        <v>83</v>
      </c>
      <c r="I4222" t="str">
        <f>"Trad IRN"</f>
        <v>Trad IRN</v>
      </c>
      <c r="J4222" t="s">
        <v>43</v>
      </c>
      <c r="K4222" t="s">
        <v>44</v>
      </c>
      <c r="L4222" t="s">
        <v>45</v>
      </c>
      <c r="M4222" t="s">
        <v>70</v>
      </c>
      <c r="N4222" t="str">
        <f>"08/22/2022"</f>
        <v>08/22/2022</v>
      </c>
      <c r="O4222" t="str">
        <f t="shared" si="427"/>
        <v>12/31/2500</v>
      </c>
      <c r="P4222">
        <v>0.99295800000000001</v>
      </c>
      <c r="Q4222">
        <v>0.99295800000000001</v>
      </c>
      <c r="R4222">
        <v>0.99295800000000001</v>
      </c>
      <c r="V4222" t="str">
        <f>"Trad IRN"</f>
        <v>Trad IRN</v>
      </c>
      <c r="W4222">
        <v>50</v>
      </c>
      <c r="X4222" t="s">
        <v>47</v>
      </c>
      <c r="Z4222" t="s">
        <v>47</v>
      </c>
      <c r="AB4222" t="s">
        <v>54</v>
      </c>
      <c r="AC4222" t="str">
        <f>"16"</f>
        <v>16</v>
      </c>
      <c r="AD4222" t="str">
        <f>"2"</f>
        <v>2</v>
      </c>
      <c r="AE4222" t="s">
        <v>50</v>
      </c>
      <c r="AG4222" t="s">
        <v>56</v>
      </c>
      <c r="AH4222" t="str">
        <f>"Trad IRN"</f>
        <v>Trad IRN</v>
      </c>
      <c r="AI4222" t="str">
        <f>"Bldg IRN"</f>
        <v>Bldg IRN</v>
      </c>
      <c r="AJ4222" t="s">
        <v>54</v>
      </c>
      <c r="AK4222" t="s">
        <v>72</v>
      </c>
      <c r="AL4222" t="s">
        <v>53</v>
      </c>
      <c r="AM4222">
        <v>141</v>
      </c>
      <c r="AN4222">
        <v>142</v>
      </c>
      <c r="AO4222">
        <v>15</v>
      </c>
    </row>
    <row r="4223" spans="1:41" x14ac:dyDescent="0.3">
      <c r="A4223" t="str">
        <f>"Trad IRN"</f>
        <v>Trad IRN</v>
      </c>
      <c r="B4223" t="str">
        <f>"Bldg IRN"</f>
        <v>Bldg IRN</v>
      </c>
      <c r="C4223" t="s">
        <v>41</v>
      </c>
      <c r="D4223" t="s">
        <v>3</v>
      </c>
      <c r="E4223" t="s">
        <v>80</v>
      </c>
      <c r="F4223" t="s">
        <v>81</v>
      </c>
      <c r="G4223" t="s">
        <v>82</v>
      </c>
      <c r="H4223" t="s">
        <v>83</v>
      </c>
      <c r="I4223" t="str">
        <f>"Trad IRN"</f>
        <v>Trad IRN</v>
      </c>
      <c r="J4223" t="s">
        <v>43</v>
      </c>
      <c r="K4223" t="s">
        <v>44</v>
      </c>
      <c r="L4223" t="s">
        <v>45</v>
      </c>
      <c r="M4223" t="s">
        <v>46</v>
      </c>
      <c r="N4223" t="str">
        <f>"08/18/2022"</f>
        <v>08/18/2022</v>
      </c>
      <c r="O4223" t="str">
        <f t="shared" si="427"/>
        <v>12/31/2500</v>
      </c>
      <c r="P4223">
        <v>1</v>
      </c>
      <c r="Q4223">
        <v>1</v>
      </c>
      <c r="S4223">
        <v>0</v>
      </c>
      <c r="T4223">
        <v>1</v>
      </c>
      <c r="U4223">
        <v>0</v>
      </c>
      <c r="V4223" t="str">
        <f>"Trad IRN"</f>
        <v>Trad IRN</v>
      </c>
      <c r="W4223">
        <v>100</v>
      </c>
      <c r="X4223" t="s">
        <v>47</v>
      </c>
      <c r="Z4223" t="s">
        <v>47</v>
      </c>
      <c r="AB4223" t="str">
        <f>"05"</f>
        <v>05</v>
      </c>
      <c r="AC4223" t="s">
        <v>48</v>
      </c>
      <c r="AD4223" t="s">
        <v>49</v>
      </c>
      <c r="AE4223" t="s">
        <v>50</v>
      </c>
      <c r="AF4223">
        <v>0</v>
      </c>
      <c r="AG4223" t="s">
        <v>56</v>
      </c>
      <c r="AH4223" t="str">
        <f>"Trad IRN"</f>
        <v>Trad IRN</v>
      </c>
      <c r="AI4223" t="str">
        <f>"Bldg IRN"</f>
        <v>Bldg IRN</v>
      </c>
      <c r="AJ4223" t="s">
        <v>48</v>
      </c>
      <c r="AK4223" t="s">
        <v>48</v>
      </c>
      <c r="AL4223" t="s">
        <v>53</v>
      </c>
      <c r="AM4223">
        <v>1113.0999999999999</v>
      </c>
      <c r="AN4223">
        <v>1113.0999999999999</v>
      </c>
      <c r="AO4223">
        <v>15</v>
      </c>
    </row>
    <row r="4224" spans="1:41" x14ac:dyDescent="0.3">
      <c r="A4224" t="str">
        <f>"Trad IRN"</f>
        <v>Trad IRN</v>
      </c>
      <c r="B4224" t="str">
        <f>"Bldg IRN"</f>
        <v>Bldg IRN</v>
      </c>
      <c r="C4224" t="s">
        <v>41</v>
      </c>
      <c r="D4224" t="s">
        <v>3</v>
      </c>
      <c r="E4224" t="s">
        <v>80</v>
      </c>
      <c r="F4224" t="s">
        <v>81</v>
      </c>
      <c r="G4224" t="s">
        <v>82</v>
      </c>
      <c r="H4224" t="s">
        <v>83</v>
      </c>
      <c r="I4224" t="str">
        <f>"Trad IRN"</f>
        <v>Trad IRN</v>
      </c>
      <c r="J4224" t="s">
        <v>43</v>
      </c>
      <c r="K4224" t="s">
        <v>44</v>
      </c>
      <c r="L4224" t="s">
        <v>45</v>
      </c>
      <c r="M4224" t="s">
        <v>70</v>
      </c>
      <c r="N4224" t="str">
        <f>"01/05/2023"</f>
        <v>01/05/2023</v>
      </c>
      <c r="O4224" t="str">
        <f t="shared" si="427"/>
        <v>12/31/2500</v>
      </c>
      <c r="P4224">
        <v>0.52112700000000001</v>
      </c>
      <c r="Q4224">
        <v>0.52112700000000001</v>
      </c>
      <c r="R4224">
        <v>0.52112700000000001</v>
      </c>
      <c r="V4224" t="str">
        <f>"Trad IRN"</f>
        <v>Trad IRN</v>
      </c>
      <c r="W4224">
        <v>50</v>
      </c>
      <c r="X4224" t="s">
        <v>47</v>
      </c>
      <c r="Z4224" t="s">
        <v>47</v>
      </c>
      <c r="AB4224" t="s">
        <v>54</v>
      </c>
      <c r="AC4224" t="str">
        <f>"05"</f>
        <v>05</v>
      </c>
      <c r="AD4224" t="str">
        <f>"1"</f>
        <v>1</v>
      </c>
      <c r="AE4224" t="s">
        <v>50</v>
      </c>
      <c r="AG4224" t="s">
        <v>56</v>
      </c>
      <c r="AH4224" t="str">
        <f>"Trad IRN"</f>
        <v>Trad IRN</v>
      </c>
      <c r="AI4224" t="str">
        <f>"Bldg IRN"</f>
        <v>Bldg IRN</v>
      </c>
      <c r="AJ4224" t="s">
        <v>54</v>
      </c>
      <c r="AK4224" t="s">
        <v>72</v>
      </c>
      <c r="AL4224" t="s">
        <v>53</v>
      </c>
      <c r="AM4224">
        <v>74</v>
      </c>
      <c r="AN4224">
        <v>142</v>
      </c>
      <c r="AO4224">
        <v>15</v>
      </c>
    </row>
    <row r="4225" spans="1:41" x14ac:dyDescent="0.3">
      <c r="A4225" t="str">
        <f>"Trad IRN"</f>
        <v>Trad IRN</v>
      </c>
      <c r="B4225" t="str">
        <f>"Bldg IRN"</f>
        <v>Bldg IRN</v>
      </c>
      <c r="C4225" t="s">
        <v>41</v>
      </c>
      <c r="D4225" t="s">
        <v>3</v>
      </c>
      <c r="E4225" t="s">
        <v>80</v>
      </c>
      <c r="F4225" t="s">
        <v>81</v>
      </c>
      <c r="G4225" t="s">
        <v>82</v>
      </c>
      <c r="H4225" t="s">
        <v>83</v>
      </c>
      <c r="I4225" t="str">
        <f>"Trad IRN"</f>
        <v>Trad IRN</v>
      </c>
      <c r="J4225" t="s">
        <v>43</v>
      </c>
      <c r="K4225" t="s">
        <v>44</v>
      </c>
      <c r="L4225" t="s">
        <v>45</v>
      </c>
      <c r="M4225" t="s">
        <v>46</v>
      </c>
      <c r="N4225" t="str">
        <f>"08/18/2022"</f>
        <v>08/18/2022</v>
      </c>
      <c r="O4225" t="str">
        <f t="shared" si="427"/>
        <v>12/31/2500</v>
      </c>
      <c r="P4225">
        <v>1</v>
      </c>
      <c r="Q4225">
        <v>1</v>
      </c>
      <c r="S4225">
        <v>0</v>
      </c>
      <c r="T4225">
        <v>1</v>
      </c>
      <c r="U4225">
        <v>0</v>
      </c>
      <c r="V4225" t="str">
        <f>"Trad IRN"</f>
        <v>Trad IRN</v>
      </c>
      <c r="W4225">
        <v>100</v>
      </c>
      <c r="X4225" t="s">
        <v>47</v>
      </c>
      <c r="Z4225" t="s">
        <v>47</v>
      </c>
      <c r="AB4225" t="str">
        <f>"01"</f>
        <v>01</v>
      </c>
      <c r="AC4225" t="s">
        <v>48</v>
      </c>
      <c r="AD4225" t="s">
        <v>49</v>
      </c>
      <c r="AE4225" t="s">
        <v>50</v>
      </c>
      <c r="AF4225">
        <v>0</v>
      </c>
      <c r="AG4225" t="s">
        <v>56</v>
      </c>
      <c r="AH4225" t="str">
        <f>"Trad IRN"</f>
        <v>Trad IRN</v>
      </c>
      <c r="AI4225" t="str">
        <f>"Bldg IRN"</f>
        <v>Bldg IRN</v>
      </c>
      <c r="AJ4225" t="s">
        <v>48</v>
      </c>
      <c r="AK4225" t="s">
        <v>48</v>
      </c>
      <c r="AL4225" t="s">
        <v>53</v>
      </c>
      <c r="AM4225">
        <v>1113.0999999999999</v>
      </c>
      <c r="AN4225">
        <v>1113.0999999999999</v>
      </c>
      <c r="AO4225">
        <v>15</v>
      </c>
    </row>
    <row r="4226" spans="1:41" x14ac:dyDescent="0.3">
      <c r="A4226" t="str">
        <f>"Trad IRN"</f>
        <v>Trad IRN</v>
      </c>
      <c r="B4226" t="str">
        <f>"Bldg IRN"</f>
        <v>Bldg IRN</v>
      </c>
      <c r="C4226" t="s">
        <v>41</v>
      </c>
      <c r="D4226" t="s">
        <v>3</v>
      </c>
      <c r="E4226" t="s">
        <v>80</v>
      </c>
      <c r="F4226" t="s">
        <v>81</v>
      </c>
      <c r="G4226" t="s">
        <v>82</v>
      </c>
      <c r="H4226" t="s">
        <v>83</v>
      </c>
      <c r="I4226" t="str">
        <f>"Trad IRN"</f>
        <v>Trad IRN</v>
      </c>
      <c r="J4226" t="s">
        <v>43</v>
      </c>
      <c r="K4226" t="s">
        <v>44</v>
      </c>
      <c r="L4226" t="s">
        <v>45</v>
      </c>
      <c r="M4226" t="s">
        <v>46</v>
      </c>
      <c r="N4226" t="str">
        <f>"08/18/2022"</f>
        <v>08/18/2022</v>
      </c>
      <c r="O4226" t="str">
        <f t="shared" si="427"/>
        <v>12/31/2500</v>
      </c>
      <c r="P4226">
        <v>1</v>
      </c>
      <c r="Q4226">
        <v>1</v>
      </c>
      <c r="S4226">
        <v>0</v>
      </c>
      <c r="T4226">
        <v>1</v>
      </c>
      <c r="U4226">
        <v>0</v>
      </c>
      <c r="V4226" t="str">
        <f>"Trad IRN"</f>
        <v>Trad IRN</v>
      </c>
      <c r="W4226">
        <v>100</v>
      </c>
      <c r="X4226" t="s">
        <v>47</v>
      </c>
      <c r="Z4226" t="s">
        <v>47</v>
      </c>
      <c r="AB4226" t="s">
        <v>57</v>
      </c>
      <c r="AC4226" t="s">
        <v>48</v>
      </c>
      <c r="AD4226" t="s">
        <v>49</v>
      </c>
      <c r="AE4226" t="s">
        <v>50</v>
      </c>
      <c r="AF4226">
        <v>0</v>
      </c>
      <c r="AG4226" t="s">
        <v>56</v>
      </c>
      <c r="AH4226" t="str">
        <f>"Trad IRN"</f>
        <v>Trad IRN</v>
      </c>
      <c r="AI4226" t="str">
        <f>"Bldg IRN"</f>
        <v>Bldg IRN</v>
      </c>
      <c r="AJ4226" t="s">
        <v>48</v>
      </c>
      <c r="AK4226" t="s">
        <v>48</v>
      </c>
      <c r="AL4226" t="s">
        <v>53</v>
      </c>
      <c r="AM4226">
        <v>1113.0999999999999</v>
      </c>
      <c r="AN4226">
        <v>1113.0999999999999</v>
      </c>
      <c r="AO4226">
        <v>15</v>
      </c>
    </row>
    <row r="4227" spans="1:41" x14ac:dyDescent="0.3">
      <c r="A4227" t="str">
        <f>"Trad IRN"</f>
        <v>Trad IRN</v>
      </c>
      <c r="B4227" t="str">
        <f>"Bldg IRN"</f>
        <v>Bldg IRN</v>
      </c>
      <c r="C4227" t="s">
        <v>41</v>
      </c>
      <c r="D4227" t="s">
        <v>3</v>
      </c>
      <c r="E4227" t="s">
        <v>80</v>
      </c>
      <c r="F4227" t="s">
        <v>81</v>
      </c>
      <c r="G4227" t="s">
        <v>82</v>
      </c>
      <c r="H4227" t="s">
        <v>83</v>
      </c>
      <c r="I4227" t="str">
        <f>"Trad IRN"</f>
        <v>Trad IRN</v>
      </c>
      <c r="J4227" t="s">
        <v>43</v>
      </c>
      <c r="K4227" t="s">
        <v>44</v>
      </c>
      <c r="L4227" t="s">
        <v>45</v>
      </c>
      <c r="M4227" t="s">
        <v>70</v>
      </c>
      <c r="N4227" t="str">
        <f>"08/18/2022"</f>
        <v>08/18/2022</v>
      </c>
      <c r="O4227" t="str">
        <f t="shared" si="427"/>
        <v>12/31/2500</v>
      </c>
      <c r="P4227">
        <v>1</v>
      </c>
      <c r="Q4227">
        <v>1</v>
      </c>
      <c r="R4227">
        <v>1</v>
      </c>
      <c r="V4227" t="str">
        <f>"Trad IRN"</f>
        <v>Trad IRN</v>
      </c>
      <c r="W4227">
        <v>50</v>
      </c>
      <c r="X4227" t="s">
        <v>47</v>
      </c>
      <c r="Z4227" t="s">
        <v>47</v>
      </c>
      <c r="AB4227" t="s">
        <v>54</v>
      </c>
      <c r="AC4227" t="str">
        <f>"05"</f>
        <v>05</v>
      </c>
      <c r="AD4227" t="str">
        <f>"1"</f>
        <v>1</v>
      </c>
      <c r="AE4227" t="s">
        <v>55</v>
      </c>
      <c r="AG4227" t="s">
        <v>56</v>
      </c>
      <c r="AH4227" t="str">
        <f>"Trad IRN"</f>
        <v>Trad IRN</v>
      </c>
      <c r="AI4227" t="str">
        <f>"Bldg IRN"</f>
        <v>Bldg IRN</v>
      </c>
      <c r="AJ4227" t="s">
        <v>54</v>
      </c>
      <c r="AK4227" t="s">
        <v>72</v>
      </c>
      <c r="AL4227" t="s">
        <v>53</v>
      </c>
      <c r="AM4227">
        <v>142</v>
      </c>
      <c r="AN4227">
        <v>142</v>
      </c>
      <c r="AO4227">
        <v>15</v>
      </c>
    </row>
    <row r="4228" spans="1:41" x14ac:dyDescent="0.3">
      <c r="A4228" t="str">
        <f>"Trad IRN"</f>
        <v>Trad IRN</v>
      </c>
      <c r="B4228" t="str">
        <f>"Bldg IRN"</f>
        <v>Bldg IRN</v>
      </c>
      <c r="C4228" t="s">
        <v>41</v>
      </c>
      <c r="D4228" t="s">
        <v>3</v>
      </c>
      <c r="E4228" t="s">
        <v>80</v>
      </c>
      <c r="F4228" t="s">
        <v>81</v>
      </c>
      <c r="G4228" t="s">
        <v>82</v>
      </c>
      <c r="H4228" t="s">
        <v>83</v>
      </c>
      <c r="I4228" t="str">
        <f>"Trad IRN"</f>
        <v>Trad IRN</v>
      </c>
      <c r="J4228" t="s">
        <v>43</v>
      </c>
      <c r="K4228" t="s">
        <v>44</v>
      </c>
      <c r="L4228" t="s">
        <v>45</v>
      </c>
      <c r="M4228" t="s">
        <v>70</v>
      </c>
      <c r="N4228" t="str">
        <f>"08/18/2022"</f>
        <v>08/18/2022</v>
      </c>
      <c r="O4228" t="str">
        <f t="shared" si="427"/>
        <v>12/31/2500</v>
      </c>
      <c r="P4228">
        <v>1</v>
      </c>
      <c r="Q4228">
        <v>1</v>
      </c>
      <c r="R4228">
        <v>1</v>
      </c>
      <c r="V4228" t="str">
        <f>"Trad IRN"</f>
        <v>Trad IRN</v>
      </c>
      <c r="W4228">
        <v>50</v>
      </c>
      <c r="X4228" t="s">
        <v>47</v>
      </c>
      <c r="Z4228" t="s">
        <v>47</v>
      </c>
      <c r="AB4228" t="s">
        <v>54</v>
      </c>
      <c r="AC4228" t="str">
        <f>"05"</f>
        <v>05</v>
      </c>
      <c r="AD4228" t="str">
        <f>"1"</f>
        <v>1</v>
      </c>
      <c r="AE4228" t="s">
        <v>55</v>
      </c>
      <c r="AG4228" t="s">
        <v>56</v>
      </c>
      <c r="AH4228" t="str">
        <f>"Trad IRN"</f>
        <v>Trad IRN</v>
      </c>
      <c r="AI4228" t="str">
        <f>"Bldg IRN"</f>
        <v>Bldg IRN</v>
      </c>
      <c r="AJ4228" t="s">
        <v>54</v>
      </c>
      <c r="AK4228" t="s">
        <v>72</v>
      </c>
      <c r="AL4228" t="s">
        <v>53</v>
      </c>
      <c r="AM4228">
        <v>142</v>
      </c>
      <c r="AN4228">
        <v>142</v>
      </c>
      <c r="AO4228">
        <v>15</v>
      </c>
    </row>
    <row r="4229" spans="1:41" x14ac:dyDescent="0.3">
      <c r="A4229" t="str">
        <f>"Trad IRN"</f>
        <v>Trad IRN</v>
      </c>
      <c r="B4229" t="str">
        <f>"Bldg IRN"</f>
        <v>Bldg IRN</v>
      </c>
      <c r="C4229" t="s">
        <v>41</v>
      </c>
      <c r="D4229" t="s">
        <v>3</v>
      </c>
      <c r="E4229" t="s">
        <v>80</v>
      </c>
      <c r="F4229" t="s">
        <v>81</v>
      </c>
      <c r="G4229" t="s">
        <v>82</v>
      </c>
      <c r="H4229" t="s">
        <v>83</v>
      </c>
      <c r="I4229" t="str">
        <f>"Trad IRN"</f>
        <v>Trad IRN</v>
      </c>
      <c r="J4229" t="s">
        <v>43</v>
      </c>
      <c r="K4229" t="s">
        <v>44</v>
      </c>
      <c r="L4229" t="s">
        <v>45</v>
      </c>
      <c r="M4229" t="s">
        <v>46</v>
      </c>
      <c r="N4229" t="str">
        <f>"08/18/2022"</f>
        <v>08/18/2022</v>
      </c>
      <c r="O4229" t="str">
        <f t="shared" si="427"/>
        <v>12/31/2500</v>
      </c>
      <c r="P4229">
        <v>1</v>
      </c>
      <c r="Q4229">
        <v>1</v>
      </c>
      <c r="R4229">
        <v>1</v>
      </c>
      <c r="S4229">
        <v>0</v>
      </c>
      <c r="T4229">
        <v>1</v>
      </c>
      <c r="U4229">
        <v>0</v>
      </c>
      <c r="V4229" t="str">
        <f>"Trad IRN"</f>
        <v>Trad IRN</v>
      </c>
      <c r="W4229">
        <v>100</v>
      </c>
      <c r="X4229" t="s">
        <v>47</v>
      </c>
      <c r="Z4229" t="s">
        <v>47</v>
      </c>
      <c r="AB4229" t="s">
        <v>57</v>
      </c>
      <c r="AC4229" t="str">
        <f>"05"</f>
        <v>05</v>
      </c>
      <c r="AD4229" t="str">
        <f>"1"</f>
        <v>1</v>
      </c>
      <c r="AE4229" t="s">
        <v>55</v>
      </c>
      <c r="AF4229">
        <v>0</v>
      </c>
      <c r="AG4229" t="s">
        <v>56</v>
      </c>
      <c r="AH4229" t="str">
        <f>"Trad IRN"</f>
        <v>Trad IRN</v>
      </c>
      <c r="AI4229" t="str">
        <f>"Bldg IRN"</f>
        <v>Bldg IRN</v>
      </c>
      <c r="AJ4229" t="s">
        <v>48</v>
      </c>
      <c r="AK4229" t="s">
        <v>48</v>
      </c>
      <c r="AL4229" t="s">
        <v>53</v>
      </c>
      <c r="AM4229">
        <v>1113.0999999999999</v>
      </c>
      <c r="AN4229">
        <v>1113.0999999999999</v>
      </c>
      <c r="AO4229">
        <v>15</v>
      </c>
    </row>
    <row r="4230" spans="1:41" x14ac:dyDescent="0.3">
      <c r="A4230" t="str">
        <f>"Trad IRN"</f>
        <v>Trad IRN</v>
      </c>
      <c r="B4230" t="str">
        <f>"Bldg IRN"</f>
        <v>Bldg IRN</v>
      </c>
      <c r="C4230" t="s">
        <v>41</v>
      </c>
      <c r="D4230" t="s">
        <v>3</v>
      </c>
      <c r="E4230" t="s">
        <v>80</v>
      </c>
      <c r="F4230" t="s">
        <v>81</v>
      </c>
      <c r="G4230" t="s">
        <v>82</v>
      </c>
      <c r="H4230" t="s">
        <v>83</v>
      </c>
      <c r="I4230" t="str">
        <f>"Trad IRN"</f>
        <v>Trad IRN</v>
      </c>
      <c r="J4230" t="s">
        <v>43</v>
      </c>
      <c r="K4230" t="s">
        <v>44</v>
      </c>
      <c r="L4230" t="s">
        <v>45</v>
      </c>
      <c r="M4230" t="s">
        <v>70</v>
      </c>
      <c r="N4230" t="str">
        <f>"12/19/2022"</f>
        <v>12/19/2022</v>
      </c>
      <c r="O4230" t="str">
        <f t="shared" si="427"/>
        <v>12/31/2500</v>
      </c>
      <c r="P4230">
        <v>0.54929600000000001</v>
      </c>
      <c r="Q4230">
        <v>0.54929600000000001</v>
      </c>
      <c r="R4230">
        <v>0.54929600000000001</v>
      </c>
      <c r="V4230" t="str">
        <f>"Trad IRN"</f>
        <v>Trad IRN</v>
      </c>
      <c r="W4230">
        <v>50</v>
      </c>
      <c r="X4230" t="s">
        <v>47</v>
      </c>
      <c r="Z4230" t="s">
        <v>47</v>
      </c>
      <c r="AB4230" t="s">
        <v>54</v>
      </c>
      <c r="AC4230" t="str">
        <f>"05"</f>
        <v>05</v>
      </c>
      <c r="AD4230" t="str">
        <f>"1"</f>
        <v>1</v>
      </c>
      <c r="AE4230" t="s">
        <v>55</v>
      </c>
      <c r="AG4230" t="s">
        <v>56</v>
      </c>
      <c r="AH4230" t="str">
        <f>"Trad IRN"</f>
        <v>Trad IRN</v>
      </c>
      <c r="AI4230" t="str">
        <f>"Bldg IRN"</f>
        <v>Bldg IRN</v>
      </c>
      <c r="AJ4230" t="s">
        <v>54</v>
      </c>
      <c r="AK4230" t="s">
        <v>72</v>
      </c>
      <c r="AL4230" t="s">
        <v>53</v>
      </c>
      <c r="AM4230">
        <v>78</v>
      </c>
      <c r="AN4230">
        <v>142</v>
      </c>
      <c r="AO4230">
        <v>15</v>
      </c>
    </row>
    <row r="4231" spans="1:41" x14ac:dyDescent="0.3">
      <c r="A4231" t="str">
        <f>"Trad IRN"</f>
        <v>Trad IRN</v>
      </c>
      <c r="B4231" t="str">
        <f>"Bldg IRN"</f>
        <v>Bldg IRN</v>
      </c>
      <c r="C4231" t="s">
        <v>41</v>
      </c>
      <c r="D4231" t="s">
        <v>3</v>
      </c>
      <c r="E4231" t="s">
        <v>80</v>
      </c>
      <c r="F4231" t="s">
        <v>81</v>
      </c>
      <c r="G4231" t="s">
        <v>82</v>
      </c>
      <c r="H4231" t="s">
        <v>83</v>
      </c>
      <c r="I4231" t="str">
        <f>"Trad IRN"</f>
        <v>Trad IRN</v>
      </c>
      <c r="J4231" t="s">
        <v>43</v>
      </c>
      <c r="K4231" t="s">
        <v>44</v>
      </c>
      <c r="L4231" t="s">
        <v>45</v>
      </c>
      <c r="M4231" t="s">
        <v>46</v>
      </c>
      <c r="N4231" t="str">
        <f>"11/16/2022"</f>
        <v>11/16/2022</v>
      </c>
      <c r="O4231" t="str">
        <f t="shared" si="427"/>
        <v>12/31/2500</v>
      </c>
      <c r="P4231">
        <v>0.66328299999999996</v>
      </c>
      <c r="Q4231">
        <v>0.66328299999999996</v>
      </c>
      <c r="S4231">
        <v>0</v>
      </c>
      <c r="T4231">
        <v>0.66328299999999996</v>
      </c>
      <c r="U4231">
        <v>0</v>
      </c>
      <c r="V4231" t="str">
        <f>"Trad IRN"</f>
        <v>Trad IRN</v>
      </c>
      <c r="W4231">
        <v>100</v>
      </c>
      <c r="X4231" t="s">
        <v>47</v>
      </c>
      <c r="Z4231" t="s">
        <v>47</v>
      </c>
      <c r="AB4231" t="str">
        <f>"03"</f>
        <v>03</v>
      </c>
      <c r="AC4231" t="s">
        <v>48</v>
      </c>
      <c r="AD4231" t="s">
        <v>49</v>
      </c>
      <c r="AE4231" t="s">
        <v>55</v>
      </c>
      <c r="AF4231">
        <v>0</v>
      </c>
      <c r="AG4231" t="s">
        <v>56</v>
      </c>
      <c r="AH4231" t="str">
        <f>"Trad IRN"</f>
        <v>Trad IRN</v>
      </c>
      <c r="AI4231" t="str">
        <f>"Bldg IRN"</f>
        <v>Bldg IRN</v>
      </c>
      <c r="AJ4231" t="s">
        <v>48</v>
      </c>
      <c r="AK4231" t="s">
        <v>48</v>
      </c>
      <c r="AL4231" t="s">
        <v>53</v>
      </c>
      <c r="AM4231">
        <v>738.3</v>
      </c>
      <c r="AN4231">
        <v>1113.0999999999999</v>
      </c>
      <c r="AO4231">
        <v>15</v>
      </c>
    </row>
    <row r="4232" spans="1:41" x14ac:dyDescent="0.3">
      <c r="A4232" t="str">
        <f>"Trad IRN"</f>
        <v>Trad IRN</v>
      </c>
      <c r="B4232" t="str">
        <f>"Bldg IRN"</f>
        <v>Bldg IRN</v>
      </c>
      <c r="C4232" t="s">
        <v>41</v>
      </c>
      <c r="D4232" t="s">
        <v>3</v>
      </c>
      <c r="E4232" t="s">
        <v>80</v>
      </c>
      <c r="F4232" t="s">
        <v>81</v>
      </c>
      <c r="G4232" t="s">
        <v>82</v>
      </c>
      <c r="H4232" t="s">
        <v>83</v>
      </c>
      <c r="I4232" t="str">
        <f>"Trad IRN"</f>
        <v>Trad IRN</v>
      </c>
      <c r="J4232" t="s">
        <v>43</v>
      </c>
      <c r="K4232" t="s">
        <v>44</v>
      </c>
      <c r="L4232" t="s">
        <v>45</v>
      </c>
      <c r="M4232" t="s">
        <v>46</v>
      </c>
      <c r="N4232" t="str">
        <f>"08/18/2022"</f>
        <v>08/18/2022</v>
      </c>
      <c r="O4232" t="str">
        <f>"11/15/2022"</f>
        <v>11/15/2022</v>
      </c>
      <c r="P4232">
        <v>0.33671699999999999</v>
      </c>
      <c r="Q4232">
        <v>0.33671699999999999</v>
      </c>
      <c r="S4232">
        <v>0</v>
      </c>
      <c r="T4232">
        <v>0.33671699999999999</v>
      </c>
      <c r="U4232">
        <v>0</v>
      </c>
      <c r="V4232" t="str">
        <f>"Trad IRN"</f>
        <v>Trad IRN</v>
      </c>
      <c r="W4232">
        <v>100</v>
      </c>
      <c r="X4232" t="s">
        <v>47</v>
      </c>
      <c r="Z4232" t="s">
        <v>47</v>
      </c>
      <c r="AB4232" t="str">
        <f>"03"</f>
        <v>03</v>
      </c>
      <c r="AC4232" t="s">
        <v>48</v>
      </c>
      <c r="AD4232" t="s">
        <v>49</v>
      </c>
      <c r="AE4232" t="s">
        <v>50</v>
      </c>
      <c r="AF4232">
        <v>0</v>
      </c>
      <c r="AG4232" t="s">
        <v>56</v>
      </c>
      <c r="AH4232" t="str">
        <f>"Trad IRN"</f>
        <v>Trad IRN</v>
      </c>
      <c r="AI4232" t="str">
        <f>"Bldg IRN"</f>
        <v>Bldg IRN</v>
      </c>
      <c r="AJ4232" t="s">
        <v>48</v>
      </c>
      <c r="AK4232" t="s">
        <v>48</v>
      </c>
      <c r="AL4232" t="s">
        <v>53</v>
      </c>
      <c r="AM4232">
        <v>374.8</v>
      </c>
      <c r="AN4232">
        <v>1113.0999999999999</v>
      </c>
      <c r="AO4232">
        <v>15</v>
      </c>
    </row>
    <row r="4233" spans="1:41" x14ac:dyDescent="0.3">
      <c r="A4233" t="str">
        <f>"Trad IRN"</f>
        <v>Trad IRN</v>
      </c>
      <c r="B4233" t="str">
        <f>"Bldg IRN"</f>
        <v>Bldg IRN</v>
      </c>
      <c r="C4233" t="s">
        <v>41</v>
      </c>
      <c r="D4233" t="s">
        <v>3</v>
      </c>
      <c r="E4233" t="s">
        <v>80</v>
      </c>
      <c r="F4233" t="s">
        <v>81</v>
      </c>
      <c r="G4233" t="s">
        <v>82</v>
      </c>
      <c r="H4233" t="s">
        <v>83</v>
      </c>
      <c r="I4233" t="str">
        <f>"Trad IRN"</f>
        <v>Trad IRN</v>
      </c>
      <c r="J4233" t="s">
        <v>43</v>
      </c>
      <c r="K4233" t="s">
        <v>44</v>
      </c>
      <c r="L4233" t="s">
        <v>45</v>
      </c>
      <c r="M4233" t="s">
        <v>46</v>
      </c>
      <c r="N4233" t="str">
        <f>"08/18/2022"</f>
        <v>08/18/2022</v>
      </c>
      <c r="O4233" t="str">
        <f>"11/20/2022"</f>
        <v>11/20/2022</v>
      </c>
      <c r="P4233">
        <v>0.35402</v>
      </c>
      <c r="Q4233">
        <v>0.35402</v>
      </c>
      <c r="S4233">
        <v>0</v>
      </c>
      <c r="T4233">
        <v>0.35402</v>
      </c>
      <c r="U4233">
        <v>0</v>
      </c>
      <c r="V4233" t="str">
        <f>"Trad IRN"</f>
        <v>Trad IRN</v>
      </c>
      <c r="W4233">
        <v>100</v>
      </c>
      <c r="X4233" t="s">
        <v>47</v>
      </c>
      <c r="Z4233" t="s">
        <v>47</v>
      </c>
      <c r="AB4233" t="str">
        <f>"02"</f>
        <v>02</v>
      </c>
      <c r="AC4233" t="s">
        <v>48</v>
      </c>
      <c r="AD4233" t="s">
        <v>49</v>
      </c>
      <c r="AE4233" t="s">
        <v>50</v>
      </c>
      <c r="AF4233">
        <v>0</v>
      </c>
      <c r="AG4233" t="s">
        <v>56</v>
      </c>
      <c r="AH4233" t="str">
        <f>"Trad IRN"</f>
        <v>Trad IRN</v>
      </c>
      <c r="AI4233" t="str">
        <f>"Bldg IRN"</f>
        <v>Bldg IRN</v>
      </c>
      <c r="AJ4233" t="s">
        <v>48</v>
      </c>
      <c r="AK4233" t="s">
        <v>48</v>
      </c>
      <c r="AL4233" t="s">
        <v>53</v>
      </c>
      <c r="AM4233">
        <v>394.06</v>
      </c>
      <c r="AN4233">
        <v>1113.0999999999999</v>
      </c>
      <c r="AO4233">
        <v>15</v>
      </c>
    </row>
    <row r="4234" spans="1:41" x14ac:dyDescent="0.3">
      <c r="A4234" t="str">
        <f>"Trad IRN"</f>
        <v>Trad IRN</v>
      </c>
      <c r="B4234" t="str">
        <f>"Bldg IRN"</f>
        <v>Bldg IRN</v>
      </c>
      <c r="C4234" t="s">
        <v>41</v>
      </c>
      <c r="D4234" t="s">
        <v>3</v>
      </c>
      <c r="E4234" t="s">
        <v>80</v>
      </c>
      <c r="F4234" t="s">
        <v>81</v>
      </c>
      <c r="G4234" t="s">
        <v>82</v>
      </c>
      <c r="H4234" t="s">
        <v>83</v>
      </c>
      <c r="I4234" t="str">
        <f>"Trad IRN"</f>
        <v>Trad IRN</v>
      </c>
      <c r="J4234" t="s">
        <v>43</v>
      </c>
      <c r="K4234" t="s">
        <v>44</v>
      </c>
      <c r="L4234" t="s">
        <v>45</v>
      </c>
      <c r="M4234" t="s">
        <v>46</v>
      </c>
      <c r="N4234" t="str">
        <f>"11/21/2022"</f>
        <v>11/21/2022</v>
      </c>
      <c r="O4234" t="str">
        <f t="shared" ref="O4234:O4245" si="428">"12/31/2500"</f>
        <v>12/31/2500</v>
      </c>
      <c r="P4234">
        <v>0.64598</v>
      </c>
      <c r="Q4234">
        <v>0.64598</v>
      </c>
      <c r="S4234">
        <v>0</v>
      </c>
      <c r="T4234">
        <v>0.64598</v>
      </c>
      <c r="U4234">
        <v>0</v>
      </c>
      <c r="V4234" t="str">
        <f>"Trad IRN"</f>
        <v>Trad IRN</v>
      </c>
      <c r="W4234">
        <v>100</v>
      </c>
      <c r="X4234" t="s">
        <v>47</v>
      </c>
      <c r="Z4234" t="s">
        <v>47</v>
      </c>
      <c r="AB4234" t="str">
        <f>"02"</f>
        <v>02</v>
      </c>
      <c r="AC4234" t="s">
        <v>48</v>
      </c>
      <c r="AD4234" t="s">
        <v>49</v>
      </c>
      <c r="AE4234" t="s">
        <v>55</v>
      </c>
      <c r="AF4234">
        <v>0</v>
      </c>
      <c r="AG4234" t="s">
        <v>56</v>
      </c>
      <c r="AH4234" t="str">
        <f>"Trad IRN"</f>
        <v>Trad IRN</v>
      </c>
      <c r="AI4234" t="str">
        <f>"Bldg IRN"</f>
        <v>Bldg IRN</v>
      </c>
      <c r="AJ4234" t="s">
        <v>48</v>
      </c>
      <c r="AK4234" t="s">
        <v>48</v>
      </c>
      <c r="AL4234" t="s">
        <v>53</v>
      </c>
      <c r="AM4234">
        <v>719.04</v>
      </c>
      <c r="AN4234">
        <v>1113.0999999999999</v>
      </c>
      <c r="AO4234">
        <v>15</v>
      </c>
    </row>
    <row r="4235" spans="1:41" x14ac:dyDescent="0.3">
      <c r="A4235" t="str">
        <f>"Trad IRN"</f>
        <v>Trad IRN</v>
      </c>
      <c r="B4235" t="str">
        <f>"Bldg IRN"</f>
        <v>Bldg IRN</v>
      </c>
      <c r="C4235" t="s">
        <v>41</v>
      </c>
      <c r="D4235" t="s">
        <v>3</v>
      </c>
      <c r="E4235" t="s">
        <v>80</v>
      </c>
      <c r="F4235" t="s">
        <v>81</v>
      </c>
      <c r="G4235" t="s">
        <v>82</v>
      </c>
      <c r="H4235" t="s">
        <v>83</v>
      </c>
      <c r="I4235" t="str">
        <f>"Trad IRN"</f>
        <v>Trad IRN</v>
      </c>
      <c r="J4235" t="s">
        <v>43</v>
      </c>
      <c r="K4235" t="s">
        <v>44</v>
      </c>
      <c r="L4235" t="s">
        <v>45</v>
      </c>
      <c r="M4235" t="s">
        <v>46</v>
      </c>
      <c r="N4235" t="str">
        <f>"08/18/2022"</f>
        <v>08/18/2022</v>
      </c>
      <c r="O4235" t="str">
        <f t="shared" si="428"/>
        <v>12/31/2500</v>
      </c>
      <c r="P4235">
        <v>1</v>
      </c>
      <c r="Q4235">
        <v>1</v>
      </c>
      <c r="R4235">
        <v>1</v>
      </c>
      <c r="S4235">
        <v>0</v>
      </c>
      <c r="T4235">
        <v>1</v>
      </c>
      <c r="U4235">
        <v>0</v>
      </c>
      <c r="V4235" t="str">
        <f>"Trad IRN"</f>
        <v>Trad IRN</v>
      </c>
      <c r="W4235">
        <v>100</v>
      </c>
      <c r="X4235" t="s">
        <v>47</v>
      </c>
      <c r="Z4235" t="s">
        <v>47</v>
      </c>
      <c r="AB4235" t="str">
        <f>"04"</f>
        <v>04</v>
      </c>
      <c r="AC4235" t="str">
        <f>"10"</f>
        <v>10</v>
      </c>
      <c r="AD4235" t="str">
        <f>"2"</f>
        <v>2</v>
      </c>
      <c r="AE4235" t="s">
        <v>55</v>
      </c>
      <c r="AF4235">
        <v>0</v>
      </c>
      <c r="AG4235" t="s">
        <v>56</v>
      </c>
      <c r="AH4235" t="str">
        <f>"Trad IRN"</f>
        <v>Trad IRN</v>
      </c>
      <c r="AI4235" t="str">
        <f>"Bldg IRN"</f>
        <v>Bldg IRN</v>
      </c>
      <c r="AJ4235" t="s">
        <v>48</v>
      </c>
      <c r="AK4235" t="s">
        <v>48</v>
      </c>
      <c r="AL4235" t="s">
        <v>53</v>
      </c>
      <c r="AM4235">
        <v>1113.0999999999999</v>
      </c>
      <c r="AN4235">
        <v>1113.0999999999999</v>
      </c>
      <c r="AO4235">
        <v>15</v>
      </c>
    </row>
    <row r="4236" spans="1:41" x14ac:dyDescent="0.3">
      <c r="A4236" t="str">
        <f>"Trad IRN"</f>
        <v>Trad IRN</v>
      </c>
      <c r="B4236" t="str">
        <f>"Bldg IRN"</f>
        <v>Bldg IRN</v>
      </c>
      <c r="C4236" t="s">
        <v>41</v>
      </c>
      <c r="D4236" t="s">
        <v>3</v>
      </c>
      <c r="E4236" t="s">
        <v>80</v>
      </c>
      <c r="F4236" t="s">
        <v>81</v>
      </c>
      <c r="G4236" t="s">
        <v>82</v>
      </c>
      <c r="H4236" t="s">
        <v>83</v>
      </c>
      <c r="I4236" t="str">
        <f>"Trad IRN"</f>
        <v>Trad IRN</v>
      </c>
      <c r="J4236" t="s">
        <v>43</v>
      </c>
      <c r="K4236" t="s">
        <v>44</v>
      </c>
      <c r="L4236" t="s">
        <v>45</v>
      </c>
      <c r="M4236" t="s">
        <v>70</v>
      </c>
      <c r="N4236" t="str">
        <f>"08/18/2022"</f>
        <v>08/18/2022</v>
      </c>
      <c r="O4236" t="str">
        <f t="shared" si="428"/>
        <v>12/31/2500</v>
      </c>
      <c r="P4236">
        <v>1</v>
      </c>
      <c r="Q4236">
        <v>1</v>
      </c>
      <c r="R4236">
        <v>1</v>
      </c>
      <c r="V4236" t="str">
        <f>"Trad IRN"</f>
        <v>Trad IRN</v>
      </c>
      <c r="W4236">
        <v>50</v>
      </c>
      <c r="X4236" t="s">
        <v>47</v>
      </c>
      <c r="Z4236" t="s">
        <v>47</v>
      </c>
      <c r="AB4236" t="s">
        <v>54</v>
      </c>
      <c r="AC4236" t="str">
        <f>"16"</f>
        <v>16</v>
      </c>
      <c r="AD4236" t="str">
        <f>"2"</f>
        <v>2</v>
      </c>
      <c r="AE4236" t="s">
        <v>55</v>
      </c>
      <c r="AG4236" t="s">
        <v>56</v>
      </c>
      <c r="AH4236" t="str">
        <f>"Trad IRN"</f>
        <v>Trad IRN</v>
      </c>
      <c r="AI4236" t="str">
        <f>"Bldg IRN"</f>
        <v>Bldg IRN</v>
      </c>
      <c r="AJ4236" t="s">
        <v>54</v>
      </c>
      <c r="AK4236" t="s">
        <v>71</v>
      </c>
      <c r="AL4236" t="s">
        <v>53</v>
      </c>
      <c r="AM4236">
        <v>142</v>
      </c>
      <c r="AN4236">
        <v>142</v>
      </c>
      <c r="AO4236">
        <v>15</v>
      </c>
    </row>
    <row r="4237" spans="1:41" x14ac:dyDescent="0.3">
      <c r="A4237" t="str">
        <f>"Trad IRN"</f>
        <v>Trad IRN</v>
      </c>
      <c r="B4237" t="str">
        <f>"Bldg IRN"</f>
        <v>Bldg IRN</v>
      </c>
      <c r="C4237" t="s">
        <v>41</v>
      </c>
      <c r="D4237" t="s">
        <v>3</v>
      </c>
      <c r="E4237" t="s">
        <v>80</v>
      </c>
      <c r="F4237" t="s">
        <v>81</v>
      </c>
      <c r="G4237" t="s">
        <v>82</v>
      </c>
      <c r="H4237" t="s">
        <v>83</v>
      </c>
      <c r="I4237" t="str">
        <f>"Trad IRN"</f>
        <v>Trad IRN</v>
      </c>
      <c r="J4237" t="s">
        <v>43</v>
      </c>
      <c r="K4237" t="s">
        <v>44</v>
      </c>
      <c r="L4237" t="s">
        <v>45</v>
      </c>
      <c r="M4237" t="s">
        <v>70</v>
      </c>
      <c r="N4237" t="str">
        <f>"08/22/2022"</f>
        <v>08/22/2022</v>
      </c>
      <c r="O4237" t="str">
        <f t="shared" si="428"/>
        <v>12/31/2500</v>
      </c>
      <c r="P4237">
        <v>0.99295800000000001</v>
      </c>
      <c r="Q4237">
        <v>0.99295800000000001</v>
      </c>
      <c r="R4237">
        <v>0.99295800000000001</v>
      </c>
      <c r="V4237" t="str">
        <f>"Trad IRN"</f>
        <v>Trad IRN</v>
      </c>
      <c r="W4237">
        <v>100</v>
      </c>
      <c r="X4237" t="s">
        <v>47</v>
      </c>
      <c r="Z4237" t="s">
        <v>47</v>
      </c>
      <c r="AB4237" t="s">
        <v>54</v>
      </c>
      <c r="AC4237" t="str">
        <f>"05"</f>
        <v>05</v>
      </c>
      <c r="AD4237" t="str">
        <f>"1"</f>
        <v>1</v>
      </c>
      <c r="AE4237" t="s">
        <v>50</v>
      </c>
      <c r="AG4237" t="s">
        <v>56</v>
      </c>
      <c r="AH4237" t="str">
        <f>"Trad IRN"</f>
        <v>Trad IRN</v>
      </c>
      <c r="AI4237" t="str">
        <f>"Bldg IRN"</f>
        <v>Bldg IRN</v>
      </c>
      <c r="AJ4237" t="s">
        <v>54</v>
      </c>
      <c r="AK4237" t="s">
        <v>71</v>
      </c>
      <c r="AL4237" t="s">
        <v>53</v>
      </c>
      <c r="AM4237">
        <v>141</v>
      </c>
      <c r="AN4237">
        <v>142</v>
      </c>
      <c r="AO4237">
        <v>15</v>
      </c>
    </row>
    <row r="4238" spans="1:41" x14ac:dyDescent="0.3">
      <c r="A4238" t="str">
        <f>"Trad IRN"</f>
        <v>Trad IRN</v>
      </c>
      <c r="B4238" t="str">
        <f>"Bldg IRN"</f>
        <v>Bldg IRN</v>
      </c>
      <c r="C4238" t="s">
        <v>41</v>
      </c>
      <c r="D4238" t="s">
        <v>3</v>
      </c>
      <c r="E4238" t="s">
        <v>80</v>
      </c>
      <c r="F4238" t="s">
        <v>81</v>
      </c>
      <c r="G4238" t="s">
        <v>82</v>
      </c>
      <c r="H4238" t="s">
        <v>83</v>
      </c>
      <c r="I4238" t="str">
        <f>"Trad IRN"</f>
        <v>Trad IRN</v>
      </c>
      <c r="J4238" t="s">
        <v>43</v>
      </c>
      <c r="K4238" t="s">
        <v>44</v>
      </c>
      <c r="L4238" t="s">
        <v>45</v>
      </c>
      <c r="M4238" t="s">
        <v>46</v>
      </c>
      <c r="N4238" t="str">
        <f t="shared" ref="N4238:N4243" si="429">"08/18/2022"</f>
        <v>08/18/2022</v>
      </c>
      <c r="O4238" t="str">
        <f t="shared" si="428"/>
        <v>12/31/2500</v>
      </c>
      <c r="P4238">
        <v>1</v>
      </c>
      <c r="Q4238">
        <v>1</v>
      </c>
      <c r="S4238">
        <v>0</v>
      </c>
      <c r="T4238">
        <v>1</v>
      </c>
      <c r="U4238">
        <v>0</v>
      </c>
      <c r="V4238" t="str">
        <f>"Trad IRN"</f>
        <v>Trad IRN</v>
      </c>
      <c r="W4238">
        <v>100</v>
      </c>
      <c r="X4238" t="s">
        <v>47</v>
      </c>
      <c r="Z4238" t="s">
        <v>47</v>
      </c>
      <c r="AB4238" t="str">
        <f>"02"</f>
        <v>02</v>
      </c>
      <c r="AC4238" t="s">
        <v>48</v>
      </c>
      <c r="AD4238" t="s">
        <v>49</v>
      </c>
      <c r="AE4238" t="s">
        <v>50</v>
      </c>
      <c r="AF4238">
        <v>0</v>
      </c>
      <c r="AG4238" t="s">
        <v>56</v>
      </c>
      <c r="AH4238" t="str">
        <f>"Trad IRN"</f>
        <v>Trad IRN</v>
      </c>
      <c r="AI4238" t="str">
        <f>"Bldg IRN"</f>
        <v>Bldg IRN</v>
      </c>
      <c r="AJ4238" t="s">
        <v>48</v>
      </c>
      <c r="AK4238" t="s">
        <v>48</v>
      </c>
      <c r="AL4238" t="s">
        <v>53</v>
      </c>
      <c r="AM4238">
        <v>1113.0999999999999</v>
      </c>
      <c r="AN4238">
        <v>1113.0999999999999</v>
      </c>
      <c r="AO4238">
        <v>15</v>
      </c>
    </row>
    <row r="4239" spans="1:41" x14ac:dyDescent="0.3">
      <c r="A4239" t="str">
        <f>"Trad IRN"</f>
        <v>Trad IRN</v>
      </c>
      <c r="B4239" t="str">
        <f>"Bldg IRN"</f>
        <v>Bldg IRN</v>
      </c>
      <c r="C4239" t="s">
        <v>41</v>
      </c>
      <c r="D4239" t="s">
        <v>3</v>
      </c>
      <c r="E4239" t="s">
        <v>80</v>
      </c>
      <c r="F4239" t="s">
        <v>81</v>
      </c>
      <c r="G4239" t="s">
        <v>82</v>
      </c>
      <c r="H4239" t="s">
        <v>83</v>
      </c>
      <c r="I4239" t="str">
        <f>"Trad IRN"</f>
        <v>Trad IRN</v>
      </c>
      <c r="J4239" t="s">
        <v>43</v>
      </c>
      <c r="K4239" t="s">
        <v>44</v>
      </c>
      <c r="L4239" t="s">
        <v>45</v>
      </c>
      <c r="M4239" t="s">
        <v>46</v>
      </c>
      <c r="N4239" t="str">
        <f t="shared" si="429"/>
        <v>08/18/2022</v>
      </c>
      <c r="O4239" t="str">
        <f t="shared" si="428"/>
        <v>12/31/2500</v>
      </c>
      <c r="P4239">
        <v>1</v>
      </c>
      <c r="Q4239">
        <v>1</v>
      </c>
      <c r="S4239">
        <v>0</v>
      </c>
      <c r="T4239">
        <v>1</v>
      </c>
      <c r="U4239">
        <v>0</v>
      </c>
      <c r="V4239" t="str">
        <f>"Trad IRN"</f>
        <v>Trad IRN</v>
      </c>
      <c r="W4239">
        <v>100</v>
      </c>
      <c r="X4239" t="s">
        <v>47</v>
      </c>
      <c r="Z4239" t="s">
        <v>47</v>
      </c>
      <c r="AB4239" t="s">
        <v>57</v>
      </c>
      <c r="AC4239" t="s">
        <v>48</v>
      </c>
      <c r="AD4239" t="s">
        <v>49</v>
      </c>
      <c r="AE4239" t="s">
        <v>50</v>
      </c>
      <c r="AF4239">
        <v>0</v>
      </c>
      <c r="AG4239" t="s">
        <v>56</v>
      </c>
      <c r="AH4239" t="str">
        <f>"Trad IRN"</f>
        <v>Trad IRN</v>
      </c>
      <c r="AI4239" t="str">
        <f>"Bldg IRN"</f>
        <v>Bldg IRN</v>
      </c>
      <c r="AJ4239" t="s">
        <v>48</v>
      </c>
      <c r="AK4239" t="s">
        <v>48</v>
      </c>
      <c r="AL4239" t="s">
        <v>53</v>
      </c>
      <c r="AM4239">
        <v>1113.0999999999999</v>
      </c>
      <c r="AN4239">
        <v>1113.0999999999999</v>
      </c>
      <c r="AO4239">
        <v>15</v>
      </c>
    </row>
    <row r="4240" spans="1:41" x14ac:dyDescent="0.3">
      <c r="A4240" t="str">
        <f>"Trad IRN"</f>
        <v>Trad IRN</v>
      </c>
      <c r="B4240" t="str">
        <f>"Bldg IRN"</f>
        <v>Bldg IRN</v>
      </c>
      <c r="C4240" t="s">
        <v>41</v>
      </c>
      <c r="D4240" t="s">
        <v>3</v>
      </c>
      <c r="E4240" t="s">
        <v>80</v>
      </c>
      <c r="F4240" t="s">
        <v>81</v>
      </c>
      <c r="G4240" t="s">
        <v>82</v>
      </c>
      <c r="H4240" t="s">
        <v>83</v>
      </c>
      <c r="I4240" t="str">
        <f>"Trad IRN"</f>
        <v>Trad IRN</v>
      </c>
      <c r="J4240" t="s">
        <v>43</v>
      </c>
      <c r="K4240" t="s">
        <v>44</v>
      </c>
      <c r="L4240" t="s">
        <v>45</v>
      </c>
      <c r="M4240" t="s">
        <v>70</v>
      </c>
      <c r="N4240" t="str">
        <f t="shared" si="429"/>
        <v>08/18/2022</v>
      </c>
      <c r="O4240" t="str">
        <f t="shared" si="428"/>
        <v>12/31/2500</v>
      </c>
      <c r="P4240">
        <v>1</v>
      </c>
      <c r="Q4240">
        <v>1</v>
      </c>
      <c r="R4240">
        <v>1</v>
      </c>
      <c r="V4240" t="str">
        <f>"Trad IRN"</f>
        <v>Trad IRN</v>
      </c>
      <c r="W4240">
        <v>50</v>
      </c>
      <c r="X4240" t="s">
        <v>47</v>
      </c>
      <c r="Z4240" t="s">
        <v>47</v>
      </c>
      <c r="AB4240" t="s">
        <v>54</v>
      </c>
      <c r="AC4240" t="str">
        <f>"05"</f>
        <v>05</v>
      </c>
      <c r="AD4240" t="str">
        <f>"1"</f>
        <v>1</v>
      </c>
      <c r="AE4240" t="s">
        <v>55</v>
      </c>
      <c r="AG4240" t="s">
        <v>56</v>
      </c>
      <c r="AH4240" t="str">
        <f>"Trad IRN"</f>
        <v>Trad IRN</v>
      </c>
      <c r="AI4240" t="str">
        <f>"Bldg IRN"</f>
        <v>Bldg IRN</v>
      </c>
      <c r="AJ4240" t="s">
        <v>54</v>
      </c>
      <c r="AK4240" t="s">
        <v>72</v>
      </c>
      <c r="AL4240" t="s">
        <v>53</v>
      </c>
      <c r="AM4240">
        <v>142</v>
      </c>
      <c r="AN4240">
        <v>142</v>
      </c>
      <c r="AO4240">
        <v>15</v>
      </c>
    </row>
    <row r="4241" spans="1:41" x14ac:dyDescent="0.3">
      <c r="A4241" t="str">
        <f>"Trad IRN"</f>
        <v>Trad IRN</v>
      </c>
      <c r="B4241" t="str">
        <f>"Bldg IRN"</f>
        <v>Bldg IRN</v>
      </c>
      <c r="C4241" t="s">
        <v>41</v>
      </c>
      <c r="D4241" t="s">
        <v>3</v>
      </c>
      <c r="E4241" t="s">
        <v>80</v>
      </c>
      <c r="F4241" t="s">
        <v>81</v>
      </c>
      <c r="G4241" t="s">
        <v>82</v>
      </c>
      <c r="H4241" t="s">
        <v>83</v>
      </c>
      <c r="I4241" t="str">
        <f>"Trad IRN"</f>
        <v>Trad IRN</v>
      </c>
      <c r="J4241" t="s">
        <v>43</v>
      </c>
      <c r="K4241" t="s">
        <v>44</v>
      </c>
      <c r="L4241" t="s">
        <v>45</v>
      </c>
      <c r="M4241" t="s">
        <v>46</v>
      </c>
      <c r="N4241" t="str">
        <f t="shared" si="429"/>
        <v>08/18/2022</v>
      </c>
      <c r="O4241" t="str">
        <f t="shared" si="428"/>
        <v>12/31/2500</v>
      </c>
      <c r="P4241">
        <v>1</v>
      </c>
      <c r="Q4241">
        <v>1</v>
      </c>
      <c r="S4241">
        <v>0</v>
      </c>
      <c r="T4241">
        <v>1</v>
      </c>
      <c r="U4241">
        <v>0</v>
      </c>
      <c r="V4241" t="str">
        <f>"Trad IRN"</f>
        <v>Trad IRN</v>
      </c>
      <c r="W4241">
        <v>100</v>
      </c>
      <c r="X4241" t="s">
        <v>47</v>
      </c>
      <c r="Z4241" t="s">
        <v>47</v>
      </c>
      <c r="AB4241" t="str">
        <f>"02"</f>
        <v>02</v>
      </c>
      <c r="AC4241" t="s">
        <v>48</v>
      </c>
      <c r="AD4241" t="s">
        <v>49</v>
      </c>
      <c r="AE4241" t="s">
        <v>50</v>
      </c>
      <c r="AF4241">
        <v>2</v>
      </c>
      <c r="AG4241" t="s">
        <v>56</v>
      </c>
      <c r="AH4241" t="str">
        <f>"Trad IRN"</f>
        <v>Trad IRN</v>
      </c>
      <c r="AI4241" t="str">
        <f>"Bldg IRN"</f>
        <v>Bldg IRN</v>
      </c>
      <c r="AJ4241" t="s">
        <v>48</v>
      </c>
      <c r="AK4241" t="s">
        <v>48</v>
      </c>
      <c r="AL4241" t="s">
        <v>53</v>
      </c>
      <c r="AM4241">
        <v>1113.0999999999999</v>
      </c>
      <c r="AN4241">
        <v>1113.0999999999999</v>
      </c>
      <c r="AO4241">
        <v>15</v>
      </c>
    </row>
    <row r="4242" spans="1:41" x14ac:dyDescent="0.3">
      <c r="A4242" t="str">
        <f>"Trad IRN"</f>
        <v>Trad IRN</v>
      </c>
      <c r="B4242" t="str">
        <f>"Bldg IRN"</f>
        <v>Bldg IRN</v>
      </c>
      <c r="C4242" t="s">
        <v>41</v>
      </c>
      <c r="D4242" t="s">
        <v>3</v>
      </c>
      <c r="E4242" t="s">
        <v>80</v>
      </c>
      <c r="F4242" t="s">
        <v>81</v>
      </c>
      <c r="G4242" t="s">
        <v>82</v>
      </c>
      <c r="H4242" t="s">
        <v>83</v>
      </c>
      <c r="I4242" t="str">
        <f>"Trad IRN"</f>
        <v>Trad IRN</v>
      </c>
      <c r="J4242" t="s">
        <v>43</v>
      </c>
      <c r="K4242" t="s">
        <v>44</v>
      </c>
      <c r="L4242" t="s">
        <v>45</v>
      </c>
      <c r="M4242" t="s">
        <v>46</v>
      </c>
      <c r="N4242" t="str">
        <f t="shared" si="429"/>
        <v>08/18/2022</v>
      </c>
      <c r="O4242" t="str">
        <f t="shared" si="428"/>
        <v>12/31/2500</v>
      </c>
      <c r="P4242">
        <v>1</v>
      </c>
      <c r="Q4242">
        <v>1</v>
      </c>
      <c r="S4242">
        <v>0</v>
      </c>
      <c r="T4242">
        <v>1</v>
      </c>
      <c r="U4242">
        <v>0</v>
      </c>
      <c r="V4242" t="str">
        <f>"Trad IRN"</f>
        <v>Trad IRN</v>
      </c>
      <c r="W4242">
        <v>100</v>
      </c>
      <c r="X4242" t="s">
        <v>47</v>
      </c>
      <c r="Z4242" t="s">
        <v>47</v>
      </c>
      <c r="AB4242" t="str">
        <f>"05"</f>
        <v>05</v>
      </c>
      <c r="AC4242" t="s">
        <v>48</v>
      </c>
      <c r="AD4242" t="s">
        <v>49</v>
      </c>
      <c r="AE4242" t="s">
        <v>50</v>
      </c>
      <c r="AF4242">
        <v>0</v>
      </c>
      <c r="AG4242" t="s">
        <v>56</v>
      </c>
      <c r="AH4242" t="str">
        <f>"Trad IRN"</f>
        <v>Trad IRN</v>
      </c>
      <c r="AI4242" t="str">
        <f>"Bldg IRN"</f>
        <v>Bldg IRN</v>
      </c>
      <c r="AJ4242" t="s">
        <v>48</v>
      </c>
      <c r="AK4242" t="s">
        <v>48</v>
      </c>
      <c r="AL4242" t="s">
        <v>53</v>
      </c>
      <c r="AM4242">
        <v>1113.0999999999999</v>
      </c>
      <c r="AN4242">
        <v>1113.0999999999999</v>
      </c>
      <c r="AO4242">
        <v>15</v>
      </c>
    </row>
    <row r="4243" spans="1:41" x14ac:dyDescent="0.3">
      <c r="A4243" t="str">
        <f>"Trad IRN"</f>
        <v>Trad IRN</v>
      </c>
      <c r="B4243" t="str">
        <f>"Bldg IRN"</f>
        <v>Bldg IRN</v>
      </c>
      <c r="C4243" t="s">
        <v>41</v>
      </c>
      <c r="D4243" t="s">
        <v>3</v>
      </c>
      <c r="E4243" t="s">
        <v>80</v>
      </c>
      <c r="F4243" t="s">
        <v>81</v>
      </c>
      <c r="G4243" t="s">
        <v>82</v>
      </c>
      <c r="H4243" t="s">
        <v>83</v>
      </c>
      <c r="I4243" t="str">
        <f>"Trad IRN"</f>
        <v>Trad IRN</v>
      </c>
      <c r="J4243" t="s">
        <v>43</v>
      </c>
      <c r="K4243" t="s">
        <v>44</v>
      </c>
      <c r="L4243" t="s">
        <v>45</v>
      </c>
      <c r="M4243" t="s">
        <v>46</v>
      </c>
      <c r="N4243" t="str">
        <f t="shared" si="429"/>
        <v>08/18/2022</v>
      </c>
      <c r="O4243" t="str">
        <f t="shared" si="428"/>
        <v>12/31/2500</v>
      </c>
      <c r="P4243">
        <v>1</v>
      </c>
      <c r="Q4243">
        <v>1</v>
      </c>
      <c r="S4243">
        <v>0</v>
      </c>
      <c r="T4243">
        <v>1</v>
      </c>
      <c r="U4243">
        <v>0</v>
      </c>
      <c r="V4243" t="str">
        <f>"Trad IRN"</f>
        <v>Trad IRN</v>
      </c>
      <c r="W4243">
        <v>100</v>
      </c>
      <c r="X4243" t="s">
        <v>47</v>
      </c>
      <c r="Z4243" t="s">
        <v>47</v>
      </c>
      <c r="AB4243" t="str">
        <f>"03"</f>
        <v>03</v>
      </c>
      <c r="AC4243" t="s">
        <v>48</v>
      </c>
      <c r="AD4243" t="s">
        <v>49</v>
      </c>
      <c r="AE4243" t="s">
        <v>55</v>
      </c>
      <c r="AF4243">
        <v>2</v>
      </c>
      <c r="AG4243" t="s">
        <v>56</v>
      </c>
      <c r="AH4243" t="str">
        <f>"Trad IRN"</f>
        <v>Trad IRN</v>
      </c>
      <c r="AI4243" t="str">
        <f>"Bldg IRN"</f>
        <v>Bldg IRN</v>
      </c>
      <c r="AJ4243" t="s">
        <v>48</v>
      </c>
      <c r="AK4243" t="s">
        <v>48</v>
      </c>
      <c r="AL4243" t="s">
        <v>53</v>
      </c>
      <c r="AM4243">
        <v>1113.0999999999999</v>
      </c>
      <c r="AN4243">
        <v>1113.0999999999999</v>
      </c>
      <c r="AO4243">
        <v>15</v>
      </c>
    </row>
    <row r="4244" spans="1:41" x14ac:dyDescent="0.3">
      <c r="A4244" t="str">
        <f>"Trad IRN"</f>
        <v>Trad IRN</v>
      </c>
      <c r="B4244" t="str">
        <f>"Bldg IRN"</f>
        <v>Bldg IRN</v>
      </c>
      <c r="C4244" t="s">
        <v>41</v>
      </c>
      <c r="D4244" t="s">
        <v>3</v>
      </c>
      <c r="E4244" t="s">
        <v>80</v>
      </c>
      <c r="F4244" t="s">
        <v>81</v>
      </c>
      <c r="G4244" t="s">
        <v>82</v>
      </c>
      <c r="H4244" t="s">
        <v>83</v>
      </c>
      <c r="I4244" t="str">
        <f>"Trad IRN"</f>
        <v>Trad IRN</v>
      </c>
      <c r="J4244" t="s">
        <v>43</v>
      </c>
      <c r="K4244" t="s">
        <v>44</v>
      </c>
      <c r="L4244" t="s">
        <v>45</v>
      </c>
      <c r="M4244" t="s">
        <v>70</v>
      </c>
      <c r="N4244" t="str">
        <f>"08/22/2022"</f>
        <v>08/22/2022</v>
      </c>
      <c r="O4244" t="str">
        <f t="shared" si="428"/>
        <v>12/31/2500</v>
      </c>
      <c r="P4244">
        <v>0.99295800000000001</v>
      </c>
      <c r="Q4244">
        <v>0.99295800000000001</v>
      </c>
      <c r="R4244">
        <v>0.99295800000000001</v>
      </c>
      <c r="V4244" t="str">
        <f>"Trad IRN"</f>
        <v>Trad IRN</v>
      </c>
      <c r="W4244">
        <v>50</v>
      </c>
      <c r="X4244" t="s">
        <v>47</v>
      </c>
      <c r="Z4244" t="s">
        <v>47</v>
      </c>
      <c r="AB4244" t="s">
        <v>54</v>
      </c>
      <c r="AC4244" t="str">
        <f>"12"</f>
        <v>12</v>
      </c>
      <c r="AD4244" t="str">
        <f>"6"</f>
        <v>6</v>
      </c>
      <c r="AE4244" t="s">
        <v>50</v>
      </c>
      <c r="AG4244" t="s">
        <v>56</v>
      </c>
      <c r="AH4244" t="str">
        <f>"Trad IRN"</f>
        <v>Trad IRN</v>
      </c>
      <c r="AI4244" t="str">
        <f>"Bldg IRN"</f>
        <v>Bldg IRN</v>
      </c>
      <c r="AJ4244" t="s">
        <v>54</v>
      </c>
      <c r="AK4244" t="s">
        <v>71</v>
      </c>
      <c r="AL4244" t="s">
        <v>53</v>
      </c>
      <c r="AM4244">
        <v>141</v>
      </c>
      <c r="AN4244">
        <v>142</v>
      </c>
      <c r="AO4244">
        <v>15</v>
      </c>
    </row>
    <row r="4245" spans="1:41" x14ac:dyDescent="0.3">
      <c r="A4245" t="str">
        <f>"Trad IRN"</f>
        <v>Trad IRN</v>
      </c>
      <c r="B4245" t="str">
        <f>"Bldg IRN"</f>
        <v>Bldg IRN</v>
      </c>
      <c r="C4245" t="s">
        <v>41</v>
      </c>
      <c r="D4245" t="s">
        <v>3</v>
      </c>
      <c r="E4245" t="s">
        <v>80</v>
      </c>
      <c r="F4245" t="s">
        <v>81</v>
      </c>
      <c r="G4245" t="s">
        <v>82</v>
      </c>
      <c r="H4245" t="s">
        <v>83</v>
      </c>
      <c r="I4245" t="str">
        <f>"Trad IRN"</f>
        <v>Trad IRN</v>
      </c>
      <c r="J4245" t="s">
        <v>43</v>
      </c>
      <c r="K4245" t="s">
        <v>44</v>
      </c>
      <c r="L4245" t="s">
        <v>45</v>
      </c>
      <c r="M4245" t="s">
        <v>46</v>
      </c>
      <c r="N4245" t="str">
        <f>"08/18/2022"</f>
        <v>08/18/2022</v>
      </c>
      <c r="O4245" t="str">
        <f t="shared" si="428"/>
        <v>12/31/2500</v>
      </c>
      <c r="P4245">
        <v>1</v>
      </c>
      <c r="Q4245">
        <v>1</v>
      </c>
      <c r="R4245">
        <v>1</v>
      </c>
      <c r="S4245">
        <v>0</v>
      </c>
      <c r="T4245">
        <v>1</v>
      </c>
      <c r="U4245">
        <v>0</v>
      </c>
      <c r="V4245" t="str">
        <f>"Trad IRN"</f>
        <v>Trad IRN</v>
      </c>
      <c r="W4245">
        <v>100</v>
      </c>
      <c r="X4245" t="s">
        <v>47</v>
      </c>
      <c r="Z4245" t="s">
        <v>47</v>
      </c>
      <c r="AB4245" t="str">
        <f>"05"</f>
        <v>05</v>
      </c>
      <c r="AC4245" t="str">
        <f>"12"</f>
        <v>12</v>
      </c>
      <c r="AD4245" t="str">
        <f>"6"</f>
        <v>6</v>
      </c>
      <c r="AE4245" t="s">
        <v>50</v>
      </c>
      <c r="AF4245">
        <v>0</v>
      </c>
      <c r="AG4245" t="s">
        <v>56</v>
      </c>
      <c r="AH4245" t="str">
        <f>"Trad IRN"</f>
        <v>Trad IRN</v>
      </c>
      <c r="AI4245" t="str">
        <f>"Bldg IRN"</f>
        <v>Bldg IRN</v>
      </c>
      <c r="AJ4245" t="s">
        <v>48</v>
      </c>
      <c r="AK4245" t="s">
        <v>48</v>
      </c>
      <c r="AL4245" t="s">
        <v>53</v>
      </c>
      <c r="AM4245">
        <v>1113.0999999999999</v>
      </c>
      <c r="AN4245">
        <v>1113.0999999999999</v>
      </c>
      <c r="AO4245">
        <v>15</v>
      </c>
    </row>
    <row r="4246" spans="1:41" x14ac:dyDescent="0.3">
      <c r="A4246" t="str">
        <f>"Trad IRN"</f>
        <v>Trad IRN</v>
      </c>
      <c r="B4246" t="str">
        <f>"Bldg IRN"</f>
        <v>Bldg IRN</v>
      </c>
      <c r="C4246" t="s">
        <v>41</v>
      </c>
      <c r="D4246" t="s">
        <v>3</v>
      </c>
      <c r="E4246" t="s">
        <v>80</v>
      </c>
      <c r="F4246" t="s">
        <v>81</v>
      </c>
      <c r="G4246" t="s">
        <v>82</v>
      </c>
      <c r="H4246" t="s">
        <v>83</v>
      </c>
      <c r="I4246" t="str">
        <f>"Trad IRN"</f>
        <v>Trad IRN</v>
      </c>
      <c r="J4246" t="s">
        <v>43</v>
      </c>
      <c r="K4246" t="s">
        <v>44</v>
      </c>
      <c r="L4246" t="s">
        <v>45</v>
      </c>
      <c r="M4246" t="s">
        <v>70</v>
      </c>
      <c r="N4246" t="str">
        <f>"08/18/2022"</f>
        <v>08/18/2022</v>
      </c>
      <c r="O4246" t="str">
        <f>"10/16/2022"</f>
        <v>10/16/2022</v>
      </c>
      <c r="P4246">
        <v>0.21126800000000001</v>
      </c>
      <c r="Q4246">
        <v>0.21126800000000001</v>
      </c>
      <c r="R4246">
        <v>0.21126800000000001</v>
      </c>
      <c r="V4246" t="str">
        <f>"Trad IRN"</f>
        <v>Trad IRN</v>
      </c>
      <c r="W4246">
        <v>50</v>
      </c>
      <c r="X4246" t="s">
        <v>47</v>
      </c>
      <c r="Z4246" t="s">
        <v>47</v>
      </c>
      <c r="AB4246" t="s">
        <v>54</v>
      </c>
      <c r="AC4246" t="str">
        <f>"12"</f>
        <v>12</v>
      </c>
      <c r="AD4246" t="str">
        <f>"6"</f>
        <v>6</v>
      </c>
      <c r="AE4246" t="s">
        <v>50</v>
      </c>
      <c r="AG4246" t="s">
        <v>56</v>
      </c>
      <c r="AH4246" t="str">
        <f>"Trad IRN"</f>
        <v>Trad IRN</v>
      </c>
      <c r="AI4246" t="str">
        <f>"Bldg IRN"</f>
        <v>Bldg IRN</v>
      </c>
      <c r="AJ4246" t="s">
        <v>54</v>
      </c>
      <c r="AK4246" t="s">
        <v>71</v>
      </c>
      <c r="AL4246" t="s">
        <v>53</v>
      </c>
      <c r="AM4246">
        <v>30</v>
      </c>
      <c r="AN4246">
        <v>142</v>
      </c>
      <c r="AO4246">
        <v>15</v>
      </c>
    </row>
    <row r="4247" spans="1:41" x14ac:dyDescent="0.3">
      <c r="A4247" t="str">
        <f>"Trad IRN"</f>
        <v>Trad IRN</v>
      </c>
      <c r="B4247" t="str">
        <f>"Bldg IRN"</f>
        <v>Bldg IRN</v>
      </c>
      <c r="C4247" t="s">
        <v>41</v>
      </c>
      <c r="D4247" t="s">
        <v>3</v>
      </c>
      <c r="E4247" t="s">
        <v>80</v>
      </c>
      <c r="F4247" t="s">
        <v>81</v>
      </c>
      <c r="G4247" t="s">
        <v>82</v>
      </c>
      <c r="H4247" t="s">
        <v>83</v>
      </c>
      <c r="I4247" t="str">
        <f>"Trad IRN"</f>
        <v>Trad IRN</v>
      </c>
      <c r="J4247" t="s">
        <v>43</v>
      </c>
      <c r="K4247" t="s">
        <v>44</v>
      </c>
      <c r="L4247" t="s">
        <v>45</v>
      </c>
      <c r="M4247" t="s">
        <v>70</v>
      </c>
      <c r="N4247" t="str">
        <f>"10/17/2022"</f>
        <v>10/17/2022</v>
      </c>
      <c r="O4247" t="str">
        <f t="shared" ref="O4247:O4252" si="430">"12/31/2500"</f>
        <v>12/31/2500</v>
      </c>
      <c r="P4247">
        <v>0.78873199999999999</v>
      </c>
      <c r="Q4247">
        <v>0.78873199999999999</v>
      </c>
      <c r="R4247">
        <v>0.78873199999999999</v>
      </c>
      <c r="V4247" t="str">
        <f>"Trad IRN"</f>
        <v>Trad IRN</v>
      </c>
      <c r="W4247">
        <v>50</v>
      </c>
      <c r="X4247" t="s">
        <v>47</v>
      </c>
      <c r="Z4247" t="s">
        <v>47</v>
      </c>
      <c r="AB4247" t="s">
        <v>54</v>
      </c>
      <c r="AC4247" t="str">
        <f>"12"</f>
        <v>12</v>
      </c>
      <c r="AD4247" t="str">
        <f>"6"</f>
        <v>6</v>
      </c>
      <c r="AE4247" t="s">
        <v>55</v>
      </c>
      <c r="AG4247" t="s">
        <v>56</v>
      </c>
      <c r="AH4247" t="str">
        <f>"Trad IRN"</f>
        <v>Trad IRN</v>
      </c>
      <c r="AI4247" t="str">
        <f>"Bldg IRN"</f>
        <v>Bldg IRN</v>
      </c>
      <c r="AJ4247" t="s">
        <v>54</v>
      </c>
      <c r="AK4247" t="s">
        <v>71</v>
      </c>
      <c r="AL4247" t="s">
        <v>53</v>
      </c>
      <c r="AM4247">
        <v>112</v>
      </c>
      <c r="AN4247">
        <v>142</v>
      </c>
      <c r="AO4247">
        <v>15</v>
      </c>
    </row>
    <row r="4248" spans="1:41" x14ac:dyDescent="0.3">
      <c r="A4248" t="str">
        <f>"Trad IRN"</f>
        <v>Trad IRN</v>
      </c>
      <c r="B4248" t="str">
        <f>"Bldg IRN"</f>
        <v>Bldg IRN</v>
      </c>
      <c r="C4248" t="s">
        <v>41</v>
      </c>
      <c r="D4248" t="s">
        <v>3</v>
      </c>
      <c r="E4248" t="s">
        <v>80</v>
      </c>
      <c r="F4248" t="s">
        <v>81</v>
      </c>
      <c r="G4248" t="s">
        <v>82</v>
      </c>
      <c r="H4248" t="s">
        <v>83</v>
      </c>
      <c r="I4248" t="str">
        <f>"Trad IRN"</f>
        <v>Trad IRN</v>
      </c>
      <c r="J4248" t="s">
        <v>43</v>
      </c>
      <c r="K4248" t="s">
        <v>44</v>
      </c>
      <c r="L4248" t="s">
        <v>45</v>
      </c>
      <c r="M4248" t="s">
        <v>46</v>
      </c>
      <c r="N4248" t="str">
        <f>"08/18/2022"</f>
        <v>08/18/2022</v>
      </c>
      <c r="O4248" t="str">
        <f t="shared" si="430"/>
        <v>12/31/2500</v>
      </c>
      <c r="P4248">
        <v>1</v>
      </c>
      <c r="Q4248">
        <v>1</v>
      </c>
      <c r="S4248">
        <v>0</v>
      </c>
      <c r="T4248">
        <v>1</v>
      </c>
      <c r="U4248">
        <v>0</v>
      </c>
      <c r="V4248" t="str">
        <f>"Trad IRN"</f>
        <v>Trad IRN</v>
      </c>
      <c r="W4248">
        <v>100</v>
      </c>
      <c r="X4248" t="s">
        <v>47</v>
      </c>
      <c r="Z4248" t="s">
        <v>47</v>
      </c>
      <c r="AB4248" t="str">
        <f>"05"</f>
        <v>05</v>
      </c>
      <c r="AC4248" t="s">
        <v>48</v>
      </c>
      <c r="AD4248" t="s">
        <v>49</v>
      </c>
      <c r="AE4248" t="s">
        <v>50</v>
      </c>
      <c r="AF4248">
        <v>0</v>
      </c>
      <c r="AG4248" t="s">
        <v>56</v>
      </c>
      <c r="AH4248" t="str">
        <f>"Trad IRN"</f>
        <v>Trad IRN</v>
      </c>
      <c r="AI4248" t="str">
        <f>"Bldg IRN"</f>
        <v>Bldg IRN</v>
      </c>
      <c r="AJ4248" t="s">
        <v>48</v>
      </c>
      <c r="AK4248" t="s">
        <v>48</v>
      </c>
      <c r="AL4248" t="s">
        <v>53</v>
      </c>
      <c r="AM4248">
        <v>1113.0999999999999</v>
      </c>
      <c r="AN4248">
        <v>1113.0999999999999</v>
      </c>
      <c r="AO4248">
        <v>15</v>
      </c>
    </row>
    <row r="4249" spans="1:41" x14ac:dyDescent="0.3">
      <c r="A4249" t="str">
        <f>"Trad IRN"</f>
        <v>Trad IRN</v>
      </c>
      <c r="B4249" t="str">
        <f>"Bldg IRN"</f>
        <v>Bldg IRN</v>
      </c>
      <c r="C4249" t="s">
        <v>41</v>
      </c>
      <c r="D4249" t="s">
        <v>3</v>
      </c>
      <c r="E4249" t="s">
        <v>80</v>
      </c>
      <c r="F4249" t="s">
        <v>81</v>
      </c>
      <c r="G4249" t="s">
        <v>82</v>
      </c>
      <c r="H4249" t="s">
        <v>83</v>
      </c>
      <c r="I4249" t="str">
        <f>"Trad IRN"</f>
        <v>Trad IRN</v>
      </c>
      <c r="J4249" t="s">
        <v>43</v>
      </c>
      <c r="K4249" t="s">
        <v>44</v>
      </c>
      <c r="L4249" t="s">
        <v>45</v>
      </c>
      <c r="M4249" t="s">
        <v>46</v>
      </c>
      <c r="N4249" t="str">
        <f>"08/18/2022"</f>
        <v>08/18/2022</v>
      </c>
      <c r="O4249" t="str">
        <f t="shared" si="430"/>
        <v>12/31/2500</v>
      </c>
      <c r="P4249">
        <v>1</v>
      </c>
      <c r="Q4249">
        <v>1</v>
      </c>
      <c r="S4249">
        <v>0</v>
      </c>
      <c r="T4249">
        <v>1</v>
      </c>
      <c r="U4249">
        <v>0</v>
      </c>
      <c r="V4249" t="str">
        <f>"Trad IRN"</f>
        <v>Trad IRN</v>
      </c>
      <c r="W4249">
        <v>100</v>
      </c>
      <c r="X4249" t="s">
        <v>47</v>
      </c>
      <c r="Z4249" t="s">
        <v>47</v>
      </c>
      <c r="AB4249" t="str">
        <f>"05"</f>
        <v>05</v>
      </c>
      <c r="AC4249" t="s">
        <v>48</v>
      </c>
      <c r="AD4249" t="s">
        <v>49</v>
      </c>
      <c r="AE4249" t="s">
        <v>50</v>
      </c>
      <c r="AF4249">
        <v>0</v>
      </c>
      <c r="AG4249" t="s">
        <v>56</v>
      </c>
      <c r="AH4249" t="str">
        <f>"Trad IRN"</f>
        <v>Trad IRN</v>
      </c>
      <c r="AI4249" t="str">
        <f>"Bldg IRN"</f>
        <v>Bldg IRN</v>
      </c>
      <c r="AJ4249" t="s">
        <v>48</v>
      </c>
      <c r="AK4249" t="s">
        <v>48</v>
      </c>
      <c r="AL4249" t="s">
        <v>53</v>
      </c>
      <c r="AM4249">
        <v>1113.0999999999999</v>
      </c>
      <c r="AN4249">
        <v>1113.0999999999999</v>
      </c>
      <c r="AO4249">
        <v>15</v>
      </c>
    </row>
    <row r="4250" spans="1:41" x14ac:dyDescent="0.3">
      <c r="A4250" t="str">
        <f>"Trad IRN"</f>
        <v>Trad IRN</v>
      </c>
      <c r="B4250" t="str">
        <f>"Bldg IRN"</f>
        <v>Bldg IRN</v>
      </c>
      <c r="C4250" t="s">
        <v>41</v>
      </c>
      <c r="D4250" t="s">
        <v>3</v>
      </c>
      <c r="E4250" t="s">
        <v>80</v>
      </c>
      <c r="F4250" t="s">
        <v>81</v>
      </c>
      <c r="G4250" t="s">
        <v>82</v>
      </c>
      <c r="H4250" t="s">
        <v>83</v>
      </c>
      <c r="I4250" t="str">
        <f>"Trad IRN"</f>
        <v>Trad IRN</v>
      </c>
      <c r="J4250" t="s">
        <v>43</v>
      </c>
      <c r="K4250" t="s">
        <v>44</v>
      </c>
      <c r="L4250" t="s">
        <v>45</v>
      </c>
      <c r="M4250" t="s">
        <v>46</v>
      </c>
      <c r="N4250" t="str">
        <f>"08/22/2022"</f>
        <v>08/22/2022</v>
      </c>
      <c r="O4250" t="str">
        <f t="shared" si="430"/>
        <v>12/31/2500</v>
      </c>
      <c r="P4250">
        <v>0.98846500000000004</v>
      </c>
      <c r="Q4250">
        <v>0.98846500000000004</v>
      </c>
      <c r="S4250">
        <v>0</v>
      </c>
      <c r="T4250">
        <v>0.98846500000000004</v>
      </c>
      <c r="U4250">
        <v>0</v>
      </c>
      <c r="V4250" t="str">
        <f>"Trad IRN"</f>
        <v>Trad IRN</v>
      </c>
      <c r="W4250">
        <v>100</v>
      </c>
      <c r="X4250" t="s">
        <v>47</v>
      </c>
      <c r="Z4250" t="s">
        <v>47</v>
      </c>
      <c r="AB4250" t="str">
        <f>"02"</f>
        <v>02</v>
      </c>
      <c r="AC4250" t="s">
        <v>48</v>
      </c>
      <c r="AD4250" t="s">
        <v>49</v>
      </c>
      <c r="AE4250" t="s">
        <v>55</v>
      </c>
      <c r="AF4250">
        <v>0</v>
      </c>
      <c r="AG4250" t="s">
        <v>56</v>
      </c>
      <c r="AH4250" t="str">
        <f>"Trad IRN"</f>
        <v>Trad IRN</v>
      </c>
      <c r="AI4250" t="str">
        <f>"Bldg IRN"</f>
        <v>Bldg IRN</v>
      </c>
      <c r="AJ4250" t="s">
        <v>48</v>
      </c>
      <c r="AK4250" t="s">
        <v>48</v>
      </c>
      <c r="AL4250" t="s">
        <v>53</v>
      </c>
      <c r="AM4250">
        <v>1100.26</v>
      </c>
      <c r="AN4250">
        <v>1113.0999999999999</v>
      </c>
      <c r="AO4250">
        <v>15</v>
      </c>
    </row>
    <row r="4251" spans="1:41" x14ac:dyDescent="0.3">
      <c r="A4251" t="str">
        <f>"Trad IRN"</f>
        <v>Trad IRN</v>
      </c>
      <c r="B4251" t="str">
        <f>"Bldg IRN"</f>
        <v>Bldg IRN</v>
      </c>
      <c r="C4251" t="s">
        <v>41</v>
      </c>
      <c r="D4251" t="s">
        <v>3</v>
      </c>
      <c r="E4251" t="s">
        <v>80</v>
      </c>
      <c r="F4251" t="s">
        <v>81</v>
      </c>
      <c r="G4251" t="s">
        <v>82</v>
      </c>
      <c r="H4251" t="s">
        <v>83</v>
      </c>
      <c r="I4251" t="str">
        <f>"Trad IRN"</f>
        <v>Trad IRN</v>
      </c>
      <c r="J4251" t="s">
        <v>43</v>
      </c>
      <c r="K4251" t="s">
        <v>44</v>
      </c>
      <c r="L4251" t="s">
        <v>45</v>
      </c>
      <c r="M4251" t="s">
        <v>46</v>
      </c>
      <c r="N4251" t="str">
        <f>"08/18/2022"</f>
        <v>08/18/2022</v>
      </c>
      <c r="O4251" t="str">
        <f t="shared" si="430"/>
        <v>12/31/2500</v>
      </c>
      <c r="P4251">
        <v>1</v>
      </c>
      <c r="Q4251">
        <v>1</v>
      </c>
      <c r="S4251">
        <v>0</v>
      </c>
      <c r="T4251">
        <v>1</v>
      </c>
      <c r="U4251">
        <v>0</v>
      </c>
      <c r="V4251" t="str">
        <f>"Trad IRN"</f>
        <v>Trad IRN</v>
      </c>
      <c r="W4251">
        <v>100</v>
      </c>
      <c r="X4251" t="s">
        <v>47</v>
      </c>
      <c r="Z4251" t="s">
        <v>47</v>
      </c>
      <c r="AB4251" t="str">
        <f>"01"</f>
        <v>01</v>
      </c>
      <c r="AC4251" t="s">
        <v>48</v>
      </c>
      <c r="AD4251" t="s">
        <v>49</v>
      </c>
      <c r="AE4251" t="s">
        <v>50</v>
      </c>
      <c r="AF4251">
        <v>0</v>
      </c>
      <c r="AG4251" t="s">
        <v>56</v>
      </c>
      <c r="AH4251" t="str">
        <f>"Trad IRN"</f>
        <v>Trad IRN</v>
      </c>
      <c r="AI4251" t="str">
        <f>"Bldg IRN"</f>
        <v>Bldg IRN</v>
      </c>
      <c r="AJ4251" t="s">
        <v>48</v>
      </c>
      <c r="AK4251" t="s">
        <v>48</v>
      </c>
      <c r="AL4251" t="s">
        <v>53</v>
      </c>
      <c r="AM4251">
        <v>1113.0999999999999</v>
      </c>
      <c r="AN4251">
        <v>1113.0999999999999</v>
      </c>
      <c r="AO4251">
        <v>15</v>
      </c>
    </row>
    <row r="4252" spans="1:41" x14ac:dyDescent="0.3">
      <c r="A4252" t="str">
        <f>"Trad IRN"</f>
        <v>Trad IRN</v>
      </c>
      <c r="B4252" t="str">
        <f>"Bldg IRN"</f>
        <v>Bldg IRN</v>
      </c>
      <c r="C4252" t="s">
        <v>41</v>
      </c>
      <c r="D4252" t="s">
        <v>3</v>
      </c>
      <c r="E4252" t="s">
        <v>80</v>
      </c>
      <c r="F4252" t="s">
        <v>81</v>
      </c>
      <c r="G4252" t="s">
        <v>82</v>
      </c>
      <c r="H4252" t="s">
        <v>83</v>
      </c>
      <c r="I4252" t="str">
        <f>"Trad IRN"</f>
        <v>Trad IRN</v>
      </c>
      <c r="J4252" t="s">
        <v>43</v>
      </c>
      <c r="K4252" t="s">
        <v>44</v>
      </c>
      <c r="L4252" t="s">
        <v>45</v>
      </c>
      <c r="M4252" t="s">
        <v>46</v>
      </c>
      <c r="N4252" t="str">
        <f>"08/18/2022"</f>
        <v>08/18/2022</v>
      </c>
      <c r="O4252" t="str">
        <f t="shared" si="430"/>
        <v>12/31/2500</v>
      </c>
      <c r="P4252">
        <v>1</v>
      </c>
      <c r="Q4252">
        <v>1</v>
      </c>
      <c r="S4252">
        <v>0</v>
      </c>
      <c r="T4252">
        <v>1</v>
      </c>
      <c r="U4252">
        <v>0</v>
      </c>
      <c r="V4252" t="str">
        <f>"Trad IRN"</f>
        <v>Trad IRN</v>
      </c>
      <c r="W4252">
        <v>100</v>
      </c>
      <c r="X4252" t="s">
        <v>47</v>
      </c>
      <c r="Z4252" t="s">
        <v>47</v>
      </c>
      <c r="AB4252" t="str">
        <f>"03"</f>
        <v>03</v>
      </c>
      <c r="AC4252" t="s">
        <v>48</v>
      </c>
      <c r="AD4252" t="s">
        <v>49</v>
      </c>
      <c r="AE4252" t="s">
        <v>50</v>
      </c>
      <c r="AF4252">
        <v>0</v>
      </c>
      <c r="AG4252" t="s">
        <v>56</v>
      </c>
      <c r="AH4252" t="str">
        <f>"Trad IRN"</f>
        <v>Trad IRN</v>
      </c>
      <c r="AI4252" t="str">
        <f>"Bldg IRN"</f>
        <v>Bldg IRN</v>
      </c>
      <c r="AJ4252" t="s">
        <v>48</v>
      </c>
      <c r="AK4252" t="s">
        <v>48</v>
      </c>
      <c r="AL4252" t="s">
        <v>53</v>
      </c>
      <c r="AM4252">
        <v>1113.0999999999999</v>
      </c>
      <c r="AN4252">
        <v>1113.0999999999999</v>
      </c>
      <c r="AO4252">
        <v>15</v>
      </c>
    </row>
    <row r="4253" spans="1:41" x14ac:dyDescent="0.3">
      <c r="A4253" t="str">
        <f>"Trad IRN"</f>
        <v>Trad IRN</v>
      </c>
      <c r="B4253" t="str">
        <f>"Bldg IRN"</f>
        <v>Bldg IRN</v>
      </c>
      <c r="C4253" t="s">
        <v>41</v>
      </c>
      <c r="D4253" t="s">
        <v>3</v>
      </c>
      <c r="E4253" t="s">
        <v>80</v>
      </c>
      <c r="F4253" t="s">
        <v>81</v>
      </c>
      <c r="G4253" t="s">
        <v>82</v>
      </c>
      <c r="H4253" t="s">
        <v>83</v>
      </c>
      <c r="I4253" t="str">
        <f>"Trad IRN"</f>
        <v>Trad IRN</v>
      </c>
      <c r="J4253" t="s">
        <v>43</v>
      </c>
      <c r="K4253" t="s">
        <v>44</v>
      </c>
      <c r="L4253" t="s">
        <v>45</v>
      </c>
      <c r="M4253" t="s">
        <v>46</v>
      </c>
      <c r="N4253" t="str">
        <f>"08/19/2022"</f>
        <v>08/19/2022</v>
      </c>
      <c r="O4253" t="str">
        <f>"09/06/2022"</f>
        <v>09/06/2022</v>
      </c>
      <c r="P4253">
        <v>6.9211999999999996E-2</v>
      </c>
      <c r="Q4253">
        <v>6.9211999999999996E-2</v>
      </c>
      <c r="S4253">
        <v>0</v>
      </c>
      <c r="T4253">
        <v>6.9211999999999996E-2</v>
      </c>
      <c r="U4253">
        <v>0</v>
      </c>
      <c r="V4253" t="str">
        <f>"Trad IRN"</f>
        <v>Trad IRN</v>
      </c>
      <c r="W4253">
        <v>100</v>
      </c>
      <c r="X4253" t="s">
        <v>47</v>
      </c>
      <c r="Z4253" t="s">
        <v>47</v>
      </c>
      <c r="AB4253" t="str">
        <f>"02"</f>
        <v>02</v>
      </c>
      <c r="AC4253" t="s">
        <v>48</v>
      </c>
      <c r="AD4253" t="s">
        <v>49</v>
      </c>
      <c r="AE4253" t="s">
        <v>50</v>
      </c>
      <c r="AF4253">
        <v>0</v>
      </c>
      <c r="AG4253" t="s">
        <v>56</v>
      </c>
      <c r="AH4253" t="str">
        <f>"Trad IRN"</f>
        <v>Trad IRN</v>
      </c>
      <c r="AI4253" t="str">
        <f>"Bldg IRN"</f>
        <v>Bldg IRN</v>
      </c>
      <c r="AJ4253" t="s">
        <v>48</v>
      </c>
      <c r="AK4253" t="s">
        <v>48</v>
      </c>
      <c r="AL4253" t="s">
        <v>53</v>
      </c>
      <c r="AM4253">
        <v>77.040000000000006</v>
      </c>
      <c r="AN4253">
        <v>1113.0999999999999</v>
      </c>
      <c r="AO4253">
        <v>15</v>
      </c>
    </row>
    <row r="4254" spans="1:41" x14ac:dyDescent="0.3">
      <c r="A4254" t="str">
        <f>"Trad IRN"</f>
        <v>Trad IRN</v>
      </c>
      <c r="B4254" t="str">
        <f>"Bldg IRN"</f>
        <v>Bldg IRN</v>
      </c>
      <c r="C4254" t="s">
        <v>41</v>
      </c>
      <c r="D4254" t="s">
        <v>3</v>
      </c>
      <c r="E4254" t="s">
        <v>80</v>
      </c>
      <c r="F4254" t="s">
        <v>81</v>
      </c>
      <c r="G4254" t="s">
        <v>82</v>
      </c>
      <c r="H4254" t="s">
        <v>83</v>
      </c>
      <c r="I4254" t="str">
        <f>"Trad IRN"</f>
        <v>Trad IRN</v>
      </c>
      <c r="J4254" t="s">
        <v>43</v>
      </c>
      <c r="K4254" t="s">
        <v>44</v>
      </c>
      <c r="L4254" t="s">
        <v>45</v>
      </c>
      <c r="M4254" t="s">
        <v>46</v>
      </c>
      <c r="N4254" t="str">
        <f>"08/18/2022"</f>
        <v>08/18/2022</v>
      </c>
      <c r="O4254" t="str">
        <f>"09/06/2022"</f>
        <v>09/06/2022</v>
      </c>
      <c r="P4254">
        <v>7.4980000000000005E-2</v>
      </c>
      <c r="Q4254">
        <v>7.4980000000000005E-2</v>
      </c>
      <c r="S4254">
        <v>0</v>
      </c>
      <c r="T4254">
        <v>7.4980000000000005E-2</v>
      </c>
      <c r="U4254">
        <v>0</v>
      </c>
      <c r="V4254" t="str">
        <f>"Trad IRN"</f>
        <v>Trad IRN</v>
      </c>
      <c r="W4254">
        <v>100</v>
      </c>
      <c r="X4254" t="s">
        <v>47</v>
      </c>
      <c r="Z4254" t="s">
        <v>47</v>
      </c>
      <c r="AB4254" t="s">
        <v>57</v>
      </c>
      <c r="AC4254" t="s">
        <v>48</v>
      </c>
      <c r="AD4254" t="s">
        <v>49</v>
      </c>
      <c r="AE4254" t="s">
        <v>50</v>
      </c>
      <c r="AF4254">
        <v>0</v>
      </c>
      <c r="AG4254" t="s">
        <v>56</v>
      </c>
      <c r="AH4254" t="str">
        <f>"Trad IRN"</f>
        <v>Trad IRN</v>
      </c>
      <c r="AI4254" t="str">
        <f>"Bldg IRN"</f>
        <v>Bldg IRN</v>
      </c>
      <c r="AJ4254" t="s">
        <v>48</v>
      </c>
      <c r="AK4254" t="s">
        <v>48</v>
      </c>
      <c r="AL4254" t="s">
        <v>53</v>
      </c>
      <c r="AM4254">
        <v>83.46</v>
      </c>
      <c r="AN4254">
        <v>1113.0999999999999</v>
      </c>
      <c r="AO4254">
        <v>15</v>
      </c>
    </row>
    <row r="4255" spans="1:41" x14ac:dyDescent="0.3">
      <c r="A4255" t="str">
        <f>"Trad IRN"</f>
        <v>Trad IRN</v>
      </c>
      <c r="B4255" t="str">
        <f>"Bldg IRN"</f>
        <v>Bldg IRN</v>
      </c>
      <c r="C4255" t="s">
        <v>41</v>
      </c>
      <c r="D4255" t="s">
        <v>3</v>
      </c>
      <c r="E4255" t="s">
        <v>80</v>
      </c>
      <c r="F4255" t="s">
        <v>81</v>
      </c>
      <c r="G4255" t="s">
        <v>82</v>
      </c>
      <c r="H4255" t="s">
        <v>83</v>
      </c>
      <c r="I4255" t="str">
        <f>"Trad IRN"</f>
        <v>Trad IRN</v>
      </c>
      <c r="J4255" t="s">
        <v>43</v>
      </c>
      <c r="K4255" t="s">
        <v>44</v>
      </c>
      <c r="L4255" t="s">
        <v>45</v>
      </c>
      <c r="M4255" t="s">
        <v>46</v>
      </c>
      <c r="N4255" t="str">
        <f>"08/19/2022"</f>
        <v>08/19/2022</v>
      </c>
      <c r="O4255" t="str">
        <f>"09/06/2022"</f>
        <v>09/06/2022</v>
      </c>
      <c r="P4255">
        <v>6.9211999999999996E-2</v>
      </c>
      <c r="Q4255">
        <v>6.9211999999999996E-2</v>
      </c>
      <c r="S4255">
        <v>0</v>
      </c>
      <c r="T4255">
        <v>6.9211999999999996E-2</v>
      </c>
      <c r="U4255">
        <v>0</v>
      </c>
      <c r="V4255" t="str">
        <f>"Trad IRN"</f>
        <v>Trad IRN</v>
      </c>
      <c r="W4255">
        <v>100</v>
      </c>
      <c r="X4255" t="s">
        <v>47</v>
      </c>
      <c r="Z4255" t="s">
        <v>47</v>
      </c>
      <c r="AB4255" t="str">
        <f>"01"</f>
        <v>01</v>
      </c>
      <c r="AC4255" t="s">
        <v>48</v>
      </c>
      <c r="AD4255" t="s">
        <v>49</v>
      </c>
      <c r="AE4255" t="s">
        <v>50</v>
      </c>
      <c r="AF4255">
        <v>0</v>
      </c>
      <c r="AG4255" t="s">
        <v>56</v>
      </c>
      <c r="AH4255" t="str">
        <f>"Trad IRN"</f>
        <v>Trad IRN</v>
      </c>
      <c r="AI4255" t="str">
        <f>"Bldg IRN"</f>
        <v>Bldg IRN</v>
      </c>
      <c r="AJ4255" t="s">
        <v>48</v>
      </c>
      <c r="AK4255" t="s">
        <v>48</v>
      </c>
      <c r="AL4255" t="s">
        <v>53</v>
      </c>
      <c r="AM4255">
        <v>77.040000000000006</v>
      </c>
      <c r="AN4255">
        <v>1113.0999999999999</v>
      </c>
      <c r="AO4255">
        <v>15</v>
      </c>
    </row>
    <row r="4256" spans="1:41" x14ac:dyDescent="0.3">
      <c r="A4256" t="str">
        <f>"Trad IRN"</f>
        <v>Trad IRN</v>
      </c>
      <c r="B4256" t="str">
        <f>"Bldg IRN"</f>
        <v>Bldg IRN</v>
      </c>
      <c r="C4256" t="s">
        <v>41</v>
      </c>
      <c r="D4256" t="s">
        <v>3</v>
      </c>
      <c r="E4256" t="s">
        <v>80</v>
      </c>
      <c r="F4256" t="s">
        <v>81</v>
      </c>
      <c r="G4256" t="s">
        <v>82</v>
      </c>
      <c r="H4256" t="s">
        <v>83</v>
      </c>
      <c r="I4256" t="str">
        <f>"Trad IRN"</f>
        <v>Trad IRN</v>
      </c>
      <c r="J4256" t="s">
        <v>43</v>
      </c>
      <c r="K4256" t="s">
        <v>44</v>
      </c>
      <c r="L4256" t="s">
        <v>45</v>
      </c>
      <c r="M4256" t="s">
        <v>46</v>
      </c>
      <c r="N4256" t="str">
        <f>"08/18/2022"</f>
        <v>08/18/2022</v>
      </c>
      <c r="O4256" t="str">
        <f>"12/31/2500"</f>
        <v>12/31/2500</v>
      </c>
      <c r="P4256">
        <v>1</v>
      </c>
      <c r="Q4256">
        <v>1</v>
      </c>
      <c r="S4256">
        <v>1</v>
      </c>
      <c r="T4256">
        <v>1</v>
      </c>
      <c r="U4256">
        <v>0</v>
      </c>
      <c r="V4256" t="str">
        <f>"Trad IRN"</f>
        <v>Trad IRN</v>
      </c>
      <c r="W4256">
        <v>100</v>
      </c>
      <c r="X4256" t="s">
        <v>47</v>
      </c>
      <c r="Z4256" t="s">
        <v>47</v>
      </c>
      <c r="AB4256" t="str">
        <f>"05"</f>
        <v>05</v>
      </c>
      <c r="AC4256" t="s">
        <v>48</v>
      </c>
      <c r="AD4256" t="s">
        <v>49</v>
      </c>
      <c r="AE4256" t="s">
        <v>50</v>
      </c>
      <c r="AF4256">
        <v>0</v>
      </c>
      <c r="AG4256" t="s">
        <v>56</v>
      </c>
      <c r="AH4256" t="str">
        <f>"Trad IRN"</f>
        <v>Trad IRN</v>
      </c>
      <c r="AI4256" t="str">
        <f>"Bldg IRN"</f>
        <v>Bldg IRN</v>
      </c>
      <c r="AJ4256" t="s">
        <v>48</v>
      </c>
      <c r="AK4256" t="s">
        <v>48</v>
      </c>
      <c r="AL4256" t="s">
        <v>53</v>
      </c>
      <c r="AM4256">
        <v>1113.0999999999999</v>
      </c>
      <c r="AN4256">
        <v>1113.0999999999999</v>
      </c>
      <c r="AO4256">
        <v>15</v>
      </c>
    </row>
    <row r="4257" spans="1:41" x14ac:dyDescent="0.3">
      <c r="A4257" t="str">
        <f>"Trad IRN"</f>
        <v>Trad IRN</v>
      </c>
      <c r="B4257" t="str">
        <f>"Bldg IRN"</f>
        <v>Bldg IRN</v>
      </c>
      <c r="C4257" t="s">
        <v>41</v>
      </c>
      <c r="D4257" t="s">
        <v>3</v>
      </c>
      <c r="E4257" t="s">
        <v>80</v>
      </c>
      <c r="F4257" t="s">
        <v>81</v>
      </c>
      <c r="G4257" t="s">
        <v>82</v>
      </c>
      <c r="H4257" t="s">
        <v>83</v>
      </c>
      <c r="I4257" t="str">
        <f>"Trad IRN"</f>
        <v>Trad IRN</v>
      </c>
      <c r="J4257" t="s">
        <v>43</v>
      </c>
      <c r="K4257" t="s">
        <v>44</v>
      </c>
      <c r="L4257" t="s">
        <v>45</v>
      </c>
      <c r="M4257" t="s">
        <v>46</v>
      </c>
      <c r="N4257" t="str">
        <f>"10/25/2022"</f>
        <v>10/25/2022</v>
      </c>
      <c r="O4257" t="str">
        <f>"12/31/2500"</f>
        <v>12/31/2500</v>
      </c>
      <c r="P4257">
        <v>0.75199000000000005</v>
      </c>
      <c r="Q4257">
        <v>0.75199000000000005</v>
      </c>
      <c r="S4257">
        <v>0</v>
      </c>
      <c r="T4257">
        <v>0.75199000000000005</v>
      </c>
      <c r="U4257">
        <v>0</v>
      </c>
      <c r="V4257" t="str">
        <f>"Trad IRN"</f>
        <v>Trad IRN</v>
      </c>
      <c r="W4257">
        <v>100</v>
      </c>
      <c r="X4257" t="s">
        <v>47</v>
      </c>
      <c r="Z4257" t="s">
        <v>47</v>
      </c>
      <c r="AB4257" t="str">
        <f>"02"</f>
        <v>02</v>
      </c>
      <c r="AC4257" t="s">
        <v>48</v>
      </c>
      <c r="AD4257" t="s">
        <v>49</v>
      </c>
      <c r="AE4257" t="s">
        <v>55</v>
      </c>
      <c r="AF4257">
        <v>0</v>
      </c>
      <c r="AG4257" t="s">
        <v>56</v>
      </c>
      <c r="AH4257" t="str">
        <f>"Trad IRN"</f>
        <v>Trad IRN</v>
      </c>
      <c r="AI4257" t="str">
        <f>"Bldg IRN"</f>
        <v>Bldg IRN</v>
      </c>
      <c r="AJ4257" t="s">
        <v>48</v>
      </c>
      <c r="AK4257" t="s">
        <v>48</v>
      </c>
      <c r="AL4257" t="s">
        <v>53</v>
      </c>
      <c r="AM4257">
        <v>837.04</v>
      </c>
      <c r="AN4257">
        <v>1113.0999999999999</v>
      </c>
      <c r="AO4257">
        <v>15</v>
      </c>
    </row>
    <row r="4258" spans="1:41" x14ac:dyDescent="0.3">
      <c r="A4258" t="str">
        <f>"Trad IRN"</f>
        <v>Trad IRN</v>
      </c>
      <c r="B4258" t="str">
        <f>"Bldg IRN"</f>
        <v>Bldg IRN</v>
      </c>
      <c r="C4258" t="s">
        <v>41</v>
      </c>
      <c r="D4258" t="s">
        <v>3</v>
      </c>
      <c r="E4258" t="s">
        <v>80</v>
      </c>
      <c r="F4258" t="s">
        <v>81</v>
      </c>
      <c r="G4258" t="s">
        <v>82</v>
      </c>
      <c r="H4258" t="s">
        <v>83</v>
      </c>
      <c r="I4258" t="str">
        <f>"Trad IRN"</f>
        <v>Trad IRN</v>
      </c>
      <c r="J4258" t="s">
        <v>43</v>
      </c>
      <c r="K4258" t="s">
        <v>44</v>
      </c>
      <c r="L4258" t="s">
        <v>45</v>
      </c>
      <c r="M4258" t="s">
        <v>46</v>
      </c>
      <c r="N4258" t="str">
        <f>"08/18/2022"</f>
        <v>08/18/2022</v>
      </c>
      <c r="O4258" t="str">
        <f>"10/24/2022"</f>
        <v>10/24/2022</v>
      </c>
      <c r="P4258">
        <v>0.24801000000000001</v>
      </c>
      <c r="Q4258">
        <v>0.24801000000000001</v>
      </c>
      <c r="S4258">
        <v>0</v>
      </c>
      <c r="T4258">
        <v>0.24801000000000001</v>
      </c>
      <c r="U4258">
        <v>0</v>
      </c>
      <c r="V4258" t="str">
        <f>"Trad IRN"</f>
        <v>Trad IRN</v>
      </c>
      <c r="W4258">
        <v>100</v>
      </c>
      <c r="X4258" t="s">
        <v>47</v>
      </c>
      <c r="Z4258" t="s">
        <v>47</v>
      </c>
      <c r="AB4258" t="str">
        <f>"02"</f>
        <v>02</v>
      </c>
      <c r="AC4258" t="s">
        <v>48</v>
      </c>
      <c r="AD4258" t="s">
        <v>49</v>
      </c>
      <c r="AE4258" t="s">
        <v>50</v>
      </c>
      <c r="AF4258">
        <v>0</v>
      </c>
      <c r="AG4258" t="s">
        <v>56</v>
      </c>
      <c r="AH4258" t="str">
        <f>"Trad IRN"</f>
        <v>Trad IRN</v>
      </c>
      <c r="AI4258" t="str">
        <f>"Bldg IRN"</f>
        <v>Bldg IRN</v>
      </c>
      <c r="AJ4258" t="s">
        <v>48</v>
      </c>
      <c r="AK4258" t="s">
        <v>48</v>
      </c>
      <c r="AL4258" t="s">
        <v>53</v>
      </c>
      <c r="AM4258">
        <v>276.06</v>
      </c>
      <c r="AN4258">
        <v>1113.0999999999999</v>
      </c>
      <c r="AO4258">
        <v>15</v>
      </c>
    </row>
    <row r="4259" spans="1:41" x14ac:dyDescent="0.3">
      <c r="A4259" t="str">
        <f>"Trad IRN"</f>
        <v>Trad IRN</v>
      </c>
      <c r="B4259" t="str">
        <f>"Bldg IRN"</f>
        <v>Bldg IRN</v>
      </c>
      <c r="C4259" t="s">
        <v>41</v>
      </c>
      <c r="D4259" t="s">
        <v>3</v>
      </c>
      <c r="E4259" t="s">
        <v>80</v>
      </c>
      <c r="F4259" t="s">
        <v>81</v>
      </c>
      <c r="G4259" t="s">
        <v>82</v>
      </c>
      <c r="H4259" t="s">
        <v>83</v>
      </c>
      <c r="I4259" t="str">
        <f>"Trad IRN"</f>
        <v>Trad IRN</v>
      </c>
      <c r="J4259" t="s">
        <v>43</v>
      </c>
      <c r="K4259" t="s">
        <v>44</v>
      </c>
      <c r="L4259" t="s">
        <v>45</v>
      </c>
      <c r="M4259" t="s">
        <v>46</v>
      </c>
      <c r="N4259" t="str">
        <f>"08/18/2022"</f>
        <v>08/18/2022</v>
      </c>
      <c r="O4259" t="str">
        <f>"12/31/2500"</f>
        <v>12/31/2500</v>
      </c>
      <c r="P4259">
        <v>1</v>
      </c>
      <c r="Q4259">
        <v>1</v>
      </c>
      <c r="R4259">
        <v>1</v>
      </c>
      <c r="S4259">
        <v>0</v>
      </c>
      <c r="T4259">
        <v>1</v>
      </c>
      <c r="U4259">
        <v>0</v>
      </c>
      <c r="V4259" t="str">
        <f>"Trad IRN"</f>
        <v>Trad IRN</v>
      </c>
      <c r="W4259">
        <v>100</v>
      </c>
      <c r="X4259" t="s">
        <v>47</v>
      </c>
      <c r="Z4259" t="s">
        <v>47</v>
      </c>
      <c r="AB4259" t="str">
        <f>"05"</f>
        <v>05</v>
      </c>
      <c r="AC4259" t="str">
        <f>"10"</f>
        <v>10</v>
      </c>
      <c r="AD4259" t="str">
        <f>"2"</f>
        <v>2</v>
      </c>
      <c r="AE4259" t="s">
        <v>50</v>
      </c>
      <c r="AF4259">
        <v>0</v>
      </c>
      <c r="AG4259" t="s">
        <v>56</v>
      </c>
      <c r="AH4259" t="str">
        <f>"Trad IRN"</f>
        <v>Trad IRN</v>
      </c>
      <c r="AI4259" t="str">
        <f>"Bldg IRN"</f>
        <v>Bldg IRN</v>
      </c>
      <c r="AJ4259" t="s">
        <v>48</v>
      </c>
      <c r="AK4259" t="s">
        <v>48</v>
      </c>
      <c r="AL4259" t="s">
        <v>53</v>
      </c>
      <c r="AM4259">
        <v>1113.0999999999999</v>
      </c>
      <c r="AN4259">
        <v>1113.0999999999999</v>
      </c>
      <c r="AO4259">
        <v>15</v>
      </c>
    </row>
    <row r="4260" spans="1:41" x14ac:dyDescent="0.3">
      <c r="A4260" t="str">
        <f>"Trad IRN"</f>
        <v>Trad IRN</v>
      </c>
      <c r="B4260" t="str">
        <f>"Bldg IRN"</f>
        <v>Bldg IRN</v>
      </c>
      <c r="C4260" t="s">
        <v>41</v>
      </c>
      <c r="D4260" t="s">
        <v>3</v>
      </c>
      <c r="E4260" t="s">
        <v>80</v>
      </c>
      <c r="F4260" t="s">
        <v>81</v>
      </c>
      <c r="G4260" t="s">
        <v>82</v>
      </c>
      <c r="H4260" t="s">
        <v>83</v>
      </c>
      <c r="I4260" t="str">
        <f>"Trad IRN"</f>
        <v>Trad IRN</v>
      </c>
      <c r="J4260" t="s">
        <v>43</v>
      </c>
      <c r="K4260" t="s">
        <v>44</v>
      </c>
      <c r="L4260" t="s">
        <v>45</v>
      </c>
      <c r="M4260" t="s">
        <v>46</v>
      </c>
      <c r="N4260" t="str">
        <f>"08/18/2022"</f>
        <v>08/18/2022</v>
      </c>
      <c r="O4260" t="str">
        <f>"12/31/2500"</f>
        <v>12/31/2500</v>
      </c>
      <c r="P4260">
        <v>1</v>
      </c>
      <c r="Q4260">
        <v>1</v>
      </c>
      <c r="R4260">
        <v>1</v>
      </c>
      <c r="S4260">
        <v>0</v>
      </c>
      <c r="T4260">
        <v>1</v>
      </c>
      <c r="U4260">
        <v>0</v>
      </c>
      <c r="V4260" t="str">
        <f>"Trad IRN"</f>
        <v>Trad IRN</v>
      </c>
      <c r="W4260">
        <v>100</v>
      </c>
      <c r="X4260" t="s">
        <v>47</v>
      </c>
      <c r="Z4260" t="s">
        <v>47</v>
      </c>
      <c r="AB4260" t="str">
        <f>"01"</f>
        <v>01</v>
      </c>
      <c r="AC4260" t="str">
        <f>"05"</f>
        <v>05</v>
      </c>
      <c r="AD4260" t="str">
        <f>"1"</f>
        <v>1</v>
      </c>
      <c r="AE4260" t="s">
        <v>50</v>
      </c>
      <c r="AF4260">
        <v>2</v>
      </c>
      <c r="AG4260" t="s">
        <v>56</v>
      </c>
      <c r="AH4260" t="str">
        <f>"Trad IRN"</f>
        <v>Trad IRN</v>
      </c>
      <c r="AI4260" t="str">
        <f>"Bldg IRN"</f>
        <v>Bldg IRN</v>
      </c>
      <c r="AJ4260" t="s">
        <v>48</v>
      </c>
      <c r="AK4260" t="s">
        <v>48</v>
      </c>
      <c r="AL4260" t="s">
        <v>53</v>
      </c>
      <c r="AM4260">
        <v>1113.0999999999999</v>
      </c>
      <c r="AN4260">
        <v>1113.0999999999999</v>
      </c>
      <c r="AO4260">
        <v>15</v>
      </c>
    </row>
    <row r="4261" spans="1:41" x14ac:dyDescent="0.3">
      <c r="A4261" t="str">
        <f>"Trad IRN"</f>
        <v>Trad IRN</v>
      </c>
      <c r="B4261" t="str">
        <f>"Bldg IRN"</f>
        <v>Bldg IRN</v>
      </c>
      <c r="C4261" t="s">
        <v>41</v>
      </c>
      <c r="D4261" t="s">
        <v>3</v>
      </c>
      <c r="E4261" t="s">
        <v>80</v>
      </c>
      <c r="F4261" t="s">
        <v>81</v>
      </c>
      <c r="G4261" t="s">
        <v>82</v>
      </c>
      <c r="H4261" t="s">
        <v>83</v>
      </c>
      <c r="I4261" t="str">
        <f>"Trad IRN"</f>
        <v>Trad IRN</v>
      </c>
      <c r="J4261" t="s">
        <v>43</v>
      </c>
      <c r="K4261" t="s">
        <v>44</v>
      </c>
      <c r="L4261" t="s">
        <v>45</v>
      </c>
      <c r="M4261" t="s">
        <v>46</v>
      </c>
      <c r="N4261" t="str">
        <f>"08/18/2022"</f>
        <v>08/18/2022</v>
      </c>
      <c r="O4261" t="str">
        <f>"12/31/2500"</f>
        <v>12/31/2500</v>
      </c>
      <c r="P4261">
        <v>1</v>
      </c>
      <c r="Q4261">
        <v>1</v>
      </c>
      <c r="S4261">
        <v>0</v>
      </c>
      <c r="T4261">
        <v>1</v>
      </c>
      <c r="U4261">
        <v>0</v>
      </c>
      <c r="V4261" t="str">
        <f>"Trad IRN"</f>
        <v>Trad IRN</v>
      </c>
      <c r="W4261">
        <v>100</v>
      </c>
      <c r="X4261" t="s">
        <v>47</v>
      </c>
      <c r="Z4261" t="s">
        <v>47</v>
      </c>
      <c r="AB4261" t="str">
        <f>"05"</f>
        <v>05</v>
      </c>
      <c r="AC4261" t="s">
        <v>48</v>
      </c>
      <c r="AD4261" t="s">
        <v>49</v>
      </c>
      <c r="AE4261" t="s">
        <v>50</v>
      </c>
      <c r="AF4261">
        <v>3</v>
      </c>
      <c r="AG4261" t="s">
        <v>56</v>
      </c>
      <c r="AH4261" t="str">
        <f>"Trad IRN"</f>
        <v>Trad IRN</v>
      </c>
      <c r="AI4261" t="str">
        <f>"Bldg IRN"</f>
        <v>Bldg IRN</v>
      </c>
      <c r="AJ4261" t="s">
        <v>48</v>
      </c>
      <c r="AK4261" t="s">
        <v>48</v>
      </c>
      <c r="AL4261" t="s">
        <v>53</v>
      </c>
      <c r="AM4261">
        <v>1113.0999999999999</v>
      </c>
      <c r="AN4261">
        <v>1113.0999999999999</v>
      </c>
      <c r="AO4261">
        <v>15</v>
      </c>
    </row>
    <row r="4262" spans="1:41" x14ac:dyDescent="0.3">
      <c r="A4262" t="str">
        <f>"Trad IRN"</f>
        <v>Trad IRN</v>
      </c>
      <c r="B4262" t="str">
        <f>"Bldg IRN"</f>
        <v>Bldg IRN</v>
      </c>
      <c r="C4262" t="s">
        <v>41</v>
      </c>
      <c r="D4262" t="s">
        <v>3</v>
      </c>
      <c r="E4262" t="s">
        <v>80</v>
      </c>
      <c r="F4262" t="s">
        <v>81</v>
      </c>
      <c r="G4262" t="s">
        <v>82</v>
      </c>
      <c r="H4262" t="s">
        <v>83</v>
      </c>
      <c r="I4262" t="str">
        <f>"Trad IRN"</f>
        <v>Trad IRN</v>
      </c>
      <c r="J4262" t="s">
        <v>43</v>
      </c>
      <c r="K4262" t="s">
        <v>44</v>
      </c>
      <c r="L4262" t="s">
        <v>45</v>
      </c>
      <c r="M4262" t="s">
        <v>46</v>
      </c>
      <c r="N4262" t="str">
        <f>"08/18/2022"</f>
        <v>08/18/2022</v>
      </c>
      <c r="O4262" t="str">
        <f>"01/11/2023"</f>
        <v>01/11/2023</v>
      </c>
      <c r="P4262">
        <v>0.50397999999999998</v>
      </c>
      <c r="Q4262">
        <v>0.50397999999999998</v>
      </c>
      <c r="S4262">
        <v>0</v>
      </c>
      <c r="T4262">
        <v>0.50397999999999998</v>
      </c>
      <c r="U4262">
        <v>0</v>
      </c>
      <c r="V4262" t="str">
        <f>"Trad IRN"</f>
        <v>Trad IRN</v>
      </c>
      <c r="W4262">
        <v>100</v>
      </c>
      <c r="X4262" t="s">
        <v>47</v>
      </c>
      <c r="Z4262" t="s">
        <v>47</v>
      </c>
      <c r="AB4262" t="str">
        <f>"01"</f>
        <v>01</v>
      </c>
      <c r="AC4262" t="s">
        <v>48</v>
      </c>
      <c r="AD4262" t="s">
        <v>49</v>
      </c>
      <c r="AE4262" t="s">
        <v>50</v>
      </c>
      <c r="AF4262">
        <v>0</v>
      </c>
      <c r="AG4262" t="s">
        <v>56</v>
      </c>
      <c r="AH4262" t="str">
        <f>"Trad IRN"</f>
        <v>Trad IRN</v>
      </c>
      <c r="AI4262" t="str">
        <f>"Bldg IRN"</f>
        <v>Bldg IRN</v>
      </c>
      <c r="AJ4262" t="s">
        <v>48</v>
      </c>
      <c r="AK4262" t="s">
        <v>48</v>
      </c>
      <c r="AL4262" t="s">
        <v>53</v>
      </c>
      <c r="AM4262">
        <v>560.98</v>
      </c>
      <c r="AN4262">
        <v>1113.0999999999999</v>
      </c>
      <c r="AO4262">
        <v>15</v>
      </c>
    </row>
    <row r="4263" spans="1:41" x14ac:dyDescent="0.3">
      <c r="A4263" t="str">
        <f>"Trad IRN"</f>
        <v>Trad IRN</v>
      </c>
      <c r="B4263" t="str">
        <f>"Bldg IRN"</f>
        <v>Bldg IRN</v>
      </c>
      <c r="C4263" t="s">
        <v>41</v>
      </c>
      <c r="D4263" t="s">
        <v>3</v>
      </c>
      <c r="E4263" t="s">
        <v>80</v>
      </c>
      <c r="F4263" t="s">
        <v>81</v>
      </c>
      <c r="G4263" t="s">
        <v>82</v>
      </c>
      <c r="H4263" t="s">
        <v>83</v>
      </c>
      <c r="I4263" t="str">
        <f>"Trad IRN"</f>
        <v>Trad IRN</v>
      </c>
      <c r="J4263" t="s">
        <v>43</v>
      </c>
      <c r="K4263" t="s">
        <v>44</v>
      </c>
      <c r="L4263" t="s">
        <v>45</v>
      </c>
      <c r="M4263" t="s">
        <v>46</v>
      </c>
      <c r="N4263" t="str">
        <f>"01/12/2023"</f>
        <v>01/12/2023</v>
      </c>
      <c r="O4263" t="str">
        <f t="shared" ref="O4263:O4268" si="431">"12/31/2500"</f>
        <v>12/31/2500</v>
      </c>
      <c r="P4263">
        <v>0.49602000000000002</v>
      </c>
      <c r="Q4263">
        <v>0.49602000000000002</v>
      </c>
      <c r="S4263">
        <v>0</v>
      </c>
      <c r="T4263">
        <v>0.49602000000000002</v>
      </c>
      <c r="U4263">
        <v>0</v>
      </c>
      <c r="V4263" t="str">
        <f>"Trad IRN"</f>
        <v>Trad IRN</v>
      </c>
      <c r="W4263">
        <v>100</v>
      </c>
      <c r="X4263" t="s">
        <v>47</v>
      </c>
      <c r="Z4263" t="s">
        <v>47</v>
      </c>
      <c r="AB4263" t="str">
        <f>"01"</f>
        <v>01</v>
      </c>
      <c r="AC4263" t="s">
        <v>48</v>
      </c>
      <c r="AD4263" t="s">
        <v>49</v>
      </c>
      <c r="AE4263" t="s">
        <v>55</v>
      </c>
      <c r="AF4263">
        <v>0</v>
      </c>
      <c r="AG4263" t="s">
        <v>56</v>
      </c>
      <c r="AH4263" t="str">
        <f>"Trad IRN"</f>
        <v>Trad IRN</v>
      </c>
      <c r="AI4263" t="str">
        <f>"Bldg IRN"</f>
        <v>Bldg IRN</v>
      </c>
      <c r="AJ4263" t="s">
        <v>48</v>
      </c>
      <c r="AK4263" t="s">
        <v>48</v>
      </c>
      <c r="AL4263" t="s">
        <v>53</v>
      </c>
      <c r="AM4263">
        <v>552.12</v>
      </c>
      <c r="AN4263">
        <v>1113.0999999999999</v>
      </c>
      <c r="AO4263">
        <v>15</v>
      </c>
    </row>
    <row r="4264" spans="1:41" x14ac:dyDescent="0.3">
      <c r="A4264" t="str">
        <f>"Trad IRN"</f>
        <v>Trad IRN</v>
      </c>
      <c r="B4264" t="str">
        <f>"Bldg IRN"</f>
        <v>Bldg IRN</v>
      </c>
      <c r="C4264" t="s">
        <v>41</v>
      </c>
      <c r="D4264" t="s">
        <v>3</v>
      </c>
      <c r="E4264" t="s">
        <v>80</v>
      </c>
      <c r="F4264" t="s">
        <v>81</v>
      </c>
      <c r="G4264" t="s">
        <v>82</v>
      </c>
      <c r="H4264" t="s">
        <v>83</v>
      </c>
      <c r="I4264" t="str">
        <f>"Trad IRN"</f>
        <v>Trad IRN</v>
      </c>
      <c r="J4264" t="s">
        <v>43</v>
      </c>
      <c r="K4264" t="s">
        <v>44</v>
      </c>
      <c r="L4264" t="s">
        <v>45</v>
      </c>
      <c r="M4264" t="s">
        <v>46</v>
      </c>
      <c r="N4264" t="str">
        <f>"08/18/2022"</f>
        <v>08/18/2022</v>
      </c>
      <c r="O4264" t="str">
        <f t="shared" si="431"/>
        <v>12/31/2500</v>
      </c>
      <c r="P4264">
        <v>1</v>
      </c>
      <c r="Q4264">
        <v>1</v>
      </c>
      <c r="S4264">
        <v>0</v>
      </c>
      <c r="T4264">
        <v>1</v>
      </c>
      <c r="U4264">
        <v>0</v>
      </c>
      <c r="V4264" t="str">
        <f>"Trad IRN"</f>
        <v>Trad IRN</v>
      </c>
      <c r="W4264">
        <v>100</v>
      </c>
      <c r="X4264" t="s">
        <v>47</v>
      </c>
      <c r="Z4264" t="s">
        <v>47</v>
      </c>
      <c r="AB4264" t="str">
        <f>"04"</f>
        <v>04</v>
      </c>
      <c r="AC4264" t="s">
        <v>48</v>
      </c>
      <c r="AD4264" t="s">
        <v>49</v>
      </c>
      <c r="AE4264" t="s">
        <v>50</v>
      </c>
      <c r="AF4264">
        <v>0</v>
      </c>
      <c r="AG4264" t="s">
        <v>56</v>
      </c>
      <c r="AH4264" t="str">
        <f>"Trad IRN"</f>
        <v>Trad IRN</v>
      </c>
      <c r="AI4264" t="str">
        <f>"Bldg IRN"</f>
        <v>Bldg IRN</v>
      </c>
      <c r="AJ4264" t="s">
        <v>48</v>
      </c>
      <c r="AK4264" t="s">
        <v>48</v>
      </c>
      <c r="AL4264" t="s">
        <v>53</v>
      </c>
      <c r="AM4264">
        <v>1113.0999999999999</v>
      </c>
      <c r="AN4264">
        <v>1113.0999999999999</v>
      </c>
      <c r="AO4264">
        <v>15</v>
      </c>
    </row>
    <row r="4265" spans="1:41" x14ac:dyDescent="0.3">
      <c r="A4265" t="str">
        <f>"Trad IRN"</f>
        <v>Trad IRN</v>
      </c>
      <c r="B4265" t="str">
        <f>"Bldg IRN"</f>
        <v>Bldg IRN</v>
      </c>
      <c r="C4265" t="s">
        <v>41</v>
      </c>
      <c r="D4265" t="s">
        <v>3</v>
      </c>
      <c r="E4265" t="s">
        <v>80</v>
      </c>
      <c r="F4265" t="s">
        <v>81</v>
      </c>
      <c r="G4265" t="s">
        <v>82</v>
      </c>
      <c r="H4265" t="s">
        <v>83</v>
      </c>
      <c r="I4265" t="str">
        <f>"Trad IRN"</f>
        <v>Trad IRN</v>
      </c>
      <c r="J4265" t="s">
        <v>43</v>
      </c>
      <c r="K4265" t="s">
        <v>44</v>
      </c>
      <c r="L4265" t="s">
        <v>45</v>
      </c>
      <c r="M4265" t="s">
        <v>70</v>
      </c>
      <c r="N4265" t="str">
        <f>"08/18/2022"</f>
        <v>08/18/2022</v>
      </c>
      <c r="O4265" t="str">
        <f t="shared" si="431"/>
        <v>12/31/2500</v>
      </c>
      <c r="P4265">
        <v>1</v>
      </c>
      <c r="Q4265">
        <v>1</v>
      </c>
      <c r="R4265">
        <v>1</v>
      </c>
      <c r="V4265" t="str">
        <f>"Trad IRN"</f>
        <v>Trad IRN</v>
      </c>
      <c r="W4265">
        <v>50</v>
      </c>
      <c r="X4265" t="s">
        <v>47</v>
      </c>
      <c r="Z4265" t="s">
        <v>47</v>
      </c>
      <c r="AB4265" t="s">
        <v>54</v>
      </c>
      <c r="AC4265" t="str">
        <f>"05"</f>
        <v>05</v>
      </c>
      <c r="AD4265" t="str">
        <f>"1"</f>
        <v>1</v>
      </c>
      <c r="AE4265" t="s">
        <v>50</v>
      </c>
      <c r="AG4265" t="s">
        <v>56</v>
      </c>
      <c r="AH4265" t="str">
        <f>"Trad IRN"</f>
        <v>Trad IRN</v>
      </c>
      <c r="AI4265" t="str">
        <f>"Bldg IRN"</f>
        <v>Bldg IRN</v>
      </c>
      <c r="AJ4265" t="s">
        <v>54</v>
      </c>
      <c r="AK4265" t="s">
        <v>71</v>
      </c>
      <c r="AL4265" t="s">
        <v>53</v>
      </c>
      <c r="AM4265">
        <v>142</v>
      </c>
      <c r="AN4265">
        <v>142</v>
      </c>
      <c r="AO4265">
        <v>15</v>
      </c>
    </row>
    <row r="4266" spans="1:41" x14ac:dyDescent="0.3">
      <c r="A4266" t="str">
        <f>"Trad IRN"</f>
        <v>Trad IRN</v>
      </c>
      <c r="B4266" t="str">
        <f>"Bldg IRN"</f>
        <v>Bldg IRN</v>
      </c>
      <c r="C4266" t="s">
        <v>41</v>
      </c>
      <c r="D4266" t="s">
        <v>3</v>
      </c>
      <c r="E4266" t="s">
        <v>80</v>
      </c>
      <c r="F4266" t="s">
        <v>81</v>
      </c>
      <c r="G4266" t="s">
        <v>82</v>
      </c>
      <c r="H4266" t="s">
        <v>83</v>
      </c>
      <c r="I4266" t="str">
        <f>"Trad IRN"</f>
        <v>Trad IRN</v>
      </c>
      <c r="J4266" t="s">
        <v>43</v>
      </c>
      <c r="K4266" t="s">
        <v>44</v>
      </c>
      <c r="L4266" t="s">
        <v>45</v>
      </c>
      <c r="M4266" t="s">
        <v>46</v>
      </c>
      <c r="N4266" t="str">
        <f>"08/18/2022"</f>
        <v>08/18/2022</v>
      </c>
      <c r="O4266" t="str">
        <f t="shared" si="431"/>
        <v>12/31/2500</v>
      </c>
      <c r="P4266">
        <v>1</v>
      </c>
      <c r="Q4266">
        <v>1</v>
      </c>
      <c r="S4266">
        <v>0</v>
      </c>
      <c r="T4266">
        <v>1</v>
      </c>
      <c r="U4266">
        <v>0</v>
      </c>
      <c r="V4266" t="str">
        <f>"Trad IRN"</f>
        <v>Trad IRN</v>
      </c>
      <c r="W4266">
        <v>100</v>
      </c>
      <c r="X4266" t="s">
        <v>47</v>
      </c>
      <c r="Z4266" t="s">
        <v>47</v>
      </c>
      <c r="AB4266" t="str">
        <f>"02"</f>
        <v>02</v>
      </c>
      <c r="AC4266" t="s">
        <v>48</v>
      </c>
      <c r="AD4266" t="s">
        <v>49</v>
      </c>
      <c r="AE4266" t="s">
        <v>55</v>
      </c>
      <c r="AF4266">
        <v>0</v>
      </c>
      <c r="AG4266" t="s">
        <v>56</v>
      </c>
      <c r="AH4266" t="str">
        <f>"Trad IRN"</f>
        <v>Trad IRN</v>
      </c>
      <c r="AI4266" t="str">
        <f>"Bldg IRN"</f>
        <v>Bldg IRN</v>
      </c>
      <c r="AJ4266" t="s">
        <v>48</v>
      </c>
      <c r="AK4266" t="s">
        <v>48</v>
      </c>
      <c r="AL4266" t="s">
        <v>53</v>
      </c>
      <c r="AM4266">
        <v>1113.0999999999999</v>
      </c>
      <c r="AN4266">
        <v>1113.0999999999999</v>
      </c>
      <c r="AO4266">
        <v>15</v>
      </c>
    </row>
    <row r="4267" spans="1:41" x14ac:dyDescent="0.3">
      <c r="A4267" t="str">
        <f>"Trad IRN"</f>
        <v>Trad IRN</v>
      </c>
      <c r="B4267" t="str">
        <f>"Bldg IRN"</f>
        <v>Bldg IRN</v>
      </c>
      <c r="C4267" t="s">
        <v>41</v>
      </c>
      <c r="D4267" t="s">
        <v>3</v>
      </c>
      <c r="E4267" t="s">
        <v>80</v>
      </c>
      <c r="F4267" t="s">
        <v>81</v>
      </c>
      <c r="G4267" t="s">
        <v>82</v>
      </c>
      <c r="H4267" t="s">
        <v>83</v>
      </c>
      <c r="I4267" t="str">
        <f>"Trad IRN"</f>
        <v>Trad IRN</v>
      </c>
      <c r="J4267" t="s">
        <v>43</v>
      </c>
      <c r="K4267" t="s">
        <v>44</v>
      </c>
      <c r="L4267" t="s">
        <v>45</v>
      </c>
      <c r="M4267" t="s">
        <v>46</v>
      </c>
      <c r="N4267" t="str">
        <f>"08/18/2022"</f>
        <v>08/18/2022</v>
      </c>
      <c r="O4267" t="str">
        <f t="shared" si="431"/>
        <v>12/31/2500</v>
      </c>
      <c r="P4267">
        <v>1</v>
      </c>
      <c r="Q4267">
        <v>1</v>
      </c>
      <c r="S4267">
        <v>0</v>
      </c>
      <c r="T4267">
        <v>1</v>
      </c>
      <c r="U4267">
        <v>0</v>
      </c>
      <c r="V4267" t="str">
        <f>"Trad IRN"</f>
        <v>Trad IRN</v>
      </c>
      <c r="W4267">
        <v>100</v>
      </c>
      <c r="X4267" t="s">
        <v>47</v>
      </c>
      <c r="Z4267" t="s">
        <v>47</v>
      </c>
      <c r="AB4267" t="s">
        <v>57</v>
      </c>
      <c r="AC4267" t="s">
        <v>48</v>
      </c>
      <c r="AD4267" t="s">
        <v>49</v>
      </c>
      <c r="AE4267" t="s">
        <v>50</v>
      </c>
      <c r="AF4267">
        <v>0</v>
      </c>
      <c r="AG4267" t="s">
        <v>56</v>
      </c>
      <c r="AH4267" t="str">
        <f>"Trad IRN"</f>
        <v>Trad IRN</v>
      </c>
      <c r="AI4267" t="str">
        <f>"Bldg IRN"</f>
        <v>Bldg IRN</v>
      </c>
      <c r="AJ4267" t="s">
        <v>48</v>
      </c>
      <c r="AK4267" t="s">
        <v>48</v>
      </c>
      <c r="AL4267" t="s">
        <v>53</v>
      </c>
      <c r="AM4267">
        <v>1113.0999999999999</v>
      </c>
      <c r="AN4267">
        <v>1113.0999999999999</v>
      </c>
      <c r="AO4267">
        <v>15</v>
      </c>
    </row>
    <row r="4268" spans="1:41" x14ac:dyDescent="0.3">
      <c r="A4268" t="str">
        <f>"Trad IRN"</f>
        <v>Trad IRN</v>
      </c>
      <c r="B4268" t="str">
        <f>"Bldg IRN"</f>
        <v>Bldg IRN</v>
      </c>
      <c r="C4268" t="s">
        <v>41</v>
      </c>
      <c r="D4268" t="s">
        <v>3</v>
      </c>
      <c r="E4268" t="s">
        <v>80</v>
      </c>
      <c r="F4268" t="s">
        <v>81</v>
      </c>
      <c r="G4268" t="s">
        <v>82</v>
      </c>
      <c r="H4268" t="s">
        <v>83</v>
      </c>
      <c r="I4268" t="str">
        <f>"Trad IRN"</f>
        <v>Trad IRN</v>
      </c>
      <c r="J4268" t="s">
        <v>43</v>
      </c>
      <c r="K4268" t="s">
        <v>44</v>
      </c>
      <c r="L4268" t="s">
        <v>45</v>
      </c>
      <c r="M4268" t="s">
        <v>70</v>
      </c>
      <c r="N4268" t="str">
        <f>"12/09/2022"</f>
        <v>12/09/2022</v>
      </c>
      <c r="O4268" t="str">
        <f t="shared" si="431"/>
        <v>12/31/2500</v>
      </c>
      <c r="P4268">
        <v>0.57746500000000001</v>
      </c>
      <c r="Q4268">
        <v>0.57746500000000001</v>
      </c>
      <c r="R4268">
        <v>0.57746500000000001</v>
      </c>
      <c r="V4268" t="str">
        <f>"Trad IRN"</f>
        <v>Trad IRN</v>
      </c>
      <c r="W4268">
        <v>50</v>
      </c>
      <c r="X4268" t="s">
        <v>47</v>
      </c>
      <c r="Z4268" t="s">
        <v>47</v>
      </c>
      <c r="AB4268" t="s">
        <v>54</v>
      </c>
      <c r="AC4268" t="str">
        <f>"15"</f>
        <v>15</v>
      </c>
      <c r="AD4268" t="str">
        <f>"2"</f>
        <v>2</v>
      </c>
      <c r="AE4268" t="s">
        <v>50</v>
      </c>
      <c r="AG4268" t="s">
        <v>56</v>
      </c>
      <c r="AH4268" t="str">
        <f>"Trad IRN"</f>
        <v>Trad IRN</v>
      </c>
      <c r="AI4268" t="str">
        <f>"Bldg IRN"</f>
        <v>Bldg IRN</v>
      </c>
      <c r="AJ4268" t="s">
        <v>54</v>
      </c>
      <c r="AK4268" t="s">
        <v>72</v>
      </c>
      <c r="AL4268" t="s">
        <v>53</v>
      </c>
      <c r="AM4268">
        <v>82</v>
      </c>
      <c r="AN4268">
        <v>142</v>
      </c>
      <c r="AO4268">
        <v>15</v>
      </c>
    </row>
    <row r="4269" spans="1:41" x14ac:dyDescent="0.3">
      <c r="A4269" t="str">
        <f>"Trad IRN"</f>
        <v>Trad IRN</v>
      </c>
      <c r="B4269" t="str">
        <f>"Bldg IRN"</f>
        <v>Bldg IRN</v>
      </c>
      <c r="C4269" t="s">
        <v>41</v>
      </c>
      <c r="D4269" t="s">
        <v>3</v>
      </c>
      <c r="E4269" t="s">
        <v>80</v>
      </c>
      <c r="F4269" t="s">
        <v>81</v>
      </c>
      <c r="G4269" t="s">
        <v>82</v>
      </c>
      <c r="H4269" t="s">
        <v>83</v>
      </c>
      <c r="I4269" t="str">
        <f>"Trad IRN"</f>
        <v>Trad IRN</v>
      </c>
      <c r="J4269" t="s">
        <v>43</v>
      </c>
      <c r="K4269" t="s">
        <v>44</v>
      </c>
      <c r="L4269" t="s">
        <v>45</v>
      </c>
      <c r="M4269" t="s">
        <v>70</v>
      </c>
      <c r="N4269" t="str">
        <f>"08/18/2022"</f>
        <v>08/18/2022</v>
      </c>
      <c r="O4269" t="str">
        <f>"12/08/2022"</f>
        <v>12/08/2022</v>
      </c>
      <c r="P4269">
        <v>0.42253499999999999</v>
      </c>
      <c r="Q4269">
        <v>0.42253499999999999</v>
      </c>
      <c r="R4269">
        <v>0.42253499999999999</v>
      </c>
      <c r="V4269" t="str">
        <f>"Trad IRN"</f>
        <v>Trad IRN</v>
      </c>
      <c r="W4269">
        <v>50</v>
      </c>
      <c r="X4269" t="s">
        <v>47</v>
      </c>
      <c r="Z4269" t="s">
        <v>47</v>
      </c>
      <c r="AB4269" t="s">
        <v>54</v>
      </c>
      <c r="AC4269" t="str">
        <f>"16"</f>
        <v>16</v>
      </c>
      <c r="AD4269" t="str">
        <f>"2"</f>
        <v>2</v>
      </c>
      <c r="AE4269" t="s">
        <v>50</v>
      </c>
      <c r="AG4269" t="s">
        <v>56</v>
      </c>
      <c r="AH4269" t="str">
        <f>"Trad IRN"</f>
        <v>Trad IRN</v>
      </c>
      <c r="AI4269" t="str">
        <f>"Bldg IRN"</f>
        <v>Bldg IRN</v>
      </c>
      <c r="AJ4269" t="s">
        <v>54</v>
      </c>
      <c r="AK4269" t="s">
        <v>72</v>
      </c>
      <c r="AL4269" t="s">
        <v>53</v>
      </c>
      <c r="AM4269">
        <v>60</v>
      </c>
      <c r="AN4269">
        <v>142</v>
      </c>
      <c r="AO4269">
        <v>15</v>
      </c>
    </row>
    <row r="4270" spans="1:41" x14ac:dyDescent="0.3">
      <c r="A4270" t="str">
        <f>"Trad IRN"</f>
        <v>Trad IRN</v>
      </c>
      <c r="B4270" t="str">
        <f>"Bldg IRN"</f>
        <v>Bldg IRN</v>
      </c>
      <c r="C4270" t="s">
        <v>41</v>
      </c>
      <c r="D4270" t="s">
        <v>3</v>
      </c>
      <c r="E4270" t="s">
        <v>80</v>
      </c>
      <c r="F4270" t="s">
        <v>81</v>
      </c>
      <c r="G4270" t="s">
        <v>82</v>
      </c>
      <c r="H4270" t="s">
        <v>83</v>
      </c>
      <c r="I4270" t="str">
        <f>"Trad IRN"</f>
        <v>Trad IRN</v>
      </c>
      <c r="J4270" t="s">
        <v>43</v>
      </c>
      <c r="K4270" t="s">
        <v>44</v>
      </c>
      <c r="L4270" t="s">
        <v>45</v>
      </c>
      <c r="M4270" t="s">
        <v>46</v>
      </c>
      <c r="N4270" t="str">
        <f>"08/18/2022"</f>
        <v>08/18/2022</v>
      </c>
      <c r="O4270" t="str">
        <f t="shared" ref="O4270:O4285" si="432">"12/31/2500"</f>
        <v>12/31/2500</v>
      </c>
      <c r="P4270">
        <v>1</v>
      </c>
      <c r="Q4270">
        <v>1</v>
      </c>
      <c r="S4270">
        <v>0</v>
      </c>
      <c r="T4270">
        <v>1</v>
      </c>
      <c r="U4270">
        <v>0</v>
      </c>
      <c r="V4270" t="str">
        <f>"Trad IRN"</f>
        <v>Trad IRN</v>
      </c>
      <c r="W4270">
        <v>100</v>
      </c>
      <c r="X4270" t="s">
        <v>47</v>
      </c>
      <c r="Z4270" t="s">
        <v>47</v>
      </c>
      <c r="AB4270" t="str">
        <f>"03"</f>
        <v>03</v>
      </c>
      <c r="AC4270" t="s">
        <v>48</v>
      </c>
      <c r="AD4270" t="s">
        <v>49</v>
      </c>
      <c r="AE4270" t="s">
        <v>55</v>
      </c>
      <c r="AF4270">
        <v>0</v>
      </c>
      <c r="AG4270" t="s">
        <v>56</v>
      </c>
      <c r="AH4270" t="str">
        <f>"Trad IRN"</f>
        <v>Trad IRN</v>
      </c>
      <c r="AI4270" t="str">
        <f>"Bldg IRN"</f>
        <v>Bldg IRN</v>
      </c>
      <c r="AJ4270" t="s">
        <v>48</v>
      </c>
      <c r="AK4270" t="s">
        <v>48</v>
      </c>
      <c r="AL4270" t="s">
        <v>53</v>
      </c>
      <c r="AM4270">
        <v>1113.0999999999999</v>
      </c>
      <c r="AN4270">
        <v>1113.0999999999999</v>
      </c>
      <c r="AO4270">
        <v>15</v>
      </c>
    </row>
    <row r="4271" spans="1:41" x14ac:dyDescent="0.3">
      <c r="A4271" t="str">
        <f>"Trad IRN"</f>
        <v>Trad IRN</v>
      </c>
      <c r="B4271" t="str">
        <f>"Bldg IRN"</f>
        <v>Bldg IRN</v>
      </c>
      <c r="C4271" t="s">
        <v>41</v>
      </c>
      <c r="D4271" t="s">
        <v>3</v>
      </c>
      <c r="E4271" t="s">
        <v>80</v>
      </c>
      <c r="F4271" t="s">
        <v>81</v>
      </c>
      <c r="G4271" t="s">
        <v>82</v>
      </c>
      <c r="H4271" t="s">
        <v>83</v>
      </c>
      <c r="I4271" t="str">
        <f>"Trad IRN"</f>
        <v>Trad IRN</v>
      </c>
      <c r="J4271" t="s">
        <v>43</v>
      </c>
      <c r="K4271" t="s">
        <v>44</v>
      </c>
      <c r="L4271" t="s">
        <v>45</v>
      </c>
      <c r="M4271" t="s">
        <v>70</v>
      </c>
      <c r="N4271" t="str">
        <f>"11/01/2022"</f>
        <v>11/01/2022</v>
      </c>
      <c r="O4271" t="str">
        <f t="shared" si="432"/>
        <v>12/31/2500</v>
      </c>
      <c r="P4271">
        <v>0.725352</v>
      </c>
      <c r="Q4271">
        <v>0.725352</v>
      </c>
      <c r="R4271">
        <v>0.725352</v>
      </c>
      <c r="V4271" t="str">
        <f>"Trad IRN"</f>
        <v>Trad IRN</v>
      </c>
      <c r="W4271">
        <v>50</v>
      </c>
      <c r="X4271" t="s">
        <v>47</v>
      </c>
      <c r="Z4271" t="s">
        <v>47</v>
      </c>
      <c r="AB4271" t="s">
        <v>54</v>
      </c>
      <c r="AC4271" t="str">
        <f>"05"</f>
        <v>05</v>
      </c>
      <c r="AD4271" t="str">
        <f>"1"</f>
        <v>1</v>
      </c>
      <c r="AE4271" t="s">
        <v>50</v>
      </c>
      <c r="AG4271" t="s">
        <v>56</v>
      </c>
      <c r="AH4271" t="str">
        <f>"Trad IRN"</f>
        <v>Trad IRN</v>
      </c>
      <c r="AI4271" t="str">
        <f>"Bldg IRN"</f>
        <v>Bldg IRN</v>
      </c>
      <c r="AJ4271" t="s">
        <v>54</v>
      </c>
      <c r="AK4271" t="s">
        <v>72</v>
      </c>
      <c r="AL4271" t="s">
        <v>53</v>
      </c>
      <c r="AM4271">
        <v>103</v>
      </c>
      <c r="AN4271">
        <v>142</v>
      </c>
      <c r="AO4271">
        <v>15</v>
      </c>
    </row>
    <row r="4272" spans="1:41" x14ac:dyDescent="0.3">
      <c r="A4272" t="str">
        <f>"Trad IRN"</f>
        <v>Trad IRN</v>
      </c>
      <c r="B4272" t="str">
        <f>"Bldg IRN"</f>
        <v>Bldg IRN</v>
      </c>
      <c r="C4272" t="s">
        <v>41</v>
      </c>
      <c r="D4272" t="s">
        <v>3</v>
      </c>
      <c r="E4272" t="s">
        <v>80</v>
      </c>
      <c r="F4272" t="s">
        <v>81</v>
      </c>
      <c r="G4272" t="s">
        <v>82</v>
      </c>
      <c r="H4272" t="s">
        <v>83</v>
      </c>
      <c r="I4272" t="str">
        <f>"Trad IRN"</f>
        <v>Trad IRN</v>
      </c>
      <c r="J4272" t="s">
        <v>43</v>
      </c>
      <c r="K4272" t="s">
        <v>44</v>
      </c>
      <c r="L4272" t="s">
        <v>45</v>
      </c>
      <c r="M4272" t="s">
        <v>46</v>
      </c>
      <c r="N4272" t="str">
        <f t="shared" ref="N4272:N4278" si="433">"08/18/2022"</f>
        <v>08/18/2022</v>
      </c>
      <c r="O4272" t="str">
        <f t="shared" si="432"/>
        <v>12/31/2500</v>
      </c>
      <c r="P4272">
        <v>1</v>
      </c>
      <c r="Q4272">
        <v>1</v>
      </c>
      <c r="S4272">
        <v>0</v>
      </c>
      <c r="T4272">
        <v>1</v>
      </c>
      <c r="U4272">
        <v>0</v>
      </c>
      <c r="V4272" t="str">
        <f>"Trad IRN"</f>
        <v>Trad IRN</v>
      </c>
      <c r="W4272">
        <v>100</v>
      </c>
      <c r="X4272" t="s">
        <v>47</v>
      </c>
      <c r="Z4272" t="s">
        <v>47</v>
      </c>
      <c r="AB4272" t="str">
        <f>"03"</f>
        <v>03</v>
      </c>
      <c r="AC4272" t="s">
        <v>48</v>
      </c>
      <c r="AD4272" t="s">
        <v>49</v>
      </c>
      <c r="AE4272" t="s">
        <v>50</v>
      </c>
      <c r="AF4272">
        <v>0</v>
      </c>
      <c r="AG4272" t="s">
        <v>56</v>
      </c>
      <c r="AH4272" t="str">
        <f>"Trad IRN"</f>
        <v>Trad IRN</v>
      </c>
      <c r="AI4272" t="str">
        <f>"Bldg IRN"</f>
        <v>Bldg IRN</v>
      </c>
      <c r="AJ4272" t="s">
        <v>48</v>
      </c>
      <c r="AK4272" t="s">
        <v>48</v>
      </c>
      <c r="AL4272" t="s">
        <v>53</v>
      </c>
      <c r="AM4272">
        <v>1113.0999999999999</v>
      </c>
      <c r="AN4272">
        <v>1113.0999999999999</v>
      </c>
      <c r="AO4272">
        <v>15</v>
      </c>
    </row>
    <row r="4273" spans="1:41" x14ac:dyDescent="0.3">
      <c r="A4273" t="str">
        <f>"Trad IRN"</f>
        <v>Trad IRN</v>
      </c>
      <c r="B4273" t="str">
        <f>"Bldg IRN"</f>
        <v>Bldg IRN</v>
      </c>
      <c r="C4273" t="s">
        <v>41</v>
      </c>
      <c r="D4273" t="s">
        <v>3</v>
      </c>
      <c r="E4273" t="s">
        <v>80</v>
      </c>
      <c r="F4273" t="s">
        <v>81</v>
      </c>
      <c r="G4273" t="s">
        <v>82</v>
      </c>
      <c r="H4273" t="s">
        <v>83</v>
      </c>
      <c r="I4273" t="str">
        <f>"Trad IRN"</f>
        <v>Trad IRN</v>
      </c>
      <c r="J4273" t="s">
        <v>43</v>
      </c>
      <c r="K4273" t="s">
        <v>44</v>
      </c>
      <c r="L4273" t="s">
        <v>45</v>
      </c>
      <c r="M4273" t="s">
        <v>46</v>
      </c>
      <c r="N4273" t="str">
        <f t="shared" si="433"/>
        <v>08/18/2022</v>
      </c>
      <c r="O4273" t="str">
        <f t="shared" si="432"/>
        <v>12/31/2500</v>
      </c>
      <c r="P4273">
        <v>1</v>
      </c>
      <c r="Q4273">
        <v>1</v>
      </c>
      <c r="S4273">
        <v>0</v>
      </c>
      <c r="T4273">
        <v>1</v>
      </c>
      <c r="U4273">
        <v>0</v>
      </c>
      <c r="V4273" t="str">
        <f>"Trad IRN"</f>
        <v>Trad IRN</v>
      </c>
      <c r="W4273">
        <v>100</v>
      </c>
      <c r="X4273" t="s">
        <v>47</v>
      </c>
      <c r="Z4273" t="s">
        <v>47</v>
      </c>
      <c r="AB4273" t="str">
        <f>"02"</f>
        <v>02</v>
      </c>
      <c r="AC4273" t="s">
        <v>48</v>
      </c>
      <c r="AD4273" t="s">
        <v>49</v>
      </c>
      <c r="AE4273" t="s">
        <v>50</v>
      </c>
      <c r="AF4273">
        <v>0</v>
      </c>
      <c r="AG4273" t="s">
        <v>56</v>
      </c>
      <c r="AH4273" t="str">
        <f>"Trad IRN"</f>
        <v>Trad IRN</v>
      </c>
      <c r="AI4273" t="str">
        <f>"Bldg IRN"</f>
        <v>Bldg IRN</v>
      </c>
      <c r="AJ4273" t="s">
        <v>48</v>
      </c>
      <c r="AK4273" t="s">
        <v>48</v>
      </c>
      <c r="AL4273" t="s">
        <v>53</v>
      </c>
      <c r="AM4273">
        <v>1113.0999999999999</v>
      </c>
      <c r="AN4273">
        <v>1113.0999999999999</v>
      </c>
      <c r="AO4273">
        <v>15</v>
      </c>
    </row>
    <row r="4274" spans="1:41" x14ac:dyDescent="0.3">
      <c r="A4274" t="str">
        <f>"Trad IRN"</f>
        <v>Trad IRN</v>
      </c>
      <c r="B4274" t="str">
        <f>"Bldg IRN"</f>
        <v>Bldg IRN</v>
      </c>
      <c r="C4274" t="s">
        <v>41</v>
      </c>
      <c r="D4274" t="s">
        <v>3</v>
      </c>
      <c r="E4274" t="s">
        <v>80</v>
      </c>
      <c r="F4274" t="s">
        <v>81</v>
      </c>
      <c r="G4274" t="s">
        <v>82</v>
      </c>
      <c r="H4274" t="s">
        <v>83</v>
      </c>
      <c r="I4274" t="str">
        <f>"Trad IRN"</f>
        <v>Trad IRN</v>
      </c>
      <c r="J4274" t="s">
        <v>43</v>
      </c>
      <c r="K4274" t="s">
        <v>44</v>
      </c>
      <c r="L4274" t="s">
        <v>45</v>
      </c>
      <c r="M4274" t="s">
        <v>46</v>
      </c>
      <c r="N4274" t="str">
        <f t="shared" si="433"/>
        <v>08/18/2022</v>
      </c>
      <c r="O4274" t="str">
        <f t="shared" si="432"/>
        <v>12/31/2500</v>
      </c>
      <c r="P4274">
        <v>1</v>
      </c>
      <c r="Q4274">
        <v>1</v>
      </c>
      <c r="S4274">
        <v>0</v>
      </c>
      <c r="T4274">
        <v>1</v>
      </c>
      <c r="U4274">
        <v>0</v>
      </c>
      <c r="V4274" t="str">
        <f>"Trad IRN"</f>
        <v>Trad IRN</v>
      </c>
      <c r="W4274">
        <v>100</v>
      </c>
      <c r="X4274" t="s">
        <v>47</v>
      </c>
      <c r="Z4274" t="s">
        <v>47</v>
      </c>
      <c r="AB4274" t="s">
        <v>57</v>
      </c>
      <c r="AC4274" t="s">
        <v>48</v>
      </c>
      <c r="AD4274" t="s">
        <v>49</v>
      </c>
      <c r="AE4274" t="s">
        <v>50</v>
      </c>
      <c r="AF4274">
        <v>0</v>
      </c>
      <c r="AG4274" t="s">
        <v>56</v>
      </c>
      <c r="AH4274" t="str">
        <f>"Trad IRN"</f>
        <v>Trad IRN</v>
      </c>
      <c r="AI4274" t="str">
        <f>"Bldg IRN"</f>
        <v>Bldg IRN</v>
      </c>
      <c r="AJ4274" t="s">
        <v>48</v>
      </c>
      <c r="AK4274" t="s">
        <v>48</v>
      </c>
      <c r="AL4274" t="s">
        <v>53</v>
      </c>
      <c r="AM4274">
        <v>1113.0999999999999</v>
      </c>
      <c r="AN4274">
        <v>1113.0999999999999</v>
      </c>
      <c r="AO4274">
        <v>15</v>
      </c>
    </row>
    <row r="4275" spans="1:41" x14ac:dyDescent="0.3">
      <c r="A4275" t="str">
        <f>"Trad IRN"</f>
        <v>Trad IRN</v>
      </c>
      <c r="B4275" t="str">
        <f>"Bldg IRN"</f>
        <v>Bldg IRN</v>
      </c>
      <c r="C4275" t="s">
        <v>41</v>
      </c>
      <c r="D4275" t="s">
        <v>3</v>
      </c>
      <c r="E4275" t="s">
        <v>80</v>
      </c>
      <c r="F4275" t="s">
        <v>81</v>
      </c>
      <c r="G4275" t="s">
        <v>82</v>
      </c>
      <c r="H4275" t="s">
        <v>83</v>
      </c>
      <c r="I4275" t="str">
        <f>"Trad IRN"</f>
        <v>Trad IRN</v>
      </c>
      <c r="J4275" t="s">
        <v>43</v>
      </c>
      <c r="K4275" t="s">
        <v>44</v>
      </c>
      <c r="L4275" t="s">
        <v>45</v>
      </c>
      <c r="M4275" t="s">
        <v>46</v>
      </c>
      <c r="N4275" t="str">
        <f t="shared" si="433"/>
        <v>08/18/2022</v>
      </c>
      <c r="O4275" t="str">
        <f t="shared" si="432"/>
        <v>12/31/2500</v>
      </c>
      <c r="P4275">
        <v>1</v>
      </c>
      <c r="Q4275">
        <v>1</v>
      </c>
      <c r="S4275">
        <v>0</v>
      </c>
      <c r="T4275">
        <v>1</v>
      </c>
      <c r="U4275">
        <v>0</v>
      </c>
      <c r="V4275" t="str">
        <f>"Trad IRN"</f>
        <v>Trad IRN</v>
      </c>
      <c r="W4275">
        <v>100</v>
      </c>
      <c r="X4275" t="s">
        <v>47</v>
      </c>
      <c r="Z4275" t="s">
        <v>47</v>
      </c>
      <c r="AB4275" t="str">
        <f>"05"</f>
        <v>05</v>
      </c>
      <c r="AC4275" t="s">
        <v>48</v>
      </c>
      <c r="AD4275" t="s">
        <v>49</v>
      </c>
      <c r="AE4275" t="s">
        <v>50</v>
      </c>
      <c r="AF4275">
        <v>0</v>
      </c>
      <c r="AG4275" t="s">
        <v>56</v>
      </c>
      <c r="AH4275" t="str">
        <f>"Trad IRN"</f>
        <v>Trad IRN</v>
      </c>
      <c r="AI4275" t="str">
        <f>"Bldg IRN"</f>
        <v>Bldg IRN</v>
      </c>
      <c r="AJ4275" t="s">
        <v>48</v>
      </c>
      <c r="AK4275" t="s">
        <v>48</v>
      </c>
      <c r="AL4275" t="s">
        <v>53</v>
      </c>
      <c r="AM4275">
        <v>1113.0999999999999</v>
      </c>
      <c r="AN4275">
        <v>1113.0999999999999</v>
      </c>
      <c r="AO4275">
        <v>15</v>
      </c>
    </row>
    <row r="4276" spans="1:41" x14ac:dyDescent="0.3">
      <c r="A4276" t="str">
        <f>"Trad IRN"</f>
        <v>Trad IRN</v>
      </c>
      <c r="B4276" t="str">
        <f>"Bldg IRN"</f>
        <v>Bldg IRN</v>
      </c>
      <c r="C4276" t="s">
        <v>41</v>
      </c>
      <c r="D4276" t="s">
        <v>3</v>
      </c>
      <c r="E4276" t="s">
        <v>80</v>
      </c>
      <c r="F4276" t="s">
        <v>81</v>
      </c>
      <c r="G4276" t="s">
        <v>82</v>
      </c>
      <c r="H4276" t="s">
        <v>83</v>
      </c>
      <c r="I4276" t="str">
        <f>"Trad IRN"</f>
        <v>Trad IRN</v>
      </c>
      <c r="J4276" t="s">
        <v>43</v>
      </c>
      <c r="K4276" t="s">
        <v>44</v>
      </c>
      <c r="L4276" t="s">
        <v>45</v>
      </c>
      <c r="M4276" t="s">
        <v>46</v>
      </c>
      <c r="N4276" t="str">
        <f t="shared" si="433"/>
        <v>08/18/2022</v>
      </c>
      <c r="O4276" t="str">
        <f t="shared" si="432"/>
        <v>12/31/2500</v>
      </c>
      <c r="P4276">
        <v>1</v>
      </c>
      <c r="Q4276">
        <v>1</v>
      </c>
      <c r="S4276">
        <v>0</v>
      </c>
      <c r="T4276">
        <v>1</v>
      </c>
      <c r="U4276">
        <v>0</v>
      </c>
      <c r="V4276" t="str">
        <f>"Trad IRN"</f>
        <v>Trad IRN</v>
      </c>
      <c r="W4276">
        <v>100</v>
      </c>
      <c r="X4276" t="s">
        <v>47</v>
      </c>
      <c r="Z4276" t="s">
        <v>47</v>
      </c>
      <c r="AB4276" t="str">
        <f>"01"</f>
        <v>01</v>
      </c>
      <c r="AC4276" t="s">
        <v>48</v>
      </c>
      <c r="AD4276" t="s">
        <v>49</v>
      </c>
      <c r="AE4276" t="s">
        <v>55</v>
      </c>
      <c r="AF4276">
        <v>0</v>
      </c>
      <c r="AG4276" t="s">
        <v>56</v>
      </c>
      <c r="AH4276" t="str">
        <f>"Trad IRN"</f>
        <v>Trad IRN</v>
      </c>
      <c r="AI4276" t="str">
        <f>"Bldg IRN"</f>
        <v>Bldg IRN</v>
      </c>
      <c r="AJ4276" t="s">
        <v>48</v>
      </c>
      <c r="AK4276" t="s">
        <v>48</v>
      </c>
      <c r="AL4276" t="s">
        <v>53</v>
      </c>
      <c r="AM4276">
        <v>1113.0999999999999</v>
      </c>
      <c r="AN4276">
        <v>1113.0999999999999</v>
      </c>
      <c r="AO4276">
        <v>15</v>
      </c>
    </row>
    <row r="4277" spans="1:41" x14ac:dyDescent="0.3">
      <c r="A4277" t="str">
        <f>"Trad IRN"</f>
        <v>Trad IRN</v>
      </c>
      <c r="B4277" t="str">
        <f>"Bldg IRN"</f>
        <v>Bldg IRN</v>
      </c>
      <c r="C4277" t="s">
        <v>41</v>
      </c>
      <c r="D4277" t="s">
        <v>3</v>
      </c>
      <c r="E4277" t="s">
        <v>80</v>
      </c>
      <c r="F4277" t="s">
        <v>81</v>
      </c>
      <c r="G4277" t="s">
        <v>82</v>
      </c>
      <c r="H4277" t="s">
        <v>83</v>
      </c>
      <c r="I4277" t="str">
        <f>"Trad IRN"</f>
        <v>Trad IRN</v>
      </c>
      <c r="J4277" t="s">
        <v>43</v>
      </c>
      <c r="K4277" t="s">
        <v>44</v>
      </c>
      <c r="L4277" t="s">
        <v>45</v>
      </c>
      <c r="M4277" t="s">
        <v>46</v>
      </c>
      <c r="N4277" t="str">
        <f t="shared" si="433"/>
        <v>08/18/2022</v>
      </c>
      <c r="O4277" t="str">
        <f t="shared" si="432"/>
        <v>12/31/2500</v>
      </c>
      <c r="P4277">
        <v>1</v>
      </c>
      <c r="Q4277">
        <v>1</v>
      </c>
      <c r="R4277">
        <v>1</v>
      </c>
      <c r="S4277">
        <v>0</v>
      </c>
      <c r="T4277">
        <v>1</v>
      </c>
      <c r="U4277">
        <v>0</v>
      </c>
      <c r="V4277" t="str">
        <f>"Trad IRN"</f>
        <v>Trad IRN</v>
      </c>
      <c r="W4277">
        <v>100</v>
      </c>
      <c r="X4277" t="s">
        <v>47</v>
      </c>
      <c r="Z4277" t="s">
        <v>47</v>
      </c>
      <c r="AB4277" t="s">
        <v>57</v>
      </c>
      <c r="AC4277" t="str">
        <f>"12"</f>
        <v>12</v>
      </c>
      <c r="AD4277" t="str">
        <f>"6"</f>
        <v>6</v>
      </c>
      <c r="AE4277" t="s">
        <v>55</v>
      </c>
      <c r="AF4277">
        <v>0</v>
      </c>
      <c r="AG4277" t="s">
        <v>56</v>
      </c>
      <c r="AH4277" t="str">
        <f>"Trad IRN"</f>
        <v>Trad IRN</v>
      </c>
      <c r="AI4277" t="str">
        <f>"Bldg IRN"</f>
        <v>Bldg IRN</v>
      </c>
      <c r="AJ4277" t="s">
        <v>48</v>
      </c>
      <c r="AK4277" t="s">
        <v>48</v>
      </c>
      <c r="AL4277" t="s">
        <v>53</v>
      </c>
      <c r="AM4277">
        <v>1113.0999999999999</v>
      </c>
      <c r="AN4277">
        <v>1113.0999999999999</v>
      </c>
      <c r="AO4277">
        <v>15</v>
      </c>
    </row>
    <row r="4278" spans="1:41" x14ac:dyDescent="0.3">
      <c r="A4278" t="str">
        <f>"Trad IRN"</f>
        <v>Trad IRN</v>
      </c>
      <c r="B4278" t="str">
        <f>"Bldg IRN"</f>
        <v>Bldg IRN</v>
      </c>
      <c r="C4278" t="s">
        <v>41</v>
      </c>
      <c r="D4278" t="s">
        <v>3</v>
      </c>
      <c r="E4278" t="s">
        <v>80</v>
      </c>
      <c r="F4278" t="s">
        <v>81</v>
      </c>
      <c r="G4278" t="s">
        <v>82</v>
      </c>
      <c r="H4278" t="s">
        <v>83</v>
      </c>
      <c r="I4278" t="str">
        <f>"Trad IRN"</f>
        <v>Trad IRN</v>
      </c>
      <c r="J4278" t="s">
        <v>43</v>
      </c>
      <c r="K4278" t="s">
        <v>44</v>
      </c>
      <c r="L4278" t="s">
        <v>45</v>
      </c>
      <c r="M4278" t="s">
        <v>70</v>
      </c>
      <c r="N4278" t="str">
        <f t="shared" si="433"/>
        <v>08/18/2022</v>
      </c>
      <c r="O4278" t="str">
        <f t="shared" si="432"/>
        <v>12/31/2500</v>
      </c>
      <c r="P4278">
        <v>1</v>
      </c>
      <c r="Q4278">
        <v>1</v>
      </c>
      <c r="R4278">
        <v>1</v>
      </c>
      <c r="V4278" t="str">
        <f>"Trad IRN"</f>
        <v>Trad IRN</v>
      </c>
      <c r="W4278">
        <v>50</v>
      </c>
      <c r="X4278" t="s">
        <v>47</v>
      </c>
      <c r="Z4278" t="s">
        <v>47</v>
      </c>
      <c r="AB4278" t="s">
        <v>54</v>
      </c>
      <c r="AC4278" t="str">
        <f>"05"</f>
        <v>05</v>
      </c>
      <c r="AD4278" t="str">
        <f>"1"</f>
        <v>1</v>
      </c>
      <c r="AE4278" t="s">
        <v>55</v>
      </c>
      <c r="AG4278" t="s">
        <v>56</v>
      </c>
      <c r="AH4278" t="str">
        <f>"Trad IRN"</f>
        <v>Trad IRN</v>
      </c>
      <c r="AI4278" t="str">
        <f>"Bldg IRN"</f>
        <v>Bldg IRN</v>
      </c>
      <c r="AJ4278" t="s">
        <v>54</v>
      </c>
      <c r="AK4278" t="s">
        <v>72</v>
      </c>
      <c r="AL4278" t="s">
        <v>53</v>
      </c>
      <c r="AM4278">
        <v>142</v>
      </c>
      <c r="AN4278">
        <v>142</v>
      </c>
      <c r="AO4278">
        <v>15</v>
      </c>
    </row>
    <row r="4279" spans="1:41" x14ac:dyDescent="0.3">
      <c r="A4279" t="str">
        <f>"Trad IRN"</f>
        <v>Trad IRN</v>
      </c>
      <c r="B4279" t="str">
        <f>"Bldg IRN"</f>
        <v>Bldg IRN</v>
      </c>
      <c r="C4279" t="s">
        <v>41</v>
      </c>
      <c r="D4279" t="s">
        <v>3</v>
      </c>
      <c r="E4279" t="s">
        <v>80</v>
      </c>
      <c r="F4279" t="s">
        <v>81</v>
      </c>
      <c r="G4279" t="s">
        <v>82</v>
      </c>
      <c r="H4279" t="s">
        <v>83</v>
      </c>
      <c r="I4279" t="str">
        <f>"Trad IRN"</f>
        <v>Trad IRN</v>
      </c>
      <c r="J4279" t="s">
        <v>43</v>
      </c>
      <c r="K4279" t="s">
        <v>44</v>
      </c>
      <c r="L4279" t="s">
        <v>45</v>
      </c>
      <c r="M4279" t="s">
        <v>70</v>
      </c>
      <c r="N4279" t="str">
        <f>"09/06/2022"</f>
        <v>09/06/2022</v>
      </c>
      <c r="O4279" t="str">
        <f t="shared" si="432"/>
        <v>12/31/2500</v>
      </c>
      <c r="P4279">
        <v>0.93662000000000001</v>
      </c>
      <c r="Q4279">
        <v>0.93662000000000001</v>
      </c>
      <c r="R4279">
        <v>0.93662000000000001</v>
      </c>
      <c r="V4279" t="str">
        <f>"Trad IRN"</f>
        <v>Trad IRN</v>
      </c>
      <c r="W4279">
        <v>50</v>
      </c>
      <c r="X4279" t="s">
        <v>47</v>
      </c>
      <c r="Z4279" t="s">
        <v>47</v>
      </c>
      <c r="AB4279" t="s">
        <v>54</v>
      </c>
      <c r="AC4279" t="str">
        <f>"16"</f>
        <v>16</v>
      </c>
      <c r="AD4279" t="str">
        <f>"2"</f>
        <v>2</v>
      </c>
      <c r="AE4279" t="s">
        <v>50</v>
      </c>
      <c r="AG4279" t="s">
        <v>56</v>
      </c>
      <c r="AH4279" t="str">
        <f>"Trad IRN"</f>
        <v>Trad IRN</v>
      </c>
      <c r="AI4279" t="str">
        <f>"Bldg IRN"</f>
        <v>Bldg IRN</v>
      </c>
      <c r="AJ4279" t="s">
        <v>54</v>
      </c>
      <c r="AK4279" t="s">
        <v>72</v>
      </c>
      <c r="AL4279" t="s">
        <v>53</v>
      </c>
      <c r="AM4279">
        <v>133</v>
      </c>
      <c r="AN4279">
        <v>142</v>
      </c>
      <c r="AO4279">
        <v>15</v>
      </c>
    </row>
    <row r="4280" spans="1:41" x14ac:dyDescent="0.3">
      <c r="A4280" t="str">
        <f>"Trad IRN"</f>
        <v>Trad IRN</v>
      </c>
      <c r="B4280" t="str">
        <f>"Bldg IRN"</f>
        <v>Bldg IRN</v>
      </c>
      <c r="C4280" t="s">
        <v>41</v>
      </c>
      <c r="D4280" t="s">
        <v>3</v>
      </c>
      <c r="E4280" t="s">
        <v>80</v>
      </c>
      <c r="F4280" t="s">
        <v>81</v>
      </c>
      <c r="G4280" t="s">
        <v>82</v>
      </c>
      <c r="H4280" t="s">
        <v>83</v>
      </c>
      <c r="I4280" t="str">
        <f>"Trad IRN"</f>
        <v>Trad IRN</v>
      </c>
      <c r="J4280" t="s">
        <v>43</v>
      </c>
      <c r="K4280" t="s">
        <v>44</v>
      </c>
      <c r="L4280" t="s">
        <v>45</v>
      </c>
      <c r="M4280" t="s">
        <v>46</v>
      </c>
      <c r="N4280" t="str">
        <f t="shared" ref="N4280:N4286" si="434">"08/18/2022"</f>
        <v>08/18/2022</v>
      </c>
      <c r="O4280" t="str">
        <f t="shared" si="432"/>
        <v>12/31/2500</v>
      </c>
      <c r="P4280">
        <v>1</v>
      </c>
      <c r="Q4280">
        <v>1</v>
      </c>
      <c r="S4280">
        <v>0</v>
      </c>
      <c r="T4280">
        <v>1</v>
      </c>
      <c r="U4280">
        <v>0</v>
      </c>
      <c r="V4280" t="str">
        <f>"Trad IRN"</f>
        <v>Trad IRN</v>
      </c>
      <c r="W4280">
        <v>100</v>
      </c>
      <c r="X4280" t="s">
        <v>47</v>
      </c>
      <c r="Z4280" t="s">
        <v>47</v>
      </c>
      <c r="AB4280" t="str">
        <f>"03"</f>
        <v>03</v>
      </c>
      <c r="AC4280" t="s">
        <v>48</v>
      </c>
      <c r="AD4280" t="s">
        <v>49</v>
      </c>
      <c r="AE4280" t="s">
        <v>55</v>
      </c>
      <c r="AF4280">
        <v>0</v>
      </c>
      <c r="AG4280" t="s">
        <v>56</v>
      </c>
      <c r="AH4280" t="str">
        <f>"Trad IRN"</f>
        <v>Trad IRN</v>
      </c>
      <c r="AI4280" t="str">
        <f>"Bldg IRN"</f>
        <v>Bldg IRN</v>
      </c>
      <c r="AJ4280" t="s">
        <v>48</v>
      </c>
      <c r="AK4280" t="s">
        <v>48</v>
      </c>
      <c r="AL4280" t="s">
        <v>53</v>
      </c>
      <c r="AM4280">
        <v>1113.0999999999999</v>
      </c>
      <c r="AN4280">
        <v>1113.0999999999999</v>
      </c>
      <c r="AO4280">
        <v>15</v>
      </c>
    </row>
    <row r="4281" spans="1:41" x14ac:dyDescent="0.3">
      <c r="A4281" t="str">
        <f>"Trad IRN"</f>
        <v>Trad IRN</v>
      </c>
      <c r="B4281" t="str">
        <f>"Bldg IRN"</f>
        <v>Bldg IRN</v>
      </c>
      <c r="C4281" t="s">
        <v>41</v>
      </c>
      <c r="D4281" t="s">
        <v>3</v>
      </c>
      <c r="E4281" t="s">
        <v>80</v>
      </c>
      <c r="F4281" t="s">
        <v>81</v>
      </c>
      <c r="G4281" t="s">
        <v>82</v>
      </c>
      <c r="H4281" t="s">
        <v>83</v>
      </c>
      <c r="I4281" t="str">
        <f>"Trad IRN"</f>
        <v>Trad IRN</v>
      </c>
      <c r="J4281" t="s">
        <v>43</v>
      </c>
      <c r="K4281" t="s">
        <v>44</v>
      </c>
      <c r="L4281" t="s">
        <v>45</v>
      </c>
      <c r="M4281" t="s">
        <v>46</v>
      </c>
      <c r="N4281" t="str">
        <f t="shared" si="434"/>
        <v>08/18/2022</v>
      </c>
      <c r="O4281" t="str">
        <f t="shared" si="432"/>
        <v>12/31/2500</v>
      </c>
      <c r="P4281">
        <v>1</v>
      </c>
      <c r="Q4281">
        <v>1</v>
      </c>
      <c r="R4281">
        <v>1</v>
      </c>
      <c r="S4281">
        <v>0</v>
      </c>
      <c r="T4281">
        <v>1</v>
      </c>
      <c r="U4281">
        <v>0</v>
      </c>
      <c r="V4281" t="str">
        <f>"Trad IRN"</f>
        <v>Trad IRN</v>
      </c>
      <c r="W4281">
        <v>100</v>
      </c>
      <c r="X4281" t="s">
        <v>47</v>
      </c>
      <c r="Z4281" t="s">
        <v>47</v>
      </c>
      <c r="AB4281" t="str">
        <f>"02"</f>
        <v>02</v>
      </c>
      <c r="AC4281" t="str">
        <f>"10"</f>
        <v>10</v>
      </c>
      <c r="AD4281" t="str">
        <f>"2"</f>
        <v>2</v>
      </c>
      <c r="AE4281" t="s">
        <v>50</v>
      </c>
      <c r="AF4281">
        <v>0</v>
      </c>
      <c r="AG4281" t="s">
        <v>56</v>
      </c>
      <c r="AH4281" t="str">
        <f>"Trad IRN"</f>
        <v>Trad IRN</v>
      </c>
      <c r="AI4281" t="str">
        <f>"Bldg IRN"</f>
        <v>Bldg IRN</v>
      </c>
      <c r="AJ4281" t="s">
        <v>48</v>
      </c>
      <c r="AK4281" t="s">
        <v>48</v>
      </c>
      <c r="AL4281" t="s">
        <v>53</v>
      </c>
      <c r="AM4281">
        <v>1113.0999999999999</v>
      </c>
      <c r="AN4281">
        <v>1113.0999999999999</v>
      </c>
      <c r="AO4281">
        <v>15</v>
      </c>
    </row>
    <row r="4282" spans="1:41" x14ac:dyDescent="0.3">
      <c r="A4282" t="str">
        <f>"Trad IRN"</f>
        <v>Trad IRN</v>
      </c>
      <c r="B4282" t="str">
        <f>"Bldg IRN"</f>
        <v>Bldg IRN</v>
      </c>
      <c r="C4282" t="s">
        <v>41</v>
      </c>
      <c r="D4282" t="s">
        <v>3</v>
      </c>
      <c r="E4282" t="s">
        <v>80</v>
      </c>
      <c r="F4282" t="s">
        <v>81</v>
      </c>
      <c r="G4282" t="s">
        <v>82</v>
      </c>
      <c r="H4282" t="s">
        <v>83</v>
      </c>
      <c r="I4282" t="str">
        <f>"Trad IRN"</f>
        <v>Trad IRN</v>
      </c>
      <c r="J4282" t="s">
        <v>43</v>
      </c>
      <c r="K4282" t="s">
        <v>44</v>
      </c>
      <c r="L4282" t="s">
        <v>45</v>
      </c>
      <c r="M4282" t="s">
        <v>46</v>
      </c>
      <c r="N4282" t="str">
        <f t="shared" si="434"/>
        <v>08/18/2022</v>
      </c>
      <c r="O4282" t="str">
        <f t="shared" si="432"/>
        <v>12/31/2500</v>
      </c>
      <c r="P4282">
        <v>1</v>
      </c>
      <c r="Q4282">
        <v>1</v>
      </c>
      <c r="R4282">
        <v>0.62290900000000005</v>
      </c>
      <c r="S4282">
        <v>0</v>
      </c>
      <c r="T4282">
        <v>1</v>
      </c>
      <c r="U4282">
        <v>0</v>
      </c>
      <c r="V4282" t="str">
        <f>"Trad IRN"</f>
        <v>Trad IRN</v>
      </c>
      <c r="W4282">
        <v>100</v>
      </c>
      <c r="X4282" t="s">
        <v>47</v>
      </c>
      <c r="Z4282" t="s">
        <v>47</v>
      </c>
      <c r="AB4282" t="s">
        <v>57</v>
      </c>
      <c r="AC4282" t="str">
        <f>"05"</f>
        <v>05</v>
      </c>
      <c r="AD4282" t="str">
        <f>"1"</f>
        <v>1</v>
      </c>
      <c r="AE4282" t="s">
        <v>55</v>
      </c>
      <c r="AF4282">
        <v>1</v>
      </c>
      <c r="AG4282" t="s">
        <v>56</v>
      </c>
      <c r="AH4282" t="str">
        <f>"Trad IRN"</f>
        <v>Trad IRN</v>
      </c>
      <c r="AI4282" t="str">
        <f>"Bldg IRN"</f>
        <v>Bldg IRN</v>
      </c>
      <c r="AJ4282" t="s">
        <v>48</v>
      </c>
      <c r="AK4282" t="s">
        <v>48</v>
      </c>
      <c r="AL4282" t="s">
        <v>53</v>
      </c>
      <c r="AM4282">
        <v>1113.0999999999999</v>
      </c>
      <c r="AN4282">
        <v>1113.0999999999999</v>
      </c>
      <c r="AO4282">
        <v>15</v>
      </c>
    </row>
    <row r="4283" spans="1:41" x14ac:dyDescent="0.3">
      <c r="A4283" t="str">
        <f>"Trad IRN"</f>
        <v>Trad IRN</v>
      </c>
      <c r="B4283" t="str">
        <f>"Bldg IRN"</f>
        <v>Bldg IRN</v>
      </c>
      <c r="C4283" t="s">
        <v>41</v>
      </c>
      <c r="D4283" t="s">
        <v>3</v>
      </c>
      <c r="E4283" t="s">
        <v>80</v>
      </c>
      <c r="F4283" t="s">
        <v>81</v>
      </c>
      <c r="G4283" t="s">
        <v>82</v>
      </c>
      <c r="H4283" t="s">
        <v>83</v>
      </c>
      <c r="I4283" t="str">
        <f>"Trad IRN"</f>
        <v>Trad IRN</v>
      </c>
      <c r="J4283" t="s">
        <v>43</v>
      </c>
      <c r="K4283" t="s">
        <v>44</v>
      </c>
      <c r="L4283" t="s">
        <v>45</v>
      </c>
      <c r="M4283" t="s">
        <v>46</v>
      </c>
      <c r="N4283" t="str">
        <f t="shared" si="434"/>
        <v>08/18/2022</v>
      </c>
      <c r="O4283" t="str">
        <f t="shared" si="432"/>
        <v>12/31/2500</v>
      </c>
      <c r="P4283">
        <v>1</v>
      </c>
      <c r="Q4283">
        <v>1</v>
      </c>
      <c r="R4283">
        <v>1</v>
      </c>
      <c r="S4283">
        <v>0</v>
      </c>
      <c r="T4283">
        <v>1</v>
      </c>
      <c r="U4283">
        <v>0</v>
      </c>
      <c r="V4283" t="str">
        <f>"Trad IRN"</f>
        <v>Trad IRN</v>
      </c>
      <c r="W4283">
        <v>100</v>
      </c>
      <c r="X4283" t="s">
        <v>47</v>
      </c>
      <c r="Z4283" t="s">
        <v>47</v>
      </c>
      <c r="AB4283" t="str">
        <f>"04"</f>
        <v>04</v>
      </c>
      <c r="AC4283" t="str">
        <f>"05"</f>
        <v>05</v>
      </c>
      <c r="AD4283" t="str">
        <f>"1"</f>
        <v>1</v>
      </c>
      <c r="AE4283" t="s">
        <v>50</v>
      </c>
      <c r="AF4283">
        <v>0</v>
      </c>
      <c r="AG4283" t="s">
        <v>56</v>
      </c>
      <c r="AH4283" t="str">
        <f>"Trad IRN"</f>
        <v>Trad IRN</v>
      </c>
      <c r="AI4283" t="str">
        <f>"Bldg IRN"</f>
        <v>Bldg IRN</v>
      </c>
      <c r="AJ4283" t="s">
        <v>48</v>
      </c>
      <c r="AK4283" t="s">
        <v>48</v>
      </c>
      <c r="AL4283" t="s">
        <v>53</v>
      </c>
      <c r="AM4283">
        <v>1113.0999999999999</v>
      </c>
      <c r="AN4283">
        <v>1113.0999999999999</v>
      </c>
      <c r="AO4283">
        <v>15</v>
      </c>
    </row>
    <row r="4284" spans="1:41" x14ac:dyDescent="0.3">
      <c r="A4284" t="str">
        <f>"Trad IRN"</f>
        <v>Trad IRN</v>
      </c>
      <c r="B4284" t="str">
        <f>"Bldg IRN"</f>
        <v>Bldg IRN</v>
      </c>
      <c r="C4284" t="s">
        <v>41</v>
      </c>
      <c r="D4284" t="s">
        <v>3</v>
      </c>
      <c r="E4284" t="s">
        <v>80</v>
      </c>
      <c r="F4284" t="s">
        <v>81</v>
      </c>
      <c r="G4284" t="s">
        <v>82</v>
      </c>
      <c r="H4284" t="s">
        <v>83</v>
      </c>
      <c r="I4284" t="str">
        <f>"Trad IRN"</f>
        <v>Trad IRN</v>
      </c>
      <c r="J4284" t="s">
        <v>43</v>
      </c>
      <c r="K4284" t="s">
        <v>44</v>
      </c>
      <c r="L4284" t="s">
        <v>45</v>
      </c>
      <c r="M4284" t="s">
        <v>70</v>
      </c>
      <c r="N4284" t="str">
        <f t="shared" si="434"/>
        <v>08/18/2022</v>
      </c>
      <c r="O4284" t="str">
        <f t="shared" si="432"/>
        <v>12/31/2500</v>
      </c>
      <c r="P4284">
        <v>1</v>
      </c>
      <c r="Q4284">
        <v>1</v>
      </c>
      <c r="R4284">
        <v>1</v>
      </c>
      <c r="V4284" t="str">
        <f>"Trad IRN"</f>
        <v>Trad IRN</v>
      </c>
      <c r="W4284">
        <v>50</v>
      </c>
      <c r="X4284" t="s">
        <v>47</v>
      </c>
      <c r="Z4284" t="s">
        <v>47</v>
      </c>
      <c r="AB4284" t="s">
        <v>54</v>
      </c>
      <c r="AC4284" t="str">
        <f>"05"</f>
        <v>05</v>
      </c>
      <c r="AD4284" t="str">
        <f>"1"</f>
        <v>1</v>
      </c>
      <c r="AE4284" t="s">
        <v>50</v>
      </c>
      <c r="AG4284" t="s">
        <v>56</v>
      </c>
      <c r="AH4284" t="str">
        <f>"Trad IRN"</f>
        <v>Trad IRN</v>
      </c>
      <c r="AI4284" t="str">
        <f>"Bldg IRN"</f>
        <v>Bldg IRN</v>
      </c>
      <c r="AJ4284" t="s">
        <v>48</v>
      </c>
      <c r="AK4284" t="s">
        <v>48</v>
      </c>
      <c r="AL4284" t="s">
        <v>53</v>
      </c>
      <c r="AM4284">
        <v>174</v>
      </c>
      <c r="AN4284">
        <v>174</v>
      </c>
      <c r="AO4284">
        <v>15</v>
      </c>
    </row>
    <row r="4285" spans="1:41" x14ac:dyDescent="0.3">
      <c r="A4285" t="str">
        <f>"Trad IRN"</f>
        <v>Trad IRN</v>
      </c>
      <c r="B4285" t="str">
        <f>"Bldg IRN"</f>
        <v>Bldg IRN</v>
      </c>
      <c r="C4285" t="s">
        <v>41</v>
      </c>
      <c r="D4285" t="s">
        <v>3</v>
      </c>
      <c r="E4285" t="s">
        <v>80</v>
      </c>
      <c r="F4285" t="s">
        <v>81</v>
      </c>
      <c r="G4285" t="s">
        <v>82</v>
      </c>
      <c r="H4285" t="s">
        <v>83</v>
      </c>
      <c r="I4285" t="str">
        <f>"Trad IRN"</f>
        <v>Trad IRN</v>
      </c>
      <c r="J4285" t="s">
        <v>43</v>
      </c>
      <c r="K4285" t="s">
        <v>44</v>
      </c>
      <c r="L4285" t="s">
        <v>45</v>
      </c>
      <c r="M4285" t="s">
        <v>46</v>
      </c>
      <c r="N4285" t="str">
        <f t="shared" si="434"/>
        <v>08/18/2022</v>
      </c>
      <c r="O4285" t="str">
        <f t="shared" si="432"/>
        <v>12/31/2500</v>
      </c>
      <c r="P4285">
        <v>1</v>
      </c>
      <c r="Q4285">
        <v>1</v>
      </c>
      <c r="S4285">
        <v>0</v>
      </c>
      <c r="T4285">
        <v>1</v>
      </c>
      <c r="U4285">
        <v>0</v>
      </c>
      <c r="V4285" t="str">
        <f>"Trad IRN"</f>
        <v>Trad IRN</v>
      </c>
      <c r="W4285">
        <v>100</v>
      </c>
      <c r="X4285" t="s">
        <v>47</v>
      </c>
      <c r="Z4285" t="s">
        <v>47</v>
      </c>
      <c r="AB4285" t="str">
        <f>"03"</f>
        <v>03</v>
      </c>
      <c r="AC4285" t="s">
        <v>48</v>
      </c>
      <c r="AD4285" t="s">
        <v>49</v>
      </c>
      <c r="AE4285" t="s">
        <v>50</v>
      </c>
      <c r="AF4285">
        <v>2</v>
      </c>
      <c r="AG4285" t="s">
        <v>56</v>
      </c>
      <c r="AH4285" t="str">
        <f>"Trad IRN"</f>
        <v>Trad IRN</v>
      </c>
      <c r="AI4285" t="str">
        <f>"Bldg IRN"</f>
        <v>Bldg IRN</v>
      </c>
      <c r="AJ4285" t="s">
        <v>48</v>
      </c>
      <c r="AK4285" t="s">
        <v>48</v>
      </c>
      <c r="AL4285" t="s">
        <v>53</v>
      </c>
      <c r="AM4285">
        <v>1113.0999999999999</v>
      </c>
      <c r="AN4285">
        <v>1113.0999999999999</v>
      </c>
      <c r="AO4285">
        <v>15</v>
      </c>
    </row>
    <row r="4286" spans="1:41" x14ac:dyDescent="0.3">
      <c r="A4286" t="str">
        <f>"Trad IRN"</f>
        <v>Trad IRN</v>
      </c>
      <c r="B4286" t="str">
        <f>"Bldg IRN"</f>
        <v>Bldg IRN</v>
      </c>
      <c r="C4286" t="s">
        <v>41</v>
      </c>
      <c r="D4286" t="s">
        <v>3</v>
      </c>
      <c r="E4286" t="s">
        <v>80</v>
      </c>
      <c r="F4286" t="s">
        <v>81</v>
      </c>
      <c r="G4286" t="s">
        <v>82</v>
      </c>
      <c r="H4286" t="s">
        <v>83</v>
      </c>
      <c r="I4286" t="str">
        <f>"Trad IRN"</f>
        <v>Trad IRN</v>
      </c>
      <c r="J4286" t="s">
        <v>43</v>
      </c>
      <c r="K4286" t="s">
        <v>44</v>
      </c>
      <c r="L4286" t="s">
        <v>45</v>
      </c>
      <c r="M4286" t="s">
        <v>46</v>
      </c>
      <c r="N4286" t="str">
        <f t="shared" si="434"/>
        <v>08/18/2022</v>
      </c>
      <c r="O4286" t="str">
        <f>"10/02/2022"</f>
        <v>10/02/2022</v>
      </c>
      <c r="P4286">
        <v>0.161495</v>
      </c>
      <c r="Q4286">
        <v>0.161495</v>
      </c>
      <c r="S4286">
        <v>0</v>
      </c>
      <c r="T4286">
        <v>0.161495</v>
      </c>
      <c r="U4286">
        <v>0</v>
      </c>
      <c r="V4286" t="str">
        <f>"Trad IRN"</f>
        <v>Trad IRN</v>
      </c>
      <c r="W4286">
        <v>100</v>
      </c>
      <c r="X4286" t="s">
        <v>47</v>
      </c>
      <c r="Z4286" t="s">
        <v>47</v>
      </c>
      <c r="AB4286" t="str">
        <f>"05"</f>
        <v>05</v>
      </c>
      <c r="AC4286" t="s">
        <v>48</v>
      </c>
      <c r="AD4286" t="s">
        <v>49</v>
      </c>
      <c r="AE4286" t="s">
        <v>50</v>
      </c>
      <c r="AF4286">
        <v>3</v>
      </c>
      <c r="AG4286" t="s">
        <v>56</v>
      </c>
      <c r="AH4286" t="str">
        <f>"Trad IRN"</f>
        <v>Trad IRN</v>
      </c>
      <c r="AI4286" t="str">
        <f>"Bldg IRN"</f>
        <v>Bldg IRN</v>
      </c>
      <c r="AJ4286" t="s">
        <v>48</v>
      </c>
      <c r="AK4286" t="s">
        <v>48</v>
      </c>
      <c r="AL4286" t="s">
        <v>53</v>
      </c>
      <c r="AM4286">
        <v>179.76</v>
      </c>
      <c r="AN4286">
        <v>1113.0999999999999</v>
      </c>
      <c r="AO4286">
        <v>15</v>
      </c>
    </row>
    <row r="4287" spans="1:41" x14ac:dyDescent="0.3">
      <c r="A4287" t="str">
        <f>"Trad IRN"</f>
        <v>Trad IRN</v>
      </c>
      <c r="B4287" t="str">
        <f>"Bldg IRN"</f>
        <v>Bldg IRN</v>
      </c>
      <c r="C4287" t="s">
        <v>41</v>
      </c>
      <c r="D4287" t="s">
        <v>3</v>
      </c>
      <c r="E4287" t="s">
        <v>80</v>
      </c>
      <c r="F4287" t="s">
        <v>81</v>
      </c>
      <c r="G4287" t="s">
        <v>82</v>
      </c>
      <c r="H4287" t="s">
        <v>83</v>
      </c>
      <c r="I4287" t="str">
        <f>"Trad IRN"</f>
        <v>Trad IRN</v>
      </c>
      <c r="J4287" t="s">
        <v>43</v>
      </c>
      <c r="K4287" t="s">
        <v>44</v>
      </c>
      <c r="L4287" t="s">
        <v>45</v>
      </c>
      <c r="M4287" t="s">
        <v>46</v>
      </c>
      <c r="N4287" t="str">
        <f>"10/03/2022"</f>
        <v>10/03/2022</v>
      </c>
      <c r="O4287" t="str">
        <f>"12/31/2500"</f>
        <v>12/31/2500</v>
      </c>
      <c r="P4287">
        <v>0.83850499999999994</v>
      </c>
      <c r="Q4287">
        <v>0.83850499999999994</v>
      </c>
      <c r="S4287">
        <v>0</v>
      </c>
      <c r="T4287">
        <v>0.83850499999999994</v>
      </c>
      <c r="U4287">
        <v>0</v>
      </c>
      <c r="V4287" t="str">
        <f>"Trad IRN"</f>
        <v>Trad IRN</v>
      </c>
      <c r="W4287">
        <v>100</v>
      </c>
      <c r="X4287" t="s">
        <v>47</v>
      </c>
      <c r="Z4287" t="s">
        <v>47</v>
      </c>
      <c r="AB4287" t="str">
        <f>"05"</f>
        <v>05</v>
      </c>
      <c r="AC4287" t="s">
        <v>48</v>
      </c>
      <c r="AD4287" t="s">
        <v>49</v>
      </c>
      <c r="AE4287" t="s">
        <v>55</v>
      </c>
      <c r="AF4287">
        <v>3</v>
      </c>
      <c r="AG4287" t="s">
        <v>56</v>
      </c>
      <c r="AH4287" t="str">
        <f>"Trad IRN"</f>
        <v>Trad IRN</v>
      </c>
      <c r="AI4287" t="str">
        <f>"Bldg IRN"</f>
        <v>Bldg IRN</v>
      </c>
      <c r="AJ4287" t="s">
        <v>48</v>
      </c>
      <c r="AK4287" t="s">
        <v>48</v>
      </c>
      <c r="AL4287" t="s">
        <v>53</v>
      </c>
      <c r="AM4287">
        <v>933.34</v>
      </c>
      <c r="AN4287">
        <v>1113.0999999999999</v>
      </c>
      <c r="AO4287">
        <v>15</v>
      </c>
    </row>
    <row r="4288" spans="1:41" x14ac:dyDescent="0.3">
      <c r="A4288" t="str">
        <f>"Trad IRN"</f>
        <v>Trad IRN</v>
      </c>
      <c r="B4288" t="str">
        <f>"Bldg IRN"</f>
        <v>Bldg IRN</v>
      </c>
      <c r="C4288" t="s">
        <v>41</v>
      </c>
      <c r="D4288" t="s">
        <v>3</v>
      </c>
      <c r="E4288" t="s">
        <v>80</v>
      </c>
      <c r="F4288" t="s">
        <v>81</v>
      </c>
      <c r="G4288" t="s">
        <v>82</v>
      </c>
      <c r="H4288" t="s">
        <v>83</v>
      </c>
      <c r="I4288" t="str">
        <f>"Trad IRN"</f>
        <v>Trad IRN</v>
      </c>
      <c r="J4288" t="s">
        <v>43</v>
      </c>
      <c r="K4288" t="s">
        <v>44</v>
      </c>
      <c r="L4288" t="s">
        <v>45</v>
      </c>
      <c r="M4288" t="s">
        <v>70</v>
      </c>
      <c r="N4288" t="str">
        <f>"08/18/2022"</f>
        <v>08/18/2022</v>
      </c>
      <c r="O4288" t="str">
        <f>"12/31/2500"</f>
        <v>12/31/2500</v>
      </c>
      <c r="P4288">
        <v>1</v>
      </c>
      <c r="Q4288">
        <v>1</v>
      </c>
      <c r="R4288">
        <v>1</v>
      </c>
      <c r="V4288" t="str">
        <f>"Trad IRN"</f>
        <v>Trad IRN</v>
      </c>
      <c r="W4288">
        <v>50</v>
      </c>
      <c r="X4288" t="s">
        <v>47</v>
      </c>
      <c r="Z4288" t="s">
        <v>47</v>
      </c>
      <c r="AB4288" t="s">
        <v>54</v>
      </c>
      <c r="AC4288" t="str">
        <f>"05"</f>
        <v>05</v>
      </c>
      <c r="AD4288" t="str">
        <f>"1"</f>
        <v>1</v>
      </c>
      <c r="AE4288" t="s">
        <v>55</v>
      </c>
      <c r="AG4288" t="s">
        <v>56</v>
      </c>
      <c r="AH4288" t="str">
        <f>"Trad IRN"</f>
        <v>Trad IRN</v>
      </c>
      <c r="AI4288" t="str">
        <f>"Bldg IRN"</f>
        <v>Bldg IRN</v>
      </c>
      <c r="AJ4288" t="s">
        <v>54</v>
      </c>
      <c r="AK4288" t="s">
        <v>71</v>
      </c>
      <c r="AL4288" t="s">
        <v>53</v>
      </c>
      <c r="AM4288">
        <v>142</v>
      </c>
      <c r="AN4288">
        <v>142</v>
      </c>
      <c r="AO4288">
        <v>15</v>
      </c>
    </row>
    <row r="4289" spans="1:41" x14ac:dyDescent="0.3">
      <c r="A4289" t="str">
        <f>"Trad IRN"</f>
        <v>Trad IRN</v>
      </c>
      <c r="B4289" t="str">
        <f>"Bldg IRN"</f>
        <v>Bldg IRN</v>
      </c>
      <c r="C4289" t="s">
        <v>41</v>
      </c>
      <c r="D4289" t="s">
        <v>3</v>
      </c>
      <c r="E4289" t="s">
        <v>80</v>
      </c>
      <c r="F4289" t="s">
        <v>81</v>
      </c>
      <c r="G4289" t="s">
        <v>82</v>
      </c>
      <c r="H4289" t="s">
        <v>83</v>
      </c>
      <c r="I4289" t="str">
        <f>"Trad IRN"</f>
        <v>Trad IRN</v>
      </c>
      <c r="J4289" t="s">
        <v>43</v>
      </c>
      <c r="K4289" t="s">
        <v>44</v>
      </c>
      <c r="L4289" t="s">
        <v>45</v>
      </c>
      <c r="M4289" t="s">
        <v>46</v>
      </c>
      <c r="N4289" t="str">
        <f>"08/18/2022"</f>
        <v>08/18/2022</v>
      </c>
      <c r="O4289" t="str">
        <f>"12/31/2500"</f>
        <v>12/31/2500</v>
      </c>
      <c r="P4289">
        <v>1</v>
      </c>
      <c r="Q4289">
        <v>1</v>
      </c>
      <c r="S4289">
        <v>0</v>
      </c>
      <c r="T4289">
        <v>1</v>
      </c>
      <c r="U4289">
        <v>0</v>
      </c>
      <c r="V4289" t="str">
        <f>"Trad IRN"</f>
        <v>Trad IRN</v>
      </c>
      <c r="W4289">
        <v>100</v>
      </c>
      <c r="X4289" t="s">
        <v>47</v>
      </c>
      <c r="Z4289" t="s">
        <v>47</v>
      </c>
      <c r="AB4289" t="str">
        <f>"01"</f>
        <v>01</v>
      </c>
      <c r="AC4289" t="s">
        <v>48</v>
      </c>
      <c r="AD4289" t="s">
        <v>49</v>
      </c>
      <c r="AE4289" t="s">
        <v>50</v>
      </c>
      <c r="AF4289">
        <v>0</v>
      </c>
      <c r="AG4289" t="s">
        <v>56</v>
      </c>
      <c r="AH4289" t="str">
        <f>"Trad IRN"</f>
        <v>Trad IRN</v>
      </c>
      <c r="AI4289" t="str">
        <f>"Bldg IRN"</f>
        <v>Bldg IRN</v>
      </c>
      <c r="AJ4289" t="s">
        <v>48</v>
      </c>
      <c r="AK4289" t="s">
        <v>48</v>
      </c>
      <c r="AL4289" t="s">
        <v>53</v>
      </c>
      <c r="AM4289">
        <v>1113.0999999999999</v>
      </c>
      <c r="AN4289">
        <v>1113.0999999999999</v>
      </c>
      <c r="AO4289">
        <v>15</v>
      </c>
    </row>
    <row r="4290" spans="1:41" x14ac:dyDescent="0.3">
      <c r="A4290" t="str">
        <f>"Trad IRN"</f>
        <v>Trad IRN</v>
      </c>
      <c r="B4290" t="str">
        <f>"Bldg IRN"</f>
        <v>Bldg IRN</v>
      </c>
      <c r="C4290" t="s">
        <v>41</v>
      </c>
      <c r="D4290" t="s">
        <v>3</v>
      </c>
      <c r="E4290" t="s">
        <v>80</v>
      </c>
      <c r="F4290" t="s">
        <v>81</v>
      </c>
      <c r="G4290" t="s">
        <v>82</v>
      </c>
      <c r="H4290" t="s">
        <v>83</v>
      </c>
      <c r="I4290" t="str">
        <f>"Trad IRN"</f>
        <v>Trad IRN</v>
      </c>
      <c r="J4290" t="s">
        <v>43</v>
      </c>
      <c r="K4290" t="s">
        <v>44</v>
      </c>
      <c r="L4290" t="s">
        <v>45</v>
      </c>
      <c r="M4290" t="s">
        <v>46</v>
      </c>
      <c r="N4290" t="str">
        <f>"08/18/2022"</f>
        <v>08/18/2022</v>
      </c>
      <c r="O4290" t="str">
        <f>"12/31/2500"</f>
        <v>12/31/2500</v>
      </c>
      <c r="P4290">
        <v>1</v>
      </c>
      <c r="Q4290">
        <v>1</v>
      </c>
      <c r="S4290">
        <v>1</v>
      </c>
      <c r="T4290">
        <v>1</v>
      </c>
      <c r="U4290">
        <v>0</v>
      </c>
      <c r="V4290" t="str">
        <f>"Trad IRN"</f>
        <v>Trad IRN</v>
      </c>
      <c r="W4290">
        <v>100</v>
      </c>
      <c r="X4290" t="s">
        <v>47</v>
      </c>
      <c r="Z4290" t="s">
        <v>47</v>
      </c>
      <c r="AB4290" t="str">
        <f>"04"</f>
        <v>04</v>
      </c>
      <c r="AC4290" t="s">
        <v>48</v>
      </c>
      <c r="AD4290" t="s">
        <v>49</v>
      </c>
      <c r="AE4290" t="s">
        <v>50</v>
      </c>
      <c r="AF4290">
        <v>0</v>
      </c>
      <c r="AG4290" t="s">
        <v>56</v>
      </c>
      <c r="AH4290" t="str">
        <f>"Trad IRN"</f>
        <v>Trad IRN</v>
      </c>
      <c r="AI4290" t="str">
        <f>"Bldg IRN"</f>
        <v>Bldg IRN</v>
      </c>
      <c r="AJ4290" t="s">
        <v>48</v>
      </c>
      <c r="AK4290" t="s">
        <v>48</v>
      </c>
      <c r="AL4290" t="s">
        <v>53</v>
      </c>
      <c r="AM4290">
        <v>1113.0999999999999</v>
      </c>
      <c r="AN4290">
        <v>1113.0999999999999</v>
      </c>
      <c r="AO4290">
        <v>15</v>
      </c>
    </row>
    <row r="4291" spans="1:41" x14ac:dyDescent="0.3">
      <c r="A4291" t="str">
        <f>"Trad IRN"</f>
        <v>Trad IRN</v>
      </c>
      <c r="B4291" t="str">
        <f>"Bldg IRN"</f>
        <v>Bldg IRN</v>
      </c>
      <c r="C4291" t="s">
        <v>41</v>
      </c>
      <c r="D4291" t="s">
        <v>3</v>
      </c>
      <c r="E4291" t="s">
        <v>80</v>
      </c>
      <c r="F4291" t="s">
        <v>81</v>
      </c>
      <c r="G4291" t="s">
        <v>82</v>
      </c>
      <c r="H4291" t="s">
        <v>83</v>
      </c>
      <c r="I4291" t="str">
        <f>"Trad IRN"</f>
        <v>Trad IRN</v>
      </c>
      <c r="J4291" t="s">
        <v>43</v>
      </c>
      <c r="K4291" t="s">
        <v>44</v>
      </c>
      <c r="L4291" t="s">
        <v>45</v>
      </c>
      <c r="M4291" t="s">
        <v>46</v>
      </c>
      <c r="N4291" t="str">
        <f>"08/18/2022"</f>
        <v>08/18/2022</v>
      </c>
      <c r="O4291" t="str">
        <f>"12/31/2500"</f>
        <v>12/31/2500</v>
      </c>
      <c r="P4291">
        <v>1</v>
      </c>
      <c r="Q4291">
        <v>1</v>
      </c>
      <c r="S4291">
        <v>0</v>
      </c>
      <c r="T4291">
        <v>1</v>
      </c>
      <c r="U4291">
        <v>0</v>
      </c>
      <c r="V4291" t="str">
        <f>"Trad IRN"</f>
        <v>Trad IRN</v>
      </c>
      <c r="W4291">
        <v>100</v>
      </c>
      <c r="X4291" t="s">
        <v>47</v>
      </c>
      <c r="Z4291" t="s">
        <v>47</v>
      </c>
      <c r="AB4291" t="str">
        <f>"05"</f>
        <v>05</v>
      </c>
      <c r="AC4291" t="s">
        <v>48</v>
      </c>
      <c r="AD4291" t="s">
        <v>49</v>
      </c>
      <c r="AE4291" t="s">
        <v>50</v>
      </c>
      <c r="AF4291">
        <v>0</v>
      </c>
      <c r="AG4291" t="s">
        <v>56</v>
      </c>
      <c r="AH4291" t="str">
        <f>"Trad IRN"</f>
        <v>Trad IRN</v>
      </c>
      <c r="AI4291" t="str">
        <f>"Bldg IRN"</f>
        <v>Bldg IRN</v>
      </c>
      <c r="AJ4291" t="s">
        <v>48</v>
      </c>
      <c r="AK4291" t="s">
        <v>48</v>
      </c>
      <c r="AL4291" t="s">
        <v>53</v>
      </c>
      <c r="AM4291">
        <v>1113.0999999999999</v>
      </c>
      <c r="AN4291">
        <v>1113.0999999999999</v>
      </c>
      <c r="AO4291">
        <v>15</v>
      </c>
    </row>
    <row r="4292" spans="1:41" x14ac:dyDescent="0.3">
      <c r="A4292" t="str">
        <f>"Trad IRN"</f>
        <v>Trad IRN</v>
      </c>
      <c r="B4292" t="str">
        <f>"Bldg IRN"</f>
        <v>Bldg IRN</v>
      </c>
      <c r="C4292" t="s">
        <v>41</v>
      </c>
      <c r="D4292" t="s">
        <v>3</v>
      </c>
      <c r="E4292" t="s">
        <v>80</v>
      </c>
      <c r="F4292" t="s">
        <v>81</v>
      </c>
      <c r="G4292" t="s">
        <v>82</v>
      </c>
      <c r="H4292" t="s">
        <v>83</v>
      </c>
      <c r="I4292" t="str">
        <f>"Trad IRN"</f>
        <v>Trad IRN</v>
      </c>
      <c r="J4292" t="s">
        <v>43</v>
      </c>
      <c r="K4292" t="s">
        <v>44</v>
      </c>
      <c r="L4292" t="s">
        <v>45</v>
      </c>
      <c r="M4292" t="s">
        <v>46</v>
      </c>
      <c r="N4292" t="str">
        <f>"08/18/2022"</f>
        <v>08/18/2022</v>
      </c>
      <c r="O4292" t="str">
        <f>"08/28/2022"</f>
        <v>08/28/2022</v>
      </c>
      <c r="P4292">
        <v>4.0374E-2</v>
      </c>
      <c r="Q4292">
        <v>4.0374E-2</v>
      </c>
      <c r="S4292">
        <v>0</v>
      </c>
      <c r="T4292">
        <v>4.0374E-2</v>
      </c>
      <c r="U4292">
        <v>0</v>
      </c>
      <c r="V4292" t="str">
        <f>"Trad IRN"</f>
        <v>Trad IRN</v>
      </c>
      <c r="W4292">
        <v>100</v>
      </c>
      <c r="X4292" t="s">
        <v>47</v>
      </c>
      <c r="Z4292" t="s">
        <v>47</v>
      </c>
      <c r="AB4292" t="str">
        <f>"05"</f>
        <v>05</v>
      </c>
      <c r="AC4292" t="s">
        <v>48</v>
      </c>
      <c r="AD4292" t="s">
        <v>49</v>
      </c>
      <c r="AE4292" t="s">
        <v>50</v>
      </c>
      <c r="AF4292">
        <v>0</v>
      </c>
      <c r="AG4292" t="s">
        <v>56</v>
      </c>
      <c r="AH4292" t="str">
        <f>"Trad IRN"</f>
        <v>Trad IRN</v>
      </c>
      <c r="AI4292" t="str">
        <f>"Bldg IRN"</f>
        <v>Bldg IRN</v>
      </c>
      <c r="AJ4292" t="s">
        <v>48</v>
      </c>
      <c r="AK4292" t="s">
        <v>48</v>
      </c>
      <c r="AL4292" t="s">
        <v>53</v>
      </c>
      <c r="AM4292">
        <v>44.94</v>
      </c>
      <c r="AN4292">
        <v>1113.0999999999999</v>
      </c>
      <c r="AO4292">
        <v>15</v>
      </c>
    </row>
    <row r="4293" spans="1:41" x14ac:dyDescent="0.3">
      <c r="A4293" t="str">
        <f>"Trad IRN"</f>
        <v>Trad IRN</v>
      </c>
      <c r="B4293" t="str">
        <f>"Bldg IRN"</f>
        <v>Bldg IRN</v>
      </c>
      <c r="C4293" t="s">
        <v>41</v>
      </c>
      <c r="D4293" t="s">
        <v>3</v>
      </c>
      <c r="E4293" t="s">
        <v>80</v>
      </c>
      <c r="F4293" t="s">
        <v>81</v>
      </c>
      <c r="G4293" t="s">
        <v>82</v>
      </c>
      <c r="H4293" t="s">
        <v>83</v>
      </c>
      <c r="I4293" t="str">
        <f>"Trad IRN"</f>
        <v>Trad IRN</v>
      </c>
      <c r="J4293" t="s">
        <v>43</v>
      </c>
      <c r="K4293" t="s">
        <v>44</v>
      </c>
      <c r="L4293" t="s">
        <v>45</v>
      </c>
      <c r="M4293" t="s">
        <v>46</v>
      </c>
      <c r="N4293" t="str">
        <f>"08/29/2022"</f>
        <v>08/29/2022</v>
      </c>
      <c r="O4293" t="str">
        <f>"12/31/2500"</f>
        <v>12/31/2500</v>
      </c>
      <c r="P4293">
        <v>0.95962599999999998</v>
      </c>
      <c r="Q4293">
        <v>0.95962599999999998</v>
      </c>
      <c r="S4293">
        <v>0</v>
      </c>
      <c r="T4293">
        <v>0.95962599999999998</v>
      </c>
      <c r="U4293">
        <v>0</v>
      </c>
      <c r="V4293" t="str">
        <f>"Trad IRN"</f>
        <v>Trad IRN</v>
      </c>
      <c r="W4293">
        <v>100</v>
      </c>
      <c r="X4293" t="s">
        <v>47</v>
      </c>
      <c r="Z4293" t="s">
        <v>47</v>
      </c>
      <c r="AB4293" t="str">
        <f>"05"</f>
        <v>05</v>
      </c>
      <c r="AC4293" t="s">
        <v>48</v>
      </c>
      <c r="AD4293" t="s">
        <v>49</v>
      </c>
      <c r="AE4293" t="s">
        <v>55</v>
      </c>
      <c r="AF4293">
        <v>0</v>
      </c>
      <c r="AG4293" t="s">
        <v>56</v>
      </c>
      <c r="AH4293" t="str">
        <f>"Trad IRN"</f>
        <v>Trad IRN</v>
      </c>
      <c r="AI4293" t="str">
        <f>"Bldg IRN"</f>
        <v>Bldg IRN</v>
      </c>
      <c r="AJ4293" t="s">
        <v>48</v>
      </c>
      <c r="AK4293" t="s">
        <v>48</v>
      </c>
      <c r="AL4293" t="s">
        <v>53</v>
      </c>
      <c r="AM4293">
        <v>1068.1600000000001</v>
      </c>
      <c r="AN4293">
        <v>1113.0999999999999</v>
      </c>
      <c r="AO4293">
        <v>15</v>
      </c>
    </row>
    <row r="4294" spans="1:41" x14ac:dyDescent="0.3">
      <c r="A4294" t="str">
        <f>"Trad IRN"</f>
        <v>Trad IRN</v>
      </c>
      <c r="B4294" t="str">
        <f>"Bldg IRN"</f>
        <v>Bldg IRN</v>
      </c>
      <c r="C4294" t="s">
        <v>41</v>
      </c>
      <c r="D4294" t="s">
        <v>3</v>
      </c>
      <c r="E4294" t="s">
        <v>80</v>
      </c>
      <c r="F4294" t="s">
        <v>81</v>
      </c>
      <c r="G4294" t="s">
        <v>82</v>
      </c>
      <c r="H4294" t="s">
        <v>83</v>
      </c>
      <c r="I4294" t="str">
        <f>"Trad IRN"</f>
        <v>Trad IRN</v>
      </c>
      <c r="J4294" t="s">
        <v>43</v>
      </c>
      <c r="K4294" t="s">
        <v>44</v>
      </c>
      <c r="L4294" t="s">
        <v>45</v>
      </c>
      <c r="M4294" t="s">
        <v>46</v>
      </c>
      <c r="N4294" t="str">
        <f>"08/18/2022"</f>
        <v>08/18/2022</v>
      </c>
      <c r="O4294" t="str">
        <f>"08/28/2022"</f>
        <v>08/28/2022</v>
      </c>
      <c r="P4294">
        <v>4.0374E-2</v>
      </c>
      <c r="Q4294">
        <v>4.0374E-2</v>
      </c>
      <c r="R4294">
        <v>4.0374E-2</v>
      </c>
      <c r="S4294">
        <v>0</v>
      </c>
      <c r="T4294">
        <v>4.0374E-2</v>
      </c>
      <c r="U4294">
        <v>0</v>
      </c>
      <c r="V4294" t="str">
        <f>"Trad IRN"</f>
        <v>Trad IRN</v>
      </c>
      <c r="W4294">
        <v>100</v>
      </c>
      <c r="X4294" t="s">
        <v>47</v>
      </c>
      <c r="Z4294" t="s">
        <v>47</v>
      </c>
      <c r="AB4294" t="str">
        <f>"04"</f>
        <v>04</v>
      </c>
      <c r="AC4294" t="str">
        <f>"12"</f>
        <v>12</v>
      </c>
      <c r="AD4294" t="str">
        <f>"6"</f>
        <v>6</v>
      </c>
      <c r="AE4294" t="s">
        <v>50</v>
      </c>
      <c r="AF4294">
        <v>2</v>
      </c>
      <c r="AG4294" t="s">
        <v>56</v>
      </c>
      <c r="AH4294" t="str">
        <f>"Trad IRN"</f>
        <v>Trad IRN</v>
      </c>
      <c r="AI4294" t="str">
        <f>"Bldg IRN"</f>
        <v>Bldg IRN</v>
      </c>
      <c r="AJ4294" t="s">
        <v>48</v>
      </c>
      <c r="AK4294" t="s">
        <v>48</v>
      </c>
      <c r="AL4294" t="s">
        <v>53</v>
      </c>
      <c r="AM4294">
        <v>44.94</v>
      </c>
      <c r="AN4294">
        <v>1113.0999999999999</v>
      </c>
      <c r="AO4294">
        <v>15</v>
      </c>
    </row>
    <row r="4295" spans="1:41" x14ac:dyDescent="0.3">
      <c r="A4295" t="str">
        <f>"Trad IRN"</f>
        <v>Trad IRN</v>
      </c>
      <c r="B4295" t="str">
        <f>"Bldg IRN"</f>
        <v>Bldg IRN</v>
      </c>
      <c r="C4295" t="s">
        <v>41</v>
      </c>
      <c r="D4295" t="s">
        <v>3</v>
      </c>
      <c r="E4295" t="s">
        <v>80</v>
      </c>
      <c r="F4295" t="s">
        <v>81</v>
      </c>
      <c r="G4295" t="s">
        <v>82</v>
      </c>
      <c r="H4295" t="s">
        <v>83</v>
      </c>
      <c r="I4295" t="str">
        <f>"Trad IRN"</f>
        <v>Trad IRN</v>
      </c>
      <c r="J4295" t="s">
        <v>43</v>
      </c>
      <c r="K4295" t="s">
        <v>44</v>
      </c>
      <c r="L4295" t="s">
        <v>45</v>
      </c>
      <c r="M4295" t="s">
        <v>46</v>
      </c>
      <c r="N4295" t="str">
        <f>"08/29/2022"</f>
        <v>08/29/2022</v>
      </c>
      <c r="O4295" t="str">
        <f t="shared" ref="O4295:O4309" si="435">"12/31/2500"</f>
        <v>12/31/2500</v>
      </c>
      <c r="P4295">
        <v>0.95962599999999998</v>
      </c>
      <c r="Q4295">
        <v>0.95962599999999998</v>
      </c>
      <c r="R4295">
        <v>0.95962599999999998</v>
      </c>
      <c r="S4295">
        <v>0</v>
      </c>
      <c r="T4295">
        <v>0.95962599999999998</v>
      </c>
      <c r="U4295">
        <v>0</v>
      </c>
      <c r="V4295" t="str">
        <f>"Trad IRN"</f>
        <v>Trad IRN</v>
      </c>
      <c r="W4295">
        <v>100</v>
      </c>
      <c r="X4295" t="s">
        <v>47</v>
      </c>
      <c r="Z4295" t="s">
        <v>47</v>
      </c>
      <c r="AB4295" t="str">
        <f>"04"</f>
        <v>04</v>
      </c>
      <c r="AC4295" t="str">
        <f>"12"</f>
        <v>12</v>
      </c>
      <c r="AD4295" t="str">
        <f>"6"</f>
        <v>6</v>
      </c>
      <c r="AE4295" t="s">
        <v>55</v>
      </c>
      <c r="AF4295">
        <v>2</v>
      </c>
      <c r="AG4295" t="s">
        <v>56</v>
      </c>
      <c r="AH4295" t="str">
        <f>"Trad IRN"</f>
        <v>Trad IRN</v>
      </c>
      <c r="AI4295" t="str">
        <f>"Bldg IRN"</f>
        <v>Bldg IRN</v>
      </c>
      <c r="AJ4295" t="s">
        <v>48</v>
      </c>
      <c r="AK4295" t="s">
        <v>48</v>
      </c>
      <c r="AL4295" t="s">
        <v>53</v>
      </c>
      <c r="AM4295">
        <v>1068.1600000000001</v>
      </c>
      <c r="AN4295">
        <v>1113.0999999999999</v>
      </c>
      <c r="AO4295">
        <v>15</v>
      </c>
    </row>
    <row r="4296" spans="1:41" x14ac:dyDescent="0.3">
      <c r="A4296" t="str">
        <f>"Trad IRN"</f>
        <v>Trad IRN</v>
      </c>
      <c r="B4296" t="str">
        <f>"Bldg IRN"</f>
        <v>Bldg IRN</v>
      </c>
      <c r="C4296" t="s">
        <v>41</v>
      </c>
      <c r="D4296" t="s">
        <v>3</v>
      </c>
      <c r="E4296" t="s">
        <v>80</v>
      </c>
      <c r="F4296" t="s">
        <v>81</v>
      </c>
      <c r="G4296" t="s">
        <v>82</v>
      </c>
      <c r="H4296" t="s">
        <v>83</v>
      </c>
      <c r="I4296" t="str">
        <f>"Trad IRN"</f>
        <v>Trad IRN</v>
      </c>
      <c r="J4296" t="s">
        <v>43</v>
      </c>
      <c r="K4296" t="s">
        <v>44</v>
      </c>
      <c r="L4296" t="s">
        <v>45</v>
      </c>
      <c r="M4296" t="s">
        <v>70</v>
      </c>
      <c r="N4296" t="str">
        <f>"08/22/2022"</f>
        <v>08/22/2022</v>
      </c>
      <c r="O4296" t="str">
        <f t="shared" si="435"/>
        <v>12/31/2500</v>
      </c>
      <c r="P4296">
        <v>0.99295800000000001</v>
      </c>
      <c r="Q4296">
        <v>0.99295800000000001</v>
      </c>
      <c r="R4296">
        <v>0.99295800000000001</v>
      </c>
      <c r="V4296" t="str">
        <f>"Trad IRN"</f>
        <v>Trad IRN</v>
      </c>
      <c r="W4296">
        <v>50</v>
      </c>
      <c r="X4296" t="s">
        <v>47</v>
      </c>
      <c r="Z4296" t="s">
        <v>47</v>
      </c>
      <c r="AB4296" t="s">
        <v>54</v>
      </c>
      <c r="AC4296" t="str">
        <f>"16"</f>
        <v>16</v>
      </c>
      <c r="AD4296" t="str">
        <f>"2"</f>
        <v>2</v>
      </c>
      <c r="AE4296" t="s">
        <v>50</v>
      </c>
      <c r="AG4296" t="s">
        <v>56</v>
      </c>
      <c r="AH4296" t="str">
        <f>"Trad IRN"</f>
        <v>Trad IRN</v>
      </c>
      <c r="AI4296" t="str">
        <f>"Bldg IRN"</f>
        <v>Bldg IRN</v>
      </c>
      <c r="AJ4296" t="s">
        <v>54</v>
      </c>
      <c r="AK4296" t="s">
        <v>72</v>
      </c>
      <c r="AL4296" t="s">
        <v>53</v>
      </c>
      <c r="AM4296">
        <v>141</v>
      </c>
      <c r="AN4296">
        <v>142</v>
      </c>
      <c r="AO4296">
        <v>15</v>
      </c>
    </row>
    <row r="4297" spans="1:41" x14ac:dyDescent="0.3">
      <c r="A4297" t="str">
        <f>"Trad IRN"</f>
        <v>Trad IRN</v>
      </c>
      <c r="B4297" t="str">
        <f>"Bldg IRN"</f>
        <v>Bldg IRN</v>
      </c>
      <c r="C4297" t="s">
        <v>41</v>
      </c>
      <c r="D4297" t="s">
        <v>3</v>
      </c>
      <c r="E4297" t="s">
        <v>80</v>
      </c>
      <c r="F4297" t="s">
        <v>81</v>
      </c>
      <c r="G4297" t="s">
        <v>82</v>
      </c>
      <c r="H4297" t="s">
        <v>83</v>
      </c>
      <c r="I4297" t="str">
        <f>"Trad IRN"</f>
        <v>Trad IRN</v>
      </c>
      <c r="J4297" t="s">
        <v>43</v>
      </c>
      <c r="K4297" t="s">
        <v>44</v>
      </c>
      <c r="L4297" t="s">
        <v>45</v>
      </c>
      <c r="M4297" t="s">
        <v>46</v>
      </c>
      <c r="N4297" t="str">
        <f t="shared" ref="N4297:N4306" si="436">"08/18/2022"</f>
        <v>08/18/2022</v>
      </c>
      <c r="O4297" t="str">
        <f t="shared" si="435"/>
        <v>12/31/2500</v>
      </c>
      <c r="P4297">
        <v>1</v>
      </c>
      <c r="Q4297">
        <v>1</v>
      </c>
      <c r="S4297">
        <v>0</v>
      </c>
      <c r="T4297">
        <v>1</v>
      </c>
      <c r="U4297">
        <v>0</v>
      </c>
      <c r="V4297" t="str">
        <f>"Trad IRN"</f>
        <v>Trad IRN</v>
      </c>
      <c r="W4297">
        <v>100</v>
      </c>
      <c r="X4297" t="s">
        <v>47</v>
      </c>
      <c r="Z4297" t="s">
        <v>47</v>
      </c>
      <c r="AB4297" t="str">
        <f>"01"</f>
        <v>01</v>
      </c>
      <c r="AC4297" t="s">
        <v>48</v>
      </c>
      <c r="AD4297" t="s">
        <v>49</v>
      </c>
      <c r="AE4297" t="s">
        <v>55</v>
      </c>
      <c r="AF4297">
        <v>0</v>
      </c>
      <c r="AG4297" t="s">
        <v>56</v>
      </c>
      <c r="AH4297" t="str">
        <f>"Trad IRN"</f>
        <v>Trad IRN</v>
      </c>
      <c r="AI4297" t="str">
        <f>"Bldg IRN"</f>
        <v>Bldg IRN</v>
      </c>
      <c r="AJ4297" t="s">
        <v>48</v>
      </c>
      <c r="AK4297" t="s">
        <v>48</v>
      </c>
      <c r="AL4297" t="s">
        <v>53</v>
      </c>
      <c r="AM4297">
        <v>1113.0999999999999</v>
      </c>
      <c r="AN4297">
        <v>1113.0999999999999</v>
      </c>
      <c r="AO4297">
        <v>15</v>
      </c>
    </row>
    <row r="4298" spans="1:41" x14ac:dyDescent="0.3">
      <c r="A4298" t="str">
        <f>"Trad IRN"</f>
        <v>Trad IRN</v>
      </c>
      <c r="B4298" t="str">
        <f>"Bldg IRN"</f>
        <v>Bldg IRN</v>
      </c>
      <c r="C4298" t="s">
        <v>41</v>
      </c>
      <c r="D4298" t="s">
        <v>3</v>
      </c>
      <c r="E4298" t="s">
        <v>80</v>
      </c>
      <c r="F4298" t="s">
        <v>81</v>
      </c>
      <c r="G4298" t="s">
        <v>82</v>
      </c>
      <c r="H4298" t="s">
        <v>83</v>
      </c>
      <c r="I4298" t="str">
        <f>"Trad IRN"</f>
        <v>Trad IRN</v>
      </c>
      <c r="J4298" t="s">
        <v>43</v>
      </c>
      <c r="K4298" t="s">
        <v>44</v>
      </c>
      <c r="L4298" t="s">
        <v>45</v>
      </c>
      <c r="M4298" t="s">
        <v>46</v>
      </c>
      <c r="N4298" t="str">
        <f t="shared" si="436"/>
        <v>08/18/2022</v>
      </c>
      <c r="O4298" t="str">
        <f t="shared" si="435"/>
        <v>12/31/2500</v>
      </c>
      <c r="P4298">
        <v>1</v>
      </c>
      <c r="Q4298">
        <v>1</v>
      </c>
      <c r="S4298">
        <v>0</v>
      </c>
      <c r="T4298">
        <v>1</v>
      </c>
      <c r="U4298">
        <v>0</v>
      </c>
      <c r="V4298" t="str">
        <f>"Trad IRN"</f>
        <v>Trad IRN</v>
      </c>
      <c r="W4298">
        <v>100</v>
      </c>
      <c r="X4298" t="s">
        <v>47</v>
      </c>
      <c r="Z4298" t="s">
        <v>47</v>
      </c>
      <c r="AB4298" t="str">
        <f>"05"</f>
        <v>05</v>
      </c>
      <c r="AC4298" t="s">
        <v>48</v>
      </c>
      <c r="AD4298" t="s">
        <v>49</v>
      </c>
      <c r="AE4298" t="s">
        <v>55</v>
      </c>
      <c r="AF4298">
        <v>0</v>
      </c>
      <c r="AG4298" t="s">
        <v>56</v>
      </c>
      <c r="AH4298" t="str">
        <f>"Trad IRN"</f>
        <v>Trad IRN</v>
      </c>
      <c r="AI4298" t="str">
        <f>"Bldg IRN"</f>
        <v>Bldg IRN</v>
      </c>
      <c r="AJ4298" t="s">
        <v>48</v>
      </c>
      <c r="AK4298" t="s">
        <v>48</v>
      </c>
      <c r="AL4298" t="s">
        <v>53</v>
      </c>
      <c r="AM4298">
        <v>1113.0999999999999</v>
      </c>
      <c r="AN4298">
        <v>1113.0999999999999</v>
      </c>
      <c r="AO4298">
        <v>15</v>
      </c>
    </row>
    <row r="4299" spans="1:41" x14ac:dyDescent="0.3">
      <c r="A4299" t="str">
        <f>"Trad IRN"</f>
        <v>Trad IRN</v>
      </c>
      <c r="B4299" t="str">
        <f>"Bldg IRN"</f>
        <v>Bldg IRN</v>
      </c>
      <c r="C4299" t="s">
        <v>41</v>
      </c>
      <c r="D4299" t="s">
        <v>3</v>
      </c>
      <c r="E4299" t="s">
        <v>80</v>
      </c>
      <c r="F4299" t="s">
        <v>81</v>
      </c>
      <c r="G4299" t="s">
        <v>82</v>
      </c>
      <c r="H4299" t="s">
        <v>83</v>
      </c>
      <c r="I4299" t="str">
        <f>"Trad IRN"</f>
        <v>Trad IRN</v>
      </c>
      <c r="J4299" t="s">
        <v>43</v>
      </c>
      <c r="K4299" t="s">
        <v>44</v>
      </c>
      <c r="L4299" t="s">
        <v>45</v>
      </c>
      <c r="M4299" t="s">
        <v>46</v>
      </c>
      <c r="N4299" t="str">
        <f t="shared" si="436"/>
        <v>08/18/2022</v>
      </c>
      <c r="O4299" t="str">
        <f t="shared" si="435"/>
        <v>12/31/2500</v>
      </c>
      <c r="P4299">
        <v>1</v>
      </c>
      <c r="Q4299">
        <v>1</v>
      </c>
      <c r="R4299">
        <v>1</v>
      </c>
      <c r="S4299">
        <v>0</v>
      </c>
      <c r="T4299">
        <v>1</v>
      </c>
      <c r="U4299">
        <v>0</v>
      </c>
      <c r="V4299" t="str">
        <f>"Trad IRN"</f>
        <v>Trad IRN</v>
      </c>
      <c r="W4299">
        <v>100</v>
      </c>
      <c r="X4299" t="s">
        <v>47</v>
      </c>
      <c r="Z4299" t="s">
        <v>47</v>
      </c>
      <c r="AB4299" t="str">
        <f>"03"</f>
        <v>03</v>
      </c>
      <c r="AC4299" t="str">
        <f>"15"</f>
        <v>15</v>
      </c>
      <c r="AD4299" t="str">
        <f>"2"</f>
        <v>2</v>
      </c>
      <c r="AE4299" t="s">
        <v>55</v>
      </c>
      <c r="AF4299">
        <v>0</v>
      </c>
      <c r="AG4299" t="s">
        <v>56</v>
      </c>
      <c r="AH4299" t="str">
        <f>"Trad IRN"</f>
        <v>Trad IRN</v>
      </c>
      <c r="AI4299" t="str">
        <f>"Bldg IRN"</f>
        <v>Bldg IRN</v>
      </c>
      <c r="AJ4299" t="s">
        <v>48</v>
      </c>
      <c r="AK4299" t="s">
        <v>48</v>
      </c>
      <c r="AL4299" t="s">
        <v>53</v>
      </c>
      <c r="AM4299">
        <v>1113.0999999999999</v>
      </c>
      <c r="AN4299">
        <v>1113.0999999999999</v>
      </c>
      <c r="AO4299">
        <v>15</v>
      </c>
    </row>
    <row r="4300" spans="1:41" x14ac:dyDescent="0.3">
      <c r="A4300" t="str">
        <f>"Trad IRN"</f>
        <v>Trad IRN</v>
      </c>
      <c r="B4300" t="str">
        <f>"Bldg IRN"</f>
        <v>Bldg IRN</v>
      </c>
      <c r="C4300" t="s">
        <v>41</v>
      </c>
      <c r="D4300" t="s">
        <v>3</v>
      </c>
      <c r="E4300" t="s">
        <v>80</v>
      </c>
      <c r="F4300" t="s">
        <v>81</v>
      </c>
      <c r="G4300" t="s">
        <v>82</v>
      </c>
      <c r="H4300" t="s">
        <v>83</v>
      </c>
      <c r="I4300" t="str">
        <f>"Trad IRN"</f>
        <v>Trad IRN</v>
      </c>
      <c r="J4300" t="s">
        <v>43</v>
      </c>
      <c r="K4300" t="s">
        <v>44</v>
      </c>
      <c r="L4300" t="s">
        <v>45</v>
      </c>
      <c r="M4300" t="s">
        <v>46</v>
      </c>
      <c r="N4300" t="str">
        <f t="shared" si="436"/>
        <v>08/18/2022</v>
      </c>
      <c r="O4300" t="str">
        <f t="shared" si="435"/>
        <v>12/31/2500</v>
      </c>
      <c r="P4300">
        <v>1</v>
      </c>
      <c r="Q4300">
        <v>1</v>
      </c>
      <c r="S4300">
        <v>0</v>
      </c>
      <c r="T4300">
        <v>1</v>
      </c>
      <c r="U4300">
        <v>0</v>
      </c>
      <c r="V4300" t="str">
        <f>"Trad IRN"</f>
        <v>Trad IRN</v>
      </c>
      <c r="W4300">
        <v>100</v>
      </c>
      <c r="X4300" t="s">
        <v>47</v>
      </c>
      <c r="Z4300" t="s">
        <v>47</v>
      </c>
      <c r="AB4300" t="str">
        <f>"05"</f>
        <v>05</v>
      </c>
      <c r="AC4300" t="s">
        <v>48</v>
      </c>
      <c r="AD4300" t="s">
        <v>49</v>
      </c>
      <c r="AE4300" t="s">
        <v>55</v>
      </c>
      <c r="AF4300">
        <v>0</v>
      </c>
      <c r="AG4300" t="s">
        <v>56</v>
      </c>
      <c r="AH4300" t="str">
        <f>"Trad IRN"</f>
        <v>Trad IRN</v>
      </c>
      <c r="AI4300" t="str">
        <f>"Bldg IRN"</f>
        <v>Bldg IRN</v>
      </c>
      <c r="AJ4300" t="s">
        <v>48</v>
      </c>
      <c r="AK4300" t="s">
        <v>48</v>
      </c>
      <c r="AL4300" t="s">
        <v>53</v>
      </c>
      <c r="AM4300">
        <v>1113.0999999999999</v>
      </c>
      <c r="AN4300">
        <v>1113.0999999999999</v>
      </c>
      <c r="AO4300">
        <v>15</v>
      </c>
    </row>
    <row r="4301" spans="1:41" x14ac:dyDescent="0.3">
      <c r="A4301" t="str">
        <f>"Trad IRN"</f>
        <v>Trad IRN</v>
      </c>
      <c r="B4301" t="str">
        <f>"Bldg IRN"</f>
        <v>Bldg IRN</v>
      </c>
      <c r="C4301" t="s">
        <v>41</v>
      </c>
      <c r="D4301" t="s">
        <v>3</v>
      </c>
      <c r="E4301" t="s">
        <v>80</v>
      </c>
      <c r="F4301" t="s">
        <v>81</v>
      </c>
      <c r="G4301" t="s">
        <v>82</v>
      </c>
      <c r="H4301" t="s">
        <v>83</v>
      </c>
      <c r="I4301" t="str">
        <f>"Trad IRN"</f>
        <v>Trad IRN</v>
      </c>
      <c r="J4301" t="s">
        <v>43</v>
      </c>
      <c r="K4301" t="s">
        <v>44</v>
      </c>
      <c r="L4301" t="s">
        <v>45</v>
      </c>
      <c r="M4301" t="s">
        <v>46</v>
      </c>
      <c r="N4301" t="str">
        <f t="shared" si="436"/>
        <v>08/18/2022</v>
      </c>
      <c r="O4301" t="str">
        <f t="shared" si="435"/>
        <v>12/31/2500</v>
      </c>
      <c r="P4301">
        <v>1</v>
      </c>
      <c r="Q4301">
        <v>1</v>
      </c>
      <c r="S4301">
        <v>0</v>
      </c>
      <c r="T4301">
        <v>1</v>
      </c>
      <c r="U4301">
        <v>0</v>
      </c>
      <c r="V4301" t="str">
        <f>"Trad IRN"</f>
        <v>Trad IRN</v>
      </c>
      <c r="W4301">
        <v>100</v>
      </c>
      <c r="X4301" t="s">
        <v>47</v>
      </c>
      <c r="Z4301" t="s">
        <v>47</v>
      </c>
      <c r="AB4301" t="str">
        <f>"01"</f>
        <v>01</v>
      </c>
      <c r="AC4301" t="s">
        <v>48</v>
      </c>
      <c r="AD4301" t="s">
        <v>49</v>
      </c>
      <c r="AE4301" t="s">
        <v>55</v>
      </c>
      <c r="AF4301">
        <v>0</v>
      </c>
      <c r="AG4301" t="s">
        <v>56</v>
      </c>
      <c r="AH4301" t="str">
        <f>"Trad IRN"</f>
        <v>Trad IRN</v>
      </c>
      <c r="AI4301" t="str">
        <f>"Bldg IRN"</f>
        <v>Bldg IRN</v>
      </c>
      <c r="AJ4301" t="s">
        <v>48</v>
      </c>
      <c r="AK4301" t="s">
        <v>48</v>
      </c>
      <c r="AL4301" t="s">
        <v>53</v>
      </c>
      <c r="AM4301">
        <v>1113.0999999999999</v>
      </c>
      <c r="AN4301">
        <v>1113.0999999999999</v>
      </c>
      <c r="AO4301">
        <v>15</v>
      </c>
    </row>
    <row r="4302" spans="1:41" x14ac:dyDescent="0.3">
      <c r="A4302" t="str">
        <f>"Trad IRN"</f>
        <v>Trad IRN</v>
      </c>
      <c r="B4302" t="str">
        <f>"Bldg IRN"</f>
        <v>Bldg IRN</v>
      </c>
      <c r="C4302" t="s">
        <v>41</v>
      </c>
      <c r="D4302" t="s">
        <v>3</v>
      </c>
      <c r="E4302" t="s">
        <v>80</v>
      </c>
      <c r="F4302" t="s">
        <v>81</v>
      </c>
      <c r="G4302" t="s">
        <v>82</v>
      </c>
      <c r="H4302" t="s">
        <v>83</v>
      </c>
      <c r="I4302" t="str">
        <f>"Trad IRN"</f>
        <v>Trad IRN</v>
      </c>
      <c r="J4302" t="s">
        <v>43</v>
      </c>
      <c r="K4302" t="s">
        <v>44</v>
      </c>
      <c r="L4302" t="s">
        <v>45</v>
      </c>
      <c r="M4302" t="s">
        <v>46</v>
      </c>
      <c r="N4302" t="str">
        <f t="shared" si="436"/>
        <v>08/18/2022</v>
      </c>
      <c r="O4302" t="str">
        <f t="shared" si="435"/>
        <v>12/31/2500</v>
      </c>
      <c r="P4302">
        <v>1</v>
      </c>
      <c r="Q4302">
        <v>1</v>
      </c>
      <c r="S4302">
        <v>0</v>
      </c>
      <c r="T4302">
        <v>1</v>
      </c>
      <c r="U4302">
        <v>0</v>
      </c>
      <c r="V4302" t="str">
        <f>"Trad IRN"</f>
        <v>Trad IRN</v>
      </c>
      <c r="W4302">
        <v>100</v>
      </c>
      <c r="X4302" t="s">
        <v>47</v>
      </c>
      <c r="Z4302" t="s">
        <v>47</v>
      </c>
      <c r="AB4302" t="str">
        <f>"01"</f>
        <v>01</v>
      </c>
      <c r="AC4302" t="s">
        <v>48</v>
      </c>
      <c r="AD4302" t="s">
        <v>49</v>
      </c>
      <c r="AE4302" t="s">
        <v>50</v>
      </c>
      <c r="AF4302">
        <v>0</v>
      </c>
      <c r="AG4302" t="s">
        <v>56</v>
      </c>
      <c r="AH4302" t="str">
        <f>"Trad IRN"</f>
        <v>Trad IRN</v>
      </c>
      <c r="AI4302" t="str">
        <f>"Bldg IRN"</f>
        <v>Bldg IRN</v>
      </c>
      <c r="AJ4302" t="s">
        <v>48</v>
      </c>
      <c r="AK4302" t="s">
        <v>48</v>
      </c>
      <c r="AL4302" t="s">
        <v>53</v>
      </c>
      <c r="AM4302">
        <v>1113.0999999999999</v>
      </c>
      <c r="AN4302">
        <v>1113.0999999999999</v>
      </c>
      <c r="AO4302">
        <v>15</v>
      </c>
    </row>
    <row r="4303" spans="1:41" x14ac:dyDescent="0.3">
      <c r="A4303" t="str">
        <f>"Trad IRN"</f>
        <v>Trad IRN</v>
      </c>
      <c r="B4303" t="str">
        <f>"Bldg IRN"</f>
        <v>Bldg IRN</v>
      </c>
      <c r="C4303" t="s">
        <v>41</v>
      </c>
      <c r="D4303" t="s">
        <v>3</v>
      </c>
      <c r="E4303" t="s">
        <v>80</v>
      </c>
      <c r="F4303" t="s">
        <v>81</v>
      </c>
      <c r="G4303" t="s">
        <v>82</v>
      </c>
      <c r="H4303" t="s">
        <v>83</v>
      </c>
      <c r="I4303" t="str">
        <f>"Trad IRN"</f>
        <v>Trad IRN</v>
      </c>
      <c r="J4303" t="s">
        <v>43</v>
      </c>
      <c r="K4303" t="s">
        <v>44</v>
      </c>
      <c r="L4303" t="s">
        <v>45</v>
      </c>
      <c r="M4303" t="s">
        <v>46</v>
      </c>
      <c r="N4303" t="str">
        <f t="shared" si="436"/>
        <v>08/18/2022</v>
      </c>
      <c r="O4303" t="str">
        <f t="shared" si="435"/>
        <v>12/31/2500</v>
      </c>
      <c r="P4303">
        <v>1</v>
      </c>
      <c r="Q4303">
        <v>1</v>
      </c>
      <c r="S4303">
        <v>0</v>
      </c>
      <c r="T4303">
        <v>1</v>
      </c>
      <c r="U4303">
        <v>0</v>
      </c>
      <c r="V4303" t="str">
        <f>"Trad IRN"</f>
        <v>Trad IRN</v>
      </c>
      <c r="W4303">
        <v>100</v>
      </c>
      <c r="X4303" t="s">
        <v>47</v>
      </c>
      <c r="Z4303" t="s">
        <v>47</v>
      </c>
      <c r="AB4303" t="str">
        <f>"01"</f>
        <v>01</v>
      </c>
      <c r="AC4303" t="s">
        <v>48</v>
      </c>
      <c r="AD4303" t="s">
        <v>49</v>
      </c>
      <c r="AE4303" t="s">
        <v>50</v>
      </c>
      <c r="AF4303">
        <v>0</v>
      </c>
      <c r="AG4303" t="s">
        <v>56</v>
      </c>
      <c r="AH4303" t="str">
        <f>"Trad IRN"</f>
        <v>Trad IRN</v>
      </c>
      <c r="AI4303" t="str">
        <f>"Bldg IRN"</f>
        <v>Bldg IRN</v>
      </c>
      <c r="AJ4303" t="s">
        <v>48</v>
      </c>
      <c r="AK4303" t="s">
        <v>48</v>
      </c>
      <c r="AL4303" t="s">
        <v>53</v>
      </c>
      <c r="AM4303">
        <v>1113.0999999999999</v>
      </c>
      <c r="AN4303">
        <v>1113.0999999999999</v>
      </c>
      <c r="AO4303">
        <v>15</v>
      </c>
    </row>
    <row r="4304" spans="1:41" x14ac:dyDescent="0.3">
      <c r="A4304" t="str">
        <f>"Trad IRN"</f>
        <v>Trad IRN</v>
      </c>
      <c r="B4304" t="str">
        <f>"Bldg IRN"</f>
        <v>Bldg IRN</v>
      </c>
      <c r="C4304" t="s">
        <v>41</v>
      </c>
      <c r="D4304" t="s">
        <v>3</v>
      </c>
      <c r="E4304" t="s">
        <v>80</v>
      </c>
      <c r="F4304" t="s">
        <v>81</v>
      </c>
      <c r="G4304" t="s">
        <v>82</v>
      </c>
      <c r="H4304" t="s">
        <v>83</v>
      </c>
      <c r="I4304" t="str">
        <f>"Trad IRN"</f>
        <v>Trad IRN</v>
      </c>
      <c r="J4304" t="s">
        <v>43</v>
      </c>
      <c r="K4304" t="s">
        <v>44</v>
      </c>
      <c r="L4304" t="s">
        <v>45</v>
      </c>
      <c r="M4304" t="s">
        <v>46</v>
      </c>
      <c r="N4304" t="str">
        <f t="shared" si="436"/>
        <v>08/18/2022</v>
      </c>
      <c r="O4304" t="str">
        <f t="shared" si="435"/>
        <v>12/31/2500</v>
      </c>
      <c r="P4304">
        <v>1</v>
      </c>
      <c r="Q4304">
        <v>1</v>
      </c>
      <c r="S4304">
        <v>0</v>
      </c>
      <c r="T4304">
        <v>1</v>
      </c>
      <c r="U4304">
        <v>0</v>
      </c>
      <c r="V4304" t="str">
        <f>"Trad IRN"</f>
        <v>Trad IRN</v>
      </c>
      <c r="W4304">
        <v>100</v>
      </c>
      <c r="X4304" t="s">
        <v>47</v>
      </c>
      <c r="Z4304" t="s">
        <v>47</v>
      </c>
      <c r="AB4304" t="str">
        <f>"05"</f>
        <v>05</v>
      </c>
      <c r="AC4304" t="s">
        <v>48</v>
      </c>
      <c r="AD4304" t="s">
        <v>49</v>
      </c>
      <c r="AE4304" t="s">
        <v>50</v>
      </c>
      <c r="AF4304">
        <v>0</v>
      </c>
      <c r="AG4304" t="s">
        <v>56</v>
      </c>
      <c r="AH4304" t="str">
        <f>"Trad IRN"</f>
        <v>Trad IRN</v>
      </c>
      <c r="AI4304" t="str">
        <f>"Bldg IRN"</f>
        <v>Bldg IRN</v>
      </c>
      <c r="AJ4304" t="s">
        <v>48</v>
      </c>
      <c r="AK4304" t="s">
        <v>48</v>
      </c>
      <c r="AL4304" t="s">
        <v>53</v>
      </c>
      <c r="AM4304">
        <v>1113.0999999999999</v>
      </c>
      <c r="AN4304">
        <v>1113.0999999999999</v>
      </c>
      <c r="AO4304">
        <v>15</v>
      </c>
    </row>
    <row r="4305" spans="1:41" x14ac:dyDescent="0.3">
      <c r="A4305" t="str">
        <f>"Trad IRN"</f>
        <v>Trad IRN</v>
      </c>
      <c r="B4305" t="str">
        <f>"Bldg IRN"</f>
        <v>Bldg IRN</v>
      </c>
      <c r="C4305" t="s">
        <v>41</v>
      </c>
      <c r="D4305" t="s">
        <v>3</v>
      </c>
      <c r="E4305" t="s">
        <v>80</v>
      </c>
      <c r="F4305" t="s">
        <v>81</v>
      </c>
      <c r="G4305" t="s">
        <v>82</v>
      </c>
      <c r="H4305" t="s">
        <v>83</v>
      </c>
      <c r="I4305" t="str">
        <f>"Trad IRN"</f>
        <v>Trad IRN</v>
      </c>
      <c r="J4305" t="s">
        <v>43</v>
      </c>
      <c r="K4305" t="s">
        <v>44</v>
      </c>
      <c r="L4305" t="s">
        <v>45</v>
      </c>
      <c r="M4305" t="s">
        <v>46</v>
      </c>
      <c r="N4305" t="str">
        <f t="shared" si="436"/>
        <v>08/18/2022</v>
      </c>
      <c r="O4305" t="str">
        <f t="shared" si="435"/>
        <v>12/31/2500</v>
      </c>
      <c r="P4305">
        <v>1</v>
      </c>
      <c r="Q4305">
        <v>1</v>
      </c>
      <c r="S4305">
        <v>0</v>
      </c>
      <c r="T4305">
        <v>1</v>
      </c>
      <c r="U4305">
        <v>0</v>
      </c>
      <c r="V4305" t="str">
        <f>"Trad IRN"</f>
        <v>Trad IRN</v>
      </c>
      <c r="W4305">
        <v>100</v>
      </c>
      <c r="X4305" t="s">
        <v>47</v>
      </c>
      <c r="Z4305" t="s">
        <v>47</v>
      </c>
      <c r="AB4305" t="str">
        <f>"02"</f>
        <v>02</v>
      </c>
      <c r="AC4305" t="s">
        <v>48</v>
      </c>
      <c r="AD4305" t="s">
        <v>49</v>
      </c>
      <c r="AE4305" t="s">
        <v>50</v>
      </c>
      <c r="AF4305">
        <v>0</v>
      </c>
      <c r="AG4305" t="s">
        <v>56</v>
      </c>
      <c r="AH4305" t="str">
        <f>"Trad IRN"</f>
        <v>Trad IRN</v>
      </c>
      <c r="AI4305" t="str">
        <f>"Bldg IRN"</f>
        <v>Bldg IRN</v>
      </c>
      <c r="AJ4305" t="s">
        <v>48</v>
      </c>
      <c r="AK4305" t="s">
        <v>48</v>
      </c>
      <c r="AL4305" t="s">
        <v>53</v>
      </c>
      <c r="AM4305">
        <v>1113.0999999999999</v>
      </c>
      <c r="AN4305">
        <v>1113.0999999999999</v>
      </c>
      <c r="AO4305">
        <v>15</v>
      </c>
    </row>
    <row r="4306" spans="1:41" x14ac:dyDescent="0.3">
      <c r="A4306" t="str">
        <f>"Trad IRN"</f>
        <v>Trad IRN</v>
      </c>
      <c r="B4306" t="str">
        <f>"Bldg IRN"</f>
        <v>Bldg IRN</v>
      </c>
      <c r="C4306" t="s">
        <v>41</v>
      </c>
      <c r="D4306" t="s">
        <v>3</v>
      </c>
      <c r="E4306" t="s">
        <v>80</v>
      </c>
      <c r="F4306" t="s">
        <v>81</v>
      </c>
      <c r="G4306" t="s">
        <v>82</v>
      </c>
      <c r="H4306" t="s">
        <v>83</v>
      </c>
      <c r="I4306" t="str">
        <f>"Trad IRN"</f>
        <v>Trad IRN</v>
      </c>
      <c r="J4306" t="s">
        <v>43</v>
      </c>
      <c r="K4306" t="s">
        <v>44</v>
      </c>
      <c r="L4306" t="s">
        <v>45</v>
      </c>
      <c r="M4306" t="s">
        <v>46</v>
      </c>
      <c r="N4306" t="str">
        <f t="shared" si="436"/>
        <v>08/18/2022</v>
      </c>
      <c r="O4306" t="str">
        <f t="shared" si="435"/>
        <v>12/31/2500</v>
      </c>
      <c r="P4306">
        <v>1</v>
      </c>
      <c r="Q4306">
        <v>1</v>
      </c>
      <c r="S4306">
        <v>0</v>
      </c>
      <c r="T4306">
        <v>1</v>
      </c>
      <c r="U4306">
        <v>0</v>
      </c>
      <c r="V4306" t="str">
        <f>"Trad IRN"</f>
        <v>Trad IRN</v>
      </c>
      <c r="W4306">
        <v>100</v>
      </c>
      <c r="X4306" t="s">
        <v>47</v>
      </c>
      <c r="Z4306" t="s">
        <v>47</v>
      </c>
      <c r="AB4306" t="str">
        <f>"04"</f>
        <v>04</v>
      </c>
      <c r="AC4306" t="s">
        <v>48</v>
      </c>
      <c r="AD4306" t="s">
        <v>49</v>
      </c>
      <c r="AE4306" t="s">
        <v>55</v>
      </c>
      <c r="AF4306">
        <v>0</v>
      </c>
      <c r="AG4306" t="s">
        <v>56</v>
      </c>
      <c r="AH4306" t="str">
        <f>"Trad IRN"</f>
        <v>Trad IRN</v>
      </c>
      <c r="AI4306" t="str">
        <f>"Bldg IRN"</f>
        <v>Bldg IRN</v>
      </c>
      <c r="AJ4306" t="s">
        <v>48</v>
      </c>
      <c r="AK4306" t="s">
        <v>48</v>
      </c>
      <c r="AL4306" t="s">
        <v>53</v>
      </c>
      <c r="AM4306">
        <v>1113.0999999999999</v>
      </c>
      <c r="AN4306">
        <v>1113.0999999999999</v>
      </c>
      <c r="AO4306">
        <v>15</v>
      </c>
    </row>
    <row r="4307" spans="1:41" x14ac:dyDescent="0.3">
      <c r="A4307" t="str">
        <f>"Trad IRN"</f>
        <v>Trad IRN</v>
      </c>
      <c r="B4307" t="str">
        <f>"Bldg IRN"</f>
        <v>Bldg IRN</v>
      </c>
      <c r="C4307" t="s">
        <v>41</v>
      </c>
      <c r="D4307" t="s">
        <v>3</v>
      </c>
      <c r="E4307" t="s">
        <v>80</v>
      </c>
      <c r="F4307" t="s">
        <v>81</v>
      </c>
      <c r="G4307" t="s">
        <v>82</v>
      </c>
      <c r="H4307" t="s">
        <v>83</v>
      </c>
      <c r="I4307" t="str">
        <f>"Trad IRN"</f>
        <v>Trad IRN</v>
      </c>
      <c r="J4307" t="s">
        <v>43</v>
      </c>
      <c r="K4307" t="s">
        <v>44</v>
      </c>
      <c r="L4307" t="s">
        <v>45</v>
      </c>
      <c r="M4307" t="s">
        <v>46</v>
      </c>
      <c r="N4307" t="str">
        <f>"08/22/2022"</f>
        <v>08/22/2022</v>
      </c>
      <c r="O4307" t="str">
        <f t="shared" si="435"/>
        <v>12/31/2500</v>
      </c>
      <c r="P4307">
        <v>0.98846500000000004</v>
      </c>
      <c r="Q4307">
        <v>0.98846500000000004</v>
      </c>
      <c r="S4307">
        <v>0</v>
      </c>
      <c r="T4307">
        <v>0.98846500000000004</v>
      </c>
      <c r="U4307">
        <v>0</v>
      </c>
      <c r="V4307" t="str">
        <f>"Trad IRN"</f>
        <v>Trad IRN</v>
      </c>
      <c r="W4307">
        <v>100</v>
      </c>
      <c r="X4307" t="s">
        <v>47</v>
      </c>
      <c r="Z4307" t="s">
        <v>47</v>
      </c>
      <c r="AB4307" t="str">
        <f>"01"</f>
        <v>01</v>
      </c>
      <c r="AC4307" t="s">
        <v>48</v>
      </c>
      <c r="AD4307" t="s">
        <v>49</v>
      </c>
      <c r="AE4307" t="s">
        <v>50</v>
      </c>
      <c r="AF4307">
        <v>0</v>
      </c>
      <c r="AG4307" t="s">
        <v>56</v>
      </c>
      <c r="AH4307" t="str">
        <f>"Trad IRN"</f>
        <v>Trad IRN</v>
      </c>
      <c r="AI4307" t="str">
        <f>"Bldg IRN"</f>
        <v>Bldg IRN</v>
      </c>
      <c r="AJ4307" t="s">
        <v>48</v>
      </c>
      <c r="AK4307" t="s">
        <v>48</v>
      </c>
      <c r="AL4307" t="s">
        <v>53</v>
      </c>
      <c r="AM4307">
        <v>1100.26</v>
      </c>
      <c r="AN4307">
        <v>1113.0999999999999</v>
      </c>
      <c r="AO4307">
        <v>15</v>
      </c>
    </row>
    <row r="4308" spans="1:41" x14ac:dyDescent="0.3">
      <c r="A4308" t="str">
        <f>"Trad IRN"</f>
        <v>Trad IRN</v>
      </c>
      <c r="B4308" t="str">
        <f>"Bldg IRN"</f>
        <v>Bldg IRN</v>
      </c>
      <c r="C4308" t="s">
        <v>41</v>
      </c>
      <c r="D4308" t="s">
        <v>3</v>
      </c>
      <c r="E4308" t="s">
        <v>80</v>
      </c>
      <c r="F4308" t="s">
        <v>81</v>
      </c>
      <c r="G4308" t="s">
        <v>82</v>
      </c>
      <c r="H4308" t="s">
        <v>83</v>
      </c>
      <c r="I4308" t="str">
        <f>"Trad IRN"</f>
        <v>Trad IRN</v>
      </c>
      <c r="J4308" t="s">
        <v>43</v>
      </c>
      <c r="K4308" t="s">
        <v>44</v>
      </c>
      <c r="L4308" t="s">
        <v>45</v>
      </c>
      <c r="M4308" t="s">
        <v>46</v>
      </c>
      <c r="N4308" t="str">
        <f>"08/18/2022"</f>
        <v>08/18/2022</v>
      </c>
      <c r="O4308" t="str">
        <f t="shared" si="435"/>
        <v>12/31/2500</v>
      </c>
      <c r="P4308">
        <v>1</v>
      </c>
      <c r="Q4308">
        <v>1</v>
      </c>
      <c r="S4308">
        <v>0</v>
      </c>
      <c r="T4308">
        <v>1</v>
      </c>
      <c r="U4308">
        <v>0</v>
      </c>
      <c r="V4308" t="str">
        <f>"Trad IRN"</f>
        <v>Trad IRN</v>
      </c>
      <c r="W4308">
        <v>100</v>
      </c>
      <c r="X4308" t="s">
        <v>47</v>
      </c>
      <c r="Z4308" t="s">
        <v>47</v>
      </c>
      <c r="AB4308" t="str">
        <f>"02"</f>
        <v>02</v>
      </c>
      <c r="AC4308" t="s">
        <v>48</v>
      </c>
      <c r="AD4308" t="s">
        <v>49</v>
      </c>
      <c r="AE4308" t="s">
        <v>50</v>
      </c>
      <c r="AF4308">
        <v>0</v>
      </c>
      <c r="AG4308" t="s">
        <v>56</v>
      </c>
      <c r="AH4308" t="str">
        <f>"Trad IRN"</f>
        <v>Trad IRN</v>
      </c>
      <c r="AI4308" t="str">
        <f>"Bldg IRN"</f>
        <v>Bldg IRN</v>
      </c>
      <c r="AJ4308" t="s">
        <v>48</v>
      </c>
      <c r="AK4308" t="s">
        <v>48</v>
      </c>
      <c r="AL4308" t="s">
        <v>53</v>
      </c>
      <c r="AM4308">
        <v>1113.0999999999999</v>
      </c>
      <c r="AN4308">
        <v>1113.0999999999999</v>
      </c>
      <c r="AO4308">
        <v>15</v>
      </c>
    </row>
    <row r="4309" spans="1:41" x14ac:dyDescent="0.3">
      <c r="A4309" t="str">
        <f>"Trad IRN"</f>
        <v>Trad IRN</v>
      </c>
      <c r="B4309" t="str">
        <f>"Bldg IRN"</f>
        <v>Bldg IRN</v>
      </c>
      <c r="C4309" t="s">
        <v>41</v>
      </c>
      <c r="D4309" t="s">
        <v>3</v>
      </c>
      <c r="E4309" t="s">
        <v>80</v>
      </c>
      <c r="F4309" t="s">
        <v>81</v>
      </c>
      <c r="G4309" t="s">
        <v>82</v>
      </c>
      <c r="H4309" t="s">
        <v>83</v>
      </c>
      <c r="I4309" t="str">
        <f>"Trad IRN"</f>
        <v>Trad IRN</v>
      </c>
      <c r="J4309" t="s">
        <v>43</v>
      </c>
      <c r="K4309" t="s">
        <v>44</v>
      </c>
      <c r="L4309" t="s">
        <v>45</v>
      </c>
      <c r="M4309" t="s">
        <v>46</v>
      </c>
      <c r="N4309" t="str">
        <f>"08/18/2022"</f>
        <v>08/18/2022</v>
      </c>
      <c r="O4309" t="str">
        <f t="shared" si="435"/>
        <v>12/31/2500</v>
      </c>
      <c r="P4309">
        <v>1</v>
      </c>
      <c r="Q4309">
        <v>1</v>
      </c>
      <c r="S4309">
        <v>1</v>
      </c>
      <c r="T4309">
        <v>1</v>
      </c>
      <c r="U4309">
        <v>0</v>
      </c>
      <c r="V4309" t="str">
        <f>"Trad IRN"</f>
        <v>Trad IRN</v>
      </c>
      <c r="W4309">
        <v>100</v>
      </c>
      <c r="X4309" t="s">
        <v>47</v>
      </c>
      <c r="Z4309" t="s">
        <v>47</v>
      </c>
      <c r="AB4309" t="str">
        <f>"05"</f>
        <v>05</v>
      </c>
      <c r="AC4309" t="s">
        <v>48</v>
      </c>
      <c r="AD4309" t="s">
        <v>49</v>
      </c>
      <c r="AE4309" t="s">
        <v>50</v>
      </c>
      <c r="AF4309">
        <v>0</v>
      </c>
      <c r="AG4309" t="s">
        <v>56</v>
      </c>
      <c r="AH4309" t="str">
        <f>"Trad IRN"</f>
        <v>Trad IRN</v>
      </c>
      <c r="AI4309" t="str">
        <f>"Bldg IRN"</f>
        <v>Bldg IRN</v>
      </c>
      <c r="AJ4309" t="s">
        <v>48</v>
      </c>
      <c r="AK4309" t="s">
        <v>48</v>
      </c>
      <c r="AL4309" t="s">
        <v>53</v>
      </c>
      <c r="AM4309">
        <v>1113.0999999999999</v>
      </c>
      <c r="AN4309">
        <v>1113.0999999999999</v>
      </c>
      <c r="AO4309">
        <v>15</v>
      </c>
    </row>
    <row r="4310" spans="1:41" x14ac:dyDescent="0.3">
      <c r="A4310" t="str">
        <f>"Trad IRN"</f>
        <v>Trad IRN</v>
      </c>
      <c r="B4310" t="str">
        <f>"Bldg IRN"</f>
        <v>Bldg IRN</v>
      </c>
      <c r="C4310" t="s">
        <v>41</v>
      </c>
      <c r="D4310" t="s">
        <v>3</v>
      </c>
      <c r="E4310" t="s">
        <v>80</v>
      </c>
      <c r="F4310" t="s">
        <v>81</v>
      </c>
      <c r="G4310" t="s">
        <v>82</v>
      </c>
      <c r="H4310" t="s">
        <v>83</v>
      </c>
      <c r="I4310" t="str">
        <f>"Trad IRN"</f>
        <v>Trad IRN</v>
      </c>
      <c r="J4310" t="s">
        <v>43</v>
      </c>
      <c r="K4310" t="s">
        <v>44</v>
      </c>
      <c r="L4310" t="s">
        <v>45</v>
      </c>
      <c r="M4310" t="s">
        <v>70</v>
      </c>
      <c r="N4310" t="str">
        <f>"08/18/2022"</f>
        <v>08/18/2022</v>
      </c>
      <c r="O4310" t="str">
        <f>"10/16/2022"</f>
        <v>10/16/2022</v>
      </c>
      <c r="P4310">
        <v>0.21126800000000001</v>
      </c>
      <c r="Q4310">
        <v>0.21126800000000001</v>
      </c>
      <c r="R4310">
        <v>0.21126800000000001</v>
      </c>
      <c r="V4310" t="str">
        <f>"Trad IRN"</f>
        <v>Trad IRN</v>
      </c>
      <c r="W4310">
        <v>50</v>
      </c>
      <c r="X4310" t="s">
        <v>47</v>
      </c>
      <c r="Z4310" t="s">
        <v>47</v>
      </c>
      <c r="AB4310" t="s">
        <v>54</v>
      </c>
      <c r="AC4310" t="str">
        <f>"12"</f>
        <v>12</v>
      </c>
      <c r="AD4310" t="str">
        <f>"6"</f>
        <v>6</v>
      </c>
      <c r="AE4310" t="s">
        <v>50</v>
      </c>
      <c r="AG4310" t="s">
        <v>56</v>
      </c>
      <c r="AH4310" t="str">
        <f>"Trad IRN"</f>
        <v>Trad IRN</v>
      </c>
      <c r="AI4310" t="str">
        <f>"Bldg IRN"</f>
        <v>Bldg IRN</v>
      </c>
      <c r="AJ4310" t="s">
        <v>54</v>
      </c>
      <c r="AK4310" t="s">
        <v>71</v>
      </c>
      <c r="AL4310" t="s">
        <v>53</v>
      </c>
      <c r="AM4310">
        <v>30</v>
      </c>
      <c r="AN4310">
        <v>142</v>
      </c>
      <c r="AO4310">
        <v>15</v>
      </c>
    </row>
    <row r="4311" spans="1:41" x14ac:dyDescent="0.3">
      <c r="A4311" t="str">
        <f>"Trad IRN"</f>
        <v>Trad IRN</v>
      </c>
      <c r="B4311" t="str">
        <f>"Bldg IRN"</f>
        <v>Bldg IRN</v>
      </c>
      <c r="C4311" t="s">
        <v>41</v>
      </c>
      <c r="D4311" t="s">
        <v>3</v>
      </c>
      <c r="E4311" t="s">
        <v>80</v>
      </c>
      <c r="F4311" t="s">
        <v>81</v>
      </c>
      <c r="G4311" t="s">
        <v>82</v>
      </c>
      <c r="H4311" t="s">
        <v>83</v>
      </c>
      <c r="I4311" t="str">
        <f>"Trad IRN"</f>
        <v>Trad IRN</v>
      </c>
      <c r="J4311" t="s">
        <v>43</v>
      </c>
      <c r="K4311" t="s">
        <v>44</v>
      </c>
      <c r="L4311" t="s">
        <v>45</v>
      </c>
      <c r="M4311" t="s">
        <v>70</v>
      </c>
      <c r="N4311" t="str">
        <f>"10/17/2022"</f>
        <v>10/17/2022</v>
      </c>
      <c r="O4311" t="str">
        <f>"12/31/2500"</f>
        <v>12/31/2500</v>
      </c>
      <c r="P4311">
        <v>0.78873199999999999</v>
      </c>
      <c r="Q4311">
        <v>0.78873199999999999</v>
      </c>
      <c r="R4311">
        <v>0.78873199999999999</v>
      </c>
      <c r="V4311" t="str">
        <f>"Trad IRN"</f>
        <v>Trad IRN</v>
      </c>
      <c r="W4311">
        <v>50</v>
      </c>
      <c r="X4311" t="s">
        <v>47</v>
      </c>
      <c r="Z4311" t="s">
        <v>47</v>
      </c>
      <c r="AB4311" t="s">
        <v>54</v>
      </c>
      <c r="AC4311" t="str">
        <f>"12"</f>
        <v>12</v>
      </c>
      <c r="AD4311" t="str">
        <f>"6"</f>
        <v>6</v>
      </c>
      <c r="AE4311" t="s">
        <v>55</v>
      </c>
      <c r="AG4311" t="s">
        <v>56</v>
      </c>
      <c r="AH4311" t="str">
        <f>"Trad IRN"</f>
        <v>Trad IRN</v>
      </c>
      <c r="AI4311" t="str">
        <f>"Bldg IRN"</f>
        <v>Bldg IRN</v>
      </c>
      <c r="AJ4311" t="s">
        <v>54</v>
      </c>
      <c r="AK4311" t="s">
        <v>71</v>
      </c>
      <c r="AL4311" t="s">
        <v>53</v>
      </c>
      <c r="AM4311">
        <v>112</v>
      </c>
      <c r="AN4311">
        <v>142</v>
      </c>
      <c r="AO4311">
        <v>15</v>
      </c>
    </row>
    <row r="4312" spans="1:41" x14ac:dyDescent="0.3">
      <c r="A4312" t="str">
        <f>"Trad IRN"</f>
        <v>Trad IRN</v>
      </c>
      <c r="B4312" t="str">
        <f>"Bldg IRN"</f>
        <v>Bldg IRN</v>
      </c>
      <c r="C4312" t="s">
        <v>41</v>
      </c>
      <c r="D4312" t="s">
        <v>3</v>
      </c>
      <c r="E4312" t="s">
        <v>80</v>
      </c>
      <c r="F4312" t="s">
        <v>81</v>
      </c>
      <c r="G4312" t="s">
        <v>82</v>
      </c>
      <c r="H4312" t="s">
        <v>83</v>
      </c>
      <c r="I4312" t="str">
        <f>"Trad IRN"</f>
        <v>Trad IRN</v>
      </c>
      <c r="J4312" t="s">
        <v>43</v>
      </c>
      <c r="K4312" t="s">
        <v>44</v>
      </c>
      <c r="L4312" t="s">
        <v>45</v>
      </c>
      <c r="M4312" t="s">
        <v>46</v>
      </c>
      <c r="N4312" t="str">
        <f>"08/18/2022"</f>
        <v>08/18/2022</v>
      </c>
      <c r="O4312" t="str">
        <f>"12/31/2500"</f>
        <v>12/31/2500</v>
      </c>
      <c r="P4312">
        <v>1</v>
      </c>
      <c r="Q4312">
        <v>1</v>
      </c>
      <c r="R4312">
        <v>1</v>
      </c>
      <c r="S4312">
        <v>0</v>
      </c>
      <c r="T4312">
        <v>1</v>
      </c>
      <c r="U4312">
        <v>0</v>
      </c>
      <c r="V4312" t="str">
        <f>"Trad IRN"</f>
        <v>Trad IRN</v>
      </c>
      <c r="W4312">
        <v>100</v>
      </c>
      <c r="X4312" t="s">
        <v>47</v>
      </c>
      <c r="Z4312" t="s">
        <v>47</v>
      </c>
      <c r="AB4312" t="str">
        <f>"05"</f>
        <v>05</v>
      </c>
      <c r="AC4312" t="str">
        <f>"10"</f>
        <v>10</v>
      </c>
      <c r="AD4312" t="str">
        <f>"2"</f>
        <v>2</v>
      </c>
      <c r="AE4312" t="s">
        <v>50</v>
      </c>
      <c r="AF4312">
        <v>2</v>
      </c>
      <c r="AG4312" t="s">
        <v>56</v>
      </c>
      <c r="AH4312" t="str">
        <f>"Trad IRN"</f>
        <v>Trad IRN</v>
      </c>
      <c r="AI4312" t="str">
        <f>"Bldg IRN"</f>
        <v>Bldg IRN</v>
      </c>
      <c r="AJ4312" t="s">
        <v>48</v>
      </c>
      <c r="AK4312" t="s">
        <v>48</v>
      </c>
      <c r="AL4312" t="s">
        <v>53</v>
      </c>
      <c r="AM4312">
        <v>1113.0999999999999</v>
      </c>
      <c r="AN4312">
        <v>1113.0999999999999</v>
      </c>
      <c r="AO4312">
        <v>15</v>
      </c>
    </row>
    <row r="4313" spans="1:41" x14ac:dyDescent="0.3">
      <c r="A4313" t="str">
        <f>"Trad IRN"</f>
        <v>Trad IRN</v>
      </c>
      <c r="B4313" t="str">
        <f>"Bldg IRN"</f>
        <v>Bldg IRN</v>
      </c>
      <c r="C4313" t="s">
        <v>41</v>
      </c>
      <c r="D4313" t="s">
        <v>3</v>
      </c>
      <c r="E4313" t="s">
        <v>80</v>
      </c>
      <c r="F4313" t="s">
        <v>81</v>
      </c>
      <c r="G4313" t="s">
        <v>82</v>
      </c>
      <c r="H4313" t="s">
        <v>83</v>
      </c>
      <c r="I4313" t="str">
        <f>"Trad IRN"</f>
        <v>Trad IRN</v>
      </c>
      <c r="J4313" t="s">
        <v>43</v>
      </c>
      <c r="K4313" t="s">
        <v>44</v>
      </c>
      <c r="L4313" t="s">
        <v>45</v>
      </c>
      <c r="M4313" t="s">
        <v>46</v>
      </c>
      <c r="N4313" t="str">
        <f>"08/18/2022"</f>
        <v>08/18/2022</v>
      </c>
      <c r="O4313" t="str">
        <f>"12/31/2500"</f>
        <v>12/31/2500</v>
      </c>
      <c r="P4313">
        <v>1</v>
      </c>
      <c r="Q4313">
        <v>1</v>
      </c>
      <c r="S4313">
        <v>0</v>
      </c>
      <c r="T4313">
        <v>1</v>
      </c>
      <c r="U4313">
        <v>0</v>
      </c>
      <c r="V4313" t="str">
        <f>"Trad IRN"</f>
        <v>Trad IRN</v>
      </c>
      <c r="W4313">
        <v>100</v>
      </c>
      <c r="X4313" t="s">
        <v>47</v>
      </c>
      <c r="Z4313" t="s">
        <v>47</v>
      </c>
      <c r="AB4313" t="str">
        <f>"02"</f>
        <v>02</v>
      </c>
      <c r="AC4313" t="s">
        <v>48</v>
      </c>
      <c r="AD4313" t="s">
        <v>49</v>
      </c>
      <c r="AE4313" t="s">
        <v>50</v>
      </c>
      <c r="AF4313">
        <v>2</v>
      </c>
      <c r="AG4313" t="s">
        <v>56</v>
      </c>
      <c r="AH4313" t="str">
        <f>"Trad IRN"</f>
        <v>Trad IRN</v>
      </c>
      <c r="AI4313" t="str">
        <f>"Bldg IRN"</f>
        <v>Bldg IRN</v>
      </c>
      <c r="AJ4313" t="s">
        <v>48</v>
      </c>
      <c r="AK4313" t="s">
        <v>48</v>
      </c>
      <c r="AL4313" t="s">
        <v>53</v>
      </c>
      <c r="AM4313">
        <v>1113.0999999999999</v>
      </c>
      <c r="AN4313">
        <v>1113.0999999999999</v>
      </c>
      <c r="AO4313">
        <v>15</v>
      </c>
    </row>
    <row r="4314" spans="1:41" x14ac:dyDescent="0.3">
      <c r="A4314" t="str">
        <f>"Trad IRN"</f>
        <v>Trad IRN</v>
      </c>
      <c r="B4314" t="str">
        <f>"Bldg IRN"</f>
        <v>Bldg IRN</v>
      </c>
      <c r="C4314" t="s">
        <v>41</v>
      </c>
      <c r="D4314" t="s">
        <v>3</v>
      </c>
      <c r="E4314" t="s">
        <v>80</v>
      </c>
      <c r="F4314" t="s">
        <v>81</v>
      </c>
      <c r="G4314" t="s">
        <v>82</v>
      </c>
      <c r="H4314" t="s">
        <v>83</v>
      </c>
      <c r="I4314" t="str">
        <f>"Trad IRN"</f>
        <v>Trad IRN</v>
      </c>
      <c r="J4314" t="s">
        <v>43</v>
      </c>
      <c r="K4314" t="s">
        <v>44</v>
      </c>
      <c r="L4314" t="s">
        <v>45</v>
      </c>
      <c r="M4314" t="s">
        <v>70</v>
      </c>
      <c r="N4314" t="str">
        <f>"08/18/2022"</f>
        <v>08/18/2022</v>
      </c>
      <c r="O4314" t="str">
        <f>"12/31/2500"</f>
        <v>12/31/2500</v>
      </c>
      <c r="P4314">
        <v>1</v>
      </c>
      <c r="Q4314">
        <v>1</v>
      </c>
      <c r="R4314">
        <v>1</v>
      </c>
      <c r="V4314" t="str">
        <f>"Trad IRN"</f>
        <v>Trad IRN</v>
      </c>
      <c r="W4314">
        <v>50</v>
      </c>
      <c r="X4314" t="s">
        <v>47</v>
      </c>
      <c r="Z4314" t="s">
        <v>47</v>
      </c>
      <c r="AB4314" t="s">
        <v>54</v>
      </c>
      <c r="AC4314" t="str">
        <f>"12"</f>
        <v>12</v>
      </c>
      <c r="AD4314" t="str">
        <f>"6"</f>
        <v>6</v>
      </c>
      <c r="AE4314" t="s">
        <v>50</v>
      </c>
      <c r="AG4314" t="s">
        <v>56</v>
      </c>
      <c r="AH4314" t="str">
        <f>"Trad IRN"</f>
        <v>Trad IRN</v>
      </c>
      <c r="AI4314" t="str">
        <f>"Bldg IRN"</f>
        <v>Bldg IRN</v>
      </c>
      <c r="AJ4314" t="s">
        <v>54</v>
      </c>
      <c r="AK4314" t="s">
        <v>72</v>
      </c>
      <c r="AL4314" t="s">
        <v>53</v>
      </c>
      <c r="AM4314">
        <v>142</v>
      </c>
      <c r="AN4314">
        <v>142</v>
      </c>
      <c r="AO4314">
        <v>15</v>
      </c>
    </row>
    <row r="4315" spans="1:41" x14ac:dyDescent="0.3">
      <c r="A4315" t="str">
        <f>"Trad IRN"</f>
        <v>Trad IRN</v>
      </c>
      <c r="B4315" t="str">
        <f>"Bldg IRN"</f>
        <v>Bldg IRN</v>
      </c>
      <c r="C4315" t="s">
        <v>41</v>
      </c>
      <c r="D4315" t="s">
        <v>3</v>
      </c>
      <c r="E4315" t="s">
        <v>80</v>
      </c>
      <c r="F4315" t="s">
        <v>81</v>
      </c>
      <c r="G4315" t="s">
        <v>82</v>
      </c>
      <c r="H4315" t="s">
        <v>83</v>
      </c>
      <c r="I4315" t="str">
        <f>"Trad IRN"</f>
        <v>Trad IRN</v>
      </c>
      <c r="J4315" t="s">
        <v>43</v>
      </c>
      <c r="K4315" t="s">
        <v>44</v>
      </c>
      <c r="L4315" t="s">
        <v>45</v>
      </c>
      <c r="M4315" t="s">
        <v>46</v>
      </c>
      <c r="N4315" t="str">
        <f>"08/18/2022"</f>
        <v>08/18/2022</v>
      </c>
      <c r="O4315" t="str">
        <f>"11/28/2022"</f>
        <v>11/28/2022</v>
      </c>
      <c r="P4315">
        <v>0.37132300000000001</v>
      </c>
      <c r="Q4315">
        <v>0.37132300000000001</v>
      </c>
      <c r="S4315">
        <v>0</v>
      </c>
      <c r="T4315">
        <v>0.37132300000000001</v>
      </c>
      <c r="U4315">
        <v>0</v>
      </c>
      <c r="V4315" t="str">
        <f>"Trad IRN"</f>
        <v>Trad IRN</v>
      </c>
      <c r="W4315">
        <v>100</v>
      </c>
      <c r="X4315" t="s">
        <v>47</v>
      </c>
      <c r="Z4315" t="s">
        <v>47</v>
      </c>
      <c r="AB4315" t="str">
        <f>"05"</f>
        <v>05</v>
      </c>
      <c r="AC4315" t="s">
        <v>48</v>
      </c>
      <c r="AD4315" t="s">
        <v>49</v>
      </c>
      <c r="AE4315" t="s">
        <v>50</v>
      </c>
      <c r="AF4315">
        <v>0</v>
      </c>
      <c r="AG4315" t="s">
        <v>56</v>
      </c>
      <c r="AH4315" t="str">
        <f>"Trad IRN"</f>
        <v>Trad IRN</v>
      </c>
      <c r="AI4315" t="str">
        <f>"Bldg IRN"</f>
        <v>Bldg IRN</v>
      </c>
      <c r="AJ4315" t="s">
        <v>48</v>
      </c>
      <c r="AK4315" t="s">
        <v>48</v>
      </c>
      <c r="AL4315" t="s">
        <v>53</v>
      </c>
      <c r="AM4315">
        <v>413.32</v>
      </c>
      <c r="AN4315">
        <v>1113.0999999999999</v>
      </c>
      <c r="AO4315">
        <v>15</v>
      </c>
    </row>
    <row r="4316" spans="1:41" x14ac:dyDescent="0.3">
      <c r="A4316" t="str">
        <f>"Trad IRN"</f>
        <v>Trad IRN</v>
      </c>
      <c r="B4316" t="str">
        <f>"Bldg IRN"</f>
        <v>Bldg IRN</v>
      </c>
      <c r="C4316" t="s">
        <v>41</v>
      </c>
      <c r="D4316" t="s">
        <v>3</v>
      </c>
      <c r="E4316" t="s">
        <v>80</v>
      </c>
      <c r="F4316" t="s">
        <v>81</v>
      </c>
      <c r="G4316" t="s">
        <v>82</v>
      </c>
      <c r="H4316" t="s">
        <v>83</v>
      </c>
      <c r="I4316" t="str">
        <f>"Trad IRN"</f>
        <v>Trad IRN</v>
      </c>
      <c r="J4316" t="s">
        <v>43</v>
      </c>
      <c r="K4316" t="s">
        <v>44</v>
      </c>
      <c r="L4316" t="s">
        <v>45</v>
      </c>
      <c r="M4316" t="s">
        <v>46</v>
      </c>
      <c r="N4316" t="str">
        <f>"10/17/2022"</f>
        <v>10/17/2022</v>
      </c>
      <c r="O4316" t="str">
        <f>"12/31/2500"</f>
        <v>12/31/2500</v>
      </c>
      <c r="P4316">
        <v>0.78659599999999996</v>
      </c>
      <c r="Q4316">
        <v>0.78659599999999996</v>
      </c>
      <c r="S4316">
        <v>0</v>
      </c>
      <c r="T4316">
        <v>0.78659599999999996</v>
      </c>
      <c r="U4316">
        <v>0</v>
      </c>
      <c r="V4316" t="str">
        <f>"Trad IRN"</f>
        <v>Trad IRN</v>
      </c>
      <c r="W4316">
        <v>100</v>
      </c>
      <c r="X4316" t="s">
        <v>47</v>
      </c>
      <c r="Z4316" t="s">
        <v>47</v>
      </c>
      <c r="AB4316" t="str">
        <f>"01"</f>
        <v>01</v>
      </c>
      <c r="AC4316" t="s">
        <v>48</v>
      </c>
      <c r="AD4316" t="s">
        <v>49</v>
      </c>
      <c r="AE4316" t="s">
        <v>55</v>
      </c>
      <c r="AF4316">
        <v>0</v>
      </c>
      <c r="AG4316" t="s">
        <v>56</v>
      </c>
      <c r="AH4316" t="str">
        <f>"Trad IRN"</f>
        <v>Trad IRN</v>
      </c>
      <c r="AI4316" t="str">
        <f>"Bldg IRN"</f>
        <v>Bldg IRN</v>
      </c>
      <c r="AJ4316" t="s">
        <v>48</v>
      </c>
      <c r="AK4316" t="s">
        <v>48</v>
      </c>
      <c r="AL4316" t="s">
        <v>53</v>
      </c>
      <c r="AM4316">
        <v>875.56</v>
      </c>
      <c r="AN4316">
        <v>1113.0999999999999</v>
      </c>
      <c r="AO4316">
        <v>15</v>
      </c>
    </row>
    <row r="4317" spans="1:41" x14ac:dyDescent="0.3">
      <c r="A4317" t="str">
        <f>"Trad IRN"</f>
        <v>Trad IRN</v>
      </c>
      <c r="B4317" t="str">
        <f>"Bldg IRN"</f>
        <v>Bldg IRN</v>
      </c>
      <c r="C4317" t="s">
        <v>41</v>
      </c>
      <c r="D4317" t="s">
        <v>3</v>
      </c>
      <c r="E4317" t="s">
        <v>80</v>
      </c>
      <c r="F4317" t="s">
        <v>81</v>
      </c>
      <c r="G4317" t="s">
        <v>82</v>
      </c>
      <c r="H4317" t="s">
        <v>83</v>
      </c>
      <c r="I4317" t="str">
        <f>"Trad IRN"</f>
        <v>Trad IRN</v>
      </c>
      <c r="J4317" t="s">
        <v>43</v>
      </c>
      <c r="K4317" t="s">
        <v>44</v>
      </c>
      <c r="L4317" t="s">
        <v>45</v>
      </c>
      <c r="M4317" t="s">
        <v>46</v>
      </c>
      <c r="N4317" t="str">
        <f>"08/18/2022"</f>
        <v>08/18/2022</v>
      </c>
      <c r="O4317" t="str">
        <f>"10/16/2022"</f>
        <v>10/16/2022</v>
      </c>
      <c r="P4317">
        <v>0.21340400000000001</v>
      </c>
      <c r="Q4317">
        <v>0.21340400000000001</v>
      </c>
      <c r="S4317">
        <v>0</v>
      </c>
      <c r="T4317">
        <v>0.21340400000000001</v>
      </c>
      <c r="U4317">
        <v>0</v>
      </c>
      <c r="V4317" t="str">
        <f>"Trad IRN"</f>
        <v>Trad IRN</v>
      </c>
      <c r="W4317">
        <v>100</v>
      </c>
      <c r="X4317" t="s">
        <v>47</v>
      </c>
      <c r="Z4317" t="s">
        <v>47</v>
      </c>
      <c r="AB4317" t="str">
        <f>"01"</f>
        <v>01</v>
      </c>
      <c r="AC4317" t="s">
        <v>48</v>
      </c>
      <c r="AD4317" t="s">
        <v>49</v>
      </c>
      <c r="AE4317" t="s">
        <v>50</v>
      </c>
      <c r="AF4317">
        <v>0</v>
      </c>
      <c r="AG4317" t="s">
        <v>56</v>
      </c>
      <c r="AH4317" t="str">
        <f>"Trad IRN"</f>
        <v>Trad IRN</v>
      </c>
      <c r="AI4317" t="str">
        <f>"Bldg IRN"</f>
        <v>Bldg IRN</v>
      </c>
      <c r="AJ4317" t="s">
        <v>48</v>
      </c>
      <c r="AK4317" t="s">
        <v>48</v>
      </c>
      <c r="AL4317" t="s">
        <v>53</v>
      </c>
      <c r="AM4317">
        <v>237.54</v>
      </c>
      <c r="AN4317">
        <v>1113.0999999999999</v>
      </c>
      <c r="AO4317">
        <v>15</v>
      </c>
    </row>
    <row r="4318" spans="1:41" x14ac:dyDescent="0.3">
      <c r="A4318" t="str">
        <f>"Trad IRN"</f>
        <v>Trad IRN</v>
      </c>
      <c r="B4318" t="str">
        <f>"Bldg IRN"</f>
        <v>Bldg IRN</v>
      </c>
      <c r="C4318" t="s">
        <v>41</v>
      </c>
      <c r="D4318" t="s">
        <v>3</v>
      </c>
      <c r="E4318" t="s">
        <v>80</v>
      </c>
      <c r="F4318" t="s">
        <v>81</v>
      </c>
      <c r="G4318" t="s">
        <v>82</v>
      </c>
      <c r="H4318" t="s">
        <v>83</v>
      </c>
      <c r="I4318" t="str">
        <f>"Trad IRN"</f>
        <v>Trad IRN</v>
      </c>
      <c r="J4318" t="s">
        <v>43</v>
      </c>
      <c r="K4318" t="s">
        <v>44</v>
      </c>
      <c r="L4318" t="s">
        <v>45</v>
      </c>
      <c r="M4318" t="s">
        <v>70</v>
      </c>
      <c r="N4318" t="str">
        <f>"11/07/2022"</f>
        <v>11/07/2022</v>
      </c>
      <c r="O4318" t="str">
        <f t="shared" ref="O4318:O4330" si="437">"12/31/2500"</f>
        <v>12/31/2500</v>
      </c>
      <c r="P4318">
        <v>0.70422499999999999</v>
      </c>
      <c r="Q4318">
        <v>0.70422499999999999</v>
      </c>
      <c r="R4318">
        <v>0.70422499999999999</v>
      </c>
      <c r="V4318" t="str">
        <f>"Trad IRN"</f>
        <v>Trad IRN</v>
      </c>
      <c r="W4318">
        <v>100</v>
      </c>
      <c r="X4318" t="s">
        <v>47</v>
      </c>
      <c r="Z4318" t="s">
        <v>47</v>
      </c>
      <c r="AB4318" t="s">
        <v>54</v>
      </c>
      <c r="AC4318" t="str">
        <f>"05"</f>
        <v>05</v>
      </c>
      <c r="AD4318" t="str">
        <f>"1"</f>
        <v>1</v>
      </c>
      <c r="AE4318" t="s">
        <v>50</v>
      </c>
      <c r="AG4318" t="s">
        <v>56</v>
      </c>
      <c r="AH4318" t="str">
        <f>"Trad IRN"</f>
        <v>Trad IRN</v>
      </c>
      <c r="AI4318" t="str">
        <f>"Bldg IRN"</f>
        <v>Bldg IRN</v>
      </c>
      <c r="AJ4318" t="s">
        <v>54</v>
      </c>
      <c r="AK4318" t="s">
        <v>71</v>
      </c>
      <c r="AL4318" t="s">
        <v>53</v>
      </c>
      <c r="AM4318">
        <v>100</v>
      </c>
      <c r="AN4318">
        <v>142</v>
      </c>
      <c r="AO4318">
        <v>15</v>
      </c>
    </row>
    <row r="4319" spans="1:41" x14ac:dyDescent="0.3">
      <c r="A4319" t="str">
        <f>"Trad IRN"</f>
        <v>Trad IRN</v>
      </c>
      <c r="B4319" t="str">
        <f>"Bldg IRN"</f>
        <v>Bldg IRN</v>
      </c>
      <c r="C4319" t="s">
        <v>41</v>
      </c>
      <c r="D4319" t="s">
        <v>3</v>
      </c>
      <c r="E4319" t="s">
        <v>80</v>
      </c>
      <c r="F4319" t="s">
        <v>81</v>
      </c>
      <c r="G4319" t="s">
        <v>82</v>
      </c>
      <c r="H4319" t="s">
        <v>83</v>
      </c>
      <c r="I4319" t="str">
        <f>"Trad IRN"</f>
        <v>Trad IRN</v>
      </c>
      <c r="J4319" t="s">
        <v>43</v>
      </c>
      <c r="K4319" t="s">
        <v>44</v>
      </c>
      <c r="L4319" t="s">
        <v>45</v>
      </c>
      <c r="M4319" t="s">
        <v>46</v>
      </c>
      <c r="N4319" t="str">
        <f t="shared" ref="N4319:N4329" si="438">"08/18/2022"</f>
        <v>08/18/2022</v>
      </c>
      <c r="O4319" t="str">
        <f t="shared" si="437"/>
        <v>12/31/2500</v>
      </c>
      <c r="P4319">
        <v>1</v>
      </c>
      <c r="Q4319">
        <v>1</v>
      </c>
      <c r="S4319">
        <v>0</v>
      </c>
      <c r="T4319">
        <v>1</v>
      </c>
      <c r="U4319">
        <v>0</v>
      </c>
      <c r="V4319" t="str">
        <f>"Trad IRN"</f>
        <v>Trad IRN</v>
      </c>
      <c r="W4319">
        <v>100</v>
      </c>
      <c r="X4319" t="s">
        <v>47</v>
      </c>
      <c r="Z4319" t="s">
        <v>47</v>
      </c>
      <c r="AB4319" t="s">
        <v>57</v>
      </c>
      <c r="AC4319" t="s">
        <v>48</v>
      </c>
      <c r="AD4319" t="s">
        <v>49</v>
      </c>
      <c r="AE4319" t="s">
        <v>55</v>
      </c>
      <c r="AF4319">
        <v>0</v>
      </c>
      <c r="AG4319" t="s">
        <v>56</v>
      </c>
      <c r="AH4319" t="str">
        <f>"Trad IRN"</f>
        <v>Trad IRN</v>
      </c>
      <c r="AI4319" t="str">
        <f>"Bldg IRN"</f>
        <v>Bldg IRN</v>
      </c>
      <c r="AJ4319" t="s">
        <v>48</v>
      </c>
      <c r="AK4319" t="s">
        <v>48</v>
      </c>
      <c r="AL4319" t="s">
        <v>53</v>
      </c>
      <c r="AM4319">
        <v>1113.0999999999999</v>
      </c>
      <c r="AN4319">
        <v>1113.0999999999999</v>
      </c>
      <c r="AO4319">
        <v>15</v>
      </c>
    </row>
    <row r="4320" spans="1:41" x14ac:dyDescent="0.3">
      <c r="A4320" t="str">
        <f>"Trad IRN"</f>
        <v>Trad IRN</v>
      </c>
      <c r="B4320" t="str">
        <f>"Bldg IRN"</f>
        <v>Bldg IRN</v>
      </c>
      <c r="C4320" t="s">
        <v>41</v>
      </c>
      <c r="D4320" t="s">
        <v>3</v>
      </c>
      <c r="E4320" t="s">
        <v>80</v>
      </c>
      <c r="F4320" t="s">
        <v>81</v>
      </c>
      <c r="G4320" t="s">
        <v>82</v>
      </c>
      <c r="H4320" t="s">
        <v>83</v>
      </c>
      <c r="I4320" t="str">
        <f>"Trad IRN"</f>
        <v>Trad IRN</v>
      </c>
      <c r="J4320" t="s">
        <v>43</v>
      </c>
      <c r="K4320" t="s">
        <v>44</v>
      </c>
      <c r="L4320" t="s">
        <v>45</v>
      </c>
      <c r="M4320" t="s">
        <v>46</v>
      </c>
      <c r="N4320" t="str">
        <f t="shared" si="438"/>
        <v>08/18/2022</v>
      </c>
      <c r="O4320" t="str">
        <f t="shared" si="437"/>
        <v>12/31/2500</v>
      </c>
      <c r="P4320">
        <v>1</v>
      </c>
      <c r="Q4320">
        <v>1</v>
      </c>
      <c r="R4320">
        <v>1</v>
      </c>
      <c r="S4320">
        <v>0</v>
      </c>
      <c r="T4320">
        <v>1</v>
      </c>
      <c r="U4320">
        <v>0</v>
      </c>
      <c r="V4320" t="str">
        <f>"Trad IRN"</f>
        <v>Trad IRN</v>
      </c>
      <c r="W4320">
        <v>100</v>
      </c>
      <c r="X4320" t="s">
        <v>47</v>
      </c>
      <c r="Z4320" t="s">
        <v>47</v>
      </c>
      <c r="AB4320" t="str">
        <f>"02"</f>
        <v>02</v>
      </c>
      <c r="AC4320" t="str">
        <f>"09"</f>
        <v>09</v>
      </c>
      <c r="AD4320" t="str">
        <f>"2"</f>
        <v>2</v>
      </c>
      <c r="AE4320" t="s">
        <v>55</v>
      </c>
      <c r="AF4320">
        <v>0</v>
      </c>
      <c r="AG4320" t="s">
        <v>56</v>
      </c>
      <c r="AH4320" t="str">
        <f>"Trad IRN"</f>
        <v>Trad IRN</v>
      </c>
      <c r="AI4320" t="str">
        <f>"Bldg IRN"</f>
        <v>Bldg IRN</v>
      </c>
      <c r="AJ4320" t="s">
        <v>48</v>
      </c>
      <c r="AK4320" t="s">
        <v>48</v>
      </c>
      <c r="AL4320" t="s">
        <v>53</v>
      </c>
      <c r="AM4320">
        <v>1113.0999999999999</v>
      </c>
      <c r="AN4320">
        <v>1113.0999999999999</v>
      </c>
      <c r="AO4320">
        <v>15</v>
      </c>
    </row>
    <row r="4321" spans="1:41" x14ac:dyDescent="0.3">
      <c r="A4321" t="str">
        <f>"Trad IRN"</f>
        <v>Trad IRN</v>
      </c>
      <c r="B4321" t="str">
        <f>"Bldg IRN"</f>
        <v>Bldg IRN</v>
      </c>
      <c r="C4321" t="s">
        <v>41</v>
      </c>
      <c r="D4321" t="s">
        <v>3</v>
      </c>
      <c r="E4321" t="s">
        <v>80</v>
      </c>
      <c r="F4321" t="s">
        <v>81</v>
      </c>
      <c r="G4321" t="s">
        <v>82</v>
      </c>
      <c r="H4321" t="s">
        <v>83</v>
      </c>
      <c r="I4321" t="str">
        <f>"Trad IRN"</f>
        <v>Trad IRN</v>
      </c>
      <c r="J4321" t="s">
        <v>43</v>
      </c>
      <c r="K4321" t="s">
        <v>44</v>
      </c>
      <c r="L4321" t="s">
        <v>45</v>
      </c>
      <c r="M4321" t="s">
        <v>46</v>
      </c>
      <c r="N4321" t="str">
        <f t="shared" si="438"/>
        <v>08/18/2022</v>
      </c>
      <c r="O4321" t="str">
        <f t="shared" si="437"/>
        <v>12/31/2500</v>
      </c>
      <c r="P4321">
        <v>1</v>
      </c>
      <c r="Q4321">
        <v>1</v>
      </c>
      <c r="S4321">
        <v>0</v>
      </c>
      <c r="T4321">
        <v>1</v>
      </c>
      <c r="U4321">
        <v>0</v>
      </c>
      <c r="V4321" t="str">
        <f>"Trad IRN"</f>
        <v>Trad IRN</v>
      </c>
      <c r="W4321">
        <v>100</v>
      </c>
      <c r="X4321" t="s">
        <v>47</v>
      </c>
      <c r="Z4321" t="s">
        <v>47</v>
      </c>
      <c r="AB4321" t="str">
        <f>"03"</f>
        <v>03</v>
      </c>
      <c r="AC4321" t="s">
        <v>48</v>
      </c>
      <c r="AD4321" t="s">
        <v>49</v>
      </c>
      <c r="AE4321" t="s">
        <v>55</v>
      </c>
      <c r="AF4321">
        <v>0</v>
      </c>
      <c r="AG4321" t="s">
        <v>56</v>
      </c>
      <c r="AH4321" t="str">
        <f>"Trad IRN"</f>
        <v>Trad IRN</v>
      </c>
      <c r="AI4321" t="str">
        <f>"Bldg IRN"</f>
        <v>Bldg IRN</v>
      </c>
      <c r="AJ4321" t="s">
        <v>48</v>
      </c>
      <c r="AK4321" t="s">
        <v>48</v>
      </c>
      <c r="AL4321" t="s">
        <v>53</v>
      </c>
      <c r="AM4321">
        <v>1113.0999999999999</v>
      </c>
      <c r="AN4321">
        <v>1113.0999999999999</v>
      </c>
      <c r="AO4321">
        <v>15</v>
      </c>
    </row>
    <row r="4322" spans="1:41" x14ac:dyDescent="0.3">
      <c r="A4322" t="str">
        <f>"Trad IRN"</f>
        <v>Trad IRN</v>
      </c>
      <c r="B4322" t="str">
        <f>"Bldg IRN"</f>
        <v>Bldg IRN</v>
      </c>
      <c r="C4322" t="s">
        <v>41</v>
      </c>
      <c r="D4322" t="s">
        <v>3</v>
      </c>
      <c r="E4322" t="s">
        <v>80</v>
      </c>
      <c r="F4322" t="s">
        <v>81</v>
      </c>
      <c r="G4322" t="s">
        <v>82</v>
      </c>
      <c r="H4322" t="s">
        <v>83</v>
      </c>
      <c r="I4322" t="str">
        <f>"Trad IRN"</f>
        <v>Trad IRN</v>
      </c>
      <c r="J4322" t="s">
        <v>43</v>
      </c>
      <c r="K4322" t="s">
        <v>44</v>
      </c>
      <c r="L4322" t="s">
        <v>45</v>
      </c>
      <c r="M4322" t="s">
        <v>46</v>
      </c>
      <c r="N4322" t="str">
        <f t="shared" si="438"/>
        <v>08/18/2022</v>
      </c>
      <c r="O4322" t="str">
        <f t="shared" si="437"/>
        <v>12/31/2500</v>
      </c>
      <c r="P4322">
        <v>1</v>
      </c>
      <c r="Q4322">
        <v>1</v>
      </c>
      <c r="S4322">
        <v>0</v>
      </c>
      <c r="T4322">
        <v>1</v>
      </c>
      <c r="U4322">
        <v>0</v>
      </c>
      <c r="V4322" t="str">
        <f>"Trad IRN"</f>
        <v>Trad IRN</v>
      </c>
      <c r="W4322">
        <v>100</v>
      </c>
      <c r="X4322" t="s">
        <v>47</v>
      </c>
      <c r="Z4322" t="s">
        <v>47</v>
      </c>
      <c r="AB4322" t="s">
        <v>57</v>
      </c>
      <c r="AC4322" t="s">
        <v>48</v>
      </c>
      <c r="AD4322" t="s">
        <v>49</v>
      </c>
      <c r="AE4322" t="s">
        <v>55</v>
      </c>
      <c r="AF4322">
        <v>0</v>
      </c>
      <c r="AG4322" t="s">
        <v>56</v>
      </c>
      <c r="AH4322" t="str">
        <f>"Trad IRN"</f>
        <v>Trad IRN</v>
      </c>
      <c r="AI4322" t="str">
        <f>"Bldg IRN"</f>
        <v>Bldg IRN</v>
      </c>
      <c r="AJ4322" t="s">
        <v>48</v>
      </c>
      <c r="AK4322" t="s">
        <v>48</v>
      </c>
      <c r="AL4322" t="s">
        <v>53</v>
      </c>
      <c r="AM4322">
        <v>1113.0999999999999</v>
      </c>
      <c r="AN4322">
        <v>1113.0999999999999</v>
      </c>
      <c r="AO4322">
        <v>15</v>
      </c>
    </row>
    <row r="4323" spans="1:41" x14ac:dyDescent="0.3">
      <c r="A4323" t="str">
        <f>"Trad IRN"</f>
        <v>Trad IRN</v>
      </c>
      <c r="B4323" t="str">
        <f>"Bldg IRN"</f>
        <v>Bldg IRN</v>
      </c>
      <c r="C4323" t="s">
        <v>41</v>
      </c>
      <c r="D4323" t="s">
        <v>3</v>
      </c>
      <c r="E4323" t="s">
        <v>80</v>
      </c>
      <c r="F4323" t="s">
        <v>81</v>
      </c>
      <c r="G4323" t="s">
        <v>82</v>
      </c>
      <c r="H4323" t="s">
        <v>83</v>
      </c>
      <c r="I4323" t="str">
        <f>"Trad IRN"</f>
        <v>Trad IRN</v>
      </c>
      <c r="J4323" t="s">
        <v>43</v>
      </c>
      <c r="K4323" t="s">
        <v>44</v>
      </c>
      <c r="L4323" t="s">
        <v>45</v>
      </c>
      <c r="M4323" t="s">
        <v>46</v>
      </c>
      <c r="N4323" t="str">
        <f t="shared" si="438"/>
        <v>08/18/2022</v>
      </c>
      <c r="O4323" t="str">
        <f t="shared" si="437"/>
        <v>12/31/2500</v>
      </c>
      <c r="P4323">
        <v>1</v>
      </c>
      <c r="Q4323">
        <v>1</v>
      </c>
      <c r="S4323">
        <v>0</v>
      </c>
      <c r="T4323">
        <v>1</v>
      </c>
      <c r="U4323">
        <v>0</v>
      </c>
      <c r="V4323" t="str">
        <f>"Trad IRN"</f>
        <v>Trad IRN</v>
      </c>
      <c r="W4323">
        <v>100</v>
      </c>
      <c r="X4323" t="s">
        <v>47</v>
      </c>
      <c r="Z4323" t="s">
        <v>47</v>
      </c>
      <c r="AB4323" t="str">
        <f>"01"</f>
        <v>01</v>
      </c>
      <c r="AC4323" t="s">
        <v>48</v>
      </c>
      <c r="AD4323" t="s">
        <v>49</v>
      </c>
      <c r="AE4323" t="s">
        <v>55</v>
      </c>
      <c r="AF4323">
        <v>0</v>
      </c>
      <c r="AG4323" t="s">
        <v>56</v>
      </c>
      <c r="AH4323" t="str">
        <f>"Trad IRN"</f>
        <v>Trad IRN</v>
      </c>
      <c r="AI4323" t="str">
        <f>"Bldg IRN"</f>
        <v>Bldg IRN</v>
      </c>
      <c r="AJ4323" t="s">
        <v>48</v>
      </c>
      <c r="AK4323" t="s">
        <v>48</v>
      </c>
      <c r="AL4323" t="s">
        <v>53</v>
      </c>
      <c r="AM4323">
        <v>1113.0999999999999</v>
      </c>
      <c r="AN4323">
        <v>1113.0999999999999</v>
      </c>
      <c r="AO4323">
        <v>15</v>
      </c>
    </row>
    <row r="4324" spans="1:41" x14ac:dyDescent="0.3">
      <c r="A4324" t="str">
        <f>"Trad IRN"</f>
        <v>Trad IRN</v>
      </c>
      <c r="B4324" t="str">
        <f>"Bldg IRN"</f>
        <v>Bldg IRN</v>
      </c>
      <c r="C4324" t="s">
        <v>41</v>
      </c>
      <c r="D4324" t="s">
        <v>3</v>
      </c>
      <c r="E4324" t="s">
        <v>80</v>
      </c>
      <c r="F4324" t="s">
        <v>81</v>
      </c>
      <c r="G4324" t="s">
        <v>82</v>
      </c>
      <c r="H4324" t="s">
        <v>83</v>
      </c>
      <c r="I4324" t="str">
        <f>"Trad IRN"</f>
        <v>Trad IRN</v>
      </c>
      <c r="J4324" t="s">
        <v>43</v>
      </c>
      <c r="K4324" t="s">
        <v>44</v>
      </c>
      <c r="L4324" t="s">
        <v>45</v>
      </c>
      <c r="M4324" t="s">
        <v>70</v>
      </c>
      <c r="N4324" t="str">
        <f t="shared" si="438"/>
        <v>08/18/2022</v>
      </c>
      <c r="O4324" t="str">
        <f t="shared" si="437"/>
        <v>12/31/2500</v>
      </c>
      <c r="P4324">
        <v>1</v>
      </c>
      <c r="Q4324">
        <v>1</v>
      </c>
      <c r="R4324">
        <v>1</v>
      </c>
      <c r="V4324" t="str">
        <f>"Trad IRN"</f>
        <v>Trad IRN</v>
      </c>
      <c r="W4324">
        <v>50</v>
      </c>
      <c r="X4324" t="s">
        <v>47</v>
      </c>
      <c r="Z4324" t="s">
        <v>47</v>
      </c>
      <c r="AB4324" t="s">
        <v>54</v>
      </c>
      <c r="AC4324" t="str">
        <f>"16"</f>
        <v>16</v>
      </c>
      <c r="AD4324" t="str">
        <f>"2"</f>
        <v>2</v>
      </c>
      <c r="AE4324" t="s">
        <v>50</v>
      </c>
      <c r="AG4324" t="s">
        <v>56</v>
      </c>
      <c r="AH4324" t="str">
        <f>"Trad IRN"</f>
        <v>Trad IRN</v>
      </c>
      <c r="AI4324" t="str">
        <f>"Bldg IRN"</f>
        <v>Bldg IRN</v>
      </c>
      <c r="AJ4324" t="s">
        <v>54</v>
      </c>
      <c r="AK4324" t="s">
        <v>71</v>
      </c>
      <c r="AL4324" t="s">
        <v>53</v>
      </c>
      <c r="AM4324">
        <v>142</v>
      </c>
      <c r="AN4324">
        <v>142</v>
      </c>
      <c r="AO4324">
        <v>15</v>
      </c>
    </row>
    <row r="4325" spans="1:41" x14ac:dyDescent="0.3">
      <c r="A4325" t="str">
        <f>"Trad IRN"</f>
        <v>Trad IRN</v>
      </c>
      <c r="B4325" t="str">
        <f>"Bldg IRN"</f>
        <v>Bldg IRN</v>
      </c>
      <c r="C4325" t="s">
        <v>41</v>
      </c>
      <c r="D4325" t="s">
        <v>3</v>
      </c>
      <c r="E4325" t="s">
        <v>80</v>
      </c>
      <c r="F4325" t="s">
        <v>81</v>
      </c>
      <c r="G4325" t="s">
        <v>82</v>
      </c>
      <c r="H4325" t="s">
        <v>83</v>
      </c>
      <c r="I4325" t="str">
        <f>"Trad IRN"</f>
        <v>Trad IRN</v>
      </c>
      <c r="J4325" t="s">
        <v>43</v>
      </c>
      <c r="K4325" t="s">
        <v>44</v>
      </c>
      <c r="L4325" t="s">
        <v>45</v>
      </c>
      <c r="M4325" t="s">
        <v>46</v>
      </c>
      <c r="N4325" t="str">
        <f t="shared" si="438"/>
        <v>08/18/2022</v>
      </c>
      <c r="O4325" t="str">
        <f t="shared" si="437"/>
        <v>12/31/2500</v>
      </c>
      <c r="P4325">
        <v>1</v>
      </c>
      <c r="Q4325">
        <v>1</v>
      </c>
      <c r="S4325">
        <v>0</v>
      </c>
      <c r="T4325">
        <v>1</v>
      </c>
      <c r="U4325">
        <v>0</v>
      </c>
      <c r="V4325" t="str">
        <f>"Trad IRN"</f>
        <v>Trad IRN</v>
      </c>
      <c r="W4325">
        <v>100</v>
      </c>
      <c r="X4325" t="s">
        <v>47</v>
      </c>
      <c r="Z4325" t="s">
        <v>47</v>
      </c>
      <c r="AB4325" t="str">
        <f>"05"</f>
        <v>05</v>
      </c>
      <c r="AC4325" t="s">
        <v>48</v>
      </c>
      <c r="AD4325" t="s">
        <v>49</v>
      </c>
      <c r="AE4325" t="s">
        <v>55</v>
      </c>
      <c r="AF4325">
        <v>0</v>
      </c>
      <c r="AG4325" t="s">
        <v>56</v>
      </c>
      <c r="AH4325" t="str">
        <f>"Trad IRN"</f>
        <v>Trad IRN</v>
      </c>
      <c r="AI4325" t="str">
        <f>"Bldg IRN"</f>
        <v>Bldg IRN</v>
      </c>
      <c r="AJ4325" t="s">
        <v>48</v>
      </c>
      <c r="AK4325" t="s">
        <v>48</v>
      </c>
      <c r="AL4325" t="s">
        <v>53</v>
      </c>
      <c r="AM4325">
        <v>1113.0999999999999</v>
      </c>
      <c r="AN4325">
        <v>1113.0999999999999</v>
      </c>
      <c r="AO4325">
        <v>15</v>
      </c>
    </row>
    <row r="4326" spans="1:41" x14ac:dyDescent="0.3">
      <c r="A4326" t="str">
        <f>"Trad IRN"</f>
        <v>Trad IRN</v>
      </c>
      <c r="B4326" t="str">
        <f>"Bldg IRN"</f>
        <v>Bldg IRN</v>
      </c>
      <c r="C4326" t="s">
        <v>41</v>
      </c>
      <c r="D4326" t="s">
        <v>3</v>
      </c>
      <c r="E4326" t="s">
        <v>80</v>
      </c>
      <c r="F4326" t="s">
        <v>81</v>
      </c>
      <c r="G4326" t="s">
        <v>82</v>
      </c>
      <c r="H4326" t="s">
        <v>83</v>
      </c>
      <c r="I4326" t="str">
        <f>"Trad IRN"</f>
        <v>Trad IRN</v>
      </c>
      <c r="J4326" t="s">
        <v>43</v>
      </c>
      <c r="K4326" t="s">
        <v>44</v>
      </c>
      <c r="L4326" t="s">
        <v>45</v>
      </c>
      <c r="M4326" t="s">
        <v>46</v>
      </c>
      <c r="N4326" t="str">
        <f t="shared" si="438"/>
        <v>08/18/2022</v>
      </c>
      <c r="O4326" t="str">
        <f t="shared" si="437"/>
        <v>12/31/2500</v>
      </c>
      <c r="P4326">
        <v>1</v>
      </c>
      <c r="Q4326">
        <v>1</v>
      </c>
      <c r="S4326">
        <v>0</v>
      </c>
      <c r="T4326">
        <v>1</v>
      </c>
      <c r="U4326">
        <v>0</v>
      </c>
      <c r="V4326" t="str">
        <f>"Trad IRN"</f>
        <v>Trad IRN</v>
      </c>
      <c r="W4326">
        <v>100</v>
      </c>
      <c r="X4326" t="s">
        <v>47</v>
      </c>
      <c r="Z4326" t="s">
        <v>47</v>
      </c>
      <c r="AB4326" t="str">
        <f>"01"</f>
        <v>01</v>
      </c>
      <c r="AC4326" t="s">
        <v>48</v>
      </c>
      <c r="AD4326" t="s">
        <v>49</v>
      </c>
      <c r="AE4326" t="s">
        <v>55</v>
      </c>
      <c r="AF4326">
        <v>0</v>
      </c>
      <c r="AG4326" t="s">
        <v>56</v>
      </c>
      <c r="AH4326" t="str">
        <f>"Trad IRN"</f>
        <v>Trad IRN</v>
      </c>
      <c r="AI4326" t="str">
        <f>"Bldg IRN"</f>
        <v>Bldg IRN</v>
      </c>
      <c r="AJ4326" t="s">
        <v>48</v>
      </c>
      <c r="AK4326" t="s">
        <v>48</v>
      </c>
      <c r="AL4326" t="s">
        <v>53</v>
      </c>
      <c r="AM4326">
        <v>1113.0999999999999</v>
      </c>
      <c r="AN4326">
        <v>1113.0999999999999</v>
      </c>
      <c r="AO4326">
        <v>15</v>
      </c>
    </row>
    <row r="4327" spans="1:41" x14ac:dyDescent="0.3">
      <c r="A4327" t="str">
        <f>"Trad IRN"</f>
        <v>Trad IRN</v>
      </c>
      <c r="B4327" t="str">
        <f>"Bldg IRN"</f>
        <v>Bldg IRN</v>
      </c>
      <c r="C4327" t="s">
        <v>41</v>
      </c>
      <c r="D4327" t="s">
        <v>3</v>
      </c>
      <c r="E4327" t="s">
        <v>80</v>
      </c>
      <c r="F4327" t="s">
        <v>81</v>
      </c>
      <c r="G4327" t="s">
        <v>82</v>
      </c>
      <c r="H4327" t="s">
        <v>83</v>
      </c>
      <c r="I4327" t="str">
        <f>"Trad IRN"</f>
        <v>Trad IRN</v>
      </c>
      <c r="J4327" t="s">
        <v>43</v>
      </c>
      <c r="K4327" t="s">
        <v>44</v>
      </c>
      <c r="L4327" t="s">
        <v>45</v>
      </c>
      <c r="M4327" t="s">
        <v>46</v>
      </c>
      <c r="N4327" t="str">
        <f t="shared" si="438"/>
        <v>08/18/2022</v>
      </c>
      <c r="O4327" t="str">
        <f t="shared" si="437"/>
        <v>12/31/2500</v>
      </c>
      <c r="P4327">
        <v>1</v>
      </c>
      <c r="Q4327">
        <v>1</v>
      </c>
      <c r="R4327">
        <v>1</v>
      </c>
      <c r="S4327">
        <v>0</v>
      </c>
      <c r="T4327">
        <v>1</v>
      </c>
      <c r="U4327">
        <v>0</v>
      </c>
      <c r="V4327" t="str">
        <f>"Trad IRN"</f>
        <v>Trad IRN</v>
      </c>
      <c r="W4327">
        <v>100</v>
      </c>
      <c r="X4327" t="s">
        <v>47</v>
      </c>
      <c r="Z4327" t="s">
        <v>47</v>
      </c>
      <c r="AB4327" t="str">
        <f>"05"</f>
        <v>05</v>
      </c>
      <c r="AC4327" t="str">
        <f>"10"</f>
        <v>10</v>
      </c>
      <c r="AD4327" t="str">
        <f>"2"</f>
        <v>2</v>
      </c>
      <c r="AE4327" t="s">
        <v>50</v>
      </c>
      <c r="AF4327">
        <v>2</v>
      </c>
      <c r="AG4327" t="s">
        <v>56</v>
      </c>
      <c r="AH4327" t="str">
        <f>"Trad IRN"</f>
        <v>Trad IRN</v>
      </c>
      <c r="AI4327" t="str">
        <f>"Bldg IRN"</f>
        <v>Bldg IRN</v>
      </c>
      <c r="AJ4327" t="s">
        <v>48</v>
      </c>
      <c r="AK4327" t="s">
        <v>48</v>
      </c>
      <c r="AL4327" t="s">
        <v>53</v>
      </c>
      <c r="AM4327">
        <v>1113.0999999999999</v>
      </c>
      <c r="AN4327">
        <v>1113.0999999999999</v>
      </c>
      <c r="AO4327">
        <v>15</v>
      </c>
    </row>
    <row r="4328" spans="1:41" x14ac:dyDescent="0.3">
      <c r="A4328" t="str">
        <f>"Trad IRN"</f>
        <v>Trad IRN</v>
      </c>
      <c r="B4328" t="str">
        <f>"Bldg IRN"</f>
        <v>Bldg IRN</v>
      </c>
      <c r="C4328" t="s">
        <v>41</v>
      </c>
      <c r="D4328" t="s">
        <v>3</v>
      </c>
      <c r="E4328" t="s">
        <v>80</v>
      </c>
      <c r="F4328" t="s">
        <v>81</v>
      </c>
      <c r="G4328" t="s">
        <v>82</v>
      </c>
      <c r="H4328" t="s">
        <v>83</v>
      </c>
      <c r="I4328" t="str">
        <f>"Trad IRN"</f>
        <v>Trad IRN</v>
      </c>
      <c r="J4328" t="s">
        <v>43</v>
      </c>
      <c r="K4328" t="s">
        <v>44</v>
      </c>
      <c r="L4328" t="s">
        <v>45</v>
      </c>
      <c r="M4328" t="s">
        <v>46</v>
      </c>
      <c r="N4328" t="str">
        <f t="shared" si="438"/>
        <v>08/18/2022</v>
      </c>
      <c r="O4328" t="str">
        <f t="shared" si="437"/>
        <v>12/31/2500</v>
      </c>
      <c r="P4328">
        <v>1</v>
      </c>
      <c r="Q4328">
        <v>1</v>
      </c>
      <c r="S4328">
        <v>0</v>
      </c>
      <c r="T4328">
        <v>1</v>
      </c>
      <c r="U4328">
        <v>0</v>
      </c>
      <c r="V4328" t="str">
        <f>"Trad IRN"</f>
        <v>Trad IRN</v>
      </c>
      <c r="W4328">
        <v>100</v>
      </c>
      <c r="X4328" t="s">
        <v>47</v>
      </c>
      <c r="Z4328" t="s">
        <v>47</v>
      </c>
      <c r="AB4328" t="s">
        <v>57</v>
      </c>
      <c r="AC4328" t="s">
        <v>48</v>
      </c>
      <c r="AD4328" t="s">
        <v>49</v>
      </c>
      <c r="AE4328" t="s">
        <v>50</v>
      </c>
      <c r="AF4328">
        <v>0</v>
      </c>
      <c r="AG4328" t="s">
        <v>56</v>
      </c>
      <c r="AH4328" t="str">
        <f>"Trad IRN"</f>
        <v>Trad IRN</v>
      </c>
      <c r="AI4328" t="str">
        <f>"Bldg IRN"</f>
        <v>Bldg IRN</v>
      </c>
      <c r="AJ4328" t="s">
        <v>48</v>
      </c>
      <c r="AK4328" t="s">
        <v>48</v>
      </c>
      <c r="AL4328" t="s">
        <v>53</v>
      </c>
      <c r="AM4328">
        <v>1113.0999999999999</v>
      </c>
      <c r="AN4328">
        <v>1113.0999999999999</v>
      </c>
      <c r="AO4328">
        <v>15</v>
      </c>
    </row>
    <row r="4329" spans="1:41" x14ac:dyDescent="0.3">
      <c r="A4329" t="str">
        <f>"Trad IRN"</f>
        <v>Trad IRN</v>
      </c>
      <c r="B4329" t="str">
        <f>"Bldg IRN"</f>
        <v>Bldg IRN</v>
      </c>
      <c r="C4329" t="s">
        <v>41</v>
      </c>
      <c r="D4329" t="s">
        <v>3</v>
      </c>
      <c r="E4329" t="s">
        <v>80</v>
      </c>
      <c r="F4329" t="s">
        <v>81</v>
      </c>
      <c r="G4329" t="s">
        <v>82</v>
      </c>
      <c r="H4329" t="s">
        <v>83</v>
      </c>
      <c r="I4329" t="str">
        <f>"Trad IRN"</f>
        <v>Trad IRN</v>
      </c>
      <c r="J4329" t="s">
        <v>43</v>
      </c>
      <c r="K4329" t="s">
        <v>44</v>
      </c>
      <c r="L4329" t="s">
        <v>45</v>
      </c>
      <c r="M4329" t="s">
        <v>46</v>
      </c>
      <c r="N4329" t="str">
        <f t="shared" si="438"/>
        <v>08/18/2022</v>
      </c>
      <c r="O4329" t="str">
        <f t="shared" si="437"/>
        <v>12/31/2500</v>
      </c>
      <c r="P4329">
        <v>1</v>
      </c>
      <c r="Q4329">
        <v>1</v>
      </c>
      <c r="S4329">
        <v>0</v>
      </c>
      <c r="T4329">
        <v>1</v>
      </c>
      <c r="U4329">
        <v>0</v>
      </c>
      <c r="V4329" t="str">
        <f>"Trad IRN"</f>
        <v>Trad IRN</v>
      </c>
      <c r="W4329">
        <v>100</v>
      </c>
      <c r="X4329" t="s">
        <v>47</v>
      </c>
      <c r="Z4329" t="s">
        <v>47</v>
      </c>
      <c r="AB4329" t="str">
        <f>"02"</f>
        <v>02</v>
      </c>
      <c r="AC4329" t="s">
        <v>48</v>
      </c>
      <c r="AD4329" t="s">
        <v>49</v>
      </c>
      <c r="AE4329" t="s">
        <v>50</v>
      </c>
      <c r="AF4329">
        <v>0</v>
      </c>
      <c r="AG4329" t="s">
        <v>56</v>
      </c>
      <c r="AH4329" t="str">
        <f>"Trad IRN"</f>
        <v>Trad IRN</v>
      </c>
      <c r="AI4329" t="str">
        <f>"Bldg IRN"</f>
        <v>Bldg IRN</v>
      </c>
      <c r="AJ4329" t="s">
        <v>48</v>
      </c>
      <c r="AK4329" t="s">
        <v>48</v>
      </c>
      <c r="AL4329" t="s">
        <v>53</v>
      </c>
      <c r="AM4329">
        <v>1113.0999999999999</v>
      </c>
      <c r="AN4329">
        <v>1113.0999999999999</v>
      </c>
      <c r="AO4329">
        <v>15</v>
      </c>
    </row>
    <row r="4330" spans="1:41" x14ac:dyDescent="0.3">
      <c r="A4330" t="str">
        <f>"Trad IRN"</f>
        <v>Trad IRN</v>
      </c>
      <c r="B4330" t="str">
        <f>"Bldg IRN"</f>
        <v>Bldg IRN</v>
      </c>
      <c r="C4330" t="s">
        <v>41</v>
      </c>
      <c r="D4330" t="s">
        <v>3</v>
      </c>
      <c r="E4330" t="s">
        <v>80</v>
      </c>
      <c r="F4330" t="s">
        <v>81</v>
      </c>
      <c r="G4330" t="s">
        <v>82</v>
      </c>
      <c r="H4330" t="s">
        <v>83</v>
      </c>
      <c r="I4330" t="str">
        <f>"Trad IRN"</f>
        <v>Trad IRN</v>
      </c>
      <c r="J4330" t="s">
        <v>43</v>
      </c>
      <c r="K4330" t="s">
        <v>44</v>
      </c>
      <c r="L4330" t="s">
        <v>45</v>
      </c>
      <c r="M4330" t="s">
        <v>70</v>
      </c>
      <c r="N4330" t="str">
        <f>"01/09/2023"</f>
        <v>01/09/2023</v>
      </c>
      <c r="O4330" t="str">
        <f t="shared" si="437"/>
        <v>12/31/2500</v>
      </c>
      <c r="P4330">
        <v>0.51408500000000001</v>
      </c>
      <c r="Q4330">
        <v>0.51408500000000001</v>
      </c>
      <c r="R4330">
        <v>0.51408500000000001</v>
      </c>
      <c r="V4330" t="str">
        <f>"Trad IRN"</f>
        <v>Trad IRN</v>
      </c>
      <c r="W4330">
        <v>50</v>
      </c>
      <c r="X4330" t="s">
        <v>47</v>
      </c>
      <c r="Z4330" t="s">
        <v>47</v>
      </c>
      <c r="AB4330" t="s">
        <v>54</v>
      </c>
      <c r="AC4330" t="str">
        <f>"16"</f>
        <v>16</v>
      </c>
      <c r="AD4330" t="str">
        <f>"2"</f>
        <v>2</v>
      </c>
      <c r="AE4330" t="s">
        <v>50</v>
      </c>
      <c r="AG4330" t="s">
        <v>56</v>
      </c>
      <c r="AH4330" t="str">
        <f>"Trad IRN"</f>
        <v>Trad IRN</v>
      </c>
      <c r="AI4330" t="str">
        <f>"Bldg IRN"</f>
        <v>Bldg IRN</v>
      </c>
      <c r="AJ4330" t="s">
        <v>54</v>
      </c>
      <c r="AK4330" t="s">
        <v>72</v>
      </c>
      <c r="AL4330" t="s">
        <v>53</v>
      </c>
      <c r="AM4330">
        <v>73</v>
      </c>
      <c r="AN4330">
        <v>142</v>
      </c>
      <c r="AO4330">
        <v>15</v>
      </c>
    </row>
    <row r="4331" spans="1:41" x14ac:dyDescent="0.3">
      <c r="A4331" t="str">
        <f>"Trad IRN"</f>
        <v>Trad IRN</v>
      </c>
      <c r="B4331" t="str">
        <f>"Bldg IRN"</f>
        <v>Bldg IRN</v>
      </c>
      <c r="C4331" t="s">
        <v>41</v>
      </c>
      <c r="D4331" t="s">
        <v>3</v>
      </c>
      <c r="E4331" t="s">
        <v>80</v>
      </c>
      <c r="F4331" t="s">
        <v>81</v>
      </c>
      <c r="G4331" t="s">
        <v>82</v>
      </c>
      <c r="H4331" t="s">
        <v>83</v>
      </c>
      <c r="I4331" t="str">
        <f>"Trad IRN"</f>
        <v>Trad IRN</v>
      </c>
      <c r="J4331" t="s">
        <v>43</v>
      </c>
      <c r="K4331" t="s">
        <v>44</v>
      </c>
      <c r="L4331" t="s">
        <v>45</v>
      </c>
      <c r="M4331" t="s">
        <v>46</v>
      </c>
      <c r="N4331" t="str">
        <f>"08/18/2022"</f>
        <v>08/18/2022</v>
      </c>
      <c r="O4331" t="str">
        <f>"01/04/2023"</f>
        <v>01/04/2023</v>
      </c>
      <c r="P4331">
        <v>0.47514099999999998</v>
      </c>
      <c r="Q4331">
        <v>0.47514099999999998</v>
      </c>
      <c r="S4331">
        <v>0</v>
      </c>
      <c r="T4331">
        <v>0.47514099999999998</v>
      </c>
      <c r="U4331">
        <v>0</v>
      </c>
      <c r="V4331" t="str">
        <f>"Trad IRN"</f>
        <v>Trad IRN</v>
      </c>
      <c r="W4331">
        <v>100</v>
      </c>
      <c r="X4331" t="s">
        <v>47</v>
      </c>
      <c r="Z4331" t="s">
        <v>47</v>
      </c>
      <c r="AB4331" t="str">
        <f>"01"</f>
        <v>01</v>
      </c>
      <c r="AC4331" t="s">
        <v>48</v>
      </c>
      <c r="AD4331" t="s">
        <v>49</v>
      </c>
      <c r="AE4331" t="s">
        <v>55</v>
      </c>
      <c r="AF4331">
        <v>0</v>
      </c>
      <c r="AG4331" t="s">
        <v>56</v>
      </c>
      <c r="AH4331" t="str">
        <f>"Trad IRN"</f>
        <v>Trad IRN</v>
      </c>
      <c r="AI4331" t="str">
        <f>"Bldg IRN"</f>
        <v>Bldg IRN</v>
      </c>
      <c r="AJ4331" t="s">
        <v>48</v>
      </c>
      <c r="AK4331" t="s">
        <v>48</v>
      </c>
      <c r="AL4331" t="s">
        <v>53</v>
      </c>
      <c r="AM4331">
        <v>528.88</v>
      </c>
      <c r="AN4331">
        <v>1113.0999999999999</v>
      </c>
      <c r="AO4331">
        <v>15</v>
      </c>
    </row>
    <row r="4332" spans="1:41" x14ac:dyDescent="0.3">
      <c r="A4332" t="str">
        <f>"Trad IRN"</f>
        <v>Trad IRN</v>
      </c>
      <c r="B4332" t="str">
        <f>"Bldg IRN"</f>
        <v>Bldg IRN</v>
      </c>
      <c r="C4332" t="s">
        <v>41</v>
      </c>
      <c r="D4332" t="s">
        <v>3</v>
      </c>
      <c r="E4332" t="s">
        <v>80</v>
      </c>
      <c r="F4332" t="s">
        <v>81</v>
      </c>
      <c r="G4332" t="s">
        <v>82</v>
      </c>
      <c r="H4332" t="s">
        <v>83</v>
      </c>
      <c r="I4332" t="str">
        <f>"Trad IRN"</f>
        <v>Trad IRN</v>
      </c>
      <c r="J4332" t="s">
        <v>43</v>
      </c>
      <c r="K4332" t="s">
        <v>44</v>
      </c>
      <c r="L4332" t="s">
        <v>45</v>
      </c>
      <c r="M4332" t="s">
        <v>46</v>
      </c>
      <c r="N4332" t="str">
        <f>"08/18/2022"</f>
        <v>08/18/2022</v>
      </c>
      <c r="O4332" t="str">
        <f>"01/04/2023"</f>
        <v>01/04/2023</v>
      </c>
      <c r="P4332">
        <v>0.47514099999999998</v>
      </c>
      <c r="Q4332">
        <v>0.47514099999999998</v>
      </c>
      <c r="S4332">
        <v>0</v>
      </c>
      <c r="T4332">
        <v>0.47514099999999998</v>
      </c>
      <c r="U4332">
        <v>0</v>
      </c>
      <c r="V4332" t="str">
        <f>"Trad IRN"</f>
        <v>Trad IRN</v>
      </c>
      <c r="W4332">
        <v>100</v>
      </c>
      <c r="X4332" t="s">
        <v>47</v>
      </c>
      <c r="Z4332" t="s">
        <v>47</v>
      </c>
      <c r="AB4332" t="str">
        <f>"03"</f>
        <v>03</v>
      </c>
      <c r="AC4332" t="s">
        <v>48</v>
      </c>
      <c r="AD4332" t="s">
        <v>49</v>
      </c>
      <c r="AE4332" t="s">
        <v>55</v>
      </c>
      <c r="AF4332">
        <v>0</v>
      </c>
      <c r="AG4332" t="s">
        <v>56</v>
      </c>
      <c r="AH4332" t="str">
        <f>"Trad IRN"</f>
        <v>Trad IRN</v>
      </c>
      <c r="AI4332" t="str">
        <f>"Bldg IRN"</f>
        <v>Bldg IRN</v>
      </c>
      <c r="AJ4332" t="s">
        <v>48</v>
      </c>
      <c r="AK4332" t="s">
        <v>48</v>
      </c>
      <c r="AL4332" t="s">
        <v>53</v>
      </c>
      <c r="AM4332">
        <v>528.88</v>
      </c>
      <c r="AN4332">
        <v>1113.0999999999999</v>
      </c>
      <c r="AO4332">
        <v>15</v>
      </c>
    </row>
    <row r="4333" spans="1:41" x14ac:dyDescent="0.3">
      <c r="A4333" t="str">
        <f>"Trad IRN"</f>
        <v>Trad IRN</v>
      </c>
      <c r="B4333" t="str">
        <f>"Bldg IRN"</f>
        <v>Bldg IRN</v>
      </c>
      <c r="C4333" t="s">
        <v>41</v>
      </c>
      <c r="D4333" t="s">
        <v>3</v>
      </c>
      <c r="E4333" t="s">
        <v>80</v>
      </c>
      <c r="F4333" t="s">
        <v>81</v>
      </c>
      <c r="G4333" t="s">
        <v>82</v>
      </c>
      <c r="H4333" t="s">
        <v>83</v>
      </c>
      <c r="I4333" t="str">
        <f>"Trad IRN"</f>
        <v>Trad IRN</v>
      </c>
      <c r="J4333" t="s">
        <v>43</v>
      </c>
      <c r="K4333" t="s">
        <v>44</v>
      </c>
      <c r="L4333" t="s">
        <v>45</v>
      </c>
      <c r="M4333" t="s">
        <v>46</v>
      </c>
      <c r="N4333" t="str">
        <f>"08/22/2022"</f>
        <v>08/22/2022</v>
      </c>
      <c r="O4333" t="str">
        <f>"12/31/2500"</f>
        <v>12/31/2500</v>
      </c>
      <c r="P4333">
        <v>0.98846500000000004</v>
      </c>
      <c r="Q4333">
        <v>0.98846500000000004</v>
      </c>
      <c r="S4333">
        <v>0</v>
      </c>
      <c r="T4333">
        <v>0.98846500000000004</v>
      </c>
      <c r="U4333">
        <v>0</v>
      </c>
      <c r="V4333" t="str">
        <f>"Trad IRN"</f>
        <v>Trad IRN</v>
      </c>
      <c r="W4333">
        <v>100</v>
      </c>
      <c r="X4333" t="s">
        <v>47</v>
      </c>
      <c r="Z4333" t="s">
        <v>47</v>
      </c>
      <c r="AB4333" t="s">
        <v>57</v>
      </c>
      <c r="AC4333" t="s">
        <v>48</v>
      </c>
      <c r="AD4333" t="s">
        <v>49</v>
      </c>
      <c r="AE4333" t="s">
        <v>55</v>
      </c>
      <c r="AF4333">
        <v>0</v>
      </c>
      <c r="AG4333" t="s">
        <v>56</v>
      </c>
      <c r="AH4333" t="str">
        <f>"Trad IRN"</f>
        <v>Trad IRN</v>
      </c>
      <c r="AI4333" t="str">
        <f>"Bldg IRN"</f>
        <v>Bldg IRN</v>
      </c>
      <c r="AJ4333" t="s">
        <v>48</v>
      </c>
      <c r="AK4333" t="s">
        <v>48</v>
      </c>
      <c r="AL4333" t="s">
        <v>53</v>
      </c>
      <c r="AM4333">
        <v>1100.26</v>
      </c>
      <c r="AN4333">
        <v>1113.0999999999999</v>
      </c>
      <c r="AO4333">
        <v>15</v>
      </c>
    </row>
    <row r="4334" spans="1:41" x14ac:dyDescent="0.3">
      <c r="A4334" t="str">
        <f>"Trad IRN"</f>
        <v>Trad IRN</v>
      </c>
      <c r="B4334" t="str">
        <f>"Bldg IRN"</f>
        <v>Bldg IRN</v>
      </c>
      <c r="C4334" t="s">
        <v>41</v>
      </c>
      <c r="D4334" t="s">
        <v>3</v>
      </c>
      <c r="E4334" t="s">
        <v>80</v>
      </c>
      <c r="F4334" t="s">
        <v>81</v>
      </c>
      <c r="G4334" t="s">
        <v>82</v>
      </c>
      <c r="H4334" t="s">
        <v>83</v>
      </c>
      <c r="I4334" t="str">
        <f>"Trad IRN"</f>
        <v>Trad IRN</v>
      </c>
      <c r="J4334" t="s">
        <v>43</v>
      </c>
      <c r="K4334" t="s">
        <v>44</v>
      </c>
      <c r="L4334" t="s">
        <v>45</v>
      </c>
      <c r="M4334" t="s">
        <v>46</v>
      </c>
      <c r="N4334" t="str">
        <f t="shared" ref="N4334:N4339" si="439">"08/18/2022"</f>
        <v>08/18/2022</v>
      </c>
      <c r="O4334" t="str">
        <f>"12/31/2500"</f>
        <v>12/31/2500</v>
      </c>
      <c r="P4334">
        <v>1</v>
      </c>
      <c r="Q4334">
        <v>1</v>
      </c>
      <c r="S4334">
        <v>0</v>
      </c>
      <c r="T4334">
        <v>1</v>
      </c>
      <c r="U4334">
        <v>0</v>
      </c>
      <c r="V4334" t="str">
        <f>"Trad IRN"</f>
        <v>Trad IRN</v>
      </c>
      <c r="W4334">
        <v>100</v>
      </c>
      <c r="X4334" t="s">
        <v>47</v>
      </c>
      <c r="Z4334" t="s">
        <v>47</v>
      </c>
      <c r="AB4334" t="str">
        <f>"02"</f>
        <v>02</v>
      </c>
      <c r="AC4334" t="s">
        <v>48</v>
      </c>
      <c r="AD4334" t="s">
        <v>49</v>
      </c>
      <c r="AE4334" t="s">
        <v>55</v>
      </c>
      <c r="AF4334">
        <v>0</v>
      </c>
      <c r="AG4334" t="s">
        <v>56</v>
      </c>
      <c r="AH4334" t="str">
        <f>"Trad IRN"</f>
        <v>Trad IRN</v>
      </c>
      <c r="AI4334" t="str">
        <f>"Bldg IRN"</f>
        <v>Bldg IRN</v>
      </c>
      <c r="AJ4334" t="s">
        <v>48</v>
      </c>
      <c r="AK4334" t="s">
        <v>48</v>
      </c>
      <c r="AL4334" t="s">
        <v>53</v>
      </c>
      <c r="AM4334">
        <v>1113.0999999999999</v>
      </c>
      <c r="AN4334">
        <v>1113.0999999999999</v>
      </c>
      <c r="AO4334">
        <v>15</v>
      </c>
    </row>
    <row r="4335" spans="1:41" x14ac:dyDescent="0.3">
      <c r="A4335" t="str">
        <f>"Trad IRN"</f>
        <v>Trad IRN</v>
      </c>
      <c r="B4335" t="str">
        <f>"Bldg IRN"</f>
        <v>Bldg IRN</v>
      </c>
      <c r="C4335" t="s">
        <v>41</v>
      </c>
      <c r="D4335" t="s">
        <v>3</v>
      </c>
      <c r="E4335" t="s">
        <v>80</v>
      </c>
      <c r="F4335" t="s">
        <v>81</v>
      </c>
      <c r="G4335" t="s">
        <v>82</v>
      </c>
      <c r="H4335" t="s">
        <v>83</v>
      </c>
      <c r="I4335" t="str">
        <f>"Trad IRN"</f>
        <v>Trad IRN</v>
      </c>
      <c r="J4335" t="s">
        <v>43</v>
      </c>
      <c r="K4335" t="s">
        <v>44</v>
      </c>
      <c r="L4335" t="s">
        <v>45</v>
      </c>
      <c r="M4335" t="s">
        <v>46</v>
      </c>
      <c r="N4335" t="str">
        <f t="shared" si="439"/>
        <v>08/18/2022</v>
      </c>
      <c r="O4335" t="str">
        <f>"12/31/2500"</f>
        <v>12/31/2500</v>
      </c>
      <c r="P4335">
        <v>1</v>
      </c>
      <c r="Q4335">
        <v>1</v>
      </c>
      <c r="R4335">
        <v>1</v>
      </c>
      <c r="S4335">
        <v>0</v>
      </c>
      <c r="T4335">
        <v>1</v>
      </c>
      <c r="U4335">
        <v>0</v>
      </c>
      <c r="V4335" t="str">
        <f>"Trad IRN"</f>
        <v>Trad IRN</v>
      </c>
      <c r="W4335">
        <v>100</v>
      </c>
      <c r="X4335" t="s">
        <v>47</v>
      </c>
      <c r="Z4335" t="s">
        <v>47</v>
      </c>
      <c r="AB4335" t="str">
        <f>"03"</f>
        <v>03</v>
      </c>
      <c r="AC4335" t="str">
        <f>"12"</f>
        <v>12</v>
      </c>
      <c r="AD4335" t="str">
        <f>"6"</f>
        <v>6</v>
      </c>
      <c r="AE4335" t="s">
        <v>55</v>
      </c>
      <c r="AF4335">
        <v>0</v>
      </c>
      <c r="AG4335" t="s">
        <v>56</v>
      </c>
      <c r="AH4335" t="str">
        <f>"Trad IRN"</f>
        <v>Trad IRN</v>
      </c>
      <c r="AI4335" t="str">
        <f>"Bldg IRN"</f>
        <v>Bldg IRN</v>
      </c>
      <c r="AJ4335" t="s">
        <v>48</v>
      </c>
      <c r="AK4335" t="s">
        <v>48</v>
      </c>
      <c r="AL4335" t="s">
        <v>53</v>
      </c>
      <c r="AM4335">
        <v>1113.0999999999999</v>
      </c>
      <c r="AN4335">
        <v>1113.0999999999999</v>
      </c>
      <c r="AO4335">
        <v>15</v>
      </c>
    </row>
    <row r="4336" spans="1:41" x14ac:dyDescent="0.3">
      <c r="A4336" t="str">
        <f>"Trad IRN"</f>
        <v>Trad IRN</v>
      </c>
      <c r="B4336" t="str">
        <f>"Bldg IRN"</f>
        <v>Bldg IRN</v>
      </c>
      <c r="C4336" t="s">
        <v>41</v>
      </c>
      <c r="D4336" t="s">
        <v>3</v>
      </c>
      <c r="E4336" t="s">
        <v>80</v>
      </c>
      <c r="F4336" t="s">
        <v>81</v>
      </c>
      <c r="G4336" t="s">
        <v>82</v>
      </c>
      <c r="H4336" t="s">
        <v>83</v>
      </c>
      <c r="I4336" t="str">
        <f>"Trad IRN"</f>
        <v>Trad IRN</v>
      </c>
      <c r="J4336" t="s">
        <v>43</v>
      </c>
      <c r="K4336" t="s">
        <v>44</v>
      </c>
      <c r="L4336" t="s">
        <v>45</v>
      </c>
      <c r="M4336" t="s">
        <v>46</v>
      </c>
      <c r="N4336" t="str">
        <f t="shared" si="439"/>
        <v>08/18/2022</v>
      </c>
      <c r="O4336" t="str">
        <f>"12/31/2500"</f>
        <v>12/31/2500</v>
      </c>
      <c r="P4336">
        <v>1</v>
      </c>
      <c r="Q4336">
        <v>1</v>
      </c>
      <c r="R4336">
        <v>1</v>
      </c>
      <c r="S4336">
        <v>0</v>
      </c>
      <c r="T4336">
        <v>1</v>
      </c>
      <c r="U4336">
        <v>0</v>
      </c>
      <c r="V4336" t="str">
        <f>"Trad IRN"</f>
        <v>Trad IRN</v>
      </c>
      <c r="W4336">
        <v>100</v>
      </c>
      <c r="X4336" t="s">
        <v>47</v>
      </c>
      <c r="Z4336" t="s">
        <v>47</v>
      </c>
      <c r="AB4336" t="str">
        <f>"01"</f>
        <v>01</v>
      </c>
      <c r="AC4336" t="str">
        <f>"12"</f>
        <v>12</v>
      </c>
      <c r="AD4336" t="str">
        <f>"6"</f>
        <v>6</v>
      </c>
      <c r="AE4336" t="s">
        <v>55</v>
      </c>
      <c r="AF4336">
        <v>0</v>
      </c>
      <c r="AG4336" t="s">
        <v>56</v>
      </c>
      <c r="AH4336" t="str">
        <f>"Trad IRN"</f>
        <v>Trad IRN</v>
      </c>
      <c r="AI4336" t="str">
        <f>"Bldg IRN"</f>
        <v>Bldg IRN</v>
      </c>
      <c r="AJ4336" t="s">
        <v>48</v>
      </c>
      <c r="AK4336" t="s">
        <v>48</v>
      </c>
      <c r="AL4336" t="s">
        <v>53</v>
      </c>
      <c r="AM4336">
        <v>1113.0999999999999</v>
      </c>
      <c r="AN4336">
        <v>1113.0999999999999</v>
      </c>
      <c r="AO4336">
        <v>15</v>
      </c>
    </row>
    <row r="4337" spans="1:41" x14ac:dyDescent="0.3">
      <c r="A4337" t="str">
        <f>"Trad IRN"</f>
        <v>Trad IRN</v>
      </c>
      <c r="B4337" t="str">
        <f>"Bldg IRN"</f>
        <v>Bldg IRN</v>
      </c>
      <c r="C4337" t="s">
        <v>41</v>
      </c>
      <c r="D4337" t="s">
        <v>3</v>
      </c>
      <c r="E4337" t="s">
        <v>80</v>
      </c>
      <c r="F4337" t="s">
        <v>81</v>
      </c>
      <c r="G4337" t="s">
        <v>82</v>
      </c>
      <c r="H4337" t="s">
        <v>83</v>
      </c>
      <c r="I4337" t="str">
        <f>"Trad IRN"</f>
        <v>Trad IRN</v>
      </c>
      <c r="J4337" t="s">
        <v>43</v>
      </c>
      <c r="K4337" t="s">
        <v>44</v>
      </c>
      <c r="L4337" t="s">
        <v>45</v>
      </c>
      <c r="M4337" t="s">
        <v>70</v>
      </c>
      <c r="N4337" t="str">
        <f t="shared" si="439"/>
        <v>08/18/2022</v>
      </c>
      <c r="O4337" t="str">
        <f>"09/11/2022"</f>
        <v>09/11/2022</v>
      </c>
      <c r="P4337">
        <v>8.4506999999999999E-2</v>
      </c>
      <c r="Q4337">
        <v>8.4506999999999999E-2</v>
      </c>
      <c r="R4337">
        <v>8.4506999999999999E-2</v>
      </c>
      <c r="V4337" t="str">
        <f>"Trad IRN"</f>
        <v>Trad IRN</v>
      </c>
      <c r="W4337">
        <v>50</v>
      </c>
      <c r="X4337" t="s">
        <v>47</v>
      </c>
      <c r="Z4337" t="s">
        <v>47</v>
      </c>
      <c r="AB4337" t="s">
        <v>54</v>
      </c>
      <c r="AC4337" t="str">
        <f>"06"</f>
        <v>06</v>
      </c>
      <c r="AD4337" t="str">
        <f>"5"</f>
        <v>5</v>
      </c>
      <c r="AE4337" t="s">
        <v>50</v>
      </c>
      <c r="AG4337" t="s">
        <v>56</v>
      </c>
      <c r="AH4337" t="str">
        <f>"Trad IRN"</f>
        <v>Trad IRN</v>
      </c>
      <c r="AI4337" t="str">
        <f>"Bldg IRN"</f>
        <v>Bldg IRN</v>
      </c>
      <c r="AJ4337" t="s">
        <v>54</v>
      </c>
      <c r="AK4337" t="s">
        <v>72</v>
      </c>
      <c r="AL4337" t="s">
        <v>53</v>
      </c>
      <c r="AM4337">
        <v>12</v>
      </c>
      <c r="AN4337">
        <v>142</v>
      </c>
      <c r="AO4337">
        <v>15</v>
      </c>
    </row>
    <row r="4338" spans="1:41" x14ac:dyDescent="0.3">
      <c r="A4338" t="str">
        <f>"Trad IRN"</f>
        <v>Trad IRN</v>
      </c>
      <c r="B4338" t="str">
        <f>"Bldg IRN"</f>
        <v>Bldg IRN</v>
      </c>
      <c r="C4338" t="s">
        <v>41</v>
      </c>
      <c r="D4338" t="s">
        <v>3</v>
      </c>
      <c r="E4338" t="s">
        <v>80</v>
      </c>
      <c r="F4338" t="s">
        <v>81</v>
      </c>
      <c r="G4338" t="s">
        <v>82</v>
      </c>
      <c r="H4338" t="s">
        <v>83</v>
      </c>
      <c r="I4338" t="str">
        <f>"Trad IRN"</f>
        <v>Trad IRN</v>
      </c>
      <c r="J4338" t="s">
        <v>43</v>
      </c>
      <c r="K4338" t="s">
        <v>44</v>
      </c>
      <c r="L4338" t="s">
        <v>45</v>
      </c>
      <c r="M4338" t="s">
        <v>46</v>
      </c>
      <c r="N4338" t="str">
        <f t="shared" si="439"/>
        <v>08/18/2022</v>
      </c>
      <c r="O4338" t="str">
        <f>"08/28/2022"</f>
        <v>08/28/2022</v>
      </c>
      <c r="P4338">
        <v>4.0374E-2</v>
      </c>
      <c r="Q4338">
        <v>4.0374E-2</v>
      </c>
      <c r="R4338">
        <v>4.0374E-2</v>
      </c>
      <c r="S4338">
        <v>0</v>
      </c>
      <c r="T4338">
        <v>4.0374E-2</v>
      </c>
      <c r="U4338">
        <v>0</v>
      </c>
      <c r="V4338" t="str">
        <f>"Trad IRN"</f>
        <v>Trad IRN</v>
      </c>
      <c r="W4338">
        <v>100</v>
      </c>
      <c r="X4338" t="s">
        <v>47</v>
      </c>
      <c r="Z4338" t="s">
        <v>47</v>
      </c>
      <c r="AB4338" t="str">
        <f>"01"</f>
        <v>01</v>
      </c>
      <c r="AC4338" t="str">
        <f>"15"</f>
        <v>15</v>
      </c>
      <c r="AD4338" t="str">
        <f>"2"</f>
        <v>2</v>
      </c>
      <c r="AE4338" t="s">
        <v>50</v>
      </c>
      <c r="AF4338">
        <v>0</v>
      </c>
      <c r="AG4338" t="s">
        <v>56</v>
      </c>
      <c r="AH4338" t="str">
        <f>"Trad IRN"</f>
        <v>Trad IRN</v>
      </c>
      <c r="AI4338" t="str">
        <f>"Bldg IRN"</f>
        <v>Bldg IRN</v>
      </c>
      <c r="AJ4338" t="s">
        <v>48</v>
      </c>
      <c r="AK4338" t="s">
        <v>48</v>
      </c>
      <c r="AL4338" t="s">
        <v>53</v>
      </c>
      <c r="AM4338">
        <v>44.94</v>
      </c>
      <c r="AN4338">
        <v>1113.0999999999999</v>
      </c>
      <c r="AO4338">
        <v>15</v>
      </c>
    </row>
    <row r="4339" spans="1:41" x14ac:dyDescent="0.3">
      <c r="A4339" t="str">
        <f>"Trad IRN"</f>
        <v>Trad IRN</v>
      </c>
      <c r="B4339" t="str">
        <f>"Bldg IRN"</f>
        <v>Bldg IRN</v>
      </c>
      <c r="C4339" t="s">
        <v>41</v>
      </c>
      <c r="D4339" t="s">
        <v>3</v>
      </c>
      <c r="E4339" t="s">
        <v>80</v>
      </c>
      <c r="F4339" t="s">
        <v>81</v>
      </c>
      <c r="G4339" t="s">
        <v>82</v>
      </c>
      <c r="H4339" t="s">
        <v>83</v>
      </c>
      <c r="I4339" t="str">
        <f>"Trad IRN"</f>
        <v>Trad IRN</v>
      </c>
      <c r="J4339" t="s">
        <v>43</v>
      </c>
      <c r="K4339" t="s">
        <v>44</v>
      </c>
      <c r="L4339" t="s">
        <v>45</v>
      </c>
      <c r="M4339" t="s">
        <v>46</v>
      </c>
      <c r="N4339" t="str">
        <f t="shared" si="439"/>
        <v>08/18/2022</v>
      </c>
      <c r="O4339" t="str">
        <f>"10/16/2022"</f>
        <v>10/16/2022</v>
      </c>
      <c r="P4339">
        <v>0.21340400000000001</v>
      </c>
      <c r="Q4339">
        <v>0.21340400000000001</v>
      </c>
      <c r="S4339">
        <v>0</v>
      </c>
      <c r="T4339">
        <v>0.21340400000000001</v>
      </c>
      <c r="U4339">
        <v>0</v>
      </c>
      <c r="V4339" t="str">
        <f>"Trad IRN"</f>
        <v>Trad IRN</v>
      </c>
      <c r="W4339">
        <v>100</v>
      </c>
      <c r="X4339" t="s">
        <v>47</v>
      </c>
      <c r="Z4339" t="s">
        <v>47</v>
      </c>
      <c r="AB4339" t="str">
        <f>"03"</f>
        <v>03</v>
      </c>
      <c r="AC4339" t="s">
        <v>48</v>
      </c>
      <c r="AD4339" t="s">
        <v>49</v>
      </c>
      <c r="AE4339" t="s">
        <v>50</v>
      </c>
      <c r="AF4339">
        <v>0</v>
      </c>
      <c r="AG4339" t="s">
        <v>56</v>
      </c>
      <c r="AH4339" t="str">
        <f>"Trad IRN"</f>
        <v>Trad IRN</v>
      </c>
      <c r="AI4339" t="str">
        <f>"Bldg IRN"</f>
        <v>Bldg IRN</v>
      </c>
      <c r="AJ4339" t="s">
        <v>48</v>
      </c>
      <c r="AK4339" t="s">
        <v>48</v>
      </c>
      <c r="AL4339" t="s">
        <v>53</v>
      </c>
      <c r="AM4339">
        <v>237.54</v>
      </c>
      <c r="AN4339">
        <v>1113.0999999999999</v>
      </c>
      <c r="AO4339">
        <v>15</v>
      </c>
    </row>
    <row r="4340" spans="1:41" x14ac:dyDescent="0.3">
      <c r="A4340" t="str">
        <f>"Trad IRN"</f>
        <v>Trad IRN</v>
      </c>
      <c r="B4340" t="str">
        <f>"Bldg IRN"</f>
        <v>Bldg IRN</v>
      </c>
      <c r="C4340" t="s">
        <v>41</v>
      </c>
      <c r="D4340" t="s">
        <v>3</v>
      </c>
      <c r="E4340" t="s">
        <v>80</v>
      </c>
      <c r="F4340" t="s">
        <v>81</v>
      </c>
      <c r="G4340" t="s">
        <v>82</v>
      </c>
      <c r="H4340" t="s">
        <v>83</v>
      </c>
      <c r="I4340" t="str">
        <f>"Trad IRN"</f>
        <v>Trad IRN</v>
      </c>
      <c r="J4340" t="s">
        <v>43</v>
      </c>
      <c r="K4340" t="s">
        <v>44</v>
      </c>
      <c r="L4340" t="s">
        <v>45</v>
      </c>
      <c r="M4340" t="s">
        <v>46</v>
      </c>
      <c r="N4340" t="str">
        <f>"10/17/2022"</f>
        <v>10/17/2022</v>
      </c>
      <c r="O4340" t="str">
        <f>"12/31/2500"</f>
        <v>12/31/2500</v>
      </c>
      <c r="P4340">
        <v>0.78659599999999996</v>
      </c>
      <c r="Q4340">
        <v>0.78659599999999996</v>
      </c>
      <c r="S4340">
        <v>0</v>
      </c>
      <c r="T4340">
        <v>0.78659599999999996</v>
      </c>
      <c r="U4340">
        <v>0</v>
      </c>
      <c r="V4340" t="str">
        <f>"Trad IRN"</f>
        <v>Trad IRN</v>
      </c>
      <c r="W4340">
        <v>100</v>
      </c>
      <c r="X4340" t="s">
        <v>47</v>
      </c>
      <c r="Z4340" t="s">
        <v>47</v>
      </c>
      <c r="AB4340" t="str">
        <f>"03"</f>
        <v>03</v>
      </c>
      <c r="AC4340" t="s">
        <v>48</v>
      </c>
      <c r="AD4340" t="s">
        <v>49</v>
      </c>
      <c r="AE4340" t="s">
        <v>55</v>
      </c>
      <c r="AF4340">
        <v>0</v>
      </c>
      <c r="AG4340" t="s">
        <v>56</v>
      </c>
      <c r="AH4340" t="str">
        <f>"Trad IRN"</f>
        <v>Trad IRN</v>
      </c>
      <c r="AI4340" t="str">
        <f>"Bldg IRN"</f>
        <v>Bldg IRN</v>
      </c>
      <c r="AJ4340" t="s">
        <v>48</v>
      </c>
      <c r="AK4340" t="s">
        <v>48</v>
      </c>
      <c r="AL4340" t="s">
        <v>53</v>
      </c>
      <c r="AM4340">
        <v>875.56</v>
      </c>
      <c r="AN4340">
        <v>1113.0999999999999</v>
      </c>
      <c r="AO4340">
        <v>15</v>
      </c>
    </row>
    <row r="4341" spans="1:41" x14ac:dyDescent="0.3">
      <c r="A4341" t="str">
        <f>"Trad IRN"</f>
        <v>Trad IRN</v>
      </c>
      <c r="B4341" t="str">
        <f>"Bldg IRN"</f>
        <v>Bldg IRN</v>
      </c>
      <c r="C4341" t="s">
        <v>41</v>
      </c>
      <c r="D4341" t="s">
        <v>3</v>
      </c>
      <c r="E4341" t="s">
        <v>80</v>
      </c>
      <c r="F4341" t="s">
        <v>81</v>
      </c>
      <c r="G4341" t="s">
        <v>82</v>
      </c>
      <c r="H4341" t="s">
        <v>83</v>
      </c>
      <c r="I4341" t="str">
        <f>"Trad IRN"</f>
        <v>Trad IRN</v>
      </c>
      <c r="J4341" t="s">
        <v>43</v>
      </c>
      <c r="K4341" t="s">
        <v>44</v>
      </c>
      <c r="L4341" t="s">
        <v>45</v>
      </c>
      <c r="M4341" t="s">
        <v>46</v>
      </c>
      <c r="N4341" t="str">
        <f>"08/18/2022"</f>
        <v>08/18/2022</v>
      </c>
      <c r="O4341" t="str">
        <f>"12/31/2500"</f>
        <v>12/31/2500</v>
      </c>
      <c r="P4341">
        <v>1</v>
      </c>
      <c r="Q4341">
        <v>1</v>
      </c>
      <c r="R4341">
        <v>1</v>
      </c>
      <c r="S4341">
        <v>0</v>
      </c>
      <c r="T4341">
        <v>1</v>
      </c>
      <c r="U4341">
        <v>0</v>
      </c>
      <c r="V4341" t="str">
        <f>"Trad IRN"</f>
        <v>Trad IRN</v>
      </c>
      <c r="W4341">
        <v>100</v>
      </c>
      <c r="X4341" t="s">
        <v>47</v>
      </c>
      <c r="Z4341" t="s">
        <v>47</v>
      </c>
      <c r="AB4341" t="str">
        <f>"03"</f>
        <v>03</v>
      </c>
      <c r="AC4341" t="str">
        <f>"15"</f>
        <v>15</v>
      </c>
      <c r="AD4341" t="str">
        <f>"2"</f>
        <v>2</v>
      </c>
      <c r="AE4341" t="s">
        <v>50</v>
      </c>
      <c r="AF4341">
        <v>0</v>
      </c>
      <c r="AG4341" t="s">
        <v>56</v>
      </c>
      <c r="AH4341" t="str">
        <f>"Trad IRN"</f>
        <v>Trad IRN</v>
      </c>
      <c r="AI4341" t="str">
        <f>"Bldg IRN"</f>
        <v>Bldg IRN</v>
      </c>
      <c r="AJ4341" t="s">
        <v>48</v>
      </c>
      <c r="AK4341" t="s">
        <v>48</v>
      </c>
      <c r="AL4341" t="s">
        <v>53</v>
      </c>
      <c r="AM4341">
        <v>1113.0999999999999</v>
      </c>
      <c r="AN4341">
        <v>1113.0999999999999</v>
      </c>
      <c r="AO4341">
        <v>15</v>
      </c>
    </row>
    <row r="4342" spans="1:41" x14ac:dyDescent="0.3">
      <c r="A4342" t="str">
        <f>"Trad IRN"</f>
        <v>Trad IRN</v>
      </c>
      <c r="B4342" t="str">
        <f>"Bldg IRN"</f>
        <v>Bldg IRN</v>
      </c>
      <c r="C4342" t="s">
        <v>41</v>
      </c>
      <c r="D4342" t="s">
        <v>3</v>
      </c>
      <c r="E4342" t="s">
        <v>80</v>
      </c>
      <c r="F4342" t="s">
        <v>81</v>
      </c>
      <c r="G4342" t="s">
        <v>82</v>
      </c>
      <c r="H4342" t="s">
        <v>83</v>
      </c>
      <c r="I4342" t="str">
        <f>"Trad IRN"</f>
        <v>Trad IRN</v>
      </c>
      <c r="J4342" t="s">
        <v>43</v>
      </c>
      <c r="K4342" t="s">
        <v>44</v>
      </c>
      <c r="L4342" t="s">
        <v>45</v>
      </c>
      <c r="M4342" t="s">
        <v>46</v>
      </c>
      <c r="N4342" t="str">
        <f>"10/17/2022"</f>
        <v>10/17/2022</v>
      </c>
      <c r="O4342" t="str">
        <f>"12/31/2500"</f>
        <v>12/31/2500</v>
      </c>
      <c r="P4342">
        <v>0.78659599999999996</v>
      </c>
      <c r="Q4342">
        <v>0.78659599999999996</v>
      </c>
      <c r="S4342">
        <v>0</v>
      </c>
      <c r="T4342">
        <v>0.78659599999999996</v>
      </c>
      <c r="U4342">
        <v>0</v>
      </c>
      <c r="V4342" t="str">
        <f>"Trad IRN"</f>
        <v>Trad IRN</v>
      </c>
      <c r="W4342">
        <v>100</v>
      </c>
      <c r="X4342" t="s">
        <v>47</v>
      </c>
      <c r="Z4342" t="s">
        <v>47</v>
      </c>
      <c r="AB4342" t="str">
        <f>"04"</f>
        <v>04</v>
      </c>
      <c r="AC4342" t="s">
        <v>48</v>
      </c>
      <c r="AD4342" t="s">
        <v>49</v>
      </c>
      <c r="AE4342" t="s">
        <v>55</v>
      </c>
      <c r="AF4342">
        <v>0</v>
      </c>
      <c r="AG4342" t="s">
        <v>56</v>
      </c>
      <c r="AH4342" t="str">
        <f>"Trad IRN"</f>
        <v>Trad IRN</v>
      </c>
      <c r="AI4342" t="str">
        <f>"Bldg IRN"</f>
        <v>Bldg IRN</v>
      </c>
      <c r="AJ4342" t="s">
        <v>48</v>
      </c>
      <c r="AK4342" t="s">
        <v>48</v>
      </c>
      <c r="AL4342" t="s">
        <v>53</v>
      </c>
      <c r="AM4342">
        <v>875.56</v>
      </c>
      <c r="AN4342">
        <v>1113.0999999999999</v>
      </c>
      <c r="AO4342">
        <v>15</v>
      </c>
    </row>
    <row r="4343" spans="1:41" x14ac:dyDescent="0.3">
      <c r="A4343" t="str">
        <f>"Trad IRN"</f>
        <v>Trad IRN</v>
      </c>
      <c r="B4343" t="str">
        <f>"Bldg IRN"</f>
        <v>Bldg IRN</v>
      </c>
      <c r="C4343" t="s">
        <v>41</v>
      </c>
      <c r="D4343" t="s">
        <v>3</v>
      </c>
      <c r="E4343" t="s">
        <v>80</v>
      </c>
      <c r="F4343" t="s">
        <v>81</v>
      </c>
      <c r="G4343" t="s">
        <v>82</v>
      </c>
      <c r="H4343" t="s">
        <v>83</v>
      </c>
      <c r="I4343" t="str">
        <f>"Trad IRN"</f>
        <v>Trad IRN</v>
      </c>
      <c r="J4343" t="s">
        <v>43</v>
      </c>
      <c r="K4343" t="s">
        <v>44</v>
      </c>
      <c r="L4343" t="s">
        <v>45</v>
      </c>
      <c r="M4343" t="s">
        <v>46</v>
      </c>
      <c r="N4343" t="str">
        <f t="shared" ref="N4343:N4360" si="440">"08/18/2022"</f>
        <v>08/18/2022</v>
      </c>
      <c r="O4343" t="str">
        <f>"10/16/2022"</f>
        <v>10/16/2022</v>
      </c>
      <c r="P4343">
        <v>0.21340400000000001</v>
      </c>
      <c r="Q4343">
        <v>0.21340400000000001</v>
      </c>
      <c r="S4343">
        <v>0</v>
      </c>
      <c r="T4343">
        <v>0.21340400000000001</v>
      </c>
      <c r="U4343">
        <v>0</v>
      </c>
      <c r="V4343" t="str">
        <f>"Trad IRN"</f>
        <v>Trad IRN</v>
      </c>
      <c r="W4343">
        <v>100</v>
      </c>
      <c r="X4343" t="s">
        <v>47</v>
      </c>
      <c r="Z4343" t="s">
        <v>47</v>
      </c>
      <c r="AB4343" t="str">
        <f>"04"</f>
        <v>04</v>
      </c>
      <c r="AC4343" t="s">
        <v>48</v>
      </c>
      <c r="AD4343" t="s">
        <v>49</v>
      </c>
      <c r="AE4343" t="s">
        <v>50</v>
      </c>
      <c r="AF4343">
        <v>0</v>
      </c>
      <c r="AG4343" t="s">
        <v>56</v>
      </c>
      <c r="AH4343" t="str">
        <f>"Trad IRN"</f>
        <v>Trad IRN</v>
      </c>
      <c r="AI4343" t="str">
        <f>"Bldg IRN"</f>
        <v>Bldg IRN</v>
      </c>
      <c r="AJ4343" t="s">
        <v>48</v>
      </c>
      <c r="AK4343" t="s">
        <v>48</v>
      </c>
      <c r="AL4343" t="s">
        <v>53</v>
      </c>
      <c r="AM4343">
        <v>237.54</v>
      </c>
      <c r="AN4343">
        <v>1113.0999999999999</v>
      </c>
      <c r="AO4343">
        <v>15</v>
      </c>
    </row>
    <row r="4344" spans="1:41" x14ac:dyDescent="0.3">
      <c r="A4344" t="str">
        <f>"Trad IRN"</f>
        <v>Trad IRN</v>
      </c>
      <c r="B4344" t="str">
        <f>"Bldg IRN"</f>
        <v>Bldg IRN</v>
      </c>
      <c r="C4344" t="s">
        <v>41</v>
      </c>
      <c r="D4344" t="s">
        <v>3</v>
      </c>
      <c r="E4344" t="s">
        <v>80</v>
      </c>
      <c r="F4344" t="s">
        <v>81</v>
      </c>
      <c r="G4344" t="s">
        <v>82</v>
      </c>
      <c r="H4344" t="s">
        <v>83</v>
      </c>
      <c r="I4344" t="str">
        <f>"Trad IRN"</f>
        <v>Trad IRN</v>
      </c>
      <c r="J4344" t="s">
        <v>43</v>
      </c>
      <c r="K4344" t="s">
        <v>44</v>
      </c>
      <c r="L4344" t="s">
        <v>45</v>
      </c>
      <c r="M4344" t="s">
        <v>46</v>
      </c>
      <c r="N4344" t="str">
        <f t="shared" si="440"/>
        <v>08/18/2022</v>
      </c>
      <c r="O4344" t="str">
        <f t="shared" ref="O4344:O4361" si="441">"12/31/2500"</f>
        <v>12/31/2500</v>
      </c>
      <c r="P4344">
        <v>1</v>
      </c>
      <c r="Q4344">
        <v>1</v>
      </c>
      <c r="S4344">
        <v>0</v>
      </c>
      <c r="T4344">
        <v>1</v>
      </c>
      <c r="U4344">
        <v>0</v>
      </c>
      <c r="V4344" t="str">
        <f>"Trad IRN"</f>
        <v>Trad IRN</v>
      </c>
      <c r="W4344">
        <v>100</v>
      </c>
      <c r="X4344" t="s">
        <v>47</v>
      </c>
      <c r="Z4344" t="s">
        <v>47</v>
      </c>
      <c r="AB4344" t="str">
        <f>"01"</f>
        <v>01</v>
      </c>
      <c r="AC4344" t="s">
        <v>48</v>
      </c>
      <c r="AD4344" t="s">
        <v>49</v>
      </c>
      <c r="AE4344" t="s">
        <v>55</v>
      </c>
      <c r="AF4344">
        <v>0</v>
      </c>
      <c r="AG4344" t="s">
        <v>56</v>
      </c>
      <c r="AH4344" t="str">
        <f>"Trad IRN"</f>
        <v>Trad IRN</v>
      </c>
      <c r="AI4344" t="str">
        <f>"Bldg IRN"</f>
        <v>Bldg IRN</v>
      </c>
      <c r="AJ4344" t="s">
        <v>48</v>
      </c>
      <c r="AK4344" t="s">
        <v>48</v>
      </c>
      <c r="AL4344" t="s">
        <v>53</v>
      </c>
      <c r="AM4344">
        <v>1113.0999999999999</v>
      </c>
      <c r="AN4344">
        <v>1113.0999999999999</v>
      </c>
      <c r="AO4344">
        <v>15</v>
      </c>
    </row>
    <row r="4345" spans="1:41" x14ac:dyDescent="0.3">
      <c r="A4345" t="str">
        <f>"Trad IRN"</f>
        <v>Trad IRN</v>
      </c>
      <c r="B4345" t="str">
        <f>"Bldg IRN"</f>
        <v>Bldg IRN</v>
      </c>
      <c r="C4345" t="s">
        <v>41</v>
      </c>
      <c r="D4345" t="s">
        <v>3</v>
      </c>
      <c r="E4345" t="s">
        <v>80</v>
      </c>
      <c r="F4345" t="s">
        <v>81</v>
      </c>
      <c r="G4345" t="s">
        <v>82</v>
      </c>
      <c r="H4345" t="s">
        <v>83</v>
      </c>
      <c r="I4345" t="str">
        <f>"Trad IRN"</f>
        <v>Trad IRN</v>
      </c>
      <c r="J4345" t="s">
        <v>43</v>
      </c>
      <c r="K4345" t="s">
        <v>44</v>
      </c>
      <c r="L4345" t="s">
        <v>45</v>
      </c>
      <c r="M4345" t="s">
        <v>46</v>
      </c>
      <c r="N4345" t="str">
        <f t="shared" si="440"/>
        <v>08/18/2022</v>
      </c>
      <c r="O4345" t="str">
        <f t="shared" si="441"/>
        <v>12/31/2500</v>
      </c>
      <c r="P4345">
        <v>1</v>
      </c>
      <c r="Q4345">
        <v>1</v>
      </c>
      <c r="S4345">
        <v>1</v>
      </c>
      <c r="T4345">
        <v>1</v>
      </c>
      <c r="U4345">
        <v>0</v>
      </c>
      <c r="V4345" t="str">
        <f>"Trad IRN"</f>
        <v>Trad IRN</v>
      </c>
      <c r="W4345">
        <v>100</v>
      </c>
      <c r="X4345" t="s">
        <v>47</v>
      </c>
      <c r="Z4345" t="s">
        <v>47</v>
      </c>
      <c r="AB4345" t="str">
        <f>"05"</f>
        <v>05</v>
      </c>
      <c r="AC4345" t="s">
        <v>48</v>
      </c>
      <c r="AD4345" t="s">
        <v>49</v>
      </c>
      <c r="AE4345" t="s">
        <v>50</v>
      </c>
      <c r="AF4345">
        <v>0</v>
      </c>
      <c r="AG4345" t="s">
        <v>56</v>
      </c>
      <c r="AH4345" t="str">
        <f>"Trad IRN"</f>
        <v>Trad IRN</v>
      </c>
      <c r="AI4345" t="str">
        <f>"Bldg IRN"</f>
        <v>Bldg IRN</v>
      </c>
      <c r="AJ4345" t="s">
        <v>48</v>
      </c>
      <c r="AK4345" t="s">
        <v>48</v>
      </c>
      <c r="AL4345" t="s">
        <v>53</v>
      </c>
      <c r="AM4345">
        <v>1113.0999999999999</v>
      </c>
      <c r="AN4345">
        <v>1113.0999999999999</v>
      </c>
      <c r="AO4345">
        <v>15</v>
      </c>
    </row>
    <row r="4346" spans="1:41" x14ac:dyDescent="0.3">
      <c r="A4346" t="str">
        <f>"Trad IRN"</f>
        <v>Trad IRN</v>
      </c>
      <c r="B4346" t="str">
        <f>"Bldg IRN"</f>
        <v>Bldg IRN</v>
      </c>
      <c r="C4346" t="s">
        <v>41</v>
      </c>
      <c r="D4346" t="s">
        <v>3</v>
      </c>
      <c r="E4346" t="s">
        <v>80</v>
      </c>
      <c r="F4346" t="s">
        <v>81</v>
      </c>
      <c r="G4346" t="s">
        <v>82</v>
      </c>
      <c r="H4346" t="s">
        <v>83</v>
      </c>
      <c r="I4346" t="str">
        <f>"Trad IRN"</f>
        <v>Trad IRN</v>
      </c>
      <c r="J4346" t="s">
        <v>43</v>
      </c>
      <c r="K4346" t="s">
        <v>44</v>
      </c>
      <c r="L4346" t="s">
        <v>45</v>
      </c>
      <c r="M4346" t="s">
        <v>46</v>
      </c>
      <c r="N4346" t="str">
        <f t="shared" si="440"/>
        <v>08/18/2022</v>
      </c>
      <c r="O4346" t="str">
        <f t="shared" si="441"/>
        <v>12/31/2500</v>
      </c>
      <c r="P4346">
        <v>1</v>
      </c>
      <c r="Q4346">
        <v>1</v>
      </c>
      <c r="S4346">
        <v>0</v>
      </c>
      <c r="T4346">
        <v>1</v>
      </c>
      <c r="U4346">
        <v>0</v>
      </c>
      <c r="V4346" t="str">
        <f>"Trad IRN"</f>
        <v>Trad IRN</v>
      </c>
      <c r="W4346">
        <v>100</v>
      </c>
      <c r="X4346" t="s">
        <v>47</v>
      </c>
      <c r="Z4346" t="s">
        <v>47</v>
      </c>
      <c r="AB4346" t="str">
        <f>"02"</f>
        <v>02</v>
      </c>
      <c r="AC4346" t="s">
        <v>48</v>
      </c>
      <c r="AD4346" t="s">
        <v>49</v>
      </c>
      <c r="AE4346" t="s">
        <v>50</v>
      </c>
      <c r="AF4346">
        <v>0</v>
      </c>
      <c r="AG4346" t="s">
        <v>56</v>
      </c>
      <c r="AH4346" t="str">
        <f>"Trad IRN"</f>
        <v>Trad IRN</v>
      </c>
      <c r="AI4346" t="str">
        <f>"Bldg IRN"</f>
        <v>Bldg IRN</v>
      </c>
      <c r="AJ4346" t="s">
        <v>48</v>
      </c>
      <c r="AK4346" t="s">
        <v>48</v>
      </c>
      <c r="AL4346" t="s">
        <v>53</v>
      </c>
      <c r="AM4346">
        <v>1113.0999999999999</v>
      </c>
      <c r="AN4346">
        <v>1113.0999999999999</v>
      </c>
      <c r="AO4346">
        <v>15</v>
      </c>
    </row>
    <row r="4347" spans="1:41" x14ac:dyDescent="0.3">
      <c r="A4347" t="str">
        <f>"Trad IRN"</f>
        <v>Trad IRN</v>
      </c>
      <c r="B4347" t="str">
        <f>"Bldg IRN"</f>
        <v>Bldg IRN</v>
      </c>
      <c r="C4347" t="s">
        <v>41</v>
      </c>
      <c r="D4347" t="s">
        <v>3</v>
      </c>
      <c r="E4347" t="s">
        <v>80</v>
      </c>
      <c r="F4347" t="s">
        <v>81</v>
      </c>
      <c r="G4347" t="s">
        <v>82</v>
      </c>
      <c r="H4347" t="s">
        <v>83</v>
      </c>
      <c r="I4347" t="str">
        <f>"Trad IRN"</f>
        <v>Trad IRN</v>
      </c>
      <c r="J4347" t="s">
        <v>43</v>
      </c>
      <c r="K4347" t="s">
        <v>44</v>
      </c>
      <c r="L4347" t="s">
        <v>45</v>
      </c>
      <c r="M4347" t="s">
        <v>46</v>
      </c>
      <c r="N4347" t="str">
        <f t="shared" si="440"/>
        <v>08/18/2022</v>
      </c>
      <c r="O4347" t="str">
        <f t="shared" si="441"/>
        <v>12/31/2500</v>
      </c>
      <c r="P4347">
        <v>1</v>
      </c>
      <c r="Q4347">
        <v>1</v>
      </c>
      <c r="S4347">
        <v>0</v>
      </c>
      <c r="T4347">
        <v>1</v>
      </c>
      <c r="U4347">
        <v>0</v>
      </c>
      <c r="V4347" t="str">
        <f>"Trad IRN"</f>
        <v>Trad IRN</v>
      </c>
      <c r="W4347">
        <v>100</v>
      </c>
      <c r="X4347" t="s">
        <v>47</v>
      </c>
      <c r="Z4347" t="s">
        <v>47</v>
      </c>
      <c r="AB4347" t="str">
        <f>"01"</f>
        <v>01</v>
      </c>
      <c r="AC4347" t="s">
        <v>48</v>
      </c>
      <c r="AD4347" t="s">
        <v>49</v>
      </c>
      <c r="AE4347" t="s">
        <v>50</v>
      </c>
      <c r="AF4347">
        <v>0</v>
      </c>
      <c r="AG4347" t="s">
        <v>56</v>
      </c>
      <c r="AH4347" t="str">
        <f>"Trad IRN"</f>
        <v>Trad IRN</v>
      </c>
      <c r="AI4347" t="str">
        <f>"Bldg IRN"</f>
        <v>Bldg IRN</v>
      </c>
      <c r="AJ4347" t="s">
        <v>48</v>
      </c>
      <c r="AK4347" t="s">
        <v>48</v>
      </c>
      <c r="AL4347" t="s">
        <v>53</v>
      </c>
      <c r="AM4347">
        <v>1113.0999999999999</v>
      </c>
      <c r="AN4347">
        <v>1113.0999999999999</v>
      </c>
      <c r="AO4347">
        <v>15</v>
      </c>
    </row>
    <row r="4348" spans="1:41" x14ac:dyDescent="0.3">
      <c r="A4348" t="str">
        <f>"Trad IRN"</f>
        <v>Trad IRN</v>
      </c>
      <c r="B4348" t="str">
        <f>"Bldg IRN"</f>
        <v>Bldg IRN</v>
      </c>
      <c r="C4348" t="s">
        <v>41</v>
      </c>
      <c r="D4348" t="s">
        <v>3</v>
      </c>
      <c r="E4348" t="s">
        <v>80</v>
      </c>
      <c r="F4348" t="s">
        <v>81</v>
      </c>
      <c r="G4348" t="s">
        <v>82</v>
      </c>
      <c r="H4348" t="s">
        <v>83</v>
      </c>
      <c r="I4348" t="str">
        <f>"Trad IRN"</f>
        <v>Trad IRN</v>
      </c>
      <c r="J4348" t="s">
        <v>43</v>
      </c>
      <c r="K4348" t="s">
        <v>44</v>
      </c>
      <c r="L4348" t="s">
        <v>45</v>
      </c>
      <c r="M4348" t="s">
        <v>46</v>
      </c>
      <c r="N4348" t="str">
        <f t="shared" si="440"/>
        <v>08/18/2022</v>
      </c>
      <c r="O4348" t="str">
        <f t="shared" si="441"/>
        <v>12/31/2500</v>
      </c>
      <c r="P4348">
        <v>1</v>
      </c>
      <c r="Q4348">
        <v>1</v>
      </c>
      <c r="R4348">
        <v>1</v>
      </c>
      <c r="S4348">
        <v>0</v>
      </c>
      <c r="T4348">
        <v>1</v>
      </c>
      <c r="U4348">
        <v>0</v>
      </c>
      <c r="V4348" t="str">
        <f>"Trad IRN"</f>
        <v>Trad IRN</v>
      </c>
      <c r="W4348">
        <v>100</v>
      </c>
      <c r="X4348" t="s">
        <v>47</v>
      </c>
      <c r="Z4348" t="s">
        <v>47</v>
      </c>
      <c r="AB4348" t="str">
        <f>"05"</f>
        <v>05</v>
      </c>
      <c r="AC4348" t="str">
        <f>"10"</f>
        <v>10</v>
      </c>
      <c r="AD4348" t="str">
        <f>"2"</f>
        <v>2</v>
      </c>
      <c r="AE4348" t="s">
        <v>50</v>
      </c>
      <c r="AF4348">
        <v>0</v>
      </c>
      <c r="AG4348" t="s">
        <v>56</v>
      </c>
      <c r="AH4348" t="str">
        <f>"Trad IRN"</f>
        <v>Trad IRN</v>
      </c>
      <c r="AI4348" t="str">
        <f>"Bldg IRN"</f>
        <v>Bldg IRN</v>
      </c>
      <c r="AJ4348" t="s">
        <v>48</v>
      </c>
      <c r="AK4348" t="s">
        <v>48</v>
      </c>
      <c r="AL4348" t="s">
        <v>53</v>
      </c>
      <c r="AM4348">
        <v>1113.0999999999999</v>
      </c>
      <c r="AN4348">
        <v>1113.0999999999999</v>
      </c>
      <c r="AO4348">
        <v>15</v>
      </c>
    </row>
    <row r="4349" spans="1:41" x14ac:dyDescent="0.3">
      <c r="A4349" t="str">
        <f>"Trad IRN"</f>
        <v>Trad IRN</v>
      </c>
      <c r="B4349" t="str">
        <f>"Bldg IRN"</f>
        <v>Bldg IRN</v>
      </c>
      <c r="C4349" t="s">
        <v>41</v>
      </c>
      <c r="D4349" t="s">
        <v>3</v>
      </c>
      <c r="E4349" t="s">
        <v>80</v>
      </c>
      <c r="F4349" t="s">
        <v>81</v>
      </c>
      <c r="G4349" t="s">
        <v>82</v>
      </c>
      <c r="H4349" t="s">
        <v>83</v>
      </c>
      <c r="I4349" t="str">
        <f>"Trad IRN"</f>
        <v>Trad IRN</v>
      </c>
      <c r="J4349" t="s">
        <v>43</v>
      </c>
      <c r="K4349" t="s">
        <v>44</v>
      </c>
      <c r="L4349" t="s">
        <v>45</v>
      </c>
      <c r="M4349" t="s">
        <v>46</v>
      </c>
      <c r="N4349" t="str">
        <f t="shared" si="440"/>
        <v>08/18/2022</v>
      </c>
      <c r="O4349" t="str">
        <f t="shared" si="441"/>
        <v>12/31/2500</v>
      </c>
      <c r="P4349">
        <v>1</v>
      </c>
      <c r="Q4349">
        <v>1</v>
      </c>
      <c r="S4349">
        <v>0</v>
      </c>
      <c r="T4349">
        <v>1</v>
      </c>
      <c r="U4349">
        <v>0</v>
      </c>
      <c r="V4349" t="str">
        <f>"Trad IRN"</f>
        <v>Trad IRN</v>
      </c>
      <c r="W4349">
        <v>100</v>
      </c>
      <c r="X4349" t="s">
        <v>47</v>
      </c>
      <c r="Z4349" t="s">
        <v>47</v>
      </c>
      <c r="AB4349" t="str">
        <f>"03"</f>
        <v>03</v>
      </c>
      <c r="AC4349" t="s">
        <v>48</v>
      </c>
      <c r="AD4349" t="s">
        <v>49</v>
      </c>
      <c r="AE4349" t="s">
        <v>55</v>
      </c>
      <c r="AF4349">
        <v>0</v>
      </c>
      <c r="AG4349" t="s">
        <v>56</v>
      </c>
      <c r="AH4349" t="str">
        <f>"Trad IRN"</f>
        <v>Trad IRN</v>
      </c>
      <c r="AI4349" t="str">
        <f>"Bldg IRN"</f>
        <v>Bldg IRN</v>
      </c>
      <c r="AJ4349" t="s">
        <v>48</v>
      </c>
      <c r="AK4349" t="s">
        <v>48</v>
      </c>
      <c r="AL4349" t="s">
        <v>53</v>
      </c>
      <c r="AM4349">
        <v>1113.0999999999999</v>
      </c>
      <c r="AN4349">
        <v>1113.0999999999999</v>
      </c>
      <c r="AO4349">
        <v>15</v>
      </c>
    </row>
    <row r="4350" spans="1:41" x14ac:dyDescent="0.3">
      <c r="A4350" t="str">
        <f>"Trad IRN"</f>
        <v>Trad IRN</v>
      </c>
      <c r="B4350" t="str">
        <f>"Bldg IRN"</f>
        <v>Bldg IRN</v>
      </c>
      <c r="C4350" t="s">
        <v>41</v>
      </c>
      <c r="D4350" t="s">
        <v>3</v>
      </c>
      <c r="E4350" t="s">
        <v>80</v>
      </c>
      <c r="F4350" t="s">
        <v>81</v>
      </c>
      <c r="G4350" t="s">
        <v>82</v>
      </c>
      <c r="H4350" t="s">
        <v>83</v>
      </c>
      <c r="I4350" t="str">
        <f>"Trad IRN"</f>
        <v>Trad IRN</v>
      </c>
      <c r="J4350" t="s">
        <v>43</v>
      </c>
      <c r="K4350" t="s">
        <v>44</v>
      </c>
      <c r="L4350" t="s">
        <v>45</v>
      </c>
      <c r="M4350" t="s">
        <v>46</v>
      </c>
      <c r="N4350" t="str">
        <f t="shared" si="440"/>
        <v>08/18/2022</v>
      </c>
      <c r="O4350" t="str">
        <f t="shared" si="441"/>
        <v>12/31/2500</v>
      </c>
      <c r="P4350">
        <v>1</v>
      </c>
      <c r="Q4350">
        <v>1</v>
      </c>
      <c r="R4350">
        <v>1</v>
      </c>
      <c r="S4350">
        <v>0</v>
      </c>
      <c r="T4350">
        <v>1</v>
      </c>
      <c r="U4350">
        <v>0</v>
      </c>
      <c r="V4350" t="str">
        <f>"Trad IRN"</f>
        <v>Trad IRN</v>
      </c>
      <c r="W4350">
        <v>100</v>
      </c>
      <c r="X4350" t="s">
        <v>47</v>
      </c>
      <c r="Z4350" t="s">
        <v>47</v>
      </c>
      <c r="AB4350" t="str">
        <f>"01"</f>
        <v>01</v>
      </c>
      <c r="AC4350" t="str">
        <f>"05"</f>
        <v>05</v>
      </c>
      <c r="AD4350" t="str">
        <f>"1"</f>
        <v>1</v>
      </c>
      <c r="AE4350" t="s">
        <v>50</v>
      </c>
      <c r="AF4350">
        <v>0</v>
      </c>
      <c r="AG4350" t="s">
        <v>56</v>
      </c>
      <c r="AH4350" t="str">
        <f>"Trad IRN"</f>
        <v>Trad IRN</v>
      </c>
      <c r="AI4350" t="str">
        <f>"Bldg IRN"</f>
        <v>Bldg IRN</v>
      </c>
      <c r="AJ4350" t="s">
        <v>48</v>
      </c>
      <c r="AK4350" t="s">
        <v>48</v>
      </c>
      <c r="AL4350" t="s">
        <v>53</v>
      </c>
      <c r="AM4350">
        <v>1113.0999999999999</v>
      </c>
      <c r="AN4350">
        <v>1113.0999999999999</v>
      </c>
      <c r="AO4350">
        <v>15</v>
      </c>
    </row>
    <row r="4351" spans="1:41" x14ac:dyDescent="0.3">
      <c r="A4351" t="str">
        <f>"Trad IRN"</f>
        <v>Trad IRN</v>
      </c>
      <c r="B4351" t="str">
        <f>"Bldg IRN"</f>
        <v>Bldg IRN</v>
      </c>
      <c r="C4351" t="s">
        <v>41</v>
      </c>
      <c r="D4351" t="s">
        <v>3</v>
      </c>
      <c r="E4351" t="s">
        <v>80</v>
      </c>
      <c r="F4351" t="s">
        <v>81</v>
      </c>
      <c r="G4351" t="s">
        <v>82</v>
      </c>
      <c r="H4351" t="s">
        <v>83</v>
      </c>
      <c r="I4351" t="str">
        <f>"Trad IRN"</f>
        <v>Trad IRN</v>
      </c>
      <c r="J4351" t="s">
        <v>43</v>
      </c>
      <c r="K4351" t="s">
        <v>44</v>
      </c>
      <c r="L4351" t="s">
        <v>45</v>
      </c>
      <c r="M4351" t="s">
        <v>46</v>
      </c>
      <c r="N4351" t="str">
        <f t="shared" si="440"/>
        <v>08/18/2022</v>
      </c>
      <c r="O4351" t="str">
        <f t="shared" si="441"/>
        <v>12/31/2500</v>
      </c>
      <c r="P4351">
        <v>1</v>
      </c>
      <c r="Q4351">
        <v>1</v>
      </c>
      <c r="S4351">
        <v>0</v>
      </c>
      <c r="T4351">
        <v>1</v>
      </c>
      <c r="U4351">
        <v>0</v>
      </c>
      <c r="V4351" t="str">
        <f>"Trad IRN"</f>
        <v>Trad IRN</v>
      </c>
      <c r="W4351">
        <v>100</v>
      </c>
      <c r="X4351" t="s">
        <v>47</v>
      </c>
      <c r="Z4351" t="s">
        <v>47</v>
      </c>
      <c r="AB4351" t="str">
        <f>"03"</f>
        <v>03</v>
      </c>
      <c r="AC4351" t="s">
        <v>48</v>
      </c>
      <c r="AD4351" t="s">
        <v>49</v>
      </c>
      <c r="AE4351" t="s">
        <v>50</v>
      </c>
      <c r="AF4351">
        <v>2</v>
      </c>
      <c r="AG4351" t="s">
        <v>56</v>
      </c>
      <c r="AH4351" t="str">
        <f>"Trad IRN"</f>
        <v>Trad IRN</v>
      </c>
      <c r="AI4351" t="str">
        <f>"Bldg IRN"</f>
        <v>Bldg IRN</v>
      </c>
      <c r="AJ4351" t="s">
        <v>48</v>
      </c>
      <c r="AK4351" t="s">
        <v>48</v>
      </c>
      <c r="AL4351" t="s">
        <v>53</v>
      </c>
      <c r="AM4351">
        <v>1113.0999999999999</v>
      </c>
      <c r="AN4351">
        <v>1113.0999999999999</v>
      </c>
      <c r="AO4351">
        <v>15</v>
      </c>
    </row>
    <row r="4352" spans="1:41" x14ac:dyDescent="0.3">
      <c r="A4352" t="str">
        <f>"Trad IRN"</f>
        <v>Trad IRN</v>
      </c>
      <c r="B4352" t="str">
        <f>"Bldg IRN"</f>
        <v>Bldg IRN</v>
      </c>
      <c r="C4352" t="s">
        <v>41</v>
      </c>
      <c r="D4352" t="s">
        <v>3</v>
      </c>
      <c r="E4352" t="s">
        <v>80</v>
      </c>
      <c r="F4352" t="s">
        <v>81</v>
      </c>
      <c r="G4352" t="s">
        <v>82</v>
      </c>
      <c r="H4352" t="s">
        <v>83</v>
      </c>
      <c r="I4352" t="str">
        <f>"Trad IRN"</f>
        <v>Trad IRN</v>
      </c>
      <c r="J4352" t="s">
        <v>43</v>
      </c>
      <c r="K4352" t="s">
        <v>44</v>
      </c>
      <c r="L4352" t="s">
        <v>45</v>
      </c>
      <c r="M4352" t="s">
        <v>46</v>
      </c>
      <c r="N4352" t="str">
        <f t="shared" si="440"/>
        <v>08/18/2022</v>
      </c>
      <c r="O4352" t="str">
        <f t="shared" si="441"/>
        <v>12/31/2500</v>
      </c>
      <c r="P4352">
        <v>1</v>
      </c>
      <c r="Q4352">
        <v>1</v>
      </c>
      <c r="S4352">
        <v>1</v>
      </c>
      <c r="T4352">
        <v>1</v>
      </c>
      <c r="U4352">
        <v>0</v>
      </c>
      <c r="V4352" t="str">
        <f>"Trad IRN"</f>
        <v>Trad IRN</v>
      </c>
      <c r="W4352">
        <v>100</v>
      </c>
      <c r="X4352" t="s">
        <v>47</v>
      </c>
      <c r="Z4352" t="s">
        <v>47</v>
      </c>
      <c r="AB4352" t="str">
        <f>"03"</f>
        <v>03</v>
      </c>
      <c r="AC4352" t="s">
        <v>48</v>
      </c>
      <c r="AD4352" t="s">
        <v>49</v>
      </c>
      <c r="AE4352" t="s">
        <v>50</v>
      </c>
      <c r="AF4352">
        <v>0</v>
      </c>
      <c r="AG4352" t="s">
        <v>56</v>
      </c>
      <c r="AH4352" t="str">
        <f>"Trad IRN"</f>
        <v>Trad IRN</v>
      </c>
      <c r="AI4352" t="str">
        <f>"Bldg IRN"</f>
        <v>Bldg IRN</v>
      </c>
      <c r="AJ4352" t="s">
        <v>48</v>
      </c>
      <c r="AK4352" t="s">
        <v>48</v>
      </c>
      <c r="AL4352" t="s">
        <v>53</v>
      </c>
      <c r="AM4352">
        <v>1113.0999999999999</v>
      </c>
      <c r="AN4352">
        <v>1113.0999999999999</v>
      </c>
      <c r="AO4352">
        <v>15</v>
      </c>
    </row>
    <row r="4353" spans="1:41" x14ac:dyDescent="0.3">
      <c r="A4353" t="str">
        <f>"Trad IRN"</f>
        <v>Trad IRN</v>
      </c>
      <c r="B4353" t="str">
        <f>"Bldg IRN"</f>
        <v>Bldg IRN</v>
      </c>
      <c r="C4353" t="s">
        <v>41</v>
      </c>
      <c r="D4353" t="s">
        <v>3</v>
      </c>
      <c r="E4353" t="s">
        <v>80</v>
      </c>
      <c r="F4353" t="s">
        <v>81</v>
      </c>
      <c r="G4353" t="s">
        <v>82</v>
      </c>
      <c r="H4353" t="s">
        <v>83</v>
      </c>
      <c r="I4353" t="str">
        <f>"Trad IRN"</f>
        <v>Trad IRN</v>
      </c>
      <c r="J4353" t="s">
        <v>43</v>
      </c>
      <c r="K4353" t="s">
        <v>44</v>
      </c>
      <c r="L4353" t="s">
        <v>45</v>
      </c>
      <c r="M4353" t="s">
        <v>46</v>
      </c>
      <c r="N4353" t="str">
        <f t="shared" si="440"/>
        <v>08/18/2022</v>
      </c>
      <c r="O4353" t="str">
        <f t="shared" si="441"/>
        <v>12/31/2500</v>
      </c>
      <c r="P4353">
        <v>1</v>
      </c>
      <c r="Q4353">
        <v>1</v>
      </c>
      <c r="S4353">
        <v>0</v>
      </c>
      <c r="T4353">
        <v>1</v>
      </c>
      <c r="U4353">
        <v>0</v>
      </c>
      <c r="V4353" t="str">
        <f>"Trad IRN"</f>
        <v>Trad IRN</v>
      </c>
      <c r="W4353">
        <v>100</v>
      </c>
      <c r="X4353" t="s">
        <v>47</v>
      </c>
      <c r="Z4353" t="s">
        <v>47</v>
      </c>
      <c r="AB4353" t="s">
        <v>57</v>
      </c>
      <c r="AC4353" t="s">
        <v>48</v>
      </c>
      <c r="AD4353" t="s">
        <v>49</v>
      </c>
      <c r="AE4353" t="s">
        <v>50</v>
      </c>
      <c r="AF4353">
        <v>0</v>
      </c>
      <c r="AG4353" t="s">
        <v>56</v>
      </c>
      <c r="AH4353" t="str">
        <f>"Trad IRN"</f>
        <v>Trad IRN</v>
      </c>
      <c r="AI4353" t="str">
        <f>"Bldg IRN"</f>
        <v>Bldg IRN</v>
      </c>
      <c r="AJ4353" t="s">
        <v>48</v>
      </c>
      <c r="AK4353" t="s">
        <v>48</v>
      </c>
      <c r="AL4353" t="s">
        <v>53</v>
      </c>
      <c r="AM4353">
        <v>1113.0999999999999</v>
      </c>
      <c r="AN4353">
        <v>1113.0999999999999</v>
      </c>
      <c r="AO4353">
        <v>15</v>
      </c>
    </row>
    <row r="4354" spans="1:41" x14ac:dyDescent="0.3">
      <c r="A4354" t="str">
        <f>"Trad IRN"</f>
        <v>Trad IRN</v>
      </c>
      <c r="B4354" t="str">
        <f>"Bldg IRN"</f>
        <v>Bldg IRN</v>
      </c>
      <c r="C4354" t="s">
        <v>41</v>
      </c>
      <c r="D4354" t="s">
        <v>3</v>
      </c>
      <c r="E4354" t="s">
        <v>80</v>
      </c>
      <c r="F4354" t="s">
        <v>81</v>
      </c>
      <c r="G4354" t="s">
        <v>82</v>
      </c>
      <c r="H4354" t="s">
        <v>83</v>
      </c>
      <c r="I4354" t="str">
        <f>"Trad IRN"</f>
        <v>Trad IRN</v>
      </c>
      <c r="J4354" t="s">
        <v>43</v>
      </c>
      <c r="K4354" t="s">
        <v>44</v>
      </c>
      <c r="L4354" t="s">
        <v>45</v>
      </c>
      <c r="M4354" t="s">
        <v>46</v>
      </c>
      <c r="N4354" t="str">
        <f t="shared" si="440"/>
        <v>08/18/2022</v>
      </c>
      <c r="O4354" t="str">
        <f t="shared" si="441"/>
        <v>12/31/2500</v>
      </c>
      <c r="P4354">
        <v>1</v>
      </c>
      <c r="Q4354">
        <v>1</v>
      </c>
      <c r="S4354">
        <v>1</v>
      </c>
      <c r="T4354">
        <v>1</v>
      </c>
      <c r="U4354">
        <v>0</v>
      </c>
      <c r="V4354" t="str">
        <f>"Trad IRN"</f>
        <v>Trad IRN</v>
      </c>
      <c r="W4354">
        <v>100</v>
      </c>
      <c r="X4354" t="s">
        <v>47</v>
      </c>
      <c r="Z4354" t="s">
        <v>47</v>
      </c>
      <c r="AB4354" t="str">
        <f>"03"</f>
        <v>03</v>
      </c>
      <c r="AC4354" t="s">
        <v>48</v>
      </c>
      <c r="AD4354" t="s">
        <v>49</v>
      </c>
      <c r="AE4354" t="s">
        <v>50</v>
      </c>
      <c r="AF4354">
        <v>0</v>
      </c>
      <c r="AG4354" t="s">
        <v>56</v>
      </c>
      <c r="AH4354" t="str">
        <f>"Trad IRN"</f>
        <v>Trad IRN</v>
      </c>
      <c r="AI4354" t="str">
        <f>"Bldg IRN"</f>
        <v>Bldg IRN</v>
      </c>
      <c r="AJ4354" t="s">
        <v>48</v>
      </c>
      <c r="AK4354" t="s">
        <v>48</v>
      </c>
      <c r="AL4354" t="s">
        <v>53</v>
      </c>
      <c r="AM4354">
        <v>1113.0999999999999</v>
      </c>
      <c r="AN4354">
        <v>1113.0999999999999</v>
      </c>
      <c r="AO4354">
        <v>15</v>
      </c>
    </row>
    <row r="4355" spans="1:41" x14ac:dyDescent="0.3">
      <c r="A4355" t="str">
        <f>"Trad IRN"</f>
        <v>Trad IRN</v>
      </c>
      <c r="B4355" t="str">
        <f>"Bldg IRN"</f>
        <v>Bldg IRN</v>
      </c>
      <c r="C4355" t="s">
        <v>41</v>
      </c>
      <c r="D4355" t="s">
        <v>3</v>
      </c>
      <c r="E4355" t="s">
        <v>80</v>
      </c>
      <c r="F4355" t="s">
        <v>81</v>
      </c>
      <c r="G4355" t="s">
        <v>82</v>
      </c>
      <c r="H4355" t="s">
        <v>83</v>
      </c>
      <c r="I4355" t="str">
        <f>"Trad IRN"</f>
        <v>Trad IRN</v>
      </c>
      <c r="J4355" t="s">
        <v>43</v>
      </c>
      <c r="K4355" t="s">
        <v>44</v>
      </c>
      <c r="L4355" t="s">
        <v>45</v>
      </c>
      <c r="M4355" t="s">
        <v>46</v>
      </c>
      <c r="N4355" t="str">
        <f t="shared" si="440"/>
        <v>08/18/2022</v>
      </c>
      <c r="O4355" t="str">
        <f t="shared" si="441"/>
        <v>12/31/2500</v>
      </c>
      <c r="P4355">
        <v>1</v>
      </c>
      <c r="Q4355">
        <v>1</v>
      </c>
      <c r="S4355">
        <v>0</v>
      </c>
      <c r="T4355">
        <v>1</v>
      </c>
      <c r="U4355">
        <v>0</v>
      </c>
      <c r="V4355" t="str">
        <f>"Trad IRN"</f>
        <v>Trad IRN</v>
      </c>
      <c r="W4355">
        <v>100</v>
      </c>
      <c r="X4355" t="s">
        <v>47</v>
      </c>
      <c r="Z4355" t="s">
        <v>47</v>
      </c>
      <c r="AB4355" t="str">
        <f>"01"</f>
        <v>01</v>
      </c>
      <c r="AC4355" t="s">
        <v>48</v>
      </c>
      <c r="AD4355" t="s">
        <v>49</v>
      </c>
      <c r="AE4355" t="s">
        <v>50</v>
      </c>
      <c r="AF4355">
        <v>0</v>
      </c>
      <c r="AG4355" t="s">
        <v>56</v>
      </c>
      <c r="AH4355" t="str">
        <f>"Trad IRN"</f>
        <v>Trad IRN</v>
      </c>
      <c r="AI4355" t="str">
        <f>"Bldg IRN"</f>
        <v>Bldg IRN</v>
      </c>
      <c r="AJ4355" t="s">
        <v>48</v>
      </c>
      <c r="AK4355" t="s">
        <v>48</v>
      </c>
      <c r="AL4355" t="s">
        <v>53</v>
      </c>
      <c r="AM4355">
        <v>1113.0999999999999</v>
      </c>
      <c r="AN4355">
        <v>1113.0999999999999</v>
      </c>
      <c r="AO4355">
        <v>15</v>
      </c>
    </row>
    <row r="4356" spans="1:41" x14ac:dyDescent="0.3">
      <c r="A4356" t="str">
        <f>"Trad IRN"</f>
        <v>Trad IRN</v>
      </c>
      <c r="B4356" t="str">
        <f>"Bldg IRN"</f>
        <v>Bldg IRN</v>
      </c>
      <c r="C4356" t="s">
        <v>41</v>
      </c>
      <c r="D4356" t="s">
        <v>3</v>
      </c>
      <c r="E4356" t="s">
        <v>80</v>
      </c>
      <c r="F4356" t="s">
        <v>81</v>
      </c>
      <c r="G4356" t="s">
        <v>82</v>
      </c>
      <c r="H4356" t="s">
        <v>83</v>
      </c>
      <c r="I4356" t="str">
        <f>"Trad IRN"</f>
        <v>Trad IRN</v>
      </c>
      <c r="J4356" t="s">
        <v>43</v>
      </c>
      <c r="K4356" t="s">
        <v>44</v>
      </c>
      <c r="L4356" t="s">
        <v>45</v>
      </c>
      <c r="M4356" t="s">
        <v>70</v>
      </c>
      <c r="N4356" t="str">
        <f t="shared" si="440"/>
        <v>08/18/2022</v>
      </c>
      <c r="O4356" t="str">
        <f t="shared" si="441"/>
        <v>12/31/2500</v>
      </c>
      <c r="P4356">
        <v>1</v>
      </c>
      <c r="Q4356">
        <v>1</v>
      </c>
      <c r="R4356">
        <v>1</v>
      </c>
      <c r="V4356" t="str">
        <f>"Trad IRN"</f>
        <v>Trad IRN</v>
      </c>
      <c r="W4356">
        <v>50</v>
      </c>
      <c r="X4356" t="s">
        <v>47</v>
      </c>
      <c r="Z4356" t="s">
        <v>47</v>
      </c>
      <c r="AB4356" t="s">
        <v>54</v>
      </c>
      <c r="AC4356" t="str">
        <f>"04"</f>
        <v>04</v>
      </c>
      <c r="AD4356" t="str">
        <f>"4"</f>
        <v>4</v>
      </c>
      <c r="AE4356" t="s">
        <v>50</v>
      </c>
      <c r="AG4356" t="s">
        <v>56</v>
      </c>
      <c r="AH4356" t="str">
        <f>"Trad IRN"</f>
        <v>Trad IRN</v>
      </c>
      <c r="AI4356" t="str">
        <f>"Bldg IRN"</f>
        <v>Bldg IRN</v>
      </c>
      <c r="AJ4356" t="s">
        <v>48</v>
      </c>
      <c r="AK4356" t="s">
        <v>48</v>
      </c>
      <c r="AL4356" t="s">
        <v>53</v>
      </c>
      <c r="AM4356">
        <v>174</v>
      </c>
      <c r="AN4356">
        <v>174</v>
      </c>
      <c r="AO4356">
        <v>15</v>
      </c>
    </row>
    <row r="4357" spans="1:41" x14ac:dyDescent="0.3">
      <c r="A4357" t="str">
        <f>"Trad IRN"</f>
        <v>Trad IRN</v>
      </c>
      <c r="B4357" t="str">
        <f>"Bldg IRN"</f>
        <v>Bldg IRN</v>
      </c>
      <c r="C4357" t="s">
        <v>41</v>
      </c>
      <c r="D4357" t="s">
        <v>3</v>
      </c>
      <c r="E4357" t="s">
        <v>80</v>
      </c>
      <c r="F4357" t="s">
        <v>81</v>
      </c>
      <c r="G4357" t="s">
        <v>82</v>
      </c>
      <c r="H4357" t="s">
        <v>83</v>
      </c>
      <c r="I4357" t="str">
        <f>"Trad IRN"</f>
        <v>Trad IRN</v>
      </c>
      <c r="J4357" t="s">
        <v>43</v>
      </c>
      <c r="K4357" t="s">
        <v>44</v>
      </c>
      <c r="L4357" t="s">
        <v>45</v>
      </c>
      <c r="M4357" t="s">
        <v>46</v>
      </c>
      <c r="N4357" t="str">
        <f t="shared" si="440"/>
        <v>08/18/2022</v>
      </c>
      <c r="O4357" t="str">
        <f t="shared" si="441"/>
        <v>12/31/2500</v>
      </c>
      <c r="P4357">
        <v>1</v>
      </c>
      <c r="Q4357">
        <v>1</v>
      </c>
      <c r="S4357">
        <v>0</v>
      </c>
      <c r="T4357">
        <v>1</v>
      </c>
      <c r="U4357">
        <v>0</v>
      </c>
      <c r="V4357" t="str">
        <f>"Trad IRN"</f>
        <v>Trad IRN</v>
      </c>
      <c r="W4357">
        <v>100</v>
      </c>
      <c r="X4357" t="s">
        <v>47</v>
      </c>
      <c r="Z4357" t="s">
        <v>47</v>
      </c>
      <c r="AB4357" t="str">
        <f>"05"</f>
        <v>05</v>
      </c>
      <c r="AC4357" t="s">
        <v>48</v>
      </c>
      <c r="AD4357" t="s">
        <v>49</v>
      </c>
      <c r="AE4357" t="s">
        <v>55</v>
      </c>
      <c r="AF4357">
        <v>0</v>
      </c>
      <c r="AG4357" t="s">
        <v>56</v>
      </c>
      <c r="AH4357" t="str">
        <f>"Trad IRN"</f>
        <v>Trad IRN</v>
      </c>
      <c r="AI4357" t="str">
        <f>"Bldg IRN"</f>
        <v>Bldg IRN</v>
      </c>
      <c r="AJ4357" t="s">
        <v>48</v>
      </c>
      <c r="AK4357" t="s">
        <v>48</v>
      </c>
      <c r="AL4357" t="s">
        <v>53</v>
      </c>
      <c r="AM4357">
        <v>1113.0999999999999</v>
      </c>
      <c r="AN4357">
        <v>1113.0999999999999</v>
      </c>
      <c r="AO4357">
        <v>15</v>
      </c>
    </row>
    <row r="4358" spans="1:41" x14ac:dyDescent="0.3">
      <c r="A4358" t="str">
        <f>"Trad IRN"</f>
        <v>Trad IRN</v>
      </c>
      <c r="B4358" t="str">
        <f>"Bldg IRN"</f>
        <v>Bldg IRN</v>
      </c>
      <c r="C4358" t="s">
        <v>41</v>
      </c>
      <c r="D4358" t="s">
        <v>3</v>
      </c>
      <c r="E4358" t="s">
        <v>80</v>
      </c>
      <c r="F4358" t="s">
        <v>81</v>
      </c>
      <c r="G4358" t="s">
        <v>82</v>
      </c>
      <c r="H4358" t="s">
        <v>83</v>
      </c>
      <c r="I4358" t="str">
        <f>"Trad IRN"</f>
        <v>Trad IRN</v>
      </c>
      <c r="J4358" t="s">
        <v>43</v>
      </c>
      <c r="K4358" t="s">
        <v>44</v>
      </c>
      <c r="L4358" t="s">
        <v>45</v>
      </c>
      <c r="M4358" t="s">
        <v>46</v>
      </c>
      <c r="N4358" t="str">
        <f t="shared" si="440"/>
        <v>08/18/2022</v>
      </c>
      <c r="O4358" t="str">
        <f t="shared" si="441"/>
        <v>12/31/2500</v>
      </c>
      <c r="P4358">
        <v>1</v>
      </c>
      <c r="Q4358">
        <v>1</v>
      </c>
      <c r="S4358">
        <v>0</v>
      </c>
      <c r="T4358">
        <v>1</v>
      </c>
      <c r="U4358">
        <v>0</v>
      </c>
      <c r="V4358" t="str">
        <f>"Trad IRN"</f>
        <v>Trad IRN</v>
      </c>
      <c r="W4358">
        <v>100</v>
      </c>
      <c r="X4358" t="s">
        <v>47</v>
      </c>
      <c r="Z4358" t="s">
        <v>47</v>
      </c>
      <c r="AB4358" t="str">
        <f>"05"</f>
        <v>05</v>
      </c>
      <c r="AC4358" t="s">
        <v>48</v>
      </c>
      <c r="AD4358" t="s">
        <v>49</v>
      </c>
      <c r="AE4358" t="s">
        <v>55</v>
      </c>
      <c r="AF4358">
        <v>2</v>
      </c>
      <c r="AG4358" t="s">
        <v>56</v>
      </c>
      <c r="AH4358" t="str">
        <f>"Trad IRN"</f>
        <v>Trad IRN</v>
      </c>
      <c r="AI4358" t="str">
        <f>"Bldg IRN"</f>
        <v>Bldg IRN</v>
      </c>
      <c r="AJ4358" t="s">
        <v>48</v>
      </c>
      <c r="AK4358" t="s">
        <v>48</v>
      </c>
      <c r="AL4358" t="s">
        <v>53</v>
      </c>
      <c r="AM4358">
        <v>1113.0999999999999</v>
      </c>
      <c r="AN4358">
        <v>1113.0999999999999</v>
      </c>
      <c r="AO4358">
        <v>15</v>
      </c>
    </row>
    <row r="4359" spans="1:41" x14ac:dyDescent="0.3">
      <c r="A4359" t="str">
        <f>"Trad IRN"</f>
        <v>Trad IRN</v>
      </c>
      <c r="B4359" t="str">
        <f>"Bldg IRN"</f>
        <v>Bldg IRN</v>
      </c>
      <c r="C4359" t="s">
        <v>41</v>
      </c>
      <c r="D4359" t="s">
        <v>3</v>
      </c>
      <c r="E4359" t="s">
        <v>80</v>
      </c>
      <c r="F4359" t="s">
        <v>81</v>
      </c>
      <c r="G4359" t="s">
        <v>82</v>
      </c>
      <c r="H4359" t="s">
        <v>83</v>
      </c>
      <c r="I4359" t="str">
        <f>"Trad IRN"</f>
        <v>Trad IRN</v>
      </c>
      <c r="J4359" t="s">
        <v>43</v>
      </c>
      <c r="K4359" t="s">
        <v>44</v>
      </c>
      <c r="L4359" t="s">
        <v>45</v>
      </c>
      <c r="M4359" t="s">
        <v>70</v>
      </c>
      <c r="N4359" t="str">
        <f t="shared" si="440"/>
        <v>08/18/2022</v>
      </c>
      <c r="O4359" t="str">
        <f t="shared" si="441"/>
        <v>12/31/2500</v>
      </c>
      <c r="P4359">
        <v>1</v>
      </c>
      <c r="Q4359">
        <v>1</v>
      </c>
      <c r="R4359">
        <v>1</v>
      </c>
      <c r="V4359" t="str">
        <f>"Trad IRN"</f>
        <v>Trad IRN</v>
      </c>
      <c r="W4359">
        <v>10</v>
      </c>
      <c r="X4359" t="s">
        <v>47</v>
      </c>
      <c r="Z4359" t="s">
        <v>47</v>
      </c>
      <c r="AB4359" t="s">
        <v>54</v>
      </c>
      <c r="AC4359" t="str">
        <f>"05"</f>
        <v>05</v>
      </c>
      <c r="AD4359" t="str">
        <f>"1"</f>
        <v>1</v>
      </c>
      <c r="AE4359" t="s">
        <v>50</v>
      </c>
      <c r="AG4359" t="s">
        <v>56</v>
      </c>
      <c r="AH4359" t="str">
        <f>"Trad IRN"</f>
        <v>Trad IRN</v>
      </c>
      <c r="AI4359" t="str">
        <f>"Bldg IRN"</f>
        <v>Bldg IRN</v>
      </c>
      <c r="AJ4359" t="s">
        <v>48</v>
      </c>
      <c r="AK4359" t="s">
        <v>48</v>
      </c>
      <c r="AL4359" t="s">
        <v>53</v>
      </c>
      <c r="AM4359">
        <v>174</v>
      </c>
      <c r="AN4359">
        <v>174</v>
      </c>
      <c r="AO4359">
        <v>15</v>
      </c>
    </row>
    <row r="4360" spans="1:41" x14ac:dyDescent="0.3">
      <c r="A4360" t="str">
        <f>"Trad IRN"</f>
        <v>Trad IRN</v>
      </c>
      <c r="B4360" t="str">
        <f>"Bldg IRN"</f>
        <v>Bldg IRN</v>
      </c>
      <c r="C4360" t="s">
        <v>41</v>
      </c>
      <c r="D4360" t="s">
        <v>3</v>
      </c>
      <c r="E4360" t="s">
        <v>80</v>
      </c>
      <c r="F4360" t="s">
        <v>81</v>
      </c>
      <c r="G4360" t="s">
        <v>82</v>
      </c>
      <c r="H4360" t="s">
        <v>83</v>
      </c>
      <c r="I4360" t="str">
        <f>"Trad IRN"</f>
        <v>Trad IRN</v>
      </c>
      <c r="J4360" t="s">
        <v>43</v>
      </c>
      <c r="K4360" t="s">
        <v>44</v>
      </c>
      <c r="L4360" t="s">
        <v>45</v>
      </c>
      <c r="M4360" t="s">
        <v>46</v>
      </c>
      <c r="N4360" t="str">
        <f t="shared" si="440"/>
        <v>08/18/2022</v>
      </c>
      <c r="O4360" t="str">
        <f t="shared" si="441"/>
        <v>12/31/2500</v>
      </c>
      <c r="P4360">
        <v>1</v>
      </c>
      <c r="Q4360">
        <v>1</v>
      </c>
      <c r="S4360">
        <v>0</v>
      </c>
      <c r="T4360">
        <v>1</v>
      </c>
      <c r="U4360">
        <v>0</v>
      </c>
      <c r="V4360" t="str">
        <f>"Trad IRN"</f>
        <v>Trad IRN</v>
      </c>
      <c r="W4360">
        <v>100</v>
      </c>
      <c r="X4360" t="s">
        <v>47</v>
      </c>
      <c r="Z4360" t="s">
        <v>47</v>
      </c>
      <c r="AB4360" t="s">
        <v>57</v>
      </c>
      <c r="AC4360" t="s">
        <v>48</v>
      </c>
      <c r="AD4360" t="s">
        <v>49</v>
      </c>
      <c r="AE4360" t="s">
        <v>55</v>
      </c>
      <c r="AF4360">
        <v>0</v>
      </c>
      <c r="AG4360" t="s">
        <v>56</v>
      </c>
      <c r="AH4360" t="str">
        <f>"Trad IRN"</f>
        <v>Trad IRN</v>
      </c>
      <c r="AI4360" t="str">
        <f>"Bldg IRN"</f>
        <v>Bldg IRN</v>
      </c>
      <c r="AJ4360" t="s">
        <v>48</v>
      </c>
      <c r="AK4360" t="s">
        <v>48</v>
      </c>
      <c r="AL4360" t="s">
        <v>53</v>
      </c>
      <c r="AM4360">
        <v>1113.0999999999999</v>
      </c>
      <c r="AN4360">
        <v>1113.0999999999999</v>
      </c>
      <c r="AO4360">
        <v>15</v>
      </c>
    </row>
    <row r="4361" spans="1:41" x14ac:dyDescent="0.3">
      <c r="A4361" t="str">
        <f>"Trad IRN"</f>
        <v>Trad IRN</v>
      </c>
      <c r="B4361" t="str">
        <f>"Bldg IRN"</f>
        <v>Bldg IRN</v>
      </c>
      <c r="C4361" t="s">
        <v>41</v>
      </c>
      <c r="D4361" t="s">
        <v>3</v>
      </c>
      <c r="E4361" t="s">
        <v>80</v>
      </c>
      <c r="F4361" t="s">
        <v>81</v>
      </c>
      <c r="G4361" t="s">
        <v>82</v>
      </c>
      <c r="H4361" t="s">
        <v>83</v>
      </c>
      <c r="I4361" t="str">
        <f>"Trad IRN"</f>
        <v>Trad IRN</v>
      </c>
      <c r="J4361" t="s">
        <v>43</v>
      </c>
      <c r="K4361" t="s">
        <v>44</v>
      </c>
      <c r="L4361" t="s">
        <v>45</v>
      </c>
      <c r="M4361" t="s">
        <v>46</v>
      </c>
      <c r="N4361" t="str">
        <f>"12/20/2022"</f>
        <v>12/20/2022</v>
      </c>
      <c r="O4361" t="str">
        <f t="shared" si="441"/>
        <v>12/31/2500</v>
      </c>
      <c r="P4361">
        <v>0.54216200000000003</v>
      </c>
      <c r="Q4361">
        <v>0.54216200000000003</v>
      </c>
      <c r="S4361">
        <v>0</v>
      </c>
      <c r="T4361">
        <v>0.54216200000000003</v>
      </c>
      <c r="U4361">
        <v>0</v>
      </c>
      <c r="V4361" t="str">
        <f>"Trad IRN"</f>
        <v>Trad IRN</v>
      </c>
      <c r="W4361">
        <v>100</v>
      </c>
      <c r="X4361" t="s">
        <v>47</v>
      </c>
      <c r="Z4361" t="s">
        <v>47</v>
      </c>
      <c r="AB4361" t="str">
        <f>"05"</f>
        <v>05</v>
      </c>
      <c r="AC4361" t="s">
        <v>48</v>
      </c>
      <c r="AD4361" t="s">
        <v>49</v>
      </c>
      <c r="AE4361" t="s">
        <v>55</v>
      </c>
      <c r="AF4361">
        <v>0</v>
      </c>
      <c r="AG4361" t="s">
        <v>56</v>
      </c>
      <c r="AH4361" t="str">
        <f>"Trad IRN"</f>
        <v>Trad IRN</v>
      </c>
      <c r="AI4361" t="str">
        <f>"Bldg IRN"</f>
        <v>Bldg IRN</v>
      </c>
      <c r="AJ4361" t="s">
        <v>48</v>
      </c>
      <c r="AK4361" t="s">
        <v>48</v>
      </c>
      <c r="AL4361" t="s">
        <v>53</v>
      </c>
      <c r="AM4361">
        <v>603.48</v>
      </c>
      <c r="AN4361">
        <v>1113.0999999999999</v>
      </c>
      <c r="AO4361">
        <v>15</v>
      </c>
    </row>
    <row r="4362" spans="1:41" x14ac:dyDescent="0.3">
      <c r="A4362" t="str">
        <f>"Trad IRN"</f>
        <v>Trad IRN</v>
      </c>
      <c r="B4362" t="str">
        <f>"Bldg IRN"</f>
        <v>Bldg IRN</v>
      </c>
      <c r="C4362" t="s">
        <v>41</v>
      </c>
      <c r="D4362" t="s">
        <v>3</v>
      </c>
      <c r="E4362" t="s">
        <v>80</v>
      </c>
      <c r="F4362" t="s">
        <v>81</v>
      </c>
      <c r="G4362" t="s">
        <v>82</v>
      </c>
      <c r="H4362" t="s">
        <v>83</v>
      </c>
      <c r="I4362" t="str">
        <f>"Trad IRN"</f>
        <v>Trad IRN</v>
      </c>
      <c r="J4362" t="s">
        <v>43</v>
      </c>
      <c r="K4362" t="s">
        <v>44</v>
      </c>
      <c r="L4362" t="s">
        <v>45</v>
      </c>
      <c r="M4362" t="s">
        <v>46</v>
      </c>
      <c r="N4362" t="str">
        <f>"08/18/2022"</f>
        <v>08/18/2022</v>
      </c>
      <c r="O4362" t="str">
        <f>"12/19/2022"</f>
        <v>12/19/2022</v>
      </c>
      <c r="P4362">
        <v>0.45783800000000002</v>
      </c>
      <c r="Q4362">
        <v>0.45783800000000002</v>
      </c>
      <c r="S4362">
        <v>0</v>
      </c>
      <c r="T4362">
        <v>0.45783800000000002</v>
      </c>
      <c r="U4362">
        <v>0</v>
      </c>
      <c r="V4362" t="str">
        <f>"Trad IRN"</f>
        <v>Trad IRN</v>
      </c>
      <c r="W4362">
        <v>100</v>
      </c>
      <c r="X4362" t="s">
        <v>47</v>
      </c>
      <c r="Z4362" t="s">
        <v>47</v>
      </c>
      <c r="AB4362" t="str">
        <f>"05"</f>
        <v>05</v>
      </c>
      <c r="AC4362" t="s">
        <v>48</v>
      </c>
      <c r="AD4362" t="s">
        <v>49</v>
      </c>
      <c r="AE4362" t="s">
        <v>50</v>
      </c>
      <c r="AF4362">
        <v>0</v>
      </c>
      <c r="AG4362" t="s">
        <v>56</v>
      </c>
      <c r="AH4362" t="str">
        <f>"Trad IRN"</f>
        <v>Trad IRN</v>
      </c>
      <c r="AI4362" t="str">
        <f>"Bldg IRN"</f>
        <v>Bldg IRN</v>
      </c>
      <c r="AJ4362" t="s">
        <v>48</v>
      </c>
      <c r="AK4362" t="s">
        <v>48</v>
      </c>
      <c r="AL4362" t="s">
        <v>53</v>
      </c>
      <c r="AM4362">
        <v>509.62</v>
      </c>
      <c r="AN4362">
        <v>1113.0999999999999</v>
      </c>
      <c r="AO4362">
        <v>15</v>
      </c>
    </row>
    <row r="4363" spans="1:41" x14ac:dyDescent="0.3">
      <c r="A4363" t="str">
        <f>"Trad IRN"</f>
        <v>Trad IRN</v>
      </c>
      <c r="B4363" t="str">
        <f>"Bldg IRN"</f>
        <v>Bldg IRN</v>
      </c>
      <c r="C4363" t="s">
        <v>41</v>
      </c>
      <c r="D4363" t="s">
        <v>3</v>
      </c>
      <c r="E4363" t="s">
        <v>80</v>
      </c>
      <c r="F4363" t="s">
        <v>81</v>
      </c>
      <c r="G4363" t="s">
        <v>82</v>
      </c>
      <c r="H4363" t="s">
        <v>83</v>
      </c>
      <c r="I4363" t="str">
        <f>"Trad IRN"</f>
        <v>Trad IRN</v>
      </c>
      <c r="J4363" t="s">
        <v>43</v>
      </c>
      <c r="K4363" t="s">
        <v>44</v>
      </c>
      <c r="L4363" t="s">
        <v>45</v>
      </c>
      <c r="M4363" t="s">
        <v>46</v>
      </c>
      <c r="N4363" t="str">
        <f>"08/18/2022"</f>
        <v>08/18/2022</v>
      </c>
      <c r="O4363" t="str">
        <f>"12/31/2500"</f>
        <v>12/31/2500</v>
      </c>
      <c r="P4363">
        <v>1</v>
      </c>
      <c r="Q4363">
        <v>1</v>
      </c>
      <c r="S4363">
        <v>0</v>
      </c>
      <c r="T4363">
        <v>1</v>
      </c>
      <c r="U4363">
        <v>0</v>
      </c>
      <c r="V4363" t="str">
        <f>"Trad IRN"</f>
        <v>Trad IRN</v>
      </c>
      <c r="W4363">
        <v>100</v>
      </c>
      <c r="X4363" t="s">
        <v>47</v>
      </c>
      <c r="Z4363" t="s">
        <v>47</v>
      </c>
      <c r="AB4363" t="str">
        <f>"04"</f>
        <v>04</v>
      </c>
      <c r="AC4363" t="s">
        <v>48</v>
      </c>
      <c r="AD4363" t="s">
        <v>49</v>
      </c>
      <c r="AE4363" t="s">
        <v>50</v>
      </c>
      <c r="AF4363">
        <v>0</v>
      </c>
      <c r="AG4363" t="s">
        <v>56</v>
      </c>
      <c r="AH4363" t="str">
        <f>"Trad IRN"</f>
        <v>Trad IRN</v>
      </c>
      <c r="AI4363" t="str">
        <f>"Bldg IRN"</f>
        <v>Bldg IRN</v>
      </c>
      <c r="AJ4363" t="s">
        <v>48</v>
      </c>
      <c r="AK4363" t="s">
        <v>48</v>
      </c>
      <c r="AL4363" t="s">
        <v>53</v>
      </c>
      <c r="AM4363">
        <v>1113.0999999999999</v>
      </c>
      <c r="AN4363">
        <v>1113.0999999999999</v>
      </c>
      <c r="AO4363">
        <v>15</v>
      </c>
    </row>
    <row r="4364" spans="1:41" x14ac:dyDescent="0.3">
      <c r="A4364" t="str">
        <f>"Trad IRN"</f>
        <v>Trad IRN</v>
      </c>
      <c r="B4364" t="str">
        <f>"Bldg IRN"</f>
        <v>Bldg IRN</v>
      </c>
      <c r="C4364" t="s">
        <v>41</v>
      </c>
      <c r="D4364" t="s">
        <v>3</v>
      </c>
      <c r="E4364" t="s">
        <v>80</v>
      </c>
      <c r="F4364" t="s">
        <v>81</v>
      </c>
      <c r="G4364" t="s">
        <v>82</v>
      </c>
      <c r="H4364" t="s">
        <v>83</v>
      </c>
      <c r="I4364" t="str">
        <f>"Trad IRN"</f>
        <v>Trad IRN</v>
      </c>
      <c r="J4364" t="s">
        <v>43</v>
      </c>
      <c r="K4364" t="s">
        <v>44</v>
      </c>
      <c r="L4364" t="s">
        <v>45</v>
      </c>
      <c r="M4364" t="s">
        <v>46</v>
      </c>
      <c r="N4364" t="str">
        <f>"08/18/2022"</f>
        <v>08/18/2022</v>
      </c>
      <c r="O4364" t="str">
        <f>"10/16/2022"</f>
        <v>10/16/2022</v>
      </c>
      <c r="P4364">
        <v>0.21340400000000001</v>
      </c>
      <c r="Q4364">
        <v>0.21340400000000001</v>
      </c>
      <c r="S4364">
        <v>5.1908999999999997E-2</v>
      </c>
      <c r="T4364">
        <v>0.21340400000000001</v>
      </c>
      <c r="U4364">
        <v>0</v>
      </c>
      <c r="V4364" t="str">
        <f>"Trad IRN"</f>
        <v>Trad IRN</v>
      </c>
      <c r="W4364">
        <v>100</v>
      </c>
      <c r="X4364" t="s">
        <v>47</v>
      </c>
      <c r="Z4364" t="s">
        <v>47</v>
      </c>
      <c r="AB4364" t="str">
        <f>"04"</f>
        <v>04</v>
      </c>
      <c r="AC4364" t="s">
        <v>48</v>
      </c>
      <c r="AD4364" t="s">
        <v>49</v>
      </c>
      <c r="AE4364" t="s">
        <v>50</v>
      </c>
      <c r="AF4364">
        <v>0</v>
      </c>
      <c r="AG4364" t="s">
        <v>56</v>
      </c>
      <c r="AH4364" t="str">
        <f>"Trad IRN"</f>
        <v>Trad IRN</v>
      </c>
      <c r="AI4364" t="str">
        <f>"Bldg IRN"</f>
        <v>Bldg IRN</v>
      </c>
      <c r="AJ4364" t="s">
        <v>48</v>
      </c>
      <c r="AK4364" t="s">
        <v>48</v>
      </c>
      <c r="AL4364" t="s">
        <v>53</v>
      </c>
      <c r="AM4364">
        <v>237.54</v>
      </c>
      <c r="AN4364">
        <v>1113.0999999999999</v>
      </c>
      <c r="AO4364">
        <v>15</v>
      </c>
    </row>
    <row r="4365" spans="1:41" x14ac:dyDescent="0.3">
      <c r="A4365" t="str">
        <f>"Trad IRN"</f>
        <v>Trad IRN</v>
      </c>
      <c r="B4365" t="str">
        <f>"Bldg IRN"</f>
        <v>Bldg IRN</v>
      </c>
      <c r="C4365" t="s">
        <v>41</v>
      </c>
      <c r="D4365" t="s">
        <v>3</v>
      </c>
      <c r="E4365" t="s">
        <v>80</v>
      </c>
      <c r="F4365" t="s">
        <v>81</v>
      </c>
      <c r="G4365" t="s">
        <v>82</v>
      </c>
      <c r="H4365" t="s">
        <v>83</v>
      </c>
      <c r="I4365" t="str">
        <f>"Trad IRN"</f>
        <v>Trad IRN</v>
      </c>
      <c r="J4365" t="s">
        <v>43</v>
      </c>
      <c r="K4365" t="s">
        <v>44</v>
      </c>
      <c r="L4365" t="s">
        <v>45</v>
      </c>
      <c r="M4365" t="s">
        <v>46</v>
      </c>
      <c r="N4365" t="str">
        <f>"10/17/2022"</f>
        <v>10/17/2022</v>
      </c>
      <c r="O4365" t="str">
        <f>"12/31/2500"</f>
        <v>12/31/2500</v>
      </c>
      <c r="P4365">
        <v>0.78659599999999996</v>
      </c>
      <c r="Q4365">
        <v>0.78659599999999996</v>
      </c>
      <c r="S4365">
        <v>0.78659599999999996</v>
      </c>
      <c r="T4365">
        <v>0.78659599999999996</v>
      </c>
      <c r="U4365">
        <v>0</v>
      </c>
      <c r="V4365" t="str">
        <f>"Trad IRN"</f>
        <v>Trad IRN</v>
      </c>
      <c r="W4365">
        <v>100</v>
      </c>
      <c r="X4365" t="s">
        <v>47</v>
      </c>
      <c r="Z4365" t="s">
        <v>47</v>
      </c>
      <c r="AB4365" t="str">
        <f>"04"</f>
        <v>04</v>
      </c>
      <c r="AC4365" t="s">
        <v>48</v>
      </c>
      <c r="AD4365" t="s">
        <v>49</v>
      </c>
      <c r="AE4365" t="s">
        <v>55</v>
      </c>
      <c r="AF4365">
        <v>0</v>
      </c>
      <c r="AG4365" t="s">
        <v>56</v>
      </c>
      <c r="AH4365" t="str">
        <f>"Trad IRN"</f>
        <v>Trad IRN</v>
      </c>
      <c r="AI4365" t="str">
        <f>"Bldg IRN"</f>
        <v>Bldg IRN</v>
      </c>
      <c r="AJ4365" t="s">
        <v>48</v>
      </c>
      <c r="AK4365" t="s">
        <v>48</v>
      </c>
      <c r="AL4365" t="s">
        <v>53</v>
      </c>
      <c r="AM4365">
        <v>875.56</v>
      </c>
      <c r="AN4365">
        <v>1113.0999999999999</v>
      </c>
      <c r="AO4365">
        <v>15</v>
      </c>
    </row>
    <row r="4366" spans="1:41" x14ac:dyDescent="0.3">
      <c r="A4366" t="str">
        <f>"Trad IRN"</f>
        <v>Trad IRN</v>
      </c>
      <c r="B4366" t="str">
        <f>"Bldg IRN"</f>
        <v>Bldg IRN</v>
      </c>
      <c r="C4366" t="s">
        <v>41</v>
      </c>
      <c r="D4366" t="s">
        <v>3</v>
      </c>
      <c r="E4366" t="s">
        <v>80</v>
      </c>
      <c r="F4366" t="s">
        <v>81</v>
      </c>
      <c r="G4366" t="s">
        <v>82</v>
      </c>
      <c r="H4366" t="s">
        <v>83</v>
      </c>
      <c r="I4366" t="str">
        <f>"Trad IRN"</f>
        <v>Trad IRN</v>
      </c>
      <c r="J4366" t="s">
        <v>43</v>
      </c>
      <c r="K4366" t="s">
        <v>44</v>
      </c>
      <c r="L4366" t="s">
        <v>45</v>
      </c>
      <c r="M4366" t="s">
        <v>70</v>
      </c>
      <c r="N4366" t="str">
        <f>"08/18/2022"</f>
        <v>08/18/2022</v>
      </c>
      <c r="O4366" t="str">
        <f>"12/31/2500"</f>
        <v>12/31/2500</v>
      </c>
      <c r="P4366">
        <v>1</v>
      </c>
      <c r="Q4366">
        <v>1</v>
      </c>
      <c r="R4366">
        <v>1</v>
      </c>
      <c r="V4366" t="str">
        <f>"Trad IRN"</f>
        <v>Trad IRN</v>
      </c>
      <c r="W4366">
        <v>50</v>
      </c>
      <c r="X4366" t="s">
        <v>47</v>
      </c>
      <c r="Z4366" t="s">
        <v>47</v>
      </c>
      <c r="AB4366" t="s">
        <v>54</v>
      </c>
      <c r="AC4366" t="str">
        <f>"05"</f>
        <v>05</v>
      </c>
      <c r="AD4366" t="str">
        <f>"1"</f>
        <v>1</v>
      </c>
      <c r="AE4366" t="s">
        <v>50</v>
      </c>
      <c r="AG4366" t="s">
        <v>56</v>
      </c>
      <c r="AH4366" t="str">
        <f>"Trad IRN"</f>
        <v>Trad IRN</v>
      </c>
      <c r="AI4366" t="str">
        <f>"Bldg IRN"</f>
        <v>Bldg IRN</v>
      </c>
      <c r="AJ4366" t="s">
        <v>54</v>
      </c>
      <c r="AK4366" t="s">
        <v>72</v>
      </c>
      <c r="AL4366" t="s">
        <v>53</v>
      </c>
      <c r="AM4366">
        <v>142</v>
      </c>
      <c r="AN4366">
        <v>142</v>
      </c>
      <c r="AO4366">
        <v>15</v>
      </c>
    </row>
    <row r="4367" spans="1:41" x14ac:dyDescent="0.3">
      <c r="A4367" t="str">
        <f>"Trad IRN"</f>
        <v>Trad IRN</v>
      </c>
      <c r="B4367" t="str">
        <f>"Bldg IRN"</f>
        <v>Bldg IRN</v>
      </c>
      <c r="C4367" t="s">
        <v>41</v>
      </c>
      <c r="D4367" t="s">
        <v>3</v>
      </c>
      <c r="E4367" t="s">
        <v>80</v>
      </c>
      <c r="F4367" t="s">
        <v>81</v>
      </c>
      <c r="G4367" t="s">
        <v>82</v>
      </c>
      <c r="H4367" t="s">
        <v>83</v>
      </c>
      <c r="I4367" t="str">
        <f>"Trad IRN"</f>
        <v>Trad IRN</v>
      </c>
      <c r="J4367" t="s">
        <v>43</v>
      </c>
      <c r="K4367" t="s">
        <v>44</v>
      </c>
      <c r="L4367" t="s">
        <v>45</v>
      </c>
      <c r="M4367" t="s">
        <v>46</v>
      </c>
      <c r="N4367" t="str">
        <f>"08/18/2022"</f>
        <v>08/18/2022</v>
      </c>
      <c r="O4367" t="str">
        <f>"12/31/2500"</f>
        <v>12/31/2500</v>
      </c>
      <c r="P4367">
        <v>1</v>
      </c>
      <c r="Q4367">
        <v>1</v>
      </c>
      <c r="S4367">
        <v>0</v>
      </c>
      <c r="T4367">
        <v>1</v>
      </c>
      <c r="U4367">
        <v>0</v>
      </c>
      <c r="V4367" t="str">
        <f>"Trad IRN"</f>
        <v>Trad IRN</v>
      </c>
      <c r="W4367">
        <v>100</v>
      </c>
      <c r="X4367" t="s">
        <v>47</v>
      </c>
      <c r="Z4367" t="s">
        <v>47</v>
      </c>
      <c r="AB4367" t="s">
        <v>57</v>
      </c>
      <c r="AC4367" t="s">
        <v>48</v>
      </c>
      <c r="AD4367" t="s">
        <v>49</v>
      </c>
      <c r="AE4367" t="s">
        <v>55</v>
      </c>
      <c r="AF4367">
        <v>0</v>
      </c>
      <c r="AG4367" t="s">
        <v>56</v>
      </c>
      <c r="AH4367" t="str">
        <f>"Trad IRN"</f>
        <v>Trad IRN</v>
      </c>
      <c r="AI4367" t="str">
        <f>"Bldg IRN"</f>
        <v>Bldg IRN</v>
      </c>
      <c r="AJ4367" t="s">
        <v>48</v>
      </c>
      <c r="AK4367" t="s">
        <v>48</v>
      </c>
      <c r="AL4367" t="s">
        <v>53</v>
      </c>
      <c r="AM4367">
        <v>1113.0999999999999</v>
      </c>
      <c r="AN4367">
        <v>1113.0999999999999</v>
      </c>
      <c r="AO4367">
        <v>15</v>
      </c>
    </row>
    <row r="4368" spans="1:41" x14ac:dyDescent="0.3">
      <c r="A4368" t="str">
        <f>"Trad IRN"</f>
        <v>Trad IRN</v>
      </c>
      <c r="B4368" t="str">
        <f>"Bldg IRN"</f>
        <v>Bldg IRN</v>
      </c>
      <c r="C4368" t="s">
        <v>41</v>
      </c>
      <c r="D4368" t="s">
        <v>3</v>
      </c>
      <c r="E4368" t="s">
        <v>80</v>
      </c>
      <c r="F4368" t="s">
        <v>81</v>
      </c>
      <c r="G4368" t="s">
        <v>82</v>
      </c>
      <c r="H4368" t="s">
        <v>83</v>
      </c>
      <c r="I4368" t="str">
        <f>"Trad IRN"</f>
        <v>Trad IRN</v>
      </c>
      <c r="J4368" t="s">
        <v>43</v>
      </c>
      <c r="K4368" t="s">
        <v>44</v>
      </c>
      <c r="L4368" t="s">
        <v>45</v>
      </c>
      <c r="M4368" t="s">
        <v>46</v>
      </c>
      <c r="N4368" t="str">
        <f>"08/18/2022"</f>
        <v>08/18/2022</v>
      </c>
      <c r="O4368" t="str">
        <f>"09/11/2022"</f>
        <v>09/11/2022</v>
      </c>
      <c r="P4368">
        <v>9.2283000000000004E-2</v>
      </c>
      <c r="Q4368">
        <v>9.2283000000000004E-2</v>
      </c>
      <c r="S4368">
        <v>0</v>
      </c>
      <c r="T4368">
        <v>9.2283000000000004E-2</v>
      </c>
      <c r="U4368">
        <v>0</v>
      </c>
      <c r="V4368" t="str">
        <f>"Trad IRN"</f>
        <v>Trad IRN</v>
      </c>
      <c r="W4368">
        <v>100</v>
      </c>
      <c r="X4368" t="s">
        <v>47</v>
      </c>
      <c r="Z4368" t="s">
        <v>47</v>
      </c>
      <c r="AB4368" t="str">
        <f>"01"</f>
        <v>01</v>
      </c>
      <c r="AC4368" t="s">
        <v>48</v>
      </c>
      <c r="AD4368" t="s">
        <v>49</v>
      </c>
      <c r="AE4368" t="s">
        <v>50</v>
      </c>
      <c r="AF4368">
        <v>0</v>
      </c>
      <c r="AG4368" t="s">
        <v>56</v>
      </c>
      <c r="AH4368" t="str">
        <f>"Trad IRN"</f>
        <v>Trad IRN</v>
      </c>
      <c r="AI4368" t="str">
        <f>"Bldg IRN"</f>
        <v>Bldg IRN</v>
      </c>
      <c r="AJ4368" t="s">
        <v>48</v>
      </c>
      <c r="AK4368" t="s">
        <v>48</v>
      </c>
      <c r="AL4368" t="s">
        <v>53</v>
      </c>
      <c r="AM4368">
        <v>102.72</v>
      </c>
      <c r="AN4368">
        <v>1113.0999999999999</v>
      </c>
      <c r="AO4368">
        <v>15</v>
      </c>
    </row>
    <row r="4369" spans="1:41" x14ac:dyDescent="0.3">
      <c r="A4369" t="str">
        <f>"Trad IRN"</f>
        <v>Trad IRN</v>
      </c>
      <c r="B4369" t="str">
        <f>"Bldg IRN"</f>
        <v>Bldg IRN</v>
      </c>
      <c r="C4369" t="s">
        <v>41</v>
      </c>
      <c r="D4369" t="s">
        <v>3</v>
      </c>
      <c r="E4369" t="s">
        <v>80</v>
      </c>
      <c r="F4369" t="s">
        <v>81</v>
      </c>
      <c r="G4369" t="s">
        <v>82</v>
      </c>
      <c r="H4369" t="s">
        <v>83</v>
      </c>
      <c r="I4369" t="str">
        <f>"Trad IRN"</f>
        <v>Trad IRN</v>
      </c>
      <c r="J4369" t="s">
        <v>43</v>
      </c>
      <c r="K4369" t="s">
        <v>44</v>
      </c>
      <c r="L4369" t="s">
        <v>45</v>
      </c>
      <c r="M4369" t="s">
        <v>46</v>
      </c>
      <c r="N4369" t="str">
        <f>"09/12/2022"</f>
        <v>09/12/2022</v>
      </c>
      <c r="O4369" t="str">
        <f>"12/31/2500"</f>
        <v>12/31/2500</v>
      </c>
      <c r="P4369">
        <v>0.907717</v>
      </c>
      <c r="Q4369">
        <v>0.907717</v>
      </c>
      <c r="S4369">
        <v>0</v>
      </c>
      <c r="T4369">
        <v>0.907717</v>
      </c>
      <c r="U4369">
        <v>0</v>
      </c>
      <c r="V4369" t="str">
        <f>"Trad IRN"</f>
        <v>Trad IRN</v>
      </c>
      <c r="W4369">
        <v>100</v>
      </c>
      <c r="X4369" t="s">
        <v>47</v>
      </c>
      <c r="Z4369" t="s">
        <v>47</v>
      </c>
      <c r="AB4369" t="str">
        <f>"01"</f>
        <v>01</v>
      </c>
      <c r="AC4369" t="s">
        <v>48</v>
      </c>
      <c r="AD4369" t="s">
        <v>49</v>
      </c>
      <c r="AE4369" t="s">
        <v>50</v>
      </c>
      <c r="AF4369">
        <v>0</v>
      </c>
      <c r="AG4369" t="s">
        <v>56</v>
      </c>
      <c r="AH4369" t="str">
        <f>"Trad IRN"</f>
        <v>Trad IRN</v>
      </c>
      <c r="AI4369" t="str">
        <f>"Bldg IRN"</f>
        <v>Bldg IRN</v>
      </c>
      <c r="AJ4369" t="s">
        <v>48</v>
      </c>
      <c r="AK4369" t="s">
        <v>48</v>
      </c>
      <c r="AL4369" t="s">
        <v>53</v>
      </c>
      <c r="AM4369">
        <v>1010.38</v>
      </c>
      <c r="AN4369">
        <v>1113.0999999999999</v>
      </c>
      <c r="AO4369">
        <v>15</v>
      </c>
    </row>
    <row r="4370" spans="1:41" x14ac:dyDescent="0.3">
      <c r="A4370" t="str">
        <f>"Trad IRN"</f>
        <v>Trad IRN</v>
      </c>
      <c r="B4370" t="str">
        <f>"Bldg IRN"</f>
        <v>Bldg IRN</v>
      </c>
      <c r="C4370" t="s">
        <v>41</v>
      </c>
      <c r="D4370" t="s">
        <v>3</v>
      </c>
      <c r="E4370" t="s">
        <v>80</v>
      </c>
      <c r="F4370" t="s">
        <v>81</v>
      </c>
      <c r="G4370" t="s">
        <v>82</v>
      </c>
      <c r="H4370" t="s">
        <v>83</v>
      </c>
      <c r="I4370" t="str">
        <f>"Trad IRN"</f>
        <v>Trad IRN</v>
      </c>
      <c r="J4370" t="s">
        <v>43</v>
      </c>
      <c r="K4370" t="s">
        <v>44</v>
      </c>
      <c r="L4370" t="s">
        <v>45</v>
      </c>
      <c r="M4370" t="s">
        <v>70</v>
      </c>
      <c r="N4370" t="str">
        <f>"08/18/2022"</f>
        <v>08/18/2022</v>
      </c>
      <c r="O4370" t="str">
        <f>"12/31/2500"</f>
        <v>12/31/2500</v>
      </c>
      <c r="P4370">
        <v>1</v>
      </c>
      <c r="Q4370">
        <v>1</v>
      </c>
      <c r="R4370">
        <v>1</v>
      </c>
      <c r="V4370" t="str">
        <f>"Trad IRN"</f>
        <v>Trad IRN</v>
      </c>
      <c r="W4370">
        <v>50</v>
      </c>
      <c r="X4370" t="s">
        <v>47</v>
      </c>
      <c r="Z4370" t="s">
        <v>47</v>
      </c>
      <c r="AB4370" t="s">
        <v>54</v>
      </c>
      <c r="AC4370" t="str">
        <f>"05"</f>
        <v>05</v>
      </c>
      <c r="AD4370" t="str">
        <f>"1"</f>
        <v>1</v>
      </c>
      <c r="AE4370" t="s">
        <v>50</v>
      </c>
      <c r="AG4370" t="s">
        <v>56</v>
      </c>
      <c r="AH4370" t="str">
        <f>"Trad IRN"</f>
        <v>Trad IRN</v>
      </c>
      <c r="AI4370" t="str">
        <f>"Bldg IRN"</f>
        <v>Bldg IRN</v>
      </c>
      <c r="AJ4370" t="s">
        <v>54</v>
      </c>
      <c r="AK4370" t="s">
        <v>72</v>
      </c>
      <c r="AL4370" t="s">
        <v>53</v>
      </c>
      <c r="AM4370">
        <v>142</v>
      </c>
      <c r="AN4370">
        <v>142</v>
      </c>
      <c r="AO4370">
        <v>15</v>
      </c>
    </row>
    <row r="4371" spans="1:41" x14ac:dyDescent="0.3">
      <c r="A4371" t="str">
        <f>"Trad IRN"</f>
        <v>Trad IRN</v>
      </c>
      <c r="B4371" t="str">
        <f>"Bldg IRN"</f>
        <v>Bldg IRN</v>
      </c>
      <c r="C4371" t="s">
        <v>41</v>
      </c>
      <c r="D4371" t="s">
        <v>3</v>
      </c>
      <c r="E4371" t="s">
        <v>80</v>
      </c>
      <c r="F4371" t="s">
        <v>81</v>
      </c>
      <c r="G4371" t="s">
        <v>82</v>
      </c>
      <c r="H4371" t="s">
        <v>83</v>
      </c>
      <c r="I4371" t="str">
        <f>"Trad IRN"</f>
        <v>Trad IRN</v>
      </c>
      <c r="J4371" t="s">
        <v>43</v>
      </c>
      <c r="K4371" t="s">
        <v>44</v>
      </c>
      <c r="L4371" t="s">
        <v>45</v>
      </c>
      <c r="M4371" t="s">
        <v>46</v>
      </c>
      <c r="N4371" t="str">
        <f>"08/18/2022"</f>
        <v>08/18/2022</v>
      </c>
      <c r="O4371" t="str">
        <f>"12/31/2500"</f>
        <v>12/31/2500</v>
      </c>
      <c r="P4371">
        <v>1</v>
      </c>
      <c r="Q4371">
        <v>1</v>
      </c>
      <c r="S4371">
        <v>1</v>
      </c>
      <c r="T4371">
        <v>1</v>
      </c>
      <c r="U4371">
        <v>0</v>
      </c>
      <c r="V4371" t="str">
        <f>"Trad IRN"</f>
        <v>Trad IRN</v>
      </c>
      <c r="W4371">
        <v>100</v>
      </c>
      <c r="X4371" t="s">
        <v>47</v>
      </c>
      <c r="Z4371" t="s">
        <v>47</v>
      </c>
      <c r="AB4371" t="str">
        <f>"03"</f>
        <v>03</v>
      </c>
      <c r="AC4371" t="s">
        <v>48</v>
      </c>
      <c r="AD4371" t="s">
        <v>49</v>
      </c>
      <c r="AE4371" t="s">
        <v>50</v>
      </c>
      <c r="AF4371">
        <v>0</v>
      </c>
      <c r="AG4371" t="s">
        <v>56</v>
      </c>
      <c r="AH4371" t="str">
        <f>"Trad IRN"</f>
        <v>Trad IRN</v>
      </c>
      <c r="AI4371" t="str">
        <f>"Bldg IRN"</f>
        <v>Bldg IRN</v>
      </c>
      <c r="AJ4371" t="s">
        <v>48</v>
      </c>
      <c r="AK4371" t="s">
        <v>48</v>
      </c>
      <c r="AL4371" t="s">
        <v>53</v>
      </c>
      <c r="AM4371">
        <v>1113.0999999999999</v>
      </c>
      <c r="AN4371">
        <v>1113.0999999999999</v>
      </c>
      <c r="AO4371">
        <v>15</v>
      </c>
    </row>
    <row r="4372" spans="1:41" x14ac:dyDescent="0.3">
      <c r="A4372" t="str">
        <f>"Trad IRN"</f>
        <v>Trad IRN</v>
      </c>
      <c r="B4372" t="str">
        <f>"Bldg IRN"</f>
        <v>Bldg IRN</v>
      </c>
      <c r="C4372" t="s">
        <v>41</v>
      </c>
      <c r="D4372" t="s">
        <v>3</v>
      </c>
      <c r="E4372" t="s">
        <v>80</v>
      </c>
      <c r="F4372" t="s">
        <v>81</v>
      </c>
      <c r="G4372" t="s">
        <v>82</v>
      </c>
      <c r="H4372" t="s">
        <v>83</v>
      </c>
      <c r="I4372" t="str">
        <f>"Trad IRN"</f>
        <v>Trad IRN</v>
      </c>
      <c r="J4372" t="s">
        <v>43</v>
      </c>
      <c r="K4372" t="s">
        <v>44</v>
      </c>
      <c r="L4372" t="s">
        <v>45</v>
      </c>
      <c r="M4372" t="s">
        <v>46</v>
      </c>
      <c r="N4372" t="str">
        <f>"09/20/2022"</f>
        <v>09/20/2022</v>
      </c>
      <c r="O4372" t="str">
        <f>"11/21/2022"</f>
        <v>11/21/2022</v>
      </c>
      <c r="P4372">
        <v>0.23289899999999999</v>
      </c>
      <c r="Q4372">
        <v>0.23289899999999999</v>
      </c>
      <c r="S4372">
        <v>0</v>
      </c>
      <c r="T4372">
        <v>0.23289899999999999</v>
      </c>
      <c r="U4372">
        <v>0</v>
      </c>
      <c r="V4372" t="str">
        <f>"Trad IRN"</f>
        <v>Trad IRN</v>
      </c>
      <c r="W4372">
        <v>100</v>
      </c>
      <c r="X4372" t="s">
        <v>47</v>
      </c>
      <c r="Z4372" t="s">
        <v>47</v>
      </c>
      <c r="AB4372" t="s">
        <v>57</v>
      </c>
      <c r="AC4372" t="s">
        <v>48</v>
      </c>
      <c r="AD4372" t="s">
        <v>49</v>
      </c>
      <c r="AE4372" t="s">
        <v>55</v>
      </c>
      <c r="AF4372">
        <v>1</v>
      </c>
      <c r="AG4372" t="s">
        <v>56</v>
      </c>
      <c r="AH4372" t="str">
        <f>"Trad IRN"</f>
        <v>Trad IRN</v>
      </c>
      <c r="AI4372" t="str">
        <f>"Bldg IRN"</f>
        <v>Bldg IRN</v>
      </c>
      <c r="AJ4372" t="s">
        <v>48</v>
      </c>
      <c r="AK4372" t="s">
        <v>48</v>
      </c>
      <c r="AL4372" t="s">
        <v>53</v>
      </c>
      <c r="AM4372">
        <v>259.24</v>
      </c>
      <c r="AN4372">
        <v>1113.0999999999999</v>
      </c>
      <c r="AO4372">
        <v>15</v>
      </c>
    </row>
    <row r="4373" spans="1:41" x14ac:dyDescent="0.3">
      <c r="A4373" t="str">
        <f>"Trad IRN"</f>
        <v>Trad IRN</v>
      </c>
      <c r="B4373" t="str">
        <f>"Bldg IRN"</f>
        <v>Bldg IRN</v>
      </c>
      <c r="C4373" t="s">
        <v>41</v>
      </c>
      <c r="D4373" t="s">
        <v>3</v>
      </c>
      <c r="E4373" t="s">
        <v>80</v>
      </c>
      <c r="F4373" t="s">
        <v>81</v>
      </c>
      <c r="G4373" t="s">
        <v>82</v>
      </c>
      <c r="H4373" t="s">
        <v>83</v>
      </c>
      <c r="I4373" t="str">
        <f>"Trad IRN"</f>
        <v>Trad IRN</v>
      </c>
      <c r="J4373" t="s">
        <v>43</v>
      </c>
      <c r="K4373" t="s">
        <v>44</v>
      </c>
      <c r="L4373" t="s">
        <v>45</v>
      </c>
      <c r="M4373" t="s">
        <v>46</v>
      </c>
      <c r="N4373" t="str">
        <f>"11/22/2022"</f>
        <v>11/22/2022</v>
      </c>
      <c r="O4373" t="str">
        <f t="shared" ref="O4373:O4378" si="442">"12/31/2500"</f>
        <v>12/31/2500</v>
      </c>
      <c r="P4373">
        <v>0.640212</v>
      </c>
      <c r="Q4373">
        <v>0.640212</v>
      </c>
      <c r="S4373">
        <v>0</v>
      </c>
      <c r="T4373">
        <v>0.640212</v>
      </c>
      <c r="U4373">
        <v>0</v>
      </c>
      <c r="V4373" t="str">
        <f>"Trad IRN"</f>
        <v>Trad IRN</v>
      </c>
      <c r="W4373">
        <v>100</v>
      </c>
      <c r="X4373" t="s">
        <v>47</v>
      </c>
      <c r="Z4373" t="s">
        <v>47</v>
      </c>
      <c r="AB4373" t="s">
        <v>57</v>
      </c>
      <c r="AC4373" t="s">
        <v>48</v>
      </c>
      <c r="AD4373" t="s">
        <v>49</v>
      </c>
      <c r="AE4373" t="s">
        <v>55</v>
      </c>
      <c r="AF4373">
        <v>1</v>
      </c>
      <c r="AG4373" t="s">
        <v>56</v>
      </c>
      <c r="AH4373" t="str">
        <f>"Trad IRN"</f>
        <v>Trad IRN</v>
      </c>
      <c r="AI4373" t="str">
        <f>"Bldg IRN"</f>
        <v>Bldg IRN</v>
      </c>
      <c r="AJ4373" t="s">
        <v>48</v>
      </c>
      <c r="AK4373" t="s">
        <v>48</v>
      </c>
      <c r="AL4373" t="s">
        <v>53</v>
      </c>
      <c r="AM4373">
        <v>712.62</v>
      </c>
      <c r="AN4373">
        <v>1113.0999999999999</v>
      </c>
      <c r="AO4373">
        <v>15</v>
      </c>
    </row>
    <row r="4374" spans="1:41" x14ac:dyDescent="0.3">
      <c r="A4374" t="str">
        <f>"Trad IRN"</f>
        <v>Trad IRN</v>
      </c>
      <c r="B4374" t="str">
        <f>"Bldg IRN"</f>
        <v>Bldg IRN</v>
      </c>
      <c r="C4374" t="s">
        <v>41</v>
      </c>
      <c r="D4374" t="s">
        <v>3</v>
      </c>
      <c r="E4374" t="s">
        <v>80</v>
      </c>
      <c r="F4374" t="s">
        <v>81</v>
      </c>
      <c r="G4374" t="s">
        <v>82</v>
      </c>
      <c r="H4374" t="s">
        <v>83</v>
      </c>
      <c r="I4374" t="str">
        <f>"Trad IRN"</f>
        <v>Trad IRN</v>
      </c>
      <c r="J4374" t="s">
        <v>43</v>
      </c>
      <c r="K4374" t="s">
        <v>44</v>
      </c>
      <c r="L4374" t="s">
        <v>45</v>
      </c>
      <c r="M4374" t="s">
        <v>46</v>
      </c>
      <c r="N4374" t="str">
        <f>"08/18/2022"</f>
        <v>08/18/2022</v>
      </c>
      <c r="O4374" t="str">
        <f t="shared" si="442"/>
        <v>12/31/2500</v>
      </c>
      <c r="P4374">
        <v>1</v>
      </c>
      <c r="Q4374">
        <v>1</v>
      </c>
      <c r="S4374">
        <v>0</v>
      </c>
      <c r="T4374">
        <v>1</v>
      </c>
      <c r="U4374">
        <v>0</v>
      </c>
      <c r="V4374" t="str">
        <f>"Trad IRN"</f>
        <v>Trad IRN</v>
      </c>
      <c r="W4374">
        <v>100</v>
      </c>
      <c r="X4374" t="s">
        <v>47</v>
      </c>
      <c r="Z4374" t="s">
        <v>47</v>
      </c>
      <c r="AB4374" t="str">
        <f>"04"</f>
        <v>04</v>
      </c>
      <c r="AC4374" t="s">
        <v>48</v>
      </c>
      <c r="AD4374" t="s">
        <v>49</v>
      </c>
      <c r="AE4374" t="s">
        <v>50</v>
      </c>
      <c r="AF4374">
        <v>0</v>
      </c>
      <c r="AG4374" t="s">
        <v>56</v>
      </c>
      <c r="AH4374" t="str">
        <f>"Trad IRN"</f>
        <v>Trad IRN</v>
      </c>
      <c r="AI4374" t="str">
        <f>"Bldg IRN"</f>
        <v>Bldg IRN</v>
      </c>
      <c r="AJ4374" t="s">
        <v>48</v>
      </c>
      <c r="AK4374" t="s">
        <v>48</v>
      </c>
      <c r="AL4374" t="s">
        <v>53</v>
      </c>
      <c r="AM4374">
        <v>1113.0999999999999</v>
      </c>
      <c r="AN4374">
        <v>1113.0999999999999</v>
      </c>
      <c r="AO4374">
        <v>15</v>
      </c>
    </row>
    <row r="4375" spans="1:41" x14ac:dyDescent="0.3">
      <c r="A4375" t="str">
        <f>"Trad IRN"</f>
        <v>Trad IRN</v>
      </c>
      <c r="B4375" t="str">
        <f>"Bldg IRN"</f>
        <v>Bldg IRN</v>
      </c>
      <c r="C4375" t="s">
        <v>41</v>
      </c>
      <c r="D4375" t="s">
        <v>3</v>
      </c>
      <c r="E4375" t="s">
        <v>80</v>
      </c>
      <c r="F4375" t="s">
        <v>81</v>
      </c>
      <c r="G4375" t="s">
        <v>82</v>
      </c>
      <c r="H4375" t="s">
        <v>83</v>
      </c>
      <c r="I4375" t="str">
        <f>"Trad IRN"</f>
        <v>Trad IRN</v>
      </c>
      <c r="J4375" t="s">
        <v>43</v>
      </c>
      <c r="K4375" t="s">
        <v>44</v>
      </c>
      <c r="L4375" t="s">
        <v>45</v>
      </c>
      <c r="M4375" t="s">
        <v>46</v>
      </c>
      <c r="N4375" t="str">
        <f>"08/18/2022"</f>
        <v>08/18/2022</v>
      </c>
      <c r="O4375" t="str">
        <f t="shared" si="442"/>
        <v>12/31/2500</v>
      </c>
      <c r="P4375">
        <v>1</v>
      </c>
      <c r="Q4375">
        <v>1</v>
      </c>
      <c r="S4375">
        <v>0</v>
      </c>
      <c r="T4375">
        <v>1</v>
      </c>
      <c r="U4375">
        <v>0</v>
      </c>
      <c r="V4375" t="str">
        <f>"Trad IRN"</f>
        <v>Trad IRN</v>
      </c>
      <c r="W4375">
        <v>100</v>
      </c>
      <c r="X4375" t="s">
        <v>47</v>
      </c>
      <c r="Z4375" t="s">
        <v>47</v>
      </c>
      <c r="AB4375" t="s">
        <v>57</v>
      </c>
      <c r="AC4375" t="s">
        <v>48</v>
      </c>
      <c r="AD4375" t="s">
        <v>49</v>
      </c>
      <c r="AE4375" t="s">
        <v>50</v>
      </c>
      <c r="AF4375">
        <v>0</v>
      </c>
      <c r="AG4375" t="s">
        <v>56</v>
      </c>
      <c r="AH4375" t="str">
        <f>"Trad IRN"</f>
        <v>Trad IRN</v>
      </c>
      <c r="AI4375" t="str">
        <f>"Bldg IRN"</f>
        <v>Bldg IRN</v>
      </c>
      <c r="AJ4375" t="s">
        <v>48</v>
      </c>
      <c r="AK4375" t="s">
        <v>48</v>
      </c>
      <c r="AL4375" t="s">
        <v>53</v>
      </c>
      <c r="AM4375">
        <v>1113.0999999999999</v>
      </c>
      <c r="AN4375">
        <v>1113.0999999999999</v>
      </c>
      <c r="AO4375">
        <v>15</v>
      </c>
    </row>
    <row r="4376" spans="1:41" x14ac:dyDescent="0.3">
      <c r="A4376" t="str">
        <f>"Trad IRN"</f>
        <v>Trad IRN</v>
      </c>
      <c r="B4376" t="str">
        <f>"Bldg IRN"</f>
        <v>Bldg IRN</v>
      </c>
      <c r="C4376" t="s">
        <v>41</v>
      </c>
      <c r="D4376" t="s">
        <v>3</v>
      </c>
      <c r="E4376" t="s">
        <v>80</v>
      </c>
      <c r="F4376" t="s">
        <v>81</v>
      </c>
      <c r="G4376" t="s">
        <v>82</v>
      </c>
      <c r="H4376" t="s">
        <v>83</v>
      </c>
      <c r="I4376" t="str">
        <f>"Trad IRN"</f>
        <v>Trad IRN</v>
      </c>
      <c r="J4376" t="s">
        <v>43</v>
      </c>
      <c r="K4376" t="s">
        <v>44</v>
      </c>
      <c r="L4376" t="s">
        <v>45</v>
      </c>
      <c r="M4376" t="s">
        <v>70</v>
      </c>
      <c r="N4376" t="str">
        <f>"08/18/2022"</f>
        <v>08/18/2022</v>
      </c>
      <c r="O4376" t="str">
        <f t="shared" si="442"/>
        <v>12/31/2500</v>
      </c>
      <c r="P4376">
        <v>1</v>
      </c>
      <c r="Q4376">
        <v>1</v>
      </c>
      <c r="R4376">
        <v>1</v>
      </c>
      <c r="V4376" t="str">
        <f>"Trad IRN"</f>
        <v>Trad IRN</v>
      </c>
      <c r="W4376">
        <v>50</v>
      </c>
      <c r="X4376" t="s">
        <v>47</v>
      </c>
      <c r="Z4376" t="s">
        <v>47</v>
      </c>
      <c r="AB4376" t="s">
        <v>54</v>
      </c>
      <c r="AC4376" t="str">
        <f>"05"</f>
        <v>05</v>
      </c>
      <c r="AD4376" t="str">
        <f>"1"</f>
        <v>1</v>
      </c>
      <c r="AE4376" t="s">
        <v>50</v>
      </c>
      <c r="AG4376" t="s">
        <v>56</v>
      </c>
      <c r="AH4376" t="str">
        <f>"Trad IRN"</f>
        <v>Trad IRN</v>
      </c>
      <c r="AI4376" t="str">
        <f>"Bldg IRN"</f>
        <v>Bldg IRN</v>
      </c>
      <c r="AJ4376" t="s">
        <v>54</v>
      </c>
      <c r="AK4376" t="s">
        <v>72</v>
      </c>
      <c r="AL4376" t="s">
        <v>53</v>
      </c>
      <c r="AM4376">
        <v>142</v>
      </c>
      <c r="AN4376">
        <v>142</v>
      </c>
      <c r="AO4376">
        <v>15</v>
      </c>
    </row>
    <row r="4377" spans="1:41" x14ac:dyDescent="0.3">
      <c r="A4377" t="str">
        <f>"Trad IRN"</f>
        <v>Trad IRN</v>
      </c>
      <c r="B4377" t="str">
        <f>"Bldg IRN"</f>
        <v>Bldg IRN</v>
      </c>
      <c r="C4377" t="s">
        <v>41</v>
      </c>
      <c r="D4377" t="s">
        <v>3</v>
      </c>
      <c r="E4377" t="s">
        <v>80</v>
      </c>
      <c r="F4377" t="s">
        <v>81</v>
      </c>
      <c r="G4377" t="s">
        <v>82</v>
      </c>
      <c r="H4377" t="s">
        <v>83</v>
      </c>
      <c r="I4377" t="str">
        <f>"Trad IRN"</f>
        <v>Trad IRN</v>
      </c>
      <c r="J4377" t="s">
        <v>43</v>
      </c>
      <c r="K4377" t="s">
        <v>44</v>
      </c>
      <c r="L4377" t="s">
        <v>45</v>
      </c>
      <c r="M4377" t="s">
        <v>46</v>
      </c>
      <c r="N4377" t="str">
        <f>"08/18/2022"</f>
        <v>08/18/2022</v>
      </c>
      <c r="O4377" t="str">
        <f t="shared" si="442"/>
        <v>12/31/2500</v>
      </c>
      <c r="P4377">
        <v>1</v>
      </c>
      <c r="Q4377">
        <v>1</v>
      </c>
      <c r="S4377">
        <v>0</v>
      </c>
      <c r="T4377">
        <v>1</v>
      </c>
      <c r="U4377">
        <v>0</v>
      </c>
      <c r="V4377" t="str">
        <f>"Trad IRN"</f>
        <v>Trad IRN</v>
      </c>
      <c r="W4377">
        <v>100</v>
      </c>
      <c r="X4377" t="s">
        <v>47</v>
      </c>
      <c r="Z4377" t="s">
        <v>47</v>
      </c>
      <c r="AB4377" t="str">
        <f>"01"</f>
        <v>01</v>
      </c>
      <c r="AC4377" t="s">
        <v>48</v>
      </c>
      <c r="AD4377" t="s">
        <v>49</v>
      </c>
      <c r="AE4377" t="s">
        <v>50</v>
      </c>
      <c r="AF4377">
        <v>0</v>
      </c>
      <c r="AG4377" t="s">
        <v>56</v>
      </c>
      <c r="AH4377" t="str">
        <f>"Trad IRN"</f>
        <v>Trad IRN</v>
      </c>
      <c r="AI4377" t="str">
        <f>"Bldg IRN"</f>
        <v>Bldg IRN</v>
      </c>
      <c r="AJ4377" t="s">
        <v>48</v>
      </c>
      <c r="AK4377" t="s">
        <v>48</v>
      </c>
      <c r="AL4377" t="s">
        <v>53</v>
      </c>
      <c r="AM4377">
        <v>1113.0999999999999</v>
      </c>
      <c r="AN4377">
        <v>1113.0999999999999</v>
      </c>
      <c r="AO4377">
        <v>15</v>
      </c>
    </row>
    <row r="4378" spans="1:41" x14ac:dyDescent="0.3">
      <c r="A4378" t="str">
        <f>"Trad IRN"</f>
        <v>Trad IRN</v>
      </c>
      <c r="B4378" t="str">
        <f>"Bldg IRN"</f>
        <v>Bldg IRN</v>
      </c>
      <c r="C4378" t="s">
        <v>41</v>
      </c>
      <c r="D4378" t="s">
        <v>3</v>
      </c>
      <c r="E4378" t="s">
        <v>80</v>
      </c>
      <c r="F4378" t="s">
        <v>81</v>
      </c>
      <c r="G4378" t="s">
        <v>82</v>
      </c>
      <c r="H4378" t="s">
        <v>83</v>
      </c>
      <c r="I4378" t="str">
        <f>"Trad IRN"</f>
        <v>Trad IRN</v>
      </c>
      <c r="J4378" t="s">
        <v>43</v>
      </c>
      <c r="K4378" t="s">
        <v>44</v>
      </c>
      <c r="L4378" t="s">
        <v>45</v>
      </c>
      <c r="M4378" t="s">
        <v>70</v>
      </c>
      <c r="N4378" t="str">
        <f>"09/14/2022"</f>
        <v>09/14/2022</v>
      </c>
      <c r="O4378" t="str">
        <f t="shared" si="442"/>
        <v>12/31/2500</v>
      </c>
      <c r="P4378">
        <v>0.90140799999999999</v>
      </c>
      <c r="Q4378">
        <v>0.90140799999999999</v>
      </c>
      <c r="R4378">
        <v>0.90140799999999999</v>
      </c>
      <c r="V4378" t="str">
        <f>"Trad IRN"</f>
        <v>Trad IRN</v>
      </c>
      <c r="W4378">
        <v>100</v>
      </c>
      <c r="X4378" t="s">
        <v>47</v>
      </c>
      <c r="Z4378" t="s">
        <v>47</v>
      </c>
      <c r="AB4378" t="s">
        <v>54</v>
      </c>
      <c r="AC4378" t="str">
        <f>"16"</f>
        <v>16</v>
      </c>
      <c r="AD4378" t="str">
        <f>"2"</f>
        <v>2</v>
      </c>
      <c r="AE4378" t="s">
        <v>50</v>
      </c>
      <c r="AG4378" t="s">
        <v>56</v>
      </c>
      <c r="AH4378" t="str">
        <f>"Trad IRN"</f>
        <v>Trad IRN</v>
      </c>
      <c r="AI4378" t="str">
        <f>"Bldg IRN"</f>
        <v>Bldg IRN</v>
      </c>
      <c r="AJ4378" t="s">
        <v>54</v>
      </c>
      <c r="AK4378" t="s">
        <v>71</v>
      </c>
      <c r="AL4378" t="s">
        <v>53</v>
      </c>
      <c r="AM4378">
        <v>128</v>
      </c>
      <c r="AN4378">
        <v>142</v>
      </c>
      <c r="AO4378">
        <v>15</v>
      </c>
    </row>
    <row r="4379" spans="1:41" x14ac:dyDescent="0.3">
      <c r="A4379" t="str">
        <f>"Trad IRN"</f>
        <v>Trad IRN</v>
      </c>
      <c r="B4379" t="str">
        <f>"Bldg IRN"</f>
        <v>Bldg IRN</v>
      </c>
      <c r="C4379" t="s">
        <v>41</v>
      </c>
      <c r="D4379" t="s">
        <v>3</v>
      </c>
      <c r="E4379" t="s">
        <v>80</v>
      </c>
      <c r="F4379" t="s">
        <v>81</v>
      </c>
      <c r="G4379" t="s">
        <v>82</v>
      </c>
      <c r="H4379" t="s">
        <v>83</v>
      </c>
      <c r="I4379" t="str">
        <f>"Trad IRN"</f>
        <v>Trad IRN</v>
      </c>
      <c r="J4379" t="s">
        <v>43</v>
      </c>
      <c r="K4379" t="s">
        <v>44</v>
      </c>
      <c r="L4379" t="s">
        <v>45</v>
      </c>
      <c r="M4379" t="s">
        <v>46</v>
      </c>
      <c r="N4379" t="str">
        <f>"08/18/2022"</f>
        <v>08/18/2022</v>
      </c>
      <c r="O4379" t="str">
        <f>"01/09/2023"</f>
        <v>01/09/2023</v>
      </c>
      <c r="P4379">
        <v>0.49244500000000002</v>
      </c>
      <c r="Q4379">
        <v>0.49244500000000002</v>
      </c>
      <c r="S4379">
        <v>0</v>
      </c>
      <c r="T4379">
        <v>0.49244500000000002</v>
      </c>
      <c r="U4379">
        <v>0</v>
      </c>
      <c r="V4379" t="str">
        <f>"Trad IRN"</f>
        <v>Trad IRN</v>
      </c>
      <c r="W4379">
        <v>100</v>
      </c>
      <c r="X4379" t="s">
        <v>47</v>
      </c>
      <c r="Z4379" t="s">
        <v>47</v>
      </c>
      <c r="AB4379" t="str">
        <f>"02"</f>
        <v>02</v>
      </c>
      <c r="AC4379" t="s">
        <v>48</v>
      </c>
      <c r="AD4379" t="s">
        <v>49</v>
      </c>
      <c r="AE4379" t="s">
        <v>55</v>
      </c>
      <c r="AF4379">
        <v>0</v>
      </c>
      <c r="AG4379" t="s">
        <v>56</v>
      </c>
      <c r="AH4379" t="str">
        <f>"Trad IRN"</f>
        <v>Trad IRN</v>
      </c>
      <c r="AI4379" t="str">
        <f>"Bldg IRN"</f>
        <v>Bldg IRN</v>
      </c>
      <c r="AJ4379" t="s">
        <v>48</v>
      </c>
      <c r="AK4379" t="s">
        <v>48</v>
      </c>
      <c r="AL4379" t="s">
        <v>53</v>
      </c>
      <c r="AM4379">
        <v>548.14</v>
      </c>
      <c r="AN4379">
        <v>1113.0999999999999</v>
      </c>
      <c r="AO4379">
        <v>15</v>
      </c>
    </row>
    <row r="4380" spans="1:41" x14ac:dyDescent="0.3">
      <c r="A4380" t="str">
        <f>"Trad IRN"</f>
        <v>Trad IRN</v>
      </c>
      <c r="B4380" t="str">
        <f>"Bldg IRN"</f>
        <v>Bldg IRN</v>
      </c>
      <c r="C4380" t="s">
        <v>41</v>
      </c>
      <c r="D4380" t="s">
        <v>3</v>
      </c>
      <c r="E4380" t="s">
        <v>80</v>
      </c>
      <c r="F4380" t="s">
        <v>81</v>
      </c>
      <c r="G4380" t="s">
        <v>82</v>
      </c>
      <c r="H4380" t="s">
        <v>83</v>
      </c>
      <c r="I4380" t="str">
        <f>"Trad IRN"</f>
        <v>Trad IRN</v>
      </c>
      <c r="J4380" t="s">
        <v>43</v>
      </c>
      <c r="K4380" t="s">
        <v>44</v>
      </c>
      <c r="L4380" t="s">
        <v>45</v>
      </c>
      <c r="M4380" t="s">
        <v>46</v>
      </c>
      <c r="N4380" t="str">
        <f>"08/18/2022"</f>
        <v>08/18/2022</v>
      </c>
      <c r="O4380" t="str">
        <f>"12/31/2500"</f>
        <v>12/31/2500</v>
      </c>
      <c r="P4380">
        <v>1</v>
      </c>
      <c r="Q4380">
        <v>1</v>
      </c>
      <c r="S4380">
        <v>0</v>
      </c>
      <c r="T4380">
        <v>1</v>
      </c>
      <c r="U4380">
        <v>0</v>
      </c>
      <c r="V4380" t="str">
        <f>"Trad IRN"</f>
        <v>Trad IRN</v>
      </c>
      <c r="W4380">
        <v>100</v>
      </c>
      <c r="X4380" t="s">
        <v>47</v>
      </c>
      <c r="Z4380" t="s">
        <v>47</v>
      </c>
      <c r="AB4380" t="s">
        <v>57</v>
      </c>
      <c r="AC4380" t="s">
        <v>48</v>
      </c>
      <c r="AD4380" t="s">
        <v>49</v>
      </c>
      <c r="AE4380" t="s">
        <v>55</v>
      </c>
      <c r="AF4380">
        <v>0</v>
      </c>
      <c r="AG4380" t="s">
        <v>56</v>
      </c>
      <c r="AH4380" t="str">
        <f>"Trad IRN"</f>
        <v>Trad IRN</v>
      </c>
      <c r="AI4380" t="str">
        <f>"Bldg IRN"</f>
        <v>Bldg IRN</v>
      </c>
      <c r="AJ4380" t="s">
        <v>48</v>
      </c>
      <c r="AK4380" t="s">
        <v>48</v>
      </c>
      <c r="AL4380" t="s">
        <v>53</v>
      </c>
      <c r="AM4380">
        <v>1113.0999999999999</v>
      </c>
      <c r="AN4380">
        <v>1113.0999999999999</v>
      </c>
      <c r="AO4380">
        <v>15</v>
      </c>
    </row>
    <row r="4381" spans="1:41" x14ac:dyDescent="0.3">
      <c r="A4381" t="str">
        <f>"Trad IRN"</f>
        <v>Trad IRN</v>
      </c>
      <c r="B4381" t="str">
        <f>"Bldg IRN"</f>
        <v>Bldg IRN</v>
      </c>
      <c r="C4381" t="s">
        <v>41</v>
      </c>
      <c r="D4381" t="s">
        <v>3</v>
      </c>
      <c r="E4381" t="s">
        <v>80</v>
      </c>
      <c r="F4381" t="s">
        <v>81</v>
      </c>
      <c r="G4381" t="s">
        <v>82</v>
      </c>
      <c r="H4381" t="s">
        <v>83</v>
      </c>
      <c r="I4381" t="str">
        <f>"Trad IRN"</f>
        <v>Trad IRN</v>
      </c>
      <c r="J4381" t="s">
        <v>43</v>
      </c>
      <c r="K4381" t="s">
        <v>44</v>
      </c>
      <c r="L4381" t="s">
        <v>45</v>
      </c>
      <c r="M4381" t="s">
        <v>46</v>
      </c>
      <c r="N4381" t="str">
        <f>"08/18/2022"</f>
        <v>08/18/2022</v>
      </c>
      <c r="O4381" t="str">
        <f>"12/31/2500"</f>
        <v>12/31/2500</v>
      </c>
      <c r="P4381">
        <v>1</v>
      </c>
      <c r="Q4381">
        <v>1</v>
      </c>
      <c r="S4381">
        <v>0</v>
      </c>
      <c r="T4381">
        <v>1</v>
      </c>
      <c r="U4381">
        <v>0</v>
      </c>
      <c r="V4381" t="str">
        <f>"Trad IRN"</f>
        <v>Trad IRN</v>
      </c>
      <c r="W4381">
        <v>100</v>
      </c>
      <c r="X4381" t="s">
        <v>47</v>
      </c>
      <c r="Z4381" t="s">
        <v>47</v>
      </c>
      <c r="AB4381" t="str">
        <f>"02"</f>
        <v>02</v>
      </c>
      <c r="AC4381" t="s">
        <v>48</v>
      </c>
      <c r="AD4381" t="s">
        <v>49</v>
      </c>
      <c r="AE4381" t="s">
        <v>50</v>
      </c>
      <c r="AF4381">
        <v>0</v>
      </c>
      <c r="AG4381" t="s">
        <v>56</v>
      </c>
      <c r="AH4381" t="str">
        <f>"Trad IRN"</f>
        <v>Trad IRN</v>
      </c>
      <c r="AI4381" t="str">
        <f>"Bldg IRN"</f>
        <v>Bldg IRN</v>
      </c>
      <c r="AJ4381" t="s">
        <v>48</v>
      </c>
      <c r="AK4381" t="s">
        <v>48</v>
      </c>
      <c r="AL4381" t="s">
        <v>53</v>
      </c>
      <c r="AM4381">
        <v>1113.0999999999999</v>
      </c>
      <c r="AN4381">
        <v>1113.0999999999999</v>
      </c>
      <c r="AO4381">
        <v>15</v>
      </c>
    </row>
    <row r="4382" spans="1:41" x14ac:dyDescent="0.3">
      <c r="A4382" t="str">
        <f>"Trad IRN"</f>
        <v>Trad IRN</v>
      </c>
      <c r="B4382" t="str">
        <f>"Bldg IRN"</f>
        <v>Bldg IRN</v>
      </c>
      <c r="C4382" t="s">
        <v>41</v>
      </c>
      <c r="D4382" t="s">
        <v>3</v>
      </c>
      <c r="E4382" t="s">
        <v>80</v>
      </c>
      <c r="F4382" t="s">
        <v>81</v>
      </c>
      <c r="G4382" t="s">
        <v>82</v>
      </c>
      <c r="H4382" t="s">
        <v>83</v>
      </c>
      <c r="I4382" t="str">
        <f>"Trad IRN"</f>
        <v>Trad IRN</v>
      </c>
      <c r="J4382" t="s">
        <v>43</v>
      </c>
      <c r="K4382" t="s">
        <v>44</v>
      </c>
      <c r="L4382" t="s">
        <v>45</v>
      </c>
      <c r="M4382" t="s">
        <v>46</v>
      </c>
      <c r="N4382" t="str">
        <f>"08/18/2022"</f>
        <v>08/18/2022</v>
      </c>
      <c r="O4382" t="str">
        <f>"12/31/2500"</f>
        <v>12/31/2500</v>
      </c>
      <c r="P4382">
        <v>1</v>
      </c>
      <c r="Q4382">
        <v>1</v>
      </c>
      <c r="S4382">
        <v>0</v>
      </c>
      <c r="T4382">
        <v>1</v>
      </c>
      <c r="U4382">
        <v>0</v>
      </c>
      <c r="V4382" t="str">
        <f>"Trad IRN"</f>
        <v>Trad IRN</v>
      </c>
      <c r="W4382">
        <v>100</v>
      </c>
      <c r="X4382" t="s">
        <v>47</v>
      </c>
      <c r="Z4382" t="s">
        <v>47</v>
      </c>
      <c r="AB4382" t="str">
        <f>"01"</f>
        <v>01</v>
      </c>
      <c r="AC4382" t="s">
        <v>48</v>
      </c>
      <c r="AD4382" t="s">
        <v>49</v>
      </c>
      <c r="AE4382" t="s">
        <v>55</v>
      </c>
      <c r="AF4382">
        <v>0</v>
      </c>
      <c r="AG4382" t="s">
        <v>56</v>
      </c>
      <c r="AH4382" t="str">
        <f>"Trad IRN"</f>
        <v>Trad IRN</v>
      </c>
      <c r="AI4382" t="str">
        <f>"Bldg IRN"</f>
        <v>Bldg IRN</v>
      </c>
      <c r="AJ4382" t="s">
        <v>48</v>
      </c>
      <c r="AK4382" t="s">
        <v>48</v>
      </c>
      <c r="AL4382" t="s">
        <v>53</v>
      </c>
      <c r="AM4382">
        <v>1113.0999999999999</v>
      </c>
      <c r="AN4382">
        <v>1113.0999999999999</v>
      </c>
      <c r="AO4382">
        <v>15</v>
      </c>
    </row>
    <row r="4383" spans="1:41" x14ac:dyDescent="0.3">
      <c r="A4383" t="str">
        <f>"Trad IRN"</f>
        <v>Trad IRN</v>
      </c>
      <c r="B4383" t="str">
        <f>"Bldg IRN"</f>
        <v>Bldg IRN</v>
      </c>
      <c r="C4383" t="s">
        <v>41</v>
      </c>
      <c r="D4383" t="s">
        <v>3</v>
      </c>
      <c r="E4383" t="s">
        <v>80</v>
      </c>
      <c r="F4383" t="s">
        <v>81</v>
      </c>
      <c r="G4383" t="s">
        <v>82</v>
      </c>
      <c r="H4383" t="s">
        <v>83</v>
      </c>
      <c r="I4383" t="str">
        <f>"Trad IRN"</f>
        <v>Trad IRN</v>
      </c>
      <c r="J4383" t="s">
        <v>43</v>
      </c>
      <c r="K4383" t="s">
        <v>44</v>
      </c>
      <c r="L4383" t="s">
        <v>45</v>
      </c>
      <c r="M4383" t="s">
        <v>70</v>
      </c>
      <c r="N4383" t="str">
        <f>"08/18/2022"</f>
        <v>08/18/2022</v>
      </c>
      <c r="O4383" t="str">
        <f>"12/21/2022"</f>
        <v>12/21/2022</v>
      </c>
      <c r="P4383">
        <v>0.471831</v>
      </c>
      <c r="Q4383">
        <v>0.471831</v>
      </c>
      <c r="R4383">
        <v>0.471831</v>
      </c>
      <c r="V4383" t="str">
        <f>"Trad IRN"</f>
        <v>Trad IRN</v>
      </c>
      <c r="W4383">
        <v>50</v>
      </c>
      <c r="X4383" t="s">
        <v>47</v>
      </c>
      <c r="Z4383" t="s">
        <v>47</v>
      </c>
      <c r="AB4383" t="s">
        <v>54</v>
      </c>
      <c r="AC4383" t="str">
        <f>"05"</f>
        <v>05</v>
      </c>
      <c r="AD4383" t="str">
        <f>"1"</f>
        <v>1</v>
      </c>
      <c r="AE4383" t="s">
        <v>50</v>
      </c>
      <c r="AG4383" t="s">
        <v>56</v>
      </c>
      <c r="AH4383" t="str">
        <f>"Trad IRN"</f>
        <v>Trad IRN</v>
      </c>
      <c r="AI4383" t="str">
        <f>"Bldg IRN"</f>
        <v>Bldg IRN</v>
      </c>
      <c r="AJ4383" t="s">
        <v>54</v>
      </c>
      <c r="AK4383" t="s">
        <v>71</v>
      </c>
      <c r="AL4383" t="s">
        <v>53</v>
      </c>
      <c r="AM4383">
        <v>67</v>
      </c>
      <c r="AN4383">
        <v>142</v>
      </c>
      <c r="AO4383">
        <v>15</v>
      </c>
    </row>
    <row r="4384" spans="1:41" x14ac:dyDescent="0.3">
      <c r="A4384" t="str">
        <f>"Trad IRN"</f>
        <v>Trad IRN</v>
      </c>
      <c r="B4384" t="str">
        <f>"Bldg IRN"</f>
        <v>Bldg IRN</v>
      </c>
      <c r="C4384" t="s">
        <v>41</v>
      </c>
      <c r="D4384" t="s">
        <v>3</v>
      </c>
      <c r="E4384" t="s">
        <v>80</v>
      </c>
      <c r="F4384" t="s">
        <v>81</v>
      </c>
      <c r="G4384" t="s">
        <v>82</v>
      </c>
      <c r="H4384" t="s">
        <v>83</v>
      </c>
      <c r="I4384" t="str">
        <f>"Trad IRN"</f>
        <v>Trad IRN</v>
      </c>
      <c r="J4384" t="s">
        <v>43</v>
      </c>
      <c r="K4384" t="s">
        <v>44</v>
      </c>
      <c r="L4384" t="s">
        <v>45</v>
      </c>
      <c r="M4384" t="s">
        <v>70</v>
      </c>
      <c r="N4384" t="str">
        <f>"08/22/2022"</f>
        <v>08/22/2022</v>
      </c>
      <c r="O4384" t="str">
        <f t="shared" ref="O4384:O4390" si="443">"12/31/2500"</f>
        <v>12/31/2500</v>
      </c>
      <c r="P4384">
        <v>0.99295800000000001</v>
      </c>
      <c r="Q4384">
        <v>0.99295800000000001</v>
      </c>
      <c r="R4384">
        <v>0.99295800000000001</v>
      </c>
      <c r="V4384" t="str">
        <f>"Trad IRN"</f>
        <v>Trad IRN</v>
      </c>
      <c r="W4384">
        <v>50</v>
      </c>
      <c r="X4384" t="s">
        <v>47</v>
      </c>
      <c r="Z4384" t="s">
        <v>47</v>
      </c>
      <c r="AB4384" t="s">
        <v>54</v>
      </c>
      <c r="AC4384" t="str">
        <f>"05"</f>
        <v>05</v>
      </c>
      <c r="AD4384" t="str">
        <f>"1"</f>
        <v>1</v>
      </c>
      <c r="AE4384" t="s">
        <v>50</v>
      </c>
      <c r="AG4384" t="s">
        <v>56</v>
      </c>
      <c r="AH4384" t="str">
        <f>"Trad IRN"</f>
        <v>Trad IRN</v>
      </c>
      <c r="AI4384" t="str">
        <f>"Bldg IRN"</f>
        <v>Bldg IRN</v>
      </c>
      <c r="AJ4384" t="s">
        <v>54</v>
      </c>
      <c r="AK4384" t="s">
        <v>71</v>
      </c>
      <c r="AL4384" t="s">
        <v>53</v>
      </c>
      <c r="AM4384">
        <v>141</v>
      </c>
      <c r="AN4384">
        <v>142</v>
      </c>
      <c r="AO4384">
        <v>15</v>
      </c>
    </row>
    <row r="4385" spans="1:41" x14ac:dyDescent="0.3">
      <c r="A4385" t="str">
        <f>"Trad IRN"</f>
        <v>Trad IRN</v>
      </c>
      <c r="B4385" t="str">
        <f>"Bldg IRN"</f>
        <v>Bldg IRN</v>
      </c>
      <c r="C4385" t="s">
        <v>41</v>
      </c>
      <c r="D4385" t="s">
        <v>3</v>
      </c>
      <c r="E4385" t="s">
        <v>80</v>
      </c>
      <c r="F4385" t="s">
        <v>81</v>
      </c>
      <c r="G4385" t="s">
        <v>82</v>
      </c>
      <c r="H4385" t="s">
        <v>83</v>
      </c>
      <c r="I4385" t="str">
        <f>"Trad IRN"</f>
        <v>Trad IRN</v>
      </c>
      <c r="J4385" t="s">
        <v>43</v>
      </c>
      <c r="K4385" t="s">
        <v>44</v>
      </c>
      <c r="L4385" t="s">
        <v>45</v>
      </c>
      <c r="M4385" t="s">
        <v>46</v>
      </c>
      <c r="N4385" t="str">
        <f>"08/18/2022"</f>
        <v>08/18/2022</v>
      </c>
      <c r="O4385" t="str">
        <f t="shared" si="443"/>
        <v>12/31/2500</v>
      </c>
      <c r="P4385">
        <v>1</v>
      </c>
      <c r="Q4385">
        <v>1</v>
      </c>
      <c r="R4385">
        <v>1</v>
      </c>
      <c r="S4385">
        <v>0</v>
      </c>
      <c r="T4385">
        <v>1</v>
      </c>
      <c r="U4385">
        <v>0</v>
      </c>
      <c r="V4385" t="str">
        <f>"Trad IRN"</f>
        <v>Trad IRN</v>
      </c>
      <c r="W4385">
        <v>100</v>
      </c>
      <c r="X4385" t="s">
        <v>47</v>
      </c>
      <c r="Z4385" t="s">
        <v>47</v>
      </c>
      <c r="AB4385" t="s">
        <v>57</v>
      </c>
      <c r="AC4385" t="str">
        <f>"05"</f>
        <v>05</v>
      </c>
      <c r="AD4385" t="str">
        <f>"1"</f>
        <v>1</v>
      </c>
      <c r="AE4385" t="s">
        <v>50</v>
      </c>
      <c r="AF4385">
        <v>0</v>
      </c>
      <c r="AG4385" t="s">
        <v>56</v>
      </c>
      <c r="AH4385" t="str">
        <f>"Trad IRN"</f>
        <v>Trad IRN</v>
      </c>
      <c r="AI4385" t="str">
        <f>"Bldg IRN"</f>
        <v>Bldg IRN</v>
      </c>
      <c r="AJ4385" t="s">
        <v>48</v>
      </c>
      <c r="AK4385" t="s">
        <v>48</v>
      </c>
      <c r="AL4385" t="s">
        <v>53</v>
      </c>
      <c r="AM4385">
        <v>1113.0999999999999</v>
      </c>
      <c r="AN4385">
        <v>1113.0999999999999</v>
      </c>
      <c r="AO4385">
        <v>15</v>
      </c>
    </row>
    <row r="4386" spans="1:41" x14ac:dyDescent="0.3">
      <c r="A4386" t="str">
        <f>"Trad IRN"</f>
        <v>Trad IRN</v>
      </c>
      <c r="B4386" t="str">
        <f>"Bldg IRN"</f>
        <v>Bldg IRN</v>
      </c>
      <c r="C4386" t="s">
        <v>41</v>
      </c>
      <c r="D4386" t="s">
        <v>3</v>
      </c>
      <c r="E4386" t="s">
        <v>80</v>
      </c>
      <c r="F4386" t="s">
        <v>81</v>
      </c>
      <c r="G4386" t="s">
        <v>82</v>
      </c>
      <c r="H4386" t="s">
        <v>83</v>
      </c>
      <c r="I4386" t="str">
        <f>"Trad IRN"</f>
        <v>Trad IRN</v>
      </c>
      <c r="J4386" t="s">
        <v>43</v>
      </c>
      <c r="K4386" t="s">
        <v>44</v>
      </c>
      <c r="L4386" t="s">
        <v>45</v>
      </c>
      <c r="M4386" t="s">
        <v>73</v>
      </c>
      <c r="N4386" t="str">
        <f>"08/18/2022"</f>
        <v>08/18/2022</v>
      </c>
      <c r="O4386" t="str">
        <f t="shared" si="443"/>
        <v>12/31/2500</v>
      </c>
      <c r="P4386">
        <v>1</v>
      </c>
      <c r="Q4386">
        <v>1</v>
      </c>
      <c r="R4386">
        <v>1</v>
      </c>
      <c r="V4386" t="s">
        <v>84</v>
      </c>
      <c r="W4386">
        <v>50</v>
      </c>
      <c r="X4386" t="s">
        <v>47</v>
      </c>
      <c r="Z4386" t="s">
        <v>47</v>
      </c>
      <c r="AB4386" t="s">
        <v>54</v>
      </c>
      <c r="AC4386" t="str">
        <f>"16"</f>
        <v>16</v>
      </c>
      <c r="AD4386" t="str">
        <f>"2"</f>
        <v>2</v>
      </c>
      <c r="AE4386" t="s">
        <v>50</v>
      </c>
      <c r="AG4386" t="s">
        <v>56</v>
      </c>
      <c r="AH4386" t="str">
        <f>"Trad IRN"</f>
        <v>Trad IRN</v>
      </c>
      <c r="AI4386" t="str">
        <f>"Bldg IRN"</f>
        <v>Bldg IRN</v>
      </c>
      <c r="AJ4386" t="s">
        <v>54</v>
      </c>
      <c r="AK4386" t="s">
        <v>72</v>
      </c>
      <c r="AL4386" t="s">
        <v>53</v>
      </c>
      <c r="AM4386">
        <v>142</v>
      </c>
      <c r="AN4386">
        <v>142</v>
      </c>
      <c r="AO4386">
        <v>15</v>
      </c>
    </row>
    <row r="4387" spans="1:41" x14ac:dyDescent="0.3">
      <c r="A4387" t="str">
        <f>"Trad IRN"</f>
        <v>Trad IRN</v>
      </c>
      <c r="B4387" t="str">
        <f>"Bldg IRN"</f>
        <v>Bldg IRN</v>
      </c>
      <c r="C4387" t="s">
        <v>41</v>
      </c>
      <c r="D4387" t="s">
        <v>3</v>
      </c>
      <c r="E4387" t="s">
        <v>80</v>
      </c>
      <c r="F4387" t="s">
        <v>81</v>
      </c>
      <c r="G4387" t="s">
        <v>82</v>
      </c>
      <c r="H4387" t="s">
        <v>83</v>
      </c>
      <c r="I4387" t="str">
        <f>"Trad IRN"</f>
        <v>Trad IRN</v>
      </c>
      <c r="J4387" t="s">
        <v>43</v>
      </c>
      <c r="K4387" t="s">
        <v>44</v>
      </c>
      <c r="L4387" t="s">
        <v>45</v>
      </c>
      <c r="M4387" t="s">
        <v>46</v>
      </c>
      <c r="N4387" t="str">
        <f>"08/18/2022"</f>
        <v>08/18/2022</v>
      </c>
      <c r="O4387" t="str">
        <f t="shared" si="443"/>
        <v>12/31/2500</v>
      </c>
      <c r="P4387">
        <v>1</v>
      </c>
      <c r="Q4387">
        <v>1</v>
      </c>
      <c r="S4387">
        <v>0</v>
      </c>
      <c r="T4387">
        <v>1</v>
      </c>
      <c r="U4387">
        <v>0</v>
      </c>
      <c r="V4387" t="str">
        <f>"Trad IRN"</f>
        <v>Trad IRN</v>
      </c>
      <c r="W4387">
        <v>100</v>
      </c>
      <c r="X4387" t="s">
        <v>47</v>
      </c>
      <c r="Z4387" t="s">
        <v>47</v>
      </c>
      <c r="AB4387" t="str">
        <f>"04"</f>
        <v>04</v>
      </c>
      <c r="AC4387" t="s">
        <v>48</v>
      </c>
      <c r="AD4387" t="s">
        <v>49</v>
      </c>
      <c r="AE4387" t="s">
        <v>55</v>
      </c>
      <c r="AF4387">
        <v>0</v>
      </c>
      <c r="AG4387" t="s">
        <v>56</v>
      </c>
      <c r="AH4387" t="str">
        <f>"Trad IRN"</f>
        <v>Trad IRN</v>
      </c>
      <c r="AI4387" t="str">
        <f>"Bldg IRN"</f>
        <v>Bldg IRN</v>
      </c>
      <c r="AJ4387" t="s">
        <v>48</v>
      </c>
      <c r="AK4387" t="s">
        <v>48</v>
      </c>
      <c r="AL4387" t="s">
        <v>53</v>
      </c>
      <c r="AM4387">
        <v>1113.0999999999999</v>
      </c>
      <c r="AN4387">
        <v>1113.0999999999999</v>
      </c>
      <c r="AO4387">
        <v>15</v>
      </c>
    </row>
    <row r="4388" spans="1:41" x14ac:dyDescent="0.3">
      <c r="A4388" t="str">
        <f>"Trad IRN"</f>
        <v>Trad IRN</v>
      </c>
      <c r="B4388" t="str">
        <f>"Bldg IRN"</f>
        <v>Bldg IRN</v>
      </c>
      <c r="C4388" t="s">
        <v>41</v>
      </c>
      <c r="D4388" t="s">
        <v>3</v>
      </c>
      <c r="E4388" t="s">
        <v>80</v>
      </c>
      <c r="F4388" t="s">
        <v>81</v>
      </c>
      <c r="G4388" t="s">
        <v>82</v>
      </c>
      <c r="H4388" t="s">
        <v>83</v>
      </c>
      <c r="I4388" t="str">
        <f>"Trad IRN"</f>
        <v>Trad IRN</v>
      </c>
      <c r="J4388" t="s">
        <v>43</v>
      </c>
      <c r="K4388" t="s">
        <v>44</v>
      </c>
      <c r="L4388" t="s">
        <v>45</v>
      </c>
      <c r="M4388" t="s">
        <v>70</v>
      </c>
      <c r="N4388" t="str">
        <f>"08/18/2022"</f>
        <v>08/18/2022</v>
      </c>
      <c r="O4388" t="str">
        <f t="shared" si="443"/>
        <v>12/31/2500</v>
      </c>
      <c r="P4388">
        <v>1</v>
      </c>
      <c r="Q4388">
        <v>1</v>
      </c>
      <c r="R4388">
        <v>1</v>
      </c>
      <c r="V4388" t="str">
        <f>"Trad IRN"</f>
        <v>Trad IRN</v>
      </c>
      <c r="W4388">
        <v>50</v>
      </c>
      <c r="X4388" t="s">
        <v>47</v>
      </c>
      <c r="Z4388" t="s">
        <v>47</v>
      </c>
      <c r="AB4388" t="s">
        <v>54</v>
      </c>
      <c r="AC4388" t="str">
        <f>"16"</f>
        <v>16</v>
      </c>
      <c r="AD4388" t="str">
        <f>"2"</f>
        <v>2</v>
      </c>
      <c r="AE4388" t="s">
        <v>55</v>
      </c>
      <c r="AG4388" t="s">
        <v>56</v>
      </c>
      <c r="AH4388" t="str">
        <f>"Trad IRN"</f>
        <v>Trad IRN</v>
      </c>
      <c r="AI4388" t="str">
        <f>"Bldg IRN"</f>
        <v>Bldg IRN</v>
      </c>
      <c r="AJ4388" t="s">
        <v>54</v>
      </c>
      <c r="AK4388" t="s">
        <v>72</v>
      </c>
      <c r="AL4388" t="s">
        <v>53</v>
      </c>
      <c r="AM4388">
        <v>142</v>
      </c>
      <c r="AN4388">
        <v>142</v>
      </c>
      <c r="AO4388">
        <v>15</v>
      </c>
    </row>
    <row r="4389" spans="1:41" x14ac:dyDescent="0.3">
      <c r="A4389" t="str">
        <f>"Trad IRN"</f>
        <v>Trad IRN</v>
      </c>
      <c r="B4389" t="str">
        <f>"Bldg IRN"</f>
        <v>Bldg IRN</v>
      </c>
      <c r="C4389" t="s">
        <v>41</v>
      </c>
      <c r="D4389" t="s">
        <v>3</v>
      </c>
      <c r="E4389" t="s">
        <v>80</v>
      </c>
      <c r="F4389" t="s">
        <v>81</v>
      </c>
      <c r="G4389" t="s">
        <v>82</v>
      </c>
      <c r="H4389" t="s">
        <v>83</v>
      </c>
      <c r="I4389" t="str">
        <f>"Trad IRN"</f>
        <v>Trad IRN</v>
      </c>
      <c r="J4389" t="s">
        <v>43</v>
      </c>
      <c r="K4389" t="s">
        <v>44</v>
      </c>
      <c r="L4389" t="s">
        <v>45</v>
      </c>
      <c r="M4389" t="s">
        <v>46</v>
      </c>
      <c r="N4389" t="str">
        <f>"08/18/2022"</f>
        <v>08/18/2022</v>
      </c>
      <c r="O4389" t="str">
        <f t="shared" si="443"/>
        <v>12/31/2500</v>
      </c>
      <c r="P4389">
        <v>1</v>
      </c>
      <c r="Q4389">
        <v>1</v>
      </c>
      <c r="R4389">
        <v>1</v>
      </c>
      <c r="S4389">
        <v>0</v>
      </c>
      <c r="T4389">
        <v>1</v>
      </c>
      <c r="U4389">
        <v>0</v>
      </c>
      <c r="V4389" t="str">
        <f>"Trad IRN"</f>
        <v>Trad IRN</v>
      </c>
      <c r="W4389">
        <v>100</v>
      </c>
      <c r="X4389" t="s">
        <v>47</v>
      </c>
      <c r="Z4389" t="s">
        <v>47</v>
      </c>
      <c r="AB4389" t="str">
        <f>"03"</f>
        <v>03</v>
      </c>
      <c r="AC4389" t="str">
        <f>"05"</f>
        <v>05</v>
      </c>
      <c r="AD4389" t="str">
        <f>"1"</f>
        <v>1</v>
      </c>
      <c r="AE4389" t="s">
        <v>50</v>
      </c>
      <c r="AF4389">
        <v>0</v>
      </c>
      <c r="AG4389" t="s">
        <v>56</v>
      </c>
      <c r="AH4389" t="str">
        <f>"Trad IRN"</f>
        <v>Trad IRN</v>
      </c>
      <c r="AI4389" t="str">
        <f>"Bldg IRN"</f>
        <v>Bldg IRN</v>
      </c>
      <c r="AJ4389" t="s">
        <v>48</v>
      </c>
      <c r="AK4389" t="s">
        <v>48</v>
      </c>
      <c r="AL4389" t="s">
        <v>53</v>
      </c>
      <c r="AM4389">
        <v>1113.0999999999999</v>
      </c>
      <c r="AN4389">
        <v>1113.0999999999999</v>
      </c>
      <c r="AO4389">
        <v>15</v>
      </c>
    </row>
    <row r="4390" spans="1:41" x14ac:dyDescent="0.3">
      <c r="A4390" t="str">
        <f>"Trad IRN"</f>
        <v>Trad IRN</v>
      </c>
      <c r="B4390" t="str">
        <f>"Bldg IRN"</f>
        <v>Bldg IRN</v>
      </c>
      <c r="C4390" t="s">
        <v>41</v>
      </c>
      <c r="D4390" t="s">
        <v>3</v>
      </c>
      <c r="E4390" t="s">
        <v>80</v>
      </c>
      <c r="F4390" t="s">
        <v>81</v>
      </c>
      <c r="G4390" t="s">
        <v>82</v>
      </c>
      <c r="H4390" t="s">
        <v>83</v>
      </c>
      <c r="I4390" t="str">
        <f>"Trad IRN"</f>
        <v>Trad IRN</v>
      </c>
      <c r="J4390" t="s">
        <v>43</v>
      </c>
      <c r="K4390" t="s">
        <v>44</v>
      </c>
      <c r="L4390" t="s">
        <v>45</v>
      </c>
      <c r="M4390" t="s">
        <v>70</v>
      </c>
      <c r="N4390" t="str">
        <f>"01/23/2023"</f>
        <v>01/23/2023</v>
      </c>
      <c r="O4390" t="str">
        <f t="shared" si="443"/>
        <v>12/31/2500</v>
      </c>
      <c r="P4390">
        <v>0.46478900000000001</v>
      </c>
      <c r="Q4390">
        <v>0.46478900000000001</v>
      </c>
      <c r="R4390">
        <v>0.46478900000000001</v>
      </c>
      <c r="V4390" t="str">
        <f>"Trad IRN"</f>
        <v>Trad IRN</v>
      </c>
      <c r="W4390">
        <v>50</v>
      </c>
      <c r="X4390" t="s">
        <v>47</v>
      </c>
      <c r="Z4390" t="s">
        <v>47</v>
      </c>
      <c r="AB4390" t="s">
        <v>54</v>
      </c>
      <c r="AC4390" t="str">
        <f>"05"</f>
        <v>05</v>
      </c>
      <c r="AD4390" t="str">
        <f>"1"</f>
        <v>1</v>
      </c>
      <c r="AE4390" t="s">
        <v>50</v>
      </c>
      <c r="AG4390" t="s">
        <v>56</v>
      </c>
      <c r="AH4390" t="str">
        <f>"Trad IRN"</f>
        <v>Trad IRN</v>
      </c>
      <c r="AI4390" t="str">
        <f>"Bldg IRN"</f>
        <v>Bldg IRN</v>
      </c>
      <c r="AJ4390" t="s">
        <v>54</v>
      </c>
      <c r="AK4390" t="s">
        <v>71</v>
      </c>
      <c r="AL4390" t="s">
        <v>53</v>
      </c>
      <c r="AM4390">
        <v>66</v>
      </c>
      <c r="AN4390">
        <v>142</v>
      </c>
      <c r="AO4390">
        <v>15</v>
      </c>
    </row>
    <row r="4391" spans="1:41" x14ac:dyDescent="0.3">
      <c r="A4391" t="str">
        <f>"Trad IRN"</f>
        <v>Trad IRN</v>
      </c>
      <c r="B4391" t="str">
        <f>"Bldg IRN"</f>
        <v>Bldg IRN</v>
      </c>
      <c r="C4391" t="s">
        <v>41</v>
      </c>
      <c r="D4391" t="s">
        <v>3</v>
      </c>
      <c r="E4391" t="s">
        <v>80</v>
      </c>
      <c r="F4391" t="s">
        <v>81</v>
      </c>
      <c r="G4391" t="s">
        <v>82</v>
      </c>
      <c r="H4391" t="s">
        <v>83</v>
      </c>
      <c r="I4391" t="str">
        <f>"Trad IRN"</f>
        <v>Trad IRN</v>
      </c>
      <c r="J4391" t="s">
        <v>43</v>
      </c>
      <c r="K4391" t="s">
        <v>44</v>
      </c>
      <c r="L4391" t="s">
        <v>45</v>
      </c>
      <c r="M4391" t="s">
        <v>46</v>
      </c>
      <c r="N4391" t="str">
        <f>"11/11/2022"</f>
        <v>11/11/2022</v>
      </c>
      <c r="O4391" t="str">
        <f>"01/23/2023"</f>
        <v>01/23/2023</v>
      </c>
      <c r="P4391">
        <v>0.224939</v>
      </c>
      <c r="Q4391">
        <v>0.224939</v>
      </c>
      <c r="S4391">
        <v>0</v>
      </c>
      <c r="T4391">
        <v>0.224939</v>
      </c>
      <c r="U4391">
        <v>0</v>
      </c>
      <c r="V4391" t="str">
        <f>"Trad IRN"</f>
        <v>Trad IRN</v>
      </c>
      <c r="W4391">
        <v>100</v>
      </c>
      <c r="X4391" t="s">
        <v>47</v>
      </c>
      <c r="Z4391" t="s">
        <v>47</v>
      </c>
      <c r="AB4391" t="str">
        <f>"02"</f>
        <v>02</v>
      </c>
      <c r="AC4391" t="s">
        <v>48</v>
      </c>
      <c r="AD4391" t="s">
        <v>49</v>
      </c>
      <c r="AE4391" t="s">
        <v>55</v>
      </c>
      <c r="AF4391">
        <v>0</v>
      </c>
      <c r="AG4391" t="s">
        <v>56</v>
      </c>
      <c r="AH4391" t="str">
        <f>"Trad IRN"</f>
        <v>Trad IRN</v>
      </c>
      <c r="AI4391" t="str">
        <f>"Bldg IRN"</f>
        <v>Bldg IRN</v>
      </c>
      <c r="AJ4391" t="s">
        <v>48</v>
      </c>
      <c r="AK4391" t="s">
        <v>48</v>
      </c>
      <c r="AL4391" t="s">
        <v>53</v>
      </c>
      <c r="AM4391">
        <v>250.38</v>
      </c>
      <c r="AN4391">
        <v>1113.0999999999999</v>
      </c>
      <c r="AO4391">
        <v>15</v>
      </c>
    </row>
    <row r="4392" spans="1:41" x14ac:dyDescent="0.3">
      <c r="A4392" t="str">
        <f>"Trad IRN"</f>
        <v>Trad IRN</v>
      </c>
      <c r="B4392" t="str">
        <f>"Bldg IRN"</f>
        <v>Bldg IRN</v>
      </c>
      <c r="C4392" t="s">
        <v>41</v>
      </c>
      <c r="D4392" t="s">
        <v>3</v>
      </c>
      <c r="E4392" t="s">
        <v>80</v>
      </c>
      <c r="F4392" t="s">
        <v>81</v>
      </c>
      <c r="G4392" t="s">
        <v>82</v>
      </c>
      <c r="H4392" t="s">
        <v>83</v>
      </c>
      <c r="I4392" t="str">
        <f>"Trad IRN"</f>
        <v>Trad IRN</v>
      </c>
      <c r="J4392" t="s">
        <v>43</v>
      </c>
      <c r="K4392" t="s">
        <v>44</v>
      </c>
      <c r="L4392" t="s">
        <v>45</v>
      </c>
      <c r="M4392" t="s">
        <v>46</v>
      </c>
      <c r="N4392" t="str">
        <f>"09/08/2022"</f>
        <v>09/08/2022</v>
      </c>
      <c r="O4392" t="str">
        <f>"11/10/2022"</f>
        <v>11/10/2022</v>
      </c>
      <c r="P4392">
        <v>0.23866699999999999</v>
      </c>
      <c r="Q4392">
        <v>0.23866699999999999</v>
      </c>
      <c r="S4392">
        <v>0</v>
      </c>
      <c r="T4392">
        <v>0.23866699999999999</v>
      </c>
      <c r="U4392">
        <v>0</v>
      </c>
      <c r="V4392" t="str">
        <f>"Trad IRN"</f>
        <v>Trad IRN</v>
      </c>
      <c r="W4392">
        <v>100</v>
      </c>
      <c r="X4392" t="s">
        <v>47</v>
      </c>
      <c r="Z4392" t="s">
        <v>47</v>
      </c>
      <c r="AB4392" t="str">
        <f>"02"</f>
        <v>02</v>
      </c>
      <c r="AC4392" t="s">
        <v>48</v>
      </c>
      <c r="AD4392" t="s">
        <v>49</v>
      </c>
      <c r="AE4392" t="s">
        <v>50</v>
      </c>
      <c r="AF4392">
        <v>0</v>
      </c>
      <c r="AG4392" t="s">
        <v>56</v>
      </c>
      <c r="AH4392" t="str">
        <f>"Trad IRN"</f>
        <v>Trad IRN</v>
      </c>
      <c r="AI4392" t="str">
        <f>"Bldg IRN"</f>
        <v>Bldg IRN</v>
      </c>
      <c r="AJ4392" t="s">
        <v>48</v>
      </c>
      <c r="AK4392" t="s">
        <v>48</v>
      </c>
      <c r="AL4392" t="s">
        <v>53</v>
      </c>
      <c r="AM4392">
        <v>265.66000000000003</v>
      </c>
      <c r="AN4392">
        <v>1113.0999999999999</v>
      </c>
      <c r="AO4392">
        <v>15</v>
      </c>
    </row>
    <row r="4393" spans="1:41" x14ac:dyDescent="0.3">
      <c r="A4393" t="str">
        <f>"Trad IRN"</f>
        <v>Trad IRN</v>
      </c>
      <c r="B4393" t="str">
        <f>"Bldg IRN"</f>
        <v>Bldg IRN</v>
      </c>
      <c r="C4393" t="s">
        <v>41</v>
      </c>
      <c r="D4393" t="s">
        <v>3</v>
      </c>
      <c r="E4393" t="s">
        <v>80</v>
      </c>
      <c r="F4393" t="s">
        <v>81</v>
      </c>
      <c r="G4393" t="s">
        <v>82</v>
      </c>
      <c r="H4393" t="s">
        <v>83</v>
      </c>
      <c r="I4393" t="str">
        <f>"Trad IRN"</f>
        <v>Trad IRN</v>
      </c>
      <c r="J4393" t="s">
        <v>43</v>
      </c>
      <c r="K4393" t="s">
        <v>44</v>
      </c>
      <c r="L4393" t="s">
        <v>45</v>
      </c>
      <c r="M4393" t="s">
        <v>46</v>
      </c>
      <c r="N4393" t="str">
        <f>"01/24/2023"</f>
        <v>01/24/2023</v>
      </c>
      <c r="O4393" t="str">
        <f>"12/31/2500"</f>
        <v>12/31/2500</v>
      </c>
      <c r="P4393">
        <v>0.455646</v>
      </c>
      <c r="Q4393">
        <v>0.455646</v>
      </c>
      <c r="R4393">
        <v>0</v>
      </c>
      <c r="S4393">
        <v>0</v>
      </c>
      <c r="T4393">
        <v>0.455646</v>
      </c>
      <c r="U4393">
        <v>0</v>
      </c>
      <c r="V4393" t="str">
        <f>"Trad IRN"</f>
        <v>Trad IRN</v>
      </c>
      <c r="W4393">
        <v>100</v>
      </c>
      <c r="X4393" t="s">
        <v>47</v>
      </c>
      <c r="Z4393" t="s">
        <v>47</v>
      </c>
      <c r="AB4393" t="str">
        <f>"02"</f>
        <v>02</v>
      </c>
      <c r="AC4393" t="str">
        <f>"15"</f>
        <v>15</v>
      </c>
      <c r="AD4393" t="str">
        <f>"2"</f>
        <v>2</v>
      </c>
      <c r="AE4393" t="s">
        <v>55</v>
      </c>
      <c r="AF4393">
        <v>0</v>
      </c>
      <c r="AG4393" t="s">
        <v>56</v>
      </c>
      <c r="AH4393" t="str">
        <f>"Trad IRN"</f>
        <v>Trad IRN</v>
      </c>
      <c r="AI4393" t="str">
        <f>"Bldg IRN"</f>
        <v>Bldg IRN</v>
      </c>
      <c r="AJ4393" t="s">
        <v>48</v>
      </c>
      <c r="AK4393" t="s">
        <v>48</v>
      </c>
      <c r="AL4393" t="s">
        <v>53</v>
      </c>
      <c r="AM4393">
        <v>507.18</v>
      </c>
      <c r="AN4393">
        <v>1113.0999999999999</v>
      </c>
      <c r="AO4393">
        <v>15</v>
      </c>
    </row>
    <row r="4394" spans="1:41" x14ac:dyDescent="0.3">
      <c r="A4394" t="str">
        <f>"Trad IRN"</f>
        <v>Trad IRN</v>
      </c>
      <c r="B4394" t="str">
        <f>"Bldg IRN"</f>
        <v>Bldg IRN</v>
      </c>
      <c r="C4394" t="s">
        <v>41</v>
      </c>
      <c r="D4394" t="s">
        <v>3</v>
      </c>
      <c r="E4394" t="s">
        <v>80</v>
      </c>
      <c r="F4394" t="s">
        <v>81</v>
      </c>
      <c r="G4394" t="s">
        <v>82</v>
      </c>
      <c r="H4394" t="s">
        <v>83</v>
      </c>
      <c r="I4394" t="str">
        <f>"Trad IRN"</f>
        <v>Trad IRN</v>
      </c>
      <c r="J4394" t="s">
        <v>43</v>
      </c>
      <c r="K4394" t="s">
        <v>44</v>
      </c>
      <c r="L4394" t="s">
        <v>45</v>
      </c>
      <c r="M4394" t="s">
        <v>46</v>
      </c>
      <c r="N4394" t="str">
        <f>"09/08/2022"</f>
        <v>09/08/2022</v>
      </c>
      <c r="O4394" t="str">
        <f>"11/10/2022"</f>
        <v>11/10/2022</v>
      </c>
      <c r="P4394">
        <v>0.23866699999999999</v>
      </c>
      <c r="Q4394">
        <v>0.23866699999999999</v>
      </c>
      <c r="R4394">
        <v>0.23866699999999999</v>
      </c>
      <c r="S4394">
        <v>0</v>
      </c>
      <c r="T4394">
        <v>0.23866699999999999</v>
      </c>
      <c r="U4394">
        <v>0</v>
      </c>
      <c r="V4394" t="str">
        <f>"Trad IRN"</f>
        <v>Trad IRN</v>
      </c>
      <c r="W4394">
        <v>100</v>
      </c>
      <c r="X4394" t="s">
        <v>47</v>
      </c>
      <c r="Z4394" t="s">
        <v>47</v>
      </c>
      <c r="AB4394" t="str">
        <f>"04"</f>
        <v>04</v>
      </c>
      <c r="AC4394" t="str">
        <f>"10"</f>
        <v>10</v>
      </c>
      <c r="AD4394" t="str">
        <f>"2"</f>
        <v>2</v>
      </c>
      <c r="AE4394" t="s">
        <v>50</v>
      </c>
      <c r="AF4394">
        <v>0</v>
      </c>
      <c r="AG4394" t="s">
        <v>56</v>
      </c>
      <c r="AH4394" t="str">
        <f>"Trad IRN"</f>
        <v>Trad IRN</v>
      </c>
      <c r="AI4394" t="str">
        <f>"Bldg IRN"</f>
        <v>Bldg IRN</v>
      </c>
      <c r="AJ4394" t="s">
        <v>48</v>
      </c>
      <c r="AK4394" t="s">
        <v>48</v>
      </c>
      <c r="AL4394" t="s">
        <v>53</v>
      </c>
      <c r="AM4394">
        <v>265.66000000000003</v>
      </c>
      <c r="AN4394">
        <v>1113.0999999999999</v>
      </c>
      <c r="AO4394">
        <v>15</v>
      </c>
    </row>
    <row r="4395" spans="1:41" x14ac:dyDescent="0.3">
      <c r="A4395" t="str">
        <f>"Trad IRN"</f>
        <v>Trad IRN</v>
      </c>
      <c r="B4395" t="str">
        <f>"Bldg IRN"</f>
        <v>Bldg IRN</v>
      </c>
      <c r="C4395" t="s">
        <v>41</v>
      </c>
      <c r="D4395" t="s">
        <v>3</v>
      </c>
      <c r="E4395" t="s">
        <v>80</v>
      </c>
      <c r="F4395" t="s">
        <v>81</v>
      </c>
      <c r="G4395" t="s">
        <v>82</v>
      </c>
      <c r="H4395" t="s">
        <v>83</v>
      </c>
      <c r="I4395" t="str">
        <f>"Trad IRN"</f>
        <v>Trad IRN</v>
      </c>
      <c r="J4395" t="s">
        <v>43</v>
      </c>
      <c r="K4395" t="s">
        <v>44</v>
      </c>
      <c r="L4395" t="s">
        <v>45</v>
      </c>
      <c r="M4395" t="s">
        <v>46</v>
      </c>
      <c r="N4395" t="str">
        <f>"11/11/2022"</f>
        <v>11/11/2022</v>
      </c>
      <c r="O4395" t="str">
        <f t="shared" ref="O4395:O4410" si="444">"12/31/2500"</f>
        <v>12/31/2500</v>
      </c>
      <c r="P4395">
        <v>0.68058600000000002</v>
      </c>
      <c r="Q4395">
        <v>0.68058600000000002</v>
      </c>
      <c r="R4395">
        <v>0.68058600000000002</v>
      </c>
      <c r="S4395">
        <v>0</v>
      </c>
      <c r="T4395">
        <v>0.68058600000000002</v>
      </c>
      <c r="U4395">
        <v>0</v>
      </c>
      <c r="V4395" t="str">
        <f>"Trad IRN"</f>
        <v>Trad IRN</v>
      </c>
      <c r="W4395">
        <v>100</v>
      </c>
      <c r="X4395" t="s">
        <v>47</v>
      </c>
      <c r="Z4395" t="s">
        <v>47</v>
      </c>
      <c r="AB4395" t="str">
        <f>"04"</f>
        <v>04</v>
      </c>
      <c r="AC4395" t="str">
        <f>"10"</f>
        <v>10</v>
      </c>
      <c r="AD4395" t="str">
        <f>"2"</f>
        <v>2</v>
      </c>
      <c r="AE4395" t="s">
        <v>55</v>
      </c>
      <c r="AF4395">
        <v>0</v>
      </c>
      <c r="AG4395" t="s">
        <v>56</v>
      </c>
      <c r="AH4395" t="str">
        <f>"Trad IRN"</f>
        <v>Trad IRN</v>
      </c>
      <c r="AI4395" t="str">
        <f>"Bldg IRN"</f>
        <v>Bldg IRN</v>
      </c>
      <c r="AJ4395" t="s">
        <v>48</v>
      </c>
      <c r="AK4395" t="s">
        <v>48</v>
      </c>
      <c r="AL4395" t="s">
        <v>53</v>
      </c>
      <c r="AM4395">
        <v>757.56</v>
      </c>
      <c r="AN4395">
        <v>1113.0999999999999</v>
      </c>
      <c r="AO4395">
        <v>15</v>
      </c>
    </row>
    <row r="4396" spans="1:41" x14ac:dyDescent="0.3">
      <c r="A4396" t="str">
        <f>"Trad IRN"</f>
        <v>Trad IRN</v>
      </c>
      <c r="B4396" t="str">
        <f>"Bldg IRN"</f>
        <v>Bldg IRN</v>
      </c>
      <c r="C4396" t="s">
        <v>41</v>
      </c>
      <c r="D4396" t="s">
        <v>3</v>
      </c>
      <c r="E4396" t="s">
        <v>80</v>
      </c>
      <c r="F4396" t="s">
        <v>81</v>
      </c>
      <c r="G4396" t="s">
        <v>82</v>
      </c>
      <c r="H4396" t="s">
        <v>83</v>
      </c>
      <c r="I4396" t="str">
        <f>"Trad IRN"</f>
        <v>Trad IRN</v>
      </c>
      <c r="J4396" t="s">
        <v>43</v>
      </c>
      <c r="K4396" t="s">
        <v>44</v>
      </c>
      <c r="L4396" t="s">
        <v>45</v>
      </c>
      <c r="M4396" t="s">
        <v>46</v>
      </c>
      <c r="N4396" t="str">
        <f>"08/18/2022"</f>
        <v>08/18/2022</v>
      </c>
      <c r="O4396" t="str">
        <f t="shared" si="444"/>
        <v>12/31/2500</v>
      </c>
      <c r="P4396">
        <v>1</v>
      </c>
      <c r="Q4396">
        <v>1</v>
      </c>
      <c r="S4396">
        <v>0</v>
      </c>
      <c r="T4396">
        <v>1</v>
      </c>
      <c r="U4396">
        <v>0</v>
      </c>
      <c r="V4396" t="str">
        <f>"Trad IRN"</f>
        <v>Trad IRN</v>
      </c>
      <c r="W4396">
        <v>100</v>
      </c>
      <c r="X4396" t="s">
        <v>47</v>
      </c>
      <c r="Z4396" t="s">
        <v>47</v>
      </c>
      <c r="AB4396" t="s">
        <v>57</v>
      </c>
      <c r="AC4396" t="s">
        <v>48</v>
      </c>
      <c r="AD4396" t="s">
        <v>49</v>
      </c>
      <c r="AE4396" t="s">
        <v>50</v>
      </c>
      <c r="AF4396">
        <v>1</v>
      </c>
      <c r="AG4396" t="s">
        <v>56</v>
      </c>
      <c r="AH4396" t="str">
        <f>"Trad IRN"</f>
        <v>Trad IRN</v>
      </c>
      <c r="AI4396" t="str">
        <f>"Bldg IRN"</f>
        <v>Bldg IRN</v>
      </c>
      <c r="AJ4396" t="s">
        <v>48</v>
      </c>
      <c r="AK4396" t="s">
        <v>48</v>
      </c>
      <c r="AL4396" t="s">
        <v>53</v>
      </c>
      <c r="AM4396">
        <v>1113.0999999999999</v>
      </c>
      <c r="AN4396">
        <v>1113.0999999999999</v>
      </c>
      <c r="AO4396">
        <v>15</v>
      </c>
    </row>
    <row r="4397" spans="1:41" x14ac:dyDescent="0.3">
      <c r="A4397" t="str">
        <f>"Trad IRN"</f>
        <v>Trad IRN</v>
      </c>
      <c r="B4397" t="str">
        <f>"Bldg IRN"</f>
        <v>Bldg IRN</v>
      </c>
      <c r="C4397" t="s">
        <v>41</v>
      </c>
      <c r="D4397" t="s">
        <v>3</v>
      </c>
      <c r="E4397" t="s">
        <v>80</v>
      </c>
      <c r="F4397" t="s">
        <v>81</v>
      </c>
      <c r="G4397" t="s">
        <v>82</v>
      </c>
      <c r="H4397" t="s">
        <v>83</v>
      </c>
      <c r="I4397" t="str">
        <f>"Trad IRN"</f>
        <v>Trad IRN</v>
      </c>
      <c r="J4397" t="s">
        <v>43</v>
      </c>
      <c r="K4397" t="s">
        <v>44</v>
      </c>
      <c r="L4397" t="s">
        <v>45</v>
      </c>
      <c r="M4397" t="s">
        <v>46</v>
      </c>
      <c r="N4397" t="str">
        <f>"08/18/2022"</f>
        <v>08/18/2022</v>
      </c>
      <c r="O4397" t="str">
        <f t="shared" si="444"/>
        <v>12/31/2500</v>
      </c>
      <c r="P4397">
        <v>1</v>
      </c>
      <c r="Q4397">
        <v>1</v>
      </c>
      <c r="S4397">
        <v>0</v>
      </c>
      <c r="T4397">
        <v>1</v>
      </c>
      <c r="U4397">
        <v>0</v>
      </c>
      <c r="V4397" t="str">
        <f>"Trad IRN"</f>
        <v>Trad IRN</v>
      </c>
      <c r="W4397">
        <v>100</v>
      </c>
      <c r="X4397" t="s">
        <v>47</v>
      </c>
      <c r="Z4397" t="s">
        <v>47</v>
      </c>
      <c r="AB4397" t="str">
        <f>"03"</f>
        <v>03</v>
      </c>
      <c r="AC4397" t="s">
        <v>48</v>
      </c>
      <c r="AD4397" t="s">
        <v>49</v>
      </c>
      <c r="AE4397" t="s">
        <v>55</v>
      </c>
      <c r="AF4397">
        <v>0</v>
      </c>
      <c r="AG4397" t="s">
        <v>56</v>
      </c>
      <c r="AH4397" t="str">
        <f>"Trad IRN"</f>
        <v>Trad IRN</v>
      </c>
      <c r="AI4397" t="str">
        <f>"Bldg IRN"</f>
        <v>Bldg IRN</v>
      </c>
      <c r="AJ4397" t="s">
        <v>48</v>
      </c>
      <c r="AK4397" t="s">
        <v>48</v>
      </c>
      <c r="AL4397" t="s">
        <v>53</v>
      </c>
      <c r="AM4397">
        <v>1113.0999999999999</v>
      </c>
      <c r="AN4397">
        <v>1113.0999999999999</v>
      </c>
      <c r="AO4397">
        <v>15</v>
      </c>
    </row>
    <row r="4398" spans="1:41" x14ac:dyDescent="0.3">
      <c r="A4398" t="str">
        <f>"Trad IRN"</f>
        <v>Trad IRN</v>
      </c>
      <c r="B4398" t="str">
        <f>"Bldg IRN"</f>
        <v>Bldg IRN</v>
      </c>
      <c r="C4398" t="s">
        <v>41</v>
      </c>
      <c r="D4398" t="s">
        <v>3</v>
      </c>
      <c r="E4398" t="s">
        <v>80</v>
      </c>
      <c r="F4398" t="s">
        <v>81</v>
      </c>
      <c r="G4398" t="s">
        <v>82</v>
      </c>
      <c r="H4398" t="s">
        <v>83</v>
      </c>
      <c r="I4398" t="str">
        <f>"Trad IRN"</f>
        <v>Trad IRN</v>
      </c>
      <c r="J4398" t="s">
        <v>43</v>
      </c>
      <c r="K4398" t="s">
        <v>44</v>
      </c>
      <c r="L4398" t="s">
        <v>45</v>
      </c>
      <c r="M4398" t="s">
        <v>46</v>
      </c>
      <c r="N4398" t="str">
        <f>"08/18/2022"</f>
        <v>08/18/2022</v>
      </c>
      <c r="O4398" t="str">
        <f t="shared" si="444"/>
        <v>12/31/2500</v>
      </c>
      <c r="P4398">
        <v>1</v>
      </c>
      <c r="Q4398">
        <v>1</v>
      </c>
      <c r="S4398">
        <v>1</v>
      </c>
      <c r="T4398">
        <v>1</v>
      </c>
      <c r="U4398">
        <v>0</v>
      </c>
      <c r="V4398" t="str">
        <f>"Trad IRN"</f>
        <v>Trad IRN</v>
      </c>
      <c r="W4398">
        <v>100</v>
      </c>
      <c r="X4398" t="s">
        <v>47</v>
      </c>
      <c r="Z4398" t="s">
        <v>47</v>
      </c>
      <c r="AB4398" t="str">
        <f>"05"</f>
        <v>05</v>
      </c>
      <c r="AC4398" t="s">
        <v>48</v>
      </c>
      <c r="AD4398" t="s">
        <v>49</v>
      </c>
      <c r="AE4398" t="s">
        <v>50</v>
      </c>
      <c r="AF4398">
        <v>0</v>
      </c>
      <c r="AG4398" t="s">
        <v>56</v>
      </c>
      <c r="AH4398" t="str">
        <f>"Trad IRN"</f>
        <v>Trad IRN</v>
      </c>
      <c r="AI4398" t="str">
        <f>"Bldg IRN"</f>
        <v>Bldg IRN</v>
      </c>
      <c r="AJ4398" t="s">
        <v>48</v>
      </c>
      <c r="AK4398" t="s">
        <v>48</v>
      </c>
      <c r="AL4398" t="s">
        <v>53</v>
      </c>
      <c r="AM4398">
        <v>1113.0999999999999</v>
      </c>
      <c r="AN4398">
        <v>1113.0999999999999</v>
      </c>
      <c r="AO4398">
        <v>15</v>
      </c>
    </row>
    <row r="4399" spans="1:41" x14ac:dyDescent="0.3">
      <c r="A4399" t="str">
        <f>"Trad IRN"</f>
        <v>Trad IRN</v>
      </c>
      <c r="B4399" t="str">
        <f>"Bldg IRN"</f>
        <v>Bldg IRN</v>
      </c>
      <c r="C4399" t="s">
        <v>41</v>
      </c>
      <c r="D4399" t="s">
        <v>3</v>
      </c>
      <c r="E4399" t="s">
        <v>80</v>
      </c>
      <c r="F4399" t="s">
        <v>81</v>
      </c>
      <c r="G4399" t="s">
        <v>82</v>
      </c>
      <c r="H4399" t="s">
        <v>83</v>
      </c>
      <c r="I4399" t="str">
        <f>"Trad IRN"</f>
        <v>Trad IRN</v>
      </c>
      <c r="J4399" t="s">
        <v>43</v>
      </c>
      <c r="K4399" t="s">
        <v>44</v>
      </c>
      <c r="L4399" t="s">
        <v>45</v>
      </c>
      <c r="M4399" t="s">
        <v>70</v>
      </c>
      <c r="N4399" t="str">
        <f>"08/18/2022"</f>
        <v>08/18/2022</v>
      </c>
      <c r="O4399" t="str">
        <f t="shared" si="444"/>
        <v>12/31/2500</v>
      </c>
      <c r="P4399">
        <v>1</v>
      </c>
      <c r="Q4399">
        <v>1</v>
      </c>
      <c r="R4399">
        <v>1</v>
      </c>
      <c r="V4399" t="str">
        <f>"Trad IRN"</f>
        <v>Trad IRN</v>
      </c>
      <c r="W4399">
        <v>10</v>
      </c>
      <c r="X4399" t="s">
        <v>47</v>
      </c>
      <c r="Z4399" t="s">
        <v>47</v>
      </c>
      <c r="AB4399" t="s">
        <v>54</v>
      </c>
      <c r="AC4399" t="str">
        <f>"05"</f>
        <v>05</v>
      </c>
      <c r="AD4399" t="str">
        <f>"1"</f>
        <v>1</v>
      </c>
      <c r="AE4399" t="s">
        <v>50</v>
      </c>
      <c r="AG4399" t="s">
        <v>56</v>
      </c>
      <c r="AH4399" t="str">
        <f>"Trad IRN"</f>
        <v>Trad IRN</v>
      </c>
      <c r="AI4399" t="str">
        <f>"Bldg IRN"</f>
        <v>Bldg IRN</v>
      </c>
      <c r="AJ4399" t="s">
        <v>48</v>
      </c>
      <c r="AK4399" t="s">
        <v>48</v>
      </c>
      <c r="AL4399" t="s">
        <v>53</v>
      </c>
      <c r="AM4399">
        <v>174</v>
      </c>
      <c r="AN4399">
        <v>174</v>
      </c>
      <c r="AO4399">
        <v>15</v>
      </c>
    </row>
    <row r="4400" spans="1:41" x14ac:dyDescent="0.3">
      <c r="A4400" t="str">
        <f>"Trad IRN"</f>
        <v>Trad IRN</v>
      </c>
      <c r="B4400" t="str">
        <f>"Bldg IRN"</f>
        <v>Bldg IRN</v>
      </c>
      <c r="C4400" t="s">
        <v>41</v>
      </c>
      <c r="D4400" t="s">
        <v>3</v>
      </c>
      <c r="E4400" t="s">
        <v>80</v>
      </c>
      <c r="F4400" t="s">
        <v>81</v>
      </c>
      <c r="G4400" t="s">
        <v>82</v>
      </c>
      <c r="H4400" t="s">
        <v>83</v>
      </c>
      <c r="I4400" t="str">
        <f>"Trad IRN"</f>
        <v>Trad IRN</v>
      </c>
      <c r="J4400" t="s">
        <v>43</v>
      </c>
      <c r="K4400" t="s">
        <v>44</v>
      </c>
      <c r="L4400" t="s">
        <v>45</v>
      </c>
      <c r="M4400" t="s">
        <v>70</v>
      </c>
      <c r="N4400" t="str">
        <f>"01/11/2023"</f>
        <v>01/11/2023</v>
      </c>
      <c r="O4400" t="str">
        <f t="shared" si="444"/>
        <v>12/31/2500</v>
      </c>
      <c r="P4400">
        <v>0.5</v>
      </c>
      <c r="Q4400">
        <v>0.5</v>
      </c>
      <c r="R4400">
        <v>0.5</v>
      </c>
      <c r="V4400" t="str">
        <f>"Trad IRN"</f>
        <v>Trad IRN</v>
      </c>
      <c r="W4400">
        <v>50</v>
      </c>
      <c r="X4400" t="s">
        <v>47</v>
      </c>
      <c r="Z4400" t="s">
        <v>47</v>
      </c>
      <c r="AB4400" t="s">
        <v>54</v>
      </c>
      <c r="AC4400" t="str">
        <f>"15"</f>
        <v>15</v>
      </c>
      <c r="AD4400" t="str">
        <f>"2"</f>
        <v>2</v>
      </c>
      <c r="AE4400" t="s">
        <v>50</v>
      </c>
      <c r="AG4400" t="s">
        <v>56</v>
      </c>
      <c r="AH4400" t="str">
        <f>"Trad IRN"</f>
        <v>Trad IRN</v>
      </c>
      <c r="AI4400" t="str">
        <f>"Bldg IRN"</f>
        <v>Bldg IRN</v>
      </c>
      <c r="AJ4400" t="s">
        <v>48</v>
      </c>
      <c r="AK4400" t="s">
        <v>48</v>
      </c>
      <c r="AL4400" t="s">
        <v>53</v>
      </c>
      <c r="AM4400">
        <v>87</v>
      </c>
      <c r="AN4400">
        <v>174</v>
      </c>
      <c r="AO4400">
        <v>15</v>
      </c>
    </row>
    <row r="4401" spans="1:41" x14ac:dyDescent="0.3">
      <c r="A4401" t="str">
        <f>"Trad IRN"</f>
        <v>Trad IRN</v>
      </c>
      <c r="B4401" t="str">
        <f>"Bldg IRN"</f>
        <v>Bldg IRN</v>
      </c>
      <c r="C4401" t="s">
        <v>41</v>
      </c>
      <c r="D4401" t="s">
        <v>3</v>
      </c>
      <c r="E4401" t="s">
        <v>80</v>
      </c>
      <c r="F4401" t="s">
        <v>81</v>
      </c>
      <c r="G4401" t="s">
        <v>82</v>
      </c>
      <c r="H4401" t="s">
        <v>83</v>
      </c>
      <c r="I4401" t="str">
        <f>"Trad IRN"</f>
        <v>Trad IRN</v>
      </c>
      <c r="J4401" t="s">
        <v>43</v>
      </c>
      <c r="K4401" t="s">
        <v>44</v>
      </c>
      <c r="L4401" t="s">
        <v>45</v>
      </c>
      <c r="M4401" t="s">
        <v>46</v>
      </c>
      <c r="N4401" t="str">
        <f t="shared" ref="N4401:N4408" si="445">"08/18/2022"</f>
        <v>08/18/2022</v>
      </c>
      <c r="O4401" t="str">
        <f t="shared" si="444"/>
        <v>12/31/2500</v>
      </c>
      <c r="P4401">
        <v>1</v>
      </c>
      <c r="Q4401">
        <v>1</v>
      </c>
      <c r="R4401">
        <v>1</v>
      </c>
      <c r="S4401">
        <v>0</v>
      </c>
      <c r="T4401">
        <v>1</v>
      </c>
      <c r="U4401">
        <v>0</v>
      </c>
      <c r="V4401" t="str">
        <f>"Trad IRN"</f>
        <v>Trad IRN</v>
      </c>
      <c r="W4401">
        <v>100</v>
      </c>
      <c r="X4401" t="s">
        <v>47</v>
      </c>
      <c r="Z4401" t="s">
        <v>47</v>
      </c>
      <c r="AB4401" t="s">
        <v>57</v>
      </c>
      <c r="AC4401" t="str">
        <f>"05"</f>
        <v>05</v>
      </c>
      <c r="AD4401" t="str">
        <f>"1"</f>
        <v>1</v>
      </c>
      <c r="AE4401" t="s">
        <v>55</v>
      </c>
      <c r="AF4401">
        <v>0</v>
      </c>
      <c r="AG4401" t="s">
        <v>56</v>
      </c>
      <c r="AH4401" t="str">
        <f>"Trad IRN"</f>
        <v>Trad IRN</v>
      </c>
      <c r="AI4401" t="str">
        <f>"Bldg IRN"</f>
        <v>Bldg IRN</v>
      </c>
      <c r="AJ4401" t="s">
        <v>48</v>
      </c>
      <c r="AK4401" t="s">
        <v>48</v>
      </c>
      <c r="AL4401" t="s">
        <v>53</v>
      </c>
      <c r="AM4401">
        <v>1113.0999999999999</v>
      </c>
      <c r="AN4401">
        <v>1113.0999999999999</v>
      </c>
      <c r="AO4401">
        <v>15</v>
      </c>
    </row>
    <row r="4402" spans="1:41" x14ac:dyDescent="0.3">
      <c r="A4402" t="str">
        <f>"Trad IRN"</f>
        <v>Trad IRN</v>
      </c>
      <c r="B4402" t="str">
        <f>"Bldg IRN"</f>
        <v>Bldg IRN</v>
      </c>
      <c r="C4402" t="s">
        <v>41</v>
      </c>
      <c r="D4402" t="s">
        <v>3</v>
      </c>
      <c r="E4402" t="s">
        <v>80</v>
      </c>
      <c r="F4402" t="s">
        <v>81</v>
      </c>
      <c r="G4402" t="s">
        <v>82</v>
      </c>
      <c r="H4402" t="s">
        <v>83</v>
      </c>
      <c r="I4402" t="str">
        <f>"Trad IRN"</f>
        <v>Trad IRN</v>
      </c>
      <c r="J4402" t="s">
        <v>43</v>
      </c>
      <c r="K4402" t="s">
        <v>44</v>
      </c>
      <c r="L4402" t="s">
        <v>45</v>
      </c>
      <c r="M4402" t="s">
        <v>46</v>
      </c>
      <c r="N4402" t="str">
        <f t="shared" si="445"/>
        <v>08/18/2022</v>
      </c>
      <c r="O4402" t="str">
        <f t="shared" si="444"/>
        <v>12/31/2500</v>
      </c>
      <c r="P4402">
        <v>1</v>
      </c>
      <c r="Q4402">
        <v>1</v>
      </c>
      <c r="S4402">
        <v>0</v>
      </c>
      <c r="T4402">
        <v>1</v>
      </c>
      <c r="U4402">
        <v>0</v>
      </c>
      <c r="V4402" t="str">
        <f>"Trad IRN"</f>
        <v>Trad IRN</v>
      </c>
      <c r="W4402">
        <v>100</v>
      </c>
      <c r="X4402" t="s">
        <v>47</v>
      </c>
      <c r="Z4402" t="s">
        <v>47</v>
      </c>
      <c r="AB4402" t="str">
        <f>"01"</f>
        <v>01</v>
      </c>
      <c r="AC4402" t="s">
        <v>48</v>
      </c>
      <c r="AD4402" t="s">
        <v>49</v>
      </c>
      <c r="AE4402" t="s">
        <v>55</v>
      </c>
      <c r="AF4402">
        <v>0</v>
      </c>
      <c r="AG4402" t="s">
        <v>56</v>
      </c>
      <c r="AH4402" t="str">
        <f>"Trad IRN"</f>
        <v>Trad IRN</v>
      </c>
      <c r="AI4402" t="str">
        <f>"Bldg IRN"</f>
        <v>Bldg IRN</v>
      </c>
      <c r="AJ4402" t="s">
        <v>48</v>
      </c>
      <c r="AK4402" t="s">
        <v>48</v>
      </c>
      <c r="AL4402" t="s">
        <v>53</v>
      </c>
      <c r="AM4402">
        <v>1113.0999999999999</v>
      </c>
      <c r="AN4402">
        <v>1113.0999999999999</v>
      </c>
      <c r="AO4402">
        <v>15</v>
      </c>
    </row>
    <row r="4403" spans="1:41" x14ac:dyDescent="0.3">
      <c r="A4403" t="str">
        <f>"Trad IRN"</f>
        <v>Trad IRN</v>
      </c>
      <c r="B4403" t="str">
        <f>"Bldg IRN"</f>
        <v>Bldg IRN</v>
      </c>
      <c r="C4403" t="s">
        <v>41</v>
      </c>
      <c r="D4403" t="s">
        <v>3</v>
      </c>
      <c r="E4403" t="s">
        <v>80</v>
      </c>
      <c r="F4403" t="s">
        <v>81</v>
      </c>
      <c r="G4403" t="s">
        <v>82</v>
      </c>
      <c r="H4403" t="s">
        <v>83</v>
      </c>
      <c r="I4403" t="str">
        <f>"Trad IRN"</f>
        <v>Trad IRN</v>
      </c>
      <c r="J4403" t="s">
        <v>43</v>
      </c>
      <c r="K4403" t="s">
        <v>44</v>
      </c>
      <c r="L4403" t="s">
        <v>45</v>
      </c>
      <c r="M4403" t="s">
        <v>46</v>
      </c>
      <c r="N4403" t="str">
        <f t="shared" si="445"/>
        <v>08/18/2022</v>
      </c>
      <c r="O4403" t="str">
        <f t="shared" si="444"/>
        <v>12/31/2500</v>
      </c>
      <c r="P4403">
        <v>1</v>
      </c>
      <c r="Q4403">
        <v>1</v>
      </c>
      <c r="S4403">
        <v>0</v>
      </c>
      <c r="T4403">
        <v>1</v>
      </c>
      <c r="U4403">
        <v>0</v>
      </c>
      <c r="V4403" t="str">
        <f>"Trad IRN"</f>
        <v>Trad IRN</v>
      </c>
      <c r="W4403">
        <v>100</v>
      </c>
      <c r="X4403" t="s">
        <v>47</v>
      </c>
      <c r="Z4403" t="s">
        <v>47</v>
      </c>
      <c r="AB4403" t="s">
        <v>57</v>
      </c>
      <c r="AC4403" t="s">
        <v>48</v>
      </c>
      <c r="AD4403" t="s">
        <v>49</v>
      </c>
      <c r="AE4403" t="s">
        <v>55</v>
      </c>
      <c r="AF4403">
        <v>0</v>
      </c>
      <c r="AG4403" t="s">
        <v>56</v>
      </c>
      <c r="AH4403" t="str">
        <f>"Trad IRN"</f>
        <v>Trad IRN</v>
      </c>
      <c r="AI4403" t="str">
        <f>"Bldg IRN"</f>
        <v>Bldg IRN</v>
      </c>
      <c r="AJ4403" t="s">
        <v>48</v>
      </c>
      <c r="AK4403" t="s">
        <v>48</v>
      </c>
      <c r="AL4403" t="s">
        <v>53</v>
      </c>
      <c r="AM4403">
        <v>1113.0999999999999</v>
      </c>
      <c r="AN4403">
        <v>1113.0999999999999</v>
      </c>
      <c r="AO4403">
        <v>15</v>
      </c>
    </row>
    <row r="4404" spans="1:41" x14ac:dyDescent="0.3">
      <c r="A4404" t="str">
        <f>"Trad IRN"</f>
        <v>Trad IRN</v>
      </c>
      <c r="B4404" t="str">
        <f>"Bldg IRN"</f>
        <v>Bldg IRN</v>
      </c>
      <c r="C4404" t="s">
        <v>41</v>
      </c>
      <c r="D4404" t="s">
        <v>3</v>
      </c>
      <c r="E4404" t="s">
        <v>80</v>
      </c>
      <c r="F4404" t="s">
        <v>81</v>
      </c>
      <c r="G4404" t="s">
        <v>82</v>
      </c>
      <c r="H4404" t="s">
        <v>83</v>
      </c>
      <c r="I4404" t="str">
        <f>"Trad IRN"</f>
        <v>Trad IRN</v>
      </c>
      <c r="J4404" t="s">
        <v>43</v>
      </c>
      <c r="K4404" t="s">
        <v>44</v>
      </c>
      <c r="L4404" t="s">
        <v>45</v>
      </c>
      <c r="M4404" t="s">
        <v>46</v>
      </c>
      <c r="N4404" t="str">
        <f t="shared" si="445"/>
        <v>08/18/2022</v>
      </c>
      <c r="O4404" t="str">
        <f t="shared" si="444"/>
        <v>12/31/2500</v>
      </c>
      <c r="P4404">
        <v>1</v>
      </c>
      <c r="Q4404">
        <v>1</v>
      </c>
      <c r="S4404">
        <v>0</v>
      </c>
      <c r="T4404">
        <v>1</v>
      </c>
      <c r="U4404">
        <v>0</v>
      </c>
      <c r="V4404" t="str">
        <f>"Trad IRN"</f>
        <v>Trad IRN</v>
      </c>
      <c r="W4404">
        <v>100</v>
      </c>
      <c r="X4404" t="s">
        <v>47</v>
      </c>
      <c r="Z4404" t="s">
        <v>47</v>
      </c>
      <c r="AB4404" t="str">
        <f>"02"</f>
        <v>02</v>
      </c>
      <c r="AC4404" t="s">
        <v>48</v>
      </c>
      <c r="AD4404" t="s">
        <v>49</v>
      </c>
      <c r="AE4404" t="s">
        <v>50</v>
      </c>
      <c r="AF4404">
        <v>0</v>
      </c>
      <c r="AG4404" t="s">
        <v>56</v>
      </c>
      <c r="AH4404" t="str">
        <f>"Trad IRN"</f>
        <v>Trad IRN</v>
      </c>
      <c r="AI4404" t="str">
        <f>"Bldg IRN"</f>
        <v>Bldg IRN</v>
      </c>
      <c r="AJ4404" t="s">
        <v>48</v>
      </c>
      <c r="AK4404" t="s">
        <v>48</v>
      </c>
      <c r="AL4404" t="s">
        <v>53</v>
      </c>
      <c r="AM4404">
        <v>1113.0999999999999</v>
      </c>
      <c r="AN4404">
        <v>1113.0999999999999</v>
      </c>
      <c r="AO4404">
        <v>15</v>
      </c>
    </row>
    <row r="4405" spans="1:41" x14ac:dyDescent="0.3">
      <c r="A4405" t="str">
        <f>"Trad IRN"</f>
        <v>Trad IRN</v>
      </c>
      <c r="B4405" t="str">
        <f>"Bldg IRN"</f>
        <v>Bldg IRN</v>
      </c>
      <c r="C4405" t="s">
        <v>41</v>
      </c>
      <c r="D4405" t="s">
        <v>3</v>
      </c>
      <c r="E4405" t="s">
        <v>80</v>
      </c>
      <c r="F4405" t="s">
        <v>81</v>
      </c>
      <c r="G4405" t="s">
        <v>82</v>
      </c>
      <c r="H4405" t="s">
        <v>83</v>
      </c>
      <c r="I4405" t="str">
        <f>"Trad IRN"</f>
        <v>Trad IRN</v>
      </c>
      <c r="J4405" t="s">
        <v>43</v>
      </c>
      <c r="K4405" t="s">
        <v>44</v>
      </c>
      <c r="L4405" t="s">
        <v>45</v>
      </c>
      <c r="M4405" t="s">
        <v>46</v>
      </c>
      <c r="N4405" t="str">
        <f t="shared" si="445"/>
        <v>08/18/2022</v>
      </c>
      <c r="O4405" t="str">
        <f t="shared" si="444"/>
        <v>12/31/2500</v>
      </c>
      <c r="P4405">
        <v>1</v>
      </c>
      <c r="Q4405">
        <v>1</v>
      </c>
      <c r="S4405">
        <v>0</v>
      </c>
      <c r="T4405">
        <v>1</v>
      </c>
      <c r="U4405">
        <v>0</v>
      </c>
      <c r="V4405" t="str">
        <f>"Trad IRN"</f>
        <v>Trad IRN</v>
      </c>
      <c r="W4405">
        <v>100</v>
      </c>
      <c r="X4405" t="s">
        <v>47</v>
      </c>
      <c r="Z4405" t="s">
        <v>47</v>
      </c>
      <c r="AB4405" t="str">
        <f>"04"</f>
        <v>04</v>
      </c>
      <c r="AC4405" t="s">
        <v>48</v>
      </c>
      <c r="AD4405" t="s">
        <v>49</v>
      </c>
      <c r="AE4405" t="s">
        <v>50</v>
      </c>
      <c r="AF4405">
        <v>0</v>
      </c>
      <c r="AG4405" t="s">
        <v>56</v>
      </c>
      <c r="AH4405" t="str">
        <f>"Trad IRN"</f>
        <v>Trad IRN</v>
      </c>
      <c r="AI4405" t="str">
        <f>"Bldg IRN"</f>
        <v>Bldg IRN</v>
      </c>
      <c r="AJ4405" t="s">
        <v>48</v>
      </c>
      <c r="AK4405" t="s">
        <v>48</v>
      </c>
      <c r="AL4405" t="s">
        <v>53</v>
      </c>
      <c r="AM4405">
        <v>1113.0999999999999</v>
      </c>
      <c r="AN4405">
        <v>1113.0999999999999</v>
      </c>
      <c r="AO4405">
        <v>15</v>
      </c>
    </row>
    <row r="4406" spans="1:41" x14ac:dyDescent="0.3">
      <c r="A4406" t="str">
        <f>"Trad IRN"</f>
        <v>Trad IRN</v>
      </c>
      <c r="B4406" t="str">
        <f>"Bldg IRN"</f>
        <v>Bldg IRN</v>
      </c>
      <c r="C4406" t="s">
        <v>41</v>
      </c>
      <c r="D4406" t="s">
        <v>3</v>
      </c>
      <c r="E4406" t="s">
        <v>80</v>
      </c>
      <c r="F4406" t="s">
        <v>81</v>
      </c>
      <c r="G4406" t="s">
        <v>82</v>
      </c>
      <c r="H4406" t="s">
        <v>83</v>
      </c>
      <c r="I4406" t="str">
        <f>"Trad IRN"</f>
        <v>Trad IRN</v>
      </c>
      <c r="J4406" t="s">
        <v>43</v>
      </c>
      <c r="K4406" t="s">
        <v>44</v>
      </c>
      <c r="L4406" t="s">
        <v>45</v>
      </c>
      <c r="M4406" t="s">
        <v>70</v>
      </c>
      <c r="N4406" t="str">
        <f t="shared" si="445"/>
        <v>08/18/2022</v>
      </c>
      <c r="O4406" t="str">
        <f t="shared" si="444"/>
        <v>12/31/2500</v>
      </c>
      <c r="P4406">
        <v>1</v>
      </c>
      <c r="Q4406">
        <v>1</v>
      </c>
      <c r="R4406">
        <v>1</v>
      </c>
      <c r="V4406" t="str">
        <f>"Trad IRN"</f>
        <v>Trad IRN</v>
      </c>
      <c r="W4406">
        <v>50</v>
      </c>
      <c r="X4406" t="s">
        <v>47</v>
      </c>
      <c r="Z4406" t="s">
        <v>47</v>
      </c>
      <c r="AB4406" t="s">
        <v>54</v>
      </c>
      <c r="AC4406" t="str">
        <f>"05"</f>
        <v>05</v>
      </c>
      <c r="AD4406" t="str">
        <f>"1"</f>
        <v>1</v>
      </c>
      <c r="AE4406" t="s">
        <v>50</v>
      </c>
      <c r="AG4406" t="s">
        <v>56</v>
      </c>
      <c r="AH4406" t="str">
        <f>"Trad IRN"</f>
        <v>Trad IRN</v>
      </c>
      <c r="AI4406" t="str">
        <f>"Bldg IRN"</f>
        <v>Bldg IRN</v>
      </c>
      <c r="AJ4406" t="s">
        <v>54</v>
      </c>
      <c r="AK4406" t="s">
        <v>72</v>
      </c>
      <c r="AL4406" t="s">
        <v>53</v>
      </c>
      <c r="AM4406">
        <v>142</v>
      </c>
      <c r="AN4406">
        <v>142</v>
      </c>
      <c r="AO4406">
        <v>15</v>
      </c>
    </row>
    <row r="4407" spans="1:41" x14ac:dyDescent="0.3">
      <c r="A4407" t="str">
        <f>"Trad IRN"</f>
        <v>Trad IRN</v>
      </c>
      <c r="B4407" t="str">
        <f>"Bldg IRN"</f>
        <v>Bldg IRN</v>
      </c>
      <c r="C4407" t="s">
        <v>41</v>
      </c>
      <c r="D4407" t="s">
        <v>3</v>
      </c>
      <c r="E4407" t="s">
        <v>80</v>
      </c>
      <c r="F4407" t="s">
        <v>81</v>
      </c>
      <c r="G4407" t="s">
        <v>82</v>
      </c>
      <c r="H4407" t="s">
        <v>83</v>
      </c>
      <c r="I4407" t="str">
        <f>"Trad IRN"</f>
        <v>Trad IRN</v>
      </c>
      <c r="J4407" t="s">
        <v>43</v>
      </c>
      <c r="K4407" t="s">
        <v>44</v>
      </c>
      <c r="L4407" t="s">
        <v>45</v>
      </c>
      <c r="M4407" t="s">
        <v>46</v>
      </c>
      <c r="N4407" t="str">
        <f t="shared" si="445"/>
        <v>08/18/2022</v>
      </c>
      <c r="O4407" t="str">
        <f t="shared" si="444"/>
        <v>12/31/2500</v>
      </c>
      <c r="P4407">
        <v>1</v>
      </c>
      <c r="Q4407">
        <v>1</v>
      </c>
      <c r="S4407">
        <v>0</v>
      </c>
      <c r="T4407">
        <v>1</v>
      </c>
      <c r="U4407">
        <v>0</v>
      </c>
      <c r="V4407" t="str">
        <f>"Trad IRN"</f>
        <v>Trad IRN</v>
      </c>
      <c r="W4407">
        <v>100</v>
      </c>
      <c r="X4407" t="s">
        <v>47</v>
      </c>
      <c r="Z4407" t="s">
        <v>47</v>
      </c>
      <c r="AB4407" t="str">
        <f>"01"</f>
        <v>01</v>
      </c>
      <c r="AC4407" t="s">
        <v>48</v>
      </c>
      <c r="AD4407" t="s">
        <v>49</v>
      </c>
      <c r="AE4407" t="s">
        <v>50</v>
      </c>
      <c r="AF4407">
        <v>0</v>
      </c>
      <c r="AG4407" t="s">
        <v>56</v>
      </c>
      <c r="AH4407" t="str">
        <f>"Trad IRN"</f>
        <v>Trad IRN</v>
      </c>
      <c r="AI4407" t="str">
        <f>"Bldg IRN"</f>
        <v>Bldg IRN</v>
      </c>
      <c r="AJ4407" t="s">
        <v>48</v>
      </c>
      <c r="AK4407" t="s">
        <v>48</v>
      </c>
      <c r="AL4407" t="s">
        <v>53</v>
      </c>
      <c r="AM4407">
        <v>1113.0999999999999</v>
      </c>
      <c r="AN4407">
        <v>1113.0999999999999</v>
      </c>
      <c r="AO4407">
        <v>15</v>
      </c>
    </row>
    <row r="4408" spans="1:41" x14ac:dyDescent="0.3">
      <c r="A4408" t="str">
        <f>"Trad IRN"</f>
        <v>Trad IRN</v>
      </c>
      <c r="B4408" t="str">
        <f>"Bldg IRN"</f>
        <v>Bldg IRN</v>
      </c>
      <c r="C4408" t="s">
        <v>41</v>
      </c>
      <c r="D4408" t="s">
        <v>3</v>
      </c>
      <c r="E4408" t="s">
        <v>80</v>
      </c>
      <c r="F4408" t="s">
        <v>81</v>
      </c>
      <c r="G4408" t="s">
        <v>82</v>
      </c>
      <c r="H4408" t="s">
        <v>83</v>
      </c>
      <c r="I4408" t="str">
        <f>"Trad IRN"</f>
        <v>Trad IRN</v>
      </c>
      <c r="J4408" t="s">
        <v>43</v>
      </c>
      <c r="K4408" t="s">
        <v>44</v>
      </c>
      <c r="L4408" t="s">
        <v>45</v>
      </c>
      <c r="M4408" t="s">
        <v>46</v>
      </c>
      <c r="N4408" t="str">
        <f t="shared" si="445"/>
        <v>08/18/2022</v>
      </c>
      <c r="O4408" t="str">
        <f t="shared" si="444"/>
        <v>12/31/2500</v>
      </c>
      <c r="P4408">
        <v>1</v>
      </c>
      <c r="Q4408">
        <v>1</v>
      </c>
      <c r="R4408">
        <v>1</v>
      </c>
      <c r="S4408">
        <v>0</v>
      </c>
      <c r="T4408">
        <v>1</v>
      </c>
      <c r="U4408">
        <v>0</v>
      </c>
      <c r="V4408" t="str">
        <f>"Trad IRN"</f>
        <v>Trad IRN</v>
      </c>
      <c r="W4408">
        <v>100</v>
      </c>
      <c r="X4408" t="s">
        <v>47</v>
      </c>
      <c r="Z4408" t="s">
        <v>47</v>
      </c>
      <c r="AB4408" t="str">
        <f>"05"</f>
        <v>05</v>
      </c>
      <c r="AC4408" t="str">
        <f>"10"</f>
        <v>10</v>
      </c>
      <c r="AD4408" t="str">
        <f>"2"</f>
        <v>2</v>
      </c>
      <c r="AE4408" t="s">
        <v>50</v>
      </c>
      <c r="AF4408">
        <v>0</v>
      </c>
      <c r="AG4408" t="s">
        <v>56</v>
      </c>
      <c r="AH4408" t="str">
        <f>"Trad IRN"</f>
        <v>Trad IRN</v>
      </c>
      <c r="AI4408" t="str">
        <f>"Bldg IRN"</f>
        <v>Bldg IRN</v>
      </c>
      <c r="AJ4408" t="s">
        <v>48</v>
      </c>
      <c r="AK4408" t="s">
        <v>48</v>
      </c>
      <c r="AL4408" t="s">
        <v>53</v>
      </c>
      <c r="AM4408">
        <v>1113.0999999999999</v>
      </c>
      <c r="AN4408">
        <v>1113.0999999999999</v>
      </c>
      <c r="AO4408">
        <v>15</v>
      </c>
    </row>
    <row r="4409" spans="1:41" x14ac:dyDescent="0.3">
      <c r="A4409" t="str">
        <f>"Trad IRN"</f>
        <v>Trad IRN</v>
      </c>
      <c r="B4409" t="str">
        <f>"Bldg IRN"</f>
        <v>Bldg IRN</v>
      </c>
      <c r="C4409" t="s">
        <v>41</v>
      </c>
      <c r="D4409" t="s">
        <v>3</v>
      </c>
      <c r="E4409" t="s">
        <v>80</v>
      </c>
      <c r="F4409" t="s">
        <v>81</v>
      </c>
      <c r="G4409" t="s">
        <v>82</v>
      </c>
      <c r="H4409" t="s">
        <v>83</v>
      </c>
      <c r="I4409" t="str">
        <f>"Trad IRN"</f>
        <v>Trad IRN</v>
      </c>
      <c r="J4409" t="s">
        <v>43</v>
      </c>
      <c r="K4409" t="s">
        <v>44</v>
      </c>
      <c r="L4409" t="s">
        <v>45</v>
      </c>
      <c r="M4409" t="s">
        <v>46</v>
      </c>
      <c r="N4409" t="str">
        <f>"08/22/2022"</f>
        <v>08/22/2022</v>
      </c>
      <c r="O4409" t="str">
        <f t="shared" si="444"/>
        <v>12/31/2500</v>
      </c>
      <c r="P4409">
        <v>0.98846500000000004</v>
      </c>
      <c r="Q4409">
        <v>0.98846500000000004</v>
      </c>
      <c r="S4409">
        <v>0</v>
      </c>
      <c r="T4409">
        <v>0.98846500000000004</v>
      </c>
      <c r="U4409">
        <v>0</v>
      </c>
      <c r="V4409" t="str">
        <f>"Trad IRN"</f>
        <v>Trad IRN</v>
      </c>
      <c r="W4409">
        <v>100</v>
      </c>
      <c r="X4409" t="s">
        <v>47</v>
      </c>
      <c r="Z4409" t="s">
        <v>47</v>
      </c>
      <c r="AB4409" t="s">
        <v>57</v>
      </c>
      <c r="AC4409" t="s">
        <v>48</v>
      </c>
      <c r="AD4409" t="s">
        <v>49</v>
      </c>
      <c r="AE4409" t="s">
        <v>55</v>
      </c>
      <c r="AF4409">
        <v>0</v>
      </c>
      <c r="AG4409" t="s">
        <v>56</v>
      </c>
      <c r="AH4409" t="str">
        <f>"Trad IRN"</f>
        <v>Trad IRN</v>
      </c>
      <c r="AI4409" t="str">
        <f>"Bldg IRN"</f>
        <v>Bldg IRN</v>
      </c>
      <c r="AJ4409" t="s">
        <v>48</v>
      </c>
      <c r="AK4409" t="s">
        <v>48</v>
      </c>
      <c r="AL4409" t="s">
        <v>53</v>
      </c>
      <c r="AM4409">
        <v>1100.26</v>
      </c>
      <c r="AN4409">
        <v>1113.0999999999999</v>
      </c>
      <c r="AO4409">
        <v>15</v>
      </c>
    </row>
    <row r="4410" spans="1:41" x14ac:dyDescent="0.3">
      <c r="A4410" t="str">
        <f>"Trad IRN"</f>
        <v>Trad IRN</v>
      </c>
      <c r="B4410" t="str">
        <f>"Bldg IRN"</f>
        <v>Bldg IRN</v>
      </c>
      <c r="C4410" t="s">
        <v>41</v>
      </c>
      <c r="D4410" t="s">
        <v>3</v>
      </c>
      <c r="E4410" t="s">
        <v>80</v>
      </c>
      <c r="F4410" t="s">
        <v>81</v>
      </c>
      <c r="G4410" t="s">
        <v>82</v>
      </c>
      <c r="H4410" t="s">
        <v>83</v>
      </c>
      <c r="I4410" t="str">
        <f>"Trad IRN"</f>
        <v>Trad IRN</v>
      </c>
      <c r="J4410" t="s">
        <v>43</v>
      </c>
      <c r="K4410" t="s">
        <v>44</v>
      </c>
      <c r="L4410" t="s">
        <v>45</v>
      </c>
      <c r="M4410" t="s">
        <v>70</v>
      </c>
      <c r="N4410" t="str">
        <f>"08/18/2022"</f>
        <v>08/18/2022</v>
      </c>
      <c r="O4410" t="str">
        <f t="shared" si="444"/>
        <v>12/31/2500</v>
      </c>
      <c r="P4410">
        <v>1</v>
      </c>
      <c r="Q4410">
        <v>1</v>
      </c>
      <c r="R4410">
        <v>1</v>
      </c>
      <c r="V4410" t="str">
        <f>"Trad IRN"</f>
        <v>Trad IRN</v>
      </c>
      <c r="W4410">
        <v>50</v>
      </c>
      <c r="X4410" t="s">
        <v>47</v>
      </c>
      <c r="Z4410" t="s">
        <v>47</v>
      </c>
      <c r="AB4410" t="s">
        <v>54</v>
      </c>
      <c r="AC4410" t="str">
        <f>"05"</f>
        <v>05</v>
      </c>
      <c r="AD4410" t="str">
        <f>"1"</f>
        <v>1</v>
      </c>
      <c r="AE4410" t="s">
        <v>50</v>
      </c>
      <c r="AG4410" t="s">
        <v>56</v>
      </c>
      <c r="AH4410" t="str">
        <f>"Trad IRN"</f>
        <v>Trad IRN</v>
      </c>
      <c r="AI4410" t="str">
        <f>"Bldg IRN"</f>
        <v>Bldg IRN</v>
      </c>
      <c r="AJ4410" t="s">
        <v>54</v>
      </c>
      <c r="AK4410" t="s">
        <v>72</v>
      </c>
      <c r="AL4410" t="s">
        <v>53</v>
      </c>
      <c r="AM4410">
        <v>142</v>
      </c>
      <c r="AN4410">
        <v>142</v>
      </c>
      <c r="AO4410">
        <v>15</v>
      </c>
    </row>
    <row r="4411" spans="1:41" x14ac:dyDescent="0.3">
      <c r="A4411" t="str">
        <f>"Trad IRN"</f>
        <v>Trad IRN</v>
      </c>
      <c r="B4411" t="str">
        <f>"Bldg IRN"</f>
        <v>Bldg IRN</v>
      </c>
      <c r="C4411" t="s">
        <v>41</v>
      </c>
      <c r="D4411" t="s">
        <v>3</v>
      </c>
      <c r="E4411" t="s">
        <v>80</v>
      </c>
      <c r="F4411" t="s">
        <v>81</v>
      </c>
      <c r="G4411" t="s">
        <v>82</v>
      </c>
      <c r="H4411" t="s">
        <v>83</v>
      </c>
      <c r="I4411" t="str">
        <f>"Trad IRN"</f>
        <v>Trad IRN</v>
      </c>
      <c r="J4411" t="s">
        <v>43</v>
      </c>
      <c r="K4411" t="s">
        <v>44</v>
      </c>
      <c r="L4411" t="s">
        <v>45</v>
      </c>
      <c r="M4411" t="s">
        <v>46</v>
      </c>
      <c r="N4411" t="str">
        <f>"12/15/2022"</f>
        <v>12/15/2022</v>
      </c>
      <c r="O4411" t="str">
        <f>"12/15/2022"</f>
        <v>12/15/2022</v>
      </c>
      <c r="P4411">
        <v>5.7679999999999997E-3</v>
      </c>
      <c r="Q4411">
        <v>5.7679999999999997E-3</v>
      </c>
      <c r="S4411">
        <v>0</v>
      </c>
      <c r="T4411">
        <v>5.7679999999999997E-3</v>
      </c>
      <c r="U4411">
        <v>0</v>
      </c>
      <c r="V4411" t="str">
        <f>"Trad IRN"</f>
        <v>Trad IRN</v>
      </c>
      <c r="W4411">
        <v>100</v>
      </c>
      <c r="X4411" t="s">
        <v>47</v>
      </c>
      <c r="Z4411" t="s">
        <v>47</v>
      </c>
      <c r="AB4411" t="str">
        <f>"02"</f>
        <v>02</v>
      </c>
      <c r="AC4411" t="s">
        <v>48</v>
      </c>
      <c r="AD4411" t="s">
        <v>49</v>
      </c>
      <c r="AE4411" t="s">
        <v>50</v>
      </c>
      <c r="AF4411">
        <v>0</v>
      </c>
      <c r="AG4411" t="s">
        <v>56</v>
      </c>
      <c r="AH4411" t="str">
        <f>"Trad IRN"</f>
        <v>Trad IRN</v>
      </c>
      <c r="AI4411" t="str">
        <f>"Bldg IRN"</f>
        <v>Bldg IRN</v>
      </c>
      <c r="AJ4411" t="s">
        <v>48</v>
      </c>
      <c r="AK4411" t="s">
        <v>48</v>
      </c>
      <c r="AL4411" t="s">
        <v>53</v>
      </c>
      <c r="AM4411">
        <v>6.42</v>
      </c>
      <c r="AN4411">
        <v>1113.0999999999999</v>
      </c>
      <c r="AO4411">
        <v>15</v>
      </c>
    </row>
    <row r="4412" spans="1:41" x14ac:dyDescent="0.3">
      <c r="A4412" t="str">
        <f>"Trad IRN"</f>
        <v>Trad IRN</v>
      </c>
      <c r="B4412" t="str">
        <f>"Bldg IRN"</f>
        <v>Bldg IRN</v>
      </c>
      <c r="C4412" t="s">
        <v>41</v>
      </c>
      <c r="D4412" t="s">
        <v>3</v>
      </c>
      <c r="E4412" t="s">
        <v>80</v>
      </c>
      <c r="F4412" t="s">
        <v>81</v>
      </c>
      <c r="G4412" t="s">
        <v>82</v>
      </c>
      <c r="H4412" t="s">
        <v>83</v>
      </c>
      <c r="I4412" t="str">
        <f>"Trad IRN"</f>
        <v>Trad IRN</v>
      </c>
      <c r="J4412" t="s">
        <v>43</v>
      </c>
      <c r="K4412" t="s">
        <v>44</v>
      </c>
      <c r="L4412" t="s">
        <v>45</v>
      </c>
      <c r="M4412" t="s">
        <v>46</v>
      </c>
      <c r="N4412" t="str">
        <f>"12/16/2022"</f>
        <v>12/16/2022</v>
      </c>
      <c r="O4412" t="str">
        <f>"01/28/2023"</f>
        <v>01/28/2023</v>
      </c>
      <c r="P4412">
        <v>0.115354</v>
      </c>
      <c r="Q4412">
        <v>0.115354</v>
      </c>
      <c r="S4412">
        <v>0</v>
      </c>
      <c r="T4412">
        <v>0.115354</v>
      </c>
      <c r="U4412">
        <v>0</v>
      </c>
      <c r="V4412" t="str">
        <f>"Trad IRN"</f>
        <v>Trad IRN</v>
      </c>
      <c r="W4412">
        <v>100</v>
      </c>
      <c r="X4412" t="s">
        <v>47</v>
      </c>
      <c r="Z4412" t="s">
        <v>47</v>
      </c>
      <c r="AB4412" t="str">
        <f>"02"</f>
        <v>02</v>
      </c>
      <c r="AC4412" t="s">
        <v>48</v>
      </c>
      <c r="AD4412" t="s">
        <v>49</v>
      </c>
      <c r="AE4412" t="s">
        <v>55</v>
      </c>
      <c r="AF4412">
        <v>0</v>
      </c>
      <c r="AG4412" t="s">
        <v>56</v>
      </c>
      <c r="AH4412" t="str">
        <f>"Trad IRN"</f>
        <v>Trad IRN</v>
      </c>
      <c r="AI4412" t="str">
        <f>"Bldg IRN"</f>
        <v>Bldg IRN</v>
      </c>
      <c r="AJ4412" t="s">
        <v>48</v>
      </c>
      <c r="AK4412" t="s">
        <v>48</v>
      </c>
      <c r="AL4412" t="s">
        <v>53</v>
      </c>
      <c r="AM4412">
        <v>128.4</v>
      </c>
      <c r="AN4412">
        <v>1113.0999999999999</v>
      </c>
      <c r="AO4412">
        <v>15</v>
      </c>
    </row>
    <row r="4413" spans="1:41" x14ac:dyDescent="0.3">
      <c r="A4413" t="str">
        <f>"Trad IRN"</f>
        <v>Trad IRN</v>
      </c>
      <c r="B4413" t="str">
        <f>"Bldg IRN"</f>
        <v>Bldg IRN</v>
      </c>
      <c r="C4413" t="s">
        <v>41</v>
      </c>
      <c r="D4413" t="s">
        <v>3</v>
      </c>
      <c r="E4413" t="s">
        <v>80</v>
      </c>
      <c r="F4413" t="s">
        <v>81</v>
      </c>
      <c r="G4413" t="s">
        <v>82</v>
      </c>
      <c r="H4413" t="s">
        <v>83</v>
      </c>
      <c r="I4413" t="str">
        <f>"Trad IRN"</f>
        <v>Trad IRN</v>
      </c>
      <c r="J4413" t="s">
        <v>43</v>
      </c>
      <c r="K4413" t="s">
        <v>44</v>
      </c>
      <c r="L4413" t="s">
        <v>45</v>
      </c>
      <c r="M4413" t="s">
        <v>46</v>
      </c>
      <c r="N4413" t="str">
        <f>"08/18/2022"</f>
        <v>08/18/2022</v>
      </c>
      <c r="O4413" t="str">
        <f>"12/31/2500"</f>
        <v>12/31/2500</v>
      </c>
      <c r="P4413">
        <v>1</v>
      </c>
      <c r="Q4413">
        <v>1</v>
      </c>
      <c r="S4413">
        <v>0</v>
      </c>
      <c r="T4413">
        <v>1</v>
      </c>
      <c r="U4413">
        <v>0</v>
      </c>
      <c r="V4413" t="str">
        <f>"Trad IRN"</f>
        <v>Trad IRN</v>
      </c>
      <c r="W4413">
        <v>100</v>
      </c>
      <c r="X4413" t="s">
        <v>47</v>
      </c>
      <c r="Z4413" t="s">
        <v>47</v>
      </c>
      <c r="AB4413" t="str">
        <f>"01"</f>
        <v>01</v>
      </c>
      <c r="AC4413" t="s">
        <v>48</v>
      </c>
      <c r="AD4413" t="s">
        <v>49</v>
      </c>
      <c r="AE4413" t="s">
        <v>55</v>
      </c>
      <c r="AF4413">
        <v>2</v>
      </c>
      <c r="AG4413" t="s">
        <v>56</v>
      </c>
      <c r="AH4413" t="str">
        <f>"Trad IRN"</f>
        <v>Trad IRN</v>
      </c>
      <c r="AI4413" t="str">
        <f>"Bldg IRN"</f>
        <v>Bldg IRN</v>
      </c>
      <c r="AJ4413" t="s">
        <v>48</v>
      </c>
      <c r="AK4413" t="s">
        <v>48</v>
      </c>
      <c r="AL4413" t="s">
        <v>53</v>
      </c>
      <c r="AM4413">
        <v>1113.0999999999999</v>
      </c>
      <c r="AN4413">
        <v>1113.0999999999999</v>
      </c>
      <c r="AO4413">
        <v>15</v>
      </c>
    </row>
    <row r="4414" spans="1:41" x14ac:dyDescent="0.3">
      <c r="A4414" t="str">
        <f>"Trad IRN"</f>
        <v>Trad IRN</v>
      </c>
      <c r="B4414" t="str">
        <f>"Bldg IRN"</f>
        <v>Bldg IRN</v>
      </c>
      <c r="C4414" t="s">
        <v>41</v>
      </c>
      <c r="D4414" t="s">
        <v>3</v>
      </c>
      <c r="E4414" t="s">
        <v>80</v>
      </c>
      <c r="F4414" t="s">
        <v>81</v>
      </c>
      <c r="G4414" t="s">
        <v>82</v>
      </c>
      <c r="H4414" t="s">
        <v>83</v>
      </c>
      <c r="I4414" t="str">
        <f>"Trad IRN"</f>
        <v>Trad IRN</v>
      </c>
      <c r="J4414" t="s">
        <v>43</v>
      </c>
      <c r="K4414" t="s">
        <v>44</v>
      </c>
      <c r="L4414" t="s">
        <v>45</v>
      </c>
      <c r="M4414" t="s">
        <v>46</v>
      </c>
      <c r="N4414" t="str">
        <f>"08/18/2022"</f>
        <v>08/18/2022</v>
      </c>
      <c r="O4414" t="str">
        <f>"12/31/2500"</f>
        <v>12/31/2500</v>
      </c>
      <c r="P4414">
        <v>1</v>
      </c>
      <c r="Q4414">
        <v>1</v>
      </c>
      <c r="R4414">
        <v>1</v>
      </c>
      <c r="S4414">
        <v>0</v>
      </c>
      <c r="T4414">
        <v>1</v>
      </c>
      <c r="U4414">
        <v>0</v>
      </c>
      <c r="V4414" t="str">
        <f>"Trad IRN"</f>
        <v>Trad IRN</v>
      </c>
      <c r="W4414">
        <v>100</v>
      </c>
      <c r="X4414" t="s">
        <v>47</v>
      </c>
      <c r="Z4414" t="s">
        <v>47</v>
      </c>
      <c r="AB4414" t="str">
        <f>"05"</f>
        <v>05</v>
      </c>
      <c r="AC4414" t="str">
        <f>"10"</f>
        <v>10</v>
      </c>
      <c r="AD4414" t="str">
        <f>"2"</f>
        <v>2</v>
      </c>
      <c r="AE4414" t="s">
        <v>55</v>
      </c>
      <c r="AF4414">
        <v>0</v>
      </c>
      <c r="AG4414" t="s">
        <v>56</v>
      </c>
      <c r="AH4414" t="str">
        <f>"Trad IRN"</f>
        <v>Trad IRN</v>
      </c>
      <c r="AI4414" t="str">
        <f>"Bldg IRN"</f>
        <v>Bldg IRN</v>
      </c>
      <c r="AJ4414" t="s">
        <v>48</v>
      </c>
      <c r="AK4414" t="s">
        <v>48</v>
      </c>
      <c r="AL4414" t="s">
        <v>53</v>
      </c>
      <c r="AM4414">
        <v>1113.0999999999999</v>
      </c>
      <c r="AN4414">
        <v>1113.0999999999999</v>
      </c>
      <c r="AO4414">
        <v>15</v>
      </c>
    </row>
    <row r="4415" spans="1:41" x14ac:dyDescent="0.3">
      <c r="A4415" t="str">
        <f>"Trad IRN"</f>
        <v>Trad IRN</v>
      </c>
      <c r="B4415" t="str">
        <f>"Bldg IRN"</f>
        <v>Bldg IRN</v>
      </c>
      <c r="C4415" t="s">
        <v>41</v>
      </c>
      <c r="D4415" t="s">
        <v>3</v>
      </c>
      <c r="E4415" t="s">
        <v>80</v>
      </c>
      <c r="F4415" t="s">
        <v>81</v>
      </c>
      <c r="G4415" t="s">
        <v>82</v>
      </c>
      <c r="H4415" t="s">
        <v>83</v>
      </c>
      <c r="I4415" t="str">
        <f>"Trad IRN"</f>
        <v>Trad IRN</v>
      </c>
      <c r="J4415" t="s">
        <v>43</v>
      </c>
      <c r="K4415" t="s">
        <v>44</v>
      </c>
      <c r="L4415" t="s">
        <v>45</v>
      </c>
      <c r="M4415" t="s">
        <v>46</v>
      </c>
      <c r="N4415" t="str">
        <f>"08/18/2022"</f>
        <v>08/18/2022</v>
      </c>
      <c r="O4415" t="str">
        <f>"12/31/2500"</f>
        <v>12/31/2500</v>
      </c>
      <c r="P4415">
        <v>1</v>
      </c>
      <c r="Q4415">
        <v>1</v>
      </c>
      <c r="R4415">
        <v>1</v>
      </c>
      <c r="S4415">
        <v>0</v>
      </c>
      <c r="T4415">
        <v>1</v>
      </c>
      <c r="U4415">
        <v>0</v>
      </c>
      <c r="V4415" t="str">
        <f>"Trad IRN"</f>
        <v>Trad IRN</v>
      </c>
      <c r="W4415">
        <v>100</v>
      </c>
      <c r="X4415" t="s">
        <v>47</v>
      </c>
      <c r="Z4415" t="s">
        <v>47</v>
      </c>
      <c r="AB4415" t="str">
        <f>"03"</f>
        <v>03</v>
      </c>
      <c r="AC4415" t="str">
        <f>"15"</f>
        <v>15</v>
      </c>
      <c r="AD4415" t="str">
        <f>"2"</f>
        <v>2</v>
      </c>
      <c r="AE4415" t="s">
        <v>55</v>
      </c>
      <c r="AF4415">
        <v>2</v>
      </c>
      <c r="AG4415" t="s">
        <v>56</v>
      </c>
      <c r="AH4415" t="str">
        <f>"Trad IRN"</f>
        <v>Trad IRN</v>
      </c>
      <c r="AI4415" t="str">
        <f>"Bldg IRN"</f>
        <v>Bldg IRN</v>
      </c>
      <c r="AJ4415" t="s">
        <v>48</v>
      </c>
      <c r="AK4415" t="s">
        <v>48</v>
      </c>
      <c r="AL4415" t="s">
        <v>53</v>
      </c>
      <c r="AM4415">
        <v>1113.0999999999999</v>
      </c>
      <c r="AN4415">
        <v>1113.0999999999999</v>
      </c>
      <c r="AO4415">
        <v>15</v>
      </c>
    </row>
    <row r="4416" spans="1:41" x14ac:dyDescent="0.3">
      <c r="A4416" t="str">
        <f>"Trad IRN"</f>
        <v>Trad IRN</v>
      </c>
      <c r="B4416" t="str">
        <f>"Bldg IRN"</f>
        <v>Bldg IRN</v>
      </c>
      <c r="C4416" t="s">
        <v>41</v>
      </c>
      <c r="D4416" t="s">
        <v>3</v>
      </c>
      <c r="E4416" t="s">
        <v>80</v>
      </c>
      <c r="F4416" t="s">
        <v>81</v>
      </c>
      <c r="G4416" t="s">
        <v>82</v>
      </c>
      <c r="H4416" t="s">
        <v>83</v>
      </c>
      <c r="I4416" t="str">
        <f>"Trad IRN"</f>
        <v>Trad IRN</v>
      </c>
      <c r="J4416" t="s">
        <v>43</v>
      </c>
      <c r="K4416" t="s">
        <v>44</v>
      </c>
      <c r="L4416" t="s">
        <v>45</v>
      </c>
      <c r="M4416" t="s">
        <v>70</v>
      </c>
      <c r="N4416" t="str">
        <f>"08/22/2022"</f>
        <v>08/22/2022</v>
      </c>
      <c r="O4416" t="str">
        <f>"10/30/2022"</f>
        <v>10/30/2022</v>
      </c>
      <c r="P4416">
        <v>0.26056299999999999</v>
      </c>
      <c r="Q4416">
        <v>0.26056299999999999</v>
      </c>
      <c r="R4416">
        <v>0.26056299999999999</v>
      </c>
      <c r="V4416" t="str">
        <f>"Trad IRN"</f>
        <v>Trad IRN</v>
      </c>
      <c r="W4416">
        <v>50</v>
      </c>
      <c r="X4416" t="s">
        <v>47</v>
      </c>
      <c r="Z4416" t="s">
        <v>47</v>
      </c>
      <c r="AB4416" t="s">
        <v>54</v>
      </c>
      <c r="AC4416" t="str">
        <f>"05"</f>
        <v>05</v>
      </c>
      <c r="AD4416" t="str">
        <f>"1"</f>
        <v>1</v>
      </c>
      <c r="AE4416" t="s">
        <v>50</v>
      </c>
      <c r="AG4416" t="s">
        <v>56</v>
      </c>
      <c r="AH4416" t="str">
        <f>"Trad IRN"</f>
        <v>Trad IRN</v>
      </c>
      <c r="AI4416" t="str">
        <f>"Bldg IRN"</f>
        <v>Bldg IRN</v>
      </c>
      <c r="AJ4416" t="s">
        <v>54</v>
      </c>
      <c r="AK4416" t="s">
        <v>71</v>
      </c>
      <c r="AL4416" t="s">
        <v>53</v>
      </c>
      <c r="AM4416">
        <v>37</v>
      </c>
      <c r="AN4416">
        <v>142</v>
      </c>
      <c r="AO4416">
        <v>15</v>
      </c>
    </row>
    <row r="4417" spans="1:41" x14ac:dyDescent="0.3">
      <c r="A4417" t="str">
        <f>"Trad IRN"</f>
        <v>Trad IRN</v>
      </c>
      <c r="B4417" t="str">
        <f>"Bldg IRN"</f>
        <v>Bldg IRN</v>
      </c>
      <c r="C4417" t="s">
        <v>41</v>
      </c>
      <c r="D4417" t="s">
        <v>3</v>
      </c>
      <c r="E4417" t="s">
        <v>80</v>
      </c>
      <c r="F4417" t="s">
        <v>81</v>
      </c>
      <c r="G4417" t="s">
        <v>82</v>
      </c>
      <c r="H4417" t="s">
        <v>83</v>
      </c>
      <c r="I4417" t="str">
        <f>"Trad IRN"</f>
        <v>Trad IRN</v>
      </c>
      <c r="J4417" t="s">
        <v>43</v>
      </c>
      <c r="K4417" t="s">
        <v>44</v>
      </c>
      <c r="L4417" t="s">
        <v>45</v>
      </c>
      <c r="M4417" t="s">
        <v>70</v>
      </c>
      <c r="N4417" t="str">
        <f>"08/18/2022"</f>
        <v>08/18/2022</v>
      </c>
      <c r="O4417" t="str">
        <f>"01/19/2023"</f>
        <v>01/19/2023</v>
      </c>
      <c r="P4417">
        <v>0.53521099999999999</v>
      </c>
      <c r="Q4417">
        <v>0.53521099999999999</v>
      </c>
      <c r="R4417">
        <v>0.53521099999999999</v>
      </c>
      <c r="V4417" t="str">
        <f>"Trad IRN"</f>
        <v>Trad IRN</v>
      </c>
      <c r="W4417">
        <v>50</v>
      </c>
      <c r="X4417" t="s">
        <v>47</v>
      </c>
      <c r="Z4417" t="s">
        <v>47</v>
      </c>
      <c r="AB4417" t="s">
        <v>54</v>
      </c>
      <c r="AC4417" t="str">
        <f>"05"</f>
        <v>05</v>
      </c>
      <c r="AD4417" t="str">
        <f>"1"</f>
        <v>1</v>
      </c>
      <c r="AE4417" t="s">
        <v>50</v>
      </c>
      <c r="AG4417" t="s">
        <v>56</v>
      </c>
      <c r="AH4417" t="str">
        <f>"Trad IRN"</f>
        <v>Trad IRN</v>
      </c>
      <c r="AI4417" t="str">
        <f>"Bldg IRN"</f>
        <v>Bldg IRN</v>
      </c>
      <c r="AJ4417" t="s">
        <v>54</v>
      </c>
      <c r="AK4417" t="s">
        <v>72</v>
      </c>
      <c r="AL4417" t="s">
        <v>53</v>
      </c>
      <c r="AM4417">
        <v>76</v>
      </c>
      <c r="AN4417">
        <v>142</v>
      </c>
      <c r="AO4417">
        <v>15</v>
      </c>
    </row>
    <row r="4418" spans="1:41" x14ac:dyDescent="0.3">
      <c r="A4418" t="str">
        <f>"Trad IRN"</f>
        <v>Trad IRN</v>
      </c>
      <c r="B4418" t="str">
        <f>"Bldg IRN"</f>
        <v>Bldg IRN</v>
      </c>
      <c r="C4418" t="s">
        <v>41</v>
      </c>
      <c r="D4418" t="s">
        <v>3</v>
      </c>
      <c r="E4418" t="s">
        <v>80</v>
      </c>
      <c r="F4418" t="s">
        <v>81</v>
      </c>
      <c r="G4418" t="s">
        <v>82</v>
      </c>
      <c r="H4418" t="s">
        <v>83</v>
      </c>
      <c r="I4418" t="str">
        <f>"Trad IRN"</f>
        <v>Trad IRN</v>
      </c>
      <c r="J4418" t="s">
        <v>43</v>
      </c>
      <c r="K4418" t="s">
        <v>44</v>
      </c>
      <c r="L4418" t="s">
        <v>45</v>
      </c>
      <c r="M4418" t="s">
        <v>70</v>
      </c>
      <c r="N4418" t="str">
        <f>"11/16/2022"</f>
        <v>11/16/2022</v>
      </c>
      <c r="O4418" t="str">
        <f t="shared" ref="O4418:O4427" si="446">"12/31/2500"</f>
        <v>12/31/2500</v>
      </c>
      <c r="P4418">
        <v>0.661972</v>
      </c>
      <c r="Q4418">
        <v>0.661972</v>
      </c>
      <c r="R4418">
        <v>0.661972</v>
      </c>
      <c r="V4418" t="str">
        <f>"Trad IRN"</f>
        <v>Trad IRN</v>
      </c>
      <c r="W4418">
        <v>50</v>
      </c>
      <c r="X4418" t="s">
        <v>47</v>
      </c>
      <c r="Z4418" t="s">
        <v>47</v>
      </c>
      <c r="AB4418" t="s">
        <v>54</v>
      </c>
      <c r="AC4418" t="str">
        <f>"16"</f>
        <v>16</v>
      </c>
      <c r="AD4418" t="str">
        <f>"2"</f>
        <v>2</v>
      </c>
      <c r="AE4418" t="s">
        <v>50</v>
      </c>
      <c r="AG4418" t="s">
        <v>56</v>
      </c>
      <c r="AH4418" t="str">
        <f>"Trad IRN"</f>
        <v>Trad IRN</v>
      </c>
      <c r="AI4418" t="str">
        <f>"Bldg IRN"</f>
        <v>Bldg IRN</v>
      </c>
      <c r="AJ4418" t="s">
        <v>54</v>
      </c>
      <c r="AK4418" t="s">
        <v>72</v>
      </c>
      <c r="AL4418" t="s">
        <v>53</v>
      </c>
      <c r="AM4418">
        <v>94</v>
      </c>
      <c r="AN4418">
        <v>142</v>
      </c>
      <c r="AO4418">
        <v>15</v>
      </c>
    </row>
    <row r="4419" spans="1:41" x14ac:dyDescent="0.3">
      <c r="A4419" t="str">
        <f>"Trad IRN"</f>
        <v>Trad IRN</v>
      </c>
      <c r="B4419" t="str">
        <f>"Bldg IRN"</f>
        <v>Bldg IRN</v>
      </c>
      <c r="C4419" t="s">
        <v>41</v>
      </c>
      <c r="D4419" t="s">
        <v>3</v>
      </c>
      <c r="E4419" t="s">
        <v>80</v>
      </c>
      <c r="F4419" t="s">
        <v>81</v>
      </c>
      <c r="G4419" t="s">
        <v>82</v>
      </c>
      <c r="H4419" t="s">
        <v>83</v>
      </c>
      <c r="I4419" t="str">
        <f>"Trad IRN"</f>
        <v>Trad IRN</v>
      </c>
      <c r="J4419" t="s">
        <v>43</v>
      </c>
      <c r="K4419" t="s">
        <v>44</v>
      </c>
      <c r="L4419" t="s">
        <v>45</v>
      </c>
      <c r="M4419" t="s">
        <v>46</v>
      </c>
      <c r="N4419" t="str">
        <f>"08/18/2022"</f>
        <v>08/18/2022</v>
      </c>
      <c r="O4419" t="str">
        <f t="shared" si="446"/>
        <v>12/31/2500</v>
      </c>
      <c r="P4419">
        <v>1</v>
      </c>
      <c r="Q4419">
        <v>1</v>
      </c>
      <c r="S4419">
        <v>1</v>
      </c>
      <c r="T4419">
        <v>1</v>
      </c>
      <c r="U4419">
        <v>0</v>
      </c>
      <c r="V4419" t="str">
        <f>"Trad IRN"</f>
        <v>Trad IRN</v>
      </c>
      <c r="W4419">
        <v>100</v>
      </c>
      <c r="X4419" t="s">
        <v>47</v>
      </c>
      <c r="Z4419" t="s">
        <v>47</v>
      </c>
      <c r="AB4419" t="str">
        <f>"03"</f>
        <v>03</v>
      </c>
      <c r="AC4419" t="s">
        <v>48</v>
      </c>
      <c r="AD4419" t="s">
        <v>49</v>
      </c>
      <c r="AE4419" t="s">
        <v>55</v>
      </c>
      <c r="AF4419">
        <v>0</v>
      </c>
      <c r="AG4419" t="s">
        <v>56</v>
      </c>
      <c r="AH4419" t="str">
        <f>"Trad IRN"</f>
        <v>Trad IRN</v>
      </c>
      <c r="AI4419" t="str">
        <f>"Bldg IRN"</f>
        <v>Bldg IRN</v>
      </c>
      <c r="AJ4419" t="s">
        <v>48</v>
      </c>
      <c r="AK4419" t="s">
        <v>48</v>
      </c>
      <c r="AL4419" t="s">
        <v>53</v>
      </c>
      <c r="AM4419">
        <v>1113.0999999999999</v>
      </c>
      <c r="AN4419">
        <v>1113.0999999999999</v>
      </c>
      <c r="AO4419">
        <v>15</v>
      </c>
    </row>
    <row r="4420" spans="1:41" x14ac:dyDescent="0.3">
      <c r="A4420" t="str">
        <f>"Trad IRN"</f>
        <v>Trad IRN</v>
      </c>
      <c r="B4420" t="str">
        <f>"Bldg IRN"</f>
        <v>Bldg IRN</v>
      </c>
      <c r="C4420" t="s">
        <v>41</v>
      </c>
      <c r="D4420" t="s">
        <v>3</v>
      </c>
      <c r="E4420" t="s">
        <v>80</v>
      </c>
      <c r="F4420" t="s">
        <v>81</v>
      </c>
      <c r="G4420" t="s">
        <v>82</v>
      </c>
      <c r="H4420" t="s">
        <v>83</v>
      </c>
      <c r="I4420" t="str">
        <f>"Trad IRN"</f>
        <v>Trad IRN</v>
      </c>
      <c r="J4420" t="s">
        <v>43</v>
      </c>
      <c r="K4420" t="s">
        <v>44</v>
      </c>
      <c r="L4420" t="s">
        <v>45</v>
      </c>
      <c r="M4420" t="s">
        <v>70</v>
      </c>
      <c r="N4420" t="str">
        <f>"08/22/2022"</f>
        <v>08/22/2022</v>
      </c>
      <c r="O4420" t="str">
        <f t="shared" si="446"/>
        <v>12/31/2500</v>
      </c>
      <c r="P4420">
        <v>0.99295800000000001</v>
      </c>
      <c r="Q4420">
        <v>0.99295800000000001</v>
      </c>
      <c r="R4420">
        <v>0.99295800000000001</v>
      </c>
      <c r="V4420" t="str">
        <f>"Trad IRN"</f>
        <v>Trad IRN</v>
      </c>
      <c r="W4420">
        <v>50</v>
      </c>
      <c r="X4420" t="s">
        <v>47</v>
      </c>
      <c r="Z4420" t="s">
        <v>47</v>
      </c>
      <c r="AB4420" t="s">
        <v>54</v>
      </c>
      <c r="AC4420" t="str">
        <f>"15"</f>
        <v>15</v>
      </c>
      <c r="AD4420" t="str">
        <f>"2"</f>
        <v>2</v>
      </c>
      <c r="AE4420" t="s">
        <v>50</v>
      </c>
      <c r="AG4420" t="s">
        <v>56</v>
      </c>
      <c r="AH4420" t="str">
        <f>"Trad IRN"</f>
        <v>Trad IRN</v>
      </c>
      <c r="AI4420" t="str">
        <f>"Bldg IRN"</f>
        <v>Bldg IRN</v>
      </c>
      <c r="AJ4420" t="s">
        <v>54</v>
      </c>
      <c r="AK4420" t="s">
        <v>71</v>
      </c>
      <c r="AL4420" t="s">
        <v>53</v>
      </c>
      <c r="AM4420">
        <v>141</v>
      </c>
      <c r="AN4420">
        <v>142</v>
      </c>
      <c r="AO4420">
        <v>15</v>
      </c>
    </row>
    <row r="4421" spans="1:41" x14ac:dyDescent="0.3">
      <c r="A4421" t="str">
        <f>"Trad IRN"</f>
        <v>Trad IRN</v>
      </c>
      <c r="B4421" t="str">
        <f>"Bldg IRN"</f>
        <v>Bldg IRN</v>
      </c>
      <c r="C4421" t="s">
        <v>41</v>
      </c>
      <c r="D4421" t="s">
        <v>3</v>
      </c>
      <c r="E4421" t="s">
        <v>80</v>
      </c>
      <c r="F4421" t="s">
        <v>81</v>
      </c>
      <c r="G4421" t="s">
        <v>82</v>
      </c>
      <c r="H4421" t="s">
        <v>83</v>
      </c>
      <c r="I4421" t="str">
        <f>"Trad IRN"</f>
        <v>Trad IRN</v>
      </c>
      <c r="J4421" t="s">
        <v>43</v>
      </c>
      <c r="K4421" t="s">
        <v>44</v>
      </c>
      <c r="L4421" t="s">
        <v>45</v>
      </c>
      <c r="M4421" t="s">
        <v>46</v>
      </c>
      <c r="N4421" t="str">
        <f t="shared" ref="N4421:N4427" si="447">"08/18/2022"</f>
        <v>08/18/2022</v>
      </c>
      <c r="O4421" t="str">
        <f t="shared" si="446"/>
        <v>12/31/2500</v>
      </c>
      <c r="P4421">
        <v>1</v>
      </c>
      <c r="Q4421">
        <v>1</v>
      </c>
      <c r="R4421">
        <v>1</v>
      </c>
      <c r="S4421">
        <v>0</v>
      </c>
      <c r="T4421">
        <v>1</v>
      </c>
      <c r="U4421">
        <v>0</v>
      </c>
      <c r="V4421" t="str">
        <f>"Trad IRN"</f>
        <v>Trad IRN</v>
      </c>
      <c r="W4421">
        <v>100</v>
      </c>
      <c r="X4421" t="s">
        <v>47</v>
      </c>
      <c r="Z4421" t="s">
        <v>47</v>
      </c>
      <c r="AB4421" t="s">
        <v>57</v>
      </c>
      <c r="AC4421" t="str">
        <f>"05"</f>
        <v>05</v>
      </c>
      <c r="AD4421" t="str">
        <f>"1"</f>
        <v>1</v>
      </c>
      <c r="AE4421" t="s">
        <v>55</v>
      </c>
      <c r="AF4421">
        <v>0</v>
      </c>
      <c r="AG4421" t="s">
        <v>56</v>
      </c>
      <c r="AH4421" t="str">
        <f>"Trad IRN"</f>
        <v>Trad IRN</v>
      </c>
      <c r="AI4421" t="str">
        <f>"Bldg IRN"</f>
        <v>Bldg IRN</v>
      </c>
      <c r="AJ4421" t="s">
        <v>48</v>
      </c>
      <c r="AK4421" t="s">
        <v>48</v>
      </c>
      <c r="AL4421" t="s">
        <v>53</v>
      </c>
      <c r="AM4421">
        <v>1113.0999999999999</v>
      </c>
      <c r="AN4421">
        <v>1113.0999999999999</v>
      </c>
      <c r="AO4421">
        <v>15</v>
      </c>
    </row>
    <row r="4422" spans="1:41" x14ac:dyDescent="0.3">
      <c r="A4422" t="str">
        <f>"Trad IRN"</f>
        <v>Trad IRN</v>
      </c>
      <c r="B4422" t="str">
        <f>"Bldg IRN"</f>
        <v>Bldg IRN</v>
      </c>
      <c r="C4422" t="s">
        <v>41</v>
      </c>
      <c r="D4422" t="s">
        <v>3</v>
      </c>
      <c r="E4422" t="s">
        <v>80</v>
      </c>
      <c r="F4422" t="s">
        <v>81</v>
      </c>
      <c r="G4422" t="s">
        <v>82</v>
      </c>
      <c r="H4422" t="s">
        <v>83</v>
      </c>
      <c r="I4422" t="str">
        <f>"Trad IRN"</f>
        <v>Trad IRN</v>
      </c>
      <c r="J4422" t="s">
        <v>43</v>
      </c>
      <c r="K4422" t="s">
        <v>44</v>
      </c>
      <c r="L4422" t="s">
        <v>45</v>
      </c>
      <c r="M4422" t="s">
        <v>70</v>
      </c>
      <c r="N4422" t="str">
        <f t="shared" si="447"/>
        <v>08/18/2022</v>
      </c>
      <c r="O4422" t="str">
        <f t="shared" si="446"/>
        <v>12/31/2500</v>
      </c>
      <c r="P4422">
        <v>1</v>
      </c>
      <c r="Q4422">
        <v>1</v>
      </c>
      <c r="R4422">
        <v>1</v>
      </c>
      <c r="V4422" t="str">
        <f>"Trad IRN"</f>
        <v>Trad IRN</v>
      </c>
      <c r="W4422">
        <v>50</v>
      </c>
      <c r="X4422" t="s">
        <v>47</v>
      </c>
      <c r="Z4422" t="s">
        <v>47</v>
      </c>
      <c r="AB4422" t="s">
        <v>54</v>
      </c>
      <c r="AC4422" t="str">
        <f>"05"</f>
        <v>05</v>
      </c>
      <c r="AD4422" t="str">
        <f>"1"</f>
        <v>1</v>
      </c>
      <c r="AE4422" t="s">
        <v>55</v>
      </c>
      <c r="AG4422" t="s">
        <v>56</v>
      </c>
      <c r="AH4422" t="str">
        <f>"Trad IRN"</f>
        <v>Trad IRN</v>
      </c>
      <c r="AI4422" t="str">
        <f>"Bldg IRN"</f>
        <v>Bldg IRN</v>
      </c>
      <c r="AJ4422" t="s">
        <v>54</v>
      </c>
      <c r="AK4422" t="s">
        <v>71</v>
      </c>
      <c r="AL4422" t="s">
        <v>53</v>
      </c>
      <c r="AM4422">
        <v>142</v>
      </c>
      <c r="AN4422">
        <v>142</v>
      </c>
      <c r="AO4422">
        <v>15</v>
      </c>
    </row>
    <row r="4423" spans="1:41" x14ac:dyDescent="0.3">
      <c r="A4423" t="str">
        <f>"Trad IRN"</f>
        <v>Trad IRN</v>
      </c>
      <c r="B4423" t="str">
        <f>"Bldg IRN"</f>
        <v>Bldg IRN</v>
      </c>
      <c r="C4423" t="s">
        <v>41</v>
      </c>
      <c r="D4423" t="s">
        <v>3</v>
      </c>
      <c r="E4423" t="s">
        <v>80</v>
      </c>
      <c r="F4423" t="s">
        <v>81</v>
      </c>
      <c r="G4423" t="s">
        <v>82</v>
      </c>
      <c r="H4423" t="s">
        <v>83</v>
      </c>
      <c r="I4423" t="str">
        <f>"Trad IRN"</f>
        <v>Trad IRN</v>
      </c>
      <c r="J4423" t="s">
        <v>43</v>
      </c>
      <c r="K4423" t="s">
        <v>44</v>
      </c>
      <c r="L4423" t="s">
        <v>45</v>
      </c>
      <c r="M4423" t="s">
        <v>46</v>
      </c>
      <c r="N4423" t="str">
        <f t="shared" si="447"/>
        <v>08/18/2022</v>
      </c>
      <c r="O4423" t="str">
        <f t="shared" si="446"/>
        <v>12/31/2500</v>
      </c>
      <c r="P4423">
        <v>1</v>
      </c>
      <c r="Q4423">
        <v>1</v>
      </c>
      <c r="S4423">
        <v>0</v>
      </c>
      <c r="T4423">
        <v>1</v>
      </c>
      <c r="U4423">
        <v>0</v>
      </c>
      <c r="V4423" t="str">
        <f>"Trad IRN"</f>
        <v>Trad IRN</v>
      </c>
      <c r="W4423">
        <v>100</v>
      </c>
      <c r="X4423" t="s">
        <v>47</v>
      </c>
      <c r="Z4423" t="s">
        <v>47</v>
      </c>
      <c r="AB4423" t="str">
        <f>"01"</f>
        <v>01</v>
      </c>
      <c r="AC4423" t="s">
        <v>48</v>
      </c>
      <c r="AD4423" t="s">
        <v>49</v>
      </c>
      <c r="AE4423" t="s">
        <v>55</v>
      </c>
      <c r="AF4423">
        <v>0</v>
      </c>
      <c r="AG4423" t="s">
        <v>56</v>
      </c>
      <c r="AH4423" t="str">
        <f>"Trad IRN"</f>
        <v>Trad IRN</v>
      </c>
      <c r="AI4423" t="str">
        <f>"Bldg IRN"</f>
        <v>Bldg IRN</v>
      </c>
      <c r="AJ4423" t="s">
        <v>48</v>
      </c>
      <c r="AK4423" t="s">
        <v>48</v>
      </c>
      <c r="AL4423" t="s">
        <v>53</v>
      </c>
      <c r="AM4423">
        <v>1113.0999999999999</v>
      </c>
      <c r="AN4423">
        <v>1113.0999999999999</v>
      </c>
      <c r="AO4423">
        <v>15</v>
      </c>
    </row>
    <row r="4424" spans="1:41" x14ac:dyDescent="0.3">
      <c r="A4424" t="str">
        <f>"Trad IRN"</f>
        <v>Trad IRN</v>
      </c>
      <c r="B4424" t="str">
        <f>"Bldg IRN"</f>
        <v>Bldg IRN</v>
      </c>
      <c r="C4424" t="s">
        <v>41</v>
      </c>
      <c r="D4424" t="s">
        <v>3</v>
      </c>
      <c r="E4424" t="s">
        <v>80</v>
      </c>
      <c r="F4424" t="s">
        <v>81</v>
      </c>
      <c r="G4424" t="s">
        <v>82</v>
      </c>
      <c r="H4424" t="s">
        <v>83</v>
      </c>
      <c r="I4424" t="str">
        <f>"Trad IRN"</f>
        <v>Trad IRN</v>
      </c>
      <c r="J4424" t="s">
        <v>43</v>
      </c>
      <c r="K4424" t="s">
        <v>44</v>
      </c>
      <c r="L4424" t="s">
        <v>45</v>
      </c>
      <c r="M4424" t="s">
        <v>46</v>
      </c>
      <c r="N4424" t="str">
        <f t="shared" si="447"/>
        <v>08/18/2022</v>
      </c>
      <c r="O4424" t="str">
        <f t="shared" si="446"/>
        <v>12/31/2500</v>
      </c>
      <c r="P4424">
        <v>1</v>
      </c>
      <c r="Q4424">
        <v>1</v>
      </c>
      <c r="S4424">
        <v>0</v>
      </c>
      <c r="T4424">
        <v>1</v>
      </c>
      <c r="U4424">
        <v>0</v>
      </c>
      <c r="V4424" t="str">
        <f>"Trad IRN"</f>
        <v>Trad IRN</v>
      </c>
      <c r="W4424">
        <v>100</v>
      </c>
      <c r="X4424" t="s">
        <v>47</v>
      </c>
      <c r="Z4424" t="s">
        <v>47</v>
      </c>
      <c r="AB4424" t="str">
        <f>"03"</f>
        <v>03</v>
      </c>
      <c r="AC4424" t="s">
        <v>48</v>
      </c>
      <c r="AD4424" t="s">
        <v>49</v>
      </c>
      <c r="AE4424" t="s">
        <v>50</v>
      </c>
      <c r="AF4424">
        <v>0</v>
      </c>
      <c r="AG4424" t="s">
        <v>56</v>
      </c>
      <c r="AH4424" t="str">
        <f>"Trad IRN"</f>
        <v>Trad IRN</v>
      </c>
      <c r="AI4424" t="str">
        <f>"Bldg IRN"</f>
        <v>Bldg IRN</v>
      </c>
      <c r="AJ4424" t="s">
        <v>48</v>
      </c>
      <c r="AK4424" t="s">
        <v>48</v>
      </c>
      <c r="AL4424" t="s">
        <v>53</v>
      </c>
      <c r="AM4424">
        <v>1113.0999999999999</v>
      </c>
      <c r="AN4424">
        <v>1113.0999999999999</v>
      </c>
      <c r="AO4424">
        <v>15</v>
      </c>
    </row>
    <row r="4425" spans="1:41" x14ac:dyDescent="0.3">
      <c r="A4425" t="str">
        <f>"Trad IRN"</f>
        <v>Trad IRN</v>
      </c>
      <c r="B4425" t="str">
        <f>"Bldg IRN"</f>
        <v>Bldg IRN</v>
      </c>
      <c r="C4425" t="s">
        <v>41</v>
      </c>
      <c r="D4425" t="s">
        <v>3</v>
      </c>
      <c r="E4425" t="s">
        <v>80</v>
      </c>
      <c r="F4425" t="s">
        <v>81</v>
      </c>
      <c r="G4425" t="s">
        <v>82</v>
      </c>
      <c r="H4425" t="s">
        <v>83</v>
      </c>
      <c r="I4425" t="str">
        <f>"Trad IRN"</f>
        <v>Trad IRN</v>
      </c>
      <c r="J4425" t="s">
        <v>43</v>
      </c>
      <c r="K4425" t="s">
        <v>44</v>
      </c>
      <c r="L4425" t="s">
        <v>45</v>
      </c>
      <c r="M4425" t="s">
        <v>46</v>
      </c>
      <c r="N4425" t="str">
        <f t="shared" si="447"/>
        <v>08/18/2022</v>
      </c>
      <c r="O4425" t="str">
        <f t="shared" si="446"/>
        <v>12/31/2500</v>
      </c>
      <c r="P4425">
        <v>1</v>
      </c>
      <c r="Q4425">
        <v>1</v>
      </c>
      <c r="S4425">
        <v>1</v>
      </c>
      <c r="T4425">
        <v>1</v>
      </c>
      <c r="U4425">
        <v>0</v>
      </c>
      <c r="V4425" t="str">
        <f>"Trad IRN"</f>
        <v>Trad IRN</v>
      </c>
      <c r="W4425">
        <v>100</v>
      </c>
      <c r="X4425" t="s">
        <v>47</v>
      </c>
      <c r="Z4425" t="s">
        <v>47</v>
      </c>
      <c r="AB4425" t="str">
        <f>"05"</f>
        <v>05</v>
      </c>
      <c r="AC4425" t="s">
        <v>48</v>
      </c>
      <c r="AD4425" t="s">
        <v>49</v>
      </c>
      <c r="AE4425" t="s">
        <v>50</v>
      </c>
      <c r="AF4425">
        <v>0</v>
      </c>
      <c r="AG4425" t="s">
        <v>56</v>
      </c>
      <c r="AH4425" t="str">
        <f>"Trad IRN"</f>
        <v>Trad IRN</v>
      </c>
      <c r="AI4425" t="str">
        <f>"Bldg IRN"</f>
        <v>Bldg IRN</v>
      </c>
      <c r="AJ4425" t="s">
        <v>48</v>
      </c>
      <c r="AK4425" t="s">
        <v>48</v>
      </c>
      <c r="AL4425" t="s">
        <v>53</v>
      </c>
      <c r="AM4425">
        <v>1113.0999999999999</v>
      </c>
      <c r="AN4425">
        <v>1113.0999999999999</v>
      </c>
      <c r="AO4425">
        <v>15</v>
      </c>
    </row>
    <row r="4426" spans="1:41" x14ac:dyDescent="0.3">
      <c r="A4426" t="str">
        <f>"Trad IRN"</f>
        <v>Trad IRN</v>
      </c>
      <c r="B4426" t="str">
        <f>"Bldg IRN"</f>
        <v>Bldg IRN</v>
      </c>
      <c r="C4426" t="s">
        <v>41</v>
      </c>
      <c r="D4426" t="s">
        <v>3</v>
      </c>
      <c r="E4426" t="s">
        <v>80</v>
      </c>
      <c r="F4426" t="s">
        <v>81</v>
      </c>
      <c r="G4426" t="s">
        <v>82</v>
      </c>
      <c r="H4426" t="s">
        <v>83</v>
      </c>
      <c r="I4426" t="str">
        <f>"Trad IRN"</f>
        <v>Trad IRN</v>
      </c>
      <c r="J4426" t="s">
        <v>43</v>
      </c>
      <c r="K4426" t="s">
        <v>44</v>
      </c>
      <c r="L4426" t="s">
        <v>45</v>
      </c>
      <c r="M4426" t="s">
        <v>46</v>
      </c>
      <c r="N4426" t="str">
        <f t="shared" si="447"/>
        <v>08/18/2022</v>
      </c>
      <c r="O4426" t="str">
        <f t="shared" si="446"/>
        <v>12/31/2500</v>
      </c>
      <c r="P4426">
        <v>1</v>
      </c>
      <c r="Q4426">
        <v>1</v>
      </c>
      <c r="R4426">
        <v>1</v>
      </c>
      <c r="S4426">
        <v>0</v>
      </c>
      <c r="T4426">
        <v>1</v>
      </c>
      <c r="U4426">
        <v>0</v>
      </c>
      <c r="V4426" t="str">
        <f>"Trad IRN"</f>
        <v>Trad IRN</v>
      </c>
      <c r="W4426">
        <v>100</v>
      </c>
      <c r="X4426" t="s">
        <v>47</v>
      </c>
      <c r="Z4426" t="s">
        <v>47</v>
      </c>
      <c r="AB4426" t="s">
        <v>57</v>
      </c>
      <c r="AC4426" t="str">
        <f>"12"</f>
        <v>12</v>
      </c>
      <c r="AD4426" t="str">
        <f>"6"</f>
        <v>6</v>
      </c>
      <c r="AE4426" t="s">
        <v>50</v>
      </c>
      <c r="AF4426">
        <v>0</v>
      </c>
      <c r="AG4426" t="s">
        <v>56</v>
      </c>
      <c r="AH4426" t="str">
        <f>"Trad IRN"</f>
        <v>Trad IRN</v>
      </c>
      <c r="AI4426" t="str">
        <f>"Bldg IRN"</f>
        <v>Bldg IRN</v>
      </c>
      <c r="AJ4426" t="s">
        <v>48</v>
      </c>
      <c r="AK4426" t="s">
        <v>48</v>
      </c>
      <c r="AL4426" t="s">
        <v>53</v>
      </c>
      <c r="AM4426">
        <v>1113.0999999999999</v>
      </c>
      <c r="AN4426">
        <v>1113.0999999999999</v>
      </c>
      <c r="AO4426">
        <v>15</v>
      </c>
    </row>
    <row r="4427" spans="1:41" x14ac:dyDescent="0.3">
      <c r="A4427" t="str">
        <f>"Trad IRN"</f>
        <v>Trad IRN</v>
      </c>
      <c r="B4427" t="str">
        <f>"Bldg IRN"</f>
        <v>Bldg IRN</v>
      </c>
      <c r="C4427" t="s">
        <v>41</v>
      </c>
      <c r="D4427" t="s">
        <v>3</v>
      </c>
      <c r="E4427" t="s">
        <v>80</v>
      </c>
      <c r="F4427" t="s">
        <v>81</v>
      </c>
      <c r="G4427" t="s">
        <v>82</v>
      </c>
      <c r="H4427" t="s">
        <v>83</v>
      </c>
      <c r="I4427" t="str">
        <f>"Trad IRN"</f>
        <v>Trad IRN</v>
      </c>
      <c r="J4427" t="s">
        <v>43</v>
      </c>
      <c r="K4427" t="s">
        <v>44</v>
      </c>
      <c r="L4427" t="s">
        <v>45</v>
      </c>
      <c r="M4427" t="s">
        <v>46</v>
      </c>
      <c r="N4427" t="str">
        <f t="shared" si="447"/>
        <v>08/18/2022</v>
      </c>
      <c r="O4427" t="str">
        <f t="shared" si="446"/>
        <v>12/31/2500</v>
      </c>
      <c r="P4427">
        <v>1</v>
      </c>
      <c r="Q4427">
        <v>1</v>
      </c>
      <c r="S4427">
        <v>0</v>
      </c>
      <c r="T4427">
        <v>1</v>
      </c>
      <c r="U4427">
        <v>0</v>
      </c>
      <c r="V4427" t="str">
        <f>"Trad IRN"</f>
        <v>Trad IRN</v>
      </c>
      <c r="W4427">
        <v>100</v>
      </c>
      <c r="X4427" t="s">
        <v>47</v>
      </c>
      <c r="Z4427" t="s">
        <v>47</v>
      </c>
      <c r="AB4427" t="str">
        <f>"04"</f>
        <v>04</v>
      </c>
      <c r="AC4427" t="s">
        <v>48</v>
      </c>
      <c r="AD4427" t="s">
        <v>49</v>
      </c>
      <c r="AE4427" t="s">
        <v>50</v>
      </c>
      <c r="AF4427">
        <v>0</v>
      </c>
      <c r="AG4427" t="s">
        <v>56</v>
      </c>
      <c r="AH4427" t="str">
        <f>"Trad IRN"</f>
        <v>Trad IRN</v>
      </c>
      <c r="AI4427" t="str">
        <f>"Bldg IRN"</f>
        <v>Bldg IRN</v>
      </c>
      <c r="AJ4427" t="s">
        <v>48</v>
      </c>
      <c r="AK4427" t="s">
        <v>48</v>
      </c>
      <c r="AL4427" t="s">
        <v>53</v>
      </c>
      <c r="AM4427">
        <v>1113.0999999999999</v>
      </c>
      <c r="AN4427">
        <v>1113.0999999999999</v>
      </c>
      <c r="AO4427">
        <v>15</v>
      </c>
    </row>
    <row r="4428" spans="1:41" x14ac:dyDescent="0.3">
      <c r="A4428" t="str">
        <f>"Trad IRN"</f>
        <v>Trad IRN</v>
      </c>
      <c r="B4428" t="str">
        <f>"Bldg IRN"</f>
        <v>Bldg IRN</v>
      </c>
      <c r="C4428" t="s">
        <v>41</v>
      </c>
      <c r="D4428" t="s">
        <v>3</v>
      </c>
      <c r="E4428" t="s">
        <v>80</v>
      </c>
      <c r="F4428" t="s">
        <v>81</v>
      </c>
      <c r="G4428" t="s">
        <v>82</v>
      </c>
      <c r="H4428" t="s">
        <v>83</v>
      </c>
      <c r="I4428" t="str">
        <f>"Trad IRN"</f>
        <v>Trad IRN</v>
      </c>
      <c r="J4428" t="s">
        <v>43</v>
      </c>
      <c r="K4428" t="s">
        <v>44</v>
      </c>
      <c r="L4428" t="s">
        <v>45</v>
      </c>
      <c r="M4428" t="s">
        <v>70</v>
      </c>
      <c r="N4428" t="str">
        <f>"08/22/2022"</f>
        <v>08/22/2022</v>
      </c>
      <c r="O4428" t="str">
        <f>"08/22/2022"</f>
        <v>08/22/2022</v>
      </c>
      <c r="P4428">
        <v>7.0419999999999996E-3</v>
      </c>
      <c r="Q4428">
        <v>7.0419999999999996E-3</v>
      </c>
      <c r="R4428">
        <v>7.0419999999999996E-3</v>
      </c>
      <c r="V4428" t="str">
        <f>"Trad IRN"</f>
        <v>Trad IRN</v>
      </c>
      <c r="W4428">
        <v>50</v>
      </c>
      <c r="X4428" t="s">
        <v>47</v>
      </c>
      <c r="Z4428" t="s">
        <v>47</v>
      </c>
      <c r="AB4428" t="s">
        <v>54</v>
      </c>
      <c r="AC4428" t="str">
        <f>"05"</f>
        <v>05</v>
      </c>
      <c r="AD4428" t="str">
        <f>"1"</f>
        <v>1</v>
      </c>
      <c r="AE4428" t="s">
        <v>50</v>
      </c>
      <c r="AG4428" t="s">
        <v>56</v>
      </c>
      <c r="AH4428" t="str">
        <f>"Trad IRN"</f>
        <v>Trad IRN</v>
      </c>
      <c r="AI4428" t="str">
        <f>"Bldg IRN"</f>
        <v>Bldg IRN</v>
      </c>
      <c r="AJ4428" t="s">
        <v>54</v>
      </c>
      <c r="AK4428" t="s">
        <v>71</v>
      </c>
      <c r="AL4428" t="s">
        <v>53</v>
      </c>
      <c r="AM4428">
        <v>1</v>
      </c>
      <c r="AN4428">
        <v>142</v>
      </c>
      <c r="AO4428">
        <v>15</v>
      </c>
    </row>
    <row r="4429" spans="1:41" x14ac:dyDescent="0.3">
      <c r="A4429" t="str">
        <f>"Trad IRN"</f>
        <v>Trad IRN</v>
      </c>
      <c r="B4429" t="str">
        <f>"Bldg IRN"</f>
        <v>Bldg IRN</v>
      </c>
      <c r="C4429" t="s">
        <v>41</v>
      </c>
      <c r="D4429" t="s">
        <v>3</v>
      </c>
      <c r="E4429" t="s">
        <v>80</v>
      </c>
      <c r="F4429" t="s">
        <v>81</v>
      </c>
      <c r="G4429" t="s">
        <v>82</v>
      </c>
      <c r="H4429" t="s">
        <v>83</v>
      </c>
      <c r="I4429" t="str">
        <f>"Trad IRN"</f>
        <v>Trad IRN</v>
      </c>
      <c r="J4429" t="s">
        <v>43</v>
      </c>
      <c r="K4429" t="s">
        <v>44</v>
      </c>
      <c r="L4429" t="s">
        <v>45</v>
      </c>
      <c r="M4429" t="s">
        <v>46</v>
      </c>
      <c r="N4429" t="str">
        <f t="shared" ref="N4429:N4439" si="448">"08/18/2022"</f>
        <v>08/18/2022</v>
      </c>
      <c r="O4429" t="str">
        <f>"12/31/2500"</f>
        <v>12/31/2500</v>
      </c>
      <c r="P4429">
        <v>1</v>
      </c>
      <c r="Q4429">
        <v>1</v>
      </c>
      <c r="S4429">
        <v>0</v>
      </c>
      <c r="T4429">
        <v>1</v>
      </c>
      <c r="U4429">
        <v>0</v>
      </c>
      <c r="V4429" t="str">
        <f>"Trad IRN"</f>
        <v>Trad IRN</v>
      </c>
      <c r="W4429">
        <v>100</v>
      </c>
      <c r="X4429" t="s">
        <v>47</v>
      </c>
      <c r="Z4429" t="s">
        <v>47</v>
      </c>
      <c r="AB4429" t="str">
        <f>"02"</f>
        <v>02</v>
      </c>
      <c r="AC4429" t="s">
        <v>48</v>
      </c>
      <c r="AD4429" t="s">
        <v>49</v>
      </c>
      <c r="AE4429" t="s">
        <v>50</v>
      </c>
      <c r="AF4429">
        <v>0</v>
      </c>
      <c r="AG4429" t="s">
        <v>56</v>
      </c>
      <c r="AH4429" t="str">
        <f>"Trad IRN"</f>
        <v>Trad IRN</v>
      </c>
      <c r="AI4429" t="str">
        <f>"Bldg IRN"</f>
        <v>Bldg IRN</v>
      </c>
      <c r="AJ4429" t="s">
        <v>48</v>
      </c>
      <c r="AK4429" t="s">
        <v>48</v>
      </c>
      <c r="AL4429" t="s">
        <v>53</v>
      </c>
      <c r="AM4429">
        <v>1113.0999999999999</v>
      </c>
      <c r="AN4429">
        <v>1113.0999999999999</v>
      </c>
      <c r="AO4429">
        <v>15</v>
      </c>
    </row>
    <row r="4430" spans="1:41" x14ac:dyDescent="0.3">
      <c r="A4430" t="str">
        <f>"Trad IRN"</f>
        <v>Trad IRN</v>
      </c>
      <c r="B4430" t="str">
        <f>"Bldg IRN"</f>
        <v>Bldg IRN</v>
      </c>
      <c r="C4430" t="s">
        <v>41</v>
      </c>
      <c r="D4430" t="s">
        <v>3</v>
      </c>
      <c r="E4430" t="s">
        <v>80</v>
      </c>
      <c r="F4430" t="s">
        <v>81</v>
      </c>
      <c r="G4430" t="s">
        <v>82</v>
      </c>
      <c r="H4430" t="s">
        <v>83</v>
      </c>
      <c r="I4430" t="str">
        <f>"Trad IRN"</f>
        <v>Trad IRN</v>
      </c>
      <c r="J4430" t="s">
        <v>43</v>
      </c>
      <c r="K4430" t="s">
        <v>44</v>
      </c>
      <c r="L4430" t="s">
        <v>45</v>
      </c>
      <c r="M4430" t="s">
        <v>46</v>
      </c>
      <c r="N4430" t="str">
        <f t="shared" si="448"/>
        <v>08/18/2022</v>
      </c>
      <c r="O4430" t="str">
        <f>"10/10/2022"</f>
        <v>10/10/2022</v>
      </c>
      <c r="P4430">
        <v>0.196101</v>
      </c>
      <c r="Q4430">
        <v>0.196101</v>
      </c>
      <c r="R4430">
        <v>0.196101</v>
      </c>
      <c r="S4430">
        <v>0</v>
      </c>
      <c r="T4430">
        <v>0.196101</v>
      </c>
      <c r="U4430">
        <v>0</v>
      </c>
      <c r="V4430" t="str">
        <f>"Trad IRN"</f>
        <v>Trad IRN</v>
      </c>
      <c r="W4430">
        <v>100</v>
      </c>
      <c r="X4430" t="s">
        <v>47</v>
      </c>
      <c r="Z4430" t="s">
        <v>47</v>
      </c>
      <c r="AB4430" t="str">
        <f>"05"</f>
        <v>05</v>
      </c>
      <c r="AC4430" t="str">
        <f>"10"</f>
        <v>10</v>
      </c>
      <c r="AD4430" t="str">
        <f>"2"</f>
        <v>2</v>
      </c>
      <c r="AE4430" t="s">
        <v>50</v>
      </c>
      <c r="AF4430">
        <v>0</v>
      </c>
      <c r="AG4430" t="s">
        <v>56</v>
      </c>
      <c r="AH4430" t="str">
        <f>"Trad IRN"</f>
        <v>Trad IRN</v>
      </c>
      <c r="AI4430" t="str">
        <f>"Bldg IRN"</f>
        <v>Bldg IRN</v>
      </c>
      <c r="AJ4430" t="s">
        <v>48</v>
      </c>
      <c r="AK4430" t="s">
        <v>48</v>
      </c>
      <c r="AL4430" t="s">
        <v>53</v>
      </c>
      <c r="AM4430">
        <v>218.28</v>
      </c>
      <c r="AN4430">
        <v>1113.0999999999999</v>
      </c>
      <c r="AO4430">
        <v>15</v>
      </c>
    </row>
    <row r="4431" spans="1:41" x14ac:dyDescent="0.3">
      <c r="A4431" t="str">
        <f>"Trad IRN"</f>
        <v>Trad IRN</v>
      </c>
      <c r="B4431" t="str">
        <f>"Bldg IRN"</f>
        <v>Bldg IRN</v>
      </c>
      <c r="C4431" t="s">
        <v>41</v>
      </c>
      <c r="D4431" t="s">
        <v>3</v>
      </c>
      <c r="E4431" t="s">
        <v>80</v>
      </c>
      <c r="F4431" t="s">
        <v>81</v>
      </c>
      <c r="G4431" t="s">
        <v>82</v>
      </c>
      <c r="H4431" t="s">
        <v>83</v>
      </c>
      <c r="I4431" t="str">
        <f>"Trad IRN"</f>
        <v>Trad IRN</v>
      </c>
      <c r="J4431" t="s">
        <v>43</v>
      </c>
      <c r="K4431" t="s">
        <v>44</v>
      </c>
      <c r="L4431" t="s">
        <v>45</v>
      </c>
      <c r="M4431" t="s">
        <v>46</v>
      </c>
      <c r="N4431" t="str">
        <f t="shared" si="448"/>
        <v>08/18/2022</v>
      </c>
      <c r="O4431" t="str">
        <f t="shared" ref="O4431:O4440" si="449">"12/31/2500"</f>
        <v>12/31/2500</v>
      </c>
      <c r="P4431">
        <v>1</v>
      </c>
      <c r="Q4431">
        <v>1</v>
      </c>
      <c r="S4431">
        <v>0</v>
      </c>
      <c r="T4431">
        <v>1</v>
      </c>
      <c r="U4431">
        <v>0</v>
      </c>
      <c r="V4431" t="str">
        <f>"Trad IRN"</f>
        <v>Trad IRN</v>
      </c>
      <c r="W4431">
        <v>100</v>
      </c>
      <c r="X4431" t="s">
        <v>47</v>
      </c>
      <c r="Z4431" t="s">
        <v>47</v>
      </c>
      <c r="AB4431" t="str">
        <f>"04"</f>
        <v>04</v>
      </c>
      <c r="AC4431" t="s">
        <v>48</v>
      </c>
      <c r="AD4431" t="s">
        <v>49</v>
      </c>
      <c r="AE4431" t="s">
        <v>50</v>
      </c>
      <c r="AF4431">
        <v>0</v>
      </c>
      <c r="AG4431" t="s">
        <v>56</v>
      </c>
      <c r="AH4431" t="str">
        <f>"Trad IRN"</f>
        <v>Trad IRN</v>
      </c>
      <c r="AI4431" t="str">
        <f>"Bldg IRN"</f>
        <v>Bldg IRN</v>
      </c>
      <c r="AJ4431" t="s">
        <v>48</v>
      </c>
      <c r="AK4431" t="s">
        <v>48</v>
      </c>
      <c r="AL4431" t="s">
        <v>53</v>
      </c>
      <c r="AM4431">
        <v>1113.0999999999999</v>
      </c>
      <c r="AN4431">
        <v>1113.0999999999999</v>
      </c>
      <c r="AO4431">
        <v>15</v>
      </c>
    </row>
    <row r="4432" spans="1:41" x14ac:dyDescent="0.3">
      <c r="A4432" t="str">
        <f>"Trad IRN"</f>
        <v>Trad IRN</v>
      </c>
      <c r="B4432" t="str">
        <f>"Bldg IRN"</f>
        <v>Bldg IRN</v>
      </c>
      <c r="C4432" t="s">
        <v>41</v>
      </c>
      <c r="D4432" t="s">
        <v>3</v>
      </c>
      <c r="E4432" t="s">
        <v>80</v>
      </c>
      <c r="F4432" t="s">
        <v>81</v>
      </c>
      <c r="G4432" t="s">
        <v>82</v>
      </c>
      <c r="H4432" t="s">
        <v>83</v>
      </c>
      <c r="I4432" t="str">
        <f>"Trad IRN"</f>
        <v>Trad IRN</v>
      </c>
      <c r="J4432" t="s">
        <v>43</v>
      </c>
      <c r="K4432" t="s">
        <v>44</v>
      </c>
      <c r="L4432" t="s">
        <v>45</v>
      </c>
      <c r="M4432" t="s">
        <v>46</v>
      </c>
      <c r="N4432" t="str">
        <f t="shared" si="448"/>
        <v>08/18/2022</v>
      </c>
      <c r="O4432" t="str">
        <f t="shared" si="449"/>
        <v>12/31/2500</v>
      </c>
      <c r="P4432">
        <v>1</v>
      </c>
      <c r="Q4432">
        <v>1</v>
      </c>
      <c r="S4432">
        <v>1</v>
      </c>
      <c r="T4432">
        <v>1</v>
      </c>
      <c r="U4432">
        <v>0</v>
      </c>
      <c r="V4432" t="str">
        <f>"Trad IRN"</f>
        <v>Trad IRN</v>
      </c>
      <c r="W4432">
        <v>100</v>
      </c>
      <c r="X4432" t="s">
        <v>47</v>
      </c>
      <c r="Z4432" t="s">
        <v>47</v>
      </c>
      <c r="AB4432" t="str">
        <f>"05"</f>
        <v>05</v>
      </c>
      <c r="AC4432" t="s">
        <v>48</v>
      </c>
      <c r="AD4432" t="s">
        <v>49</v>
      </c>
      <c r="AE4432" t="s">
        <v>55</v>
      </c>
      <c r="AF4432">
        <v>0</v>
      </c>
      <c r="AG4432" t="s">
        <v>56</v>
      </c>
      <c r="AH4432" t="str">
        <f>"Trad IRN"</f>
        <v>Trad IRN</v>
      </c>
      <c r="AI4432" t="str">
        <f>"Bldg IRN"</f>
        <v>Bldg IRN</v>
      </c>
      <c r="AJ4432" t="s">
        <v>48</v>
      </c>
      <c r="AK4432" t="s">
        <v>48</v>
      </c>
      <c r="AL4432" t="s">
        <v>53</v>
      </c>
      <c r="AM4432">
        <v>1113.0999999999999</v>
      </c>
      <c r="AN4432">
        <v>1113.0999999999999</v>
      </c>
      <c r="AO4432">
        <v>15</v>
      </c>
    </row>
    <row r="4433" spans="1:41" x14ac:dyDescent="0.3">
      <c r="A4433" t="str">
        <f>"Trad IRN"</f>
        <v>Trad IRN</v>
      </c>
      <c r="B4433" t="str">
        <f>"Bldg IRN"</f>
        <v>Bldg IRN</v>
      </c>
      <c r="C4433" t="s">
        <v>41</v>
      </c>
      <c r="D4433" t="s">
        <v>3</v>
      </c>
      <c r="E4433" t="s">
        <v>80</v>
      </c>
      <c r="F4433" t="s">
        <v>81</v>
      </c>
      <c r="G4433" t="s">
        <v>82</v>
      </c>
      <c r="H4433" t="s">
        <v>83</v>
      </c>
      <c r="I4433" t="str">
        <f>"Trad IRN"</f>
        <v>Trad IRN</v>
      </c>
      <c r="J4433" t="s">
        <v>43</v>
      </c>
      <c r="K4433" t="s">
        <v>44</v>
      </c>
      <c r="L4433" t="s">
        <v>45</v>
      </c>
      <c r="M4433" t="s">
        <v>46</v>
      </c>
      <c r="N4433" t="str">
        <f t="shared" si="448"/>
        <v>08/18/2022</v>
      </c>
      <c r="O4433" t="str">
        <f t="shared" si="449"/>
        <v>12/31/2500</v>
      </c>
      <c r="P4433">
        <v>1</v>
      </c>
      <c r="Q4433">
        <v>1</v>
      </c>
      <c r="S4433">
        <v>1</v>
      </c>
      <c r="T4433">
        <v>1</v>
      </c>
      <c r="U4433">
        <v>0</v>
      </c>
      <c r="V4433" t="str">
        <f>"Trad IRN"</f>
        <v>Trad IRN</v>
      </c>
      <c r="W4433">
        <v>100</v>
      </c>
      <c r="X4433" t="s">
        <v>47</v>
      </c>
      <c r="Z4433" t="s">
        <v>47</v>
      </c>
      <c r="AB4433" t="str">
        <f>"03"</f>
        <v>03</v>
      </c>
      <c r="AC4433" t="s">
        <v>48</v>
      </c>
      <c r="AD4433" t="s">
        <v>49</v>
      </c>
      <c r="AE4433" t="s">
        <v>50</v>
      </c>
      <c r="AF4433">
        <v>0</v>
      </c>
      <c r="AG4433" t="s">
        <v>56</v>
      </c>
      <c r="AH4433" t="str">
        <f>"Trad IRN"</f>
        <v>Trad IRN</v>
      </c>
      <c r="AI4433" t="str">
        <f>"Bldg IRN"</f>
        <v>Bldg IRN</v>
      </c>
      <c r="AJ4433" t="s">
        <v>48</v>
      </c>
      <c r="AK4433" t="s">
        <v>48</v>
      </c>
      <c r="AL4433" t="s">
        <v>53</v>
      </c>
      <c r="AM4433">
        <v>1113.0999999999999</v>
      </c>
      <c r="AN4433">
        <v>1113.0999999999999</v>
      </c>
      <c r="AO4433">
        <v>15</v>
      </c>
    </row>
    <row r="4434" spans="1:41" x14ac:dyDescent="0.3">
      <c r="A4434" t="str">
        <f>"Trad IRN"</f>
        <v>Trad IRN</v>
      </c>
      <c r="B4434" t="str">
        <f>"Bldg IRN"</f>
        <v>Bldg IRN</v>
      </c>
      <c r="C4434" t="s">
        <v>41</v>
      </c>
      <c r="D4434" t="s">
        <v>3</v>
      </c>
      <c r="E4434" t="s">
        <v>80</v>
      </c>
      <c r="F4434" t="s">
        <v>81</v>
      </c>
      <c r="G4434" t="s">
        <v>82</v>
      </c>
      <c r="H4434" t="s">
        <v>83</v>
      </c>
      <c r="I4434" t="str">
        <f>"Trad IRN"</f>
        <v>Trad IRN</v>
      </c>
      <c r="J4434" t="s">
        <v>43</v>
      </c>
      <c r="K4434" t="s">
        <v>44</v>
      </c>
      <c r="L4434" t="s">
        <v>45</v>
      </c>
      <c r="M4434" t="s">
        <v>46</v>
      </c>
      <c r="N4434" t="str">
        <f t="shared" si="448"/>
        <v>08/18/2022</v>
      </c>
      <c r="O4434" t="str">
        <f t="shared" si="449"/>
        <v>12/31/2500</v>
      </c>
      <c r="P4434">
        <v>1</v>
      </c>
      <c r="Q4434">
        <v>1</v>
      </c>
      <c r="S4434">
        <v>1</v>
      </c>
      <c r="T4434">
        <v>1</v>
      </c>
      <c r="U4434">
        <v>0</v>
      </c>
      <c r="V4434" t="str">
        <f>"Trad IRN"</f>
        <v>Trad IRN</v>
      </c>
      <c r="W4434">
        <v>100</v>
      </c>
      <c r="X4434" t="s">
        <v>47</v>
      </c>
      <c r="Z4434" t="s">
        <v>47</v>
      </c>
      <c r="AB4434" t="str">
        <f>"05"</f>
        <v>05</v>
      </c>
      <c r="AC4434" t="s">
        <v>48</v>
      </c>
      <c r="AD4434" t="s">
        <v>49</v>
      </c>
      <c r="AE4434" t="s">
        <v>50</v>
      </c>
      <c r="AF4434">
        <v>0</v>
      </c>
      <c r="AG4434" t="s">
        <v>56</v>
      </c>
      <c r="AH4434" t="str">
        <f>"Trad IRN"</f>
        <v>Trad IRN</v>
      </c>
      <c r="AI4434" t="str">
        <f>"Bldg IRN"</f>
        <v>Bldg IRN</v>
      </c>
      <c r="AJ4434" t="s">
        <v>48</v>
      </c>
      <c r="AK4434" t="s">
        <v>48</v>
      </c>
      <c r="AL4434" t="s">
        <v>53</v>
      </c>
      <c r="AM4434">
        <v>1113.0999999999999</v>
      </c>
      <c r="AN4434">
        <v>1113.0999999999999</v>
      </c>
      <c r="AO4434">
        <v>15</v>
      </c>
    </row>
    <row r="4435" spans="1:41" x14ac:dyDescent="0.3">
      <c r="A4435" t="str">
        <f>"Trad IRN"</f>
        <v>Trad IRN</v>
      </c>
      <c r="B4435" t="str">
        <f>"Bldg IRN"</f>
        <v>Bldg IRN</v>
      </c>
      <c r="C4435" t="s">
        <v>41</v>
      </c>
      <c r="D4435" t="s">
        <v>3</v>
      </c>
      <c r="E4435" t="s">
        <v>80</v>
      </c>
      <c r="F4435" t="s">
        <v>81</v>
      </c>
      <c r="G4435" t="s">
        <v>82</v>
      </c>
      <c r="H4435" t="s">
        <v>83</v>
      </c>
      <c r="I4435" t="str">
        <f>"Trad IRN"</f>
        <v>Trad IRN</v>
      </c>
      <c r="J4435" t="s">
        <v>43</v>
      </c>
      <c r="K4435" t="s">
        <v>44</v>
      </c>
      <c r="L4435" t="s">
        <v>45</v>
      </c>
      <c r="M4435" t="s">
        <v>46</v>
      </c>
      <c r="N4435" t="str">
        <f t="shared" si="448"/>
        <v>08/18/2022</v>
      </c>
      <c r="O4435" t="str">
        <f t="shared" si="449"/>
        <v>12/31/2500</v>
      </c>
      <c r="P4435">
        <v>1</v>
      </c>
      <c r="Q4435">
        <v>1</v>
      </c>
      <c r="S4435">
        <v>1</v>
      </c>
      <c r="T4435">
        <v>1</v>
      </c>
      <c r="U4435">
        <v>0</v>
      </c>
      <c r="V4435" t="str">
        <f>"Trad IRN"</f>
        <v>Trad IRN</v>
      </c>
      <c r="W4435">
        <v>100</v>
      </c>
      <c r="X4435" t="s">
        <v>47</v>
      </c>
      <c r="Z4435" t="s">
        <v>47</v>
      </c>
      <c r="AB4435" t="str">
        <f>"05"</f>
        <v>05</v>
      </c>
      <c r="AC4435" t="s">
        <v>48</v>
      </c>
      <c r="AD4435" t="s">
        <v>49</v>
      </c>
      <c r="AE4435" t="s">
        <v>55</v>
      </c>
      <c r="AF4435">
        <v>0</v>
      </c>
      <c r="AG4435" t="s">
        <v>56</v>
      </c>
      <c r="AH4435" t="str">
        <f>"Trad IRN"</f>
        <v>Trad IRN</v>
      </c>
      <c r="AI4435" t="str">
        <f>"Bldg IRN"</f>
        <v>Bldg IRN</v>
      </c>
      <c r="AJ4435" t="s">
        <v>48</v>
      </c>
      <c r="AK4435" t="s">
        <v>48</v>
      </c>
      <c r="AL4435" t="s">
        <v>53</v>
      </c>
      <c r="AM4435">
        <v>1113.0999999999999</v>
      </c>
      <c r="AN4435">
        <v>1113.0999999999999</v>
      </c>
      <c r="AO4435">
        <v>15</v>
      </c>
    </row>
    <row r="4436" spans="1:41" x14ac:dyDescent="0.3">
      <c r="A4436" t="str">
        <f>"Trad IRN"</f>
        <v>Trad IRN</v>
      </c>
      <c r="B4436" t="str">
        <f>"Bldg IRN"</f>
        <v>Bldg IRN</v>
      </c>
      <c r="C4436" t="s">
        <v>41</v>
      </c>
      <c r="D4436" t="s">
        <v>3</v>
      </c>
      <c r="E4436" t="s">
        <v>80</v>
      </c>
      <c r="F4436" t="s">
        <v>81</v>
      </c>
      <c r="G4436" t="s">
        <v>82</v>
      </c>
      <c r="H4436" t="s">
        <v>83</v>
      </c>
      <c r="I4436" t="str">
        <f>"Trad IRN"</f>
        <v>Trad IRN</v>
      </c>
      <c r="J4436" t="s">
        <v>43</v>
      </c>
      <c r="K4436" t="s">
        <v>44</v>
      </c>
      <c r="L4436" t="s">
        <v>45</v>
      </c>
      <c r="M4436" t="s">
        <v>46</v>
      </c>
      <c r="N4436" t="str">
        <f t="shared" si="448"/>
        <v>08/18/2022</v>
      </c>
      <c r="O4436" t="str">
        <f t="shared" si="449"/>
        <v>12/31/2500</v>
      </c>
      <c r="P4436">
        <v>1</v>
      </c>
      <c r="Q4436">
        <v>1</v>
      </c>
      <c r="R4436">
        <v>1</v>
      </c>
      <c r="S4436">
        <v>0</v>
      </c>
      <c r="T4436">
        <v>1</v>
      </c>
      <c r="U4436">
        <v>0</v>
      </c>
      <c r="V4436" t="str">
        <f>"Trad IRN"</f>
        <v>Trad IRN</v>
      </c>
      <c r="W4436">
        <v>100</v>
      </c>
      <c r="X4436" t="s">
        <v>47</v>
      </c>
      <c r="Z4436" t="s">
        <v>47</v>
      </c>
      <c r="AB4436" t="str">
        <f>"04"</f>
        <v>04</v>
      </c>
      <c r="AC4436" t="str">
        <f>"10"</f>
        <v>10</v>
      </c>
      <c r="AD4436" t="str">
        <f>"2"</f>
        <v>2</v>
      </c>
      <c r="AE4436" t="s">
        <v>50</v>
      </c>
      <c r="AF4436">
        <v>2</v>
      </c>
      <c r="AG4436" t="s">
        <v>56</v>
      </c>
      <c r="AH4436" t="str">
        <f>"Trad IRN"</f>
        <v>Trad IRN</v>
      </c>
      <c r="AI4436" t="str">
        <f>"Bldg IRN"</f>
        <v>Bldg IRN</v>
      </c>
      <c r="AJ4436" t="s">
        <v>48</v>
      </c>
      <c r="AK4436" t="s">
        <v>48</v>
      </c>
      <c r="AL4436" t="s">
        <v>53</v>
      </c>
      <c r="AM4436">
        <v>1113.0999999999999</v>
      </c>
      <c r="AN4436">
        <v>1113.0999999999999</v>
      </c>
      <c r="AO4436">
        <v>15</v>
      </c>
    </row>
    <row r="4437" spans="1:41" x14ac:dyDescent="0.3">
      <c r="A4437" t="str">
        <f>"Trad IRN"</f>
        <v>Trad IRN</v>
      </c>
      <c r="B4437" t="str">
        <f>"Bldg IRN"</f>
        <v>Bldg IRN</v>
      </c>
      <c r="C4437" t="s">
        <v>41</v>
      </c>
      <c r="D4437" t="s">
        <v>3</v>
      </c>
      <c r="E4437" t="s">
        <v>80</v>
      </c>
      <c r="F4437" t="s">
        <v>81</v>
      </c>
      <c r="G4437" t="s">
        <v>82</v>
      </c>
      <c r="H4437" t="s">
        <v>83</v>
      </c>
      <c r="I4437" t="str">
        <f>"Trad IRN"</f>
        <v>Trad IRN</v>
      </c>
      <c r="J4437" t="s">
        <v>43</v>
      </c>
      <c r="K4437" t="s">
        <v>44</v>
      </c>
      <c r="L4437" t="s">
        <v>45</v>
      </c>
      <c r="M4437" t="s">
        <v>46</v>
      </c>
      <c r="N4437" t="str">
        <f t="shared" si="448"/>
        <v>08/18/2022</v>
      </c>
      <c r="O4437" t="str">
        <f t="shared" si="449"/>
        <v>12/31/2500</v>
      </c>
      <c r="P4437">
        <v>1</v>
      </c>
      <c r="Q4437">
        <v>1</v>
      </c>
      <c r="S4437">
        <v>0</v>
      </c>
      <c r="T4437">
        <v>1</v>
      </c>
      <c r="U4437">
        <v>0</v>
      </c>
      <c r="V4437" t="str">
        <f>"Trad IRN"</f>
        <v>Trad IRN</v>
      </c>
      <c r="W4437">
        <v>100</v>
      </c>
      <c r="X4437" t="s">
        <v>47</v>
      </c>
      <c r="Z4437" t="s">
        <v>47</v>
      </c>
      <c r="AB4437" t="str">
        <f>"04"</f>
        <v>04</v>
      </c>
      <c r="AC4437" t="s">
        <v>48</v>
      </c>
      <c r="AD4437" t="s">
        <v>49</v>
      </c>
      <c r="AE4437" t="s">
        <v>55</v>
      </c>
      <c r="AF4437">
        <v>0</v>
      </c>
      <c r="AG4437" t="s">
        <v>56</v>
      </c>
      <c r="AH4437" t="str">
        <f>"Trad IRN"</f>
        <v>Trad IRN</v>
      </c>
      <c r="AI4437" t="str">
        <f>"Bldg IRN"</f>
        <v>Bldg IRN</v>
      </c>
      <c r="AJ4437" t="s">
        <v>48</v>
      </c>
      <c r="AK4437" t="s">
        <v>48</v>
      </c>
      <c r="AL4437" t="s">
        <v>53</v>
      </c>
      <c r="AM4437">
        <v>1113.0999999999999</v>
      </c>
      <c r="AN4437">
        <v>1113.0999999999999</v>
      </c>
      <c r="AO4437">
        <v>15</v>
      </c>
    </row>
    <row r="4438" spans="1:41" x14ac:dyDescent="0.3">
      <c r="A4438" t="str">
        <f>"Trad IRN"</f>
        <v>Trad IRN</v>
      </c>
      <c r="B4438" t="str">
        <f>"Bldg IRN"</f>
        <v>Bldg IRN</v>
      </c>
      <c r="C4438" t="s">
        <v>41</v>
      </c>
      <c r="D4438" t="s">
        <v>3</v>
      </c>
      <c r="E4438" t="s">
        <v>80</v>
      </c>
      <c r="F4438" t="s">
        <v>81</v>
      </c>
      <c r="G4438" t="s">
        <v>82</v>
      </c>
      <c r="H4438" t="s">
        <v>83</v>
      </c>
      <c r="I4438" t="str">
        <f>"Trad IRN"</f>
        <v>Trad IRN</v>
      </c>
      <c r="J4438" t="s">
        <v>43</v>
      </c>
      <c r="K4438" t="s">
        <v>44</v>
      </c>
      <c r="L4438" t="s">
        <v>45</v>
      </c>
      <c r="M4438" t="s">
        <v>46</v>
      </c>
      <c r="N4438" t="str">
        <f t="shared" si="448"/>
        <v>08/18/2022</v>
      </c>
      <c r="O4438" t="str">
        <f t="shared" si="449"/>
        <v>12/31/2500</v>
      </c>
      <c r="P4438">
        <v>1</v>
      </c>
      <c r="Q4438">
        <v>1</v>
      </c>
      <c r="S4438">
        <v>0</v>
      </c>
      <c r="T4438">
        <v>1</v>
      </c>
      <c r="U4438">
        <v>0</v>
      </c>
      <c r="V4438" t="str">
        <f>"Trad IRN"</f>
        <v>Trad IRN</v>
      </c>
      <c r="W4438">
        <v>100</v>
      </c>
      <c r="X4438" t="s">
        <v>47</v>
      </c>
      <c r="Z4438" t="s">
        <v>47</v>
      </c>
      <c r="AB4438" t="str">
        <f>"01"</f>
        <v>01</v>
      </c>
      <c r="AC4438" t="s">
        <v>48</v>
      </c>
      <c r="AD4438" t="s">
        <v>49</v>
      </c>
      <c r="AE4438" t="s">
        <v>50</v>
      </c>
      <c r="AF4438">
        <v>1</v>
      </c>
      <c r="AG4438" t="s">
        <v>56</v>
      </c>
      <c r="AH4438" t="str">
        <f>"Trad IRN"</f>
        <v>Trad IRN</v>
      </c>
      <c r="AI4438" t="str">
        <f>"Bldg IRN"</f>
        <v>Bldg IRN</v>
      </c>
      <c r="AJ4438" t="s">
        <v>48</v>
      </c>
      <c r="AK4438" t="s">
        <v>48</v>
      </c>
      <c r="AL4438" t="s">
        <v>53</v>
      </c>
      <c r="AM4438">
        <v>1113.0999999999999</v>
      </c>
      <c r="AN4438">
        <v>1113.0999999999999</v>
      </c>
      <c r="AO4438">
        <v>15</v>
      </c>
    </row>
    <row r="4439" spans="1:41" x14ac:dyDescent="0.3">
      <c r="A4439" t="str">
        <f>"Trad IRN"</f>
        <v>Trad IRN</v>
      </c>
      <c r="B4439" t="str">
        <f>"Bldg IRN"</f>
        <v>Bldg IRN</v>
      </c>
      <c r="C4439" t="s">
        <v>41</v>
      </c>
      <c r="D4439" t="s">
        <v>3</v>
      </c>
      <c r="E4439" t="s">
        <v>80</v>
      </c>
      <c r="F4439" t="s">
        <v>81</v>
      </c>
      <c r="G4439" t="s">
        <v>82</v>
      </c>
      <c r="H4439" t="s">
        <v>83</v>
      </c>
      <c r="I4439" t="str">
        <f>"Trad IRN"</f>
        <v>Trad IRN</v>
      </c>
      <c r="J4439" t="s">
        <v>43</v>
      </c>
      <c r="K4439" t="s">
        <v>44</v>
      </c>
      <c r="L4439" t="s">
        <v>45</v>
      </c>
      <c r="M4439" t="s">
        <v>70</v>
      </c>
      <c r="N4439" t="str">
        <f t="shared" si="448"/>
        <v>08/18/2022</v>
      </c>
      <c r="O4439" t="str">
        <f t="shared" si="449"/>
        <v>12/31/2500</v>
      </c>
      <c r="P4439">
        <v>1</v>
      </c>
      <c r="Q4439">
        <v>1</v>
      </c>
      <c r="R4439">
        <v>1</v>
      </c>
      <c r="V4439" t="str">
        <f>"Trad IRN"</f>
        <v>Trad IRN</v>
      </c>
      <c r="W4439">
        <v>10</v>
      </c>
      <c r="X4439" t="s">
        <v>47</v>
      </c>
      <c r="Z4439" t="s">
        <v>47</v>
      </c>
      <c r="AB4439" t="s">
        <v>54</v>
      </c>
      <c r="AC4439" t="str">
        <f>"05"</f>
        <v>05</v>
      </c>
      <c r="AD4439" t="str">
        <f>"1"</f>
        <v>1</v>
      </c>
      <c r="AE4439" t="s">
        <v>50</v>
      </c>
      <c r="AG4439" t="s">
        <v>56</v>
      </c>
      <c r="AH4439" t="str">
        <f>"Trad IRN"</f>
        <v>Trad IRN</v>
      </c>
      <c r="AI4439" t="str">
        <f>"Bldg IRN"</f>
        <v>Bldg IRN</v>
      </c>
      <c r="AJ4439" t="s">
        <v>54</v>
      </c>
      <c r="AK4439" t="s">
        <v>71</v>
      </c>
      <c r="AL4439" t="s">
        <v>53</v>
      </c>
      <c r="AM4439">
        <v>142</v>
      </c>
      <c r="AN4439">
        <v>142</v>
      </c>
      <c r="AO4439">
        <v>15</v>
      </c>
    </row>
    <row r="4440" spans="1:41" x14ac:dyDescent="0.3">
      <c r="A4440" t="str">
        <f>"Trad IRN"</f>
        <v>Trad IRN</v>
      </c>
      <c r="B4440" t="str">
        <f>"Bldg IRN"</f>
        <v>Bldg IRN</v>
      </c>
      <c r="C4440" t="s">
        <v>41</v>
      </c>
      <c r="D4440" t="s">
        <v>3</v>
      </c>
      <c r="E4440" t="s">
        <v>80</v>
      </c>
      <c r="F4440" t="s">
        <v>81</v>
      </c>
      <c r="G4440" t="s">
        <v>82</v>
      </c>
      <c r="H4440" t="s">
        <v>83</v>
      </c>
      <c r="I4440" t="str">
        <f>"Trad IRN"</f>
        <v>Trad IRN</v>
      </c>
      <c r="J4440" t="s">
        <v>43</v>
      </c>
      <c r="K4440" t="s">
        <v>44</v>
      </c>
      <c r="L4440" t="s">
        <v>45</v>
      </c>
      <c r="M4440" t="s">
        <v>70</v>
      </c>
      <c r="N4440" t="str">
        <f>"09/07/2022"</f>
        <v>09/07/2022</v>
      </c>
      <c r="O4440" t="str">
        <f t="shared" si="449"/>
        <v>12/31/2500</v>
      </c>
      <c r="P4440">
        <v>0.92957699999999999</v>
      </c>
      <c r="Q4440">
        <v>0.92957699999999999</v>
      </c>
      <c r="R4440">
        <v>0.92957699999999999</v>
      </c>
      <c r="V4440" t="str">
        <f>"Trad IRN"</f>
        <v>Trad IRN</v>
      </c>
      <c r="W4440">
        <v>50</v>
      </c>
      <c r="X4440" t="s">
        <v>47</v>
      </c>
      <c r="Z4440" t="s">
        <v>47</v>
      </c>
      <c r="AB4440" t="s">
        <v>54</v>
      </c>
      <c r="AC4440" t="str">
        <f>"05"</f>
        <v>05</v>
      </c>
      <c r="AD4440" t="str">
        <f>"1"</f>
        <v>1</v>
      </c>
      <c r="AE4440" t="s">
        <v>50</v>
      </c>
      <c r="AG4440" t="s">
        <v>56</v>
      </c>
      <c r="AH4440" t="str">
        <f>"Trad IRN"</f>
        <v>Trad IRN</v>
      </c>
      <c r="AI4440" t="str">
        <f>"Bldg IRN"</f>
        <v>Bldg IRN</v>
      </c>
      <c r="AJ4440" t="s">
        <v>54</v>
      </c>
      <c r="AK4440" t="s">
        <v>71</v>
      </c>
      <c r="AL4440" t="s">
        <v>53</v>
      </c>
      <c r="AM4440">
        <v>132</v>
      </c>
      <c r="AN4440">
        <v>142</v>
      </c>
      <c r="AO4440">
        <v>15</v>
      </c>
    </row>
    <row r="4441" spans="1:41" x14ac:dyDescent="0.3">
      <c r="A4441" t="str">
        <f>"Trad IRN"</f>
        <v>Trad IRN</v>
      </c>
      <c r="B4441" t="str">
        <f>"Bldg IRN"</f>
        <v>Bldg IRN</v>
      </c>
      <c r="C4441" t="s">
        <v>41</v>
      </c>
      <c r="D4441" t="s">
        <v>3</v>
      </c>
      <c r="E4441" t="s">
        <v>80</v>
      </c>
      <c r="F4441" t="s">
        <v>81</v>
      </c>
      <c r="G4441" t="s">
        <v>82</v>
      </c>
      <c r="H4441" t="s">
        <v>83</v>
      </c>
      <c r="I4441" t="str">
        <f>"Trad IRN"</f>
        <v>Trad IRN</v>
      </c>
      <c r="J4441" t="s">
        <v>43</v>
      </c>
      <c r="K4441" t="s">
        <v>44</v>
      </c>
      <c r="L4441" t="s">
        <v>45</v>
      </c>
      <c r="M4441" t="s">
        <v>46</v>
      </c>
      <c r="N4441" t="str">
        <f>"08/18/2022"</f>
        <v>08/18/2022</v>
      </c>
      <c r="O4441" t="str">
        <f>"10/18/2022"</f>
        <v>10/18/2022</v>
      </c>
      <c r="P4441">
        <v>0.224939</v>
      </c>
      <c r="Q4441">
        <v>0.224939</v>
      </c>
      <c r="S4441">
        <v>0</v>
      </c>
      <c r="T4441">
        <v>0.224939</v>
      </c>
      <c r="U4441">
        <v>0</v>
      </c>
      <c r="V4441" t="str">
        <f>"Trad IRN"</f>
        <v>Trad IRN</v>
      </c>
      <c r="W4441">
        <v>100</v>
      </c>
      <c r="X4441" t="s">
        <v>47</v>
      </c>
      <c r="Z4441" t="s">
        <v>47</v>
      </c>
      <c r="AB4441" t="str">
        <f>"02"</f>
        <v>02</v>
      </c>
      <c r="AC4441" t="s">
        <v>48</v>
      </c>
      <c r="AD4441" t="s">
        <v>49</v>
      </c>
      <c r="AE4441" t="s">
        <v>50</v>
      </c>
      <c r="AF4441">
        <v>0</v>
      </c>
      <c r="AG4441" t="s">
        <v>56</v>
      </c>
      <c r="AH4441" t="str">
        <f>"Trad IRN"</f>
        <v>Trad IRN</v>
      </c>
      <c r="AI4441" t="str">
        <f>"Bldg IRN"</f>
        <v>Bldg IRN</v>
      </c>
      <c r="AJ4441" t="s">
        <v>48</v>
      </c>
      <c r="AK4441" t="s">
        <v>48</v>
      </c>
      <c r="AL4441" t="s">
        <v>53</v>
      </c>
      <c r="AM4441">
        <v>250.38</v>
      </c>
      <c r="AN4441">
        <v>1113.0999999999999</v>
      </c>
      <c r="AO4441">
        <v>15</v>
      </c>
    </row>
    <row r="4442" spans="1:41" x14ac:dyDescent="0.3">
      <c r="A4442" t="str">
        <f>"Trad IRN"</f>
        <v>Trad IRN</v>
      </c>
      <c r="B4442" t="str">
        <f>"Bldg IRN"</f>
        <v>Bldg IRN</v>
      </c>
      <c r="C4442" t="s">
        <v>41</v>
      </c>
      <c r="D4442" t="s">
        <v>3</v>
      </c>
      <c r="E4442" t="s">
        <v>80</v>
      </c>
      <c r="F4442" t="s">
        <v>81</v>
      </c>
      <c r="G4442" t="s">
        <v>82</v>
      </c>
      <c r="H4442" t="s">
        <v>83</v>
      </c>
      <c r="I4442" t="str">
        <f>"Trad IRN"</f>
        <v>Trad IRN</v>
      </c>
      <c r="J4442" t="s">
        <v>43</v>
      </c>
      <c r="K4442" t="s">
        <v>44</v>
      </c>
      <c r="L4442" t="s">
        <v>45</v>
      </c>
      <c r="M4442" t="s">
        <v>46</v>
      </c>
      <c r="N4442" t="str">
        <f>"10/19/2022"</f>
        <v>10/19/2022</v>
      </c>
      <c r="O4442" t="str">
        <f t="shared" ref="O4442:O4453" si="450">"12/31/2500"</f>
        <v>12/31/2500</v>
      </c>
      <c r="P4442">
        <v>0.775061</v>
      </c>
      <c r="Q4442">
        <v>0.775061</v>
      </c>
      <c r="S4442">
        <v>0</v>
      </c>
      <c r="T4442">
        <v>0.775061</v>
      </c>
      <c r="U4442">
        <v>0</v>
      </c>
      <c r="V4442" t="str">
        <f>"Trad IRN"</f>
        <v>Trad IRN</v>
      </c>
      <c r="W4442">
        <v>100</v>
      </c>
      <c r="X4442" t="s">
        <v>47</v>
      </c>
      <c r="Z4442" t="s">
        <v>47</v>
      </c>
      <c r="AB4442" t="str">
        <f>"02"</f>
        <v>02</v>
      </c>
      <c r="AC4442" t="s">
        <v>48</v>
      </c>
      <c r="AD4442" t="s">
        <v>49</v>
      </c>
      <c r="AE4442" t="s">
        <v>55</v>
      </c>
      <c r="AF4442">
        <v>0</v>
      </c>
      <c r="AG4442" t="s">
        <v>56</v>
      </c>
      <c r="AH4442" t="str">
        <f>"Trad IRN"</f>
        <v>Trad IRN</v>
      </c>
      <c r="AI4442" t="str">
        <f>"Bldg IRN"</f>
        <v>Bldg IRN</v>
      </c>
      <c r="AJ4442" t="s">
        <v>48</v>
      </c>
      <c r="AK4442" t="s">
        <v>48</v>
      </c>
      <c r="AL4442" t="s">
        <v>53</v>
      </c>
      <c r="AM4442">
        <v>862.72</v>
      </c>
      <c r="AN4442">
        <v>1113.0999999999999</v>
      </c>
      <c r="AO4442">
        <v>15</v>
      </c>
    </row>
    <row r="4443" spans="1:41" x14ac:dyDescent="0.3">
      <c r="A4443" t="str">
        <f>"Trad IRN"</f>
        <v>Trad IRN</v>
      </c>
      <c r="B4443" t="str">
        <f>"Bldg IRN"</f>
        <v>Bldg IRN</v>
      </c>
      <c r="C4443" t="s">
        <v>41</v>
      </c>
      <c r="D4443" t="s">
        <v>3</v>
      </c>
      <c r="E4443" t="s">
        <v>80</v>
      </c>
      <c r="F4443" t="s">
        <v>81</v>
      </c>
      <c r="G4443" t="s">
        <v>82</v>
      </c>
      <c r="H4443" t="s">
        <v>83</v>
      </c>
      <c r="I4443" t="str">
        <f>"Trad IRN"</f>
        <v>Trad IRN</v>
      </c>
      <c r="J4443" t="s">
        <v>43</v>
      </c>
      <c r="K4443" t="s">
        <v>44</v>
      </c>
      <c r="L4443" t="s">
        <v>45</v>
      </c>
      <c r="M4443" t="s">
        <v>70</v>
      </c>
      <c r="N4443" t="str">
        <f>"08/18/2022"</f>
        <v>08/18/2022</v>
      </c>
      <c r="O4443" t="str">
        <f t="shared" si="450"/>
        <v>12/31/2500</v>
      </c>
      <c r="P4443">
        <v>1</v>
      </c>
      <c r="Q4443">
        <v>1</v>
      </c>
      <c r="R4443">
        <v>1</v>
      </c>
      <c r="V4443" t="str">
        <f>"Trad IRN"</f>
        <v>Trad IRN</v>
      </c>
      <c r="W4443">
        <v>50</v>
      </c>
      <c r="X4443" t="s">
        <v>47</v>
      </c>
      <c r="Z4443" t="s">
        <v>47</v>
      </c>
      <c r="AB4443" t="s">
        <v>54</v>
      </c>
      <c r="AC4443" t="str">
        <f>"05"</f>
        <v>05</v>
      </c>
      <c r="AD4443" t="str">
        <f>"1"</f>
        <v>1</v>
      </c>
      <c r="AE4443" t="s">
        <v>50</v>
      </c>
      <c r="AG4443" t="s">
        <v>56</v>
      </c>
      <c r="AH4443" t="str">
        <f>"Trad IRN"</f>
        <v>Trad IRN</v>
      </c>
      <c r="AI4443" t="str">
        <f>"Bldg IRN"</f>
        <v>Bldg IRN</v>
      </c>
      <c r="AJ4443" t="s">
        <v>54</v>
      </c>
      <c r="AK4443" t="s">
        <v>71</v>
      </c>
      <c r="AL4443" t="s">
        <v>53</v>
      </c>
      <c r="AM4443">
        <v>142</v>
      </c>
      <c r="AN4443">
        <v>142</v>
      </c>
      <c r="AO4443">
        <v>15</v>
      </c>
    </row>
    <row r="4444" spans="1:41" x14ac:dyDescent="0.3">
      <c r="A4444" t="str">
        <f>"Trad IRN"</f>
        <v>Trad IRN</v>
      </c>
      <c r="B4444" t="str">
        <f>"Bldg IRN"</f>
        <v>Bldg IRN</v>
      </c>
      <c r="C4444" t="s">
        <v>41</v>
      </c>
      <c r="D4444" t="s">
        <v>3</v>
      </c>
      <c r="E4444" t="s">
        <v>80</v>
      </c>
      <c r="F4444" t="s">
        <v>81</v>
      </c>
      <c r="G4444" t="s">
        <v>82</v>
      </c>
      <c r="H4444" t="s">
        <v>83</v>
      </c>
      <c r="I4444" t="str">
        <f>"Trad IRN"</f>
        <v>Trad IRN</v>
      </c>
      <c r="J4444" t="s">
        <v>43</v>
      </c>
      <c r="K4444" t="s">
        <v>44</v>
      </c>
      <c r="L4444" t="s">
        <v>45</v>
      </c>
      <c r="M4444" t="s">
        <v>46</v>
      </c>
      <c r="N4444" t="str">
        <f>"08/18/2022"</f>
        <v>08/18/2022</v>
      </c>
      <c r="O4444" t="str">
        <f t="shared" si="450"/>
        <v>12/31/2500</v>
      </c>
      <c r="P4444">
        <v>1</v>
      </c>
      <c r="Q4444">
        <v>1</v>
      </c>
      <c r="S4444">
        <v>0</v>
      </c>
      <c r="T4444">
        <v>1</v>
      </c>
      <c r="U4444">
        <v>0</v>
      </c>
      <c r="V4444" t="str">
        <f>"Trad IRN"</f>
        <v>Trad IRN</v>
      </c>
      <c r="W4444">
        <v>100</v>
      </c>
      <c r="X4444" t="s">
        <v>47</v>
      </c>
      <c r="Z4444" t="s">
        <v>47</v>
      </c>
      <c r="AB4444" t="str">
        <f>"02"</f>
        <v>02</v>
      </c>
      <c r="AC4444" t="s">
        <v>48</v>
      </c>
      <c r="AD4444" t="s">
        <v>49</v>
      </c>
      <c r="AE4444" t="s">
        <v>55</v>
      </c>
      <c r="AF4444">
        <v>0</v>
      </c>
      <c r="AG4444" t="s">
        <v>56</v>
      </c>
      <c r="AH4444" t="str">
        <f>"Trad IRN"</f>
        <v>Trad IRN</v>
      </c>
      <c r="AI4444" t="str">
        <f>"Bldg IRN"</f>
        <v>Bldg IRN</v>
      </c>
      <c r="AJ4444" t="s">
        <v>48</v>
      </c>
      <c r="AK4444" t="s">
        <v>48</v>
      </c>
      <c r="AL4444" t="s">
        <v>53</v>
      </c>
      <c r="AM4444">
        <v>1113.0999999999999</v>
      </c>
      <c r="AN4444">
        <v>1113.0999999999999</v>
      </c>
      <c r="AO4444">
        <v>15</v>
      </c>
    </row>
    <row r="4445" spans="1:41" x14ac:dyDescent="0.3">
      <c r="A4445" t="str">
        <f>"Trad IRN"</f>
        <v>Trad IRN</v>
      </c>
      <c r="B4445" t="str">
        <f>"Bldg IRN"</f>
        <v>Bldg IRN</v>
      </c>
      <c r="C4445" t="s">
        <v>41</v>
      </c>
      <c r="D4445" t="s">
        <v>3</v>
      </c>
      <c r="E4445" t="s">
        <v>80</v>
      </c>
      <c r="F4445" t="s">
        <v>81</v>
      </c>
      <c r="G4445" t="s">
        <v>82</v>
      </c>
      <c r="H4445" t="s">
        <v>83</v>
      </c>
      <c r="I4445" t="str">
        <f>"Trad IRN"</f>
        <v>Trad IRN</v>
      </c>
      <c r="J4445" t="s">
        <v>43</v>
      </c>
      <c r="K4445" t="s">
        <v>44</v>
      </c>
      <c r="L4445" t="s">
        <v>45</v>
      </c>
      <c r="M4445" t="s">
        <v>46</v>
      </c>
      <c r="N4445" t="str">
        <f>"08/18/2022"</f>
        <v>08/18/2022</v>
      </c>
      <c r="O4445" t="str">
        <f t="shared" si="450"/>
        <v>12/31/2500</v>
      </c>
      <c r="P4445">
        <v>1</v>
      </c>
      <c r="Q4445">
        <v>1</v>
      </c>
      <c r="R4445">
        <v>1</v>
      </c>
      <c r="S4445">
        <v>0</v>
      </c>
      <c r="T4445">
        <v>1</v>
      </c>
      <c r="U4445">
        <v>0</v>
      </c>
      <c r="V4445" t="str">
        <f>"Trad IRN"</f>
        <v>Trad IRN</v>
      </c>
      <c r="W4445">
        <v>100</v>
      </c>
      <c r="X4445" t="s">
        <v>47</v>
      </c>
      <c r="Z4445" t="s">
        <v>47</v>
      </c>
      <c r="AB4445" t="str">
        <f>"01"</f>
        <v>01</v>
      </c>
      <c r="AC4445" t="str">
        <f>"10"</f>
        <v>10</v>
      </c>
      <c r="AD4445" t="str">
        <f>"2"</f>
        <v>2</v>
      </c>
      <c r="AE4445" t="s">
        <v>55</v>
      </c>
      <c r="AF4445">
        <v>0</v>
      </c>
      <c r="AG4445" t="s">
        <v>56</v>
      </c>
      <c r="AH4445" t="str">
        <f>"Trad IRN"</f>
        <v>Trad IRN</v>
      </c>
      <c r="AI4445" t="str">
        <f>"Bldg IRN"</f>
        <v>Bldg IRN</v>
      </c>
      <c r="AJ4445" t="s">
        <v>48</v>
      </c>
      <c r="AK4445" t="s">
        <v>48</v>
      </c>
      <c r="AL4445" t="s">
        <v>53</v>
      </c>
      <c r="AM4445">
        <v>1113.0999999999999</v>
      </c>
      <c r="AN4445">
        <v>1113.0999999999999</v>
      </c>
      <c r="AO4445">
        <v>15</v>
      </c>
    </row>
    <row r="4446" spans="1:41" x14ac:dyDescent="0.3">
      <c r="A4446" t="str">
        <f>"Trad IRN"</f>
        <v>Trad IRN</v>
      </c>
      <c r="B4446" t="str">
        <f>"Bldg IRN"</f>
        <v>Bldg IRN</v>
      </c>
      <c r="C4446" t="s">
        <v>41</v>
      </c>
      <c r="D4446" t="s">
        <v>3</v>
      </c>
      <c r="E4446" t="s">
        <v>80</v>
      </c>
      <c r="F4446" t="s">
        <v>81</v>
      </c>
      <c r="G4446" t="s">
        <v>82</v>
      </c>
      <c r="H4446" t="s">
        <v>83</v>
      </c>
      <c r="I4446" t="str">
        <f>"Trad IRN"</f>
        <v>Trad IRN</v>
      </c>
      <c r="J4446" t="s">
        <v>43</v>
      </c>
      <c r="K4446" t="s">
        <v>44</v>
      </c>
      <c r="L4446" t="s">
        <v>45</v>
      </c>
      <c r="M4446" t="s">
        <v>70</v>
      </c>
      <c r="N4446" t="str">
        <f>"08/18/2022"</f>
        <v>08/18/2022</v>
      </c>
      <c r="O4446" t="str">
        <f t="shared" si="450"/>
        <v>12/31/2500</v>
      </c>
      <c r="P4446">
        <v>1</v>
      </c>
      <c r="Q4446">
        <v>1</v>
      </c>
      <c r="R4446">
        <v>1</v>
      </c>
      <c r="V4446" t="str">
        <f>"Trad IRN"</f>
        <v>Trad IRN</v>
      </c>
      <c r="W4446">
        <v>50</v>
      </c>
      <c r="X4446" t="s">
        <v>47</v>
      </c>
      <c r="Z4446" t="s">
        <v>47</v>
      </c>
      <c r="AB4446" t="s">
        <v>54</v>
      </c>
      <c r="AC4446" t="str">
        <f>"16"</f>
        <v>16</v>
      </c>
      <c r="AD4446" t="str">
        <f>"2"</f>
        <v>2</v>
      </c>
      <c r="AE4446" t="s">
        <v>50</v>
      </c>
      <c r="AG4446" t="s">
        <v>56</v>
      </c>
      <c r="AH4446" t="str">
        <f>"Trad IRN"</f>
        <v>Trad IRN</v>
      </c>
      <c r="AI4446" t="str">
        <f>"Bldg IRN"</f>
        <v>Bldg IRN</v>
      </c>
      <c r="AJ4446" t="s">
        <v>54</v>
      </c>
      <c r="AK4446" t="s">
        <v>72</v>
      </c>
      <c r="AL4446" t="s">
        <v>53</v>
      </c>
      <c r="AM4446">
        <v>142</v>
      </c>
      <c r="AN4446">
        <v>142</v>
      </c>
      <c r="AO4446">
        <v>15</v>
      </c>
    </row>
    <row r="4447" spans="1:41" x14ac:dyDescent="0.3">
      <c r="A4447" t="str">
        <f>"Trad IRN"</f>
        <v>Trad IRN</v>
      </c>
      <c r="B4447" t="str">
        <f>"Bldg IRN"</f>
        <v>Bldg IRN</v>
      </c>
      <c r="C4447" t="s">
        <v>41</v>
      </c>
      <c r="D4447" t="s">
        <v>3</v>
      </c>
      <c r="E4447" t="s">
        <v>80</v>
      </c>
      <c r="F4447" t="s">
        <v>81</v>
      </c>
      <c r="G4447" t="s">
        <v>82</v>
      </c>
      <c r="H4447" t="s">
        <v>83</v>
      </c>
      <c r="I4447" t="str">
        <f>"Trad IRN"</f>
        <v>Trad IRN</v>
      </c>
      <c r="J4447" t="s">
        <v>43</v>
      </c>
      <c r="K4447" t="s">
        <v>44</v>
      </c>
      <c r="L4447" t="s">
        <v>45</v>
      </c>
      <c r="M4447" t="s">
        <v>70</v>
      </c>
      <c r="N4447" t="str">
        <f>"01/23/2023"</f>
        <v>01/23/2023</v>
      </c>
      <c r="O4447" t="str">
        <f t="shared" si="450"/>
        <v>12/31/2500</v>
      </c>
      <c r="P4447">
        <v>0.46478900000000001</v>
      </c>
      <c r="Q4447">
        <v>0.46478900000000001</v>
      </c>
      <c r="R4447">
        <v>0.46478900000000001</v>
      </c>
      <c r="V4447" t="str">
        <f>"Trad IRN"</f>
        <v>Trad IRN</v>
      </c>
      <c r="W4447">
        <v>100</v>
      </c>
      <c r="X4447" t="s">
        <v>47</v>
      </c>
      <c r="Z4447" t="s">
        <v>47</v>
      </c>
      <c r="AB4447" t="s">
        <v>54</v>
      </c>
      <c r="AC4447" t="str">
        <f>"16"</f>
        <v>16</v>
      </c>
      <c r="AD4447" t="str">
        <f>"2"</f>
        <v>2</v>
      </c>
      <c r="AE4447" t="s">
        <v>50</v>
      </c>
      <c r="AG4447" t="s">
        <v>56</v>
      </c>
      <c r="AH4447" t="str">
        <f>"Trad IRN"</f>
        <v>Trad IRN</v>
      </c>
      <c r="AI4447" t="str">
        <f>"Bldg IRN"</f>
        <v>Bldg IRN</v>
      </c>
      <c r="AJ4447" t="s">
        <v>54</v>
      </c>
      <c r="AK4447" t="s">
        <v>72</v>
      </c>
      <c r="AL4447" t="s">
        <v>53</v>
      </c>
      <c r="AM4447">
        <v>66</v>
      </c>
      <c r="AN4447">
        <v>142</v>
      </c>
      <c r="AO4447">
        <v>15</v>
      </c>
    </row>
    <row r="4448" spans="1:41" x14ac:dyDescent="0.3">
      <c r="A4448" t="str">
        <f>"Trad IRN"</f>
        <v>Trad IRN</v>
      </c>
      <c r="B4448" t="str">
        <f>"Bldg IRN"</f>
        <v>Bldg IRN</v>
      </c>
      <c r="C4448" t="s">
        <v>41</v>
      </c>
      <c r="D4448" t="s">
        <v>3</v>
      </c>
      <c r="E4448" t="s">
        <v>80</v>
      </c>
      <c r="F4448" t="s">
        <v>81</v>
      </c>
      <c r="G4448" t="s">
        <v>82</v>
      </c>
      <c r="H4448" t="s">
        <v>83</v>
      </c>
      <c r="I4448" t="str">
        <f>"Trad IRN"</f>
        <v>Trad IRN</v>
      </c>
      <c r="J4448" t="s">
        <v>43</v>
      </c>
      <c r="K4448" t="s">
        <v>44</v>
      </c>
      <c r="L4448" t="s">
        <v>45</v>
      </c>
      <c r="M4448" t="s">
        <v>46</v>
      </c>
      <c r="N4448" t="str">
        <f>"08/18/2022"</f>
        <v>08/18/2022</v>
      </c>
      <c r="O4448" t="str">
        <f t="shared" si="450"/>
        <v>12/31/2500</v>
      </c>
      <c r="P4448">
        <v>1</v>
      </c>
      <c r="Q4448">
        <v>1</v>
      </c>
      <c r="S4448">
        <v>0</v>
      </c>
      <c r="T4448">
        <v>1</v>
      </c>
      <c r="U4448">
        <v>0</v>
      </c>
      <c r="V4448" t="str">
        <f>"Trad IRN"</f>
        <v>Trad IRN</v>
      </c>
      <c r="W4448">
        <v>100</v>
      </c>
      <c r="X4448" t="s">
        <v>47</v>
      </c>
      <c r="Z4448" t="s">
        <v>47</v>
      </c>
      <c r="AB4448" t="str">
        <f>"04"</f>
        <v>04</v>
      </c>
      <c r="AC4448" t="s">
        <v>48</v>
      </c>
      <c r="AD4448" t="s">
        <v>49</v>
      </c>
      <c r="AE4448" t="s">
        <v>55</v>
      </c>
      <c r="AF4448">
        <v>0</v>
      </c>
      <c r="AG4448" t="s">
        <v>56</v>
      </c>
      <c r="AH4448" t="str">
        <f>"Trad IRN"</f>
        <v>Trad IRN</v>
      </c>
      <c r="AI4448" t="str">
        <f>"Bldg IRN"</f>
        <v>Bldg IRN</v>
      </c>
      <c r="AJ4448" t="s">
        <v>48</v>
      </c>
      <c r="AK4448" t="s">
        <v>48</v>
      </c>
      <c r="AL4448" t="s">
        <v>53</v>
      </c>
      <c r="AM4448">
        <v>1113.0999999999999</v>
      </c>
      <c r="AN4448">
        <v>1113.0999999999999</v>
      </c>
      <c r="AO4448">
        <v>15</v>
      </c>
    </row>
    <row r="4449" spans="1:41" x14ac:dyDescent="0.3">
      <c r="A4449" t="str">
        <f>"Trad IRN"</f>
        <v>Trad IRN</v>
      </c>
      <c r="B4449" t="str">
        <f>"Bldg IRN"</f>
        <v>Bldg IRN</v>
      </c>
      <c r="C4449" t="s">
        <v>41</v>
      </c>
      <c r="D4449" t="s">
        <v>3</v>
      </c>
      <c r="E4449" t="s">
        <v>80</v>
      </c>
      <c r="F4449" t="s">
        <v>81</v>
      </c>
      <c r="G4449" t="s">
        <v>82</v>
      </c>
      <c r="H4449" t="s">
        <v>83</v>
      </c>
      <c r="I4449" t="str">
        <f>"Trad IRN"</f>
        <v>Trad IRN</v>
      </c>
      <c r="J4449" t="s">
        <v>43</v>
      </c>
      <c r="K4449" t="s">
        <v>44</v>
      </c>
      <c r="L4449" t="s">
        <v>45</v>
      </c>
      <c r="M4449" t="s">
        <v>46</v>
      </c>
      <c r="N4449" t="str">
        <f>"08/18/2022"</f>
        <v>08/18/2022</v>
      </c>
      <c r="O4449" t="str">
        <f t="shared" si="450"/>
        <v>12/31/2500</v>
      </c>
      <c r="P4449">
        <v>1</v>
      </c>
      <c r="Q4449">
        <v>1</v>
      </c>
      <c r="R4449">
        <v>1</v>
      </c>
      <c r="S4449">
        <v>0</v>
      </c>
      <c r="T4449">
        <v>1</v>
      </c>
      <c r="U4449">
        <v>0</v>
      </c>
      <c r="V4449" t="str">
        <f>"Trad IRN"</f>
        <v>Trad IRN</v>
      </c>
      <c r="W4449">
        <v>100</v>
      </c>
      <c r="X4449" t="s">
        <v>47</v>
      </c>
      <c r="Z4449" t="s">
        <v>47</v>
      </c>
      <c r="AB4449" t="str">
        <f>"03"</f>
        <v>03</v>
      </c>
      <c r="AC4449" t="str">
        <f>"01"</f>
        <v>01</v>
      </c>
      <c r="AD4449" t="str">
        <f>"5"</f>
        <v>5</v>
      </c>
      <c r="AE4449" t="s">
        <v>50</v>
      </c>
      <c r="AF4449">
        <v>0</v>
      </c>
      <c r="AG4449" t="s">
        <v>56</v>
      </c>
      <c r="AH4449" t="str">
        <f>"Trad IRN"</f>
        <v>Trad IRN</v>
      </c>
      <c r="AI4449" t="str">
        <f>"Bldg IRN"</f>
        <v>Bldg IRN</v>
      </c>
      <c r="AJ4449" t="s">
        <v>48</v>
      </c>
      <c r="AK4449" t="s">
        <v>48</v>
      </c>
      <c r="AL4449" t="s">
        <v>53</v>
      </c>
      <c r="AM4449">
        <v>1113.0999999999999</v>
      </c>
      <c r="AN4449">
        <v>1113.0999999999999</v>
      </c>
      <c r="AO4449">
        <v>15</v>
      </c>
    </row>
    <row r="4450" spans="1:41" x14ac:dyDescent="0.3">
      <c r="A4450" t="str">
        <f>"Trad IRN"</f>
        <v>Trad IRN</v>
      </c>
      <c r="B4450" t="str">
        <f>"Bldg IRN"</f>
        <v>Bldg IRN</v>
      </c>
      <c r="C4450" t="s">
        <v>41</v>
      </c>
      <c r="D4450" t="s">
        <v>3</v>
      </c>
      <c r="E4450" t="s">
        <v>80</v>
      </c>
      <c r="F4450" t="s">
        <v>81</v>
      </c>
      <c r="G4450" t="s">
        <v>82</v>
      </c>
      <c r="H4450" t="s">
        <v>83</v>
      </c>
      <c r="I4450" t="str">
        <f>"Trad IRN"</f>
        <v>Trad IRN</v>
      </c>
      <c r="J4450" t="s">
        <v>43</v>
      </c>
      <c r="K4450" t="s">
        <v>44</v>
      </c>
      <c r="L4450" t="s">
        <v>45</v>
      </c>
      <c r="M4450" t="s">
        <v>46</v>
      </c>
      <c r="N4450" t="str">
        <f>"08/18/2022"</f>
        <v>08/18/2022</v>
      </c>
      <c r="O4450" t="str">
        <f t="shared" si="450"/>
        <v>12/31/2500</v>
      </c>
      <c r="P4450">
        <v>1</v>
      </c>
      <c r="Q4450">
        <v>1</v>
      </c>
      <c r="S4450">
        <v>0</v>
      </c>
      <c r="T4450">
        <v>1</v>
      </c>
      <c r="U4450">
        <v>0</v>
      </c>
      <c r="V4450" t="str">
        <f>"Trad IRN"</f>
        <v>Trad IRN</v>
      </c>
      <c r="W4450">
        <v>100</v>
      </c>
      <c r="X4450" t="s">
        <v>47</v>
      </c>
      <c r="Z4450" t="s">
        <v>47</v>
      </c>
      <c r="AB4450" t="str">
        <f>"01"</f>
        <v>01</v>
      </c>
      <c r="AC4450" t="s">
        <v>48</v>
      </c>
      <c r="AD4450" t="s">
        <v>49</v>
      </c>
      <c r="AE4450" t="s">
        <v>55</v>
      </c>
      <c r="AF4450">
        <v>0</v>
      </c>
      <c r="AG4450" t="s">
        <v>56</v>
      </c>
      <c r="AH4450" t="str">
        <f>"Trad IRN"</f>
        <v>Trad IRN</v>
      </c>
      <c r="AI4450" t="str">
        <f>"Bldg IRN"</f>
        <v>Bldg IRN</v>
      </c>
      <c r="AJ4450" t="s">
        <v>48</v>
      </c>
      <c r="AK4450" t="s">
        <v>48</v>
      </c>
      <c r="AL4450" t="s">
        <v>53</v>
      </c>
      <c r="AM4450">
        <v>1113.0999999999999</v>
      </c>
      <c r="AN4450">
        <v>1113.0999999999999</v>
      </c>
      <c r="AO4450">
        <v>15</v>
      </c>
    </row>
    <row r="4451" spans="1:41" x14ac:dyDescent="0.3">
      <c r="A4451" t="str">
        <f>"Trad IRN"</f>
        <v>Trad IRN</v>
      </c>
      <c r="B4451" t="str">
        <f>"Bldg IRN"</f>
        <v>Bldg IRN</v>
      </c>
      <c r="C4451" t="s">
        <v>41</v>
      </c>
      <c r="D4451" t="s">
        <v>3</v>
      </c>
      <c r="E4451" t="s">
        <v>80</v>
      </c>
      <c r="F4451" t="s">
        <v>81</v>
      </c>
      <c r="G4451" t="s">
        <v>82</v>
      </c>
      <c r="H4451" t="s">
        <v>83</v>
      </c>
      <c r="I4451" t="str">
        <f>"Trad IRN"</f>
        <v>Trad IRN</v>
      </c>
      <c r="J4451" t="s">
        <v>43</v>
      </c>
      <c r="K4451" t="s">
        <v>44</v>
      </c>
      <c r="L4451" t="s">
        <v>45</v>
      </c>
      <c r="M4451" t="s">
        <v>46</v>
      </c>
      <c r="N4451" t="str">
        <f>"08/18/2022"</f>
        <v>08/18/2022</v>
      </c>
      <c r="O4451" t="str">
        <f t="shared" si="450"/>
        <v>12/31/2500</v>
      </c>
      <c r="P4451">
        <v>1</v>
      </c>
      <c r="Q4451">
        <v>1</v>
      </c>
      <c r="S4451">
        <v>1</v>
      </c>
      <c r="T4451">
        <v>1</v>
      </c>
      <c r="U4451">
        <v>0</v>
      </c>
      <c r="V4451" t="str">
        <f>"Trad IRN"</f>
        <v>Trad IRN</v>
      </c>
      <c r="W4451">
        <v>100</v>
      </c>
      <c r="X4451" t="s">
        <v>47</v>
      </c>
      <c r="Z4451" t="s">
        <v>47</v>
      </c>
      <c r="AB4451" t="str">
        <f>"04"</f>
        <v>04</v>
      </c>
      <c r="AC4451" t="s">
        <v>48</v>
      </c>
      <c r="AD4451" t="s">
        <v>49</v>
      </c>
      <c r="AE4451" t="s">
        <v>50</v>
      </c>
      <c r="AF4451">
        <v>0</v>
      </c>
      <c r="AG4451" t="s">
        <v>56</v>
      </c>
      <c r="AH4451" t="str">
        <f>"Trad IRN"</f>
        <v>Trad IRN</v>
      </c>
      <c r="AI4451" t="str">
        <f>"Bldg IRN"</f>
        <v>Bldg IRN</v>
      </c>
      <c r="AJ4451" t="s">
        <v>48</v>
      </c>
      <c r="AK4451" t="s">
        <v>48</v>
      </c>
      <c r="AL4451" t="s">
        <v>53</v>
      </c>
      <c r="AM4451">
        <v>1113.0999999999999</v>
      </c>
      <c r="AN4451">
        <v>1113.0999999999999</v>
      </c>
      <c r="AO4451">
        <v>15</v>
      </c>
    </row>
    <row r="4452" spans="1:41" x14ac:dyDescent="0.3">
      <c r="A4452" t="str">
        <f>"Trad IRN"</f>
        <v>Trad IRN</v>
      </c>
      <c r="B4452" t="str">
        <f>"Bldg IRN"</f>
        <v>Bldg IRN</v>
      </c>
      <c r="C4452" t="s">
        <v>41</v>
      </c>
      <c r="D4452" t="s">
        <v>3</v>
      </c>
      <c r="E4452" t="s">
        <v>80</v>
      </c>
      <c r="F4452" t="s">
        <v>81</v>
      </c>
      <c r="G4452" t="s">
        <v>82</v>
      </c>
      <c r="H4452" t="s">
        <v>83</v>
      </c>
      <c r="I4452" t="str">
        <f>"Trad IRN"</f>
        <v>Trad IRN</v>
      </c>
      <c r="J4452" t="s">
        <v>43</v>
      </c>
      <c r="K4452" t="s">
        <v>44</v>
      </c>
      <c r="L4452" t="s">
        <v>45</v>
      </c>
      <c r="M4452" t="s">
        <v>46</v>
      </c>
      <c r="N4452" t="str">
        <f>"08/18/2022"</f>
        <v>08/18/2022</v>
      </c>
      <c r="O4452" t="str">
        <f t="shared" si="450"/>
        <v>12/31/2500</v>
      </c>
      <c r="P4452">
        <v>1</v>
      </c>
      <c r="Q4452">
        <v>1</v>
      </c>
      <c r="S4452">
        <v>0</v>
      </c>
      <c r="T4452">
        <v>1</v>
      </c>
      <c r="U4452">
        <v>0</v>
      </c>
      <c r="V4452" t="str">
        <f>"Trad IRN"</f>
        <v>Trad IRN</v>
      </c>
      <c r="W4452">
        <v>100</v>
      </c>
      <c r="X4452" t="s">
        <v>47</v>
      </c>
      <c r="Z4452" t="s">
        <v>47</v>
      </c>
      <c r="AB4452" t="str">
        <f>"03"</f>
        <v>03</v>
      </c>
      <c r="AC4452" t="s">
        <v>48</v>
      </c>
      <c r="AD4452" t="s">
        <v>49</v>
      </c>
      <c r="AE4452" t="s">
        <v>55</v>
      </c>
      <c r="AF4452">
        <v>0</v>
      </c>
      <c r="AG4452" t="s">
        <v>56</v>
      </c>
      <c r="AH4452" t="str">
        <f>"Trad IRN"</f>
        <v>Trad IRN</v>
      </c>
      <c r="AI4452" t="str">
        <f>"Bldg IRN"</f>
        <v>Bldg IRN</v>
      </c>
      <c r="AJ4452" t="s">
        <v>48</v>
      </c>
      <c r="AK4452" t="s">
        <v>48</v>
      </c>
      <c r="AL4452" t="s">
        <v>53</v>
      </c>
      <c r="AM4452">
        <v>1113.0999999999999</v>
      </c>
      <c r="AN4452">
        <v>1113.0999999999999</v>
      </c>
      <c r="AO4452">
        <v>15</v>
      </c>
    </row>
    <row r="4453" spans="1:41" x14ac:dyDescent="0.3">
      <c r="A4453" t="str">
        <f>"Trad IRN"</f>
        <v>Trad IRN</v>
      </c>
      <c r="B4453" t="str">
        <f>"Bldg IRN"</f>
        <v>Bldg IRN</v>
      </c>
      <c r="C4453" t="s">
        <v>41</v>
      </c>
      <c r="D4453" t="s">
        <v>3</v>
      </c>
      <c r="E4453" t="s">
        <v>80</v>
      </c>
      <c r="F4453" t="s">
        <v>81</v>
      </c>
      <c r="G4453" t="s">
        <v>82</v>
      </c>
      <c r="H4453" t="s">
        <v>83</v>
      </c>
      <c r="I4453" t="str">
        <f>"Trad IRN"</f>
        <v>Trad IRN</v>
      </c>
      <c r="J4453" t="s">
        <v>43</v>
      </c>
      <c r="K4453" t="s">
        <v>44</v>
      </c>
      <c r="L4453" t="s">
        <v>45</v>
      </c>
      <c r="M4453" t="s">
        <v>46</v>
      </c>
      <c r="N4453" t="str">
        <f>"12/08/2022"</f>
        <v>12/08/2022</v>
      </c>
      <c r="O4453" t="str">
        <f t="shared" si="450"/>
        <v>12/31/2500</v>
      </c>
      <c r="P4453">
        <v>0.58830300000000002</v>
      </c>
      <c r="Q4453">
        <v>0.58830300000000002</v>
      </c>
      <c r="S4453">
        <v>0</v>
      </c>
      <c r="T4453">
        <v>0.58830300000000002</v>
      </c>
      <c r="U4453">
        <v>0</v>
      </c>
      <c r="V4453" t="str">
        <f>"Trad IRN"</f>
        <v>Trad IRN</v>
      </c>
      <c r="W4453">
        <v>100</v>
      </c>
      <c r="X4453" t="s">
        <v>47</v>
      </c>
      <c r="Z4453" t="s">
        <v>47</v>
      </c>
      <c r="AB4453" t="str">
        <f>"01"</f>
        <v>01</v>
      </c>
      <c r="AC4453" t="s">
        <v>48</v>
      </c>
      <c r="AD4453" t="s">
        <v>49</v>
      </c>
      <c r="AE4453" t="s">
        <v>55</v>
      </c>
      <c r="AF4453">
        <v>0</v>
      </c>
      <c r="AG4453" t="s">
        <v>56</v>
      </c>
      <c r="AH4453" t="str">
        <f>"Trad IRN"</f>
        <v>Trad IRN</v>
      </c>
      <c r="AI4453" t="str">
        <f>"Bldg IRN"</f>
        <v>Bldg IRN</v>
      </c>
      <c r="AJ4453" t="s">
        <v>48</v>
      </c>
      <c r="AK4453" t="s">
        <v>48</v>
      </c>
      <c r="AL4453" t="s">
        <v>53</v>
      </c>
      <c r="AM4453">
        <v>654.84</v>
      </c>
      <c r="AN4453">
        <v>1113.0999999999999</v>
      </c>
      <c r="AO4453">
        <v>15</v>
      </c>
    </row>
    <row r="4454" spans="1:41" x14ac:dyDescent="0.3">
      <c r="A4454" t="str">
        <f>"Trad IRN"</f>
        <v>Trad IRN</v>
      </c>
      <c r="B4454" t="str">
        <f>"Bldg IRN"</f>
        <v>Bldg IRN</v>
      </c>
      <c r="C4454" t="s">
        <v>41</v>
      </c>
      <c r="D4454" t="s">
        <v>3</v>
      </c>
      <c r="E4454" t="s">
        <v>80</v>
      </c>
      <c r="F4454" t="s">
        <v>81</v>
      </c>
      <c r="G4454" t="s">
        <v>82</v>
      </c>
      <c r="H4454" t="s">
        <v>83</v>
      </c>
      <c r="I4454" t="str">
        <f>"Trad IRN"</f>
        <v>Trad IRN</v>
      </c>
      <c r="J4454" t="s">
        <v>43</v>
      </c>
      <c r="K4454" t="s">
        <v>44</v>
      </c>
      <c r="L4454" t="s">
        <v>45</v>
      </c>
      <c r="M4454" t="s">
        <v>46</v>
      </c>
      <c r="N4454" t="str">
        <f>"08/18/2022"</f>
        <v>08/18/2022</v>
      </c>
      <c r="O4454" t="str">
        <f>"12/07/2022"</f>
        <v>12/07/2022</v>
      </c>
      <c r="P4454">
        <v>0.41169699999999998</v>
      </c>
      <c r="Q4454">
        <v>0.41169699999999998</v>
      </c>
      <c r="R4454">
        <v>0.41169699999999998</v>
      </c>
      <c r="S4454">
        <v>0</v>
      </c>
      <c r="T4454">
        <v>0.41169699999999998</v>
      </c>
      <c r="U4454">
        <v>0</v>
      </c>
      <c r="V4454" t="str">
        <f>"Trad IRN"</f>
        <v>Trad IRN</v>
      </c>
      <c r="W4454">
        <v>100</v>
      </c>
      <c r="X4454" t="s">
        <v>47</v>
      </c>
      <c r="Z4454" t="s">
        <v>47</v>
      </c>
      <c r="AB4454" t="str">
        <f>"01"</f>
        <v>01</v>
      </c>
      <c r="AC4454" t="str">
        <f>"05"</f>
        <v>05</v>
      </c>
      <c r="AD4454" t="str">
        <f>"1"</f>
        <v>1</v>
      </c>
      <c r="AE4454" t="s">
        <v>50</v>
      </c>
      <c r="AF4454">
        <v>0</v>
      </c>
      <c r="AG4454" t="s">
        <v>56</v>
      </c>
      <c r="AH4454" t="str">
        <f>"Trad IRN"</f>
        <v>Trad IRN</v>
      </c>
      <c r="AI4454" t="str">
        <f>"Bldg IRN"</f>
        <v>Bldg IRN</v>
      </c>
      <c r="AJ4454" t="s">
        <v>48</v>
      </c>
      <c r="AK4454" t="s">
        <v>48</v>
      </c>
      <c r="AL4454" t="s">
        <v>53</v>
      </c>
      <c r="AM4454">
        <v>458.26</v>
      </c>
      <c r="AN4454">
        <v>1113.0999999999999</v>
      </c>
      <c r="AO4454">
        <v>15</v>
      </c>
    </row>
    <row r="4455" spans="1:41" x14ac:dyDescent="0.3">
      <c r="A4455" t="str">
        <f>"Trad IRN"</f>
        <v>Trad IRN</v>
      </c>
      <c r="B4455" t="str">
        <f>"Bldg IRN"</f>
        <v>Bldg IRN</v>
      </c>
      <c r="C4455" t="s">
        <v>41</v>
      </c>
      <c r="D4455" t="s">
        <v>3</v>
      </c>
      <c r="E4455" t="s">
        <v>80</v>
      </c>
      <c r="F4455" t="s">
        <v>81</v>
      </c>
      <c r="G4455" t="s">
        <v>82</v>
      </c>
      <c r="H4455" t="s">
        <v>83</v>
      </c>
      <c r="I4455" t="str">
        <f>"Trad IRN"</f>
        <v>Trad IRN</v>
      </c>
      <c r="J4455" t="s">
        <v>43</v>
      </c>
      <c r="K4455" t="s">
        <v>44</v>
      </c>
      <c r="L4455" t="s">
        <v>45</v>
      </c>
      <c r="M4455" t="s">
        <v>46</v>
      </c>
      <c r="N4455" t="str">
        <f>"08/18/2022"</f>
        <v>08/18/2022</v>
      </c>
      <c r="O4455" t="str">
        <f>"10/25/2022"</f>
        <v>10/25/2022</v>
      </c>
      <c r="P4455">
        <v>0.253778</v>
      </c>
      <c r="Q4455">
        <v>0.253778</v>
      </c>
      <c r="S4455">
        <v>0</v>
      </c>
      <c r="T4455">
        <v>0.253778</v>
      </c>
      <c r="U4455">
        <v>0</v>
      </c>
      <c r="V4455" t="str">
        <f>"Trad IRN"</f>
        <v>Trad IRN</v>
      </c>
      <c r="W4455">
        <v>100</v>
      </c>
      <c r="X4455" t="s">
        <v>47</v>
      </c>
      <c r="Z4455" t="s">
        <v>47</v>
      </c>
      <c r="AB4455" t="str">
        <f>"01"</f>
        <v>01</v>
      </c>
      <c r="AC4455" t="s">
        <v>48</v>
      </c>
      <c r="AD4455" t="s">
        <v>49</v>
      </c>
      <c r="AE4455" t="s">
        <v>50</v>
      </c>
      <c r="AF4455">
        <v>0</v>
      </c>
      <c r="AG4455" t="s">
        <v>56</v>
      </c>
      <c r="AH4455" t="str">
        <f>"Trad IRN"</f>
        <v>Trad IRN</v>
      </c>
      <c r="AI4455" t="str">
        <f>"Bldg IRN"</f>
        <v>Bldg IRN</v>
      </c>
      <c r="AJ4455" t="s">
        <v>48</v>
      </c>
      <c r="AK4455" t="s">
        <v>48</v>
      </c>
      <c r="AL4455" t="s">
        <v>53</v>
      </c>
      <c r="AM4455">
        <v>282.48</v>
      </c>
      <c r="AN4455">
        <v>1113.0999999999999</v>
      </c>
      <c r="AO4455">
        <v>15</v>
      </c>
    </row>
    <row r="4456" spans="1:41" x14ac:dyDescent="0.3">
      <c r="A4456" t="str">
        <f>"Trad IRN"</f>
        <v>Trad IRN</v>
      </c>
      <c r="B4456" t="str">
        <f>"Bldg IRN"</f>
        <v>Bldg IRN</v>
      </c>
      <c r="C4456" t="s">
        <v>41</v>
      </c>
      <c r="D4456" t="s">
        <v>3</v>
      </c>
      <c r="E4456" t="s">
        <v>80</v>
      </c>
      <c r="F4456" t="s">
        <v>81</v>
      </c>
      <c r="G4456" t="s">
        <v>82</v>
      </c>
      <c r="H4456" t="s">
        <v>83</v>
      </c>
      <c r="I4456" t="str">
        <f>"Trad IRN"</f>
        <v>Trad IRN</v>
      </c>
      <c r="J4456" t="s">
        <v>43</v>
      </c>
      <c r="K4456" t="s">
        <v>44</v>
      </c>
      <c r="L4456" t="s">
        <v>45</v>
      </c>
      <c r="M4456" t="s">
        <v>46</v>
      </c>
      <c r="N4456" t="str">
        <f>"08/18/2022"</f>
        <v>08/18/2022</v>
      </c>
      <c r="O4456" t="str">
        <f>"12/31/2500"</f>
        <v>12/31/2500</v>
      </c>
      <c r="P4456">
        <v>1</v>
      </c>
      <c r="Q4456">
        <v>1</v>
      </c>
      <c r="S4456">
        <v>1</v>
      </c>
      <c r="T4456">
        <v>1</v>
      </c>
      <c r="U4456">
        <v>0</v>
      </c>
      <c r="V4456" t="str">
        <f>"Trad IRN"</f>
        <v>Trad IRN</v>
      </c>
      <c r="W4456">
        <v>100</v>
      </c>
      <c r="X4456" t="s">
        <v>47</v>
      </c>
      <c r="Z4456" t="s">
        <v>47</v>
      </c>
      <c r="AB4456" t="str">
        <f>"04"</f>
        <v>04</v>
      </c>
      <c r="AC4456" t="s">
        <v>48</v>
      </c>
      <c r="AD4456" t="s">
        <v>49</v>
      </c>
      <c r="AE4456" t="s">
        <v>55</v>
      </c>
      <c r="AF4456">
        <v>0</v>
      </c>
      <c r="AG4456" t="s">
        <v>56</v>
      </c>
      <c r="AH4456" t="str">
        <f>"Trad IRN"</f>
        <v>Trad IRN</v>
      </c>
      <c r="AI4456" t="str">
        <f>"Bldg IRN"</f>
        <v>Bldg IRN</v>
      </c>
      <c r="AJ4456" t="s">
        <v>48</v>
      </c>
      <c r="AK4456" t="s">
        <v>48</v>
      </c>
      <c r="AL4456" t="s">
        <v>53</v>
      </c>
      <c r="AM4456">
        <v>1113.0999999999999</v>
      </c>
      <c r="AN4456">
        <v>1113.0999999999999</v>
      </c>
      <c r="AO4456">
        <v>15</v>
      </c>
    </row>
    <row r="4457" spans="1:41" x14ac:dyDescent="0.3">
      <c r="A4457" t="str">
        <f>"Trad IRN"</f>
        <v>Trad IRN</v>
      </c>
      <c r="B4457" t="str">
        <f>"Bldg IRN"</f>
        <v>Bldg IRN</v>
      </c>
      <c r="C4457" t="s">
        <v>41</v>
      </c>
      <c r="D4457" t="s">
        <v>3</v>
      </c>
      <c r="E4457" t="s">
        <v>80</v>
      </c>
      <c r="F4457" t="s">
        <v>81</v>
      </c>
      <c r="G4457" t="s">
        <v>82</v>
      </c>
      <c r="H4457" t="s">
        <v>83</v>
      </c>
      <c r="I4457" t="str">
        <f>"Trad IRN"</f>
        <v>Trad IRN</v>
      </c>
      <c r="J4457" t="s">
        <v>43</v>
      </c>
      <c r="K4457" t="s">
        <v>44</v>
      </c>
      <c r="L4457" t="s">
        <v>45</v>
      </c>
      <c r="M4457" t="s">
        <v>70</v>
      </c>
      <c r="N4457" t="str">
        <f>"01/23/2023"</f>
        <v>01/23/2023</v>
      </c>
      <c r="O4457" t="str">
        <f>"12/31/2500"</f>
        <v>12/31/2500</v>
      </c>
      <c r="P4457">
        <v>0.46478900000000001</v>
      </c>
      <c r="Q4457">
        <v>0.46478900000000001</v>
      </c>
      <c r="R4457">
        <v>0.46478900000000001</v>
      </c>
      <c r="V4457" t="str">
        <f>"Trad IRN"</f>
        <v>Trad IRN</v>
      </c>
      <c r="W4457">
        <v>50</v>
      </c>
      <c r="X4457" t="s">
        <v>47</v>
      </c>
      <c r="Z4457" t="s">
        <v>47</v>
      </c>
      <c r="AB4457" t="s">
        <v>54</v>
      </c>
      <c r="AC4457" t="str">
        <f>"16"</f>
        <v>16</v>
      </c>
      <c r="AD4457" t="str">
        <f>"2"</f>
        <v>2</v>
      </c>
      <c r="AE4457" t="s">
        <v>50</v>
      </c>
      <c r="AG4457" t="s">
        <v>56</v>
      </c>
      <c r="AH4457" t="str">
        <f>"Trad IRN"</f>
        <v>Trad IRN</v>
      </c>
      <c r="AI4457" t="str">
        <f>"Bldg IRN"</f>
        <v>Bldg IRN</v>
      </c>
      <c r="AJ4457" t="s">
        <v>54</v>
      </c>
      <c r="AK4457" t="s">
        <v>72</v>
      </c>
      <c r="AL4457" t="s">
        <v>53</v>
      </c>
      <c r="AM4457">
        <v>66</v>
      </c>
      <c r="AN4457">
        <v>142</v>
      </c>
      <c r="AO4457">
        <v>15</v>
      </c>
    </row>
    <row r="4458" spans="1:41" x14ac:dyDescent="0.3">
      <c r="A4458" t="str">
        <f>"Trad IRN"</f>
        <v>Trad IRN</v>
      </c>
      <c r="B4458" t="str">
        <f>"Bldg IRN"</f>
        <v>Bldg IRN</v>
      </c>
      <c r="C4458" t="s">
        <v>41</v>
      </c>
      <c r="D4458" t="s">
        <v>3</v>
      </c>
      <c r="E4458" t="s">
        <v>80</v>
      </c>
      <c r="F4458" t="s">
        <v>81</v>
      </c>
      <c r="G4458" t="s">
        <v>82</v>
      </c>
      <c r="H4458" t="s">
        <v>83</v>
      </c>
      <c r="I4458" t="str">
        <f>"Trad IRN"</f>
        <v>Trad IRN</v>
      </c>
      <c r="J4458" t="s">
        <v>43</v>
      </c>
      <c r="K4458" t="s">
        <v>44</v>
      </c>
      <c r="L4458" t="s">
        <v>45</v>
      </c>
      <c r="M4458" t="s">
        <v>70</v>
      </c>
      <c r="N4458" t="str">
        <f>"08/22/2022"</f>
        <v>08/22/2022</v>
      </c>
      <c r="O4458" t="str">
        <f>"12/31/2500"</f>
        <v>12/31/2500</v>
      </c>
      <c r="P4458">
        <v>0.99295800000000001</v>
      </c>
      <c r="Q4458">
        <v>0.99295800000000001</v>
      </c>
      <c r="R4458">
        <v>0.99295800000000001</v>
      </c>
      <c r="V4458" t="str">
        <f>"Trad IRN"</f>
        <v>Trad IRN</v>
      </c>
      <c r="W4458">
        <v>50</v>
      </c>
      <c r="X4458" t="s">
        <v>47</v>
      </c>
      <c r="Z4458" t="s">
        <v>47</v>
      </c>
      <c r="AB4458" t="s">
        <v>54</v>
      </c>
      <c r="AC4458" t="str">
        <f>"12"</f>
        <v>12</v>
      </c>
      <c r="AD4458" t="str">
        <f>"6"</f>
        <v>6</v>
      </c>
      <c r="AE4458" t="s">
        <v>50</v>
      </c>
      <c r="AG4458" t="s">
        <v>56</v>
      </c>
      <c r="AH4458" t="str">
        <f>"Trad IRN"</f>
        <v>Trad IRN</v>
      </c>
      <c r="AI4458" t="str">
        <f>"Bldg IRN"</f>
        <v>Bldg IRN</v>
      </c>
      <c r="AJ4458" t="s">
        <v>54</v>
      </c>
      <c r="AK4458" t="s">
        <v>71</v>
      </c>
      <c r="AL4458" t="s">
        <v>53</v>
      </c>
      <c r="AM4458">
        <v>141</v>
      </c>
      <c r="AN4458">
        <v>142</v>
      </c>
      <c r="AO4458">
        <v>15</v>
      </c>
    </row>
    <row r="4459" spans="1:41" x14ac:dyDescent="0.3">
      <c r="A4459" t="str">
        <f>"Trad IRN"</f>
        <v>Trad IRN</v>
      </c>
      <c r="B4459" t="str">
        <f>"Bldg IRN"</f>
        <v>Bldg IRN</v>
      </c>
      <c r="C4459" t="s">
        <v>41</v>
      </c>
      <c r="D4459" t="s">
        <v>3</v>
      </c>
      <c r="E4459" t="s">
        <v>80</v>
      </c>
      <c r="F4459" t="s">
        <v>81</v>
      </c>
      <c r="G4459" t="s">
        <v>82</v>
      </c>
      <c r="H4459" t="s">
        <v>83</v>
      </c>
      <c r="I4459" t="str">
        <f>"Trad IRN"</f>
        <v>Trad IRN</v>
      </c>
      <c r="J4459" t="s">
        <v>43</v>
      </c>
      <c r="K4459" t="s">
        <v>44</v>
      </c>
      <c r="L4459" t="s">
        <v>45</v>
      </c>
      <c r="M4459" t="s">
        <v>46</v>
      </c>
      <c r="N4459" t="str">
        <f>"08/18/2022"</f>
        <v>08/18/2022</v>
      </c>
      <c r="O4459" t="str">
        <f>"12/31/2500"</f>
        <v>12/31/2500</v>
      </c>
      <c r="P4459">
        <v>1</v>
      </c>
      <c r="Q4459">
        <v>1</v>
      </c>
      <c r="S4459">
        <v>0</v>
      </c>
      <c r="T4459">
        <v>1</v>
      </c>
      <c r="U4459">
        <v>0</v>
      </c>
      <c r="V4459" t="str">
        <f>"Trad IRN"</f>
        <v>Trad IRN</v>
      </c>
      <c r="W4459">
        <v>100</v>
      </c>
      <c r="X4459" t="s">
        <v>47</v>
      </c>
      <c r="Z4459" t="s">
        <v>47</v>
      </c>
      <c r="AB4459" t="str">
        <f>"01"</f>
        <v>01</v>
      </c>
      <c r="AC4459" t="s">
        <v>48</v>
      </c>
      <c r="AD4459" t="s">
        <v>49</v>
      </c>
      <c r="AE4459" t="s">
        <v>55</v>
      </c>
      <c r="AF4459">
        <v>0</v>
      </c>
      <c r="AG4459" t="s">
        <v>56</v>
      </c>
      <c r="AH4459" t="str">
        <f>"Trad IRN"</f>
        <v>Trad IRN</v>
      </c>
      <c r="AI4459" t="str">
        <f>"Bldg IRN"</f>
        <v>Bldg IRN</v>
      </c>
      <c r="AJ4459" t="s">
        <v>48</v>
      </c>
      <c r="AK4459" t="s">
        <v>48</v>
      </c>
      <c r="AL4459" t="s">
        <v>53</v>
      </c>
      <c r="AM4459">
        <v>1113.0999999999999</v>
      </c>
      <c r="AN4459">
        <v>1113.0999999999999</v>
      </c>
      <c r="AO4459">
        <v>15</v>
      </c>
    </row>
    <row r="4460" spans="1:41" x14ac:dyDescent="0.3">
      <c r="A4460" t="str">
        <f>"Trad IRN"</f>
        <v>Trad IRN</v>
      </c>
      <c r="B4460" t="str">
        <f>"Bldg IRN"</f>
        <v>Bldg IRN</v>
      </c>
      <c r="C4460" t="s">
        <v>41</v>
      </c>
      <c r="D4460" t="s">
        <v>3</v>
      </c>
      <c r="E4460" t="s">
        <v>80</v>
      </c>
      <c r="F4460" t="s">
        <v>81</v>
      </c>
      <c r="G4460" t="s">
        <v>82</v>
      </c>
      <c r="H4460" t="s">
        <v>83</v>
      </c>
      <c r="I4460" t="str">
        <f>"Trad IRN"</f>
        <v>Trad IRN</v>
      </c>
      <c r="J4460" t="s">
        <v>43</v>
      </c>
      <c r="K4460" t="s">
        <v>44</v>
      </c>
      <c r="L4460" t="s">
        <v>45</v>
      </c>
      <c r="M4460" t="s">
        <v>46</v>
      </c>
      <c r="N4460" t="str">
        <f>"08/18/2022"</f>
        <v>08/18/2022</v>
      </c>
      <c r="O4460" t="str">
        <f>"12/31/2500"</f>
        <v>12/31/2500</v>
      </c>
      <c r="P4460">
        <v>1</v>
      </c>
      <c r="Q4460">
        <v>1</v>
      </c>
      <c r="S4460">
        <v>0</v>
      </c>
      <c r="T4460">
        <v>1</v>
      </c>
      <c r="U4460">
        <v>0</v>
      </c>
      <c r="V4460" t="str">
        <f>"Trad IRN"</f>
        <v>Trad IRN</v>
      </c>
      <c r="W4460">
        <v>100</v>
      </c>
      <c r="X4460" t="s">
        <v>47</v>
      </c>
      <c r="Z4460" t="s">
        <v>47</v>
      </c>
      <c r="AB4460" t="str">
        <f>"02"</f>
        <v>02</v>
      </c>
      <c r="AC4460" t="s">
        <v>48</v>
      </c>
      <c r="AD4460" t="s">
        <v>49</v>
      </c>
      <c r="AE4460" t="s">
        <v>55</v>
      </c>
      <c r="AF4460">
        <v>0</v>
      </c>
      <c r="AG4460" t="s">
        <v>56</v>
      </c>
      <c r="AH4460" t="str">
        <f>"Trad IRN"</f>
        <v>Trad IRN</v>
      </c>
      <c r="AI4460" t="str">
        <f>"Bldg IRN"</f>
        <v>Bldg IRN</v>
      </c>
      <c r="AJ4460" t="s">
        <v>48</v>
      </c>
      <c r="AK4460" t="s">
        <v>48</v>
      </c>
      <c r="AL4460" t="s">
        <v>53</v>
      </c>
      <c r="AM4460">
        <v>1113.0999999999999</v>
      </c>
      <c r="AN4460">
        <v>1113.0999999999999</v>
      </c>
      <c r="AO4460">
        <v>15</v>
      </c>
    </row>
    <row r="4461" spans="1:41" x14ac:dyDescent="0.3">
      <c r="A4461" t="str">
        <f>"Trad IRN"</f>
        <v>Trad IRN</v>
      </c>
      <c r="B4461" t="str">
        <f>"Bldg IRN"</f>
        <v>Bldg IRN</v>
      </c>
      <c r="C4461" t="s">
        <v>41</v>
      </c>
      <c r="D4461" t="s">
        <v>3</v>
      </c>
      <c r="E4461" t="s">
        <v>80</v>
      </c>
      <c r="F4461" t="s">
        <v>81</v>
      </c>
      <c r="G4461" t="s">
        <v>82</v>
      </c>
      <c r="H4461" t="s">
        <v>83</v>
      </c>
      <c r="I4461" t="str">
        <f>"Trad IRN"</f>
        <v>Trad IRN</v>
      </c>
      <c r="J4461" t="s">
        <v>43</v>
      </c>
      <c r="K4461" t="s">
        <v>44</v>
      </c>
      <c r="L4461" t="s">
        <v>45</v>
      </c>
      <c r="M4461" t="s">
        <v>70</v>
      </c>
      <c r="N4461" t="str">
        <f>"08/23/2022"</f>
        <v>08/23/2022</v>
      </c>
      <c r="O4461" t="str">
        <f>"08/23/2022"</f>
        <v>08/23/2022</v>
      </c>
      <c r="P4461">
        <v>7.0419999999999996E-3</v>
      </c>
      <c r="Q4461">
        <v>7.0419999999999996E-3</v>
      </c>
      <c r="R4461">
        <v>7.0419999999999996E-3</v>
      </c>
      <c r="V4461" t="str">
        <f>"Trad IRN"</f>
        <v>Trad IRN</v>
      </c>
      <c r="W4461">
        <v>50</v>
      </c>
      <c r="X4461" t="s">
        <v>47</v>
      </c>
      <c r="Z4461" t="s">
        <v>47</v>
      </c>
      <c r="AB4461" t="s">
        <v>54</v>
      </c>
      <c r="AC4461" t="str">
        <f>"05"</f>
        <v>05</v>
      </c>
      <c r="AD4461" t="str">
        <f>"1"</f>
        <v>1</v>
      </c>
      <c r="AE4461" t="s">
        <v>50</v>
      </c>
      <c r="AG4461" t="s">
        <v>56</v>
      </c>
      <c r="AH4461" t="str">
        <f>"Trad IRN"</f>
        <v>Trad IRN</v>
      </c>
      <c r="AI4461" t="str">
        <f>"Bldg IRN"</f>
        <v>Bldg IRN</v>
      </c>
      <c r="AJ4461" t="s">
        <v>54</v>
      </c>
      <c r="AK4461" t="s">
        <v>71</v>
      </c>
      <c r="AL4461" t="s">
        <v>53</v>
      </c>
      <c r="AM4461">
        <v>1</v>
      </c>
      <c r="AN4461">
        <v>142</v>
      </c>
      <c r="AO4461">
        <v>15</v>
      </c>
    </row>
    <row r="4462" spans="1:41" x14ac:dyDescent="0.3">
      <c r="A4462" t="str">
        <f>"Trad IRN"</f>
        <v>Trad IRN</v>
      </c>
      <c r="B4462" t="str">
        <f>"Bldg IRN"</f>
        <v>Bldg IRN</v>
      </c>
      <c r="C4462" t="s">
        <v>41</v>
      </c>
      <c r="D4462" t="s">
        <v>3</v>
      </c>
      <c r="E4462" t="s">
        <v>80</v>
      </c>
      <c r="F4462" t="s">
        <v>81</v>
      </c>
      <c r="G4462" t="s">
        <v>82</v>
      </c>
      <c r="H4462" t="s">
        <v>83</v>
      </c>
      <c r="I4462" t="str">
        <f>"Trad IRN"</f>
        <v>Trad IRN</v>
      </c>
      <c r="J4462" t="s">
        <v>43</v>
      </c>
      <c r="K4462" t="s">
        <v>44</v>
      </c>
      <c r="L4462" t="s">
        <v>45</v>
      </c>
      <c r="M4462" t="s">
        <v>46</v>
      </c>
      <c r="N4462" t="str">
        <f t="shared" ref="N4462:N4470" si="451">"08/18/2022"</f>
        <v>08/18/2022</v>
      </c>
      <c r="O4462" t="str">
        <f t="shared" ref="O4462:O4469" si="452">"12/31/2500"</f>
        <v>12/31/2500</v>
      </c>
      <c r="P4462">
        <v>1</v>
      </c>
      <c r="Q4462">
        <v>1</v>
      </c>
      <c r="S4462">
        <v>0</v>
      </c>
      <c r="T4462">
        <v>1</v>
      </c>
      <c r="U4462">
        <v>0</v>
      </c>
      <c r="V4462" t="str">
        <f>"Trad IRN"</f>
        <v>Trad IRN</v>
      </c>
      <c r="W4462">
        <v>100</v>
      </c>
      <c r="X4462" t="s">
        <v>47</v>
      </c>
      <c r="Z4462" t="s">
        <v>47</v>
      </c>
      <c r="AB4462" t="str">
        <f>"03"</f>
        <v>03</v>
      </c>
      <c r="AC4462" t="s">
        <v>48</v>
      </c>
      <c r="AD4462" t="s">
        <v>49</v>
      </c>
      <c r="AE4462" t="s">
        <v>55</v>
      </c>
      <c r="AF4462">
        <v>0</v>
      </c>
      <c r="AG4462" t="s">
        <v>56</v>
      </c>
      <c r="AH4462" t="str">
        <f>"Trad IRN"</f>
        <v>Trad IRN</v>
      </c>
      <c r="AI4462" t="str">
        <f>"Bldg IRN"</f>
        <v>Bldg IRN</v>
      </c>
      <c r="AJ4462" t="s">
        <v>48</v>
      </c>
      <c r="AK4462" t="s">
        <v>48</v>
      </c>
      <c r="AL4462" t="s">
        <v>53</v>
      </c>
      <c r="AM4462">
        <v>1113.0999999999999</v>
      </c>
      <c r="AN4462">
        <v>1113.0999999999999</v>
      </c>
      <c r="AO4462">
        <v>15</v>
      </c>
    </row>
    <row r="4463" spans="1:41" x14ac:dyDescent="0.3">
      <c r="A4463" t="str">
        <f>"Trad IRN"</f>
        <v>Trad IRN</v>
      </c>
      <c r="B4463" t="str">
        <f>"Bldg IRN"</f>
        <v>Bldg IRN</v>
      </c>
      <c r="C4463" t="s">
        <v>41</v>
      </c>
      <c r="D4463" t="s">
        <v>3</v>
      </c>
      <c r="E4463" t="s">
        <v>80</v>
      </c>
      <c r="F4463" t="s">
        <v>81</v>
      </c>
      <c r="G4463" t="s">
        <v>82</v>
      </c>
      <c r="H4463" t="s">
        <v>83</v>
      </c>
      <c r="I4463" t="str">
        <f>"Trad IRN"</f>
        <v>Trad IRN</v>
      </c>
      <c r="J4463" t="s">
        <v>43</v>
      </c>
      <c r="K4463" t="s">
        <v>44</v>
      </c>
      <c r="L4463" t="s">
        <v>45</v>
      </c>
      <c r="M4463" t="s">
        <v>46</v>
      </c>
      <c r="N4463" t="str">
        <f t="shared" si="451"/>
        <v>08/18/2022</v>
      </c>
      <c r="O4463" t="str">
        <f t="shared" si="452"/>
        <v>12/31/2500</v>
      </c>
      <c r="P4463">
        <v>1</v>
      </c>
      <c r="Q4463">
        <v>1</v>
      </c>
      <c r="S4463">
        <v>0</v>
      </c>
      <c r="T4463">
        <v>1</v>
      </c>
      <c r="U4463">
        <v>0</v>
      </c>
      <c r="V4463" t="str">
        <f>"Trad IRN"</f>
        <v>Trad IRN</v>
      </c>
      <c r="W4463">
        <v>100</v>
      </c>
      <c r="X4463" t="s">
        <v>47</v>
      </c>
      <c r="Z4463" t="s">
        <v>47</v>
      </c>
      <c r="AB4463" t="str">
        <f>"01"</f>
        <v>01</v>
      </c>
      <c r="AC4463" t="s">
        <v>48</v>
      </c>
      <c r="AD4463" t="s">
        <v>49</v>
      </c>
      <c r="AE4463" t="s">
        <v>55</v>
      </c>
      <c r="AF4463">
        <v>0</v>
      </c>
      <c r="AG4463" t="s">
        <v>56</v>
      </c>
      <c r="AH4463" t="str">
        <f>"Trad IRN"</f>
        <v>Trad IRN</v>
      </c>
      <c r="AI4463" t="str">
        <f>"Bldg IRN"</f>
        <v>Bldg IRN</v>
      </c>
      <c r="AJ4463" t="s">
        <v>48</v>
      </c>
      <c r="AK4463" t="s">
        <v>48</v>
      </c>
      <c r="AL4463" t="s">
        <v>53</v>
      </c>
      <c r="AM4463">
        <v>1113.0999999999999</v>
      </c>
      <c r="AN4463">
        <v>1113.0999999999999</v>
      </c>
      <c r="AO4463">
        <v>15</v>
      </c>
    </row>
    <row r="4464" spans="1:41" x14ac:dyDescent="0.3">
      <c r="A4464" t="str">
        <f>"Trad IRN"</f>
        <v>Trad IRN</v>
      </c>
      <c r="B4464" t="str">
        <f>"Bldg IRN"</f>
        <v>Bldg IRN</v>
      </c>
      <c r="C4464" t="s">
        <v>41</v>
      </c>
      <c r="D4464" t="s">
        <v>3</v>
      </c>
      <c r="E4464" t="s">
        <v>80</v>
      </c>
      <c r="F4464" t="s">
        <v>81</v>
      </c>
      <c r="G4464" t="s">
        <v>82</v>
      </c>
      <c r="H4464" t="s">
        <v>83</v>
      </c>
      <c r="I4464" t="str">
        <f>"Trad IRN"</f>
        <v>Trad IRN</v>
      </c>
      <c r="J4464" t="s">
        <v>43</v>
      </c>
      <c r="K4464" t="s">
        <v>44</v>
      </c>
      <c r="L4464" t="s">
        <v>45</v>
      </c>
      <c r="M4464" t="s">
        <v>46</v>
      </c>
      <c r="N4464" t="str">
        <f t="shared" si="451"/>
        <v>08/18/2022</v>
      </c>
      <c r="O4464" t="str">
        <f t="shared" si="452"/>
        <v>12/31/2500</v>
      </c>
      <c r="P4464">
        <v>1</v>
      </c>
      <c r="Q4464">
        <v>1</v>
      </c>
      <c r="S4464">
        <v>0</v>
      </c>
      <c r="T4464">
        <v>1</v>
      </c>
      <c r="U4464">
        <v>0</v>
      </c>
      <c r="V4464" t="str">
        <f>"Trad IRN"</f>
        <v>Trad IRN</v>
      </c>
      <c r="W4464">
        <v>100</v>
      </c>
      <c r="X4464" t="s">
        <v>47</v>
      </c>
      <c r="Z4464" t="s">
        <v>47</v>
      </c>
      <c r="AB4464" t="str">
        <f>"05"</f>
        <v>05</v>
      </c>
      <c r="AC4464" t="s">
        <v>48</v>
      </c>
      <c r="AD4464" t="s">
        <v>49</v>
      </c>
      <c r="AE4464" t="s">
        <v>55</v>
      </c>
      <c r="AF4464">
        <v>0</v>
      </c>
      <c r="AG4464" t="s">
        <v>56</v>
      </c>
      <c r="AH4464" t="str">
        <f>"Trad IRN"</f>
        <v>Trad IRN</v>
      </c>
      <c r="AI4464" t="str">
        <f>"Bldg IRN"</f>
        <v>Bldg IRN</v>
      </c>
      <c r="AJ4464" t="s">
        <v>48</v>
      </c>
      <c r="AK4464" t="s">
        <v>48</v>
      </c>
      <c r="AL4464" t="s">
        <v>53</v>
      </c>
      <c r="AM4464">
        <v>1113.0999999999999</v>
      </c>
      <c r="AN4464">
        <v>1113.0999999999999</v>
      </c>
      <c r="AO4464">
        <v>15</v>
      </c>
    </row>
    <row r="4465" spans="1:41" x14ac:dyDescent="0.3">
      <c r="A4465" t="str">
        <f>"Trad IRN"</f>
        <v>Trad IRN</v>
      </c>
      <c r="B4465" t="str">
        <f>"Bldg IRN"</f>
        <v>Bldg IRN</v>
      </c>
      <c r="C4465" t="s">
        <v>41</v>
      </c>
      <c r="D4465" t="s">
        <v>3</v>
      </c>
      <c r="E4465" t="s">
        <v>80</v>
      </c>
      <c r="F4465" t="s">
        <v>81</v>
      </c>
      <c r="G4465" t="s">
        <v>82</v>
      </c>
      <c r="H4465" t="s">
        <v>83</v>
      </c>
      <c r="I4465" t="str">
        <f>"Trad IRN"</f>
        <v>Trad IRN</v>
      </c>
      <c r="J4465" t="s">
        <v>43</v>
      </c>
      <c r="K4465" t="s">
        <v>44</v>
      </c>
      <c r="L4465" t="s">
        <v>45</v>
      </c>
      <c r="M4465" t="s">
        <v>46</v>
      </c>
      <c r="N4465" t="str">
        <f t="shared" si="451"/>
        <v>08/18/2022</v>
      </c>
      <c r="O4465" t="str">
        <f t="shared" si="452"/>
        <v>12/31/2500</v>
      </c>
      <c r="P4465">
        <v>1</v>
      </c>
      <c r="Q4465">
        <v>1</v>
      </c>
      <c r="S4465">
        <v>0</v>
      </c>
      <c r="T4465">
        <v>1</v>
      </c>
      <c r="U4465">
        <v>0</v>
      </c>
      <c r="V4465" t="str">
        <f>"Trad IRN"</f>
        <v>Trad IRN</v>
      </c>
      <c r="W4465">
        <v>100</v>
      </c>
      <c r="X4465" t="s">
        <v>47</v>
      </c>
      <c r="Z4465" t="s">
        <v>47</v>
      </c>
      <c r="AB4465" t="str">
        <f>"03"</f>
        <v>03</v>
      </c>
      <c r="AC4465" t="s">
        <v>48</v>
      </c>
      <c r="AD4465" t="s">
        <v>49</v>
      </c>
      <c r="AE4465" t="s">
        <v>50</v>
      </c>
      <c r="AF4465">
        <v>0</v>
      </c>
      <c r="AG4465" t="s">
        <v>56</v>
      </c>
      <c r="AH4465" t="str">
        <f>"Trad IRN"</f>
        <v>Trad IRN</v>
      </c>
      <c r="AI4465" t="str">
        <f>"Bldg IRN"</f>
        <v>Bldg IRN</v>
      </c>
      <c r="AJ4465" t="s">
        <v>48</v>
      </c>
      <c r="AK4465" t="s">
        <v>48</v>
      </c>
      <c r="AL4465" t="s">
        <v>53</v>
      </c>
      <c r="AM4465">
        <v>1113.0999999999999</v>
      </c>
      <c r="AN4465">
        <v>1113.0999999999999</v>
      </c>
      <c r="AO4465">
        <v>15</v>
      </c>
    </row>
    <row r="4466" spans="1:41" x14ac:dyDescent="0.3">
      <c r="A4466" t="str">
        <f>"Trad IRN"</f>
        <v>Trad IRN</v>
      </c>
      <c r="B4466" t="str">
        <f>"Bldg IRN"</f>
        <v>Bldg IRN</v>
      </c>
      <c r="C4466" t="s">
        <v>41</v>
      </c>
      <c r="D4466" t="s">
        <v>3</v>
      </c>
      <c r="E4466" t="s">
        <v>80</v>
      </c>
      <c r="F4466" t="s">
        <v>81</v>
      </c>
      <c r="G4466" t="s">
        <v>82</v>
      </c>
      <c r="H4466" t="s">
        <v>83</v>
      </c>
      <c r="I4466" t="str">
        <f>"Trad IRN"</f>
        <v>Trad IRN</v>
      </c>
      <c r="J4466" t="s">
        <v>43</v>
      </c>
      <c r="K4466" t="s">
        <v>44</v>
      </c>
      <c r="L4466" t="s">
        <v>45</v>
      </c>
      <c r="M4466" t="s">
        <v>46</v>
      </c>
      <c r="N4466" t="str">
        <f t="shared" si="451"/>
        <v>08/18/2022</v>
      </c>
      <c r="O4466" t="str">
        <f t="shared" si="452"/>
        <v>12/31/2500</v>
      </c>
      <c r="P4466">
        <v>1</v>
      </c>
      <c r="Q4466">
        <v>1</v>
      </c>
      <c r="S4466">
        <v>0</v>
      </c>
      <c r="T4466">
        <v>1</v>
      </c>
      <c r="U4466">
        <v>0</v>
      </c>
      <c r="V4466" t="str">
        <f>"Trad IRN"</f>
        <v>Trad IRN</v>
      </c>
      <c r="W4466">
        <v>100</v>
      </c>
      <c r="X4466" t="s">
        <v>47</v>
      </c>
      <c r="Z4466" t="s">
        <v>47</v>
      </c>
      <c r="AB4466" t="str">
        <f>"04"</f>
        <v>04</v>
      </c>
      <c r="AC4466" t="s">
        <v>48</v>
      </c>
      <c r="AD4466" t="s">
        <v>49</v>
      </c>
      <c r="AE4466" t="s">
        <v>50</v>
      </c>
      <c r="AF4466">
        <v>0</v>
      </c>
      <c r="AG4466" t="s">
        <v>56</v>
      </c>
      <c r="AH4466" t="str">
        <f>"Trad IRN"</f>
        <v>Trad IRN</v>
      </c>
      <c r="AI4466" t="str">
        <f>"Bldg IRN"</f>
        <v>Bldg IRN</v>
      </c>
      <c r="AJ4466" t="s">
        <v>48</v>
      </c>
      <c r="AK4466" t="s">
        <v>48</v>
      </c>
      <c r="AL4466" t="s">
        <v>53</v>
      </c>
      <c r="AM4466">
        <v>1113.0999999999999</v>
      </c>
      <c r="AN4466">
        <v>1113.0999999999999</v>
      </c>
      <c r="AO4466">
        <v>15</v>
      </c>
    </row>
    <row r="4467" spans="1:41" x14ac:dyDescent="0.3">
      <c r="A4467" t="str">
        <f>"Trad IRN"</f>
        <v>Trad IRN</v>
      </c>
      <c r="B4467" t="str">
        <f>"Bldg IRN"</f>
        <v>Bldg IRN</v>
      </c>
      <c r="C4467" t="s">
        <v>41</v>
      </c>
      <c r="D4467" t="s">
        <v>3</v>
      </c>
      <c r="E4467" t="s">
        <v>80</v>
      </c>
      <c r="F4467" t="s">
        <v>81</v>
      </c>
      <c r="G4467" t="s">
        <v>82</v>
      </c>
      <c r="H4467" t="s">
        <v>83</v>
      </c>
      <c r="I4467" t="str">
        <f>"Trad IRN"</f>
        <v>Trad IRN</v>
      </c>
      <c r="J4467" t="s">
        <v>43</v>
      </c>
      <c r="K4467" t="s">
        <v>44</v>
      </c>
      <c r="L4467" t="s">
        <v>45</v>
      </c>
      <c r="M4467" t="s">
        <v>70</v>
      </c>
      <c r="N4467" t="str">
        <f t="shared" si="451"/>
        <v>08/18/2022</v>
      </c>
      <c r="O4467" t="str">
        <f t="shared" si="452"/>
        <v>12/31/2500</v>
      </c>
      <c r="P4467">
        <v>1</v>
      </c>
      <c r="Q4467">
        <v>1</v>
      </c>
      <c r="R4467">
        <v>1</v>
      </c>
      <c r="V4467" t="str">
        <f>"Trad IRN"</f>
        <v>Trad IRN</v>
      </c>
      <c r="W4467">
        <v>50</v>
      </c>
      <c r="X4467" t="s">
        <v>47</v>
      </c>
      <c r="Z4467" t="s">
        <v>47</v>
      </c>
      <c r="AB4467" t="s">
        <v>54</v>
      </c>
      <c r="AC4467" t="str">
        <f>"05"</f>
        <v>05</v>
      </c>
      <c r="AD4467" t="str">
        <f>"1"</f>
        <v>1</v>
      </c>
      <c r="AE4467" t="s">
        <v>50</v>
      </c>
      <c r="AG4467" t="s">
        <v>56</v>
      </c>
      <c r="AH4467" t="str">
        <f>"Trad IRN"</f>
        <v>Trad IRN</v>
      </c>
      <c r="AI4467" t="str">
        <f>"Bldg IRN"</f>
        <v>Bldg IRN</v>
      </c>
      <c r="AJ4467" t="s">
        <v>54</v>
      </c>
      <c r="AK4467" t="s">
        <v>71</v>
      </c>
      <c r="AL4467" t="s">
        <v>53</v>
      </c>
      <c r="AM4467">
        <v>142</v>
      </c>
      <c r="AN4467">
        <v>142</v>
      </c>
      <c r="AO4467">
        <v>15</v>
      </c>
    </row>
    <row r="4468" spans="1:41" x14ac:dyDescent="0.3">
      <c r="A4468" t="str">
        <f>"Trad IRN"</f>
        <v>Trad IRN</v>
      </c>
      <c r="B4468" t="str">
        <f>"Bldg IRN"</f>
        <v>Bldg IRN</v>
      </c>
      <c r="C4468" t="s">
        <v>41</v>
      </c>
      <c r="D4468" t="s">
        <v>3</v>
      </c>
      <c r="E4468" t="s">
        <v>80</v>
      </c>
      <c r="F4468" t="s">
        <v>81</v>
      </c>
      <c r="G4468" t="s">
        <v>82</v>
      </c>
      <c r="H4468" t="s">
        <v>83</v>
      </c>
      <c r="I4468" t="str">
        <f>"Trad IRN"</f>
        <v>Trad IRN</v>
      </c>
      <c r="J4468" t="s">
        <v>43</v>
      </c>
      <c r="K4468" t="s">
        <v>44</v>
      </c>
      <c r="L4468" t="s">
        <v>45</v>
      </c>
      <c r="M4468" t="s">
        <v>46</v>
      </c>
      <c r="N4468" t="str">
        <f t="shared" si="451"/>
        <v>08/18/2022</v>
      </c>
      <c r="O4468" t="str">
        <f t="shared" si="452"/>
        <v>12/31/2500</v>
      </c>
      <c r="P4468">
        <v>1</v>
      </c>
      <c r="Q4468">
        <v>1</v>
      </c>
      <c r="S4468">
        <v>0</v>
      </c>
      <c r="T4468">
        <v>1</v>
      </c>
      <c r="U4468">
        <v>0</v>
      </c>
      <c r="V4468" t="str">
        <f>"Trad IRN"</f>
        <v>Trad IRN</v>
      </c>
      <c r="W4468">
        <v>100</v>
      </c>
      <c r="X4468" t="s">
        <v>47</v>
      </c>
      <c r="Z4468" t="s">
        <v>47</v>
      </c>
      <c r="AB4468" t="str">
        <f>"02"</f>
        <v>02</v>
      </c>
      <c r="AC4468" t="s">
        <v>48</v>
      </c>
      <c r="AD4468" t="s">
        <v>49</v>
      </c>
      <c r="AE4468" t="s">
        <v>50</v>
      </c>
      <c r="AF4468">
        <v>0</v>
      </c>
      <c r="AG4468" t="s">
        <v>56</v>
      </c>
      <c r="AH4468" t="str">
        <f>"Trad IRN"</f>
        <v>Trad IRN</v>
      </c>
      <c r="AI4468" t="str">
        <f>"Bldg IRN"</f>
        <v>Bldg IRN</v>
      </c>
      <c r="AJ4468" t="s">
        <v>48</v>
      </c>
      <c r="AK4468" t="s">
        <v>48</v>
      </c>
      <c r="AL4468" t="s">
        <v>53</v>
      </c>
      <c r="AM4468">
        <v>1113.0999999999999</v>
      </c>
      <c r="AN4468">
        <v>1113.0999999999999</v>
      </c>
      <c r="AO4468">
        <v>15</v>
      </c>
    </row>
    <row r="4469" spans="1:41" x14ac:dyDescent="0.3">
      <c r="A4469" t="str">
        <f>"Trad IRN"</f>
        <v>Trad IRN</v>
      </c>
      <c r="B4469" t="str">
        <f>"Bldg IRN"</f>
        <v>Bldg IRN</v>
      </c>
      <c r="C4469" t="s">
        <v>41</v>
      </c>
      <c r="D4469" t="s">
        <v>3</v>
      </c>
      <c r="E4469" t="s">
        <v>80</v>
      </c>
      <c r="F4469" t="s">
        <v>81</v>
      </c>
      <c r="G4469" t="s">
        <v>82</v>
      </c>
      <c r="H4469" t="s">
        <v>83</v>
      </c>
      <c r="I4469" t="str">
        <f>"Trad IRN"</f>
        <v>Trad IRN</v>
      </c>
      <c r="J4469" t="s">
        <v>43</v>
      </c>
      <c r="K4469" t="s">
        <v>44</v>
      </c>
      <c r="L4469" t="s">
        <v>45</v>
      </c>
      <c r="M4469" t="s">
        <v>46</v>
      </c>
      <c r="N4469" t="str">
        <f t="shared" si="451"/>
        <v>08/18/2022</v>
      </c>
      <c r="O4469" t="str">
        <f t="shared" si="452"/>
        <v>12/31/2500</v>
      </c>
      <c r="P4469">
        <v>1</v>
      </c>
      <c r="Q4469">
        <v>1</v>
      </c>
      <c r="S4469">
        <v>0</v>
      </c>
      <c r="T4469">
        <v>1</v>
      </c>
      <c r="U4469">
        <v>0</v>
      </c>
      <c r="V4469" t="str">
        <f>"Trad IRN"</f>
        <v>Trad IRN</v>
      </c>
      <c r="W4469">
        <v>100</v>
      </c>
      <c r="X4469" t="s">
        <v>47</v>
      </c>
      <c r="Z4469" t="s">
        <v>47</v>
      </c>
      <c r="AB4469" t="str">
        <f>"05"</f>
        <v>05</v>
      </c>
      <c r="AC4469" t="s">
        <v>48</v>
      </c>
      <c r="AD4469" t="s">
        <v>49</v>
      </c>
      <c r="AE4469" t="s">
        <v>55</v>
      </c>
      <c r="AF4469">
        <v>0</v>
      </c>
      <c r="AG4469" t="s">
        <v>56</v>
      </c>
      <c r="AH4469" t="str">
        <f>"Trad IRN"</f>
        <v>Trad IRN</v>
      </c>
      <c r="AI4469" t="str">
        <f>"Bldg IRN"</f>
        <v>Bldg IRN</v>
      </c>
      <c r="AJ4469" t="s">
        <v>48</v>
      </c>
      <c r="AK4469" t="s">
        <v>48</v>
      </c>
      <c r="AL4469" t="s">
        <v>53</v>
      </c>
      <c r="AM4469">
        <v>1113.0999999999999</v>
      </c>
      <c r="AN4469">
        <v>1113.0999999999999</v>
      </c>
      <c r="AO4469">
        <v>15</v>
      </c>
    </row>
    <row r="4470" spans="1:41" x14ac:dyDescent="0.3">
      <c r="A4470" t="str">
        <f>"Trad IRN"</f>
        <v>Trad IRN</v>
      </c>
      <c r="B4470" t="str">
        <f>"Bldg IRN"</f>
        <v>Bldg IRN</v>
      </c>
      <c r="C4470" t="s">
        <v>41</v>
      </c>
      <c r="D4470" t="s">
        <v>3</v>
      </c>
      <c r="E4470" t="s">
        <v>80</v>
      </c>
      <c r="F4470" t="s">
        <v>81</v>
      </c>
      <c r="G4470" t="s">
        <v>82</v>
      </c>
      <c r="H4470" t="s">
        <v>83</v>
      </c>
      <c r="I4470" t="str">
        <f>"Trad IRN"</f>
        <v>Trad IRN</v>
      </c>
      <c r="J4470" t="s">
        <v>43</v>
      </c>
      <c r="K4470" t="s">
        <v>44</v>
      </c>
      <c r="L4470" t="s">
        <v>45</v>
      </c>
      <c r="M4470" t="s">
        <v>46</v>
      </c>
      <c r="N4470" t="str">
        <f t="shared" si="451"/>
        <v>08/18/2022</v>
      </c>
      <c r="O4470" t="str">
        <f>"08/28/2022"</f>
        <v>08/28/2022</v>
      </c>
      <c r="P4470">
        <v>4.0374E-2</v>
      </c>
      <c r="Q4470">
        <v>4.0374E-2</v>
      </c>
      <c r="S4470">
        <v>0</v>
      </c>
      <c r="T4470">
        <v>4.0374E-2</v>
      </c>
      <c r="U4470">
        <v>0</v>
      </c>
      <c r="V4470" t="str">
        <f>"Trad IRN"</f>
        <v>Trad IRN</v>
      </c>
      <c r="W4470">
        <v>100</v>
      </c>
      <c r="X4470" t="s">
        <v>47</v>
      </c>
      <c r="Z4470" t="s">
        <v>47</v>
      </c>
      <c r="AB4470" t="str">
        <f>"04"</f>
        <v>04</v>
      </c>
      <c r="AC4470" t="s">
        <v>48</v>
      </c>
      <c r="AD4470" t="s">
        <v>49</v>
      </c>
      <c r="AE4470" t="s">
        <v>50</v>
      </c>
      <c r="AF4470">
        <v>0</v>
      </c>
      <c r="AG4470" t="s">
        <v>56</v>
      </c>
      <c r="AH4470" t="str">
        <f>"Trad IRN"</f>
        <v>Trad IRN</v>
      </c>
      <c r="AI4470" t="str">
        <f>"Bldg IRN"</f>
        <v>Bldg IRN</v>
      </c>
      <c r="AJ4470" t="s">
        <v>48</v>
      </c>
      <c r="AK4470" t="s">
        <v>48</v>
      </c>
      <c r="AL4470" t="s">
        <v>53</v>
      </c>
      <c r="AM4470">
        <v>44.94</v>
      </c>
      <c r="AN4470">
        <v>1113.0999999999999</v>
      </c>
      <c r="AO4470">
        <v>15</v>
      </c>
    </row>
    <row r="4471" spans="1:41" x14ac:dyDescent="0.3">
      <c r="A4471" t="str">
        <f>"Trad IRN"</f>
        <v>Trad IRN</v>
      </c>
      <c r="B4471" t="str">
        <f>"Bldg IRN"</f>
        <v>Bldg IRN</v>
      </c>
      <c r="C4471" t="s">
        <v>41</v>
      </c>
      <c r="D4471" t="s">
        <v>3</v>
      </c>
      <c r="E4471" t="s">
        <v>80</v>
      </c>
      <c r="F4471" t="s">
        <v>81</v>
      </c>
      <c r="G4471" t="s">
        <v>82</v>
      </c>
      <c r="H4471" t="s">
        <v>83</v>
      </c>
      <c r="I4471" t="str">
        <f>"Trad IRN"</f>
        <v>Trad IRN</v>
      </c>
      <c r="J4471" t="s">
        <v>43</v>
      </c>
      <c r="K4471" t="s">
        <v>44</v>
      </c>
      <c r="L4471" t="s">
        <v>45</v>
      </c>
      <c r="M4471" t="s">
        <v>46</v>
      </c>
      <c r="N4471" t="str">
        <f>"08/29/2022"</f>
        <v>08/29/2022</v>
      </c>
      <c r="O4471" t="str">
        <f t="shared" ref="O4471:O4503" si="453">"12/31/2500"</f>
        <v>12/31/2500</v>
      </c>
      <c r="P4471">
        <v>0.95962599999999998</v>
      </c>
      <c r="Q4471">
        <v>0.95962599999999998</v>
      </c>
      <c r="S4471">
        <v>0</v>
      </c>
      <c r="T4471">
        <v>0.95962599999999998</v>
      </c>
      <c r="U4471">
        <v>0</v>
      </c>
      <c r="V4471" t="str">
        <f>"Trad IRN"</f>
        <v>Trad IRN</v>
      </c>
      <c r="W4471">
        <v>100</v>
      </c>
      <c r="X4471" t="s">
        <v>47</v>
      </c>
      <c r="Z4471" t="s">
        <v>47</v>
      </c>
      <c r="AB4471" t="str">
        <f>"04"</f>
        <v>04</v>
      </c>
      <c r="AC4471" t="s">
        <v>48</v>
      </c>
      <c r="AD4471" t="s">
        <v>49</v>
      </c>
      <c r="AE4471" t="s">
        <v>55</v>
      </c>
      <c r="AF4471">
        <v>0</v>
      </c>
      <c r="AG4471" t="s">
        <v>56</v>
      </c>
      <c r="AH4471" t="str">
        <f>"Trad IRN"</f>
        <v>Trad IRN</v>
      </c>
      <c r="AI4471" t="str">
        <f>"Bldg IRN"</f>
        <v>Bldg IRN</v>
      </c>
      <c r="AJ4471" t="s">
        <v>48</v>
      </c>
      <c r="AK4471" t="s">
        <v>48</v>
      </c>
      <c r="AL4471" t="s">
        <v>53</v>
      </c>
      <c r="AM4471">
        <v>1068.1600000000001</v>
      </c>
      <c r="AN4471">
        <v>1113.0999999999999</v>
      </c>
      <c r="AO4471">
        <v>15</v>
      </c>
    </row>
    <row r="4472" spans="1:41" x14ac:dyDescent="0.3">
      <c r="A4472" t="str">
        <f>"Trad IRN"</f>
        <v>Trad IRN</v>
      </c>
      <c r="B4472" t="str">
        <f>"Bldg IRN"</f>
        <v>Bldg IRN</v>
      </c>
      <c r="C4472" t="s">
        <v>41</v>
      </c>
      <c r="D4472" t="s">
        <v>3</v>
      </c>
      <c r="E4472" t="s">
        <v>80</v>
      </c>
      <c r="F4472" t="s">
        <v>81</v>
      </c>
      <c r="G4472" t="s">
        <v>82</v>
      </c>
      <c r="H4472" t="s">
        <v>83</v>
      </c>
      <c r="I4472" t="str">
        <f>"Trad IRN"</f>
        <v>Trad IRN</v>
      </c>
      <c r="J4472" t="s">
        <v>43</v>
      </c>
      <c r="K4472" t="s">
        <v>44</v>
      </c>
      <c r="L4472" t="s">
        <v>45</v>
      </c>
      <c r="M4472" t="s">
        <v>46</v>
      </c>
      <c r="N4472" t="str">
        <f>"09/20/2022"</f>
        <v>09/20/2022</v>
      </c>
      <c r="O4472" t="str">
        <f t="shared" si="453"/>
        <v>12/31/2500</v>
      </c>
      <c r="P4472">
        <v>0.87311099999999997</v>
      </c>
      <c r="Q4472">
        <v>0.87311099999999997</v>
      </c>
      <c r="S4472">
        <v>0</v>
      </c>
      <c r="T4472">
        <v>0.87311099999999997</v>
      </c>
      <c r="U4472">
        <v>0</v>
      </c>
      <c r="V4472" t="str">
        <f>"Trad IRN"</f>
        <v>Trad IRN</v>
      </c>
      <c r="W4472">
        <v>100</v>
      </c>
      <c r="X4472" t="s">
        <v>47</v>
      </c>
      <c r="Z4472" t="s">
        <v>47</v>
      </c>
      <c r="AB4472" t="str">
        <f>"04"</f>
        <v>04</v>
      </c>
      <c r="AC4472" t="s">
        <v>48</v>
      </c>
      <c r="AD4472" t="s">
        <v>49</v>
      </c>
      <c r="AE4472" t="s">
        <v>55</v>
      </c>
      <c r="AF4472">
        <v>0</v>
      </c>
      <c r="AG4472" t="s">
        <v>56</v>
      </c>
      <c r="AH4472" t="str">
        <f>"Trad IRN"</f>
        <v>Trad IRN</v>
      </c>
      <c r="AI4472" t="str">
        <f>"Bldg IRN"</f>
        <v>Bldg IRN</v>
      </c>
      <c r="AJ4472" t="s">
        <v>48</v>
      </c>
      <c r="AK4472" t="s">
        <v>48</v>
      </c>
      <c r="AL4472" t="s">
        <v>53</v>
      </c>
      <c r="AM4472">
        <v>971.86</v>
      </c>
      <c r="AN4472">
        <v>1113.0999999999999</v>
      </c>
      <c r="AO4472">
        <v>15</v>
      </c>
    </row>
    <row r="4473" spans="1:41" x14ac:dyDescent="0.3">
      <c r="A4473" t="str">
        <f>"Trad IRN"</f>
        <v>Trad IRN</v>
      </c>
      <c r="B4473" t="str">
        <f>"Bldg IRN"</f>
        <v>Bldg IRN</v>
      </c>
      <c r="C4473" t="s">
        <v>41</v>
      </c>
      <c r="D4473" t="s">
        <v>3</v>
      </c>
      <c r="E4473" t="s">
        <v>80</v>
      </c>
      <c r="F4473" t="s">
        <v>81</v>
      </c>
      <c r="G4473" t="s">
        <v>82</v>
      </c>
      <c r="H4473" t="s">
        <v>83</v>
      </c>
      <c r="I4473" t="str">
        <f>"Trad IRN"</f>
        <v>Trad IRN</v>
      </c>
      <c r="J4473" t="s">
        <v>43</v>
      </c>
      <c r="K4473" t="s">
        <v>44</v>
      </c>
      <c r="L4473" t="s">
        <v>45</v>
      </c>
      <c r="M4473" t="s">
        <v>46</v>
      </c>
      <c r="N4473" t="str">
        <f>"08/18/2022"</f>
        <v>08/18/2022</v>
      </c>
      <c r="O4473" t="str">
        <f t="shared" si="453"/>
        <v>12/31/2500</v>
      </c>
      <c r="P4473">
        <v>1</v>
      </c>
      <c r="Q4473">
        <v>1</v>
      </c>
      <c r="S4473">
        <v>0</v>
      </c>
      <c r="T4473">
        <v>1</v>
      </c>
      <c r="U4473">
        <v>0</v>
      </c>
      <c r="V4473" t="str">
        <f>"Trad IRN"</f>
        <v>Trad IRN</v>
      </c>
      <c r="W4473">
        <v>100</v>
      </c>
      <c r="X4473" t="s">
        <v>47</v>
      </c>
      <c r="Z4473" t="s">
        <v>47</v>
      </c>
      <c r="AB4473" t="str">
        <f>"04"</f>
        <v>04</v>
      </c>
      <c r="AC4473" t="s">
        <v>48</v>
      </c>
      <c r="AD4473" t="s">
        <v>49</v>
      </c>
      <c r="AE4473" t="s">
        <v>55</v>
      </c>
      <c r="AF4473">
        <v>0</v>
      </c>
      <c r="AG4473" t="s">
        <v>56</v>
      </c>
      <c r="AH4473" t="str">
        <f>"Trad IRN"</f>
        <v>Trad IRN</v>
      </c>
      <c r="AI4473" t="str">
        <f>"Bldg IRN"</f>
        <v>Bldg IRN</v>
      </c>
      <c r="AJ4473" t="s">
        <v>48</v>
      </c>
      <c r="AK4473" t="s">
        <v>48</v>
      </c>
      <c r="AL4473" t="s">
        <v>53</v>
      </c>
      <c r="AM4473">
        <v>1113.0999999999999</v>
      </c>
      <c r="AN4473">
        <v>1113.0999999999999</v>
      </c>
      <c r="AO4473">
        <v>15</v>
      </c>
    </row>
    <row r="4474" spans="1:41" x14ac:dyDescent="0.3">
      <c r="A4474" t="str">
        <f>"Trad IRN"</f>
        <v>Trad IRN</v>
      </c>
      <c r="B4474" t="str">
        <f>"Bldg IRN"</f>
        <v>Bldg IRN</v>
      </c>
      <c r="C4474" t="s">
        <v>41</v>
      </c>
      <c r="D4474" t="s">
        <v>3</v>
      </c>
      <c r="E4474" t="s">
        <v>80</v>
      </c>
      <c r="F4474" t="s">
        <v>81</v>
      </c>
      <c r="G4474" t="s">
        <v>82</v>
      </c>
      <c r="H4474" t="s">
        <v>83</v>
      </c>
      <c r="I4474" t="str">
        <f>"Trad IRN"</f>
        <v>Trad IRN</v>
      </c>
      <c r="J4474" t="s">
        <v>43</v>
      </c>
      <c r="K4474" t="s">
        <v>44</v>
      </c>
      <c r="L4474" t="s">
        <v>45</v>
      </c>
      <c r="M4474" t="s">
        <v>70</v>
      </c>
      <c r="N4474" t="str">
        <f>"08/22/2022"</f>
        <v>08/22/2022</v>
      </c>
      <c r="O4474" t="str">
        <f t="shared" si="453"/>
        <v>12/31/2500</v>
      </c>
      <c r="P4474">
        <v>0.99295800000000001</v>
      </c>
      <c r="Q4474">
        <v>0.99295800000000001</v>
      </c>
      <c r="R4474">
        <v>0.99295800000000001</v>
      </c>
      <c r="V4474" t="str">
        <f>"Trad IRN"</f>
        <v>Trad IRN</v>
      </c>
      <c r="W4474">
        <v>50</v>
      </c>
      <c r="X4474" t="s">
        <v>47</v>
      </c>
      <c r="Z4474" t="s">
        <v>47</v>
      </c>
      <c r="AB4474" t="s">
        <v>54</v>
      </c>
      <c r="AC4474" t="str">
        <f>"16"</f>
        <v>16</v>
      </c>
      <c r="AD4474" t="str">
        <f>"2"</f>
        <v>2</v>
      </c>
      <c r="AE4474" t="s">
        <v>50</v>
      </c>
      <c r="AG4474" t="s">
        <v>56</v>
      </c>
      <c r="AH4474" t="str">
        <f>"Trad IRN"</f>
        <v>Trad IRN</v>
      </c>
      <c r="AI4474" t="str">
        <f>"Bldg IRN"</f>
        <v>Bldg IRN</v>
      </c>
      <c r="AJ4474" t="s">
        <v>54</v>
      </c>
      <c r="AK4474" t="s">
        <v>72</v>
      </c>
      <c r="AL4474" t="s">
        <v>53</v>
      </c>
      <c r="AM4474">
        <v>141</v>
      </c>
      <c r="AN4474">
        <v>142</v>
      </c>
      <c r="AO4474">
        <v>15</v>
      </c>
    </row>
    <row r="4475" spans="1:41" x14ac:dyDescent="0.3">
      <c r="A4475" t="str">
        <f>"Trad IRN"</f>
        <v>Trad IRN</v>
      </c>
      <c r="B4475" t="str">
        <f>"Bldg IRN"</f>
        <v>Bldg IRN</v>
      </c>
      <c r="C4475" t="s">
        <v>41</v>
      </c>
      <c r="D4475" t="s">
        <v>3</v>
      </c>
      <c r="E4475" t="s">
        <v>80</v>
      </c>
      <c r="F4475" t="s">
        <v>81</v>
      </c>
      <c r="G4475" t="s">
        <v>82</v>
      </c>
      <c r="H4475" t="s">
        <v>83</v>
      </c>
      <c r="I4475" t="str">
        <f>"Trad IRN"</f>
        <v>Trad IRN</v>
      </c>
      <c r="J4475" t="s">
        <v>43</v>
      </c>
      <c r="K4475" t="s">
        <v>44</v>
      </c>
      <c r="L4475" t="s">
        <v>45</v>
      </c>
      <c r="M4475" t="s">
        <v>46</v>
      </c>
      <c r="N4475" t="str">
        <f t="shared" ref="N4475:N4483" si="454">"08/18/2022"</f>
        <v>08/18/2022</v>
      </c>
      <c r="O4475" t="str">
        <f t="shared" si="453"/>
        <v>12/31/2500</v>
      </c>
      <c r="P4475">
        <v>1</v>
      </c>
      <c r="Q4475">
        <v>1</v>
      </c>
      <c r="R4475">
        <v>1</v>
      </c>
      <c r="S4475">
        <v>0</v>
      </c>
      <c r="T4475">
        <v>1</v>
      </c>
      <c r="U4475">
        <v>0</v>
      </c>
      <c r="V4475" t="str">
        <f>"Trad IRN"</f>
        <v>Trad IRN</v>
      </c>
      <c r="W4475">
        <v>100</v>
      </c>
      <c r="X4475" t="s">
        <v>47</v>
      </c>
      <c r="Z4475" t="s">
        <v>47</v>
      </c>
      <c r="AB4475" t="str">
        <f>"03"</f>
        <v>03</v>
      </c>
      <c r="AC4475" t="str">
        <f>"15"</f>
        <v>15</v>
      </c>
      <c r="AD4475" t="str">
        <f>"2"</f>
        <v>2</v>
      </c>
      <c r="AE4475" t="s">
        <v>55</v>
      </c>
      <c r="AF4475">
        <v>0</v>
      </c>
      <c r="AG4475" t="s">
        <v>56</v>
      </c>
      <c r="AH4475" t="str">
        <f>"Trad IRN"</f>
        <v>Trad IRN</v>
      </c>
      <c r="AI4475" t="str">
        <f>"Bldg IRN"</f>
        <v>Bldg IRN</v>
      </c>
      <c r="AJ4475" t="s">
        <v>48</v>
      </c>
      <c r="AK4475" t="s">
        <v>48</v>
      </c>
      <c r="AL4475" t="s">
        <v>53</v>
      </c>
      <c r="AM4475">
        <v>1113.0999999999999</v>
      </c>
      <c r="AN4475">
        <v>1113.0999999999999</v>
      </c>
      <c r="AO4475">
        <v>15</v>
      </c>
    </row>
    <row r="4476" spans="1:41" x14ac:dyDescent="0.3">
      <c r="A4476" t="str">
        <f>"Trad IRN"</f>
        <v>Trad IRN</v>
      </c>
      <c r="B4476" t="str">
        <f>"Bldg IRN"</f>
        <v>Bldg IRN</v>
      </c>
      <c r="C4476" t="s">
        <v>41</v>
      </c>
      <c r="D4476" t="s">
        <v>3</v>
      </c>
      <c r="E4476" t="s">
        <v>80</v>
      </c>
      <c r="F4476" t="s">
        <v>81</v>
      </c>
      <c r="G4476" t="s">
        <v>82</v>
      </c>
      <c r="H4476" t="s">
        <v>83</v>
      </c>
      <c r="I4476" t="str">
        <f>"Trad IRN"</f>
        <v>Trad IRN</v>
      </c>
      <c r="J4476" t="s">
        <v>43</v>
      </c>
      <c r="K4476" t="s">
        <v>44</v>
      </c>
      <c r="L4476" t="s">
        <v>45</v>
      </c>
      <c r="M4476" t="s">
        <v>46</v>
      </c>
      <c r="N4476" t="str">
        <f t="shared" si="454"/>
        <v>08/18/2022</v>
      </c>
      <c r="O4476" t="str">
        <f t="shared" si="453"/>
        <v>12/31/2500</v>
      </c>
      <c r="P4476">
        <v>1</v>
      </c>
      <c r="Q4476">
        <v>1</v>
      </c>
      <c r="R4476">
        <v>1</v>
      </c>
      <c r="S4476">
        <v>0</v>
      </c>
      <c r="T4476">
        <v>1</v>
      </c>
      <c r="U4476">
        <v>0</v>
      </c>
      <c r="V4476" t="str">
        <f>"Trad IRN"</f>
        <v>Trad IRN</v>
      </c>
      <c r="W4476">
        <v>100</v>
      </c>
      <c r="X4476" t="s">
        <v>47</v>
      </c>
      <c r="Z4476" t="s">
        <v>47</v>
      </c>
      <c r="AB4476" t="str">
        <f>"01"</f>
        <v>01</v>
      </c>
      <c r="AC4476" t="str">
        <f>"15"</f>
        <v>15</v>
      </c>
      <c r="AD4476" t="str">
        <f>"2"</f>
        <v>2</v>
      </c>
      <c r="AE4476" t="s">
        <v>55</v>
      </c>
      <c r="AF4476">
        <v>0</v>
      </c>
      <c r="AG4476" t="s">
        <v>56</v>
      </c>
      <c r="AH4476" t="str">
        <f>"Trad IRN"</f>
        <v>Trad IRN</v>
      </c>
      <c r="AI4476" t="str">
        <f>"Bldg IRN"</f>
        <v>Bldg IRN</v>
      </c>
      <c r="AJ4476" t="s">
        <v>48</v>
      </c>
      <c r="AK4476" t="s">
        <v>48</v>
      </c>
      <c r="AL4476" t="s">
        <v>53</v>
      </c>
      <c r="AM4476">
        <v>1113.0999999999999</v>
      </c>
      <c r="AN4476">
        <v>1113.0999999999999</v>
      </c>
      <c r="AO4476">
        <v>15</v>
      </c>
    </row>
    <row r="4477" spans="1:41" x14ac:dyDescent="0.3">
      <c r="A4477" t="str">
        <f>"Trad IRN"</f>
        <v>Trad IRN</v>
      </c>
      <c r="B4477" t="str">
        <f>"Bldg IRN"</f>
        <v>Bldg IRN</v>
      </c>
      <c r="C4477" t="s">
        <v>41</v>
      </c>
      <c r="D4477" t="s">
        <v>3</v>
      </c>
      <c r="E4477" t="s">
        <v>80</v>
      </c>
      <c r="F4477" t="s">
        <v>81</v>
      </c>
      <c r="G4477" t="s">
        <v>82</v>
      </c>
      <c r="H4477" t="s">
        <v>83</v>
      </c>
      <c r="I4477" t="str">
        <f>"Trad IRN"</f>
        <v>Trad IRN</v>
      </c>
      <c r="J4477" t="s">
        <v>43</v>
      </c>
      <c r="K4477" t="s">
        <v>44</v>
      </c>
      <c r="L4477" t="s">
        <v>45</v>
      </c>
      <c r="M4477" t="s">
        <v>59</v>
      </c>
      <c r="N4477" t="str">
        <f t="shared" si="454"/>
        <v>08/18/2022</v>
      </c>
      <c r="O4477" t="str">
        <f t="shared" si="453"/>
        <v>12/31/2500</v>
      </c>
      <c r="P4477">
        <v>0.5</v>
      </c>
      <c r="Q4477">
        <v>0.5</v>
      </c>
      <c r="S4477">
        <v>0</v>
      </c>
      <c r="T4477">
        <v>0.5</v>
      </c>
      <c r="U4477">
        <v>0</v>
      </c>
      <c r="V4477" t="s">
        <v>84</v>
      </c>
      <c r="W4477">
        <v>50</v>
      </c>
      <c r="X4477" t="s">
        <v>47</v>
      </c>
      <c r="Z4477" t="s">
        <v>47</v>
      </c>
      <c r="AB4477" t="s">
        <v>57</v>
      </c>
      <c r="AC4477" t="s">
        <v>48</v>
      </c>
      <c r="AD4477" t="s">
        <v>49</v>
      </c>
      <c r="AE4477" t="s">
        <v>50</v>
      </c>
      <c r="AF4477">
        <v>1</v>
      </c>
      <c r="AG4477" t="s">
        <v>56</v>
      </c>
      <c r="AH4477" t="str">
        <f>"Trad IRN"</f>
        <v>Trad IRN</v>
      </c>
      <c r="AI4477" t="str">
        <f>"Bldg IRN"</f>
        <v>Bldg IRN</v>
      </c>
      <c r="AJ4477" t="s">
        <v>48</v>
      </c>
      <c r="AK4477" t="s">
        <v>48</v>
      </c>
      <c r="AL4477" t="s">
        <v>53</v>
      </c>
      <c r="AM4477">
        <v>556.54999999999995</v>
      </c>
      <c r="AN4477">
        <v>1113.0999999999999</v>
      </c>
      <c r="AO4477">
        <v>15</v>
      </c>
    </row>
    <row r="4478" spans="1:41" x14ac:dyDescent="0.3">
      <c r="A4478" t="str">
        <f>"Trad IRN"</f>
        <v>Trad IRN</v>
      </c>
      <c r="B4478" t="str">
        <f>"Bldg IRN"</f>
        <v>Bldg IRN</v>
      </c>
      <c r="C4478" t="s">
        <v>41</v>
      </c>
      <c r="D4478" t="s">
        <v>3</v>
      </c>
      <c r="E4478" t="s">
        <v>80</v>
      </c>
      <c r="F4478" t="s">
        <v>81</v>
      </c>
      <c r="G4478" t="s">
        <v>82</v>
      </c>
      <c r="H4478" t="s">
        <v>83</v>
      </c>
      <c r="I4478" t="str">
        <f>"Trad IRN"</f>
        <v>Trad IRN</v>
      </c>
      <c r="J4478" t="s">
        <v>43</v>
      </c>
      <c r="K4478" t="s">
        <v>44</v>
      </c>
      <c r="L4478" t="s">
        <v>45</v>
      </c>
      <c r="M4478" t="s">
        <v>46</v>
      </c>
      <c r="N4478" t="str">
        <f t="shared" si="454"/>
        <v>08/18/2022</v>
      </c>
      <c r="O4478" t="str">
        <f t="shared" si="453"/>
        <v>12/31/2500</v>
      </c>
      <c r="P4478">
        <v>1</v>
      </c>
      <c r="Q4478">
        <v>1</v>
      </c>
      <c r="S4478">
        <v>0</v>
      </c>
      <c r="T4478">
        <v>1</v>
      </c>
      <c r="U4478">
        <v>0</v>
      </c>
      <c r="V4478" t="str">
        <f>"Trad IRN"</f>
        <v>Trad IRN</v>
      </c>
      <c r="W4478">
        <v>100</v>
      </c>
      <c r="X4478" t="s">
        <v>47</v>
      </c>
      <c r="Z4478" t="s">
        <v>47</v>
      </c>
      <c r="AB4478" t="str">
        <f>"04"</f>
        <v>04</v>
      </c>
      <c r="AC4478" t="s">
        <v>48</v>
      </c>
      <c r="AD4478" t="s">
        <v>49</v>
      </c>
      <c r="AE4478" t="s">
        <v>50</v>
      </c>
      <c r="AF4478">
        <v>0</v>
      </c>
      <c r="AG4478" t="s">
        <v>56</v>
      </c>
      <c r="AH4478" t="str">
        <f>"Trad IRN"</f>
        <v>Trad IRN</v>
      </c>
      <c r="AI4478" t="str">
        <f>"Bldg IRN"</f>
        <v>Bldg IRN</v>
      </c>
      <c r="AJ4478" t="s">
        <v>48</v>
      </c>
      <c r="AK4478" t="s">
        <v>48</v>
      </c>
      <c r="AL4478" t="s">
        <v>53</v>
      </c>
      <c r="AM4478">
        <v>1113.0999999999999</v>
      </c>
      <c r="AN4478">
        <v>1113.0999999999999</v>
      </c>
      <c r="AO4478">
        <v>15</v>
      </c>
    </row>
    <row r="4479" spans="1:41" x14ac:dyDescent="0.3">
      <c r="A4479" t="str">
        <f>"Trad IRN"</f>
        <v>Trad IRN</v>
      </c>
      <c r="B4479" t="str">
        <f>"Bldg IRN"</f>
        <v>Bldg IRN</v>
      </c>
      <c r="C4479" t="s">
        <v>41</v>
      </c>
      <c r="D4479" t="s">
        <v>3</v>
      </c>
      <c r="E4479" t="s">
        <v>80</v>
      </c>
      <c r="F4479" t="s">
        <v>81</v>
      </c>
      <c r="G4479" t="s">
        <v>82</v>
      </c>
      <c r="H4479" t="s">
        <v>83</v>
      </c>
      <c r="I4479" t="str">
        <f>"Trad IRN"</f>
        <v>Trad IRN</v>
      </c>
      <c r="J4479" t="s">
        <v>43</v>
      </c>
      <c r="K4479" t="s">
        <v>44</v>
      </c>
      <c r="L4479" t="s">
        <v>45</v>
      </c>
      <c r="M4479" t="s">
        <v>70</v>
      </c>
      <c r="N4479" t="str">
        <f t="shared" si="454"/>
        <v>08/18/2022</v>
      </c>
      <c r="O4479" t="str">
        <f t="shared" si="453"/>
        <v>12/31/2500</v>
      </c>
      <c r="P4479">
        <v>1</v>
      </c>
      <c r="Q4479">
        <v>1</v>
      </c>
      <c r="R4479">
        <v>1</v>
      </c>
      <c r="V4479" t="str">
        <f>"Trad IRN"</f>
        <v>Trad IRN</v>
      </c>
      <c r="W4479">
        <v>50</v>
      </c>
      <c r="X4479" t="s">
        <v>47</v>
      </c>
      <c r="Z4479" t="s">
        <v>47</v>
      </c>
      <c r="AB4479" t="s">
        <v>54</v>
      </c>
      <c r="AC4479" t="str">
        <f>"05"</f>
        <v>05</v>
      </c>
      <c r="AD4479" t="str">
        <f>"1"</f>
        <v>1</v>
      </c>
      <c r="AE4479" t="s">
        <v>50</v>
      </c>
      <c r="AG4479" t="s">
        <v>56</v>
      </c>
      <c r="AH4479" t="str">
        <f>"Trad IRN"</f>
        <v>Trad IRN</v>
      </c>
      <c r="AI4479" t="str">
        <f>"Bldg IRN"</f>
        <v>Bldg IRN</v>
      </c>
      <c r="AJ4479" t="s">
        <v>54</v>
      </c>
      <c r="AK4479" t="s">
        <v>72</v>
      </c>
      <c r="AL4479" t="s">
        <v>53</v>
      </c>
      <c r="AM4479">
        <v>142</v>
      </c>
      <c r="AN4479">
        <v>142</v>
      </c>
      <c r="AO4479">
        <v>15</v>
      </c>
    </row>
    <row r="4480" spans="1:41" x14ac:dyDescent="0.3">
      <c r="A4480" t="str">
        <f>"Trad IRN"</f>
        <v>Trad IRN</v>
      </c>
      <c r="B4480" t="str">
        <f>"Bldg IRN"</f>
        <v>Bldg IRN</v>
      </c>
      <c r="C4480" t="s">
        <v>41</v>
      </c>
      <c r="D4480" t="s">
        <v>3</v>
      </c>
      <c r="E4480" t="s">
        <v>80</v>
      </c>
      <c r="F4480" t="s">
        <v>81</v>
      </c>
      <c r="G4480" t="s">
        <v>82</v>
      </c>
      <c r="H4480" t="s">
        <v>83</v>
      </c>
      <c r="I4480" t="str">
        <f>"Trad IRN"</f>
        <v>Trad IRN</v>
      </c>
      <c r="J4480" t="s">
        <v>43</v>
      </c>
      <c r="K4480" t="s">
        <v>44</v>
      </c>
      <c r="L4480" t="s">
        <v>45</v>
      </c>
      <c r="M4480" t="s">
        <v>46</v>
      </c>
      <c r="N4480" t="str">
        <f t="shared" si="454"/>
        <v>08/18/2022</v>
      </c>
      <c r="O4480" t="str">
        <f t="shared" si="453"/>
        <v>12/31/2500</v>
      </c>
      <c r="P4480">
        <v>1</v>
      </c>
      <c r="Q4480">
        <v>1</v>
      </c>
      <c r="S4480">
        <v>0</v>
      </c>
      <c r="T4480">
        <v>1</v>
      </c>
      <c r="U4480">
        <v>0</v>
      </c>
      <c r="V4480" t="str">
        <f>"Trad IRN"</f>
        <v>Trad IRN</v>
      </c>
      <c r="W4480">
        <v>100</v>
      </c>
      <c r="X4480" t="s">
        <v>47</v>
      </c>
      <c r="Z4480" t="s">
        <v>47</v>
      </c>
      <c r="AB4480" t="s">
        <v>57</v>
      </c>
      <c r="AC4480" t="s">
        <v>48</v>
      </c>
      <c r="AD4480" t="s">
        <v>49</v>
      </c>
      <c r="AE4480" t="s">
        <v>50</v>
      </c>
      <c r="AF4480">
        <v>0</v>
      </c>
      <c r="AG4480" t="s">
        <v>56</v>
      </c>
      <c r="AH4480" t="str">
        <f>"Trad IRN"</f>
        <v>Trad IRN</v>
      </c>
      <c r="AI4480" t="str">
        <f>"Bldg IRN"</f>
        <v>Bldg IRN</v>
      </c>
      <c r="AJ4480" t="s">
        <v>48</v>
      </c>
      <c r="AK4480" t="s">
        <v>48</v>
      </c>
      <c r="AL4480" t="s">
        <v>53</v>
      </c>
      <c r="AM4480">
        <v>1113.0999999999999</v>
      </c>
      <c r="AN4480">
        <v>1113.0999999999999</v>
      </c>
      <c r="AO4480">
        <v>15</v>
      </c>
    </row>
    <row r="4481" spans="1:41" x14ac:dyDescent="0.3">
      <c r="A4481" t="str">
        <f>"Trad IRN"</f>
        <v>Trad IRN</v>
      </c>
      <c r="B4481" t="str">
        <f>"Bldg IRN"</f>
        <v>Bldg IRN</v>
      </c>
      <c r="C4481" t="s">
        <v>41</v>
      </c>
      <c r="D4481" t="s">
        <v>3</v>
      </c>
      <c r="E4481" t="s">
        <v>80</v>
      </c>
      <c r="F4481" t="s">
        <v>81</v>
      </c>
      <c r="G4481" t="s">
        <v>82</v>
      </c>
      <c r="H4481" t="s">
        <v>83</v>
      </c>
      <c r="I4481" t="str">
        <f>"Trad IRN"</f>
        <v>Trad IRN</v>
      </c>
      <c r="J4481" t="s">
        <v>43</v>
      </c>
      <c r="K4481" t="s">
        <v>44</v>
      </c>
      <c r="L4481" t="s">
        <v>45</v>
      </c>
      <c r="M4481" t="s">
        <v>46</v>
      </c>
      <c r="N4481" t="str">
        <f t="shared" si="454"/>
        <v>08/18/2022</v>
      </c>
      <c r="O4481" t="str">
        <f t="shared" si="453"/>
        <v>12/31/2500</v>
      </c>
      <c r="P4481">
        <v>1</v>
      </c>
      <c r="Q4481">
        <v>1</v>
      </c>
      <c r="S4481">
        <v>1</v>
      </c>
      <c r="T4481">
        <v>1</v>
      </c>
      <c r="U4481">
        <v>0</v>
      </c>
      <c r="V4481" t="str">
        <f>"Trad IRN"</f>
        <v>Trad IRN</v>
      </c>
      <c r="W4481">
        <v>100</v>
      </c>
      <c r="X4481" t="s">
        <v>47</v>
      </c>
      <c r="Z4481" t="s">
        <v>47</v>
      </c>
      <c r="AB4481" t="str">
        <f>"04"</f>
        <v>04</v>
      </c>
      <c r="AC4481" t="s">
        <v>48</v>
      </c>
      <c r="AD4481" t="s">
        <v>49</v>
      </c>
      <c r="AE4481" t="s">
        <v>50</v>
      </c>
      <c r="AF4481">
        <v>0</v>
      </c>
      <c r="AG4481" t="s">
        <v>56</v>
      </c>
      <c r="AH4481" t="str">
        <f>"Trad IRN"</f>
        <v>Trad IRN</v>
      </c>
      <c r="AI4481" t="str">
        <f>"Bldg IRN"</f>
        <v>Bldg IRN</v>
      </c>
      <c r="AJ4481" t="s">
        <v>48</v>
      </c>
      <c r="AK4481" t="s">
        <v>48</v>
      </c>
      <c r="AL4481" t="s">
        <v>53</v>
      </c>
      <c r="AM4481">
        <v>1113.0999999999999</v>
      </c>
      <c r="AN4481">
        <v>1113.0999999999999</v>
      </c>
      <c r="AO4481">
        <v>15</v>
      </c>
    </row>
    <row r="4482" spans="1:41" x14ac:dyDescent="0.3">
      <c r="A4482" t="str">
        <f>"Trad IRN"</f>
        <v>Trad IRN</v>
      </c>
      <c r="B4482" t="str">
        <f>"Bldg IRN"</f>
        <v>Bldg IRN</v>
      </c>
      <c r="C4482" t="s">
        <v>41</v>
      </c>
      <c r="D4482" t="s">
        <v>3</v>
      </c>
      <c r="E4482" t="s">
        <v>80</v>
      </c>
      <c r="F4482" t="s">
        <v>81</v>
      </c>
      <c r="G4482" t="s">
        <v>82</v>
      </c>
      <c r="H4482" t="s">
        <v>83</v>
      </c>
      <c r="I4482" t="str">
        <f>"Trad IRN"</f>
        <v>Trad IRN</v>
      </c>
      <c r="J4482" t="s">
        <v>43</v>
      </c>
      <c r="K4482" t="s">
        <v>44</v>
      </c>
      <c r="L4482" t="s">
        <v>45</v>
      </c>
      <c r="M4482" t="s">
        <v>70</v>
      </c>
      <c r="N4482" t="str">
        <f t="shared" si="454"/>
        <v>08/18/2022</v>
      </c>
      <c r="O4482" t="str">
        <f t="shared" si="453"/>
        <v>12/31/2500</v>
      </c>
      <c r="P4482">
        <v>1</v>
      </c>
      <c r="Q4482">
        <v>1</v>
      </c>
      <c r="R4482">
        <v>1</v>
      </c>
      <c r="V4482" t="str">
        <f>"Trad IRN"</f>
        <v>Trad IRN</v>
      </c>
      <c r="W4482">
        <v>50</v>
      </c>
      <c r="X4482" t="s">
        <v>47</v>
      </c>
      <c r="Z4482" t="s">
        <v>47</v>
      </c>
      <c r="AB4482" t="s">
        <v>54</v>
      </c>
      <c r="AC4482" t="str">
        <f>"05"</f>
        <v>05</v>
      </c>
      <c r="AD4482" t="str">
        <f>"1"</f>
        <v>1</v>
      </c>
      <c r="AE4482" t="s">
        <v>50</v>
      </c>
      <c r="AG4482" t="s">
        <v>56</v>
      </c>
      <c r="AH4482" t="str">
        <f>"Trad IRN"</f>
        <v>Trad IRN</v>
      </c>
      <c r="AI4482" t="str">
        <f>"Bldg IRN"</f>
        <v>Bldg IRN</v>
      </c>
      <c r="AJ4482" t="s">
        <v>54</v>
      </c>
      <c r="AK4482" t="s">
        <v>71</v>
      </c>
      <c r="AL4482" t="s">
        <v>53</v>
      </c>
      <c r="AM4482">
        <v>142</v>
      </c>
      <c r="AN4482">
        <v>142</v>
      </c>
      <c r="AO4482">
        <v>15</v>
      </c>
    </row>
    <row r="4483" spans="1:41" x14ac:dyDescent="0.3">
      <c r="A4483" t="str">
        <f>"Trad IRN"</f>
        <v>Trad IRN</v>
      </c>
      <c r="B4483" t="str">
        <f>"Bldg IRN"</f>
        <v>Bldg IRN</v>
      </c>
      <c r="C4483" t="s">
        <v>41</v>
      </c>
      <c r="D4483" t="s">
        <v>3</v>
      </c>
      <c r="E4483" t="s">
        <v>80</v>
      </c>
      <c r="F4483" t="s">
        <v>81</v>
      </c>
      <c r="G4483" t="s">
        <v>82</v>
      </c>
      <c r="H4483" t="s">
        <v>83</v>
      </c>
      <c r="I4483" t="str">
        <f>"Trad IRN"</f>
        <v>Trad IRN</v>
      </c>
      <c r="J4483" t="s">
        <v>43</v>
      </c>
      <c r="K4483" t="s">
        <v>44</v>
      </c>
      <c r="L4483" t="s">
        <v>45</v>
      </c>
      <c r="M4483" t="s">
        <v>70</v>
      </c>
      <c r="N4483" t="str">
        <f t="shared" si="454"/>
        <v>08/18/2022</v>
      </c>
      <c r="O4483" t="str">
        <f t="shared" si="453"/>
        <v>12/31/2500</v>
      </c>
      <c r="P4483">
        <v>1</v>
      </c>
      <c r="Q4483">
        <v>1</v>
      </c>
      <c r="R4483">
        <v>1</v>
      </c>
      <c r="V4483" t="str">
        <f>"Trad IRN"</f>
        <v>Trad IRN</v>
      </c>
      <c r="W4483">
        <v>50</v>
      </c>
      <c r="X4483" t="s">
        <v>47</v>
      </c>
      <c r="Z4483" t="s">
        <v>47</v>
      </c>
      <c r="AB4483" t="s">
        <v>54</v>
      </c>
      <c r="AC4483" t="str">
        <f>"12"</f>
        <v>12</v>
      </c>
      <c r="AD4483" t="str">
        <f>"6"</f>
        <v>6</v>
      </c>
      <c r="AE4483" t="s">
        <v>50</v>
      </c>
      <c r="AG4483" t="s">
        <v>56</v>
      </c>
      <c r="AH4483" t="str">
        <f>"Trad IRN"</f>
        <v>Trad IRN</v>
      </c>
      <c r="AI4483" t="str">
        <f>"Bldg IRN"</f>
        <v>Bldg IRN</v>
      </c>
      <c r="AJ4483" t="s">
        <v>54</v>
      </c>
      <c r="AK4483" t="s">
        <v>71</v>
      </c>
      <c r="AL4483" t="s">
        <v>53</v>
      </c>
      <c r="AM4483">
        <v>142</v>
      </c>
      <c r="AN4483">
        <v>142</v>
      </c>
      <c r="AO4483">
        <v>15</v>
      </c>
    </row>
    <row r="4484" spans="1:41" x14ac:dyDescent="0.3">
      <c r="A4484" t="str">
        <f>"Trad IRN"</f>
        <v>Trad IRN</v>
      </c>
      <c r="B4484" t="str">
        <f>"Bldg IRN"</f>
        <v>Bldg IRN</v>
      </c>
      <c r="C4484" t="s">
        <v>41</v>
      </c>
      <c r="D4484" t="s">
        <v>3</v>
      </c>
      <c r="E4484" t="s">
        <v>80</v>
      </c>
      <c r="F4484" t="s">
        <v>81</v>
      </c>
      <c r="G4484" t="s">
        <v>82</v>
      </c>
      <c r="H4484" t="s">
        <v>83</v>
      </c>
      <c r="I4484" t="str">
        <f>"Trad IRN"</f>
        <v>Trad IRN</v>
      </c>
      <c r="J4484" t="s">
        <v>43</v>
      </c>
      <c r="K4484" t="s">
        <v>44</v>
      </c>
      <c r="L4484" t="s">
        <v>45</v>
      </c>
      <c r="M4484" t="s">
        <v>70</v>
      </c>
      <c r="N4484" t="str">
        <f>"11/02/2022"</f>
        <v>11/02/2022</v>
      </c>
      <c r="O4484" t="str">
        <f t="shared" si="453"/>
        <v>12/31/2500</v>
      </c>
      <c r="P4484">
        <v>0.71831</v>
      </c>
      <c r="Q4484">
        <v>0.71831</v>
      </c>
      <c r="R4484">
        <v>0.71831</v>
      </c>
      <c r="V4484" t="str">
        <f>"Trad IRN"</f>
        <v>Trad IRN</v>
      </c>
      <c r="W4484">
        <v>100</v>
      </c>
      <c r="X4484" t="s">
        <v>47</v>
      </c>
      <c r="Z4484" t="s">
        <v>47</v>
      </c>
      <c r="AB4484" t="s">
        <v>54</v>
      </c>
      <c r="AC4484" t="str">
        <f>"05"</f>
        <v>05</v>
      </c>
      <c r="AD4484" t="str">
        <f>"1"</f>
        <v>1</v>
      </c>
      <c r="AE4484" t="s">
        <v>55</v>
      </c>
      <c r="AG4484" t="s">
        <v>56</v>
      </c>
      <c r="AH4484" t="str">
        <f>"Trad IRN"</f>
        <v>Trad IRN</v>
      </c>
      <c r="AI4484" t="str">
        <f>"Bldg IRN"</f>
        <v>Bldg IRN</v>
      </c>
      <c r="AJ4484" t="s">
        <v>54</v>
      </c>
      <c r="AK4484" t="s">
        <v>71</v>
      </c>
      <c r="AL4484" t="s">
        <v>53</v>
      </c>
      <c r="AM4484">
        <v>102</v>
      </c>
      <c r="AN4484">
        <v>142</v>
      </c>
      <c r="AO4484">
        <v>15</v>
      </c>
    </row>
    <row r="4485" spans="1:41" x14ac:dyDescent="0.3">
      <c r="A4485" t="str">
        <f>"Trad IRN"</f>
        <v>Trad IRN</v>
      </c>
      <c r="B4485" t="str">
        <f>"Bldg IRN"</f>
        <v>Bldg IRN</v>
      </c>
      <c r="C4485" t="s">
        <v>41</v>
      </c>
      <c r="D4485" t="s">
        <v>3</v>
      </c>
      <c r="E4485" t="s">
        <v>80</v>
      </c>
      <c r="F4485" t="s">
        <v>81</v>
      </c>
      <c r="G4485" t="s">
        <v>82</v>
      </c>
      <c r="H4485" t="s">
        <v>83</v>
      </c>
      <c r="I4485" t="str">
        <f>"Trad IRN"</f>
        <v>Trad IRN</v>
      </c>
      <c r="J4485" t="s">
        <v>43</v>
      </c>
      <c r="K4485" t="s">
        <v>44</v>
      </c>
      <c r="L4485" t="s">
        <v>45</v>
      </c>
      <c r="M4485" t="s">
        <v>46</v>
      </c>
      <c r="N4485" t="str">
        <f>"08/18/2022"</f>
        <v>08/18/2022</v>
      </c>
      <c r="O4485" t="str">
        <f t="shared" si="453"/>
        <v>12/31/2500</v>
      </c>
      <c r="P4485">
        <v>1</v>
      </c>
      <c r="Q4485">
        <v>1</v>
      </c>
      <c r="S4485">
        <v>0</v>
      </c>
      <c r="T4485">
        <v>1</v>
      </c>
      <c r="U4485">
        <v>0</v>
      </c>
      <c r="V4485" t="str">
        <f>"Trad IRN"</f>
        <v>Trad IRN</v>
      </c>
      <c r="W4485">
        <v>100</v>
      </c>
      <c r="X4485" t="s">
        <v>47</v>
      </c>
      <c r="Z4485" t="s">
        <v>47</v>
      </c>
      <c r="AB4485" t="str">
        <f>"03"</f>
        <v>03</v>
      </c>
      <c r="AC4485" t="s">
        <v>48</v>
      </c>
      <c r="AD4485" t="s">
        <v>49</v>
      </c>
      <c r="AE4485" t="s">
        <v>50</v>
      </c>
      <c r="AF4485">
        <v>3</v>
      </c>
      <c r="AG4485" t="s">
        <v>56</v>
      </c>
      <c r="AH4485" t="str">
        <f>"Trad IRN"</f>
        <v>Trad IRN</v>
      </c>
      <c r="AI4485" t="str">
        <f>"Bldg IRN"</f>
        <v>Bldg IRN</v>
      </c>
      <c r="AJ4485" t="s">
        <v>48</v>
      </c>
      <c r="AK4485" t="s">
        <v>48</v>
      </c>
      <c r="AL4485" t="s">
        <v>53</v>
      </c>
      <c r="AM4485">
        <v>1113.0999999999999</v>
      </c>
      <c r="AN4485">
        <v>1113.0999999999999</v>
      </c>
      <c r="AO4485">
        <v>15</v>
      </c>
    </row>
    <row r="4486" spans="1:41" x14ac:dyDescent="0.3">
      <c r="A4486" t="str">
        <f>"Trad IRN"</f>
        <v>Trad IRN</v>
      </c>
      <c r="B4486" t="str">
        <f>"Bldg IRN"</f>
        <v>Bldg IRN</v>
      </c>
      <c r="C4486" t="s">
        <v>41</v>
      </c>
      <c r="D4486" t="s">
        <v>3</v>
      </c>
      <c r="E4486" t="s">
        <v>80</v>
      </c>
      <c r="F4486" t="s">
        <v>81</v>
      </c>
      <c r="G4486" t="s">
        <v>82</v>
      </c>
      <c r="H4486" t="s">
        <v>83</v>
      </c>
      <c r="I4486" t="str">
        <f>"Trad IRN"</f>
        <v>Trad IRN</v>
      </c>
      <c r="J4486" t="s">
        <v>43</v>
      </c>
      <c r="K4486" t="s">
        <v>44</v>
      </c>
      <c r="L4486" t="s">
        <v>45</v>
      </c>
      <c r="M4486" t="s">
        <v>46</v>
      </c>
      <c r="N4486" t="str">
        <f>"08/18/2022"</f>
        <v>08/18/2022</v>
      </c>
      <c r="O4486" t="str">
        <f t="shared" si="453"/>
        <v>12/31/2500</v>
      </c>
      <c r="P4486">
        <v>1</v>
      </c>
      <c r="Q4486">
        <v>1</v>
      </c>
      <c r="S4486">
        <v>0</v>
      </c>
      <c r="T4486">
        <v>1</v>
      </c>
      <c r="U4486">
        <v>0</v>
      </c>
      <c r="V4486" t="str">
        <f>"Trad IRN"</f>
        <v>Trad IRN</v>
      </c>
      <c r="W4486">
        <v>100</v>
      </c>
      <c r="X4486" t="s">
        <v>47</v>
      </c>
      <c r="Z4486" t="s">
        <v>47</v>
      </c>
      <c r="AB4486" t="str">
        <f>"03"</f>
        <v>03</v>
      </c>
      <c r="AC4486" t="s">
        <v>48</v>
      </c>
      <c r="AD4486" t="s">
        <v>49</v>
      </c>
      <c r="AE4486" t="s">
        <v>50</v>
      </c>
      <c r="AF4486">
        <v>0</v>
      </c>
      <c r="AG4486" t="s">
        <v>56</v>
      </c>
      <c r="AH4486" t="str">
        <f>"Trad IRN"</f>
        <v>Trad IRN</v>
      </c>
      <c r="AI4486" t="str">
        <f>"Bldg IRN"</f>
        <v>Bldg IRN</v>
      </c>
      <c r="AJ4486" t="s">
        <v>48</v>
      </c>
      <c r="AK4486" t="s">
        <v>48</v>
      </c>
      <c r="AL4486" t="s">
        <v>53</v>
      </c>
      <c r="AM4486">
        <v>1113.0999999999999</v>
      </c>
      <c r="AN4486">
        <v>1113.0999999999999</v>
      </c>
      <c r="AO4486">
        <v>15</v>
      </c>
    </row>
    <row r="4487" spans="1:41" x14ac:dyDescent="0.3">
      <c r="A4487" t="str">
        <f>"Trad IRN"</f>
        <v>Trad IRN</v>
      </c>
      <c r="B4487" t="str">
        <f>"Bldg IRN"</f>
        <v>Bldg IRN</v>
      </c>
      <c r="C4487" t="s">
        <v>41</v>
      </c>
      <c r="D4487" t="s">
        <v>3</v>
      </c>
      <c r="E4487" t="s">
        <v>80</v>
      </c>
      <c r="F4487" t="s">
        <v>81</v>
      </c>
      <c r="G4487" t="s">
        <v>82</v>
      </c>
      <c r="H4487" t="s">
        <v>83</v>
      </c>
      <c r="I4487" t="str">
        <f>"Trad IRN"</f>
        <v>Trad IRN</v>
      </c>
      <c r="J4487" t="s">
        <v>43</v>
      </c>
      <c r="K4487" t="s">
        <v>44</v>
      </c>
      <c r="L4487" t="s">
        <v>45</v>
      </c>
      <c r="M4487" t="s">
        <v>46</v>
      </c>
      <c r="N4487" t="str">
        <f>"08/18/2022"</f>
        <v>08/18/2022</v>
      </c>
      <c r="O4487" t="str">
        <f t="shared" si="453"/>
        <v>12/31/2500</v>
      </c>
      <c r="P4487">
        <v>1</v>
      </c>
      <c r="Q4487">
        <v>1</v>
      </c>
      <c r="S4487">
        <v>0</v>
      </c>
      <c r="T4487">
        <v>1</v>
      </c>
      <c r="U4487">
        <v>0</v>
      </c>
      <c r="V4487" t="str">
        <f>"Trad IRN"</f>
        <v>Trad IRN</v>
      </c>
      <c r="W4487">
        <v>100</v>
      </c>
      <c r="X4487" t="s">
        <v>47</v>
      </c>
      <c r="Z4487" t="s">
        <v>47</v>
      </c>
      <c r="AB4487" t="str">
        <f>"02"</f>
        <v>02</v>
      </c>
      <c r="AC4487" t="s">
        <v>48</v>
      </c>
      <c r="AD4487" t="s">
        <v>49</v>
      </c>
      <c r="AE4487" t="s">
        <v>55</v>
      </c>
      <c r="AF4487">
        <v>0</v>
      </c>
      <c r="AG4487" t="s">
        <v>56</v>
      </c>
      <c r="AH4487" t="str">
        <f>"Trad IRN"</f>
        <v>Trad IRN</v>
      </c>
      <c r="AI4487" t="str">
        <f>"Bldg IRN"</f>
        <v>Bldg IRN</v>
      </c>
      <c r="AJ4487" t="s">
        <v>48</v>
      </c>
      <c r="AK4487" t="s">
        <v>48</v>
      </c>
      <c r="AL4487" t="s">
        <v>53</v>
      </c>
      <c r="AM4487">
        <v>1113.0999999999999</v>
      </c>
      <c r="AN4487">
        <v>1113.0999999999999</v>
      </c>
      <c r="AO4487">
        <v>15</v>
      </c>
    </row>
    <row r="4488" spans="1:41" x14ac:dyDescent="0.3">
      <c r="A4488" t="str">
        <f>"Trad IRN"</f>
        <v>Trad IRN</v>
      </c>
      <c r="B4488" t="str">
        <f>"Bldg IRN"</f>
        <v>Bldg IRN</v>
      </c>
      <c r="C4488" t="s">
        <v>41</v>
      </c>
      <c r="D4488" t="s">
        <v>3</v>
      </c>
      <c r="E4488" t="s">
        <v>80</v>
      </c>
      <c r="F4488" t="s">
        <v>81</v>
      </c>
      <c r="G4488" t="s">
        <v>82</v>
      </c>
      <c r="H4488" t="s">
        <v>83</v>
      </c>
      <c r="I4488" t="str">
        <f>"Trad IRN"</f>
        <v>Trad IRN</v>
      </c>
      <c r="J4488" t="s">
        <v>43</v>
      </c>
      <c r="K4488" t="s">
        <v>44</v>
      </c>
      <c r="L4488" t="s">
        <v>45</v>
      </c>
      <c r="M4488" t="s">
        <v>46</v>
      </c>
      <c r="N4488" t="str">
        <f>"08/18/2022"</f>
        <v>08/18/2022</v>
      </c>
      <c r="O4488" t="str">
        <f t="shared" si="453"/>
        <v>12/31/2500</v>
      </c>
      <c r="P4488">
        <v>1</v>
      </c>
      <c r="Q4488">
        <v>1</v>
      </c>
      <c r="S4488">
        <v>0</v>
      </c>
      <c r="T4488">
        <v>1</v>
      </c>
      <c r="U4488">
        <v>0</v>
      </c>
      <c r="V4488" t="str">
        <f>"Trad IRN"</f>
        <v>Trad IRN</v>
      </c>
      <c r="W4488">
        <v>100</v>
      </c>
      <c r="X4488" t="s">
        <v>47</v>
      </c>
      <c r="Z4488" t="s">
        <v>47</v>
      </c>
      <c r="AB4488" t="str">
        <f>"04"</f>
        <v>04</v>
      </c>
      <c r="AC4488" t="s">
        <v>48</v>
      </c>
      <c r="AD4488" t="s">
        <v>49</v>
      </c>
      <c r="AE4488" t="s">
        <v>55</v>
      </c>
      <c r="AF4488">
        <v>0</v>
      </c>
      <c r="AG4488" t="s">
        <v>56</v>
      </c>
      <c r="AH4488" t="str">
        <f>"Trad IRN"</f>
        <v>Trad IRN</v>
      </c>
      <c r="AI4488" t="str">
        <f>"Bldg IRN"</f>
        <v>Bldg IRN</v>
      </c>
      <c r="AJ4488" t="s">
        <v>48</v>
      </c>
      <c r="AK4488" t="s">
        <v>48</v>
      </c>
      <c r="AL4488" t="s">
        <v>53</v>
      </c>
      <c r="AM4488">
        <v>1113.0999999999999</v>
      </c>
      <c r="AN4488">
        <v>1113.0999999999999</v>
      </c>
      <c r="AO4488">
        <v>15</v>
      </c>
    </row>
    <row r="4489" spans="1:41" x14ac:dyDescent="0.3">
      <c r="A4489" t="str">
        <f>"Trad IRN"</f>
        <v>Trad IRN</v>
      </c>
      <c r="B4489" t="str">
        <f>"Bldg IRN"</f>
        <v>Bldg IRN</v>
      </c>
      <c r="C4489" t="s">
        <v>41</v>
      </c>
      <c r="D4489" t="s">
        <v>3</v>
      </c>
      <c r="E4489" t="s">
        <v>80</v>
      </c>
      <c r="F4489" t="s">
        <v>81</v>
      </c>
      <c r="G4489" t="s">
        <v>82</v>
      </c>
      <c r="H4489" t="s">
        <v>83</v>
      </c>
      <c r="I4489" t="str">
        <f>"Trad IRN"</f>
        <v>Trad IRN</v>
      </c>
      <c r="J4489" t="s">
        <v>43</v>
      </c>
      <c r="K4489" t="s">
        <v>44</v>
      </c>
      <c r="L4489" t="s">
        <v>45</v>
      </c>
      <c r="M4489" t="s">
        <v>70</v>
      </c>
      <c r="N4489" t="str">
        <f>"09/19/2022"</f>
        <v>09/19/2022</v>
      </c>
      <c r="O4489" t="str">
        <f t="shared" si="453"/>
        <v>12/31/2500</v>
      </c>
      <c r="P4489">
        <v>0.887324</v>
      </c>
      <c r="Q4489">
        <v>0.887324</v>
      </c>
      <c r="R4489">
        <v>0.887324</v>
      </c>
      <c r="V4489" t="str">
        <f>"Trad IRN"</f>
        <v>Trad IRN</v>
      </c>
      <c r="W4489">
        <v>50</v>
      </c>
      <c r="X4489" t="s">
        <v>47</v>
      </c>
      <c r="Z4489" t="s">
        <v>47</v>
      </c>
      <c r="AB4489" t="s">
        <v>54</v>
      </c>
      <c r="AC4489" t="str">
        <f>"12"</f>
        <v>12</v>
      </c>
      <c r="AD4489" t="str">
        <f>"6"</f>
        <v>6</v>
      </c>
      <c r="AE4489" t="s">
        <v>50</v>
      </c>
      <c r="AG4489" t="s">
        <v>56</v>
      </c>
      <c r="AH4489" t="str">
        <f>"Trad IRN"</f>
        <v>Trad IRN</v>
      </c>
      <c r="AI4489" t="str">
        <f>"Bldg IRN"</f>
        <v>Bldg IRN</v>
      </c>
      <c r="AJ4489" t="s">
        <v>54</v>
      </c>
      <c r="AK4489" t="s">
        <v>71</v>
      </c>
      <c r="AL4489" t="s">
        <v>53</v>
      </c>
      <c r="AM4489">
        <v>126</v>
      </c>
      <c r="AN4489">
        <v>142</v>
      </c>
      <c r="AO4489">
        <v>15</v>
      </c>
    </row>
    <row r="4490" spans="1:41" x14ac:dyDescent="0.3">
      <c r="A4490" t="str">
        <f>"Trad IRN"</f>
        <v>Trad IRN</v>
      </c>
      <c r="B4490" t="str">
        <f>"Bldg IRN"</f>
        <v>Bldg IRN</v>
      </c>
      <c r="C4490" t="s">
        <v>41</v>
      </c>
      <c r="D4490" t="s">
        <v>3</v>
      </c>
      <c r="E4490" t="s">
        <v>80</v>
      </c>
      <c r="F4490" t="s">
        <v>81</v>
      </c>
      <c r="G4490" t="s">
        <v>82</v>
      </c>
      <c r="H4490" t="s">
        <v>83</v>
      </c>
      <c r="I4490" t="str">
        <f>"Trad IRN"</f>
        <v>Trad IRN</v>
      </c>
      <c r="J4490" t="s">
        <v>43</v>
      </c>
      <c r="K4490" t="s">
        <v>44</v>
      </c>
      <c r="L4490" t="s">
        <v>45</v>
      </c>
      <c r="M4490" t="s">
        <v>46</v>
      </c>
      <c r="N4490" t="str">
        <f>"08/18/2022"</f>
        <v>08/18/2022</v>
      </c>
      <c r="O4490" t="str">
        <f t="shared" si="453"/>
        <v>12/31/2500</v>
      </c>
      <c r="P4490">
        <v>1</v>
      </c>
      <c r="Q4490">
        <v>1</v>
      </c>
      <c r="S4490">
        <v>0</v>
      </c>
      <c r="T4490">
        <v>1</v>
      </c>
      <c r="U4490">
        <v>0</v>
      </c>
      <c r="V4490" t="str">
        <f>"Trad IRN"</f>
        <v>Trad IRN</v>
      </c>
      <c r="W4490">
        <v>100</v>
      </c>
      <c r="X4490" t="s">
        <v>47</v>
      </c>
      <c r="Z4490" t="s">
        <v>47</v>
      </c>
      <c r="AB4490" t="str">
        <f>"04"</f>
        <v>04</v>
      </c>
      <c r="AC4490" t="s">
        <v>48</v>
      </c>
      <c r="AD4490" t="s">
        <v>49</v>
      </c>
      <c r="AE4490" t="s">
        <v>50</v>
      </c>
      <c r="AF4490">
        <v>0</v>
      </c>
      <c r="AG4490" t="s">
        <v>56</v>
      </c>
      <c r="AH4490" t="str">
        <f>"Trad IRN"</f>
        <v>Trad IRN</v>
      </c>
      <c r="AI4490" t="str">
        <f>"Bldg IRN"</f>
        <v>Bldg IRN</v>
      </c>
      <c r="AJ4490" t="s">
        <v>48</v>
      </c>
      <c r="AK4490" t="s">
        <v>48</v>
      </c>
      <c r="AL4490" t="s">
        <v>53</v>
      </c>
      <c r="AM4490">
        <v>1113.0999999999999</v>
      </c>
      <c r="AN4490">
        <v>1113.0999999999999</v>
      </c>
      <c r="AO4490">
        <v>15</v>
      </c>
    </row>
    <row r="4491" spans="1:41" x14ac:dyDescent="0.3">
      <c r="A4491" t="str">
        <f>"Trad IRN"</f>
        <v>Trad IRN</v>
      </c>
      <c r="B4491" t="str">
        <f>"Bldg IRN"</f>
        <v>Bldg IRN</v>
      </c>
      <c r="C4491" t="s">
        <v>41</v>
      </c>
      <c r="D4491" t="s">
        <v>3</v>
      </c>
      <c r="E4491" t="s">
        <v>80</v>
      </c>
      <c r="F4491" t="s">
        <v>81</v>
      </c>
      <c r="G4491" t="s">
        <v>82</v>
      </c>
      <c r="H4491" t="s">
        <v>83</v>
      </c>
      <c r="I4491" t="str">
        <f>"Trad IRN"</f>
        <v>Trad IRN</v>
      </c>
      <c r="J4491" t="s">
        <v>43</v>
      </c>
      <c r="K4491" t="s">
        <v>44</v>
      </c>
      <c r="L4491" t="s">
        <v>45</v>
      </c>
      <c r="M4491" t="s">
        <v>46</v>
      </c>
      <c r="N4491" t="str">
        <f>"08/18/2022"</f>
        <v>08/18/2022</v>
      </c>
      <c r="O4491" t="str">
        <f t="shared" si="453"/>
        <v>12/31/2500</v>
      </c>
      <c r="P4491">
        <v>1</v>
      </c>
      <c r="Q4491">
        <v>1</v>
      </c>
      <c r="S4491">
        <v>0</v>
      </c>
      <c r="T4491">
        <v>1</v>
      </c>
      <c r="U4491">
        <v>0</v>
      </c>
      <c r="V4491" t="str">
        <f>"Trad IRN"</f>
        <v>Trad IRN</v>
      </c>
      <c r="W4491">
        <v>100</v>
      </c>
      <c r="X4491" t="s">
        <v>47</v>
      </c>
      <c r="Z4491" t="s">
        <v>47</v>
      </c>
      <c r="AB4491" t="str">
        <f>"01"</f>
        <v>01</v>
      </c>
      <c r="AC4491" t="s">
        <v>48</v>
      </c>
      <c r="AD4491" t="s">
        <v>49</v>
      </c>
      <c r="AE4491" t="s">
        <v>50</v>
      </c>
      <c r="AF4491">
        <v>0</v>
      </c>
      <c r="AG4491" t="s">
        <v>56</v>
      </c>
      <c r="AH4491" t="str">
        <f>"Trad IRN"</f>
        <v>Trad IRN</v>
      </c>
      <c r="AI4491" t="str">
        <f>"Bldg IRN"</f>
        <v>Bldg IRN</v>
      </c>
      <c r="AJ4491" t="s">
        <v>48</v>
      </c>
      <c r="AK4491" t="s">
        <v>48</v>
      </c>
      <c r="AL4491" t="s">
        <v>53</v>
      </c>
      <c r="AM4491">
        <v>1113.0999999999999</v>
      </c>
      <c r="AN4491">
        <v>1113.0999999999999</v>
      </c>
      <c r="AO4491">
        <v>15</v>
      </c>
    </row>
    <row r="4492" spans="1:41" x14ac:dyDescent="0.3">
      <c r="A4492" t="str">
        <f>"Trad IRN"</f>
        <v>Trad IRN</v>
      </c>
      <c r="B4492" t="str">
        <f>"Bldg IRN"</f>
        <v>Bldg IRN</v>
      </c>
      <c r="C4492" t="s">
        <v>41</v>
      </c>
      <c r="D4492" t="s">
        <v>3</v>
      </c>
      <c r="E4492" t="s">
        <v>80</v>
      </c>
      <c r="F4492" t="s">
        <v>81</v>
      </c>
      <c r="G4492" t="s">
        <v>82</v>
      </c>
      <c r="H4492" t="s">
        <v>83</v>
      </c>
      <c r="I4492" t="str">
        <f>"Trad IRN"</f>
        <v>Trad IRN</v>
      </c>
      <c r="J4492" t="s">
        <v>43</v>
      </c>
      <c r="K4492" t="s">
        <v>44</v>
      </c>
      <c r="L4492" t="s">
        <v>45</v>
      </c>
      <c r="M4492" t="s">
        <v>46</v>
      </c>
      <c r="N4492" t="str">
        <f>"08/18/2022"</f>
        <v>08/18/2022</v>
      </c>
      <c r="O4492" t="str">
        <f t="shared" si="453"/>
        <v>12/31/2500</v>
      </c>
      <c r="P4492">
        <v>1</v>
      </c>
      <c r="Q4492">
        <v>1</v>
      </c>
      <c r="S4492">
        <v>0</v>
      </c>
      <c r="T4492">
        <v>1</v>
      </c>
      <c r="U4492">
        <v>0</v>
      </c>
      <c r="V4492" t="str">
        <f>"Trad IRN"</f>
        <v>Trad IRN</v>
      </c>
      <c r="W4492">
        <v>100</v>
      </c>
      <c r="X4492" t="s">
        <v>47</v>
      </c>
      <c r="Z4492" t="s">
        <v>47</v>
      </c>
      <c r="AB4492" t="s">
        <v>57</v>
      </c>
      <c r="AC4492" t="s">
        <v>48</v>
      </c>
      <c r="AD4492" t="s">
        <v>49</v>
      </c>
      <c r="AE4492" t="s">
        <v>55</v>
      </c>
      <c r="AF4492">
        <v>0</v>
      </c>
      <c r="AG4492" t="s">
        <v>56</v>
      </c>
      <c r="AH4492" t="str">
        <f>"Trad IRN"</f>
        <v>Trad IRN</v>
      </c>
      <c r="AI4492" t="str">
        <f>"Bldg IRN"</f>
        <v>Bldg IRN</v>
      </c>
      <c r="AJ4492" t="s">
        <v>48</v>
      </c>
      <c r="AK4492" t="s">
        <v>48</v>
      </c>
      <c r="AL4492" t="s">
        <v>53</v>
      </c>
      <c r="AM4492">
        <v>1113.0999999999999</v>
      </c>
      <c r="AN4492">
        <v>1113.0999999999999</v>
      </c>
      <c r="AO4492">
        <v>15</v>
      </c>
    </row>
    <row r="4493" spans="1:41" x14ac:dyDescent="0.3">
      <c r="A4493" t="str">
        <f>"Trad IRN"</f>
        <v>Trad IRN</v>
      </c>
      <c r="B4493" t="str">
        <f>"Bldg IRN"</f>
        <v>Bldg IRN</v>
      </c>
      <c r="C4493" t="s">
        <v>41</v>
      </c>
      <c r="D4493" t="s">
        <v>3</v>
      </c>
      <c r="E4493" t="s">
        <v>80</v>
      </c>
      <c r="F4493" t="s">
        <v>81</v>
      </c>
      <c r="G4493" t="s">
        <v>82</v>
      </c>
      <c r="H4493" t="s">
        <v>83</v>
      </c>
      <c r="I4493" t="str">
        <f>"Trad IRN"</f>
        <v>Trad IRN</v>
      </c>
      <c r="J4493" t="s">
        <v>43</v>
      </c>
      <c r="K4493" t="s">
        <v>44</v>
      </c>
      <c r="L4493" t="s">
        <v>45</v>
      </c>
      <c r="M4493" t="s">
        <v>70</v>
      </c>
      <c r="N4493" t="str">
        <f>"08/25/2022"</f>
        <v>08/25/2022</v>
      </c>
      <c r="O4493" t="str">
        <f t="shared" si="453"/>
        <v>12/31/2500</v>
      </c>
      <c r="P4493">
        <v>0.971831</v>
      </c>
      <c r="Q4493">
        <v>0.971831</v>
      </c>
      <c r="R4493">
        <v>0.971831</v>
      </c>
      <c r="V4493" t="str">
        <f>"Trad IRN"</f>
        <v>Trad IRN</v>
      </c>
      <c r="W4493">
        <v>50</v>
      </c>
      <c r="X4493" t="s">
        <v>47</v>
      </c>
      <c r="Z4493" t="s">
        <v>47</v>
      </c>
      <c r="AB4493" t="s">
        <v>54</v>
      </c>
      <c r="AC4493" t="str">
        <f>"16"</f>
        <v>16</v>
      </c>
      <c r="AD4493" t="str">
        <f>"2"</f>
        <v>2</v>
      </c>
      <c r="AE4493" t="s">
        <v>50</v>
      </c>
      <c r="AG4493" t="s">
        <v>56</v>
      </c>
      <c r="AH4493" t="str">
        <f>"Trad IRN"</f>
        <v>Trad IRN</v>
      </c>
      <c r="AI4493" t="str">
        <f>"Bldg IRN"</f>
        <v>Bldg IRN</v>
      </c>
      <c r="AJ4493" t="s">
        <v>54</v>
      </c>
      <c r="AK4493" t="s">
        <v>71</v>
      </c>
      <c r="AL4493" t="s">
        <v>53</v>
      </c>
      <c r="AM4493">
        <v>138</v>
      </c>
      <c r="AN4493">
        <v>142</v>
      </c>
      <c r="AO4493">
        <v>15</v>
      </c>
    </row>
    <row r="4494" spans="1:41" x14ac:dyDescent="0.3">
      <c r="A4494" t="str">
        <f>"Trad IRN"</f>
        <v>Trad IRN</v>
      </c>
      <c r="B4494" t="str">
        <f>"Bldg IRN"</f>
        <v>Bldg IRN</v>
      </c>
      <c r="C4494" t="s">
        <v>41</v>
      </c>
      <c r="D4494" t="s">
        <v>3</v>
      </c>
      <c r="E4494" t="s">
        <v>80</v>
      </c>
      <c r="F4494" t="s">
        <v>81</v>
      </c>
      <c r="G4494" t="s">
        <v>82</v>
      </c>
      <c r="H4494" t="s">
        <v>83</v>
      </c>
      <c r="I4494" t="str">
        <f>"Trad IRN"</f>
        <v>Trad IRN</v>
      </c>
      <c r="J4494" t="s">
        <v>43</v>
      </c>
      <c r="K4494" t="s">
        <v>44</v>
      </c>
      <c r="L4494" t="s">
        <v>45</v>
      </c>
      <c r="M4494" t="s">
        <v>46</v>
      </c>
      <c r="N4494" t="str">
        <f>"08/18/2022"</f>
        <v>08/18/2022</v>
      </c>
      <c r="O4494" t="str">
        <f t="shared" si="453"/>
        <v>12/31/2500</v>
      </c>
      <c r="P4494">
        <v>1</v>
      </c>
      <c r="Q4494">
        <v>1</v>
      </c>
      <c r="S4494">
        <v>0</v>
      </c>
      <c r="T4494">
        <v>1</v>
      </c>
      <c r="U4494">
        <v>0</v>
      </c>
      <c r="V4494" t="str">
        <f>"Trad IRN"</f>
        <v>Trad IRN</v>
      </c>
      <c r="W4494">
        <v>100</v>
      </c>
      <c r="X4494" t="s">
        <v>47</v>
      </c>
      <c r="Z4494" t="s">
        <v>47</v>
      </c>
      <c r="AB4494" t="str">
        <f>"05"</f>
        <v>05</v>
      </c>
      <c r="AC4494" t="s">
        <v>48</v>
      </c>
      <c r="AD4494" t="s">
        <v>49</v>
      </c>
      <c r="AE4494" t="s">
        <v>50</v>
      </c>
      <c r="AF4494">
        <v>0</v>
      </c>
      <c r="AG4494" t="s">
        <v>56</v>
      </c>
      <c r="AH4494" t="str">
        <f>"Trad IRN"</f>
        <v>Trad IRN</v>
      </c>
      <c r="AI4494" t="str">
        <f>"Bldg IRN"</f>
        <v>Bldg IRN</v>
      </c>
      <c r="AJ4494" t="s">
        <v>48</v>
      </c>
      <c r="AK4494" t="s">
        <v>48</v>
      </c>
      <c r="AL4494" t="s">
        <v>53</v>
      </c>
      <c r="AM4494">
        <v>1113.0999999999999</v>
      </c>
      <c r="AN4494">
        <v>1113.0999999999999</v>
      </c>
      <c r="AO4494">
        <v>15</v>
      </c>
    </row>
    <row r="4495" spans="1:41" x14ac:dyDescent="0.3">
      <c r="A4495" t="str">
        <f>"Trad IRN"</f>
        <v>Trad IRN</v>
      </c>
      <c r="B4495" t="str">
        <f>"Bldg IRN"</f>
        <v>Bldg IRN</v>
      </c>
      <c r="C4495" t="s">
        <v>41</v>
      </c>
      <c r="D4495" t="s">
        <v>3</v>
      </c>
      <c r="E4495" t="s">
        <v>80</v>
      </c>
      <c r="F4495" t="s">
        <v>81</v>
      </c>
      <c r="G4495" t="s">
        <v>82</v>
      </c>
      <c r="H4495" t="s">
        <v>83</v>
      </c>
      <c r="I4495" t="str">
        <f>"Trad IRN"</f>
        <v>Trad IRN</v>
      </c>
      <c r="J4495" t="s">
        <v>43</v>
      </c>
      <c r="K4495" t="s">
        <v>44</v>
      </c>
      <c r="L4495" t="s">
        <v>45</v>
      </c>
      <c r="M4495" t="s">
        <v>46</v>
      </c>
      <c r="N4495" t="str">
        <f>"08/18/2022"</f>
        <v>08/18/2022</v>
      </c>
      <c r="O4495" t="str">
        <f t="shared" si="453"/>
        <v>12/31/2500</v>
      </c>
      <c r="P4495">
        <v>1</v>
      </c>
      <c r="Q4495">
        <v>1</v>
      </c>
      <c r="R4495">
        <v>1</v>
      </c>
      <c r="S4495">
        <v>0</v>
      </c>
      <c r="T4495">
        <v>1</v>
      </c>
      <c r="U4495">
        <v>0</v>
      </c>
      <c r="V4495" t="str">
        <f>"Trad IRN"</f>
        <v>Trad IRN</v>
      </c>
      <c r="W4495">
        <v>100</v>
      </c>
      <c r="X4495" t="s">
        <v>47</v>
      </c>
      <c r="Z4495" t="s">
        <v>47</v>
      </c>
      <c r="AB4495" t="str">
        <f>"05"</f>
        <v>05</v>
      </c>
      <c r="AC4495" t="str">
        <f>"15"</f>
        <v>15</v>
      </c>
      <c r="AD4495" t="str">
        <f>"2"</f>
        <v>2</v>
      </c>
      <c r="AE4495" t="s">
        <v>50</v>
      </c>
      <c r="AF4495">
        <v>2</v>
      </c>
      <c r="AG4495" t="s">
        <v>56</v>
      </c>
      <c r="AH4495" t="str">
        <f>"Trad IRN"</f>
        <v>Trad IRN</v>
      </c>
      <c r="AI4495" t="str">
        <f>"Bldg IRN"</f>
        <v>Bldg IRN</v>
      </c>
      <c r="AJ4495" t="s">
        <v>48</v>
      </c>
      <c r="AK4495" t="s">
        <v>48</v>
      </c>
      <c r="AL4495" t="s">
        <v>53</v>
      </c>
      <c r="AM4495">
        <v>1113.0999999999999</v>
      </c>
      <c r="AN4495">
        <v>1113.0999999999999</v>
      </c>
      <c r="AO4495">
        <v>15</v>
      </c>
    </row>
    <row r="4496" spans="1:41" x14ac:dyDescent="0.3">
      <c r="A4496" t="str">
        <f>"Trad IRN"</f>
        <v>Trad IRN</v>
      </c>
      <c r="B4496" t="str">
        <f>"Bldg IRN"</f>
        <v>Bldg IRN</v>
      </c>
      <c r="C4496" t="s">
        <v>41</v>
      </c>
      <c r="D4496" t="s">
        <v>3</v>
      </c>
      <c r="E4496" t="s">
        <v>80</v>
      </c>
      <c r="F4496" t="s">
        <v>81</v>
      </c>
      <c r="G4496" t="s">
        <v>82</v>
      </c>
      <c r="H4496" t="s">
        <v>83</v>
      </c>
      <c r="I4496" t="str">
        <f>"Trad IRN"</f>
        <v>Trad IRN</v>
      </c>
      <c r="J4496" t="s">
        <v>43</v>
      </c>
      <c r="K4496" t="s">
        <v>44</v>
      </c>
      <c r="L4496" t="s">
        <v>45</v>
      </c>
      <c r="M4496" t="s">
        <v>46</v>
      </c>
      <c r="N4496" t="str">
        <f>"08/18/2022"</f>
        <v>08/18/2022</v>
      </c>
      <c r="O4496" t="str">
        <f t="shared" si="453"/>
        <v>12/31/2500</v>
      </c>
      <c r="P4496">
        <v>1</v>
      </c>
      <c r="Q4496">
        <v>1</v>
      </c>
      <c r="R4496">
        <v>1</v>
      </c>
      <c r="S4496">
        <v>0</v>
      </c>
      <c r="T4496">
        <v>1</v>
      </c>
      <c r="U4496">
        <v>0</v>
      </c>
      <c r="V4496" t="str">
        <f>"Trad IRN"</f>
        <v>Trad IRN</v>
      </c>
      <c r="W4496">
        <v>100</v>
      </c>
      <c r="X4496" t="s">
        <v>47</v>
      </c>
      <c r="Z4496" t="s">
        <v>47</v>
      </c>
      <c r="AB4496" t="str">
        <f>"04"</f>
        <v>04</v>
      </c>
      <c r="AC4496" t="str">
        <f>"06"</f>
        <v>06</v>
      </c>
      <c r="AD4496" t="str">
        <f>"5"</f>
        <v>5</v>
      </c>
      <c r="AE4496" t="s">
        <v>50</v>
      </c>
      <c r="AF4496">
        <v>0</v>
      </c>
      <c r="AG4496" t="s">
        <v>56</v>
      </c>
      <c r="AH4496" t="str">
        <f>"Trad IRN"</f>
        <v>Trad IRN</v>
      </c>
      <c r="AI4496" t="str">
        <f>"Bldg IRN"</f>
        <v>Bldg IRN</v>
      </c>
      <c r="AJ4496" t="s">
        <v>48</v>
      </c>
      <c r="AK4496" t="s">
        <v>48</v>
      </c>
      <c r="AL4496" t="s">
        <v>53</v>
      </c>
      <c r="AM4496">
        <v>1113.0999999999999</v>
      </c>
      <c r="AN4496">
        <v>1113.0999999999999</v>
      </c>
      <c r="AO4496">
        <v>15</v>
      </c>
    </row>
    <row r="4497" spans="1:41" x14ac:dyDescent="0.3">
      <c r="A4497" t="str">
        <f>"Trad IRN"</f>
        <v>Trad IRN</v>
      </c>
      <c r="B4497" t="str">
        <f>"Bldg IRN"</f>
        <v>Bldg IRN</v>
      </c>
      <c r="C4497" t="s">
        <v>41</v>
      </c>
      <c r="D4497" t="s">
        <v>3</v>
      </c>
      <c r="E4497" t="s">
        <v>80</v>
      </c>
      <c r="F4497" t="s">
        <v>81</v>
      </c>
      <c r="G4497" t="s">
        <v>82</v>
      </c>
      <c r="H4497" t="s">
        <v>83</v>
      </c>
      <c r="I4497" t="str">
        <f>"Trad IRN"</f>
        <v>Trad IRN</v>
      </c>
      <c r="J4497" t="s">
        <v>43</v>
      </c>
      <c r="K4497" t="s">
        <v>44</v>
      </c>
      <c r="L4497" t="s">
        <v>45</v>
      </c>
      <c r="M4497" t="s">
        <v>46</v>
      </c>
      <c r="N4497" t="str">
        <f>"08/18/2022"</f>
        <v>08/18/2022</v>
      </c>
      <c r="O4497" t="str">
        <f t="shared" si="453"/>
        <v>12/31/2500</v>
      </c>
      <c r="P4497">
        <v>1</v>
      </c>
      <c r="Q4497">
        <v>1</v>
      </c>
      <c r="R4497">
        <v>1</v>
      </c>
      <c r="S4497">
        <v>0</v>
      </c>
      <c r="T4497">
        <v>1</v>
      </c>
      <c r="U4497">
        <v>0</v>
      </c>
      <c r="V4497" t="str">
        <f>"Trad IRN"</f>
        <v>Trad IRN</v>
      </c>
      <c r="W4497">
        <v>100</v>
      </c>
      <c r="X4497" t="s">
        <v>47</v>
      </c>
      <c r="Z4497" t="s">
        <v>47</v>
      </c>
      <c r="AB4497" t="str">
        <f>"03"</f>
        <v>03</v>
      </c>
      <c r="AC4497" t="str">
        <f>"10"</f>
        <v>10</v>
      </c>
      <c r="AD4497" t="str">
        <f>"2"</f>
        <v>2</v>
      </c>
      <c r="AE4497" t="s">
        <v>55</v>
      </c>
      <c r="AF4497">
        <v>0</v>
      </c>
      <c r="AG4497" t="s">
        <v>56</v>
      </c>
      <c r="AH4497" t="str">
        <f>"Trad IRN"</f>
        <v>Trad IRN</v>
      </c>
      <c r="AI4497" t="str">
        <f>"Bldg IRN"</f>
        <v>Bldg IRN</v>
      </c>
      <c r="AJ4497" t="s">
        <v>48</v>
      </c>
      <c r="AK4497" t="s">
        <v>48</v>
      </c>
      <c r="AL4497" t="s">
        <v>53</v>
      </c>
      <c r="AM4497">
        <v>1113.0999999999999</v>
      </c>
      <c r="AN4497">
        <v>1113.0999999999999</v>
      </c>
      <c r="AO4497">
        <v>15</v>
      </c>
    </row>
    <row r="4498" spans="1:41" x14ac:dyDescent="0.3">
      <c r="A4498" t="str">
        <f>"Trad IRN"</f>
        <v>Trad IRN</v>
      </c>
      <c r="B4498" t="str">
        <f>"Bldg IRN"</f>
        <v>Bldg IRN</v>
      </c>
      <c r="C4498" t="s">
        <v>41</v>
      </c>
      <c r="D4498" t="s">
        <v>3</v>
      </c>
      <c r="E4498" t="s">
        <v>80</v>
      </c>
      <c r="F4498" t="s">
        <v>81</v>
      </c>
      <c r="G4498" t="s">
        <v>82</v>
      </c>
      <c r="H4498" t="s">
        <v>83</v>
      </c>
      <c r="I4498" t="str">
        <f>"Trad IRN"</f>
        <v>Trad IRN</v>
      </c>
      <c r="J4498" t="s">
        <v>43</v>
      </c>
      <c r="K4498" t="s">
        <v>44</v>
      </c>
      <c r="L4498" t="s">
        <v>45</v>
      </c>
      <c r="M4498" t="s">
        <v>46</v>
      </c>
      <c r="N4498" t="str">
        <f>"08/18/2022"</f>
        <v>08/18/2022</v>
      </c>
      <c r="O4498" t="str">
        <f t="shared" si="453"/>
        <v>12/31/2500</v>
      </c>
      <c r="P4498">
        <v>1</v>
      </c>
      <c r="Q4498">
        <v>1</v>
      </c>
      <c r="S4498">
        <v>0</v>
      </c>
      <c r="T4498">
        <v>1</v>
      </c>
      <c r="U4498">
        <v>0</v>
      </c>
      <c r="V4498" t="str">
        <f>"Trad IRN"</f>
        <v>Trad IRN</v>
      </c>
      <c r="W4498">
        <v>100</v>
      </c>
      <c r="X4498" t="s">
        <v>47</v>
      </c>
      <c r="Z4498" t="s">
        <v>47</v>
      </c>
      <c r="AB4498" t="str">
        <f>"05"</f>
        <v>05</v>
      </c>
      <c r="AC4498" t="s">
        <v>48</v>
      </c>
      <c r="AD4498" t="s">
        <v>49</v>
      </c>
      <c r="AE4498" t="s">
        <v>55</v>
      </c>
      <c r="AF4498">
        <v>0</v>
      </c>
      <c r="AG4498" t="s">
        <v>56</v>
      </c>
      <c r="AH4498" t="str">
        <f>"Trad IRN"</f>
        <v>Trad IRN</v>
      </c>
      <c r="AI4498" t="str">
        <f>"Bldg IRN"</f>
        <v>Bldg IRN</v>
      </c>
      <c r="AJ4498" t="s">
        <v>48</v>
      </c>
      <c r="AK4498" t="s">
        <v>48</v>
      </c>
      <c r="AL4498" t="s">
        <v>53</v>
      </c>
      <c r="AM4498">
        <v>1113.0999999999999</v>
      </c>
      <c r="AN4498">
        <v>1113.0999999999999</v>
      </c>
      <c r="AO4498">
        <v>15</v>
      </c>
    </row>
    <row r="4499" spans="1:41" x14ac:dyDescent="0.3">
      <c r="A4499" t="str">
        <f>"Trad IRN"</f>
        <v>Trad IRN</v>
      </c>
      <c r="B4499" t="str">
        <f>"Bldg IRN"</f>
        <v>Bldg IRN</v>
      </c>
      <c r="C4499" t="s">
        <v>41</v>
      </c>
      <c r="D4499" t="s">
        <v>3</v>
      </c>
      <c r="E4499" t="s">
        <v>80</v>
      </c>
      <c r="F4499" t="s">
        <v>81</v>
      </c>
      <c r="G4499" t="s">
        <v>82</v>
      </c>
      <c r="H4499" t="s">
        <v>83</v>
      </c>
      <c r="I4499" t="str">
        <f>"Trad IRN"</f>
        <v>Trad IRN</v>
      </c>
      <c r="J4499" t="s">
        <v>43</v>
      </c>
      <c r="K4499" t="s">
        <v>44</v>
      </c>
      <c r="L4499" t="s">
        <v>45</v>
      </c>
      <c r="M4499" t="s">
        <v>46</v>
      </c>
      <c r="N4499" t="str">
        <f>"09/02/2022"</f>
        <v>09/02/2022</v>
      </c>
      <c r="O4499" t="str">
        <f t="shared" si="453"/>
        <v>12/31/2500</v>
      </c>
      <c r="P4499">
        <v>0.93655600000000006</v>
      </c>
      <c r="Q4499">
        <v>0.93655600000000006</v>
      </c>
      <c r="S4499">
        <v>0</v>
      </c>
      <c r="T4499">
        <v>0.93655600000000006</v>
      </c>
      <c r="U4499">
        <v>0</v>
      </c>
      <c r="V4499" t="str">
        <f>"Trad IRN"</f>
        <v>Trad IRN</v>
      </c>
      <c r="W4499">
        <v>100</v>
      </c>
      <c r="X4499" t="s">
        <v>47</v>
      </c>
      <c r="Z4499" t="s">
        <v>47</v>
      </c>
      <c r="AB4499" t="str">
        <f>"03"</f>
        <v>03</v>
      </c>
      <c r="AC4499" t="s">
        <v>48</v>
      </c>
      <c r="AD4499" t="s">
        <v>49</v>
      </c>
      <c r="AE4499" t="s">
        <v>50</v>
      </c>
      <c r="AF4499">
        <v>0</v>
      </c>
      <c r="AG4499" t="s">
        <v>56</v>
      </c>
      <c r="AH4499" t="str">
        <f>"Trad IRN"</f>
        <v>Trad IRN</v>
      </c>
      <c r="AI4499" t="str">
        <f>"Bldg IRN"</f>
        <v>Bldg IRN</v>
      </c>
      <c r="AJ4499" t="s">
        <v>48</v>
      </c>
      <c r="AK4499" t="s">
        <v>48</v>
      </c>
      <c r="AL4499" t="s">
        <v>53</v>
      </c>
      <c r="AM4499">
        <v>1042.48</v>
      </c>
      <c r="AN4499">
        <v>1113.0999999999999</v>
      </c>
      <c r="AO4499">
        <v>15</v>
      </c>
    </row>
    <row r="4500" spans="1:41" x14ac:dyDescent="0.3">
      <c r="A4500" t="str">
        <f>"Trad IRN"</f>
        <v>Trad IRN</v>
      </c>
      <c r="B4500" t="str">
        <f>"Bldg IRN"</f>
        <v>Bldg IRN</v>
      </c>
      <c r="C4500" t="s">
        <v>41</v>
      </c>
      <c r="D4500" t="s">
        <v>3</v>
      </c>
      <c r="E4500" t="s">
        <v>80</v>
      </c>
      <c r="F4500" t="s">
        <v>81</v>
      </c>
      <c r="G4500" t="s">
        <v>82</v>
      </c>
      <c r="H4500" t="s">
        <v>83</v>
      </c>
      <c r="I4500" t="str">
        <f>"Trad IRN"</f>
        <v>Trad IRN</v>
      </c>
      <c r="J4500" t="s">
        <v>43</v>
      </c>
      <c r="K4500" t="s">
        <v>44</v>
      </c>
      <c r="L4500" t="s">
        <v>45</v>
      </c>
      <c r="M4500" t="s">
        <v>46</v>
      </c>
      <c r="N4500" t="str">
        <f>"09/02/2022"</f>
        <v>09/02/2022</v>
      </c>
      <c r="O4500" t="str">
        <f t="shared" si="453"/>
        <v>12/31/2500</v>
      </c>
      <c r="P4500">
        <v>0.93655600000000006</v>
      </c>
      <c r="Q4500">
        <v>0.93655600000000006</v>
      </c>
      <c r="S4500">
        <v>0</v>
      </c>
      <c r="T4500">
        <v>0.93655600000000006</v>
      </c>
      <c r="U4500">
        <v>0</v>
      </c>
      <c r="V4500" t="str">
        <f>"Trad IRN"</f>
        <v>Trad IRN</v>
      </c>
      <c r="W4500">
        <v>100</v>
      </c>
      <c r="X4500" t="s">
        <v>47</v>
      </c>
      <c r="Z4500" t="s">
        <v>47</v>
      </c>
      <c r="AB4500" t="str">
        <f>"05"</f>
        <v>05</v>
      </c>
      <c r="AC4500" t="s">
        <v>48</v>
      </c>
      <c r="AD4500" t="s">
        <v>49</v>
      </c>
      <c r="AE4500" t="s">
        <v>50</v>
      </c>
      <c r="AF4500">
        <v>0</v>
      </c>
      <c r="AG4500" t="s">
        <v>56</v>
      </c>
      <c r="AH4500" t="str">
        <f>"Trad IRN"</f>
        <v>Trad IRN</v>
      </c>
      <c r="AI4500" t="str">
        <f>"Bldg IRN"</f>
        <v>Bldg IRN</v>
      </c>
      <c r="AJ4500" t="s">
        <v>48</v>
      </c>
      <c r="AK4500" t="s">
        <v>48</v>
      </c>
      <c r="AL4500" t="s">
        <v>53</v>
      </c>
      <c r="AM4500">
        <v>1042.48</v>
      </c>
      <c r="AN4500">
        <v>1113.0999999999999</v>
      </c>
      <c r="AO4500">
        <v>15</v>
      </c>
    </row>
    <row r="4501" spans="1:41" x14ac:dyDescent="0.3">
      <c r="A4501" t="str">
        <f>"Trad IRN"</f>
        <v>Trad IRN</v>
      </c>
      <c r="B4501" t="str">
        <f>"Bldg IRN"</f>
        <v>Bldg IRN</v>
      </c>
      <c r="C4501" t="s">
        <v>41</v>
      </c>
      <c r="D4501" t="s">
        <v>3</v>
      </c>
      <c r="E4501" t="s">
        <v>80</v>
      </c>
      <c r="F4501" t="s">
        <v>81</v>
      </c>
      <c r="G4501" t="s">
        <v>82</v>
      </c>
      <c r="H4501" t="s">
        <v>83</v>
      </c>
      <c r="I4501" t="str">
        <f>"Trad IRN"</f>
        <v>Trad IRN</v>
      </c>
      <c r="J4501" t="s">
        <v>43</v>
      </c>
      <c r="K4501" t="s">
        <v>44</v>
      </c>
      <c r="L4501" t="s">
        <v>45</v>
      </c>
      <c r="M4501" t="s">
        <v>46</v>
      </c>
      <c r="N4501" t="str">
        <f>"08/18/2022"</f>
        <v>08/18/2022</v>
      </c>
      <c r="O4501" t="str">
        <f t="shared" si="453"/>
        <v>12/31/2500</v>
      </c>
      <c r="P4501">
        <v>1</v>
      </c>
      <c r="Q4501">
        <v>1</v>
      </c>
      <c r="S4501">
        <v>0</v>
      </c>
      <c r="T4501">
        <v>1</v>
      </c>
      <c r="U4501">
        <v>0</v>
      </c>
      <c r="V4501" t="str">
        <f>"Trad IRN"</f>
        <v>Trad IRN</v>
      </c>
      <c r="W4501">
        <v>100</v>
      </c>
      <c r="X4501" t="s">
        <v>47</v>
      </c>
      <c r="Z4501" t="s">
        <v>47</v>
      </c>
      <c r="AB4501" t="str">
        <f>"04"</f>
        <v>04</v>
      </c>
      <c r="AC4501" t="s">
        <v>48</v>
      </c>
      <c r="AD4501" t="s">
        <v>49</v>
      </c>
      <c r="AE4501" t="s">
        <v>50</v>
      </c>
      <c r="AF4501">
        <v>0</v>
      </c>
      <c r="AG4501" t="s">
        <v>56</v>
      </c>
      <c r="AH4501" t="str">
        <f>"Trad IRN"</f>
        <v>Trad IRN</v>
      </c>
      <c r="AI4501" t="str">
        <f>"Bldg IRN"</f>
        <v>Bldg IRN</v>
      </c>
      <c r="AJ4501" t="s">
        <v>48</v>
      </c>
      <c r="AK4501" t="s">
        <v>48</v>
      </c>
      <c r="AL4501" t="s">
        <v>53</v>
      </c>
      <c r="AM4501">
        <v>1113.0999999999999</v>
      </c>
      <c r="AN4501">
        <v>1113.0999999999999</v>
      </c>
      <c r="AO4501">
        <v>15</v>
      </c>
    </row>
    <row r="4502" spans="1:41" x14ac:dyDescent="0.3">
      <c r="A4502" t="str">
        <f>"Trad IRN"</f>
        <v>Trad IRN</v>
      </c>
      <c r="B4502" t="str">
        <f>"Bldg IRN"</f>
        <v>Bldg IRN</v>
      </c>
      <c r="C4502" t="s">
        <v>41</v>
      </c>
      <c r="D4502" t="s">
        <v>3</v>
      </c>
      <c r="E4502" t="s">
        <v>80</v>
      </c>
      <c r="F4502" t="s">
        <v>81</v>
      </c>
      <c r="G4502" t="s">
        <v>82</v>
      </c>
      <c r="H4502" t="s">
        <v>83</v>
      </c>
      <c r="I4502" t="str">
        <f>"Trad IRN"</f>
        <v>Trad IRN</v>
      </c>
      <c r="J4502" t="s">
        <v>43</v>
      </c>
      <c r="K4502" t="s">
        <v>44</v>
      </c>
      <c r="L4502" t="s">
        <v>45</v>
      </c>
      <c r="M4502" t="s">
        <v>70</v>
      </c>
      <c r="N4502" t="str">
        <f>"08/18/2022"</f>
        <v>08/18/2022</v>
      </c>
      <c r="O4502" t="str">
        <f t="shared" si="453"/>
        <v>12/31/2500</v>
      </c>
      <c r="P4502">
        <v>1</v>
      </c>
      <c r="Q4502">
        <v>1</v>
      </c>
      <c r="R4502">
        <v>1</v>
      </c>
      <c r="V4502" t="str">
        <f>"Trad IRN"</f>
        <v>Trad IRN</v>
      </c>
      <c r="W4502">
        <v>50</v>
      </c>
      <c r="X4502" t="s">
        <v>47</v>
      </c>
      <c r="Z4502" t="s">
        <v>47</v>
      </c>
      <c r="AB4502" t="s">
        <v>54</v>
      </c>
      <c r="AC4502" t="str">
        <f>"05"</f>
        <v>05</v>
      </c>
      <c r="AD4502" t="str">
        <f>"1"</f>
        <v>1</v>
      </c>
      <c r="AE4502" t="s">
        <v>50</v>
      </c>
      <c r="AG4502" t="s">
        <v>56</v>
      </c>
      <c r="AH4502" t="str">
        <f>"Trad IRN"</f>
        <v>Trad IRN</v>
      </c>
      <c r="AI4502" t="str">
        <f>"Bldg IRN"</f>
        <v>Bldg IRN</v>
      </c>
      <c r="AJ4502" t="s">
        <v>54</v>
      </c>
      <c r="AK4502" t="s">
        <v>71</v>
      </c>
      <c r="AL4502" t="s">
        <v>53</v>
      </c>
      <c r="AM4502">
        <v>142</v>
      </c>
      <c r="AN4502">
        <v>142</v>
      </c>
      <c r="AO4502">
        <v>15</v>
      </c>
    </row>
    <row r="4503" spans="1:41" x14ac:dyDescent="0.3">
      <c r="A4503" t="str">
        <f>"Trad IRN"</f>
        <v>Trad IRN</v>
      </c>
      <c r="B4503" t="str">
        <f>"Bldg IRN"</f>
        <v>Bldg IRN</v>
      </c>
      <c r="C4503" t="s">
        <v>41</v>
      </c>
      <c r="D4503" t="s">
        <v>3</v>
      </c>
      <c r="E4503" t="s">
        <v>80</v>
      </c>
      <c r="F4503" t="s">
        <v>81</v>
      </c>
      <c r="G4503" t="s">
        <v>82</v>
      </c>
      <c r="H4503" t="s">
        <v>83</v>
      </c>
      <c r="I4503" t="str">
        <f>"Trad IRN"</f>
        <v>Trad IRN</v>
      </c>
      <c r="J4503" t="s">
        <v>43</v>
      </c>
      <c r="K4503" t="s">
        <v>44</v>
      </c>
      <c r="L4503" t="s">
        <v>45</v>
      </c>
      <c r="M4503" t="s">
        <v>46</v>
      </c>
      <c r="N4503" t="str">
        <f>"08/18/2022"</f>
        <v>08/18/2022</v>
      </c>
      <c r="O4503" t="str">
        <f t="shared" si="453"/>
        <v>12/31/2500</v>
      </c>
      <c r="P4503">
        <v>1</v>
      </c>
      <c r="Q4503">
        <v>1</v>
      </c>
      <c r="R4503">
        <v>1</v>
      </c>
      <c r="S4503">
        <v>0</v>
      </c>
      <c r="T4503">
        <v>1</v>
      </c>
      <c r="U4503">
        <v>0</v>
      </c>
      <c r="V4503" t="str">
        <f>"Trad IRN"</f>
        <v>Trad IRN</v>
      </c>
      <c r="W4503">
        <v>100</v>
      </c>
      <c r="X4503" t="s">
        <v>47</v>
      </c>
      <c r="Z4503" t="s">
        <v>47</v>
      </c>
      <c r="AB4503" t="str">
        <f>"04"</f>
        <v>04</v>
      </c>
      <c r="AC4503" t="str">
        <f>"10"</f>
        <v>10</v>
      </c>
      <c r="AD4503" t="str">
        <f>"2"</f>
        <v>2</v>
      </c>
      <c r="AE4503" t="s">
        <v>55</v>
      </c>
      <c r="AF4503">
        <v>0</v>
      </c>
      <c r="AG4503" t="s">
        <v>56</v>
      </c>
      <c r="AH4503" t="str">
        <f>"Trad IRN"</f>
        <v>Trad IRN</v>
      </c>
      <c r="AI4503" t="str">
        <f>"Bldg IRN"</f>
        <v>Bldg IRN</v>
      </c>
      <c r="AJ4503" t="s">
        <v>48</v>
      </c>
      <c r="AK4503" t="s">
        <v>48</v>
      </c>
      <c r="AL4503" t="s">
        <v>53</v>
      </c>
      <c r="AM4503">
        <v>1113.0999999999999</v>
      </c>
      <c r="AN4503">
        <v>1113.0999999999999</v>
      </c>
      <c r="AO4503">
        <v>15</v>
      </c>
    </row>
    <row r="4504" spans="1:41" x14ac:dyDescent="0.3">
      <c r="A4504" t="str">
        <f>"Trad IRN"</f>
        <v>Trad IRN</v>
      </c>
      <c r="B4504" t="str">
        <f>"Bldg IRN"</f>
        <v>Bldg IRN</v>
      </c>
      <c r="C4504" t="s">
        <v>41</v>
      </c>
      <c r="D4504" t="s">
        <v>3</v>
      </c>
      <c r="E4504" t="s">
        <v>80</v>
      </c>
      <c r="F4504" t="s">
        <v>81</v>
      </c>
      <c r="G4504" t="s">
        <v>82</v>
      </c>
      <c r="H4504" t="s">
        <v>83</v>
      </c>
      <c r="I4504" t="str">
        <f>"Trad IRN"</f>
        <v>Trad IRN</v>
      </c>
      <c r="J4504" t="s">
        <v>43</v>
      </c>
      <c r="K4504" t="s">
        <v>44</v>
      </c>
      <c r="L4504" t="s">
        <v>45</v>
      </c>
      <c r="M4504" t="s">
        <v>46</v>
      </c>
      <c r="N4504" t="str">
        <f>"08/18/2022"</f>
        <v>08/18/2022</v>
      </c>
      <c r="O4504" t="str">
        <f>"10/27/2022"</f>
        <v>10/27/2022</v>
      </c>
      <c r="P4504">
        <v>0.26531300000000002</v>
      </c>
      <c r="Q4504">
        <v>0.26531300000000002</v>
      </c>
      <c r="S4504">
        <v>0</v>
      </c>
      <c r="T4504">
        <v>0.26531300000000002</v>
      </c>
      <c r="U4504">
        <v>0</v>
      </c>
      <c r="V4504" t="str">
        <f>"Trad IRN"</f>
        <v>Trad IRN</v>
      </c>
      <c r="W4504">
        <v>100</v>
      </c>
      <c r="X4504" t="s">
        <v>47</v>
      </c>
      <c r="Z4504" t="s">
        <v>47</v>
      </c>
      <c r="AB4504" t="str">
        <f>"02"</f>
        <v>02</v>
      </c>
      <c r="AC4504" t="s">
        <v>48</v>
      </c>
      <c r="AD4504" t="s">
        <v>49</v>
      </c>
      <c r="AE4504" t="s">
        <v>50</v>
      </c>
      <c r="AF4504">
        <v>0</v>
      </c>
      <c r="AG4504" t="s">
        <v>56</v>
      </c>
      <c r="AH4504" t="str">
        <f>"Trad IRN"</f>
        <v>Trad IRN</v>
      </c>
      <c r="AI4504" t="str">
        <f>"Bldg IRN"</f>
        <v>Bldg IRN</v>
      </c>
      <c r="AJ4504" t="s">
        <v>48</v>
      </c>
      <c r="AK4504" t="s">
        <v>48</v>
      </c>
      <c r="AL4504" t="s">
        <v>53</v>
      </c>
      <c r="AM4504">
        <v>295.32</v>
      </c>
      <c r="AN4504">
        <v>1113.0999999999999</v>
      </c>
      <c r="AO4504">
        <v>15</v>
      </c>
    </row>
    <row r="4505" spans="1:41" x14ac:dyDescent="0.3">
      <c r="A4505" t="str">
        <f>"Trad IRN"</f>
        <v>Trad IRN</v>
      </c>
      <c r="B4505" t="str">
        <f>"Bldg IRN"</f>
        <v>Bldg IRN</v>
      </c>
      <c r="C4505" t="s">
        <v>41</v>
      </c>
      <c r="D4505" t="s">
        <v>3</v>
      </c>
      <c r="E4505" t="s">
        <v>80</v>
      </c>
      <c r="F4505" t="s">
        <v>81</v>
      </c>
      <c r="G4505" t="s">
        <v>82</v>
      </c>
      <c r="H4505" t="s">
        <v>83</v>
      </c>
      <c r="I4505" t="str">
        <f>"Trad IRN"</f>
        <v>Trad IRN</v>
      </c>
      <c r="J4505" t="s">
        <v>43</v>
      </c>
      <c r="K4505" t="s">
        <v>44</v>
      </c>
      <c r="L4505" t="s">
        <v>45</v>
      </c>
      <c r="M4505" t="s">
        <v>46</v>
      </c>
      <c r="N4505" t="str">
        <f>"01/24/2023"</f>
        <v>01/24/2023</v>
      </c>
      <c r="O4505" t="str">
        <f>"12/31/2500"</f>
        <v>12/31/2500</v>
      </c>
      <c r="P4505">
        <v>0.455646</v>
      </c>
      <c r="Q4505">
        <v>0.455646</v>
      </c>
      <c r="S4505">
        <v>0</v>
      </c>
      <c r="T4505">
        <v>0.455646</v>
      </c>
      <c r="U4505">
        <v>0</v>
      </c>
      <c r="V4505" t="str">
        <f>"Trad IRN"</f>
        <v>Trad IRN</v>
      </c>
      <c r="W4505">
        <v>100</v>
      </c>
      <c r="X4505" t="s">
        <v>47</v>
      </c>
      <c r="Z4505" t="s">
        <v>47</v>
      </c>
      <c r="AB4505" t="str">
        <f>"02"</f>
        <v>02</v>
      </c>
      <c r="AC4505" t="s">
        <v>48</v>
      </c>
      <c r="AD4505" t="s">
        <v>49</v>
      </c>
      <c r="AE4505" t="s">
        <v>55</v>
      </c>
      <c r="AF4505">
        <v>0</v>
      </c>
      <c r="AG4505" t="s">
        <v>56</v>
      </c>
      <c r="AH4505" t="str">
        <f>"Trad IRN"</f>
        <v>Trad IRN</v>
      </c>
      <c r="AI4505" t="str">
        <f>"Bldg IRN"</f>
        <v>Bldg IRN</v>
      </c>
      <c r="AJ4505" t="s">
        <v>48</v>
      </c>
      <c r="AK4505" t="s">
        <v>48</v>
      </c>
      <c r="AL4505" t="s">
        <v>53</v>
      </c>
      <c r="AM4505">
        <v>507.18</v>
      </c>
      <c r="AN4505">
        <v>1113.0999999999999</v>
      </c>
      <c r="AO4505">
        <v>15</v>
      </c>
    </row>
    <row r="4506" spans="1:41" x14ac:dyDescent="0.3">
      <c r="A4506" t="str">
        <f>"Trad IRN"</f>
        <v>Trad IRN</v>
      </c>
      <c r="B4506" t="str">
        <f>"Bldg IRN"</f>
        <v>Bldg IRN</v>
      </c>
      <c r="C4506" t="s">
        <v>41</v>
      </c>
      <c r="D4506" t="s">
        <v>3</v>
      </c>
      <c r="E4506" t="s">
        <v>80</v>
      </c>
      <c r="F4506" t="s">
        <v>81</v>
      </c>
      <c r="G4506" t="s">
        <v>82</v>
      </c>
      <c r="H4506" t="s">
        <v>83</v>
      </c>
      <c r="I4506" t="str">
        <f>"Trad IRN"</f>
        <v>Trad IRN</v>
      </c>
      <c r="J4506" t="s">
        <v>43</v>
      </c>
      <c r="K4506" t="s">
        <v>44</v>
      </c>
      <c r="L4506" t="s">
        <v>45</v>
      </c>
      <c r="M4506" t="s">
        <v>46</v>
      </c>
      <c r="N4506" t="str">
        <f>"10/28/2022"</f>
        <v>10/28/2022</v>
      </c>
      <c r="O4506" t="str">
        <f>"01/23/2023"</f>
        <v>01/23/2023</v>
      </c>
      <c r="P4506">
        <v>0.27904099999999998</v>
      </c>
      <c r="Q4506">
        <v>0.27904099999999998</v>
      </c>
      <c r="S4506">
        <v>0</v>
      </c>
      <c r="T4506">
        <v>0.27904099999999998</v>
      </c>
      <c r="U4506">
        <v>0</v>
      </c>
      <c r="V4506" t="str">
        <f>"Trad IRN"</f>
        <v>Trad IRN</v>
      </c>
      <c r="W4506">
        <v>100</v>
      </c>
      <c r="X4506" t="s">
        <v>47</v>
      </c>
      <c r="Z4506" t="s">
        <v>47</v>
      </c>
      <c r="AB4506" t="str">
        <f>"02"</f>
        <v>02</v>
      </c>
      <c r="AC4506" t="s">
        <v>48</v>
      </c>
      <c r="AD4506" t="s">
        <v>49</v>
      </c>
      <c r="AE4506" t="s">
        <v>55</v>
      </c>
      <c r="AF4506">
        <v>0</v>
      </c>
      <c r="AG4506" t="s">
        <v>56</v>
      </c>
      <c r="AH4506" t="str">
        <f>"Trad IRN"</f>
        <v>Trad IRN</v>
      </c>
      <c r="AI4506" t="str">
        <f>"Bldg IRN"</f>
        <v>Bldg IRN</v>
      </c>
      <c r="AJ4506" t="s">
        <v>48</v>
      </c>
      <c r="AK4506" t="s">
        <v>48</v>
      </c>
      <c r="AL4506" t="s">
        <v>53</v>
      </c>
      <c r="AM4506">
        <v>310.60000000000002</v>
      </c>
      <c r="AN4506">
        <v>1113.0999999999999</v>
      </c>
      <c r="AO4506">
        <v>15</v>
      </c>
    </row>
    <row r="4507" spans="1:41" x14ac:dyDescent="0.3">
      <c r="A4507" t="str">
        <f>"Trad IRN"</f>
        <v>Trad IRN</v>
      </c>
      <c r="B4507" t="str">
        <f>"Bldg IRN"</f>
        <v>Bldg IRN</v>
      </c>
      <c r="C4507" t="s">
        <v>41</v>
      </c>
      <c r="D4507" t="s">
        <v>3</v>
      </c>
      <c r="E4507" t="s">
        <v>80</v>
      </c>
      <c r="F4507" t="s">
        <v>81</v>
      </c>
      <c r="G4507" t="s">
        <v>82</v>
      </c>
      <c r="H4507" t="s">
        <v>83</v>
      </c>
      <c r="I4507" t="str">
        <f>"Trad IRN"</f>
        <v>Trad IRN</v>
      </c>
      <c r="J4507" t="s">
        <v>43</v>
      </c>
      <c r="K4507" t="s">
        <v>44</v>
      </c>
      <c r="L4507" t="s">
        <v>45</v>
      </c>
      <c r="M4507" t="s">
        <v>46</v>
      </c>
      <c r="N4507" t="str">
        <f>"08/18/2022"</f>
        <v>08/18/2022</v>
      </c>
      <c r="O4507" t="str">
        <f t="shared" ref="O4507:O4518" si="455">"12/31/2500"</f>
        <v>12/31/2500</v>
      </c>
      <c r="P4507">
        <v>1</v>
      </c>
      <c r="Q4507">
        <v>1</v>
      </c>
      <c r="R4507">
        <v>1</v>
      </c>
      <c r="S4507">
        <v>0</v>
      </c>
      <c r="T4507">
        <v>1</v>
      </c>
      <c r="U4507">
        <v>0</v>
      </c>
      <c r="V4507" t="str">
        <f>"Trad IRN"</f>
        <v>Trad IRN</v>
      </c>
      <c r="W4507">
        <v>100</v>
      </c>
      <c r="X4507" t="s">
        <v>47</v>
      </c>
      <c r="Z4507" t="s">
        <v>47</v>
      </c>
      <c r="AB4507" t="str">
        <f>"02"</f>
        <v>02</v>
      </c>
      <c r="AC4507" t="str">
        <f>"10"</f>
        <v>10</v>
      </c>
      <c r="AD4507" t="str">
        <f>"2"</f>
        <v>2</v>
      </c>
      <c r="AE4507" t="s">
        <v>55</v>
      </c>
      <c r="AF4507">
        <v>0</v>
      </c>
      <c r="AG4507" t="s">
        <v>56</v>
      </c>
      <c r="AH4507" t="str">
        <f>"Trad IRN"</f>
        <v>Trad IRN</v>
      </c>
      <c r="AI4507" t="str">
        <f>"Bldg IRN"</f>
        <v>Bldg IRN</v>
      </c>
      <c r="AJ4507" t="s">
        <v>48</v>
      </c>
      <c r="AK4507" t="s">
        <v>48</v>
      </c>
      <c r="AL4507" t="s">
        <v>53</v>
      </c>
      <c r="AM4507">
        <v>1113.0999999999999</v>
      </c>
      <c r="AN4507">
        <v>1113.0999999999999</v>
      </c>
      <c r="AO4507">
        <v>15</v>
      </c>
    </row>
    <row r="4508" spans="1:41" x14ac:dyDescent="0.3">
      <c r="A4508" t="str">
        <f>"Trad IRN"</f>
        <v>Trad IRN</v>
      </c>
      <c r="B4508" t="str">
        <f>"Bldg IRN"</f>
        <v>Bldg IRN</v>
      </c>
      <c r="C4508" t="s">
        <v>41</v>
      </c>
      <c r="D4508" t="s">
        <v>3</v>
      </c>
      <c r="E4508" t="s">
        <v>80</v>
      </c>
      <c r="F4508" t="s">
        <v>81</v>
      </c>
      <c r="G4508" t="s">
        <v>82</v>
      </c>
      <c r="H4508" t="s">
        <v>83</v>
      </c>
      <c r="I4508" t="str">
        <f>"Trad IRN"</f>
        <v>Trad IRN</v>
      </c>
      <c r="J4508" t="s">
        <v>43</v>
      </c>
      <c r="K4508" t="s">
        <v>44</v>
      </c>
      <c r="L4508" t="s">
        <v>45</v>
      </c>
      <c r="M4508" t="s">
        <v>46</v>
      </c>
      <c r="N4508" t="str">
        <f>"08/18/2022"</f>
        <v>08/18/2022</v>
      </c>
      <c r="O4508" t="str">
        <f t="shared" si="455"/>
        <v>12/31/2500</v>
      </c>
      <c r="P4508">
        <v>1</v>
      </c>
      <c r="Q4508">
        <v>1</v>
      </c>
      <c r="S4508">
        <v>1</v>
      </c>
      <c r="T4508">
        <v>1</v>
      </c>
      <c r="U4508">
        <v>0</v>
      </c>
      <c r="V4508" t="str">
        <f>"Trad IRN"</f>
        <v>Trad IRN</v>
      </c>
      <c r="W4508">
        <v>100</v>
      </c>
      <c r="X4508" t="s">
        <v>47</v>
      </c>
      <c r="Z4508" t="s">
        <v>47</v>
      </c>
      <c r="AB4508" t="str">
        <f>"04"</f>
        <v>04</v>
      </c>
      <c r="AC4508" t="s">
        <v>48</v>
      </c>
      <c r="AD4508" t="s">
        <v>49</v>
      </c>
      <c r="AE4508" t="s">
        <v>50</v>
      </c>
      <c r="AF4508">
        <v>0</v>
      </c>
      <c r="AG4508" t="s">
        <v>56</v>
      </c>
      <c r="AH4508" t="str">
        <f>"Trad IRN"</f>
        <v>Trad IRN</v>
      </c>
      <c r="AI4508" t="str">
        <f>"Bldg IRN"</f>
        <v>Bldg IRN</v>
      </c>
      <c r="AJ4508" t="s">
        <v>48</v>
      </c>
      <c r="AK4508" t="s">
        <v>48</v>
      </c>
      <c r="AL4508" t="s">
        <v>53</v>
      </c>
      <c r="AM4508">
        <v>1113.0999999999999</v>
      </c>
      <c r="AN4508">
        <v>1113.0999999999999</v>
      </c>
      <c r="AO4508">
        <v>15</v>
      </c>
    </row>
    <row r="4509" spans="1:41" x14ac:dyDescent="0.3">
      <c r="A4509" t="str">
        <f>"Trad IRN"</f>
        <v>Trad IRN</v>
      </c>
      <c r="B4509" t="str">
        <f>"Bldg IRN"</f>
        <v>Bldg IRN</v>
      </c>
      <c r="C4509" t="s">
        <v>41</v>
      </c>
      <c r="D4509" t="s">
        <v>3</v>
      </c>
      <c r="E4509" t="s">
        <v>80</v>
      </c>
      <c r="F4509" t="s">
        <v>81</v>
      </c>
      <c r="G4509" t="s">
        <v>82</v>
      </c>
      <c r="H4509" t="s">
        <v>83</v>
      </c>
      <c r="I4509" t="str">
        <f>"Trad IRN"</f>
        <v>Trad IRN</v>
      </c>
      <c r="J4509" t="s">
        <v>43</v>
      </c>
      <c r="K4509" t="s">
        <v>44</v>
      </c>
      <c r="L4509" t="s">
        <v>45</v>
      </c>
      <c r="M4509" t="s">
        <v>46</v>
      </c>
      <c r="N4509" t="str">
        <f>"08/18/2022"</f>
        <v>08/18/2022</v>
      </c>
      <c r="O4509" t="str">
        <f t="shared" si="455"/>
        <v>12/31/2500</v>
      </c>
      <c r="P4509">
        <v>1</v>
      </c>
      <c r="Q4509">
        <v>1</v>
      </c>
      <c r="S4509">
        <v>0</v>
      </c>
      <c r="T4509">
        <v>1</v>
      </c>
      <c r="U4509">
        <v>0</v>
      </c>
      <c r="V4509" t="str">
        <f>"Trad IRN"</f>
        <v>Trad IRN</v>
      </c>
      <c r="W4509">
        <v>100</v>
      </c>
      <c r="X4509" t="s">
        <v>47</v>
      </c>
      <c r="Z4509" t="s">
        <v>47</v>
      </c>
      <c r="AB4509" t="str">
        <f>"01"</f>
        <v>01</v>
      </c>
      <c r="AC4509" t="s">
        <v>48</v>
      </c>
      <c r="AD4509" t="s">
        <v>49</v>
      </c>
      <c r="AE4509" t="s">
        <v>50</v>
      </c>
      <c r="AF4509">
        <v>0</v>
      </c>
      <c r="AG4509" t="s">
        <v>56</v>
      </c>
      <c r="AH4509" t="str">
        <f>"Trad IRN"</f>
        <v>Trad IRN</v>
      </c>
      <c r="AI4509" t="str">
        <f>"Bldg IRN"</f>
        <v>Bldg IRN</v>
      </c>
      <c r="AJ4509" t="s">
        <v>48</v>
      </c>
      <c r="AK4509" t="s">
        <v>48</v>
      </c>
      <c r="AL4509" t="s">
        <v>53</v>
      </c>
      <c r="AM4509">
        <v>1113.0999999999999</v>
      </c>
      <c r="AN4509">
        <v>1113.0999999999999</v>
      </c>
      <c r="AO4509">
        <v>15</v>
      </c>
    </row>
    <row r="4510" spans="1:41" x14ac:dyDescent="0.3">
      <c r="A4510" t="str">
        <f>"Trad IRN"</f>
        <v>Trad IRN</v>
      </c>
      <c r="B4510" t="str">
        <f>"Bldg IRN"</f>
        <v>Bldg IRN</v>
      </c>
      <c r="C4510" t="s">
        <v>41</v>
      </c>
      <c r="D4510" t="s">
        <v>3</v>
      </c>
      <c r="E4510" t="s">
        <v>80</v>
      </c>
      <c r="F4510" t="s">
        <v>81</v>
      </c>
      <c r="G4510" t="s">
        <v>82</v>
      </c>
      <c r="H4510" t="s">
        <v>83</v>
      </c>
      <c r="I4510" t="str">
        <f>"Trad IRN"</f>
        <v>Trad IRN</v>
      </c>
      <c r="J4510" t="s">
        <v>43</v>
      </c>
      <c r="K4510" t="s">
        <v>44</v>
      </c>
      <c r="L4510" t="s">
        <v>45</v>
      </c>
      <c r="M4510" t="s">
        <v>46</v>
      </c>
      <c r="N4510" t="str">
        <f>"08/18/2022"</f>
        <v>08/18/2022</v>
      </c>
      <c r="O4510" t="str">
        <f t="shared" si="455"/>
        <v>12/31/2500</v>
      </c>
      <c r="P4510">
        <v>1</v>
      </c>
      <c r="Q4510">
        <v>1</v>
      </c>
      <c r="S4510">
        <v>1</v>
      </c>
      <c r="T4510">
        <v>1</v>
      </c>
      <c r="U4510">
        <v>0</v>
      </c>
      <c r="V4510" t="str">
        <f>"Trad IRN"</f>
        <v>Trad IRN</v>
      </c>
      <c r="W4510">
        <v>100</v>
      </c>
      <c r="X4510" t="s">
        <v>47</v>
      </c>
      <c r="Z4510" t="s">
        <v>47</v>
      </c>
      <c r="AB4510" t="str">
        <f>"03"</f>
        <v>03</v>
      </c>
      <c r="AC4510" t="s">
        <v>48</v>
      </c>
      <c r="AD4510" t="s">
        <v>49</v>
      </c>
      <c r="AE4510" t="s">
        <v>50</v>
      </c>
      <c r="AF4510">
        <v>0</v>
      </c>
      <c r="AG4510" t="s">
        <v>56</v>
      </c>
      <c r="AH4510" t="str">
        <f>"Trad IRN"</f>
        <v>Trad IRN</v>
      </c>
      <c r="AI4510" t="str">
        <f>"Bldg IRN"</f>
        <v>Bldg IRN</v>
      </c>
      <c r="AJ4510" t="s">
        <v>48</v>
      </c>
      <c r="AK4510" t="s">
        <v>48</v>
      </c>
      <c r="AL4510" t="s">
        <v>53</v>
      </c>
      <c r="AM4510">
        <v>1113.0999999999999</v>
      </c>
      <c r="AN4510">
        <v>1113.0999999999999</v>
      </c>
      <c r="AO4510">
        <v>15</v>
      </c>
    </row>
    <row r="4511" spans="1:41" x14ac:dyDescent="0.3">
      <c r="A4511" t="str">
        <f>"Trad IRN"</f>
        <v>Trad IRN</v>
      </c>
      <c r="B4511" t="str">
        <f>"Bldg IRN"</f>
        <v>Bldg IRN</v>
      </c>
      <c r="C4511" t="s">
        <v>41</v>
      </c>
      <c r="D4511" t="s">
        <v>3</v>
      </c>
      <c r="E4511" t="s">
        <v>80</v>
      </c>
      <c r="F4511" t="s">
        <v>81</v>
      </c>
      <c r="G4511" t="s">
        <v>82</v>
      </c>
      <c r="H4511" t="s">
        <v>83</v>
      </c>
      <c r="I4511" t="str">
        <f>"Trad IRN"</f>
        <v>Trad IRN</v>
      </c>
      <c r="J4511" t="s">
        <v>43</v>
      </c>
      <c r="K4511" t="s">
        <v>44</v>
      </c>
      <c r="L4511" t="s">
        <v>45</v>
      </c>
      <c r="M4511" t="s">
        <v>70</v>
      </c>
      <c r="N4511" t="str">
        <f>"08/22/2022"</f>
        <v>08/22/2022</v>
      </c>
      <c r="O4511" t="str">
        <f t="shared" si="455"/>
        <v>12/31/2500</v>
      </c>
      <c r="P4511">
        <v>0.99295800000000001</v>
      </c>
      <c r="Q4511">
        <v>0.99295800000000001</v>
      </c>
      <c r="R4511">
        <v>0.99295800000000001</v>
      </c>
      <c r="V4511" t="str">
        <f>"Trad IRN"</f>
        <v>Trad IRN</v>
      </c>
      <c r="W4511">
        <v>50</v>
      </c>
      <c r="X4511" t="s">
        <v>47</v>
      </c>
      <c r="Z4511" t="s">
        <v>47</v>
      </c>
      <c r="AB4511" t="s">
        <v>54</v>
      </c>
      <c r="AC4511" t="str">
        <f>"16"</f>
        <v>16</v>
      </c>
      <c r="AD4511" t="str">
        <f>"2"</f>
        <v>2</v>
      </c>
      <c r="AE4511" t="s">
        <v>50</v>
      </c>
      <c r="AG4511" t="s">
        <v>56</v>
      </c>
      <c r="AH4511" t="str">
        <f>"Trad IRN"</f>
        <v>Trad IRN</v>
      </c>
      <c r="AI4511" t="str">
        <f>"Bldg IRN"</f>
        <v>Bldg IRN</v>
      </c>
      <c r="AJ4511" t="s">
        <v>54</v>
      </c>
      <c r="AK4511" t="s">
        <v>72</v>
      </c>
      <c r="AL4511" t="s">
        <v>53</v>
      </c>
      <c r="AM4511">
        <v>141</v>
      </c>
      <c r="AN4511">
        <v>142</v>
      </c>
      <c r="AO4511">
        <v>15</v>
      </c>
    </row>
    <row r="4512" spans="1:41" x14ac:dyDescent="0.3">
      <c r="A4512" t="str">
        <f>"Trad IRN"</f>
        <v>Trad IRN</v>
      </c>
      <c r="B4512" t="str">
        <f>"Bldg IRN"</f>
        <v>Bldg IRN</v>
      </c>
      <c r="C4512" t="s">
        <v>41</v>
      </c>
      <c r="D4512" t="s">
        <v>3</v>
      </c>
      <c r="E4512" t="s">
        <v>80</v>
      </c>
      <c r="F4512" t="s">
        <v>81</v>
      </c>
      <c r="G4512" t="s">
        <v>82</v>
      </c>
      <c r="H4512" t="s">
        <v>83</v>
      </c>
      <c r="I4512" t="str">
        <f>"Trad IRN"</f>
        <v>Trad IRN</v>
      </c>
      <c r="J4512" t="s">
        <v>43</v>
      </c>
      <c r="K4512" t="s">
        <v>44</v>
      </c>
      <c r="L4512" t="s">
        <v>45</v>
      </c>
      <c r="M4512" t="s">
        <v>46</v>
      </c>
      <c r="N4512" t="str">
        <f t="shared" ref="N4512:N4517" si="456">"08/18/2022"</f>
        <v>08/18/2022</v>
      </c>
      <c r="O4512" t="str">
        <f t="shared" si="455"/>
        <v>12/31/2500</v>
      </c>
      <c r="P4512">
        <v>1</v>
      </c>
      <c r="Q4512">
        <v>1</v>
      </c>
      <c r="S4512">
        <v>0</v>
      </c>
      <c r="T4512">
        <v>1</v>
      </c>
      <c r="U4512">
        <v>0</v>
      </c>
      <c r="V4512" t="str">
        <f>"Trad IRN"</f>
        <v>Trad IRN</v>
      </c>
      <c r="W4512">
        <v>100</v>
      </c>
      <c r="X4512" t="s">
        <v>47</v>
      </c>
      <c r="Z4512" t="s">
        <v>47</v>
      </c>
      <c r="AB4512" t="str">
        <f>"01"</f>
        <v>01</v>
      </c>
      <c r="AC4512" t="s">
        <v>48</v>
      </c>
      <c r="AD4512" t="s">
        <v>49</v>
      </c>
      <c r="AE4512" t="s">
        <v>50</v>
      </c>
      <c r="AF4512">
        <v>0</v>
      </c>
      <c r="AG4512" t="s">
        <v>56</v>
      </c>
      <c r="AH4512" t="str">
        <f>"Trad IRN"</f>
        <v>Trad IRN</v>
      </c>
      <c r="AI4512" t="str">
        <f>"Bldg IRN"</f>
        <v>Bldg IRN</v>
      </c>
      <c r="AJ4512" t="s">
        <v>48</v>
      </c>
      <c r="AK4512" t="s">
        <v>48</v>
      </c>
      <c r="AL4512" t="s">
        <v>53</v>
      </c>
      <c r="AM4512">
        <v>1113.0999999999999</v>
      </c>
      <c r="AN4512">
        <v>1113.0999999999999</v>
      </c>
      <c r="AO4512">
        <v>15</v>
      </c>
    </row>
    <row r="4513" spans="1:41" x14ac:dyDescent="0.3">
      <c r="A4513" t="str">
        <f>"Trad IRN"</f>
        <v>Trad IRN</v>
      </c>
      <c r="B4513" t="str">
        <f>"Bldg IRN"</f>
        <v>Bldg IRN</v>
      </c>
      <c r="C4513" t="s">
        <v>41</v>
      </c>
      <c r="D4513" t="s">
        <v>3</v>
      </c>
      <c r="E4513" t="s">
        <v>80</v>
      </c>
      <c r="F4513" t="s">
        <v>81</v>
      </c>
      <c r="G4513" t="s">
        <v>82</v>
      </c>
      <c r="H4513" t="s">
        <v>83</v>
      </c>
      <c r="I4513" t="str">
        <f>"Trad IRN"</f>
        <v>Trad IRN</v>
      </c>
      <c r="J4513" t="s">
        <v>43</v>
      </c>
      <c r="K4513" t="s">
        <v>44</v>
      </c>
      <c r="L4513" t="s">
        <v>45</v>
      </c>
      <c r="M4513" t="s">
        <v>46</v>
      </c>
      <c r="N4513" t="str">
        <f t="shared" si="456"/>
        <v>08/18/2022</v>
      </c>
      <c r="O4513" t="str">
        <f t="shared" si="455"/>
        <v>12/31/2500</v>
      </c>
      <c r="P4513">
        <v>1</v>
      </c>
      <c r="Q4513">
        <v>1</v>
      </c>
      <c r="S4513">
        <v>0</v>
      </c>
      <c r="T4513">
        <v>1</v>
      </c>
      <c r="U4513">
        <v>0</v>
      </c>
      <c r="V4513" t="str">
        <f>"Trad IRN"</f>
        <v>Trad IRN</v>
      </c>
      <c r="W4513">
        <v>100</v>
      </c>
      <c r="X4513" t="s">
        <v>47</v>
      </c>
      <c r="Z4513" t="s">
        <v>47</v>
      </c>
      <c r="AB4513" t="str">
        <f>"01"</f>
        <v>01</v>
      </c>
      <c r="AC4513" t="s">
        <v>48</v>
      </c>
      <c r="AD4513" t="s">
        <v>49</v>
      </c>
      <c r="AE4513" t="s">
        <v>50</v>
      </c>
      <c r="AF4513">
        <v>0</v>
      </c>
      <c r="AG4513" t="s">
        <v>56</v>
      </c>
      <c r="AH4513" t="str">
        <f>"Trad IRN"</f>
        <v>Trad IRN</v>
      </c>
      <c r="AI4513" t="str">
        <f>"Bldg IRN"</f>
        <v>Bldg IRN</v>
      </c>
      <c r="AJ4513" t="s">
        <v>48</v>
      </c>
      <c r="AK4513" t="s">
        <v>48</v>
      </c>
      <c r="AL4513" t="s">
        <v>53</v>
      </c>
      <c r="AM4513">
        <v>1113.0999999999999</v>
      </c>
      <c r="AN4513">
        <v>1113.0999999999999</v>
      </c>
      <c r="AO4513">
        <v>15</v>
      </c>
    </row>
    <row r="4514" spans="1:41" x14ac:dyDescent="0.3">
      <c r="A4514" t="str">
        <f>"Trad IRN"</f>
        <v>Trad IRN</v>
      </c>
      <c r="B4514" t="str">
        <f>"Bldg IRN"</f>
        <v>Bldg IRN</v>
      </c>
      <c r="C4514" t="s">
        <v>41</v>
      </c>
      <c r="D4514" t="s">
        <v>3</v>
      </c>
      <c r="E4514" t="s">
        <v>80</v>
      </c>
      <c r="F4514" t="s">
        <v>81</v>
      </c>
      <c r="G4514" t="s">
        <v>82</v>
      </c>
      <c r="H4514" t="s">
        <v>83</v>
      </c>
      <c r="I4514" t="str">
        <f>"Trad IRN"</f>
        <v>Trad IRN</v>
      </c>
      <c r="J4514" t="s">
        <v>43</v>
      </c>
      <c r="K4514" t="s">
        <v>44</v>
      </c>
      <c r="L4514" t="s">
        <v>45</v>
      </c>
      <c r="M4514" t="s">
        <v>70</v>
      </c>
      <c r="N4514" t="str">
        <f t="shared" si="456"/>
        <v>08/18/2022</v>
      </c>
      <c r="O4514" t="str">
        <f t="shared" si="455"/>
        <v>12/31/2500</v>
      </c>
      <c r="P4514">
        <v>1</v>
      </c>
      <c r="Q4514">
        <v>1</v>
      </c>
      <c r="R4514">
        <v>1</v>
      </c>
      <c r="V4514" t="str">
        <f>"Trad IRN"</f>
        <v>Trad IRN</v>
      </c>
      <c r="W4514">
        <v>10</v>
      </c>
      <c r="X4514" t="s">
        <v>47</v>
      </c>
      <c r="Z4514" t="s">
        <v>47</v>
      </c>
      <c r="AB4514" t="s">
        <v>54</v>
      </c>
      <c r="AC4514" t="str">
        <f>"05"</f>
        <v>05</v>
      </c>
      <c r="AD4514" t="str">
        <f>"1"</f>
        <v>1</v>
      </c>
      <c r="AE4514" t="s">
        <v>50</v>
      </c>
      <c r="AG4514" t="s">
        <v>56</v>
      </c>
      <c r="AH4514" t="str">
        <f>"Trad IRN"</f>
        <v>Trad IRN</v>
      </c>
      <c r="AI4514" t="str">
        <f>"Bldg IRN"</f>
        <v>Bldg IRN</v>
      </c>
      <c r="AJ4514" t="s">
        <v>48</v>
      </c>
      <c r="AK4514" t="s">
        <v>48</v>
      </c>
      <c r="AL4514" t="s">
        <v>53</v>
      </c>
      <c r="AM4514">
        <v>174</v>
      </c>
      <c r="AN4514">
        <v>174</v>
      </c>
      <c r="AO4514">
        <v>15</v>
      </c>
    </row>
    <row r="4515" spans="1:41" x14ac:dyDescent="0.3">
      <c r="A4515" t="str">
        <f>"Trad IRN"</f>
        <v>Trad IRN</v>
      </c>
      <c r="B4515" t="str">
        <f>"Bldg IRN"</f>
        <v>Bldg IRN</v>
      </c>
      <c r="C4515" t="s">
        <v>41</v>
      </c>
      <c r="D4515" t="s">
        <v>3</v>
      </c>
      <c r="E4515" t="s">
        <v>80</v>
      </c>
      <c r="F4515" t="s">
        <v>81</v>
      </c>
      <c r="G4515" t="s">
        <v>82</v>
      </c>
      <c r="H4515" t="s">
        <v>83</v>
      </c>
      <c r="I4515" t="str">
        <f>"Trad IRN"</f>
        <v>Trad IRN</v>
      </c>
      <c r="J4515" t="s">
        <v>43</v>
      </c>
      <c r="K4515" t="s">
        <v>44</v>
      </c>
      <c r="L4515" t="s">
        <v>45</v>
      </c>
      <c r="M4515" t="s">
        <v>46</v>
      </c>
      <c r="N4515" t="str">
        <f t="shared" si="456"/>
        <v>08/18/2022</v>
      </c>
      <c r="O4515" t="str">
        <f t="shared" si="455"/>
        <v>12/31/2500</v>
      </c>
      <c r="P4515">
        <v>1</v>
      </c>
      <c r="Q4515">
        <v>1</v>
      </c>
      <c r="S4515">
        <v>0</v>
      </c>
      <c r="T4515">
        <v>1</v>
      </c>
      <c r="U4515">
        <v>0</v>
      </c>
      <c r="V4515" t="str">
        <f>"Trad IRN"</f>
        <v>Trad IRN</v>
      </c>
      <c r="W4515">
        <v>100</v>
      </c>
      <c r="X4515" t="s">
        <v>47</v>
      </c>
      <c r="Z4515" t="s">
        <v>47</v>
      </c>
      <c r="AB4515" t="str">
        <f>"02"</f>
        <v>02</v>
      </c>
      <c r="AC4515" t="s">
        <v>48</v>
      </c>
      <c r="AD4515" t="s">
        <v>49</v>
      </c>
      <c r="AE4515" t="s">
        <v>50</v>
      </c>
      <c r="AF4515">
        <v>3</v>
      </c>
      <c r="AG4515" t="s">
        <v>56</v>
      </c>
      <c r="AH4515" t="str">
        <f>"Trad IRN"</f>
        <v>Trad IRN</v>
      </c>
      <c r="AI4515" t="str">
        <f>"Bldg IRN"</f>
        <v>Bldg IRN</v>
      </c>
      <c r="AJ4515" t="s">
        <v>48</v>
      </c>
      <c r="AK4515" t="s">
        <v>48</v>
      </c>
      <c r="AL4515" t="s">
        <v>53</v>
      </c>
      <c r="AM4515">
        <v>1113.0999999999999</v>
      </c>
      <c r="AN4515">
        <v>1113.0999999999999</v>
      </c>
      <c r="AO4515">
        <v>15</v>
      </c>
    </row>
    <row r="4516" spans="1:41" x14ac:dyDescent="0.3">
      <c r="A4516" t="str">
        <f>"Trad IRN"</f>
        <v>Trad IRN</v>
      </c>
      <c r="B4516" t="str">
        <f>"Bldg IRN"</f>
        <v>Bldg IRN</v>
      </c>
      <c r="C4516" t="s">
        <v>41</v>
      </c>
      <c r="D4516" t="s">
        <v>3</v>
      </c>
      <c r="E4516" t="s">
        <v>80</v>
      </c>
      <c r="F4516" t="s">
        <v>81</v>
      </c>
      <c r="G4516" t="s">
        <v>82</v>
      </c>
      <c r="H4516" t="s">
        <v>83</v>
      </c>
      <c r="I4516" t="str">
        <f>"Trad IRN"</f>
        <v>Trad IRN</v>
      </c>
      <c r="J4516" t="s">
        <v>43</v>
      </c>
      <c r="K4516" t="s">
        <v>44</v>
      </c>
      <c r="L4516" t="s">
        <v>45</v>
      </c>
      <c r="M4516" t="s">
        <v>70</v>
      </c>
      <c r="N4516" t="str">
        <f t="shared" si="456"/>
        <v>08/18/2022</v>
      </c>
      <c r="O4516" t="str">
        <f t="shared" si="455"/>
        <v>12/31/2500</v>
      </c>
      <c r="P4516">
        <v>1</v>
      </c>
      <c r="Q4516">
        <v>1</v>
      </c>
      <c r="R4516">
        <v>1</v>
      </c>
      <c r="V4516" t="str">
        <f>"Trad IRN"</f>
        <v>Trad IRN</v>
      </c>
      <c r="W4516">
        <v>50</v>
      </c>
      <c r="X4516" t="s">
        <v>47</v>
      </c>
      <c r="Z4516" t="s">
        <v>47</v>
      </c>
      <c r="AB4516" t="s">
        <v>54</v>
      </c>
      <c r="AC4516" t="str">
        <f>"05"</f>
        <v>05</v>
      </c>
      <c r="AD4516" t="str">
        <f>"1"</f>
        <v>1</v>
      </c>
      <c r="AE4516" t="s">
        <v>50</v>
      </c>
      <c r="AG4516" t="s">
        <v>56</v>
      </c>
      <c r="AH4516" t="str">
        <f>"Trad IRN"</f>
        <v>Trad IRN</v>
      </c>
      <c r="AI4516" t="str">
        <f>"Bldg IRN"</f>
        <v>Bldg IRN</v>
      </c>
      <c r="AJ4516" t="s">
        <v>54</v>
      </c>
      <c r="AK4516" t="s">
        <v>71</v>
      </c>
      <c r="AL4516" t="s">
        <v>53</v>
      </c>
      <c r="AM4516">
        <v>142</v>
      </c>
      <c r="AN4516">
        <v>142</v>
      </c>
      <c r="AO4516">
        <v>15</v>
      </c>
    </row>
    <row r="4517" spans="1:41" x14ac:dyDescent="0.3">
      <c r="A4517" t="str">
        <f>"Trad IRN"</f>
        <v>Trad IRN</v>
      </c>
      <c r="B4517" t="str">
        <f>"Bldg IRN"</f>
        <v>Bldg IRN</v>
      </c>
      <c r="C4517" t="s">
        <v>41</v>
      </c>
      <c r="D4517" t="s">
        <v>3</v>
      </c>
      <c r="E4517" t="s">
        <v>80</v>
      </c>
      <c r="F4517" t="s">
        <v>81</v>
      </c>
      <c r="G4517" t="s">
        <v>82</v>
      </c>
      <c r="H4517" t="s">
        <v>83</v>
      </c>
      <c r="I4517" t="str">
        <f>"Trad IRN"</f>
        <v>Trad IRN</v>
      </c>
      <c r="J4517" t="s">
        <v>43</v>
      </c>
      <c r="K4517" t="s">
        <v>44</v>
      </c>
      <c r="L4517" t="s">
        <v>45</v>
      </c>
      <c r="M4517" t="s">
        <v>46</v>
      </c>
      <c r="N4517" t="str">
        <f t="shared" si="456"/>
        <v>08/18/2022</v>
      </c>
      <c r="O4517" t="str">
        <f t="shared" si="455"/>
        <v>12/31/2500</v>
      </c>
      <c r="P4517">
        <v>1</v>
      </c>
      <c r="Q4517">
        <v>1</v>
      </c>
      <c r="S4517">
        <v>0</v>
      </c>
      <c r="T4517">
        <v>1</v>
      </c>
      <c r="U4517">
        <v>0</v>
      </c>
      <c r="V4517" t="str">
        <f>"Trad IRN"</f>
        <v>Trad IRN</v>
      </c>
      <c r="W4517">
        <v>100</v>
      </c>
      <c r="X4517" t="s">
        <v>47</v>
      </c>
      <c r="Z4517" t="s">
        <v>47</v>
      </c>
      <c r="AB4517" t="str">
        <f>"03"</f>
        <v>03</v>
      </c>
      <c r="AC4517" t="s">
        <v>48</v>
      </c>
      <c r="AD4517" t="s">
        <v>49</v>
      </c>
      <c r="AE4517" t="s">
        <v>50</v>
      </c>
      <c r="AF4517">
        <v>2</v>
      </c>
      <c r="AG4517" t="s">
        <v>56</v>
      </c>
      <c r="AH4517" t="str">
        <f>"Trad IRN"</f>
        <v>Trad IRN</v>
      </c>
      <c r="AI4517" t="str">
        <f>"Bldg IRN"</f>
        <v>Bldg IRN</v>
      </c>
      <c r="AJ4517" t="s">
        <v>48</v>
      </c>
      <c r="AK4517" t="s">
        <v>48</v>
      </c>
      <c r="AL4517" t="s">
        <v>53</v>
      </c>
      <c r="AM4517">
        <v>1113.0999999999999</v>
      </c>
      <c r="AN4517">
        <v>1113.0999999999999</v>
      </c>
      <c r="AO4517">
        <v>15</v>
      </c>
    </row>
    <row r="4518" spans="1:41" x14ac:dyDescent="0.3">
      <c r="A4518" t="str">
        <f>"Trad IRN"</f>
        <v>Trad IRN</v>
      </c>
      <c r="B4518" t="str">
        <f>"Bldg IRN"</f>
        <v>Bldg IRN</v>
      </c>
      <c r="C4518" t="s">
        <v>41</v>
      </c>
      <c r="D4518" t="s">
        <v>3</v>
      </c>
      <c r="E4518" t="s">
        <v>80</v>
      </c>
      <c r="F4518" t="s">
        <v>81</v>
      </c>
      <c r="G4518" t="s">
        <v>82</v>
      </c>
      <c r="H4518" t="s">
        <v>83</v>
      </c>
      <c r="I4518" t="str">
        <f>"Trad IRN"</f>
        <v>Trad IRN</v>
      </c>
      <c r="J4518" t="s">
        <v>43</v>
      </c>
      <c r="K4518" t="s">
        <v>44</v>
      </c>
      <c r="L4518" t="s">
        <v>45</v>
      </c>
      <c r="M4518" t="s">
        <v>70</v>
      </c>
      <c r="N4518" t="str">
        <f>"11/02/2022"</f>
        <v>11/02/2022</v>
      </c>
      <c r="O4518" t="str">
        <f t="shared" si="455"/>
        <v>12/31/2500</v>
      </c>
      <c r="P4518">
        <v>0.71831</v>
      </c>
      <c r="Q4518">
        <v>0.71831</v>
      </c>
      <c r="R4518">
        <v>0.71831</v>
      </c>
      <c r="V4518" t="str">
        <f>"Trad IRN"</f>
        <v>Trad IRN</v>
      </c>
      <c r="W4518">
        <v>100</v>
      </c>
      <c r="X4518" t="s">
        <v>47</v>
      </c>
      <c r="Z4518" t="s">
        <v>47</v>
      </c>
      <c r="AB4518" t="s">
        <v>54</v>
      </c>
      <c r="AC4518" t="str">
        <f>"05"</f>
        <v>05</v>
      </c>
      <c r="AD4518" t="str">
        <f>"1"</f>
        <v>1</v>
      </c>
      <c r="AE4518" t="s">
        <v>50</v>
      </c>
      <c r="AG4518" t="s">
        <v>56</v>
      </c>
      <c r="AH4518" t="str">
        <f>"Trad IRN"</f>
        <v>Trad IRN</v>
      </c>
      <c r="AI4518" t="str">
        <f>"Bldg IRN"</f>
        <v>Bldg IRN</v>
      </c>
      <c r="AJ4518" t="s">
        <v>54</v>
      </c>
      <c r="AK4518" t="s">
        <v>72</v>
      </c>
      <c r="AL4518" t="s">
        <v>53</v>
      </c>
      <c r="AM4518">
        <v>102</v>
      </c>
      <c r="AN4518">
        <v>142</v>
      </c>
      <c r="AO4518">
        <v>15</v>
      </c>
    </row>
    <row r="4519" spans="1:41" x14ac:dyDescent="0.3">
      <c r="A4519" t="str">
        <f>"Trad IRN"</f>
        <v>Trad IRN</v>
      </c>
      <c r="B4519" t="str">
        <f>"Bldg IRN"</f>
        <v>Bldg IRN</v>
      </c>
      <c r="C4519" t="s">
        <v>41</v>
      </c>
      <c r="D4519" t="s">
        <v>3</v>
      </c>
      <c r="E4519" t="s">
        <v>80</v>
      </c>
      <c r="F4519" t="s">
        <v>81</v>
      </c>
      <c r="G4519" t="s">
        <v>82</v>
      </c>
      <c r="H4519" t="s">
        <v>83</v>
      </c>
      <c r="I4519" t="str">
        <f>"Trad IRN"</f>
        <v>Trad IRN</v>
      </c>
      <c r="J4519" t="s">
        <v>43</v>
      </c>
      <c r="K4519" t="s">
        <v>44</v>
      </c>
      <c r="L4519" t="s">
        <v>45</v>
      </c>
      <c r="M4519" t="s">
        <v>46</v>
      </c>
      <c r="N4519" t="str">
        <f>"08/19/2022"</f>
        <v>08/19/2022</v>
      </c>
      <c r="O4519" t="str">
        <f>"08/19/2022"</f>
        <v>08/19/2022</v>
      </c>
      <c r="P4519">
        <v>5.7679999999999997E-3</v>
      </c>
      <c r="Q4519">
        <v>5.7679999999999997E-3</v>
      </c>
      <c r="R4519">
        <v>5.7679999999999997E-3</v>
      </c>
      <c r="S4519">
        <v>0</v>
      </c>
      <c r="T4519">
        <v>5.7679999999999997E-3</v>
      </c>
      <c r="U4519">
        <v>0</v>
      </c>
      <c r="V4519" t="str">
        <f>"Trad IRN"</f>
        <v>Trad IRN</v>
      </c>
      <c r="W4519">
        <v>100</v>
      </c>
      <c r="X4519" t="s">
        <v>47</v>
      </c>
      <c r="Z4519" t="s">
        <v>47</v>
      </c>
      <c r="AB4519" t="str">
        <f>"05"</f>
        <v>05</v>
      </c>
      <c r="AC4519" t="str">
        <f>"10"</f>
        <v>10</v>
      </c>
      <c r="AD4519" t="str">
        <f>"2"</f>
        <v>2</v>
      </c>
      <c r="AE4519" t="s">
        <v>50</v>
      </c>
      <c r="AF4519">
        <v>0</v>
      </c>
      <c r="AG4519" t="s">
        <v>56</v>
      </c>
      <c r="AH4519" t="str">
        <f>"Trad IRN"</f>
        <v>Trad IRN</v>
      </c>
      <c r="AI4519" t="str">
        <f>"Bldg IRN"</f>
        <v>Bldg IRN</v>
      </c>
      <c r="AJ4519" t="s">
        <v>48</v>
      </c>
      <c r="AK4519" t="s">
        <v>48</v>
      </c>
      <c r="AL4519" t="s">
        <v>53</v>
      </c>
      <c r="AM4519">
        <v>6.42</v>
      </c>
      <c r="AN4519">
        <v>1113.0999999999999</v>
      </c>
      <c r="AO4519">
        <v>15</v>
      </c>
    </row>
    <row r="4520" spans="1:41" x14ac:dyDescent="0.3">
      <c r="A4520" t="str">
        <f>"Trad IRN"</f>
        <v>Trad IRN</v>
      </c>
      <c r="B4520" t="str">
        <f>"Bldg IRN"</f>
        <v>Bldg IRN</v>
      </c>
      <c r="C4520" t="s">
        <v>41</v>
      </c>
      <c r="D4520" t="s">
        <v>3</v>
      </c>
      <c r="E4520" t="s">
        <v>80</v>
      </c>
      <c r="F4520" t="s">
        <v>81</v>
      </c>
      <c r="G4520" t="s">
        <v>82</v>
      </c>
      <c r="H4520" t="s">
        <v>83</v>
      </c>
      <c r="I4520" t="str">
        <f>"Trad IRN"</f>
        <v>Trad IRN</v>
      </c>
      <c r="J4520" t="s">
        <v>43</v>
      </c>
      <c r="K4520" t="s">
        <v>44</v>
      </c>
      <c r="L4520" t="s">
        <v>45</v>
      </c>
      <c r="M4520" t="s">
        <v>46</v>
      </c>
      <c r="N4520" t="str">
        <f>"08/20/2022"</f>
        <v>08/20/2022</v>
      </c>
      <c r="O4520" t="str">
        <f>"12/31/2500"</f>
        <v>12/31/2500</v>
      </c>
      <c r="P4520">
        <v>0.98846500000000004</v>
      </c>
      <c r="Q4520">
        <v>0.98846500000000004</v>
      </c>
      <c r="R4520">
        <v>0.98846500000000004</v>
      </c>
      <c r="S4520">
        <v>0</v>
      </c>
      <c r="T4520">
        <v>0.98846500000000004</v>
      </c>
      <c r="U4520">
        <v>0</v>
      </c>
      <c r="V4520" t="str">
        <f>"Trad IRN"</f>
        <v>Trad IRN</v>
      </c>
      <c r="W4520">
        <v>100</v>
      </c>
      <c r="X4520" t="s">
        <v>47</v>
      </c>
      <c r="Z4520" t="s">
        <v>47</v>
      </c>
      <c r="AB4520" t="str">
        <f>"05"</f>
        <v>05</v>
      </c>
      <c r="AC4520" t="str">
        <f>"10"</f>
        <v>10</v>
      </c>
      <c r="AD4520" t="str">
        <f>"2"</f>
        <v>2</v>
      </c>
      <c r="AE4520" t="s">
        <v>50</v>
      </c>
      <c r="AF4520">
        <v>0</v>
      </c>
      <c r="AG4520" t="s">
        <v>56</v>
      </c>
      <c r="AH4520" t="str">
        <f>"Trad IRN"</f>
        <v>Trad IRN</v>
      </c>
      <c r="AI4520" t="str">
        <f>"Bldg IRN"</f>
        <v>Bldg IRN</v>
      </c>
      <c r="AJ4520" t="s">
        <v>48</v>
      </c>
      <c r="AK4520" t="s">
        <v>48</v>
      </c>
      <c r="AL4520" t="s">
        <v>53</v>
      </c>
      <c r="AM4520">
        <v>1100.26</v>
      </c>
      <c r="AN4520">
        <v>1113.0999999999999</v>
      </c>
      <c r="AO4520">
        <v>15</v>
      </c>
    </row>
    <row r="4521" spans="1:41" x14ac:dyDescent="0.3">
      <c r="A4521" t="str">
        <f>"Trad IRN"</f>
        <v>Trad IRN</v>
      </c>
      <c r="B4521" t="str">
        <f>"Bldg IRN"</f>
        <v>Bldg IRN</v>
      </c>
      <c r="C4521" t="s">
        <v>41</v>
      </c>
      <c r="D4521" t="s">
        <v>3</v>
      </c>
      <c r="E4521" t="s">
        <v>80</v>
      </c>
      <c r="F4521" t="s">
        <v>81</v>
      </c>
      <c r="G4521" t="s">
        <v>82</v>
      </c>
      <c r="H4521" t="s">
        <v>83</v>
      </c>
      <c r="I4521" t="str">
        <f>"Trad IRN"</f>
        <v>Trad IRN</v>
      </c>
      <c r="J4521" t="s">
        <v>43</v>
      </c>
      <c r="K4521" t="s">
        <v>44</v>
      </c>
      <c r="L4521" t="s">
        <v>45</v>
      </c>
      <c r="M4521" t="s">
        <v>46</v>
      </c>
      <c r="N4521" t="str">
        <f>"08/18/2022"</f>
        <v>08/18/2022</v>
      </c>
      <c r="O4521" t="str">
        <f>"12/31/2500"</f>
        <v>12/31/2500</v>
      </c>
      <c r="P4521">
        <v>1</v>
      </c>
      <c r="Q4521">
        <v>1</v>
      </c>
      <c r="S4521">
        <v>0</v>
      </c>
      <c r="T4521">
        <v>1</v>
      </c>
      <c r="U4521">
        <v>0</v>
      </c>
      <c r="V4521" t="str">
        <f>"Trad IRN"</f>
        <v>Trad IRN</v>
      </c>
      <c r="W4521">
        <v>100</v>
      </c>
      <c r="X4521" t="s">
        <v>47</v>
      </c>
      <c r="Z4521" t="s">
        <v>47</v>
      </c>
      <c r="AB4521" t="str">
        <f>"03"</f>
        <v>03</v>
      </c>
      <c r="AC4521" t="s">
        <v>48</v>
      </c>
      <c r="AD4521" t="s">
        <v>49</v>
      </c>
      <c r="AE4521" t="s">
        <v>55</v>
      </c>
      <c r="AF4521">
        <v>0</v>
      </c>
      <c r="AG4521" t="s">
        <v>56</v>
      </c>
      <c r="AH4521" t="str">
        <f>"Trad IRN"</f>
        <v>Trad IRN</v>
      </c>
      <c r="AI4521" t="str">
        <f>"Bldg IRN"</f>
        <v>Bldg IRN</v>
      </c>
      <c r="AJ4521" t="s">
        <v>48</v>
      </c>
      <c r="AK4521" t="s">
        <v>48</v>
      </c>
      <c r="AL4521" t="s">
        <v>53</v>
      </c>
      <c r="AM4521">
        <v>1113.0999999999999</v>
      </c>
      <c r="AN4521">
        <v>1113.0999999999999</v>
      </c>
      <c r="AO4521">
        <v>15</v>
      </c>
    </row>
    <row r="4522" spans="1:41" x14ac:dyDescent="0.3">
      <c r="A4522" t="str">
        <f>"Trad IRN"</f>
        <v>Trad IRN</v>
      </c>
      <c r="B4522" t="str">
        <f>"Bldg IRN"</f>
        <v>Bldg IRN</v>
      </c>
      <c r="C4522" t="s">
        <v>41</v>
      </c>
      <c r="D4522" t="s">
        <v>3</v>
      </c>
      <c r="E4522" t="s">
        <v>80</v>
      </c>
      <c r="F4522" t="s">
        <v>81</v>
      </c>
      <c r="G4522" t="s">
        <v>82</v>
      </c>
      <c r="H4522" t="s">
        <v>83</v>
      </c>
      <c r="I4522" t="str">
        <f>"Trad IRN"</f>
        <v>Trad IRN</v>
      </c>
      <c r="J4522" t="s">
        <v>43</v>
      </c>
      <c r="K4522" t="s">
        <v>44</v>
      </c>
      <c r="L4522" t="s">
        <v>45</v>
      </c>
      <c r="M4522" t="s">
        <v>46</v>
      </c>
      <c r="N4522" t="str">
        <f>"08/18/2022"</f>
        <v>08/18/2022</v>
      </c>
      <c r="O4522" t="str">
        <f>"12/31/2500"</f>
        <v>12/31/2500</v>
      </c>
      <c r="P4522">
        <v>1</v>
      </c>
      <c r="Q4522">
        <v>1</v>
      </c>
      <c r="S4522">
        <v>0</v>
      </c>
      <c r="T4522">
        <v>1</v>
      </c>
      <c r="U4522">
        <v>0</v>
      </c>
      <c r="V4522" t="str">
        <f>"Trad IRN"</f>
        <v>Trad IRN</v>
      </c>
      <c r="W4522">
        <v>100</v>
      </c>
      <c r="X4522" t="s">
        <v>47</v>
      </c>
      <c r="Z4522" t="s">
        <v>47</v>
      </c>
      <c r="AB4522" t="str">
        <f>"02"</f>
        <v>02</v>
      </c>
      <c r="AC4522" t="s">
        <v>48</v>
      </c>
      <c r="AD4522" t="s">
        <v>49</v>
      </c>
      <c r="AE4522" t="s">
        <v>55</v>
      </c>
      <c r="AF4522">
        <v>0</v>
      </c>
      <c r="AG4522" t="s">
        <v>56</v>
      </c>
      <c r="AH4522" t="str">
        <f>"Trad IRN"</f>
        <v>Trad IRN</v>
      </c>
      <c r="AI4522" t="str">
        <f>"Bldg IRN"</f>
        <v>Bldg IRN</v>
      </c>
      <c r="AJ4522" t="s">
        <v>48</v>
      </c>
      <c r="AK4522" t="s">
        <v>48</v>
      </c>
      <c r="AL4522" t="s">
        <v>53</v>
      </c>
      <c r="AM4522">
        <v>1113.0999999999999</v>
      </c>
      <c r="AN4522">
        <v>1113.0999999999999</v>
      </c>
      <c r="AO4522">
        <v>15</v>
      </c>
    </row>
    <row r="4523" spans="1:41" x14ac:dyDescent="0.3">
      <c r="A4523" t="str">
        <f>"Trad IRN"</f>
        <v>Trad IRN</v>
      </c>
      <c r="B4523" t="str">
        <f>"Bldg IRN"</f>
        <v>Bldg IRN</v>
      </c>
      <c r="C4523" t="s">
        <v>41</v>
      </c>
      <c r="D4523" t="s">
        <v>3</v>
      </c>
      <c r="E4523" t="s">
        <v>80</v>
      </c>
      <c r="F4523" t="s">
        <v>81</v>
      </c>
      <c r="G4523" t="s">
        <v>82</v>
      </c>
      <c r="H4523" t="s">
        <v>83</v>
      </c>
      <c r="I4523" t="str">
        <f>"Trad IRN"</f>
        <v>Trad IRN</v>
      </c>
      <c r="J4523" t="s">
        <v>43</v>
      </c>
      <c r="K4523" t="s">
        <v>44</v>
      </c>
      <c r="L4523" t="s">
        <v>45</v>
      </c>
      <c r="M4523" t="s">
        <v>46</v>
      </c>
      <c r="N4523" t="str">
        <f>"08/18/2022"</f>
        <v>08/18/2022</v>
      </c>
      <c r="O4523" t="str">
        <f>"12/31/2500"</f>
        <v>12/31/2500</v>
      </c>
      <c r="P4523">
        <v>1</v>
      </c>
      <c r="Q4523">
        <v>1</v>
      </c>
      <c r="S4523">
        <v>0</v>
      </c>
      <c r="T4523">
        <v>1</v>
      </c>
      <c r="U4523">
        <v>0</v>
      </c>
      <c r="V4523" t="str">
        <f>"Trad IRN"</f>
        <v>Trad IRN</v>
      </c>
      <c r="W4523">
        <v>100</v>
      </c>
      <c r="X4523" t="s">
        <v>47</v>
      </c>
      <c r="Z4523" t="s">
        <v>47</v>
      </c>
      <c r="AB4523" t="s">
        <v>57</v>
      </c>
      <c r="AC4523" t="s">
        <v>48</v>
      </c>
      <c r="AD4523" t="s">
        <v>49</v>
      </c>
      <c r="AE4523" t="s">
        <v>55</v>
      </c>
      <c r="AF4523">
        <v>0</v>
      </c>
      <c r="AG4523" t="s">
        <v>56</v>
      </c>
      <c r="AH4523" t="str">
        <f>"Trad IRN"</f>
        <v>Trad IRN</v>
      </c>
      <c r="AI4523" t="str">
        <f>"Bldg IRN"</f>
        <v>Bldg IRN</v>
      </c>
      <c r="AJ4523" t="s">
        <v>48</v>
      </c>
      <c r="AK4523" t="s">
        <v>48</v>
      </c>
      <c r="AL4523" t="s">
        <v>53</v>
      </c>
      <c r="AM4523">
        <v>1113.0999999999999</v>
      </c>
      <c r="AN4523">
        <v>1113.0999999999999</v>
      </c>
      <c r="AO4523">
        <v>15</v>
      </c>
    </row>
    <row r="4524" spans="1:41" x14ac:dyDescent="0.3">
      <c r="A4524" t="str">
        <f>"Trad IRN"</f>
        <v>Trad IRN</v>
      </c>
      <c r="B4524" t="str">
        <f>"Bldg IRN"</f>
        <v>Bldg IRN</v>
      </c>
      <c r="C4524" t="s">
        <v>41</v>
      </c>
      <c r="D4524" t="s">
        <v>3</v>
      </c>
      <c r="E4524" t="s">
        <v>80</v>
      </c>
      <c r="F4524" t="s">
        <v>81</v>
      </c>
      <c r="G4524" t="s">
        <v>82</v>
      </c>
      <c r="H4524" t="s">
        <v>83</v>
      </c>
      <c r="I4524" t="str">
        <f>"Trad IRN"</f>
        <v>Trad IRN</v>
      </c>
      <c r="J4524" t="s">
        <v>43</v>
      </c>
      <c r="K4524" t="s">
        <v>44</v>
      </c>
      <c r="L4524" t="s">
        <v>45</v>
      </c>
      <c r="M4524" t="s">
        <v>59</v>
      </c>
      <c r="N4524" t="str">
        <f>"08/18/2022"</f>
        <v>08/18/2022</v>
      </c>
      <c r="O4524" t="str">
        <f>"12/31/2500"</f>
        <v>12/31/2500</v>
      </c>
      <c r="P4524">
        <v>1</v>
      </c>
      <c r="Q4524">
        <v>1</v>
      </c>
      <c r="S4524">
        <v>0</v>
      </c>
      <c r="T4524">
        <v>1</v>
      </c>
      <c r="U4524">
        <v>0</v>
      </c>
      <c r="V4524" t="s">
        <v>84</v>
      </c>
      <c r="W4524">
        <v>100</v>
      </c>
      <c r="X4524" t="s">
        <v>47</v>
      </c>
      <c r="Z4524" t="s">
        <v>47</v>
      </c>
      <c r="AB4524" t="s">
        <v>57</v>
      </c>
      <c r="AC4524" t="s">
        <v>48</v>
      </c>
      <c r="AD4524" t="s">
        <v>49</v>
      </c>
      <c r="AE4524" t="s">
        <v>50</v>
      </c>
      <c r="AF4524">
        <v>0</v>
      </c>
      <c r="AG4524" t="s">
        <v>56</v>
      </c>
      <c r="AH4524" t="str">
        <f>"Trad IRN"</f>
        <v>Trad IRN</v>
      </c>
      <c r="AI4524" t="str">
        <f>"Bldg IRN"</f>
        <v>Bldg IRN</v>
      </c>
      <c r="AJ4524" t="s">
        <v>48</v>
      </c>
      <c r="AK4524" t="s">
        <v>48</v>
      </c>
      <c r="AL4524" t="s">
        <v>53</v>
      </c>
      <c r="AM4524">
        <v>1113.0999999999999</v>
      </c>
      <c r="AN4524">
        <v>1113.0999999999999</v>
      </c>
      <c r="AO4524">
        <v>15</v>
      </c>
    </row>
    <row r="4525" spans="1:41" x14ac:dyDescent="0.3">
      <c r="A4525" t="str">
        <f>"Trad IRN"</f>
        <v>Trad IRN</v>
      </c>
      <c r="B4525" t="str">
        <f>"Bldg IRN"</f>
        <v>Bldg IRN</v>
      </c>
      <c r="C4525" t="s">
        <v>41</v>
      </c>
      <c r="D4525" t="s">
        <v>3</v>
      </c>
      <c r="E4525" t="s">
        <v>80</v>
      </c>
      <c r="F4525" t="s">
        <v>81</v>
      </c>
      <c r="G4525" t="s">
        <v>82</v>
      </c>
      <c r="H4525" t="s">
        <v>83</v>
      </c>
      <c r="I4525" t="str">
        <f>"Trad IRN"</f>
        <v>Trad IRN</v>
      </c>
      <c r="J4525" t="s">
        <v>43</v>
      </c>
      <c r="K4525" t="s">
        <v>44</v>
      </c>
      <c r="L4525" t="s">
        <v>45</v>
      </c>
      <c r="M4525" t="s">
        <v>70</v>
      </c>
      <c r="N4525" t="str">
        <f>"01/04/2023"</f>
        <v>01/04/2023</v>
      </c>
      <c r="O4525" t="str">
        <f>"01/22/2023"</f>
        <v>01/22/2023</v>
      </c>
      <c r="P4525">
        <v>6.3380000000000006E-2</v>
      </c>
      <c r="Q4525">
        <v>6.3380000000000006E-2</v>
      </c>
      <c r="R4525">
        <v>6.3380000000000006E-2</v>
      </c>
      <c r="V4525" t="str">
        <f>"Trad IRN"</f>
        <v>Trad IRN</v>
      </c>
      <c r="W4525">
        <v>50</v>
      </c>
      <c r="X4525" t="s">
        <v>47</v>
      </c>
      <c r="Z4525" t="s">
        <v>47</v>
      </c>
      <c r="AB4525" t="s">
        <v>54</v>
      </c>
      <c r="AC4525" t="str">
        <f>"12"</f>
        <v>12</v>
      </c>
      <c r="AD4525" t="str">
        <f>"6"</f>
        <v>6</v>
      </c>
      <c r="AE4525" t="s">
        <v>50</v>
      </c>
      <c r="AG4525" t="s">
        <v>56</v>
      </c>
      <c r="AH4525" t="str">
        <f>"Trad IRN"</f>
        <v>Trad IRN</v>
      </c>
      <c r="AI4525" t="str">
        <f>"Bldg IRN"</f>
        <v>Bldg IRN</v>
      </c>
      <c r="AJ4525" t="s">
        <v>54</v>
      </c>
      <c r="AK4525" t="s">
        <v>71</v>
      </c>
      <c r="AL4525" t="s">
        <v>53</v>
      </c>
      <c r="AM4525">
        <v>9</v>
      </c>
      <c r="AN4525">
        <v>142</v>
      </c>
      <c r="AO4525">
        <v>15</v>
      </c>
    </row>
    <row r="4526" spans="1:41" x14ac:dyDescent="0.3">
      <c r="A4526" t="str">
        <f>"Trad IRN"</f>
        <v>Trad IRN</v>
      </c>
      <c r="B4526" t="str">
        <f>"Bldg IRN"</f>
        <v>Bldg IRN</v>
      </c>
      <c r="C4526" t="s">
        <v>41</v>
      </c>
      <c r="D4526" t="s">
        <v>3</v>
      </c>
      <c r="E4526" t="s">
        <v>80</v>
      </c>
      <c r="F4526" t="s">
        <v>81</v>
      </c>
      <c r="G4526" t="s">
        <v>82</v>
      </c>
      <c r="H4526" t="s">
        <v>83</v>
      </c>
      <c r="I4526" t="str">
        <f>"Trad IRN"</f>
        <v>Trad IRN</v>
      </c>
      <c r="J4526" t="s">
        <v>43</v>
      </c>
      <c r="K4526" t="s">
        <v>44</v>
      </c>
      <c r="L4526" t="s">
        <v>45</v>
      </c>
      <c r="M4526" t="s">
        <v>70</v>
      </c>
      <c r="N4526" t="str">
        <f>"01/23/2023"</f>
        <v>01/23/2023</v>
      </c>
      <c r="O4526" t="str">
        <f t="shared" ref="O4526:O4540" si="457">"12/31/2500"</f>
        <v>12/31/2500</v>
      </c>
      <c r="P4526">
        <v>0.46478900000000001</v>
      </c>
      <c r="Q4526">
        <v>0.46478900000000001</v>
      </c>
      <c r="R4526">
        <v>0.46478900000000001</v>
      </c>
      <c r="V4526" t="str">
        <f>"Trad IRN"</f>
        <v>Trad IRN</v>
      </c>
      <c r="W4526">
        <v>50</v>
      </c>
      <c r="X4526" t="s">
        <v>47</v>
      </c>
      <c r="Z4526" t="s">
        <v>47</v>
      </c>
      <c r="AB4526" t="s">
        <v>54</v>
      </c>
      <c r="AC4526" t="str">
        <f>"12"</f>
        <v>12</v>
      </c>
      <c r="AD4526" t="str">
        <f>"6"</f>
        <v>6</v>
      </c>
      <c r="AE4526" t="s">
        <v>55</v>
      </c>
      <c r="AG4526" t="s">
        <v>56</v>
      </c>
      <c r="AH4526" t="str">
        <f>"Trad IRN"</f>
        <v>Trad IRN</v>
      </c>
      <c r="AI4526" t="str">
        <f>"Bldg IRN"</f>
        <v>Bldg IRN</v>
      </c>
      <c r="AJ4526" t="s">
        <v>54</v>
      </c>
      <c r="AK4526" t="s">
        <v>71</v>
      </c>
      <c r="AL4526" t="s">
        <v>53</v>
      </c>
      <c r="AM4526">
        <v>66</v>
      </c>
      <c r="AN4526">
        <v>142</v>
      </c>
      <c r="AO4526">
        <v>15</v>
      </c>
    </row>
    <row r="4527" spans="1:41" x14ac:dyDescent="0.3">
      <c r="A4527" t="str">
        <f>"Trad IRN"</f>
        <v>Trad IRN</v>
      </c>
      <c r="B4527" t="str">
        <f>"Bldg IRN"</f>
        <v>Bldg IRN</v>
      </c>
      <c r="C4527" t="s">
        <v>41</v>
      </c>
      <c r="D4527" t="s">
        <v>3</v>
      </c>
      <c r="E4527" t="s">
        <v>80</v>
      </c>
      <c r="F4527" t="s">
        <v>81</v>
      </c>
      <c r="G4527" t="s">
        <v>82</v>
      </c>
      <c r="H4527" t="s">
        <v>83</v>
      </c>
      <c r="I4527" t="str">
        <f>"Trad IRN"</f>
        <v>Trad IRN</v>
      </c>
      <c r="J4527" t="s">
        <v>43</v>
      </c>
      <c r="K4527" t="s">
        <v>44</v>
      </c>
      <c r="L4527" t="s">
        <v>45</v>
      </c>
      <c r="M4527" t="s">
        <v>46</v>
      </c>
      <c r="N4527" t="str">
        <f t="shared" ref="N4527:N4534" si="458">"08/18/2022"</f>
        <v>08/18/2022</v>
      </c>
      <c r="O4527" t="str">
        <f t="shared" si="457"/>
        <v>12/31/2500</v>
      </c>
      <c r="P4527">
        <v>1</v>
      </c>
      <c r="Q4527">
        <v>1</v>
      </c>
      <c r="R4527">
        <v>1</v>
      </c>
      <c r="S4527">
        <v>0</v>
      </c>
      <c r="T4527">
        <v>1</v>
      </c>
      <c r="U4527">
        <v>0</v>
      </c>
      <c r="V4527" t="str">
        <f>"Trad IRN"</f>
        <v>Trad IRN</v>
      </c>
      <c r="W4527">
        <v>100</v>
      </c>
      <c r="X4527" t="s">
        <v>47</v>
      </c>
      <c r="Z4527" t="s">
        <v>47</v>
      </c>
      <c r="AB4527" t="str">
        <f>"01"</f>
        <v>01</v>
      </c>
      <c r="AC4527" t="str">
        <f>"05"</f>
        <v>05</v>
      </c>
      <c r="AD4527" t="str">
        <f>"1"</f>
        <v>1</v>
      </c>
      <c r="AE4527" t="s">
        <v>55</v>
      </c>
      <c r="AF4527">
        <v>0</v>
      </c>
      <c r="AG4527" t="s">
        <v>56</v>
      </c>
      <c r="AH4527" t="str">
        <f>"Trad IRN"</f>
        <v>Trad IRN</v>
      </c>
      <c r="AI4527" t="str">
        <f>"Bldg IRN"</f>
        <v>Bldg IRN</v>
      </c>
      <c r="AJ4527" t="s">
        <v>48</v>
      </c>
      <c r="AK4527" t="s">
        <v>48</v>
      </c>
      <c r="AL4527" t="s">
        <v>53</v>
      </c>
      <c r="AM4527">
        <v>1113.0999999999999</v>
      </c>
      <c r="AN4527">
        <v>1113.0999999999999</v>
      </c>
      <c r="AO4527">
        <v>15</v>
      </c>
    </row>
    <row r="4528" spans="1:41" x14ac:dyDescent="0.3">
      <c r="A4528" t="str">
        <f>"Trad IRN"</f>
        <v>Trad IRN</v>
      </c>
      <c r="B4528" t="str">
        <f>"Bldg IRN"</f>
        <v>Bldg IRN</v>
      </c>
      <c r="C4528" t="s">
        <v>41</v>
      </c>
      <c r="D4528" t="s">
        <v>3</v>
      </c>
      <c r="E4528" t="s">
        <v>80</v>
      </c>
      <c r="F4528" t="s">
        <v>81</v>
      </c>
      <c r="G4528" t="s">
        <v>82</v>
      </c>
      <c r="H4528" t="s">
        <v>83</v>
      </c>
      <c r="I4528" t="str">
        <f>"Trad IRN"</f>
        <v>Trad IRN</v>
      </c>
      <c r="J4528" t="s">
        <v>43</v>
      </c>
      <c r="K4528" t="s">
        <v>44</v>
      </c>
      <c r="L4528" t="s">
        <v>45</v>
      </c>
      <c r="M4528" t="s">
        <v>46</v>
      </c>
      <c r="N4528" t="str">
        <f t="shared" si="458"/>
        <v>08/18/2022</v>
      </c>
      <c r="O4528" t="str">
        <f t="shared" si="457"/>
        <v>12/31/2500</v>
      </c>
      <c r="P4528">
        <v>1</v>
      </c>
      <c r="Q4528">
        <v>1</v>
      </c>
      <c r="S4528">
        <v>0</v>
      </c>
      <c r="T4528">
        <v>1</v>
      </c>
      <c r="U4528">
        <v>0</v>
      </c>
      <c r="V4528" t="str">
        <f>"Trad IRN"</f>
        <v>Trad IRN</v>
      </c>
      <c r="W4528">
        <v>100</v>
      </c>
      <c r="X4528" t="s">
        <v>47</v>
      </c>
      <c r="Z4528" t="s">
        <v>47</v>
      </c>
      <c r="AB4528" t="s">
        <v>57</v>
      </c>
      <c r="AC4528" t="s">
        <v>48</v>
      </c>
      <c r="AD4528" t="s">
        <v>49</v>
      </c>
      <c r="AE4528" t="s">
        <v>55</v>
      </c>
      <c r="AF4528">
        <v>0</v>
      </c>
      <c r="AG4528" t="s">
        <v>56</v>
      </c>
      <c r="AH4528" t="str">
        <f>"Trad IRN"</f>
        <v>Trad IRN</v>
      </c>
      <c r="AI4528" t="str">
        <f>"Bldg IRN"</f>
        <v>Bldg IRN</v>
      </c>
      <c r="AJ4528" t="s">
        <v>48</v>
      </c>
      <c r="AK4528" t="s">
        <v>48</v>
      </c>
      <c r="AL4528" t="s">
        <v>53</v>
      </c>
      <c r="AM4528">
        <v>1113.0999999999999</v>
      </c>
      <c r="AN4528">
        <v>1113.0999999999999</v>
      </c>
      <c r="AO4528">
        <v>15</v>
      </c>
    </row>
    <row r="4529" spans="1:41" x14ac:dyDescent="0.3">
      <c r="A4529" t="str">
        <f>"Trad IRN"</f>
        <v>Trad IRN</v>
      </c>
      <c r="B4529" t="str">
        <f>"Bldg IRN"</f>
        <v>Bldg IRN</v>
      </c>
      <c r="C4529" t="s">
        <v>41</v>
      </c>
      <c r="D4529" t="s">
        <v>3</v>
      </c>
      <c r="E4529" t="s">
        <v>80</v>
      </c>
      <c r="F4529" t="s">
        <v>81</v>
      </c>
      <c r="G4529" t="s">
        <v>82</v>
      </c>
      <c r="H4529" t="s">
        <v>83</v>
      </c>
      <c r="I4529" t="str">
        <f>"Trad IRN"</f>
        <v>Trad IRN</v>
      </c>
      <c r="J4529" t="s">
        <v>43</v>
      </c>
      <c r="K4529" t="s">
        <v>44</v>
      </c>
      <c r="L4529" t="s">
        <v>45</v>
      </c>
      <c r="M4529" t="s">
        <v>46</v>
      </c>
      <c r="N4529" t="str">
        <f t="shared" si="458"/>
        <v>08/18/2022</v>
      </c>
      <c r="O4529" t="str">
        <f t="shared" si="457"/>
        <v>12/31/2500</v>
      </c>
      <c r="P4529">
        <v>1</v>
      </c>
      <c r="Q4529">
        <v>1</v>
      </c>
      <c r="S4529">
        <v>0</v>
      </c>
      <c r="T4529">
        <v>1</v>
      </c>
      <c r="U4529">
        <v>0</v>
      </c>
      <c r="V4529" t="str">
        <f>"Trad IRN"</f>
        <v>Trad IRN</v>
      </c>
      <c r="W4529">
        <v>100</v>
      </c>
      <c r="X4529" t="s">
        <v>47</v>
      </c>
      <c r="Z4529" t="s">
        <v>47</v>
      </c>
      <c r="AB4529" t="str">
        <f>"01"</f>
        <v>01</v>
      </c>
      <c r="AC4529" t="s">
        <v>48</v>
      </c>
      <c r="AD4529" t="s">
        <v>49</v>
      </c>
      <c r="AE4529" t="s">
        <v>50</v>
      </c>
      <c r="AF4529">
        <v>2</v>
      </c>
      <c r="AG4529" t="s">
        <v>56</v>
      </c>
      <c r="AH4529" t="str">
        <f>"Trad IRN"</f>
        <v>Trad IRN</v>
      </c>
      <c r="AI4529" t="str">
        <f>"Bldg IRN"</f>
        <v>Bldg IRN</v>
      </c>
      <c r="AJ4529" t="s">
        <v>48</v>
      </c>
      <c r="AK4529" t="s">
        <v>48</v>
      </c>
      <c r="AL4529" t="s">
        <v>53</v>
      </c>
      <c r="AM4529">
        <v>1113.0999999999999</v>
      </c>
      <c r="AN4529">
        <v>1113.0999999999999</v>
      </c>
      <c r="AO4529">
        <v>15</v>
      </c>
    </row>
    <row r="4530" spans="1:41" x14ac:dyDescent="0.3">
      <c r="A4530" t="str">
        <f>"Trad IRN"</f>
        <v>Trad IRN</v>
      </c>
      <c r="B4530" t="str">
        <f>"Bldg IRN"</f>
        <v>Bldg IRN</v>
      </c>
      <c r="C4530" t="s">
        <v>41</v>
      </c>
      <c r="D4530" t="s">
        <v>3</v>
      </c>
      <c r="E4530" t="s">
        <v>80</v>
      </c>
      <c r="F4530" t="s">
        <v>81</v>
      </c>
      <c r="G4530" t="s">
        <v>82</v>
      </c>
      <c r="H4530" t="s">
        <v>83</v>
      </c>
      <c r="I4530" t="str">
        <f>"Trad IRN"</f>
        <v>Trad IRN</v>
      </c>
      <c r="J4530" t="s">
        <v>43</v>
      </c>
      <c r="K4530" t="s">
        <v>44</v>
      </c>
      <c r="L4530" t="s">
        <v>45</v>
      </c>
      <c r="M4530" t="s">
        <v>46</v>
      </c>
      <c r="N4530" t="str">
        <f t="shared" si="458"/>
        <v>08/18/2022</v>
      </c>
      <c r="O4530" t="str">
        <f t="shared" si="457"/>
        <v>12/31/2500</v>
      </c>
      <c r="P4530">
        <v>0.5</v>
      </c>
      <c r="Q4530">
        <v>0.5</v>
      </c>
      <c r="S4530">
        <v>0</v>
      </c>
      <c r="T4530">
        <v>0.5</v>
      </c>
      <c r="U4530">
        <v>0</v>
      </c>
      <c r="V4530" t="str">
        <f>"Trad IRN"</f>
        <v>Trad IRN</v>
      </c>
      <c r="W4530">
        <v>50</v>
      </c>
      <c r="X4530" t="s">
        <v>47</v>
      </c>
      <c r="Z4530" t="s">
        <v>47</v>
      </c>
      <c r="AB4530" t="s">
        <v>57</v>
      </c>
      <c r="AC4530" t="s">
        <v>48</v>
      </c>
      <c r="AD4530" t="s">
        <v>49</v>
      </c>
      <c r="AE4530" t="s">
        <v>50</v>
      </c>
      <c r="AF4530">
        <v>0</v>
      </c>
      <c r="AG4530" t="s">
        <v>56</v>
      </c>
      <c r="AH4530" t="str">
        <f>"Trad IRN"</f>
        <v>Trad IRN</v>
      </c>
      <c r="AI4530" t="str">
        <f>"Bldg IRN"</f>
        <v>Bldg IRN</v>
      </c>
      <c r="AJ4530" t="s">
        <v>48</v>
      </c>
      <c r="AK4530" t="s">
        <v>48</v>
      </c>
      <c r="AL4530" t="s">
        <v>53</v>
      </c>
      <c r="AM4530">
        <v>556.54999999999995</v>
      </c>
      <c r="AN4530">
        <v>1113.0999999999999</v>
      </c>
      <c r="AO4530">
        <v>15</v>
      </c>
    </row>
    <row r="4531" spans="1:41" x14ac:dyDescent="0.3">
      <c r="A4531" t="str">
        <f>"Trad IRN"</f>
        <v>Trad IRN</v>
      </c>
      <c r="B4531" t="str">
        <f>"Bldg IRN"</f>
        <v>Bldg IRN</v>
      </c>
      <c r="C4531" t="s">
        <v>41</v>
      </c>
      <c r="D4531" t="s">
        <v>3</v>
      </c>
      <c r="E4531" t="s">
        <v>80</v>
      </c>
      <c r="F4531" t="s">
        <v>81</v>
      </c>
      <c r="G4531" t="s">
        <v>82</v>
      </c>
      <c r="H4531" t="s">
        <v>83</v>
      </c>
      <c r="I4531" t="str">
        <f>"Trad IRN"</f>
        <v>Trad IRN</v>
      </c>
      <c r="J4531" t="s">
        <v>43</v>
      </c>
      <c r="K4531" t="s">
        <v>44</v>
      </c>
      <c r="L4531" t="s">
        <v>45</v>
      </c>
      <c r="M4531" t="s">
        <v>46</v>
      </c>
      <c r="N4531" t="str">
        <f t="shared" si="458"/>
        <v>08/18/2022</v>
      </c>
      <c r="O4531" t="str">
        <f t="shared" si="457"/>
        <v>12/31/2500</v>
      </c>
      <c r="P4531">
        <v>1</v>
      </c>
      <c r="Q4531">
        <v>1</v>
      </c>
      <c r="S4531">
        <v>0</v>
      </c>
      <c r="T4531">
        <v>1</v>
      </c>
      <c r="U4531">
        <v>0</v>
      </c>
      <c r="V4531" t="str">
        <f>"Trad IRN"</f>
        <v>Trad IRN</v>
      </c>
      <c r="W4531">
        <v>100</v>
      </c>
      <c r="X4531" t="s">
        <v>47</v>
      </c>
      <c r="Z4531" t="s">
        <v>47</v>
      </c>
      <c r="AB4531" t="str">
        <f>"01"</f>
        <v>01</v>
      </c>
      <c r="AC4531" t="s">
        <v>48</v>
      </c>
      <c r="AD4531" t="s">
        <v>49</v>
      </c>
      <c r="AE4531" t="s">
        <v>55</v>
      </c>
      <c r="AF4531">
        <v>0</v>
      </c>
      <c r="AG4531" t="s">
        <v>56</v>
      </c>
      <c r="AH4531" t="str">
        <f>"Trad IRN"</f>
        <v>Trad IRN</v>
      </c>
      <c r="AI4531" t="str">
        <f>"Bldg IRN"</f>
        <v>Bldg IRN</v>
      </c>
      <c r="AJ4531" t="s">
        <v>48</v>
      </c>
      <c r="AK4531" t="s">
        <v>48</v>
      </c>
      <c r="AL4531" t="s">
        <v>53</v>
      </c>
      <c r="AM4531">
        <v>1113.0999999999999</v>
      </c>
      <c r="AN4531">
        <v>1113.0999999999999</v>
      </c>
      <c r="AO4531">
        <v>15</v>
      </c>
    </row>
    <row r="4532" spans="1:41" x14ac:dyDescent="0.3">
      <c r="A4532" t="str">
        <f>"Trad IRN"</f>
        <v>Trad IRN</v>
      </c>
      <c r="B4532" t="str">
        <f>"Bldg IRN"</f>
        <v>Bldg IRN</v>
      </c>
      <c r="C4532" t="s">
        <v>41</v>
      </c>
      <c r="D4532" t="s">
        <v>3</v>
      </c>
      <c r="E4532" t="s">
        <v>80</v>
      </c>
      <c r="F4532" t="s">
        <v>81</v>
      </c>
      <c r="G4532" t="s">
        <v>82</v>
      </c>
      <c r="H4532" t="s">
        <v>83</v>
      </c>
      <c r="I4532" t="str">
        <f>"Trad IRN"</f>
        <v>Trad IRN</v>
      </c>
      <c r="J4532" t="s">
        <v>43</v>
      </c>
      <c r="K4532" t="s">
        <v>44</v>
      </c>
      <c r="L4532" t="s">
        <v>45</v>
      </c>
      <c r="M4532" t="s">
        <v>46</v>
      </c>
      <c r="N4532" t="str">
        <f t="shared" si="458"/>
        <v>08/18/2022</v>
      </c>
      <c r="O4532" t="str">
        <f t="shared" si="457"/>
        <v>12/31/2500</v>
      </c>
      <c r="P4532">
        <v>1</v>
      </c>
      <c r="Q4532">
        <v>1</v>
      </c>
      <c r="S4532">
        <v>0</v>
      </c>
      <c r="T4532">
        <v>1</v>
      </c>
      <c r="U4532">
        <v>0</v>
      </c>
      <c r="V4532" t="str">
        <f>"Trad IRN"</f>
        <v>Trad IRN</v>
      </c>
      <c r="W4532">
        <v>100</v>
      </c>
      <c r="X4532" t="s">
        <v>47</v>
      </c>
      <c r="Z4532" t="s">
        <v>47</v>
      </c>
      <c r="AB4532" t="str">
        <f>"03"</f>
        <v>03</v>
      </c>
      <c r="AC4532" t="s">
        <v>48</v>
      </c>
      <c r="AD4532" t="s">
        <v>49</v>
      </c>
      <c r="AE4532" t="s">
        <v>50</v>
      </c>
      <c r="AF4532">
        <v>0</v>
      </c>
      <c r="AG4532" t="s">
        <v>56</v>
      </c>
      <c r="AH4532" t="str">
        <f>"Trad IRN"</f>
        <v>Trad IRN</v>
      </c>
      <c r="AI4532" t="str">
        <f>"Bldg IRN"</f>
        <v>Bldg IRN</v>
      </c>
      <c r="AJ4532" t="s">
        <v>48</v>
      </c>
      <c r="AK4532" t="s">
        <v>48</v>
      </c>
      <c r="AL4532" t="s">
        <v>53</v>
      </c>
      <c r="AM4532">
        <v>1113.0999999999999</v>
      </c>
      <c r="AN4532">
        <v>1113.0999999999999</v>
      </c>
      <c r="AO4532">
        <v>15</v>
      </c>
    </row>
    <row r="4533" spans="1:41" x14ac:dyDescent="0.3">
      <c r="A4533" t="str">
        <f>"Trad IRN"</f>
        <v>Trad IRN</v>
      </c>
      <c r="B4533" t="str">
        <f>"Bldg IRN"</f>
        <v>Bldg IRN</v>
      </c>
      <c r="C4533" t="s">
        <v>41</v>
      </c>
      <c r="D4533" t="s">
        <v>3</v>
      </c>
      <c r="E4533" t="s">
        <v>80</v>
      </c>
      <c r="F4533" t="s">
        <v>81</v>
      </c>
      <c r="G4533" t="s">
        <v>82</v>
      </c>
      <c r="H4533" t="s">
        <v>83</v>
      </c>
      <c r="I4533" t="str">
        <f>"Trad IRN"</f>
        <v>Trad IRN</v>
      </c>
      <c r="J4533" t="s">
        <v>43</v>
      </c>
      <c r="K4533" t="s">
        <v>44</v>
      </c>
      <c r="L4533" t="s">
        <v>45</v>
      </c>
      <c r="M4533" t="s">
        <v>46</v>
      </c>
      <c r="N4533" t="str">
        <f t="shared" si="458"/>
        <v>08/18/2022</v>
      </c>
      <c r="O4533" t="str">
        <f t="shared" si="457"/>
        <v>12/31/2500</v>
      </c>
      <c r="P4533">
        <v>1</v>
      </c>
      <c r="Q4533">
        <v>1</v>
      </c>
      <c r="S4533">
        <v>0</v>
      </c>
      <c r="T4533">
        <v>1</v>
      </c>
      <c r="U4533">
        <v>0</v>
      </c>
      <c r="V4533" t="str">
        <f>"Trad IRN"</f>
        <v>Trad IRN</v>
      </c>
      <c r="W4533">
        <v>100</v>
      </c>
      <c r="X4533" t="s">
        <v>47</v>
      </c>
      <c r="Z4533" t="s">
        <v>47</v>
      </c>
      <c r="AB4533" t="str">
        <f>"03"</f>
        <v>03</v>
      </c>
      <c r="AC4533" t="s">
        <v>48</v>
      </c>
      <c r="AD4533" t="s">
        <v>49</v>
      </c>
      <c r="AE4533" t="s">
        <v>55</v>
      </c>
      <c r="AF4533">
        <v>0</v>
      </c>
      <c r="AG4533" t="s">
        <v>56</v>
      </c>
      <c r="AH4533" t="str">
        <f>"Trad IRN"</f>
        <v>Trad IRN</v>
      </c>
      <c r="AI4533" t="str">
        <f>"Bldg IRN"</f>
        <v>Bldg IRN</v>
      </c>
      <c r="AJ4533" t="s">
        <v>48</v>
      </c>
      <c r="AK4533" t="s">
        <v>48</v>
      </c>
      <c r="AL4533" t="s">
        <v>53</v>
      </c>
      <c r="AM4533">
        <v>1113.0999999999999</v>
      </c>
      <c r="AN4533">
        <v>1113.0999999999999</v>
      </c>
      <c r="AO4533">
        <v>15</v>
      </c>
    </row>
    <row r="4534" spans="1:41" x14ac:dyDescent="0.3">
      <c r="A4534" t="str">
        <f>"Trad IRN"</f>
        <v>Trad IRN</v>
      </c>
      <c r="B4534" t="str">
        <f>"Bldg IRN"</f>
        <v>Bldg IRN</v>
      </c>
      <c r="C4534" t="s">
        <v>41</v>
      </c>
      <c r="D4534" t="s">
        <v>3</v>
      </c>
      <c r="E4534" t="s">
        <v>80</v>
      </c>
      <c r="F4534" t="s">
        <v>81</v>
      </c>
      <c r="G4534" t="s">
        <v>82</v>
      </c>
      <c r="H4534" t="s">
        <v>83</v>
      </c>
      <c r="I4534" t="str">
        <f>"Trad IRN"</f>
        <v>Trad IRN</v>
      </c>
      <c r="J4534" t="s">
        <v>43</v>
      </c>
      <c r="K4534" t="s">
        <v>44</v>
      </c>
      <c r="L4534" t="s">
        <v>45</v>
      </c>
      <c r="M4534" t="s">
        <v>70</v>
      </c>
      <c r="N4534" t="str">
        <f t="shared" si="458"/>
        <v>08/18/2022</v>
      </c>
      <c r="O4534" t="str">
        <f t="shared" si="457"/>
        <v>12/31/2500</v>
      </c>
      <c r="P4534">
        <v>1</v>
      </c>
      <c r="Q4534">
        <v>1</v>
      </c>
      <c r="R4534">
        <v>1</v>
      </c>
      <c r="V4534" t="str">
        <f>"Trad IRN"</f>
        <v>Trad IRN</v>
      </c>
      <c r="W4534">
        <v>50</v>
      </c>
      <c r="X4534" t="s">
        <v>47</v>
      </c>
      <c r="Z4534" t="s">
        <v>47</v>
      </c>
      <c r="AB4534" t="s">
        <v>54</v>
      </c>
      <c r="AC4534" t="str">
        <f>"05"</f>
        <v>05</v>
      </c>
      <c r="AD4534" t="str">
        <f>"1"</f>
        <v>1</v>
      </c>
      <c r="AE4534" t="s">
        <v>50</v>
      </c>
      <c r="AG4534" t="s">
        <v>56</v>
      </c>
      <c r="AH4534" t="str">
        <f>"Trad IRN"</f>
        <v>Trad IRN</v>
      </c>
      <c r="AI4534" t="str">
        <f>"Bldg IRN"</f>
        <v>Bldg IRN</v>
      </c>
      <c r="AJ4534" t="s">
        <v>54</v>
      </c>
      <c r="AK4534" t="s">
        <v>72</v>
      </c>
      <c r="AL4534" t="s">
        <v>53</v>
      </c>
      <c r="AM4534">
        <v>142</v>
      </c>
      <c r="AN4534">
        <v>142</v>
      </c>
      <c r="AO4534">
        <v>15</v>
      </c>
    </row>
    <row r="4535" spans="1:41" x14ac:dyDescent="0.3">
      <c r="A4535" t="str">
        <f>"Trad IRN"</f>
        <v>Trad IRN</v>
      </c>
      <c r="B4535" t="str">
        <f>"Bldg IRN"</f>
        <v>Bldg IRN</v>
      </c>
      <c r="C4535" t="s">
        <v>41</v>
      </c>
      <c r="D4535" t="s">
        <v>3</v>
      </c>
      <c r="E4535" t="s">
        <v>80</v>
      </c>
      <c r="F4535" t="s">
        <v>81</v>
      </c>
      <c r="G4535" t="s">
        <v>82</v>
      </c>
      <c r="H4535" t="s">
        <v>83</v>
      </c>
      <c r="I4535" t="str">
        <f>"Trad IRN"</f>
        <v>Trad IRN</v>
      </c>
      <c r="J4535" t="s">
        <v>43</v>
      </c>
      <c r="K4535" t="s">
        <v>44</v>
      </c>
      <c r="L4535" t="s">
        <v>45</v>
      </c>
      <c r="M4535" t="s">
        <v>46</v>
      </c>
      <c r="N4535" t="str">
        <f>"11/21/2022"</f>
        <v>11/21/2022</v>
      </c>
      <c r="O4535" t="str">
        <f t="shared" si="457"/>
        <v>12/31/2500</v>
      </c>
      <c r="P4535">
        <v>0.64598</v>
      </c>
      <c r="Q4535">
        <v>0.64598</v>
      </c>
      <c r="S4535">
        <v>0</v>
      </c>
      <c r="T4535">
        <v>0.64598</v>
      </c>
      <c r="U4535">
        <v>0</v>
      </c>
      <c r="V4535" t="str">
        <f>"Trad IRN"</f>
        <v>Trad IRN</v>
      </c>
      <c r="W4535">
        <v>100</v>
      </c>
      <c r="X4535" t="s">
        <v>47</v>
      </c>
      <c r="Z4535" t="s">
        <v>47</v>
      </c>
      <c r="AB4535" t="str">
        <f>"03"</f>
        <v>03</v>
      </c>
      <c r="AC4535" t="s">
        <v>48</v>
      </c>
      <c r="AD4535" t="s">
        <v>49</v>
      </c>
      <c r="AE4535" t="s">
        <v>50</v>
      </c>
      <c r="AF4535">
        <v>0</v>
      </c>
      <c r="AG4535" t="s">
        <v>56</v>
      </c>
      <c r="AH4535" t="str">
        <f>"Trad IRN"</f>
        <v>Trad IRN</v>
      </c>
      <c r="AI4535" t="str">
        <f>"Bldg IRN"</f>
        <v>Bldg IRN</v>
      </c>
      <c r="AJ4535" t="s">
        <v>48</v>
      </c>
      <c r="AK4535" t="s">
        <v>48</v>
      </c>
      <c r="AL4535" t="s">
        <v>53</v>
      </c>
      <c r="AM4535">
        <v>719.04</v>
      </c>
      <c r="AN4535">
        <v>1113.0999999999999</v>
      </c>
      <c r="AO4535">
        <v>15</v>
      </c>
    </row>
    <row r="4536" spans="1:41" x14ac:dyDescent="0.3">
      <c r="A4536" t="str">
        <f>"Trad IRN"</f>
        <v>Trad IRN</v>
      </c>
      <c r="B4536" t="str">
        <f>"Bldg IRN"</f>
        <v>Bldg IRN</v>
      </c>
      <c r="C4536" t="s">
        <v>41</v>
      </c>
      <c r="D4536" t="s">
        <v>3</v>
      </c>
      <c r="E4536" t="s">
        <v>80</v>
      </c>
      <c r="F4536" t="s">
        <v>81</v>
      </c>
      <c r="G4536" t="s">
        <v>82</v>
      </c>
      <c r="H4536" t="s">
        <v>83</v>
      </c>
      <c r="I4536" t="str">
        <f>"Trad IRN"</f>
        <v>Trad IRN</v>
      </c>
      <c r="J4536" t="s">
        <v>43</v>
      </c>
      <c r="K4536" t="s">
        <v>44</v>
      </c>
      <c r="L4536" t="s">
        <v>45</v>
      </c>
      <c r="M4536" t="s">
        <v>70</v>
      </c>
      <c r="N4536" t="str">
        <f>"08/18/2022"</f>
        <v>08/18/2022</v>
      </c>
      <c r="O4536" t="str">
        <f t="shared" si="457"/>
        <v>12/31/2500</v>
      </c>
      <c r="P4536">
        <v>1</v>
      </c>
      <c r="Q4536">
        <v>1</v>
      </c>
      <c r="R4536">
        <v>0.99295800000000001</v>
      </c>
      <c r="V4536" t="str">
        <f>"Trad IRN"</f>
        <v>Trad IRN</v>
      </c>
      <c r="W4536">
        <v>50</v>
      </c>
      <c r="X4536" t="s">
        <v>47</v>
      </c>
      <c r="Z4536" t="s">
        <v>47</v>
      </c>
      <c r="AB4536" t="s">
        <v>54</v>
      </c>
      <c r="AC4536" t="str">
        <f>"05"</f>
        <v>05</v>
      </c>
      <c r="AD4536" t="str">
        <f>"1"</f>
        <v>1</v>
      </c>
      <c r="AE4536" t="s">
        <v>50</v>
      </c>
      <c r="AG4536" t="s">
        <v>56</v>
      </c>
      <c r="AH4536" t="str">
        <f>"Trad IRN"</f>
        <v>Trad IRN</v>
      </c>
      <c r="AI4536" t="str">
        <f>"Bldg IRN"</f>
        <v>Bldg IRN</v>
      </c>
      <c r="AJ4536" t="s">
        <v>54</v>
      </c>
      <c r="AK4536" t="s">
        <v>72</v>
      </c>
      <c r="AL4536" t="s">
        <v>53</v>
      </c>
      <c r="AM4536">
        <v>142</v>
      </c>
      <c r="AN4536">
        <v>142</v>
      </c>
      <c r="AO4536">
        <v>15</v>
      </c>
    </row>
    <row r="4537" spans="1:41" x14ac:dyDescent="0.3">
      <c r="A4537" t="str">
        <f>"Trad IRN"</f>
        <v>Trad IRN</v>
      </c>
      <c r="B4537" t="str">
        <f>"Bldg IRN"</f>
        <v>Bldg IRN</v>
      </c>
      <c r="C4537" t="s">
        <v>41</v>
      </c>
      <c r="D4537" t="s">
        <v>3</v>
      </c>
      <c r="E4537" t="s">
        <v>80</v>
      </c>
      <c r="F4537" t="s">
        <v>81</v>
      </c>
      <c r="G4537" t="s">
        <v>82</v>
      </c>
      <c r="H4537" t="s">
        <v>83</v>
      </c>
      <c r="I4537" t="str">
        <f>"Trad IRN"</f>
        <v>Trad IRN</v>
      </c>
      <c r="J4537" t="s">
        <v>43</v>
      </c>
      <c r="K4537" t="s">
        <v>44</v>
      </c>
      <c r="L4537" t="s">
        <v>45</v>
      </c>
      <c r="M4537" t="s">
        <v>46</v>
      </c>
      <c r="N4537" t="str">
        <f>"08/18/2022"</f>
        <v>08/18/2022</v>
      </c>
      <c r="O4537" t="str">
        <f t="shared" si="457"/>
        <v>12/31/2500</v>
      </c>
      <c r="P4537">
        <v>1</v>
      </c>
      <c r="Q4537">
        <v>1</v>
      </c>
      <c r="S4537">
        <v>0</v>
      </c>
      <c r="T4537">
        <v>1</v>
      </c>
      <c r="U4537">
        <v>0</v>
      </c>
      <c r="V4537" t="str">
        <f>"Trad IRN"</f>
        <v>Trad IRN</v>
      </c>
      <c r="W4537">
        <v>100</v>
      </c>
      <c r="X4537" t="s">
        <v>47</v>
      </c>
      <c r="Z4537" t="s">
        <v>47</v>
      </c>
      <c r="AB4537" t="str">
        <f>"01"</f>
        <v>01</v>
      </c>
      <c r="AC4537" t="s">
        <v>48</v>
      </c>
      <c r="AD4537" t="s">
        <v>49</v>
      </c>
      <c r="AE4537" t="s">
        <v>50</v>
      </c>
      <c r="AF4537">
        <v>0</v>
      </c>
      <c r="AG4537" t="s">
        <v>56</v>
      </c>
      <c r="AH4537" t="str">
        <f>"Trad IRN"</f>
        <v>Trad IRN</v>
      </c>
      <c r="AI4537" t="str">
        <f>"Bldg IRN"</f>
        <v>Bldg IRN</v>
      </c>
      <c r="AJ4537" t="s">
        <v>48</v>
      </c>
      <c r="AK4537" t="s">
        <v>48</v>
      </c>
      <c r="AL4537" t="s">
        <v>53</v>
      </c>
      <c r="AM4537">
        <v>1113.0999999999999</v>
      </c>
      <c r="AN4537">
        <v>1113.0999999999999</v>
      </c>
      <c r="AO4537">
        <v>15</v>
      </c>
    </row>
    <row r="4538" spans="1:41" x14ac:dyDescent="0.3">
      <c r="A4538" t="str">
        <f>"Trad IRN"</f>
        <v>Trad IRN</v>
      </c>
      <c r="B4538" t="str">
        <f>"Bldg IRN"</f>
        <v>Bldg IRN</v>
      </c>
      <c r="C4538" t="s">
        <v>41</v>
      </c>
      <c r="D4538" t="s">
        <v>3</v>
      </c>
      <c r="E4538" t="s">
        <v>80</v>
      </c>
      <c r="F4538" t="s">
        <v>81</v>
      </c>
      <c r="G4538" t="s">
        <v>82</v>
      </c>
      <c r="H4538" t="s">
        <v>83</v>
      </c>
      <c r="I4538" t="str">
        <f>"Trad IRN"</f>
        <v>Trad IRN</v>
      </c>
      <c r="J4538" t="s">
        <v>43</v>
      </c>
      <c r="K4538" t="s">
        <v>44</v>
      </c>
      <c r="L4538" t="s">
        <v>45</v>
      </c>
      <c r="M4538" t="s">
        <v>46</v>
      </c>
      <c r="N4538" t="str">
        <f>"08/18/2022"</f>
        <v>08/18/2022</v>
      </c>
      <c r="O4538" t="str">
        <f t="shared" si="457"/>
        <v>12/31/2500</v>
      </c>
      <c r="P4538">
        <v>1</v>
      </c>
      <c r="Q4538">
        <v>1</v>
      </c>
      <c r="R4538">
        <v>1</v>
      </c>
      <c r="S4538">
        <v>0</v>
      </c>
      <c r="T4538">
        <v>1</v>
      </c>
      <c r="U4538">
        <v>0</v>
      </c>
      <c r="V4538" t="str">
        <f>"Trad IRN"</f>
        <v>Trad IRN</v>
      </c>
      <c r="W4538">
        <v>100</v>
      </c>
      <c r="X4538" t="s">
        <v>47</v>
      </c>
      <c r="Z4538" t="s">
        <v>47</v>
      </c>
      <c r="AB4538" t="str">
        <f>"01"</f>
        <v>01</v>
      </c>
      <c r="AC4538" t="str">
        <f>"15"</f>
        <v>15</v>
      </c>
      <c r="AD4538" t="str">
        <f>"2"</f>
        <v>2</v>
      </c>
      <c r="AE4538" t="s">
        <v>50</v>
      </c>
      <c r="AF4538">
        <v>0</v>
      </c>
      <c r="AG4538" t="s">
        <v>56</v>
      </c>
      <c r="AH4538" t="str">
        <f>"Trad IRN"</f>
        <v>Trad IRN</v>
      </c>
      <c r="AI4538" t="str">
        <f>"Bldg IRN"</f>
        <v>Bldg IRN</v>
      </c>
      <c r="AJ4538" t="s">
        <v>48</v>
      </c>
      <c r="AK4538" t="s">
        <v>48</v>
      </c>
      <c r="AL4538" t="s">
        <v>53</v>
      </c>
      <c r="AM4538">
        <v>1113.0999999999999</v>
      </c>
      <c r="AN4538">
        <v>1113.0999999999999</v>
      </c>
      <c r="AO4538">
        <v>15</v>
      </c>
    </row>
    <row r="4539" spans="1:41" x14ac:dyDescent="0.3">
      <c r="A4539" t="str">
        <f>"Trad IRN"</f>
        <v>Trad IRN</v>
      </c>
      <c r="B4539" t="str">
        <f>"Bldg IRN"</f>
        <v>Bldg IRN</v>
      </c>
      <c r="C4539" t="s">
        <v>41</v>
      </c>
      <c r="D4539" t="s">
        <v>3</v>
      </c>
      <c r="E4539" t="s">
        <v>80</v>
      </c>
      <c r="F4539" t="s">
        <v>81</v>
      </c>
      <c r="G4539" t="s">
        <v>82</v>
      </c>
      <c r="H4539" t="s">
        <v>83</v>
      </c>
      <c r="I4539" t="str">
        <f>"Trad IRN"</f>
        <v>Trad IRN</v>
      </c>
      <c r="J4539" t="s">
        <v>43</v>
      </c>
      <c r="K4539" t="s">
        <v>44</v>
      </c>
      <c r="L4539" t="s">
        <v>45</v>
      </c>
      <c r="M4539" t="s">
        <v>46</v>
      </c>
      <c r="N4539" t="str">
        <f>"08/19/2022"</f>
        <v>08/19/2022</v>
      </c>
      <c r="O4539" t="str">
        <f t="shared" si="457"/>
        <v>12/31/2500</v>
      </c>
      <c r="P4539">
        <v>0.994232</v>
      </c>
      <c r="Q4539">
        <v>0.994232</v>
      </c>
      <c r="S4539">
        <v>0</v>
      </c>
      <c r="T4539">
        <v>0.994232</v>
      </c>
      <c r="U4539">
        <v>0</v>
      </c>
      <c r="V4539" t="str">
        <f>"Trad IRN"</f>
        <v>Trad IRN</v>
      </c>
      <c r="W4539">
        <v>100</v>
      </c>
      <c r="X4539" t="s">
        <v>47</v>
      </c>
      <c r="Z4539" t="s">
        <v>47</v>
      </c>
      <c r="AB4539" t="s">
        <v>57</v>
      </c>
      <c r="AC4539" t="s">
        <v>48</v>
      </c>
      <c r="AD4539" t="s">
        <v>49</v>
      </c>
      <c r="AE4539" t="s">
        <v>55</v>
      </c>
      <c r="AF4539">
        <v>0</v>
      </c>
      <c r="AG4539" t="s">
        <v>56</v>
      </c>
      <c r="AH4539" t="str">
        <f>"Trad IRN"</f>
        <v>Trad IRN</v>
      </c>
      <c r="AI4539" t="str">
        <f>"Bldg IRN"</f>
        <v>Bldg IRN</v>
      </c>
      <c r="AJ4539" t="s">
        <v>48</v>
      </c>
      <c r="AK4539" t="s">
        <v>48</v>
      </c>
      <c r="AL4539" t="s">
        <v>53</v>
      </c>
      <c r="AM4539">
        <v>1106.68</v>
      </c>
      <c r="AN4539">
        <v>1113.0999999999999</v>
      </c>
      <c r="AO4539">
        <v>15</v>
      </c>
    </row>
    <row r="4540" spans="1:41" x14ac:dyDescent="0.3">
      <c r="A4540" t="str">
        <f>"Trad IRN"</f>
        <v>Trad IRN</v>
      </c>
      <c r="B4540" t="str">
        <f>"Bldg IRN"</f>
        <v>Bldg IRN</v>
      </c>
      <c r="C4540" t="s">
        <v>41</v>
      </c>
      <c r="D4540" t="s">
        <v>3</v>
      </c>
      <c r="E4540" t="s">
        <v>80</v>
      </c>
      <c r="F4540" t="s">
        <v>81</v>
      </c>
      <c r="G4540" t="s">
        <v>82</v>
      </c>
      <c r="H4540" t="s">
        <v>83</v>
      </c>
      <c r="I4540" t="str">
        <f>"Trad IRN"</f>
        <v>Trad IRN</v>
      </c>
      <c r="J4540" t="s">
        <v>43</v>
      </c>
      <c r="K4540" t="s">
        <v>44</v>
      </c>
      <c r="L4540" t="s">
        <v>45</v>
      </c>
      <c r="M4540" t="s">
        <v>46</v>
      </c>
      <c r="N4540" t="str">
        <f t="shared" ref="N4540:N4545" si="459">"08/18/2022"</f>
        <v>08/18/2022</v>
      </c>
      <c r="O4540" t="str">
        <f t="shared" si="457"/>
        <v>12/31/2500</v>
      </c>
      <c r="P4540">
        <v>1</v>
      </c>
      <c r="Q4540">
        <v>1</v>
      </c>
      <c r="S4540">
        <v>0</v>
      </c>
      <c r="T4540">
        <v>1</v>
      </c>
      <c r="U4540">
        <v>0</v>
      </c>
      <c r="V4540" t="str">
        <f>"Trad IRN"</f>
        <v>Trad IRN</v>
      </c>
      <c r="W4540">
        <v>100</v>
      </c>
      <c r="X4540" t="s">
        <v>47</v>
      </c>
      <c r="Z4540" t="s">
        <v>47</v>
      </c>
      <c r="AB4540" t="s">
        <v>57</v>
      </c>
      <c r="AC4540" t="s">
        <v>48</v>
      </c>
      <c r="AD4540" t="s">
        <v>49</v>
      </c>
      <c r="AE4540" t="s">
        <v>55</v>
      </c>
      <c r="AF4540">
        <v>0</v>
      </c>
      <c r="AG4540" t="s">
        <v>56</v>
      </c>
      <c r="AH4540" t="str">
        <f>"Trad IRN"</f>
        <v>Trad IRN</v>
      </c>
      <c r="AI4540" t="str">
        <f>"Bldg IRN"</f>
        <v>Bldg IRN</v>
      </c>
      <c r="AJ4540" t="s">
        <v>48</v>
      </c>
      <c r="AK4540" t="s">
        <v>48</v>
      </c>
      <c r="AL4540" t="s">
        <v>53</v>
      </c>
      <c r="AM4540">
        <v>1113.0999999999999</v>
      </c>
      <c r="AN4540">
        <v>1113.0999999999999</v>
      </c>
      <c r="AO4540">
        <v>15</v>
      </c>
    </row>
    <row r="4541" spans="1:41" x14ac:dyDescent="0.3">
      <c r="A4541" t="str">
        <f>"Trad IRN"</f>
        <v>Trad IRN</v>
      </c>
      <c r="B4541" t="str">
        <f>"Bldg IRN"</f>
        <v>Bldg IRN</v>
      </c>
      <c r="C4541" t="s">
        <v>41</v>
      </c>
      <c r="D4541" t="s">
        <v>3</v>
      </c>
      <c r="E4541" t="s">
        <v>80</v>
      </c>
      <c r="F4541" t="s">
        <v>81</v>
      </c>
      <c r="G4541" t="s">
        <v>82</v>
      </c>
      <c r="H4541" t="s">
        <v>83</v>
      </c>
      <c r="I4541" t="str">
        <f>"Trad IRN"</f>
        <v>Trad IRN</v>
      </c>
      <c r="J4541" t="s">
        <v>43</v>
      </c>
      <c r="K4541" t="s">
        <v>44</v>
      </c>
      <c r="L4541" t="s">
        <v>45</v>
      </c>
      <c r="M4541" t="s">
        <v>46</v>
      </c>
      <c r="N4541" t="str">
        <f t="shared" si="459"/>
        <v>08/18/2022</v>
      </c>
      <c r="O4541" t="str">
        <f>"09/12/2022"</f>
        <v>09/12/2022</v>
      </c>
      <c r="P4541">
        <v>9.8049999999999998E-2</v>
      </c>
      <c r="Q4541">
        <v>9.8049999999999998E-2</v>
      </c>
      <c r="S4541">
        <v>0</v>
      </c>
      <c r="T4541">
        <v>9.8049999999999998E-2</v>
      </c>
      <c r="U4541">
        <v>0</v>
      </c>
      <c r="V4541" t="str">
        <f>"Trad IRN"</f>
        <v>Trad IRN</v>
      </c>
      <c r="W4541">
        <v>100</v>
      </c>
      <c r="X4541" t="s">
        <v>47</v>
      </c>
      <c r="Z4541" t="s">
        <v>47</v>
      </c>
      <c r="AB4541" t="s">
        <v>57</v>
      </c>
      <c r="AC4541" t="s">
        <v>48</v>
      </c>
      <c r="AD4541" t="s">
        <v>49</v>
      </c>
      <c r="AE4541" t="s">
        <v>50</v>
      </c>
      <c r="AF4541">
        <v>0</v>
      </c>
      <c r="AG4541" t="s">
        <v>56</v>
      </c>
      <c r="AH4541" t="str">
        <f>"Trad IRN"</f>
        <v>Trad IRN</v>
      </c>
      <c r="AI4541" t="str">
        <f>"Bldg IRN"</f>
        <v>Bldg IRN</v>
      </c>
      <c r="AJ4541" t="s">
        <v>48</v>
      </c>
      <c r="AK4541" t="s">
        <v>48</v>
      </c>
      <c r="AL4541" t="s">
        <v>53</v>
      </c>
      <c r="AM4541">
        <v>109.14</v>
      </c>
      <c r="AN4541">
        <v>1113.0999999999999</v>
      </c>
      <c r="AO4541">
        <v>15</v>
      </c>
    </row>
    <row r="4542" spans="1:41" x14ac:dyDescent="0.3">
      <c r="A4542" t="str">
        <f>"Trad IRN"</f>
        <v>Trad IRN</v>
      </c>
      <c r="B4542" t="str">
        <f>"Bldg IRN"</f>
        <v>Bldg IRN</v>
      </c>
      <c r="C4542" t="s">
        <v>41</v>
      </c>
      <c r="D4542" t="s">
        <v>3</v>
      </c>
      <c r="E4542" t="s">
        <v>80</v>
      </c>
      <c r="F4542" t="s">
        <v>81</v>
      </c>
      <c r="G4542" t="s">
        <v>82</v>
      </c>
      <c r="H4542" t="s">
        <v>83</v>
      </c>
      <c r="I4542" t="str">
        <f>"Trad IRN"</f>
        <v>Trad IRN</v>
      </c>
      <c r="J4542" t="s">
        <v>43</v>
      </c>
      <c r="K4542" t="s">
        <v>44</v>
      </c>
      <c r="L4542" t="s">
        <v>45</v>
      </c>
      <c r="M4542" t="s">
        <v>46</v>
      </c>
      <c r="N4542" t="str">
        <f t="shared" si="459"/>
        <v>08/18/2022</v>
      </c>
      <c r="O4542" t="str">
        <f>"09/12/2022"</f>
        <v>09/12/2022</v>
      </c>
      <c r="P4542">
        <v>9.8049999999999998E-2</v>
      </c>
      <c r="Q4542">
        <v>9.8049999999999998E-2</v>
      </c>
      <c r="S4542">
        <v>0</v>
      </c>
      <c r="T4542">
        <v>9.8049999999999998E-2</v>
      </c>
      <c r="U4542">
        <v>0</v>
      </c>
      <c r="V4542" t="str">
        <f>"Trad IRN"</f>
        <v>Trad IRN</v>
      </c>
      <c r="W4542">
        <v>100</v>
      </c>
      <c r="X4542" t="s">
        <v>47</v>
      </c>
      <c r="Z4542" t="s">
        <v>47</v>
      </c>
      <c r="AB4542" t="str">
        <f>"01"</f>
        <v>01</v>
      </c>
      <c r="AC4542" t="s">
        <v>48</v>
      </c>
      <c r="AD4542" t="s">
        <v>49</v>
      </c>
      <c r="AE4542" t="s">
        <v>50</v>
      </c>
      <c r="AF4542">
        <v>0</v>
      </c>
      <c r="AG4542" t="s">
        <v>56</v>
      </c>
      <c r="AH4542" t="str">
        <f>"Trad IRN"</f>
        <v>Trad IRN</v>
      </c>
      <c r="AI4542" t="str">
        <f>"Bldg IRN"</f>
        <v>Bldg IRN</v>
      </c>
      <c r="AJ4542" t="s">
        <v>48</v>
      </c>
      <c r="AK4542" t="s">
        <v>48</v>
      </c>
      <c r="AL4542" t="s">
        <v>53</v>
      </c>
      <c r="AM4542">
        <v>109.14</v>
      </c>
      <c r="AN4542">
        <v>1113.0999999999999</v>
      </c>
      <c r="AO4542">
        <v>15</v>
      </c>
    </row>
    <row r="4543" spans="1:41" x14ac:dyDescent="0.3">
      <c r="A4543" t="str">
        <f>"Trad IRN"</f>
        <v>Trad IRN</v>
      </c>
      <c r="B4543" t="str">
        <f>"Bldg IRN"</f>
        <v>Bldg IRN</v>
      </c>
      <c r="C4543" t="s">
        <v>41</v>
      </c>
      <c r="D4543" t="s">
        <v>3</v>
      </c>
      <c r="E4543" t="s">
        <v>80</v>
      </c>
      <c r="F4543" t="s">
        <v>81</v>
      </c>
      <c r="G4543" t="s">
        <v>82</v>
      </c>
      <c r="H4543" t="s">
        <v>83</v>
      </c>
      <c r="I4543" t="str">
        <f>"Trad IRN"</f>
        <v>Trad IRN</v>
      </c>
      <c r="J4543" t="s">
        <v>43</v>
      </c>
      <c r="K4543" t="s">
        <v>44</v>
      </c>
      <c r="L4543" t="s">
        <v>45</v>
      </c>
      <c r="M4543" t="s">
        <v>46</v>
      </c>
      <c r="N4543" t="str">
        <f t="shared" si="459"/>
        <v>08/18/2022</v>
      </c>
      <c r="O4543" t="str">
        <f>"12/31/2500"</f>
        <v>12/31/2500</v>
      </c>
      <c r="P4543">
        <v>1</v>
      </c>
      <c r="Q4543">
        <v>1</v>
      </c>
      <c r="S4543">
        <v>0</v>
      </c>
      <c r="T4543">
        <v>1</v>
      </c>
      <c r="U4543">
        <v>0</v>
      </c>
      <c r="V4543" t="str">
        <f>"Trad IRN"</f>
        <v>Trad IRN</v>
      </c>
      <c r="W4543">
        <v>100</v>
      </c>
      <c r="X4543" t="s">
        <v>47</v>
      </c>
      <c r="Z4543" t="s">
        <v>47</v>
      </c>
      <c r="AB4543" t="str">
        <f>"05"</f>
        <v>05</v>
      </c>
      <c r="AC4543" t="s">
        <v>48</v>
      </c>
      <c r="AD4543" t="s">
        <v>49</v>
      </c>
      <c r="AE4543" t="s">
        <v>55</v>
      </c>
      <c r="AF4543">
        <v>0</v>
      </c>
      <c r="AG4543" t="s">
        <v>56</v>
      </c>
      <c r="AH4543" t="str">
        <f>"Trad IRN"</f>
        <v>Trad IRN</v>
      </c>
      <c r="AI4543" t="str">
        <f>"Bldg IRN"</f>
        <v>Bldg IRN</v>
      </c>
      <c r="AJ4543" t="s">
        <v>48</v>
      </c>
      <c r="AK4543" t="s">
        <v>48</v>
      </c>
      <c r="AL4543" t="s">
        <v>53</v>
      </c>
      <c r="AM4543">
        <v>1113.0999999999999</v>
      </c>
      <c r="AN4543">
        <v>1113.0999999999999</v>
      </c>
      <c r="AO4543">
        <v>15</v>
      </c>
    </row>
    <row r="4544" spans="1:41" x14ac:dyDescent="0.3">
      <c r="A4544" t="str">
        <f>"Trad IRN"</f>
        <v>Trad IRN</v>
      </c>
      <c r="B4544" t="str">
        <f>"Bldg IRN"</f>
        <v>Bldg IRN</v>
      </c>
      <c r="C4544" t="s">
        <v>41</v>
      </c>
      <c r="D4544" t="s">
        <v>3</v>
      </c>
      <c r="E4544" t="s">
        <v>80</v>
      </c>
      <c r="F4544" t="s">
        <v>81</v>
      </c>
      <c r="G4544" t="s">
        <v>82</v>
      </c>
      <c r="H4544" t="s">
        <v>83</v>
      </c>
      <c r="I4544" t="str">
        <f>"Trad IRN"</f>
        <v>Trad IRN</v>
      </c>
      <c r="J4544" t="s">
        <v>43</v>
      </c>
      <c r="K4544" t="s">
        <v>44</v>
      </c>
      <c r="L4544" t="s">
        <v>45</v>
      </c>
      <c r="M4544" t="s">
        <v>46</v>
      </c>
      <c r="N4544" t="str">
        <f t="shared" si="459"/>
        <v>08/18/2022</v>
      </c>
      <c r="O4544" t="str">
        <f>"12/31/2500"</f>
        <v>12/31/2500</v>
      </c>
      <c r="P4544">
        <v>1</v>
      </c>
      <c r="Q4544">
        <v>1</v>
      </c>
      <c r="R4544">
        <v>1</v>
      </c>
      <c r="S4544">
        <v>0</v>
      </c>
      <c r="T4544">
        <v>1</v>
      </c>
      <c r="U4544">
        <v>0</v>
      </c>
      <c r="V4544" t="str">
        <f>"Trad IRN"</f>
        <v>Trad IRN</v>
      </c>
      <c r="W4544">
        <v>100</v>
      </c>
      <c r="X4544" t="s">
        <v>47</v>
      </c>
      <c r="Z4544" t="s">
        <v>47</v>
      </c>
      <c r="AB4544" t="str">
        <f>"04"</f>
        <v>04</v>
      </c>
      <c r="AC4544" t="str">
        <f>"10"</f>
        <v>10</v>
      </c>
      <c r="AD4544" t="str">
        <f>"2"</f>
        <v>2</v>
      </c>
      <c r="AE4544" t="s">
        <v>55</v>
      </c>
      <c r="AF4544">
        <v>0</v>
      </c>
      <c r="AG4544" t="s">
        <v>56</v>
      </c>
      <c r="AH4544" t="str">
        <f>"Trad IRN"</f>
        <v>Trad IRN</v>
      </c>
      <c r="AI4544" t="str">
        <f>"Bldg IRN"</f>
        <v>Bldg IRN</v>
      </c>
      <c r="AJ4544" t="s">
        <v>48</v>
      </c>
      <c r="AK4544" t="s">
        <v>48</v>
      </c>
      <c r="AL4544" t="s">
        <v>53</v>
      </c>
      <c r="AM4544">
        <v>1113.0999999999999</v>
      </c>
      <c r="AN4544">
        <v>1113.0999999999999</v>
      </c>
      <c r="AO4544">
        <v>15</v>
      </c>
    </row>
    <row r="4545" spans="1:41" x14ac:dyDescent="0.3">
      <c r="A4545" t="str">
        <f>"Trad IRN"</f>
        <v>Trad IRN</v>
      </c>
      <c r="B4545" t="str">
        <f>"Bldg IRN"</f>
        <v>Bldg IRN</v>
      </c>
      <c r="C4545" t="s">
        <v>41</v>
      </c>
      <c r="D4545" t="s">
        <v>3</v>
      </c>
      <c r="E4545" t="s">
        <v>80</v>
      </c>
      <c r="F4545" t="s">
        <v>81</v>
      </c>
      <c r="G4545" t="s">
        <v>82</v>
      </c>
      <c r="H4545" t="s">
        <v>83</v>
      </c>
      <c r="I4545" t="str">
        <f>"Trad IRN"</f>
        <v>Trad IRN</v>
      </c>
      <c r="J4545" t="s">
        <v>43</v>
      </c>
      <c r="K4545" t="s">
        <v>44</v>
      </c>
      <c r="L4545" t="s">
        <v>45</v>
      </c>
      <c r="M4545" t="s">
        <v>46</v>
      </c>
      <c r="N4545" t="str">
        <f t="shared" si="459"/>
        <v>08/18/2022</v>
      </c>
      <c r="O4545" t="str">
        <f>"12/31/2500"</f>
        <v>12/31/2500</v>
      </c>
      <c r="P4545">
        <v>1</v>
      </c>
      <c r="Q4545">
        <v>1</v>
      </c>
      <c r="S4545">
        <v>1</v>
      </c>
      <c r="T4545">
        <v>1</v>
      </c>
      <c r="U4545">
        <v>0</v>
      </c>
      <c r="V4545" t="str">
        <f>"Trad IRN"</f>
        <v>Trad IRN</v>
      </c>
      <c r="W4545">
        <v>100</v>
      </c>
      <c r="X4545" t="s">
        <v>47</v>
      </c>
      <c r="Z4545" t="s">
        <v>47</v>
      </c>
      <c r="AB4545" t="str">
        <f>"05"</f>
        <v>05</v>
      </c>
      <c r="AC4545" t="s">
        <v>48</v>
      </c>
      <c r="AD4545" t="s">
        <v>49</v>
      </c>
      <c r="AE4545" t="s">
        <v>55</v>
      </c>
      <c r="AF4545">
        <v>0</v>
      </c>
      <c r="AG4545" t="s">
        <v>56</v>
      </c>
      <c r="AH4545" t="str">
        <f>"Trad IRN"</f>
        <v>Trad IRN</v>
      </c>
      <c r="AI4545" t="str">
        <f>"Bldg IRN"</f>
        <v>Bldg IRN</v>
      </c>
      <c r="AJ4545" t="s">
        <v>48</v>
      </c>
      <c r="AK4545" t="s">
        <v>48</v>
      </c>
      <c r="AL4545" t="s">
        <v>53</v>
      </c>
      <c r="AM4545">
        <v>1113.0999999999999</v>
      </c>
      <c r="AN4545">
        <v>1113.0999999999999</v>
      </c>
      <c r="AO4545">
        <v>15</v>
      </c>
    </row>
    <row r="4546" spans="1:41" x14ac:dyDescent="0.3">
      <c r="A4546" t="str">
        <f>"Trad IRN"</f>
        <v>Trad IRN</v>
      </c>
      <c r="B4546" t="str">
        <f>"Bldg IRN"</f>
        <v>Bldg IRN</v>
      </c>
      <c r="C4546" t="s">
        <v>41</v>
      </c>
      <c r="D4546" t="s">
        <v>3</v>
      </c>
      <c r="E4546" t="s">
        <v>80</v>
      </c>
      <c r="F4546" t="s">
        <v>81</v>
      </c>
      <c r="G4546" t="s">
        <v>82</v>
      </c>
      <c r="H4546" t="s">
        <v>83</v>
      </c>
      <c r="I4546" t="str">
        <f>"Trad IRN"</f>
        <v>Trad IRN</v>
      </c>
      <c r="J4546" t="s">
        <v>43</v>
      </c>
      <c r="K4546" t="s">
        <v>44</v>
      </c>
      <c r="L4546" t="s">
        <v>45</v>
      </c>
      <c r="M4546" t="s">
        <v>70</v>
      </c>
      <c r="N4546" t="str">
        <f>"01/23/2023"</f>
        <v>01/23/2023</v>
      </c>
      <c r="O4546" t="str">
        <f>"12/31/2500"</f>
        <v>12/31/2500</v>
      </c>
      <c r="P4546">
        <v>0.46478900000000001</v>
      </c>
      <c r="Q4546">
        <v>0.46478900000000001</v>
      </c>
      <c r="R4546">
        <v>0.46478900000000001</v>
      </c>
      <c r="V4546" t="str">
        <f>"Trad IRN"</f>
        <v>Trad IRN</v>
      </c>
      <c r="W4546">
        <v>50</v>
      </c>
      <c r="X4546" t="s">
        <v>47</v>
      </c>
      <c r="Z4546" t="s">
        <v>47</v>
      </c>
      <c r="AB4546" t="s">
        <v>54</v>
      </c>
      <c r="AC4546" t="str">
        <f>"16"</f>
        <v>16</v>
      </c>
      <c r="AD4546" t="str">
        <f>"2"</f>
        <v>2</v>
      </c>
      <c r="AE4546" t="s">
        <v>50</v>
      </c>
      <c r="AG4546" t="s">
        <v>56</v>
      </c>
      <c r="AH4546" t="str">
        <f>"Trad IRN"</f>
        <v>Trad IRN</v>
      </c>
      <c r="AI4546" t="str">
        <f>"Bldg IRN"</f>
        <v>Bldg IRN</v>
      </c>
      <c r="AJ4546" t="s">
        <v>54</v>
      </c>
      <c r="AK4546" t="s">
        <v>72</v>
      </c>
      <c r="AL4546" t="s">
        <v>53</v>
      </c>
      <c r="AM4546">
        <v>66</v>
      </c>
      <c r="AN4546">
        <v>142</v>
      </c>
      <c r="AO4546">
        <v>15</v>
      </c>
    </row>
    <row r="4547" spans="1:41" x14ac:dyDescent="0.3">
      <c r="A4547" t="str">
        <f>"Trad IRN"</f>
        <v>Trad IRN</v>
      </c>
      <c r="B4547" t="str">
        <f>"Bldg IRN"</f>
        <v>Bldg IRN</v>
      </c>
      <c r="C4547" t="s">
        <v>41</v>
      </c>
      <c r="D4547" t="s">
        <v>3</v>
      </c>
      <c r="E4547" t="s">
        <v>80</v>
      </c>
      <c r="F4547" t="s">
        <v>81</v>
      </c>
      <c r="G4547" t="s">
        <v>82</v>
      </c>
      <c r="H4547" t="s">
        <v>83</v>
      </c>
      <c r="I4547" t="str">
        <f>"Trad IRN"</f>
        <v>Trad IRN</v>
      </c>
      <c r="J4547" t="s">
        <v>43</v>
      </c>
      <c r="K4547" t="s">
        <v>44</v>
      </c>
      <c r="L4547" t="s">
        <v>45</v>
      </c>
      <c r="M4547" t="s">
        <v>46</v>
      </c>
      <c r="N4547" t="str">
        <f>"08/18/2022"</f>
        <v>08/18/2022</v>
      </c>
      <c r="O4547" t="str">
        <f>"12/31/2500"</f>
        <v>12/31/2500</v>
      </c>
      <c r="P4547">
        <v>1</v>
      </c>
      <c r="Q4547">
        <v>1</v>
      </c>
      <c r="S4547">
        <v>0</v>
      </c>
      <c r="T4547">
        <v>1</v>
      </c>
      <c r="U4547">
        <v>0</v>
      </c>
      <c r="V4547" t="str">
        <f>"Trad IRN"</f>
        <v>Trad IRN</v>
      </c>
      <c r="W4547">
        <v>100</v>
      </c>
      <c r="X4547" t="s">
        <v>47</v>
      </c>
      <c r="Z4547" t="s">
        <v>47</v>
      </c>
      <c r="AB4547" t="str">
        <f>"01"</f>
        <v>01</v>
      </c>
      <c r="AC4547" t="s">
        <v>48</v>
      </c>
      <c r="AD4547" t="s">
        <v>49</v>
      </c>
      <c r="AE4547" t="s">
        <v>55</v>
      </c>
      <c r="AF4547">
        <v>0</v>
      </c>
      <c r="AG4547" t="s">
        <v>56</v>
      </c>
      <c r="AH4547" t="str">
        <f>"Trad IRN"</f>
        <v>Trad IRN</v>
      </c>
      <c r="AI4547" t="str">
        <f>"Bldg IRN"</f>
        <v>Bldg IRN</v>
      </c>
      <c r="AJ4547" t="s">
        <v>48</v>
      </c>
      <c r="AK4547" t="s">
        <v>48</v>
      </c>
      <c r="AL4547" t="s">
        <v>53</v>
      </c>
      <c r="AM4547">
        <v>1113.0999999999999</v>
      </c>
      <c r="AN4547">
        <v>1113.0999999999999</v>
      </c>
      <c r="AO4547">
        <v>15</v>
      </c>
    </row>
    <row r="4548" spans="1:41" x14ac:dyDescent="0.3">
      <c r="A4548" t="str">
        <f>"Trad IRN"</f>
        <v>Trad IRN</v>
      </c>
      <c r="B4548" t="str">
        <f>"Bldg IRN"</f>
        <v>Bldg IRN</v>
      </c>
      <c r="C4548" t="s">
        <v>41</v>
      </c>
      <c r="D4548" t="s">
        <v>3</v>
      </c>
      <c r="E4548" t="s">
        <v>80</v>
      </c>
      <c r="F4548" t="s">
        <v>81</v>
      </c>
      <c r="G4548" t="s">
        <v>82</v>
      </c>
      <c r="H4548" t="s">
        <v>83</v>
      </c>
      <c r="I4548" t="str">
        <f>"Trad IRN"</f>
        <v>Trad IRN</v>
      </c>
      <c r="J4548" t="s">
        <v>43</v>
      </c>
      <c r="K4548" t="s">
        <v>44</v>
      </c>
      <c r="L4548" t="s">
        <v>45</v>
      </c>
      <c r="M4548" t="s">
        <v>70</v>
      </c>
      <c r="N4548" t="str">
        <f>"11/16/2022"</f>
        <v>11/16/2022</v>
      </c>
      <c r="O4548" t="str">
        <f>"01/22/2023"</f>
        <v>01/22/2023</v>
      </c>
      <c r="P4548">
        <v>0.197183</v>
      </c>
      <c r="Q4548">
        <v>0.197183</v>
      </c>
      <c r="R4548">
        <v>0.197183</v>
      </c>
      <c r="V4548" t="str">
        <f>"Trad IRN"</f>
        <v>Trad IRN</v>
      </c>
      <c r="W4548">
        <v>50</v>
      </c>
      <c r="X4548" t="s">
        <v>47</v>
      </c>
      <c r="Z4548" t="s">
        <v>47</v>
      </c>
      <c r="AB4548" t="s">
        <v>54</v>
      </c>
      <c r="AC4548" t="str">
        <f>"05"</f>
        <v>05</v>
      </c>
      <c r="AD4548" t="str">
        <f>"1"</f>
        <v>1</v>
      </c>
      <c r="AE4548" t="s">
        <v>55</v>
      </c>
      <c r="AG4548" t="s">
        <v>56</v>
      </c>
      <c r="AH4548" t="str">
        <f>"Trad IRN"</f>
        <v>Trad IRN</v>
      </c>
      <c r="AI4548" t="str">
        <f>"Bldg IRN"</f>
        <v>Bldg IRN</v>
      </c>
      <c r="AJ4548" t="s">
        <v>54</v>
      </c>
      <c r="AK4548" t="s">
        <v>71</v>
      </c>
      <c r="AL4548" t="s">
        <v>53</v>
      </c>
      <c r="AM4548">
        <v>28</v>
      </c>
      <c r="AN4548">
        <v>142</v>
      </c>
      <c r="AO4548">
        <v>15</v>
      </c>
    </row>
    <row r="4549" spans="1:41" x14ac:dyDescent="0.3">
      <c r="A4549" t="str">
        <f>"Trad IRN"</f>
        <v>Trad IRN</v>
      </c>
      <c r="B4549" t="str">
        <f>"Bldg IRN"</f>
        <v>Bldg IRN</v>
      </c>
      <c r="C4549" t="s">
        <v>41</v>
      </c>
      <c r="D4549" t="s">
        <v>3</v>
      </c>
      <c r="E4549" t="s">
        <v>80</v>
      </c>
      <c r="F4549" t="s">
        <v>81</v>
      </c>
      <c r="G4549" t="s">
        <v>82</v>
      </c>
      <c r="H4549" t="s">
        <v>83</v>
      </c>
      <c r="I4549" t="str">
        <f>"Trad IRN"</f>
        <v>Trad IRN</v>
      </c>
      <c r="J4549" t="s">
        <v>43</v>
      </c>
      <c r="K4549" t="s">
        <v>44</v>
      </c>
      <c r="L4549" t="s">
        <v>45</v>
      </c>
      <c r="M4549" t="s">
        <v>70</v>
      </c>
      <c r="N4549" t="str">
        <f>"10/24/2022"</f>
        <v>10/24/2022</v>
      </c>
      <c r="O4549" t="str">
        <f>"11/15/2022"</f>
        <v>11/15/2022</v>
      </c>
      <c r="P4549">
        <v>9.8591999999999999E-2</v>
      </c>
      <c r="Q4549">
        <v>9.8591999999999999E-2</v>
      </c>
      <c r="R4549">
        <v>9.8591999999999999E-2</v>
      </c>
      <c r="V4549" t="str">
        <f>"Trad IRN"</f>
        <v>Trad IRN</v>
      </c>
      <c r="W4549">
        <v>50</v>
      </c>
      <c r="X4549" t="s">
        <v>47</v>
      </c>
      <c r="Z4549" t="s">
        <v>47</v>
      </c>
      <c r="AB4549" t="s">
        <v>54</v>
      </c>
      <c r="AC4549" t="str">
        <f>"05"</f>
        <v>05</v>
      </c>
      <c r="AD4549" t="str">
        <f>"1"</f>
        <v>1</v>
      </c>
      <c r="AE4549" t="s">
        <v>50</v>
      </c>
      <c r="AG4549" t="s">
        <v>56</v>
      </c>
      <c r="AH4549" t="str">
        <f>"Trad IRN"</f>
        <v>Trad IRN</v>
      </c>
      <c r="AI4549" t="str">
        <f>"Bldg IRN"</f>
        <v>Bldg IRN</v>
      </c>
      <c r="AJ4549" t="s">
        <v>54</v>
      </c>
      <c r="AK4549" t="s">
        <v>71</v>
      </c>
      <c r="AL4549" t="s">
        <v>53</v>
      </c>
      <c r="AM4549">
        <v>14</v>
      </c>
      <c r="AN4549">
        <v>142</v>
      </c>
      <c r="AO4549">
        <v>15</v>
      </c>
    </row>
    <row r="4550" spans="1:41" x14ac:dyDescent="0.3">
      <c r="A4550" t="str">
        <f>"Trad IRN"</f>
        <v>Trad IRN</v>
      </c>
      <c r="B4550" t="str">
        <f>"Bldg IRN"</f>
        <v>Bldg IRN</v>
      </c>
      <c r="C4550" t="s">
        <v>41</v>
      </c>
      <c r="D4550" t="s">
        <v>3</v>
      </c>
      <c r="E4550" t="s">
        <v>80</v>
      </c>
      <c r="F4550" t="s">
        <v>81</v>
      </c>
      <c r="G4550" t="s">
        <v>82</v>
      </c>
      <c r="H4550" t="s">
        <v>83</v>
      </c>
      <c r="I4550" t="str">
        <f>"Trad IRN"</f>
        <v>Trad IRN</v>
      </c>
      <c r="J4550" t="s">
        <v>43</v>
      </c>
      <c r="K4550" t="s">
        <v>44</v>
      </c>
      <c r="L4550" t="s">
        <v>45</v>
      </c>
      <c r="M4550" t="s">
        <v>46</v>
      </c>
      <c r="N4550" t="str">
        <f>"08/18/2022"</f>
        <v>08/18/2022</v>
      </c>
      <c r="O4550" t="str">
        <f>"12/31/2500"</f>
        <v>12/31/2500</v>
      </c>
      <c r="P4550">
        <v>1</v>
      </c>
      <c r="Q4550">
        <v>1</v>
      </c>
      <c r="S4550">
        <v>0</v>
      </c>
      <c r="T4550">
        <v>1</v>
      </c>
      <c r="U4550">
        <v>0</v>
      </c>
      <c r="V4550" t="str">
        <f>"Trad IRN"</f>
        <v>Trad IRN</v>
      </c>
      <c r="W4550">
        <v>100</v>
      </c>
      <c r="X4550" t="s">
        <v>47</v>
      </c>
      <c r="Z4550" t="s">
        <v>47</v>
      </c>
      <c r="AB4550" t="s">
        <v>57</v>
      </c>
      <c r="AC4550" t="s">
        <v>48</v>
      </c>
      <c r="AD4550" t="s">
        <v>49</v>
      </c>
      <c r="AE4550" t="s">
        <v>50</v>
      </c>
      <c r="AF4550">
        <v>0</v>
      </c>
      <c r="AG4550" t="s">
        <v>56</v>
      </c>
      <c r="AH4550" t="str">
        <f>"Trad IRN"</f>
        <v>Trad IRN</v>
      </c>
      <c r="AI4550" t="str">
        <f>"Bldg IRN"</f>
        <v>Bldg IRN</v>
      </c>
      <c r="AJ4550" t="s">
        <v>48</v>
      </c>
      <c r="AK4550" t="s">
        <v>48</v>
      </c>
      <c r="AL4550" t="s">
        <v>53</v>
      </c>
      <c r="AM4550">
        <v>1113.0999999999999</v>
      </c>
      <c r="AN4550">
        <v>1113.0999999999999</v>
      </c>
      <c r="AO4550">
        <v>15</v>
      </c>
    </row>
    <row r="4551" spans="1:41" x14ac:dyDescent="0.3">
      <c r="A4551" t="str">
        <f>"Trad IRN"</f>
        <v>Trad IRN</v>
      </c>
      <c r="B4551" t="str">
        <f>"Bldg IRN"</f>
        <v>Bldg IRN</v>
      </c>
      <c r="C4551" t="s">
        <v>41</v>
      </c>
      <c r="D4551" t="s">
        <v>3</v>
      </c>
      <c r="E4551" t="s">
        <v>80</v>
      </c>
      <c r="F4551" t="s">
        <v>81</v>
      </c>
      <c r="G4551" t="s">
        <v>82</v>
      </c>
      <c r="H4551" t="s">
        <v>83</v>
      </c>
      <c r="I4551" t="str">
        <f>"Trad IRN"</f>
        <v>Trad IRN</v>
      </c>
      <c r="J4551" t="s">
        <v>43</v>
      </c>
      <c r="K4551" t="s">
        <v>44</v>
      </c>
      <c r="L4551" t="s">
        <v>45</v>
      </c>
      <c r="M4551" t="s">
        <v>46</v>
      </c>
      <c r="N4551" t="str">
        <f>"08/18/2022"</f>
        <v>08/18/2022</v>
      </c>
      <c r="O4551" t="str">
        <f>"12/31/2500"</f>
        <v>12/31/2500</v>
      </c>
      <c r="P4551">
        <v>1</v>
      </c>
      <c r="Q4551">
        <v>1</v>
      </c>
      <c r="S4551">
        <v>0</v>
      </c>
      <c r="T4551">
        <v>1</v>
      </c>
      <c r="U4551">
        <v>0</v>
      </c>
      <c r="V4551" t="str">
        <f>"Trad IRN"</f>
        <v>Trad IRN</v>
      </c>
      <c r="W4551">
        <v>100</v>
      </c>
      <c r="X4551" t="s">
        <v>47</v>
      </c>
      <c r="Z4551" t="s">
        <v>47</v>
      </c>
      <c r="AB4551" t="str">
        <f>"04"</f>
        <v>04</v>
      </c>
      <c r="AC4551" t="s">
        <v>48</v>
      </c>
      <c r="AD4551" t="s">
        <v>49</v>
      </c>
      <c r="AE4551" t="s">
        <v>50</v>
      </c>
      <c r="AF4551">
        <v>0</v>
      </c>
      <c r="AG4551" t="s">
        <v>56</v>
      </c>
      <c r="AH4551" t="str">
        <f>"Trad IRN"</f>
        <v>Trad IRN</v>
      </c>
      <c r="AI4551" t="str">
        <f>"Bldg IRN"</f>
        <v>Bldg IRN</v>
      </c>
      <c r="AJ4551" t="s">
        <v>48</v>
      </c>
      <c r="AK4551" t="s">
        <v>48</v>
      </c>
      <c r="AL4551" t="s">
        <v>53</v>
      </c>
      <c r="AM4551">
        <v>1113.0999999999999</v>
      </c>
      <c r="AN4551">
        <v>1113.0999999999999</v>
      </c>
      <c r="AO4551">
        <v>15</v>
      </c>
    </row>
    <row r="4552" spans="1:41" x14ac:dyDescent="0.3">
      <c r="A4552" t="str">
        <f>"Trad IRN"</f>
        <v>Trad IRN</v>
      </c>
      <c r="B4552" t="str">
        <f>"Bldg IRN"</f>
        <v>Bldg IRN</v>
      </c>
      <c r="C4552" t="s">
        <v>41</v>
      </c>
      <c r="D4552" t="s">
        <v>3</v>
      </c>
      <c r="E4552" t="s">
        <v>80</v>
      </c>
      <c r="F4552" t="s">
        <v>81</v>
      </c>
      <c r="G4552" t="s">
        <v>82</v>
      </c>
      <c r="H4552" t="s">
        <v>83</v>
      </c>
      <c r="I4552" t="str">
        <f>"Trad IRN"</f>
        <v>Trad IRN</v>
      </c>
      <c r="J4552" t="s">
        <v>43</v>
      </c>
      <c r="K4552" t="s">
        <v>44</v>
      </c>
      <c r="L4552" t="s">
        <v>45</v>
      </c>
      <c r="M4552" t="s">
        <v>70</v>
      </c>
      <c r="N4552" t="str">
        <f>"08/18/2022"</f>
        <v>08/18/2022</v>
      </c>
      <c r="O4552" t="str">
        <f>"12/31/2500"</f>
        <v>12/31/2500</v>
      </c>
      <c r="P4552">
        <v>1</v>
      </c>
      <c r="Q4552">
        <v>1</v>
      </c>
      <c r="R4552">
        <v>1</v>
      </c>
      <c r="V4552" t="str">
        <f>"Trad IRN"</f>
        <v>Trad IRN</v>
      </c>
      <c r="W4552">
        <v>50</v>
      </c>
      <c r="X4552" t="s">
        <v>47</v>
      </c>
      <c r="Z4552" t="s">
        <v>47</v>
      </c>
      <c r="AB4552" t="s">
        <v>54</v>
      </c>
      <c r="AC4552" t="str">
        <f>"05"</f>
        <v>05</v>
      </c>
      <c r="AD4552" t="str">
        <f>"1"</f>
        <v>1</v>
      </c>
      <c r="AE4552" t="s">
        <v>55</v>
      </c>
      <c r="AG4552" t="s">
        <v>56</v>
      </c>
      <c r="AH4552" t="str">
        <f>"Trad IRN"</f>
        <v>Trad IRN</v>
      </c>
      <c r="AI4552" t="str">
        <f>"Bldg IRN"</f>
        <v>Bldg IRN</v>
      </c>
      <c r="AJ4552" t="s">
        <v>54</v>
      </c>
      <c r="AK4552" t="s">
        <v>71</v>
      </c>
      <c r="AL4552" t="s">
        <v>53</v>
      </c>
      <c r="AM4552">
        <v>142</v>
      </c>
      <c r="AN4552">
        <v>142</v>
      </c>
      <c r="AO4552">
        <v>15</v>
      </c>
    </row>
    <row r="4553" spans="1:41" x14ac:dyDescent="0.3">
      <c r="A4553" t="str">
        <f>"Trad IRN"</f>
        <v>Trad IRN</v>
      </c>
      <c r="B4553" t="str">
        <f>"Bldg IRN"</f>
        <v>Bldg IRN</v>
      </c>
      <c r="C4553" t="s">
        <v>41</v>
      </c>
      <c r="D4553" t="s">
        <v>3</v>
      </c>
      <c r="E4553" t="s">
        <v>80</v>
      </c>
      <c r="F4553" t="s">
        <v>81</v>
      </c>
      <c r="G4553" t="s">
        <v>82</v>
      </c>
      <c r="H4553" t="s">
        <v>83</v>
      </c>
      <c r="I4553" t="str">
        <f>"Trad IRN"</f>
        <v>Trad IRN</v>
      </c>
      <c r="J4553" t="s">
        <v>43</v>
      </c>
      <c r="K4553" t="s">
        <v>44</v>
      </c>
      <c r="L4553" t="s">
        <v>45</v>
      </c>
      <c r="M4553" t="s">
        <v>70</v>
      </c>
      <c r="N4553" t="str">
        <f>"11/07/2022"</f>
        <v>11/07/2022</v>
      </c>
      <c r="O4553" t="str">
        <f>"12/31/2500"</f>
        <v>12/31/2500</v>
      </c>
      <c r="P4553">
        <v>0.70422499999999999</v>
      </c>
      <c r="Q4553">
        <v>0.70422499999999999</v>
      </c>
      <c r="R4553">
        <v>0.70422499999999999</v>
      </c>
      <c r="V4553" t="str">
        <f>"Trad IRN"</f>
        <v>Trad IRN</v>
      </c>
      <c r="W4553">
        <v>100</v>
      </c>
      <c r="X4553" t="s">
        <v>47</v>
      </c>
      <c r="Z4553" t="s">
        <v>47</v>
      </c>
      <c r="AB4553" t="s">
        <v>54</v>
      </c>
      <c r="AC4553" t="str">
        <f>"05"</f>
        <v>05</v>
      </c>
      <c r="AD4553" t="str">
        <f>"1"</f>
        <v>1</v>
      </c>
      <c r="AE4553" t="s">
        <v>55</v>
      </c>
      <c r="AG4553" t="s">
        <v>56</v>
      </c>
      <c r="AH4553" t="str">
        <f>"Trad IRN"</f>
        <v>Trad IRN</v>
      </c>
      <c r="AI4553" t="str">
        <f>"Bldg IRN"</f>
        <v>Bldg IRN</v>
      </c>
      <c r="AJ4553" t="s">
        <v>54</v>
      </c>
      <c r="AK4553" t="s">
        <v>72</v>
      </c>
      <c r="AL4553" t="s">
        <v>53</v>
      </c>
      <c r="AM4553">
        <v>100</v>
      </c>
      <c r="AN4553">
        <v>142</v>
      </c>
      <c r="AO4553">
        <v>15</v>
      </c>
    </row>
    <row r="4554" spans="1:41" x14ac:dyDescent="0.3">
      <c r="A4554" t="str">
        <f>"Trad IRN"</f>
        <v>Trad IRN</v>
      </c>
      <c r="B4554" t="str">
        <f>"Bldg IRN"</f>
        <v>Bldg IRN</v>
      </c>
      <c r="C4554" t="s">
        <v>41</v>
      </c>
      <c r="D4554" t="s">
        <v>3</v>
      </c>
      <c r="E4554" t="s">
        <v>80</v>
      </c>
      <c r="F4554" t="s">
        <v>81</v>
      </c>
      <c r="G4554" t="s">
        <v>82</v>
      </c>
      <c r="H4554" t="s">
        <v>83</v>
      </c>
      <c r="I4554" t="str">
        <f>"Trad IRN"</f>
        <v>Trad IRN</v>
      </c>
      <c r="J4554" t="s">
        <v>43</v>
      </c>
      <c r="K4554" t="s">
        <v>44</v>
      </c>
      <c r="L4554" t="s">
        <v>45</v>
      </c>
      <c r="M4554" t="s">
        <v>46</v>
      </c>
      <c r="N4554" t="str">
        <f>"10/10/2022"</f>
        <v>10/10/2022</v>
      </c>
      <c r="O4554" t="str">
        <f>"12/31/2500"</f>
        <v>12/31/2500</v>
      </c>
      <c r="P4554">
        <v>0.80966700000000003</v>
      </c>
      <c r="Q4554">
        <v>0.80966700000000003</v>
      </c>
      <c r="S4554">
        <v>0</v>
      </c>
      <c r="T4554">
        <v>0.80966700000000003</v>
      </c>
      <c r="U4554">
        <v>0</v>
      </c>
      <c r="V4554" t="str">
        <f>"Trad IRN"</f>
        <v>Trad IRN</v>
      </c>
      <c r="W4554">
        <v>100</v>
      </c>
      <c r="X4554" t="s">
        <v>47</v>
      </c>
      <c r="Z4554" t="s">
        <v>47</v>
      </c>
      <c r="AB4554" t="str">
        <f>"03"</f>
        <v>03</v>
      </c>
      <c r="AC4554" t="s">
        <v>48</v>
      </c>
      <c r="AD4554" t="s">
        <v>49</v>
      </c>
      <c r="AE4554" t="s">
        <v>55</v>
      </c>
      <c r="AF4554">
        <v>3</v>
      </c>
      <c r="AG4554" t="s">
        <v>56</v>
      </c>
      <c r="AH4554" t="str">
        <f>"Trad IRN"</f>
        <v>Trad IRN</v>
      </c>
      <c r="AI4554" t="str">
        <f>"Bldg IRN"</f>
        <v>Bldg IRN</v>
      </c>
      <c r="AJ4554" t="s">
        <v>48</v>
      </c>
      <c r="AK4554" t="s">
        <v>48</v>
      </c>
      <c r="AL4554" t="s">
        <v>53</v>
      </c>
      <c r="AM4554">
        <v>901.24</v>
      </c>
      <c r="AN4554">
        <v>1113.0999999999999</v>
      </c>
      <c r="AO4554">
        <v>15</v>
      </c>
    </row>
    <row r="4555" spans="1:41" x14ac:dyDescent="0.3">
      <c r="A4555" t="str">
        <f>"Trad IRN"</f>
        <v>Trad IRN</v>
      </c>
      <c r="B4555" t="str">
        <f>"Bldg IRN"</f>
        <v>Bldg IRN</v>
      </c>
      <c r="C4555" t="s">
        <v>41</v>
      </c>
      <c r="D4555" t="s">
        <v>3</v>
      </c>
      <c r="E4555" t="s">
        <v>80</v>
      </c>
      <c r="F4555" t="s">
        <v>81</v>
      </c>
      <c r="G4555" t="s">
        <v>82</v>
      </c>
      <c r="H4555" t="s">
        <v>83</v>
      </c>
      <c r="I4555" t="str">
        <f>"Trad IRN"</f>
        <v>Trad IRN</v>
      </c>
      <c r="J4555" t="s">
        <v>43</v>
      </c>
      <c r="K4555" t="s">
        <v>44</v>
      </c>
      <c r="L4555" t="s">
        <v>45</v>
      </c>
      <c r="M4555" t="s">
        <v>46</v>
      </c>
      <c r="N4555" t="str">
        <f>"08/18/2022"</f>
        <v>08/18/2022</v>
      </c>
      <c r="O4555" t="str">
        <f>"10/09/2022"</f>
        <v>10/09/2022</v>
      </c>
      <c r="P4555">
        <v>0.190333</v>
      </c>
      <c r="Q4555">
        <v>0.190333</v>
      </c>
      <c r="S4555">
        <v>0</v>
      </c>
      <c r="T4555">
        <v>0.190333</v>
      </c>
      <c r="U4555">
        <v>0</v>
      </c>
      <c r="V4555" t="str">
        <f>"Trad IRN"</f>
        <v>Trad IRN</v>
      </c>
      <c r="W4555">
        <v>100</v>
      </c>
      <c r="X4555" t="s">
        <v>47</v>
      </c>
      <c r="Z4555" t="s">
        <v>47</v>
      </c>
      <c r="AB4555" t="str">
        <f>"03"</f>
        <v>03</v>
      </c>
      <c r="AC4555" t="s">
        <v>48</v>
      </c>
      <c r="AD4555" t="s">
        <v>49</v>
      </c>
      <c r="AE4555" t="s">
        <v>50</v>
      </c>
      <c r="AF4555">
        <v>3</v>
      </c>
      <c r="AG4555" t="s">
        <v>56</v>
      </c>
      <c r="AH4555" t="str">
        <f>"Trad IRN"</f>
        <v>Trad IRN</v>
      </c>
      <c r="AI4555" t="str">
        <f>"Bldg IRN"</f>
        <v>Bldg IRN</v>
      </c>
      <c r="AJ4555" t="s">
        <v>48</v>
      </c>
      <c r="AK4555" t="s">
        <v>48</v>
      </c>
      <c r="AL4555" t="s">
        <v>53</v>
      </c>
      <c r="AM4555">
        <v>211.86</v>
      </c>
      <c r="AN4555">
        <v>1113.0999999999999</v>
      </c>
      <c r="AO4555">
        <v>15</v>
      </c>
    </row>
    <row r="4556" spans="1:41" x14ac:dyDescent="0.3">
      <c r="A4556" t="str">
        <f>"Trad IRN"</f>
        <v>Trad IRN</v>
      </c>
      <c r="B4556" t="str">
        <f>"Bldg IRN"</f>
        <v>Bldg IRN</v>
      </c>
      <c r="C4556" t="s">
        <v>41</v>
      </c>
      <c r="D4556" t="s">
        <v>3</v>
      </c>
      <c r="E4556" t="s">
        <v>80</v>
      </c>
      <c r="F4556" t="s">
        <v>81</v>
      </c>
      <c r="G4556" t="s">
        <v>82</v>
      </c>
      <c r="H4556" t="s">
        <v>83</v>
      </c>
      <c r="I4556" t="str">
        <f>"Trad IRN"</f>
        <v>Trad IRN</v>
      </c>
      <c r="J4556" t="s">
        <v>43</v>
      </c>
      <c r="K4556" t="s">
        <v>44</v>
      </c>
      <c r="L4556" t="s">
        <v>45</v>
      </c>
      <c r="M4556" t="s">
        <v>46</v>
      </c>
      <c r="N4556" t="str">
        <f>"10/19/2022"</f>
        <v>10/19/2022</v>
      </c>
      <c r="O4556" t="str">
        <f>"12/31/2500"</f>
        <v>12/31/2500</v>
      </c>
      <c r="P4556">
        <v>0.775061</v>
      </c>
      <c r="Q4556">
        <v>0.775061</v>
      </c>
      <c r="R4556">
        <v>0.775061</v>
      </c>
      <c r="S4556">
        <v>0</v>
      </c>
      <c r="T4556">
        <v>0.775061</v>
      </c>
      <c r="U4556">
        <v>0</v>
      </c>
      <c r="V4556" t="str">
        <f>"Trad IRN"</f>
        <v>Trad IRN</v>
      </c>
      <c r="W4556">
        <v>100</v>
      </c>
      <c r="X4556" t="s">
        <v>47</v>
      </c>
      <c r="Z4556" t="s">
        <v>47</v>
      </c>
      <c r="AB4556" t="str">
        <f>"05"</f>
        <v>05</v>
      </c>
      <c r="AC4556" t="str">
        <f>"15"</f>
        <v>15</v>
      </c>
      <c r="AD4556" t="str">
        <f>"2"</f>
        <v>2</v>
      </c>
      <c r="AE4556" t="s">
        <v>55</v>
      </c>
      <c r="AF4556">
        <v>0</v>
      </c>
      <c r="AG4556" t="s">
        <v>56</v>
      </c>
      <c r="AH4556" t="str">
        <f>"Trad IRN"</f>
        <v>Trad IRN</v>
      </c>
      <c r="AI4556" t="str">
        <f>"Bldg IRN"</f>
        <v>Bldg IRN</v>
      </c>
      <c r="AJ4556" t="s">
        <v>48</v>
      </c>
      <c r="AK4556" t="s">
        <v>48</v>
      </c>
      <c r="AL4556" t="s">
        <v>53</v>
      </c>
      <c r="AM4556">
        <v>862.72</v>
      </c>
      <c r="AN4556">
        <v>1113.0999999999999</v>
      </c>
      <c r="AO4556">
        <v>15</v>
      </c>
    </row>
    <row r="4557" spans="1:41" x14ac:dyDescent="0.3">
      <c r="A4557" t="str">
        <f>"Trad IRN"</f>
        <v>Trad IRN</v>
      </c>
      <c r="B4557" t="str">
        <f>"Bldg IRN"</f>
        <v>Bldg IRN</v>
      </c>
      <c r="C4557" t="s">
        <v>41</v>
      </c>
      <c r="D4557" t="s">
        <v>3</v>
      </c>
      <c r="E4557" t="s">
        <v>80</v>
      </c>
      <c r="F4557" t="s">
        <v>81</v>
      </c>
      <c r="G4557" t="s">
        <v>82</v>
      </c>
      <c r="H4557" t="s">
        <v>83</v>
      </c>
      <c r="I4557" t="str">
        <f>"Trad IRN"</f>
        <v>Trad IRN</v>
      </c>
      <c r="J4557" t="s">
        <v>43</v>
      </c>
      <c r="K4557" t="s">
        <v>44</v>
      </c>
      <c r="L4557" t="s">
        <v>45</v>
      </c>
      <c r="M4557" t="s">
        <v>46</v>
      </c>
      <c r="N4557" t="str">
        <f>"08/18/2022"</f>
        <v>08/18/2022</v>
      </c>
      <c r="O4557" t="str">
        <f>"10/18/2022"</f>
        <v>10/18/2022</v>
      </c>
      <c r="P4557">
        <v>0.224939</v>
      </c>
      <c r="Q4557">
        <v>0.224939</v>
      </c>
      <c r="R4557">
        <v>0.224939</v>
      </c>
      <c r="S4557">
        <v>0</v>
      </c>
      <c r="T4557">
        <v>0.224939</v>
      </c>
      <c r="U4557">
        <v>0</v>
      </c>
      <c r="V4557" t="str">
        <f>"Trad IRN"</f>
        <v>Trad IRN</v>
      </c>
      <c r="W4557">
        <v>100</v>
      </c>
      <c r="X4557" t="s">
        <v>47</v>
      </c>
      <c r="Z4557" t="s">
        <v>47</v>
      </c>
      <c r="AB4557" t="str">
        <f>"05"</f>
        <v>05</v>
      </c>
      <c r="AC4557" t="str">
        <f>"15"</f>
        <v>15</v>
      </c>
      <c r="AD4557" t="str">
        <f>"2"</f>
        <v>2</v>
      </c>
      <c r="AE4557" t="s">
        <v>50</v>
      </c>
      <c r="AF4557">
        <v>0</v>
      </c>
      <c r="AG4557" t="s">
        <v>56</v>
      </c>
      <c r="AH4557" t="str">
        <f>"Trad IRN"</f>
        <v>Trad IRN</v>
      </c>
      <c r="AI4557" t="str">
        <f>"Bldg IRN"</f>
        <v>Bldg IRN</v>
      </c>
      <c r="AJ4557" t="s">
        <v>48</v>
      </c>
      <c r="AK4557" t="s">
        <v>48</v>
      </c>
      <c r="AL4557" t="s">
        <v>53</v>
      </c>
      <c r="AM4557">
        <v>250.38</v>
      </c>
      <c r="AN4557">
        <v>1113.0999999999999</v>
      </c>
      <c r="AO4557">
        <v>15</v>
      </c>
    </row>
    <row r="4558" spans="1:41" x14ac:dyDescent="0.3">
      <c r="A4558" t="str">
        <f>"Trad IRN"</f>
        <v>Trad IRN</v>
      </c>
      <c r="B4558" t="str">
        <f>"Bldg IRN"</f>
        <v>Bldg IRN</v>
      </c>
      <c r="C4558" t="s">
        <v>41</v>
      </c>
      <c r="D4558" t="s">
        <v>3</v>
      </c>
      <c r="E4558" t="s">
        <v>80</v>
      </c>
      <c r="F4558" t="s">
        <v>81</v>
      </c>
      <c r="G4558" t="s">
        <v>82</v>
      </c>
      <c r="H4558" t="s">
        <v>83</v>
      </c>
      <c r="I4558" t="str">
        <f>"Trad IRN"</f>
        <v>Trad IRN</v>
      </c>
      <c r="J4558" t="s">
        <v>43</v>
      </c>
      <c r="K4558" t="s">
        <v>44</v>
      </c>
      <c r="L4558" t="s">
        <v>45</v>
      </c>
      <c r="M4558" t="s">
        <v>70</v>
      </c>
      <c r="N4558" t="str">
        <f>"08/18/2022"</f>
        <v>08/18/2022</v>
      </c>
      <c r="O4558" t="str">
        <f>"12/31/2500"</f>
        <v>12/31/2500</v>
      </c>
      <c r="P4558">
        <v>1</v>
      </c>
      <c r="Q4558">
        <v>1</v>
      </c>
      <c r="R4558">
        <v>1</v>
      </c>
      <c r="V4558" t="str">
        <f>"Trad IRN"</f>
        <v>Trad IRN</v>
      </c>
      <c r="W4558">
        <v>50</v>
      </c>
      <c r="X4558" t="s">
        <v>47</v>
      </c>
      <c r="Z4558" t="s">
        <v>47</v>
      </c>
      <c r="AB4558" t="s">
        <v>54</v>
      </c>
      <c r="AC4558" t="str">
        <f>"12"</f>
        <v>12</v>
      </c>
      <c r="AD4558" t="str">
        <f>"6"</f>
        <v>6</v>
      </c>
      <c r="AE4558" t="s">
        <v>50</v>
      </c>
      <c r="AG4558" t="s">
        <v>56</v>
      </c>
      <c r="AH4558" t="str">
        <f>"Trad IRN"</f>
        <v>Trad IRN</v>
      </c>
      <c r="AI4558" t="str">
        <f>"Bldg IRN"</f>
        <v>Bldg IRN</v>
      </c>
      <c r="AJ4558" t="s">
        <v>54</v>
      </c>
      <c r="AK4558" t="s">
        <v>72</v>
      </c>
      <c r="AL4558" t="s">
        <v>53</v>
      </c>
      <c r="AM4558">
        <v>142</v>
      </c>
      <c r="AN4558">
        <v>142</v>
      </c>
      <c r="AO4558">
        <v>15</v>
      </c>
    </row>
    <row r="4559" spans="1:41" x14ac:dyDescent="0.3">
      <c r="A4559" t="str">
        <f>"Trad IRN"</f>
        <v>Trad IRN</v>
      </c>
      <c r="B4559" t="str">
        <f>"Bldg IRN"</f>
        <v>Bldg IRN</v>
      </c>
      <c r="C4559" t="s">
        <v>41</v>
      </c>
      <c r="D4559" t="s">
        <v>3</v>
      </c>
      <c r="E4559" t="s">
        <v>80</v>
      </c>
      <c r="F4559" t="s">
        <v>81</v>
      </c>
      <c r="G4559" t="s">
        <v>82</v>
      </c>
      <c r="H4559" t="s">
        <v>83</v>
      </c>
      <c r="I4559" t="str">
        <f>"Trad IRN"</f>
        <v>Trad IRN</v>
      </c>
      <c r="J4559" t="s">
        <v>43</v>
      </c>
      <c r="K4559" t="s">
        <v>44</v>
      </c>
      <c r="L4559" t="s">
        <v>45</v>
      </c>
      <c r="M4559" t="s">
        <v>46</v>
      </c>
      <c r="N4559" t="str">
        <f>"08/18/2022"</f>
        <v>08/18/2022</v>
      </c>
      <c r="O4559" t="str">
        <f>"12/31/2500"</f>
        <v>12/31/2500</v>
      </c>
      <c r="P4559">
        <v>1</v>
      </c>
      <c r="Q4559">
        <v>1</v>
      </c>
      <c r="S4559">
        <v>0</v>
      </c>
      <c r="T4559">
        <v>1</v>
      </c>
      <c r="U4559">
        <v>0</v>
      </c>
      <c r="V4559" t="str">
        <f>"Trad IRN"</f>
        <v>Trad IRN</v>
      </c>
      <c r="W4559">
        <v>100</v>
      </c>
      <c r="X4559" t="s">
        <v>47</v>
      </c>
      <c r="Z4559" t="s">
        <v>47</v>
      </c>
      <c r="AB4559" t="str">
        <f>"04"</f>
        <v>04</v>
      </c>
      <c r="AC4559" t="s">
        <v>48</v>
      </c>
      <c r="AD4559" t="s">
        <v>49</v>
      </c>
      <c r="AE4559" t="s">
        <v>55</v>
      </c>
      <c r="AF4559">
        <v>0</v>
      </c>
      <c r="AG4559" t="s">
        <v>56</v>
      </c>
      <c r="AH4559" t="str">
        <f>"Trad IRN"</f>
        <v>Trad IRN</v>
      </c>
      <c r="AI4559" t="str">
        <f>"Bldg IRN"</f>
        <v>Bldg IRN</v>
      </c>
      <c r="AJ4559" t="s">
        <v>48</v>
      </c>
      <c r="AK4559" t="s">
        <v>48</v>
      </c>
      <c r="AL4559" t="s">
        <v>53</v>
      </c>
      <c r="AM4559">
        <v>1113.0999999999999</v>
      </c>
      <c r="AN4559">
        <v>1113.0999999999999</v>
      </c>
      <c r="AO4559">
        <v>15</v>
      </c>
    </row>
    <row r="4560" spans="1:41" x14ac:dyDescent="0.3">
      <c r="A4560" t="str">
        <f>"Trad IRN"</f>
        <v>Trad IRN</v>
      </c>
      <c r="B4560" t="str">
        <f>"Bldg IRN"</f>
        <v>Bldg IRN</v>
      </c>
      <c r="C4560" t="s">
        <v>41</v>
      </c>
      <c r="D4560" t="s">
        <v>3</v>
      </c>
      <c r="E4560" t="s">
        <v>80</v>
      </c>
      <c r="F4560" t="s">
        <v>81</v>
      </c>
      <c r="G4560" t="s">
        <v>82</v>
      </c>
      <c r="H4560" t="s">
        <v>83</v>
      </c>
      <c r="I4560" t="str">
        <f>"Trad IRN"</f>
        <v>Trad IRN</v>
      </c>
      <c r="J4560" t="s">
        <v>43</v>
      </c>
      <c r="K4560" t="s">
        <v>44</v>
      </c>
      <c r="L4560" t="s">
        <v>45</v>
      </c>
      <c r="M4560" t="s">
        <v>70</v>
      </c>
      <c r="N4560" t="str">
        <f>"08/22/2022"</f>
        <v>08/22/2022</v>
      </c>
      <c r="O4560" t="str">
        <f>"12/31/2500"</f>
        <v>12/31/2500</v>
      </c>
      <c r="P4560">
        <v>0.99295800000000001</v>
      </c>
      <c r="Q4560">
        <v>0.99295800000000001</v>
      </c>
      <c r="R4560">
        <v>0.99295800000000001</v>
      </c>
      <c r="V4560" t="str">
        <f>"Trad IRN"</f>
        <v>Trad IRN</v>
      </c>
      <c r="W4560">
        <v>50</v>
      </c>
      <c r="X4560" t="s">
        <v>47</v>
      </c>
      <c r="Z4560" t="s">
        <v>47</v>
      </c>
      <c r="AB4560" t="s">
        <v>54</v>
      </c>
      <c r="AC4560" t="str">
        <f>"12"</f>
        <v>12</v>
      </c>
      <c r="AD4560" t="str">
        <f>"6"</f>
        <v>6</v>
      </c>
      <c r="AE4560" t="s">
        <v>55</v>
      </c>
      <c r="AG4560" t="s">
        <v>56</v>
      </c>
      <c r="AH4560" t="str">
        <f>"Trad IRN"</f>
        <v>Trad IRN</v>
      </c>
      <c r="AI4560" t="str">
        <f>"Bldg IRN"</f>
        <v>Bldg IRN</v>
      </c>
      <c r="AJ4560" t="s">
        <v>54</v>
      </c>
      <c r="AK4560" t="s">
        <v>72</v>
      </c>
      <c r="AL4560" t="s">
        <v>53</v>
      </c>
      <c r="AM4560">
        <v>141</v>
      </c>
      <c r="AN4560">
        <v>142</v>
      </c>
      <c r="AO4560">
        <v>15</v>
      </c>
    </row>
    <row r="4561" spans="1:41" x14ac:dyDescent="0.3">
      <c r="A4561" t="str">
        <f>"Trad IRN"</f>
        <v>Trad IRN</v>
      </c>
      <c r="B4561" t="str">
        <f>"Bldg IRN"</f>
        <v>Bldg IRN</v>
      </c>
      <c r="C4561" t="s">
        <v>41</v>
      </c>
      <c r="D4561" t="s">
        <v>3</v>
      </c>
      <c r="E4561" t="s">
        <v>80</v>
      </c>
      <c r="F4561" t="s">
        <v>81</v>
      </c>
      <c r="G4561" t="s">
        <v>82</v>
      </c>
      <c r="H4561" t="s">
        <v>83</v>
      </c>
      <c r="I4561" t="str">
        <f>"Trad IRN"</f>
        <v>Trad IRN</v>
      </c>
      <c r="J4561" t="s">
        <v>43</v>
      </c>
      <c r="K4561" t="s">
        <v>44</v>
      </c>
      <c r="L4561" t="s">
        <v>45</v>
      </c>
      <c r="M4561" t="s">
        <v>46</v>
      </c>
      <c r="N4561" t="str">
        <f>"12/02/2022"</f>
        <v>12/02/2022</v>
      </c>
      <c r="O4561" t="str">
        <f>"12/31/2500"</f>
        <v>12/31/2500</v>
      </c>
      <c r="P4561">
        <v>0.61137399999999997</v>
      </c>
      <c r="Q4561">
        <v>0.61137399999999997</v>
      </c>
      <c r="S4561">
        <v>0</v>
      </c>
      <c r="T4561">
        <v>0.61137399999999997</v>
      </c>
      <c r="U4561">
        <v>0</v>
      </c>
      <c r="V4561" t="str">
        <f>"Trad IRN"</f>
        <v>Trad IRN</v>
      </c>
      <c r="W4561">
        <v>100</v>
      </c>
      <c r="X4561" t="s">
        <v>47</v>
      </c>
      <c r="Z4561" t="s">
        <v>47</v>
      </c>
      <c r="AB4561" t="str">
        <f>"01"</f>
        <v>01</v>
      </c>
      <c r="AC4561" t="s">
        <v>48</v>
      </c>
      <c r="AD4561" t="s">
        <v>49</v>
      </c>
      <c r="AE4561" t="s">
        <v>55</v>
      </c>
      <c r="AF4561">
        <v>0</v>
      </c>
      <c r="AG4561" t="s">
        <v>56</v>
      </c>
      <c r="AH4561" t="str">
        <f>"Trad IRN"</f>
        <v>Trad IRN</v>
      </c>
      <c r="AI4561" t="str">
        <f>"Bldg IRN"</f>
        <v>Bldg IRN</v>
      </c>
      <c r="AJ4561" t="s">
        <v>48</v>
      </c>
      <c r="AK4561" t="s">
        <v>48</v>
      </c>
      <c r="AL4561" t="s">
        <v>53</v>
      </c>
      <c r="AM4561">
        <v>680.52</v>
      </c>
      <c r="AN4561">
        <v>1113.0999999999999</v>
      </c>
      <c r="AO4561">
        <v>15</v>
      </c>
    </row>
    <row r="4562" spans="1:41" x14ac:dyDescent="0.3">
      <c r="A4562" t="str">
        <f>"Trad IRN"</f>
        <v>Trad IRN</v>
      </c>
      <c r="B4562" t="str">
        <f>"Bldg IRN"</f>
        <v>Bldg IRN</v>
      </c>
      <c r="C4562" t="s">
        <v>41</v>
      </c>
      <c r="D4562" t="s">
        <v>3</v>
      </c>
      <c r="E4562" t="s">
        <v>80</v>
      </c>
      <c r="F4562" t="s">
        <v>81</v>
      </c>
      <c r="G4562" t="s">
        <v>82</v>
      </c>
      <c r="H4562" t="s">
        <v>83</v>
      </c>
      <c r="I4562" t="str">
        <f>"Trad IRN"</f>
        <v>Trad IRN</v>
      </c>
      <c r="J4562" t="s">
        <v>43</v>
      </c>
      <c r="K4562" t="s">
        <v>44</v>
      </c>
      <c r="L4562" t="s">
        <v>45</v>
      </c>
      <c r="M4562" t="s">
        <v>46</v>
      </c>
      <c r="N4562" t="str">
        <f t="shared" ref="N4562:N4567" si="460">"08/18/2022"</f>
        <v>08/18/2022</v>
      </c>
      <c r="O4562" t="str">
        <f>"11/09/2022"</f>
        <v>11/09/2022</v>
      </c>
      <c r="P4562">
        <v>0.31364700000000001</v>
      </c>
      <c r="Q4562">
        <v>0.31364700000000001</v>
      </c>
      <c r="S4562">
        <v>0</v>
      </c>
      <c r="T4562">
        <v>0.31364700000000001</v>
      </c>
      <c r="U4562">
        <v>0</v>
      </c>
      <c r="V4562" t="str">
        <f>"Trad IRN"</f>
        <v>Trad IRN</v>
      </c>
      <c r="W4562">
        <v>100</v>
      </c>
      <c r="X4562" t="s">
        <v>47</v>
      </c>
      <c r="Z4562" t="s">
        <v>47</v>
      </c>
      <c r="AB4562" t="str">
        <f>"01"</f>
        <v>01</v>
      </c>
      <c r="AC4562" t="s">
        <v>48</v>
      </c>
      <c r="AD4562" t="s">
        <v>49</v>
      </c>
      <c r="AE4562" t="s">
        <v>55</v>
      </c>
      <c r="AF4562">
        <v>0</v>
      </c>
      <c r="AG4562" t="s">
        <v>56</v>
      </c>
      <c r="AH4562" t="str">
        <f>"Trad IRN"</f>
        <v>Trad IRN</v>
      </c>
      <c r="AI4562" t="str">
        <f>"Bldg IRN"</f>
        <v>Bldg IRN</v>
      </c>
      <c r="AJ4562" t="s">
        <v>48</v>
      </c>
      <c r="AK4562" t="s">
        <v>48</v>
      </c>
      <c r="AL4562" t="s">
        <v>53</v>
      </c>
      <c r="AM4562">
        <v>349.12</v>
      </c>
      <c r="AN4562">
        <v>1113.0999999999999</v>
      </c>
      <c r="AO4562">
        <v>15</v>
      </c>
    </row>
    <row r="4563" spans="1:41" x14ac:dyDescent="0.3">
      <c r="A4563" t="str">
        <f>"Trad IRN"</f>
        <v>Trad IRN</v>
      </c>
      <c r="B4563" t="str">
        <f>"Bldg IRN"</f>
        <v>Bldg IRN</v>
      </c>
      <c r="C4563" t="s">
        <v>41</v>
      </c>
      <c r="D4563" t="s">
        <v>3</v>
      </c>
      <c r="E4563" t="s">
        <v>80</v>
      </c>
      <c r="F4563" t="s">
        <v>81</v>
      </c>
      <c r="G4563" t="s">
        <v>82</v>
      </c>
      <c r="H4563" t="s">
        <v>83</v>
      </c>
      <c r="I4563" t="str">
        <f>"Trad IRN"</f>
        <v>Trad IRN</v>
      </c>
      <c r="J4563" t="s">
        <v>43</v>
      </c>
      <c r="K4563" t="s">
        <v>44</v>
      </c>
      <c r="L4563" t="s">
        <v>45</v>
      </c>
      <c r="M4563" t="s">
        <v>46</v>
      </c>
      <c r="N4563" t="str">
        <f t="shared" si="460"/>
        <v>08/18/2022</v>
      </c>
      <c r="O4563" t="str">
        <f t="shared" ref="O4563:O4569" si="461">"12/31/2500"</f>
        <v>12/31/2500</v>
      </c>
      <c r="P4563">
        <v>1</v>
      </c>
      <c r="Q4563">
        <v>1</v>
      </c>
      <c r="S4563">
        <v>0</v>
      </c>
      <c r="T4563">
        <v>1</v>
      </c>
      <c r="U4563">
        <v>0</v>
      </c>
      <c r="V4563" t="str">
        <f>"Trad IRN"</f>
        <v>Trad IRN</v>
      </c>
      <c r="W4563">
        <v>100</v>
      </c>
      <c r="X4563" t="s">
        <v>47</v>
      </c>
      <c r="Z4563" t="s">
        <v>47</v>
      </c>
      <c r="AB4563" t="str">
        <f>"05"</f>
        <v>05</v>
      </c>
      <c r="AC4563" t="s">
        <v>48</v>
      </c>
      <c r="AD4563" t="s">
        <v>49</v>
      </c>
      <c r="AE4563" t="s">
        <v>55</v>
      </c>
      <c r="AF4563">
        <v>0</v>
      </c>
      <c r="AG4563" t="s">
        <v>56</v>
      </c>
      <c r="AH4563" t="str">
        <f>"Trad IRN"</f>
        <v>Trad IRN</v>
      </c>
      <c r="AI4563" t="str">
        <f>"Bldg IRN"</f>
        <v>Bldg IRN</v>
      </c>
      <c r="AJ4563" t="s">
        <v>48</v>
      </c>
      <c r="AK4563" t="s">
        <v>48</v>
      </c>
      <c r="AL4563" t="s">
        <v>53</v>
      </c>
      <c r="AM4563">
        <v>1113.0999999999999</v>
      </c>
      <c r="AN4563">
        <v>1113.0999999999999</v>
      </c>
      <c r="AO4563">
        <v>15</v>
      </c>
    </row>
    <row r="4564" spans="1:41" x14ac:dyDescent="0.3">
      <c r="A4564" t="str">
        <f>"Trad IRN"</f>
        <v>Trad IRN</v>
      </c>
      <c r="B4564" t="str">
        <f>"Bldg IRN"</f>
        <v>Bldg IRN</v>
      </c>
      <c r="C4564" t="s">
        <v>41</v>
      </c>
      <c r="D4564" t="s">
        <v>3</v>
      </c>
      <c r="E4564" t="s">
        <v>80</v>
      </c>
      <c r="F4564" t="s">
        <v>81</v>
      </c>
      <c r="G4564" t="s">
        <v>82</v>
      </c>
      <c r="H4564" t="s">
        <v>83</v>
      </c>
      <c r="I4564" t="str">
        <f>"Trad IRN"</f>
        <v>Trad IRN</v>
      </c>
      <c r="J4564" t="s">
        <v>43</v>
      </c>
      <c r="K4564" t="s">
        <v>44</v>
      </c>
      <c r="L4564" t="s">
        <v>45</v>
      </c>
      <c r="M4564" t="s">
        <v>46</v>
      </c>
      <c r="N4564" t="str">
        <f t="shared" si="460"/>
        <v>08/18/2022</v>
      </c>
      <c r="O4564" t="str">
        <f t="shared" si="461"/>
        <v>12/31/2500</v>
      </c>
      <c r="P4564">
        <v>1</v>
      </c>
      <c r="Q4564">
        <v>1</v>
      </c>
      <c r="R4564">
        <v>1</v>
      </c>
      <c r="S4564">
        <v>0</v>
      </c>
      <c r="T4564">
        <v>1</v>
      </c>
      <c r="U4564">
        <v>0</v>
      </c>
      <c r="V4564" t="str">
        <f>"Trad IRN"</f>
        <v>Trad IRN</v>
      </c>
      <c r="W4564">
        <v>100</v>
      </c>
      <c r="X4564" t="s">
        <v>47</v>
      </c>
      <c r="Z4564" t="s">
        <v>47</v>
      </c>
      <c r="AB4564" t="str">
        <f>"01"</f>
        <v>01</v>
      </c>
      <c r="AC4564" t="str">
        <f>"05"</f>
        <v>05</v>
      </c>
      <c r="AD4564" t="str">
        <f>"1"</f>
        <v>1</v>
      </c>
      <c r="AE4564" t="s">
        <v>50</v>
      </c>
      <c r="AF4564">
        <v>0</v>
      </c>
      <c r="AG4564" t="s">
        <v>56</v>
      </c>
      <c r="AH4564" t="str">
        <f>"Trad IRN"</f>
        <v>Trad IRN</v>
      </c>
      <c r="AI4564" t="str">
        <f>"Bldg IRN"</f>
        <v>Bldg IRN</v>
      </c>
      <c r="AJ4564" t="s">
        <v>48</v>
      </c>
      <c r="AK4564" t="s">
        <v>48</v>
      </c>
      <c r="AL4564" t="s">
        <v>53</v>
      </c>
      <c r="AM4564">
        <v>1113.0999999999999</v>
      </c>
      <c r="AN4564">
        <v>1113.0999999999999</v>
      </c>
      <c r="AO4564">
        <v>15</v>
      </c>
    </row>
    <row r="4565" spans="1:41" x14ac:dyDescent="0.3">
      <c r="A4565" t="str">
        <f>"Trad IRN"</f>
        <v>Trad IRN</v>
      </c>
      <c r="B4565" t="str">
        <f>"Bldg IRN"</f>
        <v>Bldg IRN</v>
      </c>
      <c r="C4565" t="s">
        <v>41</v>
      </c>
      <c r="D4565" t="s">
        <v>3</v>
      </c>
      <c r="E4565" t="s">
        <v>80</v>
      </c>
      <c r="F4565" t="s">
        <v>81</v>
      </c>
      <c r="G4565" t="s">
        <v>82</v>
      </c>
      <c r="H4565" t="s">
        <v>83</v>
      </c>
      <c r="I4565" t="str">
        <f>"Trad IRN"</f>
        <v>Trad IRN</v>
      </c>
      <c r="J4565" t="s">
        <v>43</v>
      </c>
      <c r="K4565" t="s">
        <v>44</v>
      </c>
      <c r="L4565" t="s">
        <v>45</v>
      </c>
      <c r="M4565" t="s">
        <v>70</v>
      </c>
      <c r="N4565" t="str">
        <f t="shared" si="460"/>
        <v>08/18/2022</v>
      </c>
      <c r="O4565" t="str">
        <f t="shared" si="461"/>
        <v>12/31/2500</v>
      </c>
      <c r="P4565">
        <v>1</v>
      </c>
      <c r="Q4565">
        <v>1</v>
      </c>
      <c r="R4565">
        <v>1</v>
      </c>
      <c r="V4565" t="str">
        <f>"Trad IRN"</f>
        <v>Trad IRN</v>
      </c>
      <c r="W4565">
        <v>50</v>
      </c>
      <c r="X4565" t="s">
        <v>47</v>
      </c>
      <c r="Z4565" t="s">
        <v>47</v>
      </c>
      <c r="AB4565" t="s">
        <v>54</v>
      </c>
      <c r="AC4565" t="str">
        <f>"05"</f>
        <v>05</v>
      </c>
      <c r="AD4565" t="str">
        <f>"1"</f>
        <v>1</v>
      </c>
      <c r="AE4565" t="s">
        <v>50</v>
      </c>
      <c r="AG4565" t="s">
        <v>56</v>
      </c>
      <c r="AH4565" t="str">
        <f>"Trad IRN"</f>
        <v>Trad IRN</v>
      </c>
      <c r="AI4565" t="str">
        <f>"Bldg IRN"</f>
        <v>Bldg IRN</v>
      </c>
      <c r="AJ4565" t="s">
        <v>54</v>
      </c>
      <c r="AK4565" t="s">
        <v>72</v>
      </c>
      <c r="AL4565" t="s">
        <v>53</v>
      </c>
      <c r="AM4565">
        <v>142</v>
      </c>
      <c r="AN4565">
        <v>142</v>
      </c>
      <c r="AO4565">
        <v>15</v>
      </c>
    </row>
    <row r="4566" spans="1:41" x14ac:dyDescent="0.3">
      <c r="A4566" t="str">
        <f>"Trad IRN"</f>
        <v>Trad IRN</v>
      </c>
      <c r="B4566" t="str">
        <f>"Bldg IRN"</f>
        <v>Bldg IRN</v>
      </c>
      <c r="C4566" t="s">
        <v>41</v>
      </c>
      <c r="D4566" t="s">
        <v>3</v>
      </c>
      <c r="E4566" t="s">
        <v>80</v>
      </c>
      <c r="F4566" t="s">
        <v>81</v>
      </c>
      <c r="G4566" t="s">
        <v>82</v>
      </c>
      <c r="H4566" t="s">
        <v>83</v>
      </c>
      <c r="I4566" t="str">
        <f>"Trad IRN"</f>
        <v>Trad IRN</v>
      </c>
      <c r="J4566" t="s">
        <v>43</v>
      </c>
      <c r="K4566" t="s">
        <v>44</v>
      </c>
      <c r="L4566" t="s">
        <v>45</v>
      </c>
      <c r="M4566" t="s">
        <v>46</v>
      </c>
      <c r="N4566" t="str">
        <f t="shared" si="460"/>
        <v>08/18/2022</v>
      </c>
      <c r="O4566" t="str">
        <f t="shared" si="461"/>
        <v>12/31/2500</v>
      </c>
      <c r="P4566">
        <v>1</v>
      </c>
      <c r="Q4566">
        <v>1</v>
      </c>
      <c r="S4566">
        <v>0</v>
      </c>
      <c r="T4566">
        <v>1</v>
      </c>
      <c r="U4566">
        <v>0</v>
      </c>
      <c r="V4566" t="str">
        <f>"Trad IRN"</f>
        <v>Trad IRN</v>
      </c>
      <c r="W4566">
        <v>100</v>
      </c>
      <c r="X4566" t="s">
        <v>47</v>
      </c>
      <c r="Z4566" t="s">
        <v>47</v>
      </c>
      <c r="AB4566" t="str">
        <f>"03"</f>
        <v>03</v>
      </c>
      <c r="AC4566" t="s">
        <v>48</v>
      </c>
      <c r="AD4566" t="s">
        <v>49</v>
      </c>
      <c r="AE4566" t="s">
        <v>50</v>
      </c>
      <c r="AF4566">
        <v>0</v>
      </c>
      <c r="AG4566" t="s">
        <v>56</v>
      </c>
      <c r="AH4566" t="str">
        <f>"Trad IRN"</f>
        <v>Trad IRN</v>
      </c>
      <c r="AI4566" t="str">
        <f>"Bldg IRN"</f>
        <v>Bldg IRN</v>
      </c>
      <c r="AJ4566" t="s">
        <v>48</v>
      </c>
      <c r="AK4566" t="s">
        <v>48</v>
      </c>
      <c r="AL4566" t="s">
        <v>53</v>
      </c>
      <c r="AM4566">
        <v>1113.0999999999999</v>
      </c>
      <c r="AN4566">
        <v>1113.0999999999999</v>
      </c>
      <c r="AO4566">
        <v>15</v>
      </c>
    </row>
    <row r="4567" spans="1:41" x14ac:dyDescent="0.3">
      <c r="A4567" t="str">
        <f>"Trad IRN"</f>
        <v>Trad IRN</v>
      </c>
      <c r="B4567" t="str">
        <f>"Bldg IRN"</f>
        <v>Bldg IRN</v>
      </c>
      <c r="C4567" t="s">
        <v>41</v>
      </c>
      <c r="D4567" t="s">
        <v>3</v>
      </c>
      <c r="E4567" t="s">
        <v>80</v>
      </c>
      <c r="F4567" t="s">
        <v>81</v>
      </c>
      <c r="G4567" t="s">
        <v>82</v>
      </c>
      <c r="H4567" t="s">
        <v>83</v>
      </c>
      <c r="I4567" t="str">
        <f>"Trad IRN"</f>
        <v>Trad IRN</v>
      </c>
      <c r="J4567" t="s">
        <v>43</v>
      </c>
      <c r="K4567" t="s">
        <v>44</v>
      </c>
      <c r="L4567" t="s">
        <v>45</v>
      </c>
      <c r="M4567" t="s">
        <v>46</v>
      </c>
      <c r="N4567" t="str">
        <f t="shared" si="460"/>
        <v>08/18/2022</v>
      </c>
      <c r="O4567" t="str">
        <f t="shared" si="461"/>
        <v>12/31/2500</v>
      </c>
      <c r="P4567">
        <v>1</v>
      </c>
      <c r="Q4567">
        <v>1</v>
      </c>
      <c r="S4567">
        <v>0</v>
      </c>
      <c r="T4567">
        <v>1</v>
      </c>
      <c r="U4567">
        <v>0</v>
      </c>
      <c r="V4567" t="str">
        <f>"Trad IRN"</f>
        <v>Trad IRN</v>
      </c>
      <c r="W4567">
        <v>100</v>
      </c>
      <c r="X4567" t="s">
        <v>47</v>
      </c>
      <c r="Z4567" t="s">
        <v>47</v>
      </c>
      <c r="AB4567" t="str">
        <f>"01"</f>
        <v>01</v>
      </c>
      <c r="AC4567" t="s">
        <v>48</v>
      </c>
      <c r="AD4567" t="s">
        <v>49</v>
      </c>
      <c r="AE4567" t="s">
        <v>50</v>
      </c>
      <c r="AF4567">
        <v>0</v>
      </c>
      <c r="AG4567" t="s">
        <v>56</v>
      </c>
      <c r="AH4567" t="str">
        <f>"Trad IRN"</f>
        <v>Trad IRN</v>
      </c>
      <c r="AI4567" t="str">
        <f>"Bldg IRN"</f>
        <v>Bldg IRN</v>
      </c>
      <c r="AJ4567" t="s">
        <v>48</v>
      </c>
      <c r="AK4567" t="s">
        <v>48</v>
      </c>
      <c r="AL4567" t="s">
        <v>53</v>
      </c>
      <c r="AM4567">
        <v>1113.0999999999999</v>
      </c>
      <c r="AN4567">
        <v>1113.0999999999999</v>
      </c>
      <c r="AO4567">
        <v>15</v>
      </c>
    </row>
    <row r="4568" spans="1:41" x14ac:dyDescent="0.3">
      <c r="A4568" t="str">
        <f>"Trad IRN"</f>
        <v>Trad IRN</v>
      </c>
      <c r="B4568" t="str">
        <f>"Bldg IRN"</f>
        <v>Bldg IRN</v>
      </c>
      <c r="C4568" t="s">
        <v>41</v>
      </c>
      <c r="D4568" t="s">
        <v>3</v>
      </c>
      <c r="E4568" t="s">
        <v>80</v>
      </c>
      <c r="F4568" t="s">
        <v>81</v>
      </c>
      <c r="G4568" t="s">
        <v>82</v>
      </c>
      <c r="H4568" t="s">
        <v>83</v>
      </c>
      <c r="I4568" t="str">
        <f>"Trad IRN"</f>
        <v>Trad IRN</v>
      </c>
      <c r="J4568" t="s">
        <v>43</v>
      </c>
      <c r="K4568" t="s">
        <v>44</v>
      </c>
      <c r="L4568" t="s">
        <v>45</v>
      </c>
      <c r="M4568" t="s">
        <v>70</v>
      </c>
      <c r="N4568" t="str">
        <f>"08/22/2022"</f>
        <v>08/22/2022</v>
      </c>
      <c r="O4568" t="str">
        <f t="shared" si="461"/>
        <v>12/31/2500</v>
      </c>
      <c r="P4568">
        <v>0.99295800000000001</v>
      </c>
      <c r="Q4568">
        <v>0.99295800000000001</v>
      </c>
      <c r="R4568">
        <v>0.99295800000000001</v>
      </c>
      <c r="V4568" t="str">
        <f>"Trad IRN"</f>
        <v>Trad IRN</v>
      </c>
      <c r="W4568">
        <v>100</v>
      </c>
      <c r="X4568" t="s">
        <v>47</v>
      </c>
      <c r="Z4568" t="s">
        <v>47</v>
      </c>
      <c r="AB4568" t="s">
        <v>54</v>
      </c>
      <c r="AC4568" t="str">
        <f>"05"</f>
        <v>05</v>
      </c>
      <c r="AD4568" t="str">
        <f>"1"</f>
        <v>1</v>
      </c>
      <c r="AE4568" t="s">
        <v>50</v>
      </c>
      <c r="AG4568" t="s">
        <v>56</v>
      </c>
      <c r="AH4568" t="str">
        <f>"Trad IRN"</f>
        <v>Trad IRN</v>
      </c>
      <c r="AI4568" t="str">
        <f>"Bldg IRN"</f>
        <v>Bldg IRN</v>
      </c>
      <c r="AJ4568" t="s">
        <v>54</v>
      </c>
      <c r="AK4568" t="s">
        <v>71</v>
      </c>
      <c r="AL4568" t="s">
        <v>53</v>
      </c>
      <c r="AM4568">
        <v>141</v>
      </c>
      <c r="AN4568">
        <v>142</v>
      </c>
      <c r="AO4568">
        <v>15</v>
      </c>
    </row>
    <row r="4569" spans="1:41" x14ac:dyDescent="0.3">
      <c r="A4569" t="str">
        <f>"Trad IRN"</f>
        <v>Trad IRN</v>
      </c>
      <c r="B4569" t="str">
        <f>"Bldg IRN"</f>
        <v>Bldg IRN</v>
      </c>
      <c r="C4569" t="s">
        <v>41</v>
      </c>
      <c r="D4569" t="s">
        <v>3</v>
      </c>
      <c r="E4569" t="s">
        <v>80</v>
      </c>
      <c r="F4569" t="s">
        <v>81</v>
      </c>
      <c r="G4569" t="s">
        <v>82</v>
      </c>
      <c r="H4569" t="s">
        <v>83</v>
      </c>
      <c r="I4569" t="str">
        <f>"Trad IRN"</f>
        <v>Trad IRN</v>
      </c>
      <c r="J4569" t="s">
        <v>43</v>
      </c>
      <c r="K4569" t="s">
        <v>44</v>
      </c>
      <c r="L4569" t="s">
        <v>45</v>
      </c>
      <c r="M4569" t="s">
        <v>46</v>
      </c>
      <c r="N4569" t="str">
        <f>"10/12/2022"</f>
        <v>10/12/2022</v>
      </c>
      <c r="O4569" t="str">
        <f t="shared" si="461"/>
        <v>12/31/2500</v>
      </c>
      <c r="P4569">
        <v>0.79813100000000003</v>
      </c>
      <c r="Q4569">
        <v>0.79813100000000003</v>
      </c>
      <c r="S4569">
        <v>0</v>
      </c>
      <c r="T4569">
        <v>0.79813100000000003</v>
      </c>
      <c r="U4569">
        <v>0</v>
      </c>
      <c r="V4569" t="str">
        <f>"Trad IRN"</f>
        <v>Trad IRN</v>
      </c>
      <c r="W4569">
        <v>100</v>
      </c>
      <c r="X4569" t="s">
        <v>47</v>
      </c>
      <c r="Z4569" t="s">
        <v>47</v>
      </c>
      <c r="AB4569" t="str">
        <f>"02"</f>
        <v>02</v>
      </c>
      <c r="AC4569" t="s">
        <v>48</v>
      </c>
      <c r="AD4569" t="s">
        <v>49</v>
      </c>
      <c r="AE4569" t="s">
        <v>55</v>
      </c>
      <c r="AF4569">
        <v>2</v>
      </c>
      <c r="AG4569" t="s">
        <v>56</v>
      </c>
      <c r="AH4569" t="str">
        <f>"Trad IRN"</f>
        <v>Trad IRN</v>
      </c>
      <c r="AI4569" t="str">
        <f>"Bldg IRN"</f>
        <v>Bldg IRN</v>
      </c>
      <c r="AJ4569" t="s">
        <v>48</v>
      </c>
      <c r="AK4569" t="s">
        <v>48</v>
      </c>
      <c r="AL4569" t="s">
        <v>53</v>
      </c>
      <c r="AM4569">
        <v>888.4</v>
      </c>
      <c r="AN4569">
        <v>1113.0999999999999</v>
      </c>
      <c r="AO4569">
        <v>15</v>
      </c>
    </row>
    <row r="4570" spans="1:41" x14ac:dyDescent="0.3">
      <c r="A4570" t="str">
        <f>"Trad IRN"</f>
        <v>Trad IRN</v>
      </c>
      <c r="B4570" t="str">
        <f>"Bldg IRN"</f>
        <v>Bldg IRN</v>
      </c>
      <c r="C4570" t="s">
        <v>41</v>
      </c>
      <c r="D4570" t="s">
        <v>3</v>
      </c>
      <c r="E4570" t="s">
        <v>80</v>
      </c>
      <c r="F4570" t="s">
        <v>81</v>
      </c>
      <c r="G4570" t="s">
        <v>82</v>
      </c>
      <c r="H4570" t="s">
        <v>83</v>
      </c>
      <c r="I4570" t="str">
        <f>"Trad IRN"</f>
        <v>Trad IRN</v>
      </c>
      <c r="J4570" t="s">
        <v>43</v>
      </c>
      <c r="K4570" t="s">
        <v>44</v>
      </c>
      <c r="L4570" t="s">
        <v>45</v>
      </c>
      <c r="M4570" t="s">
        <v>46</v>
      </c>
      <c r="N4570" t="str">
        <f>"08/18/2022"</f>
        <v>08/18/2022</v>
      </c>
      <c r="O4570" t="str">
        <f>"10/11/2022"</f>
        <v>10/11/2022</v>
      </c>
      <c r="P4570">
        <v>0.20186899999999999</v>
      </c>
      <c r="Q4570">
        <v>0.20186899999999999</v>
      </c>
      <c r="S4570">
        <v>0</v>
      </c>
      <c r="T4570">
        <v>0.20186899999999999</v>
      </c>
      <c r="U4570">
        <v>0</v>
      </c>
      <c r="V4570" t="str">
        <f>"Trad IRN"</f>
        <v>Trad IRN</v>
      </c>
      <c r="W4570">
        <v>100</v>
      </c>
      <c r="X4570" t="s">
        <v>47</v>
      </c>
      <c r="Z4570" t="s">
        <v>47</v>
      </c>
      <c r="AB4570" t="str">
        <f>"02"</f>
        <v>02</v>
      </c>
      <c r="AC4570" t="s">
        <v>48</v>
      </c>
      <c r="AD4570" t="s">
        <v>49</v>
      </c>
      <c r="AE4570" t="s">
        <v>50</v>
      </c>
      <c r="AF4570">
        <v>2</v>
      </c>
      <c r="AG4570" t="s">
        <v>56</v>
      </c>
      <c r="AH4570" t="str">
        <f>"Trad IRN"</f>
        <v>Trad IRN</v>
      </c>
      <c r="AI4570" t="str">
        <f>"Bldg IRN"</f>
        <v>Bldg IRN</v>
      </c>
      <c r="AJ4570" t="s">
        <v>48</v>
      </c>
      <c r="AK4570" t="s">
        <v>48</v>
      </c>
      <c r="AL4570" t="s">
        <v>53</v>
      </c>
      <c r="AM4570">
        <v>224.7</v>
      </c>
      <c r="AN4570">
        <v>1113.0999999999999</v>
      </c>
      <c r="AO4570">
        <v>15</v>
      </c>
    </row>
    <row r="4571" spans="1:41" x14ac:dyDescent="0.3">
      <c r="A4571" t="str">
        <f>"Trad IRN"</f>
        <v>Trad IRN</v>
      </c>
      <c r="B4571" t="str">
        <f>"Bldg IRN"</f>
        <v>Bldg IRN</v>
      </c>
      <c r="C4571" t="s">
        <v>41</v>
      </c>
      <c r="D4571" t="s">
        <v>3</v>
      </c>
      <c r="E4571" t="s">
        <v>80</v>
      </c>
      <c r="F4571" t="s">
        <v>81</v>
      </c>
      <c r="G4571" t="s">
        <v>82</v>
      </c>
      <c r="H4571" t="s">
        <v>83</v>
      </c>
      <c r="I4571" t="str">
        <f>"Trad IRN"</f>
        <v>Trad IRN</v>
      </c>
      <c r="J4571" t="s">
        <v>43</v>
      </c>
      <c r="K4571" t="s">
        <v>44</v>
      </c>
      <c r="L4571" t="s">
        <v>45</v>
      </c>
      <c r="M4571" t="s">
        <v>46</v>
      </c>
      <c r="N4571" t="str">
        <f>"08/18/2022"</f>
        <v>08/18/2022</v>
      </c>
      <c r="O4571" t="str">
        <f>"12/31/2500"</f>
        <v>12/31/2500</v>
      </c>
      <c r="P4571">
        <v>1</v>
      </c>
      <c r="Q4571">
        <v>1</v>
      </c>
      <c r="S4571">
        <v>0</v>
      </c>
      <c r="T4571">
        <v>1</v>
      </c>
      <c r="U4571">
        <v>0</v>
      </c>
      <c r="V4571" t="str">
        <f>"Trad IRN"</f>
        <v>Trad IRN</v>
      </c>
      <c r="W4571">
        <v>100</v>
      </c>
      <c r="X4571" t="s">
        <v>47</v>
      </c>
      <c r="Z4571" t="s">
        <v>47</v>
      </c>
      <c r="AB4571" t="str">
        <f>"03"</f>
        <v>03</v>
      </c>
      <c r="AC4571" t="s">
        <v>48</v>
      </c>
      <c r="AD4571" t="s">
        <v>49</v>
      </c>
      <c r="AE4571" t="s">
        <v>50</v>
      </c>
      <c r="AF4571">
        <v>0</v>
      </c>
      <c r="AG4571" t="s">
        <v>56</v>
      </c>
      <c r="AH4571" t="str">
        <f>"Trad IRN"</f>
        <v>Trad IRN</v>
      </c>
      <c r="AI4571" t="str">
        <f>"Bldg IRN"</f>
        <v>Bldg IRN</v>
      </c>
      <c r="AJ4571" t="s">
        <v>48</v>
      </c>
      <c r="AK4571" t="s">
        <v>48</v>
      </c>
      <c r="AL4571" t="s">
        <v>53</v>
      </c>
      <c r="AM4571">
        <v>1113.0999999999999</v>
      </c>
      <c r="AN4571">
        <v>1113.0999999999999</v>
      </c>
      <c r="AO4571">
        <v>15</v>
      </c>
    </row>
    <row r="4572" spans="1:41" x14ac:dyDescent="0.3">
      <c r="A4572" t="str">
        <f>"Trad IRN"</f>
        <v>Trad IRN</v>
      </c>
      <c r="B4572" t="str">
        <f>"Bldg IRN"</f>
        <v>Bldg IRN</v>
      </c>
      <c r="C4572" t="s">
        <v>41</v>
      </c>
      <c r="D4572" t="s">
        <v>3</v>
      </c>
      <c r="E4572" t="s">
        <v>80</v>
      </c>
      <c r="F4572" t="s">
        <v>81</v>
      </c>
      <c r="G4572" t="s">
        <v>82</v>
      </c>
      <c r="H4572" t="s">
        <v>83</v>
      </c>
      <c r="I4572" t="str">
        <f>"Trad IRN"</f>
        <v>Trad IRN</v>
      </c>
      <c r="J4572" t="s">
        <v>43</v>
      </c>
      <c r="K4572" t="s">
        <v>44</v>
      </c>
      <c r="L4572" t="s">
        <v>45</v>
      </c>
      <c r="M4572" t="s">
        <v>70</v>
      </c>
      <c r="N4572" t="str">
        <f>"11/03/2022"</f>
        <v>11/03/2022</v>
      </c>
      <c r="O4572" t="str">
        <f>"12/31/2500"</f>
        <v>12/31/2500</v>
      </c>
      <c r="P4572">
        <v>0.71126800000000001</v>
      </c>
      <c r="Q4572">
        <v>0.71126800000000001</v>
      </c>
      <c r="R4572">
        <v>0.71126800000000001</v>
      </c>
      <c r="V4572" t="str">
        <f>"Trad IRN"</f>
        <v>Trad IRN</v>
      </c>
      <c r="W4572">
        <v>50</v>
      </c>
      <c r="X4572" t="s">
        <v>47</v>
      </c>
      <c r="Z4572" t="s">
        <v>47</v>
      </c>
      <c r="AB4572" t="s">
        <v>54</v>
      </c>
      <c r="AC4572" t="str">
        <f>"12"</f>
        <v>12</v>
      </c>
      <c r="AD4572" t="str">
        <f>"6"</f>
        <v>6</v>
      </c>
      <c r="AE4572" t="s">
        <v>50</v>
      </c>
      <c r="AG4572" t="s">
        <v>56</v>
      </c>
      <c r="AH4572" t="str">
        <f>"Trad IRN"</f>
        <v>Trad IRN</v>
      </c>
      <c r="AI4572" t="str">
        <f>"Bldg IRN"</f>
        <v>Bldg IRN</v>
      </c>
      <c r="AJ4572" t="s">
        <v>54</v>
      </c>
      <c r="AK4572" t="s">
        <v>71</v>
      </c>
      <c r="AL4572" t="s">
        <v>53</v>
      </c>
      <c r="AM4572">
        <v>101</v>
      </c>
      <c r="AN4572">
        <v>142</v>
      </c>
      <c r="AO4572">
        <v>15</v>
      </c>
    </row>
    <row r="4573" spans="1:41" x14ac:dyDescent="0.3">
      <c r="A4573" t="str">
        <f>"Trad IRN"</f>
        <v>Trad IRN</v>
      </c>
      <c r="B4573" t="str">
        <f>"Bldg IRN"</f>
        <v>Bldg IRN</v>
      </c>
      <c r="C4573" t="s">
        <v>41</v>
      </c>
      <c r="D4573" t="s">
        <v>3</v>
      </c>
      <c r="E4573" t="s">
        <v>80</v>
      </c>
      <c r="F4573" t="s">
        <v>81</v>
      </c>
      <c r="G4573" t="s">
        <v>82</v>
      </c>
      <c r="H4573" t="s">
        <v>83</v>
      </c>
      <c r="I4573" t="str">
        <f>"Trad IRN"</f>
        <v>Trad IRN</v>
      </c>
      <c r="J4573" t="s">
        <v>43</v>
      </c>
      <c r="K4573" t="s">
        <v>44</v>
      </c>
      <c r="L4573" t="s">
        <v>45</v>
      </c>
      <c r="M4573" t="s">
        <v>70</v>
      </c>
      <c r="N4573" t="str">
        <f>"08/18/2022"</f>
        <v>08/18/2022</v>
      </c>
      <c r="O4573" t="str">
        <f>"11/02/2022"</f>
        <v>11/02/2022</v>
      </c>
      <c r="P4573">
        <v>0.28873199999999999</v>
      </c>
      <c r="Q4573">
        <v>0.28873199999999999</v>
      </c>
      <c r="R4573">
        <v>0.28873199999999999</v>
      </c>
      <c r="V4573" t="str">
        <f>"Trad IRN"</f>
        <v>Trad IRN</v>
      </c>
      <c r="W4573">
        <v>50</v>
      </c>
      <c r="X4573" t="s">
        <v>47</v>
      </c>
      <c r="Z4573" t="s">
        <v>47</v>
      </c>
      <c r="AB4573" t="s">
        <v>54</v>
      </c>
      <c r="AC4573" t="str">
        <f>"16"</f>
        <v>16</v>
      </c>
      <c r="AD4573" t="str">
        <f>"2"</f>
        <v>2</v>
      </c>
      <c r="AE4573" t="s">
        <v>50</v>
      </c>
      <c r="AG4573" t="s">
        <v>56</v>
      </c>
      <c r="AH4573" t="str">
        <f>"Trad IRN"</f>
        <v>Trad IRN</v>
      </c>
      <c r="AI4573" t="str">
        <f>"Bldg IRN"</f>
        <v>Bldg IRN</v>
      </c>
      <c r="AJ4573" t="s">
        <v>54</v>
      </c>
      <c r="AK4573" t="s">
        <v>71</v>
      </c>
      <c r="AL4573" t="s">
        <v>53</v>
      </c>
      <c r="AM4573">
        <v>41</v>
      </c>
      <c r="AN4573">
        <v>142</v>
      </c>
      <c r="AO4573">
        <v>15</v>
      </c>
    </row>
    <row r="4574" spans="1:41" x14ac:dyDescent="0.3">
      <c r="A4574" t="str">
        <f>"Trad IRN"</f>
        <v>Trad IRN</v>
      </c>
      <c r="B4574" t="str">
        <f>"Bldg IRN"</f>
        <v>Bldg IRN</v>
      </c>
      <c r="C4574" t="s">
        <v>41</v>
      </c>
      <c r="D4574" t="s">
        <v>3</v>
      </c>
      <c r="E4574" t="s">
        <v>80</v>
      </c>
      <c r="F4574" t="s">
        <v>81</v>
      </c>
      <c r="G4574" t="s">
        <v>82</v>
      </c>
      <c r="H4574" t="s">
        <v>83</v>
      </c>
      <c r="I4574" t="str">
        <f>"Trad IRN"</f>
        <v>Trad IRN</v>
      </c>
      <c r="J4574" t="s">
        <v>43</v>
      </c>
      <c r="K4574" t="s">
        <v>44</v>
      </c>
      <c r="L4574" t="s">
        <v>45</v>
      </c>
      <c r="M4574" t="s">
        <v>46</v>
      </c>
      <c r="N4574" t="str">
        <f>"08/18/2022"</f>
        <v>08/18/2022</v>
      </c>
      <c r="O4574" t="str">
        <f>"12/31/2500"</f>
        <v>12/31/2500</v>
      </c>
      <c r="P4574">
        <v>1</v>
      </c>
      <c r="Q4574">
        <v>1</v>
      </c>
      <c r="S4574">
        <v>1</v>
      </c>
      <c r="T4574">
        <v>1</v>
      </c>
      <c r="U4574">
        <v>0</v>
      </c>
      <c r="V4574" t="str">
        <f>"Trad IRN"</f>
        <v>Trad IRN</v>
      </c>
      <c r="W4574">
        <v>100</v>
      </c>
      <c r="X4574" t="s">
        <v>47</v>
      </c>
      <c r="Z4574" t="s">
        <v>47</v>
      </c>
      <c r="AB4574" t="str">
        <f>"03"</f>
        <v>03</v>
      </c>
      <c r="AC4574" t="s">
        <v>48</v>
      </c>
      <c r="AD4574" t="s">
        <v>49</v>
      </c>
      <c r="AE4574" t="s">
        <v>55</v>
      </c>
      <c r="AF4574">
        <v>0</v>
      </c>
      <c r="AG4574" t="s">
        <v>56</v>
      </c>
      <c r="AH4574" t="str">
        <f>"Trad IRN"</f>
        <v>Trad IRN</v>
      </c>
      <c r="AI4574" t="str">
        <f>"Bldg IRN"</f>
        <v>Bldg IRN</v>
      </c>
      <c r="AJ4574" t="s">
        <v>48</v>
      </c>
      <c r="AK4574" t="s">
        <v>48</v>
      </c>
      <c r="AL4574" t="s">
        <v>53</v>
      </c>
      <c r="AM4574">
        <v>1113.0999999999999</v>
      </c>
      <c r="AN4574">
        <v>1113.0999999999999</v>
      </c>
      <c r="AO4574">
        <v>15</v>
      </c>
    </row>
    <row r="4575" spans="1:41" x14ac:dyDescent="0.3">
      <c r="A4575" t="str">
        <f>"Trad IRN"</f>
        <v>Trad IRN</v>
      </c>
      <c r="B4575" t="str">
        <f>"Bldg IRN"</f>
        <v>Bldg IRN</v>
      </c>
      <c r="C4575" t="s">
        <v>41</v>
      </c>
      <c r="D4575" t="s">
        <v>3</v>
      </c>
      <c r="E4575" t="s">
        <v>80</v>
      </c>
      <c r="F4575" t="s">
        <v>81</v>
      </c>
      <c r="G4575" t="s">
        <v>82</v>
      </c>
      <c r="H4575" t="s">
        <v>83</v>
      </c>
      <c r="I4575" t="str">
        <f>"Trad IRN"</f>
        <v>Trad IRN</v>
      </c>
      <c r="J4575" t="s">
        <v>43</v>
      </c>
      <c r="K4575" t="s">
        <v>44</v>
      </c>
      <c r="L4575" t="s">
        <v>45</v>
      </c>
      <c r="M4575" t="s">
        <v>46</v>
      </c>
      <c r="N4575" t="str">
        <f>"08/18/2022"</f>
        <v>08/18/2022</v>
      </c>
      <c r="O4575" t="str">
        <f>"12/31/2500"</f>
        <v>12/31/2500</v>
      </c>
      <c r="P4575">
        <v>1</v>
      </c>
      <c r="Q4575">
        <v>1</v>
      </c>
      <c r="S4575">
        <v>1</v>
      </c>
      <c r="T4575">
        <v>1</v>
      </c>
      <c r="U4575">
        <v>0</v>
      </c>
      <c r="V4575" t="str">
        <f>"Trad IRN"</f>
        <v>Trad IRN</v>
      </c>
      <c r="W4575">
        <v>100</v>
      </c>
      <c r="X4575" t="s">
        <v>47</v>
      </c>
      <c r="Z4575" t="s">
        <v>47</v>
      </c>
      <c r="AB4575" t="str">
        <f>"05"</f>
        <v>05</v>
      </c>
      <c r="AC4575" t="s">
        <v>48</v>
      </c>
      <c r="AD4575" t="s">
        <v>49</v>
      </c>
      <c r="AE4575" t="s">
        <v>55</v>
      </c>
      <c r="AF4575">
        <v>0</v>
      </c>
      <c r="AG4575" t="s">
        <v>56</v>
      </c>
      <c r="AH4575" t="str">
        <f>"Trad IRN"</f>
        <v>Trad IRN</v>
      </c>
      <c r="AI4575" t="str">
        <f>"Bldg IRN"</f>
        <v>Bldg IRN</v>
      </c>
      <c r="AJ4575" t="s">
        <v>48</v>
      </c>
      <c r="AK4575" t="s">
        <v>48</v>
      </c>
      <c r="AL4575" t="s">
        <v>53</v>
      </c>
      <c r="AM4575">
        <v>1113.0999999999999</v>
      </c>
      <c r="AN4575">
        <v>1113.0999999999999</v>
      </c>
      <c r="AO4575">
        <v>15</v>
      </c>
    </row>
    <row r="4576" spans="1:41" x14ac:dyDescent="0.3">
      <c r="A4576" t="str">
        <f>"Trad IRN"</f>
        <v>Trad IRN</v>
      </c>
      <c r="B4576" t="str">
        <f>"Bldg IRN"</f>
        <v>Bldg IRN</v>
      </c>
      <c r="C4576" t="s">
        <v>41</v>
      </c>
      <c r="D4576" t="s">
        <v>3</v>
      </c>
      <c r="E4576" t="s">
        <v>80</v>
      </c>
      <c r="F4576" t="s">
        <v>81</v>
      </c>
      <c r="G4576" t="s">
        <v>82</v>
      </c>
      <c r="H4576" t="s">
        <v>83</v>
      </c>
      <c r="I4576" t="str">
        <f>"Trad IRN"</f>
        <v>Trad IRN</v>
      </c>
      <c r="J4576" t="s">
        <v>43</v>
      </c>
      <c r="K4576" t="s">
        <v>44</v>
      </c>
      <c r="L4576" t="s">
        <v>45</v>
      </c>
      <c r="M4576" t="s">
        <v>46</v>
      </c>
      <c r="N4576" t="str">
        <f>"08/18/2022"</f>
        <v>08/18/2022</v>
      </c>
      <c r="O4576" t="str">
        <f>"01/22/2023"</f>
        <v>01/22/2023</v>
      </c>
      <c r="P4576">
        <v>0.53858600000000001</v>
      </c>
      <c r="Q4576">
        <v>0.53858600000000001</v>
      </c>
      <c r="S4576">
        <v>0</v>
      </c>
      <c r="T4576">
        <v>0.53858600000000001</v>
      </c>
      <c r="U4576">
        <v>0</v>
      </c>
      <c r="V4576" t="str">
        <f>"Trad IRN"</f>
        <v>Trad IRN</v>
      </c>
      <c r="W4576">
        <v>100</v>
      </c>
      <c r="X4576" t="s">
        <v>47</v>
      </c>
      <c r="Z4576" t="s">
        <v>47</v>
      </c>
      <c r="AB4576" t="str">
        <f>"01"</f>
        <v>01</v>
      </c>
      <c r="AC4576" t="s">
        <v>48</v>
      </c>
      <c r="AD4576" t="s">
        <v>49</v>
      </c>
      <c r="AE4576" t="s">
        <v>50</v>
      </c>
      <c r="AF4576">
        <v>0</v>
      </c>
      <c r="AG4576" t="s">
        <v>56</v>
      </c>
      <c r="AH4576" t="str">
        <f>"Trad IRN"</f>
        <v>Trad IRN</v>
      </c>
      <c r="AI4576" t="str">
        <f>"Bldg IRN"</f>
        <v>Bldg IRN</v>
      </c>
      <c r="AJ4576" t="s">
        <v>48</v>
      </c>
      <c r="AK4576" t="s">
        <v>48</v>
      </c>
      <c r="AL4576" t="s">
        <v>53</v>
      </c>
      <c r="AM4576">
        <v>599.5</v>
      </c>
      <c r="AN4576">
        <v>1113.0999999999999</v>
      </c>
      <c r="AO4576">
        <v>15</v>
      </c>
    </row>
    <row r="4577" spans="1:41" x14ac:dyDescent="0.3">
      <c r="A4577" t="str">
        <f>"Trad IRN"</f>
        <v>Trad IRN</v>
      </c>
      <c r="B4577" t="str">
        <f>"Bldg IRN"</f>
        <v>Bldg IRN</v>
      </c>
      <c r="C4577" t="s">
        <v>41</v>
      </c>
      <c r="D4577" t="s">
        <v>3</v>
      </c>
      <c r="E4577" t="s">
        <v>80</v>
      </c>
      <c r="F4577" t="s">
        <v>81</v>
      </c>
      <c r="G4577" t="s">
        <v>82</v>
      </c>
      <c r="H4577" t="s">
        <v>83</v>
      </c>
      <c r="I4577" t="str">
        <f>"Trad IRN"</f>
        <v>Trad IRN</v>
      </c>
      <c r="J4577" t="s">
        <v>43</v>
      </c>
      <c r="K4577" t="s">
        <v>44</v>
      </c>
      <c r="L4577" t="s">
        <v>45</v>
      </c>
      <c r="M4577" t="s">
        <v>46</v>
      </c>
      <c r="N4577" t="str">
        <f>"01/23/2023"</f>
        <v>01/23/2023</v>
      </c>
      <c r="O4577" t="str">
        <f>"12/31/2500"</f>
        <v>12/31/2500</v>
      </c>
      <c r="P4577">
        <v>0.46141399999999999</v>
      </c>
      <c r="Q4577">
        <v>0.46141399999999999</v>
      </c>
      <c r="S4577">
        <v>0</v>
      </c>
      <c r="T4577">
        <v>0.46141399999999999</v>
      </c>
      <c r="U4577">
        <v>0</v>
      </c>
      <c r="V4577" t="str">
        <f>"Trad IRN"</f>
        <v>Trad IRN</v>
      </c>
      <c r="W4577">
        <v>100</v>
      </c>
      <c r="X4577" t="s">
        <v>47</v>
      </c>
      <c r="Z4577" t="s">
        <v>47</v>
      </c>
      <c r="AB4577" t="str">
        <f>"01"</f>
        <v>01</v>
      </c>
      <c r="AC4577" t="s">
        <v>48</v>
      </c>
      <c r="AD4577" t="s">
        <v>49</v>
      </c>
      <c r="AE4577" t="s">
        <v>55</v>
      </c>
      <c r="AF4577">
        <v>0</v>
      </c>
      <c r="AG4577" t="s">
        <v>56</v>
      </c>
      <c r="AH4577" t="str">
        <f>"Trad IRN"</f>
        <v>Trad IRN</v>
      </c>
      <c r="AI4577" t="str">
        <f>"Bldg IRN"</f>
        <v>Bldg IRN</v>
      </c>
      <c r="AJ4577" t="s">
        <v>48</v>
      </c>
      <c r="AK4577" t="s">
        <v>48</v>
      </c>
      <c r="AL4577" t="s">
        <v>53</v>
      </c>
      <c r="AM4577">
        <v>513.6</v>
      </c>
      <c r="AN4577">
        <v>1113.0999999999999</v>
      </c>
      <c r="AO4577">
        <v>15</v>
      </c>
    </row>
    <row r="4578" spans="1:41" x14ac:dyDescent="0.3">
      <c r="A4578" t="str">
        <f>"Trad IRN"</f>
        <v>Trad IRN</v>
      </c>
      <c r="B4578" t="str">
        <f>"Bldg IRN"</f>
        <v>Bldg IRN</v>
      </c>
      <c r="C4578" t="s">
        <v>41</v>
      </c>
      <c r="D4578" t="s">
        <v>3</v>
      </c>
      <c r="E4578" t="s">
        <v>80</v>
      </c>
      <c r="F4578" t="s">
        <v>81</v>
      </c>
      <c r="G4578" t="s">
        <v>82</v>
      </c>
      <c r="H4578" t="s">
        <v>83</v>
      </c>
      <c r="I4578" t="str">
        <f>"Trad IRN"</f>
        <v>Trad IRN</v>
      </c>
      <c r="J4578" t="s">
        <v>43</v>
      </c>
      <c r="K4578" t="s">
        <v>44</v>
      </c>
      <c r="L4578" t="s">
        <v>45</v>
      </c>
      <c r="M4578" t="s">
        <v>46</v>
      </c>
      <c r="N4578" t="str">
        <f>"08/18/2022"</f>
        <v>08/18/2022</v>
      </c>
      <c r="O4578" t="str">
        <f>"09/05/2022"</f>
        <v>09/05/2022</v>
      </c>
      <c r="P4578">
        <v>6.9211999999999996E-2</v>
      </c>
      <c r="Q4578">
        <v>6.9211999999999996E-2</v>
      </c>
      <c r="R4578">
        <v>6.9211999999999996E-2</v>
      </c>
      <c r="S4578">
        <v>0</v>
      </c>
      <c r="T4578">
        <v>6.9211999999999996E-2</v>
      </c>
      <c r="U4578">
        <v>0</v>
      </c>
      <c r="V4578" t="str">
        <f>"Trad IRN"</f>
        <v>Trad IRN</v>
      </c>
      <c r="W4578">
        <v>100</v>
      </c>
      <c r="X4578" t="s">
        <v>47</v>
      </c>
      <c r="Z4578" t="s">
        <v>47</v>
      </c>
      <c r="AB4578" t="str">
        <f>"03"</f>
        <v>03</v>
      </c>
      <c r="AC4578" t="str">
        <f>"08"</f>
        <v>08</v>
      </c>
      <c r="AD4578" t="str">
        <f>"3"</f>
        <v>3</v>
      </c>
      <c r="AE4578" t="s">
        <v>50</v>
      </c>
      <c r="AF4578">
        <v>0</v>
      </c>
      <c r="AG4578" t="s">
        <v>56</v>
      </c>
      <c r="AH4578" t="str">
        <f>"Trad IRN"</f>
        <v>Trad IRN</v>
      </c>
      <c r="AI4578" t="str">
        <f>"Bldg IRN"</f>
        <v>Bldg IRN</v>
      </c>
      <c r="AJ4578" t="s">
        <v>48</v>
      </c>
      <c r="AK4578" t="s">
        <v>48</v>
      </c>
      <c r="AL4578" t="s">
        <v>53</v>
      </c>
      <c r="AM4578">
        <v>77.040000000000006</v>
      </c>
      <c r="AN4578">
        <v>1113.0999999999999</v>
      </c>
      <c r="AO4578">
        <v>15</v>
      </c>
    </row>
    <row r="4579" spans="1:41" x14ac:dyDescent="0.3">
      <c r="A4579" t="str">
        <f>"Trad IRN"</f>
        <v>Trad IRN</v>
      </c>
      <c r="B4579" t="str">
        <f>"Bldg IRN"</f>
        <v>Bldg IRN</v>
      </c>
      <c r="C4579" t="s">
        <v>41</v>
      </c>
      <c r="D4579" t="s">
        <v>3</v>
      </c>
      <c r="E4579" t="s">
        <v>80</v>
      </c>
      <c r="F4579" t="s">
        <v>81</v>
      </c>
      <c r="G4579" t="s">
        <v>82</v>
      </c>
      <c r="H4579" t="s">
        <v>83</v>
      </c>
      <c r="I4579" t="str">
        <f>"Trad IRN"</f>
        <v>Trad IRN</v>
      </c>
      <c r="J4579" t="s">
        <v>43</v>
      </c>
      <c r="K4579" t="s">
        <v>44</v>
      </c>
      <c r="L4579" t="s">
        <v>45</v>
      </c>
      <c r="M4579" t="s">
        <v>46</v>
      </c>
      <c r="N4579" t="str">
        <f>"09/06/2022"</f>
        <v>09/06/2022</v>
      </c>
      <c r="O4579" t="str">
        <f>"12/31/2500"</f>
        <v>12/31/2500</v>
      </c>
      <c r="P4579">
        <v>0.93078799999999995</v>
      </c>
      <c r="Q4579">
        <v>0.93078799999999995</v>
      </c>
      <c r="R4579">
        <v>0.93078799999999995</v>
      </c>
      <c r="S4579">
        <v>0</v>
      </c>
      <c r="T4579">
        <v>0.93078799999999995</v>
      </c>
      <c r="U4579">
        <v>0</v>
      </c>
      <c r="V4579" t="str">
        <f>"Trad IRN"</f>
        <v>Trad IRN</v>
      </c>
      <c r="W4579">
        <v>100</v>
      </c>
      <c r="X4579" t="s">
        <v>47</v>
      </c>
      <c r="Z4579" t="s">
        <v>47</v>
      </c>
      <c r="AB4579" t="str">
        <f>"03"</f>
        <v>03</v>
      </c>
      <c r="AC4579" t="str">
        <f>"08"</f>
        <v>08</v>
      </c>
      <c r="AD4579" t="str">
        <f>"3"</f>
        <v>3</v>
      </c>
      <c r="AE4579" t="s">
        <v>50</v>
      </c>
      <c r="AF4579">
        <v>0</v>
      </c>
      <c r="AG4579" t="s">
        <v>56</v>
      </c>
      <c r="AH4579" t="str">
        <f>"Trad IRN"</f>
        <v>Trad IRN</v>
      </c>
      <c r="AI4579" t="str">
        <f>"Bldg IRN"</f>
        <v>Bldg IRN</v>
      </c>
      <c r="AJ4579" t="s">
        <v>48</v>
      </c>
      <c r="AK4579" t="s">
        <v>48</v>
      </c>
      <c r="AL4579" t="s">
        <v>53</v>
      </c>
      <c r="AM4579">
        <v>1036.06</v>
      </c>
      <c r="AN4579">
        <v>1113.0999999999999</v>
      </c>
      <c r="AO4579">
        <v>15</v>
      </c>
    </row>
    <row r="4580" spans="1:41" x14ac:dyDescent="0.3">
      <c r="A4580" t="str">
        <f>"Trad IRN"</f>
        <v>Trad IRN</v>
      </c>
      <c r="B4580" t="str">
        <f>"Bldg IRN"</f>
        <v>Bldg IRN</v>
      </c>
      <c r="C4580" t="s">
        <v>41</v>
      </c>
      <c r="D4580" t="s">
        <v>3</v>
      </c>
      <c r="E4580" t="s">
        <v>80</v>
      </c>
      <c r="F4580" t="s">
        <v>81</v>
      </c>
      <c r="G4580" t="s">
        <v>82</v>
      </c>
      <c r="H4580" t="s">
        <v>83</v>
      </c>
      <c r="I4580" t="str">
        <f>"Trad IRN"</f>
        <v>Trad IRN</v>
      </c>
      <c r="J4580" t="s">
        <v>43</v>
      </c>
      <c r="K4580" t="s">
        <v>44</v>
      </c>
      <c r="L4580" t="s">
        <v>45</v>
      </c>
      <c r="M4580" t="s">
        <v>46</v>
      </c>
      <c r="N4580" t="str">
        <f>"11/28/2022"</f>
        <v>11/28/2022</v>
      </c>
      <c r="O4580" t="str">
        <f>"12/31/2500"</f>
        <v>12/31/2500</v>
      </c>
      <c r="P4580">
        <v>0.63444400000000001</v>
      </c>
      <c r="Q4580">
        <v>0.63444400000000001</v>
      </c>
      <c r="R4580">
        <v>0.63444400000000001</v>
      </c>
      <c r="S4580">
        <v>0</v>
      </c>
      <c r="T4580">
        <v>0.63444400000000001</v>
      </c>
      <c r="U4580">
        <v>0</v>
      </c>
      <c r="V4580" t="str">
        <f>"Trad IRN"</f>
        <v>Trad IRN</v>
      </c>
      <c r="W4580">
        <v>100</v>
      </c>
      <c r="X4580" t="s">
        <v>47</v>
      </c>
      <c r="Z4580" t="s">
        <v>47</v>
      </c>
      <c r="AB4580" t="str">
        <f>"03"</f>
        <v>03</v>
      </c>
      <c r="AC4580" t="str">
        <f>"15"</f>
        <v>15</v>
      </c>
      <c r="AD4580" t="str">
        <f>"2"</f>
        <v>2</v>
      </c>
      <c r="AE4580" t="s">
        <v>55</v>
      </c>
      <c r="AF4580">
        <v>0</v>
      </c>
      <c r="AG4580" t="s">
        <v>56</v>
      </c>
      <c r="AH4580" t="str">
        <f>"Trad IRN"</f>
        <v>Trad IRN</v>
      </c>
      <c r="AI4580" t="str">
        <f>"Bldg IRN"</f>
        <v>Bldg IRN</v>
      </c>
      <c r="AJ4580" t="s">
        <v>48</v>
      </c>
      <c r="AK4580" t="s">
        <v>48</v>
      </c>
      <c r="AL4580" t="s">
        <v>53</v>
      </c>
      <c r="AM4580">
        <v>706.2</v>
      </c>
      <c r="AN4580">
        <v>1113.0999999999999</v>
      </c>
      <c r="AO4580">
        <v>15</v>
      </c>
    </row>
    <row r="4581" spans="1:41" x14ac:dyDescent="0.3">
      <c r="A4581" t="str">
        <f>"Trad IRN"</f>
        <v>Trad IRN</v>
      </c>
      <c r="B4581" t="str">
        <f>"Bldg IRN"</f>
        <v>Bldg IRN</v>
      </c>
      <c r="C4581" t="s">
        <v>41</v>
      </c>
      <c r="D4581" t="s">
        <v>3</v>
      </c>
      <c r="E4581" t="s">
        <v>80</v>
      </c>
      <c r="F4581" t="s">
        <v>81</v>
      </c>
      <c r="G4581" t="s">
        <v>82</v>
      </c>
      <c r="H4581" t="s">
        <v>83</v>
      </c>
      <c r="I4581" t="str">
        <f>"Trad IRN"</f>
        <v>Trad IRN</v>
      </c>
      <c r="J4581" t="s">
        <v>43</v>
      </c>
      <c r="K4581" t="s">
        <v>44</v>
      </c>
      <c r="L4581" t="s">
        <v>45</v>
      </c>
      <c r="M4581" t="s">
        <v>46</v>
      </c>
      <c r="N4581" t="str">
        <f>"08/18/2022"</f>
        <v>08/18/2022</v>
      </c>
      <c r="O4581" t="str">
        <f>"11/27/2022"</f>
        <v>11/27/2022</v>
      </c>
      <c r="P4581">
        <v>0.36555599999999999</v>
      </c>
      <c r="Q4581">
        <v>0.36555599999999999</v>
      </c>
      <c r="R4581">
        <v>0.36555599999999999</v>
      </c>
      <c r="S4581">
        <v>0</v>
      </c>
      <c r="T4581">
        <v>0.36555599999999999</v>
      </c>
      <c r="U4581">
        <v>0</v>
      </c>
      <c r="V4581" t="str">
        <f>"Trad IRN"</f>
        <v>Trad IRN</v>
      </c>
      <c r="W4581">
        <v>100</v>
      </c>
      <c r="X4581" t="s">
        <v>47</v>
      </c>
      <c r="Z4581" t="s">
        <v>47</v>
      </c>
      <c r="AB4581" t="str">
        <f>"03"</f>
        <v>03</v>
      </c>
      <c r="AC4581" t="str">
        <f>"15"</f>
        <v>15</v>
      </c>
      <c r="AD4581" t="str">
        <f>"2"</f>
        <v>2</v>
      </c>
      <c r="AE4581" t="s">
        <v>50</v>
      </c>
      <c r="AF4581">
        <v>0</v>
      </c>
      <c r="AG4581" t="s">
        <v>56</v>
      </c>
      <c r="AH4581" t="str">
        <f>"Trad IRN"</f>
        <v>Trad IRN</v>
      </c>
      <c r="AI4581" t="str">
        <f>"Bldg IRN"</f>
        <v>Bldg IRN</v>
      </c>
      <c r="AJ4581" t="s">
        <v>48</v>
      </c>
      <c r="AK4581" t="s">
        <v>48</v>
      </c>
      <c r="AL4581" t="s">
        <v>53</v>
      </c>
      <c r="AM4581">
        <v>406.9</v>
      </c>
      <c r="AN4581">
        <v>1113.0999999999999</v>
      </c>
      <c r="AO4581">
        <v>15</v>
      </c>
    </row>
    <row r="4582" spans="1:41" x14ac:dyDescent="0.3">
      <c r="A4582" t="str">
        <f>"Trad IRN"</f>
        <v>Trad IRN</v>
      </c>
      <c r="B4582" t="str">
        <f>"Bldg IRN"</f>
        <v>Bldg IRN</v>
      </c>
      <c r="C4582" t="s">
        <v>41</v>
      </c>
      <c r="D4582" t="s">
        <v>3</v>
      </c>
      <c r="E4582" t="s">
        <v>80</v>
      </c>
      <c r="F4582" t="s">
        <v>81</v>
      </c>
      <c r="G4582" t="s">
        <v>82</v>
      </c>
      <c r="H4582" t="s">
        <v>83</v>
      </c>
      <c r="I4582" t="str">
        <f>"Trad IRN"</f>
        <v>Trad IRN</v>
      </c>
      <c r="J4582" t="s">
        <v>43</v>
      </c>
      <c r="K4582" t="s">
        <v>44</v>
      </c>
      <c r="L4582" t="s">
        <v>45</v>
      </c>
      <c r="M4582" t="s">
        <v>46</v>
      </c>
      <c r="N4582" t="str">
        <f>"10/18/2022"</f>
        <v>10/18/2022</v>
      </c>
      <c r="O4582" t="str">
        <f>"12/31/2500"</f>
        <v>12/31/2500</v>
      </c>
      <c r="P4582">
        <v>0.78082799999999997</v>
      </c>
      <c r="Q4582">
        <v>0.78082799999999997</v>
      </c>
      <c r="S4582">
        <v>0</v>
      </c>
      <c r="T4582">
        <v>0.78082799999999997</v>
      </c>
      <c r="U4582">
        <v>0</v>
      </c>
      <c r="V4582" t="str">
        <f>"Trad IRN"</f>
        <v>Trad IRN</v>
      </c>
      <c r="W4582">
        <v>100</v>
      </c>
      <c r="X4582" t="s">
        <v>47</v>
      </c>
      <c r="Z4582" t="s">
        <v>47</v>
      </c>
      <c r="AB4582" t="str">
        <f>"03"</f>
        <v>03</v>
      </c>
      <c r="AC4582" t="s">
        <v>48</v>
      </c>
      <c r="AD4582" t="s">
        <v>49</v>
      </c>
      <c r="AE4582" t="s">
        <v>50</v>
      </c>
      <c r="AF4582">
        <v>0</v>
      </c>
      <c r="AG4582" t="s">
        <v>56</v>
      </c>
      <c r="AH4582" t="str">
        <f>"Trad IRN"</f>
        <v>Trad IRN</v>
      </c>
      <c r="AI4582" t="str">
        <f>"Bldg IRN"</f>
        <v>Bldg IRN</v>
      </c>
      <c r="AJ4582" t="s">
        <v>48</v>
      </c>
      <c r="AK4582" t="s">
        <v>48</v>
      </c>
      <c r="AL4582" t="s">
        <v>53</v>
      </c>
      <c r="AM4582">
        <v>869.14</v>
      </c>
      <c r="AN4582">
        <v>1113.0999999999999</v>
      </c>
      <c r="AO4582">
        <v>15</v>
      </c>
    </row>
    <row r="4583" spans="1:41" x14ac:dyDescent="0.3">
      <c r="A4583" t="str">
        <f>"Trad IRN"</f>
        <v>Trad IRN</v>
      </c>
      <c r="B4583" t="str">
        <f>"Bldg IRN"</f>
        <v>Bldg IRN</v>
      </c>
      <c r="C4583" t="s">
        <v>41</v>
      </c>
      <c r="D4583" t="s">
        <v>3</v>
      </c>
      <c r="E4583" t="s">
        <v>80</v>
      </c>
      <c r="F4583" t="s">
        <v>81</v>
      </c>
      <c r="G4583" t="s">
        <v>82</v>
      </c>
      <c r="H4583" t="s">
        <v>83</v>
      </c>
      <c r="I4583" t="str">
        <f>"Trad IRN"</f>
        <v>Trad IRN</v>
      </c>
      <c r="J4583" t="s">
        <v>43</v>
      </c>
      <c r="K4583" t="s">
        <v>44</v>
      </c>
      <c r="L4583" t="s">
        <v>45</v>
      </c>
      <c r="M4583" t="s">
        <v>46</v>
      </c>
      <c r="N4583" t="str">
        <f>"08/18/2022"</f>
        <v>08/18/2022</v>
      </c>
      <c r="O4583" t="str">
        <f>"01/29/2023"</f>
        <v>01/29/2023</v>
      </c>
      <c r="P4583">
        <v>0.56165699999999996</v>
      </c>
      <c r="Q4583">
        <v>0.56165699999999996</v>
      </c>
      <c r="R4583">
        <v>0.56165699999999996</v>
      </c>
      <c r="S4583">
        <v>0</v>
      </c>
      <c r="T4583">
        <v>0.56165699999999996</v>
      </c>
      <c r="U4583">
        <v>0</v>
      </c>
      <c r="V4583" t="str">
        <f>"Trad IRN"</f>
        <v>Trad IRN</v>
      </c>
      <c r="W4583">
        <v>100</v>
      </c>
      <c r="X4583" t="s">
        <v>47</v>
      </c>
      <c r="Z4583" t="s">
        <v>47</v>
      </c>
      <c r="AB4583" t="str">
        <f>"02"</f>
        <v>02</v>
      </c>
      <c r="AC4583" t="str">
        <f>"15"</f>
        <v>15</v>
      </c>
      <c r="AD4583" t="str">
        <f>"2"</f>
        <v>2</v>
      </c>
      <c r="AE4583" t="s">
        <v>55</v>
      </c>
      <c r="AF4583">
        <v>0</v>
      </c>
      <c r="AG4583" t="s">
        <v>56</v>
      </c>
      <c r="AH4583" t="str">
        <f>"Trad IRN"</f>
        <v>Trad IRN</v>
      </c>
      <c r="AI4583" t="str">
        <f>"Bldg IRN"</f>
        <v>Bldg IRN</v>
      </c>
      <c r="AJ4583" t="s">
        <v>48</v>
      </c>
      <c r="AK4583" t="s">
        <v>48</v>
      </c>
      <c r="AL4583" t="s">
        <v>53</v>
      </c>
      <c r="AM4583">
        <v>625.17999999999995</v>
      </c>
      <c r="AN4583">
        <v>1113.0999999999999</v>
      </c>
      <c r="AO4583">
        <v>15</v>
      </c>
    </row>
    <row r="4584" spans="1:41" x14ac:dyDescent="0.3">
      <c r="A4584" t="str">
        <f>"Trad IRN"</f>
        <v>Trad IRN</v>
      </c>
      <c r="B4584" t="str">
        <f>"Bldg IRN"</f>
        <v>Bldg IRN</v>
      </c>
      <c r="C4584" t="s">
        <v>41</v>
      </c>
      <c r="D4584" t="s">
        <v>3</v>
      </c>
      <c r="E4584" t="s">
        <v>80</v>
      </c>
      <c r="F4584" t="s">
        <v>81</v>
      </c>
      <c r="G4584" t="s">
        <v>82</v>
      </c>
      <c r="H4584" t="s">
        <v>83</v>
      </c>
      <c r="I4584" t="str">
        <f>"Trad IRN"</f>
        <v>Trad IRN</v>
      </c>
      <c r="J4584" t="s">
        <v>43</v>
      </c>
      <c r="K4584" t="s">
        <v>44</v>
      </c>
      <c r="L4584" t="s">
        <v>45</v>
      </c>
      <c r="M4584" t="s">
        <v>46</v>
      </c>
      <c r="N4584" t="str">
        <f>"01/30/2023"</f>
        <v>01/30/2023</v>
      </c>
      <c r="O4584" t="str">
        <f>"12/31/2500"</f>
        <v>12/31/2500</v>
      </c>
      <c r="P4584">
        <v>0.43834299999999998</v>
      </c>
      <c r="Q4584">
        <v>0.43834299999999998</v>
      </c>
      <c r="S4584">
        <v>0</v>
      </c>
      <c r="T4584">
        <v>0.43834299999999998</v>
      </c>
      <c r="U4584">
        <v>0</v>
      </c>
      <c r="V4584" t="str">
        <f>"Trad IRN"</f>
        <v>Trad IRN</v>
      </c>
      <c r="W4584">
        <v>100</v>
      </c>
      <c r="X4584" t="s">
        <v>47</v>
      </c>
      <c r="Z4584" t="s">
        <v>47</v>
      </c>
      <c r="AB4584" t="str">
        <f>"02"</f>
        <v>02</v>
      </c>
      <c r="AC4584" t="s">
        <v>48</v>
      </c>
      <c r="AD4584" t="s">
        <v>49</v>
      </c>
      <c r="AE4584" t="s">
        <v>55</v>
      </c>
      <c r="AF4584">
        <v>0</v>
      </c>
      <c r="AG4584" t="s">
        <v>56</v>
      </c>
      <c r="AH4584" t="str">
        <f>"Trad IRN"</f>
        <v>Trad IRN</v>
      </c>
      <c r="AI4584" t="str">
        <f>"Bldg IRN"</f>
        <v>Bldg IRN</v>
      </c>
      <c r="AJ4584" t="s">
        <v>48</v>
      </c>
      <c r="AK4584" t="s">
        <v>48</v>
      </c>
      <c r="AL4584" t="s">
        <v>53</v>
      </c>
      <c r="AM4584">
        <v>487.92</v>
      </c>
      <c r="AN4584">
        <v>1113.0999999999999</v>
      </c>
      <c r="AO4584">
        <v>15</v>
      </c>
    </row>
    <row r="4585" spans="1:41" x14ac:dyDescent="0.3">
      <c r="A4585" t="str">
        <f>"Trad IRN"</f>
        <v>Trad IRN</v>
      </c>
      <c r="B4585" t="str">
        <f>"Bldg IRN"</f>
        <v>Bldg IRN</v>
      </c>
      <c r="C4585" t="s">
        <v>41</v>
      </c>
      <c r="D4585" t="s">
        <v>3</v>
      </c>
      <c r="E4585" t="s">
        <v>80</v>
      </c>
      <c r="F4585" t="s">
        <v>81</v>
      </c>
      <c r="G4585" t="s">
        <v>82</v>
      </c>
      <c r="H4585" t="s">
        <v>83</v>
      </c>
      <c r="I4585" t="str">
        <f>"Trad IRN"</f>
        <v>Trad IRN</v>
      </c>
      <c r="J4585" t="s">
        <v>43</v>
      </c>
      <c r="K4585" t="s">
        <v>44</v>
      </c>
      <c r="L4585" t="s">
        <v>45</v>
      </c>
      <c r="M4585" t="s">
        <v>46</v>
      </c>
      <c r="N4585" t="str">
        <f>"08/18/2022"</f>
        <v>08/18/2022</v>
      </c>
      <c r="O4585" t="str">
        <f>"12/31/2500"</f>
        <v>12/31/2500</v>
      </c>
      <c r="P4585">
        <v>1</v>
      </c>
      <c r="Q4585">
        <v>1</v>
      </c>
      <c r="S4585">
        <v>1</v>
      </c>
      <c r="T4585">
        <v>1</v>
      </c>
      <c r="U4585">
        <v>0</v>
      </c>
      <c r="V4585" t="str">
        <f>"Trad IRN"</f>
        <v>Trad IRN</v>
      </c>
      <c r="W4585">
        <v>100</v>
      </c>
      <c r="X4585" t="s">
        <v>47</v>
      </c>
      <c r="Z4585" t="s">
        <v>47</v>
      </c>
      <c r="AB4585" t="str">
        <f>"05"</f>
        <v>05</v>
      </c>
      <c r="AC4585" t="s">
        <v>48</v>
      </c>
      <c r="AD4585" t="s">
        <v>49</v>
      </c>
      <c r="AE4585" t="s">
        <v>50</v>
      </c>
      <c r="AF4585">
        <v>0</v>
      </c>
      <c r="AG4585" t="s">
        <v>56</v>
      </c>
      <c r="AH4585" t="str">
        <f>"Trad IRN"</f>
        <v>Trad IRN</v>
      </c>
      <c r="AI4585" t="str">
        <f>"Bldg IRN"</f>
        <v>Bldg IRN</v>
      </c>
      <c r="AJ4585" t="s">
        <v>48</v>
      </c>
      <c r="AK4585" t="s">
        <v>48</v>
      </c>
      <c r="AL4585" t="s">
        <v>53</v>
      </c>
      <c r="AM4585">
        <v>1113.0999999999999</v>
      </c>
      <c r="AN4585">
        <v>1113.0999999999999</v>
      </c>
      <c r="AO4585">
        <v>15</v>
      </c>
    </row>
    <row r="4586" spans="1:41" x14ac:dyDescent="0.3">
      <c r="A4586" t="str">
        <f>"Trad IRN"</f>
        <v>Trad IRN</v>
      </c>
      <c r="B4586" t="str">
        <f>"Bldg IRN"</f>
        <v>Bldg IRN</v>
      </c>
      <c r="C4586" t="s">
        <v>41</v>
      </c>
      <c r="D4586" t="s">
        <v>3</v>
      </c>
      <c r="E4586" t="s">
        <v>80</v>
      </c>
      <c r="F4586" t="s">
        <v>81</v>
      </c>
      <c r="G4586" t="s">
        <v>82</v>
      </c>
      <c r="H4586" t="s">
        <v>83</v>
      </c>
      <c r="I4586" t="str">
        <f>"Trad IRN"</f>
        <v>Trad IRN</v>
      </c>
      <c r="J4586" t="s">
        <v>43</v>
      </c>
      <c r="K4586" t="s">
        <v>44</v>
      </c>
      <c r="L4586" t="s">
        <v>45</v>
      </c>
      <c r="M4586" t="s">
        <v>46</v>
      </c>
      <c r="N4586" t="str">
        <f>"08/18/2022"</f>
        <v>08/18/2022</v>
      </c>
      <c r="O4586" t="str">
        <f>"12/31/2500"</f>
        <v>12/31/2500</v>
      </c>
      <c r="P4586">
        <v>1</v>
      </c>
      <c r="Q4586">
        <v>1</v>
      </c>
      <c r="S4586">
        <v>0</v>
      </c>
      <c r="T4586">
        <v>1</v>
      </c>
      <c r="U4586">
        <v>0</v>
      </c>
      <c r="V4586" t="str">
        <f>"Trad IRN"</f>
        <v>Trad IRN</v>
      </c>
      <c r="W4586">
        <v>100</v>
      </c>
      <c r="X4586" t="s">
        <v>47</v>
      </c>
      <c r="Z4586" t="s">
        <v>47</v>
      </c>
      <c r="AB4586" t="str">
        <f>"02"</f>
        <v>02</v>
      </c>
      <c r="AC4586" t="s">
        <v>48</v>
      </c>
      <c r="AD4586" t="s">
        <v>49</v>
      </c>
      <c r="AE4586" t="s">
        <v>50</v>
      </c>
      <c r="AF4586">
        <v>0</v>
      </c>
      <c r="AG4586" t="s">
        <v>56</v>
      </c>
      <c r="AH4586" t="str">
        <f>"Trad IRN"</f>
        <v>Trad IRN</v>
      </c>
      <c r="AI4586" t="str">
        <f>"Bldg IRN"</f>
        <v>Bldg IRN</v>
      </c>
      <c r="AJ4586" t="s">
        <v>48</v>
      </c>
      <c r="AK4586" t="s">
        <v>48</v>
      </c>
      <c r="AL4586" t="s">
        <v>53</v>
      </c>
      <c r="AM4586">
        <v>1113.0999999999999</v>
      </c>
      <c r="AN4586">
        <v>1113.0999999999999</v>
      </c>
      <c r="AO4586">
        <v>15</v>
      </c>
    </row>
    <row r="4587" spans="1:41" x14ac:dyDescent="0.3">
      <c r="A4587" t="str">
        <f>"Trad IRN"</f>
        <v>Trad IRN</v>
      </c>
      <c r="B4587" t="str">
        <f>"Bldg IRN"</f>
        <v>Bldg IRN</v>
      </c>
      <c r="C4587" t="s">
        <v>41</v>
      </c>
      <c r="D4587" t="s">
        <v>3</v>
      </c>
      <c r="E4587" t="s">
        <v>80</v>
      </c>
      <c r="F4587" t="s">
        <v>81</v>
      </c>
      <c r="G4587" t="s">
        <v>82</v>
      </c>
      <c r="H4587" t="s">
        <v>83</v>
      </c>
      <c r="I4587" t="str">
        <f>"Trad IRN"</f>
        <v>Trad IRN</v>
      </c>
      <c r="J4587" t="s">
        <v>43</v>
      </c>
      <c r="K4587" t="s">
        <v>44</v>
      </c>
      <c r="L4587" t="s">
        <v>45</v>
      </c>
      <c r="M4587" t="s">
        <v>70</v>
      </c>
      <c r="N4587" t="str">
        <f>"10/17/2022"</f>
        <v>10/17/2022</v>
      </c>
      <c r="O4587" t="str">
        <f>"12/31/2500"</f>
        <v>12/31/2500</v>
      </c>
      <c r="P4587">
        <v>0.78873199999999999</v>
      </c>
      <c r="Q4587">
        <v>0.78873199999999999</v>
      </c>
      <c r="R4587">
        <v>0.78873199999999999</v>
      </c>
      <c r="V4587" t="str">
        <f>"Trad IRN"</f>
        <v>Trad IRN</v>
      </c>
      <c r="W4587">
        <v>50</v>
      </c>
      <c r="X4587" t="s">
        <v>47</v>
      </c>
      <c r="Z4587" t="s">
        <v>47</v>
      </c>
      <c r="AB4587" t="s">
        <v>54</v>
      </c>
      <c r="AC4587" t="str">
        <f>"12"</f>
        <v>12</v>
      </c>
      <c r="AD4587" t="str">
        <f>"6"</f>
        <v>6</v>
      </c>
      <c r="AE4587" t="s">
        <v>55</v>
      </c>
      <c r="AG4587" t="s">
        <v>56</v>
      </c>
      <c r="AH4587" t="str">
        <f>"Trad IRN"</f>
        <v>Trad IRN</v>
      </c>
      <c r="AI4587" t="str">
        <f>"Bldg IRN"</f>
        <v>Bldg IRN</v>
      </c>
      <c r="AJ4587" t="s">
        <v>54</v>
      </c>
      <c r="AK4587" t="s">
        <v>71</v>
      </c>
      <c r="AL4587" t="s">
        <v>53</v>
      </c>
      <c r="AM4587">
        <v>112</v>
      </c>
      <c r="AN4587">
        <v>142</v>
      </c>
      <c r="AO4587">
        <v>15</v>
      </c>
    </row>
    <row r="4588" spans="1:41" x14ac:dyDescent="0.3">
      <c r="A4588" t="str">
        <f>"Trad IRN"</f>
        <v>Trad IRN</v>
      </c>
      <c r="B4588" t="str">
        <f>"Bldg IRN"</f>
        <v>Bldg IRN</v>
      </c>
      <c r="C4588" t="s">
        <v>41</v>
      </c>
      <c r="D4588" t="s">
        <v>3</v>
      </c>
      <c r="E4588" t="s">
        <v>80</v>
      </c>
      <c r="F4588" t="s">
        <v>81</v>
      </c>
      <c r="G4588" t="s">
        <v>82</v>
      </c>
      <c r="H4588" t="s">
        <v>83</v>
      </c>
      <c r="I4588" t="str">
        <f>"Trad IRN"</f>
        <v>Trad IRN</v>
      </c>
      <c r="J4588" t="s">
        <v>43</v>
      </c>
      <c r="K4588" t="s">
        <v>44</v>
      </c>
      <c r="L4588" t="s">
        <v>45</v>
      </c>
      <c r="M4588" t="s">
        <v>70</v>
      </c>
      <c r="N4588" t="str">
        <f>"10/06/2022"</f>
        <v>10/06/2022</v>
      </c>
      <c r="O4588" t="str">
        <f>"10/16/2022"</f>
        <v>10/16/2022</v>
      </c>
      <c r="P4588">
        <v>3.5210999999999999E-2</v>
      </c>
      <c r="Q4588">
        <v>3.5210999999999999E-2</v>
      </c>
      <c r="R4588">
        <v>2.8169E-2</v>
      </c>
      <c r="V4588" t="str">
        <f>"Trad IRN"</f>
        <v>Trad IRN</v>
      </c>
      <c r="W4588">
        <v>50</v>
      </c>
      <c r="X4588" t="s">
        <v>47</v>
      </c>
      <c r="Z4588" t="s">
        <v>47</v>
      </c>
      <c r="AB4588" t="s">
        <v>54</v>
      </c>
      <c r="AC4588" t="str">
        <f>"12"</f>
        <v>12</v>
      </c>
      <c r="AD4588" t="str">
        <f>"6"</f>
        <v>6</v>
      </c>
      <c r="AE4588" t="s">
        <v>50</v>
      </c>
      <c r="AG4588" t="s">
        <v>56</v>
      </c>
      <c r="AH4588" t="str">
        <f>"Trad IRN"</f>
        <v>Trad IRN</v>
      </c>
      <c r="AI4588" t="str">
        <f>"Bldg IRN"</f>
        <v>Bldg IRN</v>
      </c>
      <c r="AJ4588" t="s">
        <v>54</v>
      </c>
      <c r="AK4588" t="s">
        <v>71</v>
      </c>
      <c r="AL4588" t="s">
        <v>53</v>
      </c>
      <c r="AM4588">
        <v>5</v>
      </c>
      <c r="AN4588">
        <v>142</v>
      </c>
      <c r="AO4588">
        <v>15</v>
      </c>
    </row>
    <row r="4589" spans="1:41" x14ac:dyDescent="0.3">
      <c r="A4589" t="str">
        <f>"Trad IRN"</f>
        <v>Trad IRN</v>
      </c>
      <c r="B4589" t="str">
        <f>"Bldg IRN"</f>
        <v>Bldg IRN</v>
      </c>
      <c r="C4589" t="s">
        <v>41</v>
      </c>
      <c r="D4589" t="s">
        <v>3</v>
      </c>
      <c r="E4589" t="s">
        <v>80</v>
      </c>
      <c r="F4589" t="s">
        <v>81</v>
      </c>
      <c r="G4589" t="s">
        <v>82</v>
      </c>
      <c r="H4589" t="s">
        <v>83</v>
      </c>
      <c r="I4589" t="str">
        <f>"Trad IRN"</f>
        <v>Trad IRN</v>
      </c>
      <c r="J4589" t="s">
        <v>43</v>
      </c>
      <c r="K4589" t="s">
        <v>44</v>
      </c>
      <c r="L4589" t="s">
        <v>45</v>
      </c>
      <c r="M4589" t="s">
        <v>46</v>
      </c>
      <c r="N4589" t="str">
        <f>"12/19/2022"</f>
        <v>12/19/2022</v>
      </c>
      <c r="O4589" t="str">
        <f>"12/31/2500"</f>
        <v>12/31/2500</v>
      </c>
      <c r="P4589">
        <v>0.547929</v>
      </c>
      <c r="Q4589">
        <v>0.547929</v>
      </c>
      <c r="R4589">
        <v>0.50755499999999998</v>
      </c>
      <c r="S4589">
        <v>0</v>
      </c>
      <c r="T4589">
        <v>0.547929</v>
      </c>
      <c r="U4589">
        <v>0</v>
      </c>
      <c r="V4589" t="str">
        <f>"Trad IRN"</f>
        <v>Trad IRN</v>
      </c>
      <c r="W4589">
        <v>100</v>
      </c>
      <c r="X4589" t="s">
        <v>47</v>
      </c>
      <c r="Z4589" t="s">
        <v>47</v>
      </c>
      <c r="AB4589" t="str">
        <f>"01"</f>
        <v>01</v>
      </c>
      <c r="AC4589" t="str">
        <f>"05"</f>
        <v>05</v>
      </c>
      <c r="AD4589" t="str">
        <f>"1"</f>
        <v>1</v>
      </c>
      <c r="AE4589" t="s">
        <v>50</v>
      </c>
      <c r="AF4589">
        <v>0</v>
      </c>
      <c r="AG4589" t="s">
        <v>56</v>
      </c>
      <c r="AH4589" t="str">
        <f>"Trad IRN"</f>
        <v>Trad IRN</v>
      </c>
      <c r="AI4589" t="str">
        <f>"Bldg IRN"</f>
        <v>Bldg IRN</v>
      </c>
      <c r="AJ4589" t="s">
        <v>48</v>
      </c>
      <c r="AK4589" t="s">
        <v>48</v>
      </c>
      <c r="AL4589" t="s">
        <v>53</v>
      </c>
      <c r="AM4589">
        <v>609.9</v>
      </c>
      <c r="AN4589">
        <v>1113.0999999999999</v>
      </c>
      <c r="AO4589">
        <v>15</v>
      </c>
    </row>
    <row r="4590" spans="1:41" x14ac:dyDescent="0.3">
      <c r="A4590" t="str">
        <f>"Trad IRN"</f>
        <v>Trad IRN</v>
      </c>
      <c r="B4590" t="str">
        <f>"Bldg IRN"</f>
        <v>Bldg IRN</v>
      </c>
      <c r="C4590" t="s">
        <v>41</v>
      </c>
      <c r="D4590" t="s">
        <v>3</v>
      </c>
      <c r="E4590" t="s">
        <v>80</v>
      </c>
      <c r="F4590" t="s">
        <v>81</v>
      </c>
      <c r="G4590" t="s">
        <v>82</v>
      </c>
      <c r="H4590" t="s">
        <v>83</v>
      </c>
      <c r="I4590" t="str">
        <f>"Trad IRN"</f>
        <v>Trad IRN</v>
      </c>
      <c r="J4590" t="s">
        <v>43</v>
      </c>
      <c r="K4590" t="s">
        <v>44</v>
      </c>
      <c r="L4590" t="s">
        <v>45</v>
      </c>
      <c r="M4590" t="s">
        <v>46</v>
      </c>
      <c r="N4590" t="str">
        <f>"08/18/2022"</f>
        <v>08/18/2022</v>
      </c>
      <c r="O4590" t="str">
        <f>"12/18/2022"</f>
        <v>12/18/2022</v>
      </c>
      <c r="P4590">
        <v>0.452071</v>
      </c>
      <c r="Q4590">
        <v>0.452071</v>
      </c>
      <c r="S4590">
        <v>0</v>
      </c>
      <c r="T4590">
        <v>0.452071</v>
      </c>
      <c r="U4590">
        <v>0</v>
      </c>
      <c r="V4590" t="str">
        <f>"Trad IRN"</f>
        <v>Trad IRN</v>
      </c>
      <c r="W4590">
        <v>100</v>
      </c>
      <c r="X4590" t="s">
        <v>47</v>
      </c>
      <c r="Z4590" t="s">
        <v>47</v>
      </c>
      <c r="AB4590" t="str">
        <f>"01"</f>
        <v>01</v>
      </c>
      <c r="AC4590" t="s">
        <v>48</v>
      </c>
      <c r="AD4590" t="s">
        <v>49</v>
      </c>
      <c r="AE4590" t="s">
        <v>55</v>
      </c>
      <c r="AF4590">
        <v>0</v>
      </c>
      <c r="AG4590" t="s">
        <v>56</v>
      </c>
      <c r="AH4590" t="str">
        <f>"Trad IRN"</f>
        <v>Trad IRN</v>
      </c>
      <c r="AI4590" t="str">
        <f>"Bldg IRN"</f>
        <v>Bldg IRN</v>
      </c>
      <c r="AJ4590" t="s">
        <v>48</v>
      </c>
      <c r="AK4590" t="s">
        <v>48</v>
      </c>
      <c r="AL4590" t="s">
        <v>53</v>
      </c>
      <c r="AM4590">
        <v>503.2</v>
      </c>
      <c r="AN4590">
        <v>1113.0999999999999</v>
      </c>
      <c r="AO4590">
        <v>15</v>
      </c>
    </row>
    <row r="4591" spans="1:41" x14ac:dyDescent="0.3">
      <c r="A4591" t="str">
        <f>"Trad IRN"</f>
        <v>Trad IRN</v>
      </c>
      <c r="B4591" t="str">
        <f>"Bldg IRN"</f>
        <v>Bldg IRN</v>
      </c>
      <c r="C4591" t="s">
        <v>41</v>
      </c>
      <c r="D4591" t="s">
        <v>3</v>
      </c>
      <c r="E4591" t="s">
        <v>80</v>
      </c>
      <c r="F4591" t="s">
        <v>81</v>
      </c>
      <c r="G4591" t="s">
        <v>82</v>
      </c>
      <c r="H4591" t="s">
        <v>83</v>
      </c>
      <c r="I4591" t="str">
        <f>"Trad IRN"</f>
        <v>Trad IRN</v>
      </c>
      <c r="J4591" t="s">
        <v>43</v>
      </c>
      <c r="K4591" t="s">
        <v>44</v>
      </c>
      <c r="L4591" t="s">
        <v>45</v>
      </c>
      <c r="M4591" t="s">
        <v>46</v>
      </c>
      <c r="N4591" t="str">
        <f>"08/18/2022"</f>
        <v>08/18/2022</v>
      </c>
      <c r="O4591" t="str">
        <f>"12/31/2500"</f>
        <v>12/31/2500</v>
      </c>
      <c r="P4591">
        <v>1</v>
      </c>
      <c r="Q4591">
        <v>1</v>
      </c>
      <c r="R4591">
        <v>1</v>
      </c>
      <c r="S4591">
        <v>0</v>
      </c>
      <c r="T4591">
        <v>1</v>
      </c>
      <c r="U4591">
        <v>0</v>
      </c>
      <c r="V4591" t="str">
        <f>"Trad IRN"</f>
        <v>Trad IRN</v>
      </c>
      <c r="W4591">
        <v>100</v>
      </c>
      <c r="X4591" t="s">
        <v>47</v>
      </c>
      <c r="Z4591" t="s">
        <v>47</v>
      </c>
      <c r="AB4591" t="str">
        <f>"04"</f>
        <v>04</v>
      </c>
      <c r="AC4591" t="str">
        <f>"15"</f>
        <v>15</v>
      </c>
      <c r="AD4591" t="str">
        <f>"2"</f>
        <v>2</v>
      </c>
      <c r="AE4591" t="s">
        <v>50</v>
      </c>
      <c r="AF4591">
        <v>0</v>
      </c>
      <c r="AG4591" t="s">
        <v>56</v>
      </c>
      <c r="AH4591" t="str">
        <f>"Trad IRN"</f>
        <v>Trad IRN</v>
      </c>
      <c r="AI4591" t="str">
        <f>"Bldg IRN"</f>
        <v>Bldg IRN</v>
      </c>
      <c r="AJ4591" t="s">
        <v>48</v>
      </c>
      <c r="AK4591" t="s">
        <v>48</v>
      </c>
      <c r="AL4591" t="s">
        <v>53</v>
      </c>
      <c r="AM4591">
        <v>1113.0999999999999</v>
      </c>
      <c r="AN4591">
        <v>1113.0999999999999</v>
      </c>
      <c r="AO4591">
        <v>15</v>
      </c>
    </row>
    <row r="4592" spans="1:41" x14ac:dyDescent="0.3">
      <c r="A4592" t="str">
        <f>"Trad IRN"</f>
        <v>Trad IRN</v>
      </c>
      <c r="B4592" t="str">
        <f>"Bldg IRN"</f>
        <v>Bldg IRN</v>
      </c>
      <c r="C4592" t="s">
        <v>41</v>
      </c>
      <c r="D4592" t="s">
        <v>3</v>
      </c>
      <c r="E4592" t="s">
        <v>80</v>
      </c>
      <c r="F4592" t="s">
        <v>81</v>
      </c>
      <c r="G4592" t="s">
        <v>82</v>
      </c>
      <c r="H4592" t="s">
        <v>83</v>
      </c>
      <c r="I4592" t="str">
        <f>"Trad IRN"</f>
        <v>Trad IRN</v>
      </c>
      <c r="J4592" t="s">
        <v>43</v>
      </c>
      <c r="K4592" t="s">
        <v>44</v>
      </c>
      <c r="L4592" t="s">
        <v>45</v>
      </c>
      <c r="M4592" t="s">
        <v>46</v>
      </c>
      <c r="N4592" t="str">
        <f>"08/18/2022"</f>
        <v>08/18/2022</v>
      </c>
      <c r="O4592" t="str">
        <f>"12/31/2500"</f>
        <v>12/31/2500</v>
      </c>
      <c r="P4592">
        <v>1</v>
      </c>
      <c r="Q4592">
        <v>1</v>
      </c>
      <c r="R4592">
        <v>1</v>
      </c>
      <c r="S4592">
        <v>0</v>
      </c>
      <c r="T4592">
        <v>1</v>
      </c>
      <c r="U4592">
        <v>0</v>
      </c>
      <c r="V4592" t="str">
        <f>"Trad IRN"</f>
        <v>Trad IRN</v>
      </c>
      <c r="W4592">
        <v>100</v>
      </c>
      <c r="X4592" t="s">
        <v>47</v>
      </c>
      <c r="Z4592" t="s">
        <v>47</v>
      </c>
      <c r="AB4592" t="str">
        <f>"03"</f>
        <v>03</v>
      </c>
      <c r="AC4592" t="str">
        <f>"15"</f>
        <v>15</v>
      </c>
      <c r="AD4592" t="str">
        <f>"2"</f>
        <v>2</v>
      </c>
      <c r="AE4592" t="s">
        <v>55</v>
      </c>
      <c r="AF4592">
        <v>0</v>
      </c>
      <c r="AG4592" t="s">
        <v>56</v>
      </c>
      <c r="AH4592" t="str">
        <f>"Trad IRN"</f>
        <v>Trad IRN</v>
      </c>
      <c r="AI4592" t="str">
        <f>"Bldg IRN"</f>
        <v>Bldg IRN</v>
      </c>
      <c r="AJ4592" t="s">
        <v>48</v>
      </c>
      <c r="AK4592" t="s">
        <v>48</v>
      </c>
      <c r="AL4592" t="s">
        <v>53</v>
      </c>
      <c r="AM4592">
        <v>1113.0999999999999</v>
      </c>
      <c r="AN4592">
        <v>1113.0999999999999</v>
      </c>
      <c r="AO4592">
        <v>15</v>
      </c>
    </row>
    <row r="4593" spans="1:41" x14ac:dyDescent="0.3">
      <c r="A4593" t="str">
        <f>"Trad IRN"</f>
        <v>Trad IRN</v>
      </c>
      <c r="B4593" t="str">
        <f>"Bldg IRN"</f>
        <v>Bldg IRN</v>
      </c>
      <c r="C4593" t="s">
        <v>41</v>
      </c>
      <c r="D4593" t="s">
        <v>3</v>
      </c>
      <c r="E4593" t="s">
        <v>80</v>
      </c>
      <c r="F4593" t="s">
        <v>81</v>
      </c>
      <c r="G4593" t="s">
        <v>82</v>
      </c>
      <c r="H4593" t="s">
        <v>83</v>
      </c>
      <c r="I4593" t="str">
        <f>"Trad IRN"</f>
        <v>Trad IRN</v>
      </c>
      <c r="J4593" t="s">
        <v>43</v>
      </c>
      <c r="K4593" t="s">
        <v>44</v>
      </c>
      <c r="L4593" t="s">
        <v>45</v>
      </c>
      <c r="M4593" t="s">
        <v>46</v>
      </c>
      <c r="N4593" t="str">
        <f>"11/02/2022"</f>
        <v>11/02/2022</v>
      </c>
      <c r="O4593" t="str">
        <f>"12/31/2500"</f>
        <v>12/31/2500</v>
      </c>
      <c r="P4593">
        <v>0.71738400000000002</v>
      </c>
      <c r="Q4593">
        <v>0.71738400000000002</v>
      </c>
      <c r="R4593">
        <v>0.71738400000000002</v>
      </c>
      <c r="S4593">
        <v>0</v>
      </c>
      <c r="T4593">
        <v>0.71738400000000002</v>
      </c>
      <c r="U4593">
        <v>0</v>
      </c>
      <c r="V4593" t="str">
        <f>"Trad IRN"</f>
        <v>Trad IRN</v>
      </c>
      <c r="W4593">
        <v>100</v>
      </c>
      <c r="X4593" t="s">
        <v>47</v>
      </c>
      <c r="Z4593" t="s">
        <v>47</v>
      </c>
      <c r="AB4593" t="str">
        <f>"05"</f>
        <v>05</v>
      </c>
      <c r="AC4593" t="str">
        <f>"05"</f>
        <v>05</v>
      </c>
      <c r="AD4593" t="str">
        <f>"1"</f>
        <v>1</v>
      </c>
      <c r="AE4593" t="s">
        <v>55</v>
      </c>
      <c r="AF4593">
        <v>0</v>
      </c>
      <c r="AG4593" t="s">
        <v>56</v>
      </c>
      <c r="AH4593" t="str">
        <f>"Trad IRN"</f>
        <v>Trad IRN</v>
      </c>
      <c r="AI4593" t="str">
        <f>"Bldg IRN"</f>
        <v>Bldg IRN</v>
      </c>
      <c r="AJ4593" t="s">
        <v>48</v>
      </c>
      <c r="AK4593" t="s">
        <v>48</v>
      </c>
      <c r="AL4593" t="s">
        <v>53</v>
      </c>
      <c r="AM4593">
        <v>798.52</v>
      </c>
      <c r="AN4593">
        <v>1113.0999999999999</v>
      </c>
      <c r="AO4593">
        <v>15</v>
      </c>
    </row>
    <row r="4594" spans="1:41" x14ac:dyDescent="0.3">
      <c r="A4594" t="str">
        <f>"Trad IRN"</f>
        <v>Trad IRN</v>
      </c>
      <c r="B4594" t="str">
        <f>"Bldg IRN"</f>
        <v>Bldg IRN</v>
      </c>
      <c r="C4594" t="s">
        <v>41</v>
      </c>
      <c r="D4594" t="s">
        <v>3</v>
      </c>
      <c r="E4594" t="s">
        <v>80</v>
      </c>
      <c r="F4594" t="s">
        <v>81</v>
      </c>
      <c r="G4594" t="s">
        <v>82</v>
      </c>
      <c r="H4594" t="s">
        <v>83</v>
      </c>
      <c r="I4594" t="str">
        <f>"Trad IRN"</f>
        <v>Trad IRN</v>
      </c>
      <c r="J4594" t="s">
        <v>43</v>
      </c>
      <c r="K4594" t="s">
        <v>44</v>
      </c>
      <c r="L4594" t="s">
        <v>45</v>
      </c>
      <c r="M4594" t="s">
        <v>46</v>
      </c>
      <c r="N4594" t="str">
        <f>"08/18/2022"</f>
        <v>08/18/2022</v>
      </c>
      <c r="O4594" t="str">
        <f>"09/12/2022"</f>
        <v>09/12/2022</v>
      </c>
      <c r="P4594">
        <v>9.8049999999999998E-2</v>
      </c>
      <c r="Q4594">
        <v>9.8049999999999998E-2</v>
      </c>
      <c r="S4594">
        <v>0</v>
      </c>
      <c r="T4594">
        <v>9.8049999999999998E-2</v>
      </c>
      <c r="U4594">
        <v>0</v>
      </c>
      <c r="V4594" t="str">
        <f>"Trad IRN"</f>
        <v>Trad IRN</v>
      </c>
      <c r="W4594">
        <v>100</v>
      </c>
      <c r="X4594" t="s">
        <v>47</v>
      </c>
      <c r="Z4594" t="s">
        <v>47</v>
      </c>
      <c r="AB4594" t="str">
        <f>"03"</f>
        <v>03</v>
      </c>
      <c r="AC4594" t="s">
        <v>48</v>
      </c>
      <c r="AD4594" t="s">
        <v>49</v>
      </c>
      <c r="AE4594" t="s">
        <v>50</v>
      </c>
      <c r="AF4594">
        <v>0</v>
      </c>
      <c r="AG4594" t="s">
        <v>56</v>
      </c>
      <c r="AH4594" t="str">
        <f>"Trad IRN"</f>
        <v>Trad IRN</v>
      </c>
      <c r="AI4594" t="str">
        <f>"Bldg IRN"</f>
        <v>Bldg IRN</v>
      </c>
      <c r="AJ4594" t="s">
        <v>48</v>
      </c>
      <c r="AK4594" t="s">
        <v>48</v>
      </c>
      <c r="AL4594" t="s">
        <v>53</v>
      </c>
      <c r="AM4594">
        <v>109.14</v>
      </c>
      <c r="AN4594">
        <v>1113.0999999999999</v>
      </c>
      <c r="AO4594">
        <v>15</v>
      </c>
    </row>
    <row r="4595" spans="1:41" x14ac:dyDescent="0.3">
      <c r="A4595" t="str">
        <f>"Trad IRN"</f>
        <v>Trad IRN</v>
      </c>
      <c r="B4595" t="str">
        <f>"Bldg IRN"</f>
        <v>Bldg IRN</v>
      </c>
      <c r="C4595" t="s">
        <v>41</v>
      </c>
      <c r="D4595" t="s">
        <v>3</v>
      </c>
      <c r="E4595" t="s">
        <v>80</v>
      </c>
      <c r="F4595" t="s">
        <v>81</v>
      </c>
      <c r="G4595" t="s">
        <v>82</v>
      </c>
      <c r="H4595" t="s">
        <v>83</v>
      </c>
      <c r="I4595" t="str">
        <f>"Trad IRN"</f>
        <v>Trad IRN</v>
      </c>
      <c r="J4595" t="s">
        <v>43</v>
      </c>
      <c r="K4595" t="s">
        <v>44</v>
      </c>
      <c r="L4595" t="s">
        <v>45</v>
      </c>
      <c r="M4595" t="s">
        <v>70</v>
      </c>
      <c r="N4595" t="str">
        <f>"08/22/2022"</f>
        <v>08/22/2022</v>
      </c>
      <c r="O4595" t="str">
        <f>"12/31/2500"</f>
        <v>12/31/2500</v>
      </c>
      <c r="P4595">
        <v>0.99295800000000001</v>
      </c>
      <c r="Q4595">
        <v>0.99295800000000001</v>
      </c>
      <c r="R4595">
        <v>0.99295800000000001</v>
      </c>
      <c r="V4595" t="str">
        <f>"Trad IRN"</f>
        <v>Trad IRN</v>
      </c>
      <c r="W4595">
        <v>50</v>
      </c>
      <c r="X4595" t="s">
        <v>47</v>
      </c>
      <c r="Z4595" t="s">
        <v>47</v>
      </c>
      <c r="AB4595" t="s">
        <v>54</v>
      </c>
      <c r="AC4595" t="str">
        <f>"16"</f>
        <v>16</v>
      </c>
      <c r="AD4595" t="str">
        <f>"2"</f>
        <v>2</v>
      </c>
      <c r="AE4595" t="s">
        <v>50</v>
      </c>
      <c r="AG4595" t="s">
        <v>56</v>
      </c>
      <c r="AH4595" t="str">
        <f>"Trad IRN"</f>
        <v>Trad IRN</v>
      </c>
      <c r="AI4595" t="str">
        <f>"Bldg IRN"</f>
        <v>Bldg IRN</v>
      </c>
      <c r="AJ4595" t="s">
        <v>54</v>
      </c>
      <c r="AK4595" t="s">
        <v>71</v>
      </c>
      <c r="AL4595" t="s">
        <v>53</v>
      </c>
      <c r="AM4595">
        <v>141</v>
      </c>
      <c r="AN4595">
        <v>142</v>
      </c>
      <c r="AO4595">
        <v>15</v>
      </c>
    </row>
    <row r="4596" spans="1:41" x14ac:dyDescent="0.3">
      <c r="A4596" t="str">
        <f>"Trad IRN"</f>
        <v>Trad IRN</v>
      </c>
      <c r="B4596" t="str">
        <f>"Bldg IRN"</f>
        <v>Bldg IRN</v>
      </c>
      <c r="C4596" t="s">
        <v>41</v>
      </c>
      <c r="D4596" t="s">
        <v>3</v>
      </c>
      <c r="E4596" t="s">
        <v>80</v>
      </c>
      <c r="F4596" t="s">
        <v>81</v>
      </c>
      <c r="G4596" t="s">
        <v>82</v>
      </c>
      <c r="H4596" t="s">
        <v>83</v>
      </c>
      <c r="I4596" t="str">
        <f>"Trad IRN"</f>
        <v>Trad IRN</v>
      </c>
      <c r="J4596" t="s">
        <v>43</v>
      </c>
      <c r="K4596" t="s">
        <v>44</v>
      </c>
      <c r="L4596" t="s">
        <v>45</v>
      </c>
      <c r="M4596" t="s">
        <v>70</v>
      </c>
      <c r="N4596" t="str">
        <f>"01/09/2023"</f>
        <v>01/09/2023</v>
      </c>
      <c r="O4596" t="str">
        <f>"12/31/2500"</f>
        <v>12/31/2500</v>
      </c>
      <c r="P4596">
        <v>0.51408500000000001</v>
      </c>
      <c r="Q4596">
        <v>0.51408500000000001</v>
      </c>
      <c r="R4596">
        <v>0.51408500000000001</v>
      </c>
      <c r="V4596" t="str">
        <f>"Trad IRN"</f>
        <v>Trad IRN</v>
      </c>
      <c r="W4596">
        <v>50</v>
      </c>
      <c r="X4596" t="s">
        <v>47</v>
      </c>
      <c r="Z4596" t="s">
        <v>47</v>
      </c>
      <c r="AB4596" t="s">
        <v>54</v>
      </c>
      <c r="AC4596" t="str">
        <f>"13"</f>
        <v>13</v>
      </c>
      <c r="AD4596" t="str">
        <f>"6"</f>
        <v>6</v>
      </c>
      <c r="AE4596" t="s">
        <v>50</v>
      </c>
      <c r="AG4596" t="s">
        <v>56</v>
      </c>
      <c r="AH4596" t="str">
        <f>"Trad IRN"</f>
        <v>Trad IRN</v>
      </c>
      <c r="AI4596" t="str">
        <f>"Bldg IRN"</f>
        <v>Bldg IRN</v>
      </c>
      <c r="AJ4596" t="s">
        <v>54</v>
      </c>
      <c r="AK4596" t="s">
        <v>71</v>
      </c>
      <c r="AL4596" t="s">
        <v>53</v>
      </c>
      <c r="AM4596">
        <v>73</v>
      </c>
      <c r="AN4596">
        <v>142</v>
      </c>
      <c r="AO4596">
        <v>15</v>
      </c>
    </row>
    <row r="4597" spans="1:41" x14ac:dyDescent="0.3">
      <c r="A4597" t="str">
        <f>"Trad IRN"</f>
        <v>Trad IRN</v>
      </c>
      <c r="B4597" t="str">
        <f>"Bldg IRN"</f>
        <v>Bldg IRN</v>
      </c>
      <c r="C4597" t="s">
        <v>41</v>
      </c>
      <c r="D4597" t="s">
        <v>3</v>
      </c>
      <c r="E4597" t="s">
        <v>80</v>
      </c>
      <c r="F4597" t="s">
        <v>81</v>
      </c>
      <c r="G4597" t="s">
        <v>82</v>
      </c>
      <c r="H4597" t="s">
        <v>83</v>
      </c>
      <c r="I4597" t="str">
        <f>"Trad IRN"</f>
        <v>Trad IRN</v>
      </c>
      <c r="J4597" t="s">
        <v>43</v>
      </c>
      <c r="K4597" t="s">
        <v>44</v>
      </c>
      <c r="L4597" t="s">
        <v>45</v>
      </c>
      <c r="M4597" t="s">
        <v>46</v>
      </c>
      <c r="N4597" t="str">
        <f>"08/18/2022"</f>
        <v>08/18/2022</v>
      </c>
      <c r="O4597" t="str">
        <f>"09/11/2022"</f>
        <v>09/11/2022</v>
      </c>
      <c r="P4597">
        <v>9.2283000000000004E-2</v>
      </c>
      <c r="Q4597">
        <v>9.2283000000000004E-2</v>
      </c>
      <c r="S4597">
        <v>0</v>
      </c>
      <c r="T4597">
        <v>9.2283000000000004E-2</v>
      </c>
      <c r="U4597">
        <v>0</v>
      </c>
      <c r="V4597" t="str">
        <f>"Trad IRN"</f>
        <v>Trad IRN</v>
      </c>
      <c r="W4597">
        <v>100</v>
      </c>
      <c r="X4597" t="s">
        <v>47</v>
      </c>
      <c r="Z4597" t="s">
        <v>47</v>
      </c>
      <c r="AB4597" t="str">
        <f>"05"</f>
        <v>05</v>
      </c>
      <c r="AC4597" t="s">
        <v>48</v>
      </c>
      <c r="AD4597" t="s">
        <v>49</v>
      </c>
      <c r="AE4597" t="s">
        <v>50</v>
      </c>
      <c r="AF4597">
        <v>0</v>
      </c>
      <c r="AG4597" t="s">
        <v>56</v>
      </c>
      <c r="AH4597" t="str">
        <f>"Trad IRN"</f>
        <v>Trad IRN</v>
      </c>
      <c r="AI4597" t="str">
        <f>"Bldg IRN"</f>
        <v>Bldg IRN</v>
      </c>
      <c r="AJ4597" t="s">
        <v>48</v>
      </c>
      <c r="AK4597" t="s">
        <v>48</v>
      </c>
      <c r="AL4597" t="s">
        <v>53</v>
      </c>
      <c r="AM4597">
        <v>102.72</v>
      </c>
      <c r="AN4597">
        <v>1113.0999999999999</v>
      </c>
      <c r="AO4597">
        <v>15</v>
      </c>
    </row>
    <row r="4598" spans="1:41" x14ac:dyDescent="0.3">
      <c r="A4598" t="str">
        <f>"Trad IRN"</f>
        <v>Trad IRN</v>
      </c>
      <c r="B4598" t="str">
        <f>"Bldg IRN"</f>
        <v>Bldg IRN</v>
      </c>
      <c r="C4598" t="s">
        <v>41</v>
      </c>
      <c r="D4598" t="s">
        <v>3</v>
      </c>
      <c r="E4598" t="s">
        <v>80</v>
      </c>
      <c r="F4598" t="s">
        <v>81</v>
      </c>
      <c r="G4598" t="s">
        <v>82</v>
      </c>
      <c r="H4598" t="s">
        <v>83</v>
      </c>
      <c r="I4598" t="str">
        <f>"Trad IRN"</f>
        <v>Trad IRN</v>
      </c>
      <c r="J4598" t="s">
        <v>43</v>
      </c>
      <c r="K4598" t="s">
        <v>44</v>
      </c>
      <c r="L4598" t="s">
        <v>45</v>
      </c>
      <c r="M4598" t="s">
        <v>46</v>
      </c>
      <c r="N4598" t="str">
        <f>"08/18/2022"</f>
        <v>08/18/2022</v>
      </c>
      <c r="O4598" t="str">
        <f>"12/31/2500"</f>
        <v>12/31/2500</v>
      </c>
      <c r="P4598">
        <v>1</v>
      </c>
      <c r="Q4598">
        <v>1</v>
      </c>
      <c r="S4598">
        <v>0</v>
      </c>
      <c r="T4598">
        <v>1</v>
      </c>
      <c r="U4598">
        <v>0</v>
      </c>
      <c r="V4598" t="s">
        <v>84</v>
      </c>
      <c r="W4598">
        <v>100</v>
      </c>
      <c r="X4598" t="s">
        <v>47</v>
      </c>
      <c r="Z4598" t="s">
        <v>47</v>
      </c>
      <c r="AB4598" t="str">
        <f>"05"</f>
        <v>05</v>
      </c>
      <c r="AC4598" t="s">
        <v>48</v>
      </c>
      <c r="AD4598" t="s">
        <v>49</v>
      </c>
      <c r="AE4598" t="s">
        <v>55</v>
      </c>
      <c r="AF4598">
        <v>0</v>
      </c>
      <c r="AG4598" t="s">
        <v>56</v>
      </c>
      <c r="AH4598" t="str">
        <f>"Trad IRN"</f>
        <v>Trad IRN</v>
      </c>
      <c r="AI4598" t="str">
        <f>"Bldg IRN"</f>
        <v>Bldg IRN</v>
      </c>
      <c r="AJ4598" t="s">
        <v>48</v>
      </c>
      <c r="AK4598" t="s">
        <v>48</v>
      </c>
      <c r="AL4598" t="s">
        <v>53</v>
      </c>
      <c r="AM4598">
        <v>1113.0999999999999</v>
      </c>
      <c r="AN4598">
        <v>1113.0999999999999</v>
      </c>
      <c r="AO4598">
        <v>15</v>
      </c>
    </row>
    <row r="4599" spans="1:41" x14ac:dyDescent="0.3">
      <c r="A4599" t="str">
        <f>"Trad IRN"</f>
        <v>Trad IRN</v>
      </c>
      <c r="B4599" t="str">
        <f>"Bldg IRN"</f>
        <v>Bldg IRN</v>
      </c>
      <c r="C4599" t="s">
        <v>41</v>
      </c>
      <c r="D4599" t="s">
        <v>3</v>
      </c>
      <c r="E4599" t="s">
        <v>80</v>
      </c>
      <c r="F4599" t="s">
        <v>81</v>
      </c>
      <c r="G4599" t="s">
        <v>82</v>
      </c>
      <c r="H4599" t="s">
        <v>83</v>
      </c>
      <c r="I4599" t="str">
        <f>"Trad IRN"</f>
        <v>Trad IRN</v>
      </c>
      <c r="J4599" t="s">
        <v>43</v>
      </c>
      <c r="K4599" t="s">
        <v>44</v>
      </c>
      <c r="L4599" t="s">
        <v>45</v>
      </c>
      <c r="M4599" t="s">
        <v>46</v>
      </c>
      <c r="N4599" t="str">
        <f>"08/18/2022"</f>
        <v>08/18/2022</v>
      </c>
      <c r="O4599" t="str">
        <f>"12/31/2500"</f>
        <v>12/31/2500</v>
      </c>
      <c r="P4599">
        <v>1</v>
      </c>
      <c r="Q4599">
        <v>1</v>
      </c>
      <c r="S4599">
        <v>0</v>
      </c>
      <c r="T4599">
        <v>1</v>
      </c>
      <c r="U4599">
        <v>0</v>
      </c>
      <c r="V4599" t="str">
        <f>"Trad IRN"</f>
        <v>Trad IRN</v>
      </c>
      <c r="W4599">
        <v>100</v>
      </c>
      <c r="X4599" t="s">
        <v>47</v>
      </c>
      <c r="Z4599" t="s">
        <v>47</v>
      </c>
      <c r="AB4599" t="str">
        <f>"04"</f>
        <v>04</v>
      </c>
      <c r="AC4599" t="s">
        <v>48</v>
      </c>
      <c r="AD4599" t="s">
        <v>49</v>
      </c>
      <c r="AE4599" t="s">
        <v>55</v>
      </c>
      <c r="AF4599">
        <v>2</v>
      </c>
      <c r="AG4599" t="s">
        <v>56</v>
      </c>
      <c r="AH4599" t="str">
        <f>"Trad IRN"</f>
        <v>Trad IRN</v>
      </c>
      <c r="AI4599" t="str">
        <f>"Bldg IRN"</f>
        <v>Bldg IRN</v>
      </c>
      <c r="AJ4599" t="s">
        <v>48</v>
      </c>
      <c r="AK4599" t="s">
        <v>48</v>
      </c>
      <c r="AL4599" t="s">
        <v>53</v>
      </c>
      <c r="AM4599">
        <v>1113.0999999999999</v>
      </c>
      <c r="AN4599">
        <v>1113.0999999999999</v>
      </c>
      <c r="AO4599">
        <v>15</v>
      </c>
    </row>
    <row r="4600" spans="1:41" x14ac:dyDescent="0.3">
      <c r="A4600" t="str">
        <f>"Trad IRN"</f>
        <v>Trad IRN</v>
      </c>
      <c r="B4600" t="str">
        <f>"Bldg IRN"</f>
        <v>Bldg IRN</v>
      </c>
      <c r="C4600" t="s">
        <v>41</v>
      </c>
      <c r="D4600" t="s">
        <v>3</v>
      </c>
      <c r="E4600" t="s">
        <v>80</v>
      </c>
      <c r="F4600" t="s">
        <v>81</v>
      </c>
      <c r="G4600" t="s">
        <v>82</v>
      </c>
      <c r="H4600" t="s">
        <v>83</v>
      </c>
      <c r="I4600" t="str">
        <f>"Trad IRN"</f>
        <v>Trad IRN</v>
      </c>
      <c r="J4600" t="s">
        <v>43</v>
      </c>
      <c r="K4600" t="s">
        <v>44</v>
      </c>
      <c r="L4600" t="s">
        <v>45</v>
      </c>
      <c r="M4600" t="s">
        <v>46</v>
      </c>
      <c r="N4600" t="str">
        <f>"08/18/2022"</f>
        <v>08/18/2022</v>
      </c>
      <c r="O4600" t="str">
        <f>"11/14/2022"</f>
        <v>11/14/2022</v>
      </c>
      <c r="P4600">
        <v>0.33095000000000002</v>
      </c>
      <c r="Q4600">
        <v>0.33095000000000002</v>
      </c>
      <c r="R4600">
        <v>0.33095000000000002</v>
      </c>
      <c r="S4600">
        <v>0</v>
      </c>
      <c r="T4600">
        <v>0.33095000000000002</v>
      </c>
      <c r="U4600">
        <v>0</v>
      </c>
      <c r="V4600" t="str">
        <f>"Trad IRN"</f>
        <v>Trad IRN</v>
      </c>
      <c r="W4600">
        <v>100</v>
      </c>
      <c r="X4600" t="s">
        <v>47</v>
      </c>
      <c r="Z4600" t="s">
        <v>47</v>
      </c>
      <c r="AB4600" t="str">
        <f>"03"</f>
        <v>03</v>
      </c>
      <c r="AC4600" t="str">
        <f>"09"</f>
        <v>09</v>
      </c>
      <c r="AD4600" t="str">
        <f>"2"</f>
        <v>2</v>
      </c>
      <c r="AE4600" t="s">
        <v>50</v>
      </c>
      <c r="AF4600">
        <v>0</v>
      </c>
      <c r="AG4600" t="s">
        <v>56</v>
      </c>
      <c r="AH4600" t="str">
        <f>"Trad IRN"</f>
        <v>Trad IRN</v>
      </c>
      <c r="AI4600" t="str">
        <f>"Bldg IRN"</f>
        <v>Bldg IRN</v>
      </c>
      <c r="AJ4600" t="s">
        <v>48</v>
      </c>
      <c r="AK4600" t="s">
        <v>48</v>
      </c>
      <c r="AL4600" t="s">
        <v>53</v>
      </c>
      <c r="AM4600">
        <v>368.38</v>
      </c>
      <c r="AN4600">
        <v>1113.0999999999999</v>
      </c>
      <c r="AO4600">
        <v>15</v>
      </c>
    </row>
    <row r="4601" spans="1:41" x14ac:dyDescent="0.3">
      <c r="A4601" t="str">
        <f>"Trad IRN"</f>
        <v>Trad IRN</v>
      </c>
      <c r="B4601" t="str">
        <f>"Bldg IRN"</f>
        <v>Bldg IRN</v>
      </c>
      <c r="C4601" t="s">
        <v>41</v>
      </c>
      <c r="D4601" t="s">
        <v>3</v>
      </c>
      <c r="E4601" t="s">
        <v>80</v>
      </c>
      <c r="F4601" t="s">
        <v>81</v>
      </c>
      <c r="G4601" t="s">
        <v>82</v>
      </c>
      <c r="H4601" t="s">
        <v>83</v>
      </c>
      <c r="I4601" t="str">
        <f>"Trad IRN"</f>
        <v>Trad IRN</v>
      </c>
      <c r="J4601" t="s">
        <v>43</v>
      </c>
      <c r="K4601" t="s">
        <v>44</v>
      </c>
      <c r="L4601" t="s">
        <v>45</v>
      </c>
      <c r="M4601" t="s">
        <v>46</v>
      </c>
      <c r="N4601" t="str">
        <f>"11/15/2022"</f>
        <v>11/15/2022</v>
      </c>
      <c r="O4601" t="str">
        <f t="shared" ref="O4601:O4614" si="462">"12/31/2500"</f>
        <v>12/31/2500</v>
      </c>
      <c r="P4601">
        <v>0.66905000000000003</v>
      </c>
      <c r="Q4601">
        <v>0.66905000000000003</v>
      </c>
      <c r="R4601">
        <v>0.66905000000000003</v>
      </c>
      <c r="S4601">
        <v>0</v>
      </c>
      <c r="T4601">
        <v>0.66905000000000003</v>
      </c>
      <c r="U4601">
        <v>0</v>
      </c>
      <c r="V4601" t="str">
        <f>"Trad IRN"</f>
        <v>Trad IRN</v>
      </c>
      <c r="W4601">
        <v>100</v>
      </c>
      <c r="X4601" t="s">
        <v>47</v>
      </c>
      <c r="Z4601" t="s">
        <v>47</v>
      </c>
      <c r="AB4601" t="str">
        <f>"03"</f>
        <v>03</v>
      </c>
      <c r="AC4601" t="str">
        <f>"09"</f>
        <v>09</v>
      </c>
      <c r="AD4601" t="str">
        <f>"2"</f>
        <v>2</v>
      </c>
      <c r="AE4601" t="s">
        <v>55</v>
      </c>
      <c r="AF4601">
        <v>0</v>
      </c>
      <c r="AG4601" t="s">
        <v>56</v>
      </c>
      <c r="AH4601" t="str">
        <f>"Trad IRN"</f>
        <v>Trad IRN</v>
      </c>
      <c r="AI4601" t="str">
        <f>"Bldg IRN"</f>
        <v>Bldg IRN</v>
      </c>
      <c r="AJ4601" t="s">
        <v>48</v>
      </c>
      <c r="AK4601" t="s">
        <v>48</v>
      </c>
      <c r="AL4601" t="s">
        <v>53</v>
      </c>
      <c r="AM4601">
        <v>744.72</v>
      </c>
      <c r="AN4601">
        <v>1113.0999999999999</v>
      </c>
      <c r="AO4601">
        <v>15</v>
      </c>
    </row>
    <row r="4602" spans="1:41" x14ac:dyDescent="0.3">
      <c r="A4602" t="str">
        <f>"Trad IRN"</f>
        <v>Trad IRN</v>
      </c>
      <c r="B4602" t="str">
        <f>"Bldg IRN"</f>
        <v>Bldg IRN</v>
      </c>
      <c r="C4602" t="s">
        <v>41</v>
      </c>
      <c r="D4602" t="s">
        <v>3</v>
      </c>
      <c r="E4602" t="s">
        <v>80</v>
      </c>
      <c r="F4602" t="s">
        <v>81</v>
      </c>
      <c r="G4602" t="s">
        <v>82</v>
      </c>
      <c r="H4602" t="s">
        <v>83</v>
      </c>
      <c r="I4602" t="str">
        <f>"Trad IRN"</f>
        <v>Trad IRN</v>
      </c>
      <c r="J4602" t="s">
        <v>43</v>
      </c>
      <c r="K4602" t="s">
        <v>44</v>
      </c>
      <c r="L4602" t="s">
        <v>45</v>
      </c>
      <c r="M4602" t="s">
        <v>46</v>
      </c>
      <c r="N4602" t="str">
        <f t="shared" ref="N4602:N4610" si="463">"08/18/2022"</f>
        <v>08/18/2022</v>
      </c>
      <c r="O4602" t="str">
        <f t="shared" si="462"/>
        <v>12/31/2500</v>
      </c>
      <c r="P4602">
        <v>1</v>
      </c>
      <c r="Q4602">
        <v>1</v>
      </c>
      <c r="S4602">
        <v>0</v>
      </c>
      <c r="T4602">
        <v>1</v>
      </c>
      <c r="U4602">
        <v>0</v>
      </c>
      <c r="V4602" t="str">
        <f>"Trad IRN"</f>
        <v>Trad IRN</v>
      </c>
      <c r="W4602">
        <v>100</v>
      </c>
      <c r="X4602" t="s">
        <v>47</v>
      </c>
      <c r="Z4602" t="s">
        <v>47</v>
      </c>
      <c r="AB4602" t="s">
        <v>57</v>
      </c>
      <c r="AC4602" t="s">
        <v>48</v>
      </c>
      <c r="AD4602" t="s">
        <v>49</v>
      </c>
      <c r="AE4602" t="s">
        <v>55</v>
      </c>
      <c r="AF4602">
        <v>0</v>
      </c>
      <c r="AG4602" t="s">
        <v>56</v>
      </c>
      <c r="AH4602" t="str">
        <f>"Trad IRN"</f>
        <v>Trad IRN</v>
      </c>
      <c r="AI4602" t="str">
        <f>"Bldg IRN"</f>
        <v>Bldg IRN</v>
      </c>
      <c r="AJ4602" t="s">
        <v>48</v>
      </c>
      <c r="AK4602" t="s">
        <v>48</v>
      </c>
      <c r="AL4602" t="s">
        <v>53</v>
      </c>
      <c r="AM4602">
        <v>1113.0999999999999</v>
      </c>
      <c r="AN4602">
        <v>1113.0999999999999</v>
      </c>
      <c r="AO4602">
        <v>15</v>
      </c>
    </row>
    <row r="4603" spans="1:41" x14ac:dyDescent="0.3">
      <c r="A4603" t="str">
        <f>"Trad IRN"</f>
        <v>Trad IRN</v>
      </c>
      <c r="B4603" t="str">
        <f>"Bldg IRN"</f>
        <v>Bldg IRN</v>
      </c>
      <c r="C4603" t="s">
        <v>41</v>
      </c>
      <c r="D4603" t="s">
        <v>3</v>
      </c>
      <c r="E4603" t="s">
        <v>80</v>
      </c>
      <c r="F4603" t="s">
        <v>81</v>
      </c>
      <c r="G4603" t="s">
        <v>82</v>
      </c>
      <c r="H4603" t="s">
        <v>83</v>
      </c>
      <c r="I4603" t="str">
        <f>"Trad IRN"</f>
        <v>Trad IRN</v>
      </c>
      <c r="J4603" t="s">
        <v>43</v>
      </c>
      <c r="K4603" t="s">
        <v>44</v>
      </c>
      <c r="L4603" t="s">
        <v>45</v>
      </c>
      <c r="M4603" t="s">
        <v>46</v>
      </c>
      <c r="N4603" t="str">
        <f t="shared" si="463"/>
        <v>08/18/2022</v>
      </c>
      <c r="O4603" t="str">
        <f t="shared" si="462"/>
        <v>12/31/2500</v>
      </c>
      <c r="P4603">
        <v>1</v>
      </c>
      <c r="Q4603">
        <v>1</v>
      </c>
      <c r="S4603">
        <v>0</v>
      </c>
      <c r="T4603">
        <v>1</v>
      </c>
      <c r="U4603">
        <v>0</v>
      </c>
      <c r="V4603" t="str">
        <f>"Trad IRN"</f>
        <v>Trad IRN</v>
      </c>
      <c r="W4603">
        <v>100</v>
      </c>
      <c r="X4603" t="s">
        <v>47</v>
      </c>
      <c r="Z4603" t="s">
        <v>47</v>
      </c>
      <c r="AB4603" t="str">
        <f>"03"</f>
        <v>03</v>
      </c>
      <c r="AC4603" t="s">
        <v>48</v>
      </c>
      <c r="AD4603" t="s">
        <v>49</v>
      </c>
      <c r="AE4603" t="s">
        <v>55</v>
      </c>
      <c r="AF4603">
        <v>0</v>
      </c>
      <c r="AG4603" t="s">
        <v>56</v>
      </c>
      <c r="AH4603" t="str">
        <f>"Trad IRN"</f>
        <v>Trad IRN</v>
      </c>
      <c r="AI4603" t="str">
        <f>"Bldg IRN"</f>
        <v>Bldg IRN</v>
      </c>
      <c r="AJ4603" t="s">
        <v>48</v>
      </c>
      <c r="AK4603" t="s">
        <v>48</v>
      </c>
      <c r="AL4603" t="s">
        <v>53</v>
      </c>
      <c r="AM4603">
        <v>1113.0999999999999</v>
      </c>
      <c r="AN4603">
        <v>1113.0999999999999</v>
      </c>
      <c r="AO4603">
        <v>15</v>
      </c>
    </row>
    <row r="4604" spans="1:41" x14ac:dyDescent="0.3">
      <c r="A4604" t="str">
        <f>"Trad IRN"</f>
        <v>Trad IRN</v>
      </c>
      <c r="B4604" t="str">
        <f>"Bldg IRN"</f>
        <v>Bldg IRN</v>
      </c>
      <c r="C4604" t="s">
        <v>41</v>
      </c>
      <c r="D4604" t="s">
        <v>3</v>
      </c>
      <c r="E4604" t="s">
        <v>80</v>
      </c>
      <c r="F4604" t="s">
        <v>81</v>
      </c>
      <c r="G4604" t="s">
        <v>82</v>
      </c>
      <c r="H4604" t="s">
        <v>83</v>
      </c>
      <c r="I4604" t="str">
        <f>"Trad IRN"</f>
        <v>Trad IRN</v>
      </c>
      <c r="J4604" t="s">
        <v>43</v>
      </c>
      <c r="K4604" t="s">
        <v>44</v>
      </c>
      <c r="L4604" t="s">
        <v>45</v>
      </c>
      <c r="M4604" t="s">
        <v>46</v>
      </c>
      <c r="N4604" t="str">
        <f t="shared" si="463"/>
        <v>08/18/2022</v>
      </c>
      <c r="O4604" t="str">
        <f t="shared" si="462"/>
        <v>12/31/2500</v>
      </c>
      <c r="P4604">
        <v>1</v>
      </c>
      <c r="Q4604">
        <v>1</v>
      </c>
      <c r="S4604">
        <v>0</v>
      </c>
      <c r="T4604">
        <v>1</v>
      </c>
      <c r="U4604">
        <v>0</v>
      </c>
      <c r="V4604" t="str">
        <f>"Trad IRN"</f>
        <v>Trad IRN</v>
      </c>
      <c r="W4604">
        <v>100</v>
      </c>
      <c r="X4604" t="s">
        <v>47</v>
      </c>
      <c r="Z4604" t="s">
        <v>47</v>
      </c>
      <c r="AB4604" t="str">
        <f>"05"</f>
        <v>05</v>
      </c>
      <c r="AC4604" t="s">
        <v>48</v>
      </c>
      <c r="AD4604" t="s">
        <v>49</v>
      </c>
      <c r="AE4604" t="s">
        <v>55</v>
      </c>
      <c r="AF4604">
        <v>0</v>
      </c>
      <c r="AG4604" t="s">
        <v>56</v>
      </c>
      <c r="AH4604" t="str">
        <f>"Trad IRN"</f>
        <v>Trad IRN</v>
      </c>
      <c r="AI4604" t="str">
        <f>"Bldg IRN"</f>
        <v>Bldg IRN</v>
      </c>
      <c r="AJ4604" t="s">
        <v>48</v>
      </c>
      <c r="AK4604" t="s">
        <v>48</v>
      </c>
      <c r="AL4604" t="s">
        <v>53</v>
      </c>
      <c r="AM4604">
        <v>1113.0999999999999</v>
      </c>
      <c r="AN4604">
        <v>1113.0999999999999</v>
      </c>
      <c r="AO4604">
        <v>15</v>
      </c>
    </row>
    <row r="4605" spans="1:41" x14ac:dyDescent="0.3">
      <c r="A4605" t="str">
        <f>"Trad IRN"</f>
        <v>Trad IRN</v>
      </c>
      <c r="B4605" t="str">
        <f>"Bldg IRN"</f>
        <v>Bldg IRN</v>
      </c>
      <c r="C4605" t="s">
        <v>41</v>
      </c>
      <c r="D4605" t="s">
        <v>3</v>
      </c>
      <c r="E4605" t="s">
        <v>80</v>
      </c>
      <c r="F4605" t="s">
        <v>81</v>
      </c>
      <c r="G4605" t="s">
        <v>82</v>
      </c>
      <c r="H4605" t="s">
        <v>83</v>
      </c>
      <c r="I4605" t="str">
        <f>"Trad IRN"</f>
        <v>Trad IRN</v>
      </c>
      <c r="J4605" t="s">
        <v>43</v>
      </c>
      <c r="K4605" t="s">
        <v>44</v>
      </c>
      <c r="L4605" t="s">
        <v>45</v>
      </c>
      <c r="M4605" t="s">
        <v>46</v>
      </c>
      <c r="N4605" t="str">
        <f t="shared" si="463"/>
        <v>08/18/2022</v>
      </c>
      <c r="O4605" t="str">
        <f t="shared" si="462"/>
        <v>12/31/2500</v>
      </c>
      <c r="P4605">
        <v>1</v>
      </c>
      <c r="Q4605">
        <v>1</v>
      </c>
      <c r="S4605">
        <v>0</v>
      </c>
      <c r="T4605">
        <v>1</v>
      </c>
      <c r="U4605">
        <v>0</v>
      </c>
      <c r="V4605" t="str">
        <f>"Trad IRN"</f>
        <v>Trad IRN</v>
      </c>
      <c r="W4605">
        <v>100</v>
      </c>
      <c r="X4605" t="s">
        <v>47</v>
      </c>
      <c r="Z4605" t="s">
        <v>47</v>
      </c>
      <c r="AB4605" t="str">
        <f>"04"</f>
        <v>04</v>
      </c>
      <c r="AC4605" t="s">
        <v>48</v>
      </c>
      <c r="AD4605" t="s">
        <v>49</v>
      </c>
      <c r="AE4605" t="s">
        <v>50</v>
      </c>
      <c r="AF4605">
        <v>0</v>
      </c>
      <c r="AG4605" t="s">
        <v>56</v>
      </c>
      <c r="AH4605" t="str">
        <f>"Trad IRN"</f>
        <v>Trad IRN</v>
      </c>
      <c r="AI4605" t="str">
        <f>"Bldg IRN"</f>
        <v>Bldg IRN</v>
      </c>
      <c r="AJ4605" t="s">
        <v>48</v>
      </c>
      <c r="AK4605" t="s">
        <v>48</v>
      </c>
      <c r="AL4605" t="s">
        <v>53</v>
      </c>
      <c r="AM4605">
        <v>1113.0999999999999</v>
      </c>
      <c r="AN4605">
        <v>1113.0999999999999</v>
      </c>
      <c r="AO4605">
        <v>15</v>
      </c>
    </row>
    <row r="4606" spans="1:41" x14ac:dyDescent="0.3">
      <c r="A4606" t="str">
        <f>"Trad IRN"</f>
        <v>Trad IRN</v>
      </c>
      <c r="B4606" t="str">
        <f>"Bldg IRN"</f>
        <v>Bldg IRN</v>
      </c>
      <c r="C4606" t="s">
        <v>41</v>
      </c>
      <c r="D4606" t="s">
        <v>3</v>
      </c>
      <c r="E4606" t="s">
        <v>80</v>
      </c>
      <c r="F4606" t="s">
        <v>81</v>
      </c>
      <c r="G4606" t="s">
        <v>82</v>
      </c>
      <c r="H4606" t="s">
        <v>83</v>
      </c>
      <c r="I4606" t="str">
        <f>"Trad IRN"</f>
        <v>Trad IRN</v>
      </c>
      <c r="J4606" t="s">
        <v>43</v>
      </c>
      <c r="K4606" t="s">
        <v>44</v>
      </c>
      <c r="L4606" t="s">
        <v>45</v>
      </c>
      <c r="M4606" t="s">
        <v>46</v>
      </c>
      <c r="N4606" t="str">
        <f t="shared" si="463"/>
        <v>08/18/2022</v>
      </c>
      <c r="O4606" t="str">
        <f t="shared" si="462"/>
        <v>12/31/2500</v>
      </c>
      <c r="P4606">
        <v>1</v>
      </c>
      <c r="Q4606">
        <v>1</v>
      </c>
      <c r="S4606">
        <v>0</v>
      </c>
      <c r="T4606">
        <v>1</v>
      </c>
      <c r="U4606">
        <v>0</v>
      </c>
      <c r="V4606" t="str">
        <f>"Trad IRN"</f>
        <v>Trad IRN</v>
      </c>
      <c r="W4606">
        <v>100</v>
      </c>
      <c r="X4606" t="s">
        <v>47</v>
      </c>
      <c r="Z4606" t="s">
        <v>47</v>
      </c>
      <c r="AB4606" t="str">
        <f>"04"</f>
        <v>04</v>
      </c>
      <c r="AC4606" t="s">
        <v>48</v>
      </c>
      <c r="AD4606" t="s">
        <v>49</v>
      </c>
      <c r="AE4606" t="s">
        <v>55</v>
      </c>
      <c r="AF4606">
        <v>0</v>
      </c>
      <c r="AG4606" t="s">
        <v>56</v>
      </c>
      <c r="AH4606" t="str">
        <f>"Trad IRN"</f>
        <v>Trad IRN</v>
      </c>
      <c r="AI4606" t="str">
        <f>"Bldg IRN"</f>
        <v>Bldg IRN</v>
      </c>
      <c r="AJ4606" t="s">
        <v>48</v>
      </c>
      <c r="AK4606" t="s">
        <v>48</v>
      </c>
      <c r="AL4606" t="s">
        <v>53</v>
      </c>
      <c r="AM4606">
        <v>1113.0999999999999</v>
      </c>
      <c r="AN4606">
        <v>1113.0999999999999</v>
      </c>
      <c r="AO4606">
        <v>15</v>
      </c>
    </row>
    <row r="4607" spans="1:41" x14ac:dyDescent="0.3">
      <c r="A4607" t="str">
        <f>"Trad IRN"</f>
        <v>Trad IRN</v>
      </c>
      <c r="B4607" t="str">
        <f>"Bldg IRN"</f>
        <v>Bldg IRN</v>
      </c>
      <c r="C4607" t="s">
        <v>41</v>
      </c>
      <c r="D4607" t="s">
        <v>3</v>
      </c>
      <c r="E4607" t="s">
        <v>80</v>
      </c>
      <c r="F4607" t="s">
        <v>81</v>
      </c>
      <c r="G4607" t="s">
        <v>82</v>
      </c>
      <c r="H4607" t="s">
        <v>83</v>
      </c>
      <c r="I4607" t="str">
        <f>"Trad IRN"</f>
        <v>Trad IRN</v>
      </c>
      <c r="J4607" t="s">
        <v>43</v>
      </c>
      <c r="K4607" t="s">
        <v>44</v>
      </c>
      <c r="L4607" t="s">
        <v>45</v>
      </c>
      <c r="M4607" t="s">
        <v>46</v>
      </c>
      <c r="N4607" t="str">
        <f t="shared" si="463"/>
        <v>08/18/2022</v>
      </c>
      <c r="O4607" t="str">
        <f t="shared" si="462"/>
        <v>12/31/2500</v>
      </c>
      <c r="P4607">
        <v>1</v>
      </c>
      <c r="Q4607">
        <v>1</v>
      </c>
      <c r="S4607">
        <v>0</v>
      </c>
      <c r="T4607">
        <v>1</v>
      </c>
      <c r="U4607">
        <v>0</v>
      </c>
      <c r="V4607" t="str">
        <f>"Trad IRN"</f>
        <v>Trad IRN</v>
      </c>
      <c r="W4607">
        <v>100</v>
      </c>
      <c r="X4607" t="s">
        <v>47</v>
      </c>
      <c r="Z4607" t="s">
        <v>47</v>
      </c>
      <c r="AB4607" t="str">
        <f>"02"</f>
        <v>02</v>
      </c>
      <c r="AC4607" t="s">
        <v>48</v>
      </c>
      <c r="AD4607" t="s">
        <v>49</v>
      </c>
      <c r="AE4607" t="s">
        <v>55</v>
      </c>
      <c r="AF4607">
        <v>0</v>
      </c>
      <c r="AG4607" t="s">
        <v>56</v>
      </c>
      <c r="AH4607" t="str">
        <f>"Trad IRN"</f>
        <v>Trad IRN</v>
      </c>
      <c r="AI4607" t="str">
        <f>"Bldg IRN"</f>
        <v>Bldg IRN</v>
      </c>
      <c r="AJ4607" t="s">
        <v>48</v>
      </c>
      <c r="AK4607" t="s">
        <v>48</v>
      </c>
      <c r="AL4607" t="s">
        <v>53</v>
      </c>
      <c r="AM4607">
        <v>1113.0999999999999</v>
      </c>
      <c r="AN4607">
        <v>1113.0999999999999</v>
      </c>
      <c r="AO4607">
        <v>15</v>
      </c>
    </row>
    <row r="4608" spans="1:41" x14ac:dyDescent="0.3">
      <c r="A4608" t="str">
        <f>"Trad IRN"</f>
        <v>Trad IRN</v>
      </c>
      <c r="B4608" t="str">
        <f>"Bldg IRN"</f>
        <v>Bldg IRN</v>
      </c>
      <c r="C4608" t="s">
        <v>41</v>
      </c>
      <c r="D4608" t="s">
        <v>3</v>
      </c>
      <c r="E4608" t="s">
        <v>80</v>
      </c>
      <c r="F4608" t="s">
        <v>81</v>
      </c>
      <c r="G4608" t="s">
        <v>82</v>
      </c>
      <c r="H4608" t="s">
        <v>83</v>
      </c>
      <c r="I4608" t="str">
        <f>"Trad IRN"</f>
        <v>Trad IRN</v>
      </c>
      <c r="J4608" t="s">
        <v>43</v>
      </c>
      <c r="K4608" t="s">
        <v>44</v>
      </c>
      <c r="L4608" t="s">
        <v>45</v>
      </c>
      <c r="M4608" t="s">
        <v>46</v>
      </c>
      <c r="N4608" t="str">
        <f t="shared" si="463"/>
        <v>08/18/2022</v>
      </c>
      <c r="O4608" t="str">
        <f t="shared" si="462"/>
        <v>12/31/2500</v>
      </c>
      <c r="P4608">
        <v>1</v>
      </c>
      <c r="Q4608">
        <v>1</v>
      </c>
      <c r="S4608">
        <v>0</v>
      </c>
      <c r="T4608">
        <v>1</v>
      </c>
      <c r="U4608">
        <v>0</v>
      </c>
      <c r="V4608" t="str">
        <f>"Trad IRN"</f>
        <v>Trad IRN</v>
      </c>
      <c r="W4608">
        <v>100</v>
      </c>
      <c r="X4608" t="s">
        <v>47</v>
      </c>
      <c r="Z4608" t="s">
        <v>47</v>
      </c>
      <c r="AB4608" t="s">
        <v>57</v>
      </c>
      <c r="AC4608" t="s">
        <v>48</v>
      </c>
      <c r="AD4608" t="s">
        <v>49</v>
      </c>
      <c r="AE4608" t="s">
        <v>50</v>
      </c>
      <c r="AF4608">
        <v>0</v>
      </c>
      <c r="AG4608" t="s">
        <v>56</v>
      </c>
      <c r="AH4608" t="str">
        <f>"Trad IRN"</f>
        <v>Trad IRN</v>
      </c>
      <c r="AI4608" t="str">
        <f>"Bldg IRN"</f>
        <v>Bldg IRN</v>
      </c>
      <c r="AJ4608" t="s">
        <v>48</v>
      </c>
      <c r="AK4608" t="s">
        <v>48</v>
      </c>
      <c r="AL4608" t="s">
        <v>53</v>
      </c>
      <c r="AM4608">
        <v>1113.0999999999999</v>
      </c>
      <c r="AN4608">
        <v>1113.0999999999999</v>
      </c>
      <c r="AO4608">
        <v>15</v>
      </c>
    </row>
    <row r="4609" spans="1:41" x14ac:dyDescent="0.3">
      <c r="A4609" t="str">
        <f>"Trad IRN"</f>
        <v>Trad IRN</v>
      </c>
      <c r="B4609" t="str">
        <f>"Bldg IRN"</f>
        <v>Bldg IRN</v>
      </c>
      <c r="C4609" t="s">
        <v>41</v>
      </c>
      <c r="D4609" t="s">
        <v>3</v>
      </c>
      <c r="E4609" t="s">
        <v>80</v>
      </c>
      <c r="F4609" t="s">
        <v>81</v>
      </c>
      <c r="G4609" t="s">
        <v>82</v>
      </c>
      <c r="H4609" t="s">
        <v>83</v>
      </c>
      <c r="I4609" t="str">
        <f>"Trad IRN"</f>
        <v>Trad IRN</v>
      </c>
      <c r="J4609" t="s">
        <v>43</v>
      </c>
      <c r="K4609" t="s">
        <v>44</v>
      </c>
      <c r="L4609" t="s">
        <v>45</v>
      </c>
      <c r="M4609" t="s">
        <v>46</v>
      </c>
      <c r="N4609" t="str">
        <f t="shared" si="463"/>
        <v>08/18/2022</v>
      </c>
      <c r="O4609" t="str">
        <f t="shared" si="462"/>
        <v>12/31/2500</v>
      </c>
      <c r="P4609">
        <v>1</v>
      </c>
      <c r="Q4609">
        <v>1</v>
      </c>
      <c r="S4609">
        <v>0</v>
      </c>
      <c r="T4609">
        <v>1</v>
      </c>
      <c r="U4609">
        <v>0</v>
      </c>
      <c r="V4609" t="str">
        <f>"Trad IRN"</f>
        <v>Trad IRN</v>
      </c>
      <c r="W4609">
        <v>100</v>
      </c>
      <c r="X4609" t="s">
        <v>47</v>
      </c>
      <c r="Z4609" t="s">
        <v>47</v>
      </c>
      <c r="AB4609" t="s">
        <v>57</v>
      </c>
      <c r="AC4609" t="s">
        <v>48</v>
      </c>
      <c r="AD4609" t="s">
        <v>49</v>
      </c>
      <c r="AE4609" t="s">
        <v>50</v>
      </c>
      <c r="AF4609">
        <v>1</v>
      </c>
      <c r="AG4609" t="s">
        <v>56</v>
      </c>
      <c r="AH4609" t="str">
        <f>"Trad IRN"</f>
        <v>Trad IRN</v>
      </c>
      <c r="AI4609" t="str">
        <f>"Bldg IRN"</f>
        <v>Bldg IRN</v>
      </c>
      <c r="AJ4609" t="s">
        <v>48</v>
      </c>
      <c r="AK4609" t="s">
        <v>48</v>
      </c>
      <c r="AL4609" t="s">
        <v>53</v>
      </c>
      <c r="AM4609">
        <v>1113.0999999999999</v>
      </c>
      <c r="AN4609">
        <v>1113.0999999999999</v>
      </c>
      <c r="AO4609">
        <v>15</v>
      </c>
    </row>
    <row r="4610" spans="1:41" x14ac:dyDescent="0.3">
      <c r="A4610" t="str">
        <f>"Trad IRN"</f>
        <v>Trad IRN</v>
      </c>
      <c r="B4610" t="str">
        <f>"Bldg IRN"</f>
        <v>Bldg IRN</v>
      </c>
      <c r="C4610" t="s">
        <v>41</v>
      </c>
      <c r="D4610" t="s">
        <v>3</v>
      </c>
      <c r="E4610" t="s">
        <v>80</v>
      </c>
      <c r="F4610" t="s">
        <v>81</v>
      </c>
      <c r="G4610" t="s">
        <v>82</v>
      </c>
      <c r="H4610" t="s">
        <v>83</v>
      </c>
      <c r="I4610" t="str">
        <f>"Trad IRN"</f>
        <v>Trad IRN</v>
      </c>
      <c r="J4610" t="s">
        <v>43</v>
      </c>
      <c r="K4610" t="s">
        <v>44</v>
      </c>
      <c r="L4610" t="s">
        <v>45</v>
      </c>
      <c r="M4610" t="s">
        <v>46</v>
      </c>
      <c r="N4610" t="str">
        <f t="shared" si="463"/>
        <v>08/18/2022</v>
      </c>
      <c r="O4610" t="str">
        <f t="shared" si="462"/>
        <v>12/31/2500</v>
      </c>
      <c r="P4610">
        <v>1</v>
      </c>
      <c r="Q4610">
        <v>1</v>
      </c>
      <c r="S4610">
        <v>0.83850499999999994</v>
      </c>
      <c r="T4610">
        <v>1</v>
      </c>
      <c r="U4610">
        <v>0</v>
      </c>
      <c r="V4610" t="str">
        <f>"Trad IRN"</f>
        <v>Trad IRN</v>
      </c>
      <c r="W4610">
        <v>100</v>
      </c>
      <c r="X4610" t="s">
        <v>47</v>
      </c>
      <c r="Z4610" t="s">
        <v>47</v>
      </c>
      <c r="AB4610" t="str">
        <f>"03"</f>
        <v>03</v>
      </c>
      <c r="AC4610" t="s">
        <v>48</v>
      </c>
      <c r="AD4610" t="s">
        <v>49</v>
      </c>
      <c r="AE4610" t="s">
        <v>50</v>
      </c>
      <c r="AF4610">
        <v>3</v>
      </c>
      <c r="AG4610" t="s">
        <v>56</v>
      </c>
      <c r="AH4610" t="str">
        <f>"Trad IRN"</f>
        <v>Trad IRN</v>
      </c>
      <c r="AI4610" t="str">
        <f>"Bldg IRN"</f>
        <v>Bldg IRN</v>
      </c>
      <c r="AJ4610" t="s">
        <v>48</v>
      </c>
      <c r="AK4610" t="s">
        <v>48</v>
      </c>
      <c r="AL4610" t="s">
        <v>53</v>
      </c>
      <c r="AM4610">
        <v>1113.0999999999999</v>
      </c>
      <c r="AN4610">
        <v>1113.0999999999999</v>
      </c>
      <c r="AO4610">
        <v>15</v>
      </c>
    </row>
    <row r="4611" spans="1:41" x14ac:dyDescent="0.3">
      <c r="A4611" t="str">
        <f>"Trad IRN"</f>
        <v>Trad IRN</v>
      </c>
      <c r="B4611" t="str">
        <f>"Bldg IRN"</f>
        <v>Bldg IRN</v>
      </c>
      <c r="C4611" t="s">
        <v>41</v>
      </c>
      <c r="D4611" t="s">
        <v>3</v>
      </c>
      <c r="E4611" t="s">
        <v>80</v>
      </c>
      <c r="F4611" t="s">
        <v>81</v>
      </c>
      <c r="G4611" t="s">
        <v>82</v>
      </c>
      <c r="H4611" t="s">
        <v>83</v>
      </c>
      <c r="I4611" t="str">
        <f>"Trad IRN"</f>
        <v>Trad IRN</v>
      </c>
      <c r="J4611" t="s">
        <v>43</v>
      </c>
      <c r="K4611" t="s">
        <v>44</v>
      </c>
      <c r="L4611" t="s">
        <v>45</v>
      </c>
      <c r="M4611" t="s">
        <v>70</v>
      </c>
      <c r="N4611" t="str">
        <f>"10/04/2022"</f>
        <v>10/04/2022</v>
      </c>
      <c r="O4611" t="str">
        <f t="shared" si="462"/>
        <v>12/31/2500</v>
      </c>
      <c r="P4611">
        <v>0.838028</v>
      </c>
      <c r="Q4611">
        <v>0.838028</v>
      </c>
      <c r="R4611">
        <v>0.838028</v>
      </c>
      <c r="V4611" t="str">
        <f>"Trad IRN"</f>
        <v>Trad IRN</v>
      </c>
      <c r="W4611">
        <v>50</v>
      </c>
      <c r="X4611" t="s">
        <v>47</v>
      </c>
      <c r="Z4611" t="s">
        <v>47</v>
      </c>
      <c r="AB4611" t="s">
        <v>54</v>
      </c>
      <c r="AC4611" t="str">
        <f>"12"</f>
        <v>12</v>
      </c>
      <c r="AD4611" t="str">
        <f>"6"</f>
        <v>6</v>
      </c>
      <c r="AE4611" t="s">
        <v>55</v>
      </c>
      <c r="AG4611" t="s">
        <v>56</v>
      </c>
      <c r="AH4611" t="str">
        <f>"Trad IRN"</f>
        <v>Trad IRN</v>
      </c>
      <c r="AI4611" t="str">
        <f>"Bldg IRN"</f>
        <v>Bldg IRN</v>
      </c>
      <c r="AJ4611" t="s">
        <v>54</v>
      </c>
      <c r="AK4611" t="s">
        <v>71</v>
      </c>
      <c r="AL4611" t="s">
        <v>53</v>
      </c>
      <c r="AM4611">
        <v>119</v>
      </c>
      <c r="AN4611">
        <v>142</v>
      </c>
      <c r="AO4611">
        <v>15</v>
      </c>
    </row>
    <row r="4612" spans="1:41" x14ac:dyDescent="0.3">
      <c r="A4612" t="str">
        <f>"Trad IRN"</f>
        <v>Trad IRN</v>
      </c>
      <c r="B4612" t="str">
        <f>"Bldg IRN"</f>
        <v>Bldg IRN</v>
      </c>
      <c r="C4612" t="s">
        <v>41</v>
      </c>
      <c r="D4612" t="s">
        <v>3</v>
      </c>
      <c r="E4612" t="s">
        <v>80</v>
      </c>
      <c r="F4612" t="s">
        <v>81</v>
      </c>
      <c r="G4612" t="s">
        <v>82</v>
      </c>
      <c r="H4612" t="s">
        <v>83</v>
      </c>
      <c r="I4612" t="str">
        <f>"Trad IRN"</f>
        <v>Trad IRN</v>
      </c>
      <c r="J4612" t="s">
        <v>43</v>
      </c>
      <c r="K4612" t="s">
        <v>44</v>
      </c>
      <c r="L4612" t="s">
        <v>45</v>
      </c>
      <c r="M4612" t="s">
        <v>70</v>
      </c>
      <c r="N4612" t="str">
        <f>"08/18/2022"</f>
        <v>08/18/2022</v>
      </c>
      <c r="O4612" t="str">
        <f t="shared" si="462"/>
        <v>12/31/2500</v>
      </c>
      <c r="P4612">
        <v>1</v>
      </c>
      <c r="Q4612">
        <v>1</v>
      </c>
      <c r="R4612">
        <v>1</v>
      </c>
      <c r="V4612" t="str">
        <f>"Trad IRN"</f>
        <v>Trad IRN</v>
      </c>
      <c r="W4612">
        <v>50</v>
      </c>
      <c r="X4612" t="s">
        <v>47</v>
      </c>
      <c r="Z4612" t="s">
        <v>47</v>
      </c>
      <c r="AB4612" t="s">
        <v>54</v>
      </c>
      <c r="AC4612" t="str">
        <f>"05"</f>
        <v>05</v>
      </c>
      <c r="AD4612" t="str">
        <f>"1"</f>
        <v>1</v>
      </c>
      <c r="AE4612" t="s">
        <v>50</v>
      </c>
      <c r="AG4612" t="s">
        <v>56</v>
      </c>
      <c r="AH4612" t="str">
        <f>"Trad IRN"</f>
        <v>Trad IRN</v>
      </c>
      <c r="AI4612" t="str">
        <f>"Bldg IRN"</f>
        <v>Bldg IRN</v>
      </c>
      <c r="AJ4612" t="s">
        <v>54</v>
      </c>
      <c r="AK4612" t="s">
        <v>71</v>
      </c>
      <c r="AL4612" t="s">
        <v>53</v>
      </c>
      <c r="AM4612">
        <v>142</v>
      </c>
      <c r="AN4612">
        <v>142</v>
      </c>
      <c r="AO4612">
        <v>15</v>
      </c>
    </row>
    <row r="4613" spans="1:41" x14ac:dyDescent="0.3">
      <c r="A4613" t="str">
        <f>"Trad IRN"</f>
        <v>Trad IRN</v>
      </c>
      <c r="B4613" t="str">
        <f>"Bldg IRN"</f>
        <v>Bldg IRN</v>
      </c>
      <c r="C4613" t="s">
        <v>41</v>
      </c>
      <c r="D4613" t="s">
        <v>3</v>
      </c>
      <c r="E4613" t="s">
        <v>80</v>
      </c>
      <c r="F4613" t="s">
        <v>81</v>
      </c>
      <c r="G4613" t="s">
        <v>82</v>
      </c>
      <c r="H4613" t="s">
        <v>83</v>
      </c>
      <c r="I4613" t="str">
        <f>"Trad IRN"</f>
        <v>Trad IRN</v>
      </c>
      <c r="J4613" t="s">
        <v>43</v>
      </c>
      <c r="K4613" t="s">
        <v>44</v>
      </c>
      <c r="L4613" t="s">
        <v>45</v>
      </c>
      <c r="M4613" t="s">
        <v>70</v>
      </c>
      <c r="N4613" t="str">
        <f>"08/18/2022"</f>
        <v>08/18/2022</v>
      </c>
      <c r="O4613" t="str">
        <f t="shared" si="462"/>
        <v>12/31/2500</v>
      </c>
      <c r="P4613">
        <v>1</v>
      </c>
      <c r="Q4613">
        <v>1</v>
      </c>
      <c r="R4613">
        <v>1</v>
      </c>
      <c r="V4613" t="str">
        <f>"Trad IRN"</f>
        <v>Trad IRN</v>
      </c>
      <c r="W4613">
        <v>50</v>
      </c>
      <c r="X4613" t="s">
        <v>47</v>
      </c>
      <c r="Z4613" t="s">
        <v>47</v>
      </c>
      <c r="AB4613" t="s">
        <v>54</v>
      </c>
      <c r="AC4613" t="str">
        <f>"16"</f>
        <v>16</v>
      </c>
      <c r="AD4613" t="str">
        <f>"2"</f>
        <v>2</v>
      </c>
      <c r="AE4613" t="s">
        <v>50</v>
      </c>
      <c r="AG4613" t="s">
        <v>56</v>
      </c>
      <c r="AH4613" t="str">
        <f>"Trad IRN"</f>
        <v>Trad IRN</v>
      </c>
      <c r="AI4613" t="str">
        <f>"Bldg IRN"</f>
        <v>Bldg IRN</v>
      </c>
      <c r="AJ4613" t="s">
        <v>54</v>
      </c>
      <c r="AK4613" t="s">
        <v>71</v>
      </c>
      <c r="AL4613" t="s">
        <v>53</v>
      </c>
      <c r="AM4613">
        <v>142</v>
      </c>
      <c r="AN4613">
        <v>142</v>
      </c>
      <c r="AO4613">
        <v>15</v>
      </c>
    </row>
    <row r="4614" spans="1:41" x14ac:dyDescent="0.3">
      <c r="A4614" t="str">
        <f>"Trad IRN"</f>
        <v>Trad IRN</v>
      </c>
      <c r="B4614" t="str">
        <f>"Bldg IRN"</f>
        <v>Bldg IRN</v>
      </c>
      <c r="C4614" t="s">
        <v>41</v>
      </c>
      <c r="D4614" t="s">
        <v>3</v>
      </c>
      <c r="E4614" t="s">
        <v>80</v>
      </c>
      <c r="F4614" t="s">
        <v>81</v>
      </c>
      <c r="G4614" t="s">
        <v>82</v>
      </c>
      <c r="H4614" t="s">
        <v>83</v>
      </c>
      <c r="I4614" t="str">
        <f>"Trad IRN"</f>
        <v>Trad IRN</v>
      </c>
      <c r="J4614" t="s">
        <v>43</v>
      </c>
      <c r="K4614" t="s">
        <v>44</v>
      </c>
      <c r="L4614" t="s">
        <v>45</v>
      </c>
      <c r="M4614" t="s">
        <v>46</v>
      </c>
      <c r="N4614" t="str">
        <f>"09/12/2022"</f>
        <v>09/12/2022</v>
      </c>
      <c r="O4614" t="str">
        <f t="shared" si="462"/>
        <v>12/31/2500</v>
      </c>
      <c r="P4614">
        <v>0.907717</v>
      </c>
      <c r="Q4614">
        <v>0.907717</v>
      </c>
      <c r="S4614">
        <v>0</v>
      </c>
      <c r="T4614">
        <v>0.907717</v>
      </c>
      <c r="U4614">
        <v>0</v>
      </c>
      <c r="V4614" t="str">
        <f>"Trad IRN"</f>
        <v>Trad IRN</v>
      </c>
      <c r="W4614">
        <v>100</v>
      </c>
      <c r="X4614" t="s">
        <v>47</v>
      </c>
      <c r="Z4614" t="s">
        <v>47</v>
      </c>
      <c r="AB4614" t="str">
        <f>"02"</f>
        <v>02</v>
      </c>
      <c r="AC4614" t="s">
        <v>48</v>
      </c>
      <c r="AD4614" t="s">
        <v>49</v>
      </c>
      <c r="AE4614" t="s">
        <v>50</v>
      </c>
      <c r="AF4614">
        <v>0</v>
      </c>
      <c r="AG4614" t="s">
        <v>56</v>
      </c>
      <c r="AH4614" t="str">
        <f>"Trad IRN"</f>
        <v>Trad IRN</v>
      </c>
      <c r="AI4614" t="str">
        <f>"Bldg IRN"</f>
        <v>Bldg IRN</v>
      </c>
      <c r="AJ4614" t="s">
        <v>48</v>
      </c>
      <c r="AK4614" t="s">
        <v>48</v>
      </c>
      <c r="AL4614" t="s">
        <v>53</v>
      </c>
      <c r="AM4614">
        <v>1010.38</v>
      </c>
      <c r="AN4614">
        <v>1113.0999999999999</v>
      </c>
      <c r="AO4614">
        <v>15</v>
      </c>
    </row>
    <row r="4615" spans="1:41" x14ac:dyDescent="0.3">
      <c r="A4615" t="str">
        <f>"Trad IRN"</f>
        <v>Trad IRN</v>
      </c>
      <c r="B4615" t="str">
        <f>"Bldg IRN"</f>
        <v>Bldg IRN</v>
      </c>
      <c r="C4615" t="s">
        <v>41</v>
      </c>
      <c r="D4615" t="s">
        <v>3</v>
      </c>
      <c r="E4615" t="s">
        <v>80</v>
      </c>
      <c r="F4615" t="s">
        <v>81</v>
      </c>
      <c r="G4615" t="s">
        <v>82</v>
      </c>
      <c r="H4615" t="s">
        <v>83</v>
      </c>
      <c r="I4615" t="str">
        <f>"Trad IRN"</f>
        <v>Trad IRN</v>
      </c>
      <c r="J4615" t="s">
        <v>43</v>
      </c>
      <c r="K4615" t="s">
        <v>44</v>
      </c>
      <c r="L4615" t="s">
        <v>45</v>
      </c>
      <c r="M4615" t="s">
        <v>46</v>
      </c>
      <c r="N4615" t="str">
        <f>"08/18/2022"</f>
        <v>08/18/2022</v>
      </c>
      <c r="O4615" t="str">
        <f>"09/11/2022"</f>
        <v>09/11/2022</v>
      </c>
      <c r="P4615">
        <v>9.2283000000000004E-2</v>
      </c>
      <c r="Q4615">
        <v>9.2283000000000004E-2</v>
      </c>
      <c r="S4615">
        <v>0</v>
      </c>
      <c r="T4615">
        <v>9.2283000000000004E-2</v>
      </c>
      <c r="U4615">
        <v>0</v>
      </c>
      <c r="V4615" t="str">
        <f>"Trad IRN"</f>
        <v>Trad IRN</v>
      </c>
      <c r="W4615">
        <v>100</v>
      </c>
      <c r="X4615" t="s">
        <v>47</v>
      </c>
      <c r="Z4615" t="s">
        <v>47</v>
      </c>
      <c r="AB4615" t="str">
        <f>"02"</f>
        <v>02</v>
      </c>
      <c r="AC4615" t="s">
        <v>48</v>
      </c>
      <c r="AD4615" t="s">
        <v>49</v>
      </c>
      <c r="AE4615" t="s">
        <v>50</v>
      </c>
      <c r="AF4615">
        <v>0</v>
      </c>
      <c r="AG4615" t="s">
        <v>56</v>
      </c>
      <c r="AH4615" t="str">
        <f>"Trad IRN"</f>
        <v>Trad IRN</v>
      </c>
      <c r="AI4615" t="str">
        <f>"Bldg IRN"</f>
        <v>Bldg IRN</v>
      </c>
      <c r="AJ4615" t="s">
        <v>48</v>
      </c>
      <c r="AK4615" t="s">
        <v>48</v>
      </c>
      <c r="AL4615" t="s">
        <v>53</v>
      </c>
      <c r="AM4615">
        <v>102.72</v>
      </c>
      <c r="AN4615">
        <v>1113.0999999999999</v>
      </c>
      <c r="AO4615">
        <v>15</v>
      </c>
    </row>
    <row r="4616" spans="1:41" x14ac:dyDescent="0.3">
      <c r="A4616" t="str">
        <f>"Trad IRN"</f>
        <v>Trad IRN</v>
      </c>
      <c r="B4616" t="str">
        <f>"Bldg IRN"</f>
        <v>Bldg IRN</v>
      </c>
      <c r="C4616" t="s">
        <v>41</v>
      </c>
      <c r="D4616" t="s">
        <v>3</v>
      </c>
      <c r="E4616" t="s">
        <v>80</v>
      </c>
      <c r="F4616" t="s">
        <v>81</v>
      </c>
      <c r="G4616" t="s">
        <v>82</v>
      </c>
      <c r="H4616" t="s">
        <v>83</v>
      </c>
      <c r="I4616" t="str">
        <f>"Trad IRN"</f>
        <v>Trad IRN</v>
      </c>
      <c r="J4616" t="s">
        <v>43</v>
      </c>
      <c r="K4616" t="s">
        <v>44</v>
      </c>
      <c r="L4616" t="s">
        <v>45</v>
      </c>
      <c r="M4616" t="s">
        <v>46</v>
      </c>
      <c r="N4616" t="str">
        <f>"08/18/2022"</f>
        <v>08/18/2022</v>
      </c>
      <c r="O4616" t="str">
        <f>"12/31/2500"</f>
        <v>12/31/2500</v>
      </c>
      <c r="P4616">
        <v>1</v>
      </c>
      <c r="Q4616">
        <v>1</v>
      </c>
      <c r="S4616">
        <v>0</v>
      </c>
      <c r="T4616">
        <v>1</v>
      </c>
      <c r="U4616">
        <v>0</v>
      </c>
      <c r="V4616" t="str">
        <f>"Trad IRN"</f>
        <v>Trad IRN</v>
      </c>
      <c r="W4616">
        <v>100</v>
      </c>
      <c r="X4616" t="s">
        <v>47</v>
      </c>
      <c r="Z4616" t="s">
        <v>47</v>
      </c>
      <c r="AB4616" t="str">
        <f>"04"</f>
        <v>04</v>
      </c>
      <c r="AC4616" t="s">
        <v>48</v>
      </c>
      <c r="AD4616" t="s">
        <v>49</v>
      </c>
      <c r="AE4616" t="s">
        <v>55</v>
      </c>
      <c r="AF4616">
        <v>0</v>
      </c>
      <c r="AG4616" t="s">
        <v>56</v>
      </c>
      <c r="AH4616" t="str">
        <f>"Trad IRN"</f>
        <v>Trad IRN</v>
      </c>
      <c r="AI4616" t="str">
        <f>"Bldg IRN"</f>
        <v>Bldg IRN</v>
      </c>
      <c r="AJ4616" t="s">
        <v>48</v>
      </c>
      <c r="AK4616" t="s">
        <v>48</v>
      </c>
      <c r="AL4616" t="s">
        <v>53</v>
      </c>
      <c r="AM4616">
        <v>1113.0999999999999</v>
      </c>
      <c r="AN4616">
        <v>1113.0999999999999</v>
      </c>
      <c r="AO4616">
        <v>15</v>
      </c>
    </row>
    <row r="4617" spans="1:41" x14ac:dyDescent="0.3">
      <c r="A4617" t="str">
        <f>"Trad IRN"</f>
        <v>Trad IRN</v>
      </c>
      <c r="B4617" t="str">
        <f>"Bldg IRN"</f>
        <v>Bldg IRN</v>
      </c>
      <c r="C4617" t="s">
        <v>41</v>
      </c>
      <c r="D4617" t="s">
        <v>3</v>
      </c>
      <c r="E4617" t="s">
        <v>80</v>
      </c>
      <c r="F4617" t="s">
        <v>81</v>
      </c>
      <c r="G4617" t="s">
        <v>82</v>
      </c>
      <c r="H4617" t="s">
        <v>83</v>
      </c>
      <c r="I4617" t="str">
        <f>"Trad IRN"</f>
        <v>Trad IRN</v>
      </c>
      <c r="J4617" t="s">
        <v>43</v>
      </c>
      <c r="K4617" t="s">
        <v>44</v>
      </c>
      <c r="L4617" t="s">
        <v>45</v>
      </c>
      <c r="M4617" t="s">
        <v>46</v>
      </c>
      <c r="N4617" t="str">
        <f>"08/18/2022"</f>
        <v>08/18/2022</v>
      </c>
      <c r="O4617" t="str">
        <f>"12/31/2500"</f>
        <v>12/31/2500</v>
      </c>
      <c r="P4617">
        <v>1</v>
      </c>
      <c r="Q4617">
        <v>1</v>
      </c>
      <c r="S4617">
        <v>0</v>
      </c>
      <c r="T4617">
        <v>1</v>
      </c>
      <c r="U4617">
        <v>0</v>
      </c>
      <c r="V4617" t="str">
        <f>"Trad IRN"</f>
        <v>Trad IRN</v>
      </c>
      <c r="W4617">
        <v>100</v>
      </c>
      <c r="X4617" t="s">
        <v>47</v>
      </c>
      <c r="Z4617" t="s">
        <v>47</v>
      </c>
      <c r="AB4617" t="str">
        <f>"03"</f>
        <v>03</v>
      </c>
      <c r="AC4617" t="s">
        <v>48</v>
      </c>
      <c r="AD4617" t="s">
        <v>49</v>
      </c>
      <c r="AE4617" t="s">
        <v>50</v>
      </c>
      <c r="AF4617">
        <v>0</v>
      </c>
      <c r="AG4617" t="s">
        <v>56</v>
      </c>
      <c r="AH4617" t="str">
        <f>"Trad IRN"</f>
        <v>Trad IRN</v>
      </c>
      <c r="AI4617" t="str">
        <f>"Bldg IRN"</f>
        <v>Bldg IRN</v>
      </c>
      <c r="AJ4617" t="s">
        <v>48</v>
      </c>
      <c r="AK4617" t="s">
        <v>48</v>
      </c>
      <c r="AL4617" t="s">
        <v>53</v>
      </c>
      <c r="AM4617">
        <v>1113.0999999999999</v>
      </c>
      <c r="AN4617">
        <v>1113.0999999999999</v>
      </c>
      <c r="AO4617">
        <v>15</v>
      </c>
    </row>
    <row r="4618" spans="1:41" x14ac:dyDescent="0.3">
      <c r="A4618" t="str">
        <f>"Trad IRN"</f>
        <v>Trad IRN</v>
      </c>
      <c r="B4618" t="str">
        <f>"Bldg IRN"</f>
        <v>Bldg IRN</v>
      </c>
      <c r="C4618" t="s">
        <v>41</v>
      </c>
      <c r="D4618" t="s">
        <v>3</v>
      </c>
      <c r="E4618" t="s">
        <v>80</v>
      </c>
      <c r="F4618" t="s">
        <v>81</v>
      </c>
      <c r="G4618" t="s">
        <v>82</v>
      </c>
      <c r="H4618" t="s">
        <v>83</v>
      </c>
      <c r="I4618" t="str">
        <f>"Trad IRN"</f>
        <v>Trad IRN</v>
      </c>
      <c r="J4618" t="s">
        <v>43</v>
      </c>
      <c r="K4618" t="s">
        <v>44</v>
      </c>
      <c r="L4618" t="s">
        <v>45</v>
      </c>
      <c r="M4618" t="s">
        <v>70</v>
      </c>
      <c r="N4618" t="str">
        <f>"08/18/2022"</f>
        <v>08/18/2022</v>
      </c>
      <c r="O4618" t="str">
        <f>"12/31/2500"</f>
        <v>12/31/2500</v>
      </c>
      <c r="P4618">
        <v>1</v>
      </c>
      <c r="Q4618">
        <v>1</v>
      </c>
      <c r="R4618">
        <v>1</v>
      </c>
      <c r="V4618" t="str">
        <f>"Trad IRN"</f>
        <v>Trad IRN</v>
      </c>
      <c r="W4618">
        <v>50</v>
      </c>
      <c r="X4618" t="s">
        <v>47</v>
      </c>
      <c r="Z4618" t="s">
        <v>47</v>
      </c>
      <c r="AB4618" t="s">
        <v>54</v>
      </c>
      <c r="AC4618" t="str">
        <f>"05"</f>
        <v>05</v>
      </c>
      <c r="AD4618" t="str">
        <f>"1"</f>
        <v>1</v>
      </c>
      <c r="AE4618" t="s">
        <v>50</v>
      </c>
      <c r="AG4618" t="s">
        <v>56</v>
      </c>
      <c r="AH4618" t="str">
        <f>"Trad IRN"</f>
        <v>Trad IRN</v>
      </c>
      <c r="AI4618" t="str">
        <f>"Bldg IRN"</f>
        <v>Bldg IRN</v>
      </c>
      <c r="AJ4618" t="s">
        <v>54</v>
      </c>
      <c r="AK4618" t="s">
        <v>72</v>
      </c>
      <c r="AL4618" t="s">
        <v>53</v>
      </c>
      <c r="AM4618">
        <v>142</v>
      </c>
      <c r="AN4618">
        <v>142</v>
      </c>
      <c r="AO4618">
        <v>15</v>
      </c>
    </row>
    <row r="4619" spans="1:41" x14ac:dyDescent="0.3">
      <c r="A4619" t="str">
        <f>"Trad IRN"</f>
        <v>Trad IRN</v>
      </c>
      <c r="B4619" t="str">
        <f>"Bldg IRN"</f>
        <v>Bldg IRN</v>
      </c>
      <c r="C4619" t="s">
        <v>41</v>
      </c>
      <c r="D4619" t="s">
        <v>3</v>
      </c>
      <c r="E4619" t="s">
        <v>80</v>
      </c>
      <c r="F4619" t="s">
        <v>81</v>
      </c>
      <c r="G4619" t="s">
        <v>82</v>
      </c>
      <c r="H4619" t="s">
        <v>83</v>
      </c>
      <c r="I4619" t="str">
        <f>"Trad IRN"</f>
        <v>Trad IRN</v>
      </c>
      <c r="J4619" t="s">
        <v>43</v>
      </c>
      <c r="K4619" t="s">
        <v>44</v>
      </c>
      <c r="L4619" t="s">
        <v>45</v>
      </c>
      <c r="M4619" t="s">
        <v>46</v>
      </c>
      <c r="N4619" t="str">
        <f>"08/18/2022"</f>
        <v>08/18/2022</v>
      </c>
      <c r="O4619" t="str">
        <f>"10/27/2022"</f>
        <v>10/27/2022</v>
      </c>
      <c r="P4619">
        <v>0.26531300000000002</v>
      </c>
      <c r="Q4619">
        <v>0.26531300000000002</v>
      </c>
      <c r="R4619">
        <v>0.26531300000000002</v>
      </c>
      <c r="S4619">
        <v>0</v>
      </c>
      <c r="T4619">
        <v>0.26531300000000002</v>
      </c>
      <c r="U4619">
        <v>0</v>
      </c>
      <c r="V4619" t="str">
        <f>"Trad IRN"</f>
        <v>Trad IRN</v>
      </c>
      <c r="W4619">
        <v>100</v>
      </c>
      <c r="X4619" t="s">
        <v>47</v>
      </c>
      <c r="Z4619" t="s">
        <v>47</v>
      </c>
      <c r="AB4619" t="s">
        <v>57</v>
      </c>
      <c r="AC4619" t="str">
        <f>"12"</f>
        <v>12</v>
      </c>
      <c r="AD4619" t="str">
        <f>"6"</f>
        <v>6</v>
      </c>
      <c r="AE4619" t="s">
        <v>55</v>
      </c>
      <c r="AF4619">
        <v>0</v>
      </c>
      <c r="AG4619" t="s">
        <v>56</v>
      </c>
      <c r="AH4619" t="str">
        <f>"Trad IRN"</f>
        <v>Trad IRN</v>
      </c>
      <c r="AI4619" t="str">
        <f>"Bldg IRN"</f>
        <v>Bldg IRN</v>
      </c>
      <c r="AJ4619" t="s">
        <v>48</v>
      </c>
      <c r="AK4619" t="s">
        <v>48</v>
      </c>
      <c r="AL4619" t="s">
        <v>53</v>
      </c>
      <c r="AM4619">
        <v>295.32</v>
      </c>
      <c r="AN4619">
        <v>1113.0999999999999</v>
      </c>
      <c r="AO4619">
        <v>15</v>
      </c>
    </row>
    <row r="4620" spans="1:41" x14ac:dyDescent="0.3">
      <c r="A4620" t="str">
        <f>"Trad IRN"</f>
        <v>Trad IRN</v>
      </c>
      <c r="B4620" t="str">
        <f>"Bldg IRN"</f>
        <v>Bldg IRN</v>
      </c>
      <c r="C4620" t="s">
        <v>41</v>
      </c>
      <c r="D4620" t="s">
        <v>3</v>
      </c>
      <c r="E4620" t="s">
        <v>80</v>
      </c>
      <c r="F4620" t="s">
        <v>81</v>
      </c>
      <c r="G4620" t="s">
        <v>82</v>
      </c>
      <c r="H4620" t="s">
        <v>83</v>
      </c>
      <c r="I4620" t="str">
        <f>"Trad IRN"</f>
        <v>Trad IRN</v>
      </c>
      <c r="J4620" t="s">
        <v>43</v>
      </c>
      <c r="K4620" t="s">
        <v>44</v>
      </c>
      <c r="L4620" t="s">
        <v>45</v>
      </c>
      <c r="M4620" t="s">
        <v>46</v>
      </c>
      <c r="N4620" t="str">
        <f>"10/28/2022"</f>
        <v>10/28/2022</v>
      </c>
      <c r="O4620" t="str">
        <f t="shared" ref="O4620:O4629" si="464">"12/31/2500"</f>
        <v>12/31/2500</v>
      </c>
      <c r="P4620">
        <v>0.73468699999999998</v>
      </c>
      <c r="Q4620">
        <v>0.73468699999999998</v>
      </c>
      <c r="R4620">
        <v>0.73468699999999998</v>
      </c>
      <c r="S4620">
        <v>0</v>
      </c>
      <c r="T4620">
        <v>0.73468699999999998</v>
      </c>
      <c r="U4620">
        <v>0</v>
      </c>
      <c r="V4620" t="str">
        <f>"Trad IRN"</f>
        <v>Trad IRN</v>
      </c>
      <c r="W4620">
        <v>100</v>
      </c>
      <c r="X4620" t="s">
        <v>47</v>
      </c>
      <c r="Z4620" t="s">
        <v>47</v>
      </c>
      <c r="AB4620" t="s">
        <v>57</v>
      </c>
      <c r="AC4620" t="str">
        <f>"05"</f>
        <v>05</v>
      </c>
      <c r="AD4620" t="str">
        <f>"1"</f>
        <v>1</v>
      </c>
      <c r="AE4620" t="s">
        <v>55</v>
      </c>
      <c r="AF4620">
        <v>0</v>
      </c>
      <c r="AG4620" t="s">
        <v>56</v>
      </c>
      <c r="AH4620" t="str">
        <f>"Trad IRN"</f>
        <v>Trad IRN</v>
      </c>
      <c r="AI4620" t="str">
        <f>"Bldg IRN"</f>
        <v>Bldg IRN</v>
      </c>
      <c r="AJ4620" t="s">
        <v>48</v>
      </c>
      <c r="AK4620" t="s">
        <v>48</v>
      </c>
      <c r="AL4620" t="s">
        <v>53</v>
      </c>
      <c r="AM4620">
        <v>817.78</v>
      </c>
      <c r="AN4620">
        <v>1113.0999999999999</v>
      </c>
      <c r="AO4620">
        <v>15</v>
      </c>
    </row>
    <row r="4621" spans="1:41" x14ac:dyDescent="0.3">
      <c r="A4621" t="str">
        <f>"Trad IRN"</f>
        <v>Trad IRN</v>
      </c>
      <c r="B4621" t="str">
        <f>"Bldg IRN"</f>
        <v>Bldg IRN</v>
      </c>
      <c r="C4621" t="s">
        <v>41</v>
      </c>
      <c r="D4621" t="s">
        <v>3</v>
      </c>
      <c r="E4621" t="s">
        <v>80</v>
      </c>
      <c r="F4621" t="s">
        <v>81</v>
      </c>
      <c r="G4621" t="s">
        <v>82</v>
      </c>
      <c r="H4621" t="s">
        <v>83</v>
      </c>
      <c r="I4621" t="str">
        <f>"Trad IRN"</f>
        <v>Trad IRN</v>
      </c>
      <c r="J4621" t="s">
        <v>43</v>
      </c>
      <c r="K4621" t="s">
        <v>44</v>
      </c>
      <c r="L4621" t="s">
        <v>45</v>
      </c>
      <c r="M4621" t="s">
        <v>70</v>
      </c>
      <c r="N4621" t="str">
        <f>"08/22/2022"</f>
        <v>08/22/2022</v>
      </c>
      <c r="O4621" t="str">
        <f t="shared" si="464"/>
        <v>12/31/2500</v>
      </c>
      <c r="P4621">
        <v>0.99295800000000001</v>
      </c>
      <c r="Q4621">
        <v>0.99295800000000001</v>
      </c>
      <c r="R4621">
        <v>0.99295800000000001</v>
      </c>
      <c r="V4621" t="str">
        <f>"Trad IRN"</f>
        <v>Trad IRN</v>
      </c>
      <c r="W4621">
        <v>50</v>
      </c>
      <c r="X4621" t="s">
        <v>47</v>
      </c>
      <c r="Z4621" t="s">
        <v>47</v>
      </c>
      <c r="AB4621" t="s">
        <v>54</v>
      </c>
      <c r="AC4621" t="str">
        <f>"12"</f>
        <v>12</v>
      </c>
      <c r="AD4621" t="str">
        <f>"6"</f>
        <v>6</v>
      </c>
      <c r="AE4621" t="s">
        <v>50</v>
      </c>
      <c r="AG4621" t="s">
        <v>56</v>
      </c>
      <c r="AH4621" t="str">
        <f>"Trad IRN"</f>
        <v>Trad IRN</v>
      </c>
      <c r="AI4621" t="str">
        <f>"Bldg IRN"</f>
        <v>Bldg IRN</v>
      </c>
      <c r="AJ4621" t="s">
        <v>54</v>
      </c>
      <c r="AK4621" t="s">
        <v>71</v>
      </c>
      <c r="AL4621" t="s">
        <v>53</v>
      </c>
      <c r="AM4621">
        <v>141</v>
      </c>
      <c r="AN4621">
        <v>142</v>
      </c>
      <c r="AO4621">
        <v>15</v>
      </c>
    </row>
    <row r="4622" spans="1:41" x14ac:dyDescent="0.3">
      <c r="A4622" t="str">
        <f>"Trad IRN"</f>
        <v>Trad IRN</v>
      </c>
      <c r="B4622" t="str">
        <f>"Bldg IRN"</f>
        <v>Bldg IRN</v>
      </c>
      <c r="C4622" t="s">
        <v>41</v>
      </c>
      <c r="D4622" t="s">
        <v>3</v>
      </c>
      <c r="E4622" t="s">
        <v>80</v>
      </c>
      <c r="F4622" t="s">
        <v>81</v>
      </c>
      <c r="G4622" t="s">
        <v>82</v>
      </c>
      <c r="H4622" t="s">
        <v>83</v>
      </c>
      <c r="I4622" t="str">
        <f>"Trad IRN"</f>
        <v>Trad IRN</v>
      </c>
      <c r="J4622" t="s">
        <v>43</v>
      </c>
      <c r="K4622" t="s">
        <v>44</v>
      </c>
      <c r="L4622" t="s">
        <v>45</v>
      </c>
      <c r="M4622" t="s">
        <v>70</v>
      </c>
      <c r="N4622" t="str">
        <f>"08/22/2022"</f>
        <v>08/22/2022</v>
      </c>
      <c r="O4622" t="str">
        <f t="shared" si="464"/>
        <v>12/31/2500</v>
      </c>
      <c r="P4622">
        <v>0.99295800000000001</v>
      </c>
      <c r="Q4622">
        <v>0.99295800000000001</v>
      </c>
      <c r="R4622">
        <v>0.99295800000000001</v>
      </c>
      <c r="V4622" t="str">
        <f>"Trad IRN"</f>
        <v>Trad IRN</v>
      </c>
      <c r="W4622">
        <v>50</v>
      </c>
      <c r="X4622" t="s">
        <v>47</v>
      </c>
      <c r="Z4622" t="s">
        <v>47</v>
      </c>
      <c r="AB4622" t="s">
        <v>54</v>
      </c>
      <c r="AC4622" t="str">
        <f>"12"</f>
        <v>12</v>
      </c>
      <c r="AD4622" t="str">
        <f>"6"</f>
        <v>6</v>
      </c>
      <c r="AE4622" t="s">
        <v>50</v>
      </c>
      <c r="AG4622" t="s">
        <v>56</v>
      </c>
      <c r="AH4622" t="str">
        <f>"Trad IRN"</f>
        <v>Trad IRN</v>
      </c>
      <c r="AI4622" t="str">
        <f>"Bldg IRN"</f>
        <v>Bldg IRN</v>
      </c>
      <c r="AJ4622" t="s">
        <v>54</v>
      </c>
      <c r="AK4622" t="s">
        <v>71</v>
      </c>
      <c r="AL4622" t="s">
        <v>53</v>
      </c>
      <c r="AM4622">
        <v>141</v>
      </c>
      <c r="AN4622">
        <v>142</v>
      </c>
      <c r="AO4622">
        <v>15</v>
      </c>
    </row>
    <row r="4623" spans="1:41" x14ac:dyDescent="0.3">
      <c r="A4623" t="str">
        <f>"Trad IRN"</f>
        <v>Trad IRN</v>
      </c>
      <c r="B4623" t="str">
        <f>"Bldg IRN"</f>
        <v>Bldg IRN</v>
      </c>
      <c r="C4623" t="s">
        <v>41</v>
      </c>
      <c r="D4623" t="s">
        <v>3</v>
      </c>
      <c r="E4623" t="s">
        <v>80</v>
      </c>
      <c r="F4623" t="s">
        <v>81</v>
      </c>
      <c r="G4623" t="s">
        <v>82</v>
      </c>
      <c r="H4623" t="s">
        <v>83</v>
      </c>
      <c r="I4623" t="str">
        <f>"Trad IRN"</f>
        <v>Trad IRN</v>
      </c>
      <c r="J4623" t="s">
        <v>43</v>
      </c>
      <c r="K4623" t="s">
        <v>44</v>
      </c>
      <c r="L4623" t="s">
        <v>45</v>
      </c>
      <c r="M4623" t="s">
        <v>70</v>
      </c>
      <c r="N4623" t="str">
        <f>"08/22/2022"</f>
        <v>08/22/2022</v>
      </c>
      <c r="O4623" t="str">
        <f t="shared" si="464"/>
        <v>12/31/2500</v>
      </c>
      <c r="P4623">
        <v>0.99295800000000001</v>
      </c>
      <c r="Q4623">
        <v>0.99295800000000001</v>
      </c>
      <c r="R4623">
        <v>0.99295800000000001</v>
      </c>
      <c r="V4623" t="str">
        <f>"Trad IRN"</f>
        <v>Trad IRN</v>
      </c>
      <c r="W4623">
        <v>50</v>
      </c>
      <c r="X4623" t="s">
        <v>47</v>
      </c>
      <c r="Z4623" t="s">
        <v>47</v>
      </c>
      <c r="AB4623" t="s">
        <v>54</v>
      </c>
      <c r="AC4623" t="str">
        <f>"16"</f>
        <v>16</v>
      </c>
      <c r="AD4623" t="str">
        <f>"2"</f>
        <v>2</v>
      </c>
      <c r="AE4623" t="s">
        <v>50</v>
      </c>
      <c r="AG4623" t="s">
        <v>56</v>
      </c>
      <c r="AH4623" t="str">
        <f>"Trad IRN"</f>
        <v>Trad IRN</v>
      </c>
      <c r="AI4623" t="str">
        <f>"Bldg IRN"</f>
        <v>Bldg IRN</v>
      </c>
      <c r="AJ4623" t="s">
        <v>54</v>
      </c>
      <c r="AK4623" t="s">
        <v>71</v>
      </c>
      <c r="AL4623" t="s">
        <v>53</v>
      </c>
      <c r="AM4623">
        <v>141</v>
      </c>
      <c r="AN4623">
        <v>142</v>
      </c>
      <c r="AO4623">
        <v>15</v>
      </c>
    </row>
    <row r="4624" spans="1:41" x14ac:dyDescent="0.3">
      <c r="A4624" t="str">
        <f>"Trad IRN"</f>
        <v>Trad IRN</v>
      </c>
      <c r="B4624" t="str">
        <f>"Bldg IRN"</f>
        <v>Bldg IRN</v>
      </c>
      <c r="C4624" t="s">
        <v>41</v>
      </c>
      <c r="D4624" t="s">
        <v>3</v>
      </c>
      <c r="E4624" t="s">
        <v>80</v>
      </c>
      <c r="F4624" t="s">
        <v>81</v>
      </c>
      <c r="G4624" t="s">
        <v>82</v>
      </c>
      <c r="H4624" t="s">
        <v>83</v>
      </c>
      <c r="I4624" t="str">
        <f>"Trad IRN"</f>
        <v>Trad IRN</v>
      </c>
      <c r="J4624" t="s">
        <v>43</v>
      </c>
      <c r="K4624" t="s">
        <v>44</v>
      </c>
      <c r="L4624" t="s">
        <v>45</v>
      </c>
      <c r="M4624" t="s">
        <v>46</v>
      </c>
      <c r="N4624" t="str">
        <f t="shared" ref="N4624:N4630" si="465">"08/18/2022"</f>
        <v>08/18/2022</v>
      </c>
      <c r="O4624" t="str">
        <f t="shared" si="464"/>
        <v>12/31/2500</v>
      </c>
      <c r="P4624">
        <v>1</v>
      </c>
      <c r="Q4624">
        <v>1</v>
      </c>
      <c r="S4624">
        <v>0</v>
      </c>
      <c r="T4624">
        <v>1</v>
      </c>
      <c r="U4624">
        <v>0</v>
      </c>
      <c r="V4624" t="str">
        <f>"Trad IRN"</f>
        <v>Trad IRN</v>
      </c>
      <c r="W4624">
        <v>100</v>
      </c>
      <c r="X4624" t="s">
        <v>47</v>
      </c>
      <c r="Z4624" t="s">
        <v>47</v>
      </c>
      <c r="AB4624" t="s">
        <v>57</v>
      </c>
      <c r="AC4624" t="s">
        <v>48</v>
      </c>
      <c r="AD4624" t="s">
        <v>49</v>
      </c>
      <c r="AE4624" t="s">
        <v>50</v>
      </c>
      <c r="AF4624">
        <v>0</v>
      </c>
      <c r="AG4624" t="s">
        <v>56</v>
      </c>
      <c r="AH4624" t="str">
        <f>"Trad IRN"</f>
        <v>Trad IRN</v>
      </c>
      <c r="AI4624" t="str">
        <f>"Bldg IRN"</f>
        <v>Bldg IRN</v>
      </c>
      <c r="AJ4624" t="s">
        <v>48</v>
      </c>
      <c r="AK4624" t="s">
        <v>48</v>
      </c>
      <c r="AL4624" t="s">
        <v>53</v>
      </c>
      <c r="AM4624">
        <v>1113.0999999999999</v>
      </c>
      <c r="AN4624">
        <v>1113.0999999999999</v>
      </c>
      <c r="AO4624">
        <v>15</v>
      </c>
    </row>
    <row r="4625" spans="1:41" x14ac:dyDescent="0.3">
      <c r="A4625" t="str">
        <f>"Trad IRN"</f>
        <v>Trad IRN</v>
      </c>
      <c r="B4625" t="str">
        <f>"Bldg IRN"</f>
        <v>Bldg IRN</v>
      </c>
      <c r="C4625" t="s">
        <v>41</v>
      </c>
      <c r="D4625" t="s">
        <v>3</v>
      </c>
      <c r="E4625" t="s">
        <v>80</v>
      </c>
      <c r="F4625" t="s">
        <v>81</v>
      </c>
      <c r="G4625" t="s">
        <v>82</v>
      </c>
      <c r="H4625" t="s">
        <v>83</v>
      </c>
      <c r="I4625" t="str">
        <f>"Trad IRN"</f>
        <v>Trad IRN</v>
      </c>
      <c r="J4625" t="s">
        <v>43</v>
      </c>
      <c r="K4625" t="s">
        <v>44</v>
      </c>
      <c r="L4625" t="s">
        <v>45</v>
      </c>
      <c r="M4625" t="s">
        <v>46</v>
      </c>
      <c r="N4625" t="str">
        <f t="shared" si="465"/>
        <v>08/18/2022</v>
      </c>
      <c r="O4625" t="str">
        <f t="shared" si="464"/>
        <v>12/31/2500</v>
      </c>
      <c r="P4625">
        <v>1</v>
      </c>
      <c r="Q4625">
        <v>1</v>
      </c>
      <c r="S4625">
        <v>0</v>
      </c>
      <c r="T4625">
        <v>1</v>
      </c>
      <c r="U4625">
        <v>0</v>
      </c>
      <c r="V4625" t="str">
        <f>"Trad IRN"</f>
        <v>Trad IRN</v>
      </c>
      <c r="W4625">
        <v>100</v>
      </c>
      <c r="X4625" t="s">
        <v>47</v>
      </c>
      <c r="Z4625" t="s">
        <v>47</v>
      </c>
      <c r="AB4625" t="str">
        <f>"01"</f>
        <v>01</v>
      </c>
      <c r="AC4625" t="s">
        <v>48</v>
      </c>
      <c r="AD4625" t="s">
        <v>49</v>
      </c>
      <c r="AE4625" t="s">
        <v>50</v>
      </c>
      <c r="AF4625">
        <v>0</v>
      </c>
      <c r="AG4625" t="s">
        <v>56</v>
      </c>
      <c r="AH4625" t="str">
        <f>"Trad IRN"</f>
        <v>Trad IRN</v>
      </c>
      <c r="AI4625" t="str">
        <f>"Bldg IRN"</f>
        <v>Bldg IRN</v>
      </c>
      <c r="AJ4625" t="s">
        <v>48</v>
      </c>
      <c r="AK4625" t="s">
        <v>48</v>
      </c>
      <c r="AL4625" t="s">
        <v>53</v>
      </c>
      <c r="AM4625">
        <v>1113.0999999999999</v>
      </c>
      <c r="AN4625">
        <v>1113.0999999999999</v>
      </c>
      <c r="AO4625">
        <v>15</v>
      </c>
    </row>
    <row r="4626" spans="1:41" x14ac:dyDescent="0.3">
      <c r="A4626" t="str">
        <f>"Trad IRN"</f>
        <v>Trad IRN</v>
      </c>
      <c r="B4626" t="str">
        <f>"Bldg IRN"</f>
        <v>Bldg IRN</v>
      </c>
      <c r="C4626" t="s">
        <v>41</v>
      </c>
      <c r="D4626" t="s">
        <v>3</v>
      </c>
      <c r="E4626" t="s">
        <v>80</v>
      </c>
      <c r="F4626" t="s">
        <v>81</v>
      </c>
      <c r="G4626" t="s">
        <v>82</v>
      </c>
      <c r="H4626" t="s">
        <v>83</v>
      </c>
      <c r="I4626" t="str">
        <f>"Trad IRN"</f>
        <v>Trad IRN</v>
      </c>
      <c r="J4626" t="s">
        <v>43</v>
      </c>
      <c r="K4626" t="s">
        <v>44</v>
      </c>
      <c r="L4626" t="s">
        <v>45</v>
      </c>
      <c r="M4626" t="s">
        <v>70</v>
      </c>
      <c r="N4626" t="str">
        <f t="shared" si="465"/>
        <v>08/18/2022</v>
      </c>
      <c r="O4626" t="str">
        <f t="shared" si="464"/>
        <v>12/31/2500</v>
      </c>
      <c r="P4626">
        <v>1</v>
      </c>
      <c r="Q4626">
        <v>1</v>
      </c>
      <c r="R4626">
        <v>1</v>
      </c>
      <c r="V4626" t="str">
        <f>"Trad IRN"</f>
        <v>Trad IRN</v>
      </c>
      <c r="W4626">
        <v>50</v>
      </c>
      <c r="X4626" t="s">
        <v>47</v>
      </c>
      <c r="Z4626" t="s">
        <v>47</v>
      </c>
      <c r="AB4626" t="s">
        <v>54</v>
      </c>
      <c r="AC4626" t="str">
        <f>"05"</f>
        <v>05</v>
      </c>
      <c r="AD4626" t="str">
        <f>"1"</f>
        <v>1</v>
      </c>
      <c r="AE4626" t="s">
        <v>50</v>
      </c>
      <c r="AG4626" t="s">
        <v>56</v>
      </c>
      <c r="AH4626" t="str">
        <f>"Trad IRN"</f>
        <v>Trad IRN</v>
      </c>
      <c r="AI4626" t="str">
        <f>"Bldg IRN"</f>
        <v>Bldg IRN</v>
      </c>
      <c r="AJ4626" t="s">
        <v>54</v>
      </c>
      <c r="AK4626" t="s">
        <v>72</v>
      </c>
      <c r="AL4626" t="s">
        <v>53</v>
      </c>
      <c r="AM4626">
        <v>142</v>
      </c>
      <c r="AN4626">
        <v>142</v>
      </c>
      <c r="AO4626">
        <v>15</v>
      </c>
    </row>
    <row r="4627" spans="1:41" x14ac:dyDescent="0.3">
      <c r="A4627" t="str">
        <f>"Trad IRN"</f>
        <v>Trad IRN</v>
      </c>
      <c r="B4627" t="str">
        <f>"Bldg IRN"</f>
        <v>Bldg IRN</v>
      </c>
      <c r="C4627" t="s">
        <v>41</v>
      </c>
      <c r="D4627" t="s">
        <v>3</v>
      </c>
      <c r="E4627" t="s">
        <v>80</v>
      </c>
      <c r="F4627" t="s">
        <v>81</v>
      </c>
      <c r="G4627" t="s">
        <v>82</v>
      </c>
      <c r="H4627" t="s">
        <v>83</v>
      </c>
      <c r="I4627" t="str">
        <f>"Trad IRN"</f>
        <v>Trad IRN</v>
      </c>
      <c r="J4627" t="s">
        <v>43</v>
      </c>
      <c r="K4627" t="s">
        <v>44</v>
      </c>
      <c r="L4627" t="s">
        <v>45</v>
      </c>
      <c r="M4627" t="s">
        <v>46</v>
      </c>
      <c r="N4627" t="str">
        <f t="shared" si="465"/>
        <v>08/18/2022</v>
      </c>
      <c r="O4627" t="str">
        <f t="shared" si="464"/>
        <v>12/31/2500</v>
      </c>
      <c r="P4627">
        <v>1</v>
      </c>
      <c r="Q4627">
        <v>1</v>
      </c>
      <c r="S4627">
        <v>0</v>
      </c>
      <c r="T4627">
        <v>1</v>
      </c>
      <c r="U4627">
        <v>0</v>
      </c>
      <c r="V4627" t="str">
        <f>"Trad IRN"</f>
        <v>Trad IRN</v>
      </c>
      <c r="W4627">
        <v>100</v>
      </c>
      <c r="X4627" t="s">
        <v>47</v>
      </c>
      <c r="Z4627" t="s">
        <v>47</v>
      </c>
      <c r="AB4627" t="str">
        <f>"02"</f>
        <v>02</v>
      </c>
      <c r="AC4627" t="s">
        <v>48</v>
      </c>
      <c r="AD4627" t="s">
        <v>49</v>
      </c>
      <c r="AE4627" t="s">
        <v>55</v>
      </c>
      <c r="AF4627">
        <v>0</v>
      </c>
      <c r="AG4627" t="s">
        <v>56</v>
      </c>
      <c r="AH4627" t="str">
        <f>"Trad IRN"</f>
        <v>Trad IRN</v>
      </c>
      <c r="AI4627" t="str">
        <f>"Bldg IRN"</f>
        <v>Bldg IRN</v>
      </c>
      <c r="AJ4627" t="s">
        <v>48</v>
      </c>
      <c r="AK4627" t="s">
        <v>48</v>
      </c>
      <c r="AL4627" t="s">
        <v>53</v>
      </c>
      <c r="AM4627">
        <v>1113.0999999999999</v>
      </c>
      <c r="AN4627">
        <v>1113.0999999999999</v>
      </c>
      <c r="AO4627">
        <v>15</v>
      </c>
    </row>
    <row r="4628" spans="1:41" x14ac:dyDescent="0.3">
      <c r="A4628" t="str">
        <f>"Trad IRN"</f>
        <v>Trad IRN</v>
      </c>
      <c r="B4628" t="str">
        <f>"Bldg IRN"</f>
        <v>Bldg IRN</v>
      </c>
      <c r="C4628" t="s">
        <v>41</v>
      </c>
      <c r="D4628" t="s">
        <v>3</v>
      </c>
      <c r="E4628" t="s">
        <v>80</v>
      </c>
      <c r="F4628" t="s">
        <v>81</v>
      </c>
      <c r="G4628" t="s">
        <v>82</v>
      </c>
      <c r="H4628" t="s">
        <v>83</v>
      </c>
      <c r="I4628" t="str">
        <f>"Trad IRN"</f>
        <v>Trad IRN</v>
      </c>
      <c r="J4628" t="s">
        <v>43</v>
      </c>
      <c r="K4628" t="s">
        <v>44</v>
      </c>
      <c r="L4628" t="s">
        <v>45</v>
      </c>
      <c r="M4628" t="s">
        <v>46</v>
      </c>
      <c r="N4628" t="str">
        <f t="shared" si="465"/>
        <v>08/18/2022</v>
      </c>
      <c r="O4628" t="str">
        <f t="shared" si="464"/>
        <v>12/31/2500</v>
      </c>
      <c r="P4628">
        <v>1</v>
      </c>
      <c r="Q4628">
        <v>1</v>
      </c>
      <c r="S4628">
        <v>1</v>
      </c>
      <c r="T4628">
        <v>1</v>
      </c>
      <c r="U4628">
        <v>0</v>
      </c>
      <c r="V4628" t="str">
        <f>"Trad IRN"</f>
        <v>Trad IRN</v>
      </c>
      <c r="W4628">
        <v>100</v>
      </c>
      <c r="X4628" t="s">
        <v>47</v>
      </c>
      <c r="Z4628" t="s">
        <v>47</v>
      </c>
      <c r="AB4628" t="str">
        <f>"03"</f>
        <v>03</v>
      </c>
      <c r="AC4628" t="s">
        <v>48</v>
      </c>
      <c r="AD4628" t="s">
        <v>49</v>
      </c>
      <c r="AE4628" t="s">
        <v>50</v>
      </c>
      <c r="AF4628">
        <v>0</v>
      </c>
      <c r="AG4628" t="s">
        <v>56</v>
      </c>
      <c r="AH4628" t="str">
        <f>"Trad IRN"</f>
        <v>Trad IRN</v>
      </c>
      <c r="AI4628" t="str">
        <f>"Bldg IRN"</f>
        <v>Bldg IRN</v>
      </c>
      <c r="AJ4628" t="s">
        <v>48</v>
      </c>
      <c r="AK4628" t="s">
        <v>48</v>
      </c>
      <c r="AL4628" t="s">
        <v>53</v>
      </c>
      <c r="AM4628">
        <v>1113.0999999999999</v>
      </c>
      <c r="AN4628">
        <v>1113.0999999999999</v>
      </c>
      <c r="AO4628">
        <v>15</v>
      </c>
    </row>
    <row r="4629" spans="1:41" x14ac:dyDescent="0.3">
      <c r="A4629" t="str">
        <f>"Trad IRN"</f>
        <v>Trad IRN</v>
      </c>
      <c r="B4629" t="str">
        <f>"Bldg IRN"</f>
        <v>Bldg IRN</v>
      </c>
      <c r="C4629" t="s">
        <v>41</v>
      </c>
      <c r="D4629" t="s">
        <v>3</v>
      </c>
      <c r="E4629" t="s">
        <v>80</v>
      </c>
      <c r="F4629" t="s">
        <v>81</v>
      </c>
      <c r="G4629" t="s">
        <v>82</v>
      </c>
      <c r="H4629" t="s">
        <v>83</v>
      </c>
      <c r="I4629" t="str">
        <f>"Trad IRN"</f>
        <v>Trad IRN</v>
      </c>
      <c r="J4629" t="s">
        <v>43</v>
      </c>
      <c r="K4629" t="s">
        <v>44</v>
      </c>
      <c r="L4629" t="s">
        <v>45</v>
      </c>
      <c r="M4629" t="s">
        <v>46</v>
      </c>
      <c r="N4629" t="str">
        <f t="shared" si="465"/>
        <v>08/18/2022</v>
      </c>
      <c r="O4629" t="str">
        <f t="shared" si="464"/>
        <v>12/31/2500</v>
      </c>
      <c r="P4629">
        <v>1</v>
      </c>
      <c r="Q4629">
        <v>1</v>
      </c>
      <c r="S4629">
        <v>0</v>
      </c>
      <c r="T4629">
        <v>1</v>
      </c>
      <c r="U4629">
        <v>0</v>
      </c>
      <c r="V4629" t="str">
        <f>"Trad IRN"</f>
        <v>Trad IRN</v>
      </c>
      <c r="W4629">
        <v>100</v>
      </c>
      <c r="X4629" t="s">
        <v>47</v>
      </c>
      <c r="Z4629" t="s">
        <v>47</v>
      </c>
      <c r="AB4629" t="s">
        <v>57</v>
      </c>
      <c r="AC4629" t="s">
        <v>48</v>
      </c>
      <c r="AD4629" t="s">
        <v>49</v>
      </c>
      <c r="AE4629" t="s">
        <v>50</v>
      </c>
      <c r="AF4629">
        <v>0</v>
      </c>
      <c r="AG4629" t="s">
        <v>56</v>
      </c>
      <c r="AH4629" t="str">
        <f>"Trad IRN"</f>
        <v>Trad IRN</v>
      </c>
      <c r="AI4629" t="str">
        <f>"Bldg IRN"</f>
        <v>Bldg IRN</v>
      </c>
      <c r="AJ4629" t="s">
        <v>48</v>
      </c>
      <c r="AK4629" t="s">
        <v>48</v>
      </c>
      <c r="AL4629" t="s">
        <v>53</v>
      </c>
      <c r="AM4629">
        <v>1113.0999999999999</v>
      </c>
      <c r="AN4629">
        <v>1113.0999999999999</v>
      </c>
      <c r="AO4629">
        <v>15</v>
      </c>
    </row>
    <row r="4630" spans="1:41" x14ac:dyDescent="0.3">
      <c r="A4630" t="str">
        <f>"Trad IRN"</f>
        <v>Trad IRN</v>
      </c>
      <c r="B4630" t="str">
        <f>"Bldg IRN"</f>
        <v>Bldg IRN</v>
      </c>
      <c r="C4630" t="s">
        <v>41</v>
      </c>
      <c r="D4630" t="s">
        <v>3</v>
      </c>
      <c r="E4630" t="s">
        <v>80</v>
      </c>
      <c r="F4630" t="s">
        <v>81</v>
      </c>
      <c r="G4630" t="s">
        <v>82</v>
      </c>
      <c r="H4630" t="s">
        <v>83</v>
      </c>
      <c r="I4630" t="str">
        <f>"Trad IRN"</f>
        <v>Trad IRN</v>
      </c>
      <c r="J4630" t="s">
        <v>43</v>
      </c>
      <c r="K4630" t="s">
        <v>44</v>
      </c>
      <c r="L4630" t="s">
        <v>45</v>
      </c>
      <c r="M4630" t="s">
        <v>46</v>
      </c>
      <c r="N4630" t="str">
        <f t="shared" si="465"/>
        <v>08/18/2022</v>
      </c>
      <c r="O4630" t="str">
        <f>"10/20/2022"</f>
        <v>10/20/2022</v>
      </c>
      <c r="P4630">
        <v>0.23647499999999999</v>
      </c>
      <c r="Q4630">
        <v>0.23647499999999999</v>
      </c>
      <c r="S4630">
        <v>0</v>
      </c>
      <c r="T4630">
        <v>0.23647499999999999</v>
      </c>
      <c r="U4630">
        <v>0</v>
      </c>
      <c r="V4630" t="str">
        <f>"Trad IRN"</f>
        <v>Trad IRN</v>
      </c>
      <c r="W4630">
        <v>100</v>
      </c>
      <c r="X4630" t="s">
        <v>47</v>
      </c>
      <c r="Z4630" t="s">
        <v>47</v>
      </c>
      <c r="AB4630" t="str">
        <f>"04"</f>
        <v>04</v>
      </c>
      <c r="AC4630" t="s">
        <v>48</v>
      </c>
      <c r="AD4630" t="s">
        <v>49</v>
      </c>
      <c r="AE4630" t="s">
        <v>50</v>
      </c>
      <c r="AF4630">
        <v>2</v>
      </c>
      <c r="AG4630" t="s">
        <v>56</v>
      </c>
      <c r="AH4630" t="str">
        <f>"Trad IRN"</f>
        <v>Trad IRN</v>
      </c>
      <c r="AI4630" t="str">
        <f>"Bldg IRN"</f>
        <v>Bldg IRN</v>
      </c>
      <c r="AJ4630" t="s">
        <v>48</v>
      </c>
      <c r="AK4630" t="s">
        <v>48</v>
      </c>
      <c r="AL4630" t="s">
        <v>53</v>
      </c>
      <c r="AM4630">
        <v>263.22000000000003</v>
      </c>
      <c r="AN4630">
        <v>1113.0999999999999</v>
      </c>
      <c r="AO4630">
        <v>15</v>
      </c>
    </row>
    <row r="4631" spans="1:41" x14ac:dyDescent="0.3">
      <c r="A4631" t="str">
        <f>"Trad IRN"</f>
        <v>Trad IRN</v>
      </c>
      <c r="B4631" t="str">
        <f>"Bldg IRN"</f>
        <v>Bldg IRN</v>
      </c>
      <c r="C4631" t="s">
        <v>41</v>
      </c>
      <c r="D4631" t="s">
        <v>3</v>
      </c>
      <c r="E4631" t="s">
        <v>80</v>
      </c>
      <c r="F4631" t="s">
        <v>81</v>
      </c>
      <c r="G4631" t="s">
        <v>82</v>
      </c>
      <c r="H4631" t="s">
        <v>83</v>
      </c>
      <c r="I4631" t="str">
        <f>"Trad IRN"</f>
        <v>Trad IRN</v>
      </c>
      <c r="J4631" t="s">
        <v>43</v>
      </c>
      <c r="K4631" t="s">
        <v>44</v>
      </c>
      <c r="L4631" t="s">
        <v>45</v>
      </c>
      <c r="M4631" t="s">
        <v>46</v>
      </c>
      <c r="N4631" t="str">
        <f>"10/21/2022"</f>
        <v>10/21/2022</v>
      </c>
      <c r="O4631" t="str">
        <f t="shared" ref="O4631:O4642" si="466">"12/31/2500"</f>
        <v>12/31/2500</v>
      </c>
      <c r="P4631">
        <v>0.76352500000000001</v>
      </c>
      <c r="Q4631">
        <v>0.76352500000000001</v>
      </c>
      <c r="S4631">
        <v>0</v>
      </c>
      <c r="T4631">
        <v>0.76352500000000001</v>
      </c>
      <c r="U4631">
        <v>0</v>
      </c>
      <c r="V4631" t="str">
        <f>"Trad IRN"</f>
        <v>Trad IRN</v>
      </c>
      <c r="W4631">
        <v>100</v>
      </c>
      <c r="X4631" t="s">
        <v>47</v>
      </c>
      <c r="Z4631" t="s">
        <v>47</v>
      </c>
      <c r="AB4631" t="str">
        <f>"04"</f>
        <v>04</v>
      </c>
      <c r="AC4631" t="s">
        <v>48</v>
      </c>
      <c r="AD4631" t="s">
        <v>49</v>
      </c>
      <c r="AE4631" t="s">
        <v>55</v>
      </c>
      <c r="AF4631">
        <v>2</v>
      </c>
      <c r="AG4631" t="s">
        <v>56</v>
      </c>
      <c r="AH4631" t="str">
        <f>"Trad IRN"</f>
        <v>Trad IRN</v>
      </c>
      <c r="AI4631" t="str">
        <f>"Bldg IRN"</f>
        <v>Bldg IRN</v>
      </c>
      <c r="AJ4631" t="s">
        <v>48</v>
      </c>
      <c r="AK4631" t="s">
        <v>48</v>
      </c>
      <c r="AL4631" t="s">
        <v>53</v>
      </c>
      <c r="AM4631">
        <v>849.88</v>
      </c>
      <c r="AN4631">
        <v>1113.0999999999999</v>
      </c>
      <c r="AO4631">
        <v>15</v>
      </c>
    </row>
    <row r="4632" spans="1:41" x14ac:dyDescent="0.3">
      <c r="A4632" t="str">
        <f>"Trad IRN"</f>
        <v>Trad IRN</v>
      </c>
      <c r="B4632" t="str">
        <f>"Bldg IRN"</f>
        <v>Bldg IRN</v>
      </c>
      <c r="C4632" t="s">
        <v>41</v>
      </c>
      <c r="D4632" t="s">
        <v>3</v>
      </c>
      <c r="E4632" t="s">
        <v>80</v>
      </c>
      <c r="F4632" t="s">
        <v>81</v>
      </c>
      <c r="G4632" t="s">
        <v>82</v>
      </c>
      <c r="H4632" t="s">
        <v>83</v>
      </c>
      <c r="I4632" t="str">
        <f>"Trad IRN"</f>
        <v>Trad IRN</v>
      </c>
      <c r="J4632" t="s">
        <v>43</v>
      </c>
      <c r="K4632" t="s">
        <v>44</v>
      </c>
      <c r="L4632" t="s">
        <v>45</v>
      </c>
      <c r="M4632" t="s">
        <v>46</v>
      </c>
      <c r="N4632" t="str">
        <f t="shared" ref="N4632:N4638" si="467">"08/18/2022"</f>
        <v>08/18/2022</v>
      </c>
      <c r="O4632" t="str">
        <f t="shared" si="466"/>
        <v>12/31/2500</v>
      </c>
      <c r="P4632">
        <v>1</v>
      </c>
      <c r="Q4632">
        <v>1</v>
      </c>
      <c r="S4632">
        <v>0</v>
      </c>
      <c r="T4632">
        <v>1</v>
      </c>
      <c r="U4632">
        <v>0</v>
      </c>
      <c r="V4632" t="str">
        <f>"Trad IRN"</f>
        <v>Trad IRN</v>
      </c>
      <c r="W4632">
        <v>100</v>
      </c>
      <c r="X4632" t="s">
        <v>47</v>
      </c>
      <c r="Z4632" t="s">
        <v>47</v>
      </c>
      <c r="AB4632" t="str">
        <f>"01"</f>
        <v>01</v>
      </c>
      <c r="AC4632" t="s">
        <v>48</v>
      </c>
      <c r="AD4632" t="s">
        <v>49</v>
      </c>
      <c r="AE4632" t="s">
        <v>50</v>
      </c>
      <c r="AF4632">
        <v>2</v>
      </c>
      <c r="AG4632" t="s">
        <v>56</v>
      </c>
      <c r="AH4632" t="str">
        <f>"Trad IRN"</f>
        <v>Trad IRN</v>
      </c>
      <c r="AI4632" t="str">
        <f>"Bldg IRN"</f>
        <v>Bldg IRN</v>
      </c>
      <c r="AJ4632" t="s">
        <v>48</v>
      </c>
      <c r="AK4632" t="s">
        <v>48</v>
      </c>
      <c r="AL4632" t="s">
        <v>53</v>
      </c>
      <c r="AM4632">
        <v>1113.0999999999999</v>
      </c>
      <c r="AN4632">
        <v>1113.0999999999999</v>
      </c>
      <c r="AO4632">
        <v>15</v>
      </c>
    </row>
    <row r="4633" spans="1:41" x14ac:dyDescent="0.3">
      <c r="A4633" t="str">
        <f>"Trad IRN"</f>
        <v>Trad IRN</v>
      </c>
      <c r="B4633" t="str">
        <f>"Bldg IRN"</f>
        <v>Bldg IRN</v>
      </c>
      <c r="C4633" t="s">
        <v>41</v>
      </c>
      <c r="D4633" t="s">
        <v>3</v>
      </c>
      <c r="E4633" t="s">
        <v>80</v>
      </c>
      <c r="F4633" t="s">
        <v>81</v>
      </c>
      <c r="G4633" t="s">
        <v>82</v>
      </c>
      <c r="H4633" t="s">
        <v>83</v>
      </c>
      <c r="I4633" t="str">
        <f>"Trad IRN"</f>
        <v>Trad IRN</v>
      </c>
      <c r="J4633" t="s">
        <v>43</v>
      </c>
      <c r="K4633" t="s">
        <v>44</v>
      </c>
      <c r="L4633" t="s">
        <v>45</v>
      </c>
      <c r="M4633" t="s">
        <v>46</v>
      </c>
      <c r="N4633" t="str">
        <f t="shared" si="467"/>
        <v>08/18/2022</v>
      </c>
      <c r="O4633" t="str">
        <f t="shared" si="466"/>
        <v>12/31/2500</v>
      </c>
      <c r="P4633">
        <v>1</v>
      </c>
      <c r="Q4633">
        <v>1</v>
      </c>
      <c r="S4633">
        <v>0</v>
      </c>
      <c r="T4633">
        <v>1</v>
      </c>
      <c r="U4633">
        <v>0</v>
      </c>
      <c r="V4633" t="str">
        <f>"Trad IRN"</f>
        <v>Trad IRN</v>
      </c>
      <c r="W4633">
        <v>100</v>
      </c>
      <c r="X4633" t="s">
        <v>47</v>
      </c>
      <c r="Z4633" t="s">
        <v>47</v>
      </c>
      <c r="AB4633" t="s">
        <v>57</v>
      </c>
      <c r="AC4633" t="s">
        <v>48</v>
      </c>
      <c r="AD4633" t="s">
        <v>49</v>
      </c>
      <c r="AE4633" t="s">
        <v>55</v>
      </c>
      <c r="AF4633">
        <v>1</v>
      </c>
      <c r="AG4633" t="s">
        <v>56</v>
      </c>
      <c r="AH4633" t="str">
        <f>"Trad IRN"</f>
        <v>Trad IRN</v>
      </c>
      <c r="AI4633" t="str">
        <f>"Bldg IRN"</f>
        <v>Bldg IRN</v>
      </c>
      <c r="AJ4633" t="s">
        <v>48</v>
      </c>
      <c r="AK4633" t="s">
        <v>48</v>
      </c>
      <c r="AL4633" t="s">
        <v>53</v>
      </c>
      <c r="AM4633">
        <v>1113.0999999999999</v>
      </c>
      <c r="AN4633">
        <v>1113.0999999999999</v>
      </c>
      <c r="AO4633">
        <v>15</v>
      </c>
    </row>
    <row r="4634" spans="1:41" x14ac:dyDescent="0.3">
      <c r="A4634" t="str">
        <f>"Trad IRN"</f>
        <v>Trad IRN</v>
      </c>
      <c r="B4634" t="str">
        <f>"Bldg IRN"</f>
        <v>Bldg IRN</v>
      </c>
      <c r="C4634" t="s">
        <v>41</v>
      </c>
      <c r="D4634" t="s">
        <v>3</v>
      </c>
      <c r="E4634" t="s">
        <v>80</v>
      </c>
      <c r="F4634" t="s">
        <v>81</v>
      </c>
      <c r="G4634" t="s">
        <v>82</v>
      </c>
      <c r="H4634" t="s">
        <v>83</v>
      </c>
      <c r="I4634" t="str">
        <f>"Trad IRN"</f>
        <v>Trad IRN</v>
      </c>
      <c r="J4634" t="s">
        <v>43</v>
      </c>
      <c r="K4634" t="s">
        <v>44</v>
      </c>
      <c r="L4634" t="s">
        <v>45</v>
      </c>
      <c r="M4634" t="s">
        <v>46</v>
      </c>
      <c r="N4634" t="str">
        <f t="shared" si="467"/>
        <v>08/18/2022</v>
      </c>
      <c r="O4634" t="str">
        <f t="shared" si="466"/>
        <v>12/31/2500</v>
      </c>
      <c r="P4634">
        <v>1</v>
      </c>
      <c r="Q4634">
        <v>1</v>
      </c>
      <c r="S4634">
        <v>0</v>
      </c>
      <c r="T4634">
        <v>1</v>
      </c>
      <c r="U4634">
        <v>0</v>
      </c>
      <c r="V4634" t="str">
        <f>"Trad IRN"</f>
        <v>Trad IRN</v>
      </c>
      <c r="W4634">
        <v>100</v>
      </c>
      <c r="X4634" t="s">
        <v>47</v>
      </c>
      <c r="Z4634" t="s">
        <v>47</v>
      </c>
      <c r="AB4634" t="str">
        <f>"05"</f>
        <v>05</v>
      </c>
      <c r="AC4634" t="s">
        <v>48</v>
      </c>
      <c r="AD4634" t="s">
        <v>49</v>
      </c>
      <c r="AE4634" t="s">
        <v>55</v>
      </c>
      <c r="AF4634">
        <v>2</v>
      </c>
      <c r="AG4634" t="s">
        <v>56</v>
      </c>
      <c r="AH4634" t="str">
        <f>"Trad IRN"</f>
        <v>Trad IRN</v>
      </c>
      <c r="AI4634" t="str">
        <f>"Bldg IRN"</f>
        <v>Bldg IRN</v>
      </c>
      <c r="AJ4634" t="s">
        <v>48</v>
      </c>
      <c r="AK4634" t="s">
        <v>48</v>
      </c>
      <c r="AL4634" t="s">
        <v>53</v>
      </c>
      <c r="AM4634">
        <v>1113.0999999999999</v>
      </c>
      <c r="AN4634">
        <v>1113.0999999999999</v>
      </c>
      <c r="AO4634">
        <v>15</v>
      </c>
    </row>
    <row r="4635" spans="1:41" x14ac:dyDescent="0.3">
      <c r="A4635" t="str">
        <f>"Trad IRN"</f>
        <v>Trad IRN</v>
      </c>
      <c r="B4635" t="str">
        <f>"Bldg IRN"</f>
        <v>Bldg IRN</v>
      </c>
      <c r="C4635" t="s">
        <v>41</v>
      </c>
      <c r="D4635" t="s">
        <v>3</v>
      </c>
      <c r="E4635" t="s">
        <v>80</v>
      </c>
      <c r="F4635" t="s">
        <v>81</v>
      </c>
      <c r="G4635" t="s">
        <v>82</v>
      </c>
      <c r="H4635" t="s">
        <v>83</v>
      </c>
      <c r="I4635" t="str">
        <f>"Trad IRN"</f>
        <v>Trad IRN</v>
      </c>
      <c r="J4635" t="s">
        <v>43</v>
      </c>
      <c r="K4635" t="s">
        <v>44</v>
      </c>
      <c r="L4635" t="s">
        <v>45</v>
      </c>
      <c r="M4635" t="s">
        <v>46</v>
      </c>
      <c r="N4635" t="str">
        <f t="shared" si="467"/>
        <v>08/18/2022</v>
      </c>
      <c r="O4635" t="str">
        <f t="shared" si="466"/>
        <v>12/31/2500</v>
      </c>
      <c r="P4635">
        <v>1</v>
      </c>
      <c r="Q4635">
        <v>1</v>
      </c>
      <c r="S4635">
        <v>0</v>
      </c>
      <c r="T4635">
        <v>1</v>
      </c>
      <c r="U4635">
        <v>0</v>
      </c>
      <c r="V4635" t="str">
        <f>"Trad IRN"</f>
        <v>Trad IRN</v>
      </c>
      <c r="W4635">
        <v>100</v>
      </c>
      <c r="X4635" t="s">
        <v>47</v>
      </c>
      <c r="Z4635" t="s">
        <v>47</v>
      </c>
      <c r="AB4635" t="str">
        <f>"03"</f>
        <v>03</v>
      </c>
      <c r="AC4635" t="s">
        <v>48</v>
      </c>
      <c r="AD4635" t="s">
        <v>49</v>
      </c>
      <c r="AE4635" t="s">
        <v>50</v>
      </c>
      <c r="AF4635">
        <v>0</v>
      </c>
      <c r="AG4635" t="s">
        <v>56</v>
      </c>
      <c r="AH4635" t="str">
        <f>"Trad IRN"</f>
        <v>Trad IRN</v>
      </c>
      <c r="AI4635" t="str">
        <f>"Bldg IRN"</f>
        <v>Bldg IRN</v>
      </c>
      <c r="AJ4635" t="s">
        <v>48</v>
      </c>
      <c r="AK4635" t="s">
        <v>48</v>
      </c>
      <c r="AL4635" t="s">
        <v>53</v>
      </c>
      <c r="AM4635">
        <v>1113.0999999999999</v>
      </c>
      <c r="AN4635">
        <v>1113.0999999999999</v>
      </c>
      <c r="AO4635">
        <v>15</v>
      </c>
    </row>
    <row r="4636" spans="1:41" x14ac:dyDescent="0.3">
      <c r="A4636" t="str">
        <f>"Trad IRN"</f>
        <v>Trad IRN</v>
      </c>
      <c r="B4636" t="str">
        <f>"Bldg IRN"</f>
        <v>Bldg IRN</v>
      </c>
      <c r="C4636" t="s">
        <v>41</v>
      </c>
      <c r="D4636" t="s">
        <v>3</v>
      </c>
      <c r="E4636" t="s">
        <v>80</v>
      </c>
      <c r="F4636" t="s">
        <v>81</v>
      </c>
      <c r="G4636" t="s">
        <v>82</v>
      </c>
      <c r="H4636" t="s">
        <v>83</v>
      </c>
      <c r="I4636" t="str">
        <f>"Trad IRN"</f>
        <v>Trad IRN</v>
      </c>
      <c r="J4636" t="s">
        <v>43</v>
      </c>
      <c r="K4636" t="s">
        <v>44</v>
      </c>
      <c r="L4636" t="s">
        <v>45</v>
      </c>
      <c r="M4636" t="s">
        <v>46</v>
      </c>
      <c r="N4636" t="str">
        <f t="shared" si="467"/>
        <v>08/18/2022</v>
      </c>
      <c r="O4636" t="str">
        <f t="shared" si="466"/>
        <v>12/31/2500</v>
      </c>
      <c r="P4636">
        <v>1</v>
      </c>
      <c r="Q4636">
        <v>1</v>
      </c>
      <c r="S4636">
        <v>0</v>
      </c>
      <c r="T4636">
        <v>1</v>
      </c>
      <c r="U4636">
        <v>0</v>
      </c>
      <c r="V4636" t="str">
        <f>"Trad IRN"</f>
        <v>Trad IRN</v>
      </c>
      <c r="W4636">
        <v>100</v>
      </c>
      <c r="X4636" t="s">
        <v>47</v>
      </c>
      <c r="Z4636" t="s">
        <v>47</v>
      </c>
      <c r="AB4636" t="s">
        <v>57</v>
      </c>
      <c r="AC4636" t="s">
        <v>48</v>
      </c>
      <c r="AD4636" t="s">
        <v>49</v>
      </c>
      <c r="AE4636" t="s">
        <v>55</v>
      </c>
      <c r="AF4636">
        <v>0</v>
      </c>
      <c r="AG4636" t="s">
        <v>56</v>
      </c>
      <c r="AH4636" t="str">
        <f>"Trad IRN"</f>
        <v>Trad IRN</v>
      </c>
      <c r="AI4636" t="str">
        <f>"Bldg IRN"</f>
        <v>Bldg IRN</v>
      </c>
      <c r="AJ4636" t="s">
        <v>48</v>
      </c>
      <c r="AK4636" t="s">
        <v>48</v>
      </c>
      <c r="AL4636" t="s">
        <v>53</v>
      </c>
      <c r="AM4636">
        <v>1113.0999999999999</v>
      </c>
      <c r="AN4636">
        <v>1113.0999999999999</v>
      </c>
      <c r="AO4636">
        <v>15</v>
      </c>
    </row>
    <row r="4637" spans="1:41" x14ac:dyDescent="0.3">
      <c r="A4637" t="str">
        <f>"Trad IRN"</f>
        <v>Trad IRN</v>
      </c>
      <c r="B4637" t="str">
        <f>"Bldg IRN"</f>
        <v>Bldg IRN</v>
      </c>
      <c r="C4637" t="s">
        <v>41</v>
      </c>
      <c r="D4637" t="s">
        <v>3</v>
      </c>
      <c r="E4637" t="s">
        <v>80</v>
      </c>
      <c r="F4637" t="s">
        <v>81</v>
      </c>
      <c r="G4637" t="s">
        <v>82</v>
      </c>
      <c r="H4637" t="s">
        <v>83</v>
      </c>
      <c r="I4637" t="str">
        <f>"Trad IRN"</f>
        <v>Trad IRN</v>
      </c>
      <c r="J4637" t="s">
        <v>43</v>
      </c>
      <c r="K4637" t="s">
        <v>44</v>
      </c>
      <c r="L4637" t="s">
        <v>45</v>
      </c>
      <c r="M4637" t="s">
        <v>46</v>
      </c>
      <c r="N4637" t="str">
        <f t="shared" si="467"/>
        <v>08/18/2022</v>
      </c>
      <c r="O4637" t="str">
        <f t="shared" si="466"/>
        <v>12/31/2500</v>
      </c>
      <c r="P4637">
        <v>1</v>
      </c>
      <c r="Q4637">
        <v>1</v>
      </c>
      <c r="S4637">
        <v>0</v>
      </c>
      <c r="T4637">
        <v>1</v>
      </c>
      <c r="U4637">
        <v>0</v>
      </c>
      <c r="V4637" t="str">
        <f>"Trad IRN"</f>
        <v>Trad IRN</v>
      </c>
      <c r="W4637">
        <v>100</v>
      </c>
      <c r="X4637" t="s">
        <v>47</v>
      </c>
      <c r="Z4637" t="s">
        <v>47</v>
      </c>
      <c r="AB4637" t="str">
        <f>"03"</f>
        <v>03</v>
      </c>
      <c r="AC4637" t="s">
        <v>48</v>
      </c>
      <c r="AD4637" t="s">
        <v>49</v>
      </c>
      <c r="AE4637" t="s">
        <v>55</v>
      </c>
      <c r="AF4637">
        <v>0</v>
      </c>
      <c r="AG4637" t="s">
        <v>56</v>
      </c>
      <c r="AH4637" t="str">
        <f>"Trad IRN"</f>
        <v>Trad IRN</v>
      </c>
      <c r="AI4637" t="str">
        <f>"Bldg IRN"</f>
        <v>Bldg IRN</v>
      </c>
      <c r="AJ4637" t="s">
        <v>48</v>
      </c>
      <c r="AK4637" t="s">
        <v>48</v>
      </c>
      <c r="AL4637" t="s">
        <v>53</v>
      </c>
      <c r="AM4637">
        <v>1113.0999999999999</v>
      </c>
      <c r="AN4637">
        <v>1113.0999999999999</v>
      </c>
      <c r="AO4637">
        <v>15</v>
      </c>
    </row>
    <row r="4638" spans="1:41" x14ac:dyDescent="0.3">
      <c r="A4638" t="str">
        <f>"Trad IRN"</f>
        <v>Trad IRN</v>
      </c>
      <c r="B4638" t="str">
        <f>"Bldg IRN"</f>
        <v>Bldg IRN</v>
      </c>
      <c r="C4638" t="s">
        <v>41</v>
      </c>
      <c r="D4638" t="s">
        <v>3</v>
      </c>
      <c r="E4638" t="s">
        <v>80</v>
      </c>
      <c r="F4638" t="s">
        <v>81</v>
      </c>
      <c r="G4638" t="s">
        <v>82</v>
      </c>
      <c r="H4638" t="s">
        <v>83</v>
      </c>
      <c r="I4638" t="str">
        <f>"Trad IRN"</f>
        <v>Trad IRN</v>
      </c>
      <c r="J4638" t="s">
        <v>43</v>
      </c>
      <c r="K4638" t="s">
        <v>44</v>
      </c>
      <c r="L4638" t="s">
        <v>45</v>
      </c>
      <c r="M4638" t="s">
        <v>46</v>
      </c>
      <c r="N4638" t="str">
        <f t="shared" si="467"/>
        <v>08/18/2022</v>
      </c>
      <c r="O4638" t="str">
        <f t="shared" si="466"/>
        <v>12/31/2500</v>
      </c>
      <c r="P4638">
        <v>1</v>
      </c>
      <c r="Q4638">
        <v>1</v>
      </c>
      <c r="S4638">
        <v>0</v>
      </c>
      <c r="T4638">
        <v>1</v>
      </c>
      <c r="U4638">
        <v>0</v>
      </c>
      <c r="V4638" t="str">
        <f>"Trad IRN"</f>
        <v>Trad IRN</v>
      </c>
      <c r="W4638">
        <v>100</v>
      </c>
      <c r="X4638" t="s">
        <v>47</v>
      </c>
      <c r="Z4638" t="s">
        <v>47</v>
      </c>
      <c r="AB4638" t="str">
        <f>"05"</f>
        <v>05</v>
      </c>
      <c r="AC4638" t="s">
        <v>48</v>
      </c>
      <c r="AD4638" t="s">
        <v>49</v>
      </c>
      <c r="AE4638" t="s">
        <v>50</v>
      </c>
      <c r="AF4638">
        <v>0</v>
      </c>
      <c r="AG4638" t="s">
        <v>56</v>
      </c>
      <c r="AH4638" t="str">
        <f>"Trad IRN"</f>
        <v>Trad IRN</v>
      </c>
      <c r="AI4638" t="str">
        <f>"Bldg IRN"</f>
        <v>Bldg IRN</v>
      </c>
      <c r="AJ4638" t="s">
        <v>48</v>
      </c>
      <c r="AK4638" t="s">
        <v>48</v>
      </c>
      <c r="AL4638" t="s">
        <v>53</v>
      </c>
      <c r="AM4638">
        <v>1113.0999999999999</v>
      </c>
      <c r="AN4638">
        <v>1113.0999999999999</v>
      </c>
      <c r="AO4638">
        <v>15</v>
      </c>
    </row>
    <row r="4639" spans="1:41" x14ac:dyDescent="0.3">
      <c r="A4639" t="str">
        <f>"Trad IRN"</f>
        <v>Trad IRN</v>
      </c>
      <c r="B4639" t="str">
        <f>"Bldg IRN"</f>
        <v>Bldg IRN</v>
      </c>
      <c r="C4639" t="s">
        <v>41</v>
      </c>
      <c r="D4639" t="s">
        <v>3</v>
      </c>
      <c r="E4639" t="s">
        <v>80</v>
      </c>
      <c r="F4639" t="s">
        <v>81</v>
      </c>
      <c r="G4639" t="s">
        <v>82</v>
      </c>
      <c r="H4639" t="s">
        <v>83</v>
      </c>
      <c r="I4639" t="str">
        <f>"Trad IRN"</f>
        <v>Trad IRN</v>
      </c>
      <c r="J4639" t="s">
        <v>43</v>
      </c>
      <c r="K4639" t="s">
        <v>44</v>
      </c>
      <c r="L4639" t="s">
        <v>45</v>
      </c>
      <c r="M4639" t="s">
        <v>74</v>
      </c>
      <c r="N4639" t="str">
        <f>"01/11/2023"</f>
        <v>01/11/2023</v>
      </c>
      <c r="O4639" t="str">
        <f t="shared" si="466"/>
        <v>12/31/2500</v>
      </c>
      <c r="P4639">
        <v>0.5</v>
      </c>
      <c r="Q4639">
        <v>0.5</v>
      </c>
      <c r="R4639">
        <v>0.42957699999999999</v>
      </c>
      <c r="V4639" t="s">
        <v>84</v>
      </c>
      <c r="W4639">
        <v>50</v>
      </c>
      <c r="X4639" t="s">
        <v>47</v>
      </c>
      <c r="Z4639" t="s">
        <v>47</v>
      </c>
      <c r="AB4639" t="s">
        <v>54</v>
      </c>
      <c r="AC4639" t="str">
        <f>"16"</f>
        <v>16</v>
      </c>
      <c r="AD4639" t="str">
        <f>"2"</f>
        <v>2</v>
      </c>
      <c r="AE4639" t="s">
        <v>50</v>
      </c>
      <c r="AG4639" t="s">
        <v>68</v>
      </c>
      <c r="AH4639" t="str">
        <f>"Trad IRN"</f>
        <v>Trad IRN</v>
      </c>
      <c r="AI4639" t="str">
        <f>"Bldg IRN"</f>
        <v>Bldg IRN</v>
      </c>
      <c r="AJ4639" t="s">
        <v>54</v>
      </c>
      <c r="AK4639" t="s">
        <v>71</v>
      </c>
      <c r="AL4639" t="s">
        <v>53</v>
      </c>
      <c r="AM4639">
        <v>71</v>
      </c>
      <c r="AN4639">
        <v>142</v>
      </c>
      <c r="AO4639">
        <v>15</v>
      </c>
    </row>
    <row r="4640" spans="1:41" x14ac:dyDescent="0.3">
      <c r="A4640" t="str">
        <f>"Trad IRN"</f>
        <v>Trad IRN</v>
      </c>
      <c r="B4640" t="str">
        <f>"Bldg IRN"</f>
        <v>Bldg IRN</v>
      </c>
      <c r="C4640" t="s">
        <v>41</v>
      </c>
      <c r="D4640" t="s">
        <v>3</v>
      </c>
      <c r="E4640" t="s">
        <v>80</v>
      </c>
      <c r="F4640" t="s">
        <v>81</v>
      </c>
      <c r="G4640" t="s">
        <v>82</v>
      </c>
      <c r="H4640" t="s">
        <v>83</v>
      </c>
      <c r="I4640" t="str">
        <f>"Trad IRN"</f>
        <v>Trad IRN</v>
      </c>
      <c r="J4640" t="s">
        <v>43</v>
      </c>
      <c r="K4640" t="s">
        <v>44</v>
      </c>
      <c r="L4640" t="s">
        <v>45</v>
      </c>
      <c r="M4640" t="s">
        <v>70</v>
      </c>
      <c r="N4640" t="str">
        <f>"08/18/2022"</f>
        <v>08/18/2022</v>
      </c>
      <c r="O4640" t="str">
        <f t="shared" si="466"/>
        <v>12/31/2500</v>
      </c>
      <c r="P4640">
        <v>1</v>
      </c>
      <c r="Q4640">
        <v>1</v>
      </c>
      <c r="R4640">
        <v>1</v>
      </c>
      <c r="V4640" t="str">
        <f>"Trad IRN"</f>
        <v>Trad IRN</v>
      </c>
      <c r="W4640">
        <v>50</v>
      </c>
      <c r="X4640" t="s">
        <v>47</v>
      </c>
      <c r="Z4640" t="s">
        <v>47</v>
      </c>
      <c r="AB4640" t="s">
        <v>54</v>
      </c>
      <c r="AC4640" t="str">
        <f>"03"</f>
        <v>03</v>
      </c>
      <c r="AD4640" t="str">
        <f>"3"</f>
        <v>3</v>
      </c>
      <c r="AE4640" t="s">
        <v>50</v>
      </c>
      <c r="AG4640" t="s">
        <v>56</v>
      </c>
      <c r="AH4640" t="str">
        <f>"Trad IRN"</f>
        <v>Trad IRN</v>
      </c>
      <c r="AI4640" t="str">
        <f>"Bldg IRN"</f>
        <v>Bldg IRN</v>
      </c>
      <c r="AJ4640" t="s">
        <v>54</v>
      </c>
      <c r="AK4640" t="s">
        <v>71</v>
      </c>
      <c r="AL4640" t="s">
        <v>53</v>
      </c>
      <c r="AM4640">
        <v>142</v>
      </c>
      <c r="AN4640">
        <v>142</v>
      </c>
      <c r="AO4640">
        <v>15</v>
      </c>
    </row>
    <row r="4641" spans="1:41" x14ac:dyDescent="0.3">
      <c r="A4641" t="str">
        <f>"Trad IRN"</f>
        <v>Trad IRN</v>
      </c>
      <c r="B4641" t="str">
        <f>"Bldg IRN"</f>
        <v>Bldg IRN</v>
      </c>
      <c r="C4641" t="s">
        <v>41</v>
      </c>
      <c r="D4641" t="s">
        <v>3</v>
      </c>
      <c r="E4641" t="s">
        <v>80</v>
      </c>
      <c r="F4641" t="s">
        <v>81</v>
      </c>
      <c r="G4641" t="s">
        <v>82</v>
      </c>
      <c r="H4641" t="s">
        <v>83</v>
      </c>
      <c r="I4641" t="str">
        <f>"Trad IRN"</f>
        <v>Trad IRN</v>
      </c>
      <c r="J4641" t="s">
        <v>43</v>
      </c>
      <c r="K4641" t="s">
        <v>44</v>
      </c>
      <c r="L4641" t="s">
        <v>45</v>
      </c>
      <c r="M4641" t="s">
        <v>46</v>
      </c>
      <c r="N4641" t="str">
        <f>"08/18/2022"</f>
        <v>08/18/2022</v>
      </c>
      <c r="O4641" t="str">
        <f t="shared" si="466"/>
        <v>12/31/2500</v>
      </c>
      <c r="P4641">
        <v>1</v>
      </c>
      <c r="Q4641">
        <v>1</v>
      </c>
      <c r="R4641">
        <v>1</v>
      </c>
      <c r="S4641">
        <v>0</v>
      </c>
      <c r="T4641">
        <v>1</v>
      </c>
      <c r="U4641">
        <v>0</v>
      </c>
      <c r="V4641" t="str">
        <f>"Trad IRN"</f>
        <v>Trad IRN</v>
      </c>
      <c r="W4641">
        <v>100</v>
      </c>
      <c r="X4641" t="s">
        <v>47</v>
      </c>
      <c r="Z4641" t="s">
        <v>47</v>
      </c>
      <c r="AB4641" t="str">
        <f>"02"</f>
        <v>02</v>
      </c>
      <c r="AC4641" t="str">
        <f>"10"</f>
        <v>10</v>
      </c>
      <c r="AD4641" t="str">
        <f>"2"</f>
        <v>2</v>
      </c>
      <c r="AE4641" t="s">
        <v>55</v>
      </c>
      <c r="AF4641">
        <v>0</v>
      </c>
      <c r="AG4641" t="s">
        <v>56</v>
      </c>
      <c r="AH4641" t="str">
        <f>"Trad IRN"</f>
        <v>Trad IRN</v>
      </c>
      <c r="AI4641" t="str">
        <f>"Bldg IRN"</f>
        <v>Bldg IRN</v>
      </c>
      <c r="AJ4641" t="s">
        <v>48</v>
      </c>
      <c r="AK4641" t="s">
        <v>48</v>
      </c>
      <c r="AL4641" t="s">
        <v>53</v>
      </c>
      <c r="AM4641">
        <v>1113.0999999999999</v>
      </c>
      <c r="AN4641">
        <v>1113.0999999999999</v>
      </c>
      <c r="AO4641">
        <v>15</v>
      </c>
    </row>
    <row r="4642" spans="1:41" x14ac:dyDescent="0.3">
      <c r="A4642" t="str">
        <f>"Trad IRN"</f>
        <v>Trad IRN</v>
      </c>
      <c r="B4642" t="str">
        <f>"Bldg IRN"</f>
        <v>Bldg IRN</v>
      </c>
      <c r="C4642" t="s">
        <v>41</v>
      </c>
      <c r="D4642" t="s">
        <v>3</v>
      </c>
      <c r="E4642" t="s">
        <v>80</v>
      </c>
      <c r="F4642" t="s">
        <v>81</v>
      </c>
      <c r="G4642" t="s">
        <v>82</v>
      </c>
      <c r="H4642" t="s">
        <v>83</v>
      </c>
      <c r="I4642" t="str">
        <f>"Trad IRN"</f>
        <v>Trad IRN</v>
      </c>
      <c r="J4642" t="s">
        <v>43</v>
      </c>
      <c r="K4642" t="s">
        <v>44</v>
      </c>
      <c r="L4642" t="s">
        <v>45</v>
      </c>
      <c r="M4642" t="s">
        <v>46</v>
      </c>
      <c r="N4642" t="str">
        <f>"08/18/2022"</f>
        <v>08/18/2022</v>
      </c>
      <c r="O4642" t="str">
        <f t="shared" si="466"/>
        <v>12/31/2500</v>
      </c>
      <c r="P4642">
        <v>1</v>
      </c>
      <c r="Q4642">
        <v>1</v>
      </c>
      <c r="S4642">
        <v>0</v>
      </c>
      <c r="T4642">
        <v>1</v>
      </c>
      <c r="U4642">
        <v>0</v>
      </c>
      <c r="V4642" t="str">
        <f>"Trad IRN"</f>
        <v>Trad IRN</v>
      </c>
      <c r="W4642">
        <v>100</v>
      </c>
      <c r="X4642" t="s">
        <v>47</v>
      </c>
      <c r="Z4642" t="s">
        <v>47</v>
      </c>
      <c r="AB4642" t="str">
        <f>"04"</f>
        <v>04</v>
      </c>
      <c r="AC4642" t="s">
        <v>48</v>
      </c>
      <c r="AD4642" t="s">
        <v>49</v>
      </c>
      <c r="AE4642" t="s">
        <v>55</v>
      </c>
      <c r="AF4642">
        <v>0</v>
      </c>
      <c r="AG4642" t="s">
        <v>56</v>
      </c>
      <c r="AH4642" t="str">
        <f>"Trad IRN"</f>
        <v>Trad IRN</v>
      </c>
      <c r="AI4642" t="str">
        <f>"Bldg IRN"</f>
        <v>Bldg IRN</v>
      </c>
      <c r="AJ4642" t="s">
        <v>48</v>
      </c>
      <c r="AK4642" t="s">
        <v>48</v>
      </c>
      <c r="AL4642" t="s">
        <v>53</v>
      </c>
      <c r="AM4642">
        <v>1113.0999999999999</v>
      </c>
      <c r="AN4642">
        <v>1113.0999999999999</v>
      </c>
      <c r="AO4642">
        <v>15</v>
      </c>
    </row>
    <row r="4643" spans="1:41" x14ac:dyDescent="0.3">
      <c r="A4643" t="str">
        <f>"Trad IRN"</f>
        <v>Trad IRN</v>
      </c>
      <c r="B4643" t="str">
        <f>"Bldg IRN"</f>
        <v>Bldg IRN</v>
      </c>
      <c r="C4643" t="s">
        <v>41</v>
      </c>
      <c r="D4643" t="s">
        <v>3</v>
      </c>
      <c r="E4643" t="s">
        <v>80</v>
      </c>
      <c r="F4643" t="s">
        <v>81</v>
      </c>
      <c r="G4643" t="s">
        <v>82</v>
      </c>
      <c r="H4643" t="s">
        <v>83</v>
      </c>
      <c r="I4643" t="str">
        <f>"Trad IRN"</f>
        <v>Trad IRN</v>
      </c>
      <c r="J4643" t="s">
        <v>43</v>
      </c>
      <c r="K4643" t="s">
        <v>44</v>
      </c>
      <c r="L4643" t="s">
        <v>45</v>
      </c>
      <c r="M4643" t="s">
        <v>46</v>
      </c>
      <c r="N4643" t="str">
        <f>"08/18/2022"</f>
        <v>08/18/2022</v>
      </c>
      <c r="O4643" t="str">
        <f>"12/19/2022"</f>
        <v>12/19/2022</v>
      </c>
      <c r="P4643">
        <v>0.45783800000000002</v>
      </c>
      <c r="Q4643">
        <v>0.45783800000000002</v>
      </c>
      <c r="S4643">
        <v>0</v>
      </c>
      <c r="T4643">
        <v>0.45783800000000002</v>
      </c>
      <c r="U4643">
        <v>0</v>
      </c>
      <c r="V4643" t="str">
        <f>"Trad IRN"</f>
        <v>Trad IRN</v>
      </c>
      <c r="W4643">
        <v>100</v>
      </c>
      <c r="X4643" t="s">
        <v>47</v>
      </c>
      <c r="Z4643" t="s">
        <v>47</v>
      </c>
      <c r="AB4643" t="str">
        <f>"02"</f>
        <v>02</v>
      </c>
      <c r="AC4643" t="s">
        <v>48</v>
      </c>
      <c r="AD4643" t="s">
        <v>49</v>
      </c>
      <c r="AE4643" t="s">
        <v>55</v>
      </c>
      <c r="AF4643">
        <v>0</v>
      </c>
      <c r="AG4643" t="s">
        <v>56</v>
      </c>
      <c r="AH4643" t="str">
        <f>"Trad IRN"</f>
        <v>Trad IRN</v>
      </c>
      <c r="AI4643" t="str">
        <f>"Bldg IRN"</f>
        <v>Bldg IRN</v>
      </c>
      <c r="AJ4643" t="s">
        <v>48</v>
      </c>
      <c r="AK4643" t="s">
        <v>48</v>
      </c>
      <c r="AL4643" t="s">
        <v>53</v>
      </c>
      <c r="AM4643">
        <v>509.62</v>
      </c>
      <c r="AN4643">
        <v>1113.0999999999999</v>
      </c>
      <c r="AO4643">
        <v>15</v>
      </c>
    </row>
    <row r="4644" spans="1:41" x14ac:dyDescent="0.3">
      <c r="A4644" t="str">
        <f>"Trad IRN"</f>
        <v>Trad IRN</v>
      </c>
      <c r="B4644" t="str">
        <f>"Bldg IRN"</f>
        <v>Bldg IRN</v>
      </c>
      <c r="C4644" t="s">
        <v>41</v>
      </c>
      <c r="D4644" t="s">
        <v>3</v>
      </c>
      <c r="E4644" t="s">
        <v>80</v>
      </c>
      <c r="F4644" t="s">
        <v>81</v>
      </c>
      <c r="G4644" t="s">
        <v>82</v>
      </c>
      <c r="H4644" t="s">
        <v>83</v>
      </c>
      <c r="I4644" t="str">
        <f>"Trad IRN"</f>
        <v>Trad IRN</v>
      </c>
      <c r="J4644" t="s">
        <v>43</v>
      </c>
      <c r="K4644" t="s">
        <v>44</v>
      </c>
      <c r="L4644" t="s">
        <v>45</v>
      </c>
      <c r="M4644" t="s">
        <v>46</v>
      </c>
      <c r="N4644" t="str">
        <f>"12/20/2022"</f>
        <v>12/20/2022</v>
      </c>
      <c r="O4644" t="str">
        <f t="shared" ref="O4644:O4655" si="468">"12/31/2500"</f>
        <v>12/31/2500</v>
      </c>
      <c r="P4644">
        <v>0.54216200000000003</v>
      </c>
      <c r="Q4644">
        <v>0.54216200000000003</v>
      </c>
      <c r="R4644">
        <v>0.50178800000000001</v>
      </c>
      <c r="S4644">
        <v>0</v>
      </c>
      <c r="T4644">
        <v>0.54216200000000003</v>
      </c>
      <c r="U4644">
        <v>0</v>
      </c>
      <c r="V4644" t="str">
        <f>"Trad IRN"</f>
        <v>Trad IRN</v>
      </c>
      <c r="W4644">
        <v>100</v>
      </c>
      <c r="X4644" t="s">
        <v>47</v>
      </c>
      <c r="Z4644" t="s">
        <v>47</v>
      </c>
      <c r="AB4644" t="str">
        <f>"02"</f>
        <v>02</v>
      </c>
      <c r="AC4644" t="str">
        <f>"10"</f>
        <v>10</v>
      </c>
      <c r="AD4644" t="str">
        <f>"2"</f>
        <v>2</v>
      </c>
      <c r="AE4644" t="s">
        <v>55</v>
      </c>
      <c r="AF4644">
        <v>0</v>
      </c>
      <c r="AG4644" t="s">
        <v>56</v>
      </c>
      <c r="AH4644" t="str">
        <f>"Trad IRN"</f>
        <v>Trad IRN</v>
      </c>
      <c r="AI4644" t="str">
        <f>"Bldg IRN"</f>
        <v>Bldg IRN</v>
      </c>
      <c r="AJ4644" t="s">
        <v>48</v>
      </c>
      <c r="AK4644" t="s">
        <v>48</v>
      </c>
      <c r="AL4644" t="s">
        <v>53</v>
      </c>
      <c r="AM4644">
        <v>603.48</v>
      </c>
      <c r="AN4644">
        <v>1113.0999999999999</v>
      </c>
      <c r="AO4644">
        <v>15</v>
      </c>
    </row>
    <row r="4645" spans="1:41" x14ac:dyDescent="0.3">
      <c r="A4645" t="str">
        <f>"Trad IRN"</f>
        <v>Trad IRN</v>
      </c>
      <c r="B4645" t="str">
        <f>"Bldg IRN"</f>
        <v>Bldg IRN</v>
      </c>
      <c r="C4645" t="s">
        <v>41</v>
      </c>
      <c r="D4645" t="s">
        <v>3</v>
      </c>
      <c r="E4645" t="s">
        <v>80</v>
      </c>
      <c r="F4645" t="s">
        <v>81</v>
      </c>
      <c r="G4645" t="s">
        <v>82</v>
      </c>
      <c r="H4645" t="s">
        <v>83</v>
      </c>
      <c r="I4645" t="str">
        <f>"Trad IRN"</f>
        <v>Trad IRN</v>
      </c>
      <c r="J4645" t="s">
        <v>43</v>
      </c>
      <c r="K4645" t="s">
        <v>44</v>
      </c>
      <c r="L4645" t="s">
        <v>45</v>
      </c>
      <c r="M4645" t="s">
        <v>46</v>
      </c>
      <c r="N4645" t="str">
        <f>"08/18/2022"</f>
        <v>08/18/2022</v>
      </c>
      <c r="O4645" t="str">
        <f t="shared" si="468"/>
        <v>12/31/2500</v>
      </c>
      <c r="P4645">
        <v>1</v>
      </c>
      <c r="Q4645">
        <v>1</v>
      </c>
      <c r="S4645">
        <v>0</v>
      </c>
      <c r="T4645">
        <v>1</v>
      </c>
      <c r="U4645">
        <v>0</v>
      </c>
      <c r="V4645" t="str">
        <f>"Trad IRN"</f>
        <v>Trad IRN</v>
      </c>
      <c r="W4645">
        <v>100</v>
      </c>
      <c r="X4645" t="s">
        <v>47</v>
      </c>
      <c r="Z4645" t="s">
        <v>47</v>
      </c>
      <c r="AB4645" t="s">
        <v>57</v>
      </c>
      <c r="AC4645" t="s">
        <v>48</v>
      </c>
      <c r="AD4645" t="s">
        <v>49</v>
      </c>
      <c r="AE4645" t="s">
        <v>55</v>
      </c>
      <c r="AF4645">
        <v>0</v>
      </c>
      <c r="AG4645" t="s">
        <v>56</v>
      </c>
      <c r="AH4645" t="str">
        <f>"Trad IRN"</f>
        <v>Trad IRN</v>
      </c>
      <c r="AI4645" t="str">
        <f>"Bldg IRN"</f>
        <v>Bldg IRN</v>
      </c>
      <c r="AJ4645" t="s">
        <v>48</v>
      </c>
      <c r="AK4645" t="s">
        <v>48</v>
      </c>
      <c r="AL4645" t="s">
        <v>53</v>
      </c>
      <c r="AM4645">
        <v>1113.0999999999999</v>
      </c>
      <c r="AN4645">
        <v>1113.0999999999999</v>
      </c>
      <c r="AO4645">
        <v>15</v>
      </c>
    </row>
    <row r="4646" spans="1:41" x14ac:dyDescent="0.3">
      <c r="A4646" t="str">
        <f>"Trad IRN"</f>
        <v>Trad IRN</v>
      </c>
      <c r="B4646" t="str">
        <f>"Bldg IRN"</f>
        <v>Bldg IRN</v>
      </c>
      <c r="C4646" t="s">
        <v>41</v>
      </c>
      <c r="D4646" t="s">
        <v>3</v>
      </c>
      <c r="E4646" t="s">
        <v>80</v>
      </c>
      <c r="F4646" t="s">
        <v>81</v>
      </c>
      <c r="G4646" t="s">
        <v>82</v>
      </c>
      <c r="H4646" t="s">
        <v>83</v>
      </c>
      <c r="I4646" t="str">
        <f>"Trad IRN"</f>
        <v>Trad IRN</v>
      </c>
      <c r="J4646" t="s">
        <v>43</v>
      </c>
      <c r="K4646" t="s">
        <v>44</v>
      </c>
      <c r="L4646" t="s">
        <v>45</v>
      </c>
      <c r="M4646" t="s">
        <v>46</v>
      </c>
      <c r="N4646" t="str">
        <f>"08/18/2022"</f>
        <v>08/18/2022</v>
      </c>
      <c r="O4646" t="str">
        <f t="shared" si="468"/>
        <v>12/31/2500</v>
      </c>
      <c r="P4646">
        <v>1</v>
      </c>
      <c r="Q4646">
        <v>1</v>
      </c>
      <c r="S4646">
        <v>0</v>
      </c>
      <c r="T4646">
        <v>1</v>
      </c>
      <c r="U4646">
        <v>0</v>
      </c>
      <c r="V4646" t="str">
        <f>"Trad IRN"</f>
        <v>Trad IRN</v>
      </c>
      <c r="W4646">
        <v>100</v>
      </c>
      <c r="X4646" t="s">
        <v>47</v>
      </c>
      <c r="Z4646" t="s">
        <v>47</v>
      </c>
      <c r="AB4646" t="str">
        <f>"03"</f>
        <v>03</v>
      </c>
      <c r="AC4646" t="s">
        <v>48</v>
      </c>
      <c r="AD4646" t="s">
        <v>49</v>
      </c>
      <c r="AE4646" t="s">
        <v>50</v>
      </c>
      <c r="AF4646">
        <v>0</v>
      </c>
      <c r="AG4646" t="s">
        <v>56</v>
      </c>
      <c r="AH4646" t="str">
        <f>"Trad IRN"</f>
        <v>Trad IRN</v>
      </c>
      <c r="AI4646" t="str">
        <f>"Bldg IRN"</f>
        <v>Bldg IRN</v>
      </c>
      <c r="AJ4646" t="s">
        <v>48</v>
      </c>
      <c r="AK4646" t="s">
        <v>48</v>
      </c>
      <c r="AL4646" t="s">
        <v>53</v>
      </c>
      <c r="AM4646">
        <v>1113.0999999999999</v>
      </c>
      <c r="AN4646">
        <v>1113.0999999999999</v>
      </c>
      <c r="AO4646">
        <v>15</v>
      </c>
    </row>
    <row r="4647" spans="1:41" x14ac:dyDescent="0.3">
      <c r="A4647" t="str">
        <f>"Trad IRN"</f>
        <v>Trad IRN</v>
      </c>
      <c r="B4647" t="str">
        <f>"Bldg IRN"</f>
        <v>Bldg IRN</v>
      </c>
      <c r="C4647" t="s">
        <v>41</v>
      </c>
      <c r="D4647" t="s">
        <v>3</v>
      </c>
      <c r="E4647" t="s">
        <v>80</v>
      </c>
      <c r="F4647" t="s">
        <v>81</v>
      </c>
      <c r="G4647" t="s">
        <v>82</v>
      </c>
      <c r="H4647" t="s">
        <v>83</v>
      </c>
      <c r="I4647" t="str">
        <f>"Trad IRN"</f>
        <v>Trad IRN</v>
      </c>
      <c r="J4647" t="s">
        <v>43</v>
      </c>
      <c r="K4647" t="s">
        <v>44</v>
      </c>
      <c r="L4647" t="s">
        <v>45</v>
      </c>
      <c r="M4647" t="s">
        <v>46</v>
      </c>
      <c r="N4647" t="str">
        <f>"08/18/2022"</f>
        <v>08/18/2022</v>
      </c>
      <c r="O4647" t="str">
        <f t="shared" si="468"/>
        <v>12/31/2500</v>
      </c>
      <c r="P4647">
        <v>1</v>
      </c>
      <c r="Q4647">
        <v>1</v>
      </c>
      <c r="S4647">
        <v>0</v>
      </c>
      <c r="T4647">
        <v>1</v>
      </c>
      <c r="U4647">
        <v>0</v>
      </c>
      <c r="V4647" t="str">
        <f>"Trad IRN"</f>
        <v>Trad IRN</v>
      </c>
      <c r="W4647">
        <v>100</v>
      </c>
      <c r="X4647" t="s">
        <v>47</v>
      </c>
      <c r="Z4647" t="s">
        <v>47</v>
      </c>
      <c r="AB4647" t="s">
        <v>57</v>
      </c>
      <c r="AC4647" t="s">
        <v>48</v>
      </c>
      <c r="AD4647" t="s">
        <v>49</v>
      </c>
      <c r="AE4647" t="s">
        <v>55</v>
      </c>
      <c r="AF4647">
        <v>0</v>
      </c>
      <c r="AG4647" t="s">
        <v>56</v>
      </c>
      <c r="AH4647" t="str">
        <f>"Trad IRN"</f>
        <v>Trad IRN</v>
      </c>
      <c r="AI4647" t="str">
        <f>"Bldg IRN"</f>
        <v>Bldg IRN</v>
      </c>
      <c r="AJ4647" t="s">
        <v>48</v>
      </c>
      <c r="AK4647" t="s">
        <v>48</v>
      </c>
      <c r="AL4647" t="s">
        <v>53</v>
      </c>
      <c r="AM4647">
        <v>1113.0999999999999</v>
      </c>
      <c r="AN4647">
        <v>1113.0999999999999</v>
      </c>
      <c r="AO4647">
        <v>15</v>
      </c>
    </row>
    <row r="4648" spans="1:41" x14ac:dyDescent="0.3">
      <c r="A4648" t="str">
        <f>"Trad IRN"</f>
        <v>Trad IRN</v>
      </c>
      <c r="B4648" t="str">
        <f>"Bldg IRN"</f>
        <v>Bldg IRN</v>
      </c>
      <c r="C4648" t="s">
        <v>41</v>
      </c>
      <c r="D4648" t="s">
        <v>3</v>
      </c>
      <c r="E4648" t="s">
        <v>80</v>
      </c>
      <c r="F4648" t="s">
        <v>81</v>
      </c>
      <c r="G4648" t="s">
        <v>82</v>
      </c>
      <c r="H4648" t="s">
        <v>83</v>
      </c>
      <c r="I4648" t="str">
        <f>"Trad IRN"</f>
        <v>Trad IRN</v>
      </c>
      <c r="J4648" t="s">
        <v>43</v>
      </c>
      <c r="K4648" t="s">
        <v>44</v>
      </c>
      <c r="L4648" t="s">
        <v>45</v>
      </c>
      <c r="M4648" t="s">
        <v>46</v>
      </c>
      <c r="N4648" t="str">
        <f>"08/18/2022"</f>
        <v>08/18/2022</v>
      </c>
      <c r="O4648" t="str">
        <f t="shared" si="468"/>
        <v>12/31/2500</v>
      </c>
      <c r="P4648">
        <v>1</v>
      </c>
      <c r="Q4648">
        <v>1</v>
      </c>
      <c r="S4648">
        <v>0</v>
      </c>
      <c r="T4648">
        <v>1</v>
      </c>
      <c r="U4648">
        <v>0</v>
      </c>
      <c r="V4648" t="str">
        <f>"Trad IRN"</f>
        <v>Trad IRN</v>
      </c>
      <c r="W4648">
        <v>100</v>
      </c>
      <c r="X4648" t="s">
        <v>47</v>
      </c>
      <c r="Z4648" t="s">
        <v>47</v>
      </c>
      <c r="AB4648" t="str">
        <f>"04"</f>
        <v>04</v>
      </c>
      <c r="AC4648" t="s">
        <v>48</v>
      </c>
      <c r="AD4648" t="s">
        <v>49</v>
      </c>
      <c r="AE4648" t="s">
        <v>55</v>
      </c>
      <c r="AF4648">
        <v>0</v>
      </c>
      <c r="AG4648" t="s">
        <v>56</v>
      </c>
      <c r="AH4648" t="str">
        <f>"Trad IRN"</f>
        <v>Trad IRN</v>
      </c>
      <c r="AI4648" t="str">
        <f>"Bldg IRN"</f>
        <v>Bldg IRN</v>
      </c>
      <c r="AJ4648" t="s">
        <v>48</v>
      </c>
      <c r="AK4648" t="s">
        <v>48</v>
      </c>
      <c r="AL4648" t="s">
        <v>53</v>
      </c>
      <c r="AM4648">
        <v>1113.0999999999999</v>
      </c>
      <c r="AN4648">
        <v>1113.0999999999999</v>
      </c>
      <c r="AO4648">
        <v>15</v>
      </c>
    </row>
    <row r="4649" spans="1:41" x14ac:dyDescent="0.3">
      <c r="A4649" t="str">
        <f>"Trad IRN"</f>
        <v>Trad IRN</v>
      </c>
      <c r="B4649" t="str">
        <f>"Bldg IRN"</f>
        <v>Bldg IRN</v>
      </c>
      <c r="C4649" t="s">
        <v>41</v>
      </c>
      <c r="D4649" t="s">
        <v>3</v>
      </c>
      <c r="E4649" t="s">
        <v>80</v>
      </c>
      <c r="F4649" t="s">
        <v>81</v>
      </c>
      <c r="G4649" t="s">
        <v>82</v>
      </c>
      <c r="H4649" t="s">
        <v>83</v>
      </c>
      <c r="I4649" t="str">
        <f>"Trad IRN"</f>
        <v>Trad IRN</v>
      </c>
      <c r="J4649" t="s">
        <v>43</v>
      </c>
      <c r="K4649" t="s">
        <v>44</v>
      </c>
      <c r="L4649" t="s">
        <v>45</v>
      </c>
      <c r="M4649" t="s">
        <v>70</v>
      </c>
      <c r="N4649" t="str">
        <f>"08/22/2022"</f>
        <v>08/22/2022</v>
      </c>
      <c r="O4649" t="str">
        <f t="shared" si="468"/>
        <v>12/31/2500</v>
      </c>
      <c r="P4649">
        <v>0.99295800000000001</v>
      </c>
      <c r="Q4649">
        <v>0.99295800000000001</v>
      </c>
      <c r="R4649">
        <v>0.99295800000000001</v>
      </c>
      <c r="V4649" t="str">
        <f>"Trad IRN"</f>
        <v>Trad IRN</v>
      </c>
      <c r="W4649">
        <v>50</v>
      </c>
      <c r="X4649" t="s">
        <v>47</v>
      </c>
      <c r="Z4649" t="s">
        <v>47</v>
      </c>
      <c r="AB4649" t="s">
        <v>54</v>
      </c>
      <c r="AC4649" t="str">
        <f>"16"</f>
        <v>16</v>
      </c>
      <c r="AD4649" t="str">
        <f>"2"</f>
        <v>2</v>
      </c>
      <c r="AE4649" t="s">
        <v>55</v>
      </c>
      <c r="AG4649" t="s">
        <v>56</v>
      </c>
      <c r="AH4649" t="str">
        <f>"Trad IRN"</f>
        <v>Trad IRN</v>
      </c>
      <c r="AI4649" t="str">
        <f>"Bldg IRN"</f>
        <v>Bldg IRN</v>
      </c>
      <c r="AJ4649" t="s">
        <v>54</v>
      </c>
      <c r="AK4649" t="s">
        <v>71</v>
      </c>
      <c r="AL4649" t="s">
        <v>53</v>
      </c>
      <c r="AM4649">
        <v>141</v>
      </c>
      <c r="AN4649">
        <v>142</v>
      </c>
      <c r="AO4649">
        <v>15</v>
      </c>
    </row>
    <row r="4650" spans="1:41" x14ac:dyDescent="0.3">
      <c r="A4650" t="str">
        <f>"Trad IRN"</f>
        <v>Trad IRN</v>
      </c>
      <c r="B4650" t="str">
        <f>"Bldg IRN"</f>
        <v>Bldg IRN</v>
      </c>
      <c r="C4650" t="s">
        <v>41</v>
      </c>
      <c r="D4650" t="s">
        <v>3</v>
      </c>
      <c r="E4650" t="s">
        <v>80</v>
      </c>
      <c r="F4650" t="s">
        <v>81</v>
      </c>
      <c r="G4650" t="s">
        <v>82</v>
      </c>
      <c r="H4650" t="s">
        <v>83</v>
      </c>
      <c r="I4650" t="str">
        <f>"Trad IRN"</f>
        <v>Trad IRN</v>
      </c>
      <c r="J4650" t="s">
        <v>43</v>
      </c>
      <c r="K4650" t="s">
        <v>44</v>
      </c>
      <c r="L4650" t="s">
        <v>45</v>
      </c>
      <c r="M4650" t="s">
        <v>46</v>
      </c>
      <c r="N4650" t="str">
        <f>"08/18/2022"</f>
        <v>08/18/2022</v>
      </c>
      <c r="O4650" t="str">
        <f t="shared" si="468"/>
        <v>12/31/2500</v>
      </c>
      <c r="P4650">
        <v>1</v>
      </c>
      <c r="Q4650">
        <v>1</v>
      </c>
      <c r="R4650">
        <v>1</v>
      </c>
      <c r="S4650">
        <v>0</v>
      </c>
      <c r="T4650">
        <v>1</v>
      </c>
      <c r="U4650">
        <v>0</v>
      </c>
      <c r="V4650" t="str">
        <f>"Trad IRN"</f>
        <v>Trad IRN</v>
      </c>
      <c r="W4650">
        <v>100</v>
      </c>
      <c r="X4650" t="s">
        <v>47</v>
      </c>
      <c r="Z4650" t="s">
        <v>47</v>
      </c>
      <c r="AB4650" t="str">
        <f>"05"</f>
        <v>05</v>
      </c>
      <c r="AC4650" t="str">
        <f>"05"</f>
        <v>05</v>
      </c>
      <c r="AD4650" t="str">
        <f>"1"</f>
        <v>1</v>
      </c>
      <c r="AE4650" t="s">
        <v>55</v>
      </c>
      <c r="AF4650">
        <v>0</v>
      </c>
      <c r="AG4650" t="s">
        <v>56</v>
      </c>
      <c r="AH4650" t="str">
        <f>"Trad IRN"</f>
        <v>Trad IRN</v>
      </c>
      <c r="AI4650" t="str">
        <f>"Bldg IRN"</f>
        <v>Bldg IRN</v>
      </c>
      <c r="AJ4650" t="s">
        <v>48</v>
      </c>
      <c r="AK4650" t="s">
        <v>48</v>
      </c>
      <c r="AL4650" t="s">
        <v>53</v>
      </c>
      <c r="AM4650">
        <v>1113.0999999999999</v>
      </c>
      <c r="AN4650">
        <v>1113.0999999999999</v>
      </c>
      <c r="AO4650">
        <v>15</v>
      </c>
    </row>
    <row r="4651" spans="1:41" x14ac:dyDescent="0.3">
      <c r="A4651" t="str">
        <f>"Trad IRN"</f>
        <v>Trad IRN</v>
      </c>
      <c r="B4651" t="str">
        <f>"Bldg IRN"</f>
        <v>Bldg IRN</v>
      </c>
      <c r="C4651" t="s">
        <v>41</v>
      </c>
      <c r="D4651" t="s">
        <v>3</v>
      </c>
      <c r="E4651" t="s">
        <v>80</v>
      </c>
      <c r="F4651" t="s">
        <v>81</v>
      </c>
      <c r="G4651" t="s">
        <v>82</v>
      </c>
      <c r="H4651" t="s">
        <v>83</v>
      </c>
      <c r="I4651" t="str">
        <f>"Trad IRN"</f>
        <v>Trad IRN</v>
      </c>
      <c r="J4651" t="s">
        <v>43</v>
      </c>
      <c r="K4651" t="s">
        <v>44</v>
      </c>
      <c r="L4651" t="s">
        <v>45</v>
      </c>
      <c r="M4651" t="s">
        <v>46</v>
      </c>
      <c r="N4651" t="str">
        <f>"08/18/2022"</f>
        <v>08/18/2022</v>
      </c>
      <c r="O4651" t="str">
        <f t="shared" si="468"/>
        <v>12/31/2500</v>
      </c>
      <c r="P4651">
        <v>1</v>
      </c>
      <c r="Q4651">
        <v>1</v>
      </c>
      <c r="S4651">
        <v>0</v>
      </c>
      <c r="T4651">
        <v>1</v>
      </c>
      <c r="U4651">
        <v>0</v>
      </c>
      <c r="V4651" t="str">
        <f>"Trad IRN"</f>
        <v>Trad IRN</v>
      </c>
      <c r="W4651">
        <v>100</v>
      </c>
      <c r="X4651" t="s">
        <v>47</v>
      </c>
      <c r="Z4651" t="s">
        <v>47</v>
      </c>
      <c r="AB4651" t="str">
        <f>"04"</f>
        <v>04</v>
      </c>
      <c r="AC4651" t="s">
        <v>48</v>
      </c>
      <c r="AD4651" t="s">
        <v>49</v>
      </c>
      <c r="AE4651" t="s">
        <v>55</v>
      </c>
      <c r="AF4651">
        <v>0</v>
      </c>
      <c r="AG4651" t="s">
        <v>56</v>
      </c>
      <c r="AH4651" t="str">
        <f>"Trad IRN"</f>
        <v>Trad IRN</v>
      </c>
      <c r="AI4651" t="str">
        <f>"Bldg IRN"</f>
        <v>Bldg IRN</v>
      </c>
      <c r="AJ4651" t="s">
        <v>48</v>
      </c>
      <c r="AK4651" t="s">
        <v>48</v>
      </c>
      <c r="AL4651" t="s">
        <v>53</v>
      </c>
      <c r="AM4651">
        <v>1113.0999999999999</v>
      </c>
      <c r="AN4651">
        <v>1113.0999999999999</v>
      </c>
      <c r="AO4651">
        <v>15</v>
      </c>
    </row>
    <row r="4652" spans="1:41" x14ac:dyDescent="0.3">
      <c r="A4652" t="str">
        <f>"Trad IRN"</f>
        <v>Trad IRN</v>
      </c>
      <c r="B4652" t="str">
        <f>"Bldg IRN"</f>
        <v>Bldg IRN</v>
      </c>
      <c r="C4652" t="s">
        <v>41</v>
      </c>
      <c r="D4652" t="s">
        <v>3</v>
      </c>
      <c r="E4652" t="s">
        <v>80</v>
      </c>
      <c r="F4652" t="s">
        <v>81</v>
      </c>
      <c r="G4652" t="s">
        <v>82</v>
      </c>
      <c r="H4652" t="s">
        <v>83</v>
      </c>
      <c r="I4652" t="str">
        <f>"Trad IRN"</f>
        <v>Trad IRN</v>
      </c>
      <c r="J4652" t="s">
        <v>43</v>
      </c>
      <c r="K4652" t="s">
        <v>44</v>
      </c>
      <c r="L4652" t="s">
        <v>45</v>
      </c>
      <c r="M4652" t="s">
        <v>46</v>
      </c>
      <c r="N4652" t="str">
        <f>"08/18/2022"</f>
        <v>08/18/2022</v>
      </c>
      <c r="O4652" t="str">
        <f t="shared" si="468"/>
        <v>12/31/2500</v>
      </c>
      <c r="P4652">
        <v>1</v>
      </c>
      <c r="Q4652">
        <v>1</v>
      </c>
      <c r="S4652">
        <v>0</v>
      </c>
      <c r="T4652">
        <v>1</v>
      </c>
      <c r="U4652">
        <v>0</v>
      </c>
      <c r="V4652" t="str">
        <f>"Trad IRN"</f>
        <v>Trad IRN</v>
      </c>
      <c r="W4652">
        <v>100</v>
      </c>
      <c r="X4652" t="s">
        <v>47</v>
      </c>
      <c r="Z4652" t="s">
        <v>47</v>
      </c>
      <c r="AB4652" t="str">
        <f>"01"</f>
        <v>01</v>
      </c>
      <c r="AC4652" t="s">
        <v>48</v>
      </c>
      <c r="AD4652" t="s">
        <v>49</v>
      </c>
      <c r="AE4652" t="s">
        <v>55</v>
      </c>
      <c r="AF4652">
        <v>0</v>
      </c>
      <c r="AG4652" t="s">
        <v>56</v>
      </c>
      <c r="AH4652" t="str">
        <f>"Trad IRN"</f>
        <v>Trad IRN</v>
      </c>
      <c r="AI4652" t="str">
        <f>"Bldg IRN"</f>
        <v>Bldg IRN</v>
      </c>
      <c r="AJ4652" t="s">
        <v>48</v>
      </c>
      <c r="AK4652" t="s">
        <v>48</v>
      </c>
      <c r="AL4652" t="s">
        <v>53</v>
      </c>
      <c r="AM4652">
        <v>1113.0999999999999</v>
      </c>
      <c r="AN4652">
        <v>1113.0999999999999</v>
      </c>
      <c r="AO4652">
        <v>15</v>
      </c>
    </row>
    <row r="4653" spans="1:41" x14ac:dyDescent="0.3">
      <c r="A4653" t="str">
        <f>"Trad IRN"</f>
        <v>Trad IRN</v>
      </c>
      <c r="B4653" t="str">
        <f>"Bldg IRN"</f>
        <v>Bldg IRN</v>
      </c>
      <c r="C4653" t="s">
        <v>41</v>
      </c>
      <c r="D4653" t="s">
        <v>3</v>
      </c>
      <c r="E4653" t="s">
        <v>80</v>
      </c>
      <c r="F4653" t="s">
        <v>81</v>
      </c>
      <c r="G4653" t="s">
        <v>82</v>
      </c>
      <c r="H4653" t="s">
        <v>83</v>
      </c>
      <c r="I4653" t="str">
        <f>"Trad IRN"</f>
        <v>Trad IRN</v>
      </c>
      <c r="J4653" t="s">
        <v>43</v>
      </c>
      <c r="K4653" t="s">
        <v>44</v>
      </c>
      <c r="L4653" t="s">
        <v>45</v>
      </c>
      <c r="M4653" t="s">
        <v>70</v>
      </c>
      <c r="N4653" t="str">
        <f>"08/18/2022"</f>
        <v>08/18/2022</v>
      </c>
      <c r="O4653" t="str">
        <f t="shared" si="468"/>
        <v>12/31/2500</v>
      </c>
      <c r="P4653">
        <v>1</v>
      </c>
      <c r="Q4653">
        <v>1</v>
      </c>
      <c r="R4653">
        <v>1</v>
      </c>
      <c r="V4653" t="str">
        <f>"Trad IRN"</f>
        <v>Trad IRN</v>
      </c>
      <c r="W4653">
        <v>50</v>
      </c>
      <c r="X4653" t="s">
        <v>47</v>
      </c>
      <c r="Z4653" t="s">
        <v>47</v>
      </c>
      <c r="AB4653" t="s">
        <v>54</v>
      </c>
      <c r="AC4653" t="str">
        <f>"05"</f>
        <v>05</v>
      </c>
      <c r="AD4653" t="str">
        <f>"1"</f>
        <v>1</v>
      </c>
      <c r="AE4653" t="s">
        <v>50</v>
      </c>
      <c r="AG4653" t="s">
        <v>56</v>
      </c>
      <c r="AH4653" t="str">
        <f>"Trad IRN"</f>
        <v>Trad IRN</v>
      </c>
      <c r="AI4653" t="str">
        <f>"Bldg IRN"</f>
        <v>Bldg IRN</v>
      </c>
      <c r="AJ4653" t="s">
        <v>54</v>
      </c>
      <c r="AK4653" t="s">
        <v>72</v>
      </c>
      <c r="AL4653" t="s">
        <v>53</v>
      </c>
      <c r="AM4653">
        <v>142</v>
      </c>
      <c r="AN4653">
        <v>142</v>
      </c>
      <c r="AO4653">
        <v>15</v>
      </c>
    </row>
    <row r="4654" spans="1:41" x14ac:dyDescent="0.3">
      <c r="A4654" t="str">
        <f>"Trad IRN"</f>
        <v>Trad IRN</v>
      </c>
      <c r="B4654" t="str">
        <f>"Bldg IRN"</f>
        <v>Bldg IRN</v>
      </c>
      <c r="C4654" t="s">
        <v>41</v>
      </c>
      <c r="D4654" t="s">
        <v>3</v>
      </c>
      <c r="E4654" t="s">
        <v>80</v>
      </c>
      <c r="F4654" t="s">
        <v>81</v>
      </c>
      <c r="G4654" t="s">
        <v>82</v>
      </c>
      <c r="H4654" t="s">
        <v>83</v>
      </c>
      <c r="I4654" t="str">
        <f>"Trad IRN"</f>
        <v>Trad IRN</v>
      </c>
      <c r="J4654" t="s">
        <v>43</v>
      </c>
      <c r="K4654" t="s">
        <v>44</v>
      </c>
      <c r="L4654" t="s">
        <v>45</v>
      </c>
      <c r="M4654" t="s">
        <v>46</v>
      </c>
      <c r="N4654" t="str">
        <f>"08/18/2022"</f>
        <v>08/18/2022</v>
      </c>
      <c r="O4654" t="str">
        <f t="shared" si="468"/>
        <v>12/31/2500</v>
      </c>
      <c r="P4654">
        <v>1</v>
      </c>
      <c r="Q4654">
        <v>1</v>
      </c>
      <c r="S4654">
        <v>0</v>
      </c>
      <c r="T4654">
        <v>1</v>
      </c>
      <c r="U4654">
        <v>0</v>
      </c>
      <c r="V4654" t="str">
        <f>"Trad IRN"</f>
        <v>Trad IRN</v>
      </c>
      <c r="W4654">
        <v>100</v>
      </c>
      <c r="X4654" t="s">
        <v>47</v>
      </c>
      <c r="Z4654" t="s">
        <v>47</v>
      </c>
      <c r="AB4654" t="str">
        <f>"01"</f>
        <v>01</v>
      </c>
      <c r="AC4654" t="s">
        <v>48</v>
      </c>
      <c r="AD4654" t="s">
        <v>49</v>
      </c>
      <c r="AE4654" t="s">
        <v>50</v>
      </c>
      <c r="AF4654">
        <v>0</v>
      </c>
      <c r="AG4654" t="s">
        <v>56</v>
      </c>
      <c r="AH4654" t="str">
        <f>"Trad IRN"</f>
        <v>Trad IRN</v>
      </c>
      <c r="AI4654" t="str">
        <f>"Bldg IRN"</f>
        <v>Bldg IRN</v>
      </c>
      <c r="AJ4654" t="s">
        <v>48</v>
      </c>
      <c r="AK4654" t="s">
        <v>48</v>
      </c>
      <c r="AL4654" t="s">
        <v>53</v>
      </c>
      <c r="AM4654">
        <v>1113.0999999999999</v>
      </c>
      <c r="AN4654">
        <v>1113.0999999999999</v>
      </c>
      <c r="AO4654">
        <v>15</v>
      </c>
    </row>
    <row r="4655" spans="1:41" x14ac:dyDescent="0.3">
      <c r="A4655" t="str">
        <f>"Trad IRN"</f>
        <v>Trad IRN</v>
      </c>
      <c r="B4655" t="str">
        <f>"Bldg IRN"</f>
        <v>Bldg IRN</v>
      </c>
      <c r="C4655" t="s">
        <v>41</v>
      </c>
      <c r="D4655" t="s">
        <v>3</v>
      </c>
      <c r="E4655" t="s">
        <v>80</v>
      </c>
      <c r="F4655" t="s">
        <v>81</v>
      </c>
      <c r="G4655" t="s">
        <v>82</v>
      </c>
      <c r="H4655" t="s">
        <v>83</v>
      </c>
      <c r="I4655" t="str">
        <f>"Trad IRN"</f>
        <v>Trad IRN</v>
      </c>
      <c r="J4655" t="s">
        <v>43</v>
      </c>
      <c r="K4655" t="s">
        <v>44</v>
      </c>
      <c r="L4655" t="s">
        <v>45</v>
      </c>
      <c r="M4655" t="s">
        <v>46</v>
      </c>
      <c r="N4655" t="str">
        <f>"09/27/2022"</f>
        <v>09/27/2022</v>
      </c>
      <c r="O4655" t="str">
        <f t="shared" si="468"/>
        <v>12/31/2500</v>
      </c>
      <c r="P4655">
        <v>0.86157600000000001</v>
      </c>
      <c r="Q4655">
        <v>0.86157600000000001</v>
      </c>
      <c r="S4655">
        <v>0</v>
      </c>
      <c r="T4655">
        <v>0.86157600000000001</v>
      </c>
      <c r="U4655">
        <v>0</v>
      </c>
      <c r="V4655" t="str">
        <f>"Trad IRN"</f>
        <v>Trad IRN</v>
      </c>
      <c r="W4655">
        <v>100</v>
      </c>
      <c r="X4655" t="s">
        <v>47</v>
      </c>
      <c r="Z4655" t="s">
        <v>47</v>
      </c>
      <c r="AB4655" t="s">
        <v>57</v>
      </c>
      <c r="AC4655" t="s">
        <v>48</v>
      </c>
      <c r="AD4655" t="s">
        <v>49</v>
      </c>
      <c r="AE4655" t="s">
        <v>55</v>
      </c>
      <c r="AF4655">
        <v>0</v>
      </c>
      <c r="AG4655" t="s">
        <v>56</v>
      </c>
      <c r="AH4655" t="str">
        <f>"Trad IRN"</f>
        <v>Trad IRN</v>
      </c>
      <c r="AI4655" t="str">
        <f>"Bldg IRN"</f>
        <v>Bldg IRN</v>
      </c>
      <c r="AJ4655" t="s">
        <v>48</v>
      </c>
      <c r="AK4655" t="s">
        <v>48</v>
      </c>
      <c r="AL4655" t="s">
        <v>53</v>
      </c>
      <c r="AM4655">
        <v>959.02</v>
      </c>
      <c r="AN4655">
        <v>1113.0999999999999</v>
      </c>
      <c r="AO4655">
        <v>15</v>
      </c>
    </row>
    <row r="4656" spans="1:41" x14ac:dyDescent="0.3">
      <c r="A4656" t="str">
        <f>"Trad IRN"</f>
        <v>Trad IRN</v>
      </c>
      <c r="B4656" t="str">
        <f>"Bldg IRN"</f>
        <v>Bldg IRN</v>
      </c>
      <c r="C4656" t="s">
        <v>41</v>
      </c>
      <c r="D4656" t="s">
        <v>3</v>
      </c>
      <c r="E4656" t="s">
        <v>80</v>
      </c>
      <c r="F4656" t="s">
        <v>81</v>
      </c>
      <c r="G4656" t="s">
        <v>82</v>
      </c>
      <c r="H4656" t="s">
        <v>83</v>
      </c>
      <c r="I4656" t="str">
        <f>"Trad IRN"</f>
        <v>Trad IRN</v>
      </c>
      <c r="J4656" t="s">
        <v>43</v>
      </c>
      <c r="K4656" t="s">
        <v>44</v>
      </c>
      <c r="L4656" t="s">
        <v>45</v>
      </c>
      <c r="M4656" t="s">
        <v>46</v>
      </c>
      <c r="N4656" t="str">
        <f>"08/18/2022"</f>
        <v>08/18/2022</v>
      </c>
      <c r="O4656" t="str">
        <f>"09/26/2022"</f>
        <v>09/26/2022</v>
      </c>
      <c r="P4656">
        <v>0.13842399999999999</v>
      </c>
      <c r="Q4656">
        <v>0.13842399999999999</v>
      </c>
      <c r="S4656">
        <v>0</v>
      </c>
      <c r="T4656">
        <v>0.13842399999999999</v>
      </c>
      <c r="U4656">
        <v>0</v>
      </c>
      <c r="V4656" t="str">
        <f>"Trad IRN"</f>
        <v>Trad IRN</v>
      </c>
      <c r="W4656">
        <v>100</v>
      </c>
      <c r="X4656" t="s">
        <v>47</v>
      </c>
      <c r="Z4656" t="s">
        <v>47</v>
      </c>
      <c r="AB4656" t="s">
        <v>57</v>
      </c>
      <c r="AC4656" t="s">
        <v>48</v>
      </c>
      <c r="AD4656" t="s">
        <v>49</v>
      </c>
      <c r="AE4656" t="s">
        <v>55</v>
      </c>
      <c r="AF4656">
        <v>0</v>
      </c>
      <c r="AG4656" t="s">
        <v>56</v>
      </c>
      <c r="AH4656" t="str">
        <f>"Trad IRN"</f>
        <v>Trad IRN</v>
      </c>
      <c r="AI4656" t="str">
        <f>"Bldg IRN"</f>
        <v>Bldg IRN</v>
      </c>
      <c r="AJ4656" t="s">
        <v>48</v>
      </c>
      <c r="AK4656" t="s">
        <v>48</v>
      </c>
      <c r="AL4656" t="s">
        <v>53</v>
      </c>
      <c r="AM4656">
        <v>154.08000000000001</v>
      </c>
      <c r="AN4656">
        <v>1113.0999999999999</v>
      </c>
      <c r="AO4656">
        <v>15</v>
      </c>
    </row>
    <row r="4657" spans="1:41" x14ac:dyDescent="0.3">
      <c r="A4657" t="str">
        <f>"Trad IRN"</f>
        <v>Trad IRN</v>
      </c>
      <c r="B4657" t="str">
        <f>"Bldg IRN"</f>
        <v>Bldg IRN</v>
      </c>
      <c r="C4657" t="s">
        <v>41</v>
      </c>
      <c r="D4657" t="s">
        <v>3</v>
      </c>
      <c r="E4657" t="s">
        <v>80</v>
      </c>
      <c r="F4657" t="s">
        <v>81</v>
      </c>
      <c r="G4657" t="s">
        <v>82</v>
      </c>
      <c r="H4657" t="s">
        <v>83</v>
      </c>
      <c r="I4657" t="str">
        <f>"Trad IRN"</f>
        <v>Trad IRN</v>
      </c>
      <c r="J4657" t="s">
        <v>43</v>
      </c>
      <c r="K4657" t="s">
        <v>44</v>
      </c>
      <c r="L4657" t="s">
        <v>45</v>
      </c>
      <c r="M4657" t="s">
        <v>46</v>
      </c>
      <c r="N4657" t="str">
        <f>"08/18/2022"</f>
        <v>08/18/2022</v>
      </c>
      <c r="O4657" t="str">
        <f>"12/31/2500"</f>
        <v>12/31/2500</v>
      </c>
      <c r="P4657">
        <v>1</v>
      </c>
      <c r="Q4657">
        <v>1</v>
      </c>
      <c r="R4657">
        <v>1</v>
      </c>
      <c r="S4657">
        <v>0</v>
      </c>
      <c r="T4657">
        <v>1</v>
      </c>
      <c r="U4657">
        <v>0</v>
      </c>
      <c r="V4657" t="str">
        <f>"Trad IRN"</f>
        <v>Trad IRN</v>
      </c>
      <c r="W4657">
        <v>100</v>
      </c>
      <c r="X4657" t="s">
        <v>47</v>
      </c>
      <c r="Z4657" t="s">
        <v>47</v>
      </c>
      <c r="AB4657" t="str">
        <f>"03"</f>
        <v>03</v>
      </c>
      <c r="AC4657" t="str">
        <f>"12"</f>
        <v>12</v>
      </c>
      <c r="AD4657" t="str">
        <f>"6"</f>
        <v>6</v>
      </c>
      <c r="AE4657" t="s">
        <v>50</v>
      </c>
      <c r="AF4657">
        <v>2</v>
      </c>
      <c r="AG4657" t="s">
        <v>56</v>
      </c>
      <c r="AH4657" t="str">
        <f>"Trad IRN"</f>
        <v>Trad IRN</v>
      </c>
      <c r="AI4657" t="str">
        <f>"Bldg IRN"</f>
        <v>Bldg IRN</v>
      </c>
      <c r="AJ4657" t="s">
        <v>48</v>
      </c>
      <c r="AK4657" t="s">
        <v>48</v>
      </c>
      <c r="AL4657" t="s">
        <v>53</v>
      </c>
      <c r="AM4657">
        <v>1113.0999999999999</v>
      </c>
      <c r="AN4657">
        <v>1113.0999999999999</v>
      </c>
      <c r="AO4657">
        <v>15</v>
      </c>
    </row>
    <row r="4658" spans="1:41" x14ac:dyDescent="0.3">
      <c r="A4658" t="str">
        <f>"Trad IRN"</f>
        <v>Trad IRN</v>
      </c>
      <c r="B4658" t="str">
        <f>"Bldg IRN"</f>
        <v>Bldg IRN</v>
      </c>
      <c r="C4658" t="s">
        <v>41</v>
      </c>
      <c r="D4658" t="s">
        <v>3</v>
      </c>
      <c r="E4658" t="s">
        <v>80</v>
      </c>
      <c r="F4658" t="s">
        <v>81</v>
      </c>
      <c r="G4658" t="s">
        <v>82</v>
      </c>
      <c r="H4658" t="s">
        <v>83</v>
      </c>
      <c r="I4658" t="str">
        <f>"Trad IRN"</f>
        <v>Trad IRN</v>
      </c>
      <c r="J4658" t="s">
        <v>43</v>
      </c>
      <c r="K4658" t="s">
        <v>44</v>
      </c>
      <c r="L4658" t="s">
        <v>45</v>
      </c>
      <c r="M4658" t="s">
        <v>46</v>
      </c>
      <c r="N4658" t="str">
        <f>"08/18/2022"</f>
        <v>08/18/2022</v>
      </c>
      <c r="O4658" t="str">
        <f>"12/31/2500"</f>
        <v>12/31/2500</v>
      </c>
      <c r="P4658">
        <v>1</v>
      </c>
      <c r="Q4658">
        <v>1</v>
      </c>
      <c r="S4658">
        <v>1</v>
      </c>
      <c r="T4658">
        <v>1</v>
      </c>
      <c r="U4658">
        <v>0</v>
      </c>
      <c r="V4658" t="str">
        <f>"Trad IRN"</f>
        <v>Trad IRN</v>
      </c>
      <c r="W4658">
        <v>100</v>
      </c>
      <c r="X4658" t="s">
        <v>47</v>
      </c>
      <c r="Z4658" t="s">
        <v>47</v>
      </c>
      <c r="AB4658" t="str">
        <f>"05"</f>
        <v>05</v>
      </c>
      <c r="AC4658" t="s">
        <v>48</v>
      </c>
      <c r="AD4658" t="s">
        <v>49</v>
      </c>
      <c r="AE4658" t="s">
        <v>50</v>
      </c>
      <c r="AF4658">
        <v>0</v>
      </c>
      <c r="AG4658" t="s">
        <v>56</v>
      </c>
      <c r="AH4658" t="str">
        <f>"Trad IRN"</f>
        <v>Trad IRN</v>
      </c>
      <c r="AI4658" t="str">
        <f>"Bldg IRN"</f>
        <v>Bldg IRN</v>
      </c>
      <c r="AJ4658" t="s">
        <v>48</v>
      </c>
      <c r="AK4658" t="s">
        <v>48</v>
      </c>
      <c r="AL4658" t="s">
        <v>53</v>
      </c>
      <c r="AM4658">
        <v>1113.0999999999999</v>
      </c>
      <c r="AN4658">
        <v>1113.0999999999999</v>
      </c>
      <c r="AO4658">
        <v>15</v>
      </c>
    </row>
    <row r="4659" spans="1:41" x14ac:dyDescent="0.3">
      <c r="A4659" t="str">
        <f>"Trad IRN"</f>
        <v>Trad IRN</v>
      </c>
      <c r="B4659" t="str">
        <f>"Bldg IRN"</f>
        <v>Bldg IRN</v>
      </c>
      <c r="C4659" t="s">
        <v>41</v>
      </c>
      <c r="D4659" t="s">
        <v>3</v>
      </c>
      <c r="E4659" t="s">
        <v>80</v>
      </c>
      <c r="F4659" t="s">
        <v>81</v>
      </c>
      <c r="G4659" t="s">
        <v>82</v>
      </c>
      <c r="H4659" t="s">
        <v>83</v>
      </c>
      <c r="I4659" t="str">
        <f>"Trad IRN"</f>
        <v>Trad IRN</v>
      </c>
      <c r="J4659" t="s">
        <v>43</v>
      </c>
      <c r="K4659" t="s">
        <v>44</v>
      </c>
      <c r="L4659" t="s">
        <v>45</v>
      </c>
      <c r="M4659" t="s">
        <v>46</v>
      </c>
      <c r="N4659" t="str">
        <f>"08/18/2022"</f>
        <v>08/18/2022</v>
      </c>
      <c r="O4659" t="str">
        <f>"12/31/2500"</f>
        <v>12/31/2500</v>
      </c>
      <c r="P4659">
        <v>1</v>
      </c>
      <c r="Q4659">
        <v>1</v>
      </c>
      <c r="R4659">
        <v>1</v>
      </c>
      <c r="S4659">
        <v>0</v>
      </c>
      <c r="T4659">
        <v>1</v>
      </c>
      <c r="U4659">
        <v>0</v>
      </c>
      <c r="V4659" t="str">
        <f>"Trad IRN"</f>
        <v>Trad IRN</v>
      </c>
      <c r="W4659">
        <v>100</v>
      </c>
      <c r="X4659" t="s">
        <v>47</v>
      </c>
      <c r="Z4659" t="s">
        <v>47</v>
      </c>
      <c r="AB4659" t="str">
        <f>"04"</f>
        <v>04</v>
      </c>
      <c r="AC4659" t="str">
        <f>"10"</f>
        <v>10</v>
      </c>
      <c r="AD4659" t="str">
        <f>"2"</f>
        <v>2</v>
      </c>
      <c r="AE4659" t="s">
        <v>50</v>
      </c>
      <c r="AF4659">
        <v>0</v>
      </c>
      <c r="AG4659" t="s">
        <v>56</v>
      </c>
      <c r="AH4659" t="str">
        <f>"Trad IRN"</f>
        <v>Trad IRN</v>
      </c>
      <c r="AI4659" t="str">
        <f>"Bldg IRN"</f>
        <v>Bldg IRN</v>
      </c>
      <c r="AJ4659" t="s">
        <v>48</v>
      </c>
      <c r="AK4659" t="s">
        <v>48</v>
      </c>
      <c r="AL4659" t="s">
        <v>53</v>
      </c>
      <c r="AM4659">
        <v>1113.0999999999999</v>
      </c>
      <c r="AN4659">
        <v>1113.0999999999999</v>
      </c>
      <c r="AO4659">
        <v>15</v>
      </c>
    </row>
    <row r="4660" spans="1:41" x14ac:dyDescent="0.3">
      <c r="A4660" t="str">
        <f>"Trad IRN"</f>
        <v>Trad IRN</v>
      </c>
      <c r="B4660" t="str">
        <f>"Bldg IRN"</f>
        <v>Bldg IRN</v>
      </c>
      <c r="C4660" t="s">
        <v>41</v>
      </c>
      <c r="D4660" t="s">
        <v>3</v>
      </c>
      <c r="E4660" t="s">
        <v>80</v>
      </c>
      <c r="F4660" t="s">
        <v>81</v>
      </c>
      <c r="G4660" t="s">
        <v>82</v>
      </c>
      <c r="H4660" t="s">
        <v>83</v>
      </c>
      <c r="I4660" t="str">
        <f>"Trad IRN"</f>
        <v>Trad IRN</v>
      </c>
      <c r="J4660" t="s">
        <v>43</v>
      </c>
      <c r="K4660" t="s">
        <v>44</v>
      </c>
      <c r="L4660" t="s">
        <v>45</v>
      </c>
      <c r="M4660" t="s">
        <v>70</v>
      </c>
      <c r="N4660" t="str">
        <f>"10/26/2022"</f>
        <v>10/26/2022</v>
      </c>
      <c r="O4660" t="str">
        <f>"12/31/2500"</f>
        <v>12/31/2500</v>
      </c>
      <c r="P4660">
        <v>0.746479</v>
      </c>
      <c r="Q4660">
        <v>0.746479</v>
      </c>
      <c r="R4660">
        <v>0.746479</v>
      </c>
      <c r="V4660" t="str">
        <f>"Trad IRN"</f>
        <v>Trad IRN</v>
      </c>
      <c r="W4660">
        <v>50</v>
      </c>
      <c r="X4660" t="s">
        <v>47</v>
      </c>
      <c r="Z4660" t="s">
        <v>47</v>
      </c>
      <c r="AB4660" t="s">
        <v>54</v>
      </c>
      <c r="AC4660" t="str">
        <f>"12"</f>
        <v>12</v>
      </c>
      <c r="AD4660" t="str">
        <f>"6"</f>
        <v>6</v>
      </c>
      <c r="AE4660" t="s">
        <v>50</v>
      </c>
      <c r="AG4660" t="s">
        <v>56</v>
      </c>
      <c r="AH4660" t="str">
        <f>"Trad IRN"</f>
        <v>Trad IRN</v>
      </c>
      <c r="AI4660" t="str">
        <f>"Bldg IRN"</f>
        <v>Bldg IRN</v>
      </c>
      <c r="AJ4660" t="s">
        <v>54</v>
      </c>
      <c r="AK4660" t="s">
        <v>71</v>
      </c>
      <c r="AL4660" t="s">
        <v>53</v>
      </c>
      <c r="AM4660">
        <v>106</v>
      </c>
      <c r="AN4660">
        <v>142</v>
      </c>
      <c r="AO4660">
        <v>15</v>
      </c>
    </row>
    <row r="4661" spans="1:41" x14ac:dyDescent="0.3">
      <c r="A4661" t="str">
        <f>"Trad IRN"</f>
        <v>Trad IRN</v>
      </c>
      <c r="B4661" t="str">
        <f>"Bldg IRN"</f>
        <v>Bldg IRN</v>
      </c>
      <c r="C4661" t="s">
        <v>41</v>
      </c>
      <c r="D4661" t="s">
        <v>3</v>
      </c>
      <c r="E4661" t="s">
        <v>80</v>
      </c>
      <c r="F4661" t="s">
        <v>81</v>
      </c>
      <c r="G4661" t="s">
        <v>82</v>
      </c>
      <c r="H4661" t="s">
        <v>83</v>
      </c>
      <c r="I4661" t="str">
        <f>"Trad IRN"</f>
        <v>Trad IRN</v>
      </c>
      <c r="J4661" t="s">
        <v>43</v>
      </c>
      <c r="K4661" t="s">
        <v>44</v>
      </c>
      <c r="L4661" t="s">
        <v>45</v>
      </c>
      <c r="M4661" t="s">
        <v>70</v>
      </c>
      <c r="N4661" t="str">
        <f>"08/22/2022"</f>
        <v>08/22/2022</v>
      </c>
      <c r="O4661" t="str">
        <f>"10/25/2022"</f>
        <v>10/25/2022</v>
      </c>
      <c r="P4661">
        <v>0.246479</v>
      </c>
      <c r="Q4661">
        <v>0.246479</v>
      </c>
      <c r="R4661">
        <v>0.246479</v>
      </c>
      <c r="V4661" t="str">
        <f>"Trad IRN"</f>
        <v>Trad IRN</v>
      </c>
      <c r="W4661">
        <v>50</v>
      </c>
      <c r="X4661" t="s">
        <v>47</v>
      </c>
      <c r="Z4661" t="s">
        <v>47</v>
      </c>
      <c r="AB4661" t="s">
        <v>54</v>
      </c>
      <c r="AC4661" t="str">
        <f>"16"</f>
        <v>16</v>
      </c>
      <c r="AD4661" t="str">
        <f>"2"</f>
        <v>2</v>
      </c>
      <c r="AE4661" t="s">
        <v>50</v>
      </c>
      <c r="AG4661" t="s">
        <v>56</v>
      </c>
      <c r="AH4661" t="str">
        <f>"Trad IRN"</f>
        <v>Trad IRN</v>
      </c>
      <c r="AI4661" t="str">
        <f>"Bldg IRN"</f>
        <v>Bldg IRN</v>
      </c>
      <c r="AJ4661" t="s">
        <v>54</v>
      </c>
      <c r="AK4661" t="s">
        <v>71</v>
      </c>
      <c r="AL4661" t="s">
        <v>53</v>
      </c>
      <c r="AM4661">
        <v>35</v>
      </c>
      <c r="AN4661">
        <v>142</v>
      </c>
      <c r="AO4661">
        <v>15</v>
      </c>
    </row>
    <row r="4662" spans="1:41" x14ac:dyDescent="0.3">
      <c r="A4662" t="str">
        <f>"Trad IRN"</f>
        <v>Trad IRN</v>
      </c>
      <c r="B4662" t="str">
        <f>"Bldg IRN"</f>
        <v>Bldg IRN</v>
      </c>
      <c r="C4662" t="s">
        <v>41</v>
      </c>
      <c r="D4662" t="s">
        <v>3</v>
      </c>
      <c r="E4662" t="s">
        <v>80</v>
      </c>
      <c r="F4662" t="s">
        <v>81</v>
      </c>
      <c r="G4662" t="s">
        <v>82</v>
      </c>
      <c r="H4662" t="s">
        <v>83</v>
      </c>
      <c r="I4662" t="str">
        <f>"Trad IRN"</f>
        <v>Trad IRN</v>
      </c>
      <c r="J4662" t="s">
        <v>43</v>
      </c>
      <c r="K4662" t="s">
        <v>44</v>
      </c>
      <c r="L4662" t="s">
        <v>45</v>
      </c>
      <c r="M4662" t="s">
        <v>70</v>
      </c>
      <c r="N4662" t="str">
        <f>"08/22/2022"</f>
        <v>08/22/2022</v>
      </c>
      <c r="O4662" t="str">
        <f>"12/31/2500"</f>
        <v>12/31/2500</v>
      </c>
      <c r="P4662">
        <v>0.99295800000000001</v>
      </c>
      <c r="Q4662">
        <v>0.99295800000000001</v>
      </c>
      <c r="R4662">
        <v>0.99295800000000001</v>
      </c>
      <c r="V4662" t="str">
        <f>"Trad IRN"</f>
        <v>Trad IRN</v>
      </c>
      <c r="W4662">
        <v>50</v>
      </c>
      <c r="X4662" t="s">
        <v>47</v>
      </c>
      <c r="Z4662" t="s">
        <v>47</v>
      </c>
      <c r="AB4662" t="s">
        <v>54</v>
      </c>
      <c r="AC4662" t="str">
        <f>"16"</f>
        <v>16</v>
      </c>
      <c r="AD4662" t="str">
        <f>"2"</f>
        <v>2</v>
      </c>
      <c r="AE4662" t="s">
        <v>55</v>
      </c>
      <c r="AG4662" t="s">
        <v>56</v>
      </c>
      <c r="AH4662" t="str">
        <f>"Trad IRN"</f>
        <v>Trad IRN</v>
      </c>
      <c r="AI4662" t="str">
        <f>"Bldg IRN"</f>
        <v>Bldg IRN</v>
      </c>
      <c r="AJ4662" t="s">
        <v>54</v>
      </c>
      <c r="AK4662" t="s">
        <v>72</v>
      </c>
      <c r="AL4662" t="s">
        <v>53</v>
      </c>
      <c r="AM4662">
        <v>141</v>
      </c>
      <c r="AN4662">
        <v>142</v>
      </c>
      <c r="AO4662">
        <v>15</v>
      </c>
    </row>
    <row r="4663" spans="1:41" x14ac:dyDescent="0.3">
      <c r="A4663" t="str">
        <f>"Trad IRN"</f>
        <v>Trad IRN</v>
      </c>
      <c r="B4663" t="str">
        <f>"Bldg IRN"</f>
        <v>Bldg IRN</v>
      </c>
      <c r="C4663" t="s">
        <v>41</v>
      </c>
      <c r="D4663" t="s">
        <v>3</v>
      </c>
      <c r="E4663" t="s">
        <v>80</v>
      </c>
      <c r="F4663" t="s">
        <v>81</v>
      </c>
      <c r="G4663" t="s">
        <v>82</v>
      </c>
      <c r="H4663" t="s">
        <v>83</v>
      </c>
      <c r="I4663" t="str">
        <f>"Trad IRN"</f>
        <v>Trad IRN</v>
      </c>
      <c r="J4663" t="s">
        <v>43</v>
      </c>
      <c r="K4663" t="s">
        <v>44</v>
      </c>
      <c r="L4663" t="s">
        <v>45</v>
      </c>
      <c r="M4663" t="s">
        <v>46</v>
      </c>
      <c r="N4663" t="str">
        <f>"11/01/2022"</f>
        <v>11/01/2022</v>
      </c>
      <c r="O4663" t="str">
        <f>"12/31/2500"</f>
        <v>12/31/2500</v>
      </c>
      <c r="P4663">
        <v>0.72315200000000002</v>
      </c>
      <c r="Q4663">
        <v>0.72315200000000002</v>
      </c>
      <c r="R4663">
        <v>0.59407100000000002</v>
      </c>
      <c r="S4663">
        <v>0</v>
      </c>
      <c r="T4663">
        <v>0.72315200000000002</v>
      </c>
      <c r="U4663">
        <v>0</v>
      </c>
      <c r="V4663" t="str">
        <f>"Trad IRN"</f>
        <v>Trad IRN</v>
      </c>
      <c r="W4663">
        <v>100</v>
      </c>
      <c r="X4663" t="s">
        <v>47</v>
      </c>
      <c r="Z4663" t="s">
        <v>47</v>
      </c>
      <c r="AB4663" t="str">
        <f>"01"</f>
        <v>01</v>
      </c>
      <c r="AC4663" t="str">
        <f>"12"</f>
        <v>12</v>
      </c>
      <c r="AD4663" t="str">
        <f>"6"</f>
        <v>6</v>
      </c>
      <c r="AE4663" t="s">
        <v>55</v>
      </c>
      <c r="AF4663">
        <v>0</v>
      </c>
      <c r="AG4663" t="s">
        <v>56</v>
      </c>
      <c r="AH4663" t="str">
        <f>"Trad IRN"</f>
        <v>Trad IRN</v>
      </c>
      <c r="AI4663" t="str">
        <f>"Bldg IRN"</f>
        <v>Bldg IRN</v>
      </c>
      <c r="AJ4663" t="s">
        <v>48</v>
      </c>
      <c r="AK4663" t="s">
        <v>48</v>
      </c>
      <c r="AL4663" t="s">
        <v>53</v>
      </c>
      <c r="AM4663">
        <v>804.94</v>
      </c>
      <c r="AN4663">
        <v>1113.0999999999999</v>
      </c>
      <c r="AO4663">
        <v>15</v>
      </c>
    </row>
    <row r="4664" spans="1:41" x14ac:dyDescent="0.3">
      <c r="A4664" t="str">
        <f>"Trad IRN"</f>
        <v>Trad IRN</v>
      </c>
      <c r="B4664" t="str">
        <f>"Bldg IRN"</f>
        <v>Bldg IRN</v>
      </c>
      <c r="C4664" t="s">
        <v>41</v>
      </c>
      <c r="D4664" t="s">
        <v>3</v>
      </c>
      <c r="E4664" t="s">
        <v>80</v>
      </c>
      <c r="F4664" t="s">
        <v>81</v>
      </c>
      <c r="G4664" t="s">
        <v>82</v>
      </c>
      <c r="H4664" t="s">
        <v>83</v>
      </c>
      <c r="I4664" t="str">
        <f>"Trad IRN"</f>
        <v>Trad IRN</v>
      </c>
      <c r="J4664" t="s">
        <v>43</v>
      </c>
      <c r="K4664" t="s">
        <v>44</v>
      </c>
      <c r="L4664" t="s">
        <v>45</v>
      </c>
      <c r="M4664" t="s">
        <v>46</v>
      </c>
      <c r="N4664" t="str">
        <f t="shared" ref="N4664:N4679" si="469">"08/18/2022"</f>
        <v>08/18/2022</v>
      </c>
      <c r="O4664" t="str">
        <f>"10/31/2022"</f>
        <v>10/31/2022</v>
      </c>
      <c r="P4664">
        <v>0.27684799999999998</v>
      </c>
      <c r="Q4664">
        <v>0.27684799999999998</v>
      </c>
      <c r="S4664">
        <v>0</v>
      </c>
      <c r="T4664">
        <v>0.27684799999999998</v>
      </c>
      <c r="U4664">
        <v>0</v>
      </c>
      <c r="V4664" t="str">
        <f>"Trad IRN"</f>
        <v>Trad IRN</v>
      </c>
      <c r="W4664">
        <v>100</v>
      </c>
      <c r="X4664" t="s">
        <v>47</v>
      </c>
      <c r="Z4664" t="s">
        <v>47</v>
      </c>
      <c r="AB4664" t="str">
        <f>"01"</f>
        <v>01</v>
      </c>
      <c r="AC4664" t="s">
        <v>48</v>
      </c>
      <c r="AD4664" t="s">
        <v>49</v>
      </c>
      <c r="AE4664" t="s">
        <v>55</v>
      </c>
      <c r="AF4664">
        <v>0</v>
      </c>
      <c r="AG4664" t="s">
        <v>56</v>
      </c>
      <c r="AH4664" t="str">
        <f>"Trad IRN"</f>
        <v>Trad IRN</v>
      </c>
      <c r="AI4664" t="str">
        <f>"Bldg IRN"</f>
        <v>Bldg IRN</v>
      </c>
      <c r="AJ4664" t="s">
        <v>48</v>
      </c>
      <c r="AK4664" t="s">
        <v>48</v>
      </c>
      <c r="AL4664" t="s">
        <v>53</v>
      </c>
      <c r="AM4664">
        <v>308.16000000000003</v>
      </c>
      <c r="AN4664">
        <v>1113.0999999999999</v>
      </c>
      <c r="AO4664">
        <v>15</v>
      </c>
    </row>
    <row r="4665" spans="1:41" x14ac:dyDescent="0.3">
      <c r="A4665" t="str">
        <f>"Trad IRN"</f>
        <v>Trad IRN</v>
      </c>
      <c r="B4665" t="str">
        <f>"Bldg IRN"</f>
        <v>Bldg IRN</v>
      </c>
      <c r="C4665" t="s">
        <v>41</v>
      </c>
      <c r="D4665" t="s">
        <v>3</v>
      </c>
      <c r="E4665" t="s">
        <v>80</v>
      </c>
      <c r="F4665" t="s">
        <v>81</v>
      </c>
      <c r="G4665" t="s">
        <v>82</v>
      </c>
      <c r="H4665" t="s">
        <v>83</v>
      </c>
      <c r="I4665" t="str">
        <f>"Trad IRN"</f>
        <v>Trad IRN</v>
      </c>
      <c r="J4665" t="s">
        <v>43</v>
      </c>
      <c r="K4665" t="s">
        <v>44</v>
      </c>
      <c r="L4665" t="s">
        <v>45</v>
      </c>
      <c r="M4665" t="s">
        <v>46</v>
      </c>
      <c r="N4665" t="str">
        <f t="shared" si="469"/>
        <v>08/18/2022</v>
      </c>
      <c r="O4665" t="str">
        <f t="shared" ref="O4665:O4680" si="470">"12/31/2500"</f>
        <v>12/31/2500</v>
      </c>
      <c r="P4665">
        <v>1</v>
      </c>
      <c r="Q4665">
        <v>1</v>
      </c>
      <c r="R4665">
        <v>1</v>
      </c>
      <c r="S4665">
        <v>0</v>
      </c>
      <c r="T4665">
        <v>1</v>
      </c>
      <c r="U4665">
        <v>0</v>
      </c>
      <c r="V4665" t="str">
        <f>"Trad IRN"</f>
        <v>Trad IRN</v>
      </c>
      <c r="W4665">
        <v>100</v>
      </c>
      <c r="X4665" t="s">
        <v>47</v>
      </c>
      <c r="Z4665" t="s">
        <v>47</v>
      </c>
      <c r="AB4665" t="str">
        <f>"02"</f>
        <v>02</v>
      </c>
      <c r="AC4665" t="str">
        <f>"10"</f>
        <v>10</v>
      </c>
      <c r="AD4665" t="str">
        <f>"2"</f>
        <v>2</v>
      </c>
      <c r="AE4665" t="s">
        <v>50</v>
      </c>
      <c r="AF4665">
        <v>0</v>
      </c>
      <c r="AG4665" t="s">
        <v>56</v>
      </c>
      <c r="AH4665" t="str">
        <f>"Trad IRN"</f>
        <v>Trad IRN</v>
      </c>
      <c r="AI4665" t="str">
        <f>"Bldg IRN"</f>
        <v>Bldg IRN</v>
      </c>
      <c r="AJ4665" t="s">
        <v>48</v>
      </c>
      <c r="AK4665" t="s">
        <v>48</v>
      </c>
      <c r="AL4665" t="s">
        <v>53</v>
      </c>
      <c r="AM4665">
        <v>1113.0999999999999</v>
      </c>
      <c r="AN4665">
        <v>1113.0999999999999</v>
      </c>
      <c r="AO4665">
        <v>15</v>
      </c>
    </row>
    <row r="4666" spans="1:41" x14ac:dyDescent="0.3">
      <c r="A4666" t="str">
        <f>"Trad IRN"</f>
        <v>Trad IRN</v>
      </c>
      <c r="B4666" t="str">
        <f>"Bldg IRN"</f>
        <v>Bldg IRN</v>
      </c>
      <c r="C4666" t="s">
        <v>41</v>
      </c>
      <c r="D4666" t="s">
        <v>3</v>
      </c>
      <c r="E4666" t="s">
        <v>80</v>
      </c>
      <c r="F4666" t="s">
        <v>81</v>
      </c>
      <c r="G4666" t="s">
        <v>82</v>
      </c>
      <c r="H4666" t="s">
        <v>83</v>
      </c>
      <c r="I4666" t="str">
        <f>"Trad IRN"</f>
        <v>Trad IRN</v>
      </c>
      <c r="J4666" t="s">
        <v>43</v>
      </c>
      <c r="K4666" t="s">
        <v>44</v>
      </c>
      <c r="L4666" t="s">
        <v>45</v>
      </c>
      <c r="M4666" t="s">
        <v>46</v>
      </c>
      <c r="N4666" t="str">
        <f t="shared" si="469"/>
        <v>08/18/2022</v>
      </c>
      <c r="O4666" t="str">
        <f t="shared" si="470"/>
        <v>12/31/2500</v>
      </c>
      <c r="P4666">
        <v>1</v>
      </c>
      <c r="Q4666">
        <v>1</v>
      </c>
      <c r="S4666">
        <v>0</v>
      </c>
      <c r="T4666">
        <v>1</v>
      </c>
      <c r="U4666">
        <v>0</v>
      </c>
      <c r="V4666" t="str">
        <f>"Trad IRN"</f>
        <v>Trad IRN</v>
      </c>
      <c r="W4666">
        <v>100</v>
      </c>
      <c r="X4666" t="s">
        <v>47</v>
      </c>
      <c r="Z4666" t="s">
        <v>47</v>
      </c>
      <c r="AB4666" t="str">
        <f>"01"</f>
        <v>01</v>
      </c>
      <c r="AC4666" t="s">
        <v>48</v>
      </c>
      <c r="AD4666" t="s">
        <v>49</v>
      </c>
      <c r="AE4666" t="s">
        <v>55</v>
      </c>
      <c r="AF4666">
        <v>0</v>
      </c>
      <c r="AG4666" t="s">
        <v>56</v>
      </c>
      <c r="AH4666" t="str">
        <f>"Trad IRN"</f>
        <v>Trad IRN</v>
      </c>
      <c r="AI4666" t="str">
        <f>"Bldg IRN"</f>
        <v>Bldg IRN</v>
      </c>
      <c r="AJ4666" t="s">
        <v>48</v>
      </c>
      <c r="AK4666" t="s">
        <v>48</v>
      </c>
      <c r="AL4666" t="s">
        <v>53</v>
      </c>
      <c r="AM4666">
        <v>1113.0999999999999</v>
      </c>
      <c r="AN4666">
        <v>1113.0999999999999</v>
      </c>
      <c r="AO4666">
        <v>15</v>
      </c>
    </row>
    <row r="4667" spans="1:41" x14ac:dyDescent="0.3">
      <c r="A4667" t="str">
        <f>"Trad IRN"</f>
        <v>Trad IRN</v>
      </c>
      <c r="B4667" t="str">
        <f>"Bldg IRN"</f>
        <v>Bldg IRN</v>
      </c>
      <c r="C4667" t="s">
        <v>41</v>
      </c>
      <c r="D4667" t="s">
        <v>3</v>
      </c>
      <c r="E4667" t="s">
        <v>80</v>
      </c>
      <c r="F4667" t="s">
        <v>81</v>
      </c>
      <c r="G4667" t="s">
        <v>82</v>
      </c>
      <c r="H4667" t="s">
        <v>83</v>
      </c>
      <c r="I4667" t="str">
        <f>"Trad IRN"</f>
        <v>Trad IRN</v>
      </c>
      <c r="J4667" t="s">
        <v>43</v>
      </c>
      <c r="K4667" t="s">
        <v>44</v>
      </c>
      <c r="L4667" t="s">
        <v>45</v>
      </c>
      <c r="M4667" t="s">
        <v>46</v>
      </c>
      <c r="N4667" t="str">
        <f t="shared" si="469"/>
        <v>08/18/2022</v>
      </c>
      <c r="O4667" t="str">
        <f t="shared" si="470"/>
        <v>12/31/2500</v>
      </c>
      <c r="P4667">
        <v>1</v>
      </c>
      <c r="Q4667">
        <v>1</v>
      </c>
      <c r="S4667">
        <v>1</v>
      </c>
      <c r="T4667">
        <v>1</v>
      </c>
      <c r="U4667">
        <v>0</v>
      </c>
      <c r="V4667" t="str">
        <f>"Trad IRN"</f>
        <v>Trad IRN</v>
      </c>
      <c r="W4667">
        <v>100</v>
      </c>
      <c r="X4667" t="s">
        <v>47</v>
      </c>
      <c r="Z4667" t="s">
        <v>47</v>
      </c>
      <c r="AB4667" t="str">
        <f>"04"</f>
        <v>04</v>
      </c>
      <c r="AC4667" t="s">
        <v>48</v>
      </c>
      <c r="AD4667" t="s">
        <v>49</v>
      </c>
      <c r="AE4667" t="s">
        <v>50</v>
      </c>
      <c r="AF4667">
        <v>0</v>
      </c>
      <c r="AG4667" t="s">
        <v>56</v>
      </c>
      <c r="AH4667" t="str">
        <f>"Trad IRN"</f>
        <v>Trad IRN</v>
      </c>
      <c r="AI4667" t="str">
        <f>"Bldg IRN"</f>
        <v>Bldg IRN</v>
      </c>
      <c r="AJ4667" t="s">
        <v>48</v>
      </c>
      <c r="AK4667" t="s">
        <v>48</v>
      </c>
      <c r="AL4667" t="s">
        <v>53</v>
      </c>
      <c r="AM4667">
        <v>1113.0999999999999</v>
      </c>
      <c r="AN4667">
        <v>1113.0999999999999</v>
      </c>
      <c r="AO4667">
        <v>15</v>
      </c>
    </row>
    <row r="4668" spans="1:41" x14ac:dyDescent="0.3">
      <c r="A4668" t="str">
        <f>"Trad IRN"</f>
        <v>Trad IRN</v>
      </c>
      <c r="B4668" t="str">
        <f>"Bldg IRN"</f>
        <v>Bldg IRN</v>
      </c>
      <c r="C4668" t="s">
        <v>41</v>
      </c>
      <c r="D4668" t="s">
        <v>3</v>
      </c>
      <c r="E4668" t="s">
        <v>80</v>
      </c>
      <c r="F4668" t="s">
        <v>81</v>
      </c>
      <c r="G4668" t="s">
        <v>82</v>
      </c>
      <c r="H4668" t="s">
        <v>83</v>
      </c>
      <c r="I4668" t="str">
        <f>"Trad IRN"</f>
        <v>Trad IRN</v>
      </c>
      <c r="J4668" t="s">
        <v>43</v>
      </c>
      <c r="K4668" t="s">
        <v>44</v>
      </c>
      <c r="L4668" t="s">
        <v>45</v>
      </c>
      <c r="M4668" t="s">
        <v>46</v>
      </c>
      <c r="N4668" t="str">
        <f t="shared" si="469"/>
        <v>08/18/2022</v>
      </c>
      <c r="O4668" t="str">
        <f t="shared" si="470"/>
        <v>12/31/2500</v>
      </c>
      <c r="P4668">
        <v>1</v>
      </c>
      <c r="Q4668">
        <v>1</v>
      </c>
      <c r="S4668">
        <v>0</v>
      </c>
      <c r="T4668">
        <v>1</v>
      </c>
      <c r="U4668">
        <v>0</v>
      </c>
      <c r="V4668" t="str">
        <f>"Trad IRN"</f>
        <v>Trad IRN</v>
      </c>
      <c r="W4668">
        <v>100</v>
      </c>
      <c r="X4668" t="s">
        <v>47</v>
      </c>
      <c r="Z4668" t="s">
        <v>47</v>
      </c>
      <c r="AB4668" t="s">
        <v>57</v>
      </c>
      <c r="AC4668" t="s">
        <v>48</v>
      </c>
      <c r="AD4668" t="s">
        <v>49</v>
      </c>
      <c r="AE4668" t="s">
        <v>50</v>
      </c>
      <c r="AF4668">
        <v>0</v>
      </c>
      <c r="AG4668" t="s">
        <v>56</v>
      </c>
      <c r="AH4668" t="str">
        <f>"Trad IRN"</f>
        <v>Trad IRN</v>
      </c>
      <c r="AI4668" t="str">
        <f>"Bldg IRN"</f>
        <v>Bldg IRN</v>
      </c>
      <c r="AJ4668" t="s">
        <v>48</v>
      </c>
      <c r="AK4668" t="s">
        <v>48</v>
      </c>
      <c r="AL4668" t="s">
        <v>53</v>
      </c>
      <c r="AM4668">
        <v>1113.0999999999999</v>
      </c>
      <c r="AN4668">
        <v>1113.0999999999999</v>
      </c>
      <c r="AO4668">
        <v>15</v>
      </c>
    </row>
    <row r="4669" spans="1:41" x14ac:dyDescent="0.3">
      <c r="A4669" t="str">
        <f>"Trad IRN"</f>
        <v>Trad IRN</v>
      </c>
      <c r="B4669" t="str">
        <f>"Bldg IRN"</f>
        <v>Bldg IRN</v>
      </c>
      <c r="C4669" t="s">
        <v>41</v>
      </c>
      <c r="D4669" t="s">
        <v>3</v>
      </c>
      <c r="E4669" t="s">
        <v>80</v>
      </c>
      <c r="F4669" t="s">
        <v>81</v>
      </c>
      <c r="G4669" t="s">
        <v>82</v>
      </c>
      <c r="H4669" t="s">
        <v>83</v>
      </c>
      <c r="I4669" t="str">
        <f>"Trad IRN"</f>
        <v>Trad IRN</v>
      </c>
      <c r="J4669" t="s">
        <v>43</v>
      </c>
      <c r="K4669" t="s">
        <v>44</v>
      </c>
      <c r="L4669" t="s">
        <v>45</v>
      </c>
      <c r="M4669" t="s">
        <v>46</v>
      </c>
      <c r="N4669" t="str">
        <f t="shared" si="469"/>
        <v>08/18/2022</v>
      </c>
      <c r="O4669" t="str">
        <f t="shared" si="470"/>
        <v>12/31/2500</v>
      </c>
      <c r="P4669">
        <v>1</v>
      </c>
      <c r="Q4669">
        <v>1</v>
      </c>
      <c r="S4669">
        <v>0</v>
      </c>
      <c r="T4669">
        <v>1</v>
      </c>
      <c r="U4669">
        <v>0</v>
      </c>
      <c r="V4669" t="str">
        <f>"Trad IRN"</f>
        <v>Trad IRN</v>
      </c>
      <c r="W4669">
        <v>100</v>
      </c>
      <c r="X4669" t="s">
        <v>47</v>
      </c>
      <c r="Z4669" t="s">
        <v>47</v>
      </c>
      <c r="AB4669" t="s">
        <v>57</v>
      </c>
      <c r="AC4669" t="s">
        <v>48</v>
      </c>
      <c r="AD4669" t="s">
        <v>49</v>
      </c>
      <c r="AE4669" t="s">
        <v>50</v>
      </c>
      <c r="AF4669">
        <v>0</v>
      </c>
      <c r="AG4669" t="s">
        <v>56</v>
      </c>
      <c r="AH4669" t="str">
        <f>"Trad IRN"</f>
        <v>Trad IRN</v>
      </c>
      <c r="AI4669" t="str">
        <f>"Bldg IRN"</f>
        <v>Bldg IRN</v>
      </c>
      <c r="AJ4669" t="s">
        <v>48</v>
      </c>
      <c r="AK4669" t="s">
        <v>48</v>
      </c>
      <c r="AL4669" t="s">
        <v>53</v>
      </c>
      <c r="AM4669">
        <v>1113.0999999999999</v>
      </c>
      <c r="AN4669">
        <v>1113.0999999999999</v>
      </c>
      <c r="AO4669">
        <v>15</v>
      </c>
    </row>
    <row r="4670" spans="1:41" x14ac:dyDescent="0.3">
      <c r="A4670" t="str">
        <f>"Trad IRN"</f>
        <v>Trad IRN</v>
      </c>
      <c r="B4670" t="str">
        <f>"Bldg IRN"</f>
        <v>Bldg IRN</v>
      </c>
      <c r="C4670" t="s">
        <v>41</v>
      </c>
      <c r="D4670" t="s">
        <v>3</v>
      </c>
      <c r="E4670" t="s">
        <v>80</v>
      </c>
      <c r="F4670" t="s">
        <v>81</v>
      </c>
      <c r="G4670" t="s">
        <v>82</v>
      </c>
      <c r="H4670" t="s">
        <v>83</v>
      </c>
      <c r="I4670" t="str">
        <f>"Trad IRN"</f>
        <v>Trad IRN</v>
      </c>
      <c r="J4670" t="s">
        <v>43</v>
      </c>
      <c r="K4670" t="s">
        <v>44</v>
      </c>
      <c r="L4670" t="s">
        <v>45</v>
      </c>
      <c r="M4670" t="s">
        <v>46</v>
      </c>
      <c r="N4670" t="str">
        <f t="shared" si="469"/>
        <v>08/18/2022</v>
      </c>
      <c r="O4670" t="str">
        <f t="shared" si="470"/>
        <v>12/31/2500</v>
      </c>
      <c r="P4670">
        <v>1</v>
      </c>
      <c r="Q4670">
        <v>1</v>
      </c>
      <c r="S4670">
        <v>0</v>
      </c>
      <c r="T4670">
        <v>1</v>
      </c>
      <c r="U4670">
        <v>0</v>
      </c>
      <c r="V4670" t="str">
        <f>"Trad IRN"</f>
        <v>Trad IRN</v>
      </c>
      <c r="W4670">
        <v>100</v>
      </c>
      <c r="X4670" t="s">
        <v>47</v>
      </c>
      <c r="Z4670" t="s">
        <v>47</v>
      </c>
      <c r="AB4670" t="s">
        <v>57</v>
      </c>
      <c r="AC4670" t="s">
        <v>48</v>
      </c>
      <c r="AD4670" t="s">
        <v>49</v>
      </c>
      <c r="AE4670" t="s">
        <v>50</v>
      </c>
      <c r="AF4670">
        <v>0</v>
      </c>
      <c r="AG4670" t="s">
        <v>56</v>
      </c>
      <c r="AH4670" t="str">
        <f>"Trad IRN"</f>
        <v>Trad IRN</v>
      </c>
      <c r="AI4670" t="str">
        <f>"Bldg IRN"</f>
        <v>Bldg IRN</v>
      </c>
      <c r="AJ4670" t="s">
        <v>48</v>
      </c>
      <c r="AK4670" t="s">
        <v>48</v>
      </c>
      <c r="AL4670" t="s">
        <v>53</v>
      </c>
      <c r="AM4670">
        <v>1113.0999999999999</v>
      </c>
      <c r="AN4670">
        <v>1113.0999999999999</v>
      </c>
      <c r="AO4670">
        <v>15</v>
      </c>
    </row>
    <row r="4671" spans="1:41" x14ac:dyDescent="0.3">
      <c r="A4671" t="str">
        <f>"Trad IRN"</f>
        <v>Trad IRN</v>
      </c>
      <c r="B4671" t="str">
        <f>"Bldg IRN"</f>
        <v>Bldg IRN</v>
      </c>
      <c r="C4671" t="s">
        <v>41</v>
      </c>
      <c r="D4671" t="s">
        <v>3</v>
      </c>
      <c r="E4671" t="s">
        <v>80</v>
      </c>
      <c r="F4671" t="s">
        <v>81</v>
      </c>
      <c r="G4671" t="s">
        <v>82</v>
      </c>
      <c r="H4671" t="s">
        <v>83</v>
      </c>
      <c r="I4671" t="str">
        <f>"Trad IRN"</f>
        <v>Trad IRN</v>
      </c>
      <c r="J4671" t="s">
        <v>43</v>
      </c>
      <c r="K4671" t="s">
        <v>44</v>
      </c>
      <c r="L4671" t="s">
        <v>45</v>
      </c>
      <c r="M4671" t="s">
        <v>46</v>
      </c>
      <c r="N4671" t="str">
        <f t="shared" si="469"/>
        <v>08/18/2022</v>
      </c>
      <c r="O4671" t="str">
        <f t="shared" si="470"/>
        <v>12/31/2500</v>
      </c>
      <c r="P4671">
        <v>1</v>
      </c>
      <c r="Q4671">
        <v>1</v>
      </c>
      <c r="S4671">
        <v>0</v>
      </c>
      <c r="T4671">
        <v>1</v>
      </c>
      <c r="U4671">
        <v>0</v>
      </c>
      <c r="V4671" t="str">
        <f>"Trad IRN"</f>
        <v>Trad IRN</v>
      </c>
      <c r="W4671">
        <v>100</v>
      </c>
      <c r="X4671" t="s">
        <v>47</v>
      </c>
      <c r="Z4671" t="s">
        <v>47</v>
      </c>
      <c r="AB4671" t="s">
        <v>57</v>
      </c>
      <c r="AC4671" t="s">
        <v>48</v>
      </c>
      <c r="AD4671" t="s">
        <v>49</v>
      </c>
      <c r="AE4671" t="s">
        <v>50</v>
      </c>
      <c r="AF4671">
        <v>0</v>
      </c>
      <c r="AG4671" t="s">
        <v>56</v>
      </c>
      <c r="AH4671" t="str">
        <f>"Trad IRN"</f>
        <v>Trad IRN</v>
      </c>
      <c r="AI4671" t="str">
        <f>"Bldg IRN"</f>
        <v>Bldg IRN</v>
      </c>
      <c r="AJ4671" t="s">
        <v>48</v>
      </c>
      <c r="AK4671" t="s">
        <v>48</v>
      </c>
      <c r="AL4671" t="s">
        <v>53</v>
      </c>
      <c r="AM4671">
        <v>1113.0999999999999</v>
      </c>
      <c r="AN4671">
        <v>1113.0999999999999</v>
      </c>
      <c r="AO4671">
        <v>15</v>
      </c>
    </row>
    <row r="4672" spans="1:41" x14ac:dyDescent="0.3">
      <c r="A4672" t="str">
        <f>"Trad IRN"</f>
        <v>Trad IRN</v>
      </c>
      <c r="B4672" t="str">
        <f>"Bldg IRN"</f>
        <v>Bldg IRN</v>
      </c>
      <c r="C4672" t="s">
        <v>41</v>
      </c>
      <c r="D4672" t="s">
        <v>3</v>
      </c>
      <c r="E4672" t="s">
        <v>80</v>
      </c>
      <c r="F4672" t="s">
        <v>81</v>
      </c>
      <c r="G4672" t="s">
        <v>82</v>
      </c>
      <c r="H4672" t="s">
        <v>83</v>
      </c>
      <c r="I4672" t="str">
        <f>"Trad IRN"</f>
        <v>Trad IRN</v>
      </c>
      <c r="J4672" t="s">
        <v>43</v>
      </c>
      <c r="K4672" t="s">
        <v>44</v>
      </c>
      <c r="L4672" t="s">
        <v>45</v>
      </c>
      <c r="M4672" t="s">
        <v>46</v>
      </c>
      <c r="N4672" t="str">
        <f t="shared" si="469"/>
        <v>08/18/2022</v>
      </c>
      <c r="O4672" t="str">
        <f t="shared" si="470"/>
        <v>12/31/2500</v>
      </c>
      <c r="P4672">
        <v>1</v>
      </c>
      <c r="Q4672">
        <v>1</v>
      </c>
      <c r="S4672">
        <v>0</v>
      </c>
      <c r="T4672">
        <v>1</v>
      </c>
      <c r="U4672">
        <v>0</v>
      </c>
      <c r="V4672" t="str">
        <f>"Trad IRN"</f>
        <v>Trad IRN</v>
      </c>
      <c r="W4672">
        <v>100</v>
      </c>
      <c r="X4672" t="s">
        <v>47</v>
      </c>
      <c r="Z4672" t="s">
        <v>47</v>
      </c>
      <c r="AB4672" t="str">
        <f>"02"</f>
        <v>02</v>
      </c>
      <c r="AC4672" t="s">
        <v>48</v>
      </c>
      <c r="AD4672" t="s">
        <v>49</v>
      </c>
      <c r="AE4672" t="s">
        <v>55</v>
      </c>
      <c r="AF4672">
        <v>0</v>
      </c>
      <c r="AG4672" t="s">
        <v>56</v>
      </c>
      <c r="AH4672" t="str">
        <f>"Trad IRN"</f>
        <v>Trad IRN</v>
      </c>
      <c r="AI4672" t="str">
        <f>"Bldg IRN"</f>
        <v>Bldg IRN</v>
      </c>
      <c r="AJ4672" t="s">
        <v>48</v>
      </c>
      <c r="AK4672" t="s">
        <v>48</v>
      </c>
      <c r="AL4672" t="s">
        <v>53</v>
      </c>
      <c r="AM4672">
        <v>1113.0999999999999</v>
      </c>
      <c r="AN4672">
        <v>1113.0999999999999</v>
      </c>
      <c r="AO4672">
        <v>15</v>
      </c>
    </row>
    <row r="4673" spans="1:41" x14ac:dyDescent="0.3">
      <c r="A4673" t="str">
        <f>"Trad IRN"</f>
        <v>Trad IRN</v>
      </c>
      <c r="B4673" t="str">
        <f>"Bldg IRN"</f>
        <v>Bldg IRN</v>
      </c>
      <c r="C4673" t="s">
        <v>41</v>
      </c>
      <c r="D4673" t="s">
        <v>3</v>
      </c>
      <c r="E4673" t="s">
        <v>80</v>
      </c>
      <c r="F4673" t="s">
        <v>81</v>
      </c>
      <c r="G4673" t="s">
        <v>82</v>
      </c>
      <c r="H4673" t="s">
        <v>83</v>
      </c>
      <c r="I4673" t="str">
        <f>"Trad IRN"</f>
        <v>Trad IRN</v>
      </c>
      <c r="J4673" t="s">
        <v>43</v>
      </c>
      <c r="K4673" t="s">
        <v>44</v>
      </c>
      <c r="L4673" t="s">
        <v>45</v>
      </c>
      <c r="M4673" t="s">
        <v>46</v>
      </c>
      <c r="N4673" t="str">
        <f t="shared" si="469"/>
        <v>08/18/2022</v>
      </c>
      <c r="O4673" t="str">
        <f t="shared" si="470"/>
        <v>12/31/2500</v>
      </c>
      <c r="P4673">
        <v>1</v>
      </c>
      <c r="Q4673">
        <v>1</v>
      </c>
      <c r="S4673">
        <v>0</v>
      </c>
      <c r="T4673">
        <v>1</v>
      </c>
      <c r="U4673">
        <v>0</v>
      </c>
      <c r="V4673" t="s">
        <v>84</v>
      </c>
      <c r="W4673">
        <v>100</v>
      </c>
      <c r="X4673" t="s">
        <v>47</v>
      </c>
      <c r="Z4673" t="s">
        <v>47</v>
      </c>
      <c r="AB4673" t="str">
        <f>"05"</f>
        <v>05</v>
      </c>
      <c r="AC4673" t="s">
        <v>48</v>
      </c>
      <c r="AD4673" t="s">
        <v>49</v>
      </c>
      <c r="AE4673" t="s">
        <v>55</v>
      </c>
      <c r="AF4673">
        <v>0</v>
      </c>
      <c r="AG4673" t="s">
        <v>56</v>
      </c>
      <c r="AH4673" t="str">
        <f>"Trad IRN"</f>
        <v>Trad IRN</v>
      </c>
      <c r="AI4673" t="str">
        <f>"Bldg IRN"</f>
        <v>Bldg IRN</v>
      </c>
      <c r="AJ4673" t="s">
        <v>48</v>
      </c>
      <c r="AK4673" t="s">
        <v>48</v>
      </c>
      <c r="AL4673" t="s">
        <v>53</v>
      </c>
      <c r="AM4673">
        <v>1113.0999999999999</v>
      </c>
      <c r="AN4673">
        <v>1113.0999999999999</v>
      </c>
      <c r="AO4673">
        <v>15</v>
      </c>
    </row>
    <row r="4674" spans="1:41" x14ac:dyDescent="0.3">
      <c r="A4674" t="str">
        <f>"Trad IRN"</f>
        <v>Trad IRN</v>
      </c>
      <c r="B4674" t="str">
        <f>"Bldg IRN"</f>
        <v>Bldg IRN</v>
      </c>
      <c r="C4674" t="s">
        <v>41</v>
      </c>
      <c r="D4674" t="s">
        <v>3</v>
      </c>
      <c r="E4674" t="s">
        <v>80</v>
      </c>
      <c r="F4674" t="s">
        <v>81</v>
      </c>
      <c r="G4674" t="s">
        <v>82</v>
      </c>
      <c r="H4674" t="s">
        <v>83</v>
      </c>
      <c r="I4674" t="str">
        <f>"Trad IRN"</f>
        <v>Trad IRN</v>
      </c>
      <c r="J4674" t="s">
        <v>43</v>
      </c>
      <c r="K4674" t="s">
        <v>44</v>
      </c>
      <c r="L4674" t="s">
        <v>45</v>
      </c>
      <c r="M4674" t="s">
        <v>46</v>
      </c>
      <c r="N4674" t="str">
        <f t="shared" si="469"/>
        <v>08/18/2022</v>
      </c>
      <c r="O4674" t="str">
        <f t="shared" si="470"/>
        <v>12/31/2500</v>
      </c>
      <c r="P4674">
        <v>1</v>
      </c>
      <c r="Q4674">
        <v>1</v>
      </c>
      <c r="R4674">
        <v>1</v>
      </c>
      <c r="S4674">
        <v>0</v>
      </c>
      <c r="T4674">
        <v>1</v>
      </c>
      <c r="U4674">
        <v>0</v>
      </c>
      <c r="V4674" t="str">
        <f>"Trad IRN"</f>
        <v>Trad IRN</v>
      </c>
      <c r="W4674">
        <v>100</v>
      </c>
      <c r="X4674" t="s">
        <v>47</v>
      </c>
      <c r="Z4674" t="s">
        <v>47</v>
      </c>
      <c r="AB4674" t="str">
        <f>"04"</f>
        <v>04</v>
      </c>
      <c r="AC4674" t="str">
        <f>"15"</f>
        <v>15</v>
      </c>
      <c r="AD4674" t="str">
        <f>"2"</f>
        <v>2</v>
      </c>
      <c r="AE4674" t="s">
        <v>55</v>
      </c>
      <c r="AF4674">
        <v>0</v>
      </c>
      <c r="AG4674" t="s">
        <v>56</v>
      </c>
      <c r="AH4674" t="str">
        <f>"Trad IRN"</f>
        <v>Trad IRN</v>
      </c>
      <c r="AI4674" t="str">
        <f>"Bldg IRN"</f>
        <v>Bldg IRN</v>
      </c>
      <c r="AJ4674" t="s">
        <v>48</v>
      </c>
      <c r="AK4674" t="s">
        <v>48</v>
      </c>
      <c r="AL4674" t="s">
        <v>53</v>
      </c>
      <c r="AM4674">
        <v>1113.0999999999999</v>
      </c>
      <c r="AN4674">
        <v>1113.0999999999999</v>
      </c>
      <c r="AO4674">
        <v>15</v>
      </c>
    </row>
    <row r="4675" spans="1:41" x14ac:dyDescent="0.3">
      <c r="A4675" t="str">
        <f>"Trad IRN"</f>
        <v>Trad IRN</v>
      </c>
      <c r="B4675" t="str">
        <f>"Bldg IRN"</f>
        <v>Bldg IRN</v>
      </c>
      <c r="C4675" t="s">
        <v>41</v>
      </c>
      <c r="D4675" t="s">
        <v>3</v>
      </c>
      <c r="E4675" t="s">
        <v>80</v>
      </c>
      <c r="F4675" t="s">
        <v>81</v>
      </c>
      <c r="G4675" t="s">
        <v>82</v>
      </c>
      <c r="H4675" t="s">
        <v>83</v>
      </c>
      <c r="I4675" t="str">
        <f>"Trad IRN"</f>
        <v>Trad IRN</v>
      </c>
      <c r="J4675" t="s">
        <v>43</v>
      </c>
      <c r="K4675" t="s">
        <v>44</v>
      </c>
      <c r="L4675" t="s">
        <v>45</v>
      </c>
      <c r="M4675" t="s">
        <v>46</v>
      </c>
      <c r="N4675" t="str">
        <f t="shared" si="469"/>
        <v>08/18/2022</v>
      </c>
      <c r="O4675" t="str">
        <f t="shared" si="470"/>
        <v>12/31/2500</v>
      </c>
      <c r="P4675">
        <v>1</v>
      </c>
      <c r="Q4675">
        <v>1</v>
      </c>
      <c r="S4675">
        <v>0</v>
      </c>
      <c r="T4675">
        <v>1</v>
      </c>
      <c r="U4675">
        <v>0</v>
      </c>
      <c r="V4675" t="str">
        <f>"Trad IRN"</f>
        <v>Trad IRN</v>
      </c>
      <c r="W4675">
        <v>100</v>
      </c>
      <c r="X4675" t="s">
        <v>47</v>
      </c>
      <c r="Z4675" t="s">
        <v>47</v>
      </c>
      <c r="AB4675" t="str">
        <f>"05"</f>
        <v>05</v>
      </c>
      <c r="AC4675" t="s">
        <v>48</v>
      </c>
      <c r="AD4675" t="s">
        <v>49</v>
      </c>
      <c r="AE4675" t="s">
        <v>50</v>
      </c>
      <c r="AF4675">
        <v>0</v>
      </c>
      <c r="AG4675" t="s">
        <v>56</v>
      </c>
      <c r="AH4675" t="str">
        <f>"Trad IRN"</f>
        <v>Trad IRN</v>
      </c>
      <c r="AI4675" t="str">
        <f>"Bldg IRN"</f>
        <v>Bldg IRN</v>
      </c>
      <c r="AJ4675" t="s">
        <v>48</v>
      </c>
      <c r="AK4675" t="s">
        <v>48</v>
      </c>
      <c r="AL4675" t="s">
        <v>53</v>
      </c>
      <c r="AM4675">
        <v>1113.0999999999999</v>
      </c>
      <c r="AN4675">
        <v>1113.0999999999999</v>
      </c>
      <c r="AO4675">
        <v>15</v>
      </c>
    </row>
    <row r="4676" spans="1:41" x14ac:dyDescent="0.3">
      <c r="A4676" t="str">
        <f>"Trad IRN"</f>
        <v>Trad IRN</v>
      </c>
      <c r="B4676" t="str">
        <f>"Bldg IRN"</f>
        <v>Bldg IRN</v>
      </c>
      <c r="C4676" t="s">
        <v>41</v>
      </c>
      <c r="D4676" t="s">
        <v>3</v>
      </c>
      <c r="E4676" t="s">
        <v>80</v>
      </c>
      <c r="F4676" t="s">
        <v>81</v>
      </c>
      <c r="G4676" t="s">
        <v>82</v>
      </c>
      <c r="H4676" t="s">
        <v>83</v>
      </c>
      <c r="I4676" t="str">
        <f>"Trad IRN"</f>
        <v>Trad IRN</v>
      </c>
      <c r="J4676" t="s">
        <v>43</v>
      </c>
      <c r="K4676" t="s">
        <v>44</v>
      </c>
      <c r="L4676" t="s">
        <v>45</v>
      </c>
      <c r="M4676" t="s">
        <v>46</v>
      </c>
      <c r="N4676" t="str">
        <f t="shared" si="469"/>
        <v>08/18/2022</v>
      </c>
      <c r="O4676" t="str">
        <f t="shared" si="470"/>
        <v>12/31/2500</v>
      </c>
      <c r="P4676">
        <v>1</v>
      </c>
      <c r="Q4676">
        <v>1</v>
      </c>
      <c r="R4676">
        <v>1</v>
      </c>
      <c r="S4676">
        <v>0</v>
      </c>
      <c r="T4676">
        <v>1</v>
      </c>
      <c r="U4676">
        <v>0</v>
      </c>
      <c r="V4676" t="str">
        <f>"Trad IRN"</f>
        <v>Trad IRN</v>
      </c>
      <c r="W4676">
        <v>100</v>
      </c>
      <c r="X4676" t="s">
        <v>47</v>
      </c>
      <c r="Z4676" t="s">
        <v>47</v>
      </c>
      <c r="AB4676" t="str">
        <f>"05"</f>
        <v>05</v>
      </c>
      <c r="AC4676" t="str">
        <f>"10"</f>
        <v>10</v>
      </c>
      <c r="AD4676" t="str">
        <f>"2"</f>
        <v>2</v>
      </c>
      <c r="AE4676" t="s">
        <v>55</v>
      </c>
      <c r="AF4676">
        <v>0</v>
      </c>
      <c r="AG4676" t="s">
        <v>56</v>
      </c>
      <c r="AH4676" t="str">
        <f>"Trad IRN"</f>
        <v>Trad IRN</v>
      </c>
      <c r="AI4676" t="str">
        <f>"Bldg IRN"</f>
        <v>Bldg IRN</v>
      </c>
      <c r="AJ4676" t="s">
        <v>48</v>
      </c>
      <c r="AK4676" t="s">
        <v>48</v>
      </c>
      <c r="AL4676" t="s">
        <v>53</v>
      </c>
      <c r="AM4676">
        <v>1113.0999999999999</v>
      </c>
      <c r="AN4676">
        <v>1113.0999999999999</v>
      </c>
      <c r="AO4676">
        <v>15</v>
      </c>
    </row>
    <row r="4677" spans="1:41" x14ac:dyDescent="0.3">
      <c r="A4677" t="str">
        <f>"Trad IRN"</f>
        <v>Trad IRN</v>
      </c>
      <c r="B4677" t="str">
        <f>"Bldg IRN"</f>
        <v>Bldg IRN</v>
      </c>
      <c r="C4677" t="s">
        <v>41</v>
      </c>
      <c r="D4677" t="s">
        <v>3</v>
      </c>
      <c r="E4677" t="s">
        <v>80</v>
      </c>
      <c r="F4677" t="s">
        <v>81</v>
      </c>
      <c r="G4677" t="s">
        <v>82</v>
      </c>
      <c r="H4677" t="s">
        <v>83</v>
      </c>
      <c r="I4677" t="str">
        <f>"Trad IRN"</f>
        <v>Trad IRN</v>
      </c>
      <c r="J4677" t="s">
        <v>43</v>
      </c>
      <c r="K4677" t="s">
        <v>44</v>
      </c>
      <c r="L4677" t="s">
        <v>45</v>
      </c>
      <c r="M4677" t="s">
        <v>70</v>
      </c>
      <c r="N4677" t="str">
        <f t="shared" si="469"/>
        <v>08/18/2022</v>
      </c>
      <c r="O4677" t="str">
        <f t="shared" si="470"/>
        <v>12/31/2500</v>
      </c>
      <c r="P4677">
        <v>1</v>
      </c>
      <c r="Q4677">
        <v>1</v>
      </c>
      <c r="R4677">
        <v>1</v>
      </c>
      <c r="V4677" t="str">
        <f>"Trad IRN"</f>
        <v>Trad IRN</v>
      </c>
      <c r="W4677">
        <v>50</v>
      </c>
      <c r="X4677" t="s">
        <v>47</v>
      </c>
      <c r="Z4677" t="s">
        <v>47</v>
      </c>
      <c r="AB4677" t="s">
        <v>54</v>
      </c>
      <c r="AC4677" t="str">
        <f>"05"</f>
        <v>05</v>
      </c>
      <c r="AD4677" t="str">
        <f>"1"</f>
        <v>1</v>
      </c>
      <c r="AE4677" t="s">
        <v>50</v>
      </c>
      <c r="AG4677" t="s">
        <v>56</v>
      </c>
      <c r="AH4677" t="str">
        <f>"Trad IRN"</f>
        <v>Trad IRN</v>
      </c>
      <c r="AI4677" t="str">
        <f>"Bldg IRN"</f>
        <v>Bldg IRN</v>
      </c>
      <c r="AJ4677" t="s">
        <v>54</v>
      </c>
      <c r="AK4677" t="s">
        <v>72</v>
      </c>
      <c r="AL4677" t="s">
        <v>53</v>
      </c>
      <c r="AM4677">
        <v>142</v>
      </c>
      <c r="AN4677">
        <v>142</v>
      </c>
      <c r="AO4677">
        <v>15</v>
      </c>
    </row>
    <row r="4678" spans="1:41" x14ac:dyDescent="0.3">
      <c r="A4678" t="str">
        <f>"Trad IRN"</f>
        <v>Trad IRN</v>
      </c>
      <c r="B4678" t="str">
        <f>"Bldg IRN"</f>
        <v>Bldg IRN</v>
      </c>
      <c r="C4678" t="s">
        <v>41</v>
      </c>
      <c r="D4678" t="s">
        <v>3</v>
      </c>
      <c r="E4678" t="s">
        <v>80</v>
      </c>
      <c r="F4678" t="s">
        <v>81</v>
      </c>
      <c r="G4678" t="s">
        <v>82</v>
      </c>
      <c r="H4678" t="s">
        <v>83</v>
      </c>
      <c r="I4678" t="str">
        <f>"Trad IRN"</f>
        <v>Trad IRN</v>
      </c>
      <c r="J4678" t="s">
        <v>43</v>
      </c>
      <c r="K4678" t="s">
        <v>44</v>
      </c>
      <c r="L4678" t="s">
        <v>45</v>
      </c>
      <c r="M4678" t="s">
        <v>46</v>
      </c>
      <c r="N4678" t="str">
        <f t="shared" si="469"/>
        <v>08/18/2022</v>
      </c>
      <c r="O4678" t="str">
        <f t="shared" si="470"/>
        <v>12/31/2500</v>
      </c>
      <c r="P4678">
        <v>1</v>
      </c>
      <c r="Q4678">
        <v>1</v>
      </c>
      <c r="S4678">
        <v>1</v>
      </c>
      <c r="T4678">
        <v>1</v>
      </c>
      <c r="U4678">
        <v>0</v>
      </c>
      <c r="V4678" t="str">
        <f>"Trad IRN"</f>
        <v>Trad IRN</v>
      </c>
      <c r="W4678">
        <v>100</v>
      </c>
      <c r="X4678" t="s">
        <v>47</v>
      </c>
      <c r="Z4678" t="s">
        <v>47</v>
      </c>
      <c r="AB4678" t="str">
        <f>"03"</f>
        <v>03</v>
      </c>
      <c r="AC4678" t="s">
        <v>48</v>
      </c>
      <c r="AD4678" t="s">
        <v>49</v>
      </c>
      <c r="AE4678" t="s">
        <v>50</v>
      </c>
      <c r="AF4678">
        <v>0</v>
      </c>
      <c r="AG4678" t="s">
        <v>56</v>
      </c>
      <c r="AH4678" t="str">
        <f>"Trad IRN"</f>
        <v>Trad IRN</v>
      </c>
      <c r="AI4678" t="str">
        <f>"Bldg IRN"</f>
        <v>Bldg IRN</v>
      </c>
      <c r="AJ4678" t="s">
        <v>48</v>
      </c>
      <c r="AK4678" t="s">
        <v>48</v>
      </c>
      <c r="AL4678" t="s">
        <v>53</v>
      </c>
      <c r="AM4678">
        <v>1113.0999999999999</v>
      </c>
      <c r="AN4678">
        <v>1113.0999999999999</v>
      </c>
      <c r="AO4678">
        <v>15</v>
      </c>
    </row>
    <row r="4679" spans="1:41" x14ac:dyDescent="0.3">
      <c r="A4679" t="str">
        <f>"Trad IRN"</f>
        <v>Trad IRN</v>
      </c>
      <c r="B4679" t="str">
        <f>"Bldg IRN"</f>
        <v>Bldg IRN</v>
      </c>
      <c r="C4679" t="s">
        <v>41</v>
      </c>
      <c r="D4679" t="s">
        <v>3</v>
      </c>
      <c r="E4679" t="s">
        <v>80</v>
      </c>
      <c r="F4679" t="s">
        <v>81</v>
      </c>
      <c r="G4679" t="s">
        <v>82</v>
      </c>
      <c r="H4679" t="s">
        <v>83</v>
      </c>
      <c r="I4679" t="str">
        <f>"Trad IRN"</f>
        <v>Trad IRN</v>
      </c>
      <c r="J4679" t="s">
        <v>43</v>
      </c>
      <c r="K4679" t="s">
        <v>44</v>
      </c>
      <c r="L4679" t="s">
        <v>45</v>
      </c>
      <c r="M4679" t="s">
        <v>70</v>
      </c>
      <c r="N4679" t="str">
        <f t="shared" si="469"/>
        <v>08/18/2022</v>
      </c>
      <c r="O4679" t="str">
        <f t="shared" si="470"/>
        <v>12/31/2500</v>
      </c>
      <c r="P4679">
        <v>1</v>
      </c>
      <c r="Q4679">
        <v>1</v>
      </c>
      <c r="R4679">
        <v>1</v>
      </c>
      <c r="V4679" t="str">
        <f>"Trad IRN"</f>
        <v>Trad IRN</v>
      </c>
      <c r="W4679">
        <v>50</v>
      </c>
      <c r="X4679" t="s">
        <v>47</v>
      </c>
      <c r="Z4679" t="s">
        <v>47</v>
      </c>
      <c r="AB4679" t="s">
        <v>54</v>
      </c>
      <c r="AC4679" t="str">
        <f>"12"</f>
        <v>12</v>
      </c>
      <c r="AD4679" t="str">
        <f>"6"</f>
        <v>6</v>
      </c>
      <c r="AE4679" t="s">
        <v>50</v>
      </c>
      <c r="AG4679" t="s">
        <v>56</v>
      </c>
      <c r="AH4679" t="str">
        <f>"Trad IRN"</f>
        <v>Trad IRN</v>
      </c>
      <c r="AI4679" t="str">
        <f>"Bldg IRN"</f>
        <v>Bldg IRN</v>
      </c>
      <c r="AJ4679" t="s">
        <v>54</v>
      </c>
      <c r="AK4679" t="s">
        <v>72</v>
      </c>
      <c r="AL4679" t="s">
        <v>53</v>
      </c>
      <c r="AM4679">
        <v>142</v>
      </c>
      <c r="AN4679">
        <v>142</v>
      </c>
      <c r="AO4679">
        <v>15</v>
      </c>
    </row>
    <row r="4680" spans="1:41" x14ac:dyDescent="0.3">
      <c r="A4680" t="str">
        <f>"Trad IRN"</f>
        <v>Trad IRN</v>
      </c>
      <c r="B4680" t="str">
        <f>"Bldg IRN"</f>
        <v>Bldg IRN</v>
      </c>
      <c r="C4680" t="s">
        <v>41</v>
      </c>
      <c r="D4680" t="s">
        <v>3</v>
      </c>
      <c r="E4680" t="s">
        <v>80</v>
      </c>
      <c r="F4680" t="s">
        <v>81</v>
      </c>
      <c r="G4680" t="s">
        <v>82</v>
      </c>
      <c r="H4680" t="s">
        <v>83</v>
      </c>
      <c r="I4680" t="str">
        <f>"Trad IRN"</f>
        <v>Trad IRN</v>
      </c>
      <c r="J4680" t="s">
        <v>43</v>
      </c>
      <c r="K4680" t="s">
        <v>44</v>
      </c>
      <c r="L4680" t="s">
        <v>45</v>
      </c>
      <c r="M4680" t="s">
        <v>46</v>
      </c>
      <c r="N4680" t="str">
        <f>"01/24/2023"</f>
        <v>01/24/2023</v>
      </c>
      <c r="O4680" t="str">
        <f t="shared" si="470"/>
        <v>12/31/2500</v>
      </c>
      <c r="P4680">
        <v>0.455646</v>
      </c>
      <c r="Q4680">
        <v>0.455646</v>
      </c>
      <c r="S4680">
        <v>0</v>
      </c>
      <c r="T4680">
        <v>0.455646</v>
      </c>
      <c r="U4680">
        <v>0</v>
      </c>
      <c r="V4680" t="str">
        <f>"Trad IRN"</f>
        <v>Trad IRN</v>
      </c>
      <c r="W4680">
        <v>100</v>
      </c>
      <c r="X4680" t="s">
        <v>47</v>
      </c>
      <c r="Z4680" t="s">
        <v>47</v>
      </c>
      <c r="AB4680" t="str">
        <f>"04"</f>
        <v>04</v>
      </c>
      <c r="AC4680" t="s">
        <v>48</v>
      </c>
      <c r="AD4680" t="s">
        <v>49</v>
      </c>
      <c r="AE4680" t="s">
        <v>55</v>
      </c>
      <c r="AF4680">
        <v>0</v>
      </c>
      <c r="AG4680" t="s">
        <v>56</v>
      </c>
      <c r="AH4680" t="str">
        <f>"Trad IRN"</f>
        <v>Trad IRN</v>
      </c>
      <c r="AI4680" t="str">
        <f>"Bldg IRN"</f>
        <v>Bldg IRN</v>
      </c>
      <c r="AJ4680" t="s">
        <v>48</v>
      </c>
      <c r="AK4680" t="s">
        <v>48</v>
      </c>
      <c r="AL4680" t="s">
        <v>53</v>
      </c>
      <c r="AM4680">
        <v>507.18</v>
      </c>
      <c r="AN4680">
        <v>1113.0999999999999</v>
      </c>
      <c r="AO4680">
        <v>15</v>
      </c>
    </row>
    <row r="4681" spans="1:41" x14ac:dyDescent="0.3">
      <c r="A4681" t="str">
        <f>"Trad IRN"</f>
        <v>Trad IRN</v>
      </c>
      <c r="B4681" t="str">
        <f>"Bldg IRN"</f>
        <v>Bldg IRN</v>
      </c>
      <c r="C4681" t="s">
        <v>41</v>
      </c>
      <c r="D4681" t="s">
        <v>3</v>
      </c>
      <c r="E4681" t="s">
        <v>80</v>
      </c>
      <c r="F4681" t="s">
        <v>81</v>
      </c>
      <c r="G4681" t="s">
        <v>82</v>
      </c>
      <c r="H4681" t="s">
        <v>83</v>
      </c>
      <c r="I4681" t="str">
        <f>"Trad IRN"</f>
        <v>Trad IRN</v>
      </c>
      <c r="J4681" t="s">
        <v>43</v>
      </c>
      <c r="K4681" t="s">
        <v>44</v>
      </c>
      <c r="L4681" t="s">
        <v>45</v>
      </c>
      <c r="M4681" t="s">
        <v>46</v>
      </c>
      <c r="N4681" t="str">
        <f>"08/18/2022"</f>
        <v>08/18/2022</v>
      </c>
      <c r="O4681" t="str">
        <f>"01/23/2023"</f>
        <v>01/23/2023</v>
      </c>
      <c r="P4681">
        <v>0.544354</v>
      </c>
      <c r="Q4681">
        <v>0.544354</v>
      </c>
      <c r="S4681">
        <v>0</v>
      </c>
      <c r="T4681">
        <v>0.544354</v>
      </c>
      <c r="U4681">
        <v>0</v>
      </c>
      <c r="V4681" t="str">
        <f>"Trad IRN"</f>
        <v>Trad IRN</v>
      </c>
      <c r="W4681">
        <v>100</v>
      </c>
      <c r="X4681" t="s">
        <v>47</v>
      </c>
      <c r="Z4681" t="s">
        <v>47</v>
      </c>
      <c r="AB4681" t="str">
        <f>"04"</f>
        <v>04</v>
      </c>
      <c r="AC4681" t="s">
        <v>48</v>
      </c>
      <c r="AD4681" t="s">
        <v>49</v>
      </c>
      <c r="AE4681" t="s">
        <v>50</v>
      </c>
      <c r="AF4681">
        <v>0</v>
      </c>
      <c r="AG4681" t="s">
        <v>56</v>
      </c>
      <c r="AH4681" t="str">
        <f>"Trad IRN"</f>
        <v>Trad IRN</v>
      </c>
      <c r="AI4681" t="str">
        <f>"Bldg IRN"</f>
        <v>Bldg IRN</v>
      </c>
      <c r="AJ4681" t="s">
        <v>48</v>
      </c>
      <c r="AK4681" t="s">
        <v>48</v>
      </c>
      <c r="AL4681" t="s">
        <v>53</v>
      </c>
      <c r="AM4681">
        <v>605.91999999999996</v>
      </c>
      <c r="AN4681">
        <v>1113.0999999999999</v>
      </c>
      <c r="AO4681">
        <v>15</v>
      </c>
    </row>
    <row r="4682" spans="1:41" x14ac:dyDescent="0.3">
      <c r="A4682" t="str">
        <f>"Trad IRN"</f>
        <v>Trad IRN</v>
      </c>
      <c r="B4682" t="str">
        <f>"Bldg IRN"</f>
        <v>Bldg IRN</v>
      </c>
      <c r="C4682" t="s">
        <v>41</v>
      </c>
      <c r="D4682" t="s">
        <v>3</v>
      </c>
      <c r="E4682" t="s">
        <v>80</v>
      </c>
      <c r="F4682" t="s">
        <v>81</v>
      </c>
      <c r="G4682" t="s">
        <v>82</v>
      </c>
      <c r="H4682" t="s">
        <v>83</v>
      </c>
      <c r="I4682" t="str">
        <f>"Trad IRN"</f>
        <v>Trad IRN</v>
      </c>
      <c r="J4682" t="s">
        <v>43</v>
      </c>
      <c r="K4682" t="s">
        <v>44</v>
      </c>
      <c r="L4682" t="s">
        <v>45</v>
      </c>
      <c r="M4682" t="s">
        <v>46</v>
      </c>
      <c r="N4682" t="str">
        <f>"08/18/2022"</f>
        <v>08/18/2022</v>
      </c>
      <c r="O4682" t="str">
        <f>"12/31/2500"</f>
        <v>12/31/2500</v>
      </c>
      <c r="P4682">
        <v>1</v>
      </c>
      <c r="Q4682">
        <v>1</v>
      </c>
      <c r="R4682">
        <v>1</v>
      </c>
      <c r="S4682">
        <v>0</v>
      </c>
      <c r="T4682">
        <v>1</v>
      </c>
      <c r="U4682">
        <v>0</v>
      </c>
      <c r="V4682" t="str">
        <f>"Trad IRN"</f>
        <v>Trad IRN</v>
      </c>
      <c r="W4682">
        <v>100</v>
      </c>
      <c r="X4682" t="s">
        <v>47</v>
      </c>
      <c r="Z4682" t="s">
        <v>47</v>
      </c>
      <c r="AB4682" t="str">
        <f>"03"</f>
        <v>03</v>
      </c>
      <c r="AC4682" t="str">
        <f>"15"</f>
        <v>15</v>
      </c>
      <c r="AD4682" t="str">
        <f>"2"</f>
        <v>2</v>
      </c>
      <c r="AE4682" t="s">
        <v>55</v>
      </c>
      <c r="AF4682">
        <v>0</v>
      </c>
      <c r="AG4682" t="s">
        <v>56</v>
      </c>
      <c r="AH4682" t="str">
        <f>"Trad IRN"</f>
        <v>Trad IRN</v>
      </c>
      <c r="AI4682" t="str">
        <f>"Bldg IRN"</f>
        <v>Bldg IRN</v>
      </c>
      <c r="AJ4682" t="s">
        <v>48</v>
      </c>
      <c r="AK4682" t="s">
        <v>48</v>
      </c>
      <c r="AL4682" t="s">
        <v>53</v>
      </c>
      <c r="AM4682">
        <v>1113.0999999999999</v>
      </c>
      <c r="AN4682">
        <v>1113.0999999999999</v>
      </c>
      <c r="AO4682">
        <v>15</v>
      </c>
    </row>
    <row r="4683" spans="1:41" x14ac:dyDescent="0.3">
      <c r="A4683" t="str">
        <f>"Trad IRN"</f>
        <v>Trad IRN</v>
      </c>
      <c r="B4683" t="str">
        <f>"Bldg IRN"</f>
        <v>Bldg IRN</v>
      </c>
      <c r="C4683" t="s">
        <v>41</v>
      </c>
      <c r="D4683" t="s">
        <v>3</v>
      </c>
      <c r="E4683" t="s">
        <v>80</v>
      </c>
      <c r="F4683" t="s">
        <v>81</v>
      </c>
      <c r="G4683" t="s">
        <v>82</v>
      </c>
      <c r="H4683" t="s">
        <v>83</v>
      </c>
      <c r="I4683" t="str">
        <f>"Trad IRN"</f>
        <v>Trad IRN</v>
      </c>
      <c r="J4683" t="s">
        <v>43</v>
      </c>
      <c r="K4683" t="s">
        <v>44</v>
      </c>
      <c r="L4683" t="s">
        <v>45</v>
      </c>
      <c r="M4683" t="s">
        <v>46</v>
      </c>
      <c r="N4683" t="str">
        <f>"08/18/2022"</f>
        <v>08/18/2022</v>
      </c>
      <c r="O4683" t="str">
        <f>"12/31/2500"</f>
        <v>12/31/2500</v>
      </c>
      <c r="P4683">
        <v>1</v>
      </c>
      <c r="Q4683">
        <v>1</v>
      </c>
      <c r="S4683">
        <v>0</v>
      </c>
      <c r="T4683">
        <v>1</v>
      </c>
      <c r="U4683">
        <v>0</v>
      </c>
      <c r="V4683" t="str">
        <f>"Trad IRN"</f>
        <v>Trad IRN</v>
      </c>
      <c r="W4683">
        <v>100</v>
      </c>
      <c r="X4683" t="s">
        <v>47</v>
      </c>
      <c r="Z4683" t="s">
        <v>47</v>
      </c>
      <c r="AB4683" t="s">
        <v>57</v>
      </c>
      <c r="AC4683" t="s">
        <v>48</v>
      </c>
      <c r="AD4683" t="s">
        <v>49</v>
      </c>
      <c r="AE4683" t="s">
        <v>55</v>
      </c>
      <c r="AF4683">
        <v>0</v>
      </c>
      <c r="AG4683" t="s">
        <v>56</v>
      </c>
      <c r="AH4683" t="str">
        <f>"Trad IRN"</f>
        <v>Trad IRN</v>
      </c>
      <c r="AI4683" t="str">
        <f>"Bldg IRN"</f>
        <v>Bldg IRN</v>
      </c>
      <c r="AJ4683" t="s">
        <v>48</v>
      </c>
      <c r="AK4683" t="s">
        <v>48</v>
      </c>
      <c r="AL4683" t="s">
        <v>53</v>
      </c>
      <c r="AM4683">
        <v>1113.0999999999999</v>
      </c>
      <c r="AN4683">
        <v>1113.0999999999999</v>
      </c>
      <c r="AO4683">
        <v>15</v>
      </c>
    </row>
    <row r="4684" spans="1:41" x14ac:dyDescent="0.3">
      <c r="A4684" t="str">
        <f>"Trad IRN"</f>
        <v>Trad IRN</v>
      </c>
      <c r="B4684" t="str">
        <f>"Bldg IRN"</f>
        <v>Bldg IRN</v>
      </c>
      <c r="C4684" t="s">
        <v>41</v>
      </c>
      <c r="D4684" t="s">
        <v>3</v>
      </c>
      <c r="E4684" t="s">
        <v>80</v>
      </c>
      <c r="F4684" t="s">
        <v>81</v>
      </c>
      <c r="G4684" t="s">
        <v>82</v>
      </c>
      <c r="H4684" t="s">
        <v>83</v>
      </c>
      <c r="I4684" t="str">
        <f>"Trad IRN"</f>
        <v>Trad IRN</v>
      </c>
      <c r="J4684" t="s">
        <v>43</v>
      </c>
      <c r="K4684" t="s">
        <v>44</v>
      </c>
      <c r="L4684" t="s">
        <v>45</v>
      </c>
      <c r="M4684" t="s">
        <v>70</v>
      </c>
      <c r="N4684" t="str">
        <f>"01/09/2023"</f>
        <v>01/09/2023</v>
      </c>
      <c r="O4684" t="str">
        <f>"12/31/2500"</f>
        <v>12/31/2500</v>
      </c>
      <c r="P4684">
        <v>0.51408500000000001</v>
      </c>
      <c r="Q4684">
        <v>0.51408500000000001</v>
      </c>
      <c r="R4684">
        <v>0.51408500000000001</v>
      </c>
      <c r="V4684" t="str">
        <f>"Trad IRN"</f>
        <v>Trad IRN</v>
      </c>
      <c r="W4684">
        <v>50</v>
      </c>
      <c r="X4684" t="s">
        <v>47</v>
      </c>
      <c r="Z4684" t="s">
        <v>47</v>
      </c>
      <c r="AB4684" t="s">
        <v>54</v>
      </c>
      <c r="AC4684" t="str">
        <f>"16"</f>
        <v>16</v>
      </c>
      <c r="AD4684" t="str">
        <f>"2"</f>
        <v>2</v>
      </c>
      <c r="AE4684" t="s">
        <v>50</v>
      </c>
      <c r="AG4684" t="s">
        <v>56</v>
      </c>
      <c r="AH4684" t="str">
        <f>"Trad IRN"</f>
        <v>Trad IRN</v>
      </c>
      <c r="AI4684" t="str">
        <f>"Bldg IRN"</f>
        <v>Bldg IRN</v>
      </c>
      <c r="AJ4684" t="s">
        <v>54</v>
      </c>
      <c r="AK4684" t="s">
        <v>71</v>
      </c>
      <c r="AL4684" t="s">
        <v>53</v>
      </c>
      <c r="AM4684">
        <v>73</v>
      </c>
      <c r="AN4684">
        <v>142</v>
      </c>
      <c r="AO4684">
        <v>15</v>
      </c>
    </row>
    <row r="4685" spans="1:41" x14ac:dyDescent="0.3">
      <c r="A4685" t="str">
        <f>"Trad IRN"</f>
        <v>Trad IRN</v>
      </c>
      <c r="B4685" t="str">
        <f>"Bldg IRN"</f>
        <v>Bldg IRN</v>
      </c>
      <c r="C4685" t="s">
        <v>41</v>
      </c>
      <c r="D4685" t="s">
        <v>3</v>
      </c>
      <c r="E4685" t="s">
        <v>80</v>
      </c>
      <c r="F4685" t="s">
        <v>81</v>
      </c>
      <c r="G4685" t="s">
        <v>82</v>
      </c>
      <c r="H4685" t="s">
        <v>83</v>
      </c>
      <c r="I4685" t="str">
        <f>"Trad IRN"</f>
        <v>Trad IRN</v>
      </c>
      <c r="J4685" t="s">
        <v>43</v>
      </c>
      <c r="K4685" t="s">
        <v>44</v>
      </c>
      <c r="L4685" t="s">
        <v>45</v>
      </c>
      <c r="M4685" t="s">
        <v>70</v>
      </c>
      <c r="N4685" t="str">
        <f>"08/18/2022"</f>
        <v>08/18/2022</v>
      </c>
      <c r="O4685" t="str">
        <f>"12/31/2500"</f>
        <v>12/31/2500</v>
      </c>
      <c r="P4685">
        <v>1</v>
      </c>
      <c r="Q4685">
        <v>1</v>
      </c>
      <c r="R4685">
        <v>1</v>
      </c>
      <c r="V4685" t="str">
        <f>"Trad IRN"</f>
        <v>Trad IRN</v>
      </c>
      <c r="W4685">
        <v>50</v>
      </c>
      <c r="X4685" t="s">
        <v>47</v>
      </c>
      <c r="Z4685" t="s">
        <v>47</v>
      </c>
      <c r="AB4685" t="s">
        <v>54</v>
      </c>
      <c r="AC4685" t="str">
        <f>"05"</f>
        <v>05</v>
      </c>
      <c r="AD4685" t="str">
        <f>"1"</f>
        <v>1</v>
      </c>
      <c r="AE4685" t="s">
        <v>50</v>
      </c>
      <c r="AG4685" t="s">
        <v>56</v>
      </c>
      <c r="AH4685" t="str">
        <f>"Trad IRN"</f>
        <v>Trad IRN</v>
      </c>
      <c r="AI4685" t="str">
        <f>"Bldg IRN"</f>
        <v>Bldg IRN</v>
      </c>
      <c r="AJ4685" t="s">
        <v>54</v>
      </c>
      <c r="AK4685" t="s">
        <v>71</v>
      </c>
      <c r="AL4685" t="s">
        <v>53</v>
      </c>
      <c r="AM4685">
        <v>142</v>
      </c>
      <c r="AN4685">
        <v>142</v>
      </c>
      <c r="AO4685">
        <v>15</v>
      </c>
    </row>
    <row r="4686" spans="1:41" x14ac:dyDescent="0.3">
      <c r="A4686" t="str">
        <f>"Trad IRN"</f>
        <v>Trad IRN</v>
      </c>
      <c r="B4686" t="str">
        <f>"Bldg IRN"</f>
        <v>Bldg IRN</v>
      </c>
      <c r="C4686" t="s">
        <v>41</v>
      </c>
      <c r="D4686" t="s">
        <v>3</v>
      </c>
      <c r="E4686" t="s">
        <v>80</v>
      </c>
      <c r="F4686" t="s">
        <v>81</v>
      </c>
      <c r="G4686" t="s">
        <v>82</v>
      </c>
      <c r="H4686" t="s">
        <v>83</v>
      </c>
      <c r="I4686" t="str">
        <f>"Trad IRN"</f>
        <v>Trad IRN</v>
      </c>
      <c r="J4686" t="s">
        <v>43</v>
      </c>
      <c r="K4686" t="s">
        <v>44</v>
      </c>
      <c r="L4686" t="s">
        <v>45</v>
      </c>
      <c r="M4686" t="s">
        <v>70</v>
      </c>
      <c r="N4686" t="str">
        <f>"10/31/2022"</f>
        <v>10/31/2022</v>
      </c>
      <c r="O4686" t="str">
        <f>"11/15/2022"</f>
        <v>11/15/2022</v>
      </c>
      <c r="P4686">
        <v>7.0422999999999999E-2</v>
      </c>
      <c r="Q4686">
        <v>7.0422999999999999E-2</v>
      </c>
      <c r="R4686">
        <v>7.0422999999999999E-2</v>
      </c>
      <c r="V4686" t="str">
        <f>"Trad IRN"</f>
        <v>Trad IRN</v>
      </c>
      <c r="W4686">
        <v>50</v>
      </c>
      <c r="X4686" t="s">
        <v>47</v>
      </c>
      <c r="Z4686" t="s">
        <v>47</v>
      </c>
      <c r="AB4686" t="s">
        <v>54</v>
      </c>
      <c r="AC4686" t="str">
        <f>"01"</f>
        <v>01</v>
      </c>
      <c r="AD4686" t="str">
        <f>"5"</f>
        <v>5</v>
      </c>
      <c r="AE4686" t="s">
        <v>50</v>
      </c>
      <c r="AG4686" t="s">
        <v>56</v>
      </c>
      <c r="AH4686" t="str">
        <f>"Trad IRN"</f>
        <v>Trad IRN</v>
      </c>
      <c r="AI4686" t="str">
        <f>"Bldg IRN"</f>
        <v>Bldg IRN</v>
      </c>
      <c r="AJ4686" t="s">
        <v>54</v>
      </c>
      <c r="AK4686" t="s">
        <v>71</v>
      </c>
      <c r="AL4686" t="s">
        <v>53</v>
      </c>
      <c r="AM4686">
        <v>10</v>
      </c>
      <c r="AN4686">
        <v>142</v>
      </c>
      <c r="AO4686">
        <v>15</v>
      </c>
    </row>
    <row r="4687" spans="1:41" x14ac:dyDescent="0.3">
      <c r="A4687" t="str">
        <f>"Trad IRN"</f>
        <v>Trad IRN</v>
      </c>
      <c r="B4687" t="str">
        <f>"Bldg IRN"</f>
        <v>Bldg IRN</v>
      </c>
      <c r="C4687" t="s">
        <v>41</v>
      </c>
      <c r="D4687" t="s">
        <v>3</v>
      </c>
      <c r="E4687" t="s">
        <v>80</v>
      </c>
      <c r="F4687" t="s">
        <v>81</v>
      </c>
      <c r="G4687" t="s">
        <v>82</v>
      </c>
      <c r="H4687" t="s">
        <v>83</v>
      </c>
      <c r="I4687" t="str">
        <f>"Trad IRN"</f>
        <v>Trad IRN</v>
      </c>
      <c r="J4687" t="s">
        <v>43</v>
      </c>
      <c r="K4687" t="s">
        <v>44</v>
      </c>
      <c r="L4687" t="s">
        <v>45</v>
      </c>
      <c r="M4687" t="s">
        <v>70</v>
      </c>
      <c r="N4687" t="str">
        <f>"11/16/2022"</f>
        <v>11/16/2022</v>
      </c>
      <c r="O4687" t="str">
        <f t="shared" ref="O4687:O4693" si="471">"12/31/2500"</f>
        <v>12/31/2500</v>
      </c>
      <c r="P4687">
        <v>0.661972</v>
      </c>
      <c r="Q4687">
        <v>0.661972</v>
      </c>
      <c r="R4687">
        <v>0.661972</v>
      </c>
      <c r="V4687" t="str">
        <f>"Trad IRN"</f>
        <v>Trad IRN</v>
      </c>
      <c r="W4687">
        <v>50</v>
      </c>
      <c r="X4687" t="s">
        <v>47</v>
      </c>
      <c r="Z4687" t="s">
        <v>47</v>
      </c>
      <c r="AB4687" t="s">
        <v>54</v>
      </c>
      <c r="AC4687" t="str">
        <f>"01"</f>
        <v>01</v>
      </c>
      <c r="AD4687" t="str">
        <f>"5"</f>
        <v>5</v>
      </c>
      <c r="AE4687" t="s">
        <v>55</v>
      </c>
      <c r="AG4687" t="s">
        <v>56</v>
      </c>
      <c r="AH4687" t="str">
        <f>"Trad IRN"</f>
        <v>Trad IRN</v>
      </c>
      <c r="AI4687" t="str">
        <f>"Bldg IRN"</f>
        <v>Bldg IRN</v>
      </c>
      <c r="AJ4687" t="s">
        <v>54</v>
      </c>
      <c r="AK4687" t="s">
        <v>71</v>
      </c>
      <c r="AL4687" t="s">
        <v>53</v>
      </c>
      <c r="AM4687">
        <v>94</v>
      </c>
      <c r="AN4687">
        <v>142</v>
      </c>
      <c r="AO4687">
        <v>15</v>
      </c>
    </row>
    <row r="4688" spans="1:41" x14ac:dyDescent="0.3">
      <c r="A4688" t="str">
        <f>"Trad IRN"</f>
        <v>Trad IRN</v>
      </c>
      <c r="B4688" t="str">
        <f>"Bldg IRN"</f>
        <v>Bldg IRN</v>
      </c>
      <c r="C4688" t="s">
        <v>41</v>
      </c>
      <c r="D4688" t="s">
        <v>3</v>
      </c>
      <c r="E4688" t="s">
        <v>80</v>
      </c>
      <c r="F4688" t="s">
        <v>81</v>
      </c>
      <c r="G4688" t="s">
        <v>82</v>
      </c>
      <c r="H4688" t="s">
        <v>83</v>
      </c>
      <c r="I4688" t="str">
        <f>"Trad IRN"</f>
        <v>Trad IRN</v>
      </c>
      <c r="J4688" t="s">
        <v>43</v>
      </c>
      <c r="K4688" t="s">
        <v>44</v>
      </c>
      <c r="L4688" t="s">
        <v>45</v>
      </c>
      <c r="M4688" t="s">
        <v>46</v>
      </c>
      <c r="N4688" t="str">
        <f>"08/18/2022"</f>
        <v>08/18/2022</v>
      </c>
      <c r="O4688" t="str">
        <f t="shared" si="471"/>
        <v>12/31/2500</v>
      </c>
      <c r="P4688">
        <v>1</v>
      </c>
      <c r="Q4688">
        <v>1</v>
      </c>
      <c r="R4688">
        <v>0.49821199999999999</v>
      </c>
      <c r="S4688">
        <v>0</v>
      </c>
      <c r="T4688">
        <v>1</v>
      </c>
      <c r="U4688">
        <v>0</v>
      </c>
      <c r="V4688" t="str">
        <f>"Trad IRN"</f>
        <v>Trad IRN</v>
      </c>
      <c r="W4688">
        <v>100</v>
      </c>
      <c r="X4688" t="s">
        <v>47</v>
      </c>
      <c r="Z4688" t="s">
        <v>47</v>
      </c>
      <c r="AB4688" t="str">
        <f>"05"</f>
        <v>05</v>
      </c>
      <c r="AC4688" t="str">
        <f>"15"</f>
        <v>15</v>
      </c>
      <c r="AD4688" t="str">
        <f>"2"</f>
        <v>2</v>
      </c>
      <c r="AE4688" t="s">
        <v>50</v>
      </c>
      <c r="AF4688">
        <v>0</v>
      </c>
      <c r="AG4688" t="s">
        <v>56</v>
      </c>
      <c r="AH4688" t="str">
        <f>"Trad IRN"</f>
        <v>Trad IRN</v>
      </c>
      <c r="AI4688" t="str">
        <f>"Bldg IRN"</f>
        <v>Bldg IRN</v>
      </c>
      <c r="AJ4688" t="s">
        <v>48</v>
      </c>
      <c r="AK4688" t="s">
        <v>48</v>
      </c>
      <c r="AL4688" t="s">
        <v>53</v>
      </c>
      <c r="AM4688">
        <v>1113.0999999999999</v>
      </c>
      <c r="AN4688">
        <v>1113.0999999999999</v>
      </c>
      <c r="AO4688">
        <v>15</v>
      </c>
    </row>
    <row r="4689" spans="1:41" x14ac:dyDescent="0.3">
      <c r="A4689" t="str">
        <f>"Trad IRN"</f>
        <v>Trad IRN</v>
      </c>
      <c r="B4689" t="str">
        <f>"Bldg IRN"</f>
        <v>Bldg IRN</v>
      </c>
      <c r="C4689" t="s">
        <v>41</v>
      </c>
      <c r="D4689" t="s">
        <v>3</v>
      </c>
      <c r="E4689" t="s">
        <v>80</v>
      </c>
      <c r="F4689" t="s">
        <v>81</v>
      </c>
      <c r="G4689" t="s">
        <v>82</v>
      </c>
      <c r="H4689" t="s">
        <v>83</v>
      </c>
      <c r="I4689" t="str">
        <f>"Trad IRN"</f>
        <v>Trad IRN</v>
      </c>
      <c r="J4689" t="s">
        <v>43</v>
      </c>
      <c r="K4689" t="s">
        <v>44</v>
      </c>
      <c r="L4689" t="s">
        <v>45</v>
      </c>
      <c r="M4689" t="s">
        <v>46</v>
      </c>
      <c r="N4689" t="str">
        <f>"08/18/2022"</f>
        <v>08/18/2022</v>
      </c>
      <c r="O4689" t="str">
        <f t="shared" si="471"/>
        <v>12/31/2500</v>
      </c>
      <c r="P4689">
        <v>1</v>
      </c>
      <c r="Q4689">
        <v>1</v>
      </c>
      <c r="S4689">
        <v>0</v>
      </c>
      <c r="T4689">
        <v>1</v>
      </c>
      <c r="U4689">
        <v>0</v>
      </c>
      <c r="V4689" t="str">
        <f>"Trad IRN"</f>
        <v>Trad IRN</v>
      </c>
      <c r="W4689">
        <v>100</v>
      </c>
      <c r="X4689" t="s">
        <v>47</v>
      </c>
      <c r="Z4689" t="s">
        <v>47</v>
      </c>
      <c r="AB4689" t="str">
        <f>"04"</f>
        <v>04</v>
      </c>
      <c r="AC4689" t="s">
        <v>48</v>
      </c>
      <c r="AD4689" t="s">
        <v>49</v>
      </c>
      <c r="AE4689" t="s">
        <v>55</v>
      </c>
      <c r="AF4689">
        <v>0</v>
      </c>
      <c r="AG4689" t="s">
        <v>56</v>
      </c>
      <c r="AH4689" t="str">
        <f>"Trad IRN"</f>
        <v>Trad IRN</v>
      </c>
      <c r="AI4689" t="str">
        <f>"Bldg IRN"</f>
        <v>Bldg IRN</v>
      </c>
      <c r="AJ4689" t="s">
        <v>48</v>
      </c>
      <c r="AK4689" t="s">
        <v>48</v>
      </c>
      <c r="AL4689" t="s">
        <v>53</v>
      </c>
      <c r="AM4689">
        <v>1113.0999999999999</v>
      </c>
      <c r="AN4689">
        <v>1113.0999999999999</v>
      </c>
      <c r="AO4689">
        <v>15</v>
      </c>
    </row>
    <row r="4690" spans="1:41" x14ac:dyDescent="0.3">
      <c r="A4690" t="str">
        <f>"Trad IRN"</f>
        <v>Trad IRN</v>
      </c>
      <c r="B4690" t="str">
        <f>"Bldg IRN"</f>
        <v>Bldg IRN</v>
      </c>
      <c r="C4690" t="s">
        <v>41</v>
      </c>
      <c r="D4690" t="s">
        <v>3</v>
      </c>
      <c r="E4690" t="s">
        <v>80</v>
      </c>
      <c r="F4690" t="s">
        <v>81</v>
      </c>
      <c r="G4690" t="s">
        <v>82</v>
      </c>
      <c r="H4690" t="s">
        <v>83</v>
      </c>
      <c r="I4690" t="str">
        <f>"Trad IRN"</f>
        <v>Trad IRN</v>
      </c>
      <c r="J4690" t="s">
        <v>43</v>
      </c>
      <c r="K4690" t="s">
        <v>44</v>
      </c>
      <c r="L4690" t="s">
        <v>45</v>
      </c>
      <c r="M4690" t="s">
        <v>70</v>
      </c>
      <c r="N4690" t="str">
        <f>"09/06/2022"</f>
        <v>09/06/2022</v>
      </c>
      <c r="O4690" t="str">
        <f t="shared" si="471"/>
        <v>12/31/2500</v>
      </c>
      <c r="P4690">
        <v>0.93662000000000001</v>
      </c>
      <c r="Q4690">
        <v>0.93662000000000001</v>
      </c>
      <c r="R4690">
        <v>0.93662000000000001</v>
      </c>
      <c r="V4690" t="str">
        <f>"Trad IRN"</f>
        <v>Trad IRN</v>
      </c>
      <c r="W4690">
        <v>50</v>
      </c>
      <c r="X4690" t="s">
        <v>47</v>
      </c>
      <c r="Z4690" t="s">
        <v>47</v>
      </c>
      <c r="AB4690" t="s">
        <v>54</v>
      </c>
      <c r="AC4690" t="str">
        <f>"05"</f>
        <v>05</v>
      </c>
      <c r="AD4690" t="str">
        <f>"1"</f>
        <v>1</v>
      </c>
      <c r="AE4690" t="s">
        <v>50</v>
      </c>
      <c r="AG4690" t="s">
        <v>56</v>
      </c>
      <c r="AH4690" t="str">
        <f>"Trad IRN"</f>
        <v>Trad IRN</v>
      </c>
      <c r="AI4690" t="str">
        <f>"Bldg IRN"</f>
        <v>Bldg IRN</v>
      </c>
      <c r="AJ4690" t="s">
        <v>54</v>
      </c>
      <c r="AK4690" t="s">
        <v>71</v>
      </c>
      <c r="AL4690" t="s">
        <v>53</v>
      </c>
      <c r="AM4690">
        <v>133</v>
      </c>
      <c r="AN4690">
        <v>142</v>
      </c>
      <c r="AO4690">
        <v>15</v>
      </c>
    </row>
    <row r="4691" spans="1:41" x14ac:dyDescent="0.3">
      <c r="A4691" t="str">
        <f>"Trad IRN"</f>
        <v>Trad IRN</v>
      </c>
      <c r="B4691" t="str">
        <f>"Bldg IRN"</f>
        <v>Bldg IRN</v>
      </c>
      <c r="C4691" t="s">
        <v>41</v>
      </c>
      <c r="D4691" t="s">
        <v>3</v>
      </c>
      <c r="E4691" t="s">
        <v>80</v>
      </c>
      <c r="F4691" t="s">
        <v>81</v>
      </c>
      <c r="G4691" t="s">
        <v>82</v>
      </c>
      <c r="H4691" t="s">
        <v>83</v>
      </c>
      <c r="I4691" t="str">
        <f>"Trad IRN"</f>
        <v>Trad IRN</v>
      </c>
      <c r="J4691" t="s">
        <v>43</v>
      </c>
      <c r="K4691" t="s">
        <v>44</v>
      </c>
      <c r="L4691" t="s">
        <v>45</v>
      </c>
      <c r="M4691" t="s">
        <v>46</v>
      </c>
      <c r="N4691" t="str">
        <f t="shared" ref="N4691:N4696" si="472">"08/18/2022"</f>
        <v>08/18/2022</v>
      </c>
      <c r="O4691" t="str">
        <f t="shared" si="471"/>
        <v>12/31/2500</v>
      </c>
      <c r="P4691">
        <v>1</v>
      </c>
      <c r="Q4691">
        <v>1</v>
      </c>
      <c r="R4691">
        <v>1</v>
      </c>
      <c r="S4691">
        <v>0</v>
      </c>
      <c r="T4691">
        <v>1</v>
      </c>
      <c r="U4691">
        <v>0</v>
      </c>
      <c r="V4691" t="str">
        <f>"Trad IRN"</f>
        <v>Trad IRN</v>
      </c>
      <c r="W4691">
        <v>100</v>
      </c>
      <c r="X4691" t="s">
        <v>47</v>
      </c>
      <c r="Z4691" t="s">
        <v>47</v>
      </c>
      <c r="AB4691" t="str">
        <f>"01"</f>
        <v>01</v>
      </c>
      <c r="AC4691" t="str">
        <f>"05"</f>
        <v>05</v>
      </c>
      <c r="AD4691" t="str">
        <f>"1"</f>
        <v>1</v>
      </c>
      <c r="AE4691" t="s">
        <v>50</v>
      </c>
      <c r="AF4691">
        <v>0</v>
      </c>
      <c r="AG4691" t="s">
        <v>56</v>
      </c>
      <c r="AH4691" t="str">
        <f>"Trad IRN"</f>
        <v>Trad IRN</v>
      </c>
      <c r="AI4691" t="str">
        <f>"Bldg IRN"</f>
        <v>Bldg IRN</v>
      </c>
      <c r="AJ4691" t="s">
        <v>48</v>
      </c>
      <c r="AK4691" t="s">
        <v>48</v>
      </c>
      <c r="AL4691" t="s">
        <v>53</v>
      </c>
      <c r="AM4691">
        <v>1113.0999999999999</v>
      </c>
      <c r="AN4691">
        <v>1113.0999999999999</v>
      </c>
      <c r="AO4691">
        <v>15</v>
      </c>
    </row>
    <row r="4692" spans="1:41" x14ac:dyDescent="0.3">
      <c r="A4692" t="str">
        <f>"Trad IRN"</f>
        <v>Trad IRN</v>
      </c>
      <c r="B4692" t="str">
        <f>"Bldg IRN"</f>
        <v>Bldg IRN</v>
      </c>
      <c r="C4692" t="s">
        <v>41</v>
      </c>
      <c r="D4692" t="s">
        <v>3</v>
      </c>
      <c r="E4692" t="s">
        <v>80</v>
      </c>
      <c r="F4692" t="s">
        <v>81</v>
      </c>
      <c r="G4692" t="s">
        <v>82</v>
      </c>
      <c r="H4692" t="s">
        <v>83</v>
      </c>
      <c r="I4692" t="str">
        <f>"Trad IRN"</f>
        <v>Trad IRN</v>
      </c>
      <c r="J4692" t="s">
        <v>43</v>
      </c>
      <c r="K4692" t="s">
        <v>44</v>
      </c>
      <c r="L4692" t="s">
        <v>45</v>
      </c>
      <c r="M4692" t="s">
        <v>46</v>
      </c>
      <c r="N4692" t="str">
        <f t="shared" si="472"/>
        <v>08/18/2022</v>
      </c>
      <c r="O4692" t="str">
        <f t="shared" si="471"/>
        <v>12/31/2500</v>
      </c>
      <c r="P4692">
        <v>1</v>
      </c>
      <c r="Q4692">
        <v>1</v>
      </c>
      <c r="S4692">
        <v>0</v>
      </c>
      <c r="T4692">
        <v>1</v>
      </c>
      <c r="U4692">
        <v>0</v>
      </c>
      <c r="V4692" t="str">
        <f>"Trad IRN"</f>
        <v>Trad IRN</v>
      </c>
      <c r="W4692">
        <v>100</v>
      </c>
      <c r="X4692" t="s">
        <v>47</v>
      </c>
      <c r="Z4692" t="s">
        <v>47</v>
      </c>
      <c r="AB4692" t="str">
        <f>"03"</f>
        <v>03</v>
      </c>
      <c r="AC4692" t="s">
        <v>48</v>
      </c>
      <c r="AD4692" t="s">
        <v>49</v>
      </c>
      <c r="AE4692" t="s">
        <v>55</v>
      </c>
      <c r="AF4692">
        <v>0</v>
      </c>
      <c r="AG4692" t="s">
        <v>56</v>
      </c>
      <c r="AH4692" t="str">
        <f>"Trad IRN"</f>
        <v>Trad IRN</v>
      </c>
      <c r="AI4692" t="str">
        <f>"Bldg IRN"</f>
        <v>Bldg IRN</v>
      </c>
      <c r="AJ4692" t="s">
        <v>48</v>
      </c>
      <c r="AK4692" t="s">
        <v>48</v>
      </c>
      <c r="AL4692" t="s">
        <v>53</v>
      </c>
      <c r="AM4692">
        <v>1113.0999999999999</v>
      </c>
      <c r="AN4692">
        <v>1113.0999999999999</v>
      </c>
      <c r="AO4692">
        <v>15</v>
      </c>
    </row>
    <row r="4693" spans="1:41" x14ac:dyDescent="0.3">
      <c r="A4693" t="str">
        <f>"Trad IRN"</f>
        <v>Trad IRN</v>
      </c>
      <c r="B4693" t="str">
        <f>"Bldg IRN"</f>
        <v>Bldg IRN</v>
      </c>
      <c r="C4693" t="s">
        <v>41</v>
      </c>
      <c r="D4693" t="s">
        <v>3</v>
      </c>
      <c r="E4693" t="s">
        <v>80</v>
      </c>
      <c r="F4693" t="s">
        <v>81</v>
      </c>
      <c r="G4693" t="s">
        <v>82</v>
      </c>
      <c r="H4693" t="s">
        <v>83</v>
      </c>
      <c r="I4693" t="str">
        <f>"Trad IRN"</f>
        <v>Trad IRN</v>
      </c>
      <c r="J4693" t="s">
        <v>43</v>
      </c>
      <c r="K4693" t="s">
        <v>44</v>
      </c>
      <c r="L4693" t="s">
        <v>45</v>
      </c>
      <c r="M4693" t="s">
        <v>70</v>
      </c>
      <c r="N4693" t="str">
        <f t="shared" si="472"/>
        <v>08/18/2022</v>
      </c>
      <c r="O4693" t="str">
        <f t="shared" si="471"/>
        <v>12/31/2500</v>
      </c>
      <c r="P4693">
        <v>1</v>
      </c>
      <c r="Q4693">
        <v>1</v>
      </c>
      <c r="R4693">
        <v>0.99295800000000001</v>
      </c>
      <c r="V4693" t="str">
        <f>"Trad IRN"</f>
        <v>Trad IRN</v>
      </c>
      <c r="W4693">
        <v>50</v>
      </c>
      <c r="X4693" t="s">
        <v>47</v>
      </c>
      <c r="Z4693" t="s">
        <v>47</v>
      </c>
      <c r="AB4693" t="s">
        <v>54</v>
      </c>
      <c r="AC4693" t="str">
        <f>"12"</f>
        <v>12</v>
      </c>
      <c r="AD4693" t="str">
        <f>"6"</f>
        <v>6</v>
      </c>
      <c r="AE4693" t="s">
        <v>50</v>
      </c>
      <c r="AG4693" t="s">
        <v>56</v>
      </c>
      <c r="AH4693" t="str">
        <f>"Trad IRN"</f>
        <v>Trad IRN</v>
      </c>
      <c r="AI4693" t="str">
        <f>"Bldg IRN"</f>
        <v>Bldg IRN</v>
      </c>
      <c r="AJ4693" t="s">
        <v>54</v>
      </c>
      <c r="AK4693" t="s">
        <v>71</v>
      </c>
      <c r="AL4693" t="s">
        <v>53</v>
      </c>
      <c r="AM4693">
        <v>142</v>
      </c>
      <c r="AN4693">
        <v>142</v>
      </c>
      <c r="AO4693">
        <v>15</v>
      </c>
    </row>
    <row r="4694" spans="1:41" x14ac:dyDescent="0.3">
      <c r="A4694" t="str">
        <f>"Trad IRN"</f>
        <v>Trad IRN</v>
      </c>
      <c r="B4694" t="str">
        <f>"Bldg IRN"</f>
        <v>Bldg IRN</v>
      </c>
      <c r="C4694" t="s">
        <v>41</v>
      </c>
      <c r="D4694" t="s">
        <v>3</v>
      </c>
      <c r="E4694" t="s">
        <v>80</v>
      </c>
      <c r="F4694" t="s">
        <v>81</v>
      </c>
      <c r="G4694" t="s">
        <v>82</v>
      </c>
      <c r="H4694" t="s">
        <v>83</v>
      </c>
      <c r="I4694" t="str">
        <f>"Trad IRN"</f>
        <v>Trad IRN</v>
      </c>
      <c r="J4694" t="s">
        <v>43</v>
      </c>
      <c r="K4694" t="s">
        <v>44</v>
      </c>
      <c r="L4694" t="s">
        <v>45</v>
      </c>
      <c r="M4694" t="s">
        <v>46</v>
      </c>
      <c r="N4694" t="str">
        <f t="shared" si="472"/>
        <v>08/18/2022</v>
      </c>
      <c r="O4694" t="str">
        <f>"09/10/2022"</f>
        <v>09/10/2022</v>
      </c>
      <c r="P4694">
        <v>9.2283000000000004E-2</v>
      </c>
      <c r="Q4694">
        <v>9.2283000000000004E-2</v>
      </c>
      <c r="S4694">
        <v>0</v>
      </c>
      <c r="T4694">
        <v>9.2283000000000004E-2</v>
      </c>
      <c r="U4694">
        <v>0</v>
      </c>
      <c r="V4694" t="str">
        <f>"Trad IRN"</f>
        <v>Trad IRN</v>
      </c>
      <c r="W4694">
        <v>100</v>
      </c>
      <c r="X4694" t="s">
        <v>47</v>
      </c>
      <c r="Z4694" t="s">
        <v>47</v>
      </c>
      <c r="AB4694" t="str">
        <f>"02"</f>
        <v>02</v>
      </c>
      <c r="AC4694" t="s">
        <v>48</v>
      </c>
      <c r="AD4694" t="s">
        <v>49</v>
      </c>
      <c r="AE4694" t="s">
        <v>50</v>
      </c>
      <c r="AF4694">
        <v>2</v>
      </c>
      <c r="AG4694" t="s">
        <v>56</v>
      </c>
      <c r="AH4694" t="str">
        <f>"Trad IRN"</f>
        <v>Trad IRN</v>
      </c>
      <c r="AI4694" t="str">
        <f>"Bldg IRN"</f>
        <v>Bldg IRN</v>
      </c>
      <c r="AJ4694" t="s">
        <v>48</v>
      </c>
      <c r="AK4694" t="s">
        <v>48</v>
      </c>
      <c r="AL4694" t="s">
        <v>53</v>
      </c>
      <c r="AM4694">
        <v>102.72</v>
      </c>
      <c r="AN4694">
        <v>1113.0999999999999</v>
      </c>
      <c r="AO4694">
        <v>15</v>
      </c>
    </row>
    <row r="4695" spans="1:41" x14ac:dyDescent="0.3">
      <c r="A4695" t="str">
        <f>"Trad IRN"</f>
        <v>Trad IRN</v>
      </c>
      <c r="B4695" t="str">
        <f>"Bldg IRN"</f>
        <v>Bldg IRN</v>
      </c>
      <c r="C4695" t="s">
        <v>41</v>
      </c>
      <c r="D4695" t="s">
        <v>3</v>
      </c>
      <c r="E4695" t="s">
        <v>80</v>
      </c>
      <c r="F4695" t="s">
        <v>81</v>
      </c>
      <c r="G4695" t="s">
        <v>82</v>
      </c>
      <c r="H4695" t="s">
        <v>83</v>
      </c>
      <c r="I4695" t="str">
        <f>"Trad IRN"</f>
        <v>Trad IRN</v>
      </c>
      <c r="J4695" t="s">
        <v>43</v>
      </c>
      <c r="K4695" t="s">
        <v>44</v>
      </c>
      <c r="L4695" t="s">
        <v>45</v>
      </c>
      <c r="M4695" t="s">
        <v>46</v>
      </c>
      <c r="N4695" t="str">
        <f t="shared" si="472"/>
        <v>08/18/2022</v>
      </c>
      <c r="O4695" t="str">
        <f>"12/31/2500"</f>
        <v>12/31/2500</v>
      </c>
      <c r="P4695">
        <v>1</v>
      </c>
      <c r="Q4695">
        <v>1</v>
      </c>
      <c r="R4695">
        <v>1</v>
      </c>
      <c r="S4695">
        <v>0</v>
      </c>
      <c r="T4695">
        <v>1</v>
      </c>
      <c r="U4695">
        <v>0</v>
      </c>
      <c r="V4695" t="str">
        <f>"Trad IRN"</f>
        <v>Trad IRN</v>
      </c>
      <c r="W4695">
        <v>100</v>
      </c>
      <c r="X4695" t="s">
        <v>47</v>
      </c>
      <c r="Z4695" t="s">
        <v>47</v>
      </c>
      <c r="AB4695" t="str">
        <f>"03"</f>
        <v>03</v>
      </c>
      <c r="AC4695" t="str">
        <f>"12"</f>
        <v>12</v>
      </c>
      <c r="AD4695" t="str">
        <f>"6"</f>
        <v>6</v>
      </c>
      <c r="AE4695" t="s">
        <v>55</v>
      </c>
      <c r="AF4695">
        <v>0</v>
      </c>
      <c r="AG4695" t="s">
        <v>56</v>
      </c>
      <c r="AH4695" t="str">
        <f>"Trad IRN"</f>
        <v>Trad IRN</v>
      </c>
      <c r="AI4695" t="str">
        <f>"Bldg IRN"</f>
        <v>Bldg IRN</v>
      </c>
      <c r="AJ4695" t="s">
        <v>48</v>
      </c>
      <c r="AK4695" t="s">
        <v>48</v>
      </c>
      <c r="AL4695" t="s">
        <v>53</v>
      </c>
      <c r="AM4695">
        <v>1113.0999999999999</v>
      </c>
      <c r="AN4695">
        <v>1113.0999999999999</v>
      </c>
      <c r="AO4695">
        <v>15</v>
      </c>
    </row>
    <row r="4696" spans="1:41" x14ac:dyDescent="0.3">
      <c r="A4696" t="str">
        <f>"Trad IRN"</f>
        <v>Trad IRN</v>
      </c>
      <c r="B4696" t="str">
        <f>"Bldg IRN"</f>
        <v>Bldg IRN</v>
      </c>
      <c r="C4696" t="s">
        <v>41</v>
      </c>
      <c r="D4696" t="s">
        <v>3</v>
      </c>
      <c r="E4696" t="s">
        <v>80</v>
      </c>
      <c r="F4696" t="s">
        <v>81</v>
      </c>
      <c r="G4696" t="s">
        <v>82</v>
      </c>
      <c r="H4696" t="s">
        <v>83</v>
      </c>
      <c r="I4696" t="str">
        <f>"Trad IRN"</f>
        <v>Trad IRN</v>
      </c>
      <c r="J4696" t="s">
        <v>43</v>
      </c>
      <c r="K4696" t="s">
        <v>44</v>
      </c>
      <c r="L4696" t="s">
        <v>45</v>
      </c>
      <c r="M4696" t="s">
        <v>46</v>
      </c>
      <c r="N4696" t="str">
        <f t="shared" si="472"/>
        <v>08/18/2022</v>
      </c>
      <c r="O4696" t="str">
        <f>"12/31/2500"</f>
        <v>12/31/2500</v>
      </c>
      <c r="P4696">
        <v>1</v>
      </c>
      <c r="Q4696">
        <v>1</v>
      </c>
      <c r="S4696">
        <v>0</v>
      </c>
      <c r="T4696">
        <v>1</v>
      </c>
      <c r="U4696">
        <v>0</v>
      </c>
      <c r="V4696" t="str">
        <f>"Trad IRN"</f>
        <v>Trad IRN</v>
      </c>
      <c r="W4696">
        <v>100</v>
      </c>
      <c r="X4696" t="s">
        <v>47</v>
      </c>
      <c r="Z4696" t="s">
        <v>47</v>
      </c>
      <c r="AB4696" t="str">
        <f>"01"</f>
        <v>01</v>
      </c>
      <c r="AC4696" t="s">
        <v>48</v>
      </c>
      <c r="AD4696" t="s">
        <v>49</v>
      </c>
      <c r="AE4696" t="s">
        <v>50</v>
      </c>
      <c r="AF4696">
        <v>0</v>
      </c>
      <c r="AG4696" t="s">
        <v>56</v>
      </c>
      <c r="AH4696" t="str">
        <f>"Trad IRN"</f>
        <v>Trad IRN</v>
      </c>
      <c r="AI4696" t="str">
        <f>"Bldg IRN"</f>
        <v>Bldg IRN</v>
      </c>
      <c r="AJ4696" t="s">
        <v>48</v>
      </c>
      <c r="AK4696" t="s">
        <v>48</v>
      </c>
      <c r="AL4696" t="s">
        <v>53</v>
      </c>
      <c r="AM4696">
        <v>1113.0999999999999</v>
      </c>
      <c r="AN4696">
        <v>1113.0999999999999</v>
      </c>
      <c r="AO4696">
        <v>15</v>
      </c>
    </row>
    <row r="4697" spans="1:41" x14ac:dyDescent="0.3">
      <c r="A4697" t="str">
        <f>"Trad IRN"</f>
        <v>Trad IRN</v>
      </c>
      <c r="B4697" t="str">
        <f>"Bldg IRN"</f>
        <v>Bldg IRN</v>
      </c>
      <c r="C4697" t="s">
        <v>41</v>
      </c>
      <c r="D4697" t="s">
        <v>3</v>
      </c>
      <c r="E4697" t="s">
        <v>80</v>
      </c>
      <c r="F4697" t="s">
        <v>81</v>
      </c>
      <c r="G4697" t="s">
        <v>82</v>
      </c>
      <c r="H4697" t="s">
        <v>83</v>
      </c>
      <c r="I4697" t="str">
        <f>"Trad IRN"</f>
        <v>Trad IRN</v>
      </c>
      <c r="J4697" t="s">
        <v>43</v>
      </c>
      <c r="K4697" t="s">
        <v>44</v>
      </c>
      <c r="L4697" t="s">
        <v>45</v>
      </c>
      <c r="M4697" t="s">
        <v>46</v>
      </c>
      <c r="N4697" t="str">
        <f>"01/23/2023"</f>
        <v>01/23/2023</v>
      </c>
      <c r="O4697" t="str">
        <f>"12/31/2500"</f>
        <v>12/31/2500</v>
      </c>
      <c r="P4697">
        <v>0.46141399999999999</v>
      </c>
      <c r="Q4697">
        <v>0.46141399999999999</v>
      </c>
      <c r="R4697">
        <v>0</v>
      </c>
      <c r="S4697">
        <v>0</v>
      </c>
      <c r="T4697">
        <v>0.46141399999999999</v>
      </c>
      <c r="U4697">
        <v>0</v>
      </c>
      <c r="V4697" t="str">
        <f>"Trad IRN"</f>
        <v>Trad IRN</v>
      </c>
      <c r="W4697">
        <v>100</v>
      </c>
      <c r="X4697" t="s">
        <v>47</v>
      </c>
      <c r="Z4697" t="s">
        <v>47</v>
      </c>
      <c r="AB4697" t="str">
        <f>"02"</f>
        <v>02</v>
      </c>
      <c r="AC4697" t="str">
        <f>"10"</f>
        <v>10</v>
      </c>
      <c r="AD4697" t="str">
        <f>"2"</f>
        <v>2</v>
      </c>
      <c r="AE4697" t="s">
        <v>55</v>
      </c>
      <c r="AF4697">
        <v>0</v>
      </c>
      <c r="AG4697" t="s">
        <v>56</v>
      </c>
      <c r="AH4697" t="str">
        <f>"Trad IRN"</f>
        <v>Trad IRN</v>
      </c>
      <c r="AI4697" t="str">
        <f>"Bldg IRN"</f>
        <v>Bldg IRN</v>
      </c>
      <c r="AJ4697" t="s">
        <v>48</v>
      </c>
      <c r="AK4697" t="s">
        <v>48</v>
      </c>
      <c r="AL4697" t="s">
        <v>53</v>
      </c>
      <c r="AM4697">
        <v>513.6</v>
      </c>
      <c r="AN4697">
        <v>1113.0999999999999</v>
      </c>
      <c r="AO4697">
        <v>15</v>
      </c>
    </row>
    <row r="4698" spans="1:41" x14ac:dyDescent="0.3">
      <c r="A4698" t="str">
        <f>"Trad IRN"</f>
        <v>Trad IRN</v>
      </c>
      <c r="B4698" t="str">
        <f>"Bldg IRN"</f>
        <v>Bldg IRN</v>
      </c>
      <c r="C4698" t="s">
        <v>41</v>
      </c>
      <c r="D4698" t="s">
        <v>3</v>
      </c>
      <c r="E4698" t="s">
        <v>80</v>
      </c>
      <c r="F4698" t="s">
        <v>81</v>
      </c>
      <c r="G4698" t="s">
        <v>82</v>
      </c>
      <c r="H4698" t="s">
        <v>83</v>
      </c>
      <c r="I4698" t="str">
        <f>"Trad IRN"</f>
        <v>Trad IRN</v>
      </c>
      <c r="J4698" t="s">
        <v>43</v>
      </c>
      <c r="K4698" t="s">
        <v>44</v>
      </c>
      <c r="L4698" t="s">
        <v>45</v>
      </c>
      <c r="M4698" t="s">
        <v>46</v>
      </c>
      <c r="N4698" t="str">
        <f>"08/18/2022"</f>
        <v>08/18/2022</v>
      </c>
      <c r="O4698" t="str">
        <f>"01/22/2023"</f>
        <v>01/22/2023</v>
      </c>
      <c r="P4698">
        <v>0.53858600000000001</v>
      </c>
      <c r="Q4698">
        <v>0.53858600000000001</v>
      </c>
      <c r="S4698">
        <v>0</v>
      </c>
      <c r="T4698">
        <v>0.53858600000000001</v>
      </c>
      <c r="U4698">
        <v>0</v>
      </c>
      <c r="V4698" t="str">
        <f>"Trad IRN"</f>
        <v>Trad IRN</v>
      </c>
      <c r="W4698">
        <v>100</v>
      </c>
      <c r="X4698" t="s">
        <v>47</v>
      </c>
      <c r="Z4698" t="s">
        <v>47</v>
      </c>
      <c r="AB4698" t="str">
        <f>"02"</f>
        <v>02</v>
      </c>
      <c r="AC4698" t="s">
        <v>48</v>
      </c>
      <c r="AD4698" t="s">
        <v>49</v>
      </c>
      <c r="AE4698" t="s">
        <v>55</v>
      </c>
      <c r="AF4698">
        <v>0</v>
      </c>
      <c r="AG4698" t="s">
        <v>56</v>
      </c>
      <c r="AH4698" t="str">
        <f>"Trad IRN"</f>
        <v>Trad IRN</v>
      </c>
      <c r="AI4698" t="str">
        <f>"Bldg IRN"</f>
        <v>Bldg IRN</v>
      </c>
      <c r="AJ4698" t="s">
        <v>48</v>
      </c>
      <c r="AK4698" t="s">
        <v>48</v>
      </c>
      <c r="AL4698" t="s">
        <v>53</v>
      </c>
      <c r="AM4698">
        <v>599.5</v>
      </c>
      <c r="AN4698">
        <v>1113.0999999999999</v>
      </c>
      <c r="AO4698">
        <v>15</v>
      </c>
    </row>
    <row r="4699" spans="1:41" x14ac:dyDescent="0.3">
      <c r="A4699" t="str">
        <f>"Trad IRN"</f>
        <v>Trad IRN</v>
      </c>
      <c r="B4699" t="str">
        <f>"Bldg IRN"</f>
        <v>Bldg IRN</v>
      </c>
      <c r="C4699" t="s">
        <v>41</v>
      </c>
      <c r="D4699" t="s">
        <v>3</v>
      </c>
      <c r="E4699" t="s">
        <v>80</v>
      </c>
      <c r="F4699" t="s">
        <v>81</v>
      </c>
      <c r="G4699" t="s">
        <v>82</v>
      </c>
      <c r="H4699" t="s">
        <v>83</v>
      </c>
      <c r="I4699" t="str">
        <f>"Trad IRN"</f>
        <v>Trad IRN</v>
      </c>
      <c r="J4699" t="s">
        <v>43</v>
      </c>
      <c r="K4699" t="s">
        <v>44</v>
      </c>
      <c r="L4699" t="s">
        <v>45</v>
      </c>
      <c r="M4699" t="s">
        <v>46</v>
      </c>
      <c r="N4699" t="str">
        <f>"08/18/2022"</f>
        <v>08/18/2022</v>
      </c>
      <c r="O4699" t="str">
        <f t="shared" ref="O4699:O4705" si="473">"12/31/2500"</f>
        <v>12/31/2500</v>
      </c>
      <c r="P4699">
        <v>1</v>
      </c>
      <c r="Q4699">
        <v>1</v>
      </c>
      <c r="S4699">
        <v>0</v>
      </c>
      <c r="T4699">
        <v>1</v>
      </c>
      <c r="U4699">
        <v>0</v>
      </c>
      <c r="V4699" t="str">
        <f>"Trad IRN"</f>
        <v>Trad IRN</v>
      </c>
      <c r="W4699">
        <v>100</v>
      </c>
      <c r="X4699" t="s">
        <v>47</v>
      </c>
      <c r="Z4699" t="s">
        <v>47</v>
      </c>
      <c r="AB4699" t="str">
        <f>"03"</f>
        <v>03</v>
      </c>
      <c r="AC4699" t="s">
        <v>48</v>
      </c>
      <c r="AD4699" t="s">
        <v>49</v>
      </c>
      <c r="AE4699" t="s">
        <v>55</v>
      </c>
      <c r="AF4699">
        <v>0</v>
      </c>
      <c r="AG4699" t="s">
        <v>56</v>
      </c>
      <c r="AH4699" t="str">
        <f>"Trad IRN"</f>
        <v>Trad IRN</v>
      </c>
      <c r="AI4699" t="str">
        <f>"Bldg IRN"</f>
        <v>Bldg IRN</v>
      </c>
      <c r="AJ4699" t="s">
        <v>48</v>
      </c>
      <c r="AK4699" t="s">
        <v>48</v>
      </c>
      <c r="AL4699" t="s">
        <v>53</v>
      </c>
      <c r="AM4699">
        <v>1113.0999999999999</v>
      </c>
      <c r="AN4699">
        <v>1113.0999999999999</v>
      </c>
      <c r="AO4699">
        <v>15</v>
      </c>
    </row>
    <row r="4700" spans="1:41" x14ac:dyDescent="0.3">
      <c r="A4700" t="str">
        <f>"Trad IRN"</f>
        <v>Trad IRN</v>
      </c>
      <c r="B4700" t="str">
        <f>"Bldg IRN"</f>
        <v>Bldg IRN</v>
      </c>
      <c r="C4700" t="s">
        <v>41</v>
      </c>
      <c r="D4700" t="s">
        <v>3</v>
      </c>
      <c r="E4700" t="s">
        <v>80</v>
      </c>
      <c r="F4700" t="s">
        <v>81</v>
      </c>
      <c r="G4700" t="s">
        <v>82</v>
      </c>
      <c r="H4700" t="s">
        <v>83</v>
      </c>
      <c r="I4700" t="str">
        <f>"Trad IRN"</f>
        <v>Trad IRN</v>
      </c>
      <c r="J4700" t="s">
        <v>43</v>
      </c>
      <c r="K4700" t="s">
        <v>44</v>
      </c>
      <c r="L4700" t="s">
        <v>45</v>
      </c>
      <c r="M4700" t="s">
        <v>46</v>
      </c>
      <c r="N4700" t="str">
        <f>"08/18/2022"</f>
        <v>08/18/2022</v>
      </c>
      <c r="O4700" t="str">
        <f t="shared" si="473"/>
        <v>12/31/2500</v>
      </c>
      <c r="P4700">
        <v>1</v>
      </c>
      <c r="Q4700">
        <v>1</v>
      </c>
      <c r="R4700">
        <v>1</v>
      </c>
      <c r="S4700">
        <v>0</v>
      </c>
      <c r="T4700">
        <v>1</v>
      </c>
      <c r="U4700">
        <v>0</v>
      </c>
      <c r="V4700" t="str">
        <f>"Trad IRN"</f>
        <v>Trad IRN</v>
      </c>
      <c r="W4700">
        <v>100</v>
      </c>
      <c r="X4700" t="s">
        <v>47</v>
      </c>
      <c r="Z4700" t="s">
        <v>47</v>
      </c>
      <c r="AB4700" t="str">
        <f>"05"</f>
        <v>05</v>
      </c>
      <c r="AC4700" t="str">
        <f>"09"</f>
        <v>09</v>
      </c>
      <c r="AD4700" t="str">
        <f>"2"</f>
        <v>2</v>
      </c>
      <c r="AE4700" t="s">
        <v>55</v>
      </c>
      <c r="AF4700">
        <v>0</v>
      </c>
      <c r="AG4700" t="s">
        <v>56</v>
      </c>
      <c r="AH4700" t="str">
        <f>"Trad IRN"</f>
        <v>Trad IRN</v>
      </c>
      <c r="AI4700" t="str">
        <f>"Bldg IRN"</f>
        <v>Bldg IRN</v>
      </c>
      <c r="AJ4700" t="s">
        <v>48</v>
      </c>
      <c r="AK4700" t="s">
        <v>48</v>
      </c>
      <c r="AL4700" t="s">
        <v>53</v>
      </c>
      <c r="AM4700">
        <v>1113.0999999999999</v>
      </c>
      <c r="AN4700">
        <v>1113.0999999999999</v>
      </c>
      <c r="AO4700">
        <v>15</v>
      </c>
    </row>
    <row r="4701" spans="1:41" x14ac:dyDescent="0.3">
      <c r="A4701" t="str">
        <f>"Trad IRN"</f>
        <v>Trad IRN</v>
      </c>
      <c r="B4701" t="str">
        <f>"Bldg IRN"</f>
        <v>Bldg IRN</v>
      </c>
      <c r="C4701" t="s">
        <v>41</v>
      </c>
      <c r="D4701" t="s">
        <v>3</v>
      </c>
      <c r="E4701" t="s">
        <v>80</v>
      </c>
      <c r="F4701" t="s">
        <v>81</v>
      </c>
      <c r="G4701" t="s">
        <v>82</v>
      </c>
      <c r="H4701" t="s">
        <v>83</v>
      </c>
      <c r="I4701" t="str">
        <f>"Trad IRN"</f>
        <v>Trad IRN</v>
      </c>
      <c r="J4701" t="s">
        <v>43</v>
      </c>
      <c r="K4701" t="s">
        <v>44</v>
      </c>
      <c r="L4701" t="s">
        <v>45</v>
      </c>
      <c r="M4701" t="s">
        <v>46</v>
      </c>
      <c r="N4701" t="str">
        <f>"08/18/2022"</f>
        <v>08/18/2022</v>
      </c>
      <c r="O4701" t="str">
        <f t="shared" si="473"/>
        <v>12/31/2500</v>
      </c>
      <c r="P4701">
        <v>1</v>
      </c>
      <c r="Q4701">
        <v>1</v>
      </c>
      <c r="S4701">
        <v>1</v>
      </c>
      <c r="T4701">
        <v>1</v>
      </c>
      <c r="U4701">
        <v>0</v>
      </c>
      <c r="V4701" t="str">
        <f>"Trad IRN"</f>
        <v>Trad IRN</v>
      </c>
      <c r="W4701">
        <v>100</v>
      </c>
      <c r="X4701" t="s">
        <v>47</v>
      </c>
      <c r="Z4701" t="s">
        <v>47</v>
      </c>
      <c r="AB4701" t="str">
        <f>"02"</f>
        <v>02</v>
      </c>
      <c r="AC4701" t="s">
        <v>48</v>
      </c>
      <c r="AD4701" t="s">
        <v>49</v>
      </c>
      <c r="AE4701" t="s">
        <v>55</v>
      </c>
      <c r="AF4701">
        <v>0</v>
      </c>
      <c r="AG4701" t="s">
        <v>56</v>
      </c>
      <c r="AH4701" t="str">
        <f>"Trad IRN"</f>
        <v>Trad IRN</v>
      </c>
      <c r="AI4701" t="str">
        <f>"Bldg IRN"</f>
        <v>Bldg IRN</v>
      </c>
      <c r="AJ4701" t="s">
        <v>48</v>
      </c>
      <c r="AK4701" t="s">
        <v>48</v>
      </c>
      <c r="AL4701" t="s">
        <v>53</v>
      </c>
      <c r="AM4701">
        <v>1113.0999999999999</v>
      </c>
      <c r="AN4701">
        <v>1113.0999999999999</v>
      </c>
      <c r="AO4701">
        <v>15</v>
      </c>
    </row>
    <row r="4702" spans="1:41" x14ac:dyDescent="0.3">
      <c r="A4702" t="str">
        <f>"Trad IRN"</f>
        <v>Trad IRN</v>
      </c>
      <c r="B4702" t="str">
        <f>"Bldg IRN"</f>
        <v>Bldg IRN</v>
      </c>
      <c r="C4702" t="s">
        <v>41</v>
      </c>
      <c r="D4702" t="s">
        <v>3</v>
      </c>
      <c r="E4702" t="s">
        <v>80</v>
      </c>
      <c r="F4702" t="s">
        <v>81</v>
      </c>
      <c r="G4702" t="s">
        <v>82</v>
      </c>
      <c r="H4702" t="s">
        <v>83</v>
      </c>
      <c r="I4702" t="str">
        <f>"Trad IRN"</f>
        <v>Trad IRN</v>
      </c>
      <c r="J4702" t="s">
        <v>43</v>
      </c>
      <c r="K4702" t="s">
        <v>44</v>
      </c>
      <c r="L4702" t="s">
        <v>45</v>
      </c>
      <c r="M4702" t="s">
        <v>46</v>
      </c>
      <c r="N4702" t="str">
        <f>"08/18/2022"</f>
        <v>08/18/2022</v>
      </c>
      <c r="O4702" t="str">
        <f t="shared" si="473"/>
        <v>12/31/2500</v>
      </c>
      <c r="P4702">
        <v>1</v>
      </c>
      <c r="Q4702">
        <v>1</v>
      </c>
      <c r="S4702">
        <v>0</v>
      </c>
      <c r="T4702">
        <v>1</v>
      </c>
      <c r="U4702">
        <v>0</v>
      </c>
      <c r="V4702" t="str">
        <f>"Trad IRN"</f>
        <v>Trad IRN</v>
      </c>
      <c r="W4702">
        <v>100</v>
      </c>
      <c r="X4702" t="s">
        <v>47</v>
      </c>
      <c r="Z4702" t="s">
        <v>47</v>
      </c>
      <c r="AB4702" t="str">
        <f>"03"</f>
        <v>03</v>
      </c>
      <c r="AC4702" t="s">
        <v>48</v>
      </c>
      <c r="AD4702" t="s">
        <v>49</v>
      </c>
      <c r="AE4702" t="s">
        <v>50</v>
      </c>
      <c r="AF4702">
        <v>0</v>
      </c>
      <c r="AG4702" t="s">
        <v>56</v>
      </c>
      <c r="AH4702" t="str">
        <f>"Trad IRN"</f>
        <v>Trad IRN</v>
      </c>
      <c r="AI4702" t="str">
        <f>"Bldg IRN"</f>
        <v>Bldg IRN</v>
      </c>
      <c r="AJ4702" t="s">
        <v>48</v>
      </c>
      <c r="AK4702" t="s">
        <v>48</v>
      </c>
      <c r="AL4702" t="s">
        <v>53</v>
      </c>
      <c r="AM4702">
        <v>1113.0999999999999</v>
      </c>
      <c r="AN4702">
        <v>1113.0999999999999</v>
      </c>
      <c r="AO4702">
        <v>15</v>
      </c>
    </row>
    <row r="4703" spans="1:41" x14ac:dyDescent="0.3">
      <c r="A4703" t="str">
        <f>"Trad IRN"</f>
        <v>Trad IRN</v>
      </c>
      <c r="B4703" t="str">
        <f>"Bldg IRN"</f>
        <v>Bldg IRN</v>
      </c>
      <c r="C4703" t="s">
        <v>41</v>
      </c>
      <c r="D4703" t="s">
        <v>3</v>
      </c>
      <c r="E4703" t="s">
        <v>80</v>
      </c>
      <c r="F4703" t="s">
        <v>81</v>
      </c>
      <c r="G4703" t="s">
        <v>82</v>
      </c>
      <c r="H4703" t="s">
        <v>83</v>
      </c>
      <c r="I4703" t="str">
        <f>"Trad IRN"</f>
        <v>Trad IRN</v>
      </c>
      <c r="J4703" t="s">
        <v>43</v>
      </c>
      <c r="K4703" t="s">
        <v>44</v>
      </c>
      <c r="L4703" t="s">
        <v>45</v>
      </c>
      <c r="M4703" t="s">
        <v>46</v>
      </c>
      <c r="N4703" t="str">
        <f>"08/19/2022"</f>
        <v>08/19/2022</v>
      </c>
      <c r="O4703" t="str">
        <f t="shared" si="473"/>
        <v>12/31/2500</v>
      </c>
      <c r="P4703">
        <v>0.994232</v>
      </c>
      <c r="Q4703">
        <v>0.994232</v>
      </c>
      <c r="S4703">
        <v>0</v>
      </c>
      <c r="T4703">
        <v>0.994232</v>
      </c>
      <c r="U4703">
        <v>0</v>
      </c>
      <c r="V4703" t="str">
        <f>"Trad IRN"</f>
        <v>Trad IRN</v>
      </c>
      <c r="W4703">
        <v>100</v>
      </c>
      <c r="X4703" t="s">
        <v>47</v>
      </c>
      <c r="Z4703" t="s">
        <v>47</v>
      </c>
      <c r="AB4703" t="str">
        <f>"01"</f>
        <v>01</v>
      </c>
      <c r="AC4703" t="s">
        <v>48</v>
      </c>
      <c r="AD4703" t="s">
        <v>49</v>
      </c>
      <c r="AE4703" t="s">
        <v>55</v>
      </c>
      <c r="AF4703">
        <v>0</v>
      </c>
      <c r="AG4703" t="s">
        <v>56</v>
      </c>
      <c r="AH4703" t="str">
        <f>"Trad IRN"</f>
        <v>Trad IRN</v>
      </c>
      <c r="AI4703" t="str">
        <f>"Bldg IRN"</f>
        <v>Bldg IRN</v>
      </c>
      <c r="AJ4703" t="s">
        <v>48</v>
      </c>
      <c r="AK4703" t="s">
        <v>48</v>
      </c>
      <c r="AL4703" t="s">
        <v>53</v>
      </c>
      <c r="AM4703">
        <v>1106.68</v>
      </c>
      <c r="AN4703">
        <v>1113.0999999999999</v>
      </c>
      <c r="AO4703">
        <v>15</v>
      </c>
    </row>
    <row r="4704" spans="1:41" x14ac:dyDescent="0.3">
      <c r="A4704" t="str">
        <f>"Trad IRN"</f>
        <v>Trad IRN</v>
      </c>
      <c r="B4704" t="str">
        <f>"Bldg IRN"</f>
        <v>Bldg IRN</v>
      </c>
      <c r="C4704" t="s">
        <v>41</v>
      </c>
      <c r="D4704" t="s">
        <v>3</v>
      </c>
      <c r="E4704" t="s">
        <v>80</v>
      </c>
      <c r="F4704" t="s">
        <v>81</v>
      </c>
      <c r="G4704" t="s">
        <v>82</v>
      </c>
      <c r="H4704" t="s">
        <v>83</v>
      </c>
      <c r="I4704" t="str">
        <f>"Trad IRN"</f>
        <v>Trad IRN</v>
      </c>
      <c r="J4704" t="s">
        <v>43</v>
      </c>
      <c r="K4704" t="s">
        <v>44</v>
      </c>
      <c r="L4704" t="s">
        <v>45</v>
      </c>
      <c r="M4704" t="s">
        <v>46</v>
      </c>
      <c r="N4704" t="str">
        <f>"08/18/2022"</f>
        <v>08/18/2022</v>
      </c>
      <c r="O4704" t="str">
        <f t="shared" si="473"/>
        <v>12/31/2500</v>
      </c>
      <c r="P4704">
        <v>1</v>
      </c>
      <c r="Q4704">
        <v>1</v>
      </c>
      <c r="S4704">
        <v>0</v>
      </c>
      <c r="T4704">
        <v>1</v>
      </c>
      <c r="U4704">
        <v>0</v>
      </c>
      <c r="V4704" t="str">
        <f>"Trad IRN"</f>
        <v>Trad IRN</v>
      </c>
      <c r="W4704">
        <v>100</v>
      </c>
      <c r="X4704" t="s">
        <v>47</v>
      </c>
      <c r="Z4704" t="s">
        <v>47</v>
      </c>
      <c r="AB4704" t="str">
        <f>"05"</f>
        <v>05</v>
      </c>
      <c r="AC4704" t="s">
        <v>48</v>
      </c>
      <c r="AD4704" t="s">
        <v>49</v>
      </c>
      <c r="AE4704" t="s">
        <v>50</v>
      </c>
      <c r="AF4704">
        <v>0</v>
      </c>
      <c r="AG4704" t="s">
        <v>56</v>
      </c>
      <c r="AH4704" t="str">
        <f>"Trad IRN"</f>
        <v>Trad IRN</v>
      </c>
      <c r="AI4704" t="str">
        <f>"Bldg IRN"</f>
        <v>Bldg IRN</v>
      </c>
      <c r="AJ4704" t="s">
        <v>48</v>
      </c>
      <c r="AK4704" t="s">
        <v>48</v>
      </c>
      <c r="AL4704" t="s">
        <v>53</v>
      </c>
      <c r="AM4704">
        <v>1113.0999999999999</v>
      </c>
      <c r="AN4704">
        <v>1113.0999999999999</v>
      </c>
      <c r="AO4704">
        <v>15</v>
      </c>
    </row>
    <row r="4705" spans="1:41" x14ac:dyDescent="0.3">
      <c r="A4705" t="str">
        <f>"Trad IRN"</f>
        <v>Trad IRN</v>
      </c>
      <c r="B4705" t="str">
        <f>"Bldg IRN"</f>
        <v>Bldg IRN</v>
      </c>
      <c r="C4705" t="s">
        <v>41</v>
      </c>
      <c r="D4705" t="s">
        <v>3</v>
      </c>
      <c r="E4705" t="s">
        <v>80</v>
      </c>
      <c r="F4705" t="s">
        <v>81</v>
      </c>
      <c r="G4705" t="s">
        <v>82</v>
      </c>
      <c r="H4705" t="s">
        <v>83</v>
      </c>
      <c r="I4705" t="str">
        <f>"Trad IRN"</f>
        <v>Trad IRN</v>
      </c>
      <c r="J4705" t="s">
        <v>43</v>
      </c>
      <c r="K4705" t="s">
        <v>44</v>
      </c>
      <c r="L4705" t="s">
        <v>45</v>
      </c>
      <c r="M4705" t="s">
        <v>46</v>
      </c>
      <c r="N4705" t="str">
        <f>"10/25/2022"</f>
        <v>10/25/2022</v>
      </c>
      <c r="O4705" t="str">
        <f t="shared" si="473"/>
        <v>12/31/2500</v>
      </c>
      <c r="P4705">
        <v>0.75199000000000005</v>
      </c>
      <c r="Q4705">
        <v>0.75199000000000005</v>
      </c>
      <c r="R4705">
        <v>0.69788899999999998</v>
      </c>
      <c r="S4705">
        <v>0</v>
      </c>
      <c r="T4705">
        <v>0.75199000000000005</v>
      </c>
      <c r="U4705">
        <v>0</v>
      </c>
      <c r="V4705" t="str">
        <f>"Trad IRN"</f>
        <v>Trad IRN</v>
      </c>
      <c r="W4705">
        <v>100</v>
      </c>
      <c r="X4705" t="s">
        <v>47</v>
      </c>
      <c r="Z4705" t="s">
        <v>47</v>
      </c>
      <c r="AB4705" t="s">
        <v>57</v>
      </c>
      <c r="AC4705" t="str">
        <f>"05"</f>
        <v>05</v>
      </c>
      <c r="AD4705" t="str">
        <f>"1"</f>
        <v>1</v>
      </c>
      <c r="AE4705" t="s">
        <v>50</v>
      </c>
      <c r="AF4705">
        <v>0</v>
      </c>
      <c r="AG4705" t="s">
        <v>56</v>
      </c>
      <c r="AH4705" t="str">
        <f>"Trad IRN"</f>
        <v>Trad IRN</v>
      </c>
      <c r="AI4705" t="str">
        <f>"Bldg IRN"</f>
        <v>Bldg IRN</v>
      </c>
      <c r="AJ4705" t="s">
        <v>48</v>
      </c>
      <c r="AK4705" t="s">
        <v>48</v>
      </c>
      <c r="AL4705" t="s">
        <v>53</v>
      </c>
      <c r="AM4705">
        <v>837.04</v>
      </c>
      <c r="AN4705">
        <v>1113.0999999999999</v>
      </c>
      <c r="AO4705">
        <v>15</v>
      </c>
    </row>
    <row r="4706" spans="1:41" x14ac:dyDescent="0.3">
      <c r="A4706" t="str">
        <f>"Trad IRN"</f>
        <v>Trad IRN</v>
      </c>
      <c r="B4706" t="str">
        <f>"Bldg IRN"</f>
        <v>Bldg IRN</v>
      </c>
      <c r="C4706" t="s">
        <v>41</v>
      </c>
      <c r="D4706" t="s">
        <v>3</v>
      </c>
      <c r="E4706" t="s">
        <v>80</v>
      </c>
      <c r="F4706" t="s">
        <v>81</v>
      </c>
      <c r="G4706" t="s">
        <v>82</v>
      </c>
      <c r="H4706" t="s">
        <v>83</v>
      </c>
      <c r="I4706" t="str">
        <f>"Trad IRN"</f>
        <v>Trad IRN</v>
      </c>
      <c r="J4706" t="s">
        <v>43</v>
      </c>
      <c r="K4706" t="s">
        <v>44</v>
      </c>
      <c r="L4706" t="s">
        <v>45</v>
      </c>
      <c r="M4706" t="s">
        <v>46</v>
      </c>
      <c r="N4706" t="str">
        <f t="shared" ref="N4706:N4711" si="474">"08/18/2022"</f>
        <v>08/18/2022</v>
      </c>
      <c r="O4706" t="str">
        <f>"10/24/2022"</f>
        <v>10/24/2022</v>
      </c>
      <c r="P4706">
        <v>0.24801000000000001</v>
      </c>
      <c r="Q4706">
        <v>0.24801000000000001</v>
      </c>
      <c r="S4706">
        <v>0</v>
      </c>
      <c r="T4706">
        <v>0.24801000000000001</v>
      </c>
      <c r="U4706">
        <v>0</v>
      </c>
      <c r="V4706" t="str">
        <f>"Trad IRN"</f>
        <v>Trad IRN</v>
      </c>
      <c r="W4706">
        <v>100</v>
      </c>
      <c r="X4706" t="s">
        <v>47</v>
      </c>
      <c r="Z4706" t="s">
        <v>47</v>
      </c>
      <c r="AB4706" t="s">
        <v>57</v>
      </c>
      <c r="AC4706" t="s">
        <v>48</v>
      </c>
      <c r="AD4706" t="s">
        <v>49</v>
      </c>
      <c r="AE4706" t="s">
        <v>50</v>
      </c>
      <c r="AF4706">
        <v>0</v>
      </c>
      <c r="AG4706" t="s">
        <v>56</v>
      </c>
      <c r="AH4706" t="str">
        <f>"Trad IRN"</f>
        <v>Trad IRN</v>
      </c>
      <c r="AI4706" t="str">
        <f>"Bldg IRN"</f>
        <v>Bldg IRN</v>
      </c>
      <c r="AJ4706" t="s">
        <v>48</v>
      </c>
      <c r="AK4706" t="s">
        <v>48</v>
      </c>
      <c r="AL4706" t="s">
        <v>53</v>
      </c>
      <c r="AM4706">
        <v>276.06</v>
      </c>
      <c r="AN4706">
        <v>1113.0999999999999</v>
      </c>
      <c r="AO4706">
        <v>15</v>
      </c>
    </row>
    <row r="4707" spans="1:41" x14ac:dyDescent="0.3">
      <c r="A4707" t="str">
        <f>"Trad IRN"</f>
        <v>Trad IRN</v>
      </c>
      <c r="B4707" t="str">
        <f>"Bldg IRN"</f>
        <v>Bldg IRN</v>
      </c>
      <c r="C4707" t="s">
        <v>41</v>
      </c>
      <c r="D4707" t="s">
        <v>3</v>
      </c>
      <c r="E4707" t="s">
        <v>80</v>
      </c>
      <c r="F4707" t="s">
        <v>81</v>
      </c>
      <c r="G4707" t="s">
        <v>82</v>
      </c>
      <c r="H4707" t="s">
        <v>83</v>
      </c>
      <c r="I4707" t="str">
        <f>"Trad IRN"</f>
        <v>Trad IRN</v>
      </c>
      <c r="J4707" t="s">
        <v>43</v>
      </c>
      <c r="K4707" t="s">
        <v>44</v>
      </c>
      <c r="L4707" t="s">
        <v>45</v>
      </c>
      <c r="M4707" t="s">
        <v>46</v>
      </c>
      <c r="N4707" t="str">
        <f t="shared" si="474"/>
        <v>08/18/2022</v>
      </c>
      <c r="O4707" t="str">
        <f>"12/31/2500"</f>
        <v>12/31/2500</v>
      </c>
      <c r="P4707">
        <v>1</v>
      </c>
      <c r="Q4707">
        <v>1</v>
      </c>
      <c r="R4707">
        <v>1</v>
      </c>
      <c r="S4707">
        <v>0</v>
      </c>
      <c r="T4707">
        <v>1</v>
      </c>
      <c r="U4707">
        <v>0</v>
      </c>
      <c r="V4707" t="str">
        <f>"Trad IRN"</f>
        <v>Trad IRN</v>
      </c>
      <c r="W4707">
        <v>100</v>
      </c>
      <c r="X4707" t="s">
        <v>47</v>
      </c>
      <c r="Z4707" t="s">
        <v>47</v>
      </c>
      <c r="AB4707" t="s">
        <v>57</v>
      </c>
      <c r="AC4707" t="str">
        <f>"05"</f>
        <v>05</v>
      </c>
      <c r="AD4707" t="str">
        <f>"1"</f>
        <v>1</v>
      </c>
      <c r="AE4707" t="s">
        <v>50</v>
      </c>
      <c r="AF4707">
        <v>0</v>
      </c>
      <c r="AG4707" t="s">
        <v>56</v>
      </c>
      <c r="AH4707" t="str">
        <f>"Trad IRN"</f>
        <v>Trad IRN</v>
      </c>
      <c r="AI4707" t="str">
        <f>"Bldg IRN"</f>
        <v>Bldg IRN</v>
      </c>
      <c r="AJ4707" t="s">
        <v>48</v>
      </c>
      <c r="AK4707" t="s">
        <v>48</v>
      </c>
      <c r="AL4707" t="s">
        <v>53</v>
      </c>
      <c r="AM4707">
        <v>1113.0999999999999</v>
      </c>
      <c r="AN4707">
        <v>1113.0999999999999</v>
      </c>
      <c r="AO4707">
        <v>15</v>
      </c>
    </row>
    <row r="4708" spans="1:41" x14ac:dyDescent="0.3">
      <c r="A4708" t="str">
        <f>"Trad IRN"</f>
        <v>Trad IRN</v>
      </c>
      <c r="B4708" t="str">
        <f>"Bldg IRN"</f>
        <v>Bldg IRN</v>
      </c>
      <c r="C4708" t="s">
        <v>41</v>
      </c>
      <c r="D4708" t="s">
        <v>3</v>
      </c>
      <c r="E4708" t="s">
        <v>80</v>
      </c>
      <c r="F4708" t="s">
        <v>81</v>
      </c>
      <c r="G4708" t="s">
        <v>82</v>
      </c>
      <c r="H4708" t="s">
        <v>83</v>
      </c>
      <c r="I4708" t="str">
        <f>"Trad IRN"</f>
        <v>Trad IRN</v>
      </c>
      <c r="J4708" t="s">
        <v>43</v>
      </c>
      <c r="K4708" t="s">
        <v>44</v>
      </c>
      <c r="L4708" t="s">
        <v>45</v>
      </c>
      <c r="M4708" t="s">
        <v>46</v>
      </c>
      <c r="N4708" t="str">
        <f t="shared" si="474"/>
        <v>08/18/2022</v>
      </c>
      <c r="O4708" t="str">
        <f>"12/31/2500"</f>
        <v>12/31/2500</v>
      </c>
      <c r="P4708">
        <v>1</v>
      </c>
      <c r="Q4708">
        <v>1</v>
      </c>
      <c r="S4708">
        <v>0</v>
      </c>
      <c r="T4708">
        <v>1</v>
      </c>
      <c r="U4708">
        <v>0</v>
      </c>
      <c r="V4708" t="str">
        <f>"Trad IRN"</f>
        <v>Trad IRN</v>
      </c>
      <c r="W4708">
        <v>100</v>
      </c>
      <c r="X4708" t="s">
        <v>47</v>
      </c>
      <c r="Z4708" t="s">
        <v>47</v>
      </c>
      <c r="AB4708" t="str">
        <f>"04"</f>
        <v>04</v>
      </c>
      <c r="AC4708" t="s">
        <v>48</v>
      </c>
      <c r="AD4708" t="s">
        <v>49</v>
      </c>
      <c r="AE4708" t="s">
        <v>50</v>
      </c>
      <c r="AF4708">
        <v>0</v>
      </c>
      <c r="AG4708" t="s">
        <v>56</v>
      </c>
      <c r="AH4708" t="str">
        <f>"Trad IRN"</f>
        <v>Trad IRN</v>
      </c>
      <c r="AI4708" t="str">
        <f>"Bldg IRN"</f>
        <v>Bldg IRN</v>
      </c>
      <c r="AJ4708" t="s">
        <v>48</v>
      </c>
      <c r="AK4708" t="s">
        <v>48</v>
      </c>
      <c r="AL4708" t="s">
        <v>53</v>
      </c>
      <c r="AM4708">
        <v>1113.0999999999999</v>
      </c>
      <c r="AN4708">
        <v>1113.0999999999999</v>
      </c>
      <c r="AO4708">
        <v>15</v>
      </c>
    </row>
    <row r="4709" spans="1:41" x14ac:dyDescent="0.3">
      <c r="A4709" t="str">
        <f>"Trad IRN"</f>
        <v>Trad IRN</v>
      </c>
      <c r="B4709" t="str">
        <f>"Bldg IRN"</f>
        <v>Bldg IRN</v>
      </c>
      <c r="C4709" t="s">
        <v>41</v>
      </c>
      <c r="D4709" t="s">
        <v>3</v>
      </c>
      <c r="E4709" t="s">
        <v>80</v>
      </c>
      <c r="F4709" t="s">
        <v>81</v>
      </c>
      <c r="G4709" t="s">
        <v>82</v>
      </c>
      <c r="H4709" t="s">
        <v>83</v>
      </c>
      <c r="I4709" t="str">
        <f>"Trad IRN"</f>
        <v>Trad IRN</v>
      </c>
      <c r="J4709" t="s">
        <v>43</v>
      </c>
      <c r="K4709" t="s">
        <v>44</v>
      </c>
      <c r="L4709" t="s">
        <v>45</v>
      </c>
      <c r="M4709" t="s">
        <v>46</v>
      </c>
      <c r="N4709" t="str">
        <f t="shared" si="474"/>
        <v>08/18/2022</v>
      </c>
      <c r="O4709" t="str">
        <f>"12/31/2500"</f>
        <v>12/31/2500</v>
      </c>
      <c r="P4709">
        <v>1</v>
      </c>
      <c r="Q4709">
        <v>1</v>
      </c>
      <c r="S4709">
        <v>0</v>
      </c>
      <c r="T4709">
        <v>1</v>
      </c>
      <c r="U4709">
        <v>0</v>
      </c>
      <c r="V4709" t="str">
        <f>"Trad IRN"</f>
        <v>Trad IRN</v>
      </c>
      <c r="W4709">
        <v>100</v>
      </c>
      <c r="X4709" t="s">
        <v>47</v>
      </c>
      <c r="Z4709" t="s">
        <v>47</v>
      </c>
      <c r="AB4709" t="str">
        <f>"01"</f>
        <v>01</v>
      </c>
      <c r="AC4709" t="s">
        <v>48</v>
      </c>
      <c r="AD4709" t="s">
        <v>49</v>
      </c>
      <c r="AE4709" t="s">
        <v>50</v>
      </c>
      <c r="AF4709">
        <v>0</v>
      </c>
      <c r="AG4709" t="s">
        <v>56</v>
      </c>
      <c r="AH4709" t="str">
        <f>"Trad IRN"</f>
        <v>Trad IRN</v>
      </c>
      <c r="AI4709" t="str">
        <f>"Bldg IRN"</f>
        <v>Bldg IRN</v>
      </c>
      <c r="AJ4709" t="s">
        <v>48</v>
      </c>
      <c r="AK4709" t="s">
        <v>48</v>
      </c>
      <c r="AL4709" t="s">
        <v>53</v>
      </c>
      <c r="AM4709">
        <v>1113.0999999999999</v>
      </c>
      <c r="AN4709">
        <v>1113.0999999999999</v>
      </c>
      <c r="AO4709">
        <v>15</v>
      </c>
    </row>
    <row r="4710" spans="1:41" x14ac:dyDescent="0.3">
      <c r="A4710" t="str">
        <f>"Trad IRN"</f>
        <v>Trad IRN</v>
      </c>
      <c r="B4710" t="str">
        <f>"Bldg IRN"</f>
        <v>Bldg IRN</v>
      </c>
      <c r="C4710" t="s">
        <v>41</v>
      </c>
      <c r="D4710" t="s">
        <v>3</v>
      </c>
      <c r="E4710" t="s">
        <v>80</v>
      </c>
      <c r="F4710" t="s">
        <v>81</v>
      </c>
      <c r="G4710" t="s">
        <v>82</v>
      </c>
      <c r="H4710" t="s">
        <v>83</v>
      </c>
      <c r="I4710" t="str">
        <f>"Trad IRN"</f>
        <v>Trad IRN</v>
      </c>
      <c r="J4710" t="s">
        <v>43</v>
      </c>
      <c r="K4710" t="s">
        <v>44</v>
      </c>
      <c r="L4710" t="s">
        <v>45</v>
      </c>
      <c r="M4710" t="s">
        <v>46</v>
      </c>
      <c r="N4710" t="str">
        <f t="shared" si="474"/>
        <v>08/18/2022</v>
      </c>
      <c r="O4710" t="str">
        <f>"12/31/2500"</f>
        <v>12/31/2500</v>
      </c>
      <c r="P4710">
        <v>1</v>
      </c>
      <c r="Q4710">
        <v>1</v>
      </c>
      <c r="S4710">
        <v>0</v>
      </c>
      <c r="T4710">
        <v>1</v>
      </c>
      <c r="U4710">
        <v>0</v>
      </c>
      <c r="V4710" t="str">
        <f>"Trad IRN"</f>
        <v>Trad IRN</v>
      </c>
      <c r="W4710">
        <v>100</v>
      </c>
      <c r="X4710" t="s">
        <v>47</v>
      </c>
      <c r="Z4710" t="s">
        <v>47</v>
      </c>
      <c r="AB4710" t="str">
        <f>"01"</f>
        <v>01</v>
      </c>
      <c r="AC4710" t="s">
        <v>48</v>
      </c>
      <c r="AD4710" t="s">
        <v>49</v>
      </c>
      <c r="AE4710" t="s">
        <v>55</v>
      </c>
      <c r="AF4710">
        <v>0</v>
      </c>
      <c r="AG4710" t="s">
        <v>56</v>
      </c>
      <c r="AH4710" t="str">
        <f>"Trad IRN"</f>
        <v>Trad IRN</v>
      </c>
      <c r="AI4710" t="str">
        <f>"Bldg IRN"</f>
        <v>Bldg IRN</v>
      </c>
      <c r="AJ4710" t="s">
        <v>48</v>
      </c>
      <c r="AK4710" t="s">
        <v>48</v>
      </c>
      <c r="AL4710" t="s">
        <v>53</v>
      </c>
      <c r="AM4710">
        <v>1113.0999999999999</v>
      </c>
      <c r="AN4710">
        <v>1113.0999999999999</v>
      </c>
      <c r="AO4710">
        <v>15</v>
      </c>
    </row>
    <row r="4711" spans="1:41" x14ac:dyDescent="0.3">
      <c r="A4711" t="str">
        <f>"Trad IRN"</f>
        <v>Trad IRN</v>
      </c>
      <c r="B4711" t="str">
        <f>"Bldg IRN"</f>
        <v>Bldg IRN</v>
      </c>
      <c r="C4711" t="s">
        <v>41</v>
      </c>
      <c r="D4711" t="s">
        <v>3</v>
      </c>
      <c r="E4711" t="s">
        <v>80</v>
      </c>
      <c r="F4711" t="s">
        <v>81</v>
      </c>
      <c r="G4711" t="s">
        <v>82</v>
      </c>
      <c r="H4711" t="s">
        <v>83</v>
      </c>
      <c r="I4711" t="str">
        <f>"Trad IRN"</f>
        <v>Trad IRN</v>
      </c>
      <c r="J4711" t="s">
        <v>43</v>
      </c>
      <c r="K4711" t="s">
        <v>44</v>
      </c>
      <c r="L4711" t="s">
        <v>45</v>
      </c>
      <c r="M4711" t="s">
        <v>70</v>
      </c>
      <c r="N4711" t="str">
        <f t="shared" si="474"/>
        <v>08/18/2022</v>
      </c>
      <c r="O4711" t="str">
        <f>"12/05/2022"</f>
        <v>12/05/2022</v>
      </c>
      <c r="P4711">
        <v>0.40140799999999999</v>
      </c>
      <c r="Q4711">
        <v>0.40140799999999999</v>
      </c>
      <c r="R4711">
        <v>0.40140799999999999</v>
      </c>
      <c r="V4711" t="str">
        <f>"Trad IRN"</f>
        <v>Trad IRN</v>
      </c>
      <c r="W4711">
        <v>100</v>
      </c>
      <c r="X4711" t="s">
        <v>47</v>
      </c>
      <c r="Z4711" t="s">
        <v>47</v>
      </c>
      <c r="AB4711" t="s">
        <v>54</v>
      </c>
      <c r="AC4711" t="str">
        <f>"01"</f>
        <v>01</v>
      </c>
      <c r="AD4711" t="str">
        <f>"5"</f>
        <v>5</v>
      </c>
      <c r="AE4711" t="s">
        <v>50</v>
      </c>
      <c r="AG4711" t="s">
        <v>56</v>
      </c>
      <c r="AH4711" t="str">
        <f>"Trad IRN"</f>
        <v>Trad IRN</v>
      </c>
      <c r="AI4711" t="str">
        <f>"Bldg IRN"</f>
        <v>Bldg IRN</v>
      </c>
      <c r="AJ4711" t="s">
        <v>54</v>
      </c>
      <c r="AK4711" t="s">
        <v>71</v>
      </c>
      <c r="AL4711" t="s">
        <v>53</v>
      </c>
      <c r="AM4711">
        <v>57</v>
      </c>
      <c r="AN4711">
        <v>142</v>
      </c>
      <c r="AO4711">
        <v>15</v>
      </c>
    </row>
    <row r="4712" spans="1:41" x14ac:dyDescent="0.3">
      <c r="A4712" t="str">
        <f>"Trad IRN"</f>
        <v>Trad IRN</v>
      </c>
      <c r="B4712" t="str">
        <f>"Bldg IRN"</f>
        <v>Bldg IRN</v>
      </c>
      <c r="C4712" t="s">
        <v>41</v>
      </c>
      <c r="D4712" t="s">
        <v>3</v>
      </c>
      <c r="E4712" t="s">
        <v>80</v>
      </c>
      <c r="F4712" t="s">
        <v>81</v>
      </c>
      <c r="G4712" t="s">
        <v>82</v>
      </c>
      <c r="H4712" t="s">
        <v>83</v>
      </c>
      <c r="I4712" t="str">
        <f>"Trad IRN"</f>
        <v>Trad IRN</v>
      </c>
      <c r="J4712" t="s">
        <v>43</v>
      </c>
      <c r="K4712" t="s">
        <v>44</v>
      </c>
      <c r="L4712" t="s">
        <v>45</v>
      </c>
      <c r="M4712" t="s">
        <v>46</v>
      </c>
      <c r="N4712" t="str">
        <f>"10/03/2022"</f>
        <v>10/03/2022</v>
      </c>
      <c r="O4712" t="str">
        <f t="shared" ref="O4712:O4726" si="475">"12/31/2500"</f>
        <v>12/31/2500</v>
      </c>
      <c r="P4712">
        <v>0.83850499999999994</v>
      </c>
      <c r="Q4712">
        <v>0.83850499999999994</v>
      </c>
      <c r="S4712">
        <v>0</v>
      </c>
      <c r="T4712">
        <v>0.83850499999999994</v>
      </c>
      <c r="U4712">
        <v>0</v>
      </c>
      <c r="V4712" t="str">
        <f>"Trad IRN"</f>
        <v>Trad IRN</v>
      </c>
      <c r="W4712">
        <v>100</v>
      </c>
      <c r="X4712" t="s">
        <v>47</v>
      </c>
      <c r="Z4712" t="s">
        <v>47</v>
      </c>
      <c r="AB4712" t="s">
        <v>57</v>
      </c>
      <c r="AC4712" t="s">
        <v>48</v>
      </c>
      <c r="AD4712" t="s">
        <v>49</v>
      </c>
      <c r="AE4712" t="s">
        <v>50</v>
      </c>
      <c r="AF4712">
        <v>0</v>
      </c>
      <c r="AG4712" t="s">
        <v>56</v>
      </c>
      <c r="AH4712" t="str">
        <f>"Trad IRN"</f>
        <v>Trad IRN</v>
      </c>
      <c r="AI4712" t="str">
        <f>"Bldg IRN"</f>
        <v>Bldg IRN</v>
      </c>
      <c r="AJ4712" t="s">
        <v>48</v>
      </c>
      <c r="AK4712" t="s">
        <v>48</v>
      </c>
      <c r="AL4712" t="s">
        <v>53</v>
      </c>
      <c r="AM4712">
        <v>933.34</v>
      </c>
      <c r="AN4712">
        <v>1113.0999999999999</v>
      </c>
      <c r="AO4712">
        <v>15</v>
      </c>
    </row>
    <row r="4713" spans="1:41" x14ac:dyDescent="0.3">
      <c r="A4713" t="str">
        <f>"Trad IRN"</f>
        <v>Trad IRN</v>
      </c>
      <c r="B4713" t="str">
        <f>"Bldg IRN"</f>
        <v>Bldg IRN</v>
      </c>
      <c r="C4713" t="s">
        <v>41</v>
      </c>
      <c r="D4713" t="s">
        <v>3</v>
      </c>
      <c r="E4713" t="s">
        <v>80</v>
      </c>
      <c r="F4713" t="s">
        <v>81</v>
      </c>
      <c r="G4713" t="s">
        <v>82</v>
      </c>
      <c r="H4713" t="s">
        <v>83</v>
      </c>
      <c r="I4713" t="str">
        <f>"Trad IRN"</f>
        <v>Trad IRN</v>
      </c>
      <c r="J4713" t="s">
        <v>43</v>
      </c>
      <c r="K4713" t="s">
        <v>44</v>
      </c>
      <c r="L4713" t="s">
        <v>45</v>
      </c>
      <c r="M4713" t="s">
        <v>46</v>
      </c>
      <c r="N4713" t="str">
        <f>"08/18/2022"</f>
        <v>08/18/2022</v>
      </c>
      <c r="O4713" t="str">
        <f t="shared" si="475"/>
        <v>12/31/2500</v>
      </c>
      <c r="P4713">
        <v>1</v>
      </c>
      <c r="Q4713">
        <v>1</v>
      </c>
      <c r="R4713">
        <v>1</v>
      </c>
      <c r="S4713">
        <v>0</v>
      </c>
      <c r="T4713">
        <v>1</v>
      </c>
      <c r="U4713">
        <v>0</v>
      </c>
      <c r="V4713" t="str">
        <f>"Trad IRN"</f>
        <v>Trad IRN</v>
      </c>
      <c r="W4713">
        <v>100</v>
      </c>
      <c r="X4713" t="s">
        <v>47</v>
      </c>
      <c r="Z4713" t="s">
        <v>47</v>
      </c>
      <c r="AB4713" t="str">
        <f>"05"</f>
        <v>05</v>
      </c>
      <c r="AC4713" t="str">
        <f>"10"</f>
        <v>10</v>
      </c>
      <c r="AD4713" t="str">
        <f>"2"</f>
        <v>2</v>
      </c>
      <c r="AE4713" t="s">
        <v>50</v>
      </c>
      <c r="AF4713">
        <v>0</v>
      </c>
      <c r="AG4713" t="s">
        <v>56</v>
      </c>
      <c r="AH4713" t="str">
        <f>"Trad IRN"</f>
        <v>Trad IRN</v>
      </c>
      <c r="AI4713" t="str">
        <f>"Bldg IRN"</f>
        <v>Bldg IRN</v>
      </c>
      <c r="AJ4713" t="s">
        <v>48</v>
      </c>
      <c r="AK4713" t="s">
        <v>48</v>
      </c>
      <c r="AL4713" t="s">
        <v>53</v>
      </c>
      <c r="AM4713">
        <v>1113.0999999999999</v>
      </c>
      <c r="AN4713">
        <v>1113.0999999999999</v>
      </c>
      <c r="AO4713">
        <v>15</v>
      </c>
    </row>
    <row r="4714" spans="1:41" x14ac:dyDescent="0.3">
      <c r="A4714" t="str">
        <f>"Trad IRN"</f>
        <v>Trad IRN</v>
      </c>
      <c r="B4714" t="str">
        <f>"Bldg IRN"</f>
        <v>Bldg IRN</v>
      </c>
      <c r="C4714" t="s">
        <v>41</v>
      </c>
      <c r="D4714" t="s">
        <v>3</v>
      </c>
      <c r="E4714" t="s">
        <v>80</v>
      </c>
      <c r="F4714" t="s">
        <v>81</v>
      </c>
      <c r="G4714" t="s">
        <v>82</v>
      </c>
      <c r="H4714" t="s">
        <v>83</v>
      </c>
      <c r="I4714" t="str">
        <f>"Trad IRN"</f>
        <v>Trad IRN</v>
      </c>
      <c r="J4714" t="s">
        <v>43</v>
      </c>
      <c r="K4714" t="s">
        <v>44</v>
      </c>
      <c r="L4714" t="s">
        <v>45</v>
      </c>
      <c r="M4714" t="s">
        <v>70</v>
      </c>
      <c r="N4714" t="str">
        <f>"09/27/2022"</f>
        <v>09/27/2022</v>
      </c>
      <c r="O4714" t="str">
        <f t="shared" si="475"/>
        <v>12/31/2500</v>
      </c>
      <c r="P4714">
        <v>0.86619699999999999</v>
      </c>
      <c r="Q4714">
        <v>0.86619699999999999</v>
      </c>
      <c r="R4714">
        <v>0.86619699999999999</v>
      </c>
      <c r="V4714" t="str">
        <f>"Trad IRN"</f>
        <v>Trad IRN</v>
      </c>
      <c r="W4714">
        <v>50</v>
      </c>
      <c r="X4714" t="s">
        <v>47</v>
      </c>
      <c r="Z4714" t="s">
        <v>47</v>
      </c>
      <c r="AB4714" t="s">
        <v>54</v>
      </c>
      <c r="AC4714" t="str">
        <f>"05"</f>
        <v>05</v>
      </c>
      <c r="AD4714" t="str">
        <f>"1"</f>
        <v>1</v>
      </c>
      <c r="AE4714" t="s">
        <v>50</v>
      </c>
      <c r="AG4714" t="s">
        <v>56</v>
      </c>
      <c r="AH4714" t="str">
        <f>"Trad IRN"</f>
        <v>Trad IRN</v>
      </c>
      <c r="AI4714" t="str">
        <f>"Bldg IRN"</f>
        <v>Bldg IRN</v>
      </c>
      <c r="AJ4714" t="s">
        <v>54</v>
      </c>
      <c r="AK4714" t="s">
        <v>71</v>
      </c>
      <c r="AL4714" t="s">
        <v>53</v>
      </c>
      <c r="AM4714">
        <v>123</v>
      </c>
      <c r="AN4714">
        <v>142</v>
      </c>
      <c r="AO4714">
        <v>15</v>
      </c>
    </row>
    <row r="4715" spans="1:41" x14ac:dyDescent="0.3">
      <c r="A4715" t="str">
        <f>"Trad IRN"</f>
        <v>Trad IRN</v>
      </c>
      <c r="B4715" t="str">
        <f>"Bldg IRN"</f>
        <v>Bldg IRN</v>
      </c>
      <c r="C4715" t="s">
        <v>41</v>
      </c>
      <c r="D4715" t="s">
        <v>3</v>
      </c>
      <c r="E4715" t="s">
        <v>80</v>
      </c>
      <c r="F4715" t="s">
        <v>81</v>
      </c>
      <c r="G4715" t="s">
        <v>82</v>
      </c>
      <c r="H4715" t="s">
        <v>83</v>
      </c>
      <c r="I4715" t="str">
        <f>"Trad IRN"</f>
        <v>Trad IRN</v>
      </c>
      <c r="J4715" t="s">
        <v>43</v>
      </c>
      <c r="K4715" t="s">
        <v>44</v>
      </c>
      <c r="L4715" t="s">
        <v>45</v>
      </c>
      <c r="M4715" t="s">
        <v>46</v>
      </c>
      <c r="N4715" t="str">
        <f t="shared" ref="N4715:N4727" si="476">"08/18/2022"</f>
        <v>08/18/2022</v>
      </c>
      <c r="O4715" t="str">
        <f t="shared" si="475"/>
        <v>12/31/2500</v>
      </c>
      <c r="P4715">
        <v>1</v>
      </c>
      <c r="Q4715">
        <v>1</v>
      </c>
      <c r="R4715">
        <v>1</v>
      </c>
      <c r="S4715">
        <v>0</v>
      </c>
      <c r="T4715">
        <v>1</v>
      </c>
      <c r="U4715">
        <v>0</v>
      </c>
      <c r="V4715" t="str">
        <f>"Trad IRN"</f>
        <v>Trad IRN</v>
      </c>
      <c r="W4715">
        <v>100</v>
      </c>
      <c r="X4715" t="s">
        <v>47</v>
      </c>
      <c r="Z4715" t="s">
        <v>47</v>
      </c>
      <c r="AB4715" t="str">
        <f>"04"</f>
        <v>04</v>
      </c>
      <c r="AC4715" t="str">
        <f>"10"</f>
        <v>10</v>
      </c>
      <c r="AD4715" t="str">
        <f>"2"</f>
        <v>2</v>
      </c>
      <c r="AE4715" t="s">
        <v>55</v>
      </c>
      <c r="AF4715">
        <v>0</v>
      </c>
      <c r="AG4715" t="s">
        <v>56</v>
      </c>
      <c r="AH4715" t="str">
        <f>"Trad IRN"</f>
        <v>Trad IRN</v>
      </c>
      <c r="AI4715" t="str">
        <f>"Bldg IRN"</f>
        <v>Bldg IRN</v>
      </c>
      <c r="AJ4715" t="s">
        <v>48</v>
      </c>
      <c r="AK4715" t="s">
        <v>48</v>
      </c>
      <c r="AL4715" t="s">
        <v>53</v>
      </c>
      <c r="AM4715">
        <v>1113.0999999999999</v>
      </c>
      <c r="AN4715">
        <v>1113.0999999999999</v>
      </c>
      <c r="AO4715">
        <v>15</v>
      </c>
    </row>
    <row r="4716" spans="1:41" x14ac:dyDescent="0.3">
      <c r="A4716" t="str">
        <f>"Trad IRN"</f>
        <v>Trad IRN</v>
      </c>
      <c r="B4716" t="str">
        <f>"Bldg IRN"</f>
        <v>Bldg IRN</v>
      </c>
      <c r="C4716" t="s">
        <v>41</v>
      </c>
      <c r="D4716" t="s">
        <v>3</v>
      </c>
      <c r="E4716" t="s">
        <v>80</v>
      </c>
      <c r="F4716" t="s">
        <v>81</v>
      </c>
      <c r="G4716" t="s">
        <v>82</v>
      </c>
      <c r="H4716" t="s">
        <v>83</v>
      </c>
      <c r="I4716" t="str">
        <f>"Trad IRN"</f>
        <v>Trad IRN</v>
      </c>
      <c r="J4716" t="s">
        <v>43</v>
      </c>
      <c r="K4716" t="s">
        <v>44</v>
      </c>
      <c r="L4716" t="s">
        <v>45</v>
      </c>
      <c r="M4716" t="s">
        <v>46</v>
      </c>
      <c r="N4716" t="str">
        <f t="shared" si="476"/>
        <v>08/18/2022</v>
      </c>
      <c r="O4716" t="str">
        <f t="shared" si="475"/>
        <v>12/31/2500</v>
      </c>
      <c r="P4716">
        <v>1</v>
      </c>
      <c r="Q4716">
        <v>1</v>
      </c>
      <c r="S4716">
        <v>0</v>
      </c>
      <c r="T4716">
        <v>1</v>
      </c>
      <c r="U4716">
        <v>0</v>
      </c>
      <c r="V4716" t="str">
        <f>"Trad IRN"</f>
        <v>Trad IRN</v>
      </c>
      <c r="W4716">
        <v>100</v>
      </c>
      <c r="X4716" t="s">
        <v>47</v>
      </c>
      <c r="Z4716" t="s">
        <v>47</v>
      </c>
      <c r="AB4716" t="str">
        <f>"02"</f>
        <v>02</v>
      </c>
      <c r="AC4716" t="s">
        <v>48</v>
      </c>
      <c r="AD4716" t="s">
        <v>49</v>
      </c>
      <c r="AE4716" t="s">
        <v>55</v>
      </c>
      <c r="AF4716">
        <v>0</v>
      </c>
      <c r="AG4716" t="s">
        <v>56</v>
      </c>
      <c r="AH4716" t="str">
        <f>"Trad IRN"</f>
        <v>Trad IRN</v>
      </c>
      <c r="AI4716" t="str">
        <f>"Bldg IRN"</f>
        <v>Bldg IRN</v>
      </c>
      <c r="AJ4716" t="s">
        <v>48</v>
      </c>
      <c r="AK4716" t="s">
        <v>48</v>
      </c>
      <c r="AL4716" t="s">
        <v>53</v>
      </c>
      <c r="AM4716">
        <v>1113.0999999999999</v>
      </c>
      <c r="AN4716">
        <v>1113.0999999999999</v>
      </c>
      <c r="AO4716">
        <v>15</v>
      </c>
    </row>
    <row r="4717" spans="1:41" x14ac:dyDescent="0.3">
      <c r="A4717" t="str">
        <f>"Trad IRN"</f>
        <v>Trad IRN</v>
      </c>
      <c r="B4717" t="str">
        <f>"Bldg IRN"</f>
        <v>Bldg IRN</v>
      </c>
      <c r="C4717" t="s">
        <v>41</v>
      </c>
      <c r="D4717" t="s">
        <v>3</v>
      </c>
      <c r="E4717" t="s">
        <v>80</v>
      </c>
      <c r="F4717" t="s">
        <v>81</v>
      </c>
      <c r="G4717" t="s">
        <v>82</v>
      </c>
      <c r="H4717" t="s">
        <v>83</v>
      </c>
      <c r="I4717" t="str">
        <f>"Trad IRN"</f>
        <v>Trad IRN</v>
      </c>
      <c r="J4717" t="s">
        <v>43</v>
      </c>
      <c r="K4717" t="s">
        <v>44</v>
      </c>
      <c r="L4717" t="s">
        <v>45</v>
      </c>
      <c r="M4717" t="s">
        <v>70</v>
      </c>
      <c r="N4717" t="str">
        <f t="shared" si="476"/>
        <v>08/18/2022</v>
      </c>
      <c r="O4717" t="str">
        <f t="shared" si="475"/>
        <v>12/31/2500</v>
      </c>
      <c r="P4717">
        <v>1</v>
      </c>
      <c r="Q4717">
        <v>1</v>
      </c>
      <c r="R4717">
        <v>1</v>
      </c>
      <c r="V4717" t="str">
        <f>"Trad IRN"</f>
        <v>Trad IRN</v>
      </c>
      <c r="W4717">
        <v>50</v>
      </c>
      <c r="X4717" t="s">
        <v>47</v>
      </c>
      <c r="Z4717" t="s">
        <v>47</v>
      </c>
      <c r="AB4717" t="s">
        <v>54</v>
      </c>
      <c r="AC4717" t="str">
        <f>"05"</f>
        <v>05</v>
      </c>
      <c r="AD4717" t="str">
        <f>"1"</f>
        <v>1</v>
      </c>
      <c r="AE4717" t="s">
        <v>50</v>
      </c>
      <c r="AG4717" t="s">
        <v>56</v>
      </c>
      <c r="AH4717" t="str">
        <f>"Trad IRN"</f>
        <v>Trad IRN</v>
      </c>
      <c r="AI4717" t="str">
        <f>"Bldg IRN"</f>
        <v>Bldg IRN</v>
      </c>
      <c r="AJ4717" t="s">
        <v>54</v>
      </c>
      <c r="AK4717" t="s">
        <v>71</v>
      </c>
      <c r="AL4717" t="s">
        <v>53</v>
      </c>
      <c r="AM4717">
        <v>142</v>
      </c>
      <c r="AN4717">
        <v>142</v>
      </c>
      <c r="AO4717">
        <v>15</v>
      </c>
    </row>
    <row r="4718" spans="1:41" x14ac:dyDescent="0.3">
      <c r="A4718" t="str">
        <f>"Trad IRN"</f>
        <v>Trad IRN</v>
      </c>
      <c r="B4718" t="str">
        <f>"Bldg IRN"</f>
        <v>Bldg IRN</v>
      </c>
      <c r="C4718" t="s">
        <v>41</v>
      </c>
      <c r="D4718" t="s">
        <v>3</v>
      </c>
      <c r="E4718" t="s">
        <v>80</v>
      </c>
      <c r="F4718" t="s">
        <v>81</v>
      </c>
      <c r="G4718" t="s">
        <v>82</v>
      </c>
      <c r="H4718" t="s">
        <v>83</v>
      </c>
      <c r="I4718" t="str">
        <f>"Trad IRN"</f>
        <v>Trad IRN</v>
      </c>
      <c r="J4718" t="s">
        <v>43</v>
      </c>
      <c r="K4718" t="s">
        <v>44</v>
      </c>
      <c r="L4718" t="s">
        <v>45</v>
      </c>
      <c r="M4718" t="s">
        <v>46</v>
      </c>
      <c r="N4718" t="str">
        <f t="shared" si="476"/>
        <v>08/18/2022</v>
      </c>
      <c r="O4718" t="str">
        <f t="shared" si="475"/>
        <v>12/31/2500</v>
      </c>
      <c r="P4718">
        <v>0.5</v>
      </c>
      <c r="Q4718">
        <v>0.5</v>
      </c>
      <c r="S4718">
        <v>0</v>
      </c>
      <c r="T4718">
        <v>0.5</v>
      </c>
      <c r="U4718">
        <v>0</v>
      </c>
      <c r="V4718" t="str">
        <f>"Trad IRN"</f>
        <v>Trad IRN</v>
      </c>
      <c r="W4718">
        <v>50</v>
      </c>
      <c r="X4718" t="s">
        <v>47</v>
      </c>
      <c r="Z4718" t="s">
        <v>47</v>
      </c>
      <c r="AB4718" t="s">
        <v>57</v>
      </c>
      <c r="AC4718" t="s">
        <v>48</v>
      </c>
      <c r="AD4718" t="s">
        <v>49</v>
      </c>
      <c r="AE4718" t="s">
        <v>50</v>
      </c>
      <c r="AF4718">
        <v>0</v>
      </c>
      <c r="AG4718" t="s">
        <v>56</v>
      </c>
      <c r="AH4718" t="str">
        <f>"Trad IRN"</f>
        <v>Trad IRN</v>
      </c>
      <c r="AI4718" t="str">
        <f>"Bldg IRN"</f>
        <v>Bldg IRN</v>
      </c>
      <c r="AJ4718" t="s">
        <v>48</v>
      </c>
      <c r="AK4718" t="s">
        <v>48</v>
      </c>
      <c r="AL4718" t="s">
        <v>53</v>
      </c>
      <c r="AM4718">
        <v>556.54999999999995</v>
      </c>
      <c r="AN4718">
        <v>1113.0999999999999</v>
      </c>
      <c r="AO4718">
        <v>15</v>
      </c>
    </row>
    <row r="4719" spans="1:41" x14ac:dyDescent="0.3">
      <c r="A4719" t="str">
        <f>"Trad IRN"</f>
        <v>Trad IRN</v>
      </c>
      <c r="B4719" t="str">
        <f>"Bldg IRN"</f>
        <v>Bldg IRN</v>
      </c>
      <c r="C4719" t="s">
        <v>41</v>
      </c>
      <c r="D4719" t="s">
        <v>3</v>
      </c>
      <c r="E4719" t="s">
        <v>80</v>
      </c>
      <c r="F4719" t="s">
        <v>81</v>
      </c>
      <c r="G4719" t="s">
        <v>82</v>
      </c>
      <c r="H4719" t="s">
        <v>83</v>
      </c>
      <c r="I4719" t="str">
        <f>"Trad IRN"</f>
        <v>Trad IRN</v>
      </c>
      <c r="J4719" t="s">
        <v>43</v>
      </c>
      <c r="K4719" t="s">
        <v>44</v>
      </c>
      <c r="L4719" t="s">
        <v>45</v>
      </c>
      <c r="M4719" t="s">
        <v>46</v>
      </c>
      <c r="N4719" t="str">
        <f t="shared" si="476"/>
        <v>08/18/2022</v>
      </c>
      <c r="O4719" t="str">
        <f t="shared" si="475"/>
        <v>12/31/2500</v>
      </c>
      <c r="P4719">
        <v>1</v>
      </c>
      <c r="Q4719">
        <v>1</v>
      </c>
      <c r="S4719">
        <v>0</v>
      </c>
      <c r="T4719">
        <v>1</v>
      </c>
      <c r="U4719">
        <v>0</v>
      </c>
      <c r="V4719" t="str">
        <f>"Trad IRN"</f>
        <v>Trad IRN</v>
      </c>
      <c r="W4719">
        <v>100</v>
      </c>
      <c r="X4719" t="s">
        <v>47</v>
      </c>
      <c r="Z4719" t="s">
        <v>47</v>
      </c>
      <c r="AB4719" t="str">
        <f>"02"</f>
        <v>02</v>
      </c>
      <c r="AC4719" t="s">
        <v>48</v>
      </c>
      <c r="AD4719" t="s">
        <v>49</v>
      </c>
      <c r="AE4719" t="s">
        <v>50</v>
      </c>
      <c r="AF4719">
        <v>0</v>
      </c>
      <c r="AG4719" t="s">
        <v>56</v>
      </c>
      <c r="AH4719" t="str">
        <f>"Trad IRN"</f>
        <v>Trad IRN</v>
      </c>
      <c r="AI4719" t="str">
        <f>"Bldg IRN"</f>
        <v>Bldg IRN</v>
      </c>
      <c r="AJ4719" t="s">
        <v>48</v>
      </c>
      <c r="AK4719" t="s">
        <v>48</v>
      </c>
      <c r="AL4719" t="s">
        <v>53</v>
      </c>
      <c r="AM4719">
        <v>1113.0999999999999</v>
      </c>
      <c r="AN4719">
        <v>1113.0999999999999</v>
      </c>
      <c r="AO4719">
        <v>15</v>
      </c>
    </row>
    <row r="4720" spans="1:41" x14ac:dyDescent="0.3">
      <c r="A4720" t="str">
        <f>"Trad IRN"</f>
        <v>Trad IRN</v>
      </c>
      <c r="B4720" t="str">
        <f>"Bldg IRN"</f>
        <v>Bldg IRN</v>
      </c>
      <c r="C4720" t="s">
        <v>41</v>
      </c>
      <c r="D4720" t="s">
        <v>3</v>
      </c>
      <c r="E4720" t="s">
        <v>80</v>
      </c>
      <c r="F4720" t="s">
        <v>81</v>
      </c>
      <c r="G4720" t="s">
        <v>82</v>
      </c>
      <c r="H4720" t="s">
        <v>83</v>
      </c>
      <c r="I4720" t="str">
        <f>"Trad IRN"</f>
        <v>Trad IRN</v>
      </c>
      <c r="J4720" t="s">
        <v>43</v>
      </c>
      <c r="K4720" t="s">
        <v>44</v>
      </c>
      <c r="L4720" t="s">
        <v>45</v>
      </c>
      <c r="M4720" t="s">
        <v>46</v>
      </c>
      <c r="N4720" t="str">
        <f t="shared" si="476"/>
        <v>08/18/2022</v>
      </c>
      <c r="O4720" t="str">
        <f t="shared" si="475"/>
        <v>12/31/2500</v>
      </c>
      <c r="P4720">
        <v>1</v>
      </c>
      <c r="Q4720">
        <v>1</v>
      </c>
      <c r="R4720">
        <v>1</v>
      </c>
      <c r="S4720">
        <v>0</v>
      </c>
      <c r="T4720">
        <v>1</v>
      </c>
      <c r="U4720">
        <v>0</v>
      </c>
      <c r="V4720" t="str">
        <f>"Trad IRN"</f>
        <v>Trad IRN</v>
      </c>
      <c r="W4720">
        <v>100</v>
      </c>
      <c r="X4720" t="s">
        <v>47</v>
      </c>
      <c r="Z4720" t="s">
        <v>47</v>
      </c>
      <c r="AB4720" t="str">
        <f>"05"</f>
        <v>05</v>
      </c>
      <c r="AC4720" t="str">
        <f>"10"</f>
        <v>10</v>
      </c>
      <c r="AD4720" t="str">
        <f>"2"</f>
        <v>2</v>
      </c>
      <c r="AE4720" t="s">
        <v>50</v>
      </c>
      <c r="AF4720">
        <v>0</v>
      </c>
      <c r="AG4720" t="s">
        <v>56</v>
      </c>
      <c r="AH4720" t="str">
        <f>"Trad IRN"</f>
        <v>Trad IRN</v>
      </c>
      <c r="AI4720" t="str">
        <f>"Bldg IRN"</f>
        <v>Bldg IRN</v>
      </c>
      <c r="AJ4720" t="s">
        <v>48</v>
      </c>
      <c r="AK4720" t="s">
        <v>48</v>
      </c>
      <c r="AL4720" t="s">
        <v>53</v>
      </c>
      <c r="AM4720">
        <v>1113.0999999999999</v>
      </c>
      <c r="AN4720">
        <v>1113.0999999999999</v>
      </c>
      <c r="AO4720">
        <v>15</v>
      </c>
    </row>
    <row r="4721" spans="1:41" x14ac:dyDescent="0.3">
      <c r="A4721" t="str">
        <f>"Trad IRN"</f>
        <v>Trad IRN</v>
      </c>
      <c r="B4721" t="str">
        <f>"Bldg IRN"</f>
        <v>Bldg IRN</v>
      </c>
      <c r="C4721" t="s">
        <v>41</v>
      </c>
      <c r="D4721" t="s">
        <v>3</v>
      </c>
      <c r="E4721" t="s">
        <v>80</v>
      </c>
      <c r="F4721" t="s">
        <v>81</v>
      </c>
      <c r="G4721" t="s">
        <v>82</v>
      </c>
      <c r="H4721" t="s">
        <v>83</v>
      </c>
      <c r="I4721" t="str">
        <f>"Trad IRN"</f>
        <v>Trad IRN</v>
      </c>
      <c r="J4721" t="s">
        <v>43</v>
      </c>
      <c r="K4721" t="s">
        <v>44</v>
      </c>
      <c r="L4721" t="s">
        <v>45</v>
      </c>
      <c r="M4721" t="s">
        <v>46</v>
      </c>
      <c r="N4721" t="str">
        <f t="shared" si="476"/>
        <v>08/18/2022</v>
      </c>
      <c r="O4721" t="str">
        <f t="shared" si="475"/>
        <v>12/31/2500</v>
      </c>
      <c r="P4721">
        <v>1</v>
      </c>
      <c r="Q4721">
        <v>1</v>
      </c>
      <c r="S4721">
        <v>0</v>
      </c>
      <c r="T4721">
        <v>1</v>
      </c>
      <c r="U4721">
        <v>0</v>
      </c>
      <c r="V4721" t="str">
        <f>"Trad IRN"</f>
        <v>Trad IRN</v>
      </c>
      <c r="W4721">
        <v>100</v>
      </c>
      <c r="X4721" t="s">
        <v>47</v>
      </c>
      <c r="Z4721" t="s">
        <v>47</v>
      </c>
      <c r="AB4721" t="str">
        <f>"01"</f>
        <v>01</v>
      </c>
      <c r="AC4721" t="s">
        <v>48</v>
      </c>
      <c r="AD4721" t="s">
        <v>49</v>
      </c>
      <c r="AE4721" t="s">
        <v>50</v>
      </c>
      <c r="AF4721">
        <v>0</v>
      </c>
      <c r="AG4721" t="s">
        <v>56</v>
      </c>
      <c r="AH4721" t="str">
        <f>"Trad IRN"</f>
        <v>Trad IRN</v>
      </c>
      <c r="AI4721" t="str">
        <f>"Bldg IRN"</f>
        <v>Bldg IRN</v>
      </c>
      <c r="AJ4721" t="s">
        <v>48</v>
      </c>
      <c r="AK4721" t="s">
        <v>48</v>
      </c>
      <c r="AL4721" t="s">
        <v>53</v>
      </c>
      <c r="AM4721">
        <v>1113.0999999999999</v>
      </c>
      <c r="AN4721">
        <v>1113.0999999999999</v>
      </c>
      <c r="AO4721">
        <v>15</v>
      </c>
    </row>
    <row r="4722" spans="1:41" x14ac:dyDescent="0.3">
      <c r="A4722" t="str">
        <f>"Trad IRN"</f>
        <v>Trad IRN</v>
      </c>
      <c r="B4722" t="str">
        <f>"Bldg IRN"</f>
        <v>Bldg IRN</v>
      </c>
      <c r="C4722" t="s">
        <v>41</v>
      </c>
      <c r="D4722" t="s">
        <v>3</v>
      </c>
      <c r="E4722" t="s">
        <v>80</v>
      </c>
      <c r="F4722" t="s">
        <v>81</v>
      </c>
      <c r="G4722" t="s">
        <v>82</v>
      </c>
      <c r="H4722" t="s">
        <v>83</v>
      </c>
      <c r="I4722" t="str">
        <f>"Trad IRN"</f>
        <v>Trad IRN</v>
      </c>
      <c r="J4722" t="s">
        <v>43</v>
      </c>
      <c r="K4722" t="s">
        <v>44</v>
      </c>
      <c r="L4722" t="s">
        <v>45</v>
      </c>
      <c r="M4722" t="s">
        <v>46</v>
      </c>
      <c r="N4722" t="str">
        <f t="shared" si="476"/>
        <v>08/18/2022</v>
      </c>
      <c r="O4722" t="str">
        <f t="shared" si="475"/>
        <v>12/31/2500</v>
      </c>
      <c r="P4722">
        <v>1</v>
      </c>
      <c r="Q4722">
        <v>1</v>
      </c>
      <c r="S4722">
        <v>0</v>
      </c>
      <c r="T4722">
        <v>1</v>
      </c>
      <c r="U4722">
        <v>0</v>
      </c>
      <c r="V4722" t="str">
        <f>"Trad IRN"</f>
        <v>Trad IRN</v>
      </c>
      <c r="W4722">
        <v>100</v>
      </c>
      <c r="X4722" t="s">
        <v>47</v>
      </c>
      <c r="Z4722" t="s">
        <v>47</v>
      </c>
      <c r="AB4722" t="str">
        <f>"03"</f>
        <v>03</v>
      </c>
      <c r="AC4722" t="s">
        <v>48</v>
      </c>
      <c r="AD4722" t="s">
        <v>49</v>
      </c>
      <c r="AE4722" t="s">
        <v>55</v>
      </c>
      <c r="AF4722">
        <v>0</v>
      </c>
      <c r="AG4722" t="s">
        <v>56</v>
      </c>
      <c r="AH4722" t="str">
        <f>"Trad IRN"</f>
        <v>Trad IRN</v>
      </c>
      <c r="AI4722" t="str">
        <f>"Bldg IRN"</f>
        <v>Bldg IRN</v>
      </c>
      <c r="AJ4722" t="s">
        <v>48</v>
      </c>
      <c r="AK4722" t="s">
        <v>48</v>
      </c>
      <c r="AL4722" t="s">
        <v>53</v>
      </c>
      <c r="AM4722">
        <v>1113.0999999999999</v>
      </c>
      <c r="AN4722">
        <v>1113.0999999999999</v>
      </c>
      <c r="AO4722">
        <v>15</v>
      </c>
    </row>
    <row r="4723" spans="1:41" x14ac:dyDescent="0.3">
      <c r="A4723" t="str">
        <f>"Trad IRN"</f>
        <v>Trad IRN</v>
      </c>
      <c r="B4723" t="str">
        <f>"Bldg IRN"</f>
        <v>Bldg IRN</v>
      </c>
      <c r="C4723" t="s">
        <v>41</v>
      </c>
      <c r="D4723" t="s">
        <v>3</v>
      </c>
      <c r="E4723" t="s">
        <v>80</v>
      </c>
      <c r="F4723" t="s">
        <v>81</v>
      </c>
      <c r="G4723" t="s">
        <v>82</v>
      </c>
      <c r="H4723" t="s">
        <v>83</v>
      </c>
      <c r="I4723" t="str">
        <f>"Trad IRN"</f>
        <v>Trad IRN</v>
      </c>
      <c r="J4723" t="s">
        <v>43</v>
      </c>
      <c r="K4723" t="s">
        <v>44</v>
      </c>
      <c r="L4723" t="s">
        <v>45</v>
      </c>
      <c r="M4723" t="s">
        <v>46</v>
      </c>
      <c r="N4723" t="str">
        <f t="shared" si="476"/>
        <v>08/18/2022</v>
      </c>
      <c r="O4723" t="str">
        <f t="shared" si="475"/>
        <v>12/31/2500</v>
      </c>
      <c r="P4723">
        <v>1</v>
      </c>
      <c r="Q4723">
        <v>1</v>
      </c>
      <c r="R4723">
        <v>1</v>
      </c>
      <c r="S4723">
        <v>0</v>
      </c>
      <c r="T4723">
        <v>1</v>
      </c>
      <c r="U4723">
        <v>0</v>
      </c>
      <c r="V4723" t="str">
        <f>"Trad IRN"</f>
        <v>Trad IRN</v>
      </c>
      <c r="W4723">
        <v>100</v>
      </c>
      <c r="X4723" t="s">
        <v>47</v>
      </c>
      <c r="Z4723" t="s">
        <v>47</v>
      </c>
      <c r="AB4723" t="str">
        <f>"02"</f>
        <v>02</v>
      </c>
      <c r="AC4723" t="str">
        <f>"05"</f>
        <v>05</v>
      </c>
      <c r="AD4723" t="str">
        <f>"1"</f>
        <v>1</v>
      </c>
      <c r="AE4723" t="s">
        <v>55</v>
      </c>
      <c r="AF4723">
        <v>0</v>
      </c>
      <c r="AG4723" t="s">
        <v>56</v>
      </c>
      <c r="AH4723" t="str">
        <f>"Trad IRN"</f>
        <v>Trad IRN</v>
      </c>
      <c r="AI4723" t="str">
        <f>"Bldg IRN"</f>
        <v>Bldg IRN</v>
      </c>
      <c r="AJ4723" t="s">
        <v>48</v>
      </c>
      <c r="AK4723" t="s">
        <v>48</v>
      </c>
      <c r="AL4723" t="s">
        <v>53</v>
      </c>
      <c r="AM4723">
        <v>1113.0999999999999</v>
      </c>
      <c r="AN4723">
        <v>1113.0999999999999</v>
      </c>
      <c r="AO4723">
        <v>15</v>
      </c>
    </row>
    <row r="4724" spans="1:41" x14ac:dyDescent="0.3">
      <c r="A4724" t="str">
        <f>"Trad IRN"</f>
        <v>Trad IRN</v>
      </c>
      <c r="B4724" t="str">
        <f>"Bldg IRN"</f>
        <v>Bldg IRN</v>
      </c>
      <c r="C4724" t="s">
        <v>41</v>
      </c>
      <c r="D4724" t="s">
        <v>3</v>
      </c>
      <c r="E4724" t="s">
        <v>80</v>
      </c>
      <c r="F4724" t="s">
        <v>81</v>
      </c>
      <c r="G4724" t="s">
        <v>82</v>
      </c>
      <c r="H4724" t="s">
        <v>83</v>
      </c>
      <c r="I4724" t="str">
        <f>"Trad IRN"</f>
        <v>Trad IRN</v>
      </c>
      <c r="J4724" t="s">
        <v>43</v>
      </c>
      <c r="K4724" t="s">
        <v>44</v>
      </c>
      <c r="L4724" t="s">
        <v>45</v>
      </c>
      <c r="M4724" t="s">
        <v>70</v>
      </c>
      <c r="N4724" t="str">
        <f t="shared" si="476"/>
        <v>08/18/2022</v>
      </c>
      <c r="O4724" t="str">
        <f t="shared" si="475"/>
        <v>12/31/2500</v>
      </c>
      <c r="P4724">
        <v>1</v>
      </c>
      <c r="Q4724">
        <v>1</v>
      </c>
      <c r="R4724">
        <v>1</v>
      </c>
      <c r="V4724" t="str">
        <f>"Trad IRN"</f>
        <v>Trad IRN</v>
      </c>
      <c r="W4724">
        <v>50</v>
      </c>
      <c r="X4724" t="s">
        <v>47</v>
      </c>
      <c r="Z4724" t="s">
        <v>47</v>
      </c>
      <c r="AB4724" t="s">
        <v>54</v>
      </c>
      <c r="AC4724" t="str">
        <f>"12"</f>
        <v>12</v>
      </c>
      <c r="AD4724" t="str">
        <f>"6"</f>
        <v>6</v>
      </c>
      <c r="AE4724" t="s">
        <v>50</v>
      </c>
      <c r="AG4724" t="s">
        <v>56</v>
      </c>
      <c r="AH4724" t="str">
        <f>"Trad IRN"</f>
        <v>Trad IRN</v>
      </c>
      <c r="AI4724" t="str">
        <f>"Bldg IRN"</f>
        <v>Bldg IRN</v>
      </c>
      <c r="AJ4724" t="s">
        <v>54</v>
      </c>
      <c r="AK4724" t="s">
        <v>71</v>
      </c>
      <c r="AL4724" t="s">
        <v>53</v>
      </c>
      <c r="AM4724">
        <v>142</v>
      </c>
      <c r="AN4724">
        <v>142</v>
      </c>
      <c r="AO4724">
        <v>15</v>
      </c>
    </row>
    <row r="4725" spans="1:41" x14ac:dyDescent="0.3">
      <c r="A4725" t="str">
        <f>"Trad IRN"</f>
        <v>Trad IRN</v>
      </c>
      <c r="B4725" t="str">
        <f>"Bldg IRN"</f>
        <v>Bldg IRN</v>
      </c>
      <c r="C4725" t="s">
        <v>41</v>
      </c>
      <c r="D4725" t="s">
        <v>3</v>
      </c>
      <c r="E4725" t="s">
        <v>80</v>
      </c>
      <c r="F4725" t="s">
        <v>81</v>
      </c>
      <c r="G4725" t="s">
        <v>82</v>
      </c>
      <c r="H4725" t="s">
        <v>83</v>
      </c>
      <c r="I4725" t="str">
        <f>"Trad IRN"</f>
        <v>Trad IRN</v>
      </c>
      <c r="J4725" t="s">
        <v>43</v>
      </c>
      <c r="K4725" t="s">
        <v>44</v>
      </c>
      <c r="L4725" t="s">
        <v>45</v>
      </c>
      <c r="M4725" t="s">
        <v>46</v>
      </c>
      <c r="N4725" t="str">
        <f t="shared" si="476"/>
        <v>08/18/2022</v>
      </c>
      <c r="O4725" t="str">
        <f t="shared" si="475"/>
        <v>12/31/2500</v>
      </c>
      <c r="P4725">
        <v>1</v>
      </c>
      <c r="Q4725">
        <v>1</v>
      </c>
      <c r="S4725">
        <v>1</v>
      </c>
      <c r="T4725">
        <v>1</v>
      </c>
      <c r="U4725">
        <v>0</v>
      </c>
      <c r="V4725" t="str">
        <f>"Trad IRN"</f>
        <v>Trad IRN</v>
      </c>
      <c r="W4725">
        <v>100</v>
      </c>
      <c r="X4725" t="s">
        <v>47</v>
      </c>
      <c r="Z4725" t="s">
        <v>47</v>
      </c>
      <c r="AB4725" t="str">
        <f>"05"</f>
        <v>05</v>
      </c>
      <c r="AC4725" t="s">
        <v>48</v>
      </c>
      <c r="AD4725" t="s">
        <v>49</v>
      </c>
      <c r="AE4725" t="s">
        <v>50</v>
      </c>
      <c r="AF4725">
        <v>0</v>
      </c>
      <c r="AG4725" t="s">
        <v>56</v>
      </c>
      <c r="AH4725" t="str">
        <f>"Trad IRN"</f>
        <v>Trad IRN</v>
      </c>
      <c r="AI4725" t="str">
        <f>"Bldg IRN"</f>
        <v>Bldg IRN</v>
      </c>
      <c r="AJ4725" t="s">
        <v>48</v>
      </c>
      <c r="AK4725" t="s">
        <v>48</v>
      </c>
      <c r="AL4725" t="s">
        <v>53</v>
      </c>
      <c r="AM4725">
        <v>1113.0999999999999</v>
      </c>
      <c r="AN4725">
        <v>1113.0999999999999</v>
      </c>
      <c r="AO4725">
        <v>15</v>
      </c>
    </row>
    <row r="4726" spans="1:41" x14ac:dyDescent="0.3">
      <c r="A4726" t="str">
        <f>"Trad IRN"</f>
        <v>Trad IRN</v>
      </c>
      <c r="B4726" t="str">
        <f>"Bldg IRN"</f>
        <v>Bldg IRN</v>
      </c>
      <c r="C4726" t="s">
        <v>41</v>
      </c>
      <c r="D4726" t="s">
        <v>3</v>
      </c>
      <c r="E4726" t="s">
        <v>80</v>
      </c>
      <c r="F4726" t="s">
        <v>81</v>
      </c>
      <c r="G4726" t="s">
        <v>82</v>
      </c>
      <c r="H4726" t="s">
        <v>83</v>
      </c>
      <c r="I4726" t="str">
        <f>"Trad IRN"</f>
        <v>Trad IRN</v>
      </c>
      <c r="J4726" t="s">
        <v>43</v>
      </c>
      <c r="K4726" t="s">
        <v>44</v>
      </c>
      <c r="L4726" t="s">
        <v>45</v>
      </c>
      <c r="M4726" t="s">
        <v>46</v>
      </c>
      <c r="N4726" t="str">
        <f t="shared" si="476"/>
        <v>08/18/2022</v>
      </c>
      <c r="O4726" t="str">
        <f t="shared" si="475"/>
        <v>12/31/2500</v>
      </c>
      <c r="P4726">
        <v>1</v>
      </c>
      <c r="Q4726">
        <v>1</v>
      </c>
      <c r="S4726">
        <v>0</v>
      </c>
      <c r="T4726">
        <v>1</v>
      </c>
      <c r="U4726">
        <v>0</v>
      </c>
      <c r="V4726" t="str">
        <f>"Trad IRN"</f>
        <v>Trad IRN</v>
      </c>
      <c r="W4726">
        <v>100</v>
      </c>
      <c r="X4726" t="s">
        <v>47</v>
      </c>
      <c r="Z4726" t="s">
        <v>47</v>
      </c>
      <c r="AB4726" t="str">
        <f>"02"</f>
        <v>02</v>
      </c>
      <c r="AC4726" t="s">
        <v>48</v>
      </c>
      <c r="AD4726" t="s">
        <v>49</v>
      </c>
      <c r="AE4726" t="s">
        <v>50</v>
      </c>
      <c r="AF4726">
        <v>0</v>
      </c>
      <c r="AG4726" t="s">
        <v>56</v>
      </c>
      <c r="AH4726" t="str">
        <f>"Trad IRN"</f>
        <v>Trad IRN</v>
      </c>
      <c r="AI4726" t="str">
        <f>"Bldg IRN"</f>
        <v>Bldg IRN</v>
      </c>
      <c r="AJ4726" t="s">
        <v>48</v>
      </c>
      <c r="AK4726" t="s">
        <v>48</v>
      </c>
      <c r="AL4726" t="s">
        <v>53</v>
      </c>
      <c r="AM4726">
        <v>1113.0999999999999</v>
      </c>
      <c r="AN4726">
        <v>1113.0999999999999</v>
      </c>
      <c r="AO4726">
        <v>15</v>
      </c>
    </row>
    <row r="4727" spans="1:41" x14ac:dyDescent="0.3">
      <c r="A4727" t="str">
        <f>"Trad IRN"</f>
        <v>Trad IRN</v>
      </c>
      <c r="B4727" t="str">
        <f>"Bldg IRN"</f>
        <v>Bldg IRN</v>
      </c>
      <c r="C4727" t="s">
        <v>41</v>
      </c>
      <c r="D4727" t="s">
        <v>3</v>
      </c>
      <c r="E4727" t="s">
        <v>80</v>
      </c>
      <c r="F4727" t="s">
        <v>81</v>
      </c>
      <c r="G4727" t="s">
        <v>82</v>
      </c>
      <c r="H4727" t="s">
        <v>83</v>
      </c>
      <c r="I4727" t="str">
        <f>"Trad IRN"</f>
        <v>Trad IRN</v>
      </c>
      <c r="J4727" t="s">
        <v>43</v>
      </c>
      <c r="K4727" t="s">
        <v>44</v>
      </c>
      <c r="L4727" t="s">
        <v>45</v>
      </c>
      <c r="M4727" t="s">
        <v>46</v>
      </c>
      <c r="N4727" t="str">
        <f t="shared" si="476"/>
        <v>08/18/2022</v>
      </c>
      <c r="O4727" t="str">
        <f>"10/16/2022"</f>
        <v>10/16/2022</v>
      </c>
      <c r="P4727">
        <v>0.21340400000000001</v>
      </c>
      <c r="Q4727">
        <v>0.21340400000000001</v>
      </c>
      <c r="S4727">
        <v>0</v>
      </c>
      <c r="T4727">
        <v>0.21340400000000001</v>
      </c>
      <c r="U4727">
        <v>0</v>
      </c>
      <c r="V4727" t="str">
        <f>"Trad IRN"</f>
        <v>Trad IRN</v>
      </c>
      <c r="W4727">
        <v>100</v>
      </c>
      <c r="X4727" t="s">
        <v>47</v>
      </c>
      <c r="Z4727" t="s">
        <v>47</v>
      </c>
      <c r="AB4727" t="str">
        <f>"01"</f>
        <v>01</v>
      </c>
      <c r="AC4727" t="s">
        <v>48</v>
      </c>
      <c r="AD4727" t="s">
        <v>49</v>
      </c>
      <c r="AE4727" t="s">
        <v>50</v>
      </c>
      <c r="AF4727">
        <v>0</v>
      </c>
      <c r="AG4727" t="s">
        <v>56</v>
      </c>
      <c r="AH4727" t="str">
        <f>"Trad IRN"</f>
        <v>Trad IRN</v>
      </c>
      <c r="AI4727" t="str">
        <f>"Bldg IRN"</f>
        <v>Bldg IRN</v>
      </c>
      <c r="AJ4727" t="s">
        <v>48</v>
      </c>
      <c r="AK4727" t="s">
        <v>48</v>
      </c>
      <c r="AL4727" t="s">
        <v>53</v>
      </c>
      <c r="AM4727">
        <v>237.54</v>
      </c>
      <c r="AN4727">
        <v>1113.0999999999999</v>
      </c>
      <c r="AO4727">
        <v>15</v>
      </c>
    </row>
    <row r="4728" spans="1:41" x14ac:dyDescent="0.3">
      <c r="A4728" t="str">
        <f>"Trad IRN"</f>
        <v>Trad IRN</v>
      </c>
      <c r="B4728" t="str">
        <f>"Bldg IRN"</f>
        <v>Bldg IRN</v>
      </c>
      <c r="C4728" t="s">
        <v>41</v>
      </c>
      <c r="D4728" t="s">
        <v>3</v>
      </c>
      <c r="E4728" t="s">
        <v>80</v>
      </c>
      <c r="F4728" t="s">
        <v>81</v>
      </c>
      <c r="G4728" t="s">
        <v>82</v>
      </c>
      <c r="H4728" t="s">
        <v>83</v>
      </c>
      <c r="I4728" t="str">
        <f>"Trad IRN"</f>
        <v>Trad IRN</v>
      </c>
      <c r="J4728" t="s">
        <v>43</v>
      </c>
      <c r="K4728" t="s">
        <v>44</v>
      </c>
      <c r="L4728" t="s">
        <v>45</v>
      </c>
      <c r="M4728" t="s">
        <v>46</v>
      </c>
      <c r="N4728" t="str">
        <f>"10/17/2022"</f>
        <v>10/17/2022</v>
      </c>
      <c r="O4728" t="str">
        <f t="shared" ref="O4728:O4747" si="477">"12/31/2500"</f>
        <v>12/31/2500</v>
      </c>
      <c r="P4728">
        <v>0.78659599999999996</v>
      </c>
      <c r="Q4728">
        <v>0.78659599999999996</v>
      </c>
      <c r="S4728">
        <v>0</v>
      </c>
      <c r="T4728">
        <v>0.78659599999999996</v>
      </c>
      <c r="U4728">
        <v>0</v>
      </c>
      <c r="V4728" t="str">
        <f>"Trad IRN"</f>
        <v>Trad IRN</v>
      </c>
      <c r="W4728">
        <v>100</v>
      </c>
      <c r="X4728" t="s">
        <v>47</v>
      </c>
      <c r="Z4728" t="s">
        <v>47</v>
      </c>
      <c r="AB4728" t="str">
        <f>"01"</f>
        <v>01</v>
      </c>
      <c r="AC4728" t="s">
        <v>48</v>
      </c>
      <c r="AD4728" t="s">
        <v>49</v>
      </c>
      <c r="AE4728" t="s">
        <v>55</v>
      </c>
      <c r="AF4728">
        <v>0</v>
      </c>
      <c r="AG4728" t="s">
        <v>56</v>
      </c>
      <c r="AH4728" t="str">
        <f>"Trad IRN"</f>
        <v>Trad IRN</v>
      </c>
      <c r="AI4728" t="str">
        <f>"Bldg IRN"</f>
        <v>Bldg IRN</v>
      </c>
      <c r="AJ4728" t="s">
        <v>48</v>
      </c>
      <c r="AK4728" t="s">
        <v>48</v>
      </c>
      <c r="AL4728" t="s">
        <v>53</v>
      </c>
      <c r="AM4728">
        <v>875.56</v>
      </c>
      <c r="AN4728">
        <v>1113.0999999999999</v>
      </c>
      <c r="AO4728">
        <v>15</v>
      </c>
    </row>
    <row r="4729" spans="1:41" x14ac:dyDescent="0.3">
      <c r="A4729" t="str">
        <f>"Trad IRN"</f>
        <v>Trad IRN</v>
      </c>
      <c r="B4729" t="str">
        <f>"Bldg IRN"</f>
        <v>Bldg IRN</v>
      </c>
      <c r="C4729" t="s">
        <v>41</v>
      </c>
      <c r="D4729" t="s">
        <v>3</v>
      </c>
      <c r="E4729" t="s">
        <v>80</v>
      </c>
      <c r="F4729" t="s">
        <v>81</v>
      </c>
      <c r="G4729" t="s">
        <v>82</v>
      </c>
      <c r="H4729" t="s">
        <v>83</v>
      </c>
      <c r="I4729" t="str">
        <f>"Trad IRN"</f>
        <v>Trad IRN</v>
      </c>
      <c r="J4729" t="s">
        <v>43</v>
      </c>
      <c r="K4729" t="s">
        <v>44</v>
      </c>
      <c r="L4729" t="s">
        <v>45</v>
      </c>
      <c r="M4729" t="s">
        <v>46</v>
      </c>
      <c r="N4729" t="str">
        <f t="shared" ref="N4729:N4739" si="478">"08/18/2022"</f>
        <v>08/18/2022</v>
      </c>
      <c r="O4729" t="str">
        <f t="shared" si="477"/>
        <v>12/31/2500</v>
      </c>
      <c r="P4729">
        <v>1</v>
      </c>
      <c r="Q4729">
        <v>1</v>
      </c>
      <c r="R4729">
        <v>1</v>
      </c>
      <c r="S4729">
        <v>0</v>
      </c>
      <c r="T4729">
        <v>1</v>
      </c>
      <c r="U4729">
        <v>0</v>
      </c>
      <c r="V4729" t="str">
        <f>"Trad IRN"</f>
        <v>Trad IRN</v>
      </c>
      <c r="W4729">
        <v>100</v>
      </c>
      <c r="X4729" t="s">
        <v>47</v>
      </c>
      <c r="Z4729" t="s">
        <v>47</v>
      </c>
      <c r="AB4729" t="str">
        <f>"03"</f>
        <v>03</v>
      </c>
      <c r="AC4729" t="str">
        <f>"15"</f>
        <v>15</v>
      </c>
      <c r="AD4729" t="str">
        <f>"2"</f>
        <v>2</v>
      </c>
      <c r="AE4729" t="s">
        <v>55</v>
      </c>
      <c r="AF4729">
        <v>0</v>
      </c>
      <c r="AG4729" t="s">
        <v>56</v>
      </c>
      <c r="AH4729" t="str">
        <f>"Trad IRN"</f>
        <v>Trad IRN</v>
      </c>
      <c r="AI4729" t="str">
        <f>"Bldg IRN"</f>
        <v>Bldg IRN</v>
      </c>
      <c r="AJ4729" t="s">
        <v>48</v>
      </c>
      <c r="AK4729" t="s">
        <v>48</v>
      </c>
      <c r="AL4729" t="s">
        <v>53</v>
      </c>
      <c r="AM4729">
        <v>1113.0999999999999</v>
      </c>
      <c r="AN4729">
        <v>1113.0999999999999</v>
      </c>
      <c r="AO4729">
        <v>15</v>
      </c>
    </row>
    <row r="4730" spans="1:41" x14ac:dyDescent="0.3">
      <c r="A4730" t="str">
        <f>"Trad IRN"</f>
        <v>Trad IRN</v>
      </c>
      <c r="B4730" t="str">
        <f>"Bldg IRN"</f>
        <v>Bldg IRN</v>
      </c>
      <c r="C4730" t="s">
        <v>41</v>
      </c>
      <c r="D4730" t="s">
        <v>3</v>
      </c>
      <c r="E4730" t="s">
        <v>80</v>
      </c>
      <c r="F4730" t="s">
        <v>81</v>
      </c>
      <c r="G4730" t="s">
        <v>82</v>
      </c>
      <c r="H4730" t="s">
        <v>83</v>
      </c>
      <c r="I4730" t="str">
        <f>"Trad IRN"</f>
        <v>Trad IRN</v>
      </c>
      <c r="J4730" t="s">
        <v>43</v>
      </c>
      <c r="K4730" t="s">
        <v>44</v>
      </c>
      <c r="L4730" t="s">
        <v>45</v>
      </c>
      <c r="M4730" t="s">
        <v>46</v>
      </c>
      <c r="N4730" t="str">
        <f t="shared" si="478"/>
        <v>08/18/2022</v>
      </c>
      <c r="O4730" t="str">
        <f t="shared" si="477"/>
        <v>12/31/2500</v>
      </c>
      <c r="P4730">
        <v>1</v>
      </c>
      <c r="Q4730">
        <v>1</v>
      </c>
      <c r="S4730">
        <v>0</v>
      </c>
      <c r="T4730">
        <v>1</v>
      </c>
      <c r="U4730">
        <v>0</v>
      </c>
      <c r="V4730" t="str">
        <f>"Trad IRN"</f>
        <v>Trad IRN</v>
      </c>
      <c r="W4730">
        <v>100</v>
      </c>
      <c r="X4730" t="s">
        <v>47</v>
      </c>
      <c r="Z4730" t="s">
        <v>47</v>
      </c>
      <c r="AB4730" t="str">
        <f>"01"</f>
        <v>01</v>
      </c>
      <c r="AC4730" t="s">
        <v>48</v>
      </c>
      <c r="AD4730" t="s">
        <v>49</v>
      </c>
      <c r="AE4730" t="s">
        <v>55</v>
      </c>
      <c r="AF4730">
        <v>0</v>
      </c>
      <c r="AG4730" t="s">
        <v>56</v>
      </c>
      <c r="AH4730" t="str">
        <f>"Trad IRN"</f>
        <v>Trad IRN</v>
      </c>
      <c r="AI4730" t="str">
        <f>"Bldg IRN"</f>
        <v>Bldg IRN</v>
      </c>
      <c r="AJ4730" t="s">
        <v>48</v>
      </c>
      <c r="AK4730" t="s">
        <v>48</v>
      </c>
      <c r="AL4730" t="s">
        <v>53</v>
      </c>
      <c r="AM4730">
        <v>1113.0999999999999</v>
      </c>
      <c r="AN4730">
        <v>1113.0999999999999</v>
      </c>
      <c r="AO4730">
        <v>15</v>
      </c>
    </row>
    <row r="4731" spans="1:41" x14ac:dyDescent="0.3">
      <c r="A4731" t="str">
        <f>"Trad IRN"</f>
        <v>Trad IRN</v>
      </c>
      <c r="B4731" t="str">
        <f>"Bldg IRN"</f>
        <v>Bldg IRN</v>
      </c>
      <c r="C4731" t="s">
        <v>41</v>
      </c>
      <c r="D4731" t="s">
        <v>3</v>
      </c>
      <c r="E4731" t="s">
        <v>80</v>
      </c>
      <c r="F4731" t="s">
        <v>81</v>
      </c>
      <c r="G4731" t="s">
        <v>82</v>
      </c>
      <c r="H4731" t="s">
        <v>83</v>
      </c>
      <c r="I4731" t="str">
        <f>"Trad IRN"</f>
        <v>Trad IRN</v>
      </c>
      <c r="J4731" t="s">
        <v>43</v>
      </c>
      <c r="K4731" t="s">
        <v>44</v>
      </c>
      <c r="L4731" t="s">
        <v>45</v>
      </c>
      <c r="M4731" t="s">
        <v>70</v>
      </c>
      <c r="N4731" t="str">
        <f t="shared" si="478"/>
        <v>08/18/2022</v>
      </c>
      <c r="O4731" t="str">
        <f t="shared" si="477"/>
        <v>12/31/2500</v>
      </c>
      <c r="P4731">
        <v>1</v>
      </c>
      <c r="Q4731">
        <v>1</v>
      </c>
      <c r="R4731">
        <v>1</v>
      </c>
      <c r="V4731" t="str">
        <f>"Trad IRN"</f>
        <v>Trad IRN</v>
      </c>
      <c r="W4731">
        <v>50</v>
      </c>
      <c r="X4731" t="s">
        <v>47</v>
      </c>
      <c r="Z4731" t="s">
        <v>47</v>
      </c>
      <c r="AB4731" t="s">
        <v>54</v>
      </c>
      <c r="AC4731" t="str">
        <f>"05"</f>
        <v>05</v>
      </c>
      <c r="AD4731" t="str">
        <f>"1"</f>
        <v>1</v>
      </c>
      <c r="AE4731" t="s">
        <v>50</v>
      </c>
      <c r="AG4731" t="s">
        <v>56</v>
      </c>
      <c r="AH4731" t="str">
        <f>"Trad IRN"</f>
        <v>Trad IRN</v>
      </c>
      <c r="AI4731" t="str">
        <f>"Bldg IRN"</f>
        <v>Bldg IRN</v>
      </c>
      <c r="AJ4731" t="s">
        <v>54</v>
      </c>
      <c r="AK4731" t="s">
        <v>71</v>
      </c>
      <c r="AL4731" t="s">
        <v>53</v>
      </c>
      <c r="AM4731">
        <v>142</v>
      </c>
      <c r="AN4731">
        <v>142</v>
      </c>
      <c r="AO4731">
        <v>15</v>
      </c>
    </row>
    <row r="4732" spans="1:41" x14ac:dyDescent="0.3">
      <c r="A4732" t="str">
        <f>"Trad IRN"</f>
        <v>Trad IRN</v>
      </c>
      <c r="B4732" t="str">
        <f>"Bldg IRN"</f>
        <v>Bldg IRN</v>
      </c>
      <c r="C4732" t="s">
        <v>41</v>
      </c>
      <c r="D4732" t="s">
        <v>3</v>
      </c>
      <c r="E4732" t="s">
        <v>80</v>
      </c>
      <c r="F4732" t="s">
        <v>81</v>
      </c>
      <c r="G4732" t="s">
        <v>82</v>
      </c>
      <c r="H4732" t="s">
        <v>83</v>
      </c>
      <c r="I4732" t="str">
        <f>"Trad IRN"</f>
        <v>Trad IRN</v>
      </c>
      <c r="J4732" t="s">
        <v>43</v>
      </c>
      <c r="K4732" t="s">
        <v>44</v>
      </c>
      <c r="L4732" t="s">
        <v>45</v>
      </c>
      <c r="M4732" t="s">
        <v>46</v>
      </c>
      <c r="N4732" t="str">
        <f t="shared" si="478"/>
        <v>08/18/2022</v>
      </c>
      <c r="O4732" t="str">
        <f t="shared" si="477"/>
        <v>12/31/2500</v>
      </c>
      <c r="P4732">
        <v>1</v>
      </c>
      <c r="Q4732">
        <v>1</v>
      </c>
      <c r="S4732">
        <v>0</v>
      </c>
      <c r="T4732">
        <v>1</v>
      </c>
      <c r="U4732">
        <v>0</v>
      </c>
      <c r="V4732" t="str">
        <f>"Trad IRN"</f>
        <v>Trad IRN</v>
      </c>
      <c r="W4732">
        <v>100</v>
      </c>
      <c r="X4732" t="s">
        <v>47</v>
      </c>
      <c r="Z4732" t="s">
        <v>47</v>
      </c>
      <c r="AB4732" t="str">
        <f>"05"</f>
        <v>05</v>
      </c>
      <c r="AC4732" t="s">
        <v>48</v>
      </c>
      <c r="AD4732" t="s">
        <v>49</v>
      </c>
      <c r="AE4732" t="s">
        <v>50</v>
      </c>
      <c r="AF4732">
        <v>0</v>
      </c>
      <c r="AG4732" t="s">
        <v>56</v>
      </c>
      <c r="AH4732" t="str">
        <f>"Trad IRN"</f>
        <v>Trad IRN</v>
      </c>
      <c r="AI4732" t="str">
        <f>"Bldg IRN"</f>
        <v>Bldg IRN</v>
      </c>
      <c r="AJ4732" t="s">
        <v>48</v>
      </c>
      <c r="AK4732" t="s">
        <v>48</v>
      </c>
      <c r="AL4732" t="s">
        <v>53</v>
      </c>
      <c r="AM4732">
        <v>1113.0999999999999</v>
      </c>
      <c r="AN4732">
        <v>1113.0999999999999</v>
      </c>
      <c r="AO4732">
        <v>15</v>
      </c>
    </row>
    <row r="4733" spans="1:41" x14ac:dyDescent="0.3">
      <c r="A4733" t="str">
        <f>"Trad IRN"</f>
        <v>Trad IRN</v>
      </c>
      <c r="B4733" t="str">
        <f>"Bldg IRN"</f>
        <v>Bldg IRN</v>
      </c>
      <c r="C4733" t="s">
        <v>41</v>
      </c>
      <c r="D4733" t="s">
        <v>3</v>
      </c>
      <c r="E4733" t="s">
        <v>80</v>
      </c>
      <c r="F4733" t="s">
        <v>81</v>
      </c>
      <c r="G4733" t="s">
        <v>82</v>
      </c>
      <c r="H4733" t="s">
        <v>83</v>
      </c>
      <c r="I4733" t="str">
        <f>"Trad IRN"</f>
        <v>Trad IRN</v>
      </c>
      <c r="J4733" t="s">
        <v>43</v>
      </c>
      <c r="K4733" t="s">
        <v>44</v>
      </c>
      <c r="L4733" t="s">
        <v>45</v>
      </c>
      <c r="M4733" t="s">
        <v>46</v>
      </c>
      <c r="N4733" t="str">
        <f t="shared" si="478"/>
        <v>08/18/2022</v>
      </c>
      <c r="O4733" t="str">
        <f t="shared" si="477"/>
        <v>12/31/2500</v>
      </c>
      <c r="P4733">
        <v>1</v>
      </c>
      <c r="Q4733">
        <v>1</v>
      </c>
      <c r="S4733">
        <v>0</v>
      </c>
      <c r="T4733">
        <v>1</v>
      </c>
      <c r="U4733">
        <v>0</v>
      </c>
      <c r="V4733" t="str">
        <f>"Trad IRN"</f>
        <v>Trad IRN</v>
      </c>
      <c r="W4733">
        <v>100</v>
      </c>
      <c r="X4733" t="s">
        <v>47</v>
      </c>
      <c r="Z4733" t="s">
        <v>47</v>
      </c>
      <c r="AB4733" t="str">
        <f>"03"</f>
        <v>03</v>
      </c>
      <c r="AC4733" t="s">
        <v>48</v>
      </c>
      <c r="AD4733" t="s">
        <v>49</v>
      </c>
      <c r="AE4733" t="s">
        <v>55</v>
      </c>
      <c r="AF4733">
        <v>0</v>
      </c>
      <c r="AG4733" t="s">
        <v>56</v>
      </c>
      <c r="AH4733" t="str">
        <f>"Trad IRN"</f>
        <v>Trad IRN</v>
      </c>
      <c r="AI4733" t="str">
        <f>"Bldg IRN"</f>
        <v>Bldg IRN</v>
      </c>
      <c r="AJ4733" t="s">
        <v>48</v>
      </c>
      <c r="AK4733" t="s">
        <v>48</v>
      </c>
      <c r="AL4733" t="s">
        <v>53</v>
      </c>
      <c r="AM4733">
        <v>1113.0999999999999</v>
      </c>
      <c r="AN4733">
        <v>1113.0999999999999</v>
      </c>
      <c r="AO4733">
        <v>15</v>
      </c>
    </row>
    <row r="4734" spans="1:41" x14ac:dyDescent="0.3">
      <c r="A4734" t="str">
        <f>"Trad IRN"</f>
        <v>Trad IRN</v>
      </c>
      <c r="B4734" t="str">
        <f>"Bldg IRN"</f>
        <v>Bldg IRN</v>
      </c>
      <c r="C4734" t="s">
        <v>41</v>
      </c>
      <c r="D4734" t="s">
        <v>3</v>
      </c>
      <c r="E4734" t="s">
        <v>80</v>
      </c>
      <c r="F4734" t="s">
        <v>81</v>
      </c>
      <c r="G4734" t="s">
        <v>82</v>
      </c>
      <c r="H4734" t="s">
        <v>83</v>
      </c>
      <c r="I4734" t="str">
        <f>"Trad IRN"</f>
        <v>Trad IRN</v>
      </c>
      <c r="J4734" t="s">
        <v>43</v>
      </c>
      <c r="K4734" t="s">
        <v>44</v>
      </c>
      <c r="L4734" t="s">
        <v>45</v>
      </c>
      <c r="M4734" t="s">
        <v>46</v>
      </c>
      <c r="N4734" t="str">
        <f t="shared" si="478"/>
        <v>08/18/2022</v>
      </c>
      <c r="O4734" t="str">
        <f t="shared" si="477"/>
        <v>12/31/2500</v>
      </c>
      <c r="P4734">
        <v>1</v>
      </c>
      <c r="Q4734">
        <v>1</v>
      </c>
      <c r="S4734">
        <v>0</v>
      </c>
      <c r="T4734">
        <v>1</v>
      </c>
      <c r="U4734">
        <v>0</v>
      </c>
      <c r="V4734" t="str">
        <f>"Trad IRN"</f>
        <v>Trad IRN</v>
      </c>
      <c r="W4734">
        <v>100</v>
      </c>
      <c r="X4734" t="s">
        <v>47</v>
      </c>
      <c r="Z4734" t="s">
        <v>47</v>
      </c>
      <c r="AB4734" t="str">
        <f>"03"</f>
        <v>03</v>
      </c>
      <c r="AC4734" t="s">
        <v>48</v>
      </c>
      <c r="AD4734" t="s">
        <v>49</v>
      </c>
      <c r="AE4734" t="s">
        <v>55</v>
      </c>
      <c r="AF4734">
        <v>0</v>
      </c>
      <c r="AG4734" t="s">
        <v>56</v>
      </c>
      <c r="AH4734" t="str">
        <f>"Trad IRN"</f>
        <v>Trad IRN</v>
      </c>
      <c r="AI4734" t="str">
        <f>"Bldg IRN"</f>
        <v>Bldg IRN</v>
      </c>
      <c r="AJ4734" t="s">
        <v>48</v>
      </c>
      <c r="AK4734" t="s">
        <v>48</v>
      </c>
      <c r="AL4734" t="s">
        <v>53</v>
      </c>
      <c r="AM4734">
        <v>1113.0999999999999</v>
      </c>
      <c r="AN4734">
        <v>1113.0999999999999</v>
      </c>
      <c r="AO4734">
        <v>15</v>
      </c>
    </row>
    <row r="4735" spans="1:41" x14ac:dyDescent="0.3">
      <c r="A4735" t="str">
        <f>"Trad IRN"</f>
        <v>Trad IRN</v>
      </c>
      <c r="B4735" t="str">
        <f>"Bldg IRN"</f>
        <v>Bldg IRN</v>
      </c>
      <c r="C4735" t="s">
        <v>41</v>
      </c>
      <c r="D4735" t="s">
        <v>3</v>
      </c>
      <c r="E4735" t="s">
        <v>80</v>
      </c>
      <c r="F4735" t="s">
        <v>81</v>
      </c>
      <c r="G4735" t="s">
        <v>82</v>
      </c>
      <c r="H4735" t="s">
        <v>83</v>
      </c>
      <c r="I4735" t="str">
        <f>"Trad IRN"</f>
        <v>Trad IRN</v>
      </c>
      <c r="J4735" t="s">
        <v>43</v>
      </c>
      <c r="K4735" t="s">
        <v>44</v>
      </c>
      <c r="L4735" t="s">
        <v>45</v>
      </c>
      <c r="M4735" t="s">
        <v>46</v>
      </c>
      <c r="N4735" t="str">
        <f t="shared" si="478"/>
        <v>08/18/2022</v>
      </c>
      <c r="O4735" t="str">
        <f t="shared" si="477"/>
        <v>12/31/2500</v>
      </c>
      <c r="P4735">
        <v>1</v>
      </c>
      <c r="Q4735">
        <v>1</v>
      </c>
      <c r="S4735">
        <v>0</v>
      </c>
      <c r="T4735">
        <v>1</v>
      </c>
      <c r="U4735">
        <v>0</v>
      </c>
      <c r="V4735" t="str">
        <f>"Trad IRN"</f>
        <v>Trad IRN</v>
      </c>
      <c r="W4735">
        <v>100</v>
      </c>
      <c r="X4735" t="s">
        <v>47</v>
      </c>
      <c r="Z4735" t="s">
        <v>47</v>
      </c>
      <c r="AB4735" t="str">
        <f>"04"</f>
        <v>04</v>
      </c>
      <c r="AC4735" t="s">
        <v>48</v>
      </c>
      <c r="AD4735" t="s">
        <v>49</v>
      </c>
      <c r="AE4735" t="s">
        <v>50</v>
      </c>
      <c r="AF4735">
        <v>3</v>
      </c>
      <c r="AG4735" t="s">
        <v>56</v>
      </c>
      <c r="AH4735" t="str">
        <f>"Trad IRN"</f>
        <v>Trad IRN</v>
      </c>
      <c r="AI4735" t="str">
        <f>"Bldg IRN"</f>
        <v>Bldg IRN</v>
      </c>
      <c r="AJ4735" t="s">
        <v>48</v>
      </c>
      <c r="AK4735" t="s">
        <v>48</v>
      </c>
      <c r="AL4735" t="s">
        <v>53</v>
      </c>
      <c r="AM4735">
        <v>1113.0999999999999</v>
      </c>
      <c r="AN4735">
        <v>1113.0999999999999</v>
      </c>
      <c r="AO4735">
        <v>15</v>
      </c>
    </row>
    <row r="4736" spans="1:41" x14ac:dyDescent="0.3">
      <c r="A4736" t="str">
        <f>"Trad IRN"</f>
        <v>Trad IRN</v>
      </c>
      <c r="B4736" t="str">
        <f>"Bldg IRN"</f>
        <v>Bldg IRN</v>
      </c>
      <c r="C4736" t="s">
        <v>41</v>
      </c>
      <c r="D4736" t="s">
        <v>3</v>
      </c>
      <c r="E4736" t="s">
        <v>80</v>
      </c>
      <c r="F4736" t="s">
        <v>81</v>
      </c>
      <c r="G4736" t="s">
        <v>82</v>
      </c>
      <c r="H4736" t="s">
        <v>83</v>
      </c>
      <c r="I4736" t="str">
        <f>"Trad IRN"</f>
        <v>Trad IRN</v>
      </c>
      <c r="J4736" t="s">
        <v>43</v>
      </c>
      <c r="K4736" t="s">
        <v>44</v>
      </c>
      <c r="L4736" t="s">
        <v>45</v>
      </c>
      <c r="M4736" t="s">
        <v>46</v>
      </c>
      <c r="N4736" t="str">
        <f t="shared" si="478"/>
        <v>08/18/2022</v>
      </c>
      <c r="O4736" t="str">
        <f t="shared" si="477"/>
        <v>12/31/2500</v>
      </c>
      <c r="P4736">
        <v>1</v>
      </c>
      <c r="Q4736">
        <v>1</v>
      </c>
      <c r="R4736">
        <v>1</v>
      </c>
      <c r="S4736">
        <v>0</v>
      </c>
      <c r="T4736">
        <v>1</v>
      </c>
      <c r="U4736">
        <v>0</v>
      </c>
      <c r="V4736" t="str">
        <f>"Trad IRN"</f>
        <v>Trad IRN</v>
      </c>
      <c r="W4736">
        <v>100</v>
      </c>
      <c r="X4736" t="s">
        <v>47</v>
      </c>
      <c r="Z4736" t="s">
        <v>47</v>
      </c>
      <c r="AB4736" t="str">
        <f>"01"</f>
        <v>01</v>
      </c>
      <c r="AC4736" t="str">
        <f>"05"</f>
        <v>05</v>
      </c>
      <c r="AD4736" t="str">
        <f>"1"</f>
        <v>1</v>
      </c>
      <c r="AE4736" t="s">
        <v>50</v>
      </c>
      <c r="AF4736">
        <v>0</v>
      </c>
      <c r="AG4736" t="s">
        <v>56</v>
      </c>
      <c r="AH4736" t="str">
        <f>"Trad IRN"</f>
        <v>Trad IRN</v>
      </c>
      <c r="AI4736" t="str">
        <f>"Bldg IRN"</f>
        <v>Bldg IRN</v>
      </c>
      <c r="AJ4736" t="s">
        <v>48</v>
      </c>
      <c r="AK4736" t="s">
        <v>48</v>
      </c>
      <c r="AL4736" t="s">
        <v>53</v>
      </c>
      <c r="AM4736">
        <v>1113.0999999999999</v>
      </c>
      <c r="AN4736">
        <v>1113.0999999999999</v>
      </c>
      <c r="AO4736">
        <v>15</v>
      </c>
    </row>
    <row r="4737" spans="1:41" x14ac:dyDescent="0.3">
      <c r="A4737" t="str">
        <f>"Trad IRN"</f>
        <v>Trad IRN</v>
      </c>
      <c r="B4737" t="str">
        <f>"Bldg IRN"</f>
        <v>Bldg IRN</v>
      </c>
      <c r="C4737" t="s">
        <v>41</v>
      </c>
      <c r="D4737" t="s">
        <v>3</v>
      </c>
      <c r="E4737" t="s">
        <v>80</v>
      </c>
      <c r="F4737" t="s">
        <v>81</v>
      </c>
      <c r="G4737" t="s">
        <v>82</v>
      </c>
      <c r="H4737" t="s">
        <v>83</v>
      </c>
      <c r="I4737" t="str">
        <f>"Trad IRN"</f>
        <v>Trad IRN</v>
      </c>
      <c r="J4737" t="s">
        <v>43</v>
      </c>
      <c r="K4737" t="s">
        <v>44</v>
      </c>
      <c r="L4737" t="s">
        <v>45</v>
      </c>
      <c r="M4737" t="s">
        <v>46</v>
      </c>
      <c r="N4737" t="str">
        <f t="shared" si="478"/>
        <v>08/18/2022</v>
      </c>
      <c r="O4737" t="str">
        <f t="shared" si="477"/>
        <v>12/31/2500</v>
      </c>
      <c r="P4737">
        <v>1</v>
      </c>
      <c r="Q4737">
        <v>1</v>
      </c>
      <c r="S4737">
        <v>0</v>
      </c>
      <c r="T4737">
        <v>1</v>
      </c>
      <c r="U4737">
        <v>0</v>
      </c>
      <c r="V4737" t="str">
        <f>"Trad IRN"</f>
        <v>Trad IRN</v>
      </c>
      <c r="W4737">
        <v>100</v>
      </c>
      <c r="X4737" t="s">
        <v>47</v>
      </c>
      <c r="Z4737" t="s">
        <v>47</v>
      </c>
      <c r="AB4737" t="str">
        <f>"01"</f>
        <v>01</v>
      </c>
      <c r="AC4737" t="s">
        <v>48</v>
      </c>
      <c r="AD4737" t="s">
        <v>49</v>
      </c>
      <c r="AE4737" t="s">
        <v>50</v>
      </c>
      <c r="AF4737">
        <v>0</v>
      </c>
      <c r="AG4737" t="s">
        <v>56</v>
      </c>
      <c r="AH4737" t="str">
        <f>"Trad IRN"</f>
        <v>Trad IRN</v>
      </c>
      <c r="AI4737" t="str">
        <f>"Bldg IRN"</f>
        <v>Bldg IRN</v>
      </c>
      <c r="AJ4737" t="s">
        <v>48</v>
      </c>
      <c r="AK4737" t="s">
        <v>48</v>
      </c>
      <c r="AL4737" t="s">
        <v>53</v>
      </c>
      <c r="AM4737">
        <v>1113.0999999999999</v>
      </c>
      <c r="AN4737">
        <v>1113.0999999999999</v>
      </c>
      <c r="AO4737">
        <v>15</v>
      </c>
    </row>
    <row r="4738" spans="1:41" x14ac:dyDescent="0.3">
      <c r="A4738" t="str">
        <f>"Trad IRN"</f>
        <v>Trad IRN</v>
      </c>
      <c r="B4738" t="str">
        <f>"Bldg IRN"</f>
        <v>Bldg IRN</v>
      </c>
      <c r="C4738" t="s">
        <v>41</v>
      </c>
      <c r="D4738" t="s">
        <v>3</v>
      </c>
      <c r="E4738" t="s">
        <v>80</v>
      </c>
      <c r="F4738" t="s">
        <v>81</v>
      </c>
      <c r="G4738" t="s">
        <v>82</v>
      </c>
      <c r="H4738" t="s">
        <v>83</v>
      </c>
      <c r="I4738" t="str">
        <f>"Trad IRN"</f>
        <v>Trad IRN</v>
      </c>
      <c r="J4738" t="s">
        <v>43</v>
      </c>
      <c r="K4738" t="s">
        <v>44</v>
      </c>
      <c r="L4738" t="s">
        <v>45</v>
      </c>
      <c r="M4738" t="s">
        <v>46</v>
      </c>
      <c r="N4738" t="str">
        <f t="shared" si="478"/>
        <v>08/18/2022</v>
      </c>
      <c r="O4738" t="str">
        <f t="shared" si="477"/>
        <v>12/31/2500</v>
      </c>
      <c r="P4738">
        <v>1</v>
      </c>
      <c r="Q4738">
        <v>1</v>
      </c>
      <c r="S4738">
        <v>0</v>
      </c>
      <c r="T4738">
        <v>1</v>
      </c>
      <c r="U4738">
        <v>0</v>
      </c>
      <c r="V4738" t="str">
        <f>"Trad IRN"</f>
        <v>Trad IRN</v>
      </c>
      <c r="W4738">
        <v>100</v>
      </c>
      <c r="X4738" t="s">
        <v>47</v>
      </c>
      <c r="Z4738" t="s">
        <v>47</v>
      </c>
      <c r="AB4738" t="str">
        <f>"03"</f>
        <v>03</v>
      </c>
      <c r="AC4738" t="s">
        <v>48</v>
      </c>
      <c r="AD4738" t="s">
        <v>49</v>
      </c>
      <c r="AE4738" t="s">
        <v>50</v>
      </c>
      <c r="AF4738">
        <v>3</v>
      </c>
      <c r="AG4738" t="s">
        <v>56</v>
      </c>
      <c r="AH4738" t="str">
        <f>"Trad IRN"</f>
        <v>Trad IRN</v>
      </c>
      <c r="AI4738" t="str">
        <f>"Bldg IRN"</f>
        <v>Bldg IRN</v>
      </c>
      <c r="AJ4738" t="s">
        <v>48</v>
      </c>
      <c r="AK4738" t="s">
        <v>48</v>
      </c>
      <c r="AL4738" t="s">
        <v>53</v>
      </c>
      <c r="AM4738">
        <v>1113.0999999999999</v>
      </c>
      <c r="AN4738">
        <v>1113.0999999999999</v>
      </c>
      <c r="AO4738">
        <v>15</v>
      </c>
    </row>
    <row r="4739" spans="1:41" x14ac:dyDescent="0.3">
      <c r="A4739" t="str">
        <f>"Trad IRN"</f>
        <v>Trad IRN</v>
      </c>
      <c r="B4739" t="str">
        <f>"Bldg IRN"</f>
        <v>Bldg IRN</v>
      </c>
      <c r="C4739" t="s">
        <v>41</v>
      </c>
      <c r="D4739" t="s">
        <v>3</v>
      </c>
      <c r="E4739" t="s">
        <v>80</v>
      </c>
      <c r="F4739" t="s">
        <v>81</v>
      </c>
      <c r="G4739" t="s">
        <v>82</v>
      </c>
      <c r="H4739" t="s">
        <v>83</v>
      </c>
      <c r="I4739" t="str">
        <f>"Trad IRN"</f>
        <v>Trad IRN</v>
      </c>
      <c r="J4739" t="s">
        <v>43</v>
      </c>
      <c r="K4739" t="s">
        <v>44</v>
      </c>
      <c r="L4739" t="s">
        <v>45</v>
      </c>
      <c r="M4739" t="s">
        <v>46</v>
      </c>
      <c r="N4739" t="str">
        <f t="shared" si="478"/>
        <v>08/18/2022</v>
      </c>
      <c r="O4739" t="str">
        <f t="shared" si="477"/>
        <v>12/31/2500</v>
      </c>
      <c r="P4739">
        <v>1</v>
      </c>
      <c r="Q4739">
        <v>1</v>
      </c>
      <c r="S4739">
        <v>0</v>
      </c>
      <c r="T4739">
        <v>1</v>
      </c>
      <c r="U4739">
        <v>0</v>
      </c>
      <c r="V4739" t="str">
        <f>"Trad IRN"</f>
        <v>Trad IRN</v>
      </c>
      <c r="W4739">
        <v>100</v>
      </c>
      <c r="X4739" t="s">
        <v>47</v>
      </c>
      <c r="Z4739" t="s">
        <v>47</v>
      </c>
      <c r="AB4739" t="s">
        <v>57</v>
      </c>
      <c r="AC4739" t="s">
        <v>48</v>
      </c>
      <c r="AD4739" t="s">
        <v>49</v>
      </c>
      <c r="AE4739" t="s">
        <v>50</v>
      </c>
      <c r="AF4739">
        <v>0</v>
      </c>
      <c r="AG4739" t="s">
        <v>56</v>
      </c>
      <c r="AH4739" t="str">
        <f>"Trad IRN"</f>
        <v>Trad IRN</v>
      </c>
      <c r="AI4739" t="str">
        <f>"Bldg IRN"</f>
        <v>Bldg IRN</v>
      </c>
      <c r="AJ4739" t="s">
        <v>48</v>
      </c>
      <c r="AK4739" t="s">
        <v>48</v>
      </c>
      <c r="AL4739" t="s">
        <v>53</v>
      </c>
      <c r="AM4739">
        <v>1113.0999999999999</v>
      </c>
      <c r="AN4739">
        <v>1113.0999999999999</v>
      </c>
      <c r="AO4739">
        <v>15</v>
      </c>
    </row>
    <row r="4740" spans="1:41" x14ac:dyDescent="0.3">
      <c r="A4740" t="str">
        <f>"Trad IRN"</f>
        <v>Trad IRN</v>
      </c>
      <c r="B4740" t="str">
        <f>"Bldg IRN"</f>
        <v>Bldg IRN</v>
      </c>
      <c r="C4740" t="s">
        <v>41</v>
      </c>
      <c r="D4740" t="s">
        <v>3</v>
      </c>
      <c r="E4740" t="s">
        <v>80</v>
      </c>
      <c r="F4740" t="s">
        <v>81</v>
      </c>
      <c r="G4740" t="s">
        <v>82</v>
      </c>
      <c r="H4740" t="s">
        <v>83</v>
      </c>
      <c r="I4740" t="str">
        <f>"Trad IRN"</f>
        <v>Trad IRN</v>
      </c>
      <c r="J4740" t="s">
        <v>43</v>
      </c>
      <c r="K4740" t="s">
        <v>44</v>
      </c>
      <c r="L4740" t="s">
        <v>45</v>
      </c>
      <c r="M4740" t="s">
        <v>70</v>
      </c>
      <c r="N4740" t="str">
        <f>"09/02/2022"</f>
        <v>09/02/2022</v>
      </c>
      <c r="O4740" t="str">
        <f t="shared" si="477"/>
        <v>12/31/2500</v>
      </c>
      <c r="P4740">
        <v>0.93662000000000001</v>
      </c>
      <c r="Q4740">
        <v>0.93662000000000001</v>
      </c>
      <c r="R4740">
        <v>0.887324</v>
      </c>
      <c r="V4740" t="str">
        <f>"Trad IRN"</f>
        <v>Trad IRN</v>
      </c>
      <c r="W4740">
        <v>50</v>
      </c>
      <c r="X4740" t="s">
        <v>47</v>
      </c>
      <c r="Z4740" t="s">
        <v>47</v>
      </c>
      <c r="AB4740" t="s">
        <v>54</v>
      </c>
      <c r="AC4740" t="str">
        <f>"05"</f>
        <v>05</v>
      </c>
      <c r="AD4740" t="str">
        <f>"1"</f>
        <v>1</v>
      </c>
      <c r="AE4740" t="s">
        <v>50</v>
      </c>
      <c r="AG4740" t="s">
        <v>56</v>
      </c>
      <c r="AH4740" t="str">
        <f>"Trad IRN"</f>
        <v>Trad IRN</v>
      </c>
      <c r="AI4740" t="str">
        <f>"Bldg IRN"</f>
        <v>Bldg IRN</v>
      </c>
      <c r="AJ4740" t="s">
        <v>54</v>
      </c>
      <c r="AK4740" t="s">
        <v>71</v>
      </c>
      <c r="AL4740" t="s">
        <v>53</v>
      </c>
      <c r="AM4740">
        <v>133</v>
      </c>
      <c r="AN4740">
        <v>142</v>
      </c>
      <c r="AO4740">
        <v>15</v>
      </c>
    </row>
    <row r="4741" spans="1:41" x14ac:dyDescent="0.3">
      <c r="A4741" t="str">
        <f>"Trad IRN"</f>
        <v>Trad IRN</v>
      </c>
      <c r="B4741" t="str">
        <f>"Bldg IRN"</f>
        <v>Bldg IRN</v>
      </c>
      <c r="C4741" t="s">
        <v>41</v>
      </c>
      <c r="D4741" t="s">
        <v>3</v>
      </c>
      <c r="E4741" t="s">
        <v>80</v>
      </c>
      <c r="F4741" t="s">
        <v>81</v>
      </c>
      <c r="G4741" t="s">
        <v>82</v>
      </c>
      <c r="H4741" t="s">
        <v>83</v>
      </c>
      <c r="I4741" t="str">
        <f>"Trad IRN"</f>
        <v>Trad IRN</v>
      </c>
      <c r="J4741" t="s">
        <v>43</v>
      </c>
      <c r="K4741" t="s">
        <v>44</v>
      </c>
      <c r="L4741" t="s">
        <v>45</v>
      </c>
      <c r="M4741" t="s">
        <v>70</v>
      </c>
      <c r="N4741" t="str">
        <f>"12/05/2022"</f>
        <v>12/05/2022</v>
      </c>
      <c r="O4741" t="str">
        <f t="shared" si="477"/>
        <v>12/31/2500</v>
      </c>
      <c r="P4741">
        <v>0.60563400000000001</v>
      </c>
      <c r="Q4741">
        <v>0.60563400000000001</v>
      </c>
      <c r="R4741">
        <v>0.60563400000000001</v>
      </c>
      <c r="V4741" t="str">
        <f>"Trad IRN"</f>
        <v>Trad IRN</v>
      </c>
      <c r="W4741">
        <v>50</v>
      </c>
      <c r="X4741" t="s">
        <v>47</v>
      </c>
      <c r="Z4741" t="s">
        <v>47</v>
      </c>
      <c r="AB4741" t="s">
        <v>54</v>
      </c>
      <c r="AC4741" t="str">
        <f>"16"</f>
        <v>16</v>
      </c>
      <c r="AD4741" t="str">
        <f>"2"</f>
        <v>2</v>
      </c>
      <c r="AE4741" t="s">
        <v>50</v>
      </c>
      <c r="AG4741" t="s">
        <v>56</v>
      </c>
      <c r="AH4741" t="str">
        <f>"Trad IRN"</f>
        <v>Trad IRN</v>
      </c>
      <c r="AI4741" t="str">
        <f>"Bldg IRN"</f>
        <v>Bldg IRN</v>
      </c>
      <c r="AJ4741" t="s">
        <v>54</v>
      </c>
      <c r="AK4741" t="s">
        <v>72</v>
      </c>
      <c r="AL4741" t="s">
        <v>53</v>
      </c>
      <c r="AM4741">
        <v>86</v>
      </c>
      <c r="AN4741">
        <v>142</v>
      </c>
      <c r="AO4741">
        <v>15</v>
      </c>
    </row>
    <row r="4742" spans="1:41" x14ac:dyDescent="0.3">
      <c r="A4742" t="str">
        <f>"Trad IRN"</f>
        <v>Trad IRN</v>
      </c>
      <c r="B4742" t="str">
        <f>"Bldg IRN"</f>
        <v>Bldg IRN</v>
      </c>
      <c r="C4742" t="s">
        <v>41</v>
      </c>
      <c r="D4742" t="s">
        <v>3</v>
      </c>
      <c r="E4742" t="s">
        <v>80</v>
      </c>
      <c r="F4742" t="s">
        <v>81</v>
      </c>
      <c r="G4742" t="s">
        <v>82</v>
      </c>
      <c r="H4742" t="s">
        <v>83</v>
      </c>
      <c r="I4742" t="str">
        <f>"Trad IRN"</f>
        <v>Trad IRN</v>
      </c>
      <c r="J4742" t="s">
        <v>43</v>
      </c>
      <c r="K4742" t="s">
        <v>44</v>
      </c>
      <c r="L4742" t="s">
        <v>45</v>
      </c>
      <c r="M4742" t="s">
        <v>46</v>
      </c>
      <c r="N4742" t="str">
        <f>"08/18/2022"</f>
        <v>08/18/2022</v>
      </c>
      <c r="O4742" t="str">
        <f t="shared" si="477"/>
        <v>12/31/2500</v>
      </c>
      <c r="P4742">
        <v>1</v>
      </c>
      <c r="Q4742">
        <v>1</v>
      </c>
      <c r="R4742">
        <v>1</v>
      </c>
      <c r="S4742">
        <v>1</v>
      </c>
      <c r="T4742">
        <v>1</v>
      </c>
      <c r="U4742">
        <v>0</v>
      </c>
      <c r="V4742" t="str">
        <f>"Trad IRN"</f>
        <v>Trad IRN</v>
      </c>
      <c r="W4742">
        <v>100</v>
      </c>
      <c r="X4742" t="s">
        <v>47</v>
      </c>
      <c r="Z4742" t="s">
        <v>47</v>
      </c>
      <c r="AB4742" t="str">
        <f>"03"</f>
        <v>03</v>
      </c>
      <c r="AC4742" t="str">
        <f>"05"</f>
        <v>05</v>
      </c>
      <c r="AD4742" t="str">
        <f>"1"</f>
        <v>1</v>
      </c>
      <c r="AE4742" t="s">
        <v>50</v>
      </c>
      <c r="AF4742">
        <v>0</v>
      </c>
      <c r="AG4742" t="s">
        <v>56</v>
      </c>
      <c r="AH4742" t="str">
        <f>"Trad IRN"</f>
        <v>Trad IRN</v>
      </c>
      <c r="AI4742" t="str">
        <f>"Bldg IRN"</f>
        <v>Bldg IRN</v>
      </c>
      <c r="AJ4742" t="s">
        <v>48</v>
      </c>
      <c r="AK4742" t="s">
        <v>48</v>
      </c>
      <c r="AL4742" t="s">
        <v>53</v>
      </c>
      <c r="AM4742">
        <v>1113.0999999999999</v>
      </c>
      <c r="AN4742">
        <v>1113.0999999999999</v>
      </c>
      <c r="AO4742">
        <v>15</v>
      </c>
    </row>
    <row r="4743" spans="1:41" x14ac:dyDescent="0.3">
      <c r="A4743" t="str">
        <f>"Trad IRN"</f>
        <v>Trad IRN</v>
      </c>
      <c r="B4743" t="str">
        <f>"Bldg IRN"</f>
        <v>Bldg IRN</v>
      </c>
      <c r="C4743" t="s">
        <v>41</v>
      </c>
      <c r="D4743" t="s">
        <v>3</v>
      </c>
      <c r="E4743" t="s">
        <v>80</v>
      </c>
      <c r="F4743" t="s">
        <v>81</v>
      </c>
      <c r="G4743" t="s">
        <v>82</v>
      </c>
      <c r="H4743" t="s">
        <v>83</v>
      </c>
      <c r="I4743" t="str">
        <f>"Trad IRN"</f>
        <v>Trad IRN</v>
      </c>
      <c r="J4743" t="s">
        <v>43</v>
      </c>
      <c r="K4743" t="s">
        <v>44</v>
      </c>
      <c r="L4743" t="s">
        <v>45</v>
      </c>
      <c r="M4743" t="s">
        <v>46</v>
      </c>
      <c r="N4743" t="str">
        <f>"08/18/2022"</f>
        <v>08/18/2022</v>
      </c>
      <c r="O4743" t="str">
        <f t="shared" si="477"/>
        <v>12/31/2500</v>
      </c>
      <c r="P4743">
        <v>1</v>
      </c>
      <c r="Q4743">
        <v>1</v>
      </c>
      <c r="S4743">
        <v>0</v>
      </c>
      <c r="T4743">
        <v>1</v>
      </c>
      <c r="U4743">
        <v>0</v>
      </c>
      <c r="V4743" t="str">
        <f>"Trad IRN"</f>
        <v>Trad IRN</v>
      </c>
      <c r="W4743">
        <v>100</v>
      </c>
      <c r="X4743" t="s">
        <v>47</v>
      </c>
      <c r="Z4743" t="s">
        <v>47</v>
      </c>
      <c r="AB4743" t="str">
        <f>"01"</f>
        <v>01</v>
      </c>
      <c r="AC4743" t="s">
        <v>48</v>
      </c>
      <c r="AD4743" t="s">
        <v>49</v>
      </c>
      <c r="AE4743" t="s">
        <v>50</v>
      </c>
      <c r="AF4743">
        <v>0</v>
      </c>
      <c r="AG4743" t="s">
        <v>56</v>
      </c>
      <c r="AH4743" t="str">
        <f>"Trad IRN"</f>
        <v>Trad IRN</v>
      </c>
      <c r="AI4743" t="str">
        <f>"Bldg IRN"</f>
        <v>Bldg IRN</v>
      </c>
      <c r="AJ4743" t="s">
        <v>48</v>
      </c>
      <c r="AK4743" t="s">
        <v>48</v>
      </c>
      <c r="AL4743" t="s">
        <v>53</v>
      </c>
      <c r="AM4743">
        <v>1113.0999999999999</v>
      </c>
      <c r="AN4743">
        <v>1113.0999999999999</v>
      </c>
      <c r="AO4743">
        <v>15</v>
      </c>
    </row>
    <row r="4744" spans="1:41" x14ac:dyDescent="0.3">
      <c r="A4744" t="str">
        <f>"Trad IRN"</f>
        <v>Trad IRN</v>
      </c>
      <c r="B4744" t="str">
        <f>"Bldg IRN"</f>
        <v>Bldg IRN</v>
      </c>
      <c r="C4744" t="s">
        <v>41</v>
      </c>
      <c r="D4744" t="s">
        <v>3</v>
      </c>
      <c r="E4744" t="s">
        <v>80</v>
      </c>
      <c r="F4744" t="s">
        <v>81</v>
      </c>
      <c r="G4744" t="s">
        <v>82</v>
      </c>
      <c r="H4744" t="s">
        <v>83</v>
      </c>
      <c r="I4744" t="str">
        <f>"Trad IRN"</f>
        <v>Trad IRN</v>
      </c>
      <c r="J4744" t="s">
        <v>43</v>
      </c>
      <c r="K4744" t="s">
        <v>44</v>
      </c>
      <c r="L4744" t="s">
        <v>45</v>
      </c>
      <c r="M4744" t="s">
        <v>70</v>
      </c>
      <c r="N4744" t="str">
        <f>"08/18/2022"</f>
        <v>08/18/2022</v>
      </c>
      <c r="O4744" t="str">
        <f t="shared" si="477"/>
        <v>12/31/2500</v>
      </c>
      <c r="P4744">
        <v>1</v>
      </c>
      <c r="Q4744">
        <v>1</v>
      </c>
      <c r="R4744">
        <v>1</v>
      </c>
      <c r="V4744" t="str">
        <f>"Trad IRN"</f>
        <v>Trad IRN</v>
      </c>
      <c r="W4744">
        <v>50</v>
      </c>
      <c r="X4744" t="s">
        <v>47</v>
      </c>
      <c r="Z4744" t="s">
        <v>47</v>
      </c>
      <c r="AB4744" t="s">
        <v>54</v>
      </c>
      <c r="AC4744" t="str">
        <f>"05"</f>
        <v>05</v>
      </c>
      <c r="AD4744" t="str">
        <f>"1"</f>
        <v>1</v>
      </c>
      <c r="AE4744" t="s">
        <v>55</v>
      </c>
      <c r="AG4744" t="s">
        <v>56</v>
      </c>
      <c r="AH4744" t="str">
        <f>"Trad IRN"</f>
        <v>Trad IRN</v>
      </c>
      <c r="AI4744" t="str">
        <f>"Bldg IRN"</f>
        <v>Bldg IRN</v>
      </c>
      <c r="AJ4744" t="s">
        <v>54</v>
      </c>
      <c r="AK4744" t="s">
        <v>71</v>
      </c>
      <c r="AL4744" t="s">
        <v>53</v>
      </c>
      <c r="AM4744">
        <v>142</v>
      </c>
      <c r="AN4744">
        <v>142</v>
      </c>
      <c r="AO4744">
        <v>15</v>
      </c>
    </row>
    <row r="4745" spans="1:41" x14ac:dyDescent="0.3">
      <c r="A4745" t="str">
        <f>"Trad IRN"</f>
        <v>Trad IRN</v>
      </c>
      <c r="B4745" t="str">
        <f>"Bldg IRN"</f>
        <v>Bldg IRN</v>
      </c>
      <c r="C4745" t="s">
        <v>41</v>
      </c>
      <c r="D4745" t="s">
        <v>3</v>
      </c>
      <c r="E4745" t="s">
        <v>80</v>
      </c>
      <c r="F4745" t="s">
        <v>81</v>
      </c>
      <c r="G4745" t="s">
        <v>82</v>
      </c>
      <c r="H4745" t="s">
        <v>83</v>
      </c>
      <c r="I4745" t="str">
        <f>"Trad IRN"</f>
        <v>Trad IRN</v>
      </c>
      <c r="J4745" t="s">
        <v>43</v>
      </c>
      <c r="K4745" t="s">
        <v>44</v>
      </c>
      <c r="L4745" t="s">
        <v>45</v>
      </c>
      <c r="M4745" t="s">
        <v>46</v>
      </c>
      <c r="N4745" t="str">
        <f>"08/18/2022"</f>
        <v>08/18/2022</v>
      </c>
      <c r="O4745" t="str">
        <f t="shared" si="477"/>
        <v>12/31/2500</v>
      </c>
      <c r="P4745">
        <v>1</v>
      </c>
      <c r="Q4745">
        <v>1</v>
      </c>
      <c r="R4745">
        <v>1</v>
      </c>
      <c r="S4745">
        <v>0</v>
      </c>
      <c r="T4745">
        <v>1</v>
      </c>
      <c r="U4745">
        <v>0</v>
      </c>
      <c r="V4745" t="str">
        <f>"Trad IRN"</f>
        <v>Trad IRN</v>
      </c>
      <c r="W4745">
        <v>100</v>
      </c>
      <c r="X4745" t="s">
        <v>47</v>
      </c>
      <c r="Z4745" t="s">
        <v>47</v>
      </c>
      <c r="AB4745" t="str">
        <f>"04"</f>
        <v>04</v>
      </c>
      <c r="AC4745" t="str">
        <f>"09"</f>
        <v>09</v>
      </c>
      <c r="AD4745" t="str">
        <f>"2"</f>
        <v>2</v>
      </c>
      <c r="AE4745" t="s">
        <v>55</v>
      </c>
      <c r="AF4745">
        <v>0</v>
      </c>
      <c r="AG4745" t="s">
        <v>56</v>
      </c>
      <c r="AH4745" t="str">
        <f>"Trad IRN"</f>
        <v>Trad IRN</v>
      </c>
      <c r="AI4745" t="str">
        <f>"Bldg IRN"</f>
        <v>Bldg IRN</v>
      </c>
      <c r="AJ4745" t="s">
        <v>48</v>
      </c>
      <c r="AK4745" t="s">
        <v>48</v>
      </c>
      <c r="AL4745" t="s">
        <v>53</v>
      </c>
      <c r="AM4745">
        <v>1113.0999999999999</v>
      </c>
      <c r="AN4745">
        <v>1113.0999999999999</v>
      </c>
      <c r="AO4745">
        <v>15</v>
      </c>
    </row>
    <row r="4746" spans="1:41" x14ac:dyDescent="0.3">
      <c r="A4746" t="str">
        <f>"Trad IRN"</f>
        <v>Trad IRN</v>
      </c>
      <c r="B4746" t="str">
        <f>"Bldg IRN"</f>
        <v>Bldg IRN</v>
      </c>
      <c r="C4746" t="s">
        <v>41</v>
      </c>
      <c r="D4746" t="s">
        <v>3</v>
      </c>
      <c r="E4746" t="s">
        <v>80</v>
      </c>
      <c r="F4746" t="s">
        <v>81</v>
      </c>
      <c r="G4746" t="s">
        <v>82</v>
      </c>
      <c r="H4746" t="s">
        <v>83</v>
      </c>
      <c r="I4746" t="str">
        <f>"Trad IRN"</f>
        <v>Trad IRN</v>
      </c>
      <c r="J4746" t="s">
        <v>43</v>
      </c>
      <c r="K4746" t="s">
        <v>44</v>
      </c>
      <c r="L4746" t="s">
        <v>45</v>
      </c>
      <c r="M4746" t="s">
        <v>70</v>
      </c>
      <c r="N4746" t="str">
        <f>"01/24/2023"</f>
        <v>01/24/2023</v>
      </c>
      <c r="O4746" t="str">
        <f t="shared" si="477"/>
        <v>12/31/2500</v>
      </c>
      <c r="P4746">
        <v>0.45774599999999999</v>
      </c>
      <c r="Q4746">
        <v>0.45774599999999999</v>
      </c>
      <c r="R4746">
        <v>0.45774599999999999</v>
      </c>
      <c r="V4746" t="str">
        <f>"Trad IRN"</f>
        <v>Trad IRN</v>
      </c>
      <c r="W4746">
        <v>50</v>
      </c>
      <c r="X4746" t="s">
        <v>47</v>
      </c>
      <c r="Z4746" t="s">
        <v>47</v>
      </c>
      <c r="AB4746" t="s">
        <v>54</v>
      </c>
      <c r="AC4746" t="str">
        <f>"16"</f>
        <v>16</v>
      </c>
      <c r="AD4746" t="str">
        <f>"2"</f>
        <v>2</v>
      </c>
      <c r="AE4746" t="s">
        <v>50</v>
      </c>
      <c r="AG4746" t="s">
        <v>56</v>
      </c>
      <c r="AH4746" t="str">
        <f>"Trad IRN"</f>
        <v>Trad IRN</v>
      </c>
      <c r="AI4746" t="str">
        <f>"Bldg IRN"</f>
        <v>Bldg IRN</v>
      </c>
      <c r="AJ4746" t="s">
        <v>54</v>
      </c>
      <c r="AK4746" t="s">
        <v>71</v>
      </c>
      <c r="AL4746" t="s">
        <v>53</v>
      </c>
      <c r="AM4746">
        <v>65</v>
      </c>
      <c r="AN4746">
        <v>142</v>
      </c>
      <c r="AO4746">
        <v>15</v>
      </c>
    </row>
    <row r="4747" spans="1:41" x14ac:dyDescent="0.3">
      <c r="A4747" t="str">
        <f>"Trad IRN"</f>
        <v>Trad IRN</v>
      </c>
      <c r="B4747" t="str">
        <f>"Bldg IRN"</f>
        <v>Bldg IRN</v>
      </c>
      <c r="C4747" t="s">
        <v>41</v>
      </c>
      <c r="D4747" t="s">
        <v>3</v>
      </c>
      <c r="E4747" t="s">
        <v>80</v>
      </c>
      <c r="F4747" t="s">
        <v>81</v>
      </c>
      <c r="G4747" t="s">
        <v>82</v>
      </c>
      <c r="H4747" t="s">
        <v>83</v>
      </c>
      <c r="I4747" t="str">
        <f>"Trad IRN"</f>
        <v>Trad IRN</v>
      </c>
      <c r="J4747" t="s">
        <v>43</v>
      </c>
      <c r="K4747" t="s">
        <v>44</v>
      </c>
      <c r="L4747" t="s">
        <v>45</v>
      </c>
      <c r="M4747" t="s">
        <v>70</v>
      </c>
      <c r="N4747" t="str">
        <f>"08/18/2022"</f>
        <v>08/18/2022</v>
      </c>
      <c r="O4747" t="str">
        <f t="shared" si="477"/>
        <v>12/31/2500</v>
      </c>
      <c r="P4747">
        <v>1</v>
      </c>
      <c r="Q4747">
        <v>1</v>
      </c>
      <c r="R4747">
        <v>1</v>
      </c>
      <c r="V4747" t="str">
        <f>"Trad IRN"</f>
        <v>Trad IRN</v>
      </c>
      <c r="W4747">
        <v>50</v>
      </c>
      <c r="X4747" t="s">
        <v>47</v>
      </c>
      <c r="Z4747" t="s">
        <v>47</v>
      </c>
      <c r="AB4747" t="s">
        <v>54</v>
      </c>
      <c r="AC4747" t="str">
        <f>"05"</f>
        <v>05</v>
      </c>
      <c r="AD4747" t="str">
        <f>"1"</f>
        <v>1</v>
      </c>
      <c r="AE4747" t="s">
        <v>50</v>
      </c>
      <c r="AG4747" t="s">
        <v>56</v>
      </c>
      <c r="AH4747" t="str">
        <f>"Trad IRN"</f>
        <v>Trad IRN</v>
      </c>
      <c r="AI4747" t="str">
        <f>"Bldg IRN"</f>
        <v>Bldg IRN</v>
      </c>
      <c r="AJ4747" t="s">
        <v>54</v>
      </c>
      <c r="AK4747" t="s">
        <v>71</v>
      </c>
      <c r="AL4747" t="s">
        <v>53</v>
      </c>
      <c r="AM4747">
        <v>142</v>
      </c>
      <c r="AN4747">
        <v>142</v>
      </c>
      <c r="AO4747">
        <v>15</v>
      </c>
    </row>
    <row r="4748" spans="1:41" x14ac:dyDescent="0.3">
      <c r="A4748" t="str">
        <f>"Trad IRN"</f>
        <v>Trad IRN</v>
      </c>
      <c r="B4748" t="str">
        <f>"Bldg IRN"</f>
        <v>Bldg IRN</v>
      </c>
      <c r="C4748" t="s">
        <v>41</v>
      </c>
      <c r="D4748" t="s">
        <v>3</v>
      </c>
      <c r="E4748" t="s">
        <v>80</v>
      </c>
      <c r="F4748" t="s">
        <v>81</v>
      </c>
      <c r="G4748" t="s">
        <v>82</v>
      </c>
      <c r="H4748" t="s">
        <v>83</v>
      </c>
      <c r="I4748" t="str">
        <f>"Trad IRN"</f>
        <v>Trad IRN</v>
      </c>
      <c r="J4748" t="s">
        <v>43</v>
      </c>
      <c r="K4748" t="s">
        <v>44</v>
      </c>
      <c r="L4748" t="s">
        <v>45</v>
      </c>
      <c r="M4748" t="s">
        <v>46</v>
      </c>
      <c r="N4748" t="str">
        <f>"08/18/2022"</f>
        <v>08/18/2022</v>
      </c>
      <c r="O4748" t="str">
        <f>"09/12/2022"</f>
        <v>09/12/2022</v>
      </c>
      <c r="P4748">
        <v>4.9024999999999999E-2</v>
      </c>
      <c r="Q4748">
        <v>4.9024999999999999E-2</v>
      </c>
      <c r="S4748">
        <v>0</v>
      </c>
      <c r="T4748">
        <v>4.9024999999999999E-2</v>
      </c>
      <c r="U4748">
        <v>0</v>
      </c>
      <c r="V4748" t="str">
        <f>"Trad IRN"</f>
        <v>Trad IRN</v>
      </c>
      <c r="W4748">
        <v>50</v>
      </c>
      <c r="X4748" t="s">
        <v>47</v>
      </c>
      <c r="Z4748" t="s">
        <v>47</v>
      </c>
      <c r="AB4748" t="s">
        <v>57</v>
      </c>
      <c r="AC4748" t="s">
        <v>48</v>
      </c>
      <c r="AD4748" t="s">
        <v>49</v>
      </c>
      <c r="AE4748" t="s">
        <v>50</v>
      </c>
      <c r="AF4748">
        <v>0</v>
      </c>
      <c r="AG4748" t="s">
        <v>56</v>
      </c>
      <c r="AH4748" t="str">
        <f>"Trad IRN"</f>
        <v>Trad IRN</v>
      </c>
      <c r="AI4748" t="str">
        <f>"Bldg IRN"</f>
        <v>Bldg IRN</v>
      </c>
      <c r="AJ4748" t="s">
        <v>48</v>
      </c>
      <c r="AK4748" t="s">
        <v>48</v>
      </c>
      <c r="AL4748" t="s">
        <v>53</v>
      </c>
      <c r="AM4748">
        <v>54.57</v>
      </c>
      <c r="AN4748">
        <v>1113.0999999999999</v>
      </c>
      <c r="AO4748">
        <v>15</v>
      </c>
    </row>
    <row r="4749" spans="1:41" x14ac:dyDescent="0.3">
      <c r="A4749" t="str">
        <f>"Trad IRN"</f>
        <v>Trad IRN</v>
      </c>
      <c r="B4749" t="str">
        <f>"Bldg IRN"</f>
        <v>Bldg IRN</v>
      </c>
      <c r="C4749" t="s">
        <v>41</v>
      </c>
      <c r="D4749" t="s">
        <v>3</v>
      </c>
      <c r="E4749" t="s">
        <v>80</v>
      </c>
      <c r="F4749" t="s">
        <v>81</v>
      </c>
      <c r="G4749" t="s">
        <v>82</v>
      </c>
      <c r="H4749" t="s">
        <v>83</v>
      </c>
      <c r="I4749" t="str">
        <f>"Trad IRN"</f>
        <v>Trad IRN</v>
      </c>
      <c r="J4749" t="s">
        <v>43</v>
      </c>
      <c r="K4749" t="s">
        <v>44</v>
      </c>
      <c r="L4749" t="s">
        <v>45</v>
      </c>
      <c r="M4749" t="s">
        <v>70</v>
      </c>
      <c r="N4749" t="str">
        <f>"08/18/2022"</f>
        <v>08/18/2022</v>
      </c>
      <c r="O4749" t="str">
        <f>"12/31/2500"</f>
        <v>12/31/2500</v>
      </c>
      <c r="P4749">
        <v>1</v>
      </c>
      <c r="Q4749">
        <v>1</v>
      </c>
      <c r="R4749">
        <v>1</v>
      </c>
      <c r="V4749" t="str">
        <f>"Trad IRN"</f>
        <v>Trad IRN</v>
      </c>
      <c r="W4749">
        <v>50</v>
      </c>
      <c r="X4749" t="s">
        <v>47</v>
      </c>
      <c r="Z4749" t="s">
        <v>47</v>
      </c>
      <c r="AB4749" t="s">
        <v>54</v>
      </c>
      <c r="AC4749" t="str">
        <f>"12"</f>
        <v>12</v>
      </c>
      <c r="AD4749" t="str">
        <f>"6"</f>
        <v>6</v>
      </c>
      <c r="AE4749" t="s">
        <v>50</v>
      </c>
      <c r="AG4749" t="s">
        <v>56</v>
      </c>
      <c r="AH4749" t="str">
        <f>"Trad IRN"</f>
        <v>Trad IRN</v>
      </c>
      <c r="AI4749" t="str">
        <f>"Bldg IRN"</f>
        <v>Bldg IRN</v>
      </c>
      <c r="AJ4749" t="s">
        <v>48</v>
      </c>
      <c r="AK4749" t="s">
        <v>48</v>
      </c>
      <c r="AL4749" t="s">
        <v>53</v>
      </c>
      <c r="AM4749">
        <v>174</v>
      </c>
      <c r="AN4749">
        <v>174</v>
      </c>
      <c r="AO4749">
        <v>15</v>
      </c>
    </row>
    <row r="4750" spans="1:41" x14ac:dyDescent="0.3">
      <c r="A4750" t="str">
        <f>"Trad IRN"</f>
        <v>Trad IRN</v>
      </c>
      <c r="B4750" t="str">
        <f>"Bldg IRN"</f>
        <v>Bldg IRN</v>
      </c>
      <c r="C4750" t="s">
        <v>41</v>
      </c>
      <c r="D4750" t="s">
        <v>3</v>
      </c>
      <c r="E4750" t="s">
        <v>80</v>
      </c>
      <c r="F4750" t="s">
        <v>81</v>
      </c>
      <c r="G4750" t="s">
        <v>82</v>
      </c>
      <c r="H4750" t="s">
        <v>83</v>
      </c>
      <c r="I4750" t="str">
        <f>"Trad IRN"</f>
        <v>Trad IRN</v>
      </c>
      <c r="J4750" t="s">
        <v>43</v>
      </c>
      <c r="K4750" t="s">
        <v>44</v>
      </c>
      <c r="L4750" t="s">
        <v>45</v>
      </c>
      <c r="M4750" t="s">
        <v>46</v>
      </c>
      <c r="N4750" t="str">
        <f>"08/18/2022"</f>
        <v>08/18/2022</v>
      </c>
      <c r="O4750" t="str">
        <f>"08/28/2022"</f>
        <v>08/28/2022</v>
      </c>
      <c r="P4750">
        <v>4.0374E-2</v>
      </c>
      <c r="Q4750">
        <v>4.0374E-2</v>
      </c>
      <c r="S4750">
        <v>0</v>
      </c>
      <c r="T4750">
        <v>4.0374E-2</v>
      </c>
      <c r="U4750">
        <v>0</v>
      </c>
      <c r="V4750" t="str">
        <f>"Trad IRN"</f>
        <v>Trad IRN</v>
      </c>
      <c r="W4750">
        <v>100</v>
      </c>
      <c r="X4750" t="s">
        <v>47</v>
      </c>
      <c r="Z4750" t="s">
        <v>47</v>
      </c>
      <c r="AB4750" t="s">
        <v>57</v>
      </c>
      <c r="AC4750" t="s">
        <v>48</v>
      </c>
      <c r="AD4750" t="s">
        <v>49</v>
      </c>
      <c r="AE4750" t="s">
        <v>50</v>
      </c>
      <c r="AF4750">
        <v>0</v>
      </c>
      <c r="AG4750" t="s">
        <v>56</v>
      </c>
      <c r="AH4750" t="str">
        <f>"Trad IRN"</f>
        <v>Trad IRN</v>
      </c>
      <c r="AI4750" t="str">
        <f>"Bldg IRN"</f>
        <v>Bldg IRN</v>
      </c>
      <c r="AJ4750" t="s">
        <v>48</v>
      </c>
      <c r="AK4750" t="s">
        <v>48</v>
      </c>
      <c r="AL4750" t="s">
        <v>53</v>
      </c>
      <c r="AM4750">
        <v>44.94</v>
      </c>
      <c r="AN4750">
        <v>1113.0999999999999</v>
      </c>
      <c r="AO4750">
        <v>15</v>
      </c>
    </row>
    <row r="4751" spans="1:41" x14ac:dyDescent="0.3">
      <c r="A4751" t="str">
        <f>"Trad IRN"</f>
        <v>Trad IRN</v>
      </c>
      <c r="B4751" t="str">
        <f>"Bldg IRN"</f>
        <v>Bldg IRN</v>
      </c>
      <c r="C4751" t="s">
        <v>41</v>
      </c>
      <c r="D4751" t="s">
        <v>3</v>
      </c>
      <c r="E4751" t="s">
        <v>80</v>
      </c>
      <c r="F4751" t="s">
        <v>81</v>
      </c>
      <c r="G4751" t="s">
        <v>82</v>
      </c>
      <c r="H4751" t="s">
        <v>83</v>
      </c>
      <c r="I4751" t="str">
        <f>"Trad IRN"</f>
        <v>Trad IRN</v>
      </c>
      <c r="J4751" t="s">
        <v>43</v>
      </c>
      <c r="K4751" t="s">
        <v>44</v>
      </c>
      <c r="L4751" t="s">
        <v>45</v>
      </c>
      <c r="M4751" t="s">
        <v>46</v>
      </c>
      <c r="N4751" t="str">
        <f>"08/29/2022"</f>
        <v>08/29/2022</v>
      </c>
      <c r="O4751" t="str">
        <f t="shared" ref="O4751:O4786" si="479">"12/31/2500"</f>
        <v>12/31/2500</v>
      </c>
      <c r="P4751">
        <v>0.95962599999999998</v>
      </c>
      <c r="Q4751">
        <v>0.95962599999999998</v>
      </c>
      <c r="S4751">
        <v>0</v>
      </c>
      <c r="T4751">
        <v>0.95962599999999998</v>
      </c>
      <c r="U4751">
        <v>0</v>
      </c>
      <c r="V4751" t="str">
        <f>"Trad IRN"</f>
        <v>Trad IRN</v>
      </c>
      <c r="W4751">
        <v>100</v>
      </c>
      <c r="X4751" t="s">
        <v>47</v>
      </c>
      <c r="Z4751" t="s">
        <v>47</v>
      </c>
      <c r="AB4751" t="s">
        <v>57</v>
      </c>
      <c r="AC4751" t="s">
        <v>48</v>
      </c>
      <c r="AD4751" t="s">
        <v>49</v>
      </c>
      <c r="AE4751" t="s">
        <v>55</v>
      </c>
      <c r="AF4751">
        <v>0</v>
      </c>
      <c r="AG4751" t="s">
        <v>56</v>
      </c>
      <c r="AH4751" t="str">
        <f>"Trad IRN"</f>
        <v>Trad IRN</v>
      </c>
      <c r="AI4751" t="str">
        <f>"Bldg IRN"</f>
        <v>Bldg IRN</v>
      </c>
      <c r="AJ4751" t="s">
        <v>48</v>
      </c>
      <c r="AK4751" t="s">
        <v>48</v>
      </c>
      <c r="AL4751" t="s">
        <v>53</v>
      </c>
      <c r="AM4751">
        <v>1068.1600000000001</v>
      </c>
      <c r="AN4751">
        <v>1113.0999999999999</v>
      </c>
      <c r="AO4751">
        <v>15</v>
      </c>
    </row>
    <row r="4752" spans="1:41" x14ac:dyDescent="0.3">
      <c r="A4752" t="str">
        <f>"Trad IRN"</f>
        <v>Trad IRN</v>
      </c>
      <c r="B4752" t="str">
        <f>"Bldg IRN"</f>
        <v>Bldg IRN</v>
      </c>
      <c r="C4752" t="s">
        <v>41</v>
      </c>
      <c r="D4752" t="s">
        <v>3</v>
      </c>
      <c r="E4752" t="s">
        <v>80</v>
      </c>
      <c r="F4752" t="s">
        <v>81</v>
      </c>
      <c r="G4752" t="s">
        <v>82</v>
      </c>
      <c r="H4752" t="s">
        <v>83</v>
      </c>
      <c r="I4752" t="str">
        <f>"Trad IRN"</f>
        <v>Trad IRN</v>
      </c>
      <c r="J4752" t="s">
        <v>43</v>
      </c>
      <c r="K4752" t="s">
        <v>44</v>
      </c>
      <c r="L4752" t="s">
        <v>45</v>
      </c>
      <c r="M4752" t="s">
        <v>46</v>
      </c>
      <c r="N4752" t="str">
        <f t="shared" ref="N4752:N4757" si="480">"08/18/2022"</f>
        <v>08/18/2022</v>
      </c>
      <c r="O4752" t="str">
        <f t="shared" si="479"/>
        <v>12/31/2500</v>
      </c>
      <c r="P4752">
        <v>1</v>
      </c>
      <c r="Q4752">
        <v>1</v>
      </c>
      <c r="S4752">
        <v>0</v>
      </c>
      <c r="T4752">
        <v>1</v>
      </c>
      <c r="U4752">
        <v>0</v>
      </c>
      <c r="V4752" t="str">
        <f>"Trad IRN"</f>
        <v>Trad IRN</v>
      </c>
      <c r="W4752">
        <v>100</v>
      </c>
      <c r="X4752" t="s">
        <v>47</v>
      </c>
      <c r="Z4752" t="s">
        <v>47</v>
      </c>
      <c r="AB4752" t="str">
        <f>"02"</f>
        <v>02</v>
      </c>
      <c r="AC4752" t="s">
        <v>48</v>
      </c>
      <c r="AD4752" t="s">
        <v>49</v>
      </c>
      <c r="AE4752" t="s">
        <v>50</v>
      </c>
      <c r="AF4752">
        <v>0</v>
      </c>
      <c r="AG4752" t="s">
        <v>56</v>
      </c>
      <c r="AH4752" t="str">
        <f>"Trad IRN"</f>
        <v>Trad IRN</v>
      </c>
      <c r="AI4752" t="str">
        <f>"Bldg IRN"</f>
        <v>Bldg IRN</v>
      </c>
      <c r="AJ4752" t="s">
        <v>48</v>
      </c>
      <c r="AK4752" t="s">
        <v>48</v>
      </c>
      <c r="AL4752" t="s">
        <v>53</v>
      </c>
      <c r="AM4752">
        <v>1113.0999999999999</v>
      </c>
      <c r="AN4752">
        <v>1113.0999999999999</v>
      </c>
      <c r="AO4752">
        <v>15</v>
      </c>
    </row>
    <row r="4753" spans="1:41" x14ac:dyDescent="0.3">
      <c r="A4753" t="str">
        <f>"Trad IRN"</f>
        <v>Trad IRN</v>
      </c>
      <c r="B4753" t="str">
        <f>"Bldg IRN"</f>
        <v>Bldg IRN</v>
      </c>
      <c r="C4753" t="s">
        <v>41</v>
      </c>
      <c r="D4753" t="s">
        <v>3</v>
      </c>
      <c r="E4753" t="s">
        <v>80</v>
      </c>
      <c r="F4753" t="s">
        <v>81</v>
      </c>
      <c r="G4753" t="s">
        <v>82</v>
      </c>
      <c r="H4753" t="s">
        <v>83</v>
      </c>
      <c r="I4753" t="str">
        <f>"Trad IRN"</f>
        <v>Trad IRN</v>
      </c>
      <c r="J4753" t="s">
        <v>43</v>
      </c>
      <c r="K4753" t="s">
        <v>44</v>
      </c>
      <c r="L4753" t="s">
        <v>45</v>
      </c>
      <c r="M4753" t="s">
        <v>70</v>
      </c>
      <c r="N4753" t="str">
        <f t="shared" si="480"/>
        <v>08/18/2022</v>
      </c>
      <c r="O4753" t="str">
        <f t="shared" si="479"/>
        <v>12/31/2500</v>
      </c>
      <c r="P4753">
        <v>1</v>
      </c>
      <c r="Q4753">
        <v>1</v>
      </c>
      <c r="R4753">
        <v>1</v>
      </c>
      <c r="V4753" t="str">
        <f>"Trad IRN"</f>
        <v>Trad IRN</v>
      </c>
      <c r="W4753">
        <v>50</v>
      </c>
      <c r="X4753" t="s">
        <v>47</v>
      </c>
      <c r="Z4753" t="s">
        <v>47</v>
      </c>
      <c r="AB4753" t="s">
        <v>54</v>
      </c>
      <c r="AC4753" t="str">
        <f>"05"</f>
        <v>05</v>
      </c>
      <c r="AD4753" t="str">
        <f>"1"</f>
        <v>1</v>
      </c>
      <c r="AE4753" t="s">
        <v>50</v>
      </c>
      <c r="AG4753" t="s">
        <v>56</v>
      </c>
      <c r="AH4753" t="str">
        <f>"Trad IRN"</f>
        <v>Trad IRN</v>
      </c>
      <c r="AI4753" t="str">
        <f>"Bldg IRN"</f>
        <v>Bldg IRN</v>
      </c>
      <c r="AJ4753" t="s">
        <v>54</v>
      </c>
      <c r="AK4753" t="s">
        <v>71</v>
      </c>
      <c r="AL4753" t="s">
        <v>53</v>
      </c>
      <c r="AM4753">
        <v>142</v>
      </c>
      <c r="AN4753">
        <v>142</v>
      </c>
      <c r="AO4753">
        <v>15</v>
      </c>
    </row>
    <row r="4754" spans="1:41" x14ac:dyDescent="0.3">
      <c r="A4754" t="str">
        <f>"Trad IRN"</f>
        <v>Trad IRN</v>
      </c>
      <c r="B4754" t="str">
        <f>"Bldg IRN"</f>
        <v>Bldg IRN</v>
      </c>
      <c r="C4754" t="s">
        <v>41</v>
      </c>
      <c r="D4754" t="s">
        <v>3</v>
      </c>
      <c r="E4754" t="s">
        <v>80</v>
      </c>
      <c r="F4754" t="s">
        <v>81</v>
      </c>
      <c r="G4754" t="s">
        <v>82</v>
      </c>
      <c r="H4754" t="s">
        <v>83</v>
      </c>
      <c r="I4754" t="str">
        <f>"Trad IRN"</f>
        <v>Trad IRN</v>
      </c>
      <c r="J4754" t="s">
        <v>43</v>
      </c>
      <c r="K4754" t="s">
        <v>44</v>
      </c>
      <c r="L4754" t="s">
        <v>45</v>
      </c>
      <c r="M4754" t="s">
        <v>46</v>
      </c>
      <c r="N4754" t="str">
        <f t="shared" si="480"/>
        <v>08/18/2022</v>
      </c>
      <c r="O4754" t="str">
        <f t="shared" si="479"/>
        <v>12/31/2500</v>
      </c>
      <c r="P4754">
        <v>1</v>
      </c>
      <c r="Q4754">
        <v>1</v>
      </c>
      <c r="S4754">
        <v>0</v>
      </c>
      <c r="T4754">
        <v>1</v>
      </c>
      <c r="U4754">
        <v>0</v>
      </c>
      <c r="V4754" t="str">
        <f>"Trad IRN"</f>
        <v>Trad IRN</v>
      </c>
      <c r="W4754">
        <v>100</v>
      </c>
      <c r="X4754" t="s">
        <v>47</v>
      </c>
      <c r="Z4754" t="s">
        <v>47</v>
      </c>
      <c r="AB4754" t="str">
        <f>"04"</f>
        <v>04</v>
      </c>
      <c r="AC4754" t="s">
        <v>48</v>
      </c>
      <c r="AD4754" t="s">
        <v>49</v>
      </c>
      <c r="AE4754" t="s">
        <v>50</v>
      </c>
      <c r="AF4754">
        <v>0</v>
      </c>
      <c r="AG4754" t="s">
        <v>56</v>
      </c>
      <c r="AH4754" t="str">
        <f>"Trad IRN"</f>
        <v>Trad IRN</v>
      </c>
      <c r="AI4754" t="str">
        <f>"Bldg IRN"</f>
        <v>Bldg IRN</v>
      </c>
      <c r="AJ4754" t="s">
        <v>48</v>
      </c>
      <c r="AK4754" t="s">
        <v>48</v>
      </c>
      <c r="AL4754" t="s">
        <v>53</v>
      </c>
      <c r="AM4754">
        <v>1113.0999999999999</v>
      </c>
      <c r="AN4754">
        <v>1113.0999999999999</v>
      </c>
      <c r="AO4754">
        <v>15</v>
      </c>
    </row>
    <row r="4755" spans="1:41" x14ac:dyDescent="0.3">
      <c r="A4755" t="str">
        <f>"Trad IRN"</f>
        <v>Trad IRN</v>
      </c>
      <c r="B4755" t="str">
        <f>"Bldg IRN"</f>
        <v>Bldg IRN</v>
      </c>
      <c r="C4755" t="s">
        <v>41</v>
      </c>
      <c r="D4755" t="s">
        <v>3</v>
      </c>
      <c r="E4755" t="s">
        <v>80</v>
      </c>
      <c r="F4755" t="s">
        <v>81</v>
      </c>
      <c r="G4755" t="s">
        <v>82</v>
      </c>
      <c r="H4755" t="s">
        <v>83</v>
      </c>
      <c r="I4755" t="str">
        <f>"Trad IRN"</f>
        <v>Trad IRN</v>
      </c>
      <c r="J4755" t="s">
        <v>43</v>
      </c>
      <c r="K4755" t="s">
        <v>44</v>
      </c>
      <c r="L4755" t="s">
        <v>45</v>
      </c>
      <c r="M4755" t="s">
        <v>46</v>
      </c>
      <c r="N4755" t="str">
        <f t="shared" si="480"/>
        <v>08/18/2022</v>
      </c>
      <c r="O4755" t="str">
        <f t="shared" si="479"/>
        <v>12/31/2500</v>
      </c>
      <c r="P4755">
        <v>1</v>
      </c>
      <c r="Q4755">
        <v>1</v>
      </c>
      <c r="S4755">
        <v>0</v>
      </c>
      <c r="T4755">
        <v>1</v>
      </c>
      <c r="U4755">
        <v>0</v>
      </c>
      <c r="V4755" t="str">
        <f>"Trad IRN"</f>
        <v>Trad IRN</v>
      </c>
      <c r="W4755">
        <v>100</v>
      </c>
      <c r="X4755" t="s">
        <v>47</v>
      </c>
      <c r="Z4755" t="s">
        <v>47</v>
      </c>
      <c r="AB4755" t="s">
        <v>57</v>
      </c>
      <c r="AC4755" t="s">
        <v>48</v>
      </c>
      <c r="AD4755" t="s">
        <v>49</v>
      </c>
      <c r="AE4755" t="s">
        <v>50</v>
      </c>
      <c r="AF4755">
        <v>0</v>
      </c>
      <c r="AG4755" t="s">
        <v>56</v>
      </c>
      <c r="AH4755" t="str">
        <f>"Trad IRN"</f>
        <v>Trad IRN</v>
      </c>
      <c r="AI4755" t="str">
        <f>"Bldg IRN"</f>
        <v>Bldg IRN</v>
      </c>
      <c r="AJ4755" t="s">
        <v>48</v>
      </c>
      <c r="AK4755" t="s">
        <v>48</v>
      </c>
      <c r="AL4755" t="s">
        <v>53</v>
      </c>
      <c r="AM4755">
        <v>1113.0999999999999</v>
      </c>
      <c r="AN4755">
        <v>1113.0999999999999</v>
      </c>
      <c r="AO4755">
        <v>15</v>
      </c>
    </row>
    <row r="4756" spans="1:41" x14ac:dyDescent="0.3">
      <c r="A4756" t="str">
        <f>"Trad IRN"</f>
        <v>Trad IRN</v>
      </c>
      <c r="B4756" t="str">
        <f>"Bldg IRN"</f>
        <v>Bldg IRN</v>
      </c>
      <c r="C4756" t="s">
        <v>41</v>
      </c>
      <c r="D4756" t="s">
        <v>3</v>
      </c>
      <c r="E4756" t="s">
        <v>80</v>
      </c>
      <c r="F4756" t="s">
        <v>81</v>
      </c>
      <c r="G4756" t="s">
        <v>82</v>
      </c>
      <c r="H4756" t="s">
        <v>83</v>
      </c>
      <c r="I4756" t="str">
        <f>"Trad IRN"</f>
        <v>Trad IRN</v>
      </c>
      <c r="J4756" t="s">
        <v>43</v>
      </c>
      <c r="K4756" t="s">
        <v>44</v>
      </c>
      <c r="L4756" t="s">
        <v>45</v>
      </c>
      <c r="M4756" t="s">
        <v>46</v>
      </c>
      <c r="N4756" t="str">
        <f t="shared" si="480"/>
        <v>08/18/2022</v>
      </c>
      <c r="O4756" t="str">
        <f t="shared" si="479"/>
        <v>12/31/2500</v>
      </c>
      <c r="P4756">
        <v>1</v>
      </c>
      <c r="Q4756">
        <v>1</v>
      </c>
      <c r="S4756">
        <v>0</v>
      </c>
      <c r="T4756">
        <v>1</v>
      </c>
      <c r="U4756">
        <v>0</v>
      </c>
      <c r="V4756" t="str">
        <f>"Trad IRN"</f>
        <v>Trad IRN</v>
      </c>
      <c r="W4756">
        <v>100</v>
      </c>
      <c r="X4756" t="s">
        <v>47</v>
      </c>
      <c r="Z4756" t="s">
        <v>47</v>
      </c>
      <c r="AB4756" t="str">
        <f>"03"</f>
        <v>03</v>
      </c>
      <c r="AC4756" t="s">
        <v>48</v>
      </c>
      <c r="AD4756" t="s">
        <v>49</v>
      </c>
      <c r="AE4756" t="s">
        <v>55</v>
      </c>
      <c r="AF4756">
        <v>0</v>
      </c>
      <c r="AG4756" t="s">
        <v>56</v>
      </c>
      <c r="AH4756" t="str">
        <f>"Trad IRN"</f>
        <v>Trad IRN</v>
      </c>
      <c r="AI4756" t="str">
        <f>"Bldg IRN"</f>
        <v>Bldg IRN</v>
      </c>
      <c r="AJ4756" t="s">
        <v>48</v>
      </c>
      <c r="AK4756" t="s">
        <v>48</v>
      </c>
      <c r="AL4756" t="s">
        <v>53</v>
      </c>
      <c r="AM4756">
        <v>1113.0999999999999</v>
      </c>
      <c r="AN4756">
        <v>1113.0999999999999</v>
      </c>
      <c r="AO4756">
        <v>15</v>
      </c>
    </row>
    <row r="4757" spans="1:41" x14ac:dyDescent="0.3">
      <c r="A4757" t="str">
        <f>"Trad IRN"</f>
        <v>Trad IRN</v>
      </c>
      <c r="B4757" t="str">
        <f>"Bldg IRN"</f>
        <v>Bldg IRN</v>
      </c>
      <c r="C4757" t="s">
        <v>41</v>
      </c>
      <c r="D4757" t="s">
        <v>3</v>
      </c>
      <c r="E4757" t="s">
        <v>80</v>
      </c>
      <c r="F4757" t="s">
        <v>81</v>
      </c>
      <c r="G4757" t="s">
        <v>82</v>
      </c>
      <c r="H4757" t="s">
        <v>83</v>
      </c>
      <c r="I4757" t="str">
        <f>"Trad IRN"</f>
        <v>Trad IRN</v>
      </c>
      <c r="J4757" t="s">
        <v>43</v>
      </c>
      <c r="K4757" t="s">
        <v>44</v>
      </c>
      <c r="L4757" t="s">
        <v>45</v>
      </c>
      <c r="M4757" t="s">
        <v>70</v>
      </c>
      <c r="N4757" t="str">
        <f t="shared" si="480"/>
        <v>08/18/2022</v>
      </c>
      <c r="O4757" t="str">
        <f t="shared" si="479"/>
        <v>12/31/2500</v>
      </c>
      <c r="P4757">
        <v>1</v>
      </c>
      <c r="Q4757">
        <v>1</v>
      </c>
      <c r="R4757">
        <v>1</v>
      </c>
      <c r="V4757" t="str">
        <f>"Trad IRN"</f>
        <v>Trad IRN</v>
      </c>
      <c r="W4757">
        <v>50</v>
      </c>
      <c r="X4757" t="s">
        <v>47</v>
      </c>
      <c r="Z4757" t="s">
        <v>47</v>
      </c>
      <c r="AB4757" t="s">
        <v>54</v>
      </c>
      <c r="AC4757" t="str">
        <f>"15"</f>
        <v>15</v>
      </c>
      <c r="AD4757" t="str">
        <f>"2"</f>
        <v>2</v>
      </c>
      <c r="AE4757" t="s">
        <v>50</v>
      </c>
      <c r="AG4757" t="s">
        <v>56</v>
      </c>
      <c r="AH4757" t="str">
        <f>"Trad IRN"</f>
        <v>Trad IRN</v>
      </c>
      <c r="AI4757" t="str">
        <f>"Bldg IRN"</f>
        <v>Bldg IRN</v>
      </c>
      <c r="AJ4757" t="s">
        <v>54</v>
      </c>
      <c r="AK4757" t="s">
        <v>71</v>
      </c>
      <c r="AL4757" t="s">
        <v>53</v>
      </c>
      <c r="AM4757">
        <v>142</v>
      </c>
      <c r="AN4757">
        <v>142</v>
      </c>
      <c r="AO4757">
        <v>15</v>
      </c>
    </row>
    <row r="4758" spans="1:41" x14ac:dyDescent="0.3">
      <c r="A4758" t="str">
        <f>"Trad IRN"</f>
        <v>Trad IRN</v>
      </c>
      <c r="B4758" t="str">
        <f>"Bldg IRN"</f>
        <v>Bldg IRN</v>
      </c>
      <c r="C4758" t="s">
        <v>41</v>
      </c>
      <c r="D4758" t="s">
        <v>3</v>
      </c>
      <c r="E4758" t="s">
        <v>80</v>
      </c>
      <c r="F4758" t="s">
        <v>81</v>
      </c>
      <c r="G4758" t="s">
        <v>82</v>
      </c>
      <c r="H4758" t="s">
        <v>83</v>
      </c>
      <c r="I4758" t="str">
        <f>"Trad IRN"</f>
        <v>Trad IRN</v>
      </c>
      <c r="J4758" t="s">
        <v>43</v>
      </c>
      <c r="K4758" t="s">
        <v>44</v>
      </c>
      <c r="L4758" t="s">
        <v>45</v>
      </c>
      <c r="M4758" t="s">
        <v>70</v>
      </c>
      <c r="N4758" t="str">
        <f>"10/12/2022"</f>
        <v>10/12/2022</v>
      </c>
      <c r="O4758" t="str">
        <f t="shared" si="479"/>
        <v>12/31/2500</v>
      </c>
      <c r="P4758">
        <v>0.802817</v>
      </c>
      <c r="Q4758">
        <v>0.802817</v>
      </c>
      <c r="R4758">
        <v>0.76056299999999999</v>
      </c>
      <c r="V4758" t="str">
        <f>"Trad IRN"</f>
        <v>Trad IRN</v>
      </c>
      <c r="W4758">
        <v>50</v>
      </c>
      <c r="X4758" t="s">
        <v>47</v>
      </c>
      <c r="Z4758" t="s">
        <v>47</v>
      </c>
      <c r="AB4758" t="s">
        <v>54</v>
      </c>
      <c r="AC4758" t="str">
        <f>"05"</f>
        <v>05</v>
      </c>
      <c r="AD4758" t="str">
        <f>"1"</f>
        <v>1</v>
      </c>
      <c r="AE4758" t="s">
        <v>50</v>
      </c>
      <c r="AG4758" t="s">
        <v>56</v>
      </c>
      <c r="AH4758" t="str">
        <f>"Trad IRN"</f>
        <v>Trad IRN</v>
      </c>
      <c r="AI4758" t="str">
        <f>"Bldg IRN"</f>
        <v>Bldg IRN</v>
      </c>
      <c r="AJ4758" t="s">
        <v>54</v>
      </c>
      <c r="AK4758" t="s">
        <v>71</v>
      </c>
      <c r="AL4758" t="s">
        <v>53</v>
      </c>
      <c r="AM4758">
        <v>114</v>
      </c>
      <c r="AN4758">
        <v>142</v>
      </c>
      <c r="AO4758">
        <v>15</v>
      </c>
    </row>
    <row r="4759" spans="1:41" x14ac:dyDescent="0.3">
      <c r="A4759" t="str">
        <f>"Trad IRN"</f>
        <v>Trad IRN</v>
      </c>
      <c r="B4759" t="str">
        <f>"Bldg IRN"</f>
        <v>Bldg IRN</v>
      </c>
      <c r="C4759" t="s">
        <v>41</v>
      </c>
      <c r="D4759" t="s">
        <v>3</v>
      </c>
      <c r="E4759" t="s">
        <v>80</v>
      </c>
      <c r="F4759" t="s">
        <v>81</v>
      </c>
      <c r="G4759" t="s">
        <v>82</v>
      </c>
      <c r="H4759" t="s">
        <v>83</v>
      </c>
      <c r="I4759" t="str">
        <f>"Trad IRN"</f>
        <v>Trad IRN</v>
      </c>
      <c r="J4759" t="s">
        <v>43</v>
      </c>
      <c r="K4759" t="s">
        <v>44</v>
      </c>
      <c r="L4759" t="s">
        <v>45</v>
      </c>
      <c r="M4759" t="s">
        <v>46</v>
      </c>
      <c r="N4759" t="str">
        <f t="shared" ref="N4759:N4787" si="481">"08/18/2022"</f>
        <v>08/18/2022</v>
      </c>
      <c r="O4759" t="str">
        <f t="shared" si="479"/>
        <v>12/31/2500</v>
      </c>
      <c r="P4759">
        <v>1</v>
      </c>
      <c r="Q4759">
        <v>1</v>
      </c>
      <c r="S4759">
        <v>1</v>
      </c>
      <c r="T4759">
        <v>1</v>
      </c>
      <c r="U4759">
        <v>0</v>
      </c>
      <c r="V4759" t="str">
        <f>"Trad IRN"</f>
        <v>Trad IRN</v>
      </c>
      <c r="W4759">
        <v>100</v>
      </c>
      <c r="X4759" t="s">
        <v>47</v>
      </c>
      <c r="Z4759" t="s">
        <v>47</v>
      </c>
      <c r="AB4759" t="str">
        <f>"03"</f>
        <v>03</v>
      </c>
      <c r="AC4759" t="s">
        <v>48</v>
      </c>
      <c r="AD4759" t="s">
        <v>49</v>
      </c>
      <c r="AE4759" t="s">
        <v>50</v>
      </c>
      <c r="AF4759">
        <v>0</v>
      </c>
      <c r="AG4759" t="s">
        <v>56</v>
      </c>
      <c r="AH4759" t="str">
        <f>"Trad IRN"</f>
        <v>Trad IRN</v>
      </c>
      <c r="AI4759" t="str">
        <f>"Bldg IRN"</f>
        <v>Bldg IRN</v>
      </c>
      <c r="AJ4759" t="s">
        <v>48</v>
      </c>
      <c r="AK4759" t="s">
        <v>48</v>
      </c>
      <c r="AL4759" t="s">
        <v>53</v>
      </c>
      <c r="AM4759">
        <v>1113.0999999999999</v>
      </c>
      <c r="AN4759">
        <v>1113.0999999999999</v>
      </c>
      <c r="AO4759">
        <v>15</v>
      </c>
    </row>
    <row r="4760" spans="1:41" x14ac:dyDescent="0.3">
      <c r="A4760" t="str">
        <f>"Trad IRN"</f>
        <v>Trad IRN</v>
      </c>
      <c r="B4760" t="str">
        <f>"Bldg IRN"</f>
        <v>Bldg IRN</v>
      </c>
      <c r="C4760" t="s">
        <v>41</v>
      </c>
      <c r="D4760" t="s">
        <v>3</v>
      </c>
      <c r="E4760" t="s">
        <v>80</v>
      </c>
      <c r="F4760" t="s">
        <v>81</v>
      </c>
      <c r="G4760" t="s">
        <v>82</v>
      </c>
      <c r="H4760" t="s">
        <v>83</v>
      </c>
      <c r="I4760" t="str">
        <f>"Trad IRN"</f>
        <v>Trad IRN</v>
      </c>
      <c r="J4760" t="s">
        <v>43</v>
      </c>
      <c r="K4760" t="s">
        <v>44</v>
      </c>
      <c r="L4760" t="s">
        <v>45</v>
      </c>
      <c r="M4760" t="s">
        <v>46</v>
      </c>
      <c r="N4760" t="str">
        <f t="shared" si="481"/>
        <v>08/18/2022</v>
      </c>
      <c r="O4760" t="str">
        <f t="shared" si="479"/>
        <v>12/31/2500</v>
      </c>
      <c r="P4760">
        <v>1</v>
      </c>
      <c r="Q4760">
        <v>1</v>
      </c>
      <c r="S4760">
        <v>0</v>
      </c>
      <c r="T4760">
        <v>1</v>
      </c>
      <c r="U4760">
        <v>0</v>
      </c>
      <c r="V4760" t="str">
        <f>"Trad IRN"</f>
        <v>Trad IRN</v>
      </c>
      <c r="W4760">
        <v>100</v>
      </c>
      <c r="X4760" t="s">
        <v>47</v>
      </c>
      <c r="Z4760" t="s">
        <v>47</v>
      </c>
      <c r="AB4760" t="str">
        <f>"02"</f>
        <v>02</v>
      </c>
      <c r="AC4760" t="s">
        <v>48</v>
      </c>
      <c r="AD4760" t="s">
        <v>49</v>
      </c>
      <c r="AE4760" t="s">
        <v>55</v>
      </c>
      <c r="AF4760">
        <v>0</v>
      </c>
      <c r="AG4760" t="s">
        <v>56</v>
      </c>
      <c r="AH4760" t="str">
        <f>"Trad IRN"</f>
        <v>Trad IRN</v>
      </c>
      <c r="AI4760" t="str">
        <f>"Bldg IRN"</f>
        <v>Bldg IRN</v>
      </c>
      <c r="AJ4760" t="s">
        <v>48</v>
      </c>
      <c r="AK4760" t="s">
        <v>48</v>
      </c>
      <c r="AL4760" t="s">
        <v>53</v>
      </c>
      <c r="AM4760">
        <v>1113.0999999999999</v>
      </c>
      <c r="AN4760">
        <v>1113.0999999999999</v>
      </c>
      <c r="AO4760">
        <v>15</v>
      </c>
    </row>
    <row r="4761" spans="1:41" x14ac:dyDescent="0.3">
      <c r="A4761" t="str">
        <f>"Trad IRN"</f>
        <v>Trad IRN</v>
      </c>
      <c r="B4761" t="str">
        <f>"Bldg IRN"</f>
        <v>Bldg IRN</v>
      </c>
      <c r="C4761" t="s">
        <v>41</v>
      </c>
      <c r="D4761" t="s">
        <v>3</v>
      </c>
      <c r="E4761" t="s">
        <v>80</v>
      </c>
      <c r="F4761" t="s">
        <v>81</v>
      </c>
      <c r="G4761" t="s">
        <v>82</v>
      </c>
      <c r="H4761" t="s">
        <v>83</v>
      </c>
      <c r="I4761" t="str">
        <f>"Trad IRN"</f>
        <v>Trad IRN</v>
      </c>
      <c r="J4761" t="s">
        <v>43</v>
      </c>
      <c r="K4761" t="s">
        <v>44</v>
      </c>
      <c r="L4761" t="s">
        <v>45</v>
      </c>
      <c r="M4761" t="s">
        <v>46</v>
      </c>
      <c r="N4761" t="str">
        <f t="shared" si="481"/>
        <v>08/18/2022</v>
      </c>
      <c r="O4761" t="str">
        <f t="shared" si="479"/>
        <v>12/31/2500</v>
      </c>
      <c r="P4761">
        <v>1</v>
      </c>
      <c r="Q4761">
        <v>1</v>
      </c>
      <c r="R4761">
        <v>1</v>
      </c>
      <c r="S4761">
        <v>0</v>
      </c>
      <c r="T4761">
        <v>1</v>
      </c>
      <c r="U4761">
        <v>0</v>
      </c>
      <c r="V4761" t="str">
        <f>"Trad IRN"</f>
        <v>Trad IRN</v>
      </c>
      <c r="W4761">
        <v>100</v>
      </c>
      <c r="X4761" t="s">
        <v>47</v>
      </c>
      <c r="Z4761" t="s">
        <v>47</v>
      </c>
      <c r="AB4761" t="s">
        <v>57</v>
      </c>
      <c r="AC4761" t="str">
        <f>"05"</f>
        <v>05</v>
      </c>
      <c r="AD4761" t="str">
        <f>"1"</f>
        <v>1</v>
      </c>
      <c r="AE4761" t="s">
        <v>55</v>
      </c>
      <c r="AF4761">
        <v>0</v>
      </c>
      <c r="AG4761" t="s">
        <v>56</v>
      </c>
      <c r="AH4761" t="str">
        <f>"Trad IRN"</f>
        <v>Trad IRN</v>
      </c>
      <c r="AI4761" t="str">
        <f>"Bldg IRN"</f>
        <v>Bldg IRN</v>
      </c>
      <c r="AJ4761" t="s">
        <v>48</v>
      </c>
      <c r="AK4761" t="s">
        <v>48</v>
      </c>
      <c r="AL4761" t="s">
        <v>53</v>
      </c>
      <c r="AM4761">
        <v>1113.0999999999999</v>
      </c>
      <c r="AN4761">
        <v>1113.0999999999999</v>
      </c>
      <c r="AO4761">
        <v>15</v>
      </c>
    </row>
    <row r="4762" spans="1:41" x14ac:dyDescent="0.3">
      <c r="A4762" t="str">
        <f>"Trad IRN"</f>
        <v>Trad IRN</v>
      </c>
      <c r="B4762" t="str">
        <f>"Bldg IRN"</f>
        <v>Bldg IRN</v>
      </c>
      <c r="C4762" t="s">
        <v>41</v>
      </c>
      <c r="D4762" t="s">
        <v>3</v>
      </c>
      <c r="E4762" t="s">
        <v>80</v>
      </c>
      <c r="F4762" t="s">
        <v>81</v>
      </c>
      <c r="G4762" t="s">
        <v>82</v>
      </c>
      <c r="H4762" t="s">
        <v>83</v>
      </c>
      <c r="I4762" t="str">
        <f>"Trad IRN"</f>
        <v>Trad IRN</v>
      </c>
      <c r="J4762" t="s">
        <v>43</v>
      </c>
      <c r="K4762" t="s">
        <v>44</v>
      </c>
      <c r="L4762" t="s">
        <v>45</v>
      </c>
      <c r="M4762" t="s">
        <v>46</v>
      </c>
      <c r="N4762" t="str">
        <f t="shared" si="481"/>
        <v>08/18/2022</v>
      </c>
      <c r="O4762" t="str">
        <f t="shared" si="479"/>
        <v>12/31/2500</v>
      </c>
      <c r="P4762">
        <v>1</v>
      </c>
      <c r="Q4762">
        <v>1</v>
      </c>
      <c r="R4762">
        <v>1</v>
      </c>
      <c r="S4762">
        <v>0</v>
      </c>
      <c r="T4762">
        <v>1</v>
      </c>
      <c r="U4762">
        <v>0</v>
      </c>
      <c r="V4762" t="str">
        <f>"Trad IRN"</f>
        <v>Trad IRN</v>
      </c>
      <c r="W4762">
        <v>100</v>
      </c>
      <c r="X4762" t="s">
        <v>47</v>
      </c>
      <c r="Z4762" t="s">
        <v>47</v>
      </c>
      <c r="AB4762" t="str">
        <f>"01"</f>
        <v>01</v>
      </c>
      <c r="AC4762" t="str">
        <f>"12"</f>
        <v>12</v>
      </c>
      <c r="AD4762" t="str">
        <f>"6"</f>
        <v>6</v>
      </c>
      <c r="AE4762" t="s">
        <v>50</v>
      </c>
      <c r="AF4762">
        <v>0</v>
      </c>
      <c r="AG4762" t="s">
        <v>56</v>
      </c>
      <c r="AH4762" t="str">
        <f>"Trad IRN"</f>
        <v>Trad IRN</v>
      </c>
      <c r="AI4762" t="str">
        <f>"Bldg IRN"</f>
        <v>Bldg IRN</v>
      </c>
      <c r="AJ4762" t="s">
        <v>48</v>
      </c>
      <c r="AK4762" t="s">
        <v>48</v>
      </c>
      <c r="AL4762" t="s">
        <v>53</v>
      </c>
      <c r="AM4762">
        <v>1113.0999999999999</v>
      </c>
      <c r="AN4762">
        <v>1113.0999999999999</v>
      </c>
      <c r="AO4762">
        <v>15</v>
      </c>
    </row>
    <row r="4763" spans="1:41" x14ac:dyDescent="0.3">
      <c r="A4763" t="str">
        <f>"Trad IRN"</f>
        <v>Trad IRN</v>
      </c>
      <c r="B4763" t="str">
        <f>"Bldg IRN"</f>
        <v>Bldg IRN</v>
      </c>
      <c r="C4763" t="s">
        <v>41</v>
      </c>
      <c r="D4763" t="s">
        <v>3</v>
      </c>
      <c r="E4763" t="s">
        <v>80</v>
      </c>
      <c r="F4763" t="s">
        <v>81</v>
      </c>
      <c r="G4763" t="s">
        <v>82</v>
      </c>
      <c r="H4763" t="s">
        <v>83</v>
      </c>
      <c r="I4763" t="str">
        <f>"Trad IRN"</f>
        <v>Trad IRN</v>
      </c>
      <c r="J4763" t="s">
        <v>43</v>
      </c>
      <c r="K4763" t="s">
        <v>44</v>
      </c>
      <c r="L4763" t="s">
        <v>45</v>
      </c>
      <c r="M4763" t="s">
        <v>46</v>
      </c>
      <c r="N4763" t="str">
        <f t="shared" si="481"/>
        <v>08/18/2022</v>
      </c>
      <c r="O4763" t="str">
        <f t="shared" si="479"/>
        <v>12/31/2500</v>
      </c>
      <c r="P4763">
        <v>1</v>
      </c>
      <c r="Q4763">
        <v>1</v>
      </c>
      <c r="S4763">
        <v>0</v>
      </c>
      <c r="T4763">
        <v>1</v>
      </c>
      <c r="U4763">
        <v>0</v>
      </c>
      <c r="V4763" t="str">
        <f>"Trad IRN"</f>
        <v>Trad IRN</v>
      </c>
      <c r="W4763">
        <v>100</v>
      </c>
      <c r="X4763" t="s">
        <v>47</v>
      </c>
      <c r="Z4763" t="s">
        <v>47</v>
      </c>
      <c r="AB4763" t="s">
        <v>57</v>
      </c>
      <c r="AC4763" t="s">
        <v>48</v>
      </c>
      <c r="AD4763" t="s">
        <v>49</v>
      </c>
      <c r="AE4763" t="s">
        <v>50</v>
      </c>
      <c r="AF4763">
        <v>0</v>
      </c>
      <c r="AG4763" t="s">
        <v>56</v>
      </c>
      <c r="AH4763" t="str">
        <f>"Trad IRN"</f>
        <v>Trad IRN</v>
      </c>
      <c r="AI4763" t="str">
        <f>"Bldg IRN"</f>
        <v>Bldg IRN</v>
      </c>
      <c r="AJ4763" t="s">
        <v>48</v>
      </c>
      <c r="AK4763" t="s">
        <v>48</v>
      </c>
      <c r="AL4763" t="s">
        <v>53</v>
      </c>
      <c r="AM4763">
        <v>1113.0999999999999</v>
      </c>
      <c r="AN4763">
        <v>1113.0999999999999</v>
      </c>
      <c r="AO4763">
        <v>15</v>
      </c>
    </row>
    <row r="4764" spans="1:41" x14ac:dyDescent="0.3">
      <c r="A4764" t="str">
        <f>"Trad IRN"</f>
        <v>Trad IRN</v>
      </c>
      <c r="B4764" t="str">
        <f>"Bldg IRN"</f>
        <v>Bldg IRN</v>
      </c>
      <c r="C4764" t="s">
        <v>41</v>
      </c>
      <c r="D4764" t="s">
        <v>3</v>
      </c>
      <c r="E4764" t="s">
        <v>80</v>
      </c>
      <c r="F4764" t="s">
        <v>81</v>
      </c>
      <c r="G4764" t="s">
        <v>82</v>
      </c>
      <c r="H4764" t="s">
        <v>83</v>
      </c>
      <c r="I4764" t="str">
        <f>"Trad IRN"</f>
        <v>Trad IRN</v>
      </c>
      <c r="J4764" t="s">
        <v>43</v>
      </c>
      <c r="K4764" t="s">
        <v>44</v>
      </c>
      <c r="L4764" t="s">
        <v>45</v>
      </c>
      <c r="M4764" t="s">
        <v>46</v>
      </c>
      <c r="N4764" t="str">
        <f t="shared" si="481"/>
        <v>08/18/2022</v>
      </c>
      <c r="O4764" t="str">
        <f t="shared" si="479"/>
        <v>12/31/2500</v>
      </c>
      <c r="P4764">
        <v>1</v>
      </c>
      <c r="Q4764">
        <v>1</v>
      </c>
      <c r="S4764">
        <v>0</v>
      </c>
      <c r="T4764">
        <v>1</v>
      </c>
      <c r="U4764">
        <v>0</v>
      </c>
      <c r="V4764" t="str">
        <f>"Trad IRN"</f>
        <v>Trad IRN</v>
      </c>
      <c r="W4764">
        <v>100</v>
      </c>
      <c r="X4764" t="s">
        <v>47</v>
      </c>
      <c r="Z4764" t="s">
        <v>47</v>
      </c>
      <c r="AB4764" t="s">
        <v>57</v>
      </c>
      <c r="AC4764" t="s">
        <v>48</v>
      </c>
      <c r="AD4764" t="s">
        <v>49</v>
      </c>
      <c r="AE4764" t="s">
        <v>55</v>
      </c>
      <c r="AF4764">
        <v>0</v>
      </c>
      <c r="AG4764" t="s">
        <v>56</v>
      </c>
      <c r="AH4764" t="str">
        <f>"Trad IRN"</f>
        <v>Trad IRN</v>
      </c>
      <c r="AI4764" t="str">
        <f>"Bldg IRN"</f>
        <v>Bldg IRN</v>
      </c>
      <c r="AJ4764" t="s">
        <v>48</v>
      </c>
      <c r="AK4764" t="s">
        <v>48</v>
      </c>
      <c r="AL4764" t="s">
        <v>53</v>
      </c>
      <c r="AM4764">
        <v>1113.0999999999999</v>
      </c>
      <c r="AN4764">
        <v>1113.0999999999999</v>
      </c>
      <c r="AO4764">
        <v>15</v>
      </c>
    </row>
    <row r="4765" spans="1:41" x14ac:dyDescent="0.3">
      <c r="A4765" t="str">
        <f>"Trad IRN"</f>
        <v>Trad IRN</v>
      </c>
      <c r="B4765" t="str">
        <f>"Bldg IRN"</f>
        <v>Bldg IRN</v>
      </c>
      <c r="C4765" t="s">
        <v>41</v>
      </c>
      <c r="D4765" t="s">
        <v>3</v>
      </c>
      <c r="E4765" t="s">
        <v>80</v>
      </c>
      <c r="F4765" t="s">
        <v>81</v>
      </c>
      <c r="G4765" t="s">
        <v>82</v>
      </c>
      <c r="H4765" t="s">
        <v>83</v>
      </c>
      <c r="I4765" t="str">
        <f>"Trad IRN"</f>
        <v>Trad IRN</v>
      </c>
      <c r="J4765" t="s">
        <v>43</v>
      </c>
      <c r="K4765" t="s">
        <v>44</v>
      </c>
      <c r="L4765" t="s">
        <v>45</v>
      </c>
      <c r="M4765" t="s">
        <v>46</v>
      </c>
      <c r="N4765" t="str">
        <f t="shared" si="481"/>
        <v>08/18/2022</v>
      </c>
      <c r="O4765" t="str">
        <f t="shared" si="479"/>
        <v>12/31/2500</v>
      </c>
      <c r="P4765">
        <v>1</v>
      </c>
      <c r="Q4765">
        <v>1</v>
      </c>
      <c r="S4765">
        <v>0</v>
      </c>
      <c r="T4765">
        <v>1</v>
      </c>
      <c r="U4765">
        <v>0</v>
      </c>
      <c r="V4765" t="str">
        <f>"Trad IRN"</f>
        <v>Trad IRN</v>
      </c>
      <c r="W4765">
        <v>100</v>
      </c>
      <c r="X4765" t="s">
        <v>47</v>
      </c>
      <c r="Z4765" t="s">
        <v>47</v>
      </c>
      <c r="AB4765" t="str">
        <f>"03"</f>
        <v>03</v>
      </c>
      <c r="AC4765" t="s">
        <v>48</v>
      </c>
      <c r="AD4765" t="s">
        <v>49</v>
      </c>
      <c r="AE4765" t="s">
        <v>55</v>
      </c>
      <c r="AF4765">
        <v>0</v>
      </c>
      <c r="AG4765" t="s">
        <v>56</v>
      </c>
      <c r="AH4765" t="str">
        <f>"Trad IRN"</f>
        <v>Trad IRN</v>
      </c>
      <c r="AI4765" t="str">
        <f>"Bldg IRN"</f>
        <v>Bldg IRN</v>
      </c>
      <c r="AJ4765" t="s">
        <v>48</v>
      </c>
      <c r="AK4765" t="s">
        <v>48</v>
      </c>
      <c r="AL4765" t="s">
        <v>53</v>
      </c>
      <c r="AM4765">
        <v>1113.0999999999999</v>
      </c>
      <c r="AN4765">
        <v>1113.0999999999999</v>
      </c>
      <c r="AO4765">
        <v>15</v>
      </c>
    </row>
    <row r="4766" spans="1:41" x14ac:dyDescent="0.3">
      <c r="A4766" t="str">
        <f>"Trad IRN"</f>
        <v>Trad IRN</v>
      </c>
      <c r="B4766" t="str">
        <f>"Bldg IRN"</f>
        <v>Bldg IRN</v>
      </c>
      <c r="C4766" t="s">
        <v>41</v>
      </c>
      <c r="D4766" t="s">
        <v>3</v>
      </c>
      <c r="E4766" t="s">
        <v>80</v>
      </c>
      <c r="F4766" t="s">
        <v>81</v>
      </c>
      <c r="G4766" t="s">
        <v>82</v>
      </c>
      <c r="H4766" t="s">
        <v>83</v>
      </c>
      <c r="I4766" t="str">
        <f>"Trad IRN"</f>
        <v>Trad IRN</v>
      </c>
      <c r="J4766" t="s">
        <v>43</v>
      </c>
      <c r="K4766" t="s">
        <v>44</v>
      </c>
      <c r="L4766" t="s">
        <v>45</v>
      </c>
      <c r="M4766" t="s">
        <v>46</v>
      </c>
      <c r="N4766" t="str">
        <f t="shared" si="481"/>
        <v>08/18/2022</v>
      </c>
      <c r="O4766" t="str">
        <f t="shared" si="479"/>
        <v>12/31/2500</v>
      </c>
      <c r="P4766">
        <v>1</v>
      </c>
      <c r="Q4766">
        <v>1</v>
      </c>
      <c r="S4766">
        <v>0</v>
      </c>
      <c r="T4766">
        <v>1</v>
      </c>
      <c r="U4766">
        <v>0</v>
      </c>
      <c r="V4766" t="str">
        <f>"Trad IRN"</f>
        <v>Trad IRN</v>
      </c>
      <c r="W4766">
        <v>100</v>
      </c>
      <c r="X4766" t="s">
        <v>47</v>
      </c>
      <c r="Z4766" t="s">
        <v>47</v>
      </c>
      <c r="AB4766" t="str">
        <f>"01"</f>
        <v>01</v>
      </c>
      <c r="AC4766" t="s">
        <v>48</v>
      </c>
      <c r="AD4766" t="s">
        <v>49</v>
      </c>
      <c r="AE4766" t="s">
        <v>50</v>
      </c>
      <c r="AF4766">
        <v>2</v>
      </c>
      <c r="AG4766" t="s">
        <v>56</v>
      </c>
      <c r="AH4766" t="str">
        <f>"Trad IRN"</f>
        <v>Trad IRN</v>
      </c>
      <c r="AI4766" t="str">
        <f>"Bldg IRN"</f>
        <v>Bldg IRN</v>
      </c>
      <c r="AJ4766" t="s">
        <v>48</v>
      </c>
      <c r="AK4766" t="s">
        <v>48</v>
      </c>
      <c r="AL4766" t="s">
        <v>53</v>
      </c>
      <c r="AM4766">
        <v>1113.0999999999999</v>
      </c>
      <c r="AN4766">
        <v>1113.0999999999999</v>
      </c>
      <c r="AO4766">
        <v>15</v>
      </c>
    </row>
    <row r="4767" spans="1:41" x14ac:dyDescent="0.3">
      <c r="A4767" t="str">
        <f>"Trad IRN"</f>
        <v>Trad IRN</v>
      </c>
      <c r="B4767" t="str">
        <f>"Bldg IRN"</f>
        <v>Bldg IRN</v>
      </c>
      <c r="C4767" t="s">
        <v>41</v>
      </c>
      <c r="D4767" t="s">
        <v>3</v>
      </c>
      <c r="E4767" t="s">
        <v>80</v>
      </c>
      <c r="F4767" t="s">
        <v>81</v>
      </c>
      <c r="G4767" t="s">
        <v>82</v>
      </c>
      <c r="H4767" t="s">
        <v>83</v>
      </c>
      <c r="I4767" t="str">
        <f>"Trad IRN"</f>
        <v>Trad IRN</v>
      </c>
      <c r="J4767" t="s">
        <v>43</v>
      </c>
      <c r="K4767" t="s">
        <v>44</v>
      </c>
      <c r="L4767" t="s">
        <v>45</v>
      </c>
      <c r="M4767" t="s">
        <v>46</v>
      </c>
      <c r="N4767" t="str">
        <f t="shared" si="481"/>
        <v>08/18/2022</v>
      </c>
      <c r="O4767" t="str">
        <f t="shared" si="479"/>
        <v>12/31/2500</v>
      </c>
      <c r="P4767">
        <v>1</v>
      </c>
      <c r="Q4767">
        <v>1</v>
      </c>
      <c r="S4767">
        <v>0</v>
      </c>
      <c r="T4767">
        <v>1</v>
      </c>
      <c r="U4767">
        <v>0</v>
      </c>
      <c r="V4767" t="s">
        <v>84</v>
      </c>
      <c r="W4767">
        <v>100</v>
      </c>
      <c r="X4767" t="s">
        <v>47</v>
      </c>
      <c r="Z4767" t="s">
        <v>47</v>
      </c>
      <c r="AB4767" t="s">
        <v>57</v>
      </c>
      <c r="AC4767" t="s">
        <v>48</v>
      </c>
      <c r="AD4767" t="s">
        <v>49</v>
      </c>
      <c r="AE4767" t="s">
        <v>55</v>
      </c>
      <c r="AF4767">
        <v>0</v>
      </c>
      <c r="AG4767" t="s">
        <v>56</v>
      </c>
      <c r="AH4767" t="str">
        <f>"Trad IRN"</f>
        <v>Trad IRN</v>
      </c>
      <c r="AI4767" t="str">
        <f>"Bldg IRN"</f>
        <v>Bldg IRN</v>
      </c>
      <c r="AJ4767" t="s">
        <v>48</v>
      </c>
      <c r="AK4767" t="s">
        <v>48</v>
      </c>
      <c r="AL4767" t="s">
        <v>53</v>
      </c>
      <c r="AM4767">
        <v>1113.0999999999999</v>
      </c>
      <c r="AN4767">
        <v>1113.0999999999999</v>
      </c>
      <c r="AO4767">
        <v>15</v>
      </c>
    </row>
    <row r="4768" spans="1:41" x14ac:dyDescent="0.3">
      <c r="A4768" t="str">
        <f>"Trad IRN"</f>
        <v>Trad IRN</v>
      </c>
      <c r="B4768" t="str">
        <f>"Bldg IRN"</f>
        <v>Bldg IRN</v>
      </c>
      <c r="C4768" t="s">
        <v>41</v>
      </c>
      <c r="D4768" t="s">
        <v>3</v>
      </c>
      <c r="E4768" t="s">
        <v>80</v>
      </c>
      <c r="F4768" t="s">
        <v>81</v>
      </c>
      <c r="G4768" t="s">
        <v>82</v>
      </c>
      <c r="H4768" t="s">
        <v>83</v>
      </c>
      <c r="I4768" t="str">
        <f>"Trad IRN"</f>
        <v>Trad IRN</v>
      </c>
      <c r="J4768" t="s">
        <v>43</v>
      </c>
      <c r="K4768" t="s">
        <v>44</v>
      </c>
      <c r="L4768" t="s">
        <v>45</v>
      </c>
      <c r="M4768" t="s">
        <v>70</v>
      </c>
      <c r="N4768" t="str">
        <f t="shared" si="481"/>
        <v>08/18/2022</v>
      </c>
      <c r="O4768" t="str">
        <f t="shared" si="479"/>
        <v>12/31/2500</v>
      </c>
      <c r="P4768">
        <v>1</v>
      </c>
      <c r="Q4768">
        <v>1</v>
      </c>
      <c r="R4768">
        <v>1</v>
      </c>
      <c r="V4768" t="str">
        <f>"Trad IRN"</f>
        <v>Trad IRN</v>
      </c>
      <c r="W4768">
        <v>50</v>
      </c>
      <c r="X4768" t="s">
        <v>47</v>
      </c>
      <c r="Z4768" t="s">
        <v>47</v>
      </c>
      <c r="AB4768" t="s">
        <v>54</v>
      </c>
      <c r="AC4768" t="str">
        <f>"16"</f>
        <v>16</v>
      </c>
      <c r="AD4768" t="str">
        <f>"2"</f>
        <v>2</v>
      </c>
      <c r="AE4768" t="s">
        <v>50</v>
      </c>
      <c r="AG4768" t="s">
        <v>56</v>
      </c>
      <c r="AH4768" t="str">
        <f>"Trad IRN"</f>
        <v>Trad IRN</v>
      </c>
      <c r="AI4768" t="str">
        <f>"Bldg IRN"</f>
        <v>Bldg IRN</v>
      </c>
      <c r="AJ4768" t="s">
        <v>54</v>
      </c>
      <c r="AK4768" t="s">
        <v>71</v>
      </c>
      <c r="AL4768" t="s">
        <v>53</v>
      </c>
      <c r="AM4768">
        <v>142</v>
      </c>
      <c r="AN4768">
        <v>142</v>
      </c>
      <c r="AO4768">
        <v>15</v>
      </c>
    </row>
    <row r="4769" spans="1:41" x14ac:dyDescent="0.3">
      <c r="A4769" t="str">
        <f>"Trad IRN"</f>
        <v>Trad IRN</v>
      </c>
      <c r="B4769" t="str">
        <f>"Bldg IRN"</f>
        <v>Bldg IRN</v>
      </c>
      <c r="C4769" t="s">
        <v>41</v>
      </c>
      <c r="D4769" t="s">
        <v>3</v>
      </c>
      <c r="E4769" t="s">
        <v>80</v>
      </c>
      <c r="F4769" t="s">
        <v>81</v>
      </c>
      <c r="G4769" t="s">
        <v>82</v>
      </c>
      <c r="H4769" t="s">
        <v>83</v>
      </c>
      <c r="I4769" t="str">
        <f>"Trad IRN"</f>
        <v>Trad IRN</v>
      </c>
      <c r="J4769" t="s">
        <v>43</v>
      </c>
      <c r="K4769" t="s">
        <v>44</v>
      </c>
      <c r="L4769" t="s">
        <v>45</v>
      </c>
      <c r="M4769" t="s">
        <v>46</v>
      </c>
      <c r="N4769" t="str">
        <f t="shared" si="481"/>
        <v>08/18/2022</v>
      </c>
      <c r="O4769" t="str">
        <f t="shared" si="479"/>
        <v>12/31/2500</v>
      </c>
      <c r="P4769">
        <v>1</v>
      </c>
      <c r="Q4769">
        <v>1</v>
      </c>
      <c r="S4769">
        <v>1</v>
      </c>
      <c r="T4769">
        <v>1</v>
      </c>
      <c r="U4769">
        <v>0</v>
      </c>
      <c r="V4769" t="str">
        <f>"Trad IRN"</f>
        <v>Trad IRN</v>
      </c>
      <c r="W4769">
        <v>100</v>
      </c>
      <c r="X4769" t="s">
        <v>47</v>
      </c>
      <c r="Z4769" t="s">
        <v>47</v>
      </c>
      <c r="AB4769" t="str">
        <f>"05"</f>
        <v>05</v>
      </c>
      <c r="AC4769" t="s">
        <v>48</v>
      </c>
      <c r="AD4769" t="s">
        <v>49</v>
      </c>
      <c r="AE4769" t="s">
        <v>50</v>
      </c>
      <c r="AF4769">
        <v>0</v>
      </c>
      <c r="AG4769" t="s">
        <v>56</v>
      </c>
      <c r="AH4769" t="str">
        <f>"Trad IRN"</f>
        <v>Trad IRN</v>
      </c>
      <c r="AI4769" t="str">
        <f>"Bldg IRN"</f>
        <v>Bldg IRN</v>
      </c>
      <c r="AJ4769" t="s">
        <v>48</v>
      </c>
      <c r="AK4769" t="s">
        <v>48</v>
      </c>
      <c r="AL4769" t="s">
        <v>53</v>
      </c>
      <c r="AM4769">
        <v>1113.0999999999999</v>
      </c>
      <c r="AN4769">
        <v>1113.0999999999999</v>
      </c>
      <c r="AO4769">
        <v>15</v>
      </c>
    </row>
    <row r="4770" spans="1:41" x14ac:dyDescent="0.3">
      <c r="A4770" t="str">
        <f>"Trad IRN"</f>
        <v>Trad IRN</v>
      </c>
      <c r="B4770" t="str">
        <f>"Bldg IRN"</f>
        <v>Bldg IRN</v>
      </c>
      <c r="C4770" t="s">
        <v>41</v>
      </c>
      <c r="D4770" t="s">
        <v>3</v>
      </c>
      <c r="E4770" t="s">
        <v>80</v>
      </c>
      <c r="F4770" t="s">
        <v>81</v>
      </c>
      <c r="G4770" t="s">
        <v>82</v>
      </c>
      <c r="H4770" t="s">
        <v>83</v>
      </c>
      <c r="I4770" t="str">
        <f>"Trad IRN"</f>
        <v>Trad IRN</v>
      </c>
      <c r="J4770" t="s">
        <v>43</v>
      </c>
      <c r="K4770" t="s">
        <v>44</v>
      </c>
      <c r="L4770" t="s">
        <v>45</v>
      </c>
      <c r="M4770" t="s">
        <v>46</v>
      </c>
      <c r="N4770" t="str">
        <f t="shared" si="481"/>
        <v>08/18/2022</v>
      </c>
      <c r="O4770" t="str">
        <f t="shared" si="479"/>
        <v>12/31/2500</v>
      </c>
      <c r="P4770">
        <v>1</v>
      </c>
      <c r="Q4770">
        <v>1</v>
      </c>
      <c r="S4770">
        <v>1</v>
      </c>
      <c r="T4770">
        <v>1</v>
      </c>
      <c r="U4770">
        <v>0</v>
      </c>
      <c r="V4770" t="str">
        <f>"Trad IRN"</f>
        <v>Trad IRN</v>
      </c>
      <c r="W4770">
        <v>100</v>
      </c>
      <c r="X4770" t="s">
        <v>47</v>
      </c>
      <c r="Z4770" t="s">
        <v>47</v>
      </c>
      <c r="AB4770" t="str">
        <f>"03"</f>
        <v>03</v>
      </c>
      <c r="AC4770" t="s">
        <v>48</v>
      </c>
      <c r="AD4770" t="s">
        <v>49</v>
      </c>
      <c r="AE4770" t="s">
        <v>50</v>
      </c>
      <c r="AF4770">
        <v>3</v>
      </c>
      <c r="AG4770" t="s">
        <v>56</v>
      </c>
      <c r="AH4770" t="str">
        <f>"Trad IRN"</f>
        <v>Trad IRN</v>
      </c>
      <c r="AI4770" t="str">
        <f>"Bldg IRN"</f>
        <v>Bldg IRN</v>
      </c>
      <c r="AJ4770" t="s">
        <v>48</v>
      </c>
      <c r="AK4770" t="s">
        <v>48</v>
      </c>
      <c r="AL4770" t="s">
        <v>53</v>
      </c>
      <c r="AM4770">
        <v>1113.0999999999999</v>
      </c>
      <c r="AN4770">
        <v>1113.0999999999999</v>
      </c>
      <c r="AO4770">
        <v>15</v>
      </c>
    </row>
    <row r="4771" spans="1:41" x14ac:dyDescent="0.3">
      <c r="A4771" t="str">
        <f>"Trad IRN"</f>
        <v>Trad IRN</v>
      </c>
      <c r="B4771" t="str">
        <f>"Bldg IRN"</f>
        <v>Bldg IRN</v>
      </c>
      <c r="C4771" t="s">
        <v>41</v>
      </c>
      <c r="D4771" t="s">
        <v>3</v>
      </c>
      <c r="E4771" t="s">
        <v>80</v>
      </c>
      <c r="F4771" t="s">
        <v>81</v>
      </c>
      <c r="G4771" t="s">
        <v>82</v>
      </c>
      <c r="H4771" t="s">
        <v>83</v>
      </c>
      <c r="I4771" t="str">
        <f>"Trad IRN"</f>
        <v>Trad IRN</v>
      </c>
      <c r="J4771" t="s">
        <v>43</v>
      </c>
      <c r="K4771" t="s">
        <v>44</v>
      </c>
      <c r="L4771" t="s">
        <v>45</v>
      </c>
      <c r="M4771" t="s">
        <v>46</v>
      </c>
      <c r="N4771" t="str">
        <f t="shared" si="481"/>
        <v>08/18/2022</v>
      </c>
      <c r="O4771" t="str">
        <f t="shared" si="479"/>
        <v>12/31/2500</v>
      </c>
      <c r="P4771">
        <v>1</v>
      </c>
      <c r="Q4771">
        <v>1</v>
      </c>
      <c r="S4771">
        <v>0</v>
      </c>
      <c r="T4771">
        <v>1</v>
      </c>
      <c r="U4771">
        <v>0</v>
      </c>
      <c r="V4771" t="str">
        <f>"Trad IRN"</f>
        <v>Trad IRN</v>
      </c>
      <c r="W4771">
        <v>100</v>
      </c>
      <c r="X4771" t="s">
        <v>47</v>
      </c>
      <c r="Z4771" t="s">
        <v>47</v>
      </c>
      <c r="AB4771" t="s">
        <v>57</v>
      </c>
      <c r="AC4771" t="s">
        <v>48</v>
      </c>
      <c r="AD4771" t="s">
        <v>49</v>
      </c>
      <c r="AE4771" t="s">
        <v>50</v>
      </c>
      <c r="AF4771">
        <v>0</v>
      </c>
      <c r="AG4771" t="s">
        <v>56</v>
      </c>
      <c r="AH4771" t="str">
        <f>"Trad IRN"</f>
        <v>Trad IRN</v>
      </c>
      <c r="AI4771" t="str">
        <f>"Bldg IRN"</f>
        <v>Bldg IRN</v>
      </c>
      <c r="AJ4771" t="s">
        <v>48</v>
      </c>
      <c r="AK4771" t="s">
        <v>48</v>
      </c>
      <c r="AL4771" t="s">
        <v>53</v>
      </c>
      <c r="AM4771">
        <v>1113.0999999999999</v>
      </c>
      <c r="AN4771">
        <v>1113.0999999999999</v>
      </c>
      <c r="AO4771">
        <v>15</v>
      </c>
    </row>
    <row r="4772" spans="1:41" x14ac:dyDescent="0.3">
      <c r="A4772" t="str">
        <f>"Trad IRN"</f>
        <v>Trad IRN</v>
      </c>
      <c r="B4772" t="str">
        <f>"Bldg IRN"</f>
        <v>Bldg IRN</v>
      </c>
      <c r="C4772" t="s">
        <v>41</v>
      </c>
      <c r="D4772" t="s">
        <v>3</v>
      </c>
      <c r="E4772" t="s">
        <v>80</v>
      </c>
      <c r="F4772" t="s">
        <v>81</v>
      </c>
      <c r="G4772" t="s">
        <v>82</v>
      </c>
      <c r="H4772" t="s">
        <v>83</v>
      </c>
      <c r="I4772" t="str">
        <f>"Trad IRN"</f>
        <v>Trad IRN</v>
      </c>
      <c r="J4772" t="s">
        <v>43</v>
      </c>
      <c r="K4772" t="s">
        <v>44</v>
      </c>
      <c r="L4772" t="s">
        <v>45</v>
      </c>
      <c r="M4772" t="s">
        <v>46</v>
      </c>
      <c r="N4772" t="str">
        <f t="shared" si="481"/>
        <v>08/18/2022</v>
      </c>
      <c r="O4772" t="str">
        <f t="shared" si="479"/>
        <v>12/31/2500</v>
      </c>
      <c r="P4772">
        <v>1</v>
      </c>
      <c r="Q4772">
        <v>1</v>
      </c>
      <c r="S4772">
        <v>0</v>
      </c>
      <c r="T4772">
        <v>1</v>
      </c>
      <c r="U4772">
        <v>0</v>
      </c>
      <c r="V4772" t="str">
        <f>"Trad IRN"</f>
        <v>Trad IRN</v>
      </c>
      <c r="W4772">
        <v>100</v>
      </c>
      <c r="X4772" t="s">
        <v>47</v>
      </c>
      <c r="Z4772" t="s">
        <v>47</v>
      </c>
      <c r="AB4772" t="str">
        <f>"04"</f>
        <v>04</v>
      </c>
      <c r="AC4772" t="s">
        <v>48</v>
      </c>
      <c r="AD4772" t="s">
        <v>49</v>
      </c>
      <c r="AE4772" t="s">
        <v>50</v>
      </c>
      <c r="AF4772">
        <v>0</v>
      </c>
      <c r="AG4772" t="s">
        <v>56</v>
      </c>
      <c r="AH4772" t="str">
        <f>"Trad IRN"</f>
        <v>Trad IRN</v>
      </c>
      <c r="AI4772" t="str">
        <f>"Bldg IRN"</f>
        <v>Bldg IRN</v>
      </c>
      <c r="AJ4772" t="s">
        <v>48</v>
      </c>
      <c r="AK4772" t="s">
        <v>48</v>
      </c>
      <c r="AL4772" t="s">
        <v>53</v>
      </c>
      <c r="AM4772">
        <v>1113.0999999999999</v>
      </c>
      <c r="AN4772">
        <v>1113.0999999999999</v>
      </c>
      <c r="AO4772">
        <v>15</v>
      </c>
    </row>
    <row r="4773" spans="1:41" x14ac:dyDescent="0.3">
      <c r="A4773" t="str">
        <f>"Trad IRN"</f>
        <v>Trad IRN</v>
      </c>
      <c r="B4773" t="str">
        <f>"Bldg IRN"</f>
        <v>Bldg IRN</v>
      </c>
      <c r="C4773" t="s">
        <v>41</v>
      </c>
      <c r="D4773" t="s">
        <v>3</v>
      </c>
      <c r="E4773" t="s">
        <v>80</v>
      </c>
      <c r="F4773" t="s">
        <v>81</v>
      </c>
      <c r="G4773" t="s">
        <v>82</v>
      </c>
      <c r="H4773" t="s">
        <v>83</v>
      </c>
      <c r="I4773" t="str">
        <f>"Trad IRN"</f>
        <v>Trad IRN</v>
      </c>
      <c r="J4773" t="s">
        <v>43</v>
      </c>
      <c r="K4773" t="s">
        <v>44</v>
      </c>
      <c r="L4773" t="s">
        <v>45</v>
      </c>
      <c r="M4773" t="s">
        <v>46</v>
      </c>
      <c r="N4773" t="str">
        <f t="shared" si="481"/>
        <v>08/18/2022</v>
      </c>
      <c r="O4773" t="str">
        <f t="shared" si="479"/>
        <v>12/31/2500</v>
      </c>
      <c r="P4773">
        <v>1</v>
      </c>
      <c r="Q4773">
        <v>1</v>
      </c>
      <c r="R4773">
        <v>1</v>
      </c>
      <c r="S4773">
        <v>0</v>
      </c>
      <c r="T4773">
        <v>1</v>
      </c>
      <c r="U4773">
        <v>0</v>
      </c>
      <c r="V4773" t="str">
        <f>"Trad IRN"</f>
        <v>Trad IRN</v>
      </c>
      <c r="W4773">
        <v>100</v>
      </c>
      <c r="X4773" t="s">
        <v>47</v>
      </c>
      <c r="Z4773" t="s">
        <v>47</v>
      </c>
      <c r="AB4773" t="s">
        <v>57</v>
      </c>
      <c r="AC4773" t="str">
        <f>"05"</f>
        <v>05</v>
      </c>
      <c r="AD4773" t="str">
        <f>"1"</f>
        <v>1</v>
      </c>
      <c r="AE4773" t="s">
        <v>50</v>
      </c>
      <c r="AF4773">
        <v>0</v>
      </c>
      <c r="AG4773" t="s">
        <v>56</v>
      </c>
      <c r="AH4773" t="str">
        <f>"Trad IRN"</f>
        <v>Trad IRN</v>
      </c>
      <c r="AI4773" t="str">
        <f>"Bldg IRN"</f>
        <v>Bldg IRN</v>
      </c>
      <c r="AJ4773" t="s">
        <v>48</v>
      </c>
      <c r="AK4773" t="s">
        <v>48</v>
      </c>
      <c r="AL4773" t="s">
        <v>53</v>
      </c>
      <c r="AM4773">
        <v>1113.0999999999999</v>
      </c>
      <c r="AN4773">
        <v>1113.0999999999999</v>
      </c>
      <c r="AO4773">
        <v>15</v>
      </c>
    </row>
    <row r="4774" spans="1:41" x14ac:dyDescent="0.3">
      <c r="A4774" t="str">
        <f>"Trad IRN"</f>
        <v>Trad IRN</v>
      </c>
      <c r="B4774" t="str">
        <f>"Bldg IRN"</f>
        <v>Bldg IRN</v>
      </c>
      <c r="C4774" t="s">
        <v>41</v>
      </c>
      <c r="D4774" t="s">
        <v>3</v>
      </c>
      <c r="E4774" t="s">
        <v>80</v>
      </c>
      <c r="F4774" t="s">
        <v>81</v>
      </c>
      <c r="G4774" t="s">
        <v>82</v>
      </c>
      <c r="H4774" t="s">
        <v>83</v>
      </c>
      <c r="I4774" t="str">
        <f>"Trad IRN"</f>
        <v>Trad IRN</v>
      </c>
      <c r="J4774" t="s">
        <v>43</v>
      </c>
      <c r="K4774" t="s">
        <v>44</v>
      </c>
      <c r="L4774" t="s">
        <v>45</v>
      </c>
      <c r="M4774" t="s">
        <v>46</v>
      </c>
      <c r="N4774" t="str">
        <f t="shared" si="481"/>
        <v>08/18/2022</v>
      </c>
      <c r="O4774" t="str">
        <f t="shared" si="479"/>
        <v>12/31/2500</v>
      </c>
      <c r="P4774">
        <v>1</v>
      </c>
      <c r="Q4774">
        <v>1</v>
      </c>
      <c r="S4774">
        <v>0</v>
      </c>
      <c r="T4774">
        <v>1</v>
      </c>
      <c r="U4774">
        <v>0</v>
      </c>
      <c r="V4774" t="str">
        <f>"Trad IRN"</f>
        <v>Trad IRN</v>
      </c>
      <c r="W4774">
        <v>100</v>
      </c>
      <c r="X4774" t="s">
        <v>47</v>
      </c>
      <c r="Z4774" t="s">
        <v>47</v>
      </c>
      <c r="AB4774" t="str">
        <f>"01"</f>
        <v>01</v>
      </c>
      <c r="AC4774" t="s">
        <v>48</v>
      </c>
      <c r="AD4774" t="s">
        <v>49</v>
      </c>
      <c r="AE4774" t="s">
        <v>55</v>
      </c>
      <c r="AF4774">
        <v>0</v>
      </c>
      <c r="AG4774" t="s">
        <v>56</v>
      </c>
      <c r="AH4774" t="str">
        <f>"Trad IRN"</f>
        <v>Trad IRN</v>
      </c>
      <c r="AI4774" t="str">
        <f>"Bldg IRN"</f>
        <v>Bldg IRN</v>
      </c>
      <c r="AJ4774" t="s">
        <v>48</v>
      </c>
      <c r="AK4774" t="s">
        <v>48</v>
      </c>
      <c r="AL4774" t="s">
        <v>53</v>
      </c>
      <c r="AM4774">
        <v>1113.0999999999999</v>
      </c>
      <c r="AN4774">
        <v>1113.0999999999999</v>
      </c>
      <c r="AO4774">
        <v>15</v>
      </c>
    </row>
    <row r="4775" spans="1:41" x14ac:dyDescent="0.3">
      <c r="A4775" t="str">
        <f>"Trad IRN"</f>
        <v>Trad IRN</v>
      </c>
      <c r="B4775" t="str">
        <f>"Bldg IRN"</f>
        <v>Bldg IRN</v>
      </c>
      <c r="C4775" t="s">
        <v>41</v>
      </c>
      <c r="D4775" t="s">
        <v>3</v>
      </c>
      <c r="E4775" t="s">
        <v>80</v>
      </c>
      <c r="F4775" t="s">
        <v>81</v>
      </c>
      <c r="G4775" t="s">
        <v>82</v>
      </c>
      <c r="H4775" t="s">
        <v>83</v>
      </c>
      <c r="I4775" t="str">
        <f>"Trad IRN"</f>
        <v>Trad IRN</v>
      </c>
      <c r="J4775" t="s">
        <v>43</v>
      </c>
      <c r="K4775" t="s">
        <v>44</v>
      </c>
      <c r="L4775" t="s">
        <v>45</v>
      </c>
      <c r="M4775" t="s">
        <v>46</v>
      </c>
      <c r="N4775" t="str">
        <f t="shared" si="481"/>
        <v>08/18/2022</v>
      </c>
      <c r="O4775" t="str">
        <f t="shared" si="479"/>
        <v>12/31/2500</v>
      </c>
      <c r="P4775">
        <v>1</v>
      </c>
      <c r="Q4775">
        <v>1</v>
      </c>
      <c r="S4775">
        <v>1</v>
      </c>
      <c r="T4775">
        <v>1</v>
      </c>
      <c r="U4775">
        <v>0</v>
      </c>
      <c r="V4775" t="str">
        <f>"Trad IRN"</f>
        <v>Trad IRN</v>
      </c>
      <c r="W4775">
        <v>100</v>
      </c>
      <c r="X4775" t="s">
        <v>47</v>
      </c>
      <c r="Z4775" t="s">
        <v>47</v>
      </c>
      <c r="AB4775" t="str">
        <f>"03"</f>
        <v>03</v>
      </c>
      <c r="AC4775" t="s">
        <v>48</v>
      </c>
      <c r="AD4775" t="s">
        <v>49</v>
      </c>
      <c r="AE4775" t="s">
        <v>55</v>
      </c>
      <c r="AF4775">
        <v>0</v>
      </c>
      <c r="AG4775" t="s">
        <v>56</v>
      </c>
      <c r="AH4775" t="str">
        <f>"Trad IRN"</f>
        <v>Trad IRN</v>
      </c>
      <c r="AI4775" t="str">
        <f>"Bldg IRN"</f>
        <v>Bldg IRN</v>
      </c>
      <c r="AJ4775" t="s">
        <v>48</v>
      </c>
      <c r="AK4775" t="s">
        <v>48</v>
      </c>
      <c r="AL4775" t="s">
        <v>53</v>
      </c>
      <c r="AM4775">
        <v>1113.0999999999999</v>
      </c>
      <c r="AN4775">
        <v>1113.0999999999999</v>
      </c>
      <c r="AO4775">
        <v>15</v>
      </c>
    </row>
    <row r="4776" spans="1:41" x14ac:dyDescent="0.3">
      <c r="A4776" t="str">
        <f>"Trad IRN"</f>
        <v>Trad IRN</v>
      </c>
      <c r="B4776" t="str">
        <f>"Bldg IRN"</f>
        <v>Bldg IRN</v>
      </c>
      <c r="C4776" t="s">
        <v>41</v>
      </c>
      <c r="D4776" t="s">
        <v>3</v>
      </c>
      <c r="E4776" t="s">
        <v>80</v>
      </c>
      <c r="F4776" t="s">
        <v>81</v>
      </c>
      <c r="G4776" t="s">
        <v>82</v>
      </c>
      <c r="H4776" t="s">
        <v>83</v>
      </c>
      <c r="I4776" t="str">
        <f>"Trad IRN"</f>
        <v>Trad IRN</v>
      </c>
      <c r="J4776" t="s">
        <v>43</v>
      </c>
      <c r="K4776" t="s">
        <v>44</v>
      </c>
      <c r="L4776" t="s">
        <v>45</v>
      </c>
      <c r="M4776" t="s">
        <v>46</v>
      </c>
      <c r="N4776" t="str">
        <f t="shared" si="481"/>
        <v>08/18/2022</v>
      </c>
      <c r="O4776" t="str">
        <f t="shared" si="479"/>
        <v>12/31/2500</v>
      </c>
      <c r="P4776">
        <v>1</v>
      </c>
      <c r="Q4776">
        <v>1</v>
      </c>
      <c r="S4776">
        <v>0</v>
      </c>
      <c r="T4776">
        <v>1</v>
      </c>
      <c r="U4776">
        <v>0</v>
      </c>
      <c r="V4776" t="str">
        <f>"Trad IRN"</f>
        <v>Trad IRN</v>
      </c>
      <c r="W4776">
        <v>100</v>
      </c>
      <c r="X4776" t="s">
        <v>47</v>
      </c>
      <c r="Z4776" t="s">
        <v>47</v>
      </c>
      <c r="AB4776" t="s">
        <v>57</v>
      </c>
      <c r="AC4776" t="s">
        <v>48</v>
      </c>
      <c r="AD4776" t="s">
        <v>49</v>
      </c>
      <c r="AE4776" t="s">
        <v>55</v>
      </c>
      <c r="AF4776">
        <v>0</v>
      </c>
      <c r="AG4776" t="s">
        <v>56</v>
      </c>
      <c r="AH4776" t="str">
        <f>"Trad IRN"</f>
        <v>Trad IRN</v>
      </c>
      <c r="AI4776" t="str">
        <f>"Bldg IRN"</f>
        <v>Bldg IRN</v>
      </c>
      <c r="AJ4776" t="s">
        <v>48</v>
      </c>
      <c r="AK4776" t="s">
        <v>48</v>
      </c>
      <c r="AL4776" t="s">
        <v>53</v>
      </c>
      <c r="AM4776">
        <v>1113.0999999999999</v>
      </c>
      <c r="AN4776">
        <v>1113.0999999999999</v>
      </c>
      <c r="AO4776">
        <v>15</v>
      </c>
    </row>
    <row r="4777" spans="1:41" x14ac:dyDescent="0.3">
      <c r="A4777" t="str">
        <f>"Trad IRN"</f>
        <v>Trad IRN</v>
      </c>
      <c r="B4777" t="str">
        <f>"Bldg IRN"</f>
        <v>Bldg IRN</v>
      </c>
      <c r="C4777" t="s">
        <v>41</v>
      </c>
      <c r="D4777" t="s">
        <v>3</v>
      </c>
      <c r="E4777" t="s">
        <v>80</v>
      </c>
      <c r="F4777" t="s">
        <v>81</v>
      </c>
      <c r="G4777" t="s">
        <v>82</v>
      </c>
      <c r="H4777" t="s">
        <v>83</v>
      </c>
      <c r="I4777" t="str">
        <f>"Trad IRN"</f>
        <v>Trad IRN</v>
      </c>
      <c r="J4777" t="s">
        <v>43</v>
      </c>
      <c r="K4777" t="s">
        <v>44</v>
      </c>
      <c r="L4777" t="s">
        <v>45</v>
      </c>
      <c r="M4777" t="s">
        <v>46</v>
      </c>
      <c r="N4777" t="str">
        <f t="shared" si="481"/>
        <v>08/18/2022</v>
      </c>
      <c r="O4777" t="str">
        <f t="shared" si="479"/>
        <v>12/31/2500</v>
      </c>
      <c r="P4777">
        <v>1</v>
      </c>
      <c r="Q4777">
        <v>1</v>
      </c>
      <c r="R4777">
        <v>1</v>
      </c>
      <c r="S4777">
        <v>0</v>
      </c>
      <c r="T4777">
        <v>1</v>
      </c>
      <c r="U4777">
        <v>0</v>
      </c>
      <c r="V4777" t="str">
        <f>"Trad IRN"</f>
        <v>Trad IRN</v>
      </c>
      <c r="W4777">
        <v>100</v>
      </c>
      <c r="X4777" t="s">
        <v>47</v>
      </c>
      <c r="Z4777" t="s">
        <v>47</v>
      </c>
      <c r="AB4777" t="str">
        <f>"05"</f>
        <v>05</v>
      </c>
      <c r="AC4777" t="str">
        <f>"10"</f>
        <v>10</v>
      </c>
      <c r="AD4777" t="str">
        <f>"2"</f>
        <v>2</v>
      </c>
      <c r="AE4777" t="s">
        <v>50</v>
      </c>
      <c r="AF4777">
        <v>0</v>
      </c>
      <c r="AG4777" t="s">
        <v>56</v>
      </c>
      <c r="AH4777" t="str">
        <f>"Trad IRN"</f>
        <v>Trad IRN</v>
      </c>
      <c r="AI4777" t="str">
        <f>"Bldg IRN"</f>
        <v>Bldg IRN</v>
      </c>
      <c r="AJ4777" t="s">
        <v>48</v>
      </c>
      <c r="AK4777" t="s">
        <v>48</v>
      </c>
      <c r="AL4777" t="s">
        <v>53</v>
      </c>
      <c r="AM4777">
        <v>1113.0999999999999</v>
      </c>
      <c r="AN4777">
        <v>1113.0999999999999</v>
      </c>
      <c r="AO4777">
        <v>15</v>
      </c>
    </row>
    <row r="4778" spans="1:41" x14ac:dyDescent="0.3">
      <c r="A4778" t="str">
        <f>"Trad IRN"</f>
        <v>Trad IRN</v>
      </c>
      <c r="B4778" t="str">
        <f>"Bldg IRN"</f>
        <v>Bldg IRN</v>
      </c>
      <c r="C4778" t="s">
        <v>41</v>
      </c>
      <c r="D4778" t="s">
        <v>3</v>
      </c>
      <c r="E4778" t="s">
        <v>80</v>
      </c>
      <c r="F4778" t="s">
        <v>81</v>
      </c>
      <c r="G4778" t="s">
        <v>82</v>
      </c>
      <c r="H4778" t="s">
        <v>83</v>
      </c>
      <c r="I4778" t="str">
        <f>"Trad IRN"</f>
        <v>Trad IRN</v>
      </c>
      <c r="J4778" t="s">
        <v>43</v>
      </c>
      <c r="K4778" t="s">
        <v>44</v>
      </c>
      <c r="L4778" t="s">
        <v>45</v>
      </c>
      <c r="M4778" t="s">
        <v>46</v>
      </c>
      <c r="N4778" t="str">
        <f t="shared" si="481"/>
        <v>08/18/2022</v>
      </c>
      <c r="O4778" t="str">
        <f t="shared" si="479"/>
        <v>12/31/2500</v>
      </c>
      <c r="P4778">
        <v>1</v>
      </c>
      <c r="Q4778">
        <v>1</v>
      </c>
      <c r="S4778">
        <v>0</v>
      </c>
      <c r="T4778">
        <v>1</v>
      </c>
      <c r="U4778">
        <v>0</v>
      </c>
      <c r="V4778" t="str">
        <f>"Trad IRN"</f>
        <v>Trad IRN</v>
      </c>
      <c r="W4778">
        <v>100</v>
      </c>
      <c r="X4778" t="s">
        <v>47</v>
      </c>
      <c r="Z4778" t="s">
        <v>47</v>
      </c>
      <c r="AB4778" t="str">
        <f>"01"</f>
        <v>01</v>
      </c>
      <c r="AC4778" t="s">
        <v>48</v>
      </c>
      <c r="AD4778" t="s">
        <v>49</v>
      </c>
      <c r="AE4778" t="s">
        <v>55</v>
      </c>
      <c r="AF4778">
        <v>2</v>
      </c>
      <c r="AG4778" t="s">
        <v>56</v>
      </c>
      <c r="AH4778" t="str">
        <f>"Trad IRN"</f>
        <v>Trad IRN</v>
      </c>
      <c r="AI4778" t="str">
        <f>"Bldg IRN"</f>
        <v>Bldg IRN</v>
      </c>
      <c r="AJ4778" t="s">
        <v>48</v>
      </c>
      <c r="AK4778" t="s">
        <v>48</v>
      </c>
      <c r="AL4778" t="s">
        <v>53</v>
      </c>
      <c r="AM4778">
        <v>1113.0999999999999</v>
      </c>
      <c r="AN4778">
        <v>1113.0999999999999</v>
      </c>
      <c r="AO4778">
        <v>15</v>
      </c>
    </row>
    <row r="4779" spans="1:41" x14ac:dyDescent="0.3">
      <c r="A4779" t="str">
        <f>"Trad IRN"</f>
        <v>Trad IRN</v>
      </c>
      <c r="B4779" t="str">
        <f>"Bldg IRN"</f>
        <v>Bldg IRN</v>
      </c>
      <c r="C4779" t="s">
        <v>41</v>
      </c>
      <c r="D4779" t="s">
        <v>3</v>
      </c>
      <c r="E4779" t="s">
        <v>80</v>
      </c>
      <c r="F4779" t="s">
        <v>81</v>
      </c>
      <c r="G4779" t="s">
        <v>82</v>
      </c>
      <c r="H4779" t="s">
        <v>83</v>
      </c>
      <c r="I4779" t="str">
        <f>"Trad IRN"</f>
        <v>Trad IRN</v>
      </c>
      <c r="J4779" t="s">
        <v>43</v>
      </c>
      <c r="K4779" t="s">
        <v>44</v>
      </c>
      <c r="L4779" t="s">
        <v>45</v>
      </c>
      <c r="M4779" t="s">
        <v>46</v>
      </c>
      <c r="N4779" t="str">
        <f t="shared" si="481"/>
        <v>08/18/2022</v>
      </c>
      <c r="O4779" t="str">
        <f t="shared" si="479"/>
        <v>12/31/2500</v>
      </c>
      <c r="P4779">
        <v>1</v>
      </c>
      <c r="Q4779">
        <v>1</v>
      </c>
      <c r="S4779">
        <v>0</v>
      </c>
      <c r="T4779">
        <v>1</v>
      </c>
      <c r="U4779">
        <v>0</v>
      </c>
      <c r="V4779" t="str">
        <f>"Trad IRN"</f>
        <v>Trad IRN</v>
      </c>
      <c r="W4779">
        <v>100</v>
      </c>
      <c r="X4779" t="s">
        <v>47</v>
      </c>
      <c r="Z4779" t="s">
        <v>47</v>
      </c>
      <c r="AB4779" t="str">
        <f>"01"</f>
        <v>01</v>
      </c>
      <c r="AC4779" t="s">
        <v>48</v>
      </c>
      <c r="AD4779" t="s">
        <v>49</v>
      </c>
      <c r="AE4779" t="s">
        <v>55</v>
      </c>
      <c r="AF4779">
        <v>2</v>
      </c>
      <c r="AG4779" t="s">
        <v>56</v>
      </c>
      <c r="AH4779" t="str">
        <f>"Trad IRN"</f>
        <v>Trad IRN</v>
      </c>
      <c r="AI4779" t="str">
        <f>"Bldg IRN"</f>
        <v>Bldg IRN</v>
      </c>
      <c r="AJ4779" t="s">
        <v>48</v>
      </c>
      <c r="AK4779" t="s">
        <v>48</v>
      </c>
      <c r="AL4779" t="s">
        <v>53</v>
      </c>
      <c r="AM4779">
        <v>1113.0999999999999</v>
      </c>
      <c r="AN4779">
        <v>1113.0999999999999</v>
      </c>
      <c r="AO4779">
        <v>15</v>
      </c>
    </row>
    <row r="4780" spans="1:41" x14ac:dyDescent="0.3">
      <c r="A4780" t="str">
        <f>"Trad IRN"</f>
        <v>Trad IRN</v>
      </c>
      <c r="B4780" t="str">
        <f>"Bldg IRN"</f>
        <v>Bldg IRN</v>
      </c>
      <c r="C4780" t="s">
        <v>41</v>
      </c>
      <c r="D4780" t="s">
        <v>3</v>
      </c>
      <c r="E4780" t="s">
        <v>80</v>
      </c>
      <c r="F4780" t="s">
        <v>81</v>
      </c>
      <c r="G4780" t="s">
        <v>82</v>
      </c>
      <c r="H4780" t="s">
        <v>83</v>
      </c>
      <c r="I4780" t="str">
        <f>"Trad IRN"</f>
        <v>Trad IRN</v>
      </c>
      <c r="J4780" t="s">
        <v>43</v>
      </c>
      <c r="K4780" t="s">
        <v>44</v>
      </c>
      <c r="L4780" t="s">
        <v>45</v>
      </c>
      <c r="M4780" t="s">
        <v>46</v>
      </c>
      <c r="N4780" t="str">
        <f t="shared" si="481"/>
        <v>08/18/2022</v>
      </c>
      <c r="O4780" t="str">
        <f t="shared" si="479"/>
        <v>12/31/2500</v>
      </c>
      <c r="P4780">
        <v>1</v>
      </c>
      <c r="Q4780">
        <v>1</v>
      </c>
      <c r="R4780">
        <v>1</v>
      </c>
      <c r="S4780">
        <v>0</v>
      </c>
      <c r="T4780">
        <v>1</v>
      </c>
      <c r="U4780">
        <v>0</v>
      </c>
      <c r="V4780" t="str">
        <f>"Trad IRN"</f>
        <v>Trad IRN</v>
      </c>
      <c r="W4780">
        <v>100</v>
      </c>
      <c r="X4780" t="s">
        <v>47</v>
      </c>
      <c r="Z4780" t="s">
        <v>47</v>
      </c>
      <c r="AB4780" t="str">
        <f>"03"</f>
        <v>03</v>
      </c>
      <c r="AC4780" t="str">
        <f>"10"</f>
        <v>10</v>
      </c>
      <c r="AD4780" t="str">
        <f>"2"</f>
        <v>2</v>
      </c>
      <c r="AE4780" t="s">
        <v>50</v>
      </c>
      <c r="AF4780">
        <v>0</v>
      </c>
      <c r="AG4780" t="s">
        <v>56</v>
      </c>
      <c r="AH4780" t="str">
        <f>"Trad IRN"</f>
        <v>Trad IRN</v>
      </c>
      <c r="AI4780" t="str">
        <f>"Bldg IRN"</f>
        <v>Bldg IRN</v>
      </c>
      <c r="AJ4780" t="s">
        <v>48</v>
      </c>
      <c r="AK4780" t="s">
        <v>48</v>
      </c>
      <c r="AL4780" t="s">
        <v>53</v>
      </c>
      <c r="AM4780">
        <v>1113.0999999999999</v>
      </c>
      <c r="AN4780">
        <v>1113.0999999999999</v>
      </c>
      <c r="AO4780">
        <v>15</v>
      </c>
    </row>
    <row r="4781" spans="1:41" x14ac:dyDescent="0.3">
      <c r="A4781" t="str">
        <f>"Trad IRN"</f>
        <v>Trad IRN</v>
      </c>
      <c r="B4781" t="str">
        <f>"Bldg IRN"</f>
        <v>Bldg IRN</v>
      </c>
      <c r="C4781" t="s">
        <v>41</v>
      </c>
      <c r="D4781" t="s">
        <v>3</v>
      </c>
      <c r="E4781" t="s">
        <v>80</v>
      </c>
      <c r="F4781" t="s">
        <v>81</v>
      </c>
      <c r="G4781" t="s">
        <v>82</v>
      </c>
      <c r="H4781" t="s">
        <v>83</v>
      </c>
      <c r="I4781" t="str">
        <f>"Trad IRN"</f>
        <v>Trad IRN</v>
      </c>
      <c r="J4781" t="s">
        <v>43</v>
      </c>
      <c r="K4781" t="s">
        <v>44</v>
      </c>
      <c r="L4781" t="s">
        <v>45</v>
      </c>
      <c r="M4781" t="s">
        <v>46</v>
      </c>
      <c r="N4781" t="str">
        <f t="shared" si="481"/>
        <v>08/18/2022</v>
      </c>
      <c r="O4781" t="str">
        <f t="shared" si="479"/>
        <v>12/31/2500</v>
      </c>
      <c r="P4781">
        <v>1</v>
      </c>
      <c r="Q4781">
        <v>1</v>
      </c>
      <c r="S4781">
        <v>0</v>
      </c>
      <c r="T4781">
        <v>1</v>
      </c>
      <c r="U4781">
        <v>0</v>
      </c>
      <c r="V4781" t="str">
        <f>"Trad IRN"</f>
        <v>Trad IRN</v>
      </c>
      <c r="W4781">
        <v>100</v>
      </c>
      <c r="X4781" t="s">
        <v>47</v>
      </c>
      <c r="Z4781" t="s">
        <v>47</v>
      </c>
      <c r="AB4781" t="str">
        <f>"04"</f>
        <v>04</v>
      </c>
      <c r="AC4781" t="s">
        <v>48</v>
      </c>
      <c r="AD4781" t="s">
        <v>49</v>
      </c>
      <c r="AE4781" t="s">
        <v>55</v>
      </c>
      <c r="AF4781">
        <v>2</v>
      </c>
      <c r="AG4781" t="s">
        <v>56</v>
      </c>
      <c r="AH4781" t="str">
        <f>"Trad IRN"</f>
        <v>Trad IRN</v>
      </c>
      <c r="AI4781" t="str">
        <f>"Bldg IRN"</f>
        <v>Bldg IRN</v>
      </c>
      <c r="AJ4781" t="s">
        <v>48</v>
      </c>
      <c r="AK4781" t="s">
        <v>48</v>
      </c>
      <c r="AL4781" t="s">
        <v>53</v>
      </c>
      <c r="AM4781">
        <v>1113.0999999999999</v>
      </c>
      <c r="AN4781">
        <v>1113.0999999999999</v>
      </c>
      <c r="AO4781">
        <v>15</v>
      </c>
    </row>
    <row r="4782" spans="1:41" x14ac:dyDescent="0.3">
      <c r="A4782" t="str">
        <f>"Trad IRN"</f>
        <v>Trad IRN</v>
      </c>
      <c r="B4782" t="str">
        <f>"Bldg IRN"</f>
        <v>Bldg IRN</v>
      </c>
      <c r="C4782" t="s">
        <v>41</v>
      </c>
      <c r="D4782" t="s">
        <v>3</v>
      </c>
      <c r="E4782" t="s">
        <v>80</v>
      </c>
      <c r="F4782" t="s">
        <v>81</v>
      </c>
      <c r="G4782" t="s">
        <v>82</v>
      </c>
      <c r="H4782" t="s">
        <v>83</v>
      </c>
      <c r="I4782" t="str">
        <f>"Trad IRN"</f>
        <v>Trad IRN</v>
      </c>
      <c r="J4782" t="s">
        <v>43</v>
      </c>
      <c r="K4782" t="s">
        <v>44</v>
      </c>
      <c r="L4782" t="s">
        <v>45</v>
      </c>
      <c r="M4782" t="s">
        <v>46</v>
      </c>
      <c r="N4782" t="str">
        <f t="shared" si="481"/>
        <v>08/18/2022</v>
      </c>
      <c r="O4782" t="str">
        <f t="shared" si="479"/>
        <v>12/31/2500</v>
      </c>
      <c r="P4782">
        <v>1</v>
      </c>
      <c r="Q4782">
        <v>1</v>
      </c>
      <c r="S4782">
        <v>0</v>
      </c>
      <c r="T4782">
        <v>1</v>
      </c>
      <c r="U4782">
        <v>0</v>
      </c>
      <c r="V4782" t="str">
        <f>"Trad IRN"</f>
        <v>Trad IRN</v>
      </c>
      <c r="W4782">
        <v>100</v>
      </c>
      <c r="X4782" t="s">
        <v>47</v>
      </c>
      <c r="Z4782" t="s">
        <v>47</v>
      </c>
      <c r="AB4782" t="str">
        <f>"04"</f>
        <v>04</v>
      </c>
      <c r="AC4782" t="s">
        <v>48</v>
      </c>
      <c r="AD4782" t="s">
        <v>49</v>
      </c>
      <c r="AE4782" t="s">
        <v>55</v>
      </c>
      <c r="AF4782">
        <v>2</v>
      </c>
      <c r="AG4782" t="s">
        <v>56</v>
      </c>
      <c r="AH4782" t="str">
        <f>"Trad IRN"</f>
        <v>Trad IRN</v>
      </c>
      <c r="AI4782" t="str">
        <f>"Bldg IRN"</f>
        <v>Bldg IRN</v>
      </c>
      <c r="AJ4782" t="s">
        <v>48</v>
      </c>
      <c r="AK4782" t="s">
        <v>48</v>
      </c>
      <c r="AL4782" t="s">
        <v>53</v>
      </c>
      <c r="AM4782">
        <v>1113.0999999999999</v>
      </c>
      <c r="AN4782">
        <v>1113.0999999999999</v>
      </c>
      <c r="AO4782">
        <v>15</v>
      </c>
    </row>
    <row r="4783" spans="1:41" x14ac:dyDescent="0.3">
      <c r="A4783" t="str">
        <f>"Trad IRN"</f>
        <v>Trad IRN</v>
      </c>
      <c r="B4783" t="str">
        <f>"Bldg IRN"</f>
        <v>Bldg IRN</v>
      </c>
      <c r="C4783" t="s">
        <v>41</v>
      </c>
      <c r="D4783" t="s">
        <v>3</v>
      </c>
      <c r="E4783" t="s">
        <v>80</v>
      </c>
      <c r="F4783" t="s">
        <v>81</v>
      </c>
      <c r="G4783" t="s">
        <v>82</v>
      </c>
      <c r="H4783" t="s">
        <v>83</v>
      </c>
      <c r="I4783" t="str">
        <f>"Trad IRN"</f>
        <v>Trad IRN</v>
      </c>
      <c r="J4783" t="s">
        <v>43</v>
      </c>
      <c r="K4783" t="s">
        <v>44</v>
      </c>
      <c r="L4783" t="s">
        <v>45</v>
      </c>
      <c r="M4783" t="s">
        <v>46</v>
      </c>
      <c r="N4783" t="str">
        <f t="shared" si="481"/>
        <v>08/18/2022</v>
      </c>
      <c r="O4783" t="str">
        <f t="shared" si="479"/>
        <v>12/31/2500</v>
      </c>
      <c r="P4783">
        <v>1</v>
      </c>
      <c r="Q4783">
        <v>1</v>
      </c>
      <c r="S4783">
        <v>0</v>
      </c>
      <c r="T4783">
        <v>1</v>
      </c>
      <c r="U4783">
        <v>0</v>
      </c>
      <c r="V4783" t="str">
        <f>"Trad IRN"</f>
        <v>Trad IRN</v>
      </c>
      <c r="W4783">
        <v>100</v>
      </c>
      <c r="X4783" t="s">
        <v>47</v>
      </c>
      <c r="Z4783" t="s">
        <v>47</v>
      </c>
      <c r="AB4783" t="str">
        <f>"01"</f>
        <v>01</v>
      </c>
      <c r="AC4783" t="s">
        <v>48</v>
      </c>
      <c r="AD4783" t="s">
        <v>49</v>
      </c>
      <c r="AE4783" t="s">
        <v>50</v>
      </c>
      <c r="AF4783">
        <v>0</v>
      </c>
      <c r="AG4783" t="s">
        <v>56</v>
      </c>
      <c r="AH4783" t="str">
        <f>"Trad IRN"</f>
        <v>Trad IRN</v>
      </c>
      <c r="AI4783" t="str">
        <f>"Bldg IRN"</f>
        <v>Bldg IRN</v>
      </c>
      <c r="AJ4783" t="s">
        <v>48</v>
      </c>
      <c r="AK4783" t="s">
        <v>48</v>
      </c>
      <c r="AL4783" t="s">
        <v>53</v>
      </c>
      <c r="AM4783">
        <v>1113.0999999999999</v>
      </c>
      <c r="AN4783">
        <v>1113.0999999999999</v>
      </c>
      <c r="AO4783">
        <v>15</v>
      </c>
    </row>
    <row r="4784" spans="1:41" x14ac:dyDescent="0.3">
      <c r="A4784" t="str">
        <f>"Trad IRN"</f>
        <v>Trad IRN</v>
      </c>
      <c r="B4784" t="str">
        <f>"Bldg IRN"</f>
        <v>Bldg IRN</v>
      </c>
      <c r="C4784" t="s">
        <v>41</v>
      </c>
      <c r="D4784" t="s">
        <v>3</v>
      </c>
      <c r="E4784" t="s">
        <v>80</v>
      </c>
      <c r="F4784" t="s">
        <v>81</v>
      </c>
      <c r="G4784" t="s">
        <v>82</v>
      </c>
      <c r="H4784" t="s">
        <v>83</v>
      </c>
      <c r="I4784" t="str">
        <f>"Trad IRN"</f>
        <v>Trad IRN</v>
      </c>
      <c r="J4784" t="s">
        <v>43</v>
      </c>
      <c r="K4784" t="s">
        <v>44</v>
      </c>
      <c r="L4784" t="s">
        <v>45</v>
      </c>
      <c r="M4784" t="s">
        <v>46</v>
      </c>
      <c r="N4784" t="str">
        <f t="shared" si="481"/>
        <v>08/18/2022</v>
      </c>
      <c r="O4784" t="str">
        <f t="shared" si="479"/>
        <v>12/31/2500</v>
      </c>
      <c r="P4784">
        <v>1</v>
      </c>
      <c r="Q4784">
        <v>1</v>
      </c>
      <c r="S4784">
        <v>0</v>
      </c>
      <c r="T4784">
        <v>1</v>
      </c>
      <c r="U4784">
        <v>0</v>
      </c>
      <c r="V4784" t="str">
        <f>"Trad IRN"</f>
        <v>Trad IRN</v>
      </c>
      <c r="W4784">
        <v>100</v>
      </c>
      <c r="X4784" t="s">
        <v>47</v>
      </c>
      <c r="Z4784" t="s">
        <v>47</v>
      </c>
      <c r="AB4784" t="str">
        <f>"03"</f>
        <v>03</v>
      </c>
      <c r="AC4784" t="s">
        <v>48</v>
      </c>
      <c r="AD4784" t="s">
        <v>49</v>
      </c>
      <c r="AE4784" t="s">
        <v>55</v>
      </c>
      <c r="AF4784">
        <v>0</v>
      </c>
      <c r="AG4784" t="s">
        <v>56</v>
      </c>
      <c r="AH4784" t="str">
        <f>"Trad IRN"</f>
        <v>Trad IRN</v>
      </c>
      <c r="AI4784" t="str">
        <f>"Bldg IRN"</f>
        <v>Bldg IRN</v>
      </c>
      <c r="AJ4784" t="s">
        <v>48</v>
      </c>
      <c r="AK4784" t="s">
        <v>48</v>
      </c>
      <c r="AL4784" t="s">
        <v>53</v>
      </c>
      <c r="AM4784">
        <v>1113.0999999999999</v>
      </c>
      <c r="AN4784">
        <v>1113.0999999999999</v>
      </c>
      <c r="AO4784">
        <v>15</v>
      </c>
    </row>
    <row r="4785" spans="1:41" x14ac:dyDescent="0.3">
      <c r="A4785" t="str">
        <f>"Trad IRN"</f>
        <v>Trad IRN</v>
      </c>
      <c r="B4785" t="str">
        <f>"Bldg IRN"</f>
        <v>Bldg IRN</v>
      </c>
      <c r="C4785" t="s">
        <v>41</v>
      </c>
      <c r="D4785" t="s">
        <v>3</v>
      </c>
      <c r="E4785" t="s">
        <v>80</v>
      </c>
      <c r="F4785" t="s">
        <v>81</v>
      </c>
      <c r="G4785" t="s">
        <v>82</v>
      </c>
      <c r="H4785" t="s">
        <v>83</v>
      </c>
      <c r="I4785" t="str">
        <f>"Trad IRN"</f>
        <v>Trad IRN</v>
      </c>
      <c r="J4785" t="s">
        <v>43</v>
      </c>
      <c r="K4785" t="s">
        <v>44</v>
      </c>
      <c r="L4785" t="s">
        <v>45</v>
      </c>
      <c r="M4785" t="s">
        <v>46</v>
      </c>
      <c r="N4785" t="str">
        <f t="shared" si="481"/>
        <v>08/18/2022</v>
      </c>
      <c r="O4785" t="str">
        <f t="shared" si="479"/>
        <v>12/31/2500</v>
      </c>
      <c r="P4785">
        <v>1</v>
      </c>
      <c r="Q4785">
        <v>1</v>
      </c>
      <c r="S4785">
        <v>1</v>
      </c>
      <c r="T4785">
        <v>1</v>
      </c>
      <c r="U4785">
        <v>0</v>
      </c>
      <c r="V4785" t="str">
        <f>"Trad IRN"</f>
        <v>Trad IRN</v>
      </c>
      <c r="W4785">
        <v>100</v>
      </c>
      <c r="X4785" t="s">
        <v>47</v>
      </c>
      <c r="Z4785" t="s">
        <v>47</v>
      </c>
      <c r="AB4785" t="str">
        <f>"05"</f>
        <v>05</v>
      </c>
      <c r="AC4785" t="s">
        <v>48</v>
      </c>
      <c r="AD4785" t="s">
        <v>49</v>
      </c>
      <c r="AE4785" t="s">
        <v>55</v>
      </c>
      <c r="AF4785">
        <v>0</v>
      </c>
      <c r="AG4785" t="s">
        <v>56</v>
      </c>
      <c r="AH4785" t="str">
        <f>"Trad IRN"</f>
        <v>Trad IRN</v>
      </c>
      <c r="AI4785" t="str">
        <f>"Bldg IRN"</f>
        <v>Bldg IRN</v>
      </c>
      <c r="AJ4785" t="s">
        <v>48</v>
      </c>
      <c r="AK4785" t="s">
        <v>48</v>
      </c>
      <c r="AL4785" t="s">
        <v>53</v>
      </c>
      <c r="AM4785">
        <v>1113.0999999999999</v>
      </c>
      <c r="AN4785">
        <v>1113.0999999999999</v>
      </c>
      <c r="AO4785">
        <v>15</v>
      </c>
    </row>
    <row r="4786" spans="1:41" x14ac:dyDescent="0.3">
      <c r="A4786" t="str">
        <f>"Trad IRN"</f>
        <v>Trad IRN</v>
      </c>
      <c r="B4786" t="str">
        <f>"Bldg IRN"</f>
        <v>Bldg IRN</v>
      </c>
      <c r="C4786" t="s">
        <v>41</v>
      </c>
      <c r="D4786" t="s">
        <v>3</v>
      </c>
      <c r="E4786" t="s">
        <v>80</v>
      </c>
      <c r="F4786" t="s">
        <v>81</v>
      </c>
      <c r="G4786" t="s">
        <v>82</v>
      </c>
      <c r="H4786" t="s">
        <v>83</v>
      </c>
      <c r="I4786" t="str">
        <f>"Trad IRN"</f>
        <v>Trad IRN</v>
      </c>
      <c r="J4786" t="s">
        <v>43</v>
      </c>
      <c r="K4786" t="s">
        <v>44</v>
      </c>
      <c r="L4786" t="s">
        <v>45</v>
      </c>
      <c r="M4786" t="s">
        <v>46</v>
      </c>
      <c r="N4786" t="str">
        <f t="shared" si="481"/>
        <v>08/18/2022</v>
      </c>
      <c r="O4786" t="str">
        <f t="shared" si="479"/>
        <v>12/31/2500</v>
      </c>
      <c r="P4786">
        <v>1</v>
      </c>
      <c r="Q4786">
        <v>1</v>
      </c>
      <c r="S4786">
        <v>1</v>
      </c>
      <c r="T4786">
        <v>1</v>
      </c>
      <c r="U4786">
        <v>0</v>
      </c>
      <c r="V4786" t="str">
        <f>"Trad IRN"</f>
        <v>Trad IRN</v>
      </c>
      <c r="W4786">
        <v>100</v>
      </c>
      <c r="X4786" t="s">
        <v>47</v>
      </c>
      <c r="Z4786" t="s">
        <v>47</v>
      </c>
      <c r="AB4786" t="str">
        <f>"03"</f>
        <v>03</v>
      </c>
      <c r="AC4786" t="s">
        <v>48</v>
      </c>
      <c r="AD4786" t="s">
        <v>49</v>
      </c>
      <c r="AE4786" t="s">
        <v>50</v>
      </c>
      <c r="AF4786">
        <v>0</v>
      </c>
      <c r="AG4786" t="s">
        <v>56</v>
      </c>
      <c r="AH4786" t="str">
        <f>"Trad IRN"</f>
        <v>Trad IRN</v>
      </c>
      <c r="AI4786" t="str">
        <f>"Bldg IRN"</f>
        <v>Bldg IRN</v>
      </c>
      <c r="AJ4786" t="s">
        <v>48</v>
      </c>
      <c r="AK4786" t="s">
        <v>48</v>
      </c>
      <c r="AL4786" t="s">
        <v>53</v>
      </c>
      <c r="AM4786">
        <v>1113.0999999999999</v>
      </c>
      <c r="AN4786">
        <v>1113.0999999999999</v>
      </c>
      <c r="AO4786">
        <v>15</v>
      </c>
    </row>
    <row r="4787" spans="1:41" x14ac:dyDescent="0.3">
      <c r="A4787" t="str">
        <f>"Trad IRN"</f>
        <v>Trad IRN</v>
      </c>
      <c r="B4787" t="str">
        <f>"Bldg IRN"</f>
        <v>Bldg IRN</v>
      </c>
      <c r="C4787" t="s">
        <v>41</v>
      </c>
      <c r="D4787" t="s">
        <v>3</v>
      </c>
      <c r="E4787" t="s">
        <v>80</v>
      </c>
      <c r="F4787" t="s">
        <v>81</v>
      </c>
      <c r="G4787" t="s">
        <v>82</v>
      </c>
      <c r="H4787" t="s">
        <v>83</v>
      </c>
      <c r="I4787" t="str">
        <f>"Trad IRN"</f>
        <v>Trad IRN</v>
      </c>
      <c r="J4787" t="s">
        <v>43</v>
      </c>
      <c r="K4787" t="s">
        <v>44</v>
      </c>
      <c r="L4787" t="s">
        <v>45</v>
      </c>
      <c r="M4787" t="s">
        <v>46</v>
      </c>
      <c r="N4787" t="str">
        <f t="shared" si="481"/>
        <v>08/18/2022</v>
      </c>
      <c r="O4787" t="str">
        <f>"01/22/2023"</f>
        <v>01/22/2023</v>
      </c>
      <c r="P4787">
        <v>0.53858600000000001</v>
      </c>
      <c r="Q4787">
        <v>0.53858600000000001</v>
      </c>
      <c r="S4787">
        <v>0</v>
      </c>
      <c r="T4787">
        <v>0.53858600000000001</v>
      </c>
      <c r="U4787">
        <v>0</v>
      </c>
      <c r="V4787" t="str">
        <f>"Trad IRN"</f>
        <v>Trad IRN</v>
      </c>
      <c r="W4787">
        <v>100</v>
      </c>
      <c r="X4787" t="s">
        <v>47</v>
      </c>
      <c r="Z4787" t="s">
        <v>47</v>
      </c>
      <c r="AB4787" t="str">
        <f>"04"</f>
        <v>04</v>
      </c>
      <c r="AC4787" t="s">
        <v>48</v>
      </c>
      <c r="AD4787" t="s">
        <v>49</v>
      </c>
      <c r="AE4787" t="s">
        <v>50</v>
      </c>
      <c r="AF4787">
        <v>0</v>
      </c>
      <c r="AG4787" t="s">
        <v>56</v>
      </c>
      <c r="AH4787" t="str">
        <f>"Trad IRN"</f>
        <v>Trad IRN</v>
      </c>
      <c r="AI4787" t="str">
        <f>"Bldg IRN"</f>
        <v>Bldg IRN</v>
      </c>
      <c r="AJ4787" t="s">
        <v>48</v>
      </c>
      <c r="AK4787" t="s">
        <v>48</v>
      </c>
      <c r="AL4787" t="s">
        <v>53</v>
      </c>
      <c r="AM4787">
        <v>599.5</v>
      </c>
      <c r="AN4787">
        <v>1113.0999999999999</v>
      </c>
      <c r="AO4787">
        <v>15</v>
      </c>
    </row>
    <row r="4788" spans="1:41" x14ac:dyDescent="0.3">
      <c r="A4788" t="str">
        <f>"Trad IRN"</f>
        <v>Trad IRN</v>
      </c>
      <c r="B4788" t="str">
        <f>"Bldg IRN"</f>
        <v>Bldg IRN</v>
      </c>
      <c r="C4788" t="s">
        <v>41</v>
      </c>
      <c r="D4788" t="s">
        <v>3</v>
      </c>
      <c r="E4788" t="s">
        <v>80</v>
      </c>
      <c r="F4788" t="s">
        <v>81</v>
      </c>
      <c r="G4788" t="s">
        <v>82</v>
      </c>
      <c r="H4788" t="s">
        <v>83</v>
      </c>
      <c r="I4788" t="str">
        <f>"Trad IRN"</f>
        <v>Trad IRN</v>
      </c>
      <c r="J4788" t="s">
        <v>43</v>
      </c>
      <c r="K4788" t="s">
        <v>44</v>
      </c>
      <c r="L4788" t="s">
        <v>45</v>
      </c>
      <c r="M4788" t="s">
        <v>46</v>
      </c>
      <c r="N4788" t="str">
        <f>"01/23/2023"</f>
        <v>01/23/2023</v>
      </c>
      <c r="O4788" t="str">
        <f t="shared" ref="O4788:O4808" si="482">"12/31/2500"</f>
        <v>12/31/2500</v>
      </c>
      <c r="P4788">
        <v>0.46141399999999999</v>
      </c>
      <c r="Q4788">
        <v>0.46141399999999999</v>
      </c>
      <c r="S4788">
        <v>0</v>
      </c>
      <c r="T4788">
        <v>0.46141399999999999</v>
      </c>
      <c r="U4788">
        <v>0</v>
      </c>
      <c r="V4788" t="str">
        <f>"Trad IRN"</f>
        <v>Trad IRN</v>
      </c>
      <c r="W4788">
        <v>100</v>
      </c>
      <c r="X4788" t="s">
        <v>47</v>
      </c>
      <c r="Z4788" t="s">
        <v>47</v>
      </c>
      <c r="AB4788" t="str">
        <f>"04"</f>
        <v>04</v>
      </c>
      <c r="AC4788" t="s">
        <v>48</v>
      </c>
      <c r="AD4788" t="s">
        <v>49</v>
      </c>
      <c r="AE4788" t="s">
        <v>55</v>
      </c>
      <c r="AF4788">
        <v>0</v>
      </c>
      <c r="AG4788" t="s">
        <v>56</v>
      </c>
      <c r="AH4788" t="str">
        <f>"Trad IRN"</f>
        <v>Trad IRN</v>
      </c>
      <c r="AI4788" t="str">
        <f>"Bldg IRN"</f>
        <v>Bldg IRN</v>
      </c>
      <c r="AJ4788" t="s">
        <v>48</v>
      </c>
      <c r="AK4788" t="s">
        <v>48</v>
      </c>
      <c r="AL4788" t="s">
        <v>53</v>
      </c>
      <c r="AM4788">
        <v>513.6</v>
      </c>
      <c r="AN4788">
        <v>1113.0999999999999</v>
      </c>
      <c r="AO4788">
        <v>15</v>
      </c>
    </row>
    <row r="4789" spans="1:41" x14ac:dyDescent="0.3">
      <c r="A4789" t="str">
        <f>"Trad IRN"</f>
        <v>Trad IRN</v>
      </c>
      <c r="B4789" t="str">
        <f>"Bldg IRN"</f>
        <v>Bldg IRN</v>
      </c>
      <c r="C4789" t="s">
        <v>41</v>
      </c>
      <c r="D4789" t="s">
        <v>3</v>
      </c>
      <c r="E4789" t="s">
        <v>80</v>
      </c>
      <c r="F4789" t="s">
        <v>81</v>
      </c>
      <c r="G4789" t="s">
        <v>82</v>
      </c>
      <c r="H4789" t="s">
        <v>83</v>
      </c>
      <c r="I4789" t="str">
        <f>"Trad IRN"</f>
        <v>Trad IRN</v>
      </c>
      <c r="J4789" t="s">
        <v>43</v>
      </c>
      <c r="K4789" t="s">
        <v>44</v>
      </c>
      <c r="L4789" t="s">
        <v>45</v>
      </c>
      <c r="M4789" t="s">
        <v>46</v>
      </c>
      <c r="N4789" t="str">
        <f t="shared" ref="N4789:N4807" si="483">"08/18/2022"</f>
        <v>08/18/2022</v>
      </c>
      <c r="O4789" t="str">
        <f t="shared" si="482"/>
        <v>12/31/2500</v>
      </c>
      <c r="P4789">
        <v>1</v>
      </c>
      <c r="Q4789">
        <v>1</v>
      </c>
      <c r="S4789">
        <v>0</v>
      </c>
      <c r="T4789">
        <v>1</v>
      </c>
      <c r="U4789">
        <v>0</v>
      </c>
      <c r="V4789" t="str">
        <f>"Trad IRN"</f>
        <v>Trad IRN</v>
      </c>
      <c r="W4789">
        <v>100</v>
      </c>
      <c r="X4789" t="s">
        <v>47</v>
      </c>
      <c r="Z4789" t="s">
        <v>47</v>
      </c>
      <c r="AB4789" t="str">
        <f>"02"</f>
        <v>02</v>
      </c>
      <c r="AC4789" t="s">
        <v>48</v>
      </c>
      <c r="AD4789" t="s">
        <v>49</v>
      </c>
      <c r="AE4789" t="s">
        <v>50</v>
      </c>
      <c r="AF4789">
        <v>3</v>
      </c>
      <c r="AG4789" t="s">
        <v>56</v>
      </c>
      <c r="AH4789" t="str">
        <f>"Trad IRN"</f>
        <v>Trad IRN</v>
      </c>
      <c r="AI4789" t="str">
        <f>"Bldg IRN"</f>
        <v>Bldg IRN</v>
      </c>
      <c r="AJ4789" t="s">
        <v>48</v>
      </c>
      <c r="AK4789" t="s">
        <v>48</v>
      </c>
      <c r="AL4789" t="s">
        <v>53</v>
      </c>
      <c r="AM4789">
        <v>1113.0999999999999</v>
      </c>
      <c r="AN4789">
        <v>1113.0999999999999</v>
      </c>
      <c r="AO4789">
        <v>15</v>
      </c>
    </row>
    <row r="4790" spans="1:41" x14ac:dyDescent="0.3">
      <c r="A4790" t="str">
        <f>"Trad IRN"</f>
        <v>Trad IRN</v>
      </c>
      <c r="B4790" t="str">
        <f>"Bldg IRN"</f>
        <v>Bldg IRN</v>
      </c>
      <c r="C4790" t="s">
        <v>41</v>
      </c>
      <c r="D4790" t="s">
        <v>3</v>
      </c>
      <c r="E4790" t="s">
        <v>80</v>
      </c>
      <c r="F4790" t="s">
        <v>81</v>
      </c>
      <c r="G4790" t="s">
        <v>82</v>
      </c>
      <c r="H4790" t="s">
        <v>83</v>
      </c>
      <c r="I4790" t="str">
        <f>"Trad IRN"</f>
        <v>Trad IRN</v>
      </c>
      <c r="J4790" t="s">
        <v>43</v>
      </c>
      <c r="K4790" t="s">
        <v>44</v>
      </c>
      <c r="L4790" t="s">
        <v>45</v>
      </c>
      <c r="M4790" t="s">
        <v>46</v>
      </c>
      <c r="N4790" t="str">
        <f t="shared" si="483"/>
        <v>08/18/2022</v>
      </c>
      <c r="O4790" t="str">
        <f t="shared" si="482"/>
        <v>12/31/2500</v>
      </c>
      <c r="P4790">
        <v>1</v>
      </c>
      <c r="Q4790">
        <v>1</v>
      </c>
      <c r="S4790">
        <v>0</v>
      </c>
      <c r="T4790">
        <v>1</v>
      </c>
      <c r="U4790">
        <v>0</v>
      </c>
      <c r="V4790" t="str">
        <f>"Trad IRN"</f>
        <v>Trad IRN</v>
      </c>
      <c r="W4790">
        <v>100</v>
      </c>
      <c r="X4790" t="s">
        <v>47</v>
      </c>
      <c r="Z4790" t="s">
        <v>47</v>
      </c>
      <c r="AB4790" t="str">
        <f>"04"</f>
        <v>04</v>
      </c>
      <c r="AC4790" t="s">
        <v>48</v>
      </c>
      <c r="AD4790" t="s">
        <v>49</v>
      </c>
      <c r="AE4790" t="s">
        <v>50</v>
      </c>
      <c r="AF4790">
        <v>0</v>
      </c>
      <c r="AG4790" t="s">
        <v>56</v>
      </c>
      <c r="AH4790" t="str">
        <f>"Trad IRN"</f>
        <v>Trad IRN</v>
      </c>
      <c r="AI4790" t="str">
        <f>"Bldg IRN"</f>
        <v>Bldg IRN</v>
      </c>
      <c r="AJ4790" t="s">
        <v>48</v>
      </c>
      <c r="AK4790" t="s">
        <v>48</v>
      </c>
      <c r="AL4790" t="s">
        <v>53</v>
      </c>
      <c r="AM4790">
        <v>1113.0999999999999</v>
      </c>
      <c r="AN4790">
        <v>1113.0999999999999</v>
      </c>
      <c r="AO4790">
        <v>15</v>
      </c>
    </row>
    <row r="4791" spans="1:41" x14ac:dyDescent="0.3">
      <c r="A4791" t="str">
        <f>"Trad IRN"</f>
        <v>Trad IRN</v>
      </c>
      <c r="B4791" t="str">
        <f>"Bldg IRN"</f>
        <v>Bldg IRN</v>
      </c>
      <c r="C4791" t="s">
        <v>41</v>
      </c>
      <c r="D4791" t="s">
        <v>3</v>
      </c>
      <c r="E4791" t="s">
        <v>80</v>
      </c>
      <c r="F4791" t="s">
        <v>81</v>
      </c>
      <c r="G4791" t="s">
        <v>82</v>
      </c>
      <c r="H4791" t="s">
        <v>83</v>
      </c>
      <c r="I4791" t="str">
        <f>"Trad IRN"</f>
        <v>Trad IRN</v>
      </c>
      <c r="J4791" t="s">
        <v>43</v>
      </c>
      <c r="K4791" t="s">
        <v>44</v>
      </c>
      <c r="L4791" t="s">
        <v>45</v>
      </c>
      <c r="M4791" t="s">
        <v>46</v>
      </c>
      <c r="N4791" t="str">
        <f t="shared" si="483"/>
        <v>08/18/2022</v>
      </c>
      <c r="O4791" t="str">
        <f t="shared" si="482"/>
        <v>12/31/2500</v>
      </c>
      <c r="P4791">
        <v>1</v>
      </c>
      <c r="Q4791">
        <v>1</v>
      </c>
      <c r="S4791">
        <v>0</v>
      </c>
      <c r="T4791">
        <v>1</v>
      </c>
      <c r="U4791">
        <v>0</v>
      </c>
      <c r="V4791" t="str">
        <f>"Trad IRN"</f>
        <v>Trad IRN</v>
      </c>
      <c r="W4791">
        <v>100</v>
      </c>
      <c r="X4791" t="s">
        <v>47</v>
      </c>
      <c r="Z4791" t="s">
        <v>47</v>
      </c>
      <c r="AB4791" t="str">
        <f>"05"</f>
        <v>05</v>
      </c>
      <c r="AC4791" t="s">
        <v>48</v>
      </c>
      <c r="AD4791" t="s">
        <v>49</v>
      </c>
      <c r="AE4791" t="s">
        <v>50</v>
      </c>
      <c r="AF4791">
        <v>0</v>
      </c>
      <c r="AG4791" t="s">
        <v>56</v>
      </c>
      <c r="AH4791" t="str">
        <f>"Trad IRN"</f>
        <v>Trad IRN</v>
      </c>
      <c r="AI4791" t="str">
        <f>"Bldg IRN"</f>
        <v>Bldg IRN</v>
      </c>
      <c r="AJ4791" t="s">
        <v>48</v>
      </c>
      <c r="AK4791" t="s">
        <v>48</v>
      </c>
      <c r="AL4791" t="s">
        <v>53</v>
      </c>
      <c r="AM4791">
        <v>1113.0999999999999</v>
      </c>
      <c r="AN4791">
        <v>1113.0999999999999</v>
      </c>
      <c r="AO4791">
        <v>15</v>
      </c>
    </row>
    <row r="4792" spans="1:41" x14ac:dyDescent="0.3">
      <c r="A4792" t="str">
        <f>"Trad IRN"</f>
        <v>Trad IRN</v>
      </c>
      <c r="B4792" t="str">
        <f>"Bldg IRN"</f>
        <v>Bldg IRN</v>
      </c>
      <c r="C4792" t="s">
        <v>41</v>
      </c>
      <c r="D4792" t="s">
        <v>3</v>
      </c>
      <c r="E4792" t="s">
        <v>80</v>
      </c>
      <c r="F4792" t="s">
        <v>81</v>
      </c>
      <c r="G4792" t="s">
        <v>82</v>
      </c>
      <c r="H4792" t="s">
        <v>83</v>
      </c>
      <c r="I4792" t="str">
        <f>"Trad IRN"</f>
        <v>Trad IRN</v>
      </c>
      <c r="J4792" t="s">
        <v>43</v>
      </c>
      <c r="K4792" t="s">
        <v>44</v>
      </c>
      <c r="L4792" t="s">
        <v>45</v>
      </c>
      <c r="M4792" t="s">
        <v>46</v>
      </c>
      <c r="N4792" t="str">
        <f t="shared" si="483"/>
        <v>08/18/2022</v>
      </c>
      <c r="O4792" t="str">
        <f t="shared" si="482"/>
        <v>12/31/2500</v>
      </c>
      <c r="P4792">
        <v>1</v>
      </c>
      <c r="Q4792">
        <v>1</v>
      </c>
      <c r="S4792">
        <v>1</v>
      </c>
      <c r="T4792">
        <v>1</v>
      </c>
      <c r="U4792">
        <v>0</v>
      </c>
      <c r="V4792" t="str">
        <f>"Trad IRN"</f>
        <v>Trad IRN</v>
      </c>
      <c r="W4792">
        <v>100</v>
      </c>
      <c r="X4792" t="s">
        <v>47</v>
      </c>
      <c r="Z4792" t="s">
        <v>47</v>
      </c>
      <c r="AB4792" t="str">
        <f>"04"</f>
        <v>04</v>
      </c>
      <c r="AC4792" t="s">
        <v>48</v>
      </c>
      <c r="AD4792" t="s">
        <v>49</v>
      </c>
      <c r="AE4792" t="s">
        <v>50</v>
      </c>
      <c r="AF4792">
        <v>0</v>
      </c>
      <c r="AG4792" t="s">
        <v>56</v>
      </c>
      <c r="AH4792" t="str">
        <f>"Trad IRN"</f>
        <v>Trad IRN</v>
      </c>
      <c r="AI4792" t="str">
        <f>"Bldg IRN"</f>
        <v>Bldg IRN</v>
      </c>
      <c r="AJ4792" t="s">
        <v>48</v>
      </c>
      <c r="AK4792" t="s">
        <v>48</v>
      </c>
      <c r="AL4792" t="s">
        <v>53</v>
      </c>
      <c r="AM4792">
        <v>1113.0999999999999</v>
      </c>
      <c r="AN4792">
        <v>1113.0999999999999</v>
      </c>
      <c r="AO4792">
        <v>15</v>
      </c>
    </row>
    <row r="4793" spans="1:41" x14ac:dyDescent="0.3">
      <c r="A4793" t="str">
        <f>"Trad IRN"</f>
        <v>Trad IRN</v>
      </c>
      <c r="B4793" t="str">
        <f>"Bldg IRN"</f>
        <v>Bldg IRN</v>
      </c>
      <c r="C4793" t="s">
        <v>41</v>
      </c>
      <c r="D4793" t="s">
        <v>3</v>
      </c>
      <c r="E4793" t="s">
        <v>80</v>
      </c>
      <c r="F4793" t="s">
        <v>81</v>
      </c>
      <c r="G4793" t="s">
        <v>82</v>
      </c>
      <c r="H4793" t="s">
        <v>83</v>
      </c>
      <c r="I4793" t="str">
        <f>"Trad IRN"</f>
        <v>Trad IRN</v>
      </c>
      <c r="J4793" t="s">
        <v>43</v>
      </c>
      <c r="K4793" t="s">
        <v>44</v>
      </c>
      <c r="L4793" t="s">
        <v>45</v>
      </c>
      <c r="M4793" t="s">
        <v>46</v>
      </c>
      <c r="N4793" t="str">
        <f t="shared" si="483"/>
        <v>08/18/2022</v>
      </c>
      <c r="O4793" t="str">
        <f t="shared" si="482"/>
        <v>12/31/2500</v>
      </c>
      <c r="P4793">
        <v>1</v>
      </c>
      <c r="Q4793">
        <v>1</v>
      </c>
      <c r="S4793">
        <v>0</v>
      </c>
      <c r="T4793">
        <v>1</v>
      </c>
      <c r="U4793">
        <v>0</v>
      </c>
      <c r="V4793" t="str">
        <f>"Trad IRN"</f>
        <v>Trad IRN</v>
      </c>
      <c r="W4793">
        <v>100</v>
      </c>
      <c r="X4793" t="s">
        <v>47</v>
      </c>
      <c r="Z4793" t="s">
        <v>47</v>
      </c>
      <c r="AB4793" t="s">
        <v>57</v>
      </c>
      <c r="AC4793" t="s">
        <v>48</v>
      </c>
      <c r="AD4793" t="s">
        <v>49</v>
      </c>
      <c r="AE4793" t="s">
        <v>50</v>
      </c>
      <c r="AF4793">
        <v>0</v>
      </c>
      <c r="AG4793" t="s">
        <v>56</v>
      </c>
      <c r="AH4793" t="str">
        <f>"Trad IRN"</f>
        <v>Trad IRN</v>
      </c>
      <c r="AI4793" t="str">
        <f>"Bldg IRN"</f>
        <v>Bldg IRN</v>
      </c>
      <c r="AJ4793" t="s">
        <v>48</v>
      </c>
      <c r="AK4793" t="s">
        <v>48</v>
      </c>
      <c r="AL4793" t="s">
        <v>53</v>
      </c>
      <c r="AM4793">
        <v>1113.0999999999999</v>
      </c>
      <c r="AN4793">
        <v>1113.0999999999999</v>
      </c>
      <c r="AO4793">
        <v>15</v>
      </c>
    </row>
    <row r="4794" spans="1:41" x14ac:dyDescent="0.3">
      <c r="A4794" t="str">
        <f>"Trad IRN"</f>
        <v>Trad IRN</v>
      </c>
      <c r="B4794" t="str">
        <f>"Bldg IRN"</f>
        <v>Bldg IRN</v>
      </c>
      <c r="C4794" t="s">
        <v>41</v>
      </c>
      <c r="D4794" t="s">
        <v>3</v>
      </c>
      <c r="E4794" t="s">
        <v>80</v>
      </c>
      <c r="F4794" t="s">
        <v>81</v>
      </c>
      <c r="G4794" t="s">
        <v>82</v>
      </c>
      <c r="H4794" t="s">
        <v>83</v>
      </c>
      <c r="I4794" t="str">
        <f>"Trad IRN"</f>
        <v>Trad IRN</v>
      </c>
      <c r="J4794" t="s">
        <v>43</v>
      </c>
      <c r="K4794" t="s">
        <v>44</v>
      </c>
      <c r="L4794" t="s">
        <v>45</v>
      </c>
      <c r="M4794" t="s">
        <v>46</v>
      </c>
      <c r="N4794" t="str">
        <f t="shared" si="483"/>
        <v>08/18/2022</v>
      </c>
      <c r="O4794" t="str">
        <f t="shared" si="482"/>
        <v>12/31/2500</v>
      </c>
      <c r="P4794">
        <v>1</v>
      </c>
      <c r="Q4794">
        <v>1</v>
      </c>
      <c r="S4794">
        <v>0</v>
      </c>
      <c r="T4794">
        <v>1</v>
      </c>
      <c r="U4794">
        <v>0</v>
      </c>
      <c r="V4794" t="str">
        <f>"Trad IRN"</f>
        <v>Trad IRN</v>
      </c>
      <c r="W4794">
        <v>100</v>
      </c>
      <c r="X4794" t="s">
        <v>47</v>
      </c>
      <c r="Z4794" t="s">
        <v>47</v>
      </c>
      <c r="AB4794" t="s">
        <v>57</v>
      </c>
      <c r="AC4794" t="s">
        <v>48</v>
      </c>
      <c r="AD4794" t="s">
        <v>49</v>
      </c>
      <c r="AE4794" t="s">
        <v>50</v>
      </c>
      <c r="AF4794">
        <v>0</v>
      </c>
      <c r="AG4794" t="s">
        <v>56</v>
      </c>
      <c r="AH4794" t="str">
        <f>"Trad IRN"</f>
        <v>Trad IRN</v>
      </c>
      <c r="AI4794" t="str">
        <f>"Bldg IRN"</f>
        <v>Bldg IRN</v>
      </c>
      <c r="AJ4794" t="s">
        <v>48</v>
      </c>
      <c r="AK4794" t="s">
        <v>48</v>
      </c>
      <c r="AL4794" t="s">
        <v>53</v>
      </c>
      <c r="AM4794">
        <v>1113.0999999999999</v>
      </c>
      <c r="AN4794">
        <v>1113.0999999999999</v>
      </c>
      <c r="AO4794">
        <v>15</v>
      </c>
    </row>
    <row r="4795" spans="1:41" x14ac:dyDescent="0.3">
      <c r="A4795" t="str">
        <f>"Trad IRN"</f>
        <v>Trad IRN</v>
      </c>
      <c r="B4795" t="str">
        <f>"Bldg IRN"</f>
        <v>Bldg IRN</v>
      </c>
      <c r="C4795" t="s">
        <v>41</v>
      </c>
      <c r="D4795" t="s">
        <v>3</v>
      </c>
      <c r="E4795" t="s">
        <v>80</v>
      </c>
      <c r="F4795" t="s">
        <v>81</v>
      </c>
      <c r="G4795" t="s">
        <v>82</v>
      </c>
      <c r="H4795" t="s">
        <v>83</v>
      </c>
      <c r="I4795" t="str">
        <f>"Trad IRN"</f>
        <v>Trad IRN</v>
      </c>
      <c r="J4795" t="s">
        <v>43</v>
      </c>
      <c r="K4795" t="s">
        <v>44</v>
      </c>
      <c r="L4795" t="s">
        <v>45</v>
      </c>
      <c r="M4795" t="s">
        <v>46</v>
      </c>
      <c r="N4795" t="str">
        <f t="shared" si="483"/>
        <v>08/18/2022</v>
      </c>
      <c r="O4795" t="str">
        <f t="shared" si="482"/>
        <v>12/31/2500</v>
      </c>
      <c r="P4795">
        <v>1</v>
      </c>
      <c r="Q4795">
        <v>1</v>
      </c>
      <c r="R4795">
        <v>1</v>
      </c>
      <c r="S4795">
        <v>0</v>
      </c>
      <c r="T4795">
        <v>1</v>
      </c>
      <c r="U4795">
        <v>0</v>
      </c>
      <c r="V4795" t="str">
        <f>"Trad IRN"</f>
        <v>Trad IRN</v>
      </c>
      <c r="W4795">
        <v>100</v>
      </c>
      <c r="X4795" t="s">
        <v>47</v>
      </c>
      <c r="Z4795" t="s">
        <v>47</v>
      </c>
      <c r="AB4795" t="str">
        <f>"01"</f>
        <v>01</v>
      </c>
      <c r="AC4795" t="str">
        <f>"12"</f>
        <v>12</v>
      </c>
      <c r="AD4795" t="str">
        <f>"6"</f>
        <v>6</v>
      </c>
      <c r="AE4795" t="s">
        <v>50</v>
      </c>
      <c r="AF4795">
        <v>0</v>
      </c>
      <c r="AG4795" t="s">
        <v>56</v>
      </c>
      <c r="AH4795" t="str">
        <f>"Trad IRN"</f>
        <v>Trad IRN</v>
      </c>
      <c r="AI4795" t="str">
        <f>"Bldg IRN"</f>
        <v>Bldg IRN</v>
      </c>
      <c r="AJ4795" t="s">
        <v>48</v>
      </c>
      <c r="AK4795" t="s">
        <v>48</v>
      </c>
      <c r="AL4795" t="s">
        <v>53</v>
      </c>
      <c r="AM4795">
        <v>1113.0999999999999</v>
      </c>
      <c r="AN4795">
        <v>1113.0999999999999</v>
      </c>
      <c r="AO4795">
        <v>15</v>
      </c>
    </row>
    <row r="4796" spans="1:41" x14ac:dyDescent="0.3">
      <c r="A4796" t="str">
        <f>"Trad IRN"</f>
        <v>Trad IRN</v>
      </c>
      <c r="B4796" t="str">
        <f>"Bldg IRN"</f>
        <v>Bldg IRN</v>
      </c>
      <c r="C4796" t="s">
        <v>41</v>
      </c>
      <c r="D4796" t="s">
        <v>3</v>
      </c>
      <c r="E4796" t="s">
        <v>80</v>
      </c>
      <c r="F4796" t="s">
        <v>81</v>
      </c>
      <c r="G4796" t="s">
        <v>82</v>
      </c>
      <c r="H4796" t="s">
        <v>83</v>
      </c>
      <c r="I4796" t="str">
        <f>"Trad IRN"</f>
        <v>Trad IRN</v>
      </c>
      <c r="J4796" t="s">
        <v>43</v>
      </c>
      <c r="K4796" t="s">
        <v>44</v>
      </c>
      <c r="L4796" t="s">
        <v>45</v>
      </c>
      <c r="M4796" t="s">
        <v>46</v>
      </c>
      <c r="N4796" t="str">
        <f t="shared" si="483"/>
        <v>08/18/2022</v>
      </c>
      <c r="O4796" t="str">
        <f t="shared" si="482"/>
        <v>12/31/2500</v>
      </c>
      <c r="P4796">
        <v>1</v>
      </c>
      <c r="Q4796">
        <v>1</v>
      </c>
      <c r="S4796">
        <v>0</v>
      </c>
      <c r="T4796">
        <v>1</v>
      </c>
      <c r="U4796">
        <v>0</v>
      </c>
      <c r="V4796" t="str">
        <f>"Trad IRN"</f>
        <v>Trad IRN</v>
      </c>
      <c r="W4796">
        <v>100</v>
      </c>
      <c r="X4796" t="s">
        <v>47</v>
      </c>
      <c r="Z4796" t="s">
        <v>47</v>
      </c>
      <c r="AB4796" t="str">
        <f>"05"</f>
        <v>05</v>
      </c>
      <c r="AC4796" t="s">
        <v>48</v>
      </c>
      <c r="AD4796" t="s">
        <v>49</v>
      </c>
      <c r="AE4796" t="s">
        <v>50</v>
      </c>
      <c r="AF4796">
        <v>0</v>
      </c>
      <c r="AG4796" t="s">
        <v>56</v>
      </c>
      <c r="AH4796" t="str">
        <f>"Trad IRN"</f>
        <v>Trad IRN</v>
      </c>
      <c r="AI4796" t="str">
        <f>"Bldg IRN"</f>
        <v>Bldg IRN</v>
      </c>
      <c r="AJ4796" t="s">
        <v>48</v>
      </c>
      <c r="AK4796" t="s">
        <v>48</v>
      </c>
      <c r="AL4796" t="s">
        <v>53</v>
      </c>
      <c r="AM4796">
        <v>1113.0999999999999</v>
      </c>
      <c r="AN4796">
        <v>1113.0999999999999</v>
      </c>
      <c r="AO4796">
        <v>15</v>
      </c>
    </row>
    <row r="4797" spans="1:41" x14ac:dyDescent="0.3">
      <c r="A4797" t="str">
        <f>"Trad IRN"</f>
        <v>Trad IRN</v>
      </c>
      <c r="B4797" t="str">
        <f>"Bldg IRN"</f>
        <v>Bldg IRN</v>
      </c>
      <c r="C4797" t="s">
        <v>41</v>
      </c>
      <c r="D4797" t="s">
        <v>3</v>
      </c>
      <c r="E4797" t="s">
        <v>80</v>
      </c>
      <c r="F4797" t="s">
        <v>81</v>
      </c>
      <c r="G4797" t="s">
        <v>82</v>
      </c>
      <c r="H4797" t="s">
        <v>83</v>
      </c>
      <c r="I4797" t="str">
        <f>"Trad IRN"</f>
        <v>Trad IRN</v>
      </c>
      <c r="J4797" t="s">
        <v>43</v>
      </c>
      <c r="K4797" t="s">
        <v>44</v>
      </c>
      <c r="L4797" t="s">
        <v>45</v>
      </c>
      <c r="M4797" t="s">
        <v>46</v>
      </c>
      <c r="N4797" t="str">
        <f t="shared" si="483"/>
        <v>08/18/2022</v>
      </c>
      <c r="O4797" t="str">
        <f t="shared" si="482"/>
        <v>12/31/2500</v>
      </c>
      <c r="P4797">
        <v>1</v>
      </c>
      <c r="Q4797">
        <v>1</v>
      </c>
      <c r="S4797">
        <v>0</v>
      </c>
      <c r="T4797">
        <v>1</v>
      </c>
      <c r="U4797">
        <v>0</v>
      </c>
      <c r="V4797" t="str">
        <f>"Trad IRN"</f>
        <v>Trad IRN</v>
      </c>
      <c r="W4797">
        <v>100</v>
      </c>
      <c r="X4797" t="s">
        <v>47</v>
      </c>
      <c r="Z4797" t="s">
        <v>47</v>
      </c>
      <c r="AB4797" t="str">
        <f>"02"</f>
        <v>02</v>
      </c>
      <c r="AC4797" t="s">
        <v>48</v>
      </c>
      <c r="AD4797" t="s">
        <v>49</v>
      </c>
      <c r="AE4797" t="s">
        <v>50</v>
      </c>
      <c r="AF4797">
        <v>0</v>
      </c>
      <c r="AG4797" t="s">
        <v>56</v>
      </c>
      <c r="AH4797" t="str">
        <f>"Trad IRN"</f>
        <v>Trad IRN</v>
      </c>
      <c r="AI4797" t="str">
        <f>"Bldg IRN"</f>
        <v>Bldg IRN</v>
      </c>
      <c r="AJ4797" t="s">
        <v>48</v>
      </c>
      <c r="AK4797" t="s">
        <v>48</v>
      </c>
      <c r="AL4797" t="s">
        <v>53</v>
      </c>
      <c r="AM4797">
        <v>1113.0999999999999</v>
      </c>
      <c r="AN4797">
        <v>1113.0999999999999</v>
      </c>
      <c r="AO4797">
        <v>15</v>
      </c>
    </row>
    <row r="4798" spans="1:41" x14ac:dyDescent="0.3">
      <c r="A4798" t="str">
        <f>"Trad IRN"</f>
        <v>Trad IRN</v>
      </c>
      <c r="B4798" t="str">
        <f>"Bldg IRN"</f>
        <v>Bldg IRN</v>
      </c>
      <c r="C4798" t="s">
        <v>41</v>
      </c>
      <c r="D4798" t="s">
        <v>3</v>
      </c>
      <c r="E4798" t="s">
        <v>80</v>
      </c>
      <c r="F4798" t="s">
        <v>81</v>
      </c>
      <c r="G4798" t="s">
        <v>82</v>
      </c>
      <c r="H4798" t="s">
        <v>83</v>
      </c>
      <c r="I4798" t="str">
        <f>"Trad IRN"</f>
        <v>Trad IRN</v>
      </c>
      <c r="J4798" t="s">
        <v>43</v>
      </c>
      <c r="K4798" t="s">
        <v>44</v>
      </c>
      <c r="L4798" t="s">
        <v>45</v>
      </c>
      <c r="M4798" t="s">
        <v>46</v>
      </c>
      <c r="N4798" t="str">
        <f t="shared" si="483"/>
        <v>08/18/2022</v>
      </c>
      <c r="O4798" t="str">
        <f t="shared" si="482"/>
        <v>12/31/2500</v>
      </c>
      <c r="P4798">
        <v>1</v>
      </c>
      <c r="Q4798">
        <v>1</v>
      </c>
      <c r="S4798">
        <v>0</v>
      </c>
      <c r="T4798">
        <v>1</v>
      </c>
      <c r="U4798">
        <v>0</v>
      </c>
      <c r="V4798" t="str">
        <f>"Trad IRN"</f>
        <v>Trad IRN</v>
      </c>
      <c r="W4798">
        <v>100</v>
      </c>
      <c r="X4798" t="s">
        <v>47</v>
      </c>
      <c r="Z4798" t="s">
        <v>47</v>
      </c>
      <c r="AB4798" t="str">
        <f>"01"</f>
        <v>01</v>
      </c>
      <c r="AC4798" t="s">
        <v>48</v>
      </c>
      <c r="AD4798" t="s">
        <v>49</v>
      </c>
      <c r="AE4798" t="s">
        <v>50</v>
      </c>
      <c r="AF4798">
        <v>0</v>
      </c>
      <c r="AG4798" t="s">
        <v>56</v>
      </c>
      <c r="AH4798" t="str">
        <f>"Trad IRN"</f>
        <v>Trad IRN</v>
      </c>
      <c r="AI4798" t="str">
        <f>"Bldg IRN"</f>
        <v>Bldg IRN</v>
      </c>
      <c r="AJ4798" t="s">
        <v>48</v>
      </c>
      <c r="AK4798" t="s">
        <v>48</v>
      </c>
      <c r="AL4798" t="s">
        <v>53</v>
      </c>
      <c r="AM4798">
        <v>1113.0999999999999</v>
      </c>
      <c r="AN4798">
        <v>1113.0999999999999</v>
      </c>
      <c r="AO4798">
        <v>15</v>
      </c>
    </row>
    <row r="4799" spans="1:41" x14ac:dyDescent="0.3">
      <c r="A4799" t="str">
        <f>"Trad IRN"</f>
        <v>Trad IRN</v>
      </c>
      <c r="B4799" t="str">
        <f>"Bldg IRN"</f>
        <v>Bldg IRN</v>
      </c>
      <c r="C4799" t="s">
        <v>41</v>
      </c>
      <c r="D4799" t="s">
        <v>3</v>
      </c>
      <c r="E4799" t="s">
        <v>80</v>
      </c>
      <c r="F4799" t="s">
        <v>81</v>
      </c>
      <c r="G4799" t="s">
        <v>82</v>
      </c>
      <c r="H4799" t="s">
        <v>83</v>
      </c>
      <c r="I4799" t="str">
        <f>"Trad IRN"</f>
        <v>Trad IRN</v>
      </c>
      <c r="J4799" t="s">
        <v>43</v>
      </c>
      <c r="K4799" t="s">
        <v>44</v>
      </c>
      <c r="L4799" t="s">
        <v>45</v>
      </c>
      <c r="M4799" t="s">
        <v>46</v>
      </c>
      <c r="N4799" t="str">
        <f t="shared" si="483"/>
        <v>08/18/2022</v>
      </c>
      <c r="O4799" t="str">
        <f t="shared" si="482"/>
        <v>12/31/2500</v>
      </c>
      <c r="P4799">
        <v>1</v>
      </c>
      <c r="Q4799">
        <v>1</v>
      </c>
      <c r="S4799">
        <v>1</v>
      </c>
      <c r="T4799">
        <v>1</v>
      </c>
      <c r="U4799">
        <v>0</v>
      </c>
      <c r="V4799" t="str">
        <f>"Trad IRN"</f>
        <v>Trad IRN</v>
      </c>
      <c r="W4799">
        <v>100</v>
      </c>
      <c r="X4799" t="s">
        <v>47</v>
      </c>
      <c r="Z4799" t="s">
        <v>47</v>
      </c>
      <c r="AB4799" t="str">
        <f>"05"</f>
        <v>05</v>
      </c>
      <c r="AC4799" t="s">
        <v>48</v>
      </c>
      <c r="AD4799" t="s">
        <v>49</v>
      </c>
      <c r="AE4799" t="s">
        <v>50</v>
      </c>
      <c r="AF4799">
        <v>0</v>
      </c>
      <c r="AG4799" t="s">
        <v>56</v>
      </c>
      <c r="AH4799" t="str">
        <f>"Trad IRN"</f>
        <v>Trad IRN</v>
      </c>
      <c r="AI4799" t="str">
        <f>"Bldg IRN"</f>
        <v>Bldg IRN</v>
      </c>
      <c r="AJ4799" t="s">
        <v>48</v>
      </c>
      <c r="AK4799" t="s">
        <v>48</v>
      </c>
      <c r="AL4799" t="s">
        <v>53</v>
      </c>
      <c r="AM4799">
        <v>1113.0999999999999</v>
      </c>
      <c r="AN4799">
        <v>1113.0999999999999</v>
      </c>
      <c r="AO4799">
        <v>15</v>
      </c>
    </row>
    <row r="4800" spans="1:41" x14ac:dyDescent="0.3">
      <c r="A4800" t="str">
        <f>"Trad IRN"</f>
        <v>Trad IRN</v>
      </c>
      <c r="B4800" t="str">
        <f>"Bldg IRN"</f>
        <v>Bldg IRN</v>
      </c>
      <c r="C4800" t="s">
        <v>41</v>
      </c>
      <c r="D4800" t="s">
        <v>3</v>
      </c>
      <c r="E4800" t="s">
        <v>80</v>
      </c>
      <c r="F4800" t="s">
        <v>81</v>
      </c>
      <c r="G4800" t="s">
        <v>82</v>
      </c>
      <c r="H4800" t="s">
        <v>83</v>
      </c>
      <c r="I4800" t="str">
        <f>"Trad IRN"</f>
        <v>Trad IRN</v>
      </c>
      <c r="J4800" t="s">
        <v>43</v>
      </c>
      <c r="K4800" t="s">
        <v>44</v>
      </c>
      <c r="L4800" t="s">
        <v>45</v>
      </c>
      <c r="M4800" t="s">
        <v>46</v>
      </c>
      <c r="N4800" t="str">
        <f t="shared" si="483"/>
        <v>08/18/2022</v>
      </c>
      <c r="O4800" t="str">
        <f t="shared" si="482"/>
        <v>12/31/2500</v>
      </c>
      <c r="P4800">
        <v>1</v>
      </c>
      <c r="Q4800">
        <v>1</v>
      </c>
      <c r="S4800">
        <v>0</v>
      </c>
      <c r="T4800">
        <v>1</v>
      </c>
      <c r="U4800">
        <v>0</v>
      </c>
      <c r="V4800" t="str">
        <f>"Trad IRN"</f>
        <v>Trad IRN</v>
      </c>
      <c r="W4800">
        <v>100</v>
      </c>
      <c r="X4800" t="s">
        <v>47</v>
      </c>
      <c r="Z4800" t="s">
        <v>47</v>
      </c>
      <c r="AB4800" t="str">
        <f>"01"</f>
        <v>01</v>
      </c>
      <c r="AC4800" t="s">
        <v>48</v>
      </c>
      <c r="AD4800" t="s">
        <v>49</v>
      </c>
      <c r="AE4800" t="s">
        <v>50</v>
      </c>
      <c r="AF4800">
        <v>0</v>
      </c>
      <c r="AG4800" t="s">
        <v>56</v>
      </c>
      <c r="AH4800" t="str">
        <f>"Trad IRN"</f>
        <v>Trad IRN</v>
      </c>
      <c r="AI4800" t="str">
        <f>"Bldg IRN"</f>
        <v>Bldg IRN</v>
      </c>
      <c r="AJ4800" t="s">
        <v>48</v>
      </c>
      <c r="AK4800" t="s">
        <v>48</v>
      </c>
      <c r="AL4800" t="s">
        <v>53</v>
      </c>
      <c r="AM4800">
        <v>1113.0999999999999</v>
      </c>
      <c r="AN4800">
        <v>1113.0999999999999</v>
      </c>
      <c r="AO4800">
        <v>15</v>
      </c>
    </row>
    <row r="4801" spans="1:41" x14ac:dyDescent="0.3">
      <c r="A4801" t="str">
        <f>"Trad IRN"</f>
        <v>Trad IRN</v>
      </c>
      <c r="B4801" t="str">
        <f>"Bldg IRN"</f>
        <v>Bldg IRN</v>
      </c>
      <c r="C4801" t="s">
        <v>41</v>
      </c>
      <c r="D4801" t="s">
        <v>3</v>
      </c>
      <c r="E4801" t="s">
        <v>80</v>
      </c>
      <c r="F4801" t="s">
        <v>81</v>
      </c>
      <c r="G4801" t="s">
        <v>82</v>
      </c>
      <c r="H4801" t="s">
        <v>83</v>
      </c>
      <c r="I4801" t="str">
        <f>"Trad IRN"</f>
        <v>Trad IRN</v>
      </c>
      <c r="J4801" t="s">
        <v>43</v>
      </c>
      <c r="K4801" t="s">
        <v>44</v>
      </c>
      <c r="L4801" t="s">
        <v>45</v>
      </c>
      <c r="M4801" t="s">
        <v>46</v>
      </c>
      <c r="N4801" t="str">
        <f t="shared" si="483"/>
        <v>08/18/2022</v>
      </c>
      <c r="O4801" t="str">
        <f t="shared" si="482"/>
        <v>12/31/2500</v>
      </c>
      <c r="P4801">
        <v>1</v>
      </c>
      <c r="Q4801">
        <v>1</v>
      </c>
      <c r="S4801">
        <v>0.83850499999999994</v>
      </c>
      <c r="T4801">
        <v>1</v>
      </c>
      <c r="U4801">
        <v>0</v>
      </c>
      <c r="V4801" t="str">
        <f>"Trad IRN"</f>
        <v>Trad IRN</v>
      </c>
      <c r="W4801">
        <v>100</v>
      </c>
      <c r="X4801" t="s">
        <v>47</v>
      </c>
      <c r="Z4801" t="s">
        <v>47</v>
      </c>
      <c r="AB4801" t="str">
        <f>"03"</f>
        <v>03</v>
      </c>
      <c r="AC4801" t="s">
        <v>48</v>
      </c>
      <c r="AD4801" t="s">
        <v>49</v>
      </c>
      <c r="AE4801" t="s">
        <v>50</v>
      </c>
      <c r="AF4801">
        <v>0</v>
      </c>
      <c r="AG4801" t="s">
        <v>56</v>
      </c>
      <c r="AH4801" t="str">
        <f>"Trad IRN"</f>
        <v>Trad IRN</v>
      </c>
      <c r="AI4801" t="str">
        <f>"Bldg IRN"</f>
        <v>Bldg IRN</v>
      </c>
      <c r="AJ4801" t="s">
        <v>48</v>
      </c>
      <c r="AK4801" t="s">
        <v>48</v>
      </c>
      <c r="AL4801" t="s">
        <v>53</v>
      </c>
      <c r="AM4801">
        <v>1113.0999999999999</v>
      </c>
      <c r="AN4801">
        <v>1113.0999999999999</v>
      </c>
      <c r="AO4801">
        <v>15</v>
      </c>
    </row>
    <row r="4802" spans="1:41" x14ac:dyDescent="0.3">
      <c r="A4802" t="str">
        <f>"Trad IRN"</f>
        <v>Trad IRN</v>
      </c>
      <c r="B4802" t="str">
        <f>"Bldg IRN"</f>
        <v>Bldg IRN</v>
      </c>
      <c r="C4802" t="s">
        <v>41</v>
      </c>
      <c r="D4802" t="s">
        <v>3</v>
      </c>
      <c r="E4802" t="s">
        <v>80</v>
      </c>
      <c r="F4802" t="s">
        <v>81</v>
      </c>
      <c r="G4802" t="s">
        <v>82</v>
      </c>
      <c r="H4802" t="s">
        <v>83</v>
      </c>
      <c r="I4802" t="str">
        <f>"Trad IRN"</f>
        <v>Trad IRN</v>
      </c>
      <c r="J4802" t="s">
        <v>43</v>
      </c>
      <c r="K4802" t="s">
        <v>44</v>
      </c>
      <c r="L4802" t="s">
        <v>45</v>
      </c>
      <c r="M4802" t="s">
        <v>46</v>
      </c>
      <c r="N4802" t="str">
        <f t="shared" si="483"/>
        <v>08/18/2022</v>
      </c>
      <c r="O4802" t="str">
        <f t="shared" si="482"/>
        <v>12/31/2500</v>
      </c>
      <c r="P4802">
        <v>1</v>
      </c>
      <c r="Q4802">
        <v>1</v>
      </c>
      <c r="S4802">
        <v>0</v>
      </c>
      <c r="T4802">
        <v>1</v>
      </c>
      <c r="U4802">
        <v>0</v>
      </c>
      <c r="V4802" t="str">
        <f>"Trad IRN"</f>
        <v>Trad IRN</v>
      </c>
      <c r="W4802">
        <v>100</v>
      </c>
      <c r="X4802" t="s">
        <v>47</v>
      </c>
      <c r="Z4802" t="s">
        <v>47</v>
      </c>
      <c r="AB4802" t="str">
        <f>"03"</f>
        <v>03</v>
      </c>
      <c r="AC4802" t="s">
        <v>48</v>
      </c>
      <c r="AD4802" t="s">
        <v>49</v>
      </c>
      <c r="AE4802" t="s">
        <v>50</v>
      </c>
      <c r="AF4802">
        <v>0</v>
      </c>
      <c r="AG4802" t="s">
        <v>56</v>
      </c>
      <c r="AH4802" t="str">
        <f>"Trad IRN"</f>
        <v>Trad IRN</v>
      </c>
      <c r="AI4802" t="str">
        <f>"Bldg IRN"</f>
        <v>Bldg IRN</v>
      </c>
      <c r="AJ4802" t="s">
        <v>48</v>
      </c>
      <c r="AK4802" t="s">
        <v>48</v>
      </c>
      <c r="AL4802" t="s">
        <v>53</v>
      </c>
      <c r="AM4802">
        <v>1113.0999999999999</v>
      </c>
      <c r="AN4802">
        <v>1113.0999999999999</v>
      </c>
      <c r="AO4802">
        <v>15</v>
      </c>
    </row>
    <row r="4803" spans="1:41" x14ac:dyDescent="0.3">
      <c r="A4803" t="str">
        <f>"Trad IRN"</f>
        <v>Trad IRN</v>
      </c>
      <c r="B4803" t="str">
        <f>"Bldg IRN"</f>
        <v>Bldg IRN</v>
      </c>
      <c r="C4803" t="s">
        <v>41</v>
      </c>
      <c r="D4803" t="s">
        <v>3</v>
      </c>
      <c r="E4803" t="s">
        <v>80</v>
      </c>
      <c r="F4803" t="s">
        <v>81</v>
      </c>
      <c r="G4803" t="s">
        <v>82</v>
      </c>
      <c r="H4803" t="s">
        <v>83</v>
      </c>
      <c r="I4803" t="str">
        <f>"Trad IRN"</f>
        <v>Trad IRN</v>
      </c>
      <c r="J4803" t="s">
        <v>43</v>
      </c>
      <c r="K4803" t="s">
        <v>44</v>
      </c>
      <c r="L4803" t="s">
        <v>45</v>
      </c>
      <c r="M4803" t="s">
        <v>46</v>
      </c>
      <c r="N4803" t="str">
        <f t="shared" si="483"/>
        <v>08/18/2022</v>
      </c>
      <c r="O4803" t="str">
        <f t="shared" si="482"/>
        <v>12/31/2500</v>
      </c>
      <c r="P4803">
        <v>1</v>
      </c>
      <c r="Q4803">
        <v>1</v>
      </c>
      <c r="S4803">
        <v>1</v>
      </c>
      <c r="T4803">
        <v>1</v>
      </c>
      <c r="U4803">
        <v>0</v>
      </c>
      <c r="V4803" t="str">
        <f>"Trad IRN"</f>
        <v>Trad IRN</v>
      </c>
      <c r="W4803">
        <v>100</v>
      </c>
      <c r="X4803" t="s">
        <v>47</v>
      </c>
      <c r="Z4803" t="s">
        <v>47</v>
      </c>
      <c r="AB4803" t="str">
        <f>"04"</f>
        <v>04</v>
      </c>
      <c r="AC4803" t="s">
        <v>48</v>
      </c>
      <c r="AD4803" t="s">
        <v>49</v>
      </c>
      <c r="AE4803" t="s">
        <v>50</v>
      </c>
      <c r="AF4803">
        <v>0</v>
      </c>
      <c r="AG4803" t="s">
        <v>56</v>
      </c>
      <c r="AH4803" t="str">
        <f>"Trad IRN"</f>
        <v>Trad IRN</v>
      </c>
      <c r="AI4803" t="str">
        <f>"Bldg IRN"</f>
        <v>Bldg IRN</v>
      </c>
      <c r="AJ4803" t="s">
        <v>48</v>
      </c>
      <c r="AK4803" t="s">
        <v>48</v>
      </c>
      <c r="AL4803" t="s">
        <v>53</v>
      </c>
      <c r="AM4803">
        <v>1113.0999999999999</v>
      </c>
      <c r="AN4803">
        <v>1113.0999999999999</v>
      </c>
      <c r="AO4803">
        <v>15</v>
      </c>
    </row>
    <row r="4804" spans="1:41" x14ac:dyDescent="0.3">
      <c r="A4804" t="str">
        <f>"Trad IRN"</f>
        <v>Trad IRN</v>
      </c>
      <c r="B4804" t="str">
        <f>"Bldg IRN"</f>
        <v>Bldg IRN</v>
      </c>
      <c r="C4804" t="s">
        <v>41</v>
      </c>
      <c r="D4804" t="s">
        <v>3</v>
      </c>
      <c r="E4804" t="s">
        <v>80</v>
      </c>
      <c r="F4804" t="s">
        <v>81</v>
      </c>
      <c r="G4804" t="s">
        <v>82</v>
      </c>
      <c r="H4804" t="s">
        <v>83</v>
      </c>
      <c r="I4804" t="str">
        <f>"Trad IRN"</f>
        <v>Trad IRN</v>
      </c>
      <c r="J4804" t="s">
        <v>43</v>
      </c>
      <c r="K4804" t="s">
        <v>44</v>
      </c>
      <c r="L4804" t="s">
        <v>45</v>
      </c>
      <c r="M4804" t="s">
        <v>46</v>
      </c>
      <c r="N4804" t="str">
        <f t="shared" si="483"/>
        <v>08/18/2022</v>
      </c>
      <c r="O4804" t="str">
        <f t="shared" si="482"/>
        <v>12/31/2500</v>
      </c>
      <c r="P4804">
        <v>1</v>
      </c>
      <c r="Q4804">
        <v>1</v>
      </c>
      <c r="S4804">
        <v>0</v>
      </c>
      <c r="T4804">
        <v>1</v>
      </c>
      <c r="U4804">
        <v>0</v>
      </c>
      <c r="V4804" t="str">
        <f>"Trad IRN"</f>
        <v>Trad IRN</v>
      </c>
      <c r="W4804">
        <v>100</v>
      </c>
      <c r="X4804" t="s">
        <v>47</v>
      </c>
      <c r="Z4804" t="s">
        <v>47</v>
      </c>
      <c r="AB4804" t="str">
        <f>"03"</f>
        <v>03</v>
      </c>
      <c r="AC4804" t="s">
        <v>48</v>
      </c>
      <c r="AD4804" t="s">
        <v>49</v>
      </c>
      <c r="AE4804" t="s">
        <v>50</v>
      </c>
      <c r="AF4804">
        <v>0</v>
      </c>
      <c r="AG4804" t="s">
        <v>56</v>
      </c>
      <c r="AH4804" t="str">
        <f>"Trad IRN"</f>
        <v>Trad IRN</v>
      </c>
      <c r="AI4804" t="str">
        <f>"Bldg IRN"</f>
        <v>Bldg IRN</v>
      </c>
      <c r="AJ4804" t="s">
        <v>48</v>
      </c>
      <c r="AK4804" t="s">
        <v>48</v>
      </c>
      <c r="AL4804" t="s">
        <v>53</v>
      </c>
      <c r="AM4804">
        <v>1113.0999999999999</v>
      </c>
      <c r="AN4804">
        <v>1113.0999999999999</v>
      </c>
      <c r="AO4804">
        <v>15</v>
      </c>
    </row>
    <row r="4805" spans="1:41" x14ac:dyDescent="0.3">
      <c r="A4805" t="str">
        <f>"Trad IRN"</f>
        <v>Trad IRN</v>
      </c>
      <c r="B4805" t="str">
        <f>"Bldg IRN"</f>
        <v>Bldg IRN</v>
      </c>
      <c r="C4805" t="s">
        <v>41</v>
      </c>
      <c r="D4805" t="s">
        <v>3</v>
      </c>
      <c r="E4805" t="s">
        <v>80</v>
      </c>
      <c r="F4805" t="s">
        <v>81</v>
      </c>
      <c r="G4805" t="s">
        <v>82</v>
      </c>
      <c r="H4805" t="s">
        <v>83</v>
      </c>
      <c r="I4805" t="str">
        <f>"Trad IRN"</f>
        <v>Trad IRN</v>
      </c>
      <c r="J4805" t="s">
        <v>43</v>
      </c>
      <c r="K4805" t="s">
        <v>44</v>
      </c>
      <c r="L4805" t="s">
        <v>45</v>
      </c>
      <c r="M4805" t="s">
        <v>46</v>
      </c>
      <c r="N4805" t="str">
        <f t="shared" si="483"/>
        <v>08/18/2022</v>
      </c>
      <c r="O4805" t="str">
        <f t="shared" si="482"/>
        <v>12/31/2500</v>
      </c>
      <c r="P4805">
        <v>1</v>
      </c>
      <c r="Q4805">
        <v>1</v>
      </c>
      <c r="S4805">
        <v>0</v>
      </c>
      <c r="T4805">
        <v>1</v>
      </c>
      <c r="U4805">
        <v>0</v>
      </c>
      <c r="V4805" t="str">
        <f>"Trad IRN"</f>
        <v>Trad IRN</v>
      </c>
      <c r="W4805">
        <v>100</v>
      </c>
      <c r="X4805" t="s">
        <v>47</v>
      </c>
      <c r="Z4805" t="s">
        <v>47</v>
      </c>
      <c r="AB4805" t="s">
        <v>57</v>
      </c>
      <c r="AC4805" t="s">
        <v>48</v>
      </c>
      <c r="AD4805" t="s">
        <v>49</v>
      </c>
      <c r="AE4805" t="s">
        <v>50</v>
      </c>
      <c r="AF4805">
        <v>0</v>
      </c>
      <c r="AG4805" t="s">
        <v>56</v>
      </c>
      <c r="AH4805" t="str">
        <f>"Trad IRN"</f>
        <v>Trad IRN</v>
      </c>
      <c r="AI4805" t="str">
        <f>"Bldg IRN"</f>
        <v>Bldg IRN</v>
      </c>
      <c r="AJ4805" t="s">
        <v>48</v>
      </c>
      <c r="AK4805" t="s">
        <v>48</v>
      </c>
      <c r="AL4805" t="s">
        <v>53</v>
      </c>
      <c r="AM4805">
        <v>1113.0999999999999</v>
      </c>
      <c r="AN4805">
        <v>1113.0999999999999</v>
      </c>
      <c r="AO4805">
        <v>15</v>
      </c>
    </row>
    <row r="4806" spans="1:41" x14ac:dyDescent="0.3">
      <c r="A4806" t="str">
        <f>"Trad IRN"</f>
        <v>Trad IRN</v>
      </c>
      <c r="B4806" t="str">
        <f>"Bldg IRN"</f>
        <v>Bldg IRN</v>
      </c>
      <c r="C4806" t="s">
        <v>41</v>
      </c>
      <c r="D4806" t="s">
        <v>3</v>
      </c>
      <c r="E4806" t="s">
        <v>80</v>
      </c>
      <c r="F4806" t="s">
        <v>81</v>
      </c>
      <c r="G4806" t="s">
        <v>82</v>
      </c>
      <c r="H4806" t="s">
        <v>83</v>
      </c>
      <c r="I4806" t="str">
        <f>"Trad IRN"</f>
        <v>Trad IRN</v>
      </c>
      <c r="J4806" t="s">
        <v>43</v>
      </c>
      <c r="K4806" t="s">
        <v>44</v>
      </c>
      <c r="L4806" t="s">
        <v>45</v>
      </c>
      <c r="M4806" t="s">
        <v>46</v>
      </c>
      <c r="N4806" t="str">
        <f t="shared" si="483"/>
        <v>08/18/2022</v>
      </c>
      <c r="O4806" t="str">
        <f t="shared" si="482"/>
        <v>12/31/2500</v>
      </c>
      <c r="P4806">
        <v>1</v>
      </c>
      <c r="Q4806">
        <v>1</v>
      </c>
      <c r="S4806">
        <v>0</v>
      </c>
      <c r="T4806">
        <v>1</v>
      </c>
      <c r="U4806">
        <v>0</v>
      </c>
      <c r="V4806" t="str">
        <f>"Trad IRN"</f>
        <v>Trad IRN</v>
      </c>
      <c r="W4806">
        <v>100</v>
      </c>
      <c r="X4806" t="s">
        <v>47</v>
      </c>
      <c r="Z4806" t="s">
        <v>47</v>
      </c>
      <c r="AB4806" t="str">
        <f>"03"</f>
        <v>03</v>
      </c>
      <c r="AC4806" t="s">
        <v>48</v>
      </c>
      <c r="AD4806" t="s">
        <v>49</v>
      </c>
      <c r="AE4806" t="s">
        <v>50</v>
      </c>
      <c r="AF4806">
        <v>0</v>
      </c>
      <c r="AG4806" t="s">
        <v>56</v>
      </c>
      <c r="AH4806" t="str">
        <f>"Trad IRN"</f>
        <v>Trad IRN</v>
      </c>
      <c r="AI4806" t="str">
        <f>"Bldg IRN"</f>
        <v>Bldg IRN</v>
      </c>
      <c r="AJ4806" t="s">
        <v>48</v>
      </c>
      <c r="AK4806" t="s">
        <v>48</v>
      </c>
      <c r="AL4806" t="s">
        <v>53</v>
      </c>
      <c r="AM4806">
        <v>1113.0999999999999</v>
      </c>
      <c r="AN4806">
        <v>1113.0999999999999</v>
      </c>
      <c r="AO4806">
        <v>15</v>
      </c>
    </row>
    <row r="4807" spans="1:41" x14ac:dyDescent="0.3">
      <c r="A4807" t="str">
        <f>"Trad IRN"</f>
        <v>Trad IRN</v>
      </c>
      <c r="B4807" t="str">
        <f>"Bldg IRN"</f>
        <v>Bldg IRN</v>
      </c>
      <c r="C4807" t="s">
        <v>41</v>
      </c>
      <c r="D4807" t="s">
        <v>3</v>
      </c>
      <c r="E4807" t="s">
        <v>80</v>
      </c>
      <c r="F4807" t="s">
        <v>81</v>
      </c>
      <c r="G4807" t="s">
        <v>82</v>
      </c>
      <c r="H4807" t="s">
        <v>83</v>
      </c>
      <c r="I4807" t="str">
        <f>"Trad IRN"</f>
        <v>Trad IRN</v>
      </c>
      <c r="J4807" t="s">
        <v>43</v>
      </c>
      <c r="K4807" t="s">
        <v>44</v>
      </c>
      <c r="L4807" t="s">
        <v>45</v>
      </c>
      <c r="M4807" t="s">
        <v>46</v>
      </c>
      <c r="N4807" t="str">
        <f t="shared" si="483"/>
        <v>08/18/2022</v>
      </c>
      <c r="O4807" t="str">
        <f t="shared" si="482"/>
        <v>12/31/2500</v>
      </c>
      <c r="P4807">
        <v>1</v>
      </c>
      <c r="Q4807">
        <v>1</v>
      </c>
      <c r="S4807">
        <v>0</v>
      </c>
      <c r="T4807">
        <v>1</v>
      </c>
      <c r="U4807">
        <v>0</v>
      </c>
      <c r="V4807" t="str">
        <f>"Trad IRN"</f>
        <v>Trad IRN</v>
      </c>
      <c r="W4807">
        <v>100</v>
      </c>
      <c r="X4807" t="s">
        <v>47</v>
      </c>
      <c r="Z4807" t="s">
        <v>47</v>
      </c>
      <c r="AB4807" t="s">
        <v>57</v>
      </c>
      <c r="AC4807" t="s">
        <v>48</v>
      </c>
      <c r="AD4807" t="s">
        <v>49</v>
      </c>
      <c r="AE4807" t="s">
        <v>50</v>
      </c>
      <c r="AF4807">
        <v>0</v>
      </c>
      <c r="AG4807" t="s">
        <v>56</v>
      </c>
      <c r="AH4807" t="str">
        <f>"Trad IRN"</f>
        <v>Trad IRN</v>
      </c>
      <c r="AI4807" t="str">
        <f>"Bldg IRN"</f>
        <v>Bldg IRN</v>
      </c>
      <c r="AJ4807" t="s">
        <v>48</v>
      </c>
      <c r="AK4807" t="s">
        <v>48</v>
      </c>
      <c r="AL4807" t="s">
        <v>53</v>
      </c>
      <c r="AM4807">
        <v>1113.0999999999999</v>
      </c>
      <c r="AN4807">
        <v>1113.0999999999999</v>
      </c>
      <c r="AO4807">
        <v>15</v>
      </c>
    </row>
    <row r="4808" spans="1:41" x14ac:dyDescent="0.3">
      <c r="A4808" t="str">
        <f>"Trad IRN"</f>
        <v>Trad IRN</v>
      </c>
      <c r="B4808" t="str">
        <f>"Bldg IRN"</f>
        <v>Bldg IRN</v>
      </c>
      <c r="C4808" t="s">
        <v>41</v>
      </c>
      <c r="D4808" t="s">
        <v>3</v>
      </c>
      <c r="E4808" t="s">
        <v>80</v>
      </c>
      <c r="F4808" t="s">
        <v>81</v>
      </c>
      <c r="G4808" t="s">
        <v>82</v>
      </c>
      <c r="H4808" t="s">
        <v>83</v>
      </c>
      <c r="I4808" t="str">
        <f>"Trad IRN"</f>
        <v>Trad IRN</v>
      </c>
      <c r="J4808" t="s">
        <v>43</v>
      </c>
      <c r="K4808" t="s">
        <v>44</v>
      </c>
      <c r="L4808" t="s">
        <v>45</v>
      </c>
      <c r="M4808" t="s">
        <v>46</v>
      </c>
      <c r="N4808" t="str">
        <f>"11/08/2022"</f>
        <v>11/08/2022</v>
      </c>
      <c r="O4808" t="str">
        <f t="shared" si="482"/>
        <v>12/31/2500</v>
      </c>
      <c r="P4808">
        <v>0.69788899999999998</v>
      </c>
      <c r="Q4808">
        <v>0.69788899999999998</v>
      </c>
      <c r="S4808">
        <v>0</v>
      </c>
      <c r="T4808">
        <v>0.69788899999999998</v>
      </c>
      <c r="U4808">
        <v>0</v>
      </c>
      <c r="V4808" t="str">
        <f>"Trad IRN"</f>
        <v>Trad IRN</v>
      </c>
      <c r="W4808">
        <v>100</v>
      </c>
      <c r="X4808" t="s">
        <v>47</v>
      </c>
      <c r="Z4808" t="s">
        <v>47</v>
      </c>
      <c r="AB4808" t="str">
        <f>"04"</f>
        <v>04</v>
      </c>
      <c r="AC4808" t="s">
        <v>48</v>
      </c>
      <c r="AD4808" t="s">
        <v>49</v>
      </c>
      <c r="AE4808" t="s">
        <v>55</v>
      </c>
      <c r="AF4808">
        <v>0</v>
      </c>
      <c r="AG4808" t="s">
        <v>56</v>
      </c>
      <c r="AH4808" t="str">
        <f>"Trad IRN"</f>
        <v>Trad IRN</v>
      </c>
      <c r="AI4808" t="str">
        <f>"Bldg IRN"</f>
        <v>Bldg IRN</v>
      </c>
      <c r="AJ4808" t="s">
        <v>48</v>
      </c>
      <c r="AK4808" t="s">
        <v>48</v>
      </c>
      <c r="AL4808" t="s">
        <v>53</v>
      </c>
      <c r="AM4808">
        <v>776.82</v>
      </c>
      <c r="AN4808">
        <v>1113.0999999999999</v>
      </c>
      <c r="AO4808">
        <v>15</v>
      </c>
    </row>
    <row r="4809" spans="1:41" x14ac:dyDescent="0.3">
      <c r="A4809" t="str">
        <f>"Trad IRN"</f>
        <v>Trad IRN</v>
      </c>
      <c r="B4809" t="str">
        <f>"Bldg IRN"</f>
        <v>Bldg IRN</v>
      </c>
      <c r="C4809" t="s">
        <v>41</v>
      </c>
      <c r="D4809" t="s">
        <v>3</v>
      </c>
      <c r="E4809" t="s">
        <v>80</v>
      </c>
      <c r="F4809" t="s">
        <v>81</v>
      </c>
      <c r="G4809" t="s">
        <v>82</v>
      </c>
      <c r="H4809" t="s">
        <v>83</v>
      </c>
      <c r="I4809" t="str">
        <f>"Trad IRN"</f>
        <v>Trad IRN</v>
      </c>
      <c r="J4809" t="s">
        <v>43</v>
      </c>
      <c r="K4809" t="s">
        <v>44</v>
      </c>
      <c r="L4809" t="s">
        <v>45</v>
      </c>
      <c r="M4809" t="s">
        <v>46</v>
      </c>
      <c r="N4809" t="str">
        <f t="shared" ref="N4809:N4823" si="484">"08/18/2022"</f>
        <v>08/18/2022</v>
      </c>
      <c r="O4809" t="str">
        <f>"11/07/2022"</f>
        <v>11/07/2022</v>
      </c>
      <c r="P4809">
        <v>0.30211100000000002</v>
      </c>
      <c r="Q4809">
        <v>0.30211100000000002</v>
      </c>
      <c r="S4809">
        <v>0</v>
      </c>
      <c r="T4809">
        <v>0.30211100000000002</v>
      </c>
      <c r="U4809">
        <v>0</v>
      </c>
      <c r="V4809" t="str">
        <f>"Trad IRN"</f>
        <v>Trad IRN</v>
      </c>
      <c r="W4809">
        <v>100</v>
      </c>
      <c r="X4809" t="s">
        <v>47</v>
      </c>
      <c r="Z4809" t="s">
        <v>47</v>
      </c>
      <c r="AB4809" t="str">
        <f>"04"</f>
        <v>04</v>
      </c>
      <c r="AC4809" t="s">
        <v>48</v>
      </c>
      <c r="AD4809" t="s">
        <v>49</v>
      </c>
      <c r="AE4809" t="s">
        <v>50</v>
      </c>
      <c r="AF4809">
        <v>0</v>
      </c>
      <c r="AG4809" t="s">
        <v>56</v>
      </c>
      <c r="AH4809" t="str">
        <f>"Trad IRN"</f>
        <v>Trad IRN</v>
      </c>
      <c r="AI4809" t="str">
        <f>"Bldg IRN"</f>
        <v>Bldg IRN</v>
      </c>
      <c r="AJ4809" t="s">
        <v>48</v>
      </c>
      <c r="AK4809" t="s">
        <v>48</v>
      </c>
      <c r="AL4809" t="s">
        <v>53</v>
      </c>
      <c r="AM4809">
        <v>336.28</v>
      </c>
      <c r="AN4809">
        <v>1113.0999999999999</v>
      </c>
      <c r="AO4809">
        <v>15</v>
      </c>
    </row>
    <row r="4810" spans="1:41" x14ac:dyDescent="0.3">
      <c r="A4810" t="str">
        <f>"Trad IRN"</f>
        <v>Trad IRN</v>
      </c>
      <c r="B4810" t="str">
        <f>"Bldg IRN"</f>
        <v>Bldg IRN</v>
      </c>
      <c r="C4810" t="s">
        <v>41</v>
      </c>
      <c r="D4810" t="s">
        <v>3</v>
      </c>
      <c r="E4810" t="s">
        <v>80</v>
      </c>
      <c r="F4810" t="s">
        <v>81</v>
      </c>
      <c r="G4810" t="s">
        <v>82</v>
      </c>
      <c r="H4810" t="s">
        <v>83</v>
      </c>
      <c r="I4810" t="str">
        <f>"Trad IRN"</f>
        <v>Trad IRN</v>
      </c>
      <c r="J4810" t="s">
        <v>43</v>
      </c>
      <c r="K4810" t="s">
        <v>44</v>
      </c>
      <c r="L4810" t="s">
        <v>45</v>
      </c>
      <c r="M4810" t="s">
        <v>46</v>
      </c>
      <c r="N4810" t="str">
        <f t="shared" si="484"/>
        <v>08/18/2022</v>
      </c>
      <c r="O4810" t="str">
        <f t="shared" ref="O4810:O4822" si="485">"12/31/2500"</f>
        <v>12/31/2500</v>
      </c>
      <c r="P4810">
        <v>1</v>
      </c>
      <c r="Q4810">
        <v>1</v>
      </c>
      <c r="S4810">
        <v>0</v>
      </c>
      <c r="T4810">
        <v>1</v>
      </c>
      <c r="U4810">
        <v>0</v>
      </c>
      <c r="V4810" t="str">
        <f>"Trad IRN"</f>
        <v>Trad IRN</v>
      </c>
      <c r="W4810">
        <v>100</v>
      </c>
      <c r="X4810" t="s">
        <v>47</v>
      </c>
      <c r="Z4810" t="s">
        <v>47</v>
      </c>
      <c r="AB4810" t="str">
        <f>"04"</f>
        <v>04</v>
      </c>
      <c r="AC4810" t="s">
        <v>48</v>
      </c>
      <c r="AD4810" t="s">
        <v>49</v>
      </c>
      <c r="AE4810" t="s">
        <v>50</v>
      </c>
      <c r="AF4810">
        <v>0</v>
      </c>
      <c r="AG4810" t="s">
        <v>56</v>
      </c>
      <c r="AH4810" t="str">
        <f>"Trad IRN"</f>
        <v>Trad IRN</v>
      </c>
      <c r="AI4810" t="str">
        <f>"Bldg IRN"</f>
        <v>Bldg IRN</v>
      </c>
      <c r="AJ4810" t="s">
        <v>48</v>
      </c>
      <c r="AK4810" t="s">
        <v>48</v>
      </c>
      <c r="AL4810" t="s">
        <v>53</v>
      </c>
      <c r="AM4810">
        <v>1113.0999999999999</v>
      </c>
      <c r="AN4810">
        <v>1113.0999999999999</v>
      </c>
      <c r="AO4810">
        <v>15</v>
      </c>
    </row>
    <row r="4811" spans="1:41" x14ac:dyDescent="0.3">
      <c r="A4811" t="str">
        <f>"Trad IRN"</f>
        <v>Trad IRN</v>
      </c>
      <c r="B4811" t="str">
        <f>"Bldg IRN"</f>
        <v>Bldg IRN</v>
      </c>
      <c r="C4811" t="s">
        <v>41</v>
      </c>
      <c r="D4811" t="s">
        <v>3</v>
      </c>
      <c r="E4811" t="s">
        <v>80</v>
      </c>
      <c r="F4811" t="s">
        <v>81</v>
      </c>
      <c r="G4811" t="s">
        <v>82</v>
      </c>
      <c r="H4811" t="s">
        <v>83</v>
      </c>
      <c r="I4811" t="str">
        <f>"Trad IRN"</f>
        <v>Trad IRN</v>
      </c>
      <c r="J4811" t="s">
        <v>43</v>
      </c>
      <c r="K4811" t="s">
        <v>44</v>
      </c>
      <c r="L4811" t="s">
        <v>45</v>
      </c>
      <c r="M4811" t="s">
        <v>46</v>
      </c>
      <c r="N4811" t="str">
        <f t="shared" si="484"/>
        <v>08/18/2022</v>
      </c>
      <c r="O4811" t="str">
        <f t="shared" si="485"/>
        <v>12/31/2500</v>
      </c>
      <c r="P4811">
        <v>1</v>
      </c>
      <c r="Q4811">
        <v>1</v>
      </c>
      <c r="S4811">
        <v>0</v>
      </c>
      <c r="T4811">
        <v>1</v>
      </c>
      <c r="U4811">
        <v>0</v>
      </c>
      <c r="V4811" t="str">
        <f>"Trad IRN"</f>
        <v>Trad IRN</v>
      </c>
      <c r="W4811">
        <v>100</v>
      </c>
      <c r="X4811" t="s">
        <v>47</v>
      </c>
      <c r="Z4811" t="s">
        <v>47</v>
      </c>
      <c r="AB4811" t="str">
        <f>"05"</f>
        <v>05</v>
      </c>
      <c r="AC4811" t="s">
        <v>48</v>
      </c>
      <c r="AD4811" t="s">
        <v>49</v>
      </c>
      <c r="AE4811" t="s">
        <v>50</v>
      </c>
      <c r="AF4811">
        <v>0</v>
      </c>
      <c r="AG4811" t="s">
        <v>56</v>
      </c>
      <c r="AH4811" t="str">
        <f>"Trad IRN"</f>
        <v>Trad IRN</v>
      </c>
      <c r="AI4811" t="str">
        <f>"Bldg IRN"</f>
        <v>Bldg IRN</v>
      </c>
      <c r="AJ4811" t="s">
        <v>48</v>
      </c>
      <c r="AK4811" t="s">
        <v>48</v>
      </c>
      <c r="AL4811" t="s">
        <v>53</v>
      </c>
      <c r="AM4811">
        <v>1113.0999999999999</v>
      </c>
      <c r="AN4811">
        <v>1113.0999999999999</v>
      </c>
      <c r="AO4811">
        <v>15</v>
      </c>
    </row>
    <row r="4812" spans="1:41" x14ac:dyDescent="0.3">
      <c r="A4812" t="str">
        <f>"Trad IRN"</f>
        <v>Trad IRN</v>
      </c>
      <c r="B4812" t="str">
        <f>"Bldg IRN"</f>
        <v>Bldg IRN</v>
      </c>
      <c r="C4812" t="s">
        <v>41</v>
      </c>
      <c r="D4812" t="s">
        <v>3</v>
      </c>
      <c r="E4812" t="s">
        <v>80</v>
      </c>
      <c r="F4812" t="s">
        <v>81</v>
      </c>
      <c r="G4812" t="s">
        <v>82</v>
      </c>
      <c r="H4812" t="s">
        <v>83</v>
      </c>
      <c r="I4812" t="str">
        <f>"Trad IRN"</f>
        <v>Trad IRN</v>
      </c>
      <c r="J4812" t="s">
        <v>43</v>
      </c>
      <c r="K4812" t="s">
        <v>44</v>
      </c>
      <c r="L4812" t="s">
        <v>45</v>
      </c>
      <c r="M4812" t="s">
        <v>46</v>
      </c>
      <c r="N4812" t="str">
        <f t="shared" si="484"/>
        <v>08/18/2022</v>
      </c>
      <c r="O4812" t="str">
        <f t="shared" si="485"/>
        <v>12/31/2500</v>
      </c>
      <c r="P4812">
        <v>1</v>
      </c>
      <c r="Q4812">
        <v>1</v>
      </c>
      <c r="S4812">
        <v>1</v>
      </c>
      <c r="T4812">
        <v>1</v>
      </c>
      <c r="U4812">
        <v>0</v>
      </c>
      <c r="V4812" t="str">
        <f>"Trad IRN"</f>
        <v>Trad IRN</v>
      </c>
      <c r="W4812">
        <v>100</v>
      </c>
      <c r="X4812" t="s">
        <v>47</v>
      </c>
      <c r="Z4812" t="s">
        <v>47</v>
      </c>
      <c r="AB4812" t="str">
        <f>"05"</f>
        <v>05</v>
      </c>
      <c r="AC4812" t="s">
        <v>48</v>
      </c>
      <c r="AD4812" t="s">
        <v>49</v>
      </c>
      <c r="AE4812" t="s">
        <v>50</v>
      </c>
      <c r="AF4812">
        <v>0</v>
      </c>
      <c r="AG4812" t="s">
        <v>56</v>
      </c>
      <c r="AH4812" t="str">
        <f>"Trad IRN"</f>
        <v>Trad IRN</v>
      </c>
      <c r="AI4812" t="str">
        <f>"Bldg IRN"</f>
        <v>Bldg IRN</v>
      </c>
      <c r="AJ4812" t="s">
        <v>48</v>
      </c>
      <c r="AK4812" t="s">
        <v>48</v>
      </c>
      <c r="AL4812" t="s">
        <v>53</v>
      </c>
      <c r="AM4812">
        <v>1113.0999999999999</v>
      </c>
      <c r="AN4812">
        <v>1113.0999999999999</v>
      </c>
      <c r="AO4812">
        <v>15</v>
      </c>
    </row>
    <row r="4813" spans="1:41" x14ac:dyDescent="0.3">
      <c r="A4813" t="str">
        <f>"Trad IRN"</f>
        <v>Trad IRN</v>
      </c>
      <c r="B4813" t="str">
        <f>"Bldg IRN"</f>
        <v>Bldg IRN</v>
      </c>
      <c r="C4813" t="s">
        <v>41</v>
      </c>
      <c r="D4813" t="s">
        <v>3</v>
      </c>
      <c r="E4813" t="s">
        <v>80</v>
      </c>
      <c r="F4813" t="s">
        <v>81</v>
      </c>
      <c r="G4813" t="s">
        <v>82</v>
      </c>
      <c r="H4813" t="s">
        <v>83</v>
      </c>
      <c r="I4813" t="str">
        <f>"Trad IRN"</f>
        <v>Trad IRN</v>
      </c>
      <c r="J4813" t="s">
        <v>43</v>
      </c>
      <c r="K4813" t="s">
        <v>44</v>
      </c>
      <c r="L4813" t="s">
        <v>45</v>
      </c>
      <c r="M4813" t="s">
        <v>46</v>
      </c>
      <c r="N4813" t="str">
        <f t="shared" si="484"/>
        <v>08/18/2022</v>
      </c>
      <c r="O4813" t="str">
        <f t="shared" si="485"/>
        <v>12/31/2500</v>
      </c>
      <c r="P4813">
        <v>1</v>
      </c>
      <c r="Q4813">
        <v>1</v>
      </c>
      <c r="S4813">
        <v>0</v>
      </c>
      <c r="T4813">
        <v>1</v>
      </c>
      <c r="U4813">
        <v>0</v>
      </c>
      <c r="V4813" t="str">
        <f>"Trad IRN"</f>
        <v>Trad IRN</v>
      </c>
      <c r="W4813">
        <v>100</v>
      </c>
      <c r="X4813" t="s">
        <v>47</v>
      </c>
      <c r="Z4813" t="s">
        <v>47</v>
      </c>
      <c r="AB4813" t="str">
        <f>"01"</f>
        <v>01</v>
      </c>
      <c r="AC4813" t="s">
        <v>48</v>
      </c>
      <c r="AD4813" t="s">
        <v>49</v>
      </c>
      <c r="AE4813" t="s">
        <v>50</v>
      </c>
      <c r="AF4813">
        <v>0</v>
      </c>
      <c r="AG4813" t="s">
        <v>56</v>
      </c>
      <c r="AH4813" t="str">
        <f>"Trad IRN"</f>
        <v>Trad IRN</v>
      </c>
      <c r="AI4813" t="str">
        <f>"Bldg IRN"</f>
        <v>Bldg IRN</v>
      </c>
      <c r="AJ4813" t="s">
        <v>48</v>
      </c>
      <c r="AK4813" t="s">
        <v>48</v>
      </c>
      <c r="AL4813" t="s">
        <v>53</v>
      </c>
      <c r="AM4813">
        <v>1113.0999999999999</v>
      </c>
      <c r="AN4813">
        <v>1113.0999999999999</v>
      </c>
      <c r="AO4813">
        <v>15</v>
      </c>
    </row>
    <row r="4814" spans="1:41" x14ac:dyDescent="0.3">
      <c r="A4814" t="str">
        <f>"Trad IRN"</f>
        <v>Trad IRN</v>
      </c>
      <c r="B4814" t="str">
        <f>"Bldg IRN"</f>
        <v>Bldg IRN</v>
      </c>
      <c r="C4814" t="s">
        <v>41</v>
      </c>
      <c r="D4814" t="s">
        <v>3</v>
      </c>
      <c r="E4814" t="s">
        <v>80</v>
      </c>
      <c r="F4814" t="s">
        <v>81</v>
      </c>
      <c r="G4814" t="s">
        <v>82</v>
      </c>
      <c r="H4814" t="s">
        <v>83</v>
      </c>
      <c r="I4814" t="str">
        <f>"Trad IRN"</f>
        <v>Trad IRN</v>
      </c>
      <c r="J4814" t="s">
        <v>43</v>
      </c>
      <c r="K4814" t="s">
        <v>44</v>
      </c>
      <c r="L4814" t="s">
        <v>45</v>
      </c>
      <c r="M4814" t="s">
        <v>46</v>
      </c>
      <c r="N4814" t="str">
        <f t="shared" si="484"/>
        <v>08/18/2022</v>
      </c>
      <c r="O4814" t="str">
        <f t="shared" si="485"/>
        <v>12/31/2500</v>
      </c>
      <c r="P4814">
        <v>1</v>
      </c>
      <c r="Q4814">
        <v>1</v>
      </c>
      <c r="S4814">
        <v>0</v>
      </c>
      <c r="T4814">
        <v>1</v>
      </c>
      <c r="U4814">
        <v>0</v>
      </c>
      <c r="V4814" t="str">
        <f>"Trad IRN"</f>
        <v>Trad IRN</v>
      </c>
      <c r="W4814">
        <v>100</v>
      </c>
      <c r="X4814" t="s">
        <v>47</v>
      </c>
      <c r="Z4814" t="s">
        <v>47</v>
      </c>
      <c r="AB4814" t="str">
        <f>"02"</f>
        <v>02</v>
      </c>
      <c r="AC4814" t="s">
        <v>48</v>
      </c>
      <c r="AD4814" t="s">
        <v>49</v>
      </c>
      <c r="AE4814" t="s">
        <v>50</v>
      </c>
      <c r="AF4814">
        <v>0</v>
      </c>
      <c r="AG4814" t="s">
        <v>56</v>
      </c>
      <c r="AH4814" t="str">
        <f>"Trad IRN"</f>
        <v>Trad IRN</v>
      </c>
      <c r="AI4814" t="str">
        <f>"Bldg IRN"</f>
        <v>Bldg IRN</v>
      </c>
      <c r="AJ4814" t="s">
        <v>48</v>
      </c>
      <c r="AK4814" t="s">
        <v>48</v>
      </c>
      <c r="AL4814" t="s">
        <v>53</v>
      </c>
      <c r="AM4814">
        <v>1113.0999999999999</v>
      </c>
      <c r="AN4814">
        <v>1113.0999999999999</v>
      </c>
      <c r="AO4814">
        <v>15</v>
      </c>
    </row>
    <row r="4815" spans="1:41" x14ac:dyDescent="0.3">
      <c r="A4815" t="str">
        <f>"Trad IRN"</f>
        <v>Trad IRN</v>
      </c>
      <c r="B4815" t="str">
        <f>"Bldg IRN"</f>
        <v>Bldg IRN</v>
      </c>
      <c r="C4815" t="s">
        <v>41</v>
      </c>
      <c r="D4815" t="s">
        <v>3</v>
      </c>
      <c r="E4815" t="s">
        <v>80</v>
      </c>
      <c r="F4815" t="s">
        <v>81</v>
      </c>
      <c r="G4815" t="s">
        <v>82</v>
      </c>
      <c r="H4815" t="s">
        <v>83</v>
      </c>
      <c r="I4815" t="str">
        <f>"Trad IRN"</f>
        <v>Trad IRN</v>
      </c>
      <c r="J4815" t="s">
        <v>43</v>
      </c>
      <c r="K4815" t="s">
        <v>44</v>
      </c>
      <c r="L4815" t="s">
        <v>45</v>
      </c>
      <c r="M4815" t="s">
        <v>46</v>
      </c>
      <c r="N4815" t="str">
        <f t="shared" si="484"/>
        <v>08/18/2022</v>
      </c>
      <c r="O4815" t="str">
        <f t="shared" si="485"/>
        <v>12/31/2500</v>
      </c>
      <c r="P4815">
        <v>1</v>
      </c>
      <c r="Q4815">
        <v>1</v>
      </c>
      <c r="S4815">
        <v>0</v>
      </c>
      <c r="T4815">
        <v>1</v>
      </c>
      <c r="U4815">
        <v>0</v>
      </c>
      <c r="V4815" t="str">
        <f>"Trad IRN"</f>
        <v>Trad IRN</v>
      </c>
      <c r="W4815">
        <v>100</v>
      </c>
      <c r="X4815" t="s">
        <v>47</v>
      </c>
      <c r="Z4815" t="s">
        <v>47</v>
      </c>
      <c r="AB4815" t="str">
        <f>"02"</f>
        <v>02</v>
      </c>
      <c r="AC4815" t="s">
        <v>48</v>
      </c>
      <c r="AD4815" t="s">
        <v>49</v>
      </c>
      <c r="AE4815" t="s">
        <v>50</v>
      </c>
      <c r="AF4815">
        <v>0</v>
      </c>
      <c r="AG4815" t="s">
        <v>56</v>
      </c>
      <c r="AH4815" t="str">
        <f>"Trad IRN"</f>
        <v>Trad IRN</v>
      </c>
      <c r="AI4815" t="str">
        <f>"Bldg IRN"</f>
        <v>Bldg IRN</v>
      </c>
      <c r="AJ4815" t="s">
        <v>48</v>
      </c>
      <c r="AK4815" t="s">
        <v>48</v>
      </c>
      <c r="AL4815" t="s">
        <v>53</v>
      </c>
      <c r="AM4815">
        <v>1113.0999999999999</v>
      </c>
      <c r="AN4815">
        <v>1113.0999999999999</v>
      </c>
      <c r="AO4815">
        <v>15</v>
      </c>
    </row>
    <row r="4816" spans="1:41" x14ac:dyDescent="0.3">
      <c r="A4816" t="str">
        <f>"Trad IRN"</f>
        <v>Trad IRN</v>
      </c>
      <c r="B4816" t="str">
        <f>"Bldg IRN"</f>
        <v>Bldg IRN</v>
      </c>
      <c r="C4816" t="s">
        <v>41</v>
      </c>
      <c r="D4816" t="s">
        <v>3</v>
      </c>
      <c r="E4816" t="s">
        <v>80</v>
      </c>
      <c r="F4816" t="s">
        <v>81</v>
      </c>
      <c r="G4816" t="s">
        <v>82</v>
      </c>
      <c r="H4816" t="s">
        <v>83</v>
      </c>
      <c r="I4816" t="str">
        <f>"Trad IRN"</f>
        <v>Trad IRN</v>
      </c>
      <c r="J4816" t="s">
        <v>43</v>
      </c>
      <c r="K4816" t="s">
        <v>44</v>
      </c>
      <c r="L4816" t="s">
        <v>45</v>
      </c>
      <c r="M4816" t="s">
        <v>46</v>
      </c>
      <c r="N4816" t="str">
        <f t="shared" si="484"/>
        <v>08/18/2022</v>
      </c>
      <c r="O4816" t="str">
        <f t="shared" si="485"/>
        <v>12/31/2500</v>
      </c>
      <c r="P4816">
        <v>1</v>
      </c>
      <c r="Q4816">
        <v>1</v>
      </c>
      <c r="S4816">
        <v>0</v>
      </c>
      <c r="T4816">
        <v>1</v>
      </c>
      <c r="U4816">
        <v>0</v>
      </c>
      <c r="V4816" t="str">
        <f>"Trad IRN"</f>
        <v>Trad IRN</v>
      </c>
      <c r="W4816">
        <v>100</v>
      </c>
      <c r="X4816" t="s">
        <v>47</v>
      </c>
      <c r="Z4816" t="s">
        <v>47</v>
      </c>
      <c r="AB4816" t="s">
        <v>57</v>
      </c>
      <c r="AC4816" t="s">
        <v>48</v>
      </c>
      <c r="AD4816" t="s">
        <v>49</v>
      </c>
      <c r="AE4816" t="s">
        <v>50</v>
      </c>
      <c r="AF4816">
        <v>0</v>
      </c>
      <c r="AG4816" t="s">
        <v>56</v>
      </c>
      <c r="AH4816" t="str">
        <f>"Trad IRN"</f>
        <v>Trad IRN</v>
      </c>
      <c r="AI4816" t="str">
        <f>"Bldg IRN"</f>
        <v>Bldg IRN</v>
      </c>
      <c r="AJ4816" t="s">
        <v>48</v>
      </c>
      <c r="AK4816" t="s">
        <v>48</v>
      </c>
      <c r="AL4816" t="s">
        <v>53</v>
      </c>
      <c r="AM4816">
        <v>1113.0999999999999</v>
      </c>
      <c r="AN4816">
        <v>1113.0999999999999</v>
      </c>
      <c r="AO4816">
        <v>15</v>
      </c>
    </row>
    <row r="4817" spans="1:41" x14ac:dyDescent="0.3">
      <c r="A4817" t="str">
        <f>"Trad IRN"</f>
        <v>Trad IRN</v>
      </c>
      <c r="B4817" t="str">
        <f>"Bldg IRN"</f>
        <v>Bldg IRN</v>
      </c>
      <c r="C4817" t="s">
        <v>41</v>
      </c>
      <c r="D4817" t="s">
        <v>3</v>
      </c>
      <c r="E4817" t="s">
        <v>80</v>
      </c>
      <c r="F4817" t="s">
        <v>81</v>
      </c>
      <c r="G4817" t="s">
        <v>82</v>
      </c>
      <c r="H4817" t="s">
        <v>83</v>
      </c>
      <c r="I4817" t="str">
        <f>"Trad IRN"</f>
        <v>Trad IRN</v>
      </c>
      <c r="J4817" t="s">
        <v>43</v>
      </c>
      <c r="K4817" t="s">
        <v>44</v>
      </c>
      <c r="L4817" t="s">
        <v>45</v>
      </c>
      <c r="M4817" t="s">
        <v>46</v>
      </c>
      <c r="N4817" t="str">
        <f t="shared" si="484"/>
        <v>08/18/2022</v>
      </c>
      <c r="O4817" t="str">
        <f t="shared" si="485"/>
        <v>12/31/2500</v>
      </c>
      <c r="P4817">
        <v>1</v>
      </c>
      <c r="Q4817">
        <v>1</v>
      </c>
      <c r="S4817">
        <v>0</v>
      </c>
      <c r="T4817">
        <v>1</v>
      </c>
      <c r="U4817">
        <v>0</v>
      </c>
      <c r="V4817" t="str">
        <f>"Trad IRN"</f>
        <v>Trad IRN</v>
      </c>
      <c r="W4817">
        <v>100</v>
      </c>
      <c r="X4817" t="s">
        <v>47</v>
      </c>
      <c r="Z4817" t="s">
        <v>47</v>
      </c>
      <c r="AB4817" t="str">
        <f>"04"</f>
        <v>04</v>
      </c>
      <c r="AC4817" t="s">
        <v>48</v>
      </c>
      <c r="AD4817" t="s">
        <v>49</v>
      </c>
      <c r="AE4817" t="s">
        <v>50</v>
      </c>
      <c r="AF4817">
        <v>0</v>
      </c>
      <c r="AG4817" t="s">
        <v>56</v>
      </c>
      <c r="AH4817" t="str">
        <f>"Trad IRN"</f>
        <v>Trad IRN</v>
      </c>
      <c r="AI4817" t="str">
        <f>"Bldg IRN"</f>
        <v>Bldg IRN</v>
      </c>
      <c r="AJ4817" t="s">
        <v>48</v>
      </c>
      <c r="AK4817" t="s">
        <v>48</v>
      </c>
      <c r="AL4817" t="s">
        <v>53</v>
      </c>
      <c r="AM4817">
        <v>1113.0999999999999</v>
      </c>
      <c r="AN4817">
        <v>1113.0999999999999</v>
      </c>
      <c r="AO4817">
        <v>15</v>
      </c>
    </row>
    <row r="4818" spans="1:41" x14ac:dyDescent="0.3">
      <c r="A4818" t="str">
        <f>"Trad IRN"</f>
        <v>Trad IRN</v>
      </c>
      <c r="B4818" t="str">
        <f>"Bldg IRN"</f>
        <v>Bldg IRN</v>
      </c>
      <c r="C4818" t="s">
        <v>41</v>
      </c>
      <c r="D4818" t="s">
        <v>3</v>
      </c>
      <c r="E4818" t="s">
        <v>80</v>
      </c>
      <c r="F4818" t="s">
        <v>81</v>
      </c>
      <c r="G4818" t="s">
        <v>82</v>
      </c>
      <c r="H4818" t="s">
        <v>83</v>
      </c>
      <c r="I4818" t="str">
        <f>"Trad IRN"</f>
        <v>Trad IRN</v>
      </c>
      <c r="J4818" t="s">
        <v>43</v>
      </c>
      <c r="K4818" t="s">
        <v>44</v>
      </c>
      <c r="L4818" t="s">
        <v>45</v>
      </c>
      <c r="M4818" t="s">
        <v>46</v>
      </c>
      <c r="N4818" t="str">
        <f t="shared" si="484"/>
        <v>08/18/2022</v>
      </c>
      <c r="O4818" t="str">
        <f t="shared" si="485"/>
        <v>12/31/2500</v>
      </c>
      <c r="P4818">
        <v>1</v>
      </c>
      <c r="Q4818">
        <v>1</v>
      </c>
      <c r="S4818">
        <v>0</v>
      </c>
      <c r="T4818">
        <v>1</v>
      </c>
      <c r="U4818">
        <v>0</v>
      </c>
      <c r="V4818" t="str">
        <f>"Trad IRN"</f>
        <v>Trad IRN</v>
      </c>
      <c r="W4818">
        <v>100</v>
      </c>
      <c r="X4818" t="s">
        <v>47</v>
      </c>
      <c r="Z4818" t="s">
        <v>47</v>
      </c>
      <c r="AB4818" t="s">
        <v>57</v>
      </c>
      <c r="AC4818" t="s">
        <v>48</v>
      </c>
      <c r="AD4818" t="s">
        <v>49</v>
      </c>
      <c r="AE4818" t="s">
        <v>55</v>
      </c>
      <c r="AF4818">
        <v>0</v>
      </c>
      <c r="AG4818" t="s">
        <v>56</v>
      </c>
      <c r="AH4818" t="str">
        <f>"Trad IRN"</f>
        <v>Trad IRN</v>
      </c>
      <c r="AI4818" t="str">
        <f>"Bldg IRN"</f>
        <v>Bldg IRN</v>
      </c>
      <c r="AJ4818" t="s">
        <v>48</v>
      </c>
      <c r="AK4818" t="s">
        <v>48</v>
      </c>
      <c r="AL4818" t="s">
        <v>53</v>
      </c>
      <c r="AM4818">
        <v>1113.0999999999999</v>
      </c>
      <c r="AN4818">
        <v>1113.0999999999999</v>
      </c>
      <c r="AO4818">
        <v>15</v>
      </c>
    </row>
    <row r="4819" spans="1:41" x14ac:dyDescent="0.3">
      <c r="A4819" t="str">
        <f>"Trad IRN"</f>
        <v>Trad IRN</v>
      </c>
      <c r="B4819" t="str">
        <f>"Bldg IRN"</f>
        <v>Bldg IRN</v>
      </c>
      <c r="C4819" t="s">
        <v>41</v>
      </c>
      <c r="D4819" t="s">
        <v>3</v>
      </c>
      <c r="E4819" t="s">
        <v>80</v>
      </c>
      <c r="F4819" t="s">
        <v>81</v>
      </c>
      <c r="G4819" t="s">
        <v>82</v>
      </c>
      <c r="H4819" t="s">
        <v>83</v>
      </c>
      <c r="I4819" t="str">
        <f>"Trad IRN"</f>
        <v>Trad IRN</v>
      </c>
      <c r="J4819" t="s">
        <v>43</v>
      </c>
      <c r="K4819" t="s">
        <v>44</v>
      </c>
      <c r="L4819" t="s">
        <v>45</v>
      </c>
      <c r="M4819" t="s">
        <v>46</v>
      </c>
      <c r="N4819" t="str">
        <f t="shared" si="484"/>
        <v>08/18/2022</v>
      </c>
      <c r="O4819" t="str">
        <f t="shared" si="485"/>
        <v>12/31/2500</v>
      </c>
      <c r="P4819">
        <v>1</v>
      </c>
      <c r="Q4819">
        <v>1</v>
      </c>
      <c r="S4819">
        <v>0</v>
      </c>
      <c r="T4819">
        <v>1</v>
      </c>
      <c r="U4819">
        <v>0</v>
      </c>
      <c r="V4819" t="str">
        <f>"Trad IRN"</f>
        <v>Trad IRN</v>
      </c>
      <c r="W4819">
        <v>100</v>
      </c>
      <c r="X4819" t="s">
        <v>47</v>
      </c>
      <c r="Z4819" t="s">
        <v>47</v>
      </c>
      <c r="AB4819" t="str">
        <f>"02"</f>
        <v>02</v>
      </c>
      <c r="AC4819" t="s">
        <v>48</v>
      </c>
      <c r="AD4819" t="s">
        <v>49</v>
      </c>
      <c r="AE4819" t="s">
        <v>50</v>
      </c>
      <c r="AF4819">
        <v>0</v>
      </c>
      <c r="AG4819" t="s">
        <v>56</v>
      </c>
      <c r="AH4819" t="str">
        <f>"Trad IRN"</f>
        <v>Trad IRN</v>
      </c>
      <c r="AI4819" t="str">
        <f>"Bldg IRN"</f>
        <v>Bldg IRN</v>
      </c>
      <c r="AJ4819" t="s">
        <v>48</v>
      </c>
      <c r="AK4819" t="s">
        <v>48</v>
      </c>
      <c r="AL4819" t="s">
        <v>53</v>
      </c>
      <c r="AM4819">
        <v>1113.0999999999999</v>
      </c>
      <c r="AN4819">
        <v>1113.0999999999999</v>
      </c>
      <c r="AO4819">
        <v>15</v>
      </c>
    </row>
    <row r="4820" spans="1:41" x14ac:dyDescent="0.3">
      <c r="A4820" t="str">
        <f>"Trad IRN"</f>
        <v>Trad IRN</v>
      </c>
      <c r="B4820" t="str">
        <f>"Bldg IRN"</f>
        <v>Bldg IRN</v>
      </c>
      <c r="C4820" t="s">
        <v>41</v>
      </c>
      <c r="D4820" t="s">
        <v>3</v>
      </c>
      <c r="E4820" t="s">
        <v>80</v>
      </c>
      <c r="F4820" t="s">
        <v>81</v>
      </c>
      <c r="G4820" t="s">
        <v>82</v>
      </c>
      <c r="H4820" t="s">
        <v>83</v>
      </c>
      <c r="I4820" t="str">
        <f>"Trad IRN"</f>
        <v>Trad IRN</v>
      </c>
      <c r="J4820" t="s">
        <v>43</v>
      </c>
      <c r="K4820" t="s">
        <v>44</v>
      </c>
      <c r="L4820" t="s">
        <v>45</v>
      </c>
      <c r="M4820" t="s">
        <v>46</v>
      </c>
      <c r="N4820" t="str">
        <f t="shared" si="484"/>
        <v>08/18/2022</v>
      </c>
      <c r="O4820" t="str">
        <f t="shared" si="485"/>
        <v>12/31/2500</v>
      </c>
      <c r="P4820">
        <v>1</v>
      </c>
      <c r="Q4820">
        <v>1</v>
      </c>
      <c r="S4820">
        <v>0</v>
      </c>
      <c r="T4820">
        <v>1</v>
      </c>
      <c r="U4820">
        <v>0</v>
      </c>
      <c r="V4820" t="str">
        <f>"Trad IRN"</f>
        <v>Trad IRN</v>
      </c>
      <c r="W4820">
        <v>100</v>
      </c>
      <c r="X4820" t="s">
        <v>47</v>
      </c>
      <c r="Z4820" t="s">
        <v>47</v>
      </c>
      <c r="AB4820" t="str">
        <f>"03"</f>
        <v>03</v>
      </c>
      <c r="AC4820" t="s">
        <v>48</v>
      </c>
      <c r="AD4820" t="s">
        <v>49</v>
      </c>
      <c r="AE4820" t="s">
        <v>50</v>
      </c>
      <c r="AF4820">
        <v>0</v>
      </c>
      <c r="AG4820" t="s">
        <v>56</v>
      </c>
      <c r="AH4820" t="str">
        <f>"Trad IRN"</f>
        <v>Trad IRN</v>
      </c>
      <c r="AI4820" t="str">
        <f>"Bldg IRN"</f>
        <v>Bldg IRN</v>
      </c>
      <c r="AJ4820" t="s">
        <v>48</v>
      </c>
      <c r="AK4820" t="s">
        <v>48</v>
      </c>
      <c r="AL4820" t="s">
        <v>53</v>
      </c>
      <c r="AM4820">
        <v>1113.0999999999999</v>
      </c>
      <c r="AN4820">
        <v>1113.0999999999999</v>
      </c>
      <c r="AO4820">
        <v>15</v>
      </c>
    </row>
    <row r="4821" spans="1:41" x14ac:dyDescent="0.3">
      <c r="A4821" t="str">
        <f>"Trad IRN"</f>
        <v>Trad IRN</v>
      </c>
      <c r="B4821" t="str">
        <f>"Bldg IRN"</f>
        <v>Bldg IRN</v>
      </c>
      <c r="C4821" t="s">
        <v>41</v>
      </c>
      <c r="D4821" t="s">
        <v>3</v>
      </c>
      <c r="E4821" t="s">
        <v>80</v>
      </c>
      <c r="F4821" t="s">
        <v>81</v>
      </c>
      <c r="G4821" t="s">
        <v>82</v>
      </c>
      <c r="H4821" t="s">
        <v>83</v>
      </c>
      <c r="I4821" t="str">
        <f>"Trad IRN"</f>
        <v>Trad IRN</v>
      </c>
      <c r="J4821" t="s">
        <v>43</v>
      </c>
      <c r="K4821" t="s">
        <v>44</v>
      </c>
      <c r="L4821" t="s">
        <v>45</v>
      </c>
      <c r="M4821" t="s">
        <v>59</v>
      </c>
      <c r="N4821" t="str">
        <f t="shared" si="484"/>
        <v>08/18/2022</v>
      </c>
      <c r="O4821" t="str">
        <f t="shared" si="485"/>
        <v>12/31/2500</v>
      </c>
      <c r="P4821">
        <v>1</v>
      </c>
      <c r="Q4821">
        <v>1</v>
      </c>
      <c r="S4821">
        <v>0</v>
      </c>
      <c r="T4821">
        <v>1</v>
      </c>
      <c r="U4821">
        <v>0</v>
      </c>
      <c r="V4821" t="s">
        <v>84</v>
      </c>
      <c r="W4821">
        <v>100</v>
      </c>
      <c r="X4821" t="s">
        <v>47</v>
      </c>
      <c r="Z4821" t="s">
        <v>47</v>
      </c>
      <c r="AB4821" t="str">
        <f>"02"</f>
        <v>02</v>
      </c>
      <c r="AC4821" t="s">
        <v>48</v>
      </c>
      <c r="AD4821" t="s">
        <v>49</v>
      </c>
      <c r="AE4821" t="s">
        <v>50</v>
      </c>
      <c r="AF4821">
        <v>0</v>
      </c>
      <c r="AG4821" t="s">
        <v>56</v>
      </c>
      <c r="AH4821" t="str">
        <f>"Trad IRN"</f>
        <v>Trad IRN</v>
      </c>
      <c r="AI4821" t="str">
        <f>"Bldg IRN"</f>
        <v>Bldg IRN</v>
      </c>
      <c r="AJ4821" t="s">
        <v>48</v>
      </c>
      <c r="AK4821" t="s">
        <v>48</v>
      </c>
      <c r="AL4821" t="s">
        <v>53</v>
      </c>
      <c r="AM4821">
        <v>1113.0999999999999</v>
      </c>
      <c r="AN4821">
        <v>1113.0999999999999</v>
      </c>
      <c r="AO4821">
        <v>15</v>
      </c>
    </row>
    <row r="4822" spans="1:41" x14ac:dyDescent="0.3">
      <c r="A4822" t="str">
        <f>"Trad IRN"</f>
        <v>Trad IRN</v>
      </c>
      <c r="B4822" t="str">
        <f>"Bldg IRN"</f>
        <v>Bldg IRN</v>
      </c>
      <c r="C4822" t="s">
        <v>41</v>
      </c>
      <c r="D4822" t="s">
        <v>3</v>
      </c>
      <c r="E4822" t="s">
        <v>80</v>
      </c>
      <c r="F4822" t="s">
        <v>81</v>
      </c>
      <c r="G4822" t="s">
        <v>82</v>
      </c>
      <c r="H4822" t="s">
        <v>83</v>
      </c>
      <c r="I4822" t="str">
        <f>"Trad IRN"</f>
        <v>Trad IRN</v>
      </c>
      <c r="J4822" t="s">
        <v>43</v>
      </c>
      <c r="K4822" t="s">
        <v>44</v>
      </c>
      <c r="L4822" t="s">
        <v>45</v>
      </c>
      <c r="M4822" t="s">
        <v>46</v>
      </c>
      <c r="N4822" t="str">
        <f t="shared" si="484"/>
        <v>08/18/2022</v>
      </c>
      <c r="O4822" t="str">
        <f t="shared" si="485"/>
        <v>12/31/2500</v>
      </c>
      <c r="P4822">
        <v>1</v>
      </c>
      <c r="Q4822">
        <v>1</v>
      </c>
      <c r="S4822">
        <v>0</v>
      </c>
      <c r="T4822">
        <v>1</v>
      </c>
      <c r="U4822">
        <v>0</v>
      </c>
      <c r="V4822" t="str">
        <f>"Trad IRN"</f>
        <v>Trad IRN</v>
      </c>
      <c r="W4822">
        <v>100</v>
      </c>
      <c r="X4822" t="s">
        <v>47</v>
      </c>
      <c r="Z4822" t="s">
        <v>47</v>
      </c>
      <c r="AB4822" t="str">
        <f>"01"</f>
        <v>01</v>
      </c>
      <c r="AC4822" t="s">
        <v>48</v>
      </c>
      <c r="AD4822" t="s">
        <v>49</v>
      </c>
      <c r="AE4822" t="s">
        <v>50</v>
      </c>
      <c r="AF4822">
        <v>0</v>
      </c>
      <c r="AG4822" t="s">
        <v>56</v>
      </c>
      <c r="AH4822" t="str">
        <f>"Trad IRN"</f>
        <v>Trad IRN</v>
      </c>
      <c r="AI4822" t="str">
        <f>"Bldg IRN"</f>
        <v>Bldg IRN</v>
      </c>
      <c r="AJ4822" t="s">
        <v>48</v>
      </c>
      <c r="AK4822" t="s">
        <v>48</v>
      </c>
      <c r="AL4822" t="s">
        <v>53</v>
      </c>
      <c r="AM4822">
        <v>1113.0999999999999</v>
      </c>
      <c r="AN4822">
        <v>1113.0999999999999</v>
      </c>
      <c r="AO4822">
        <v>15</v>
      </c>
    </row>
    <row r="4823" spans="1:41" x14ac:dyDescent="0.3">
      <c r="A4823" t="str">
        <f>"Trad IRN"</f>
        <v>Trad IRN</v>
      </c>
      <c r="B4823" t="str">
        <f>"Bldg IRN"</f>
        <v>Bldg IRN</v>
      </c>
      <c r="C4823" t="s">
        <v>41</v>
      </c>
      <c r="D4823" t="s">
        <v>3</v>
      </c>
      <c r="E4823" t="s">
        <v>80</v>
      </c>
      <c r="F4823" t="s">
        <v>81</v>
      </c>
      <c r="G4823" t="s">
        <v>82</v>
      </c>
      <c r="H4823" t="s">
        <v>83</v>
      </c>
      <c r="I4823" t="str">
        <f>"Trad IRN"</f>
        <v>Trad IRN</v>
      </c>
      <c r="J4823" t="s">
        <v>43</v>
      </c>
      <c r="K4823" t="s">
        <v>44</v>
      </c>
      <c r="L4823" t="s">
        <v>45</v>
      </c>
      <c r="M4823" t="s">
        <v>46</v>
      </c>
      <c r="N4823" t="str">
        <f t="shared" si="484"/>
        <v>08/18/2022</v>
      </c>
      <c r="O4823" t="str">
        <f>"11/03/2022"</f>
        <v>11/03/2022</v>
      </c>
      <c r="P4823">
        <v>0.290576</v>
      </c>
      <c r="Q4823">
        <v>0.290576</v>
      </c>
      <c r="S4823">
        <v>0</v>
      </c>
      <c r="T4823">
        <v>0.290576</v>
      </c>
      <c r="U4823">
        <v>0</v>
      </c>
      <c r="V4823" t="str">
        <f>"Trad IRN"</f>
        <v>Trad IRN</v>
      </c>
      <c r="W4823">
        <v>100</v>
      </c>
      <c r="X4823" t="s">
        <v>47</v>
      </c>
      <c r="Z4823" t="s">
        <v>47</v>
      </c>
      <c r="AB4823" t="str">
        <f>"04"</f>
        <v>04</v>
      </c>
      <c r="AC4823" t="s">
        <v>48</v>
      </c>
      <c r="AD4823" t="s">
        <v>49</v>
      </c>
      <c r="AE4823" t="s">
        <v>50</v>
      </c>
      <c r="AF4823">
        <v>0</v>
      </c>
      <c r="AG4823" t="s">
        <v>56</v>
      </c>
      <c r="AH4823" t="str">
        <f>"Trad IRN"</f>
        <v>Trad IRN</v>
      </c>
      <c r="AI4823" t="str">
        <f>"Bldg IRN"</f>
        <v>Bldg IRN</v>
      </c>
      <c r="AJ4823" t="s">
        <v>48</v>
      </c>
      <c r="AK4823" t="s">
        <v>48</v>
      </c>
      <c r="AL4823" t="s">
        <v>53</v>
      </c>
      <c r="AM4823">
        <v>323.44</v>
      </c>
      <c r="AN4823">
        <v>1113.0999999999999</v>
      </c>
      <c r="AO4823">
        <v>15</v>
      </c>
    </row>
    <row r="4824" spans="1:41" x14ac:dyDescent="0.3">
      <c r="A4824" t="str">
        <f>"Trad IRN"</f>
        <v>Trad IRN</v>
      </c>
      <c r="B4824" t="str">
        <f>"Bldg IRN"</f>
        <v>Bldg IRN</v>
      </c>
      <c r="C4824" t="s">
        <v>41</v>
      </c>
      <c r="D4824" t="s">
        <v>3</v>
      </c>
      <c r="E4824" t="s">
        <v>80</v>
      </c>
      <c r="F4824" t="s">
        <v>81</v>
      </c>
      <c r="G4824" t="s">
        <v>82</v>
      </c>
      <c r="H4824" t="s">
        <v>83</v>
      </c>
      <c r="I4824" t="str">
        <f>"Trad IRN"</f>
        <v>Trad IRN</v>
      </c>
      <c r="J4824" t="s">
        <v>43</v>
      </c>
      <c r="K4824" t="s">
        <v>44</v>
      </c>
      <c r="L4824" t="s">
        <v>45</v>
      </c>
      <c r="M4824" t="s">
        <v>46</v>
      </c>
      <c r="N4824" t="str">
        <f>"11/04/2022"</f>
        <v>11/04/2022</v>
      </c>
      <c r="O4824" t="str">
        <f>"12/31/2500"</f>
        <v>12/31/2500</v>
      </c>
      <c r="P4824">
        <v>0.70942400000000005</v>
      </c>
      <c r="Q4824">
        <v>0.70942400000000005</v>
      </c>
      <c r="S4824">
        <v>0</v>
      </c>
      <c r="T4824">
        <v>0.70942400000000005</v>
      </c>
      <c r="U4824">
        <v>0</v>
      </c>
      <c r="V4824" t="str">
        <f>"Trad IRN"</f>
        <v>Trad IRN</v>
      </c>
      <c r="W4824">
        <v>100</v>
      </c>
      <c r="X4824" t="s">
        <v>47</v>
      </c>
      <c r="Z4824" t="s">
        <v>47</v>
      </c>
      <c r="AB4824" t="str">
        <f>"04"</f>
        <v>04</v>
      </c>
      <c r="AC4824" t="s">
        <v>48</v>
      </c>
      <c r="AD4824" t="s">
        <v>49</v>
      </c>
      <c r="AE4824" t="s">
        <v>50</v>
      </c>
      <c r="AF4824">
        <v>0</v>
      </c>
      <c r="AG4824" t="s">
        <v>56</v>
      </c>
      <c r="AH4824" t="str">
        <f>"Trad IRN"</f>
        <v>Trad IRN</v>
      </c>
      <c r="AI4824" t="str">
        <f>"Bldg IRN"</f>
        <v>Bldg IRN</v>
      </c>
      <c r="AJ4824" t="s">
        <v>48</v>
      </c>
      <c r="AK4824" t="s">
        <v>48</v>
      </c>
      <c r="AL4824" t="s">
        <v>53</v>
      </c>
      <c r="AM4824">
        <v>789.66</v>
      </c>
      <c r="AN4824">
        <v>1113.0999999999999</v>
      </c>
      <c r="AO4824">
        <v>15</v>
      </c>
    </row>
    <row r="4825" spans="1:41" x14ac:dyDescent="0.3">
      <c r="A4825" t="str">
        <f>"Trad IRN"</f>
        <v>Trad IRN</v>
      </c>
      <c r="B4825" t="str">
        <f>"Bldg IRN"</f>
        <v>Bldg IRN</v>
      </c>
      <c r="C4825" t="s">
        <v>41</v>
      </c>
      <c r="D4825" t="s">
        <v>3</v>
      </c>
      <c r="E4825" t="s">
        <v>80</v>
      </c>
      <c r="F4825" t="s">
        <v>81</v>
      </c>
      <c r="G4825" t="s">
        <v>82</v>
      </c>
      <c r="H4825" t="s">
        <v>83</v>
      </c>
      <c r="I4825" t="str">
        <f>"Trad IRN"</f>
        <v>Trad IRN</v>
      </c>
      <c r="J4825" t="s">
        <v>43</v>
      </c>
      <c r="K4825" t="s">
        <v>44</v>
      </c>
      <c r="L4825" t="s">
        <v>45</v>
      </c>
      <c r="M4825" t="s">
        <v>46</v>
      </c>
      <c r="N4825" t="str">
        <f>"08/18/2022"</f>
        <v>08/18/2022</v>
      </c>
      <c r="O4825" t="str">
        <f>"10/25/2022"</f>
        <v>10/25/2022</v>
      </c>
      <c r="P4825">
        <v>0.253778</v>
      </c>
      <c r="Q4825">
        <v>0.253778</v>
      </c>
      <c r="S4825">
        <v>0</v>
      </c>
      <c r="T4825">
        <v>0.253778</v>
      </c>
      <c r="U4825">
        <v>0</v>
      </c>
      <c r="V4825" t="str">
        <f>"Trad IRN"</f>
        <v>Trad IRN</v>
      </c>
      <c r="W4825">
        <v>100</v>
      </c>
      <c r="X4825" t="s">
        <v>47</v>
      </c>
      <c r="Z4825" t="s">
        <v>47</v>
      </c>
      <c r="AB4825" t="str">
        <f>"04"</f>
        <v>04</v>
      </c>
      <c r="AC4825" t="s">
        <v>48</v>
      </c>
      <c r="AD4825" t="s">
        <v>49</v>
      </c>
      <c r="AE4825" t="s">
        <v>50</v>
      </c>
      <c r="AF4825">
        <v>0</v>
      </c>
      <c r="AG4825" t="s">
        <v>56</v>
      </c>
      <c r="AH4825" t="str">
        <f>"Trad IRN"</f>
        <v>Trad IRN</v>
      </c>
      <c r="AI4825" t="str">
        <f>"Bldg IRN"</f>
        <v>Bldg IRN</v>
      </c>
      <c r="AJ4825" t="s">
        <v>48</v>
      </c>
      <c r="AK4825" t="s">
        <v>48</v>
      </c>
      <c r="AL4825" t="s">
        <v>53</v>
      </c>
      <c r="AM4825">
        <v>282.48</v>
      </c>
      <c r="AN4825">
        <v>1113.0999999999999</v>
      </c>
      <c r="AO4825">
        <v>15</v>
      </c>
    </row>
    <row r="4826" spans="1:41" x14ac:dyDescent="0.3">
      <c r="A4826" t="str">
        <f>"Trad IRN"</f>
        <v>Trad IRN</v>
      </c>
      <c r="B4826" t="str">
        <f>"Bldg IRN"</f>
        <v>Bldg IRN</v>
      </c>
      <c r="C4826" t="s">
        <v>41</v>
      </c>
      <c r="D4826" t="s">
        <v>3</v>
      </c>
      <c r="E4826" t="s">
        <v>80</v>
      </c>
      <c r="F4826" t="s">
        <v>81</v>
      </c>
      <c r="G4826" t="s">
        <v>82</v>
      </c>
      <c r="H4826" t="s">
        <v>83</v>
      </c>
      <c r="I4826" t="str">
        <f>"Trad IRN"</f>
        <v>Trad IRN</v>
      </c>
      <c r="J4826" t="s">
        <v>43</v>
      </c>
      <c r="K4826" t="s">
        <v>44</v>
      </c>
      <c r="L4826" t="s">
        <v>45</v>
      </c>
      <c r="M4826" t="s">
        <v>46</v>
      </c>
      <c r="N4826" t="str">
        <f>"10/26/2022"</f>
        <v>10/26/2022</v>
      </c>
      <c r="O4826" t="str">
        <f>"12/31/2500"</f>
        <v>12/31/2500</v>
      </c>
      <c r="P4826">
        <v>0.74622200000000005</v>
      </c>
      <c r="Q4826">
        <v>0.74622200000000005</v>
      </c>
      <c r="R4826">
        <v>0.680585</v>
      </c>
      <c r="S4826">
        <v>0</v>
      </c>
      <c r="T4826">
        <v>0.74622200000000005</v>
      </c>
      <c r="U4826">
        <v>0</v>
      </c>
      <c r="V4826" t="str">
        <f>"Trad IRN"</f>
        <v>Trad IRN</v>
      </c>
      <c r="W4826">
        <v>100</v>
      </c>
      <c r="X4826" t="s">
        <v>47</v>
      </c>
      <c r="Z4826" t="s">
        <v>47</v>
      </c>
      <c r="AB4826" t="str">
        <f>"04"</f>
        <v>04</v>
      </c>
      <c r="AC4826" t="str">
        <f>"05"</f>
        <v>05</v>
      </c>
      <c r="AD4826" t="str">
        <f>"1"</f>
        <v>1</v>
      </c>
      <c r="AE4826" t="s">
        <v>50</v>
      </c>
      <c r="AF4826">
        <v>0</v>
      </c>
      <c r="AG4826" t="s">
        <v>56</v>
      </c>
      <c r="AH4826" t="str">
        <f>"Trad IRN"</f>
        <v>Trad IRN</v>
      </c>
      <c r="AI4826" t="str">
        <f>"Bldg IRN"</f>
        <v>Bldg IRN</v>
      </c>
      <c r="AJ4826" t="s">
        <v>48</v>
      </c>
      <c r="AK4826" t="s">
        <v>48</v>
      </c>
      <c r="AL4826" t="s">
        <v>53</v>
      </c>
      <c r="AM4826">
        <v>830.62</v>
      </c>
      <c r="AN4826">
        <v>1113.0999999999999</v>
      </c>
      <c r="AO4826">
        <v>15</v>
      </c>
    </row>
    <row r="4827" spans="1:41" x14ac:dyDescent="0.3">
      <c r="A4827" t="str">
        <f>"Trad IRN"</f>
        <v>Trad IRN</v>
      </c>
      <c r="B4827" t="str">
        <f>"Bldg IRN"</f>
        <v>Bldg IRN</v>
      </c>
      <c r="C4827" t="s">
        <v>41</v>
      </c>
      <c r="D4827" t="s">
        <v>3</v>
      </c>
      <c r="E4827" t="s">
        <v>80</v>
      </c>
      <c r="F4827" t="s">
        <v>81</v>
      </c>
      <c r="G4827" t="s">
        <v>82</v>
      </c>
      <c r="H4827" t="s">
        <v>83</v>
      </c>
      <c r="I4827" t="str">
        <f>"Trad IRN"</f>
        <v>Trad IRN</v>
      </c>
      <c r="J4827" t="s">
        <v>43</v>
      </c>
      <c r="K4827" t="s">
        <v>44</v>
      </c>
      <c r="L4827" t="s">
        <v>45</v>
      </c>
      <c r="M4827" t="s">
        <v>46</v>
      </c>
      <c r="N4827" t="str">
        <f>"08/18/2022"</f>
        <v>08/18/2022</v>
      </c>
      <c r="O4827" t="str">
        <f>"12/31/2500"</f>
        <v>12/31/2500</v>
      </c>
      <c r="P4827">
        <v>1</v>
      </c>
      <c r="Q4827">
        <v>1</v>
      </c>
      <c r="S4827">
        <v>0</v>
      </c>
      <c r="T4827">
        <v>1</v>
      </c>
      <c r="U4827">
        <v>0</v>
      </c>
      <c r="V4827" t="str">
        <f>"Trad IRN"</f>
        <v>Trad IRN</v>
      </c>
      <c r="W4827">
        <v>100</v>
      </c>
      <c r="X4827" t="s">
        <v>47</v>
      </c>
      <c r="Z4827" t="s">
        <v>47</v>
      </c>
      <c r="AB4827" t="str">
        <f>"01"</f>
        <v>01</v>
      </c>
      <c r="AC4827" t="s">
        <v>48</v>
      </c>
      <c r="AD4827" t="s">
        <v>49</v>
      </c>
      <c r="AE4827" t="s">
        <v>50</v>
      </c>
      <c r="AF4827">
        <v>0</v>
      </c>
      <c r="AG4827" t="s">
        <v>56</v>
      </c>
      <c r="AH4827" t="str">
        <f>"Trad IRN"</f>
        <v>Trad IRN</v>
      </c>
      <c r="AI4827" t="str">
        <f>"Bldg IRN"</f>
        <v>Bldg IRN</v>
      </c>
      <c r="AJ4827" t="s">
        <v>48</v>
      </c>
      <c r="AK4827" t="s">
        <v>48</v>
      </c>
      <c r="AL4827" t="s">
        <v>53</v>
      </c>
      <c r="AM4827">
        <v>1113.0999999999999</v>
      </c>
      <c r="AN4827">
        <v>1113.0999999999999</v>
      </c>
      <c r="AO4827">
        <v>15</v>
      </c>
    </row>
    <row r="4828" spans="1:41" x14ac:dyDescent="0.3">
      <c r="A4828" t="str">
        <f>"Trad IRN"</f>
        <v>Trad IRN</v>
      </c>
      <c r="B4828" t="str">
        <f>"Bldg IRN"</f>
        <v>Bldg IRN</v>
      </c>
      <c r="C4828" t="s">
        <v>41</v>
      </c>
      <c r="D4828" t="s">
        <v>3</v>
      </c>
      <c r="E4828" t="s">
        <v>80</v>
      </c>
      <c r="F4828" t="s">
        <v>81</v>
      </c>
      <c r="G4828" t="s">
        <v>82</v>
      </c>
      <c r="H4828" t="s">
        <v>83</v>
      </c>
      <c r="I4828" t="str">
        <f>"Trad IRN"</f>
        <v>Trad IRN</v>
      </c>
      <c r="J4828" t="s">
        <v>43</v>
      </c>
      <c r="K4828" t="s">
        <v>44</v>
      </c>
      <c r="L4828" t="s">
        <v>45</v>
      </c>
      <c r="M4828" t="s">
        <v>46</v>
      </c>
      <c r="N4828" t="str">
        <f>"08/18/2022"</f>
        <v>08/18/2022</v>
      </c>
      <c r="O4828" t="str">
        <f>"12/31/2500"</f>
        <v>12/31/2500</v>
      </c>
      <c r="P4828">
        <v>1</v>
      </c>
      <c r="Q4828">
        <v>1</v>
      </c>
      <c r="S4828">
        <v>1</v>
      </c>
      <c r="T4828">
        <v>1</v>
      </c>
      <c r="U4828">
        <v>0</v>
      </c>
      <c r="V4828" t="str">
        <f>"Trad IRN"</f>
        <v>Trad IRN</v>
      </c>
      <c r="W4828">
        <v>100</v>
      </c>
      <c r="X4828" t="s">
        <v>47</v>
      </c>
      <c r="Z4828" t="s">
        <v>47</v>
      </c>
      <c r="AB4828" t="str">
        <f>"03"</f>
        <v>03</v>
      </c>
      <c r="AC4828" t="s">
        <v>48</v>
      </c>
      <c r="AD4828" t="s">
        <v>49</v>
      </c>
      <c r="AE4828" t="s">
        <v>50</v>
      </c>
      <c r="AF4828">
        <v>0</v>
      </c>
      <c r="AG4828" t="s">
        <v>56</v>
      </c>
      <c r="AH4828" t="str">
        <f>"Trad IRN"</f>
        <v>Trad IRN</v>
      </c>
      <c r="AI4828" t="str">
        <f>"Bldg IRN"</f>
        <v>Bldg IRN</v>
      </c>
      <c r="AJ4828" t="s">
        <v>48</v>
      </c>
      <c r="AK4828" t="s">
        <v>48</v>
      </c>
      <c r="AL4828" t="s">
        <v>53</v>
      </c>
      <c r="AM4828">
        <v>1113.0999999999999</v>
      </c>
      <c r="AN4828">
        <v>1113.0999999999999</v>
      </c>
      <c r="AO4828">
        <v>15</v>
      </c>
    </row>
    <row r="4829" spans="1:41" x14ac:dyDescent="0.3">
      <c r="A4829" t="str">
        <f>"Trad IRN"</f>
        <v>Trad IRN</v>
      </c>
      <c r="B4829" t="str">
        <f>"Bldg IRN"</f>
        <v>Bldg IRN</v>
      </c>
      <c r="C4829" t="s">
        <v>41</v>
      </c>
      <c r="D4829" t="s">
        <v>3</v>
      </c>
      <c r="E4829" t="s">
        <v>80</v>
      </c>
      <c r="F4829" t="s">
        <v>81</v>
      </c>
      <c r="G4829" t="s">
        <v>82</v>
      </c>
      <c r="H4829" t="s">
        <v>83</v>
      </c>
      <c r="I4829" t="str">
        <f>"Trad IRN"</f>
        <v>Trad IRN</v>
      </c>
      <c r="J4829" t="s">
        <v>43</v>
      </c>
      <c r="K4829" t="s">
        <v>44</v>
      </c>
      <c r="L4829" t="s">
        <v>45</v>
      </c>
      <c r="M4829" t="s">
        <v>46</v>
      </c>
      <c r="N4829" t="str">
        <f>"08/18/2022"</f>
        <v>08/18/2022</v>
      </c>
      <c r="O4829" t="str">
        <f>"12/31/2500"</f>
        <v>12/31/2500</v>
      </c>
      <c r="P4829">
        <v>1</v>
      </c>
      <c r="Q4829">
        <v>1</v>
      </c>
      <c r="S4829">
        <v>0</v>
      </c>
      <c r="T4829">
        <v>1</v>
      </c>
      <c r="U4829">
        <v>0</v>
      </c>
      <c r="V4829" t="str">
        <f>"Trad IRN"</f>
        <v>Trad IRN</v>
      </c>
      <c r="W4829">
        <v>100</v>
      </c>
      <c r="X4829" t="s">
        <v>47</v>
      </c>
      <c r="Z4829" t="s">
        <v>47</v>
      </c>
      <c r="AB4829" t="s">
        <v>57</v>
      </c>
      <c r="AC4829" t="s">
        <v>48</v>
      </c>
      <c r="AD4829" t="s">
        <v>49</v>
      </c>
      <c r="AE4829" t="s">
        <v>50</v>
      </c>
      <c r="AF4829">
        <v>0</v>
      </c>
      <c r="AG4829" t="s">
        <v>56</v>
      </c>
      <c r="AH4829" t="str">
        <f>"Trad IRN"</f>
        <v>Trad IRN</v>
      </c>
      <c r="AI4829" t="str">
        <f>"Bldg IRN"</f>
        <v>Bldg IRN</v>
      </c>
      <c r="AJ4829" t="s">
        <v>48</v>
      </c>
      <c r="AK4829" t="s">
        <v>48</v>
      </c>
      <c r="AL4829" t="s">
        <v>53</v>
      </c>
      <c r="AM4829">
        <v>1113.0999999999999</v>
      </c>
      <c r="AN4829">
        <v>1113.0999999999999</v>
      </c>
      <c r="AO4829">
        <v>15</v>
      </c>
    </row>
    <row r="4830" spans="1:41" x14ac:dyDescent="0.3">
      <c r="A4830" t="str">
        <f>"Trad IRN"</f>
        <v>Trad IRN</v>
      </c>
      <c r="B4830" t="str">
        <f>"Bldg IRN"</f>
        <v>Bldg IRN</v>
      </c>
      <c r="C4830" t="s">
        <v>41</v>
      </c>
      <c r="D4830" t="s">
        <v>3</v>
      </c>
      <c r="E4830" t="s">
        <v>80</v>
      </c>
      <c r="F4830" t="s">
        <v>81</v>
      </c>
      <c r="G4830" t="s">
        <v>82</v>
      </c>
      <c r="H4830" t="s">
        <v>83</v>
      </c>
      <c r="I4830" t="str">
        <f>"Trad IRN"</f>
        <v>Trad IRN</v>
      </c>
      <c r="J4830" t="s">
        <v>43</v>
      </c>
      <c r="K4830" t="s">
        <v>44</v>
      </c>
      <c r="L4830" t="s">
        <v>45</v>
      </c>
      <c r="M4830" t="s">
        <v>46</v>
      </c>
      <c r="N4830" t="str">
        <f>"10/17/2022"</f>
        <v>10/17/2022</v>
      </c>
      <c r="O4830" t="str">
        <f>"12/31/2500"</f>
        <v>12/31/2500</v>
      </c>
      <c r="P4830">
        <v>0.78659599999999996</v>
      </c>
      <c r="Q4830">
        <v>0.78659599999999996</v>
      </c>
      <c r="S4830">
        <v>0</v>
      </c>
      <c r="T4830">
        <v>0.78659599999999996</v>
      </c>
      <c r="U4830">
        <v>0</v>
      </c>
      <c r="V4830" t="str">
        <f>"Trad IRN"</f>
        <v>Trad IRN</v>
      </c>
      <c r="W4830">
        <v>100</v>
      </c>
      <c r="X4830" t="s">
        <v>47</v>
      </c>
      <c r="Z4830" t="s">
        <v>47</v>
      </c>
      <c r="AB4830" t="str">
        <f>"01"</f>
        <v>01</v>
      </c>
      <c r="AC4830" t="s">
        <v>48</v>
      </c>
      <c r="AD4830" t="s">
        <v>49</v>
      </c>
      <c r="AE4830" t="s">
        <v>55</v>
      </c>
      <c r="AF4830">
        <v>0</v>
      </c>
      <c r="AG4830" t="s">
        <v>56</v>
      </c>
      <c r="AH4830" t="str">
        <f>"Trad IRN"</f>
        <v>Trad IRN</v>
      </c>
      <c r="AI4830" t="str">
        <f>"Bldg IRN"</f>
        <v>Bldg IRN</v>
      </c>
      <c r="AJ4830" t="s">
        <v>48</v>
      </c>
      <c r="AK4830" t="s">
        <v>48</v>
      </c>
      <c r="AL4830" t="s">
        <v>53</v>
      </c>
      <c r="AM4830">
        <v>875.56</v>
      </c>
      <c r="AN4830">
        <v>1113.0999999999999</v>
      </c>
      <c r="AO4830">
        <v>15</v>
      </c>
    </row>
    <row r="4831" spans="1:41" x14ac:dyDescent="0.3">
      <c r="A4831" t="str">
        <f>"Trad IRN"</f>
        <v>Trad IRN</v>
      </c>
      <c r="B4831" t="str">
        <f>"Bldg IRN"</f>
        <v>Bldg IRN</v>
      </c>
      <c r="C4831" t="s">
        <v>41</v>
      </c>
      <c r="D4831" t="s">
        <v>3</v>
      </c>
      <c r="E4831" t="s">
        <v>80</v>
      </c>
      <c r="F4831" t="s">
        <v>81</v>
      </c>
      <c r="G4831" t="s">
        <v>82</v>
      </c>
      <c r="H4831" t="s">
        <v>83</v>
      </c>
      <c r="I4831" t="str">
        <f>"Trad IRN"</f>
        <v>Trad IRN</v>
      </c>
      <c r="J4831" t="s">
        <v>43</v>
      </c>
      <c r="K4831" t="s">
        <v>44</v>
      </c>
      <c r="L4831" t="s">
        <v>45</v>
      </c>
      <c r="M4831" t="s">
        <v>46</v>
      </c>
      <c r="N4831" t="str">
        <f t="shared" ref="N4831:N4868" si="486">"08/18/2022"</f>
        <v>08/18/2022</v>
      </c>
      <c r="O4831" t="str">
        <f>"10/16/2022"</f>
        <v>10/16/2022</v>
      </c>
      <c r="P4831">
        <v>0.21340400000000001</v>
      </c>
      <c r="Q4831">
        <v>0.21340400000000001</v>
      </c>
      <c r="S4831">
        <v>0</v>
      </c>
      <c r="T4831">
        <v>0.21340400000000001</v>
      </c>
      <c r="U4831">
        <v>0</v>
      </c>
      <c r="V4831" t="str">
        <f>"Trad IRN"</f>
        <v>Trad IRN</v>
      </c>
      <c r="W4831">
        <v>100</v>
      </c>
      <c r="X4831" t="s">
        <v>47</v>
      </c>
      <c r="Z4831" t="s">
        <v>47</v>
      </c>
      <c r="AB4831" t="str">
        <f>"01"</f>
        <v>01</v>
      </c>
      <c r="AC4831" t="s">
        <v>48</v>
      </c>
      <c r="AD4831" t="s">
        <v>49</v>
      </c>
      <c r="AE4831" t="s">
        <v>50</v>
      </c>
      <c r="AF4831">
        <v>0</v>
      </c>
      <c r="AG4831" t="s">
        <v>56</v>
      </c>
      <c r="AH4831" t="str">
        <f>"Trad IRN"</f>
        <v>Trad IRN</v>
      </c>
      <c r="AI4831" t="str">
        <f>"Bldg IRN"</f>
        <v>Bldg IRN</v>
      </c>
      <c r="AJ4831" t="s">
        <v>48</v>
      </c>
      <c r="AK4831" t="s">
        <v>48</v>
      </c>
      <c r="AL4831" t="s">
        <v>53</v>
      </c>
      <c r="AM4831">
        <v>237.54</v>
      </c>
      <c r="AN4831">
        <v>1113.0999999999999</v>
      </c>
      <c r="AO4831">
        <v>15</v>
      </c>
    </row>
    <row r="4832" spans="1:41" x14ac:dyDescent="0.3">
      <c r="A4832" t="str">
        <f>"Trad IRN"</f>
        <v>Trad IRN</v>
      </c>
      <c r="B4832" t="str">
        <f>"Bldg IRN"</f>
        <v>Bldg IRN</v>
      </c>
      <c r="C4832" t="s">
        <v>41</v>
      </c>
      <c r="D4832" t="s">
        <v>3</v>
      </c>
      <c r="E4832" t="s">
        <v>80</v>
      </c>
      <c r="F4832" t="s">
        <v>81</v>
      </c>
      <c r="G4832" t="s">
        <v>82</v>
      </c>
      <c r="H4832" t="s">
        <v>83</v>
      </c>
      <c r="I4832" t="str">
        <f>"Trad IRN"</f>
        <v>Trad IRN</v>
      </c>
      <c r="J4832" t="s">
        <v>43</v>
      </c>
      <c r="K4832" t="s">
        <v>44</v>
      </c>
      <c r="L4832" t="s">
        <v>45</v>
      </c>
      <c r="M4832" t="s">
        <v>46</v>
      </c>
      <c r="N4832" t="str">
        <f t="shared" si="486"/>
        <v>08/18/2022</v>
      </c>
      <c r="O4832" t="str">
        <f t="shared" ref="O4832:O4845" si="487">"12/31/2500"</f>
        <v>12/31/2500</v>
      </c>
      <c r="P4832">
        <v>1</v>
      </c>
      <c r="Q4832">
        <v>1</v>
      </c>
      <c r="R4832">
        <v>1</v>
      </c>
      <c r="S4832">
        <v>0</v>
      </c>
      <c r="T4832">
        <v>1</v>
      </c>
      <c r="U4832">
        <v>0</v>
      </c>
      <c r="V4832" t="str">
        <f>"Trad IRN"</f>
        <v>Trad IRN</v>
      </c>
      <c r="W4832">
        <v>100</v>
      </c>
      <c r="X4832" t="s">
        <v>47</v>
      </c>
      <c r="Z4832" t="s">
        <v>47</v>
      </c>
      <c r="AB4832" t="str">
        <f>"03"</f>
        <v>03</v>
      </c>
      <c r="AC4832" t="str">
        <f>"05"</f>
        <v>05</v>
      </c>
      <c r="AD4832" t="str">
        <f>"1"</f>
        <v>1</v>
      </c>
      <c r="AE4832" t="s">
        <v>50</v>
      </c>
      <c r="AF4832">
        <v>0</v>
      </c>
      <c r="AG4832" t="s">
        <v>56</v>
      </c>
      <c r="AH4832" t="str">
        <f>"Trad IRN"</f>
        <v>Trad IRN</v>
      </c>
      <c r="AI4832" t="str">
        <f>"Bldg IRN"</f>
        <v>Bldg IRN</v>
      </c>
      <c r="AJ4832" t="s">
        <v>48</v>
      </c>
      <c r="AK4832" t="s">
        <v>48</v>
      </c>
      <c r="AL4832" t="s">
        <v>53</v>
      </c>
      <c r="AM4832">
        <v>1113.0999999999999</v>
      </c>
      <c r="AN4832">
        <v>1113.0999999999999</v>
      </c>
      <c r="AO4832">
        <v>15</v>
      </c>
    </row>
    <row r="4833" spans="1:41" x14ac:dyDescent="0.3">
      <c r="A4833" t="str">
        <f>"Trad IRN"</f>
        <v>Trad IRN</v>
      </c>
      <c r="B4833" t="str">
        <f>"Bldg IRN"</f>
        <v>Bldg IRN</v>
      </c>
      <c r="C4833" t="s">
        <v>41</v>
      </c>
      <c r="D4833" t="s">
        <v>3</v>
      </c>
      <c r="E4833" t="s">
        <v>80</v>
      </c>
      <c r="F4833" t="s">
        <v>81</v>
      </c>
      <c r="G4833" t="s">
        <v>82</v>
      </c>
      <c r="H4833" t="s">
        <v>83</v>
      </c>
      <c r="I4833" t="str">
        <f>"Trad IRN"</f>
        <v>Trad IRN</v>
      </c>
      <c r="J4833" t="s">
        <v>43</v>
      </c>
      <c r="K4833" t="s">
        <v>44</v>
      </c>
      <c r="L4833" t="s">
        <v>45</v>
      </c>
      <c r="M4833" t="s">
        <v>46</v>
      </c>
      <c r="N4833" t="str">
        <f t="shared" si="486"/>
        <v>08/18/2022</v>
      </c>
      <c r="O4833" t="str">
        <f t="shared" si="487"/>
        <v>12/31/2500</v>
      </c>
      <c r="P4833">
        <v>1</v>
      </c>
      <c r="Q4833">
        <v>1</v>
      </c>
      <c r="S4833">
        <v>0</v>
      </c>
      <c r="T4833">
        <v>1</v>
      </c>
      <c r="U4833">
        <v>0</v>
      </c>
      <c r="V4833" t="str">
        <f>"Trad IRN"</f>
        <v>Trad IRN</v>
      </c>
      <c r="W4833">
        <v>100</v>
      </c>
      <c r="X4833" t="s">
        <v>47</v>
      </c>
      <c r="Z4833" t="s">
        <v>47</v>
      </c>
      <c r="AB4833" t="str">
        <f>"03"</f>
        <v>03</v>
      </c>
      <c r="AC4833" t="s">
        <v>48</v>
      </c>
      <c r="AD4833" t="s">
        <v>49</v>
      </c>
      <c r="AE4833" t="s">
        <v>50</v>
      </c>
      <c r="AF4833">
        <v>0</v>
      </c>
      <c r="AG4833" t="s">
        <v>56</v>
      </c>
      <c r="AH4833" t="str">
        <f>"Trad IRN"</f>
        <v>Trad IRN</v>
      </c>
      <c r="AI4833" t="str">
        <f>"Bldg IRN"</f>
        <v>Bldg IRN</v>
      </c>
      <c r="AJ4833" t="s">
        <v>48</v>
      </c>
      <c r="AK4833" t="s">
        <v>48</v>
      </c>
      <c r="AL4833" t="s">
        <v>53</v>
      </c>
      <c r="AM4833">
        <v>1113.0999999999999</v>
      </c>
      <c r="AN4833">
        <v>1113.0999999999999</v>
      </c>
      <c r="AO4833">
        <v>15</v>
      </c>
    </row>
    <row r="4834" spans="1:41" x14ac:dyDescent="0.3">
      <c r="A4834" t="str">
        <f>"Trad IRN"</f>
        <v>Trad IRN</v>
      </c>
      <c r="B4834" t="str">
        <f>"Bldg IRN"</f>
        <v>Bldg IRN</v>
      </c>
      <c r="C4834" t="s">
        <v>41</v>
      </c>
      <c r="D4834" t="s">
        <v>3</v>
      </c>
      <c r="E4834" t="s">
        <v>80</v>
      </c>
      <c r="F4834" t="s">
        <v>81</v>
      </c>
      <c r="G4834" t="s">
        <v>82</v>
      </c>
      <c r="H4834" t="s">
        <v>83</v>
      </c>
      <c r="I4834" t="str">
        <f>"Trad IRN"</f>
        <v>Trad IRN</v>
      </c>
      <c r="J4834" t="s">
        <v>43</v>
      </c>
      <c r="K4834" t="s">
        <v>44</v>
      </c>
      <c r="L4834" t="s">
        <v>45</v>
      </c>
      <c r="M4834" t="s">
        <v>46</v>
      </c>
      <c r="N4834" t="str">
        <f t="shared" si="486"/>
        <v>08/18/2022</v>
      </c>
      <c r="O4834" t="str">
        <f t="shared" si="487"/>
        <v>12/31/2500</v>
      </c>
      <c r="P4834">
        <v>1</v>
      </c>
      <c r="Q4834">
        <v>1</v>
      </c>
      <c r="S4834">
        <v>0</v>
      </c>
      <c r="T4834">
        <v>1</v>
      </c>
      <c r="U4834">
        <v>0</v>
      </c>
      <c r="V4834" t="str">
        <f>"Trad IRN"</f>
        <v>Trad IRN</v>
      </c>
      <c r="W4834">
        <v>100</v>
      </c>
      <c r="X4834" t="s">
        <v>47</v>
      </c>
      <c r="Z4834" t="s">
        <v>47</v>
      </c>
      <c r="AB4834" t="s">
        <v>57</v>
      </c>
      <c r="AC4834" t="s">
        <v>48</v>
      </c>
      <c r="AD4834" t="s">
        <v>49</v>
      </c>
      <c r="AE4834" t="s">
        <v>50</v>
      </c>
      <c r="AF4834">
        <v>0</v>
      </c>
      <c r="AG4834" t="s">
        <v>56</v>
      </c>
      <c r="AH4834" t="str">
        <f>"Trad IRN"</f>
        <v>Trad IRN</v>
      </c>
      <c r="AI4834" t="str">
        <f>"Bldg IRN"</f>
        <v>Bldg IRN</v>
      </c>
      <c r="AJ4834" t="s">
        <v>48</v>
      </c>
      <c r="AK4834" t="s">
        <v>48</v>
      </c>
      <c r="AL4834" t="s">
        <v>53</v>
      </c>
      <c r="AM4834">
        <v>1113.0999999999999</v>
      </c>
      <c r="AN4834">
        <v>1113.0999999999999</v>
      </c>
      <c r="AO4834">
        <v>15</v>
      </c>
    </row>
    <row r="4835" spans="1:41" x14ac:dyDescent="0.3">
      <c r="A4835" t="str">
        <f>"Trad IRN"</f>
        <v>Trad IRN</v>
      </c>
      <c r="B4835" t="str">
        <f>"Bldg IRN"</f>
        <v>Bldg IRN</v>
      </c>
      <c r="C4835" t="s">
        <v>41</v>
      </c>
      <c r="D4835" t="s">
        <v>3</v>
      </c>
      <c r="E4835" t="s">
        <v>80</v>
      </c>
      <c r="F4835" t="s">
        <v>81</v>
      </c>
      <c r="G4835" t="s">
        <v>82</v>
      </c>
      <c r="H4835" t="s">
        <v>83</v>
      </c>
      <c r="I4835" t="str">
        <f>"Trad IRN"</f>
        <v>Trad IRN</v>
      </c>
      <c r="J4835" t="s">
        <v>43</v>
      </c>
      <c r="K4835" t="s">
        <v>44</v>
      </c>
      <c r="L4835" t="s">
        <v>45</v>
      </c>
      <c r="M4835" t="s">
        <v>46</v>
      </c>
      <c r="N4835" t="str">
        <f t="shared" si="486"/>
        <v>08/18/2022</v>
      </c>
      <c r="O4835" t="str">
        <f t="shared" si="487"/>
        <v>12/31/2500</v>
      </c>
      <c r="P4835">
        <v>1</v>
      </c>
      <c r="Q4835">
        <v>1</v>
      </c>
      <c r="S4835">
        <v>0</v>
      </c>
      <c r="T4835">
        <v>1</v>
      </c>
      <c r="U4835">
        <v>0</v>
      </c>
      <c r="V4835" t="str">
        <f>"Trad IRN"</f>
        <v>Trad IRN</v>
      </c>
      <c r="W4835">
        <v>100</v>
      </c>
      <c r="X4835" t="s">
        <v>47</v>
      </c>
      <c r="Z4835" t="s">
        <v>47</v>
      </c>
      <c r="AB4835" t="str">
        <f>"04"</f>
        <v>04</v>
      </c>
      <c r="AC4835" t="s">
        <v>48</v>
      </c>
      <c r="AD4835" t="s">
        <v>49</v>
      </c>
      <c r="AE4835" t="s">
        <v>50</v>
      </c>
      <c r="AF4835">
        <v>0</v>
      </c>
      <c r="AG4835" t="s">
        <v>56</v>
      </c>
      <c r="AH4835" t="str">
        <f>"Trad IRN"</f>
        <v>Trad IRN</v>
      </c>
      <c r="AI4835" t="str">
        <f>"Bldg IRN"</f>
        <v>Bldg IRN</v>
      </c>
      <c r="AJ4835" t="s">
        <v>48</v>
      </c>
      <c r="AK4835" t="s">
        <v>48</v>
      </c>
      <c r="AL4835" t="s">
        <v>53</v>
      </c>
      <c r="AM4835">
        <v>1113.0999999999999</v>
      </c>
      <c r="AN4835">
        <v>1113.0999999999999</v>
      </c>
      <c r="AO4835">
        <v>15</v>
      </c>
    </row>
    <row r="4836" spans="1:41" x14ac:dyDescent="0.3">
      <c r="A4836" t="str">
        <f>"Trad IRN"</f>
        <v>Trad IRN</v>
      </c>
      <c r="B4836" t="str">
        <f>"Bldg IRN"</f>
        <v>Bldg IRN</v>
      </c>
      <c r="C4836" t="s">
        <v>41</v>
      </c>
      <c r="D4836" t="s">
        <v>3</v>
      </c>
      <c r="E4836" t="s">
        <v>80</v>
      </c>
      <c r="F4836" t="s">
        <v>81</v>
      </c>
      <c r="G4836" t="s">
        <v>82</v>
      </c>
      <c r="H4836" t="s">
        <v>83</v>
      </c>
      <c r="I4836" t="str">
        <f>"Trad IRN"</f>
        <v>Trad IRN</v>
      </c>
      <c r="J4836" t="s">
        <v>43</v>
      </c>
      <c r="K4836" t="s">
        <v>44</v>
      </c>
      <c r="L4836" t="s">
        <v>45</v>
      </c>
      <c r="M4836" t="s">
        <v>46</v>
      </c>
      <c r="N4836" t="str">
        <f t="shared" si="486"/>
        <v>08/18/2022</v>
      </c>
      <c r="O4836" t="str">
        <f t="shared" si="487"/>
        <v>12/31/2500</v>
      </c>
      <c r="P4836">
        <v>1</v>
      </c>
      <c r="Q4836">
        <v>1</v>
      </c>
      <c r="R4836">
        <v>1</v>
      </c>
      <c r="S4836">
        <v>0</v>
      </c>
      <c r="T4836">
        <v>1</v>
      </c>
      <c r="U4836">
        <v>0</v>
      </c>
      <c r="V4836" t="str">
        <f>"Trad IRN"</f>
        <v>Trad IRN</v>
      </c>
      <c r="W4836">
        <v>100</v>
      </c>
      <c r="X4836" t="s">
        <v>47</v>
      </c>
      <c r="Z4836" t="s">
        <v>47</v>
      </c>
      <c r="AB4836" t="str">
        <f>"05"</f>
        <v>05</v>
      </c>
      <c r="AC4836" t="str">
        <f>"12"</f>
        <v>12</v>
      </c>
      <c r="AD4836" t="str">
        <f>"6"</f>
        <v>6</v>
      </c>
      <c r="AE4836" t="s">
        <v>50</v>
      </c>
      <c r="AF4836">
        <v>0</v>
      </c>
      <c r="AG4836" t="s">
        <v>56</v>
      </c>
      <c r="AH4836" t="str">
        <f>"Trad IRN"</f>
        <v>Trad IRN</v>
      </c>
      <c r="AI4836" t="str">
        <f>"Bldg IRN"</f>
        <v>Bldg IRN</v>
      </c>
      <c r="AJ4836" t="s">
        <v>48</v>
      </c>
      <c r="AK4836" t="s">
        <v>48</v>
      </c>
      <c r="AL4836" t="s">
        <v>53</v>
      </c>
      <c r="AM4836">
        <v>1113.0999999999999</v>
      </c>
      <c r="AN4836">
        <v>1113.0999999999999</v>
      </c>
      <c r="AO4836">
        <v>15</v>
      </c>
    </row>
    <row r="4837" spans="1:41" x14ac:dyDescent="0.3">
      <c r="A4837" t="str">
        <f>"Trad IRN"</f>
        <v>Trad IRN</v>
      </c>
      <c r="B4837" t="str">
        <f>"Bldg IRN"</f>
        <v>Bldg IRN</v>
      </c>
      <c r="C4837" t="s">
        <v>41</v>
      </c>
      <c r="D4837" t="s">
        <v>3</v>
      </c>
      <c r="E4837" t="s">
        <v>80</v>
      </c>
      <c r="F4837" t="s">
        <v>81</v>
      </c>
      <c r="G4837" t="s">
        <v>82</v>
      </c>
      <c r="H4837" t="s">
        <v>83</v>
      </c>
      <c r="I4837" t="str">
        <f>"Trad IRN"</f>
        <v>Trad IRN</v>
      </c>
      <c r="J4837" t="s">
        <v>43</v>
      </c>
      <c r="K4837" t="s">
        <v>44</v>
      </c>
      <c r="L4837" t="s">
        <v>45</v>
      </c>
      <c r="M4837" t="s">
        <v>46</v>
      </c>
      <c r="N4837" t="str">
        <f t="shared" si="486"/>
        <v>08/18/2022</v>
      </c>
      <c r="O4837" t="str">
        <f t="shared" si="487"/>
        <v>12/31/2500</v>
      </c>
      <c r="P4837">
        <v>1</v>
      </c>
      <c r="Q4837">
        <v>1</v>
      </c>
      <c r="S4837">
        <v>1</v>
      </c>
      <c r="T4837">
        <v>1</v>
      </c>
      <c r="U4837">
        <v>0</v>
      </c>
      <c r="V4837" t="str">
        <f>"Trad IRN"</f>
        <v>Trad IRN</v>
      </c>
      <c r="W4837">
        <v>100</v>
      </c>
      <c r="X4837" t="s">
        <v>47</v>
      </c>
      <c r="Z4837" t="s">
        <v>47</v>
      </c>
      <c r="AB4837" t="str">
        <f>"04"</f>
        <v>04</v>
      </c>
      <c r="AC4837" t="s">
        <v>48</v>
      </c>
      <c r="AD4837" t="s">
        <v>49</v>
      </c>
      <c r="AE4837" t="s">
        <v>50</v>
      </c>
      <c r="AF4837">
        <v>0</v>
      </c>
      <c r="AG4837" t="s">
        <v>56</v>
      </c>
      <c r="AH4837" t="str">
        <f>"Trad IRN"</f>
        <v>Trad IRN</v>
      </c>
      <c r="AI4837" t="str">
        <f>"Bldg IRN"</f>
        <v>Bldg IRN</v>
      </c>
      <c r="AJ4837" t="s">
        <v>48</v>
      </c>
      <c r="AK4837" t="s">
        <v>48</v>
      </c>
      <c r="AL4837" t="s">
        <v>53</v>
      </c>
      <c r="AM4837">
        <v>1113.0999999999999</v>
      </c>
      <c r="AN4837">
        <v>1113.0999999999999</v>
      </c>
      <c r="AO4837">
        <v>15</v>
      </c>
    </row>
    <row r="4838" spans="1:41" x14ac:dyDescent="0.3">
      <c r="A4838" t="str">
        <f>"Trad IRN"</f>
        <v>Trad IRN</v>
      </c>
      <c r="B4838" t="str">
        <f>"Bldg IRN"</f>
        <v>Bldg IRN</v>
      </c>
      <c r="C4838" t="s">
        <v>41</v>
      </c>
      <c r="D4838" t="s">
        <v>3</v>
      </c>
      <c r="E4838" t="s">
        <v>80</v>
      </c>
      <c r="F4838" t="s">
        <v>81</v>
      </c>
      <c r="G4838" t="s">
        <v>82</v>
      </c>
      <c r="H4838" t="s">
        <v>83</v>
      </c>
      <c r="I4838" t="str">
        <f>"Trad IRN"</f>
        <v>Trad IRN</v>
      </c>
      <c r="J4838" t="s">
        <v>43</v>
      </c>
      <c r="K4838" t="s">
        <v>44</v>
      </c>
      <c r="L4838" t="s">
        <v>45</v>
      </c>
      <c r="M4838" t="s">
        <v>46</v>
      </c>
      <c r="N4838" t="str">
        <f t="shared" si="486"/>
        <v>08/18/2022</v>
      </c>
      <c r="O4838" t="str">
        <f t="shared" si="487"/>
        <v>12/31/2500</v>
      </c>
      <c r="P4838">
        <v>1</v>
      </c>
      <c r="Q4838">
        <v>1</v>
      </c>
      <c r="S4838">
        <v>0</v>
      </c>
      <c r="T4838">
        <v>1</v>
      </c>
      <c r="U4838">
        <v>0</v>
      </c>
      <c r="V4838" t="str">
        <f>"Trad IRN"</f>
        <v>Trad IRN</v>
      </c>
      <c r="W4838">
        <v>100</v>
      </c>
      <c r="X4838" t="s">
        <v>47</v>
      </c>
      <c r="Z4838" t="s">
        <v>47</v>
      </c>
      <c r="AB4838" t="str">
        <f>"01"</f>
        <v>01</v>
      </c>
      <c r="AC4838" t="s">
        <v>48</v>
      </c>
      <c r="AD4838" t="s">
        <v>49</v>
      </c>
      <c r="AE4838" t="s">
        <v>50</v>
      </c>
      <c r="AF4838">
        <v>0</v>
      </c>
      <c r="AG4838" t="s">
        <v>56</v>
      </c>
      <c r="AH4838" t="str">
        <f>"Trad IRN"</f>
        <v>Trad IRN</v>
      </c>
      <c r="AI4838" t="str">
        <f>"Bldg IRN"</f>
        <v>Bldg IRN</v>
      </c>
      <c r="AJ4838" t="s">
        <v>48</v>
      </c>
      <c r="AK4838" t="s">
        <v>48</v>
      </c>
      <c r="AL4838" t="s">
        <v>53</v>
      </c>
      <c r="AM4838">
        <v>1113.0999999999999</v>
      </c>
      <c r="AN4838">
        <v>1113.0999999999999</v>
      </c>
      <c r="AO4838">
        <v>15</v>
      </c>
    </row>
    <row r="4839" spans="1:41" x14ac:dyDescent="0.3">
      <c r="A4839" t="str">
        <f>"Trad IRN"</f>
        <v>Trad IRN</v>
      </c>
      <c r="B4839" t="str">
        <f>"Bldg IRN"</f>
        <v>Bldg IRN</v>
      </c>
      <c r="C4839" t="s">
        <v>41</v>
      </c>
      <c r="D4839" t="s">
        <v>3</v>
      </c>
      <c r="E4839" t="s">
        <v>80</v>
      </c>
      <c r="F4839" t="s">
        <v>81</v>
      </c>
      <c r="G4839" t="s">
        <v>82</v>
      </c>
      <c r="H4839" t="s">
        <v>83</v>
      </c>
      <c r="I4839" t="str">
        <f>"Trad IRN"</f>
        <v>Trad IRN</v>
      </c>
      <c r="J4839" t="s">
        <v>43</v>
      </c>
      <c r="K4839" t="s">
        <v>44</v>
      </c>
      <c r="L4839" t="s">
        <v>45</v>
      </c>
      <c r="M4839" t="s">
        <v>46</v>
      </c>
      <c r="N4839" t="str">
        <f t="shared" si="486"/>
        <v>08/18/2022</v>
      </c>
      <c r="O4839" t="str">
        <f t="shared" si="487"/>
        <v>12/31/2500</v>
      </c>
      <c r="P4839">
        <v>1</v>
      </c>
      <c r="Q4839">
        <v>1</v>
      </c>
      <c r="S4839">
        <v>0</v>
      </c>
      <c r="T4839">
        <v>1</v>
      </c>
      <c r="U4839">
        <v>0</v>
      </c>
      <c r="V4839" t="str">
        <f>"Trad IRN"</f>
        <v>Trad IRN</v>
      </c>
      <c r="W4839">
        <v>100</v>
      </c>
      <c r="X4839" t="s">
        <v>47</v>
      </c>
      <c r="Z4839" t="s">
        <v>47</v>
      </c>
      <c r="AB4839" t="str">
        <f>"02"</f>
        <v>02</v>
      </c>
      <c r="AC4839" t="s">
        <v>48</v>
      </c>
      <c r="AD4839" t="s">
        <v>49</v>
      </c>
      <c r="AE4839" t="s">
        <v>55</v>
      </c>
      <c r="AF4839">
        <v>0</v>
      </c>
      <c r="AG4839" t="s">
        <v>56</v>
      </c>
      <c r="AH4839" t="str">
        <f>"Trad IRN"</f>
        <v>Trad IRN</v>
      </c>
      <c r="AI4839" t="str">
        <f>"Bldg IRN"</f>
        <v>Bldg IRN</v>
      </c>
      <c r="AJ4839" t="s">
        <v>48</v>
      </c>
      <c r="AK4839" t="s">
        <v>48</v>
      </c>
      <c r="AL4839" t="s">
        <v>53</v>
      </c>
      <c r="AM4839">
        <v>1113.0999999999999</v>
      </c>
      <c r="AN4839">
        <v>1113.0999999999999</v>
      </c>
      <c r="AO4839">
        <v>15</v>
      </c>
    </row>
    <row r="4840" spans="1:41" x14ac:dyDescent="0.3">
      <c r="A4840" t="str">
        <f>"Trad IRN"</f>
        <v>Trad IRN</v>
      </c>
      <c r="B4840" t="str">
        <f>"Bldg IRN"</f>
        <v>Bldg IRN</v>
      </c>
      <c r="C4840" t="s">
        <v>41</v>
      </c>
      <c r="D4840" t="s">
        <v>3</v>
      </c>
      <c r="E4840" t="s">
        <v>80</v>
      </c>
      <c r="F4840" t="s">
        <v>81</v>
      </c>
      <c r="G4840" t="s">
        <v>82</v>
      </c>
      <c r="H4840" t="s">
        <v>83</v>
      </c>
      <c r="I4840" t="str">
        <f>"Trad IRN"</f>
        <v>Trad IRN</v>
      </c>
      <c r="J4840" t="s">
        <v>43</v>
      </c>
      <c r="K4840" t="s">
        <v>44</v>
      </c>
      <c r="L4840" t="s">
        <v>45</v>
      </c>
      <c r="M4840" t="s">
        <v>46</v>
      </c>
      <c r="N4840" t="str">
        <f t="shared" si="486"/>
        <v>08/18/2022</v>
      </c>
      <c r="O4840" t="str">
        <f t="shared" si="487"/>
        <v>12/31/2500</v>
      </c>
      <c r="P4840">
        <v>1</v>
      </c>
      <c r="Q4840">
        <v>1</v>
      </c>
      <c r="S4840">
        <v>0</v>
      </c>
      <c r="T4840">
        <v>1</v>
      </c>
      <c r="U4840">
        <v>0</v>
      </c>
      <c r="V4840" t="str">
        <f>"Trad IRN"</f>
        <v>Trad IRN</v>
      </c>
      <c r="W4840">
        <v>100</v>
      </c>
      <c r="X4840" t="s">
        <v>47</v>
      </c>
      <c r="Z4840" t="s">
        <v>47</v>
      </c>
      <c r="AB4840" t="str">
        <f>"01"</f>
        <v>01</v>
      </c>
      <c r="AC4840" t="s">
        <v>48</v>
      </c>
      <c r="AD4840" t="s">
        <v>49</v>
      </c>
      <c r="AE4840" t="s">
        <v>55</v>
      </c>
      <c r="AF4840">
        <v>0</v>
      </c>
      <c r="AG4840" t="s">
        <v>56</v>
      </c>
      <c r="AH4840" t="str">
        <f>"Trad IRN"</f>
        <v>Trad IRN</v>
      </c>
      <c r="AI4840" t="str">
        <f>"Bldg IRN"</f>
        <v>Bldg IRN</v>
      </c>
      <c r="AJ4840" t="s">
        <v>48</v>
      </c>
      <c r="AK4840" t="s">
        <v>48</v>
      </c>
      <c r="AL4840" t="s">
        <v>53</v>
      </c>
      <c r="AM4840">
        <v>1113.0999999999999</v>
      </c>
      <c r="AN4840">
        <v>1113.0999999999999</v>
      </c>
      <c r="AO4840">
        <v>15</v>
      </c>
    </row>
    <row r="4841" spans="1:41" x14ac:dyDescent="0.3">
      <c r="A4841" t="str">
        <f>"Trad IRN"</f>
        <v>Trad IRN</v>
      </c>
      <c r="B4841" t="str">
        <f>"Bldg IRN"</f>
        <v>Bldg IRN</v>
      </c>
      <c r="C4841" t="s">
        <v>41</v>
      </c>
      <c r="D4841" t="s">
        <v>3</v>
      </c>
      <c r="E4841" t="s">
        <v>80</v>
      </c>
      <c r="F4841" t="s">
        <v>81</v>
      </c>
      <c r="G4841" t="s">
        <v>82</v>
      </c>
      <c r="H4841" t="s">
        <v>83</v>
      </c>
      <c r="I4841" t="str">
        <f>"Trad IRN"</f>
        <v>Trad IRN</v>
      </c>
      <c r="J4841" t="s">
        <v>43</v>
      </c>
      <c r="K4841" t="s">
        <v>44</v>
      </c>
      <c r="L4841" t="s">
        <v>45</v>
      </c>
      <c r="M4841" t="s">
        <v>46</v>
      </c>
      <c r="N4841" t="str">
        <f t="shared" si="486"/>
        <v>08/18/2022</v>
      </c>
      <c r="O4841" t="str">
        <f t="shared" si="487"/>
        <v>12/31/2500</v>
      </c>
      <c r="P4841">
        <v>1</v>
      </c>
      <c r="Q4841">
        <v>1</v>
      </c>
      <c r="S4841">
        <v>0</v>
      </c>
      <c r="T4841">
        <v>1</v>
      </c>
      <c r="U4841">
        <v>0</v>
      </c>
      <c r="V4841" t="str">
        <f>"Trad IRN"</f>
        <v>Trad IRN</v>
      </c>
      <c r="W4841">
        <v>100</v>
      </c>
      <c r="X4841" t="s">
        <v>47</v>
      </c>
      <c r="Z4841" t="s">
        <v>47</v>
      </c>
      <c r="AB4841" t="str">
        <f>"01"</f>
        <v>01</v>
      </c>
      <c r="AC4841" t="s">
        <v>48</v>
      </c>
      <c r="AD4841" t="s">
        <v>49</v>
      </c>
      <c r="AE4841" t="s">
        <v>50</v>
      </c>
      <c r="AF4841">
        <v>0</v>
      </c>
      <c r="AG4841" t="s">
        <v>56</v>
      </c>
      <c r="AH4841" t="str">
        <f>"Trad IRN"</f>
        <v>Trad IRN</v>
      </c>
      <c r="AI4841" t="str">
        <f>"Bldg IRN"</f>
        <v>Bldg IRN</v>
      </c>
      <c r="AJ4841" t="s">
        <v>48</v>
      </c>
      <c r="AK4841" t="s">
        <v>48</v>
      </c>
      <c r="AL4841" t="s">
        <v>53</v>
      </c>
      <c r="AM4841">
        <v>1113.0999999999999</v>
      </c>
      <c r="AN4841">
        <v>1113.0999999999999</v>
      </c>
      <c r="AO4841">
        <v>15</v>
      </c>
    </row>
    <row r="4842" spans="1:41" x14ac:dyDescent="0.3">
      <c r="A4842" t="str">
        <f>"Trad IRN"</f>
        <v>Trad IRN</v>
      </c>
      <c r="B4842" t="str">
        <f>"Bldg IRN"</f>
        <v>Bldg IRN</v>
      </c>
      <c r="C4842" t="s">
        <v>41</v>
      </c>
      <c r="D4842" t="s">
        <v>3</v>
      </c>
      <c r="E4842" t="s">
        <v>80</v>
      </c>
      <c r="F4842" t="s">
        <v>81</v>
      </c>
      <c r="G4842" t="s">
        <v>82</v>
      </c>
      <c r="H4842" t="s">
        <v>83</v>
      </c>
      <c r="I4842" t="str">
        <f>"Trad IRN"</f>
        <v>Trad IRN</v>
      </c>
      <c r="J4842" t="s">
        <v>43</v>
      </c>
      <c r="K4842" t="s">
        <v>44</v>
      </c>
      <c r="L4842" t="s">
        <v>45</v>
      </c>
      <c r="M4842" t="s">
        <v>46</v>
      </c>
      <c r="N4842" t="str">
        <f t="shared" si="486"/>
        <v>08/18/2022</v>
      </c>
      <c r="O4842" t="str">
        <f t="shared" si="487"/>
        <v>12/31/2500</v>
      </c>
      <c r="P4842">
        <v>1</v>
      </c>
      <c r="Q4842">
        <v>1</v>
      </c>
      <c r="S4842">
        <v>0</v>
      </c>
      <c r="T4842">
        <v>1</v>
      </c>
      <c r="U4842">
        <v>0</v>
      </c>
      <c r="V4842" t="str">
        <f>"Trad IRN"</f>
        <v>Trad IRN</v>
      </c>
      <c r="W4842">
        <v>100</v>
      </c>
      <c r="X4842" t="s">
        <v>47</v>
      </c>
      <c r="Z4842" t="s">
        <v>47</v>
      </c>
      <c r="AB4842" t="str">
        <f>"03"</f>
        <v>03</v>
      </c>
      <c r="AC4842" t="s">
        <v>48</v>
      </c>
      <c r="AD4842" t="s">
        <v>49</v>
      </c>
      <c r="AE4842" t="s">
        <v>50</v>
      </c>
      <c r="AF4842">
        <v>0</v>
      </c>
      <c r="AG4842" t="s">
        <v>56</v>
      </c>
      <c r="AH4842" t="str">
        <f>"Trad IRN"</f>
        <v>Trad IRN</v>
      </c>
      <c r="AI4842" t="str">
        <f>"Bldg IRN"</f>
        <v>Bldg IRN</v>
      </c>
      <c r="AJ4842" t="s">
        <v>48</v>
      </c>
      <c r="AK4842" t="s">
        <v>48</v>
      </c>
      <c r="AL4842" t="s">
        <v>53</v>
      </c>
      <c r="AM4842">
        <v>1113.0999999999999</v>
      </c>
      <c r="AN4842">
        <v>1113.0999999999999</v>
      </c>
      <c r="AO4842">
        <v>15</v>
      </c>
    </row>
    <row r="4843" spans="1:41" x14ac:dyDescent="0.3">
      <c r="A4843" t="str">
        <f>"Trad IRN"</f>
        <v>Trad IRN</v>
      </c>
      <c r="B4843" t="str">
        <f>"Bldg IRN"</f>
        <v>Bldg IRN</v>
      </c>
      <c r="C4843" t="s">
        <v>41</v>
      </c>
      <c r="D4843" t="s">
        <v>3</v>
      </c>
      <c r="E4843" t="s">
        <v>80</v>
      </c>
      <c r="F4843" t="s">
        <v>81</v>
      </c>
      <c r="G4843" t="s">
        <v>82</v>
      </c>
      <c r="H4843" t="s">
        <v>83</v>
      </c>
      <c r="I4843" t="str">
        <f>"Trad IRN"</f>
        <v>Trad IRN</v>
      </c>
      <c r="J4843" t="s">
        <v>43</v>
      </c>
      <c r="K4843" t="s">
        <v>44</v>
      </c>
      <c r="L4843" t="s">
        <v>45</v>
      </c>
      <c r="M4843" t="s">
        <v>46</v>
      </c>
      <c r="N4843" t="str">
        <f t="shared" si="486"/>
        <v>08/18/2022</v>
      </c>
      <c r="O4843" t="str">
        <f t="shared" si="487"/>
        <v>12/31/2500</v>
      </c>
      <c r="P4843">
        <v>1</v>
      </c>
      <c r="Q4843">
        <v>1</v>
      </c>
      <c r="S4843">
        <v>0</v>
      </c>
      <c r="T4843">
        <v>1</v>
      </c>
      <c r="U4843">
        <v>0</v>
      </c>
      <c r="V4843" t="str">
        <f>"Trad IRN"</f>
        <v>Trad IRN</v>
      </c>
      <c r="W4843">
        <v>100</v>
      </c>
      <c r="X4843" t="s">
        <v>47</v>
      </c>
      <c r="Z4843" t="s">
        <v>47</v>
      </c>
      <c r="AB4843" t="str">
        <f>"02"</f>
        <v>02</v>
      </c>
      <c r="AC4843" t="s">
        <v>48</v>
      </c>
      <c r="AD4843" t="s">
        <v>49</v>
      </c>
      <c r="AE4843" t="s">
        <v>50</v>
      </c>
      <c r="AF4843">
        <v>0</v>
      </c>
      <c r="AG4843" t="s">
        <v>56</v>
      </c>
      <c r="AH4843" t="str">
        <f>"Trad IRN"</f>
        <v>Trad IRN</v>
      </c>
      <c r="AI4843" t="str">
        <f>"Bldg IRN"</f>
        <v>Bldg IRN</v>
      </c>
      <c r="AJ4843" t="s">
        <v>48</v>
      </c>
      <c r="AK4843" t="s">
        <v>48</v>
      </c>
      <c r="AL4843" t="s">
        <v>53</v>
      </c>
      <c r="AM4843">
        <v>1113.0999999999999</v>
      </c>
      <c r="AN4843">
        <v>1113.0999999999999</v>
      </c>
      <c r="AO4843">
        <v>15</v>
      </c>
    </row>
    <row r="4844" spans="1:41" x14ac:dyDescent="0.3">
      <c r="A4844" t="str">
        <f>"Trad IRN"</f>
        <v>Trad IRN</v>
      </c>
      <c r="B4844" t="str">
        <f>"Bldg IRN"</f>
        <v>Bldg IRN</v>
      </c>
      <c r="C4844" t="s">
        <v>41</v>
      </c>
      <c r="D4844" t="s">
        <v>3</v>
      </c>
      <c r="E4844" t="s">
        <v>80</v>
      </c>
      <c r="F4844" t="s">
        <v>81</v>
      </c>
      <c r="G4844" t="s">
        <v>82</v>
      </c>
      <c r="H4844" t="s">
        <v>83</v>
      </c>
      <c r="I4844" t="str">
        <f>"Trad IRN"</f>
        <v>Trad IRN</v>
      </c>
      <c r="J4844" t="s">
        <v>43</v>
      </c>
      <c r="K4844" t="s">
        <v>44</v>
      </c>
      <c r="L4844" t="s">
        <v>45</v>
      </c>
      <c r="M4844" t="s">
        <v>46</v>
      </c>
      <c r="N4844" t="str">
        <f t="shared" si="486"/>
        <v>08/18/2022</v>
      </c>
      <c r="O4844" t="str">
        <f t="shared" si="487"/>
        <v>12/31/2500</v>
      </c>
      <c r="P4844">
        <v>1</v>
      </c>
      <c r="Q4844">
        <v>1</v>
      </c>
      <c r="S4844">
        <v>0</v>
      </c>
      <c r="T4844">
        <v>1</v>
      </c>
      <c r="U4844">
        <v>0</v>
      </c>
      <c r="V4844" t="str">
        <f>"Trad IRN"</f>
        <v>Trad IRN</v>
      </c>
      <c r="W4844">
        <v>100</v>
      </c>
      <c r="X4844" t="s">
        <v>47</v>
      </c>
      <c r="Z4844" t="s">
        <v>47</v>
      </c>
      <c r="AB4844" t="str">
        <f>"03"</f>
        <v>03</v>
      </c>
      <c r="AC4844" t="s">
        <v>48</v>
      </c>
      <c r="AD4844" t="s">
        <v>49</v>
      </c>
      <c r="AE4844" t="s">
        <v>50</v>
      </c>
      <c r="AF4844">
        <v>0</v>
      </c>
      <c r="AG4844" t="s">
        <v>56</v>
      </c>
      <c r="AH4844" t="str">
        <f>"Trad IRN"</f>
        <v>Trad IRN</v>
      </c>
      <c r="AI4844" t="str">
        <f>"Bldg IRN"</f>
        <v>Bldg IRN</v>
      </c>
      <c r="AJ4844" t="s">
        <v>48</v>
      </c>
      <c r="AK4844" t="s">
        <v>48</v>
      </c>
      <c r="AL4844" t="s">
        <v>53</v>
      </c>
      <c r="AM4844">
        <v>1113.0999999999999</v>
      </c>
      <c r="AN4844">
        <v>1113.0999999999999</v>
      </c>
      <c r="AO4844">
        <v>15</v>
      </c>
    </row>
    <row r="4845" spans="1:41" x14ac:dyDescent="0.3">
      <c r="A4845" t="str">
        <f>"Trad IRN"</f>
        <v>Trad IRN</v>
      </c>
      <c r="B4845" t="str">
        <f>"Bldg IRN"</f>
        <v>Bldg IRN</v>
      </c>
      <c r="C4845" t="s">
        <v>41</v>
      </c>
      <c r="D4845" t="s">
        <v>3</v>
      </c>
      <c r="E4845" t="s">
        <v>80</v>
      </c>
      <c r="F4845" t="s">
        <v>81</v>
      </c>
      <c r="G4845" t="s">
        <v>82</v>
      </c>
      <c r="H4845" t="s">
        <v>83</v>
      </c>
      <c r="I4845" t="str">
        <f>"Trad IRN"</f>
        <v>Trad IRN</v>
      </c>
      <c r="J4845" t="s">
        <v>43</v>
      </c>
      <c r="K4845" t="s">
        <v>44</v>
      </c>
      <c r="L4845" t="s">
        <v>45</v>
      </c>
      <c r="M4845" t="s">
        <v>46</v>
      </c>
      <c r="N4845" t="str">
        <f t="shared" si="486"/>
        <v>08/18/2022</v>
      </c>
      <c r="O4845" t="str">
        <f t="shared" si="487"/>
        <v>12/31/2500</v>
      </c>
      <c r="P4845">
        <v>1</v>
      </c>
      <c r="Q4845">
        <v>1</v>
      </c>
      <c r="S4845">
        <v>0</v>
      </c>
      <c r="T4845">
        <v>1</v>
      </c>
      <c r="U4845">
        <v>0</v>
      </c>
      <c r="V4845" t="str">
        <f>"Trad IRN"</f>
        <v>Trad IRN</v>
      </c>
      <c r="W4845">
        <v>100</v>
      </c>
      <c r="X4845" t="s">
        <v>47</v>
      </c>
      <c r="Z4845" t="s">
        <v>47</v>
      </c>
      <c r="AB4845" t="str">
        <f>"04"</f>
        <v>04</v>
      </c>
      <c r="AC4845" t="s">
        <v>48</v>
      </c>
      <c r="AD4845" t="s">
        <v>49</v>
      </c>
      <c r="AE4845" t="s">
        <v>50</v>
      </c>
      <c r="AF4845">
        <v>0</v>
      </c>
      <c r="AG4845" t="s">
        <v>56</v>
      </c>
      <c r="AH4845" t="str">
        <f>"Trad IRN"</f>
        <v>Trad IRN</v>
      </c>
      <c r="AI4845" t="str">
        <f>"Bldg IRN"</f>
        <v>Bldg IRN</v>
      </c>
      <c r="AJ4845" t="s">
        <v>48</v>
      </c>
      <c r="AK4845" t="s">
        <v>48</v>
      </c>
      <c r="AL4845" t="s">
        <v>53</v>
      </c>
      <c r="AM4845">
        <v>1113.0999999999999</v>
      </c>
      <c r="AN4845">
        <v>1113.0999999999999</v>
      </c>
      <c r="AO4845">
        <v>15</v>
      </c>
    </row>
    <row r="4846" spans="1:41" x14ac:dyDescent="0.3">
      <c r="A4846" t="str">
        <f>"Trad IRN"</f>
        <v>Trad IRN</v>
      </c>
      <c r="B4846" t="str">
        <f>"Bldg IRN"</f>
        <v>Bldg IRN</v>
      </c>
      <c r="C4846" t="s">
        <v>41</v>
      </c>
      <c r="D4846" t="s">
        <v>3</v>
      </c>
      <c r="E4846" t="s">
        <v>80</v>
      </c>
      <c r="F4846" t="s">
        <v>81</v>
      </c>
      <c r="G4846" t="s">
        <v>82</v>
      </c>
      <c r="H4846" t="s">
        <v>83</v>
      </c>
      <c r="I4846" t="str">
        <f>"Trad IRN"</f>
        <v>Trad IRN</v>
      </c>
      <c r="J4846" t="s">
        <v>43</v>
      </c>
      <c r="K4846" t="s">
        <v>44</v>
      </c>
      <c r="L4846" t="s">
        <v>45</v>
      </c>
      <c r="M4846" t="s">
        <v>46</v>
      </c>
      <c r="N4846" t="str">
        <f t="shared" si="486"/>
        <v>08/18/2022</v>
      </c>
      <c r="O4846" t="str">
        <f>"10/26/2022"</f>
        <v>10/26/2022</v>
      </c>
      <c r="P4846">
        <v>0.25954500000000003</v>
      </c>
      <c r="Q4846">
        <v>0.25954500000000003</v>
      </c>
      <c r="S4846">
        <v>0</v>
      </c>
      <c r="T4846">
        <v>0.25954500000000003</v>
      </c>
      <c r="U4846">
        <v>0</v>
      </c>
      <c r="V4846" t="str">
        <f>"Trad IRN"</f>
        <v>Trad IRN</v>
      </c>
      <c r="W4846">
        <v>100</v>
      </c>
      <c r="X4846" t="s">
        <v>47</v>
      </c>
      <c r="Z4846" t="s">
        <v>47</v>
      </c>
      <c r="AB4846" t="s">
        <v>57</v>
      </c>
      <c r="AC4846" t="s">
        <v>48</v>
      </c>
      <c r="AD4846" t="s">
        <v>49</v>
      </c>
      <c r="AE4846" t="s">
        <v>50</v>
      </c>
      <c r="AF4846">
        <v>0</v>
      </c>
      <c r="AG4846" t="s">
        <v>56</v>
      </c>
      <c r="AH4846" t="str">
        <f>"Trad IRN"</f>
        <v>Trad IRN</v>
      </c>
      <c r="AI4846" t="str">
        <f>"Bldg IRN"</f>
        <v>Bldg IRN</v>
      </c>
      <c r="AJ4846" t="s">
        <v>48</v>
      </c>
      <c r="AK4846" t="s">
        <v>48</v>
      </c>
      <c r="AL4846" t="s">
        <v>53</v>
      </c>
      <c r="AM4846">
        <v>288.89999999999998</v>
      </c>
      <c r="AN4846">
        <v>1113.0999999999999</v>
      </c>
      <c r="AO4846">
        <v>15</v>
      </c>
    </row>
    <row r="4847" spans="1:41" x14ac:dyDescent="0.3">
      <c r="A4847" t="str">
        <f>"Trad IRN"</f>
        <v>Trad IRN</v>
      </c>
      <c r="B4847" t="str">
        <f>"Bldg IRN"</f>
        <v>Bldg IRN</v>
      </c>
      <c r="C4847" t="s">
        <v>41</v>
      </c>
      <c r="D4847" t="s">
        <v>3</v>
      </c>
      <c r="E4847" t="s">
        <v>80</v>
      </c>
      <c r="F4847" t="s">
        <v>81</v>
      </c>
      <c r="G4847" t="s">
        <v>82</v>
      </c>
      <c r="H4847" t="s">
        <v>83</v>
      </c>
      <c r="I4847" t="str">
        <f>"Trad IRN"</f>
        <v>Trad IRN</v>
      </c>
      <c r="J4847" t="s">
        <v>43</v>
      </c>
      <c r="K4847" t="s">
        <v>44</v>
      </c>
      <c r="L4847" t="s">
        <v>45</v>
      </c>
      <c r="M4847" t="s">
        <v>46</v>
      </c>
      <c r="N4847" t="str">
        <f t="shared" si="486"/>
        <v>08/18/2022</v>
      </c>
      <c r="O4847" t="str">
        <f t="shared" ref="O4847:O4884" si="488">"12/31/2500"</f>
        <v>12/31/2500</v>
      </c>
      <c r="P4847">
        <v>1</v>
      </c>
      <c r="Q4847">
        <v>1</v>
      </c>
      <c r="S4847">
        <v>0</v>
      </c>
      <c r="T4847">
        <v>1</v>
      </c>
      <c r="U4847">
        <v>0</v>
      </c>
      <c r="V4847" t="str">
        <f>"Trad IRN"</f>
        <v>Trad IRN</v>
      </c>
      <c r="W4847">
        <v>100</v>
      </c>
      <c r="X4847" t="s">
        <v>47</v>
      </c>
      <c r="Z4847" t="s">
        <v>47</v>
      </c>
      <c r="AB4847" t="str">
        <f>"01"</f>
        <v>01</v>
      </c>
      <c r="AC4847" t="s">
        <v>48</v>
      </c>
      <c r="AD4847" t="s">
        <v>49</v>
      </c>
      <c r="AE4847" t="s">
        <v>50</v>
      </c>
      <c r="AF4847">
        <v>0</v>
      </c>
      <c r="AG4847" t="s">
        <v>56</v>
      </c>
      <c r="AH4847" t="str">
        <f>"Trad IRN"</f>
        <v>Trad IRN</v>
      </c>
      <c r="AI4847" t="str">
        <f>"Bldg IRN"</f>
        <v>Bldg IRN</v>
      </c>
      <c r="AJ4847" t="s">
        <v>48</v>
      </c>
      <c r="AK4847" t="s">
        <v>48</v>
      </c>
      <c r="AL4847" t="s">
        <v>53</v>
      </c>
      <c r="AM4847">
        <v>1113.0999999999999</v>
      </c>
      <c r="AN4847">
        <v>1113.0999999999999</v>
      </c>
      <c r="AO4847">
        <v>15</v>
      </c>
    </row>
    <row r="4848" spans="1:41" x14ac:dyDescent="0.3">
      <c r="A4848" t="str">
        <f>"Trad IRN"</f>
        <v>Trad IRN</v>
      </c>
      <c r="B4848" t="str">
        <f>"Bldg IRN"</f>
        <v>Bldg IRN</v>
      </c>
      <c r="C4848" t="s">
        <v>41</v>
      </c>
      <c r="D4848" t="s">
        <v>3</v>
      </c>
      <c r="E4848" t="s">
        <v>80</v>
      </c>
      <c r="F4848" t="s">
        <v>81</v>
      </c>
      <c r="G4848" t="s">
        <v>82</v>
      </c>
      <c r="H4848" t="s">
        <v>83</v>
      </c>
      <c r="I4848" t="str">
        <f>"Trad IRN"</f>
        <v>Trad IRN</v>
      </c>
      <c r="J4848" t="s">
        <v>43</v>
      </c>
      <c r="K4848" t="s">
        <v>44</v>
      </c>
      <c r="L4848" t="s">
        <v>45</v>
      </c>
      <c r="M4848" t="s">
        <v>46</v>
      </c>
      <c r="N4848" t="str">
        <f t="shared" si="486"/>
        <v>08/18/2022</v>
      </c>
      <c r="O4848" t="str">
        <f t="shared" si="488"/>
        <v>12/31/2500</v>
      </c>
      <c r="P4848">
        <v>1</v>
      </c>
      <c r="Q4848">
        <v>1</v>
      </c>
      <c r="S4848">
        <v>0</v>
      </c>
      <c r="T4848">
        <v>1</v>
      </c>
      <c r="U4848">
        <v>0</v>
      </c>
      <c r="V4848" t="str">
        <f>"Trad IRN"</f>
        <v>Trad IRN</v>
      </c>
      <c r="W4848">
        <v>100</v>
      </c>
      <c r="X4848" t="s">
        <v>47</v>
      </c>
      <c r="Z4848" t="s">
        <v>47</v>
      </c>
      <c r="AB4848" t="str">
        <f>"05"</f>
        <v>05</v>
      </c>
      <c r="AC4848" t="s">
        <v>48</v>
      </c>
      <c r="AD4848" t="s">
        <v>49</v>
      </c>
      <c r="AE4848" t="s">
        <v>55</v>
      </c>
      <c r="AF4848">
        <v>0</v>
      </c>
      <c r="AG4848" t="s">
        <v>56</v>
      </c>
      <c r="AH4848" t="str">
        <f>"Trad IRN"</f>
        <v>Trad IRN</v>
      </c>
      <c r="AI4848" t="str">
        <f>"Bldg IRN"</f>
        <v>Bldg IRN</v>
      </c>
      <c r="AJ4848" t="s">
        <v>48</v>
      </c>
      <c r="AK4848" t="s">
        <v>48</v>
      </c>
      <c r="AL4848" t="s">
        <v>53</v>
      </c>
      <c r="AM4848">
        <v>1113.0999999999999</v>
      </c>
      <c r="AN4848">
        <v>1113.0999999999999</v>
      </c>
      <c r="AO4848">
        <v>15</v>
      </c>
    </row>
    <row r="4849" spans="1:41" x14ac:dyDescent="0.3">
      <c r="A4849" t="str">
        <f>"Trad IRN"</f>
        <v>Trad IRN</v>
      </c>
      <c r="B4849" t="str">
        <f>"Bldg IRN"</f>
        <v>Bldg IRN</v>
      </c>
      <c r="C4849" t="s">
        <v>41</v>
      </c>
      <c r="D4849" t="s">
        <v>3</v>
      </c>
      <c r="E4849" t="s">
        <v>80</v>
      </c>
      <c r="F4849" t="s">
        <v>81</v>
      </c>
      <c r="G4849" t="s">
        <v>82</v>
      </c>
      <c r="H4849" t="s">
        <v>83</v>
      </c>
      <c r="I4849" t="str">
        <f>"Trad IRN"</f>
        <v>Trad IRN</v>
      </c>
      <c r="J4849" t="s">
        <v>43</v>
      </c>
      <c r="K4849" t="s">
        <v>44</v>
      </c>
      <c r="L4849" t="s">
        <v>45</v>
      </c>
      <c r="M4849" t="s">
        <v>46</v>
      </c>
      <c r="N4849" t="str">
        <f t="shared" si="486"/>
        <v>08/18/2022</v>
      </c>
      <c r="O4849" t="str">
        <f t="shared" si="488"/>
        <v>12/31/2500</v>
      </c>
      <c r="P4849">
        <v>1</v>
      </c>
      <c r="Q4849">
        <v>1</v>
      </c>
      <c r="S4849">
        <v>0</v>
      </c>
      <c r="T4849">
        <v>1</v>
      </c>
      <c r="U4849">
        <v>0</v>
      </c>
      <c r="V4849" t="str">
        <f>"Trad IRN"</f>
        <v>Trad IRN</v>
      </c>
      <c r="W4849">
        <v>100</v>
      </c>
      <c r="X4849" t="s">
        <v>47</v>
      </c>
      <c r="Z4849" t="s">
        <v>47</v>
      </c>
      <c r="AB4849" t="str">
        <f>"05"</f>
        <v>05</v>
      </c>
      <c r="AC4849" t="s">
        <v>48</v>
      </c>
      <c r="AD4849" t="s">
        <v>49</v>
      </c>
      <c r="AE4849" t="s">
        <v>55</v>
      </c>
      <c r="AF4849">
        <v>0</v>
      </c>
      <c r="AG4849" t="s">
        <v>56</v>
      </c>
      <c r="AH4849" t="str">
        <f>"Trad IRN"</f>
        <v>Trad IRN</v>
      </c>
      <c r="AI4849" t="str">
        <f>"Bldg IRN"</f>
        <v>Bldg IRN</v>
      </c>
      <c r="AJ4849" t="s">
        <v>48</v>
      </c>
      <c r="AK4849" t="s">
        <v>48</v>
      </c>
      <c r="AL4849" t="s">
        <v>53</v>
      </c>
      <c r="AM4849">
        <v>1113.0999999999999</v>
      </c>
      <c r="AN4849">
        <v>1113.0999999999999</v>
      </c>
      <c r="AO4849">
        <v>15</v>
      </c>
    </row>
    <row r="4850" spans="1:41" x14ac:dyDescent="0.3">
      <c r="A4850" t="str">
        <f>"Trad IRN"</f>
        <v>Trad IRN</v>
      </c>
      <c r="B4850" t="str">
        <f>"Bldg IRN"</f>
        <v>Bldg IRN</v>
      </c>
      <c r="C4850" t="s">
        <v>41</v>
      </c>
      <c r="D4850" t="s">
        <v>3</v>
      </c>
      <c r="E4850" t="s">
        <v>80</v>
      </c>
      <c r="F4850" t="s">
        <v>81</v>
      </c>
      <c r="G4850" t="s">
        <v>82</v>
      </c>
      <c r="H4850" t="s">
        <v>83</v>
      </c>
      <c r="I4850" t="str">
        <f>"Trad IRN"</f>
        <v>Trad IRN</v>
      </c>
      <c r="J4850" t="s">
        <v>43</v>
      </c>
      <c r="K4850" t="s">
        <v>44</v>
      </c>
      <c r="L4850" t="s">
        <v>45</v>
      </c>
      <c r="M4850" t="s">
        <v>46</v>
      </c>
      <c r="N4850" t="str">
        <f t="shared" si="486"/>
        <v>08/18/2022</v>
      </c>
      <c r="O4850" t="str">
        <f t="shared" si="488"/>
        <v>12/31/2500</v>
      </c>
      <c r="P4850">
        <v>1</v>
      </c>
      <c r="Q4850">
        <v>1</v>
      </c>
      <c r="S4850">
        <v>0</v>
      </c>
      <c r="T4850">
        <v>1</v>
      </c>
      <c r="U4850">
        <v>0</v>
      </c>
      <c r="V4850" t="str">
        <f>"Trad IRN"</f>
        <v>Trad IRN</v>
      </c>
      <c r="W4850">
        <v>100</v>
      </c>
      <c r="X4850" t="s">
        <v>47</v>
      </c>
      <c r="Z4850" t="s">
        <v>47</v>
      </c>
      <c r="AB4850" t="str">
        <f>"02"</f>
        <v>02</v>
      </c>
      <c r="AC4850" t="s">
        <v>48</v>
      </c>
      <c r="AD4850" t="s">
        <v>49</v>
      </c>
      <c r="AE4850" t="s">
        <v>50</v>
      </c>
      <c r="AF4850">
        <v>0</v>
      </c>
      <c r="AG4850" t="s">
        <v>56</v>
      </c>
      <c r="AH4850" t="str">
        <f>"Trad IRN"</f>
        <v>Trad IRN</v>
      </c>
      <c r="AI4850" t="str">
        <f>"Bldg IRN"</f>
        <v>Bldg IRN</v>
      </c>
      <c r="AJ4850" t="s">
        <v>48</v>
      </c>
      <c r="AK4850" t="s">
        <v>48</v>
      </c>
      <c r="AL4850" t="s">
        <v>53</v>
      </c>
      <c r="AM4850">
        <v>1113.0999999999999</v>
      </c>
      <c r="AN4850">
        <v>1113.0999999999999</v>
      </c>
      <c r="AO4850">
        <v>15</v>
      </c>
    </row>
    <row r="4851" spans="1:41" x14ac:dyDescent="0.3">
      <c r="A4851" t="str">
        <f>"Trad IRN"</f>
        <v>Trad IRN</v>
      </c>
      <c r="B4851" t="str">
        <f>"Bldg IRN"</f>
        <v>Bldg IRN</v>
      </c>
      <c r="C4851" t="s">
        <v>41</v>
      </c>
      <c r="D4851" t="s">
        <v>3</v>
      </c>
      <c r="E4851" t="s">
        <v>80</v>
      </c>
      <c r="F4851" t="s">
        <v>81</v>
      </c>
      <c r="G4851" t="s">
        <v>82</v>
      </c>
      <c r="H4851" t="s">
        <v>83</v>
      </c>
      <c r="I4851" t="str">
        <f>"Trad IRN"</f>
        <v>Trad IRN</v>
      </c>
      <c r="J4851" t="s">
        <v>43</v>
      </c>
      <c r="K4851" t="s">
        <v>44</v>
      </c>
      <c r="L4851" t="s">
        <v>45</v>
      </c>
      <c r="M4851" t="s">
        <v>46</v>
      </c>
      <c r="N4851" t="str">
        <f t="shared" si="486"/>
        <v>08/18/2022</v>
      </c>
      <c r="O4851" t="str">
        <f t="shared" si="488"/>
        <v>12/31/2500</v>
      </c>
      <c r="P4851">
        <v>1</v>
      </c>
      <c r="Q4851">
        <v>1</v>
      </c>
      <c r="S4851">
        <v>0</v>
      </c>
      <c r="T4851">
        <v>1</v>
      </c>
      <c r="U4851">
        <v>0</v>
      </c>
      <c r="V4851" t="str">
        <f>"Trad IRN"</f>
        <v>Trad IRN</v>
      </c>
      <c r="W4851">
        <v>100</v>
      </c>
      <c r="X4851" t="s">
        <v>47</v>
      </c>
      <c r="Z4851" t="s">
        <v>47</v>
      </c>
      <c r="AB4851" t="str">
        <f>"05"</f>
        <v>05</v>
      </c>
      <c r="AC4851" t="s">
        <v>48</v>
      </c>
      <c r="AD4851" t="s">
        <v>49</v>
      </c>
      <c r="AE4851" t="s">
        <v>50</v>
      </c>
      <c r="AF4851">
        <v>0</v>
      </c>
      <c r="AG4851" t="s">
        <v>56</v>
      </c>
      <c r="AH4851" t="str">
        <f>"Trad IRN"</f>
        <v>Trad IRN</v>
      </c>
      <c r="AI4851" t="str">
        <f>"Bldg IRN"</f>
        <v>Bldg IRN</v>
      </c>
      <c r="AJ4851" t="s">
        <v>48</v>
      </c>
      <c r="AK4851" t="s">
        <v>48</v>
      </c>
      <c r="AL4851" t="s">
        <v>53</v>
      </c>
      <c r="AM4851">
        <v>1113.0999999999999</v>
      </c>
      <c r="AN4851">
        <v>1113.0999999999999</v>
      </c>
      <c r="AO4851">
        <v>15</v>
      </c>
    </row>
    <row r="4852" spans="1:41" x14ac:dyDescent="0.3">
      <c r="A4852" t="str">
        <f>"Trad IRN"</f>
        <v>Trad IRN</v>
      </c>
      <c r="B4852" t="str">
        <f>"Bldg IRN"</f>
        <v>Bldg IRN</v>
      </c>
      <c r="C4852" t="s">
        <v>41</v>
      </c>
      <c r="D4852" t="s">
        <v>3</v>
      </c>
      <c r="E4852" t="s">
        <v>80</v>
      </c>
      <c r="F4852" t="s">
        <v>81</v>
      </c>
      <c r="G4852" t="s">
        <v>82</v>
      </c>
      <c r="H4852" t="s">
        <v>83</v>
      </c>
      <c r="I4852" t="str">
        <f>"Trad IRN"</f>
        <v>Trad IRN</v>
      </c>
      <c r="J4852" t="s">
        <v>43</v>
      </c>
      <c r="K4852" t="s">
        <v>44</v>
      </c>
      <c r="L4852" t="s">
        <v>45</v>
      </c>
      <c r="M4852" t="s">
        <v>46</v>
      </c>
      <c r="N4852" t="str">
        <f t="shared" si="486"/>
        <v>08/18/2022</v>
      </c>
      <c r="O4852" t="str">
        <f t="shared" si="488"/>
        <v>12/31/2500</v>
      </c>
      <c r="P4852">
        <v>1</v>
      </c>
      <c r="Q4852">
        <v>1</v>
      </c>
      <c r="S4852">
        <v>0</v>
      </c>
      <c r="T4852">
        <v>1</v>
      </c>
      <c r="U4852">
        <v>0</v>
      </c>
      <c r="V4852" t="str">
        <f>"Trad IRN"</f>
        <v>Trad IRN</v>
      </c>
      <c r="W4852">
        <v>100</v>
      </c>
      <c r="X4852" t="s">
        <v>47</v>
      </c>
      <c r="Z4852" t="s">
        <v>47</v>
      </c>
      <c r="AB4852" t="str">
        <f>"05"</f>
        <v>05</v>
      </c>
      <c r="AC4852" t="s">
        <v>48</v>
      </c>
      <c r="AD4852" t="s">
        <v>49</v>
      </c>
      <c r="AE4852" t="s">
        <v>50</v>
      </c>
      <c r="AF4852">
        <v>0</v>
      </c>
      <c r="AG4852" t="s">
        <v>56</v>
      </c>
      <c r="AH4852" t="str">
        <f>"Trad IRN"</f>
        <v>Trad IRN</v>
      </c>
      <c r="AI4852" t="str">
        <f>"Bldg IRN"</f>
        <v>Bldg IRN</v>
      </c>
      <c r="AJ4852" t="s">
        <v>48</v>
      </c>
      <c r="AK4852" t="s">
        <v>48</v>
      </c>
      <c r="AL4852" t="s">
        <v>53</v>
      </c>
      <c r="AM4852">
        <v>1113.0999999999999</v>
      </c>
      <c r="AN4852">
        <v>1113.0999999999999</v>
      </c>
      <c r="AO4852">
        <v>15</v>
      </c>
    </row>
    <row r="4853" spans="1:41" x14ac:dyDescent="0.3">
      <c r="A4853" t="str">
        <f>"Trad IRN"</f>
        <v>Trad IRN</v>
      </c>
      <c r="B4853" t="str">
        <f>"Bldg IRN"</f>
        <v>Bldg IRN</v>
      </c>
      <c r="C4853" t="s">
        <v>41</v>
      </c>
      <c r="D4853" t="s">
        <v>3</v>
      </c>
      <c r="E4853" t="s">
        <v>80</v>
      </c>
      <c r="F4853" t="s">
        <v>81</v>
      </c>
      <c r="G4853" t="s">
        <v>82</v>
      </c>
      <c r="H4853" t="s">
        <v>83</v>
      </c>
      <c r="I4853" t="str">
        <f>"Trad IRN"</f>
        <v>Trad IRN</v>
      </c>
      <c r="J4853" t="s">
        <v>43</v>
      </c>
      <c r="K4853" t="s">
        <v>44</v>
      </c>
      <c r="L4853" t="s">
        <v>45</v>
      </c>
      <c r="M4853" t="s">
        <v>46</v>
      </c>
      <c r="N4853" t="str">
        <f t="shared" si="486"/>
        <v>08/18/2022</v>
      </c>
      <c r="O4853" t="str">
        <f t="shared" si="488"/>
        <v>12/31/2500</v>
      </c>
      <c r="P4853">
        <v>1</v>
      </c>
      <c r="Q4853">
        <v>1</v>
      </c>
      <c r="S4853">
        <v>0</v>
      </c>
      <c r="T4853">
        <v>1</v>
      </c>
      <c r="U4853">
        <v>0</v>
      </c>
      <c r="V4853" t="str">
        <f>"Trad IRN"</f>
        <v>Trad IRN</v>
      </c>
      <c r="W4853">
        <v>100</v>
      </c>
      <c r="X4853" t="s">
        <v>47</v>
      </c>
      <c r="Z4853" t="s">
        <v>47</v>
      </c>
      <c r="AB4853" t="str">
        <f>"02"</f>
        <v>02</v>
      </c>
      <c r="AC4853" t="s">
        <v>48</v>
      </c>
      <c r="AD4853" t="s">
        <v>49</v>
      </c>
      <c r="AE4853" t="s">
        <v>50</v>
      </c>
      <c r="AF4853">
        <v>0</v>
      </c>
      <c r="AG4853" t="s">
        <v>56</v>
      </c>
      <c r="AH4853" t="str">
        <f>"Trad IRN"</f>
        <v>Trad IRN</v>
      </c>
      <c r="AI4853" t="str">
        <f>"Bldg IRN"</f>
        <v>Bldg IRN</v>
      </c>
      <c r="AJ4853" t="s">
        <v>48</v>
      </c>
      <c r="AK4853" t="s">
        <v>48</v>
      </c>
      <c r="AL4853" t="s">
        <v>53</v>
      </c>
      <c r="AM4853">
        <v>1113.0999999999999</v>
      </c>
      <c r="AN4853">
        <v>1113.0999999999999</v>
      </c>
      <c r="AO4853">
        <v>15</v>
      </c>
    </row>
    <row r="4854" spans="1:41" x14ac:dyDescent="0.3">
      <c r="A4854" t="str">
        <f>"Trad IRN"</f>
        <v>Trad IRN</v>
      </c>
      <c r="B4854" t="str">
        <f>"Bldg IRN"</f>
        <v>Bldg IRN</v>
      </c>
      <c r="C4854" t="s">
        <v>41</v>
      </c>
      <c r="D4854" t="s">
        <v>3</v>
      </c>
      <c r="E4854" t="s">
        <v>80</v>
      </c>
      <c r="F4854" t="s">
        <v>81</v>
      </c>
      <c r="G4854" t="s">
        <v>82</v>
      </c>
      <c r="H4854" t="s">
        <v>83</v>
      </c>
      <c r="I4854" t="str">
        <f>"Trad IRN"</f>
        <v>Trad IRN</v>
      </c>
      <c r="J4854" t="s">
        <v>43</v>
      </c>
      <c r="K4854" t="s">
        <v>44</v>
      </c>
      <c r="L4854" t="s">
        <v>45</v>
      </c>
      <c r="M4854" t="s">
        <v>46</v>
      </c>
      <c r="N4854" t="str">
        <f t="shared" si="486"/>
        <v>08/18/2022</v>
      </c>
      <c r="O4854" t="str">
        <f t="shared" si="488"/>
        <v>12/31/2500</v>
      </c>
      <c r="P4854">
        <v>1</v>
      </c>
      <c r="Q4854">
        <v>1</v>
      </c>
      <c r="S4854">
        <v>0</v>
      </c>
      <c r="T4854">
        <v>1</v>
      </c>
      <c r="U4854">
        <v>0</v>
      </c>
      <c r="V4854" t="str">
        <f>"Trad IRN"</f>
        <v>Trad IRN</v>
      </c>
      <c r="W4854">
        <v>100</v>
      </c>
      <c r="X4854" t="s">
        <v>47</v>
      </c>
      <c r="Z4854" t="s">
        <v>47</v>
      </c>
      <c r="AB4854" t="s">
        <v>57</v>
      </c>
      <c r="AC4854" t="s">
        <v>48</v>
      </c>
      <c r="AD4854" t="s">
        <v>49</v>
      </c>
      <c r="AE4854" t="s">
        <v>50</v>
      </c>
      <c r="AF4854">
        <v>0</v>
      </c>
      <c r="AG4854" t="s">
        <v>56</v>
      </c>
      <c r="AH4854" t="str">
        <f>"Trad IRN"</f>
        <v>Trad IRN</v>
      </c>
      <c r="AI4854" t="str">
        <f>"Bldg IRN"</f>
        <v>Bldg IRN</v>
      </c>
      <c r="AJ4854" t="s">
        <v>48</v>
      </c>
      <c r="AK4854" t="s">
        <v>48</v>
      </c>
      <c r="AL4854" t="s">
        <v>53</v>
      </c>
      <c r="AM4854">
        <v>1113.0999999999999</v>
      </c>
      <c r="AN4854">
        <v>1113.0999999999999</v>
      </c>
      <c r="AO4854">
        <v>15</v>
      </c>
    </row>
    <row r="4855" spans="1:41" x14ac:dyDescent="0.3">
      <c r="A4855" t="str">
        <f>"Trad IRN"</f>
        <v>Trad IRN</v>
      </c>
      <c r="B4855" t="str">
        <f>"Bldg IRN"</f>
        <v>Bldg IRN</v>
      </c>
      <c r="C4855" t="s">
        <v>41</v>
      </c>
      <c r="D4855" t="s">
        <v>3</v>
      </c>
      <c r="E4855" t="s">
        <v>80</v>
      </c>
      <c r="F4855" t="s">
        <v>81</v>
      </c>
      <c r="G4855" t="s">
        <v>82</v>
      </c>
      <c r="H4855" t="s">
        <v>83</v>
      </c>
      <c r="I4855" t="str">
        <f>"Trad IRN"</f>
        <v>Trad IRN</v>
      </c>
      <c r="J4855" t="s">
        <v>43</v>
      </c>
      <c r="K4855" t="s">
        <v>44</v>
      </c>
      <c r="L4855" t="s">
        <v>45</v>
      </c>
      <c r="M4855" t="s">
        <v>46</v>
      </c>
      <c r="N4855" t="str">
        <f t="shared" si="486"/>
        <v>08/18/2022</v>
      </c>
      <c r="O4855" t="str">
        <f t="shared" si="488"/>
        <v>12/31/2500</v>
      </c>
      <c r="P4855">
        <v>1</v>
      </c>
      <c r="Q4855">
        <v>1</v>
      </c>
      <c r="S4855">
        <v>0</v>
      </c>
      <c r="T4855">
        <v>1</v>
      </c>
      <c r="U4855">
        <v>0</v>
      </c>
      <c r="V4855" t="str">
        <f>"Trad IRN"</f>
        <v>Trad IRN</v>
      </c>
      <c r="W4855">
        <v>100</v>
      </c>
      <c r="X4855" t="s">
        <v>47</v>
      </c>
      <c r="Z4855" t="s">
        <v>47</v>
      </c>
      <c r="AB4855" t="str">
        <f>"03"</f>
        <v>03</v>
      </c>
      <c r="AC4855" t="s">
        <v>48</v>
      </c>
      <c r="AD4855" t="s">
        <v>49</v>
      </c>
      <c r="AE4855" t="s">
        <v>50</v>
      </c>
      <c r="AF4855">
        <v>0</v>
      </c>
      <c r="AG4855" t="s">
        <v>56</v>
      </c>
      <c r="AH4855" t="str">
        <f>"Trad IRN"</f>
        <v>Trad IRN</v>
      </c>
      <c r="AI4855" t="str">
        <f>"Bldg IRN"</f>
        <v>Bldg IRN</v>
      </c>
      <c r="AJ4855" t="s">
        <v>48</v>
      </c>
      <c r="AK4855" t="s">
        <v>48</v>
      </c>
      <c r="AL4855" t="s">
        <v>53</v>
      </c>
      <c r="AM4855">
        <v>1113.0999999999999</v>
      </c>
      <c r="AN4855">
        <v>1113.0999999999999</v>
      </c>
      <c r="AO4855">
        <v>15</v>
      </c>
    </row>
    <row r="4856" spans="1:41" x14ac:dyDescent="0.3">
      <c r="A4856" t="str">
        <f>"Trad IRN"</f>
        <v>Trad IRN</v>
      </c>
      <c r="B4856" t="str">
        <f>"Bldg IRN"</f>
        <v>Bldg IRN</v>
      </c>
      <c r="C4856" t="s">
        <v>41</v>
      </c>
      <c r="D4856" t="s">
        <v>3</v>
      </c>
      <c r="E4856" t="s">
        <v>80</v>
      </c>
      <c r="F4856" t="s">
        <v>81</v>
      </c>
      <c r="G4856" t="s">
        <v>82</v>
      </c>
      <c r="H4856" t="s">
        <v>83</v>
      </c>
      <c r="I4856" t="str">
        <f>"Trad IRN"</f>
        <v>Trad IRN</v>
      </c>
      <c r="J4856" t="s">
        <v>43</v>
      </c>
      <c r="K4856" t="s">
        <v>44</v>
      </c>
      <c r="L4856" t="s">
        <v>45</v>
      </c>
      <c r="M4856" t="s">
        <v>46</v>
      </c>
      <c r="N4856" t="str">
        <f t="shared" si="486"/>
        <v>08/18/2022</v>
      </c>
      <c r="O4856" t="str">
        <f t="shared" si="488"/>
        <v>12/31/2500</v>
      </c>
      <c r="P4856">
        <v>1</v>
      </c>
      <c r="Q4856">
        <v>1</v>
      </c>
      <c r="S4856">
        <v>0</v>
      </c>
      <c r="T4856">
        <v>1</v>
      </c>
      <c r="U4856">
        <v>0</v>
      </c>
      <c r="V4856" t="str">
        <f>"Trad IRN"</f>
        <v>Trad IRN</v>
      </c>
      <c r="W4856">
        <v>100</v>
      </c>
      <c r="X4856" t="s">
        <v>47</v>
      </c>
      <c r="Z4856" t="s">
        <v>47</v>
      </c>
      <c r="AB4856" t="str">
        <f>"03"</f>
        <v>03</v>
      </c>
      <c r="AC4856" t="s">
        <v>48</v>
      </c>
      <c r="AD4856" t="s">
        <v>49</v>
      </c>
      <c r="AE4856" t="s">
        <v>50</v>
      </c>
      <c r="AF4856">
        <v>0</v>
      </c>
      <c r="AG4856" t="s">
        <v>56</v>
      </c>
      <c r="AH4856" t="str">
        <f>"Trad IRN"</f>
        <v>Trad IRN</v>
      </c>
      <c r="AI4856" t="str">
        <f>"Bldg IRN"</f>
        <v>Bldg IRN</v>
      </c>
      <c r="AJ4856" t="s">
        <v>48</v>
      </c>
      <c r="AK4856" t="s">
        <v>48</v>
      </c>
      <c r="AL4856" t="s">
        <v>53</v>
      </c>
      <c r="AM4856">
        <v>1113.0999999999999</v>
      </c>
      <c r="AN4856">
        <v>1113.0999999999999</v>
      </c>
      <c r="AO4856">
        <v>15</v>
      </c>
    </row>
    <row r="4857" spans="1:41" x14ac:dyDescent="0.3">
      <c r="A4857" t="str">
        <f>"Trad IRN"</f>
        <v>Trad IRN</v>
      </c>
      <c r="B4857" t="str">
        <f>"Bldg IRN"</f>
        <v>Bldg IRN</v>
      </c>
      <c r="C4857" t="s">
        <v>41</v>
      </c>
      <c r="D4857" t="s">
        <v>3</v>
      </c>
      <c r="E4857" t="s">
        <v>80</v>
      </c>
      <c r="F4857" t="s">
        <v>81</v>
      </c>
      <c r="G4857" t="s">
        <v>82</v>
      </c>
      <c r="H4857" t="s">
        <v>83</v>
      </c>
      <c r="I4857" t="str">
        <f>"Trad IRN"</f>
        <v>Trad IRN</v>
      </c>
      <c r="J4857" t="s">
        <v>43</v>
      </c>
      <c r="K4857" t="s">
        <v>44</v>
      </c>
      <c r="L4857" t="s">
        <v>45</v>
      </c>
      <c r="M4857" t="s">
        <v>46</v>
      </c>
      <c r="N4857" t="str">
        <f t="shared" si="486"/>
        <v>08/18/2022</v>
      </c>
      <c r="O4857" t="str">
        <f t="shared" si="488"/>
        <v>12/31/2500</v>
      </c>
      <c r="P4857">
        <v>1</v>
      </c>
      <c r="Q4857">
        <v>1</v>
      </c>
      <c r="S4857">
        <v>0</v>
      </c>
      <c r="T4857">
        <v>1</v>
      </c>
      <c r="U4857">
        <v>0</v>
      </c>
      <c r="V4857" t="str">
        <f>"Trad IRN"</f>
        <v>Trad IRN</v>
      </c>
      <c r="W4857">
        <v>100</v>
      </c>
      <c r="X4857" t="s">
        <v>47</v>
      </c>
      <c r="Z4857" t="s">
        <v>47</v>
      </c>
      <c r="AB4857" t="str">
        <f>"04"</f>
        <v>04</v>
      </c>
      <c r="AC4857" t="s">
        <v>48</v>
      </c>
      <c r="AD4857" t="s">
        <v>49</v>
      </c>
      <c r="AE4857" t="s">
        <v>55</v>
      </c>
      <c r="AF4857">
        <v>0</v>
      </c>
      <c r="AG4857" t="s">
        <v>56</v>
      </c>
      <c r="AH4857" t="str">
        <f>"Trad IRN"</f>
        <v>Trad IRN</v>
      </c>
      <c r="AI4857" t="str">
        <f>"Bldg IRN"</f>
        <v>Bldg IRN</v>
      </c>
      <c r="AJ4857" t="s">
        <v>48</v>
      </c>
      <c r="AK4857" t="s">
        <v>48</v>
      </c>
      <c r="AL4857" t="s">
        <v>53</v>
      </c>
      <c r="AM4857">
        <v>1113.0999999999999</v>
      </c>
      <c r="AN4857">
        <v>1113.0999999999999</v>
      </c>
      <c r="AO4857">
        <v>15</v>
      </c>
    </row>
    <row r="4858" spans="1:41" x14ac:dyDescent="0.3">
      <c r="A4858" t="str">
        <f>"Trad IRN"</f>
        <v>Trad IRN</v>
      </c>
      <c r="B4858" t="str">
        <f>"Bldg IRN"</f>
        <v>Bldg IRN</v>
      </c>
      <c r="C4858" t="s">
        <v>41</v>
      </c>
      <c r="D4858" t="s">
        <v>3</v>
      </c>
      <c r="E4858" t="s">
        <v>80</v>
      </c>
      <c r="F4858" t="s">
        <v>81</v>
      </c>
      <c r="G4858" t="s">
        <v>82</v>
      </c>
      <c r="H4858" t="s">
        <v>83</v>
      </c>
      <c r="I4858" t="str">
        <f>"Trad IRN"</f>
        <v>Trad IRN</v>
      </c>
      <c r="J4858" t="s">
        <v>43</v>
      </c>
      <c r="K4858" t="s">
        <v>44</v>
      </c>
      <c r="L4858" t="s">
        <v>45</v>
      </c>
      <c r="M4858" t="s">
        <v>46</v>
      </c>
      <c r="N4858" t="str">
        <f t="shared" si="486"/>
        <v>08/18/2022</v>
      </c>
      <c r="O4858" t="str">
        <f t="shared" si="488"/>
        <v>12/31/2500</v>
      </c>
      <c r="P4858">
        <v>1</v>
      </c>
      <c r="Q4858">
        <v>1</v>
      </c>
      <c r="S4858">
        <v>1</v>
      </c>
      <c r="T4858">
        <v>1</v>
      </c>
      <c r="U4858">
        <v>0</v>
      </c>
      <c r="V4858" t="str">
        <f>"Trad IRN"</f>
        <v>Trad IRN</v>
      </c>
      <c r="W4858">
        <v>100</v>
      </c>
      <c r="X4858" t="s">
        <v>47</v>
      </c>
      <c r="Z4858" t="s">
        <v>47</v>
      </c>
      <c r="AB4858" t="str">
        <f>"04"</f>
        <v>04</v>
      </c>
      <c r="AC4858" t="s">
        <v>48</v>
      </c>
      <c r="AD4858" t="s">
        <v>49</v>
      </c>
      <c r="AE4858" t="s">
        <v>50</v>
      </c>
      <c r="AF4858">
        <v>0</v>
      </c>
      <c r="AG4858" t="s">
        <v>56</v>
      </c>
      <c r="AH4858" t="str">
        <f>"Trad IRN"</f>
        <v>Trad IRN</v>
      </c>
      <c r="AI4858" t="str">
        <f>"Bldg IRN"</f>
        <v>Bldg IRN</v>
      </c>
      <c r="AJ4858" t="s">
        <v>48</v>
      </c>
      <c r="AK4858" t="s">
        <v>48</v>
      </c>
      <c r="AL4858" t="s">
        <v>53</v>
      </c>
      <c r="AM4858">
        <v>1113.0999999999999</v>
      </c>
      <c r="AN4858">
        <v>1113.0999999999999</v>
      </c>
      <c r="AO4858">
        <v>15</v>
      </c>
    </row>
    <row r="4859" spans="1:41" x14ac:dyDescent="0.3">
      <c r="A4859" t="str">
        <f>"Trad IRN"</f>
        <v>Trad IRN</v>
      </c>
      <c r="B4859" t="str">
        <f>"Bldg IRN"</f>
        <v>Bldg IRN</v>
      </c>
      <c r="C4859" t="s">
        <v>41</v>
      </c>
      <c r="D4859" t="s">
        <v>3</v>
      </c>
      <c r="E4859" t="s">
        <v>80</v>
      </c>
      <c r="F4859" t="s">
        <v>81</v>
      </c>
      <c r="G4859" t="s">
        <v>82</v>
      </c>
      <c r="H4859" t="s">
        <v>83</v>
      </c>
      <c r="I4859" t="str">
        <f>"Trad IRN"</f>
        <v>Trad IRN</v>
      </c>
      <c r="J4859" t="s">
        <v>43</v>
      </c>
      <c r="K4859" t="s">
        <v>44</v>
      </c>
      <c r="L4859" t="s">
        <v>45</v>
      </c>
      <c r="M4859" t="s">
        <v>46</v>
      </c>
      <c r="N4859" t="str">
        <f t="shared" si="486"/>
        <v>08/18/2022</v>
      </c>
      <c r="O4859" t="str">
        <f t="shared" si="488"/>
        <v>12/31/2500</v>
      </c>
      <c r="P4859">
        <v>1</v>
      </c>
      <c r="Q4859">
        <v>1</v>
      </c>
      <c r="S4859">
        <v>0</v>
      </c>
      <c r="T4859">
        <v>1</v>
      </c>
      <c r="U4859">
        <v>0</v>
      </c>
      <c r="V4859" t="str">
        <f>"Trad IRN"</f>
        <v>Trad IRN</v>
      </c>
      <c r="W4859">
        <v>100</v>
      </c>
      <c r="X4859" t="s">
        <v>47</v>
      </c>
      <c r="Z4859" t="s">
        <v>47</v>
      </c>
      <c r="AB4859" t="str">
        <f>"03"</f>
        <v>03</v>
      </c>
      <c r="AC4859" t="s">
        <v>48</v>
      </c>
      <c r="AD4859" t="s">
        <v>49</v>
      </c>
      <c r="AE4859" t="s">
        <v>55</v>
      </c>
      <c r="AF4859">
        <v>0</v>
      </c>
      <c r="AG4859" t="s">
        <v>56</v>
      </c>
      <c r="AH4859" t="str">
        <f>"Trad IRN"</f>
        <v>Trad IRN</v>
      </c>
      <c r="AI4859" t="str">
        <f>"Bldg IRN"</f>
        <v>Bldg IRN</v>
      </c>
      <c r="AJ4859" t="s">
        <v>48</v>
      </c>
      <c r="AK4859" t="s">
        <v>48</v>
      </c>
      <c r="AL4859" t="s">
        <v>53</v>
      </c>
      <c r="AM4859">
        <v>1113.0999999999999</v>
      </c>
      <c r="AN4859">
        <v>1113.0999999999999</v>
      </c>
      <c r="AO4859">
        <v>15</v>
      </c>
    </row>
    <row r="4860" spans="1:41" x14ac:dyDescent="0.3">
      <c r="A4860" t="str">
        <f>"Trad IRN"</f>
        <v>Trad IRN</v>
      </c>
      <c r="B4860" t="str">
        <f>"Bldg IRN"</f>
        <v>Bldg IRN</v>
      </c>
      <c r="C4860" t="s">
        <v>41</v>
      </c>
      <c r="D4860" t="s">
        <v>3</v>
      </c>
      <c r="E4860" t="s">
        <v>80</v>
      </c>
      <c r="F4860" t="s">
        <v>81</v>
      </c>
      <c r="G4860" t="s">
        <v>82</v>
      </c>
      <c r="H4860" t="s">
        <v>83</v>
      </c>
      <c r="I4860" t="str">
        <f>"Trad IRN"</f>
        <v>Trad IRN</v>
      </c>
      <c r="J4860" t="s">
        <v>43</v>
      </c>
      <c r="K4860" t="s">
        <v>44</v>
      </c>
      <c r="L4860" t="s">
        <v>45</v>
      </c>
      <c r="M4860" t="s">
        <v>46</v>
      </c>
      <c r="N4860" t="str">
        <f t="shared" si="486"/>
        <v>08/18/2022</v>
      </c>
      <c r="O4860" t="str">
        <f t="shared" si="488"/>
        <v>12/31/2500</v>
      </c>
      <c r="P4860">
        <v>1</v>
      </c>
      <c r="Q4860">
        <v>1</v>
      </c>
      <c r="S4860">
        <v>0</v>
      </c>
      <c r="T4860">
        <v>1</v>
      </c>
      <c r="U4860">
        <v>0</v>
      </c>
      <c r="V4860" t="str">
        <f>"Trad IRN"</f>
        <v>Trad IRN</v>
      </c>
      <c r="W4860">
        <v>100</v>
      </c>
      <c r="X4860" t="s">
        <v>47</v>
      </c>
      <c r="Z4860" t="s">
        <v>47</v>
      </c>
      <c r="AB4860" t="str">
        <f>"04"</f>
        <v>04</v>
      </c>
      <c r="AC4860" t="s">
        <v>48</v>
      </c>
      <c r="AD4860" t="s">
        <v>49</v>
      </c>
      <c r="AE4860" t="s">
        <v>50</v>
      </c>
      <c r="AF4860">
        <v>0</v>
      </c>
      <c r="AG4860" t="s">
        <v>56</v>
      </c>
      <c r="AH4860" t="str">
        <f>"Trad IRN"</f>
        <v>Trad IRN</v>
      </c>
      <c r="AI4860" t="str">
        <f>"Bldg IRN"</f>
        <v>Bldg IRN</v>
      </c>
      <c r="AJ4860" t="s">
        <v>48</v>
      </c>
      <c r="AK4860" t="s">
        <v>48</v>
      </c>
      <c r="AL4860" t="s">
        <v>53</v>
      </c>
      <c r="AM4860">
        <v>1113.0999999999999</v>
      </c>
      <c r="AN4860">
        <v>1113.0999999999999</v>
      </c>
      <c r="AO4860">
        <v>15</v>
      </c>
    </row>
    <row r="4861" spans="1:41" x14ac:dyDescent="0.3">
      <c r="A4861" t="str">
        <f>"Trad IRN"</f>
        <v>Trad IRN</v>
      </c>
      <c r="B4861" t="str">
        <f>"Bldg IRN"</f>
        <v>Bldg IRN</v>
      </c>
      <c r="C4861" t="s">
        <v>41</v>
      </c>
      <c r="D4861" t="s">
        <v>3</v>
      </c>
      <c r="E4861" t="s">
        <v>80</v>
      </c>
      <c r="F4861" t="s">
        <v>81</v>
      </c>
      <c r="G4861" t="s">
        <v>82</v>
      </c>
      <c r="H4861" t="s">
        <v>83</v>
      </c>
      <c r="I4861" t="str">
        <f>"Trad IRN"</f>
        <v>Trad IRN</v>
      </c>
      <c r="J4861" t="s">
        <v>43</v>
      </c>
      <c r="K4861" t="s">
        <v>44</v>
      </c>
      <c r="L4861" t="s">
        <v>45</v>
      </c>
      <c r="M4861" t="s">
        <v>46</v>
      </c>
      <c r="N4861" t="str">
        <f t="shared" si="486"/>
        <v>08/18/2022</v>
      </c>
      <c r="O4861" t="str">
        <f t="shared" si="488"/>
        <v>12/31/2500</v>
      </c>
      <c r="P4861">
        <v>1</v>
      </c>
      <c r="Q4861">
        <v>1</v>
      </c>
      <c r="S4861">
        <v>0</v>
      </c>
      <c r="T4861">
        <v>1</v>
      </c>
      <c r="U4861">
        <v>0</v>
      </c>
      <c r="V4861" t="str">
        <f>"Trad IRN"</f>
        <v>Trad IRN</v>
      </c>
      <c r="W4861">
        <v>100</v>
      </c>
      <c r="X4861" t="s">
        <v>47</v>
      </c>
      <c r="Z4861" t="s">
        <v>47</v>
      </c>
      <c r="AB4861" t="str">
        <f>"03"</f>
        <v>03</v>
      </c>
      <c r="AC4861" t="s">
        <v>48</v>
      </c>
      <c r="AD4861" t="s">
        <v>49</v>
      </c>
      <c r="AE4861" t="s">
        <v>55</v>
      </c>
      <c r="AF4861">
        <v>0</v>
      </c>
      <c r="AG4861" t="s">
        <v>56</v>
      </c>
      <c r="AH4861" t="str">
        <f>"Trad IRN"</f>
        <v>Trad IRN</v>
      </c>
      <c r="AI4861" t="str">
        <f>"Bldg IRN"</f>
        <v>Bldg IRN</v>
      </c>
      <c r="AJ4861" t="s">
        <v>48</v>
      </c>
      <c r="AK4861" t="s">
        <v>48</v>
      </c>
      <c r="AL4861" t="s">
        <v>53</v>
      </c>
      <c r="AM4861">
        <v>1113.0999999999999</v>
      </c>
      <c r="AN4861">
        <v>1113.0999999999999</v>
      </c>
      <c r="AO4861">
        <v>15</v>
      </c>
    </row>
    <row r="4862" spans="1:41" x14ac:dyDescent="0.3">
      <c r="A4862" t="str">
        <f>"Trad IRN"</f>
        <v>Trad IRN</v>
      </c>
      <c r="B4862" t="str">
        <f>"Bldg IRN"</f>
        <v>Bldg IRN</v>
      </c>
      <c r="C4862" t="s">
        <v>41</v>
      </c>
      <c r="D4862" t="s">
        <v>3</v>
      </c>
      <c r="E4862" t="s">
        <v>80</v>
      </c>
      <c r="F4862" t="s">
        <v>81</v>
      </c>
      <c r="G4862" t="s">
        <v>82</v>
      </c>
      <c r="H4862" t="s">
        <v>83</v>
      </c>
      <c r="I4862" t="str">
        <f>"Trad IRN"</f>
        <v>Trad IRN</v>
      </c>
      <c r="J4862" t="s">
        <v>43</v>
      </c>
      <c r="K4862" t="s">
        <v>44</v>
      </c>
      <c r="L4862" t="s">
        <v>45</v>
      </c>
      <c r="M4862" t="s">
        <v>46</v>
      </c>
      <c r="N4862" t="str">
        <f t="shared" si="486"/>
        <v>08/18/2022</v>
      </c>
      <c r="O4862" t="str">
        <f t="shared" si="488"/>
        <v>12/31/2500</v>
      </c>
      <c r="P4862">
        <v>1</v>
      </c>
      <c r="Q4862">
        <v>1</v>
      </c>
      <c r="S4862">
        <v>0</v>
      </c>
      <c r="T4862">
        <v>1</v>
      </c>
      <c r="U4862">
        <v>0</v>
      </c>
      <c r="V4862" t="str">
        <f>"Trad IRN"</f>
        <v>Trad IRN</v>
      </c>
      <c r="W4862">
        <v>100</v>
      </c>
      <c r="X4862" t="s">
        <v>47</v>
      </c>
      <c r="Z4862" t="s">
        <v>47</v>
      </c>
      <c r="AB4862" t="str">
        <f>"01"</f>
        <v>01</v>
      </c>
      <c r="AC4862" t="s">
        <v>48</v>
      </c>
      <c r="AD4862" t="s">
        <v>49</v>
      </c>
      <c r="AE4862" t="s">
        <v>50</v>
      </c>
      <c r="AF4862">
        <v>0</v>
      </c>
      <c r="AG4862" t="s">
        <v>56</v>
      </c>
      <c r="AH4862" t="str">
        <f>"Trad IRN"</f>
        <v>Trad IRN</v>
      </c>
      <c r="AI4862" t="str">
        <f>"Bldg IRN"</f>
        <v>Bldg IRN</v>
      </c>
      <c r="AJ4862" t="s">
        <v>48</v>
      </c>
      <c r="AK4862" t="s">
        <v>48</v>
      </c>
      <c r="AL4862" t="s">
        <v>53</v>
      </c>
      <c r="AM4862">
        <v>1113.0999999999999</v>
      </c>
      <c r="AN4862">
        <v>1113.0999999999999</v>
      </c>
      <c r="AO4862">
        <v>15</v>
      </c>
    </row>
    <row r="4863" spans="1:41" x14ac:dyDescent="0.3">
      <c r="A4863" t="str">
        <f>"Trad IRN"</f>
        <v>Trad IRN</v>
      </c>
      <c r="B4863" t="str">
        <f>"Bldg IRN"</f>
        <v>Bldg IRN</v>
      </c>
      <c r="C4863" t="s">
        <v>41</v>
      </c>
      <c r="D4863" t="s">
        <v>3</v>
      </c>
      <c r="E4863" t="s">
        <v>80</v>
      </c>
      <c r="F4863" t="s">
        <v>81</v>
      </c>
      <c r="G4863" t="s">
        <v>82</v>
      </c>
      <c r="H4863" t="s">
        <v>83</v>
      </c>
      <c r="I4863" t="str">
        <f>"Trad IRN"</f>
        <v>Trad IRN</v>
      </c>
      <c r="J4863" t="s">
        <v>43</v>
      </c>
      <c r="K4863" t="s">
        <v>44</v>
      </c>
      <c r="L4863" t="s">
        <v>45</v>
      </c>
      <c r="M4863" t="s">
        <v>46</v>
      </c>
      <c r="N4863" t="str">
        <f t="shared" si="486"/>
        <v>08/18/2022</v>
      </c>
      <c r="O4863" t="str">
        <f t="shared" si="488"/>
        <v>12/31/2500</v>
      </c>
      <c r="P4863">
        <v>1</v>
      </c>
      <c r="Q4863">
        <v>1</v>
      </c>
      <c r="S4863">
        <v>0</v>
      </c>
      <c r="T4863">
        <v>1</v>
      </c>
      <c r="U4863">
        <v>0</v>
      </c>
      <c r="V4863" t="str">
        <f>"Trad IRN"</f>
        <v>Trad IRN</v>
      </c>
      <c r="W4863">
        <v>100</v>
      </c>
      <c r="X4863" t="s">
        <v>47</v>
      </c>
      <c r="Z4863" t="s">
        <v>47</v>
      </c>
      <c r="AB4863" t="str">
        <f>"01"</f>
        <v>01</v>
      </c>
      <c r="AC4863" t="s">
        <v>48</v>
      </c>
      <c r="AD4863" t="s">
        <v>49</v>
      </c>
      <c r="AE4863" t="s">
        <v>50</v>
      </c>
      <c r="AF4863">
        <v>0</v>
      </c>
      <c r="AG4863" t="s">
        <v>56</v>
      </c>
      <c r="AH4863" t="str">
        <f>"Trad IRN"</f>
        <v>Trad IRN</v>
      </c>
      <c r="AI4863" t="str">
        <f>"Bldg IRN"</f>
        <v>Bldg IRN</v>
      </c>
      <c r="AJ4863" t="s">
        <v>48</v>
      </c>
      <c r="AK4863" t="s">
        <v>48</v>
      </c>
      <c r="AL4863" t="s">
        <v>53</v>
      </c>
      <c r="AM4863">
        <v>1113.0999999999999</v>
      </c>
      <c r="AN4863">
        <v>1113.0999999999999</v>
      </c>
      <c r="AO4863">
        <v>15</v>
      </c>
    </row>
    <row r="4864" spans="1:41" x14ac:dyDescent="0.3">
      <c r="A4864" t="str">
        <f>"Trad IRN"</f>
        <v>Trad IRN</v>
      </c>
      <c r="B4864" t="str">
        <f>"Bldg IRN"</f>
        <v>Bldg IRN</v>
      </c>
      <c r="C4864" t="s">
        <v>41</v>
      </c>
      <c r="D4864" t="s">
        <v>3</v>
      </c>
      <c r="E4864" t="s">
        <v>80</v>
      </c>
      <c r="F4864" t="s">
        <v>81</v>
      </c>
      <c r="G4864" t="s">
        <v>82</v>
      </c>
      <c r="H4864" t="s">
        <v>83</v>
      </c>
      <c r="I4864" t="str">
        <f>"Trad IRN"</f>
        <v>Trad IRN</v>
      </c>
      <c r="J4864" t="s">
        <v>43</v>
      </c>
      <c r="K4864" t="s">
        <v>44</v>
      </c>
      <c r="L4864" t="s">
        <v>45</v>
      </c>
      <c r="M4864" t="s">
        <v>46</v>
      </c>
      <c r="N4864" t="str">
        <f t="shared" si="486"/>
        <v>08/18/2022</v>
      </c>
      <c r="O4864" t="str">
        <f t="shared" si="488"/>
        <v>12/31/2500</v>
      </c>
      <c r="P4864">
        <v>1</v>
      </c>
      <c r="Q4864">
        <v>1</v>
      </c>
      <c r="S4864">
        <v>0</v>
      </c>
      <c r="T4864">
        <v>1</v>
      </c>
      <c r="U4864">
        <v>0</v>
      </c>
      <c r="V4864" t="str">
        <f>"Trad IRN"</f>
        <v>Trad IRN</v>
      </c>
      <c r="W4864">
        <v>100</v>
      </c>
      <c r="X4864" t="s">
        <v>47</v>
      </c>
      <c r="Z4864" t="s">
        <v>47</v>
      </c>
      <c r="AB4864" t="str">
        <f>"02"</f>
        <v>02</v>
      </c>
      <c r="AC4864" t="s">
        <v>48</v>
      </c>
      <c r="AD4864" t="s">
        <v>49</v>
      </c>
      <c r="AE4864" t="s">
        <v>50</v>
      </c>
      <c r="AF4864">
        <v>0</v>
      </c>
      <c r="AG4864" t="s">
        <v>56</v>
      </c>
      <c r="AH4864" t="str">
        <f>"Trad IRN"</f>
        <v>Trad IRN</v>
      </c>
      <c r="AI4864" t="str">
        <f>"Bldg IRN"</f>
        <v>Bldg IRN</v>
      </c>
      <c r="AJ4864" t="s">
        <v>48</v>
      </c>
      <c r="AK4864" t="s">
        <v>48</v>
      </c>
      <c r="AL4864" t="s">
        <v>53</v>
      </c>
      <c r="AM4864">
        <v>1113.0999999999999</v>
      </c>
      <c r="AN4864">
        <v>1113.0999999999999</v>
      </c>
      <c r="AO4864">
        <v>15</v>
      </c>
    </row>
    <row r="4865" spans="1:41" x14ac:dyDescent="0.3">
      <c r="A4865" t="str">
        <f>"Trad IRN"</f>
        <v>Trad IRN</v>
      </c>
      <c r="B4865" t="str">
        <f>"Bldg IRN"</f>
        <v>Bldg IRN</v>
      </c>
      <c r="C4865" t="s">
        <v>41</v>
      </c>
      <c r="D4865" t="s">
        <v>3</v>
      </c>
      <c r="E4865" t="s">
        <v>80</v>
      </c>
      <c r="F4865" t="s">
        <v>81</v>
      </c>
      <c r="G4865" t="s">
        <v>82</v>
      </c>
      <c r="H4865" t="s">
        <v>83</v>
      </c>
      <c r="I4865" t="str">
        <f>"Trad IRN"</f>
        <v>Trad IRN</v>
      </c>
      <c r="J4865" t="s">
        <v>43</v>
      </c>
      <c r="K4865" t="s">
        <v>44</v>
      </c>
      <c r="L4865" t="s">
        <v>45</v>
      </c>
      <c r="M4865" t="s">
        <v>46</v>
      </c>
      <c r="N4865" t="str">
        <f t="shared" si="486"/>
        <v>08/18/2022</v>
      </c>
      <c r="O4865" t="str">
        <f t="shared" si="488"/>
        <v>12/31/2500</v>
      </c>
      <c r="P4865">
        <v>1</v>
      </c>
      <c r="Q4865">
        <v>1</v>
      </c>
      <c r="R4865">
        <v>1</v>
      </c>
      <c r="S4865">
        <v>0</v>
      </c>
      <c r="T4865">
        <v>1</v>
      </c>
      <c r="U4865">
        <v>0</v>
      </c>
      <c r="V4865" t="str">
        <f>"Trad IRN"</f>
        <v>Trad IRN</v>
      </c>
      <c r="W4865">
        <v>100</v>
      </c>
      <c r="X4865" t="s">
        <v>47</v>
      </c>
      <c r="Z4865" t="s">
        <v>47</v>
      </c>
      <c r="AB4865" t="str">
        <f>"02"</f>
        <v>02</v>
      </c>
      <c r="AC4865" t="str">
        <f>"12"</f>
        <v>12</v>
      </c>
      <c r="AD4865" t="str">
        <f>"6"</f>
        <v>6</v>
      </c>
      <c r="AE4865" t="s">
        <v>50</v>
      </c>
      <c r="AF4865">
        <v>0</v>
      </c>
      <c r="AG4865" t="s">
        <v>56</v>
      </c>
      <c r="AH4865" t="str">
        <f>"Trad IRN"</f>
        <v>Trad IRN</v>
      </c>
      <c r="AI4865" t="str">
        <f>"Bldg IRN"</f>
        <v>Bldg IRN</v>
      </c>
      <c r="AJ4865" t="s">
        <v>48</v>
      </c>
      <c r="AK4865" t="s">
        <v>48</v>
      </c>
      <c r="AL4865" t="s">
        <v>53</v>
      </c>
      <c r="AM4865">
        <v>1113.0999999999999</v>
      </c>
      <c r="AN4865">
        <v>1113.0999999999999</v>
      </c>
      <c r="AO4865">
        <v>15</v>
      </c>
    </row>
    <row r="4866" spans="1:41" x14ac:dyDescent="0.3">
      <c r="A4866" t="str">
        <f>"Trad IRN"</f>
        <v>Trad IRN</v>
      </c>
      <c r="B4866" t="str">
        <f>"Bldg IRN"</f>
        <v>Bldg IRN</v>
      </c>
      <c r="C4866" t="s">
        <v>41</v>
      </c>
      <c r="D4866" t="s">
        <v>3</v>
      </c>
      <c r="E4866" t="s">
        <v>80</v>
      </c>
      <c r="F4866" t="s">
        <v>81</v>
      </c>
      <c r="G4866" t="s">
        <v>82</v>
      </c>
      <c r="H4866" t="s">
        <v>83</v>
      </c>
      <c r="I4866" t="str">
        <f>"Trad IRN"</f>
        <v>Trad IRN</v>
      </c>
      <c r="J4866" t="s">
        <v>43</v>
      </c>
      <c r="K4866" t="s">
        <v>44</v>
      </c>
      <c r="L4866" t="s">
        <v>45</v>
      </c>
      <c r="M4866" t="s">
        <v>46</v>
      </c>
      <c r="N4866" t="str">
        <f t="shared" si="486"/>
        <v>08/18/2022</v>
      </c>
      <c r="O4866" t="str">
        <f t="shared" si="488"/>
        <v>12/31/2500</v>
      </c>
      <c r="P4866">
        <v>1</v>
      </c>
      <c r="Q4866">
        <v>1</v>
      </c>
      <c r="S4866">
        <v>0</v>
      </c>
      <c r="T4866">
        <v>1</v>
      </c>
      <c r="U4866">
        <v>0</v>
      </c>
      <c r="V4866" t="str">
        <f>"Trad IRN"</f>
        <v>Trad IRN</v>
      </c>
      <c r="W4866">
        <v>100</v>
      </c>
      <c r="X4866" t="s">
        <v>47</v>
      </c>
      <c r="Z4866" t="s">
        <v>47</v>
      </c>
      <c r="AB4866" t="s">
        <v>57</v>
      </c>
      <c r="AC4866" t="s">
        <v>48</v>
      </c>
      <c r="AD4866" t="s">
        <v>49</v>
      </c>
      <c r="AE4866" t="s">
        <v>50</v>
      </c>
      <c r="AF4866">
        <v>0</v>
      </c>
      <c r="AG4866" t="s">
        <v>56</v>
      </c>
      <c r="AH4866" t="str">
        <f>"Trad IRN"</f>
        <v>Trad IRN</v>
      </c>
      <c r="AI4866" t="str">
        <f>"Bldg IRN"</f>
        <v>Bldg IRN</v>
      </c>
      <c r="AJ4866" t="s">
        <v>48</v>
      </c>
      <c r="AK4866" t="s">
        <v>48</v>
      </c>
      <c r="AL4866" t="s">
        <v>53</v>
      </c>
      <c r="AM4866">
        <v>1113.0999999999999</v>
      </c>
      <c r="AN4866">
        <v>1113.0999999999999</v>
      </c>
      <c r="AO4866">
        <v>15</v>
      </c>
    </row>
    <row r="4867" spans="1:41" x14ac:dyDescent="0.3">
      <c r="A4867" t="str">
        <f>"Trad IRN"</f>
        <v>Trad IRN</v>
      </c>
      <c r="B4867" t="str">
        <f>"Bldg IRN"</f>
        <v>Bldg IRN</v>
      </c>
      <c r="C4867" t="s">
        <v>41</v>
      </c>
      <c r="D4867" t="s">
        <v>3</v>
      </c>
      <c r="E4867" t="s">
        <v>80</v>
      </c>
      <c r="F4867" t="s">
        <v>81</v>
      </c>
      <c r="G4867" t="s">
        <v>82</v>
      </c>
      <c r="H4867" t="s">
        <v>83</v>
      </c>
      <c r="I4867" t="str">
        <f>"Trad IRN"</f>
        <v>Trad IRN</v>
      </c>
      <c r="J4867" t="s">
        <v>43</v>
      </c>
      <c r="K4867" t="s">
        <v>44</v>
      </c>
      <c r="L4867" t="s">
        <v>45</v>
      </c>
      <c r="M4867" t="s">
        <v>46</v>
      </c>
      <c r="N4867" t="str">
        <f t="shared" si="486"/>
        <v>08/18/2022</v>
      </c>
      <c r="O4867" t="str">
        <f t="shared" si="488"/>
        <v>12/31/2500</v>
      </c>
      <c r="P4867">
        <v>1</v>
      </c>
      <c r="Q4867">
        <v>1</v>
      </c>
      <c r="S4867">
        <v>0</v>
      </c>
      <c r="T4867">
        <v>1</v>
      </c>
      <c r="U4867">
        <v>0</v>
      </c>
      <c r="V4867" t="str">
        <f>"Trad IRN"</f>
        <v>Trad IRN</v>
      </c>
      <c r="W4867">
        <v>100</v>
      </c>
      <c r="X4867" t="s">
        <v>47</v>
      </c>
      <c r="Z4867" t="s">
        <v>47</v>
      </c>
      <c r="AB4867" t="str">
        <f>"04"</f>
        <v>04</v>
      </c>
      <c r="AC4867" t="s">
        <v>48</v>
      </c>
      <c r="AD4867" t="s">
        <v>49</v>
      </c>
      <c r="AE4867" t="s">
        <v>50</v>
      </c>
      <c r="AF4867">
        <v>0</v>
      </c>
      <c r="AG4867" t="s">
        <v>56</v>
      </c>
      <c r="AH4867" t="str">
        <f>"Trad IRN"</f>
        <v>Trad IRN</v>
      </c>
      <c r="AI4867" t="str">
        <f>"Bldg IRN"</f>
        <v>Bldg IRN</v>
      </c>
      <c r="AJ4867" t="s">
        <v>48</v>
      </c>
      <c r="AK4867" t="s">
        <v>48</v>
      </c>
      <c r="AL4867" t="s">
        <v>53</v>
      </c>
      <c r="AM4867">
        <v>1113.0999999999999</v>
      </c>
      <c r="AN4867">
        <v>1113.0999999999999</v>
      </c>
      <c r="AO4867">
        <v>15</v>
      </c>
    </row>
    <row r="4868" spans="1:41" x14ac:dyDescent="0.3">
      <c r="A4868" t="str">
        <f>"Trad IRN"</f>
        <v>Trad IRN</v>
      </c>
      <c r="B4868" t="str">
        <f>"Bldg IRN"</f>
        <v>Bldg IRN</v>
      </c>
      <c r="C4868" t="s">
        <v>41</v>
      </c>
      <c r="D4868" t="s">
        <v>3</v>
      </c>
      <c r="E4868" t="s">
        <v>80</v>
      </c>
      <c r="F4868" t="s">
        <v>81</v>
      </c>
      <c r="G4868" t="s">
        <v>82</v>
      </c>
      <c r="H4868" t="s">
        <v>83</v>
      </c>
      <c r="I4868" t="str">
        <f>"Trad IRN"</f>
        <v>Trad IRN</v>
      </c>
      <c r="J4868" t="s">
        <v>43</v>
      </c>
      <c r="K4868" t="s">
        <v>44</v>
      </c>
      <c r="L4868" t="s">
        <v>45</v>
      </c>
      <c r="M4868" t="s">
        <v>46</v>
      </c>
      <c r="N4868" t="str">
        <f t="shared" si="486"/>
        <v>08/18/2022</v>
      </c>
      <c r="O4868" t="str">
        <f t="shared" si="488"/>
        <v>12/31/2500</v>
      </c>
      <c r="P4868">
        <v>1</v>
      </c>
      <c r="Q4868">
        <v>1</v>
      </c>
      <c r="S4868">
        <v>0</v>
      </c>
      <c r="T4868">
        <v>1</v>
      </c>
      <c r="U4868">
        <v>0</v>
      </c>
      <c r="V4868" t="str">
        <f>"Trad IRN"</f>
        <v>Trad IRN</v>
      </c>
      <c r="W4868">
        <v>100</v>
      </c>
      <c r="X4868" t="s">
        <v>47</v>
      </c>
      <c r="Z4868" t="s">
        <v>47</v>
      </c>
      <c r="AB4868" t="str">
        <f>"02"</f>
        <v>02</v>
      </c>
      <c r="AC4868" t="s">
        <v>48</v>
      </c>
      <c r="AD4868" t="s">
        <v>49</v>
      </c>
      <c r="AE4868" t="s">
        <v>55</v>
      </c>
      <c r="AF4868">
        <v>0</v>
      </c>
      <c r="AG4868" t="s">
        <v>56</v>
      </c>
      <c r="AH4868" t="str">
        <f>"Trad IRN"</f>
        <v>Trad IRN</v>
      </c>
      <c r="AI4868" t="str">
        <f>"Bldg IRN"</f>
        <v>Bldg IRN</v>
      </c>
      <c r="AJ4868" t="s">
        <v>48</v>
      </c>
      <c r="AK4868" t="s">
        <v>48</v>
      </c>
      <c r="AL4868" t="s">
        <v>53</v>
      </c>
      <c r="AM4868">
        <v>1113.0999999999999</v>
      </c>
      <c r="AN4868">
        <v>1113.0999999999999</v>
      </c>
      <c r="AO4868">
        <v>15</v>
      </c>
    </row>
    <row r="4869" spans="1:41" x14ac:dyDescent="0.3">
      <c r="A4869" t="str">
        <f>"Trad IRN"</f>
        <v>Trad IRN</v>
      </c>
      <c r="B4869" t="str">
        <f>"Bldg IRN"</f>
        <v>Bldg IRN</v>
      </c>
      <c r="C4869" t="s">
        <v>41</v>
      </c>
      <c r="D4869" t="s">
        <v>3</v>
      </c>
      <c r="E4869" t="s">
        <v>80</v>
      </c>
      <c r="F4869" t="s">
        <v>81</v>
      </c>
      <c r="G4869" t="s">
        <v>82</v>
      </c>
      <c r="H4869" t="s">
        <v>83</v>
      </c>
      <c r="I4869" t="str">
        <f>"Trad IRN"</f>
        <v>Trad IRN</v>
      </c>
      <c r="J4869" t="s">
        <v>43</v>
      </c>
      <c r="K4869" t="s">
        <v>44</v>
      </c>
      <c r="L4869" t="s">
        <v>45</v>
      </c>
      <c r="M4869" t="s">
        <v>46</v>
      </c>
      <c r="N4869" t="str">
        <f>"09/27/2022"</f>
        <v>09/27/2022</v>
      </c>
      <c r="O4869" t="str">
        <f t="shared" si="488"/>
        <v>12/31/2500</v>
      </c>
      <c r="P4869">
        <v>0.86157600000000001</v>
      </c>
      <c r="Q4869">
        <v>0.86157600000000001</v>
      </c>
      <c r="S4869">
        <v>0</v>
      </c>
      <c r="T4869">
        <v>0.86157600000000001</v>
      </c>
      <c r="U4869">
        <v>0</v>
      </c>
      <c r="V4869" t="str">
        <f>"Trad IRN"</f>
        <v>Trad IRN</v>
      </c>
      <c r="W4869">
        <v>100</v>
      </c>
      <c r="X4869" t="s">
        <v>47</v>
      </c>
      <c r="Z4869" t="s">
        <v>47</v>
      </c>
      <c r="AB4869" t="s">
        <v>57</v>
      </c>
      <c r="AC4869" t="s">
        <v>48</v>
      </c>
      <c r="AD4869" t="s">
        <v>49</v>
      </c>
      <c r="AE4869" t="s">
        <v>50</v>
      </c>
      <c r="AF4869">
        <v>1</v>
      </c>
      <c r="AG4869" t="s">
        <v>56</v>
      </c>
      <c r="AH4869" t="str">
        <f>"Trad IRN"</f>
        <v>Trad IRN</v>
      </c>
      <c r="AI4869" t="str">
        <f>"Bldg IRN"</f>
        <v>Bldg IRN</v>
      </c>
      <c r="AJ4869" t="s">
        <v>48</v>
      </c>
      <c r="AK4869" t="s">
        <v>48</v>
      </c>
      <c r="AL4869" t="s">
        <v>53</v>
      </c>
      <c r="AM4869">
        <v>959.02</v>
      </c>
      <c r="AN4869">
        <v>1113.0999999999999</v>
      </c>
      <c r="AO4869">
        <v>15</v>
      </c>
    </row>
    <row r="4870" spans="1:41" x14ac:dyDescent="0.3">
      <c r="A4870" t="str">
        <f>"Trad IRN"</f>
        <v>Trad IRN</v>
      </c>
      <c r="B4870" t="str">
        <f>"Bldg IRN"</f>
        <v>Bldg IRN</v>
      </c>
      <c r="C4870" t="s">
        <v>41</v>
      </c>
      <c r="D4870" t="s">
        <v>3</v>
      </c>
      <c r="E4870" t="s">
        <v>80</v>
      </c>
      <c r="F4870" t="s">
        <v>81</v>
      </c>
      <c r="G4870" t="s">
        <v>82</v>
      </c>
      <c r="H4870" t="s">
        <v>83</v>
      </c>
      <c r="I4870" t="str">
        <f>"Trad IRN"</f>
        <v>Trad IRN</v>
      </c>
      <c r="J4870" t="s">
        <v>43</v>
      </c>
      <c r="K4870" t="s">
        <v>44</v>
      </c>
      <c r="L4870" t="s">
        <v>45</v>
      </c>
      <c r="M4870" t="s">
        <v>46</v>
      </c>
      <c r="N4870" t="str">
        <f t="shared" ref="N4870:N4883" si="489">"08/18/2022"</f>
        <v>08/18/2022</v>
      </c>
      <c r="O4870" t="str">
        <f t="shared" si="488"/>
        <v>12/31/2500</v>
      </c>
      <c r="P4870">
        <v>1</v>
      </c>
      <c r="Q4870">
        <v>1</v>
      </c>
      <c r="S4870">
        <v>0</v>
      </c>
      <c r="T4870">
        <v>1</v>
      </c>
      <c r="U4870">
        <v>0</v>
      </c>
      <c r="V4870" t="str">
        <f>"Trad IRN"</f>
        <v>Trad IRN</v>
      </c>
      <c r="W4870">
        <v>100</v>
      </c>
      <c r="X4870" t="s">
        <v>47</v>
      </c>
      <c r="Z4870" t="s">
        <v>47</v>
      </c>
      <c r="AB4870" t="s">
        <v>57</v>
      </c>
      <c r="AC4870" t="s">
        <v>48</v>
      </c>
      <c r="AD4870" t="s">
        <v>49</v>
      </c>
      <c r="AE4870" t="s">
        <v>50</v>
      </c>
      <c r="AF4870">
        <v>0</v>
      </c>
      <c r="AG4870" t="s">
        <v>56</v>
      </c>
      <c r="AH4870" t="str">
        <f>"Trad IRN"</f>
        <v>Trad IRN</v>
      </c>
      <c r="AI4870" t="str">
        <f>"Bldg IRN"</f>
        <v>Bldg IRN</v>
      </c>
      <c r="AJ4870" t="s">
        <v>48</v>
      </c>
      <c r="AK4870" t="s">
        <v>48</v>
      </c>
      <c r="AL4870" t="s">
        <v>53</v>
      </c>
      <c r="AM4870">
        <v>1113.0999999999999</v>
      </c>
      <c r="AN4870">
        <v>1113.0999999999999</v>
      </c>
      <c r="AO4870">
        <v>15</v>
      </c>
    </row>
    <row r="4871" spans="1:41" x14ac:dyDescent="0.3">
      <c r="A4871" t="str">
        <f>"Trad IRN"</f>
        <v>Trad IRN</v>
      </c>
      <c r="B4871" t="str">
        <f>"Bldg IRN"</f>
        <v>Bldg IRN</v>
      </c>
      <c r="C4871" t="s">
        <v>41</v>
      </c>
      <c r="D4871" t="s">
        <v>3</v>
      </c>
      <c r="E4871" t="s">
        <v>80</v>
      </c>
      <c r="F4871" t="s">
        <v>81</v>
      </c>
      <c r="G4871" t="s">
        <v>82</v>
      </c>
      <c r="H4871" t="s">
        <v>83</v>
      </c>
      <c r="I4871" t="str">
        <f>"Trad IRN"</f>
        <v>Trad IRN</v>
      </c>
      <c r="J4871" t="s">
        <v>43</v>
      </c>
      <c r="K4871" t="s">
        <v>44</v>
      </c>
      <c r="L4871" t="s">
        <v>45</v>
      </c>
      <c r="M4871" t="s">
        <v>46</v>
      </c>
      <c r="N4871" t="str">
        <f t="shared" si="489"/>
        <v>08/18/2022</v>
      </c>
      <c r="O4871" t="str">
        <f t="shared" si="488"/>
        <v>12/31/2500</v>
      </c>
      <c r="P4871">
        <v>1</v>
      </c>
      <c r="Q4871">
        <v>1</v>
      </c>
      <c r="S4871">
        <v>0</v>
      </c>
      <c r="T4871">
        <v>1</v>
      </c>
      <c r="U4871">
        <v>0</v>
      </c>
      <c r="V4871" t="str">
        <f>"Trad IRN"</f>
        <v>Trad IRN</v>
      </c>
      <c r="W4871">
        <v>100</v>
      </c>
      <c r="X4871" t="s">
        <v>47</v>
      </c>
      <c r="Z4871" t="s">
        <v>47</v>
      </c>
      <c r="AB4871" t="str">
        <f>"02"</f>
        <v>02</v>
      </c>
      <c r="AC4871" t="s">
        <v>48</v>
      </c>
      <c r="AD4871" t="s">
        <v>49</v>
      </c>
      <c r="AE4871" t="s">
        <v>50</v>
      </c>
      <c r="AF4871">
        <v>0</v>
      </c>
      <c r="AG4871" t="s">
        <v>56</v>
      </c>
      <c r="AH4871" t="str">
        <f>"Trad IRN"</f>
        <v>Trad IRN</v>
      </c>
      <c r="AI4871" t="str">
        <f>"Bldg IRN"</f>
        <v>Bldg IRN</v>
      </c>
      <c r="AJ4871" t="s">
        <v>48</v>
      </c>
      <c r="AK4871" t="s">
        <v>48</v>
      </c>
      <c r="AL4871" t="s">
        <v>53</v>
      </c>
      <c r="AM4871">
        <v>1113.0999999999999</v>
      </c>
      <c r="AN4871">
        <v>1113.0999999999999</v>
      </c>
      <c r="AO4871">
        <v>15</v>
      </c>
    </row>
    <row r="4872" spans="1:41" x14ac:dyDescent="0.3">
      <c r="A4872" t="str">
        <f>"Trad IRN"</f>
        <v>Trad IRN</v>
      </c>
      <c r="B4872" t="str">
        <f>"Bldg IRN"</f>
        <v>Bldg IRN</v>
      </c>
      <c r="C4872" t="s">
        <v>41</v>
      </c>
      <c r="D4872" t="s">
        <v>3</v>
      </c>
      <c r="E4872" t="s">
        <v>80</v>
      </c>
      <c r="F4872" t="s">
        <v>81</v>
      </c>
      <c r="G4872" t="s">
        <v>82</v>
      </c>
      <c r="H4872" t="s">
        <v>83</v>
      </c>
      <c r="I4872" t="str">
        <f>"Trad IRN"</f>
        <v>Trad IRN</v>
      </c>
      <c r="J4872" t="s">
        <v>43</v>
      </c>
      <c r="K4872" t="s">
        <v>44</v>
      </c>
      <c r="L4872" t="s">
        <v>45</v>
      </c>
      <c r="M4872" t="s">
        <v>46</v>
      </c>
      <c r="N4872" t="str">
        <f t="shared" si="489"/>
        <v>08/18/2022</v>
      </c>
      <c r="O4872" t="str">
        <f t="shared" si="488"/>
        <v>12/31/2500</v>
      </c>
      <c r="P4872">
        <v>1</v>
      </c>
      <c r="Q4872">
        <v>1</v>
      </c>
      <c r="S4872">
        <v>1</v>
      </c>
      <c r="T4872">
        <v>1</v>
      </c>
      <c r="U4872">
        <v>0</v>
      </c>
      <c r="V4872" t="str">
        <f>"Trad IRN"</f>
        <v>Trad IRN</v>
      </c>
      <c r="W4872">
        <v>100</v>
      </c>
      <c r="X4872" t="s">
        <v>47</v>
      </c>
      <c r="Z4872" t="s">
        <v>47</v>
      </c>
      <c r="AB4872" t="str">
        <f>"05"</f>
        <v>05</v>
      </c>
      <c r="AC4872" t="s">
        <v>48</v>
      </c>
      <c r="AD4872" t="s">
        <v>49</v>
      </c>
      <c r="AE4872" t="s">
        <v>50</v>
      </c>
      <c r="AF4872">
        <v>0</v>
      </c>
      <c r="AG4872" t="s">
        <v>56</v>
      </c>
      <c r="AH4872" t="str">
        <f>"Trad IRN"</f>
        <v>Trad IRN</v>
      </c>
      <c r="AI4872" t="str">
        <f>"Bldg IRN"</f>
        <v>Bldg IRN</v>
      </c>
      <c r="AJ4872" t="s">
        <v>48</v>
      </c>
      <c r="AK4872" t="s">
        <v>48</v>
      </c>
      <c r="AL4872" t="s">
        <v>53</v>
      </c>
      <c r="AM4872">
        <v>1113.0999999999999</v>
      </c>
      <c r="AN4872">
        <v>1113.0999999999999</v>
      </c>
      <c r="AO4872">
        <v>15</v>
      </c>
    </row>
    <row r="4873" spans="1:41" x14ac:dyDescent="0.3">
      <c r="A4873" t="str">
        <f>"Trad IRN"</f>
        <v>Trad IRN</v>
      </c>
      <c r="B4873" t="str">
        <f>"Bldg IRN"</f>
        <v>Bldg IRN</v>
      </c>
      <c r="C4873" t="s">
        <v>41</v>
      </c>
      <c r="D4873" t="s">
        <v>3</v>
      </c>
      <c r="E4873" t="s">
        <v>80</v>
      </c>
      <c r="F4873" t="s">
        <v>81</v>
      </c>
      <c r="G4873" t="s">
        <v>82</v>
      </c>
      <c r="H4873" t="s">
        <v>83</v>
      </c>
      <c r="I4873" t="str">
        <f>"Trad IRN"</f>
        <v>Trad IRN</v>
      </c>
      <c r="J4873" t="s">
        <v>43</v>
      </c>
      <c r="K4873" t="s">
        <v>44</v>
      </c>
      <c r="L4873" t="s">
        <v>45</v>
      </c>
      <c r="M4873" t="s">
        <v>46</v>
      </c>
      <c r="N4873" t="str">
        <f t="shared" si="489"/>
        <v>08/18/2022</v>
      </c>
      <c r="O4873" t="str">
        <f t="shared" si="488"/>
        <v>12/31/2500</v>
      </c>
      <c r="P4873">
        <v>0.5</v>
      </c>
      <c r="Q4873">
        <v>0.5</v>
      </c>
      <c r="S4873">
        <v>0</v>
      </c>
      <c r="T4873">
        <v>0.5</v>
      </c>
      <c r="U4873">
        <v>0</v>
      </c>
      <c r="V4873" t="str">
        <f>"Trad IRN"</f>
        <v>Trad IRN</v>
      </c>
      <c r="W4873">
        <v>50</v>
      </c>
      <c r="X4873" t="s">
        <v>47</v>
      </c>
      <c r="Z4873" t="s">
        <v>47</v>
      </c>
      <c r="AB4873" t="s">
        <v>57</v>
      </c>
      <c r="AC4873" t="s">
        <v>48</v>
      </c>
      <c r="AD4873" t="s">
        <v>49</v>
      </c>
      <c r="AE4873" t="s">
        <v>50</v>
      </c>
      <c r="AF4873">
        <v>0</v>
      </c>
      <c r="AG4873" t="s">
        <v>56</v>
      </c>
      <c r="AH4873" t="str">
        <f>"Trad IRN"</f>
        <v>Trad IRN</v>
      </c>
      <c r="AI4873" t="str">
        <f>"Bldg IRN"</f>
        <v>Bldg IRN</v>
      </c>
      <c r="AJ4873" t="s">
        <v>48</v>
      </c>
      <c r="AK4873" t="s">
        <v>48</v>
      </c>
      <c r="AL4873" t="s">
        <v>53</v>
      </c>
      <c r="AM4873">
        <v>556.54999999999995</v>
      </c>
      <c r="AN4873">
        <v>1113.0999999999999</v>
      </c>
      <c r="AO4873">
        <v>15</v>
      </c>
    </row>
    <row r="4874" spans="1:41" x14ac:dyDescent="0.3">
      <c r="A4874" t="str">
        <f>"Trad IRN"</f>
        <v>Trad IRN</v>
      </c>
      <c r="B4874" t="str">
        <f>"Bldg IRN"</f>
        <v>Bldg IRN</v>
      </c>
      <c r="C4874" t="s">
        <v>41</v>
      </c>
      <c r="D4874" t="s">
        <v>3</v>
      </c>
      <c r="E4874" t="s">
        <v>80</v>
      </c>
      <c r="F4874" t="s">
        <v>81</v>
      </c>
      <c r="G4874" t="s">
        <v>82</v>
      </c>
      <c r="H4874" t="s">
        <v>83</v>
      </c>
      <c r="I4874" t="str">
        <f>"Trad IRN"</f>
        <v>Trad IRN</v>
      </c>
      <c r="J4874" t="s">
        <v>43</v>
      </c>
      <c r="K4874" t="s">
        <v>44</v>
      </c>
      <c r="L4874" t="s">
        <v>45</v>
      </c>
      <c r="M4874" t="s">
        <v>46</v>
      </c>
      <c r="N4874" t="str">
        <f t="shared" si="489"/>
        <v>08/18/2022</v>
      </c>
      <c r="O4874" t="str">
        <f t="shared" si="488"/>
        <v>12/31/2500</v>
      </c>
      <c r="P4874">
        <v>1</v>
      </c>
      <c r="Q4874">
        <v>1</v>
      </c>
      <c r="S4874">
        <v>0</v>
      </c>
      <c r="T4874">
        <v>1</v>
      </c>
      <c r="U4874">
        <v>0</v>
      </c>
      <c r="V4874" t="str">
        <f>"Trad IRN"</f>
        <v>Trad IRN</v>
      </c>
      <c r="W4874">
        <v>100</v>
      </c>
      <c r="X4874" t="s">
        <v>47</v>
      </c>
      <c r="Z4874" t="s">
        <v>47</v>
      </c>
      <c r="AB4874" t="str">
        <f>"02"</f>
        <v>02</v>
      </c>
      <c r="AC4874" t="s">
        <v>48</v>
      </c>
      <c r="AD4874" t="s">
        <v>49</v>
      </c>
      <c r="AE4874" t="s">
        <v>55</v>
      </c>
      <c r="AF4874">
        <v>0</v>
      </c>
      <c r="AG4874" t="s">
        <v>56</v>
      </c>
      <c r="AH4874" t="str">
        <f>"Trad IRN"</f>
        <v>Trad IRN</v>
      </c>
      <c r="AI4874" t="str">
        <f>"Bldg IRN"</f>
        <v>Bldg IRN</v>
      </c>
      <c r="AJ4874" t="s">
        <v>48</v>
      </c>
      <c r="AK4874" t="s">
        <v>48</v>
      </c>
      <c r="AL4874" t="s">
        <v>53</v>
      </c>
      <c r="AM4874">
        <v>1113.0999999999999</v>
      </c>
      <c r="AN4874">
        <v>1113.0999999999999</v>
      </c>
      <c r="AO4874">
        <v>15</v>
      </c>
    </row>
    <row r="4875" spans="1:41" x14ac:dyDescent="0.3">
      <c r="A4875" t="str">
        <f>"Trad IRN"</f>
        <v>Trad IRN</v>
      </c>
      <c r="B4875" t="str">
        <f>"Bldg IRN"</f>
        <v>Bldg IRN</v>
      </c>
      <c r="C4875" t="s">
        <v>41</v>
      </c>
      <c r="D4875" t="s">
        <v>3</v>
      </c>
      <c r="E4875" t="s">
        <v>80</v>
      </c>
      <c r="F4875" t="s">
        <v>81</v>
      </c>
      <c r="G4875" t="s">
        <v>82</v>
      </c>
      <c r="H4875" t="s">
        <v>83</v>
      </c>
      <c r="I4875" t="str">
        <f>"Trad IRN"</f>
        <v>Trad IRN</v>
      </c>
      <c r="J4875" t="s">
        <v>43</v>
      </c>
      <c r="K4875" t="s">
        <v>44</v>
      </c>
      <c r="L4875" t="s">
        <v>45</v>
      </c>
      <c r="M4875" t="s">
        <v>46</v>
      </c>
      <c r="N4875" t="str">
        <f t="shared" si="489"/>
        <v>08/18/2022</v>
      </c>
      <c r="O4875" t="str">
        <f t="shared" si="488"/>
        <v>12/31/2500</v>
      </c>
      <c r="P4875">
        <v>1</v>
      </c>
      <c r="Q4875">
        <v>1</v>
      </c>
      <c r="S4875">
        <v>0</v>
      </c>
      <c r="T4875">
        <v>1</v>
      </c>
      <c r="U4875">
        <v>0</v>
      </c>
      <c r="V4875" t="str">
        <f>"Trad IRN"</f>
        <v>Trad IRN</v>
      </c>
      <c r="W4875">
        <v>100</v>
      </c>
      <c r="X4875" t="s">
        <v>47</v>
      </c>
      <c r="Z4875" t="s">
        <v>47</v>
      </c>
      <c r="AB4875" t="s">
        <v>57</v>
      </c>
      <c r="AC4875" t="s">
        <v>48</v>
      </c>
      <c r="AD4875" t="s">
        <v>49</v>
      </c>
      <c r="AE4875" t="s">
        <v>50</v>
      </c>
      <c r="AF4875">
        <v>0</v>
      </c>
      <c r="AG4875" t="s">
        <v>56</v>
      </c>
      <c r="AH4875" t="str">
        <f>"Trad IRN"</f>
        <v>Trad IRN</v>
      </c>
      <c r="AI4875" t="str">
        <f>"Bldg IRN"</f>
        <v>Bldg IRN</v>
      </c>
      <c r="AJ4875" t="s">
        <v>48</v>
      </c>
      <c r="AK4875" t="s">
        <v>48</v>
      </c>
      <c r="AL4875" t="s">
        <v>53</v>
      </c>
      <c r="AM4875">
        <v>1113.0999999999999</v>
      </c>
      <c r="AN4875">
        <v>1113.0999999999999</v>
      </c>
      <c r="AO4875">
        <v>15</v>
      </c>
    </row>
    <row r="4876" spans="1:41" x14ac:dyDescent="0.3">
      <c r="A4876" t="str">
        <f>"Trad IRN"</f>
        <v>Trad IRN</v>
      </c>
      <c r="B4876" t="str">
        <f>"Bldg IRN"</f>
        <v>Bldg IRN</v>
      </c>
      <c r="C4876" t="s">
        <v>41</v>
      </c>
      <c r="D4876" t="s">
        <v>3</v>
      </c>
      <c r="E4876" t="s">
        <v>80</v>
      </c>
      <c r="F4876" t="s">
        <v>81</v>
      </c>
      <c r="G4876" t="s">
        <v>82</v>
      </c>
      <c r="H4876" t="s">
        <v>83</v>
      </c>
      <c r="I4876" t="str">
        <f>"Trad IRN"</f>
        <v>Trad IRN</v>
      </c>
      <c r="J4876" t="s">
        <v>43</v>
      </c>
      <c r="K4876" t="s">
        <v>44</v>
      </c>
      <c r="L4876" t="s">
        <v>45</v>
      </c>
      <c r="M4876" t="s">
        <v>46</v>
      </c>
      <c r="N4876" t="str">
        <f t="shared" si="489"/>
        <v>08/18/2022</v>
      </c>
      <c r="O4876" t="str">
        <f t="shared" si="488"/>
        <v>12/31/2500</v>
      </c>
      <c r="P4876">
        <v>1</v>
      </c>
      <c r="Q4876">
        <v>1</v>
      </c>
      <c r="S4876">
        <v>1</v>
      </c>
      <c r="T4876">
        <v>1</v>
      </c>
      <c r="U4876">
        <v>0</v>
      </c>
      <c r="V4876" t="str">
        <f>"Trad IRN"</f>
        <v>Trad IRN</v>
      </c>
      <c r="W4876">
        <v>100</v>
      </c>
      <c r="X4876" t="s">
        <v>47</v>
      </c>
      <c r="Z4876" t="s">
        <v>47</v>
      </c>
      <c r="AB4876" t="str">
        <f>"05"</f>
        <v>05</v>
      </c>
      <c r="AC4876" t="s">
        <v>48</v>
      </c>
      <c r="AD4876" t="s">
        <v>49</v>
      </c>
      <c r="AE4876" t="s">
        <v>50</v>
      </c>
      <c r="AF4876">
        <v>0</v>
      </c>
      <c r="AG4876" t="s">
        <v>56</v>
      </c>
      <c r="AH4876" t="str">
        <f>"Trad IRN"</f>
        <v>Trad IRN</v>
      </c>
      <c r="AI4876" t="str">
        <f>"Bldg IRN"</f>
        <v>Bldg IRN</v>
      </c>
      <c r="AJ4876" t="s">
        <v>48</v>
      </c>
      <c r="AK4876" t="s">
        <v>48</v>
      </c>
      <c r="AL4876" t="s">
        <v>53</v>
      </c>
      <c r="AM4876">
        <v>1113.0999999999999</v>
      </c>
      <c r="AN4876">
        <v>1113.0999999999999</v>
      </c>
      <c r="AO4876">
        <v>15</v>
      </c>
    </row>
    <row r="4877" spans="1:41" x14ac:dyDescent="0.3">
      <c r="A4877" t="str">
        <f>"Trad IRN"</f>
        <v>Trad IRN</v>
      </c>
      <c r="B4877" t="str">
        <f>"Bldg IRN"</f>
        <v>Bldg IRN</v>
      </c>
      <c r="C4877" t="s">
        <v>41</v>
      </c>
      <c r="D4877" t="s">
        <v>3</v>
      </c>
      <c r="E4877" t="s">
        <v>80</v>
      </c>
      <c r="F4877" t="s">
        <v>81</v>
      </c>
      <c r="G4877" t="s">
        <v>82</v>
      </c>
      <c r="H4877" t="s">
        <v>83</v>
      </c>
      <c r="I4877" t="str">
        <f>"Trad IRN"</f>
        <v>Trad IRN</v>
      </c>
      <c r="J4877" t="s">
        <v>43</v>
      </c>
      <c r="K4877" t="s">
        <v>44</v>
      </c>
      <c r="L4877" t="s">
        <v>45</v>
      </c>
      <c r="M4877" t="s">
        <v>46</v>
      </c>
      <c r="N4877" t="str">
        <f t="shared" si="489"/>
        <v>08/18/2022</v>
      </c>
      <c r="O4877" t="str">
        <f t="shared" si="488"/>
        <v>12/31/2500</v>
      </c>
      <c r="P4877">
        <v>1</v>
      </c>
      <c r="Q4877">
        <v>1</v>
      </c>
      <c r="S4877">
        <v>0</v>
      </c>
      <c r="T4877">
        <v>1</v>
      </c>
      <c r="U4877">
        <v>0</v>
      </c>
      <c r="V4877" t="str">
        <f>"Trad IRN"</f>
        <v>Trad IRN</v>
      </c>
      <c r="W4877">
        <v>100</v>
      </c>
      <c r="X4877" t="s">
        <v>47</v>
      </c>
      <c r="Z4877" t="s">
        <v>47</v>
      </c>
      <c r="AB4877" t="str">
        <f>"02"</f>
        <v>02</v>
      </c>
      <c r="AC4877" t="s">
        <v>48</v>
      </c>
      <c r="AD4877" t="s">
        <v>49</v>
      </c>
      <c r="AE4877" t="s">
        <v>50</v>
      </c>
      <c r="AF4877">
        <v>0</v>
      </c>
      <c r="AG4877" t="s">
        <v>56</v>
      </c>
      <c r="AH4877" t="str">
        <f>"Trad IRN"</f>
        <v>Trad IRN</v>
      </c>
      <c r="AI4877" t="str">
        <f>"Bldg IRN"</f>
        <v>Bldg IRN</v>
      </c>
      <c r="AJ4877" t="s">
        <v>48</v>
      </c>
      <c r="AK4877" t="s">
        <v>48</v>
      </c>
      <c r="AL4877" t="s">
        <v>53</v>
      </c>
      <c r="AM4877">
        <v>1113.0999999999999</v>
      </c>
      <c r="AN4877">
        <v>1113.0999999999999</v>
      </c>
      <c r="AO4877">
        <v>15</v>
      </c>
    </row>
    <row r="4878" spans="1:41" x14ac:dyDescent="0.3">
      <c r="A4878" t="str">
        <f>"Trad IRN"</f>
        <v>Trad IRN</v>
      </c>
      <c r="B4878" t="str">
        <f>"Bldg IRN"</f>
        <v>Bldg IRN</v>
      </c>
      <c r="C4878" t="s">
        <v>41</v>
      </c>
      <c r="D4878" t="s">
        <v>3</v>
      </c>
      <c r="E4878" t="s">
        <v>80</v>
      </c>
      <c r="F4878" t="s">
        <v>81</v>
      </c>
      <c r="G4878" t="s">
        <v>82</v>
      </c>
      <c r="H4878" t="s">
        <v>83</v>
      </c>
      <c r="I4878" t="str">
        <f>"Trad IRN"</f>
        <v>Trad IRN</v>
      </c>
      <c r="J4878" t="s">
        <v>43</v>
      </c>
      <c r="K4878" t="s">
        <v>44</v>
      </c>
      <c r="L4878" t="s">
        <v>45</v>
      </c>
      <c r="M4878" t="s">
        <v>46</v>
      </c>
      <c r="N4878" t="str">
        <f t="shared" si="489"/>
        <v>08/18/2022</v>
      </c>
      <c r="O4878" t="str">
        <f t="shared" si="488"/>
        <v>12/31/2500</v>
      </c>
      <c r="P4878">
        <v>1</v>
      </c>
      <c r="Q4878">
        <v>1</v>
      </c>
      <c r="S4878">
        <v>0</v>
      </c>
      <c r="T4878">
        <v>1</v>
      </c>
      <c r="U4878">
        <v>0</v>
      </c>
      <c r="V4878" t="str">
        <f>"Trad IRN"</f>
        <v>Trad IRN</v>
      </c>
      <c r="W4878">
        <v>100</v>
      </c>
      <c r="X4878" t="s">
        <v>47</v>
      </c>
      <c r="Z4878" t="s">
        <v>47</v>
      </c>
      <c r="AB4878" t="str">
        <f>"05"</f>
        <v>05</v>
      </c>
      <c r="AC4878" t="s">
        <v>48</v>
      </c>
      <c r="AD4878" t="s">
        <v>49</v>
      </c>
      <c r="AE4878" t="s">
        <v>50</v>
      </c>
      <c r="AF4878">
        <v>0</v>
      </c>
      <c r="AG4878" t="s">
        <v>56</v>
      </c>
      <c r="AH4878" t="str">
        <f>"Trad IRN"</f>
        <v>Trad IRN</v>
      </c>
      <c r="AI4878" t="str">
        <f>"Bldg IRN"</f>
        <v>Bldg IRN</v>
      </c>
      <c r="AJ4878" t="s">
        <v>48</v>
      </c>
      <c r="AK4878" t="s">
        <v>48</v>
      </c>
      <c r="AL4878" t="s">
        <v>53</v>
      </c>
      <c r="AM4878">
        <v>1113.0999999999999</v>
      </c>
      <c r="AN4878">
        <v>1113.0999999999999</v>
      </c>
      <c r="AO4878">
        <v>15</v>
      </c>
    </row>
    <row r="4879" spans="1:41" x14ac:dyDescent="0.3">
      <c r="A4879" t="str">
        <f>"Trad IRN"</f>
        <v>Trad IRN</v>
      </c>
      <c r="B4879" t="str">
        <f>"Bldg IRN"</f>
        <v>Bldg IRN</v>
      </c>
      <c r="C4879" t="s">
        <v>41</v>
      </c>
      <c r="D4879" t="s">
        <v>3</v>
      </c>
      <c r="E4879" t="s">
        <v>80</v>
      </c>
      <c r="F4879" t="s">
        <v>81</v>
      </c>
      <c r="G4879" t="s">
        <v>82</v>
      </c>
      <c r="H4879" t="s">
        <v>83</v>
      </c>
      <c r="I4879" t="str">
        <f>"Trad IRN"</f>
        <v>Trad IRN</v>
      </c>
      <c r="J4879" t="s">
        <v>43</v>
      </c>
      <c r="K4879" t="s">
        <v>44</v>
      </c>
      <c r="L4879" t="s">
        <v>45</v>
      </c>
      <c r="M4879" t="s">
        <v>46</v>
      </c>
      <c r="N4879" t="str">
        <f t="shared" si="489"/>
        <v>08/18/2022</v>
      </c>
      <c r="O4879" t="str">
        <f t="shared" si="488"/>
        <v>12/31/2500</v>
      </c>
      <c r="P4879">
        <v>1</v>
      </c>
      <c r="Q4879">
        <v>1</v>
      </c>
      <c r="S4879">
        <v>0</v>
      </c>
      <c r="T4879">
        <v>1</v>
      </c>
      <c r="U4879">
        <v>0</v>
      </c>
      <c r="V4879" t="str">
        <f>"Trad IRN"</f>
        <v>Trad IRN</v>
      </c>
      <c r="W4879">
        <v>100</v>
      </c>
      <c r="X4879" t="s">
        <v>47</v>
      </c>
      <c r="Z4879" t="s">
        <v>47</v>
      </c>
      <c r="AB4879" t="str">
        <f>"03"</f>
        <v>03</v>
      </c>
      <c r="AC4879" t="s">
        <v>48</v>
      </c>
      <c r="AD4879" t="s">
        <v>49</v>
      </c>
      <c r="AE4879" t="s">
        <v>50</v>
      </c>
      <c r="AF4879">
        <v>0</v>
      </c>
      <c r="AG4879" t="s">
        <v>56</v>
      </c>
      <c r="AH4879" t="str">
        <f>"Trad IRN"</f>
        <v>Trad IRN</v>
      </c>
      <c r="AI4879" t="str">
        <f>"Bldg IRN"</f>
        <v>Bldg IRN</v>
      </c>
      <c r="AJ4879" t="s">
        <v>48</v>
      </c>
      <c r="AK4879" t="s">
        <v>48</v>
      </c>
      <c r="AL4879" t="s">
        <v>53</v>
      </c>
      <c r="AM4879">
        <v>1113.0999999999999</v>
      </c>
      <c r="AN4879">
        <v>1113.0999999999999</v>
      </c>
      <c r="AO4879">
        <v>15</v>
      </c>
    </row>
    <row r="4880" spans="1:41" x14ac:dyDescent="0.3">
      <c r="A4880" t="str">
        <f>"Trad IRN"</f>
        <v>Trad IRN</v>
      </c>
      <c r="B4880" t="str">
        <f>"Bldg IRN"</f>
        <v>Bldg IRN</v>
      </c>
      <c r="C4880" t="s">
        <v>41</v>
      </c>
      <c r="D4880" t="s">
        <v>3</v>
      </c>
      <c r="E4880" t="s">
        <v>80</v>
      </c>
      <c r="F4880" t="s">
        <v>81</v>
      </c>
      <c r="G4880" t="s">
        <v>82</v>
      </c>
      <c r="H4880" t="s">
        <v>83</v>
      </c>
      <c r="I4880" t="str">
        <f>"Trad IRN"</f>
        <v>Trad IRN</v>
      </c>
      <c r="J4880" t="s">
        <v>43</v>
      </c>
      <c r="K4880" t="s">
        <v>44</v>
      </c>
      <c r="L4880" t="s">
        <v>45</v>
      </c>
      <c r="M4880" t="s">
        <v>46</v>
      </c>
      <c r="N4880" t="str">
        <f t="shared" si="489"/>
        <v>08/18/2022</v>
      </c>
      <c r="O4880" t="str">
        <f t="shared" si="488"/>
        <v>12/31/2500</v>
      </c>
      <c r="P4880">
        <v>1</v>
      </c>
      <c r="Q4880">
        <v>1</v>
      </c>
      <c r="S4880">
        <v>1</v>
      </c>
      <c r="T4880">
        <v>1</v>
      </c>
      <c r="U4880">
        <v>0</v>
      </c>
      <c r="V4880" t="str">
        <f>"Trad IRN"</f>
        <v>Trad IRN</v>
      </c>
      <c r="W4880">
        <v>100</v>
      </c>
      <c r="X4880" t="s">
        <v>47</v>
      </c>
      <c r="Z4880" t="s">
        <v>47</v>
      </c>
      <c r="AB4880" t="str">
        <f>"05"</f>
        <v>05</v>
      </c>
      <c r="AC4880" t="s">
        <v>48</v>
      </c>
      <c r="AD4880" t="s">
        <v>49</v>
      </c>
      <c r="AE4880" t="s">
        <v>50</v>
      </c>
      <c r="AF4880">
        <v>0</v>
      </c>
      <c r="AG4880" t="s">
        <v>56</v>
      </c>
      <c r="AH4880" t="str">
        <f>"Trad IRN"</f>
        <v>Trad IRN</v>
      </c>
      <c r="AI4880" t="str">
        <f>"Bldg IRN"</f>
        <v>Bldg IRN</v>
      </c>
      <c r="AJ4880" t="s">
        <v>48</v>
      </c>
      <c r="AK4880" t="s">
        <v>48</v>
      </c>
      <c r="AL4880" t="s">
        <v>53</v>
      </c>
      <c r="AM4880">
        <v>1113.0999999999999</v>
      </c>
      <c r="AN4880">
        <v>1113.0999999999999</v>
      </c>
      <c r="AO4880">
        <v>15</v>
      </c>
    </row>
    <row r="4881" spans="1:41" x14ac:dyDescent="0.3">
      <c r="A4881" t="str">
        <f>"Trad IRN"</f>
        <v>Trad IRN</v>
      </c>
      <c r="B4881" t="str">
        <f>"Bldg IRN"</f>
        <v>Bldg IRN</v>
      </c>
      <c r="C4881" t="s">
        <v>41</v>
      </c>
      <c r="D4881" t="s">
        <v>3</v>
      </c>
      <c r="E4881" t="s">
        <v>80</v>
      </c>
      <c r="F4881" t="s">
        <v>81</v>
      </c>
      <c r="G4881" t="s">
        <v>82</v>
      </c>
      <c r="H4881" t="s">
        <v>83</v>
      </c>
      <c r="I4881" t="str">
        <f>"Trad IRN"</f>
        <v>Trad IRN</v>
      </c>
      <c r="J4881" t="s">
        <v>43</v>
      </c>
      <c r="K4881" t="s">
        <v>44</v>
      </c>
      <c r="L4881" t="s">
        <v>45</v>
      </c>
      <c r="M4881" t="s">
        <v>46</v>
      </c>
      <c r="N4881" t="str">
        <f t="shared" si="489"/>
        <v>08/18/2022</v>
      </c>
      <c r="O4881" t="str">
        <f t="shared" si="488"/>
        <v>12/31/2500</v>
      </c>
      <c r="P4881">
        <v>1</v>
      </c>
      <c r="Q4881">
        <v>1</v>
      </c>
      <c r="S4881">
        <v>0</v>
      </c>
      <c r="T4881">
        <v>1</v>
      </c>
      <c r="U4881">
        <v>0</v>
      </c>
      <c r="V4881" t="str">
        <f>"Trad IRN"</f>
        <v>Trad IRN</v>
      </c>
      <c r="W4881">
        <v>100</v>
      </c>
      <c r="X4881" t="s">
        <v>47</v>
      </c>
      <c r="Z4881" t="s">
        <v>47</v>
      </c>
      <c r="AB4881" t="str">
        <f>"05"</f>
        <v>05</v>
      </c>
      <c r="AC4881" t="s">
        <v>48</v>
      </c>
      <c r="AD4881" t="s">
        <v>49</v>
      </c>
      <c r="AE4881" t="s">
        <v>50</v>
      </c>
      <c r="AF4881">
        <v>0</v>
      </c>
      <c r="AG4881" t="s">
        <v>56</v>
      </c>
      <c r="AH4881" t="str">
        <f>"Trad IRN"</f>
        <v>Trad IRN</v>
      </c>
      <c r="AI4881" t="str">
        <f>"Bldg IRN"</f>
        <v>Bldg IRN</v>
      </c>
      <c r="AJ4881" t="s">
        <v>48</v>
      </c>
      <c r="AK4881" t="s">
        <v>48</v>
      </c>
      <c r="AL4881" t="s">
        <v>53</v>
      </c>
      <c r="AM4881">
        <v>1113.0999999999999</v>
      </c>
      <c r="AN4881">
        <v>1113.0999999999999</v>
      </c>
      <c r="AO4881">
        <v>15</v>
      </c>
    </row>
    <row r="4882" spans="1:41" x14ac:dyDescent="0.3">
      <c r="A4882" t="str">
        <f>"Trad IRN"</f>
        <v>Trad IRN</v>
      </c>
      <c r="B4882" t="str">
        <f>"Bldg IRN"</f>
        <v>Bldg IRN</v>
      </c>
      <c r="C4882" t="s">
        <v>41</v>
      </c>
      <c r="D4882" t="s">
        <v>3</v>
      </c>
      <c r="E4882" t="s">
        <v>80</v>
      </c>
      <c r="F4882" t="s">
        <v>81</v>
      </c>
      <c r="G4882" t="s">
        <v>82</v>
      </c>
      <c r="H4882" t="s">
        <v>83</v>
      </c>
      <c r="I4882" t="str">
        <f>"Trad IRN"</f>
        <v>Trad IRN</v>
      </c>
      <c r="J4882" t="s">
        <v>43</v>
      </c>
      <c r="K4882" t="s">
        <v>44</v>
      </c>
      <c r="L4882" t="s">
        <v>45</v>
      </c>
      <c r="M4882" t="s">
        <v>46</v>
      </c>
      <c r="N4882" t="str">
        <f t="shared" si="489"/>
        <v>08/18/2022</v>
      </c>
      <c r="O4882" t="str">
        <f t="shared" si="488"/>
        <v>12/31/2500</v>
      </c>
      <c r="P4882">
        <v>1</v>
      </c>
      <c r="Q4882">
        <v>1</v>
      </c>
      <c r="S4882">
        <v>0</v>
      </c>
      <c r="T4882">
        <v>1</v>
      </c>
      <c r="U4882">
        <v>0</v>
      </c>
      <c r="V4882" t="str">
        <f>"Trad IRN"</f>
        <v>Trad IRN</v>
      </c>
      <c r="W4882">
        <v>100</v>
      </c>
      <c r="X4882" t="s">
        <v>47</v>
      </c>
      <c r="Z4882" t="s">
        <v>47</v>
      </c>
      <c r="AB4882" t="str">
        <f>"01"</f>
        <v>01</v>
      </c>
      <c r="AC4882" t="s">
        <v>48</v>
      </c>
      <c r="AD4882" t="s">
        <v>49</v>
      </c>
      <c r="AE4882" t="s">
        <v>50</v>
      </c>
      <c r="AF4882">
        <v>0</v>
      </c>
      <c r="AG4882" t="s">
        <v>56</v>
      </c>
      <c r="AH4882" t="str">
        <f>"Trad IRN"</f>
        <v>Trad IRN</v>
      </c>
      <c r="AI4882" t="str">
        <f>"Bldg IRN"</f>
        <v>Bldg IRN</v>
      </c>
      <c r="AJ4882" t="s">
        <v>48</v>
      </c>
      <c r="AK4882" t="s">
        <v>48</v>
      </c>
      <c r="AL4882" t="s">
        <v>53</v>
      </c>
      <c r="AM4882">
        <v>1113.0999999999999</v>
      </c>
      <c r="AN4882">
        <v>1113.0999999999999</v>
      </c>
      <c r="AO4882">
        <v>15</v>
      </c>
    </row>
    <row r="4883" spans="1:41" x14ac:dyDescent="0.3">
      <c r="A4883" t="str">
        <f>"Trad IRN"</f>
        <v>Trad IRN</v>
      </c>
      <c r="B4883" t="str">
        <f>"Bldg IRN"</f>
        <v>Bldg IRN</v>
      </c>
      <c r="C4883" t="s">
        <v>41</v>
      </c>
      <c r="D4883" t="s">
        <v>3</v>
      </c>
      <c r="E4883" t="s">
        <v>80</v>
      </c>
      <c r="F4883" t="s">
        <v>81</v>
      </c>
      <c r="G4883" t="s">
        <v>82</v>
      </c>
      <c r="H4883" t="s">
        <v>83</v>
      </c>
      <c r="I4883" t="str">
        <f>"Trad IRN"</f>
        <v>Trad IRN</v>
      </c>
      <c r="J4883" t="s">
        <v>43</v>
      </c>
      <c r="K4883" t="s">
        <v>44</v>
      </c>
      <c r="L4883" t="s">
        <v>45</v>
      </c>
      <c r="M4883" t="s">
        <v>46</v>
      </c>
      <c r="N4883" t="str">
        <f t="shared" si="489"/>
        <v>08/18/2022</v>
      </c>
      <c r="O4883" t="str">
        <f t="shared" si="488"/>
        <v>12/31/2500</v>
      </c>
      <c r="P4883">
        <v>1</v>
      </c>
      <c r="Q4883">
        <v>1</v>
      </c>
      <c r="S4883">
        <v>0</v>
      </c>
      <c r="T4883">
        <v>1</v>
      </c>
      <c r="U4883">
        <v>0</v>
      </c>
      <c r="V4883" t="str">
        <f>"Trad IRN"</f>
        <v>Trad IRN</v>
      </c>
      <c r="W4883">
        <v>100</v>
      </c>
      <c r="X4883" t="s">
        <v>47</v>
      </c>
      <c r="Z4883" t="s">
        <v>47</v>
      </c>
      <c r="AB4883" t="s">
        <v>57</v>
      </c>
      <c r="AC4883" t="s">
        <v>48</v>
      </c>
      <c r="AD4883" t="s">
        <v>49</v>
      </c>
      <c r="AE4883" t="s">
        <v>50</v>
      </c>
      <c r="AF4883">
        <v>0</v>
      </c>
      <c r="AG4883" t="s">
        <v>56</v>
      </c>
      <c r="AH4883" t="str">
        <f>"Trad IRN"</f>
        <v>Trad IRN</v>
      </c>
      <c r="AI4883" t="str">
        <f>"Bldg IRN"</f>
        <v>Bldg IRN</v>
      </c>
      <c r="AJ4883" t="s">
        <v>48</v>
      </c>
      <c r="AK4883" t="s">
        <v>48</v>
      </c>
      <c r="AL4883" t="s">
        <v>53</v>
      </c>
      <c r="AM4883">
        <v>1113.0999999999999</v>
      </c>
      <c r="AN4883">
        <v>1113.0999999999999</v>
      </c>
      <c r="AO4883">
        <v>15</v>
      </c>
    </row>
    <row r="4884" spans="1:41" x14ac:dyDescent="0.3">
      <c r="A4884" t="str">
        <f>"Trad IRN"</f>
        <v>Trad IRN</v>
      </c>
      <c r="B4884" t="str">
        <f>"Bldg IRN"</f>
        <v>Bldg IRN</v>
      </c>
      <c r="C4884" t="s">
        <v>41</v>
      </c>
      <c r="D4884" t="s">
        <v>3</v>
      </c>
      <c r="E4884" t="s">
        <v>80</v>
      </c>
      <c r="F4884" t="s">
        <v>81</v>
      </c>
      <c r="G4884" t="s">
        <v>82</v>
      </c>
      <c r="H4884" t="s">
        <v>83</v>
      </c>
      <c r="I4884" t="str">
        <f>"Trad IRN"</f>
        <v>Trad IRN</v>
      </c>
      <c r="J4884" t="s">
        <v>43</v>
      </c>
      <c r="K4884" t="s">
        <v>44</v>
      </c>
      <c r="L4884" t="s">
        <v>45</v>
      </c>
      <c r="M4884" t="s">
        <v>46</v>
      </c>
      <c r="N4884" t="str">
        <f>"02/08/2023"</f>
        <v>02/08/2023</v>
      </c>
      <c r="O4884" t="str">
        <f t="shared" si="488"/>
        <v>12/31/2500</v>
      </c>
      <c r="P4884">
        <v>0.39796999999999999</v>
      </c>
      <c r="Q4884">
        <v>0.39796999999999999</v>
      </c>
      <c r="S4884">
        <v>0</v>
      </c>
      <c r="T4884">
        <v>0.39796999999999999</v>
      </c>
      <c r="U4884">
        <v>0</v>
      </c>
      <c r="V4884" t="str">
        <f>"Trad IRN"</f>
        <v>Trad IRN</v>
      </c>
      <c r="W4884">
        <v>100</v>
      </c>
      <c r="X4884" t="s">
        <v>47</v>
      </c>
      <c r="Z4884" t="s">
        <v>47</v>
      </c>
      <c r="AB4884" t="s">
        <v>57</v>
      </c>
      <c r="AC4884" t="s">
        <v>48</v>
      </c>
      <c r="AD4884" t="s">
        <v>49</v>
      </c>
      <c r="AE4884" t="s">
        <v>50</v>
      </c>
      <c r="AF4884">
        <v>0</v>
      </c>
      <c r="AG4884" t="s">
        <v>56</v>
      </c>
      <c r="AH4884" t="str">
        <f>"Trad IRN"</f>
        <v>Trad IRN</v>
      </c>
      <c r="AI4884" t="str">
        <f>"Bldg IRN"</f>
        <v>Bldg IRN</v>
      </c>
      <c r="AJ4884" t="s">
        <v>48</v>
      </c>
      <c r="AK4884" t="s">
        <v>48</v>
      </c>
      <c r="AL4884" t="s">
        <v>53</v>
      </c>
      <c r="AM4884">
        <v>442.98</v>
      </c>
      <c r="AN4884">
        <v>1113.0999999999999</v>
      </c>
      <c r="AO4884">
        <v>15</v>
      </c>
    </row>
    <row r="4885" spans="1:41" x14ac:dyDescent="0.3">
      <c r="A4885" t="str">
        <f>"Trad IRN"</f>
        <v>Trad IRN</v>
      </c>
      <c r="B4885" t="str">
        <f>"Bldg IRN"</f>
        <v>Bldg IRN</v>
      </c>
      <c r="C4885" t="s">
        <v>41</v>
      </c>
      <c r="D4885" t="s">
        <v>3</v>
      </c>
      <c r="E4885" t="s">
        <v>80</v>
      </c>
      <c r="F4885" t="s">
        <v>81</v>
      </c>
      <c r="G4885" t="s">
        <v>82</v>
      </c>
      <c r="H4885" t="s">
        <v>83</v>
      </c>
      <c r="I4885" t="str">
        <f>"Trad IRN"</f>
        <v>Trad IRN</v>
      </c>
      <c r="J4885" t="s">
        <v>43</v>
      </c>
      <c r="K4885" t="s">
        <v>44</v>
      </c>
      <c r="L4885" t="s">
        <v>45</v>
      </c>
      <c r="M4885" t="s">
        <v>46</v>
      </c>
      <c r="N4885" t="str">
        <f t="shared" ref="N4885:N4897" si="490">"08/18/2022"</f>
        <v>08/18/2022</v>
      </c>
      <c r="O4885" t="str">
        <f>"01/08/2023"</f>
        <v>01/08/2023</v>
      </c>
      <c r="P4885">
        <v>0.48667700000000003</v>
      </c>
      <c r="Q4885">
        <v>0.48667700000000003</v>
      </c>
      <c r="R4885">
        <v>0.48667700000000003</v>
      </c>
      <c r="S4885">
        <v>0</v>
      </c>
      <c r="T4885">
        <v>0.48667700000000003</v>
      </c>
      <c r="U4885">
        <v>0</v>
      </c>
      <c r="V4885" t="str">
        <f>"Trad IRN"</f>
        <v>Trad IRN</v>
      </c>
      <c r="W4885">
        <v>100</v>
      </c>
      <c r="X4885" t="s">
        <v>47</v>
      </c>
      <c r="Z4885" t="s">
        <v>47</v>
      </c>
      <c r="AB4885" t="s">
        <v>57</v>
      </c>
      <c r="AC4885" t="str">
        <f>"12"</f>
        <v>12</v>
      </c>
      <c r="AD4885" t="str">
        <f>"6"</f>
        <v>6</v>
      </c>
      <c r="AE4885" t="s">
        <v>55</v>
      </c>
      <c r="AF4885">
        <v>0</v>
      </c>
      <c r="AG4885" t="s">
        <v>56</v>
      </c>
      <c r="AH4885" t="str">
        <f>"Trad IRN"</f>
        <v>Trad IRN</v>
      </c>
      <c r="AI4885" t="str">
        <f>"Bldg IRN"</f>
        <v>Bldg IRN</v>
      </c>
      <c r="AJ4885" t="s">
        <v>48</v>
      </c>
      <c r="AK4885" t="s">
        <v>48</v>
      </c>
      <c r="AL4885" t="s">
        <v>53</v>
      </c>
      <c r="AM4885">
        <v>541.72</v>
      </c>
      <c r="AN4885">
        <v>1113.0999999999999</v>
      </c>
      <c r="AO4885">
        <v>15</v>
      </c>
    </row>
    <row r="4886" spans="1:41" x14ac:dyDescent="0.3">
      <c r="A4886" t="str">
        <f>"Trad IRN"</f>
        <v>Trad IRN</v>
      </c>
      <c r="B4886" t="str">
        <f>"Bldg IRN"</f>
        <v>Bldg IRN</v>
      </c>
      <c r="C4886" t="s">
        <v>41</v>
      </c>
      <c r="D4886" t="s">
        <v>3</v>
      </c>
      <c r="E4886" t="s">
        <v>80</v>
      </c>
      <c r="F4886" t="s">
        <v>81</v>
      </c>
      <c r="G4886" t="s">
        <v>82</v>
      </c>
      <c r="H4886" t="s">
        <v>83</v>
      </c>
      <c r="I4886" t="str">
        <f>"Trad IRN"</f>
        <v>Trad IRN</v>
      </c>
      <c r="J4886" t="s">
        <v>43</v>
      </c>
      <c r="K4886" t="s">
        <v>44</v>
      </c>
      <c r="L4886" t="s">
        <v>45</v>
      </c>
      <c r="M4886" t="s">
        <v>46</v>
      </c>
      <c r="N4886" t="str">
        <f t="shared" si="490"/>
        <v>08/18/2022</v>
      </c>
      <c r="O4886" t="str">
        <f>"01/08/2023"</f>
        <v>01/08/2023</v>
      </c>
      <c r="P4886">
        <v>0.48667700000000003</v>
      </c>
      <c r="Q4886">
        <v>0.48667700000000003</v>
      </c>
      <c r="R4886">
        <v>0.48667700000000003</v>
      </c>
      <c r="S4886">
        <v>0</v>
      </c>
      <c r="T4886">
        <v>0.48667700000000003</v>
      </c>
      <c r="U4886">
        <v>0</v>
      </c>
      <c r="V4886" t="str">
        <f>"Trad IRN"</f>
        <v>Trad IRN</v>
      </c>
      <c r="W4886">
        <v>100</v>
      </c>
      <c r="X4886" t="s">
        <v>47</v>
      </c>
      <c r="Z4886" t="s">
        <v>47</v>
      </c>
      <c r="AB4886" t="s">
        <v>57</v>
      </c>
      <c r="AC4886" t="str">
        <f>"12"</f>
        <v>12</v>
      </c>
      <c r="AD4886" t="str">
        <f>"6"</f>
        <v>6</v>
      </c>
      <c r="AE4886" t="s">
        <v>55</v>
      </c>
      <c r="AF4886">
        <v>0</v>
      </c>
      <c r="AG4886" t="s">
        <v>56</v>
      </c>
      <c r="AH4886" t="str">
        <f>"Trad IRN"</f>
        <v>Trad IRN</v>
      </c>
      <c r="AI4886" t="str">
        <f>"Bldg IRN"</f>
        <v>Bldg IRN</v>
      </c>
      <c r="AJ4886" t="s">
        <v>48</v>
      </c>
      <c r="AK4886" t="s">
        <v>48</v>
      </c>
      <c r="AL4886" t="s">
        <v>53</v>
      </c>
      <c r="AM4886">
        <v>541.72</v>
      </c>
      <c r="AN4886">
        <v>1113.0999999999999</v>
      </c>
      <c r="AO4886">
        <v>15</v>
      </c>
    </row>
    <row r="4887" spans="1:41" x14ac:dyDescent="0.3">
      <c r="A4887" t="str">
        <f>"Trad IRN"</f>
        <v>Trad IRN</v>
      </c>
      <c r="B4887" t="str">
        <f>"Bldg IRN"</f>
        <v>Bldg IRN</v>
      </c>
      <c r="C4887" t="s">
        <v>41</v>
      </c>
      <c r="D4887" t="s">
        <v>3</v>
      </c>
      <c r="E4887" t="s">
        <v>80</v>
      </c>
      <c r="F4887" t="s">
        <v>81</v>
      </c>
      <c r="G4887" t="s">
        <v>82</v>
      </c>
      <c r="H4887" t="s">
        <v>83</v>
      </c>
      <c r="I4887" t="str">
        <f>"Trad IRN"</f>
        <v>Trad IRN</v>
      </c>
      <c r="J4887" t="s">
        <v>43</v>
      </c>
      <c r="K4887" t="s">
        <v>44</v>
      </c>
      <c r="L4887" t="s">
        <v>45</v>
      </c>
      <c r="M4887" t="s">
        <v>46</v>
      </c>
      <c r="N4887" t="str">
        <f t="shared" si="490"/>
        <v>08/18/2022</v>
      </c>
      <c r="O4887" t="str">
        <f t="shared" ref="O4887:O4896" si="491">"12/31/2500"</f>
        <v>12/31/2500</v>
      </c>
      <c r="P4887">
        <v>1</v>
      </c>
      <c r="Q4887">
        <v>1</v>
      </c>
      <c r="S4887">
        <v>1</v>
      </c>
      <c r="T4887">
        <v>1</v>
      </c>
      <c r="U4887">
        <v>0</v>
      </c>
      <c r="V4887" t="str">
        <f>"Trad IRN"</f>
        <v>Trad IRN</v>
      </c>
      <c r="W4887">
        <v>100</v>
      </c>
      <c r="X4887" t="s">
        <v>47</v>
      </c>
      <c r="Z4887" t="s">
        <v>47</v>
      </c>
      <c r="AB4887" t="str">
        <f>"04"</f>
        <v>04</v>
      </c>
      <c r="AC4887" t="s">
        <v>48</v>
      </c>
      <c r="AD4887" t="s">
        <v>49</v>
      </c>
      <c r="AE4887" t="s">
        <v>50</v>
      </c>
      <c r="AF4887">
        <v>0</v>
      </c>
      <c r="AG4887" t="s">
        <v>56</v>
      </c>
      <c r="AH4887" t="str">
        <f>"Trad IRN"</f>
        <v>Trad IRN</v>
      </c>
      <c r="AI4887" t="str">
        <f>"Bldg IRN"</f>
        <v>Bldg IRN</v>
      </c>
      <c r="AJ4887" t="s">
        <v>48</v>
      </c>
      <c r="AK4887" t="s">
        <v>48</v>
      </c>
      <c r="AL4887" t="s">
        <v>53</v>
      </c>
      <c r="AM4887">
        <v>1113.0999999999999</v>
      </c>
      <c r="AN4887">
        <v>1113.0999999999999</v>
      </c>
      <c r="AO4887">
        <v>15</v>
      </c>
    </row>
    <row r="4888" spans="1:41" x14ac:dyDescent="0.3">
      <c r="A4888" t="str">
        <f>"Trad IRN"</f>
        <v>Trad IRN</v>
      </c>
      <c r="B4888" t="str">
        <f>"Bldg IRN"</f>
        <v>Bldg IRN</v>
      </c>
      <c r="C4888" t="s">
        <v>41</v>
      </c>
      <c r="D4888" t="s">
        <v>3</v>
      </c>
      <c r="E4888" t="s">
        <v>80</v>
      </c>
      <c r="F4888" t="s">
        <v>81</v>
      </c>
      <c r="G4888" t="s">
        <v>82</v>
      </c>
      <c r="H4888" t="s">
        <v>83</v>
      </c>
      <c r="I4888" t="str">
        <f>"Trad IRN"</f>
        <v>Trad IRN</v>
      </c>
      <c r="J4888" t="s">
        <v>43</v>
      </c>
      <c r="K4888" t="s">
        <v>44</v>
      </c>
      <c r="L4888" t="s">
        <v>45</v>
      </c>
      <c r="M4888" t="s">
        <v>46</v>
      </c>
      <c r="N4888" t="str">
        <f t="shared" si="490"/>
        <v>08/18/2022</v>
      </c>
      <c r="O4888" t="str">
        <f t="shared" si="491"/>
        <v>12/31/2500</v>
      </c>
      <c r="P4888">
        <v>1</v>
      </c>
      <c r="Q4888">
        <v>1</v>
      </c>
      <c r="S4888">
        <v>0</v>
      </c>
      <c r="T4888">
        <v>1</v>
      </c>
      <c r="U4888">
        <v>0</v>
      </c>
      <c r="V4888" t="str">
        <f>"Trad IRN"</f>
        <v>Trad IRN</v>
      </c>
      <c r="W4888">
        <v>100</v>
      </c>
      <c r="X4888" t="s">
        <v>47</v>
      </c>
      <c r="Z4888" t="s">
        <v>47</v>
      </c>
      <c r="AB4888" t="str">
        <f>"01"</f>
        <v>01</v>
      </c>
      <c r="AC4888" t="s">
        <v>48</v>
      </c>
      <c r="AD4888" t="s">
        <v>49</v>
      </c>
      <c r="AE4888" t="s">
        <v>55</v>
      </c>
      <c r="AF4888">
        <v>0</v>
      </c>
      <c r="AG4888" t="s">
        <v>56</v>
      </c>
      <c r="AH4888" t="str">
        <f>"Trad IRN"</f>
        <v>Trad IRN</v>
      </c>
      <c r="AI4888" t="str">
        <f>"Bldg IRN"</f>
        <v>Bldg IRN</v>
      </c>
      <c r="AJ4888" t="s">
        <v>48</v>
      </c>
      <c r="AK4888" t="s">
        <v>48</v>
      </c>
      <c r="AL4888" t="s">
        <v>53</v>
      </c>
      <c r="AM4888">
        <v>1113.0999999999999</v>
      </c>
      <c r="AN4888">
        <v>1113.0999999999999</v>
      </c>
      <c r="AO4888">
        <v>15</v>
      </c>
    </row>
    <row r="4889" spans="1:41" x14ac:dyDescent="0.3">
      <c r="A4889" t="str">
        <f>"Trad IRN"</f>
        <v>Trad IRN</v>
      </c>
      <c r="B4889" t="str">
        <f>"Bldg IRN"</f>
        <v>Bldg IRN</v>
      </c>
      <c r="C4889" t="s">
        <v>41</v>
      </c>
      <c r="D4889" t="s">
        <v>3</v>
      </c>
      <c r="E4889" t="s">
        <v>80</v>
      </c>
      <c r="F4889" t="s">
        <v>81</v>
      </c>
      <c r="G4889" t="s">
        <v>82</v>
      </c>
      <c r="H4889" t="s">
        <v>83</v>
      </c>
      <c r="I4889" t="str">
        <f>"Trad IRN"</f>
        <v>Trad IRN</v>
      </c>
      <c r="J4889" t="s">
        <v>43</v>
      </c>
      <c r="K4889" t="s">
        <v>44</v>
      </c>
      <c r="L4889" t="s">
        <v>45</v>
      </c>
      <c r="M4889" t="s">
        <v>46</v>
      </c>
      <c r="N4889" t="str">
        <f t="shared" si="490"/>
        <v>08/18/2022</v>
      </c>
      <c r="O4889" t="str">
        <f t="shared" si="491"/>
        <v>12/31/2500</v>
      </c>
      <c r="P4889">
        <v>1</v>
      </c>
      <c r="Q4889">
        <v>1</v>
      </c>
      <c r="S4889">
        <v>0</v>
      </c>
      <c r="T4889">
        <v>1</v>
      </c>
      <c r="U4889">
        <v>0</v>
      </c>
      <c r="V4889" t="str">
        <f>"Trad IRN"</f>
        <v>Trad IRN</v>
      </c>
      <c r="W4889">
        <v>100</v>
      </c>
      <c r="X4889" t="s">
        <v>47</v>
      </c>
      <c r="Z4889" t="s">
        <v>47</v>
      </c>
      <c r="AB4889" t="str">
        <f>"02"</f>
        <v>02</v>
      </c>
      <c r="AC4889" t="s">
        <v>48</v>
      </c>
      <c r="AD4889" t="s">
        <v>49</v>
      </c>
      <c r="AE4889" t="s">
        <v>55</v>
      </c>
      <c r="AF4889">
        <v>0</v>
      </c>
      <c r="AG4889" t="s">
        <v>56</v>
      </c>
      <c r="AH4889" t="str">
        <f>"Trad IRN"</f>
        <v>Trad IRN</v>
      </c>
      <c r="AI4889" t="str">
        <f>"Bldg IRN"</f>
        <v>Bldg IRN</v>
      </c>
      <c r="AJ4889" t="s">
        <v>48</v>
      </c>
      <c r="AK4889" t="s">
        <v>48</v>
      </c>
      <c r="AL4889" t="s">
        <v>53</v>
      </c>
      <c r="AM4889">
        <v>1113.0999999999999</v>
      </c>
      <c r="AN4889">
        <v>1113.0999999999999</v>
      </c>
      <c r="AO4889">
        <v>15</v>
      </c>
    </row>
    <row r="4890" spans="1:41" x14ac:dyDescent="0.3">
      <c r="A4890" t="str">
        <f>"Trad IRN"</f>
        <v>Trad IRN</v>
      </c>
      <c r="B4890" t="str">
        <f>"Bldg IRN"</f>
        <v>Bldg IRN</v>
      </c>
      <c r="C4890" t="s">
        <v>41</v>
      </c>
      <c r="D4890" t="s">
        <v>3</v>
      </c>
      <c r="E4890" t="s">
        <v>80</v>
      </c>
      <c r="F4890" t="s">
        <v>81</v>
      </c>
      <c r="G4890" t="s">
        <v>82</v>
      </c>
      <c r="H4890" t="s">
        <v>83</v>
      </c>
      <c r="I4890" t="str">
        <f>"Trad IRN"</f>
        <v>Trad IRN</v>
      </c>
      <c r="J4890" t="s">
        <v>43</v>
      </c>
      <c r="K4890" t="s">
        <v>44</v>
      </c>
      <c r="L4890" t="s">
        <v>45</v>
      </c>
      <c r="M4890" t="s">
        <v>46</v>
      </c>
      <c r="N4890" t="str">
        <f t="shared" si="490"/>
        <v>08/18/2022</v>
      </c>
      <c r="O4890" t="str">
        <f t="shared" si="491"/>
        <v>12/31/2500</v>
      </c>
      <c r="P4890">
        <v>1</v>
      </c>
      <c r="Q4890">
        <v>1</v>
      </c>
      <c r="R4890">
        <v>1</v>
      </c>
      <c r="S4890">
        <v>0</v>
      </c>
      <c r="T4890">
        <v>1</v>
      </c>
      <c r="U4890">
        <v>0</v>
      </c>
      <c r="V4890" t="str">
        <f>"Trad IRN"</f>
        <v>Trad IRN</v>
      </c>
      <c r="W4890">
        <v>100</v>
      </c>
      <c r="X4890" t="s">
        <v>47</v>
      </c>
      <c r="Z4890" t="s">
        <v>47</v>
      </c>
      <c r="AB4890" t="str">
        <f>"04"</f>
        <v>04</v>
      </c>
      <c r="AC4890" t="str">
        <f>"10"</f>
        <v>10</v>
      </c>
      <c r="AD4890" t="str">
        <f>"2"</f>
        <v>2</v>
      </c>
      <c r="AE4890" t="s">
        <v>50</v>
      </c>
      <c r="AF4890">
        <v>0</v>
      </c>
      <c r="AG4890" t="s">
        <v>56</v>
      </c>
      <c r="AH4890" t="str">
        <f>"Trad IRN"</f>
        <v>Trad IRN</v>
      </c>
      <c r="AI4890" t="str">
        <f>"Bldg IRN"</f>
        <v>Bldg IRN</v>
      </c>
      <c r="AJ4890" t="s">
        <v>48</v>
      </c>
      <c r="AK4890" t="s">
        <v>48</v>
      </c>
      <c r="AL4890" t="s">
        <v>53</v>
      </c>
      <c r="AM4890">
        <v>1113.0999999999999</v>
      </c>
      <c r="AN4890">
        <v>1113.0999999999999</v>
      </c>
      <c r="AO4890">
        <v>15</v>
      </c>
    </row>
    <row r="4891" spans="1:41" x14ac:dyDescent="0.3">
      <c r="A4891" t="str">
        <f>"Trad IRN"</f>
        <v>Trad IRN</v>
      </c>
      <c r="B4891" t="str">
        <f>"Bldg IRN"</f>
        <v>Bldg IRN</v>
      </c>
      <c r="C4891" t="s">
        <v>41</v>
      </c>
      <c r="D4891" t="s">
        <v>3</v>
      </c>
      <c r="E4891" t="s">
        <v>80</v>
      </c>
      <c r="F4891" t="s">
        <v>81</v>
      </c>
      <c r="G4891" t="s">
        <v>82</v>
      </c>
      <c r="H4891" t="s">
        <v>83</v>
      </c>
      <c r="I4891" t="str">
        <f>"Trad IRN"</f>
        <v>Trad IRN</v>
      </c>
      <c r="J4891" t="s">
        <v>43</v>
      </c>
      <c r="K4891" t="s">
        <v>44</v>
      </c>
      <c r="L4891" t="s">
        <v>45</v>
      </c>
      <c r="M4891" t="s">
        <v>46</v>
      </c>
      <c r="N4891" t="str">
        <f t="shared" si="490"/>
        <v>08/18/2022</v>
      </c>
      <c r="O4891" t="str">
        <f t="shared" si="491"/>
        <v>12/31/2500</v>
      </c>
      <c r="P4891">
        <v>1</v>
      </c>
      <c r="Q4891">
        <v>1</v>
      </c>
      <c r="R4891">
        <v>1</v>
      </c>
      <c r="S4891">
        <v>0</v>
      </c>
      <c r="T4891">
        <v>1</v>
      </c>
      <c r="U4891">
        <v>0</v>
      </c>
      <c r="V4891" t="str">
        <f>"Trad IRN"</f>
        <v>Trad IRN</v>
      </c>
      <c r="W4891">
        <v>100</v>
      </c>
      <c r="X4891" t="s">
        <v>47</v>
      </c>
      <c r="Z4891" t="s">
        <v>47</v>
      </c>
      <c r="AB4891" t="str">
        <f>"02"</f>
        <v>02</v>
      </c>
      <c r="AC4891" t="str">
        <f>"10"</f>
        <v>10</v>
      </c>
      <c r="AD4891" t="str">
        <f>"2"</f>
        <v>2</v>
      </c>
      <c r="AE4891" t="s">
        <v>50</v>
      </c>
      <c r="AF4891">
        <v>0</v>
      </c>
      <c r="AG4891" t="s">
        <v>56</v>
      </c>
      <c r="AH4891" t="str">
        <f>"Trad IRN"</f>
        <v>Trad IRN</v>
      </c>
      <c r="AI4891" t="str">
        <f>"Bldg IRN"</f>
        <v>Bldg IRN</v>
      </c>
      <c r="AJ4891" t="s">
        <v>48</v>
      </c>
      <c r="AK4891" t="s">
        <v>48</v>
      </c>
      <c r="AL4891" t="s">
        <v>53</v>
      </c>
      <c r="AM4891">
        <v>1113.0999999999999</v>
      </c>
      <c r="AN4891">
        <v>1113.0999999999999</v>
      </c>
      <c r="AO4891">
        <v>15</v>
      </c>
    </row>
    <row r="4892" spans="1:41" x14ac:dyDescent="0.3">
      <c r="A4892" t="str">
        <f>"Trad IRN"</f>
        <v>Trad IRN</v>
      </c>
      <c r="B4892" t="str">
        <f>"Bldg IRN"</f>
        <v>Bldg IRN</v>
      </c>
      <c r="C4892" t="s">
        <v>41</v>
      </c>
      <c r="D4892" t="s">
        <v>3</v>
      </c>
      <c r="E4892" t="s">
        <v>80</v>
      </c>
      <c r="F4892" t="s">
        <v>81</v>
      </c>
      <c r="G4892" t="s">
        <v>82</v>
      </c>
      <c r="H4892" t="s">
        <v>83</v>
      </c>
      <c r="I4892" t="str">
        <f>"Trad IRN"</f>
        <v>Trad IRN</v>
      </c>
      <c r="J4892" t="s">
        <v>43</v>
      </c>
      <c r="K4892" t="s">
        <v>44</v>
      </c>
      <c r="L4892" t="s">
        <v>45</v>
      </c>
      <c r="M4892" t="s">
        <v>46</v>
      </c>
      <c r="N4892" t="str">
        <f t="shared" si="490"/>
        <v>08/18/2022</v>
      </c>
      <c r="O4892" t="str">
        <f t="shared" si="491"/>
        <v>12/31/2500</v>
      </c>
      <c r="P4892">
        <v>1</v>
      </c>
      <c r="Q4892">
        <v>1</v>
      </c>
      <c r="S4892">
        <v>0</v>
      </c>
      <c r="T4892">
        <v>1</v>
      </c>
      <c r="U4892">
        <v>0</v>
      </c>
      <c r="V4892" t="str">
        <f>"Trad IRN"</f>
        <v>Trad IRN</v>
      </c>
      <c r="W4892">
        <v>100</v>
      </c>
      <c r="X4892" t="s">
        <v>47</v>
      </c>
      <c r="Z4892" t="s">
        <v>47</v>
      </c>
      <c r="AB4892" t="str">
        <f>"05"</f>
        <v>05</v>
      </c>
      <c r="AC4892" t="s">
        <v>48</v>
      </c>
      <c r="AD4892" t="s">
        <v>49</v>
      </c>
      <c r="AE4892" t="s">
        <v>55</v>
      </c>
      <c r="AF4892">
        <v>0</v>
      </c>
      <c r="AG4892" t="s">
        <v>56</v>
      </c>
      <c r="AH4892" t="str">
        <f>"Trad IRN"</f>
        <v>Trad IRN</v>
      </c>
      <c r="AI4892" t="str">
        <f>"Bldg IRN"</f>
        <v>Bldg IRN</v>
      </c>
      <c r="AJ4892" t="s">
        <v>48</v>
      </c>
      <c r="AK4892" t="s">
        <v>48</v>
      </c>
      <c r="AL4892" t="s">
        <v>53</v>
      </c>
      <c r="AM4892">
        <v>1113.0999999999999</v>
      </c>
      <c r="AN4892">
        <v>1113.0999999999999</v>
      </c>
      <c r="AO4892">
        <v>15</v>
      </c>
    </row>
    <row r="4893" spans="1:41" x14ac:dyDescent="0.3">
      <c r="A4893" t="str">
        <f>"Trad IRN"</f>
        <v>Trad IRN</v>
      </c>
      <c r="B4893" t="str">
        <f>"Bldg IRN"</f>
        <v>Bldg IRN</v>
      </c>
      <c r="C4893" t="s">
        <v>41</v>
      </c>
      <c r="D4893" t="s">
        <v>3</v>
      </c>
      <c r="E4893" t="s">
        <v>80</v>
      </c>
      <c r="F4893" t="s">
        <v>81</v>
      </c>
      <c r="G4893" t="s">
        <v>82</v>
      </c>
      <c r="H4893" t="s">
        <v>83</v>
      </c>
      <c r="I4893" t="str">
        <f>"Trad IRN"</f>
        <v>Trad IRN</v>
      </c>
      <c r="J4893" t="s">
        <v>43</v>
      </c>
      <c r="K4893" t="s">
        <v>44</v>
      </c>
      <c r="L4893" t="s">
        <v>45</v>
      </c>
      <c r="M4893" t="s">
        <v>46</v>
      </c>
      <c r="N4893" t="str">
        <f t="shared" si="490"/>
        <v>08/18/2022</v>
      </c>
      <c r="O4893" t="str">
        <f t="shared" si="491"/>
        <v>12/31/2500</v>
      </c>
      <c r="P4893">
        <v>1</v>
      </c>
      <c r="Q4893">
        <v>1</v>
      </c>
      <c r="S4893">
        <v>0</v>
      </c>
      <c r="T4893">
        <v>1</v>
      </c>
      <c r="U4893">
        <v>0</v>
      </c>
      <c r="V4893" t="str">
        <f>"Trad IRN"</f>
        <v>Trad IRN</v>
      </c>
      <c r="W4893">
        <v>100</v>
      </c>
      <c r="X4893" t="s">
        <v>47</v>
      </c>
      <c r="Z4893" t="s">
        <v>47</v>
      </c>
      <c r="AB4893" t="str">
        <f>"02"</f>
        <v>02</v>
      </c>
      <c r="AC4893" t="s">
        <v>48</v>
      </c>
      <c r="AD4893" t="s">
        <v>49</v>
      </c>
      <c r="AE4893" t="s">
        <v>55</v>
      </c>
      <c r="AF4893">
        <v>0</v>
      </c>
      <c r="AG4893" t="s">
        <v>56</v>
      </c>
      <c r="AH4893" t="str">
        <f>"Trad IRN"</f>
        <v>Trad IRN</v>
      </c>
      <c r="AI4893" t="str">
        <f>"Bldg IRN"</f>
        <v>Bldg IRN</v>
      </c>
      <c r="AJ4893" t="s">
        <v>48</v>
      </c>
      <c r="AK4893" t="s">
        <v>48</v>
      </c>
      <c r="AL4893" t="s">
        <v>53</v>
      </c>
      <c r="AM4893">
        <v>1113.0999999999999</v>
      </c>
      <c r="AN4893">
        <v>1113.0999999999999</v>
      </c>
      <c r="AO4893">
        <v>15</v>
      </c>
    </row>
    <row r="4894" spans="1:41" x14ac:dyDescent="0.3">
      <c r="A4894" t="str">
        <f>"Trad IRN"</f>
        <v>Trad IRN</v>
      </c>
      <c r="B4894" t="str">
        <f>"Bldg IRN"</f>
        <v>Bldg IRN</v>
      </c>
      <c r="C4894" t="s">
        <v>41</v>
      </c>
      <c r="D4894" t="s">
        <v>3</v>
      </c>
      <c r="E4894" t="s">
        <v>80</v>
      </c>
      <c r="F4894" t="s">
        <v>81</v>
      </c>
      <c r="G4894" t="s">
        <v>82</v>
      </c>
      <c r="H4894" t="s">
        <v>83</v>
      </c>
      <c r="I4894" t="str">
        <f>"Trad IRN"</f>
        <v>Trad IRN</v>
      </c>
      <c r="J4894" t="s">
        <v>43</v>
      </c>
      <c r="K4894" t="s">
        <v>44</v>
      </c>
      <c r="L4894" t="s">
        <v>45</v>
      </c>
      <c r="M4894" t="s">
        <v>46</v>
      </c>
      <c r="N4894" t="str">
        <f t="shared" si="490"/>
        <v>08/18/2022</v>
      </c>
      <c r="O4894" t="str">
        <f t="shared" si="491"/>
        <v>12/31/2500</v>
      </c>
      <c r="P4894">
        <v>1</v>
      </c>
      <c r="Q4894">
        <v>1</v>
      </c>
      <c r="S4894">
        <v>0</v>
      </c>
      <c r="T4894">
        <v>1</v>
      </c>
      <c r="U4894">
        <v>0</v>
      </c>
      <c r="V4894" t="str">
        <f>"Trad IRN"</f>
        <v>Trad IRN</v>
      </c>
      <c r="W4894">
        <v>100</v>
      </c>
      <c r="X4894" t="s">
        <v>47</v>
      </c>
      <c r="Z4894" t="s">
        <v>47</v>
      </c>
      <c r="AB4894" t="str">
        <f>"03"</f>
        <v>03</v>
      </c>
      <c r="AC4894" t="s">
        <v>48</v>
      </c>
      <c r="AD4894" t="s">
        <v>49</v>
      </c>
      <c r="AE4894" t="s">
        <v>55</v>
      </c>
      <c r="AF4894">
        <v>3</v>
      </c>
      <c r="AG4894" t="s">
        <v>56</v>
      </c>
      <c r="AH4894" t="str">
        <f>"Trad IRN"</f>
        <v>Trad IRN</v>
      </c>
      <c r="AI4894" t="str">
        <f>"Bldg IRN"</f>
        <v>Bldg IRN</v>
      </c>
      <c r="AJ4894" t="s">
        <v>48</v>
      </c>
      <c r="AK4894" t="s">
        <v>48</v>
      </c>
      <c r="AL4894" t="s">
        <v>53</v>
      </c>
      <c r="AM4894">
        <v>1113.0999999999999</v>
      </c>
      <c r="AN4894">
        <v>1113.0999999999999</v>
      </c>
      <c r="AO4894">
        <v>15</v>
      </c>
    </row>
    <row r="4895" spans="1:41" x14ac:dyDescent="0.3">
      <c r="A4895" t="str">
        <f>"Trad IRN"</f>
        <v>Trad IRN</v>
      </c>
      <c r="B4895" t="str">
        <f>"Bldg IRN"</f>
        <v>Bldg IRN</v>
      </c>
      <c r="C4895" t="s">
        <v>41</v>
      </c>
      <c r="D4895" t="s">
        <v>3</v>
      </c>
      <c r="E4895" t="s">
        <v>80</v>
      </c>
      <c r="F4895" t="s">
        <v>81</v>
      </c>
      <c r="G4895" t="s">
        <v>82</v>
      </c>
      <c r="H4895" t="s">
        <v>83</v>
      </c>
      <c r="I4895" t="str">
        <f>"Trad IRN"</f>
        <v>Trad IRN</v>
      </c>
      <c r="J4895" t="s">
        <v>43</v>
      </c>
      <c r="K4895" t="s">
        <v>44</v>
      </c>
      <c r="L4895" t="s">
        <v>45</v>
      </c>
      <c r="M4895" t="s">
        <v>46</v>
      </c>
      <c r="N4895" t="str">
        <f t="shared" si="490"/>
        <v>08/18/2022</v>
      </c>
      <c r="O4895" t="str">
        <f t="shared" si="491"/>
        <v>12/31/2500</v>
      </c>
      <c r="P4895">
        <v>1</v>
      </c>
      <c r="Q4895">
        <v>1</v>
      </c>
      <c r="S4895">
        <v>0</v>
      </c>
      <c r="T4895">
        <v>1</v>
      </c>
      <c r="U4895">
        <v>0</v>
      </c>
      <c r="V4895" t="str">
        <f>"Trad IRN"</f>
        <v>Trad IRN</v>
      </c>
      <c r="W4895">
        <v>100</v>
      </c>
      <c r="X4895" t="s">
        <v>47</v>
      </c>
      <c r="Z4895" t="s">
        <v>47</v>
      </c>
      <c r="AB4895" t="str">
        <f>"05"</f>
        <v>05</v>
      </c>
      <c r="AC4895" t="s">
        <v>48</v>
      </c>
      <c r="AD4895" t="s">
        <v>49</v>
      </c>
      <c r="AE4895" t="s">
        <v>55</v>
      </c>
      <c r="AF4895">
        <v>0</v>
      </c>
      <c r="AG4895" t="s">
        <v>56</v>
      </c>
      <c r="AH4895" t="str">
        <f>"Trad IRN"</f>
        <v>Trad IRN</v>
      </c>
      <c r="AI4895" t="str">
        <f>"Bldg IRN"</f>
        <v>Bldg IRN</v>
      </c>
      <c r="AJ4895" t="s">
        <v>48</v>
      </c>
      <c r="AK4895" t="s">
        <v>48</v>
      </c>
      <c r="AL4895" t="s">
        <v>53</v>
      </c>
      <c r="AM4895">
        <v>1113.0999999999999</v>
      </c>
      <c r="AN4895">
        <v>1113.0999999999999</v>
      </c>
      <c r="AO4895">
        <v>15</v>
      </c>
    </row>
    <row r="4896" spans="1:41" x14ac:dyDescent="0.3">
      <c r="A4896" t="str">
        <f>"Trad IRN"</f>
        <v>Trad IRN</v>
      </c>
      <c r="B4896" t="str">
        <f>"Bldg IRN"</f>
        <v>Bldg IRN</v>
      </c>
      <c r="C4896" t="s">
        <v>41</v>
      </c>
      <c r="D4896" t="s">
        <v>3</v>
      </c>
      <c r="E4896" t="s">
        <v>80</v>
      </c>
      <c r="F4896" t="s">
        <v>81</v>
      </c>
      <c r="G4896" t="s">
        <v>82</v>
      </c>
      <c r="H4896" t="s">
        <v>83</v>
      </c>
      <c r="I4896" t="str">
        <f>"Trad IRN"</f>
        <v>Trad IRN</v>
      </c>
      <c r="J4896" t="s">
        <v>43</v>
      </c>
      <c r="K4896" t="s">
        <v>44</v>
      </c>
      <c r="L4896" t="s">
        <v>45</v>
      </c>
      <c r="M4896" t="s">
        <v>46</v>
      </c>
      <c r="N4896" t="str">
        <f t="shared" si="490"/>
        <v>08/18/2022</v>
      </c>
      <c r="O4896" t="str">
        <f t="shared" si="491"/>
        <v>12/31/2500</v>
      </c>
      <c r="P4896">
        <v>1</v>
      </c>
      <c r="Q4896">
        <v>1</v>
      </c>
      <c r="R4896">
        <v>1</v>
      </c>
      <c r="S4896">
        <v>0</v>
      </c>
      <c r="T4896">
        <v>1</v>
      </c>
      <c r="U4896">
        <v>0</v>
      </c>
      <c r="V4896" t="str">
        <f>"Trad IRN"</f>
        <v>Trad IRN</v>
      </c>
      <c r="W4896">
        <v>100</v>
      </c>
      <c r="X4896" t="s">
        <v>47</v>
      </c>
      <c r="Z4896" t="s">
        <v>47</v>
      </c>
      <c r="AB4896" t="str">
        <f>"05"</f>
        <v>05</v>
      </c>
      <c r="AC4896" t="str">
        <f>"10"</f>
        <v>10</v>
      </c>
      <c r="AD4896" t="str">
        <f>"2"</f>
        <v>2</v>
      </c>
      <c r="AE4896" t="s">
        <v>50</v>
      </c>
      <c r="AF4896">
        <v>0</v>
      </c>
      <c r="AG4896" t="s">
        <v>56</v>
      </c>
      <c r="AH4896" t="str">
        <f>"Trad IRN"</f>
        <v>Trad IRN</v>
      </c>
      <c r="AI4896" t="str">
        <f>"Bldg IRN"</f>
        <v>Bldg IRN</v>
      </c>
      <c r="AJ4896" t="s">
        <v>48</v>
      </c>
      <c r="AK4896" t="s">
        <v>48</v>
      </c>
      <c r="AL4896" t="s">
        <v>53</v>
      </c>
      <c r="AM4896">
        <v>1113.0999999999999</v>
      </c>
      <c r="AN4896">
        <v>1113.0999999999999</v>
      </c>
      <c r="AO4896">
        <v>15</v>
      </c>
    </row>
    <row r="4897" spans="1:41" x14ac:dyDescent="0.3">
      <c r="A4897" t="str">
        <f>"Trad IRN"</f>
        <v>Trad IRN</v>
      </c>
      <c r="B4897" t="str">
        <f>"Bldg IRN"</f>
        <v>Bldg IRN</v>
      </c>
      <c r="C4897" t="s">
        <v>41</v>
      </c>
      <c r="D4897" t="s">
        <v>3</v>
      </c>
      <c r="E4897" t="s">
        <v>80</v>
      </c>
      <c r="F4897" t="s">
        <v>81</v>
      </c>
      <c r="G4897" t="s">
        <v>82</v>
      </c>
      <c r="H4897" t="s">
        <v>83</v>
      </c>
      <c r="I4897" t="str">
        <f>"Trad IRN"</f>
        <v>Trad IRN</v>
      </c>
      <c r="J4897" t="s">
        <v>43</v>
      </c>
      <c r="K4897" t="s">
        <v>44</v>
      </c>
      <c r="L4897" t="s">
        <v>45</v>
      </c>
      <c r="M4897" t="s">
        <v>46</v>
      </c>
      <c r="N4897" t="str">
        <f t="shared" si="490"/>
        <v>08/18/2022</v>
      </c>
      <c r="O4897" t="str">
        <f>"01/29/2023"</f>
        <v>01/29/2023</v>
      </c>
      <c r="P4897">
        <v>0.56165699999999996</v>
      </c>
      <c r="Q4897">
        <v>0.56165699999999996</v>
      </c>
      <c r="S4897">
        <v>0</v>
      </c>
      <c r="T4897">
        <v>0.56165699999999996</v>
      </c>
      <c r="U4897">
        <v>0</v>
      </c>
      <c r="V4897" t="str">
        <f>"Trad IRN"</f>
        <v>Trad IRN</v>
      </c>
      <c r="W4897">
        <v>100</v>
      </c>
      <c r="X4897" t="s">
        <v>47</v>
      </c>
      <c r="Z4897" t="s">
        <v>47</v>
      </c>
      <c r="AB4897" t="s">
        <v>57</v>
      </c>
      <c r="AC4897" t="s">
        <v>48</v>
      </c>
      <c r="AD4897" t="s">
        <v>49</v>
      </c>
      <c r="AE4897" t="s">
        <v>50</v>
      </c>
      <c r="AF4897">
        <v>0</v>
      </c>
      <c r="AG4897" t="s">
        <v>56</v>
      </c>
      <c r="AH4897" t="str">
        <f>"Trad IRN"</f>
        <v>Trad IRN</v>
      </c>
      <c r="AI4897" t="str">
        <f>"Bldg IRN"</f>
        <v>Bldg IRN</v>
      </c>
      <c r="AJ4897" t="s">
        <v>48</v>
      </c>
      <c r="AK4897" t="s">
        <v>48</v>
      </c>
      <c r="AL4897" t="s">
        <v>53</v>
      </c>
      <c r="AM4897">
        <v>625.17999999999995</v>
      </c>
      <c r="AN4897">
        <v>1113.0999999999999</v>
      </c>
      <c r="AO4897">
        <v>15</v>
      </c>
    </row>
    <row r="4898" spans="1:41" x14ac:dyDescent="0.3">
      <c r="A4898" t="str">
        <f>"Trad IRN"</f>
        <v>Trad IRN</v>
      </c>
      <c r="B4898" t="str">
        <f>"Bldg IRN"</f>
        <v>Bldg IRN</v>
      </c>
      <c r="C4898" t="s">
        <v>41</v>
      </c>
      <c r="D4898" t="s">
        <v>3</v>
      </c>
      <c r="E4898" t="s">
        <v>80</v>
      </c>
      <c r="F4898" t="s">
        <v>81</v>
      </c>
      <c r="G4898" t="s">
        <v>82</v>
      </c>
      <c r="H4898" t="s">
        <v>83</v>
      </c>
      <c r="I4898" t="str">
        <f>"Trad IRN"</f>
        <v>Trad IRN</v>
      </c>
      <c r="J4898" t="s">
        <v>43</v>
      </c>
      <c r="K4898" t="s">
        <v>44</v>
      </c>
      <c r="L4898" t="s">
        <v>45</v>
      </c>
      <c r="M4898" t="s">
        <v>46</v>
      </c>
      <c r="N4898" t="str">
        <f>"01/30/2023"</f>
        <v>01/30/2023</v>
      </c>
      <c r="O4898" t="str">
        <f t="shared" ref="O4898:O4903" si="492">"12/31/2500"</f>
        <v>12/31/2500</v>
      </c>
      <c r="P4898">
        <v>0.43834299999999998</v>
      </c>
      <c r="Q4898">
        <v>0.43834299999999998</v>
      </c>
      <c r="S4898">
        <v>0</v>
      </c>
      <c r="T4898">
        <v>0.43834299999999998</v>
      </c>
      <c r="U4898">
        <v>0</v>
      </c>
      <c r="V4898" t="str">
        <f>"Trad IRN"</f>
        <v>Trad IRN</v>
      </c>
      <c r="W4898">
        <v>100</v>
      </c>
      <c r="X4898" t="s">
        <v>47</v>
      </c>
      <c r="Z4898" t="s">
        <v>47</v>
      </c>
      <c r="AB4898" t="s">
        <v>57</v>
      </c>
      <c r="AC4898" t="s">
        <v>48</v>
      </c>
      <c r="AD4898" t="s">
        <v>49</v>
      </c>
      <c r="AE4898" t="s">
        <v>55</v>
      </c>
      <c r="AF4898">
        <v>0</v>
      </c>
      <c r="AG4898" t="s">
        <v>56</v>
      </c>
      <c r="AH4898" t="str">
        <f>"Trad IRN"</f>
        <v>Trad IRN</v>
      </c>
      <c r="AI4898" t="str">
        <f>"Bldg IRN"</f>
        <v>Bldg IRN</v>
      </c>
      <c r="AJ4898" t="s">
        <v>48</v>
      </c>
      <c r="AK4898" t="s">
        <v>48</v>
      </c>
      <c r="AL4898" t="s">
        <v>53</v>
      </c>
      <c r="AM4898">
        <v>487.92</v>
      </c>
      <c r="AN4898">
        <v>1113.0999999999999</v>
      </c>
      <c r="AO4898">
        <v>15</v>
      </c>
    </row>
    <row r="4899" spans="1:41" x14ac:dyDescent="0.3">
      <c r="A4899" t="str">
        <f>"Trad IRN"</f>
        <v>Trad IRN</v>
      </c>
      <c r="B4899" t="str">
        <f>"Bldg IRN"</f>
        <v>Bldg IRN</v>
      </c>
      <c r="C4899" t="s">
        <v>41</v>
      </c>
      <c r="D4899" t="s">
        <v>3</v>
      </c>
      <c r="E4899" t="s">
        <v>80</v>
      </c>
      <c r="F4899" t="s">
        <v>81</v>
      </c>
      <c r="G4899" t="s">
        <v>82</v>
      </c>
      <c r="H4899" t="s">
        <v>83</v>
      </c>
      <c r="I4899" t="str">
        <f>"Trad IRN"</f>
        <v>Trad IRN</v>
      </c>
      <c r="J4899" t="s">
        <v>43</v>
      </c>
      <c r="K4899" t="s">
        <v>44</v>
      </c>
      <c r="L4899" t="s">
        <v>45</v>
      </c>
      <c r="M4899" t="s">
        <v>46</v>
      </c>
      <c r="N4899" t="str">
        <f>"08/18/2022"</f>
        <v>08/18/2022</v>
      </c>
      <c r="O4899" t="str">
        <f t="shared" si="492"/>
        <v>12/31/2500</v>
      </c>
      <c r="P4899">
        <v>1</v>
      </c>
      <c r="Q4899">
        <v>1</v>
      </c>
      <c r="S4899">
        <v>0</v>
      </c>
      <c r="T4899">
        <v>1</v>
      </c>
      <c r="U4899">
        <v>0</v>
      </c>
      <c r="V4899" t="str">
        <f>"Trad IRN"</f>
        <v>Trad IRN</v>
      </c>
      <c r="W4899">
        <v>100</v>
      </c>
      <c r="X4899" t="s">
        <v>47</v>
      </c>
      <c r="Z4899" t="s">
        <v>47</v>
      </c>
      <c r="AB4899" t="s">
        <v>57</v>
      </c>
      <c r="AC4899" t="s">
        <v>48</v>
      </c>
      <c r="AD4899" t="s">
        <v>49</v>
      </c>
      <c r="AE4899" t="s">
        <v>50</v>
      </c>
      <c r="AF4899">
        <v>0</v>
      </c>
      <c r="AG4899" t="s">
        <v>56</v>
      </c>
      <c r="AH4899" t="str">
        <f>"Trad IRN"</f>
        <v>Trad IRN</v>
      </c>
      <c r="AI4899" t="str">
        <f>"Bldg IRN"</f>
        <v>Bldg IRN</v>
      </c>
      <c r="AJ4899" t="s">
        <v>48</v>
      </c>
      <c r="AK4899" t="s">
        <v>48</v>
      </c>
      <c r="AL4899" t="s">
        <v>53</v>
      </c>
      <c r="AM4899">
        <v>1113.0999999999999</v>
      </c>
      <c r="AN4899">
        <v>1113.0999999999999</v>
      </c>
      <c r="AO4899">
        <v>15</v>
      </c>
    </row>
    <row r="4900" spans="1:41" x14ac:dyDescent="0.3">
      <c r="A4900" t="str">
        <f>"Trad IRN"</f>
        <v>Trad IRN</v>
      </c>
      <c r="B4900" t="str">
        <f>"Bldg IRN"</f>
        <v>Bldg IRN</v>
      </c>
      <c r="C4900" t="s">
        <v>41</v>
      </c>
      <c r="D4900" t="s">
        <v>3</v>
      </c>
      <c r="E4900" t="s">
        <v>80</v>
      </c>
      <c r="F4900" t="s">
        <v>81</v>
      </c>
      <c r="G4900" t="s">
        <v>82</v>
      </c>
      <c r="H4900" t="s">
        <v>83</v>
      </c>
      <c r="I4900" t="str">
        <f>"Trad IRN"</f>
        <v>Trad IRN</v>
      </c>
      <c r="J4900" t="s">
        <v>43</v>
      </c>
      <c r="K4900" t="s">
        <v>44</v>
      </c>
      <c r="L4900" t="s">
        <v>45</v>
      </c>
      <c r="M4900" t="s">
        <v>46</v>
      </c>
      <c r="N4900" t="str">
        <f>"08/18/2022"</f>
        <v>08/18/2022</v>
      </c>
      <c r="O4900" t="str">
        <f t="shared" si="492"/>
        <v>12/31/2500</v>
      </c>
      <c r="P4900">
        <v>1</v>
      </c>
      <c r="Q4900">
        <v>1</v>
      </c>
      <c r="S4900">
        <v>0</v>
      </c>
      <c r="T4900">
        <v>1</v>
      </c>
      <c r="U4900">
        <v>0</v>
      </c>
      <c r="V4900" t="str">
        <f>"Trad IRN"</f>
        <v>Trad IRN</v>
      </c>
      <c r="W4900">
        <v>100</v>
      </c>
      <c r="X4900" t="s">
        <v>47</v>
      </c>
      <c r="Z4900" t="s">
        <v>47</v>
      </c>
      <c r="AB4900" t="str">
        <f>"04"</f>
        <v>04</v>
      </c>
      <c r="AC4900" t="s">
        <v>48</v>
      </c>
      <c r="AD4900" t="s">
        <v>49</v>
      </c>
      <c r="AE4900" t="s">
        <v>50</v>
      </c>
      <c r="AF4900">
        <v>0</v>
      </c>
      <c r="AG4900" t="s">
        <v>56</v>
      </c>
      <c r="AH4900" t="str">
        <f>"Trad IRN"</f>
        <v>Trad IRN</v>
      </c>
      <c r="AI4900" t="str">
        <f>"Bldg IRN"</f>
        <v>Bldg IRN</v>
      </c>
      <c r="AJ4900" t="s">
        <v>48</v>
      </c>
      <c r="AK4900" t="s">
        <v>48</v>
      </c>
      <c r="AL4900" t="s">
        <v>53</v>
      </c>
      <c r="AM4900">
        <v>1113.0999999999999</v>
      </c>
      <c r="AN4900">
        <v>1113.0999999999999</v>
      </c>
      <c r="AO4900">
        <v>15</v>
      </c>
    </row>
    <row r="4901" spans="1:41" x14ac:dyDescent="0.3">
      <c r="A4901" t="str">
        <f>"Trad IRN"</f>
        <v>Trad IRN</v>
      </c>
      <c r="B4901" t="str">
        <f>"Bldg IRN"</f>
        <v>Bldg IRN</v>
      </c>
      <c r="C4901" t="s">
        <v>41</v>
      </c>
      <c r="D4901" t="s">
        <v>3</v>
      </c>
      <c r="E4901" t="s">
        <v>80</v>
      </c>
      <c r="F4901" t="s">
        <v>81</v>
      </c>
      <c r="G4901" t="s">
        <v>82</v>
      </c>
      <c r="H4901" t="s">
        <v>83</v>
      </c>
      <c r="I4901" t="str">
        <f>"Trad IRN"</f>
        <v>Trad IRN</v>
      </c>
      <c r="J4901" t="s">
        <v>43</v>
      </c>
      <c r="K4901" t="s">
        <v>44</v>
      </c>
      <c r="L4901" t="s">
        <v>45</v>
      </c>
      <c r="M4901" t="s">
        <v>59</v>
      </c>
      <c r="N4901" t="str">
        <f>"08/18/2022"</f>
        <v>08/18/2022</v>
      </c>
      <c r="O4901" t="str">
        <f t="shared" si="492"/>
        <v>12/31/2500</v>
      </c>
      <c r="P4901">
        <v>1</v>
      </c>
      <c r="Q4901">
        <v>1</v>
      </c>
      <c r="S4901">
        <v>0</v>
      </c>
      <c r="T4901">
        <v>1</v>
      </c>
      <c r="U4901">
        <v>0</v>
      </c>
      <c r="V4901" t="s">
        <v>84</v>
      </c>
      <c r="W4901">
        <v>100</v>
      </c>
      <c r="X4901" t="s">
        <v>47</v>
      </c>
      <c r="Z4901" t="s">
        <v>47</v>
      </c>
      <c r="AB4901" t="str">
        <f>"02"</f>
        <v>02</v>
      </c>
      <c r="AC4901" t="s">
        <v>48</v>
      </c>
      <c r="AD4901" t="s">
        <v>49</v>
      </c>
      <c r="AE4901" t="s">
        <v>50</v>
      </c>
      <c r="AF4901">
        <v>0</v>
      </c>
      <c r="AG4901" t="s">
        <v>56</v>
      </c>
      <c r="AH4901" t="str">
        <f>"Trad IRN"</f>
        <v>Trad IRN</v>
      </c>
      <c r="AI4901" t="str">
        <f>"Bldg IRN"</f>
        <v>Bldg IRN</v>
      </c>
      <c r="AJ4901" t="s">
        <v>48</v>
      </c>
      <c r="AK4901" t="s">
        <v>48</v>
      </c>
      <c r="AL4901" t="s">
        <v>53</v>
      </c>
      <c r="AM4901">
        <v>1113.0999999999999</v>
      </c>
      <c r="AN4901">
        <v>1113.0999999999999</v>
      </c>
      <c r="AO4901">
        <v>15</v>
      </c>
    </row>
    <row r="4902" spans="1:41" x14ac:dyDescent="0.3">
      <c r="A4902" t="str">
        <f>"Trad IRN"</f>
        <v>Trad IRN</v>
      </c>
      <c r="B4902" t="str">
        <f>"Bldg IRN"</f>
        <v>Bldg IRN</v>
      </c>
      <c r="C4902" t="s">
        <v>41</v>
      </c>
      <c r="D4902" t="s">
        <v>3</v>
      </c>
      <c r="E4902" t="s">
        <v>80</v>
      </c>
      <c r="F4902" t="s">
        <v>81</v>
      </c>
      <c r="G4902" t="s">
        <v>82</v>
      </c>
      <c r="H4902" t="s">
        <v>83</v>
      </c>
      <c r="I4902" t="str">
        <f>"Trad IRN"</f>
        <v>Trad IRN</v>
      </c>
      <c r="J4902" t="s">
        <v>43</v>
      </c>
      <c r="K4902" t="s">
        <v>44</v>
      </c>
      <c r="L4902" t="s">
        <v>45</v>
      </c>
      <c r="M4902" t="s">
        <v>59</v>
      </c>
      <c r="N4902" t="str">
        <f>"08/18/2022"</f>
        <v>08/18/2022</v>
      </c>
      <c r="O4902" t="str">
        <f t="shared" si="492"/>
        <v>12/31/2500</v>
      </c>
      <c r="P4902">
        <v>1</v>
      </c>
      <c r="Q4902">
        <v>1</v>
      </c>
      <c r="S4902">
        <v>1</v>
      </c>
      <c r="T4902">
        <v>1</v>
      </c>
      <c r="U4902">
        <v>0</v>
      </c>
      <c r="V4902" t="s">
        <v>84</v>
      </c>
      <c r="W4902">
        <v>100</v>
      </c>
      <c r="X4902" t="s">
        <v>47</v>
      </c>
      <c r="Z4902" t="s">
        <v>47</v>
      </c>
      <c r="AB4902" t="str">
        <f>"04"</f>
        <v>04</v>
      </c>
      <c r="AC4902" t="s">
        <v>48</v>
      </c>
      <c r="AD4902" t="s">
        <v>49</v>
      </c>
      <c r="AE4902" t="s">
        <v>50</v>
      </c>
      <c r="AF4902">
        <v>0</v>
      </c>
      <c r="AG4902" t="s">
        <v>56</v>
      </c>
      <c r="AH4902" t="str">
        <f>"Trad IRN"</f>
        <v>Trad IRN</v>
      </c>
      <c r="AI4902" t="str">
        <f>"Bldg IRN"</f>
        <v>Bldg IRN</v>
      </c>
      <c r="AJ4902" t="s">
        <v>48</v>
      </c>
      <c r="AK4902" t="s">
        <v>48</v>
      </c>
      <c r="AL4902" t="s">
        <v>53</v>
      </c>
      <c r="AM4902">
        <v>1113.0999999999999</v>
      </c>
      <c r="AN4902">
        <v>1113.0999999999999</v>
      </c>
      <c r="AO4902">
        <v>15</v>
      </c>
    </row>
    <row r="4903" spans="1:41" x14ac:dyDescent="0.3">
      <c r="A4903" t="str">
        <f>"Trad IRN"</f>
        <v>Trad IRN</v>
      </c>
      <c r="B4903" t="str">
        <f>"Bldg IRN"</f>
        <v>Bldg IRN</v>
      </c>
      <c r="C4903" t="s">
        <v>41</v>
      </c>
      <c r="D4903" t="s">
        <v>3</v>
      </c>
      <c r="E4903" t="s">
        <v>80</v>
      </c>
      <c r="F4903" t="s">
        <v>81</v>
      </c>
      <c r="G4903" t="s">
        <v>82</v>
      </c>
      <c r="H4903" t="s">
        <v>83</v>
      </c>
      <c r="I4903" t="str">
        <f>"Trad IRN"</f>
        <v>Trad IRN</v>
      </c>
      <c r="J4903" t="s">
        <v>43</v>
      </c>
      <c r="K4903" t="s">
        <v>44</v>
      </c>
      <c r="L4903" t="s">
        <v>45</v>
      </c>
      <c r="M4903" t="s">
        <v>46</v>
      </c>
      <c r="N4903" t="str">
        <f>"08/18/2022"</f>
        <v>08/18/2022</v>
      </c>
      <c r="O4903" t="str">
        <f t="shared" si="492"/>
        <v>12/31/2500</v>
      </c>
      <c r="P4903">
        <v>1</v>
      </c>
      <c r="Q4903">
        <v>1</v>
      </c>
      <c r="S4903">
        <v>0</v>
      </c>
      <c r="T4903">
        <v>1</v>
      </c>
      <c r="U4903">
        <v>0</v>
      </c>
      <c r="V4903" t="str">
        <f>"Trad IRN"</f>
        <v>Trad IRN</v>
      </c>
      <c r="W4903">
        <v>100</v>
      </c>
      <c r="X4903" t="s">
        <v>47</v>
      </c>
      <c r="Z4903" t="s">
        <v>47</v>
      </c>
      <c r="AB4903" t="str">
        <f>"01"</f>
        <v>01</v>
      </c>
      <c r="AC4903" t="s">
        <v>48</v>
      </c>
      <c r="AD4903" t="s">
        <v>49</v>
      </c>
      <c r="AE4903" t="s">
        <v>50</v>
      </c>
      <c r="AF4903">
        <v>0</v>
      </c>
      <c r="AG4903" t="s">
        <v>56</v>
      </c>
      <c r="AH4903" t="str">
        <f>"Trad IRN"</f>
        <v>Trad IRN</v>
      </c>
      <c r="AI4903" t="str">
        <f>"Bldg IRN"</f>
        <v>Bldg IRN</v>
      </c>
      <c r="AJ4903" t="s">
        <v>48</v>
      </c>
      <c r="AK4903" t="s">
        <v>48</v>
      </c>
      <c r="AL4903" t="s">
        <v>53</v>
      </c>
      <c r="AM4903">
        <v>1113.0999999999999</v>
      </c>
      <c r="AN4903">
        <v>1113.0999999999999</v>
      </c>
      <c r="AO4903">
        <v>15</v>
      </c>
    </row>
    <row r="4904" spans="1:41" x14ac:dyDescent="0.3">
      <c r="A4904" t="str">
        <f>"Trad IRN"</f>
        <v>Trad IRN</v>
      </c>
      <c r="B4904" t="str">
        <f>"Bldg IRN"</f>
        <v>Bldg IRN</v>
      </c>
      <c r="C4904" t="s">
        <v>41</v>
      </c>
      <c r="D4904" t="s">
        <v>3</v>
      </c>
      <c r="E4904" t="s">
        <v>80</v>
      </c>
      <c r="F4904" t="s">
        <v>81</v>
      </c>
      <c r="G4904" t="s">
        <v>82</v>
      </c>
      <c r="H4904" t="s">
        <v>83</v>
      </c>
      <c r="I4904" t="str">
        <f>"Trad IRN"</f>
        <v>Trad IRN</v>
      </c>
      <c r="J4904" t="s">
        <v>43</v>
      </c>
      <c r="K4904" t="s">
        <v>44</v>
      </c>
      <c r="L4904" t="s">
        <v>45</v>
      </c>
      <c r="M4904" t="s">
        <v>46</v>
      </c>
      <c r="N4904" t="str">
        <f>"12/05/2022"</f>
        <v>12/05/2022</v>
      </c>
      <c r="O4904" t="str">
        <f>"01/05/2023"</f>
        <v>01/05/2023</v>
      </c>
      <c r="P4904">
        <v>8.6514999999999995E-2</v>
      </c>
      <c r="Q4904">
        <v>8.6514999999999995E-2</v>
      </c>
      <c r="R4904">
        <v>1.1535E-2</v>
      </c>
      <c r="S4904">
        <v>0</v>
      </c>
      <c r="T4904">
        <v>8.6514999999999995E-2</v>
      </c>
      <c r="U4904">
        <v>0</v>
      </c>
      <c r="V4904" t="s">
        <v>84</v>
      </c>
      <c r="W4904">
        <v>100</v>
      </c>
      <c r="X4904" t="s">
        <v>47</v>
      </c>
      <c r="Z4904" t="s">
        <v>47</v>
      </c>
      <c r="AB4904" t="str">
        <f>"02"</f>
        <v>02</v>
      </c>
      <c r="AC4904" t="str">
        <f>"08"</f>
        <v>08</v>
      </c>
      <c r="AD4904" t="str">
        <f>"3"</f>
        <v>3</v>
      </c>
      <c r="AE4904" t="s">
        <v>50</v>
      </c>
      <c r="AF4904">
        <v>0</v>
      </c>
      <c r="AG4904" t="s">
        <v>56</v>
      </c>
      <c r="AH4904" t="str">
        <f>"Trad IRN"</f>
        <v>Trad IRN</v>
      </c>
      <c r="AI4904" t="str">
        <f>"Bldg IRN"</f>
        <v>Bldg IRN</v>
      </c>
      <c r="AJ4904" t="s">
        <v>48</v>
      </c>
      <c r="AK4904" t="s">
        <v>48</v>
      </c>
      <c r="AL4904" t="s">
        <v>53</v>
      </c>
      <c r="AM4904">
        <v>96.3</v>
      </c>
      <c r="AN4904">
        <v>1113.0999999999999</v>
      </c>
      <c r="AO4904">
        <v>15</v>
      </c>
    </row>
    <row r="4905" spans="1:41" x14ac:dyDescent="0.3">
      <c r="A4905" t="str">
        <f>"Trad IRN"</f>
        <v>Trad IRN</v>
      </c>
      <c r="B4905" t="str">
        <f>"Bldg IRN"</f>
        <v>Bldg IRN</v>
      </c>
      <c r="C4905" t="s">
        <v>41</v>
      </c>
      <c r="D4905" t="s">
        <v>3</v>
      </c>
      <c r="E4905" t="s">
        <v>80</v>
      </c>
      <c r="F4905" t="s">
        <v>81</v>
      </c>
      <c r="G4905" t="s">
        <v>82</v>
      </c>
      <c r="H4905" t="s">
        <v>83</v>
      </c>
      <c r="I4905" t="str">
        <f>"Trad IRN"</f>
        <v>Trad IRN</v>
      </c>
      <c r="J4905" t="s">
        <v>43</v>
      </c>
      <c r="K4905" t="s">
        <v>44</v>
      </c>
      <c r="L4905" t="s">
        <v>45</v>
      </c>
      <c r="M4905" t="s">
        <v>46</v>
      </c>
      <c r="N4905" t="str">
        <f t="shared" ref="N4905:N4911" si="493">"08/18/2022"</f>
        <v>08/18/2022</v>
      </c>
      <c r="O4905" t="str">
        <f>"12/04/2022"</f>
        <v>12/04/2022</v>
      </c>
      <c r="P4905">
        <v>0.39439400000000002</v>
      </c>
      <c r="Q4905">
        <v>0.39439400000000002</v>
      </c>
      <c r="S4905">
        <v>0</v>
      </c>
      <c r="T4905">
        <v>0.39439400000000002</v>
      </c>
      <c r="U4905">
        <v>0</v>
      </c>
      <c r="V4905" t="s">
        <v>84</v>
      </c>
      <c r="W4905">
        <v>100</v>
      </c>
      <c r="X4905" t="s">
        <v>47</v>
      </c>
      <c r="Z4905" t="s">
        <v>47</v>
      </c>
      <c r="AB4905" t="str">
        <f>"02"</f>
        <v>02</v>
      </c>
      <c r="AC4905" t="s">
        <v>48</v>
      </c>
      <c r="AD4905" t="s">
        <v>49</v>
      </c>
      <c r="AE4905" t="s">
        <v>50</v>
      </c>
      <c r="AF4905">
        <v>0</v>
      </c>
      <c r="AG4905" t="s">
        <v>56</v>
      </c>
      <c r="AH4905" t="str">
        <f>"Trad IRN"</f>
        <v>Trad IRN</v>
      </c>
      <c r="AI4905" t="str">
        <f>"Bldg IRN"</f>
        <v>Bldg IRN</v>
      </c>
      <c r="AJ4905" t="s">
        <v>48</v>
      </c>
      <c r="AK4905" t="s">
        <v>48</v>
      </c>
      <c r="AL4905" t="s">
        <v>53</v>
      </c>
      <c r="AM4905">
        <v>439</v>
      </c>
      <c r="AN4905">
        <v>1113.0999999999999</v>
      </c>
      <c r="AO4905">
        <v>15</v>
      </c>
    </row>
    <row r="4906" spans="1:41" x14ac:dyDescent="0.3">
      <c r="A4906" t="str">
        <f>"Trad IRN"</f>
        <v>Trad IRN</v>
      </c>
      <c r="B4906" t="str">
        <f>"Bldg IRN"</f>
        <v>Bldg IRN</v>
      </c>
      <c r="C4906" t="s">
        <v>41</v>
      </c>
      <c r="D4906" t="s">
        <v>3</v>
      </c>
      <c r="E4906" t="s">
        <v>80</v>
      </c>
      <c r="F4906" t="s">
        <v>81</v>
      </c>
      <c r="G4906" t="s">
        <v>82</v>
      </c>
      <c r="H4906" t="s">
        <v>83</v>
      </c>
      <c r="I4906" t="str">
        <f>"Trad IRN"</f>
        <v>Trad IRN</v>
      </c>
      <c r="J4906" t="s">
        <v>43</v>
      </c>
      <c r="K4906" t="s">
        <v>44</v>
      </c>
      <c r="L4906" t="s">
        <v>45</v>
      </c>
      <c r="M4906" t="s">
        <v>46</v>
      </c>
      <c r="N4906" t="str">
        <f t="shared" si="493"/>
        <v>08/18/2022</v>
      </c>
      <c r="O4906" t="str">
        <f>"12/31/2500"</f>
        <v>12/31/2500</v>
      </c>
      <c r="P4906">
        <v>1</v>
      </c>
      <c r="Q4906">
        <v>1</v>
      </c>
      <c r="R4906">
        <v>1</v>
      </c>
      <c r="S4906">
        <v>0</v>
      </c>
      <c r="T4906">
        <v>1</v>
      </c>
      <c r="U4906">
        <v>0</v>
      </c>
      <c r="V4906" t="str">
        <f>"Trad IRN"</f>
        <v>Trad IRN</v>
      </c>
      <c r="W4906">
        <v>100</v>
      </c>
      <c r="X4906" t="s">
        <v>47</v>
      </c>
      <c r="Z4906" t="s">
        <v>47</v>
      </c>
      <c r="AB4906" t="str">
        <f>"02"</f>
        <v>02</v>
      </c>
      <c r="AC4906" t="str">
        <f>"10"</f>
        <v>10</v>
      </c>
      <c r="AD4906" t="str">
        <f>"2"</f>
        <v>2</v>
      </c>
      <c r="AE4906" t="s">
        <v>50</v>
      </c>
      <c r="AF4906">
        <v>0</v>
      </c>
      <c r="AG4906" t="s">
        <v>56</v>
      </c>
      <c r="AH4906" t="str">
        <f>"Trad IRN"</f>
        <v>Trad IRN</v>
      </c>
      <c r="AI4906" t="str">
        <f>"Bldg IRN"</f>
        <v>Bldg IRN</v>
      </c>
      <c r="AJ4906" t="s">
        <v>48</v>
      </c>
      <c r="AK4906" t="s">
        <v>48</v>
      </c>
      <c r="AL4906" t="s">
        <v>53</v>
      </c>
      <c r="AM4906">
        <v>1113.0999999999999</v>
      </c>
      <c r="AN4906">
        <v>1113.0999999999999</v>
      </c>
      <c r="AO4906">
        <v>15</v>
      </c>
    </row>
    <row r="4907" spans="1:41" x14ac:dyDescent="0.3">
      <c r="A4907" t="str">
        <f>"Trad IRN"</f>
        <v>Trad IRN</v>
      </c>
      <c r="B4907" t="str">
        <f>"Bldg IRN"</f>
        <v>Bldg IRN</v>
      </c>
      <c r="C4907" t="s">
        <v>41</v>
      </c>
      <c r="D4907" t="s">
        <v>3</v>
      </c>
      <c r="E4907" t="s">
        <v>80</v>
      </c>
      <c r="F4907" t="s">
        <v>81</v>
      </c>
      <c r="G4907" t="s">
        <v>82</v>
      </c>
      <c r="H4907" t="s">
        <v>83</v>
      </c>
      <c r="I4907" t="str">
        <f>"Trad IRN"</f>
        <v>Trad IRN</v>
      </c>
      <c r="J4907" t="s">
        <v>43</v>
      </c>
      <c r="K4907" t="s">
        <v>44</v>
      </c>
      <c r="L4907" t="s">
        <v>45</v>
      </c>
      <c r="M4907" t="s">
        <v>46</v>
      </c>
      <c r="N4907" t="str">
        <f t="shared" si="493"/>
        <v>08/18/2022</v>
      </c>
      <c r="O4907" t="str">
        <f>"12/31/2500"</f>
        <v>12/31/2500</v>
      </c>
      <c r="P4907">
        <v>1</v>
      </c>
      <c r="Q4907">
        <v>1</v>
      </c>
      <c r="S4907">
        <v>0</v>
      </c>
      <c r="T4907">
        <v>1</v>
      </c>
      <c r="U4907">
        <v>0</v>
      </c>
      <c r="V4907" t="str">
        <f>"Trad IRN"</f>
        <v>Trad IRN</v>
      </c>
      <c r="W4907">
        <v>100</v>
      </c>
      <c r="X4907" t="s">
        <v>47</v>
      </c>
      <c r="Z4907" t="s">
        <v>47</v>
      </c>
      <c r="AB4907" t="s">
        <v>57</v>
      </c>
      <c r="AC4907" t="s">
        <v>48</v>
      </c>
      <c r="AD4907" t="s">
        <v>49</v>
      </c>
      <c r="AE4907" t="s">
        <v>50</v>
      </c>
      <c r="AF4907">
        <v>0</v>
      </c>
      <c r="AG4907" t="s">
        <v>56</v>
      </c>
      <c r="AH4907" t="str">
        <f>"Trad IRN"</f>
        <v>Trad IRN</v>
      </c>
      <c r="AI4907" t="str">
        <f>"Bldg IRN"</f>
        <v>Bldg IRN</v>
      </c>
      <c r="AJ4907" t="s">
        <v>48</v>
      </c>
      <c r="AK4907" t="s">
        <v>48</v>
      </c>
      <c r="AL4907" t="s">
        <v>53</v>
      </c>
      <c r="AM4907">
        <v>1113.0999999999999</v>
      </c>
      <c r="AN4907">
        <v>1113.0999999999999</v>
      </c>
      <c r="AO4907">
        <v>15</v>
      </c>
    </row>
    <row r="4908" spans="1:41" x14ac:dyDescent="0.3">
      <c r="A4908" t="str">
        <f>"Trad IRN"</f>
        <v>Trad IRN</v>
      </c>
      <c r="B4908" t="str">
        <f>"Bldg IRN"</f>
        <v>Bldg IRN</v>
      </c>
      <c r="C4908" t="s">
        <v>41</v>
      </c>
      <c r="D4908" t="s">
        <v>3</v>
      </c>
      <c r="E4908" t="s">
        <v>80</v>
      </c>
      <c r="F4908" t="s">
        <v>81</v>
      </c>
      <c r="G4908" t="s">
        <v>82</v>
      </c>
      <c r="H4908" t="s">
        <v>83</v>
      </c>
      <c r="I4908" t="str">
        <f>"Trad IRN"</f>
        <v>Trad IRN</v>
      </c>
      <c r="J4908" t="s">
        <v>43</v>
      </c>
      <c r="K4908" t="s">
        <v>44</v>
      </c>
      <c r="L4908" t="s">
        <v>45</v>
      </c>
      <c r="M4908" t="s">
        <v>46</v>
      </c>
      <c r="N4908" t="str">
        <f t="shared" si="493"/>
        <v>08/18/2022</v>
      </c>
      <c r="O4908" t="str">
        <f>"12/31/2500"</f>
        <v>12/31/2500</v>
      </c>
      <c r="P4908">
        <v>1</v>
      </c>
      <c r="Q4908">
        <v>1</v>
      </c>
      <c r="S4908">
        <v>0</v>
      </c>
      <c r="T4908">
        <v>1</v>
      </c>
      <c r="U4908">
        <v>0</v>
      </c>
      <c r="V4908" t="str">
        <f>"Trad IRN"</f>
        <v>Trad IRN</v>
      </c>
      <c r="W4908">
        <v>100</v>
      </c>
      <c r="X4908" t="s">
        <v>47</v>
      </c>
      <c r="Z4908" t="s">
        <v>47</v>
      </c>
      <c r="AB4908" t="str">
        <f>"01"</f>
        <v>01</v>
      </c>
      <c r="AC4908" t="s">
        <v>48</v>
      </c>
      <c r="AD4908" t="s">
        <v>49</v>
      </c>
      <c r="AE4908" t="s">
        <v>50</v>
      </c>
      <c r="AF4908">
        <v>0</v>
      </c>
      <c r="AG4908" t="s">
        <v>56</v>
      </c>
      <c r="AH4908" t="str">
        <f>"Trad IRN"</f>
        <v>Trad IRN</v>
      </c>
      <c r="AI4908" t="str">
        <f>"Bldg IRN"</f>
        <v>Bldg IRN</v>
      </c>
      <c r="AJ4908" t="s">
        <v>48</v>
      </c>
      <c r="AK4908" t="s">
        <v>48</v>
      </c>
      <c r="AL4908" t="s">
        <v>53</v>
      </c>
      <c r="AM4908">
        <v>1113.0999999999999</v>
      </c>
      <c r="AN4908">
        <v>1113.0999999999999</v>
      </c>
      <c r="AO4908">
        <v>15</v>
      </c>
    </row>
    <row r="4909" spans="1:41" x14ac:dyDescent="0.3">
      <c r="A4909" t="str">
        <f>"Trad IRN"</f>
        <v>Trad IRN</v>
      </c>
      <c r="B4909" t="str">
        <f>"Bldg IRN"</f>
        <v>Bldg IRN</v>
      </c>
      <c r="C4909" t="s">
        <v>41</v>
      </c>
      <c r="D4909" t="s">
        <v>3</v>
      </c>
      <c r="E4909" t="s">
        <v>80</v>
      </c>
      <c r="F4909" t="s">
        <v>81</v>
      </c>
      <c r="G4909" t="s">
        <v>82</v>
      </c>
      <c r="H4909" t="s">
        <v>83</v>
      </c>
      <c r="I4909" t="str">
        <f>"Trad IRN"</f>
        <v>Trad IRN</v>
      </c>
      <c r="J4909" t="s">
        <v>43</v>
      </c>
      <c r="K4909" t="s">
        <v>44</v>
      </c>
      <c r="L4909" t="s">
        <v>45</v>
      </c>
      <c r="M4909" t="s">
        <v>46</v>
      </c>
      <c r="N4909" t="str">
        <f t="shared" si="493"/>
        <v>08/18/2022</v>
      </c>
      <c r="O4909" t="str">
        <f>"12/31/2500"</f>
        <v>12/31/2500</v>
      </c>
      <c r="P4909">
        <v>1</v>
      </c>
      <c r="Q4909">
        <v>1</v>
      </c>
      <c r="S4909">
        <v>0</v>
      </c>
      <c r="T4909">
        <v>1</v>
      </c>
      <c r="U4909">
        <v>0</v>
      </c>
      <c r="V4909" t="str">
        <f>"Trad IRN"</f>
        <v>Trad IRN</v>
      </c>
      <c r="W4909">
        <v>100</v>
      </c>
      <c r="X4909" t="s">
        <v>47</v>
      </c>
      <c r="Z4909" t="s">
        <v>47</v>
      </c>
      <c r="AB4909" t="s">
        <v>57</v>
      </c>
      <c r="AC4909" t="s">
        <v>48</v>
      </c>
      <c r="AD4909" t="s">
        <v>49</v>
      </c>
      <c r="AE4909" t="s">
        <v>50</v>
      </c>
      <c r="AF4909">
        <v>0</v>
      </c>
      <c r="AG4909" t="s">
        <v>56</v>
      </c>
      <c r="AH4909" t="str">
        <f>"Trad IRN"</f>
        <v>Trad IRN</v>
      </c>
      <c r="AI4909" t="str">
        <f>"Bldg IRN"</f>
        <v>Bldg IRN</v>
      </c>
      <c r="AJ4909" t="s">
        <v>48</v>
      </c>
      <c r="AK4909" t="s">
        <v>48</v>
      </c>
      <c r="AL4909" t="s">
        <v>53</v>
      </c>
      <c r="AM4909">
        <v>1113.0999999999999</v>
      </c>
      <c r="AN4909">
        <v>1113.0999999999999</v>
      </c>
      <c r="AO4909">
        <v>15</v>
      </c>
    </row>
    <row r="4910" spans="1:41" x14ac:dyDescent="0.3">
      <c r="A4910" t="str">
        <f>"Trad IRN"</f>
        <v>Trad IRN</v>
      </c>
      <c r="B4910" t="str">
        <f>"Bldg IRN"</f>
        <v>Bldg IRN</v>
      </c>
      <c r="C4910" t="s">
        <v>41</v>
      </c>
      <c r="D4910" t="s">
        <v>3</v>
      </c>
      <c r="E4910" t="s">
        <v>80</v>
      </c>
      <c r="F4910" t="s">
        <v>81</v>
      </c>
      <c r="G4910" t="s">
        <v>82</v>
      </c>
      <c r="H4910" t="s">
        <v>83</v>
      </c>
      <c r="I4910" t="str">
        <f>"Trad IRN"</f>
        <v>Trad IRN</v>
      </c>
      <c r="J4910" t="s">
        <v>43</v>
      </c>
      <c r="K4910" t="s">
        <v>44</v>
      </c>
      <c r="L4910" t="s">
        <v>45</v>
      </c>
      <c r="M4910" t="s">
        <v>46</v>
      </c>
      <c r="N4910" t="str">
        <f t="shared" si="493"/>
        <v>08/18/2022</v>
      </c>
      <c r="O4910" t="str">
        <f>"12/31/2500"</f>
        <v>12/31/2500</v>
      </c>
      <c r="P4910">
        <v>1</v>
      </c>
      <c r="Q4910">
        <v>1</v>
      </c>
      <c r="R4910">
        <v>1</v>
      </c>
      <c r="S4910">
        <v>0</v>
      </c>
      <c r="T4910">
        <v>1</v>
      </c>
      <c r="U4910">
        <v>0</v>
      </c>
      <c r="V4910" t="str">
        <f>"Trad IRN"</f>
        <v>Trad IRN</v>
      </c>
      <c r="W4910">
        <v>100</v>
      </c>
      <c r="X4910" t="s">
        <v>47</v>
      </c>
      <c r="Z4910" t="s">
        <v>47</v>
      </c>
      <c r="AB4910" t="str">
        <f>"04"</f>
        <v>04</v>
      </c>
      <c r="AC4910" t="str">
        <f>"15"</f>
        <v>15</v>
      </c>
      <c r="AD4910" t="str">
        <f>"2"</f>
        <v>2</v>
      </c>
      <c r="AE4910" t="s">
        <v>50</v>
      </c>
      <c r="AF4910">
        <v>0</v>
      </c>
      <c r="AG4910" t="s">
        <v>56</v>
      </c>
      <c r="AH4910" t="str">
        <f>"Trad IRN"</f>
        <v>Trad IRN</v>
      </c>
      <c r="AI4910" t="str">
        <f>"Bldg IRN"</f>
        <v>Bldg IRN</v>
      </c>
      <c r="AJ4910" t="s">
        <v>48</v>
      </c>
      <c r="AK4910" t="s">
        <v>48</v>
      </c>
      <c r="AL4910" t="s">
        <v>53</v>
      </c>
      <c r="AM4910">
        <v>1113.0999999999999</v>
      </c>
      <c r="AN4910">
        <v>1113.0999999999999</v>
      </c>
      <c r="AO4910">
        <v>15</v>
      </c>
    </row>
    <row r="4911" spans="1:41" x14ac:dyDescent="0.3">
      <c r="A4911" t="str">
        <f>"Trad IRN"</f>
        <v>Trad IRN</v>
      </c>
      <c r="B4911" t="str">
        <f>"Bldg IRN"</f>
        <v>Bldg IRN</v>
      </c>
      <c r="C4911" t="s">
        <v>41</v>
      </c>
      <c r="D4911" t="s">
        <v>3</v>
      </c>
      <c r="E4911" t="s">
        <v>80</v>
      </c>
      <c r="F4911" t="s">
        <v>81</v>
      </c>
      <c r="G4911" t="s">
        <v>82</v>
      </c>
      <c r="H4911" t="s">
        <v>83</v>
      </c>
      <c r="I4911" t="str">
        <f>"Trad IRN"</f>
        <v>Trad IRN</v>
      </c>
      <c r="J4911" t="s">
        <v>43</v>
      </c>
      <c r="K4911" t="s">
        <v>44</v>
      </c>
      <c r="L4911" t="s">
        <v>45</v>
      </c>
      <c r="M4911" t="s">
        <v>46</v>
      </c>
      <c r="N4911" t="str">
        <f t="shared" si="493"/>
        <v>08/18/2022</v>
      </c>
      <c r="O4911" t="str">
        <f>"01/12/2023"</f>
        <v>01/12/2023</v>
      </c>
      <c r="P4911">
        <v>0.50974799999999998</v>
      </c>
      <c r="Q4911">
        <v>0.50974799999999998</v>
      </c>
      <c r="R4911">
        <v>0.50974799999999998</v>
      </c>
      <c r="S4911">
        <v>0</v>
      </c>
      <c r="T4911">
        <v>0.50974799999999998</v>
      </c>
      <c r="U4911">
        <v>0</v>
      </c>
      <c r="V4911" t="str">
        <f>"Trad IRN"</f>
        <v>Trad IRN</v>
      </c>
      <c r="W4911">
        <v>100</v>
      </c>
      <c r="X4911" t="s">
        <v>47</v>
      </c>
      <c r="Z4911" t="s">
        <v>47</v>
      </c>
      <c r="AB4911" t="str">
        <f>"01"</f>
        <v>01</v>
      </c>
      <c r="AC4911" t="str">
        <f>"12"</f>
        <v>12</v>
      </c>
      <c r="AD4911" t="str">
        <f>"6"</f>
        <v>6</v>
      </c>
      <c r="AE4911" t="s">
        <v>50</v>
      </c>
      <c r="AF4911">
        <v>2</v>
      </c>
      <c r="AG4911" t="s">
        <v>56</v>
      </c>
      <c r="AH4911" t="str">
        <f>"Trad IRN"</f>
        <v>Trad IRN</v>
      </c>
      <c r="AI4911" t="str">
        <f>"Bldg IRN"</f>
        <v>Bldg IRN</v>
      </c>
      <c r="AJ4911" t="s">
        <v>48</v>
      </c>
      <c r="AK4911" t="s">
        <v>48</v>
      </c>
      <c r="AL4911" t="s">
        <v>53</v>
      </c>
      <c r="AM4911">
        <v>567.4</v>
      </c>
      <c r="AN4911">
        <v>1113.0999999999999</v>
      </c>
      <c r="AO4911">
        <v>15</v>
      </c>
    </row>
    <row r="4912" spans="1:41" x14ac:dyDescent="0.3">
      <c r="A4912" t="str">
        <f>"Trad IRN"</f>
        <v>Trad IRN</v>
      </c>
      <c r="B4912" t="str">
        <f>"Bldg IRN"</f>
        <v>Bldg IRN</v>
      </c>
      <c r="C4912" t="s">
        <v>41</v>
      </c>
      <c r="D4912" t="s">
        <v>3</v>
      </c>
      <c r="E4912" t="s">
        <v>80</v>
      </c>
      <c r="F4912" t="s">
        <v>81</v>
      </c>
      <c r="G4912" t="s">
        <v>82</v>
      </c>
      <c r="H4912" t="s">
        <v>83</v>
      </c>
      <c r="I4912" t="str">
        <f>"Trad IRN"</f>
        <v>Trad IRN</v>
      </c>
      <c r="J4912" t="s">
        <v>43</v>
      </c>
      <c r="K4912" t="s">
        <v>44</v>
      </c>
      <c r="L4912" t="s">
        <v>45</v>
      </c>
      <c r="M4912" t="s">
        <v>46</v>
      </c>
      <c r="N4912" t="str">
        <f>"01/13/2023"</f>
        <v>01/13/2023</v>
      </c>
      <c r="O4912" t="str">
        <f>"12/31/2500"</f>
        <v>12/31/2500</v>
      </c>
      <c r="P4912">
        <v>0.49025200000000002</v>
      </c>
      <c r="Q4912">
        <v>0.49025200000000002</v>
      </c>
      <c r="R4912">
        <v>0.49025200000000002</v>
      </c>
      <c r="S4912">
        <v>0</v>
      </c>
      <c r="T4912">
        <v>0.49025200000000002</v>
      </c>
      <c r="U4912">
        <v>0</v>
      </c>
      <c r="V4912" t="str">
        <f>"Trad IRN"</f>
        <v>Trad IRN</v>
      </c>
      <c r="W4912">
        <v>100</v>
      </c>
      <c r="X4912" t="s">
        <v>47</v>
      </c>
      <c r="Z4912" t="s">
        <v>47</v>
      </c>
      <c r="AB4912" t="str">
        <f>"01"</f>
        <v>01</v>
      </c>
      <c r="AC4912" t="str">
        <f>"12"</f>
        <v>12</v>
      </c>
      <c r="AD4912" t="str">
        <f>"6"</f>
        <v>6</v>
      </c>
      <c r="AE4912" t="s">
        <v>55</v>
      </c>
      <c r="AF4912">
        <v>2</v>
      </c>
      <c r="AG4912" t="s">
        <v>56</v>
      </c>
      <c r="AH4912" t="str">
        <f>"Trad IRN"</f>
        <v>Trad IRN</v>
      </c>
      <c r="AI4912" t="str">
        <f>"Bldg IRN"</f>
        <v>Bldg IRN</v>
      </c>
      <c r="AJ4912" t="s">
        <v>48</v>
      </c>
      <c r="AK4912" t="s">
        <v>48</v>
      </c>
      <c r="AL4912" t="s">
        <v>53</v>
      </c>
      <c r="AM4912">
        <v>545.70000000000005</v>
      </c>
      <c r="AN4912">
        <v>1113.0999999999999</v>
      </c>
      <c r="AO4912">
        <v>15</v>
      </c>
    </row>
    <row r="4913" spans="1:41" x14ac:dyDescent="0.3">
      <c r="A4913" t="str">
        <f>"Trad IRN"</f>
        <v>Trad IRN</v>
      </c>
      <c r="B4913" t="str">
        <f>"Bldg IRN"</f>
        <v>Bldg IRN</v>
      </c>
      <c r="C4913" t="s">
        <v>41</v>
      </c>
      <c r="D4913" t="s">
        <v>3</v>
      </c>
      <c r="E4913" t="s">
        <v>80</v>
      </c>
      <c r="F4913" t="s">
        <v>81</v>
      </c>
      <c r="G4913" t="s">
        <v>82</v>
      </c>
      <c r="H4913" t="s">
        <v>83</v>
      </c>
      <c r="I4913" t="str">
        <f>"Trad IRN"</f>
        <v>Trad IRN</v>
      </c>
      <c r="J4913" t="s">
        <v>43</v>
      </c>
      <c r="K4913" t="s">
        <v>44</v>
      </c>
      <c r="L4913" t="s">
        <v>45</v>
      </c>
      <c r="M4913" t="s">
        <v>46</v>
      </c>
      <c r="N4913" t="str">
        <f>"08/18/2022"</f>
        <v>08/18/2022</v>
      </c>
      <c r="O4913" t="str">
        <f>"12/31/2500"</f>
        <v>12/31/2500</v>
      </c>
      <c r="P4913">
        <v>1</v>
      </c>
      <c r="Q4913">
        <v>1</v>
      </c>
      <c r="S4913">
        <v>0</v>
      </c>
      <c r="T4913">
        <v>1</v>
      </c>
      <c r="U4913">
        <v>0</v>
      </c>
      <c r="V4913" t="str">
        <f>"Trad IRN"</f>
        <v>Trad IRN</v>
      </c>
      <c r="W4913">
        <v>100</v>
      </c>
      <c r="X4913" t="s">
        <v>47</v>
      </c>
      <c r="Z4913" t="s">
        <v>47</v>
      </c>
      <c r="AB4913" t="str">
        <f>"03"</f>
        <v>03</v>
      </c>
      <c r="AC4913" t="s">
        <v>48</v>
      </c>
      <c r="AD4913" t="s">
        <v>49</v>
      </c>
      <c r="AE4913" t="s">
        <v>50</v>
      </c>
      <c r="AF4913">
        <v>0</v>
      </c>
      <c r="AG4913" t="s">
        <v>56</v>
      </c>
      <c r="AH4913" t="str">
        <f>"Trad IRN"</f>
        <v>Trad IRN</v>
      </c>
      <c r="AI4913" t="str">
        <f>"Bldg IRN"</f>
        <v>Bldg IRN</v>
      </c>
      <c r="AJ4913" t="s">
        <v>48</v>
      </c>
      <c r="AK4913" t="s">
        <v>48</v>
      </c>
      <c r="AL4913" t="s">
        <v>53</v>
      </c>
      <c r="AM4913">
        <v>1113.0999999999999</v>
      </c>
      <c r="AN4913">
        <v>1113.0999999999999</v>
      </c>
      <c r="AO4913">
        <v>15</v>
      </c>
    </row>
    <row r="4914" spans="1:41" x14ac:dyDescent="0.3">
      <c r="A4914" t="str">
        <f>"Trad IRN"</f>
        <v>Trad IRN</v>
      </c>
      <c r="B4914" t="str">
        <f>"Bldg IRN"</f>
        <v>Bldg IRN</v>
      </c>
      <c r="C4914" t="s">
        <v>41</v>
      </c>
      <c r="D4914" t="s">
        <v>3</v>
      </c>
      <c r="E4914" t="s">
        <v>80</v>
      </c>
      <c r="F4914" t="s">
        <v>81</v>
      </c>
      <c r="G4914" t="s">
        <v>82</v>
      </c>
      <c r="H4914" t="s">
        <v>83</v>
      </c>
      <c r="I4914" t="str">
        <f>"Trad IRN"</f>
        <v>Trad IRN</v>
      </c>
      <c r="J4914" t="s">
        <v>43</v>
      </c>
      <c r="K4914" t="s">
        <v>44</v>
      </c>
      <c r="L4914" t="s">
        <v>45</v>
      </c>
      <c r="M4914" t="s">
        <v>46</v>
      </c>
      <c r="N4914" t="str">
        <f>"01/06/2023"</f>
        <v>01/06/2023</v>
      </c>
      <c r="O4914" t="str">
        <f>"12/31/2500"</f>
        <v>12/31/2500</v>
      </c>
      <c r="P4914">
        <v>0.51909099999999997</v>
      </c>
      <c r="Q4914">
        <v>0.51909099999999997</v>
      </c>
      <c r="S4914">
        <v>0</v>
      </c>
      <c r="T4914">
        <v>0.51909099999999997</v>
      </c>
      <c r="U4914">
        <v>0</v>
      </c>
      <c r="V4914" t="str">
        <f>"Trad IRN"</f>
        <v>Trad IRN</v>
      </c>
      <c r="W4914">
        <v>100</v>
      </c>
      <c r="X4914" t="s">
        <v>47</v>
      </c>
      <c r="Z4914" t="s">
        <v>47</v>
      </c>
      <c r="AB4914" t="str">
        <f>"01"</f>
        <v>01</v>
      </c>
      <c r="AC4914" t="s">
        <v>48</v>
      </c>
      <c r="AD4914" t="s">
        <v>49</v>
      </c>
      <c r="AE4914" t="s">
        <v>50</v>
      </c>
      <c r="AF4914">
        <v>0</v>
      </c>
      <c r="AG4914" t="s">
        <v>56</v>
      </c>
      <c r="AH4914" t="str">
        <f>"Trad IRN"</f>
        <v>Trad IRN</v>
      </c>
      <c r="AI4914" t="str">
        <f>"Bldg IRN"</f>
        <v>Bldg IRN</v>
      </c>
      <c r="AJ4914" t="s">
        <v>48</v>
      </c>
      <c r="AK4914" t="s">
        <v>48</v>
      </c>
      <c r="AL4914" t="s">
        <v>53</v>
      </c>
      <c r="AM4914">
        <v>577.79999999999995</v>
      </c>
      <c r="AN4914">
        <v>1113.0999999999999</v>
      </c>
      <c r="AO4914">
        <v>15</v>
      </c>
    </row>
    <row r="4915" spans="1:41" x14ac:dyDescent="0.3">
      <c r="A4915" t="str">
        <f>"Trad IRN"</f>
        <v>Trad IRN</v>
      </c>
      <c r="B4915" t="str">
        <f>"Bldg IRN"</f>
        <v>Bldg IRN</v>
      </c>
      <c r="C4915" t="s">
        <v>41</v>
      </c>
      <c r="D4915" t="s">
        <v>3</v>
      </c>
      <c r="E4915" t="s">
        <v>80</v>
      </c>
      <c r="F4915" t="s">
        <v>81</v>
      </c>
      <c r="G4915" t="s">
        <v>82</v>
      </c>
      <c r="H4915" t="s">
        <v>83</v>
      </c>
      <c r="I4915" t="str">
        <f>"Trad IRN"</f>
        <v>Trad IRN</v>
      </c>
      <c r="J4915" t="s">
        <v>43</v>
      </c>
      <c r="K4915" t="s">
        <v>44</v>
      </c>
      <c r="L4915" t="s">
        <v>45</v>
      </c>
      <c r="M4915" t="s">
        <v>46</v>
      </c>
      <c r="N4915" t="str">
        <f>"08/18/2022"</f>
        <v>08/18/2022</v>
      </c>
      <c r="O4915" t="str">
        <f>"12/31/2500"</f>
        <v>12/31/2500</v>
      </c>
      <c r="P4915">
        <v>1</v>
      </c>
      <c r="Q4915">
        <v>1</v>
      </c>
      <c r="S4915">
        <v>0</v>
      </c>
      <c r="T4915">
        <v>1</v>
      </c>
      <c r="U4915">
        <v>0</v>
      </c>
      <c r="V4915" t="str">
        <f>"Trad IRN"</f>
        <v>Trad IRN</v>
      </c>
      <c r="W4915">
        <v>100</v>
      </c>
      <c r="X4915" t="s">
        <v>47</v>
      </c>
      <c r="Z4915" t="s">
        <v>47</v>
      </c>
      <c r="AB4915" t="str">
        <f>"03"</f>
        <v>03</v>
      </c>
      <c r="AC4915" t="s">
        <v>48</v>
      </c>
      <c r="AD4915" t="s">
        <v>49</v>
      </c>
      <c r="AE4915" t="s">
        <v>55</v>
      </c>
      <c r="AF4915">
        <v>0</v>
      </c>
      <c r="AG4915" t="s">
        <v>56</v>
      </c>
      <c r="AH4915" t="str">
        <f>"Trad IRN"</f>
        <v>Trad IRN</v>
      </c>
      <c r="AI4915" t="str">
        <f>"Bldg IRN"</f>
        <v>Bldg IRN</v>
      </c>
      <c r="AJ4915" t="s">
        <v>48</v>
      </c>
      <c r="AK4915" t="s">
        <v>48</v>
      </c>
      <c r="AL4915" t="s">
        <v>53</v>
      </c>
      <c r="AM4915">
        <v>1113.0999999999999</v>
      </c>
      <c r="AN4915">
        <v>1113.0999999999999</v>
      </c>
      <c r="AO4915">
        <v>15</v>
      </c>
    </row>
    <row r="4916" spans="1:41" x14ac:dyDescent="0.3">
      <c r="A4916" t="str">
        <f>"Trad IRN"</f>
        <v>Trad IRN</v>
      </c>
      <c r="B4916" t="str">
        <f>"Bldg IRN"</f>
        <v>Bldg IRN</v>
      </c>
      <c r="C4916" t="s">
        <v>41</v>
      </c>
      <c r="D4916" t="s">
        <v>3</v>
      </c>
      <c r="E4916" t="s">
        <v>80</v>
      </c>
      <c r="F4916" t="s">
        <v>81</v>
      </c>
      <c r="G4916" t="s">
        <v>82</v>
      </c>
      <c r="H4916" t="s">
        <v>83</v>
      </c>
      <c r="I4916" t="str">
        <f>"Trad IRN"</f>
        <v>Trad IRN</v>
      </c>
      <c r="J4916" t="s">
        <v>43</v>
      </c>
      <c r="K4916" t="s">
        <v>44</v>
      </c>
      <c r="L4916" t="s">
        <v>45</v>
      </c>
      <c r="M4916" t="s">
        <v>46</v>
      </c>
      <c r="N4916" t="str">
        <f>"08/18/2022"</f>
        <v>08/18/2022</v>
      </c>
      <c r="O4916" t="str">
        <f>"10/16/2022"</f>
        <v>10/16/2022</v>
      </c>
      <c r="P4916">
        <v>0.21340400000000001</v>
      </c>
      <c r="Q4916">
        <v>0.21340400000000001</v>
      </c>
      <c r="S4916">
        <v>0</v>
      </c>
      <c r="T4916">
        <v>0.21340400000000001</v>
      </c>
      <c r="U4916">
        <v>0</v>
      </c>
      <c r="V4916" t="str">
        <f>"Trad IRN"</f>
        <v>Trad IRN</v>
      </c>
      <c r="W4916">
        <v>100</v>
      </c>
      <c r="X4916" t="s">
        <v>47</v>
      </c>
      <c r="Z4916" t="s">
        <v>47</v>
      </c>
      <c r="AB4916" t="str">
        <f>"04"</f>
        <v>04</v>
      </c>
      <c r="AC4916" t="s">
        <v>48</v>
      </c>
      <c r="AD4916" t="s">
        <v>49</v>
      </c>
      <c r="AE4916" t="s">
        <v>50</v>
      </c>
      <c r="AF4916">
        <v>0</v>
      </c>
      <c r="AG4916" t="s">
        <v>56</v>
      </c>
      <c r="AH4916" t="str">
        <f>"Trad IRN"</f>
        <v>Trad IRN</v>
      </c>
      <c r="AI4916" t="str">
        <f>"Bldg IRN"</f>
        <v>Bldg IRN</v>
      </c>
      <c r="AJ4916" t="s">
        <v>48</v>
      </c>
      <c r="AK4916" t="s">
        <v>48</v>
      </c>
      <c r="AL4916" t="s">
        <v>53</v>
      </c>
      <c r="AM4916">
        <v>237.54</v>
      </c>
      <c r="AN4916">
        <v>1113.0999999999999</v>
      </c>
      <c r="AO4916">
        <v>15</v>
      </c>
    </row>
    <row r="4917" spans="1:41" x14ac:dyDescent="0.3">
      <c r="A4917" t="str">
        <f>"Trad IRN"</f>
        <v>Trad IRN</v>
      </c>
      <c r="B4917" t="str">
        <f>"Bldg IRN"</f>
        <v>Bldg IRN</v>
      </c>
      <c r="C4917" t="s">
        <v>41</v>
      </c>
      <c r="D4917" t="s">
        <v>3</v>
      </c>
      <c r="E4917" t="s">
        <v>80</v>
      </c>
      <c r="F4917" t="s">
        <v>81</v>
      </c>
      <c r="G4917" t="s">
        <v>82</v>
      </c>
      <c r="H4917" t="s">
        <v>83</v>
      </c>
      <c r="I4917" t="str">
        <f>"Trad IRN"</f>
        <v>Trad IRN</v>
      </c>
      <c r="J4917" t="s">
        <v>43</v>
      </c>
      <c r="K4917" t="s">
        <v>44</v>
      </c>
      <c r="L4917" t="s">
        <v>45</v>
      </c>
      <c r="M4917" t="s">
        <v>46</v>
      </c>
      <c r="N4917" t="str">
        <f>"10/17/2022"</f>
        <v>10/17/2022</v>
      </c>
      <c r="O4917" t="str">
        <f>"12/31/2500"</f>
        <v>12/31/2500</v>
      </c>
      <c r="P4917">
        <v>0.78659599999999996</v>
      </c>
      <c r="Q4917">
        <v>0.78659599999999996</v>
      </c>
      <c r="S4917">
        <v>0</v>
      </c>
      <c r="T4917">
        <v>0.78659599999999996</v>
      </c>
      <c r="U4917">
        <v>0</v>
      </c>
      <c r="V4917" t="str">
        <f>"Trad IRN"</f>
        <v>Trad IRN</v>
      </c>
      <c r="W4917">
        <v>100</v>
      </c>
      <c r="X4917" t="s">
        <v>47</v>
      </c>
      <c r="Z4917" t="s">
        <v>47</v>
      </c>
      <c r="AB4917" t="str">
        <f>"04"</f>
        <v>04</v>
      </c>
      <c r="AC4917" t="s">
        <v>48</v>
      </c>
      <c r="AD4917" t="s">
        <v>49</v>
      </c>
      <c r="AE4917" t="s">
        <v>55</v>
      </c>
      <c r="AF4917">
        <v>0</v>
      </c>
      <c r="AG4917" t="s">
        <v>56</v>
      </c>
      <c r="AH4917" t="str">
        <f>"Trad IRN"</f>
        <v>Trad IRN</v>
      </c>
      <c r="AI4917" t="str">
        <f>"Bldg IRN"</f>
        <v>Bldg IRN</v>
      </c>
      <c r="AJ4917" t="s">
        <v>48</v>
      </c>
      <c r="AK4917" t="s">
        <v>48</v>
      </c>
      <c r="AL4917" t="s">
        <v>53</v>
      </c>
      <c r="AM4917">
        <v>875.56</v>
      </c>
      <c r="AN4917">
        <v>1113.0999999999999</v>
      </c>
      <c r="AO4917">
        <v>15</v>
      </c>
    </row>
    <row r="4918" spans="1:41" x14ac:dyDescent="0.3">
      <c r="A4918" t="str">
        <f>"Trad IRN"</f>
        <v>Trad IRN</v>
      </c>
      <c r="B4918" t="str">
        <f>"Bldg IRN"</f>
        <v>Bldg IRN</v>
      </c>
      <c r="C4918" t="s">
        <v>41</v>
      </c>
      <c r="D4918" t="s">
        <v>3</v>
      </c>
      <c r="E4918" t="s">
        <v>80</v>
      </c>
      <c r="F4918" t="s">
        <v>81</v>
      </c>
      <c r="G4918" t="s">
        <v>82</v>
      </c>
      <c r="H4918" t="s">
        <v>83</v>
      </c>
      <c r="I4918" t="str">
        <f>"Trad IRN"</f>
        <v>Trad IRN</v>
      </c>
      <c r="J4918" t="s">
        <v>43</v>
      </c>
      <c r="K4918" t="s">
        <v>44</v>
      </c>
      <c r="L4918" t="s">
        <v>45</v>
      </c>
      <c r="M4918" t="s">
        <v>46</v>
      </c>
      <c r="N4918" t="str">
        <f>"10/17/2022"</f>
        <v>10/17/2022</v>
      </c>
      <c r="O4918" t="str">
        <f>"12/31/2500"</f>
        <v>12/31/2500</v>
      </c>
      <c r="P4918">
        <v>0.78659599999999996</v>
      </c>
      <c r="Q4918">
        <v>0.78659599999999996</v>
      </c>
      <c r="R4918">
        <v>0.78659599999999996</v>
      </c>
      <c r="S4918">
        <v>0</v>
      </c>
      <c r="T4918">
        <v>0.78659599999999996</v>
      </c>
      <c r="U4918">
        <v>0</v>
      </c>
      <c r="V4918" t="str">
        <f>"Trad IRN"</f>
        <v>Trad IRN</v>
      </c>
      <c r="W4918">
        <v>100</v>
      </c>
      <c r="X4918" t="s">
        <v>47</v>
      </c>
      <c r="Z4918" t="s">
        <v>47</v>
      </c>
      <c r="AB4918" t="str">
        <f>"02"</f>
        <v>02</v>
      </c>
      <c r="AC4918" t="str">
        <f>"15"</f>
        <v>15</v>
      </c>
      <c r="AD4918" t="str">
        <f>"2"</f>
        <v>2</v>
      </c>
      <c r="AE4918" t="s">
        <v>55</v>
      </c>
      <c r="AF4918">
        <v>0</v>
      </c>
      <c r="AG4918" t="s">
        <v>56</v>
      </c>
      <c r="AH4918" t="str">
        <f>"Trad IRN"</f>
        <v>Trad IRN</v>
      </c>
      <c r="AI4918" t="str">
        <f>"Bldg IRN"</f>
        <v>Bldg IRN</v>
      </c>
      <c r="AJ4918" t="s">
        <v>48</v>
      </c>
      <c r="AK4918" t="s">
        <v>48</v>
      </c>
      <c r="AL4918" t="s">
        <v>53</v>
      </c>
      <c r="AM4918">
        <v>875.56</v>
      </c>
      <c r="AN4918">
        <v>1113.0999999999999</v>
      </c>
      <c r="AO4918">
        <v>15</v>
      </c>
    </row>
    <row r="4919" spans="1:41" x14ac:dyDescent="0.3">
      <c r="A4919" t="str">
        <f>"Trad IRN"</f>
        <v>Trad IRN</v>
      </c>
      <c r="B4919" t="str">
        <f>"Bldg IRN"</f>
        <v>Bldg IRN</v>
      </c>
      <c r="C4919" t="s">
        <v>41</v>
      </c>
      <c r="D4919" t="s">
        <v>3</v>
      </c>
      <c r="E4919" t="s">
        <v>80</v>
      </c>
      <c r="F4919" t="s">
        <v>81</v>
      </c>
      <c r="G4919" t="s">
        <v>82</v>
      </c>
      <c r="H4919" t="s">
        <v>83</v>
      </c>
      <c r="I4919" t="str">
        <f>"Trad IRN"</f>
        <v>Trad IRN</v>
      </c>
      <c r="J4919" t="s">
        <v>43</v>
      </c>
      <c r="K4919" t="s">
        <v>44</v>
      </c>
      <c r="L4919" t="s">
        <v>45</v>
      </c>
      <c r="M4919" t="s">
        <v>46</v>
      </c>
      <c r="N4919" t="str">
        <f t="shared" ref="N4919:N4932" si="494">"08/18/2022"</f>
        <v>08/18/2022</v>
      </c>
      <c r="O4919" t="str">
        <f>"10/16/2022"</f>
        <v>10/16/2022</v>
      </c>
      <c r="P4919">
        <v>0.21340400000000001</v>
      </c>
      <c r="Q4919">
        <v>0.21340400000000001</v>
      </c>
      <c r="R4919">
        <v>0.21340400000000001</v>
      </c>
      <c r="S4919">
        <v>0</v>
      </c>
      <c r="T4919">
        <v>0.21340400000000001</v>
      </c>
      <c r="U4919">
        <v>0</v>
      </c>
      <c r="V4919" t="str">
        <f>"Trad IRN"</f>
        <v>Trad IRN</v>
      </c>
      <c r="W4919">
        <v>100</v>
      </c>
      <c r="X4919" t="s">
        <v>47</v>
      </c>
      <c r="Z4919" t="s">
        <v>47</v>
      </c>
      <c r="AB4919" t="str">
        <f>"02"</f>
        <v>02</v>
      </c>
      <c r="AC4919" t="str">
        <f>"15"</f>
        <v>15</v>
      </c>
      <c r="AD4919" t="str">
        <f>"2"</f>
        <v>2</v>
      </c>
      <c r="AE4919" t="s">
        <v>50</v>
      </c>
      <c r="AF4919">
        <v>0</v>
      </c>
      <c r="AG4919" t="s">
        <v>56</v>
      </c>
      <c r="AH4919" t="str">
        <f>"Trad IRN"</f>
        <v>Trad IRN</v>
      </c>
      <c r="AI4919" t="str">
        <f>"Bldg IRN"</f>
        <v>Bldg IRN</v>
      </c>
      <c r="AJ4919" t="s">
        <v>48</v>
      </c>
      <c r="AK4919" t="s">
        <v>48</v>
      </c>
      <c r="AL4919" t="s">
        <v>53</v>
      </c>
      <c r="AM4919">
        <v>237.54</v>
      </c>
      <c r="AN4919">
        <v>1113.0999999999999</v>
      </c>
      <c r="AO4919">
        <v>15</v>
      </c>
    </row>
    <row r="4920" spans="1:41" x14ac:dyDescent="0.3">
      <c r="A4920" t="str">
        <f>"Trad IRN"</f>
        <v>Trad IRN</v>
      </c>
      <c r="B4920" t="str">
        <f>"Bldg IRN"</f>
        <v>Bldg IRN</v>
      </c>
      <c r="C4920" t="s">
        <v>41</v>
      </c>
      <c r="D4920" t="s">
        <v>3</v>
      </c>
      <c r="E4920" t="s">
        <v>80</v>
      </c>
      <c r="F4920" t="s">
        <v>81</v>
      </c>
      <c r="G4920" t="s">
        <v>82</v>
      </c>
      <c r="H4920" t="s">
        <v>83</v>
      </c>
      <c r="I4920" t="str">
        <f>"Trad IRN"</f>
        <v>Trad IRN</v>
      </c>
      <c r="J4920" t="s">
        <v>43</v>
      </c>
      <c r="K4920" t="s">
        <v>44</v>
      </c>
      <c r="L4920" t="s">
        <v>45</v>
      </c>
      <c r="M4920" t="s">
        <v>46</v>
      </c>
      <c r="N4920" t="str">
        <f t="shared" si="494"/>
        <v>08/18/2022</v>
      </c>
      <c r="O4920" t="str">
        <f t="shared" ref="O4920:O4933" si="495">"12/31/2500"</f>
        <v>12/31/2500</v>
      </c>
      <c r="P4920">
        <v>1</v>
      </c>
      <c r="Q4920">
        <v>1</v>
      </c>
      <c r="S4920">
        <v>1</v>
      </c>
      <c r="T4920">
        <v>1</v>
      </c>
      <c r="U4920">
        <v>0</v>
      </c>
      <c r="V4920" t="str">
        <f>"Trad IRN"</f>
        <v>Trad IRN</v>
      </c>
      <c r="W4920">
        <v>100</v>
      </c>
      <c r="X4920" t="s">
        <v>47</v>
      </c>
      <c r="Z4920" t="s">
        <v>47</v>
      </c>
      <c r="AB4920" t="str">
        <f>"05"</f>
        <v>05</v>
      </c>
      <c r="AC4920" t="s">
        <v>48</v>
      </c>
      <c r="AD4920" t="s">
        <v>49</v>
      </c>
      <c r="AE4920" t="s">
        <v>50</v>
      </c>
      <c r="AF4920">
        <v>0</v>
      </c>
      <c r="AG4920" t="s">
        <v>56</v>
      </c>
      <c r="AH4920" t="str">
        <f>"Trad IRN"</f>
        <v>Trad IRN</v>
      </c>
      <c r="AI4920" t="str">
        <f>"Bldg IRN"</f>
        <v>Bldg IRN</v>
      </c>
      <c r="AJ4920" t="s">
        <v>48</v>
      </c>
      <c r="AK4920" t="s">
        <v>48</v>
      </c>
      <c r="AL4920" t="s">
        <v>53</v>
      </c>
      <c r="AM4920">
        <v>1113.0999999999999</v>
      </c>
      <c r="AN4920">
        <v>1113.0999999999999</v>
      </c>
      <c r="AO4920">
        <v>15</v>
      </c>
    </row>
    <row r="4921" spans="1:41" x14ac:dyDescent="0.3">
      <c r="A4921" t="str">
        <f>"Trad IRN"</f>
        <v>Trad IRN</v>
      </c>
      <c r="B4921" t="str">
        <f>"Bldg IRN"</f>
        <v>Bldg IRN</v>
      </c>
      <c r="C4921" t="s">
        <v>41</v>
      </c>
      <c r="D4921" t="s">
        <v>3</v>
      </c>
      <c r="E4921" t="s">
        <v>80</v>
      </c>
      <c r="F4921" t="s">
        <v>81</v>
      </c>
      <c r="G4921" t="s">
        <v>82</v>
      </c>
      <c r="H4921" t="s">
        <v>83</v>
      </c>
      <c r="I4921" t="str">
        <f>"Trad IRN"</f>
        <v>Trad IRN</v>
      </c>
      <c r="J4921" t="s">
        <v>43</v>
      </c>
      <c r="K4921" t="s">
        <v>44</v>
      </c>
      <c r="L4921" t="s">
        <v>45</v>
      </c>
      <c r="M4921" t="s">
        <v>46</v>
      </c>
      <c r="N4921" t="str">
        <f t="shared" si="494"/>
        <v>08/18/2022</v>
      </c>
      <c r="O4921" t="str">
        <f t="shared" si="495"/>
        <v>12/31/2500</v>
      </c>
      <c r="P4921">
        <v>1</v>
      </c>
      <c r="Q4921">
        <v>1</v>
      </c>
      <c r="S4921">
        <v>0</v>
      </c>
      <c r="T4921">
        <v>1</v>
      </c>
      <c r="U4921">
        <v>0</v>
      </c>
      <c r="V4921" t="str">
        <f>"Trad IRN"</f>
        <v>Trad IRN</v>
      </c>
      <c r="W4921">
        <v>100</v>
      </c>
      <c r="X4921" t="s">
        <v>47</v>
      </c>
      <c r="Z4921" t="s">
        <v>47</v>
      </c>
      <c r="AB4921" t="str">
        <f>"02"</f>
        <v>02</v>
      </c>
      <c r="AC4921" t="s">
        <v>48</v>
      </c>
      <c r="AD4921" t="s">
        <v>49</v>
      </c>
      <c r="AE4921" t="s">
        <v>50</v>
      </c>
      <c r="AF4921">
        <v>0</v>
      </c>
      <c r="AG4921" t="s">
        <v>56</v>
      </c>
      <c r="AH4921" t="str">
        <f>"Trad IRN"</f>
        <v>Trad IRN</v>
      </c>
      <c r="AI4921" t="str">
        <f>"Bldg IRN"</f>
        <v>Bldg IRN</v>
      </c>
      <c r="AJ4921" t="s">
        <v>48</v>
      </c>
      <c r="AK4921" t="s">
        <v>48</v>
      </c>
      <c r="AL4921" t="s">
        <v>53</v>
      </c>
      <c r="AM4921">
        <v>1113.0999999999999</v>
      </c>
      <c r="AN4921">
        <v>1113.0999999999999</v>
      </c>
      <c r="AO4921">
        <v>15</v>
      </c>
    </row>
    <row r="4922" spans="1:41" x14ac:dyDescent="0.3">
      <c r="A4922" t="str">
        <f>"Trad IRN"</f>
        <v>Trad IRN</v>
      </c>
      <c r="B4922" t="str">
        <f>"Bldg IRN"</f>
        <v>Bldg IRN</v>
      </c>
      <c r="C4922" t="s">
        <v>41</v>
      </c>
      <c r="D4922" t="s">
        <v>3</v>
      </c>
      <c r="E4922" t="s">
        <v>80</v>
      </c>
      <c r="F4922" t="s">
        <v>81</v>
      </c>
      <c r="G4922" t="s">
        <v>82</v>
      </c>
      <c r="H4922" t="s">
        <v>83</v>
      </c>
      <c r="I4922" t="str">
        <f>"Trad IRN"</f>
        <v>Trad IRN</v>
      </c>
      <c r="J4922" t="s">
        <v>43</v>
      </c>
      <c r="K4922" t="s">
        <v>44</v>
      </c>
      <c r="L4922" t="s">
        <v>45</v>
      </c>
      <c r="M4922" t="s">
        <v>46</v>
      </c>
      <c r="N4922" t="str">
        <f t="shared" si="494"/>
        <v>08/18/2022</v>
      </c>
      <c r="O4922" t="str">
        <f t="shared" si="495"/>
        <v>12/31/2500</v>
      </c>
      <c r="P4922">
        <v>1</v>
      </c>
      <c r="Q4922">
        <v>1</v>
      </c>
      <c r="S4922">
        <v>1</v>
      </c>
      <c r="T4922">
        <v>1</v>
      </c>
      <c r="U4922">
        <v>0</v>
      </c>
      <c r="V4922" t="str">
        <f>"Trad IRN"</f>
        <v>Trad IRN</v>
      </c>
      <c r="W4922">
        <v>100</v>
      </c>
      <c r="X4922" t="s">
        <v>47</v>
      </c>
      <c r="Z4922" t="s">
        <v>47</v>
      </c>
      <c r="AB4922" t="str">
        <f>"05"</f>
        <v>05</v>
      </c>
      <c r="AC4922" t="s">
        <v>48</v>
      </c>
      <c r="AD4922" t="s">
        <v>49</v>
      </c>
      <c r="AE4922" t="s">
        <v>50</v>
      </c>
      <c r="AF4922">
        <v>0</v>
      </c>
      <c r="AG4922" t="s">
        <v>56</v>
      </c>
      <c r="AH4922" t="str">
        <f>"Trad IRN"</f>
        <v>Trad IRN</v>
      </c>
      <c r="AI4922" t="str">
        <f>"Bldg IRN"</f>
        <v>Bldg IRN</v>
      </c>
      <c r="AJ4922" t="s">
        <v>48</v>
      </c>
      <c r="AK4922" t="s">
        <v>48</v>
      </c>
      <c r="AL4922" t="s">
        <v>53</v>
      </c>
      <c r="AM4922">
        <v>1113.0999999999999</v>
      </c>
      <c r="AN4922">
        <v>1113.0999999999999</v>
      </c>
      <c r="AO4922">
        <v>15</v>
      </c>
    </row>
    <row r="4923" spans="1:41" x14ac:dyDescent="0.3">
      <c r="A4923" t="str">
        <f>"Trad IRN"</f>
        <v>Trad IRN</v>
      </c>
      <c r="B4923" t="str">
        <f>"Bldg IRN"</f>
        <v>Bldg IRN</v>
      </c>
      <c r="C4923" t="s">
        <v>41</v>
      </c>
      <c r="D4923" t="s">
        <v>3</v>
      </c>
      <c r="E4923" t="s">
        <v>80</v>
      </c>
      <c r="F4923" t="s">
        <v>81</v>
      </c>
      <c r="G4923" t="s">
        <v>82</v>
      </c>
      <c r="H4923" t="s">
        <v>83</v>
      </c>
      <c r="I4923" t="str">
        <f>"Trad IRN"</f>
        <v>Trad IRN</v>
      </c>
      <c r="J4923" t="s">
        <v>43</v>
      </c>
      <c r="K4923" t="s">
        <v>44</v>
      </c>
      <c r="L4923" t="s">
        <v>45</v>
      </c>
      <c r="M4923" t="s">
        <v>46</v>
      </c>
      <c r="N4923" t="str">
        <f t="shared" si="494"/>
        <v>08/18/2022</v>
      </c>
      <c r="O4923" t="str">
        <f t="shared" si="495"/>
        <v>12/31/2500</v>
      </c>
      <c r="P4923">
        <v>1</v>
      </c>
      <c r="Q4923">
        <v>1</v>
      </c>
      <c r="S4923">
        <v>0</v>
      </c>
      <c r="T4923">
        <v>1</v>
      </c>
      <c r="U4923">
        <v>0</v>
      </c>
      <c r="V4923" t="str">
        <f>"Trad IRN"</f>
        <v>Trad IRN</v>
      </c>
      <c r="W4923">
        <v>100</v>
      </c>
      <c r="X4923" t="s">
        <v>47</v>
      </c>
      <c r="Z4923" t="s">
        <v>47</v>
      </c>
      <c r="AB4923" t="s">
        <v>57</v>
      </c>
      <c r="AC4923" t="s">
        <v>48</v>
      </c>
      <c r="AD4923" t="s">
        <v>49</v>
      </c>
      <c r="AE4923" t="s">
        <v>50</v>
      </c>
      <c r="AF4923">
        <v>0</v>
      </c>
      <c r="AG4923" t="s">
        <v>56</v>
      </c>
      <c r="AH4923" t="str">
        <f>"Trad IRN"</f>
        <v>Trad IRN</v>
      </c>
      <c r="AI4923" t="str">
        <f>"Bldg IRN"</f>
        <v>Bldg IRN</v>
      </c>
      <c r="AJ4923" t="s">
        <v>48</v>
      </c>
      <c r="AK4923" t="s">
        <v>48</v>
      </c>
      <c r="AL4923" t="s">
        <v>53</v>
      </c>
      <c r="AM4923">
        <v>1113.0999999999999</v>
      </c>
      <c r="AN4923">
        <v>1113.0999999999999</v>
      </c>
      <c r="AO4923">
        <v>15</v>
      </c>
    </row>
    <row r="4924" spans="1:41" x14ac:dyDescent="0.3">
      <c r="A4924" t="str">
        <f>"Trad IRN"</f>
        <v>Trad IRN</v>
      </c>
      <c r="B4924" t="str">
        <f>"Bldg IRN"</f>
        <v>Bldg IRN</v>
      </c>
      <c r="C4924" t="s">
        <v>41</v>
      </c>
      <c r="D4924" t="s">
        <v>3</v>
      </c>
      <c r="E4924" t="s">
        <v>80</v>
      </c>
      <c r="F4924" t="s">
        <v>81</v>
      </c>
      <c r="G4924" t="s">
        <v>82</v>
      </c>
      <c r="H4924" t="s">
        <v>83</v>
      </c>
      <c r="I4924" t="str">
        <f>"Trad IRN"</f>
        <v>Trad IRN</v>
      </c>
      <c r="J4924" t="s">
        <v>43</v>
      </c>
      <c r="K4924" t="s">
        <v>44</v>
      </c>
      <c r="L4924" t="s">
        <v>45</v>
      </c>
      <c r="M4924" t="s">
        <v>46</v>
      </c>
      <c r="N4924" t="str">
        <f t="shared" si="494"/>
        <v>08/18/2022</v>
      </c>
      <c r="O4924" t="str">
        <f t="shared" si="495"/>
        <v>12/31/2500</v>
      </c>
      <c r="P4924">
        <v>1</v>
      </c>
      <c r="Q4924">
        <v>1</v>
      </c>
      <c r="S4924">
        <v>1</v>
      </c>
      <c r="T4924">
        <v>1</v>
      </c>
      <c r="U4924">
        <v>0</v>
      </c>
      <c r="V4924" t="str">
        <f>"Trad IRN"</f>
        <v>Trad IRN</v>
      </c>
      <c r="W4924">
        <v>100</v>
      </c>
      <c r="X4924" t="s">
        <v>47</v>
      </c>
      <c r="Z4924" t="s">
        <v>47</v>
      </c>
      <c r="AB4924" t="str">
        <f>"04"</f>
        <v>04</v>
      </c>
      <c r="AC4924" t="s">
        <v>48</v>
      </c>
      <c r="AD4924" t="s">
        <v>49</v>
      </c>
      <c r="AE4924" t="s">
        <v>50</v>
      </c>
      <c r="AF4924">
        <v>0</v>
      </c>
      <c r="AG4924" t="s">
        <v>56</v>
      </c>
      <c r="AH4924" t="str">
        <f>"Trad IRN"</f>
        <v>Trad IRN</v>
      </c>
      <c r="AI4924" t="str">
        <f>"Bldg IRN"</f>
        <v>Bldg IRN</v>
      </c>
      <c r="AJ4924" t="s">
        <v>48</v>
      </c>
      <c r="AK4924" t="s">
        <v>48</v>
      </c>
      <c r="AL4924" t="s">
        <v>53</v>
      </c>
      <c r="AM4924">
        <v>1113.0999999999999</v>
      </c>
      <c r="AN4924">
        <v>1113.0999999999999</v>
      </c>
      <c r="AO4924">
        <v>15</v>
      </c>
    </row>
    <row r="4925" spans="1:41" x14ac:dyDescent="0.3">
      <c r="A4925" t="str">
        <f>"Trad IRN"</f>
        <v>Trad IRN</v>
      </c>
      <c r="B4925" t="str">
        <f>"Bldg IRN"</f>
        <v>Bldg IRN</v>
      </c>
      <c r="C4925" t="s">
        <v>41</v>
      </c>
      <c r="D4925" t="s">
        <v>3</v>
      </c>
      <c r="E4925" t="s">
        <v>80</v>
      </c>
      <c r="F4925" t="s">
        <v>81</v>
      </c>
      <c r="G4925" t="s">
        <v>82</v>
      </c>
      <c r="H4925" t="s">
        <v>83</v>
      </c>
      <c r="I4925" t="str">
        <f>"Trad IRN"</f>
        <v>Trad IRN</v>
      </c>
      <c r="J4925" t="s">
        <v>43</v>
      </c>
      <c r="K4925" t="s">
        <v>44</v>
      </c>
      <c r="L4925" t="s">
        <v>45</v>
      </c>
      <c r="M4925" t="s">
        <v>46</v>
      </c>
      <c r="N4925" t="str">
        <f t="shared" si="494"/>
        <v>08/18/2022</v>
      </c>
      <c r="O4925" t="str">
        <f t="shared" si="495"/>
        <v>12/31/2500</v>
      </c>
      <c r="P4925">
        <v>1</v>
      </c>
      <c r="Q4925">
        <v>1</v>
      </c>
      <c r="S4925">
        <v>0</v>
      </c>
      <c r="T4925">
        <v>1</v>
      </c>
      <c r="U4925">
        <v>0</v>
      </c>
      <c r="V4925" t="str">
        <f>"Trad IRN"</f>
        <v>Trad IRN</v>
      </c>
      <c r="W4925">
        <v>100</v>
      </c>
      <c r="X4925" t="s">
        <v>47</v>
      </c>
      <c r="Z4925" t="s">
        <v>47</v>
      </c>
      <c r="AB4925" t="str">
        <f>"02"</f>
        <v>02</v>
      </c>
      <c r="AC4925" t="s">
        <v>48</v>
      </c>
      <c r="AD4925" t="s">
        <v>49</v>
      </c>
      <c r="AE4925" t="s">
        <v>50</v>
      </c>
      <c r="AF4925">
        <v>0</v>
      </c>
      <c r="AG4925" t="s">
        <v>56</v>
      </c>
      <c r="AH4925" t="str">
        <f>"Trad IRN"</f>
        <v>Trad IRN</v>
      </c>
      <c r="AI4925" t="str">
        <f>"Bldg IRN"</f>
        <v>Bldg IRN</v>
      </c>
      <c r="AJ4925" t="s">
        <v>48</v>
      </c>
      <c r="AK4925" t="s">
        <v>48</v>
      </c>
      <c r="AL4925" t="s">
        <v>53</v>
      </c>
      <c r="AM4925">
        <v>1113.0999999999999</v>
      </c>
      <c r="AN4925">
        <v>1113.0999999999999</v>
      </c>
      <c r="AO4925">
        <v>15</v>
      </c>
    </row>
    <row r="4926" spans="1:41" x14ac:dyDescent="0.3">
      <c r="A4926" t="str">
        <f>"Trad IRN"</f>
        <v>Trad IRN</v>
      </c>
      <c r="B4926" t="str">
        <f>"Bldg IRN"</f>
        <v>Bldg IRN</v>
      </c>
      <c r="C4926" t="s">
        <v>41</v>
      </c>
      <c r="D4926" t="s">
        <v>3</v>
      </c>
      <c r="E4926" t="s">
        <v>80</v>
      </c>
      <c r="F4926" t="s">
        <v>81</v>
      </c>
      <c r="G4926" t="s">
        <v>82</v>
      </c>
      <c r="H4926" t="s">
        <v>83</v>
      </c>
      <c r="I4926" t="str">
        <f>"Trad IRN"</f>
        <v>Trad IRN</v>
      </c>
      <c r="J4926" t="s">
        <v>43</v>
      </c>
      <c r="K4926" t="s">
        <v>44</v>
      </c>
      <c r="L4926" t="s">
        <v>45</v>
      </c>
      <c r="M4926" t="s">
        <v>46</v>
      </c>
      <c r="N4926" t="str">
        <f t="shared" si="494"/>
        <v>08/18/2022</v>
      </c>
      <c r="O4926" t="str">
        <f t="shared" si="495"/>
        <v>12/31/2500</v>
      </c>
      <c r="P4926">
        <v>1</v>
      </c>
      <c r="Q4926">
        <v>1</v>
      </c>
      <c r="S4926">
        <v>0.83850499999999994</v>
      </c>
      <c r="T4926">
        <v>1</v>
      </c>
      <c r="U4926">
        <v>0</v>
      </c>
      <c r="V4926" t="str">
        <f>"Trad IRN"</f>
        <v>Trad IRN</v>
      </c>
      <c r="W4926">
        <v>100</v>
      </c>
      <c r="X4926" t="s">
        <v>47</v>
      </c>
      <c r="Z4926" t="s">
        <v>47</v>
      </c>
      <c r="AB4926" t="str">
        <f>"03"</f>
        <v>03</v>
      </c>
      <c r="AC4926" t="s">
        <v>48</v>
      </c>
      <c r="AD4926" t="s">
        <v>49</v>
      </c>
      <c r="AE4926" t="s">
        <v>50</v>
      </c>
      <c r="AF4926">
        <v>0</v>
      </c>
      <c r="AG4926" t="s">
        <v>56</v>
      </c>
      <c r="AH4926" t="str">
        <f>"Trad IRN"</f>
        <v>Trad IRN</v>
      </c>
      <c r="AI4926" t="str">
        <f>"Bldg IRN"</f>
        <v>Bldg IRN</v>
      </c>
      <c r="AJ4926" t="s">
        <v>48</v>
      </c>
      <c r="AK4926" t="s">
        <v>48</v>
      </c>
      <c r="AL4926" t="s">
        <v>53</v>
      </c>
      <c r="AM4926">
        <v>1113.0999999999999</v>
      </c>
      <c r="AN4926">
        <v>1113.0999999999999</v>
      </c>
      <c r="AO4926">
        <v>15</v>
      </c>
    </row>
    <row r="4927" spans="1:41" x14ac:dyDescent="0.3">
      <c r="A4927" t="str">
        <f>"Trad IRN"</f>
        <v>Trad IRN</v>
      </c>
      <c r="B4927" t="str">
        <f>"Bldg IRN"</f>
        <v>Bldg IRN</v>
      </c>
      <c r="C4927" t="s">
        <v>41</v>
      </c>
      <c r="D4927" t="s">
        <v>3</v>
      </c>
      <c r="E4927" t="s">
        <v>80</v>
      </c>
      <c r="F4927" t="s">
        <v>81</v>
      </c>
      <c r="G4927" t="s">
        <v>82</v>
      </c>
      <c r="H4927" t="s">
        <v>83</v>
      </c>
      <c r="I4927" t="str">
        <f>"Trad IRN"</f>
        <v>Trad IRN</v>
      </c>
      <c r="J4927" t="s">
        <v>43</v>
      </c>
      <c r="K4927" t="s">
        <v>44</v>
      </c>
      <c r="L4927" t="s">
        <v>45</v>
      </c>
      <c r="M4927" t="s">
        <v>46</v>
      </c>
      <c r="N4927" t="str">
        <f t="shared" si="494"/>
        <v>08/18/2022</v>
      </c>
      <c r="O4927" t="str">
        <f t="shared" si="495"/>
        <v>12/31/2500</v>
      </c>
      <c r="P4927">
        <v>1</v>
      </c>
      <c r="Q4927">
        <v>1</v>
      </c>
      <c r="S4927">
        <v>0</v>
      </c>
      <c r="T4927">
        <v>1</v>
      </c>
      <c r="U4927">
        <v>0</v>
      </c>
      <c r="V4927" t="str">
        <f>"Trad IRN"</f>
        <v>Trad IRN</v>
      </c>
      <c r="W4927">
        <v>100</v>
      </c>
      <c r="X4927" t="s">
        <v>47</v>
      </c>
      <c r="Z4927" t="s">
        <v>47</v>
      </c>
      <c r="AB4927" t="str">
        <f>"01"</f>
        <v>01</v>
      </c>
      <c r="AC4927" t="s">
        <v>48</v>
      </c>
      <c r="AD4927" t="s">
        <v>49</v>
      </c>
      <c r="AE4927" t="s">
        <v>55</v>
      </c>
      <c r="AF4927">
        <v>0</v>
      </c>
      <c r="AG4927" t="s">
        <v>56</v>
      </c>
      <c r="AH4927" t="str">
        <f>"Trad IRN"</f>
        <v>Trad IRN</v>
      </c>
      <c r="AI4927" t="str">
        <f>"Bldg IRN"</f>
        <v>Bldg IRN</v>
      </c>
      <c r="AJ4927" t="s">
        <v>48</v>
      </c>
      <c r="AK4927" t="s">
        <v>48</v>
      </c>
      <c r="AL4927" t="s">
        <v>53</v>
      </c>
      <c r="AM4927">
        <v>1113.0999999999999</v>
      </c>
      <c r="AN4927">
        <v>1113.0999999999999</v>
      </c>
      <c r="AO4927">
        <v>15</v>
      </c>
    </row>
    <row r="4928" spans="1:41" x14ac:dyDescent="0.3">
      <c r="A4928" t="str">
        <f>"Trad IRN"</f>
        <v>Trad IRN</v>
      </c>
      <c r="B4928" t="str">
        <f>"Bldg IRN"</f>
        <v>Bldg IRN</v>
      </c>
      <c r="C4928" t="s">
        <v>41</v>
      </c>
      <c r="D4928" t="s">
        <v>3</v>
      </c>
      <c r="E4928" t="s">
        <v>80</v>
      </c>
      <c r="F4928" t="s">
        <v>81</v>
      </c>
      <c r="G4928" t="s">
        <v>82</v>
      </c>
      <c r="H4928" t="s">
        <v>83</v>
      </c>
      <c r="I4928" t="str">
        <f>"Trad IRN"</f>
        <v>Trad IRN</v>
      </c>
      <c r="J4928" t="s">
        <v>43</v>
      </c>
      <c r="K4928" t="s">
        <v>44</v>
      </c>
      <c r="L4928" t="s">
        <v>45</v>
      </c>
      <c r="M4928" t="s">
        <v>46</v>
      </c>
      <c r="N4928" t="str">
        <f t="shared" si="494"/>
        <v>08/18/2022</v>
      </c>
      <c r="O4928" t="str">
        <f t="shared" si="495"/>
        <v>12/31/2500</v>
      </c>
      <c r="P4928">
        <v>1</v>
      </c>
      <c r="Q4928">
        <v>1</v>
      </c>
      <c r="S4928">
        <v>0</v>
      </c>
      <c r="T4928">
        <v>1</v>
      </c>
      <c r="U4928">
        <v>0</v>
      </c>
      <c r="V4928" t="str">
        <f>"Trad IRN"</f>
        <v>Trad IRN</v>
      </c>
      <c r="W4928">
        <v>100</v>
      </c>
      <c r="X4928" t="s">
        <v>47</v>
      </c>
      <c r="Z4928" t="s">
        <v>47</v>
      </c>
      <c r="AB4928" t="str">
        <f>"03"</f>
        <v>03</v>
      </c>
      <c r="AC4928" t="s">
        <v>48</v>
      </c>
      <c r="AD4928" t="s">
        <v>49</v>
      </c>
      <c r="AE4928" t="s">
        <v>50</v>
      </c>
      <c r="AF4928">
        <v>0</v>
      </c>
      <c r="AG4928" t="s">
        <v>56</v>
      </c>
      <c r="AH4928" t="str">
        <f>"Trad IRN"</f>
        <v>Trad IRN</v>
      </c>
      <c r="AI4928" t="str">
        <f>"Bldg IRN"</f>
        <v>Bldg IRN</v>
      </c>
      <c r="AJ4928" t="s">
        <v>48</v>
      </c>
      <c r="AK4928" t="s">
        <v>48</v>
      </c>
      <c r="AL4928" t="s">
        <v>53</v>
      </c>
      <c r="AM4928">
        <v>1113.0999999999999</v>
      </c>
      <c r="AN4928">
        <v>1113.0999999999999</v>
      </c>
      <c r="AO4928">
        <v>15</v>
      </c>
    </row>
    <row r="4929" spans="1:41" x14ac:dyDescent="0.3">
      <c r="A4929" t="str">
        <f>"Trad IRN"</f>
        <v>Trad IRN</v>
      </c>
      <c r="B4929" t="str">
        <f>"Bldg IRN"</f>
        <v>Bldg IRN</v>
      </c>
      <c r="C4929" t="s">
        <v>41</v>
      </c>
      <c r="D4929" t="s">
        <v>3</v>
      </c>
      <c r="E4929" t="s">
        <v>80</v>
      </c>
      <c r="F4929" t="s">
        <v>81</v>
      </c>
      <c r="G4929" t="s">
        <v>82</v>
      </c>
      <c r="H4929" t="s">
        <v>83</v>
      </c>
      <c r="I4929" t="str">
        <f>"Trad IRN"</f>
        <v>Trad IRN</v>
      </c>
      <c r="J4929" t="s">
        <v>43</v>
      </c>
      <c r="K4929" t="s">
        <v>44</v>
      </c>
      <c r="L4929" t="s">
        <v>45</v>
      </c>
      <c r="M4929" t="s">
        <v>46</v>
      </c>
      <c r="N4929" t="str">
        <f t="shared" si="494"/>
        <v>08/18/2022</v>
      </c>
      <c r="O4929" t="str">
        <f t="shared" si="495"/>
        <v>12/31/2500</v>
      </c>
      <c r="P4929">
        <v>1</v>
      </c>
      <c r="Q4929">
        <v>1</v>
      </c>
      <c r="S4929">
        <v>0</v>
      </c>
      <c r="T4929">
        <v>1</v>
      </c>
      <c r="U4929">
        <v>0</v>
      </c>
      <c r="V4929" t="str">
        <f>"Trad IRN"</f>
        <v>Trad IRN</v>
      </c>
      <c r="W4929">
        <v>100</v>
      </c>
      <c r="X4929" t="s">
        <v>47</v>
      </c>
      <c r="Z4929" t="s">
        <v>47</v>
      </c>
      <c r="AB4929" t="s">
        <v>57</v>
      </c>
      <c r="AC4929" t="s">
        <v>48</v>
      </c>
      <c r="AD4929" t="s">
        <v>49</v>
      </c>
      <c r="AE4929" t="s">
        <v>50</v>
      </c>
      <c r="AF4929">
        <v>0</v>
      </c>
      <c r="AG4929" t="s">
        <v>56</v>
      </c>
      <c r="AH4929" t="str">
        <f>"Trad IRN"</f>
        <v>Trad IRN</v>
      </c>
      <c r="AI4929" t="str">
        <f>"Bldg IRN"</f>
        <v>Bldg IRN</v>
      </c>
      <c r="AJ4929" t="s">
        <v>48</v>
      </c>
      <c r="AK4929" t="s">
        <v>48</v>
      </c>
      <c r="AL4929" t="s">
        <v>53</v>
      </c>
      <c r="AM4929">
        <v>1113.0999999999999</v>
      </c>
      <c r="AN4929">
        <v>1113.0999999999999</v>
      </c>
      <c r="AO4929">
        <v>15</v>
      </c>
    </row>
    <row r="4930" spans="1:41" x14ac:dyDescent="0.3">
      <c r="A4930" t="str">
        <f>"Trad IRN"</f>
        <v>Trad IRN</v>
      </c>
      <c r="B4930" t="str">
        <f>"Bldg IRN"</f>
        <v>Bldg IRN</v>
      </c>
      <c r="C4930" t="s">
        <v>41</v>
      </c>
      <c r="D4930" t="s">
        <v>3</v>
      </c>
      <c r="E4930" t="s">
        <v>80</v>
      </c>
      <c r="F4930" t="s">
        <v>81</v>
      </c>
      <c r="G4930" t="s">
        <v>82</v>
      </c>
      <c r="H4930" t="s">
        <v>83</v>
      </c>
      <c r="I4930" t="str">
        <f>"Trad IRN"</f>
        <v>Trad IRN</v>
      </c>
      <c r="J4930" t="s">
        <v>43</v>
      </c>
      <c r="K4930" t="s">
        <v>44</v>
      </c>
      <c r="L4930" t="s">
        <v>45</v>
      </c>
      <c r="M4930" t="s">
        <v>46</v>
      </c>
      <c r="N4930" t="str">
        <f t="shared" si="494"/>
        <v>08/18/2022</v>
      </c>
      <c r="O4930" t="str">
        <f t="shared" si="495"/>
        <v>12/31/2500</v>
      </c>
      <c r="P4930">
        <v>1</v>
      </c>
      <c r="Q4930">
        <v>1</v>
      </c>
      <c r="S4930">
        <v>0</v>
      </c>
      <c r="T4930">
        <v>1</v>
      </c>
      <c r="U4930">
        <v>0</v>
      </c>
      <c r="V4930" t="str">
        <f>"Trad IRN"</f>
        <v>Trad IRN</v>
      </c>
      <c r="W4930">
        <v>100</v>
      </c>
      <c r="X4930" t="s">
        <v>47</v>
      </c>
      <c r="Z4930" t="s">
        <v>47</v>
      </c>
      <c r="AB4930" t="str">
        <f>"02"</f>
        <v>02</v>
      </c>
      <c r="AC4930" t="s">
        <v>48</v>
      </c>
      <c r="AD4930" t="s">
        <v>49</v>
      </c>
      <c r="AE4930" t="s">
        <v>50</v>
      </c>
      <c r="AF4930">
        <v>0</v>
      </c>
      <c r="AG4930" t="s">
        <v>56</v>
      </c>
      <c r="AH4930" t="str">
        <f>"Trad IRN"</f>
        <v>Trad IRN</v>
      </c>
      <c r="AI4930" t="str">
        <f>"Bldg IRN"</f>
        <v>Bldg IRN</v>
      </c>
      <c r="AJ4930" t="s">
        <v>48</v>
      </c>
      <c r="AK4930" t="s">
        <v>48</v>
      </c>
      <c r="AL4930" t="s">
        <v>53</v>
      </c>
      <c r="AM4930">
        <v>1113.0999999999999</v>
      </c>
      <c r="AN4930">
        <v>1113.0999999999999</v>
      </c>
      <c r="AO4930">
        <v>15</v>
      </c>
    </row>
    <row r="4931" spans="1:41" x14ac:dyDescent="0.3">
      <c r="A4931" t="str">
        <f>"Trad IRN"</f>
        <v>Trad IRN</v>
      </c>
      <c r="B4931" t="str">
        <f>"Bldg IRN"</f>
        <v>Bldg IRN</v>
      </c>
      <c r="C4931" t="s">
        <v>41</v>
      </c>
      <c r="D4931" t="s">
        <v>3</v>
      </c>
      <c r="E4931" t="s">
        <v>80</v>
      </c>
      <c r="F4931" t="s">
        <v>81</v>
      </c>
      <c r="G4931" t="s">
        <v>82</v>
      </c>
      <c r="H4931" t="s">
        <v>83</v>
      </c>
      <c r="I4931" t="str">
        <f>"Trad IRN"</f>
        <v>Trad IRN</v>
      </c>
      <c r="J4931" t="s">
        <v>43</v>
      </c>
      <c r="K4931" t="s">
        <v>44</v>
      </c>
      <c r="L4931" t="s">
        <v>45</v>
      </c>
      <c r="M4931" t="s">
        <v>46</v>
      </c>
      <c r="N4931" t="str">
        <f t="shared" si="494"/>
        <v>08/18/2022</v>
      </c>
      <c r="O4931" t="str">
        <f t="shared" si="495"/>
        <v>12/31/2500</v>
      </c>
      <c r="P4931">
        <v>1</v>
      </c>
      <c r="Q4931">
        <v>1</v>
      </c>
      <c r="R4931">
        <v>1</v>
      </c>
      <c r="S4931">
        <v>0</v>
      </c>
      <c r="T4931">
        <v>1</v>
      </c>
      <c r="U4931">
        <v>0</v>
      </c>
      <c r="V4931" t="str">
        <f>"Trad IRN"</f>
        <v>Trad IRN</v>
      </c>
      <c r="W4931">
        <v>100</v>
      </c>
      <c r="X4931" t="s">
        <v>47</v>
      </c>
      <c r="Z4931" t="s">
        <v>47</v>
      </c>
      <c r="AB4931" t="str">
        <f>"01"</f>
        <v>01</v>
      </c>
      <c r="AC4931" t="str">
        <f>"15"</f>
        <v>15</v>
      </c>
      <c r="AD4931" t="str">
        <f>"2"</f>
        <v>2</v>
      </c>
      <c r="AE4931" t="s">
        <v>55</v>
      </c>
      <c r="AF4931">
        <v>0</v>
      </c>
      <c r="AG4931" t="s">
        <v>56</v>
      </c>
      <c r="AH4931" t="str">
        <f>"Trad IRN"</f>
        <v>Trad IRN</v>
      </c>
      <c r="AI4931" t="str">
        <f>"Bldg IRN"</f>
        <v>Bldg IRN</v>
      </c>
      <c r="AJ4931" t="s">
        <v>48</v>
      </c>
      <c r="AK4931" t="s">
        <v>48</v>
      </c>
      <c r="AL4931" t="s">
        <v>53</v>
      </c>
      <c r="AM4931">
        <v>1113.0999999999999</v>
      </c>
      <c r="AN4931">
        <v>1113.0999999999999</v>
      </c>
      <c r="AO4931">
        <v>15</v>
      </c>
    </row>
    <row r="4932" spans="1:41" x14ac:dyDescent="0.3">
      <c r="A4932" t="str">
        <f>"Trad IRN"</f>
        <v>Trad IRN</v>
      </c>
      <c r="B4932" t="str">
        <f>"Bldg IRN"</f>
        <v>Bldg IRN</v>
      </c>
      <c r="C4932" t="s">
        <v>41</v>
      </c>
      <c r="D4932" t="s">
        <v>3</v>
      </c>
      <c r="E4932" t="s">
        <v>80</v>
      </c>
      <c r="F4932" t="s">
        <v>81</v>
      </c>
      <c r="G4932" t="s">
        <v>82</v>
      </c>
      <c r="H4932" t="s">
        <v>83</v>
      </c>
      <c r="I4932" t="str">
        <f>"Trad IRN"</f>
        <v>Trad IRN</v>
      </c>
      <c r="J4932" t="s">
        <v>43</v>
      </c>
      <c r="K4932" t="s">
        <v>44</v>
      </c>
      <c r="L4932" t="s">
        <v>45</v>
      </c>
      <c r="M4932" t="s">
        <v>46</v>
      </c>
      <c r="N4932" t="str">
        <f t="shared" si="494"/>
        <v>08/18/2022</v>
      </c>
      <c r="O4932" t="str">
        <f t="shared" si="495"/>
        <v>12/31/2500</v>
      </c>
      <c r="P4932">
        <v>1</v>
      </c>
      <c r="Q4932">
        <v>1</v>
      </c>
      <c r="S4932">
        <v>0</v>
      </c>
      <c r="T4932">
        <v>1</v>
      </c>
      <c r="U4932">
        <v>0</v>
      </c>
      <c r="V4932" t="str">
        <f>"Trad IRN"</f>
        <v>Trad IRN</v>
      </c>
      <c r="W4932">
        <v>100</v>
      </c>
      <c r="X4932" t="s">
        <v>47</v>
      </c>
      <c r="Z4932" t="s">
        <v>47</v>
      </c>
      <c r="AB4932" t="str">
        <f>"03"</f>
        <v>03</v>
      </c>
      <c r="AC4932" t="s">
        <v>48</v>
      </c>
      <c r="AD4932" t="s">
        <v>49</v>
      </c>
      <c r="AE4932" t="s">
        <v>50</v>
      </c>
      <c r="AF4932">
        <v>0</v>
      </c>
      <c r="AG4932" t="s">
        <v>56</v>
      </c>
      <c r="AH4932" t="str">
        <f>"Trad IRN"</f>
        <v>Trad IRN</v>
      </c>
      <c r="AI4932" t="str">
        <f>"Bldg IRN"</f>
        <v>Bldg IRN</v>
      </c>
      <c r="AJ4932" t="s">
        <v>48</v>
      </c>
      <c r="AK4932" t="s">
        <v>48</v>
      </c>
      <c r="AL4932" t="s">
        <v>53</v>
      </c>
      <c r="AM4932">
        <v>1113.0999999999999</v>
      </c>
      <c r="AN4932">
        <v>1113.0999999999999</v>
      </c>
      <c r="AO4932">
        <v>15</v>
      </c>
    </row>
    <row r="4933" spans="1:41" x14ac:dyDescent="0.3">
      <c r="A4933" t="str">
        <f>"Trad IRN"</f>
        <v>Trad IRN</v>
      </c>
      <c r="B4933" t="str">
        <f>"Bldg IRN"</f>
        <v>Bldg IRN</v>
      </c>
      <c r="C4933" t="s">
        <v>41</v>
      </c>
      <c r="D4933" t="s">
        <v>3</v>
      </c>
      <c r="E4933" t="s">
        <v>80</v>
      </c>
      <c r="F4933" t="s">
        <v>81</v>
      </c>
      <c r="G4933" t="s">
        <v>82</v>
      </c>
      <c r="H4933" t="s">
        <v>83</v>
      </c>
      <c r="I4933" t="str">
        <f>"Trad IRN"</f>
        <v>Trad IRN</v>
      </c>
      <c r="J4933" t="s">
        <v>43</v>
      </c>
      <c r="K4933" t="s">
        <v>44</v>
      </c>
      <c r="L4933" t="s">
        <v>45</v>
      </c>
      <c r="M4933" t="s">
        <v>46</v>
      </c>
      <c r="N4933" t="str">
        <f>"10/03/2022"</f>
        <v>10/03/2022</v>
      </c>
      <c r="O4933" t="str">
        <f t="shared" si="495"/>
        <v>12/31/2500</v>
      </c>
      <c r="P4933">
        <v>0.83850499999999994</v>
      </c>
      <c r="Q4933">
        <v>0.83850499999999994</v>
      </c>
      <c r="S4933">
        <v>0</v>
      </c>
      <c r="T4933">
        <v>0.83850499999999994</v>
      </c>
      <c r="U4933">
        <v>0</v>
      </c>
      <c r="V4933" t="str">
        <f>"Trad IRN"</f>
        <v>Trad IRN</v>
      </c>
      <c r="W4933">
        <v>100</v>
      </c>
      <c r="X4933" t="s">
        <v>47</v>
      </c>
      <c r="Z4933" t="s">
        <v>47</v>
      </c>
      <c r="AB4933" t="str">
        <f>"02"</f>
        <v>02</v>
      </c>
      <c r="AC4933" t="s">
        <v>48</v>
      </c>
      <c r="AD4933" t="s">
        <v>49</v>
      </c>
      <c r="AE4933" t="s">
        <v>55</v>
      </c>
      <c r="AF4933">
        <v>0</v>
      </c>
      <c r="AG4933" t="s">
        <v>56</v>
      </c>
      <c r="AH4933" t="str">
        <f>"Trad IRN"</f>
        <v>Trad IRN</v>
      </c>
      <c r="AI4933" t="str">
        <f>"Bldg IRN"</f>
        <v>Bldg IRN</v>
      </c>
      <c r="AJ4933" t="s">
        <v>48</v>
      </c>
      <c r="AK4933" t="s">
        <v>48</v>
      </c>
      <c r="AL4933" t="s">
        <v>53</v>
      </c>
      <c r="AM4933">
        <v>933.34</v>
      </c>
      <c r="AN4933">
        <v>1113.0999999999999</v>
      </c>
      <c r="AO4933">
        <v>15</v>
      </c>
    </row>
    <row r="4934" spans="1:41" x14ac:dyDescent="0.3">
      <c r="A4934" t="str">
        <f>"Trad IRN"</f>
        <v>Trad IRN</v>
      </c>
      <c r="B4934" t="str">
        <f>"Bldg IRN"</f>
        <v>Bldg IRN</v>
      </c>
      <c r="C4934" t="s">
        <v>41</v>
      </c>
      <c r="D4934" t="s">
        <v>3</v>
      </c>
      <c r="E4934" t="s">
        <v>80</v>
      </c>
      <c r="F4934" t="s">
        <v>81</v>
      </c>
      <c r="G4934" t="s">
        <v>82</v>
      </c>
      <c r="H4934" t="s">
        <v>83</v>
      </c>
      <c r="I4934" t="str">
        <f>"Trad IRN"</f>
        <v>Trad IRN</v>
      </c>
      <c r="J4934" t="s">
        <v>43</v>
      </c>
      <c r="K4934" t="s">
        <v>44</v>
      </c>
      <c r="L4934" t="s">
        <v>45</v>
      </c>
      <c r="M4934" t="s">
        <v>46</v>
      </c>
      <c r="N4934" t="str">
        <f>"08/18/2022"</f>
        <v>08/18/2022</v>
      </c>
      <c r="O4934" t="str">
        <f>"10/02/2022"</f>
        <v>10/02/2022</v>
      </c>
      <c r="P4934">
        <v>0.161495</v>
      </c>
      <c r="Q4934">
        <v>0.161495</v>
      </c>
      <c r="S4934">
        <v>0</v>
      </c>
      <c r="T4934">
        <v>0.161495</v>
      </c>
      <c r="U4934">
        <v>0</v>
      </c>
      <c r="V4934" t="str">
        <f>"Trad IRN"</f>
        <v>Trad IRN</v>
      </c>
      <c r="W4934">
        <v>100</v>
      </c>
      <c r="X4934" t="s">
        <v>47</v>
      </c>
      <c r="Z4934" t="s">
        <v>47</v>
      </c>
      <c r="AB4934" t="str">
        <f>"02"</f>
        <v>02</v>
      </c>
      <c r="AC4934" t="s">
        <v>48</v>
      </c>
      <c r="AD4934" t="s">
        <v>49</v>
      </c>
      <c r="AE4934" t="s">
        <v>55</v>
      </c>
      <c r="AF4934">
        <v>0</v>
      </c>
      <c r="AG4934" t="s">
        <v>56</v>
      </c>
      <c r="AH4934" t="str">
        <f>"Trad IRN"</f>
        <v>Trad IRN</v>
      </c>
      <c r="AI4934" t="str">
        <f>"Bldg IRN"</f>
        <v>Bldg IRN</v>
      </c>
      <c r="AJ4934" t="s">
        <v>48</v>
      </c>
      <c r="AK4934" t="s">
        <v>48</v>
      </c>
      <c r="AL4934" t="s">
        <v>53</v>
      </c>
      <c r="AM4934">
        <v>179.76</v>
      </c>
      <c r="AN4934">
        <v>1113.0999999999999</v>
      </c>
      <c r="AO4934">
        <v>15</v>
      </c>
    </row>
    <row r="4935" spans="1:41" x14ac:dyDescent="0.3">
      <c r="A4935" t="str">
        <f>"Trad IRN"</f>
        <v>Trad IRN</v>
      </c>
      <c r="B4935" t="str">
        <f>"Bldg IRN"</f>
        <v>Bldg IRN</v>
      </c>
      <c r="C4935" t="s">
        <v>41</v>
      </c>
      <c r="D4935" t="s">
        <v>3</v>
      </c>
      <c r="E4935" t="s">
        <v>80</v>
      </c>
      <c r="F4935" t="s">
        <v>81</v>
      </c>
      <c r="G4935" t="s">
        <v>82</v>
      </c>
      <c r="H4935" t="s">
        <v>83</v>
      </c>
      <c r="I4935" t="str">
        <f>"Trad IRN"</f>
        <v>Trad IRN</v>
      </c>
      <c r="J4935" t="s">
        <v>43</v>
      </c>
      <c r="K4935" t="s">
        <v>44</v>
      </c>
      <c r="L4935" t="s">
        <v>45</v>
      </c>
      <c r="M4935" t="s">
        <v>46</v>
      </c>
      <c r="N4935" t="str">
        <f>"10/03/2022"</f>
        <v>10/03/2022</v>
      </c>
      <c r="O4935" t="str">
        <f>"12/31/2500"</f>
        <v>12/31/2500</v>
      </c>
      <c r="P4935">
        <v>0.83850499999999994</v>
      </c>
      <c r="Q4935">
        <v>0.83850499999999994</v>
      </c>
      <c r="S4935">
        <v>0</v>
      </c>
      <c r="T4935">
        <v>0.83850499999999994</v>
      </c>
      <c r="U4935">
        <v>0</v>
      </c>
      <c r="V4935" t="str">
        <f>"Trad IRN"</f>
        <v>Trad IRN</v>
      </c>
      <c r="W4935">
        <v>100</v>
      </c>
      <c r="X4935" t="s">
        <v>47</v>
      </c>
      <c r="Z4935" t="s">
        <v>47</v>
      </c>
      <c r="AB4935" t="str">
        <f>"02"</f>
        <v>02</v>
      </c>
      <c r="AC4935" t="s">
        <v>48</v>
      </c>
      <c r="AD4935" t="s">
        <v>49</v>
      </c>
      <c r="AE4935" t="s">
        <v>55</v>
      </c>
      <c r="AF4935">
        <v>0</v>
      </c>
      <c r="AG4935" t="s">
        <v>56</v>
      </c>
      <c r="AH4935" t="str">
        <f>"Trad IRN"</f>
        <v>Trad IRN</v>
      </c>
      <c r="AI4935" t="str">
        <f>"Bldg IRN"</f>
        <v>Bldg IRN</v>
      </c>
      <c r="AJ4935" t="s">
        <v>48</v>
      </c>
      <c r="AK4935" t="s">
        <v>48</v>
      </c>
      <c r="AL4935" t="s">
        <v>53</v>
      </c>
      <c r="AM4935">
        <v>933.34</v>
      </c>
      <c r="AN4935">
        <v>1113.0999999999999</v>
      </c>
      <c r="AO4935">
        <v>15</v>
      </c>
    </row>
    <row r="4936" spans="1:41" x14ac:dyDescent="0.3">
      <c r="A4936" t="str">
        <f>"Trad IRN"</f>
        <v>Trad IRN</v>
      </c>
      <c r="B4936" t="str">
        <f>"Bldg IRN"</f>
        <v>Bldg IRN</v>
      </c>
      <c r="C4936" t="s">
        <v>41</v>
      </c>
      <c r="D4936" t="s">
        <v>3</v>
      </c>
      <c r="E4936" t="s">
        <v>80</v>
      </c>
      <c r="F4936" t="s">
        <v>81</v>
      </c>
      <c r="G4936" t="s">
        <v>82</v>
      </c>
      <c r="H4936" t="s">
        <v>83</v>
      </c>
      <c r="I4936" t="str">
        <f>"Trad IRN"</f>
        <v>Trad IRN</v>
      </c>
      <c r="J4936" t="s">
        <v>43</v>
      </c>
      <c r="K4936" t="s">
        <v>44</v>
      </c>
      <c r="L4936" t="s">
        <v>45</v>
      </c>
      <c r="M4936" t="s">
        <v>46</v>
      </c>
      <c r="N4936" t="str">
        <f>"08/18/2022"</f>
        <v>08/18/2022</v>
      </c>
      <c r="O4936" t="str">
        <f>"10/02/2022"</f>
        <v>10/02/2022</v>
      </c>
      <c r="P4936">
        <v>0.161495</v>
      </c>
      <c r="Q4936">
        <v>0.161495</v>
      </c>
      <c r="S4936">
        <v>0</v>
      </c>
      <c r="T4936">
        <v>0.161495</v>
      </c>
      <c r="U4936">
        <v>0</v>
      </c>
      <c r="V4936" t="str">
        <f>"Trad IRN"</f>
        <v>Trad IRN</v>
      </c>
      <c r="W4936">
        <v>100</v>
      </c>
      <c r="X4936" t="s">
        <v>47</v>
      </c>
      <c r="Z4936" t="s">
        <v>47</v>
      </c>
      <c r="AB4936" t="str">
        <f>"02"</f>
        <v>02</v>
      </c>
      <c r="AC4936" t="s">
        <v>48</v>
      </c>
      <c r="AD4936" t="s">
        <v>49</v>
      </c>
      <c r="AE4936" t="s">
        <v>55</v>
      </c>
      <c r="AF4936">
        <v>0</v>
      </c>
      <c r="AG4936" t="s">
        <v>56</v>
      </c>
      <c r="AH4936" t="str">
        <f>"Trad IRN"</f>
        <v>Trad IRN</v>
      </c>
      <c r="AI4936" t="str">
        <f>"Bldg IRN"</f>
        <v>Bldg IRN</v>
      </c>
      <c r="AJ4936" t="s">
        <v>48</v>
      </c>
      <c r="AK4936" t="s">
        <v>48</v>
      </c>
      <c r="AL4936" t="s">
        <v>53</v>
      </c>
      <c r="AM4936">
        <v>179.76</v>
      </c>
      <c r="AN4936">
        <v>1113.0999999999999</v>
      </c>
      <c r="AO4936">
        <v>15</v>
      </c>
    </row>
    <row r="4937" spans="1:41" x14ac:dyDescent="0.3">
      <c r="A4937" t="str">
        <f>"Trad IRN"</f>
        <v>Trad IRN</v>
      </c>
      <c r="B4937" t="str">
        <f>"Bldg IRN"</f>
        <v>Bldg IRN</v>
      </c>
      <c r="C4937" t="s">
        <v>41</v>
      </c>
      <c r="D4937" t="s">
        <v>3</v>
      </c>
      <c r="E4937" t="s">
        <v>80</v>
      </c>
      <c r="F4937" t="s">
        <v>81</v>
      </c>
      <c r="G4937" t="s">
        <v>82</v>
      </c>
      <c r="H4937" t="s">
        <v>83</v>
      </c>
      <c r="I4937" t="str">
        <f>"Trad IRN"</f>
        <v>Trad IRN</v>
      </c>
      <c r="J4937" t="s">
        <v>43</v>
      </c>
      <c r="K4937" t="s">
        <v>44</v>
      </c>
      <c r="L4937" t="s">
        <v>45</v>
      </c>
      <c r="M4937" t="s">
        <v>46</v>
      </c>
      <c r="N4937" t="str">
        <f>"08/18/2022"</f>
        <v>08/18/2022</v>
      </c>
      <c r="O4937" t="str">
        <f>"12/31/2500"</f>
        <v>12/31/2500</v>
      </c>
      <c r="P4937">
        <v>1</v>
      </c>
      <c r="Q4937">
        <v>1</v>
      </c>
      <c r="S4937">
        <v>0</v>
      </c>
      <c r="T4937">
        <v>1</v>
      </c>
      <c r="U4937">
        <v>0</v>
      </c>
      <c r="V4937" t="str">
        <f>"Trad IRN"</f>
        <v>Trad IRN</v>
      </c>
      <c r="W4937">
        <v>100</v>
      </c>
      <c r="X4937" t="s">
        <v>47</v>
      </c>
      <c r="Z4937" t="s">
        <v>47</v>
      </c>
      <c r="AB4937" t="str">
        <f>"02"</f>
        <v>02</v>
      </c>
      <c r="AC4937" t="s">
        <v>48</v>
      </c>
      <c r="AD4937" t="s">
        <v>49</v>
      </c>
      <c r="AE4937" t="s">
        <v>50</v>
      </c>
      <c r="AF4937">
        <v>0</v>
      </c>
      <c r="AG4937" t="s">
        <v>56</v>
      </c>
      <c r="AH4937" t="str">
        <f>"Trad IRN"</f>
        <v>Trad IRN</v>
      </c>
      <c r="AI4937" t="str">
        <f>"Bldg IRN"</f>
        <v>Bldg IRN</v>
      </c>
      <c r="AJ4937" t="s">
        <v>48</v>
      </c>
      <c r="AK4937" t="s">
        <v>48</v>
      </c>
      <c r="AL4937" t="s">
        <v>53</v>
      </c>
      <c r="AM4937">
        <v>1113.0999999999999</v>
      </c>
      <c r="AN4937">
        <v>1113.0999999999999</v>
      </c>
      <c r="AO4937">
        <v>15</v>
      </c>
    </row>
    <row r="4938" spans="1:41" x14ac:dyDescent="0.3">
      <c r="A4938" t="str">
        <f>"Trad IRN"</f>
        <v>Trad IRN</v>
      </c>
      <c r="B4938" t="str">
        <f>"Bldg IRN"</f>
        <v>Bldg IRN</v>
      </c>
      <c r="C4938" t="s">
        <v>41</v>
      </c>
      <c r="D4938" t="s">
        <v>3</v>
      </c>
      <c r="E4938" t="s">
        <v>80</v>
      </c>
      <c r="F4938" t="s">
        <v>81</v>
      </c>
      <c r="G4938" t="s">
        <v>82</v>
      </c>
      <c r="H4938" t="s">
        <v>83</v>
      </c>
      <c r="I4938" t="str">
        <f>"Trad IRN"</f>
        <v>Trad IRN</v>
      </c>
      <c r="J4938" t="s">
        <v>43</v>
      </c>
      <c r="K4938" t="s">
        <v>44</v>
      </c>
      <c r="L4938" t="s">
        <v>45</v>
      </c>
      <c r="M4938" t="s">
        <v>46</v>
      </c>
      <c r="N4938" t="str">
        <f>"08/18/2022"</f>
        <v>08/18/2022</v>
      </c>
      <c r="O4938" t="str">
        <f>"12/31/2500"</f>
        <v>12/31/2500</v>
      </c>
      <c r="P4938">
        <v>1</v>
      </c>
      <c r="Q4938">
        <v>1</v>
      </c>
      <c r="S4938">
        <v>0</v>
      </c>
      <c r="T4938">
        <v>1</v>
      </c>
      <c r="U4938">
        <v>0</v>
      </c>
      <c r="V4938" t="str">
        <f>"Trad IRN"</f>
        <v>Trad IRN</v>
      </c>
      <c r="W4938">
        <v>100</v>
      </c>
      <c r="X4938" t="s">
        <v>47</v>
      </c>
      <c r="Z4938" t="s">
        <v>47</v>
      </c>
      <c r="AB4938" t="s">
        <v>57</v>
      </c>
      <c r="AC4938" t="s">
        <v>48</v>
      </c>
      <c r="AD4938" t="s">
        <v>49</v>
      </c>
      <c r="AE4938" t="s">
        <v>50</v>
      </c>
      <c r="AF4938">
        <v>0</v>
      </c>
      <c r="AG4938" t="s">
        <v>56</v>
      </c>
      <c r="AH4938" t="str">
        <f>"Trad IRN"</f>
        <v>Trad IRN</v>
      </c>
      <c r="AI4938" t="str">
        <f>"Bldg IRN"</f>
        <v>Bldg IRN</v>
      </c>
      <c r="AJ4938" t="s">
        <v>48</v>
      </c>
      <c r="AK4938" t="s">
        <v>48</v>
      </c>
      <c r="AL4938" t="s">
        <v>53</v>
      </c>
      <c r="AM4938">
        <v>1113.0999999999999</v>
      </c>
      <c r="AN4938">
        <v>1113.0999999999999</v>
      </c>
      <c r="AO4938">
        <v>15</v>
      </c>
    </row>
    <row r="4939" spans="1:41" x14ac:dyDescent="0.3">
      <c r="A4939" t="str">
        <f>"Trad IRN"</f>
        <v>Trad IRN</v>
      </c>
      <c r="B4939" t="str">
        <f>"Bldg IRN"</f>
        <v>Bldg IRN</v>
      </c>
      <c r="C4939" t="s">
        <v>41</v>
      </c>
      <c r="D4939" t="s">
        <v>3</v>
      </c>
      <c r="E4939" t="s">
        <v>80</v>
      </c>
      <c r="F4939" t="s">
        <v>81</v>
      </c>
      <c r="G4939" t="s">
        <v>82</v>
      </c>
      <c r="H4939" t="s">
        <v>83</v>
      </c>
      <c r="I4939" t="str">
        <f>"Trad IRN"</f>
        <v>Trad IRN</v>
      </c>
      <c r="J4939" t="s">
        <v>43</v>
      </c>
      <c r="K4939" t="s">
        <v>44</v>
      </c>
      <c r="L4939" t="s">
        <v>45</v>
      </c>
      <c r="M4939" t="s">
        <v>46</v>
      </c>
      <c r="N4939" t="str">
        <f>"08/18/2022"</f>
        <v>08/18/2022</v>
      </c>
      <c r="O4939" t="str">
        <f>"12/31/2500"</f>
        <v>12/31/2500</v>
      </c>
      <c r="P4939">
        <v>1</v>
      </c>
      <c r="Q4939">
        <v>1</v>
      </c>
      <c r="S4939">
        <v>1</v>
      </c>
      <c r="T4939">
        <v>1</v>
      </c>
      <c r="U4939">
        <v>0</v>
      </c>
      <c r="V4939" t="str">
        <f>"Trad IRN"</f>
        <v>Trad IRN</v>
      </c>
      <c r="W4939">
        <v>100</v>
      </c>
      <c r="X4939" t="s">
        <v>47</v>
      </c>
      <c r="Z4939" t="s">
        <v>47</v>
      </c>
      <c r="AB4939" t="str">
        <f>"05"</f>
        <v>05</v>
      </c>
      <c r="AC4939" t="s">
        <v>48</v>
      </c>
      <c r="AD4939" t="s">
        <v>49</v>
      </c>
      <c r="AE4939" t="s">
        <v>55</v>
      </c>
      <c r="AF4939">
        <v>0</v>
      </c>
      <c r="AG4939" t="s">
        <v>56</v>
      </c>
      <c r="AH4939" t="str">
        <f>"Trad IRN"</f>
        <v>Trad IRN</v>
      </c>
      <c r="AI4939" t="str">
        <f>"Bldg IRN"</f>
        <v>Bldg IRN</v>
      </c>
      <c r="AJ4939" t="s">
        <v>48</v>
      </c>
      <c r="AK4939" t="s">
        <v>48</v>
      </c>
      <c r="AL4939" t="s">
        <v>53</v>
      </c>
      <c r="AM4939">
        <v>1113.0999999999999</v>
      </c>
      <c r="AN4939">
        <v>1113.0999999999999</v>
      </c>
      <c r="AO4939">
        <v>15</v>
      </c>
    </row>
    <row r="4940" spans="1:41" x14ac:dyDescent="0.3">
      <c r="A4940" t="str">
        <f>"Trad IRN"</f>
        <v>Trad IRN</v>
      </c>
      <c r="B4940" t="str">
        <f>"Bldg IRN"</f>
        <v>Bldg IRN</v>
      </c>
      <c r="C4940" t="s">
        <v>41</v>
      </c>
      <c r="D4940" t="s">
        <v>3</v>
      </c>
      <c r="E4940" t="s">
        <v>80</v>
      </c>
      <c r="F4940" t="s">
        <v>81</v>
      </c>
      <c r="G4940" t="s">
        <v>82</v>
      </c>
      <c r="H4940" t="s">
        <v>83</v>
      </c>
      <c r="I4940" t="str">
        <f>"Trad IRN"</f>
        <v>Trad IRN</v>
      </c>
      <c r="J4940" t="s">
        <v>43</v>
      </c>
      <c r="K4940" t="s">
        <v>44</v>
      </c>
      <c r="L4940" t="s">
        <v>45</v>
      </c>
      <c r="M4940" t="s">
        <v>46</v>
      </c>
      <c r="N4940" t="str">
        <f>"08/18/2022"</f>
        <v>08/18/2022</v>
      </c>
      <c r="O4940" t="str">
        <f>"10/09/2022"</f>
        <v>10/09/2022</v>
      </c>
      <c r="P4940">
        <v>0.190333</v>
      </c>
      <c r="Q4940">
        <v>0.190333</v>
      </c>
      <c r="S4940">
        <v>0</v>
      </c>
      <c r="T4940">
        <v>0.190333</v>
      </c>
      <c r="U4940">
        <v>0</v>
      </c>
      <c r="V4940" t="str">
        <f>"Trad IRN"</f>
        <v>Trad IRN</v>
      </c>
      <c r="W4940">
        <v>100</v>
      </c>
      <c r="X4940" t="s">
        <v>47</v>
      </c>
      <c r="Z4940" t="s">
        <v>47</v>
      </c>
      <c r="AB4940" t="str">
        <f>"03"</f>
        <v>03</v>
      </c>
      <c r="AC4940" t="s">
        <v>48</v>
      </c>
      <c r="AD4940" t="s">
        <v>49</v>
      </c>
      <c r="AE4940" t="s">
        <v>50</v>
      </c>
      <c r="AF4940">
        <v>0</v>
      </c>
      <c r="AG4940" t="s">
        <v>56</v>
      </c>
      <c r="AH4940" t="str">
        <f>"Trad IRN"</f>
        <v>Trad IRN</v>
      </c>
      <c r="AI4940" t="str">
        <f>"Bldg IRN"</f>
        <v>Bldg IRN</v>
      </c>
      <c r="AJ4940" t="s">
        <v>48</v>
      </c>
      <c r="AK4940" t="s">
        <v>48</v>
      </c>
      <c r="AL4940" t="s">
        <v>53</v>
      </c>
      <c r="AM4940">
        <v>211.86</v>
      </c>
      <c r="AN4940">
        <v>1113.0999999999999</v>
      </c>
      <c r="AO4940">
        <v>15</v>
      </c>
    </row>
    <row r="4941" spans="1:41" x14ac:dyDescent="0.3">
      <c r="A4941" t="str">
        <f>"Trad IRN"</f>
        <v>Trad IRN</v>
      </c>
      <c r="B4941" t="str">
        <f>"Bldg IRN"</f>
        <v>Bldg IRN</v>
      </c>
      <c r="C4941" t="s">
        <v>41</v>
      </c>
      <c r="D4941" t="s">
        <v>3</v>
      </c>
      <c r="E4941" t="s">
        <v>80</v>
      </c>
      <c r="F4941" t="s">
        <v>81</v>
      </c>
      <c r="G4941" t="s">
        <v>82</v>
      </c>
      <c r="H4941" t="s">
        <v>83</v>
      </c>
      <c r="I4941" t="str">
        <f>"Trad IRN"</f>
        <v>Trad IRN</v>
      </c>
      <c r="J4941" t="s">
        <v>43</v>
      </c>
      <c r="K4941" t="s">
        <v>44</v>
      </c>
      <c r="L4941" t="s">
        <v>45</v>
      </c>
      <c r="M4941" t="s">
        <v>46</v>
      </c>
      <c r="N4941" t="str">
        <f>"01/17/2023"</f>
        <v>01/17/2023</v>
      </c>
      <c r="O4941" t="str">
        <f t="shared" ref="O4941:O4948" si="496">"12/31/2500"</f>
        <v>12/31/2500</v>
      </c>
      <c r="P4941">
        <v>0.484485</v>
      </c>
      <c r="Q4941">
        <v>0.484485</v>
      </c>
      <c r="S4941">
        <v>0</v>
      </c>
      <c r="T4941">
        <v>0.484485</v>
      </c>
      <c r="U4941">
        <v>0</v>
      </c>
      <c r="V4941" t="str">
        <f>"Trad IRN"</f>
        <v>Trad IRN</v>
      </c>
      <c r="W4941">
        <v>100</v>
      </c>
      <c r="X4941" t="s">
        <v>47</v>
      </c>
      <c r="Z4941" t="s">
        <v>47</v>
      </c>
      <c r="AB4941" t="s">
        <v>57</v>
      </c>
      <c r="AC4941" t="s">
        <v>48</v>
      </c>
      <c r="AD4941" t="s">
        <v>49</v>
      </c>
      <c r="AE4941" t="s">
        <v>50</v>
      </c>
      <c r="AF4941">
        <v>0</v>
      </c>
      <c r="AG4941" t="s">
        <v>56</v>
      </c>
      <c r="AH4941" t="str">
        <f>"Trad IRN"</f>
        <v>Trad IRN</v>
      </c>
      <c r="AI4941" t="str">
        <f>"Bldg IRN"</f>
        <v>Bldg IRN</v>
      </c>
      <c r="AJ4941" t="s">
        <v>48</v>
      </c>
      <c r="AK4941" t="s">
        <v>48</v>
      </c>
      <c r="AL4941" t="s">
        <v>53</v>
      </c>
      <c r="AM4941">
        <v>539.28</v>
      </c>
      <c r="AN4941">
        <v>1113.0999999999999</v>
      </c>
      <c r="AO4941">
        <v>15</v>
      </c>
    </row>
    <row r="4942" spans="1:41" x14ac:dyDescent="0.3">
      <c r="A4942" t="str">
        <f>"Trad IRN"</f>
        <v>Trad IRN</v>
      </c>
      <c r="B4942" t="str">
        <f>"Bldg IRN"</f>
        <v>Bldg IRN</v>
      </c>
      <c r="C4942" t="s">
        <v>41</v>
      </c>
      <c r="D4942" t="s">
        <v>3</v>
      </c>
      <c r="E4942" t="s">
        <v>80</v>
      </c>
      <c r="F4942" t="s">
        <v>81</v>
      </c>
      <c r="G4942" t="s">
        <v>82</v>
      </c>
      <c r="H4942" t="s">
        <v>83</v>
      </c>
      <c r="I4942" t="str">
        <f>"Trad IRN"</f>
        <v>Trad IRN</v>
      </c>
      <c r="J4942" t="s">
        <v>43</v>
      </c>
      <c r="K4942" t="s">
        <v>44</v>
      </c>
      <c r="L4942" t="s">
        <v>45</v>
      </c>
      <c r="M4942" t="s">
        <v>46</v>
      </c>
      <c r="N4942" t="str">
        <f t="shared" ref="N4942:N4947" si="497">"08/18/2022"</f>
        <v>08/18/2022</v>
      </c>
      <c r="O4942" t="str">
        <f t="shared" si="496"/>
        <v>12/31/2500</v>
      </c>
      <c r="P4942">
        <v>1</v>
      </c>
      <c r="Q4942">
        <v>1</v>
      </c>
      <c r="S4942">
        <v>0</v>
      </c>
      <c r="T4942">
        <v>1</v>
      </c>
      <c r="U4942">
        <v>0</v>
      </c>
      <c r="V4942" t="str">
        <f>"Trad IRN"</f>
        <v>Trad IRN</v>
      </c>
      <c r="W4942">
        <v>100</v>
      </c>
      <c r="X4942" t="s">
        <v>47</v>
      </c>
      <c r="Z4942" t="s">
        <v>47</v>
      </c>
      <c r="AB4942" t="str">
        <f>"01"</f>
        <v>01</v>
      </c>
      <c r="AC4942" t="s">
        <v>48</v>
      </c>
      <c r="AD4942" t="s">
        <v>49</v>
      </c>
      <c r="AE4942" t="s">
        <v>50</v>
      </c>
      <c r="AF4942">
        <v>0</v>
      </c>
      <c r="AG4942" t="s">
        <v>56</v>
      </c>
      <c r="AH4942" t="str">
        <f>"Trad IRN"</f>
        <v>Trad IRN</v>
      </c>
      <c r="AI4942" t="str">
        <f>"Bldg IRN"</f>
        <v>Bldg IRN</v>
      </c>
      <c r="AJ4942" t="s">
        <v>48</v>
      </c>
      <c r="AK4942" t="s">
        <v>48</v>
      </c>
      <c r="AL4942" t="s">
        <v>53</v>
      </c>
      <c r="AM4942">
        <v>1113.0999999999999</v>
      </c>
      <c r="AN4942">
        <v>1113.0999999999999</v>
      </c>
      <c r="AO4942">
        <v>15</v>
      </c>
    </row>
    <row r="4943" spans="1:41" x14ac:dyDescent="0.3">
      <c r="A4943" t="str">
        <f>"Trad IRN"</f>
        <v>Trad IRN</v>
      </c>
      <c r="B4943" t="str">
        <f>"Bldg IRN"</f>
        <v>Bldg IRN</v>
      </c>
      <c r="C4943" t="s">
        <v>41</v>
      </c>
      <c r="D4943" t="s">
        <v>3</v>
      </c>
      <c r="E4943" t="s">
        <v>80</v>
      </c>
      <c r="F4943" t="s">
        <v>81</v>
      </c>
      <c r="G4943" t="s">
        <v>82</v>
      </c>
      <c r="H4943" t="s">
        <v>83</v>
      </c>
      <c r="I4943" t="str">
        <f>"Trad IRN"</f>
        <v>Trad IRN</v>
      </c>
      <c r="J4943" t="s">
        <v>43</v>
      </c>
      <c r="K4943" t="s">
        <v>44</v>
      </c>
      <c r="L4943" t="s">
        <v>45</v>
      </c>
      <c r="M4943" t="s">
        <v>59</v>
      </c>
      <c r="N4943" t="str">
        <f t="shared" si="497"/>
        <v>08/18/2022</v>
      </c>
      <c r="O4943" t="str">
        <f t="shared" si="496"/>
        <v>12/31/2500</v>
      </c>
      <c r="P4943">
        <v>1</v>
      </c>
      <c r="Q4943">
        <v>1</v>
      </c>
      <c r="S4943">
        <v>0</v>
      </c>
      <c r="T4943">
        <v>1</v>
      </c>
      <c r="U4943">
        <v>0</v>
      </c>
      <c r="V4943" t="s">
        <v>84</v>
      </c>
      <c r="W4943">
        <v>100</v>
      </c>
      <c r="X4943" t="s">
        <v>47</v>
      </c>
      <c r="Z4943" t="s">
        <v>47</v>
      </c>
      <c r="AB4943" t="str">
        <f>"05"</f>
        <v>05</v>
      </c>
      <c r="AC4943" t="s">
        <v>48</v>
      </c>
      <c r="AD4943" t="s">
        <v>49</v>
      </c>
      <c r="AE4943" t="s">
        <v>55</v>
      </c>
      <c r="AF4943">
        <v>0</v>
      </c>
      <c r="AG4943" t="s">
        <v>56</v>
      </c>
      <c r="AH4943" t="str">
        <f>"Trad IRN"</f>
        <v>Trad IRN</v>
      </c>
      <c r="AI4943" t="str">
        <f>"Bldg IRN"</f>
        <v>Bldg IRN</v>
      </c>
      <c r="AJ4943" t="s">
        <v>48</v>
      </c>
      <c r="AK4943" t="s">
        <v>48</v>
      </c>
      <c r="AL4943" t="s">
        <v>53</v>
      </c>
      <c r="AM4943">
        <v>1113.0999999999999</v>
      </c>
      <c r="AN4943">
        <v>1113.0999999999999</v>
      </c>
      <c r="AO4943">
        <v>15</v>
      </c>
    </row>
    <row r="4944" spans="1:41" x14ac:dyDescent="0.3">
      <c r="A4944" t="str">
        <f>"Trad IRN"</f>
        <v>Trad IRN</v>
      </c>
      <c r="B4944" t="str">
        <f>"Bldg IRN"</f>
        <v>Bldg IRN</v>
      </c>
      <c r="C4944" t="s">
        <v>41</v>
      </c>
      <c r="D4944" t="s">
        <v>3</v>
      </c>
      <c r="E4944" t="s">
        <v>80</v>
      </c>
      <c r="F4944" t="s">
        <v>81</v>
      </c>
      <c r="G4944" t="s">
        <v>82</v>
      </c>
      <c r="H4944" t="s">
        <v>83</v>
      </c>
      <c r="I4944" t="str">
        <f>"Trad IRN"</f>
        <v>Trad IRN</v>
      </c>
      <c r="J4944" t="s">
        <v>43</v>
      </c>
      <c r="K4944" t="s">
        <v>44</v>
      </c>
      <c r="L4944" t="s">
        <v>45</v>
      </c>
      <c r="M4944" t="s">
        <v>46</v>
      </c>
      <c r="N4944" t="str">
        <f t="shared" si="497"/>
        <v>08/18/2022</v>
      </c>
      <c r="O4944" t="str">
        <f t="shared" si="496"/>
        <v>12/31/2500</v>
      </c>
      <c r="P4944">
        <v>1</v>
      </c>
      <c r="Q4944">
        <v>1</v>
      </c>
      <c r="S4944">
        <v>0</v>
      </c>
      <c r="T4944">
        <v>1</v>
      </c>
      <c r="U4944">
        <v>0</v>
      </c>
      <c r="V4944" t="str">
        <f>"Trad IRN"</f>
        <v>Trad IRN</v>
      </c>
      <c r="W4944">
        <v>100</v>
      </c>
      <c r="X4944" t="s">
        <v>47</v>
      </c>
      <c r="Z4944" t="s">
        <v>47</v>
      </c>
      <c r="AB4944" t="str">
        <f>"03"</f>
        <v>03</v>
      </c>
      <c r="AC4944" t="s">
        <v>48</v>
      </c>
      <c r="AD4944" t="s">
        <v>49</v>
      </c>
      <c r="AE4944" t="s">
        <v>50</v>
      </c>
      <c r="AF4944">
        <v>0</v>
      </c>
      <c r="AG4944" t="s">
        <v>56</v>
      </c>
      <c r="AH4944" t="str">
        <f>"Trad IRN"</f>
        <v>Trad IRN</v>
      </c>
      <c r="AI4944" t="str">
        <f>"Bldg IRN"</f>
        <v>Bldg IRN</v>
      </c>
      <c r="AJ4944" t="s">
        <v>48</v>
      </c>
      <c r="AK4944" t="s">
        <v>48</v>
      </c>
      <c r="AL4944" t="s">
        <v>53</v>
      </c>
      <c r="AM4944">
        <v>1113.0999999999999</v>
      </c>
      <c r="AN4944">
        <v>1113.0999999999999</v>
      </c>
      <c r="AO4944">
        <v>15</v>
      </c>
    </row>
    <row r="4945" spans="1:41" x14ac:dyDescent="0.3">
      <c r="A4945" t="str">
        <f>"Trad IRN"</f>
        <v>Trad IRN</v>
      </c>
      <c r="B4945" t="str">
        <f>"Bldg IRN"</f>
        <v>Bldg IRN</v>
      </c>
      <c r="C4945" t="s">
        <v>41</v>
      </c>
      <c r="D4945" t="s">
        <v>3</v>
      </c>
      <c r="E4945" t="s">
        <v>80</v>
      </c>
      <c r="F4945" t="s">
        <v>81</v>
      </c>
      <c r="G4945" t="s">
        <v>82</v>
      </c>
      <c r="H4945" t="s">
        <v>83</v>
      </c>
      <c r="I4945" t="str">
        <f>"Trad IRN"</f>
        <v>Trad IRN</v>
      </c>
      <c r="J4945" t="s">
        <v>43</v>
      </c>
      <c r="K4945" t="s">
        <v>44</v>
      </c>
      <c r="L4945" t="s">
        <v>45</v>
      </c>
      <c r="M4945" t="s">
        <v>46</v>
      </c>
      <c r="N4945" t="str">
        <f t="shared" si="497"/>
        <v>08/18/2022</v>
      </c>
      <c r="O4945" t="str">
        <f t="shared" si="496"/>
        <v>12/31/2500</v>
      </c>
      <c r="P4945">
        <v>1</v>
      </c>
      <c r="Q4945">
        <v>1</v>
      </c>
      <c r="S4945">
        <v>0</v>
      </c>
      <c r="T4945">
        <v>1</v>
      </c>
      <c r="U4945">
        <v>0</v>
      </c>
      <c r="V4945" t="str">
        <f>"Trad IRN"</f>
        <v>Trad IRN</v>
      </c>
      <c r="W4945">
        <v>100</v>
      </c>
      <c r="X4945" t="s">
        <v>47</v>
      </c>
      <c r="Z4945" t="s">
        <v>47</v>
      </c>
      <c r="AB4945" t="str">
        <f>"04"</f>
        <v>04</v>
      </c>
      <c r="AC4945" t="s">
        <v>48</v>
      </c>
      <c r="AD4945" t="s">
        <v>49</v>
      </c>
      <c r="AE4945" t="s">
        <v>50</v>
      </c>
      <c r="AF4945">
        <v>0</v>
      </c>
      <c r="AG4945" t="s">
        <v>56</v>
      </c>
      <c r="AH4945" t="str">
        <f>"Trad IRN"</f>
        <v>Trad IRN</v>
      </c>
      <c r="AI4945" t="str">
        <f>"Bldg IRN"</f>
        <v>Bldg IRN</v>
      </c>
      <c r="AJ4945" t="s">
        <v>48</v>
      </c>
      <c r="AK4945" t="s">
        <v>48</v>
      </c>
      <c r="AL4945" t="s">
        <v>53</v>
      </c>
      <c r="AM4945">
        <v>1113.0999999999999</v>
      </c>
      <c r="AN4945">
        <v>1113.0999999999999</v>
      </c>
      <c r="AO4945">
        <v>15</v>
      </c>
    </row>
    <row r="4946" spans="1:41" x14ac:dyDescent="0.3">
      <c r="A4946" t="str">
        <f>"Trad IRN"</f>
        <v>Trad IRN</v>
      </c>
      <c r="B4946" t="str">
        <f>"Bldg IRN"</f>
        <v>Bldg IRN</v>
      </c>
      <c r="C4946" t="s">
        <v>41</v>
      </c>
      <c r="D4946" t="s">
        <v>3</v>
      </c>
      <c r="E4946" t="s">
        <v>80</v>
      </c>
      <c r="F4946" t="s">
        <v>81</v>
      </c>
      <c r="G4946" t="s">
        <v>82</v>
      </c>
      <c r="H4946" t="s">
        <v>83</v>
      </c>
      <c r="I4946" t="str">
        <f>"Trad IRN"</f>
        <v>Trad IRN</v>
      </c>
      <c r="J4946" t="s">
        <v>43</v>
      </c>
      <c r="K4946" t="s">
        <v>44</v>
      </c>
      <c r="L4946" t="s">
        <v>45</v>
      </c>
      <c r="M4946" t="s">
        <v>46</v>
      </c>
      <c r="N4946" t="str">
        <f t="shared" si="497"/>
        <v>08/18/2022</v>
      </c>
      <c r="O4946" t="str">
        <f t="shared" si="496"/>
        <v>12/31/2500</v>
      </c>
      <c r="P4946">
        <v>1</v>
      </c>
      <c r="Q4946">
        <v>1</v>
      </c>
      <c r="S4946">
        <v>1</v>
      </c>
      <c r="T4946">
        <v>1</v>
      </c>
      <c r="U4946">
        <v>0</v>
      </c>
      <c r="V4946" t="str">
        <f>"Trad IRN"</f>
        <v>Trad IRN</v>
      </c>
      <c r="W4946">
        <v>100</v>
      </c>
      <c r="X4946" t="s">
        <v>47</v>
      </c>
      <c r="Z4946" t="s">
        <v>47</v>
      </c>
      <c r="AB4946" t="str">
        <f>"04"</f>
        <v>04</v>
      </c>
      <c r="AC4946" t="s">
        <v>48</v>
      </c>
      <c r="AD4946" t="s">
        <v>49</v>
      </c>
      <c r="AE4946" t="s">
        <v>50</v>
      </c>
      <c r="AF4946">
        <v>0</v>
      </c>
      <c r="AG4946" t="s">
        <v>56</v>
      </c>
      <c r="AH4946" t="str">
        <f>"Trad IRN"</f>
        <v>Trad IRN</v>
      </c>
      <c r="AI4946" t="str">
        <f>"Bldg IRN"</f>
        <v>Bldg IRN</v>
      </c>
      <c r="AJ4946" t="s">
        <v>48</v>
      </c>
      <c r="AK4946" t="s">
        <v>48</v>
      </c>
      <c r="AL4946" t="s">
        <v>53</v>
      </c>
      <c r="AM4946">
        <v>1113.0999999999999</v>
      </c>
      <c r="AN4946">
        <v>1113.0999999999999</v>
      </c>
      <c r="AO4946">
        <v>15</v>
      </c>
    </row>
    <row r="4947" spans="1:41" x14ac:dyDescent="0.3">
      <c r="A4947" t="str">
        <f>"Trad IRN"</f>
        <v>Trad IRN</v>
      </c>
      <c r="B4947" t="str">
        <f>"Bldg IRN"</f>
        <v>Bldg IRN</v>
      </c>
      <c r="C4947" t="s">
        <v>41</v>
      </c>
      <c r="D4947" t="s">
        <v>3</v>
      </c>
      <c r="E4947" t="s">
        <v>80</v>
      </c>
      <c r="F4947" t="s">
        <v>81</v>
      </c>
      <c r="G4947" t="s">
        <v>82</v>
      </c>
      <c r="H4947" t="s">
        <v>83</v>
      </c>
      <c r="I4947" t="str">
        <f>"Trad IRN"</f>
        <v>Trad IRN</v>
      </c>
      <c r="J4947" t="s">
        <v>43</v>
      </c>
      <c r="K4947" t="s">
        <v>44</v>
      </c>
      <c r="L4947" t="s">
        <v>45</v>
      </c>
      <c r="M4947" t="s">
        <v>46</v>
      </c>
      <c r="N4947" t="str">
        <f t="shared" si="497"/>
        <v>08/18/2022</v>
      </c>
      <c r="O4947" t="str">
        <f t="shared" si="496"/>
        <v>12/31/2500</v>
      </c>
      <c r="P4947">
        <v>1</v>
      </c>
      <c r="Q4947">
        <v>1</v>
      </c>
      <c r="S4947">
        <v>1</v>
      </c>
      <c r="T4947">
        <v>1</v>
      </c>
      <c r="U4947">
        <v>0</v>
      </c>
      <c r="V4947" t="str">
        <f>"Trad IRN"</f>
        <v>Trad IRN</v>
      </c>
      <c r="W4947">
        <v>100</v>
      </c>
      <c r="X4947" t="s">
        <v>47</v>
      </c>
      <c r="Z4947" t="s">
        <v>47</v>
      </c>
      <c r="AB4947" t="str">
        <f>"04"</f>
        <v>04</v>
      </c>
      <c r="AC4947" t="s">
        <v>48</v>
      </c>
      <c r="AD4947" t="s">
        <v>49</v>
      </c>
      <c r="AE4947" t="s">
        <v>50</v>
      </c>
      <c r="AF4947">
        <v>0</v>
      </c>
      <c r="AG4947" t="s">
        <v>56</v>
      </c>
      <c r="AH4947" t="str">
        <f>"Trad IRN"</f>
        <v>Trad IRN</v>
      </c>
      <c r="AI4947" t="str">
        <f>"Bldg IRN"</f>
        <v>Bldg IRN</v>
      </c>
      <c r="AJ4947" t="s">
        <v>48</v>
      </c>
      <c r="AK4947" t="s">
        <v>48</v>
      </c>
      <c r="AL4947" t="s">
        <v>53</v>
      </c>
      <c r="AM4947">
        <v>1113.0999999999999</v>
      </c>
      <c r="AN4947">
        <v>1113.0999999999999</v>
      </c>
      <c r="AO4947">
        <v>15</v>
      </c>
    </row>
    <row r="4948" spans="1:41" x14ac:dyDescent="0.3">
      <c r="A4948" t="str">
        <f>"Trad IRN"</f>
        <v>Trad IRN</v>
      </c>
      <c r="B4948" t="str">
        <f>"Bldg IRN"</f>
        <v>Bldg IRN</v>
      </c>
      <c r="C4948" t="s">
        <v>41</v>
      </c>
      <c r="D4948" t="s">
        <v>3</v>
      </c>
      <c r="E4948" t="s">
        <v>80</v>
      </c>
      <c r="F4948" t="s">
        <v>81</v>
      </c>
      <c r="G4948" t="s">
        <v>82</v>
      </c>
      <c r="H4948" t="s">
        <v>83</v>
      </c>
      <c r="I4948" t="str">
        <f>"Trad IRN"</f>
        <v>Trad IRN</v>
      </c>
      <c r="J4948" t="s">
        <v>43</v>
      </c>
      <c r="K4948" t="s">
        <v>44</v>
      </c>
      <c r="L4948" t="s">
        <v>45</v>
      </c>
      <c r="M4948" t="s">
        <v>46</v>
      </c>
      <c r="N4948" t="str">
        <f>"01/23/2023"</f>
        <v>01/23/2023</v>
      </c>
      <c r="O4948" t="str">
        <f t="shared" si="496"/>
        <v>12/31/2500</v>
      </c>
      <c r="P4948">
        <v>0.46141399999999999</v>
      </c>
      <c r="Q4948">
        <v>0.46141399999999999</v>
      </c>
      <c r="S4948">
        <v>0</v>
      </c>
      <c r="T4948">
        <v>0.46141399999999999</v>
      </c>
      <c r="U4948">
        <v>0</v>
      </c>
      <c r="V4948" t="str">
        <f>"Trad IRN"</f>
        <v>Trad IRN</v>
      </c>
      <c r="W4948">
        <v>100</v>
      </c>
      <c r="X4948" t="s">
        <v>47</v>
      </c>
      <c r="Z4948" t="s">
        <v>47</v>
      </c>
      <c r="AB4948" t="str">
        <f>"05"</f>
        <v>05</v>
      </c>
      <c r="AC4948" t="s">
        <v>48</v>
      </c>
      <c r="AD4948" t="s">
        <v>49</v>
      </c>
      <c r="AE4948" t="s">
        <v>55</v>
      </c>
      <c r="AF4948">
        <v>0</v>
      </c>
      <c r="AG4948" t="s">
        <v>56</v>
      </c>
      <c r="AH4948" t="str">
        <f>"Trad IRN"</f>
        <v>Trad IRN</v>
      </c>
      <c r="AI4948" t="str">
        <f>"Bldg IRN"</f>
        <v>Bldg IRN</v>
      </c>
      <c r="AJ4948" t="s">
        <v>48</v>
      </c>
      <c r="AK4948" t="s">
        <v>48</v>
      </c>
      <c r="AL4948" t="s">
        <v>53</v>
      </c>
      <c r="AM4948">
        <v>513.6</v>
      </c>
      <c r="AN4948">
        <v>1113.0999999999999</v>
      </c>
      <c r="AO4948">
        <v>15</v>
      </c>
    </row>
    <row r="4949" spans="1:41" x14ac:dyDescent="0.3">
      <c r="A4949" t="str">
        <f>"Trad IRN"</f>
        <v>Trad IRN</v>
      </c>
      <c r="B4949" t="str">
        <f>"Bldg IRN"</f>
        <v>Bldg IRN</v>
      </c>
      <c r="C4949" t="s">
        <v>41</v>
      </c>
      <c r="D4949" t="s">
        <v>3</v>
      </c>
      <c r="E4949" t="s">
        <v>80</v>
      </c>
      <c r="F4949" t="s">
        <v>81</v>
      </c>
      <c r="G4949" t="s">
        <v>82</v>
      </c>
      <c r="H4949" t="s">
        <v>83</v>
      </c>
      <c r="I4949" t="str">
        <f>"Trad IRN"</f>
        <v>Trad IRN</v>
      </c>
      <c r="J4949" t="s">
        <v>43</v>
      </c>
      <c r="K4949" t="s">
        <v>44</v>
      </c>
      <c r="L4949" t="s">
        <v>45</v>
      </c>
      <c r="M4949" t="s">
        <v>46</v>
      </c>
      <c r="N4949" t="str">
        <f>"01/06/2023"</f>
        <v>01/06/2023</v>
      </c>
      <c r="O4949" t="str">
        <f>"01/22/2023"</f>
        <v>01/22/2023</v>
      </c>
      <c r="P4949">
        <v>5.7676999999999999E-2</v>
      </c>
      <c r="Q4949">
        <v>5.7676999999999999E-2</v>
      </c>
      <c r="S4949">
        <v>0</v>
      </c>
      <c r="T4949">
        <v>5.7676999999999999E-2</v>
      </c>
      <c r="U4949">
        <v>0</v>
      </c>
      <c r="V4949" t="str">
        <f>"Trad IRN"</f>
        <v>Trad IRN</v>
      </c>
      <c r="W4949">
        <v>100</v>
      </c>
      <c r="X4949" t="s">
        <v>47</v>
      </c>
      <c r="Z4949" t="s">
        <v>47</v>
      </c>
      <c r="AB4949" t="str">
        <f>"05"</f>
        <v>05</v>
      </c>
      <c r="AC4949" t="s">
        <v>48</v>
      </c>
      <c r="AD4949" t="s">
        <v>49</v>
      </c>
      <c r="AE4949" t="s">
        <v>50</v>
      </c>
      <c r="AF4949">
        <v>0</v>
      </c>
      <c r="AG4949" t="s">
        <v>56</v>
      </c>
      <c r="AH4949" t="str">
        <f>"Trad IRN"</f>
        <v>Trad IRN</v>
      </c>
      <c r="AI4949" t="str">
        <f>"Bldg IRN"</f>
        <v>Bldg IRN</v>
      </c>
      <c r="AJ4949" t="s">
        <v>48</v>
      </c>
      <c r="AK4949" t="s">
        <v>48</v>
      </c>
      <c r="AL4949" t="s">
        <v>53</v>
      </c>
      <c r="AM4949">
        <v>64.2</v>
      </c>
      <c r="AN4949">
        <v>1113.0999999999999</v>
      </c>
      <c r="AO4949">
        <v>15</v>
      </c>
    </row>
    <row r="4950" spans="1:41" x14ac:dyDescent="0.3">
      <c r="A4950" t="str">
        <f>"Trad IRN"</f>
        <v>Trad IRN</v>
      </c>
      <c r="B4950" t="str">
        <f>"Bldg IRN"</f>
        <v>Bldg IRN</v>
      </c>
      <c r="C4950" t="s">
        <v>41</v>
      </c>
      <c r="D4950" t="s">
        <v>3</v>
      </c>
      <c r="E4950" t="s">
        <v>80</v>
      </c>
      <c r="F4950" t="s">
        <v>81</v>
      </c>
      <c r="G4950" t="s">
        <v>82</v>
      </c>
      <c r="H4950" t="s">
        <v>83</v>
      </c>
      <c r="I4950" t="str">
        <f>"Trad IRN"</f>
        <v>Trad IRN</v>
      </c>
      <c r="J4950" t="s">
        <v>43</v>
      </c>
      <c r="K4950" t="s">
        <v>44</v>
      </c>
      <c r="L4950" t="s">
        <v>45</v>
      </c>
      <c r="M4950" t="s">
        <v>46</v>
      </c>
      <c r="N4950" t="str">
        <f>"11/07/2022"</f>
        <v>11/07/2022</v>
      </c>
      <c r="O4950" t="str">
        <f t="shared" ref="O4950:O4986" si="498">"12/31/2500"</f>
        <v>12/31/2500</v>
      </c>
      <c r="P4950">
        <v>0.70365599999999995</v>
      </c>
      <c r="Q4950">
        <v>0.70365599999999995</v>
      </c>
      <c r="S4950">
        <v>0</v>
      </c>
      <c r="T4950">
        <v>0.70365599999999995</v>
      </c>
      <c r="U4950">
        <v>0</v>
      </c>
      <c r="V4950" t="str">
        <f>"Trad IRN"</f>
        <v>Trad IRN</v>
      </c>
      <c r="W4950">
        <v>100</v>
      </c>
      <c r="X4950" t="s">
        <v>47</v>
      </c>
      <c r="Z4950" t="s">
        <v>47</v>
      </c>
      <c r="AB4950" t="s">
        <v>57</v>
      </c>
      <c r="AC4950" t="s">
        <v>48</v>
      </c>
      <c r="AD4950" t="s">
        <v>49</v>
      </c>
      <c r="AE4950" t="s">
        <v>50</v>
      </c>
      <c r="AF4950">
        <v>0</v>
      </c>
      <c r="AG4950" t="s">
        <v>56</v>
      </c>
      <c r="AH4950" t="str">
        <f>"Trad IRN"</f>
        <v>Trad IRN</v>
      </c>
      <c r="AI4950" t="str">
        <f>"Bldg IRN"</f>
        <v>Bldg IRN</v>
      </c>
      <c r="AJ4950" t="s">
        <v>48</v>
      </c>
      <c r="AK4950" t="s">
        <v>48</v>
      </c>
      <c r="AL4950" t="s">
        <v>53</v>
      </c>
      <c r="AM4950">
        <v>783.24</v>
      </c>
      <c r="AN4950">
        <v>1113.0999999999999</v>
      </c>
      <c r="AO4950">
        <v>15</v>
      </c>
    </row>
    <row r="4951" spans="1:41" x14ac:dyDescent="0.3">
      <c r="A4951" t="str">
        <f>"Trad IRN"</f>
        <v>Trad IRN</v>
      </c>
      <c r="B4951" t="str">
        <f>"Bldg IRN"</f>
        <v>Bldg IRN</v>
      </c>
      <c r="C4951" t="s">
        <v>41</v>
      </c>
      <c r="D4951" t="s">
        <v>3</v>
      </c>
      <c r="E4951" t="s">
        <v>80</v>
      </c>
      <c r="F4951" t="s">
        <v>81</v>
      </c>
      <c r="G4951" t="s">
        <v>82</v>
      </c>
      <c r="H4951" t="s">
        <v>83</v>
      </c>
      <c r="I4951" t="str">
        <f>"Trad IRN"</f>
        <v>Trad IRN</v>
      </c>
      <c r="J4951" t="s">
        <v>43</v>
      </c>
      <c r="K4951" t="s">
        <v>44</v>
      </c>
      <c r="L4951" t="s">
        <v>45</v>
      </c>
      <c r="M4951" t="s">
        <v>46</v>
      </c>
      <c r="N4951" t="str">
        <f>"09/29/2022"</f>
        <v>09/29/2022</v>
      </c>
      <c r="O4951" t="str">
        <f t="shared" si="498"/>
        <v>12/31/2500</v>
      </c>
      <c r="P4951">
        <v>0.85004000000000002</v>
      </c>
      <c r="Q4951">
        <v>0.85004000000000002</v>
      </c>
      <c r="S4951">
        <v>0</v>
      </c>
      <c r="T4951">
        <v>0.85004000000000002</v>
      </c>
      <c r="U4951">
        <v>0</v>
      </c>
      <c r="V4951" t="str">
        <f>"Trad IRN"</f>
        <v>Trad IRN</v>
      </c>
      <c r="W4951">
        <v>100</v>
      </c>
      <c r="X4951" t="s">
        <v>47</v>
      </c>
      <c r="Z4951" t="s">
        <v>47</v>
      </c>
      <c r="AB4951" t="str">
        <f>"02"</f>
        <v>02</v>
      </c>
      <c r="AC4951" t="s">
        <v>48</v>
      </c>
      <c r="AD4951" t="s">
        <v>49</v>
      </c>
      <c r="AE4951" t="s">
        <v>50</v>
      </c>
      <c r="AF4951">
        <v>2</v>
      </c>
      <c r="AG4951" t="s">
        <v>56</v>
      </c>
      <c r="AH4951" t="str">
        <f>"Trad IRN"</f>
        <v>Trad IRN</v>
      </c>
      <c r="AI4951" t="str">
        <f>"Bldg IRN"</f>
        <v>Bldg IRN</v>
      </c>
      <c r="AJ4951" t="s">
        <v>48</v>
      </c>
      <c r="AK4951" t="s">
        <v>48</v>
      </c>
      <c r="AL4951" t="s">
        <v>53</v>
      </c>
      <c r="AM4951">
        <v>946.18</v>
      </c>
      <c r="AN4951">
        <v>1113.0999999999999</v>
      </c>
      <c r="AO4951">
        <v>15</v>
      </c>
    </row>
    <row r="4952" spans="1:41" x14ac:dyDescent="0.3">
      <c r="A4952" t="str">
        <f>"Trad IRN"</f>
        <v>Trad IRN</v>
      </c>
      <c r="B4952" t="str">
        <f>"Bldg IRN"</f>
        <v>Bldg IRN</v>
      </c>
      <c r="C4952" t="s">
        <v>41</v>
      </c>
      <c r="D4952" t="s">
        <v>3</v>
      </c>
      <c r="E4952" t="s">
        <v>80</v>
      </c>
      <c r="F4952" t="s">
        <v>81</v>
      </c>
      <c r="G4952" t="s">
        <v>82</v>
      </c>
      <c r="H4952" t="s">
        <v>83</v>
      </c>
      <c r="I4952" t="str">
        <f>"Trad IRN"</f>
        <v>Trad IRN</v>
      </c>
      <c r="J4952" t="s">
        <v>43</v>
      </c>
      <c r="K4952" t="s">
        <v>44</v>
      </c>
      <c r="L4952" t="s">
        <v>45</v>
      </c>
      <c r="M4952" t="s">
        <v>59</v>
      </c>
      <c r="N4952" t="str">
        <f>"08/18/2022"</f>
        <v>08/18/2022</v>
      </c>
      <c r="O4952" t="str">
        <f t="shared" si="498"/>
        <v>12/31/2500</v>
      </c>
      <c r="P4952">
        <v>1</v>
      </c>
      <c r="Q4952">
        <v>1</v>
      </c>
      <c r="S4952">
        <v>0</v>
      </c>
      <c r="T4952">
        <v>1</v>
      </c>
      <c r="U4952">
        <v>0</v>
      </c>
      <c r="V4952" t="s">
        <v>84</v>
      </c>
      <c r="W4952">
        <v>100</v>
      </c>
      <c r="X4952" t="s">
        <v>47</v>
      </c>
      <c r="Z4952" t="s">
        <v>47</v>
      </c>
      <c r="AB4952" t="str">
        <f>"03"</f>
        <v>03</v>
      </c>
      <c r="AC4952" t="s">
        <v>48</v>
      </c>
      <c r="AD4952" t="s">
        <v>49</v>
      </c>
      <c r="AE4952" t="s">
        <v>50</v>
      </c>
      <c r="AF4952">
        <v>0</v>
      </c>
      <c r="AG4952" t="s">
        <v>56</v>
      </c>
      <c r="AH4952" t="str">
        <f>"Trad IRN"</f>
        <v>Trad IRN</v>
      </c>
      <c r="AI4952" t="str">
        <f>"Bldg IRN"</f>
        <v>Bldg IRN</v>
      </c>
      <c r="AJ4952" t="s">
        <v>48</v>
      </c>
      <c r="AK4952" t="s">
        <v>48</v>
      </c>
      <c r="AL4952" t="s">
        <v>53</v>
      </c>
      <c r="AM4952">
        <v>1113.0999999999999</v>
      </c>
      <c r="AN4952">
        <v>1113.0999999999999</v>
      </c>
      <c r="AO4952">
        <v>15</v>
      </c>
    </row>
    <row r="4953" spans="1:41" x14ac:dyDescent="0.3">
      <c r="A4953" t="str">
        <f>"Trad IRN"</f>
        <v>Trad IRN</v>
      </c>
      <c r="B4953" t="str">
        <f>"Bldg IRN"</f>
        <v>Bldg IRN</v>
      </c>
      <c r="C4953" t="s">
        <v>41</v>
      </c>
      <c r="D4953" t="s">
        <v>3</v>
      </c>
      <c r="E4953" t="s">
        <v>80</v>
      </c>
      <c r="F4953" t="s">
        <v>81</v>
      </c>
      <c r="G4953" t="s">
        <v>82</v>
      </c>
      <c r="H4953" t="s">
        <v>83</v>
      </c>
      <c r="I4953" t="str">
        <f>"Trad IRN"</f>
        <v>Trad IRN</v>
      </c>
      <c r="J4953" t="s">
        <v>43</v>
      </c>
      <c r="K4953" t="s">
        <v>44</v>
      </c>
      <c r="L4953" t="s">
        <v>45</v>
      </c>
      <c r="M4953" t="s">
        <v>59</v>
      </c>
      <c r="N4953" t="str">
        <f>"08/18/2022"</f>
        <v>08/18/2022</v>
      </c>
      <c r="O4953" t="str">
        <f t="shared" si="498"/>
        <v>12/31/2500</v>
      </c>
      <c r="P4953">
        <v>1</v>
      </c>
      <c r="Q4953">
        <v>1</v>
      </c>
      <c r="S4953">
        <v>1</v>
      </c>
      <c r="T4953">
        <v>1</v>
      </c>
      <c r="U4953">
        <v>0</v>
      </c>
      <c r="V4953" t="s">
        <v>84</v>
      </c>
      <c r="W4953">
        <v>100</v>
      </c>
      <c r="X4953" t="s">
        <v>47</v>
      </c>
      <c r="Z4953" t="s">
        <v>47</v>
      </c>
      <c r="AB4953" t="str">
        <f>"05"</f>
        <v>05</v>
      </c>
      <c r="AC4953" t="s">
        <v>48</v>
      </c>
      <c r="AD4953" t="s">
        <v>49</v>
      </c>
      <c r="AE4953" t="s">
        <v>50</v>
      </c>
      <c r="AF4953">
        <v>0</v>
      </c>
      <c r="AG4953" t="s">
        <v>56</v>
      </c>
      <c r="AH4953" t="str">
        <f>"Trad IRN"</f>
        <v>Trad IRN</v>
      </c>
      <c r="AI4953" t="str">
        <f>"Bldg IRN"</f>
        <v>Bldg IRN</v>
      </c>
      <c r="AJ4953" t="s">
        <v>48</v>
      </c>
      <c r="AK4953" t="s">
        <v>48</v>
      </c>
      <c r="AL4953" t="s">
        <v>53</v>
      </c>
      <c r="AM4953">
        <v>1113.0999999999999</v>
      </c>
      <c r="AN4953">
        <v>1113.0999999999999</v>
      </c>
      <c r="AO4953">
        <v>15</v>
      </c>
    </row>
    <row r="4954" spans="1:41" x14ac:dyDescent="0.3">
      <c r="A4954" t="str">
        <f>"Trad IRN"</f>
        <v>Trad IRN</v>
      </c>
      <c r="B4954" t="str">
        <f>"Bldg IRN"</f>
        <v>Bldg IRN</v>
      </c>
      <c r="C4954" t="s">
        <v>41</v>
      </c>
      <c r="D4954" t="s">
        <v>3</v>
      </c>
      <c r="E4954" t="s">
        <v>80</v>
      </c>
      <c r="F4954" t="s">
        <v>81</v>
      </c>
      <c r="G4954" t="s">
        <v>82</v>
      </c>
      <c r="H4954" t="s">
        <v>83</v>
      </c>
      <c r="I4954" t="str">
        <f>"Trad IRN"</f>
        <v>Trad IRN</v>
      </c>
      <c r="J4954" t="s">
        <v>43</v>
      </c>
      <c r="K4954" t="s">
        <v>44</v>
      </c>
      <c r="L4954" t="s">
        <v>45</v>
      </c>
      <c r="M4954" t="s">
        <v>46</v>
      </c>
      <c r="N4954" t="str">
        <f>"08/18/2022"</f>
        <v>08/18/2022</v>
      </c>
      <c r="O4954" t="str">
        <f t="shared" si="498"/>
        <v>12/31/2500</v>
      </c>
      <c r="P4954">
        <v>1</v>
      </c>
      <c r="Q4954">
        <v>1</v>
      </c>
      <c r="S4954">
        <v>0</v>
      </c>
      <c r="T4954">
        <v>1</v>
      </c>
      <c r="U4954">
        <v>0</v>
      </c>
      <c r="V4954" t="str">
        <f>"Trad IRN"</f>
        <v>Trad IRN</v>
      </c>
      <c r="W4954">
        <v>100</v>
      </c>
      <c r="X4954" t="s">
        <v>47</v>
      </c>
      <c r="Z4954" t="s">
        <v>47</v>
      </c>
      <c r="AB4954" t="str">
        <f>"01"</f>
        <v>01</v>
      </c>
      <c r="AC4954" t="s">
        <v>48</v>
      </c>
      <c r="AD4954" t="s">
        <v>49</v>
      </c>
      <c r="AE4954" t="s">
        <v>50</v>
      </c>
      <c r="AF4954">
        <v>0</v>
      </c>
      <c r="AG4954" t="s">
        <v>56</v>
      </c>
      <c r="AH4954" t="str">
        <f>"Trad IRN"</f>
        <v>Trad IRN</v>
      </c>
      <c r="AI4954" t="str">
        <f>"Bldg IRN"</f>
        <v>Bldg IRN</v>
      </c>
      <c r="AJ4954" t="s">
        <v>48</v>
      </c>
      <c r="AK4954" t="s">
        <v>48</v>
      </c>
      <c r="AL4954" t="s">
        <v>53</v>
      </c>
      <c r="AM4954">
        <v>1113.0999999999999</v>
      </c>
      <c r="AN4954">
        <v>1113.0999999999999</v>
      </c>
      <c r="AO4954">
        <v>15</v>
      </c>
    </row>
    <row r="4955" spans="1:41" x14ac:dyDescent="0.3">
      <c r="A4955" t="str">
        <f>"Trad IRN"</f>
        <v>Trad IRN</v>
      </c>
      <c r="B4955" t="str">
        <f>"Bldg IRN"</f>
        <v>Bldg IRN</v>
      </c>
      <c r="C4955" t="s">
        <v>41</v>
      </c>
      <c r="D4955" t="s">
        <v>3</v>
      </c>
      <c r="E4955" t="s">
        <v>80</v>
      </c>
      <c r="F4955" t="s">
        <v>81</v>
      </c>
      <c r="G4955" t="s">
        <v>82</v>
      </c>
      <c r="H4955" t="s">
        <v>83</v>
      </c>
      <c r="I4955" t="str">
        <f>"Trad IRN"</f>
        <v>Trad IRN</v>
      </c>
      <c r="J4955" t="s">
        <v>43</v>
      </c>
      <c r="K4955" t="s">
        <v>44</v>
      </c>
      <c r="L4955" t="s">
        <v>45</v>
      </c>
      <c r="M4955" t="s">
        <v>46</v>
      </c>
      <c r="N4955" t="str">
        <f>"08/18/2022"</f>
        <v>08/18/2022</v>
      </c>
      <c r="O4955" t="str">
        <f t="shared" si="498"/>
        <v>12/31/2500</v>
      </c>
      <c r="P4955">
        <v>1</v>
      </c>
      <c r="Q4955">
        <v>1</v>
      </c>
      <c r="S4955">
        <v>0</v>
      </c>
      <c r="T4955">
        <v>1</v>
      </c>
      <c r="U4955">
        <v>0</v>
      </c>
      <c r="V4955" t="str">
        <f>"Trad IRN"</f>
        <v>Trad IRN</v>
      </c>
      <c r="W4955">
        <v>100</v>
      </c>
      <c r="X4955" t="s">
        <v>47</v>
      </c>
      <c r="Z4955" t="s">
        <v>47</v>
      </c>
      <c r="AB4955" t="str">
        <f>"03"</f>
        <v>03</v>
      </c>
      <c r="AC4955" t="s">
        <v>48</v>
      </c>
      <c r="AD4955" t="s">
        <v>49</v>
      </c>
      <c r="AE4955" t="s">
        <v>50</v>
      </c>
      <c r="AF4955">
        <v>0</v>
      </c>
      <c r="AG4955" t="s">
        <v>56</v>
      </c>
      <c r="AH4955" t="str">
        <f>"Trad IRN"</f>
        <v>Trad IRN</v>
      </c>
      <c r="AI4955" t="str">
        <f>"Bldg IRN"</f>
        <v>Bldg IRN</v>
      </c>
      <c r="AJ4955" t="s">
        <v>48</v>
      </c>
      <c r="AK4955" t="s">
        <v>48</v>
      </c>
      <c r="AL4955" t="s">
        <v>53</v>
      </c>
      <c r="AM4955">
        <v>1113.0999999999999</v>
      </c>
      <c r="AN4955">
        <v>1113.0999999999999</v>
      </c>
      <c r="AO4955">
        <v>15</v>
      </c>
    </row>
    <row r="4956" spans="1:41" x14ac:dyDescent="0.3">
      <c r="A4956" t="str">
        <f>"Trad IRN"</f>
        <v>Trad IRN</v>
      </c>
      <c r="B4956" t="str">
        <f>"Bldg IRN"</f>
        <v>Bldg IRN</v>
      </c>
      <c r="C4956" t="s">
        <v>41</v>
      </c>
      <c r="D4956" t="s">
        <v>3</v>
      </c>
      <c r="E4956" t="s">
        <v>80</v>
      </c>
      <c r="F4956" t="s">
        <v>81</v>
      </c>
      <c r="G4956" t="s">
        <v>82</v>
      </c>
      <c r="H4956" t="s">
        <v>83</v>
      </c>
      <c r="I4956" t="str">
        <f>"Trad IRN"</f>
        <v>Trad IRN</v>
      </c>
      <c r="J4956" t="s">
        <v>43</v>
      </c>
      <c r="K4956" t="s">
        <v>44</v>
      </c>
      <c r="L4956" t="s">
        <v>45</v>
      </c>
      <c r="M4956" t="s">
        <v>46</v>
      </c>
      <c r="N4956" t="str">
        <f>"08/19/2022"</f>
        <v>08/19/2022</v>
      </c>
      <c r="O4956" t="str">
        <f t="shared" si="498"/>
        <v>12/31/2500</v>
      </c>
      <c r="P4956">
        <v>0.994232</v>
      </c>
      <c r="Q4956">
        <v>0.994232</v>
      </c>
      <c r="S4956">
        <v>0</v>
      </c>
      <c r="T4956">
        <v>0.994232</v>
      </c>
      <c r="U4956">
        <v>0</v>
      </c>
      <c r="V4956" t="str">
        <f>"Trad IRN"</f>
        <v>Trad IRN</v>
      </c>
      <c r="W4956">
        <v>100</v>
      </c>
      <c r="X4956" t="s">
        <v>47</v>
      </c>
      <c r="Z4956" t="s">
        <v>47</v>
      </c>
      <c r="AB4956" t="str">
        <f>"05"</f>
        <v>05</v>
      </c>
      <c r="AC4956" t="s">
        <v>48</v>
      </c>
      <c r="AD4956" t="s">
        <v>49</v>
      </c>
      <c r="AE4956" t="s">
        <v>50</v>
      </c>
      <c r="AF4956">
        <v>0</v>
      </c>
      <c r="AG4956" t="s">
        <v>56</v>
      </c>
      <c r="AH4956" t="str">
        <f>"Trad IRN"</f>
        <v>Trad IRN</v>
      </c>
      <c r="AI4956" t="str">
        <f>"Bldg IRN"</f>
        <v>Bldg IRN</v>
      </c>
      <c r="AJ4956" t="s">
        <v>48</v>
      </c>
      <c r="AK4956" t="s">
        <v>48</v>
      </c>
      <c r="AL4956" t="s">
        <v>53</v>
      </c>
      <c r="AM4956">
        <v>1106.68</v>
      </c>
      <c r="AN4956">
        <v>1113.0999999999999</v>
      </c>
      <c r="AO4956">
        <v>15</v>
      </c>
    </row>
    <row r="4957" spans="1:41" x14ac:dyDescent="0.3">
      <c r="A4957" t="str">
        <f>"Trad IRN"</f>
        <v>Trad IRN</v>
      </c>
      <c r="B4957" t="str">
        <f>"Bldg IRN"</f>
        <v>Bldg IRN</v>
      </c>
      <c r="C4957" t="s">
        <v>41</v>
      </c>
      <c r="D4957" t="s">
        <v>3</v>
      </c>
      <c r="E4957" t="s">
        <v>80</v>
      </c>
      <c r="F4957" t="s">
        <v>81</v>
      </c>
      <c r="G4957" t="s">
        <v>82</v>
      </c>
      <c r="H4957" t="s">
        <v>83</v>
      </c>
      <c r="I4957" t="str">
        <f>"Trad IRN"</f>
        <v>Trad IRN</v>
      </c>
      <c r="J4957" t="s">
        <v>43</v>
      </c>
      <c r="K4957" t="s">
        <v>44</v>
      </c>
      <c r="L4957" t="s">
        <v>45</v>
      </c>
      <c r="M4957" t="s">
        <v>46</v>
      </c>
      <c r="N4957" t="str">
        <f>"08/19/2022"</f>
        <v>08/19/2022</v>
      </c>
      <c r="O4957" t="str">
        <f t="shared" si="498"/>
        <v>12/31/2500</v>
      </c>
      <c r="P4957">
        <v>0.994232</v>
      </c>
      <c r="Q4957">
        <v>0.994232</v>
      </c>
      <c r="S4957">
        <v>0</v>
      </c>
      <c r="T4957">
        <v>0.994232</v>
      </c>
      <c r="U4957">
        <v>0</v>
      </c>
      <c r="V4957" t="str">
        <f>"Trad IRN"</f>
        <v>Trad IRN</v>
      </c>
      <c r="W4957">
        <v>100</v>
      </c>
      <c r="X4957" t="s">
        <v>47</v>
      </c>
      <c r="Z4957" t="s">
        <v>47</v>
      </c>
      <c r="AB4957" t="str">
        <f>"03"</f>
        <v>03</v>
      </c>
      <c r="AC4957" t="s">
        <v>48</v>
      </c>
      <c r="AD4957" t="s">
        <v>49</v>
      </c>
      <c r="AE4957" t="s">
        <v>50</v>
      </c>
      <c r="AF4957">
        <v>0</v>
      </c>
      <c r="AG4957" t="s">
        <v>56</v>
      </c>
      <c r="AH4957" t="str">
        <f>"Trad IRN"</f>
        <v>Trad IRN</v>
      </c>
      <c r="AI4957" t="str">
        <f>"Bldg IRN"</f>
        <v>Bldg IRN</v>
      </c>
      <c r="AJ4957" t="s">
        <v>48</v>
      </c>
      <c r="AK4957" t="s">
        <v>48</v>
      </c>
      <c r="AL4957" t="s">
        <v>53</v>
      </c>
      <c r="AM4957">
        <v>1106.68</v>
      </c>
      <c r="AN4957">
        <v>1113.0999999999999</v>
      </c>
      <c r="AO4957">
        <v>15</v>
      </c>
    </row>
    <row r="4958" spans="1:41" x14ac:dyDescent="0.3">
      <c r="A4958" t="str">
        <f>"Trad IRN"</f>
        <v>Trad IRN</v>
      </c>
      <c r="B4958" t="str">
        <f>"Bldg IRN"</f>
        <v>Bldg IRN</v>
      </c>
      <c r="C4958" t="s">
        <v>41</v>
      </c>
      <c r="D4958" t="s">
        <v>3</v>
      </c>
      <c r="E4958" t="s">
        <v>80</v>
      </c>
      <c r="F4958" t="s">
        <v>81</v>
      </c>
      <c r="G4958" t="s">
        <v>82</v>
      </c>
      <c r="H4958" t="s">
        <v>83</v>
      </c>
      <c r="I4958" t="s">
        <v>8</v>
      </c>
      <c r="J4958" t="s">
        <v>43</v>
      </c>
      <c r="K4958" t="s">
        <v>44</v>
      </c>
      <c r="L4958" t="s">
        <v>45</v>
      </c>
      <c r="M4958" t="s">
        <v>74</v>
      </c>
      <c r="N4958" t="str">
        <f>"08/22/2022"</f>
        <v>08/22/2022</v>
      </c>
      <c r="O4958" t="str">
        <f t="shared" si="498"/>
        <v>12/31/2500</v>
      </c>
      <c r="P4958">
        <v>1</v>
      </c>
      <c r="Q4958">
        <v>1</v>
      </c>
      <c r="R4958">
        <v>1</v>
      </c>
      <c r="V4958" t="str">
        <f>"Trad IRN"</f>
        <v>Trad IRN</v>
      </c>
      <c r="W4958">
        <v>100</v>
      </c>
      <c r="X4958" t="s">
        <v>47</v>
      </c>
      <c r="Z4958" t="s">
        <v>47</v>
      </c>
      <c r="AB4958" t="s">
        <v>54</v>
      </c>
      <c r="AC4958" t="str">
        <f>"16"</f>
        <v>16</v>
      </c>
      <c r="AD4958" t="str">
        <f>"2"</f>
        <v>2</v>
      </c>
      <c r="AE4958" t="s">
        <v>50</v>
      </c>
      <c r="AG4958" t="s">
        <v>56</v>
      </c>
      <c r="AH4958" t="s">
        <v>85</v>
      </c>
      <c r="AI4958" t="str">
        <f>"Bldg IRN"</f>
        <v>Bldg IRN</v>
      </c>
      <c r="AJ4958" t="s">
        <v>54</v>
      </c>
      <c r="AK4958" t="s">
        <v>75</v>
      </c>
      <c r="AL4958" t="s">
        <v>53</v>
      </c>
      <c r="AM4958">
        <v>140</v>
      </c>
      <c r="AN4958">
        <v>140</v>
      </c>
      <c r="AO4958">
        <v>15</v>
      </c>
    </row>
    <row r="4959" spans="1:41" x14ac:dyDescent="0.3">
      <c r="A4959" t="str">
        <f>"Trad IRN"</f>
        <v>Trad IRN</v>
      </c>
      <c r="B4959" t="str">
        <f>"Bldg IRN"</f>
        <v>Bldg IRN</v>
      </c>
      <c r="C4959" t="s">
        <v>41</v>
      </c>
      <c r="D4959" t="s">
        <v>3</v>
      </c>
      <c r="E4959" t="s">
        <v>80</v>
      </c>
      <c r="F4959" t="s">
        <v>81</v>
      </c>
      <c r="G4959" t="s">
        <v>82</v>
      </c>
      <c r="H4959" t="s">
        <v>83</v>
      </c>
      <c r="I4959" t="str">
        <f>"Trad IRN"</f>
        <v>Trad IRN</v>
      </c>
      <c r="J4959" t="s">
        <v>43</v>
      </c>
      <c r="K4959" t="s">
        <v>44</v>
      </c>
      <c r="L4959" t="s">
        <v>45</v>
      </c>
      <c r="M4959" t="s">
        <v>46</v>
      </c>
      <c r="N4959" t="str">
        <f t="shared" ref="N4959:N4986" si="499">"08/18/2022"</f>
        <v>08/18/2022</v>
      </c>
      <c r="O4959" t="str">
        <f t="shared" si="498"/>
        <v>12/31/2500</v>
      </c>
      <c r="P4959">
        <v>1</v>
      </c>
      <c r="Q4959">
        <v>1</v>
      </c>
      <c r="S4959">
        <v>0</v>
      </c>
      <c r="T4959">
        <v>1</v>
      </c>
      <c r="U4959">
        <v>0</v>
      </c>
      <c r="V4959" t="str">
        <f>"Trad IRN"</f>
        <v>Trad IRN</v>
      </c>
      <c r="W4959">
        <v>100</v>
      </c>
      <c r="X4959" t="s">
        <v>47</v>
      </c>
      <c r="Z4959" t="s">
        <v>47</v>
      </c>
      <c r="AB4959" t="str">
        <f>"02"</f>
        <v>02</v>
      </c>
      <c r="AC4959" t="s">
        <v>48</v>
      </c>
      <c r="AD4959" t="s">
        <v>49</v>
      </c>
      <c r="AE4959" t="s">
        <v>50</v>
      </c>
      <c r="AF4959">
        <v>0</v>
      </c>
      <c r="AG4959" t="s">
        <v>56</v>
      </c>
      <c r="AH4959" t="str">
        <f>"Trad IRN"</f>
        <v>Trad IRN</v>
      </c>
      <c r="AI4959" t="str">
        <f>"Bldg IRN"</f>
        <v>Bldg IRN</v>
      </c>
      <c r="AJ4959" t="s">
        <v>48</v>
      </c>
      <c r="AK4959" t="s">
        <v>48</v>
      </c>
      <c r="AL4959" t="s">
        <v>53</v>
      </c>
      <c r="AM4959">
        <v>1113.0999999999999</v>
      </c>
      <c r="AN4959">
        <v>1113.0999999999999</v>
      </c>
      <c r="AO4959">
        <v>15</v>
      </c>
    </row>
    <row r="4960" spans="1:41" x14ac:dyDescent="0.3">
      <c r="A4960" t="str">
        <f>"Trad IRN"</f>
        <v>Trad IRN</v>
      </c>
      <c r="B4960" t="str">
        <f>"Bldg IRN"</f>
        <v>Bldg IRN</v>
      </c>
      <c r="C4960" t="s">
        <v>41</v>
      </c>
      <c r="D4960" t="s">
        <v>3</v>
      </c>
      <c r="E4960" t="s">
        <v>80</v>
      </c>
      <c r="F4960" t="s">
        <v>81</v>
      </c>
      <c r="G4960" t="s">
        <v>82</v>
      </c>
      <c r="H4960" t="s">
        <v>83</v>
      </c>
      <c r="I4960" t="str">
        <f>"Trad IRN"</f>
        <v>Trad IRN</v>
      </c>
      <c r="J4960" t="s">
        <v>43</v>
      </c>
      <c r="K4960" t="s">
        <v>44</v>
      </c>
      <c r="L4960" t="s">
        <v>45</v>
      </c>
      <c r="M4960" t="s">
        <v>46</v>
      </c>
      <c r="N4960" t="str">
        <f t="shared" si="499"/>
        <v>08/18/2022</v>
      </c>
      <c r="O4960" t="str">
        <f t="shared" si="498"/>
        <v>12/31/2500</v>
      </c>
      <c r="P4960">
        <v>1</v>
      </c>
      <c r="Q4960">
        <v>1</v>
      </c>
      <c r="S4960">
        <v>0</v>
      </c>
      <c r="T4960">
        <v>1</v>
      </c>
      <c r="U4960">
        <v>0</v>
      </c>
      <c r="V4960" t="str">
        <f>"Trad IRN"</f>
        <v>Trad IRN</v>
      </c>
      <c r="W4960">
        <v>100</v>
      </c>
      <c r="X4960" t="s">
        <v>47</v>
      </c>
      <c r="Z4960" t="s">
        <v>47</v>
      </c>
      <c r="AB4960" t="str">
        <f>"01"</f>
        <v>01</v>
      </c>
      <c r="AC4960" t="s">
        <v>48</v>
      </c>
      <c r="AD4960" t="s">
        <v>49</v>
      </c>
      <c r="AE4960" t="s">
        <v>50</v>
      </c>
      <c r="AF4960">
        <v>0</v>
      </c>
      <c r="AG4960" t="s">
        <v>56</v>
      </c>
      <c r="AH4960" t="str">
        <f>"Trad IRN"</f>
        <v>Trad IRN</v>
      </c>
      <c r="AI4960" t="str">
        <f>"Bldg IRN"</f>
        <v>Bldg IRN</v>
      </c>
      <c r="AJ4960" t="s">
        <v>48</v>
      </c>
      <c r="AK4960" t="s">
        <v>48</v>
      </c>
      <c r="AL4960" t="s">
        <v>53</v>
      </c>
      <c r="AM4960">
        <v>1113.0999999999999</v>
      </c>
      <c r="AN4960">
        <v>1113.0999999999999</v>
      </c>
      <c r="AO4960">
        <v>15</v>
      </c>
    </row>
    <row r="4961" spans="1:41" x14ac:dyDescent="0.3">
      <c r="A4961" t="str">
        <f>"Trad IRN"</f>
        <v>Trad IRN</v>
      </c>
      <c r="B4961" t="str">
        <f>"Bldg IRN"</f>
        <v>Bldg IRN</v>
      </c>
      <c r="C4961" t="s">
        <v>41</v>
      </c>
      <c r="D4961" t="s">
        <v>3</v>
      </c>
      <c r="E4961" t="s">
        <v>80</v>
      </c>
      <c r="F4961" t="s">
        <v>81</v>
      </c>
      <c r="G4961" t="s">
        <v>82</v>
      </c>
      <c r="H4961" t="s">
        <v>83</v>
      </c>
      <c r="I4961" t="str">
        <f>"Trad IRN"</f>
        <v>Trad IRN</v>
      </c>
      <c r="J4961" t="s">
        <v>43</v>
      </c>
      <c r="K4961" t="s">
        <v>44</v>
      </c>
      <c r="L4961" t="s">
        <v>45</v>
      </c>
      <c r="M4961" t="s">
        <v>46</v>
      </c>
      <c r="N4961" t="str">
        <f t="shared" si="499"/>
        <v>08/18/2022</v>
      </c>
      <c r="O4961" t="str">
        <f t="shared" si="498"/>
        <v>12/31/2500</v>
      </c>
      <c r="P4961">
        <v>1</v>
      </c>
      <c r="Q4961">
        <v>1</v>
      </c>
      <c r="S4961">
        <v>0</v>
      </c>
      <c r="T4961">
        <v>1</v>
      </c>
      <c r="U4961">
        <v>0</v>
      </c>
      <c r="V4961" t="str">
        <f>"Trad IRN"</f>
        <v>Trad IRN</v>
      </c>
      <c r="W4961">
        <v>100</v>
      </c>
      <c r="X4961" t="s">
        <v>47</v>
      </c>
      <c r="Z4961" t="s">
        <v>47</v>
      </c>
      <c r="AB4961" t="str">
        <f>"04"</f>
        <v>04</v>
      </c>
      <c r="AC4961" t="s">
        <v>48</v>
      </c>
      <c r="AD4961" t="s">
        <v>49</v>
      </c>
      <c r="AE4961" t="s">
        <v>50</v>
      </c>
      <c r="AF4961">
        <v>0</v>
      </c>
      <c r="AG4961" t="s">
        <v>56</v>
      </c>
      <c r="AH4961" t="str">
        <f>"Trad IRN"</f>
        <v>Trad IRN</v>
      </c>
      <c r="AI4961" t="str">
        <f>"Bldg IRN"</f>
        <v>Bldg IRN</v>
      </c>
      <c r="AJ4961" t="s">
        <v>48</v>
      </c>
      <c r="AK4961" t="s">
        <v>48</v>
      </c>
      <c r="AL4961" t="s">
        <v>53</v>
      </c>
      <c r="AM4961">
        <v>1113.0999999999999</v>
      </c>
      <c r="AN4961">
        <v>1113.0999999999999</v>
      </c>
      <c r="AO4961">
        <v>15</v>
      </c>
    </row>
    <row r="4962" spans="1:41" x14ac:dyDescent="0.3">
      <c r="A4962" t="str">
        <f>"Trad IRN"</f>
        <v>Trad IRN</v>
      </c>
      <c r="B4962" t="str">
        <f>"Bldg IRN"</f>
        <v>Bldg IRN</v>
      </c>
      <c r="C4962" t="s">
        <v>41</v>
      </c>
      <c r="D4962" t="s">
        <v>3</v>
      </c>
      <c r="E4962" t="s">
        <v>80</v>
      </c>
      <c r="F4962" t="s">
        <v>81</v>
      </c>
      <c r="G4962" t="s">
        <v>82</v>
      </c>
      <c r="H4962" t="s">
        <v>83</v>
      </c>
      <c r="I4962" t="str">
        <f>"Trad IRN"</f>
        <v>Trad IRN</v>
      </c>
      <c r="J4962" t="s">
        <v>43</v>
      </c>
      <c r="K4962" t="s">
        <v>44</v>
      </c>
      <c r="L4962" t="s">
        <v>45</v>
      </c>
      <c r="M4962" t="s">
        <v>46</v>
      </c>
      <c r="N4962" t="str">
        <f t="shared" si="499"/>
        <v>08/18/2022</v>
      </c>
      <c r="O4962" t="str">
        <f t="shared" si="498"/>
        <v>12/31/2500</v>
      </c>
      <c r="P4962">
        <v>1</v>
      </c>
      <c r="Q4962">
        <v>1</v>
      </c>
      <c r="R4962">
        <v>1</v>
      </c>
      <c r="S4962">
        <v>0</v>
      </c>
      <c r="T4962">
        <v>1</v>
      </c>
      <c r="U4962">
        <v>0</v>
      </c>
      <c r="V4962" t="str">
        <f>"Trad IRN"</f>
        <v>Trad IRN</v>
      </c>
      <c r="W4962">
        <v>100</v>
      </c>
      <c r="X4962" t="s">
        <v>47</v>
      </c>
      <c r="Z4962" t="s">
        <v>47</v>
      </c>
      <c r="AB4962" t="str">
        <f>"05"</f>
        <v>05</v>
      </c>
      <c r="AC4962" t="str">
        <f>"10"</f>
        <v>10</v>
      </c>
      <c r="AD4962" t="str">
        <f>"2"</f>
        <v>2</v>
      </c>
      <c r="AE4962" t="s">
        <v>55</v>
      </c>
      <c r="AF4962">
        <v>0</v>
      </c>
      <c r="AG4962" t="s">
        <v>56</v>
      </c>
      <c r="AH4962" t="str">
        <f>"Trad IRN"</f>
        <v>Trad IRN</v>
      </c>
      <c r="AI4962" t="str">
        <f>"Bldg IRN"</f>
        <v>Bldg IRN</v>
      </c>
      <c r="AJ4962" t="s">
        <v>48</v>
      </c>
      <c r="AK4962" t="s">
        <v>48</v>
      </c>
      <c r="AL4962" t="s">
        <v>53</v>
      </c>
      <c r="AM4962">
        <v>1113.0999999999999</v>
      </c>
      <c r="AN4962">
        <v>1113.0999999999999</v>
      </c>
      <c r="AO4962">
        <v>15</v>
      </c>
    </row>
    <row r="4963" spans="1:41" x14ac:dyDescent="0.3">
      <c r="A4963" t="str">
        <f>"Trad IRN"</f>
        <v>Trad IRN</v>
      </c>
      <c r="B4963" t="str">
        <f>"Bldg IRN"</f>
        <v>Bldg IRN</v>
      </c>
      <c r="C4963" t="s">
        <v>41</v>
      </c>
      <c r="D4963" t="s">
        <v>3</v>
      </c>
      <c r="E4963" t="s">
        <v>80</v>
      </c>
      <c r="F4963" t="s">
        <v>81</v>
      </c>
      <c r="G4963" t="s">
        <v>82</v>
      </c>
      <c r="H4963" t="s">
        <v>83</v>
      </c>
      <c r="I4963" t="str">
        <f>"Trad IRN"</f>
        <v>Trad IRN</v>
      </c>
      <c r="J4963" t="s">
        <v>43</v>
      </c>
      <c r="K4963" t="s">
        <v>44</v>
      </c>
      <c r="L4963" t="s">
        <v>45</v>
      </c>
      <c r="M4963" t="s">
        <v>46</v>
      </c>
      <c r="N4963" t="str">
        <f t="shared" si="499"/>
        <v>08/18/2022</v>
      </c>
      <c r="O4963" t="str">
        <f t="shared" si="498"/>
        <v>12/31/2500</v>
      </c>
      <c r="P4963">
        <v>1</v>
      </c>
      <c r="Q4963">
        <v>1</v>
      </c>
      <c r="S4963">
        <v>1</v>
      </c>
      <c r="T4963">
        <v>1</v>
      </c>
      <c r="U4963">
        <v>0</v>
      </c>
      <c r="V4963" t="str">
        <f>"Trad IRN"</f>
        <v>Trad IRN</v>
      </c>
      <c r="W4963">
        <v>100</v>
      </c>
      <c r="X4963" t="s">
        <v>47</v>
      </c>
      <c r="Z4963" t="s">
        <v>47</v>
      </c>
      <c r="AB4963" t="str">
        <f>"04"</f>
        <v>04</v>
      </c>
      <c r="AC4963" t="s">
        <v>48</v>
      </c>
      <c r="AD4963" t="s">
        <v>49</v>
      </c>
      <c r="AE4963" t="s">
        <v>50</v>
      </c>
      <c r="AF4963">
        <v>0</v>
      </c>
      <c r="AG4963" t="s">
        <v>56</v>
      </c>
      <c r="AH4963" t="str">
        <f>"Trad IRN"</f>
        <v>Trad IRN</v>
      </c>
      <c r="AI4963" t="str">
        <f>"Bldg IRN"</f>
        <v>Bldg IRN</v>
      </c>
      <c r="AJ4963" t="s">
        <v>48</v>
      </c>
      <c r="AK4963" t="s">
        <v>48</v>
      </c>
      <c r="AL4963" t="s">
        <v>53</v>
      </c>
      <c r="AM4963">
        <v>1113.0999999999999</v>
      </c>
      <c r="AN4963">
        <v>1113.0999999999999</v>
      </c>
      <c r="AO4963">
        <v>15</v>
      </c>
    </row>
    <row r="4964" spans="1:41" x14ac:dyDescent="0.3">
      <c r="A4964" t="str">
        <f>"Trad IRN"</f>
        <v>Trad IRN</v>
      </c>
      <c r="B4964" t="str">
        <f>"Bldg IRN"</f>
        <v>Bldg IRN</v>
      </c>
      <c r="C4964" t="s">
        <v>41</v>
      </c>
      <c r="D4964" t="s">
        <v>3</v>
      </c>
      <c r="E4964" t="s">
        <v>80</v>
      </c>
      <c r="F4964" t="s">
        <v>81</v>
      </c>
      <c r="G4964" t="s">
        <v>82</v>
      </c>
      <c r="H4964" t="s">
        <v>83</v>
      </c>
      <c r="I4964" t="str">
        <f>"Trad IRN"</f>
        <v>Trad IRN</v>
      </c>
      <c r="J4964" t="s">
        <v>43</v>
      </c>
      <c r="K4964" t="s">
        <v>44</v>
      </c>
      <c r="L4964" t="s">
        <v>45</v>
      </c>
      <c r="M4964" t="s">
        <v>46</v>
      </c>
      <c r="N4964" t="str">
        <f t="shared" si="499"/>
        <v>08/18/2022</v>
      </c>
      <c r="O4964" t="str">
        <f t="shared" si="498"/>
        <v>12/31/2500</v>
      </c>
      <c r="P4964">
        <v>1</v>
      </c>
      <c r="Q4964">
        <v>1</v>
      </c>
      <c r="S4964">
        <v>0</v>
      </c>
      <c r="T4964">
        <v>1</v>
      </c>
      <c r="U4964">
        <v>0</v>
      </c>
      <c r="V4964" t="str">
        <f>"Trad IRN"</f>
        <v>Trad IRN</v>
      </c>
      <c r="W4964">
        <v>100</v>
      </c>
      <c r="X4964" t="s">
        <v>47</v>
      </c>
      <c r="Z4964" t="s">
        <v>47</v>
      </c>
      <c r="AB4964" t="str">
        <f>"02"</f>
        <v>02</v>
      </c>
      <c r="AC4964" t="s">
        <v>48</v>
      </c>
      <c r="AD4964" t="s">
        <v>49</v>
      </c>
      <c r="AE4964" t="s">
        <v>50</v>
      </c>
      <c r="AF4964">
        <v>0</v>
      </c>
      <c r="AG4964" t="s">
        <v>56</v>
      </c>
      <c r="AH4964" t="str">
        <f>"Trad IRN"</f>
        <v>Trad IRN</v>
      </c>
      <c r="AI4964" t="str">
        <f>"Bldg IRN"</f>
        <v>Bldg IRN</v>
      </c>
      <c r="AJ4964" t="s">
        <v>48</v>
      </c>
      <c r="AK4964" t="s">
        <v>48</v>
      </c>
      <c r="AL4964" t="s">
        <v>53</v>
      </c>
      <c r="AM4964">
        <v>1113.0999999999999</v>
      </c>
      <c r="AN4964">
        <v>1113.0999999999999</v>
      </c>
      <c r="AO4964">
        <v>15</v>
      </c>
    </row>
    <row r="4965" spans="1:41" x14ac:dyDescent="0.3">
      <c r="A4965" t="str">
        <f>"Trad IRN"</f>
        <v>Trad IRN</v>
      </c>
      <c r="B4965" t="str">
        <f>"Bldg IRN"</f>
        <v>Bldg IRN</v>
      </c>
      <c r="C4965" t="s">
        <v>41</v>
      </c>
      <c r="D4965" t="s">
        <v>3</v>
      </c>
      <c r="E4965" t="s">
        <v>80</v>
      </c>
      <c r="F4965" t="s">
        <v>81</v>
      </c>
      <c r="G4965" t="s">
        <v>82</v>
      </c>
      <c r="H4965" t="s">
        <v>83</v>
      </c>
      <c r="I4965" t="str">
        <f>"Trad IRN"</f>
        <v>Trad IRN</v>
      </c>
      <c r="J4965" t="s">
        <v>43</v>
      </c>
      <c r="K4965" t="s">
        <v>44</v>
      </c>
      <c r="L4965" t="s">
        <v>45</v>
      </c>
      <c r="M4965" t="s">
        <v>46</v>
      </c>
      <c r="N4965" t="str">
        <f t="shared" si="499"/>
        <v>08/18/2022</v>
      </c>
      <c r="O4965" t="str">
        <f t="shared" si="498"/>
        <v>12/31/2500</v>
      </c>
      <c r="P4965">
        <v>1</v>
      </c>
      <c r="Q4965">
        <v>1</v>
      </c>
      <c r="S4965">
        <v>0</v>
      </c>
      <c r="T4965">
        <v>1</v>
      </c>
      <c r="U4965">
        <v>0</v>
      </c>
      <c r="V4965" t="str">
        <f>"Trad IRN"</f>
        <v>Trad IRN</v>
      </c>
      <c r="W4965">
        <v>100</v>
      </c>
      <c r="X4965" t="s">
        <v>47</v>
      </c>
      <c r="Z4965" t="s">
        <v>47</v>
      </c>
      <c r="AB4965" t="str">
        <f>"01"</f>
        <v>01</v>
      </c>
      <c r="AC4965" t="s">
        <v>48</v>
      </c>
      <c r="AD4965" t="s">
        <v>49</v>
      </c>
      <c r="AE4965" t="s">
        <v>50</v>
      </c>
      <c r="AF4965">
        <v>0</v>
      </c>
      <c r="AG4965" t="s">
        <v>56</v>
      </c>
      <c r="AH4965" t="str">
        <f>"Trad IRN"</f>
        <v>Trad IRN</v>
      </c>
      <c r="AI4965" t="str">
        <f>"Bldg IRN"</f>
        <v>Bldg IRN</v>
      </c>
      <c r="AJ4965" t="s">
        <v>48</v>
      </c>
      <c r="AK4965" t="s">
        <v>48</v>
      </c>
      <c r="AL4965" t="s">
        <v>53</v>
      </c>
      <c r="AM4965">
        <v>1113.0999999999999</v>
      </c>
      <c r="AN4965">
        <v>1113.0999999999999</v>
      </c>
      <c r="AO4965">
        <v>15</v>
      </c>
    </row>
    <row r="4966" spans="1:41" x14ac:dyDescent="0.3">
      <c r="A4966" t="str">
        <f>"Trad IRN"</f>
        <v>Trad IRN</v>
      </c>
      <c r="B4966" t="str">
        <f>"Bldg IRN"</f>
        <v>Bldg IRN</v>
      </c>
      <c r="C4966" t="s">
        <v>41</v>
      </c>
      <c r="D4966" t="s">
        <v>3</v>
      </c>
      <c r="E4966" t="s">
        <v>80</v>
      </c>
      <c r="F4966" t="s">
        <v>81</v>
      </c>
      <c r="G4966" t="s">
        <v>82</v>
      </c>
      <c r="H4966" t="s">
        <v>83</v>
      </c>
      <c r="I4966" t="str">
        <f>"Trad IRN"</f>
        <v>Trad IRN</v>
      </c>
      <c r="J4966" t="s">
        <v>43</v>
      </c>
      <c r="K4966" t="s">
        <v>44</v>
      </c>
      <c r="L4966" t="s">
        <v>45</v>
      </c>
      <c r="M4966" t="s">
        <v>46</v>
      </c>
      <c r="N4966" t="str">
        <f t="shared" si="499"/>
        <v>08/18/2022</v>
      </c>
      <c r="O4966" t="str">
        <f t="shared" si="498"/>
        <v>12/31/2500</v>
      </c>
      <c r="P4966">
        <v>1</v>
      </c>
      <c r="Q4966">
        <v>1</v>
      </c>
      <c r="S4966">
        <v>0</v>
      </c>
      <c r="T4966">
        <v>1</v>
      </c>
      <c r="U4966">
        <v>0</v>
      </c>
      <c r="V4966" t="str">
        <f>"Trad IRN"</f>
        <v>Trad IRN</v>
      </c>
      <c r="W4966">
        <v>100</v>
      </c>
      <c r="X4966" t="s">
        <v>47</v>
      </c>
      <c r="Z4966" t="s">
        <v>47</v>
      </c>
      <c r="AB4966" t="str">
        <f>"04"</f>
        <v>04</v>
      </c>
      <c r="AC4966" t="s">
        <v>48</v>
      </c>
      <c r="AD4966" t="s">
        <v>49</v>
      </c>
      <c r="AE4966" t="s">
        <v>50</v>
      </c>
      <c r="AF4966">
        <v>0</v>
      </c>
      <c r="AG4966" t="s">
        <v>56</v>
      </c>
      <c r="AH4966" t="str">
        <f>"Trad IRN"</f>
        <v>Trad IRN</v>
      </c>
      <c r="AI4966" t="str">
        <f>"Bldg IRN"</f>
        <v>Bldg IRN</v>
      </c>
      <c r="AJ4966" t="s">
        <v>48</v>
      </c>
      <c r="AK4966" t="s">
        <v>48</v>
      </c>
      <c r="AL4966" t="s">
        <v>53</v>
      </c>
      <c r="AM4966">
        <v>1113.0999999999999</v>
      </c>
      <c r="AN4966">
        <v>1113.0999999999999</v>
      </c>
      <c r="AO4966">
        <v>15</v>
      </c>
    </row>
    <row r="4967" spans="1:41" x14ac:dyDescent="0.3">
      <c r="A4967" t="str">
        <f>"Trad IRN"</f>
        <v>Trad IRN</v>
      </c>
      <c r="B4967" t="str">
        <f>"Bldg IRN"</f>
        <v>Bldg IRN</v>
      </c>
      <c r="C4967" t="s">
        <v>41</v>
      </c>
      <c r="D4967" t="s">
        <v>3</v>
      </c>
      <c r="E4967" t="s">
        <v>80</v>
      </c>
      <c r="F4967" t="s">
        <v>81</v>
      </c>
      <c r="G4967" t="s">
        <v>82</v>
      </c>
      <c r="H4967" t="s">
        <v>83</v>
      </c>
      <c r="I4967" t="str">
        <f>"Trad IRN"</f>
        <v>Trad IRN</v>
      </c>
      <c r="J4967" t="s">
        <v>43</v>
      </c>
      <c r="K4967" t="s">
        <v>44</v>
      </c>
      <c r="L4967" t="s">
        <v>45</v>
      </c>
      <c r="M4967" t="s">
        <v>46</v>
      </c>
      <c r="N4967" t="str">
        <f t="shared" si="499"/>
        <v>08/18/2022</v>
      </c>
      <c r="O4967" t="str">
        <f t="shared" si="498"/>
        <v>12/31/2500</v>
      </c>
      <c r="P4967">
        <v>1</v>
      </c>
      <c r="Q4967">
        <v>1</v>
      </c>
      <c r="S4967">
        <v>0</v>
      </c>
      <c r="T4967">
        <v>1</v>
      </c>
      <c r="U4967">
        <v>0</v>
      </c>
      <c r="V4967" t="str">
        <f>"Trad IRN"</f>
        <v>Trad IRN</v>
      </c>
      <c r="W4967">
        <v>100</v>
      </c>
      <c r="X4967" t="s">
        <v>47</v>
      </c>
      <c r="Z4967" t="s">
        <v>47</v>
      </c>
      <c r="AB4967" t="str">
        <f>"01"</f>
        <v>01</v>
      </c>
      <c r="AC4967" t="s">
        <v>48</v>
      </c>
      <c r="AD4967" t="s">
        <v>49</v>
      </c>
      <c r="AE4967" t="s">
        <v>55</v>
      </c>
      <c r="AF4967">
        <v>0</v>
      </c>
      <c r="AG4967" t="s">
        <v>56</v>
      </c>
      <c r="AH4967" t="str">
        <f>"Trad IRN"</f>
        <v>Trad IRN</v>
      </c>
      <c r="AI4967" t="str">
        <f>"Bldg IRN"</f>
        <v>Bldg IRN</v>
      </c>
      <c r="AJ4967" t="s">
        <v>48</v>
      </c>
      <c r="AK4967" t="s">
        <v>48</v>
      </c>
      <c r="AL4967" t="s">
        <v>53</v>
      </c>
      <c r="AM4967">
        <v>1113.0999999999999</v>
      </c>
      <c r="AN4967">
        <v>1113.0999999999999</v>
      </c>
      <c r="AO4967">
        <v>15</v>
      </c>
    </row>
    <row r="4968" spans="1:41" x14ac:dyDescent="0.3">
      <c r="A4968" t="str">
        <f>"Trad IRN"</f>
        <v>Trad IRN</v>
      </c>
      <c r="B4968" t="str">
        <f>"Bldg IRN"</f>
        <v>Bldg IRN</v>
      </c>
      <c r="C4968" t="s">
        <v>41</v>
      </c>
      <c r="D4968" t="s">
        <v>3</v>
      </c>
      <c r="E4968" t="s">
        <v>80</v>
      </c>
      <c r="F4968" t="s">
        <v>81</v>
      </c>
      <c r="G4968" t="s">
        <v>82</v>
      </c>
      <c r="H4968" t="s">
        <v>83</v>
      </c>
      <c r="I4968" t="str">
        <f>"Trad IRN"</f>
        <v>Trad IRN</v>
      </c>
      <c r="J4968" t="s">
        <v>43</v>
      </c>
      <c r="K4968" t="s">
        <v>44</v>
      </c>
      <c r="L4968" t="s">
        <v>45</v>
      </c>
      <c r="M4968" t="s">
        <v>46</v>
      </c>
      <c r="N4968" t="str">
        <f t="shared" si="499"/>
        <v>08/18/2022</v>
      </c>
      <c r="O4968" t="str">
        <f t="shared" si="498"/>
        <v>12/31/2500</v>
      </c>
      <c r="P4968">
        <v>1</v>
      </c>
      <c r="Q4968">
        <v>1</v>
      </c>
      <c r="S4968">
        <v>0</v>
      </c>
      <c r="T4968">
        <v>1</v>
      </c>
      <c r="U4968">
        <v>0</v>
      </c>
      <c r="V4968" t="str">
        <f>"Trad IRN"</f>
        <v>Trad IRN</v>
      </c>
      <c r="W4968">
        <v>100</v>
      </c>
      <c r="X4968" t="s">
        <v>47</v>
      </c>
      <c r="Z4968" t="s">
        <v>47</v>
      </c>
      <c r="AB4968" t="s">
        <v>57</v>
      </c>
      <c r="AC4968" t="s">
        <v>48</v>
      </c>
      <c r="AD4968" t="s">
        <v>49</v>
      </c>
      <c r="AE4968" t="s">
        <v>50</v>
      </c>
      <c r="AF4968">
        <v>0</v>
      </c>
      <c r="AG4968" t="s">
        <v>56</v>
      </c>
      <c r="AH4968" t="str">
        <f>"Trad IRN"</f>
        <v>Trad IRN</v>
      </c>
      <c r="AI4968" t="str">
        <f>"Bldg IRN"</f>
        <v>Bldg IRN</v>
      </c>
      <c r="AJ4968" t="s">
        <v>48</v>
      </c>
      <c r="AK4968" t="s">
        <v>48</v>
      </c>
      <c r="AL4968" t="s">
        <v>53</v>
      </c>
      <c r="AM4968">
        <v>1113.0999999999999</v>
      </c>
      <c r="AN4968">
        <v>1113.0999999999999</v>
      </c>
      <c r="AO4968">
        <v>15</v>
      </c>
    </row>
    <row r="4969" spans="1:41" x14ac:dyDescent="0.3">
      <c r="A4969" t="str">
        <f>"Trad IRN"</f>
        <v>Trad IRN</v>
      </c>
      <c r="B4969" t="str">
        <f>"Bldg IRN"</f>
        <v>Bldg IRN</v>
      </c>
      <c r="C4969" t="s">
        <v>41</v>
      </c>
      <c r="D4969" t="s">
        <v>3</v>
      </c>
      <c r="E4969" t="s">
        <v>80</v>
      </c>
      <c r="F4969" t="s">
        <v>81</v>
      </c>
      <c r="G4969" t="s">
        <v>82</v>
      </c>
      <c r="H4969" t="s">
        <v>83</v>
      </c>
      <c r="I4969" t="str">
        <f>"Trad IRN"</f>
        <v>Trad IRN</v>
      </c>
      <c r="J4969" t="s">
        <v>43</v>
      </c>
      <c r="K4969" t="s">
        <v>44</v>
      </c>
      <c r="L4969" t="s">
        <v>45</v>
      </c>
      <c r="M4969" t="s">
        <v>46</v>
      </c>
      <c r="N4969" t="str">
        <f t="shared" si="499"/>
        <v>08/18/2022</v>
      </c>
      <c r="O4969" t="str">
        <f t="shared" si="498"/>
        <v>12/31/2500</v>
      </c>
      <c r="P4969">
        <v>1</v>
      </c>
      <c r="Q4969">
        <v>1</v>
      </c>
      <c r="R4969">
        <v>1</v>
      </c>
      <c r="S4969">
        <v>0</v>
      </c>
      <c r="T4969">
        <v>1</v>
      </c>
      <c r="U4969">
        <v>0</v>
      </c>
      <c r="V4969" t="str">
        <f>"Trad IRN"</f>
        <v>Trad IRN</v>
      </c>
      <c r="W4969">
        <v>100</v>
      </c>
      <c r="X4969" t="s">
        <v>47</v>
      </c>
      <c r="Z4969" t="s">
        <v>47</v>
      </c>
      <c r="AB4969" t="str">
        <f>"03"</f>
        <v>03</v>
      </c>
      <c r="AC4969" t="str">
        <f>"05"</f>
        <v>05</v>
      </c>
      <c r="AD4969" t="str">
        <f>"1"</f>
        <v>1</v>
      </c>
      <c r="AE4969" t="s">
        <v>50</v>
      </c>
      <c r="AF4969">
        <v>0</v>
      </c>
      <c r="AG4969" t="s">
        <v>56</v>
      </c>
      <c r="AH4969" t="str">
        <f>"Trad IRN"</f>
        <v>Trad IRN</v>
      </c>
      <c r="AI4969" t="str">
        <f>"Bldg IRN"</f>
        <v>Bldg IRN</v>
      </c>
      <c r="AJ4969" t="s">
        <v>48</v>
      </c>
      <c r="AK4969" t="s">
        <v>48</v>
      </c>
      <c r="AL4969" t="s">
        <v>53</v>
      </c>
      <c r="AM4969">
        <v>1113.0999999999999</v>
      </c>
      <c r="AN4969">
        <v>1113.0999999999999</v>
      </c>
      <c r="AO4969">
        <v>15</v>
      </c>
    </row>
    <row r="4970" spans="1:41" x14ac:dyDescent="0.3">
      <c r="A4970" t="str">
        <f>"Trad IRN"</f>
        <v>Trad IRN</v>
      </c>
      <c r="B4970" t="str">
        <f>"Bldg IRN"</f>
        <v>Bldg IRN</v>
      </c>
      <c r="C4970" t="s">
        <v>41</v>
      </c>
      <c r="D4970" t="s">
        <v>3</v>
      </c>
      <c r="E4970" t="s">
        <v>80</v>
      </c>
      <c r="F4970" t="s">
        <v>81</v>
      </c>
      <c r="G4970" t="s">
        <v>82</v>
      </c>
      <c r="H4970" t="s">
        <v>83</v>
      </c>
      <c r="I4970" t="str">
        <f>"Trad IRN"</f>
        <v>Trad IRN</v>
      </c>
      <c r="J4970" t="s">
        <v>43</v>
      </c>
      <c r="K4970" t="s">
        <v>44</v>
      </c>
      <c r="L4970" t="s">
        <v>45</v>
      </c>
      <c r="M4970" t="s">
        <v>46</v>
      </c>
      <c r="N4970" t="str">
        <f t="shared" si="499"/>
        <v>08/18/2022</v>
      </c>
      <c r="O4970" t="str">
        <f t="shared" si="498"/>
        <v>12/31/2500</v>
      </c>
      <c r="P4970">
        <v>1</v>
      </c>
      <c r="Q4970">
        <v>1</v>
      </c>
      <c r="S4970">
        <v>0</v>
      </c>
      <c r="T4970">
        <v>1</v>
      </c>
      <c r="U4970">
        <v>0</v>
      </c>
      <c r="V4970" t="str">
        <f>"Trad IRN"</f>
        <v>Trad IRN</v>
      </c>
      <c r="W4970">
        <v>100</v>
      </c>
      <c r="X4970" t="s">
        <v>47</v>
      </c>
      <c r="Z4970" t="s">
        <v>47</v>
      </c>
      <c r="AB4970" t="str">
        <f>"04"</f>
        <v>04</v>
      </c>
      <c r="AC4970" t="s">
        <v>48</v>
      </c>
      <c r="AD4970" t="s">
        <v>49</v>
      </c>
      <c r="AE4970" t="s">
        <v>50</v>
      </c>
      <c r="AF4970">
        <v>0</v>
      </c>
      <c r="AG4970" t="s">
        <v>56</v>
      </c>
      <c r="AH4970" t="str">
        <f>"Trad IRN"</f>
        <v>Trad IRN</v>
      </c>
      <c r="AI4970" t="str">
        <f>"Bldg IRN"</f>
        <v>Bldg IRN</v>
      </c>
      <c r="AJ4970" t="s">
        <v>48</v>
      </c>
      <c r="AK4970" t="s">
        <v>48</v>
      </c>
      <c r="AL4970" t="s">
        <v>53</v>
      </c>
      <c r="AM4970">
        <v>1113.0999999999999</v>
      </c>
      <c r="AN4970">
        <v>1113.0999999999999</v>
      </c>
      <c r="AO4970">
        <v>15</v>
      </c>
    </row>
    <row r="4971" spans="1:41" x14ac:dyDescent="0.3">
      <c r="A4971" t="str">
        <f>"Trad IRN"</f>
        <v>Trad IRN</v>
      </c>
      <c r="B4971" t="str">
        <f>"Bldg IRN"</f>
        <v>Bldg IRN</v>
      </c>
      <c r="C4971" t="s">
        <v>41</v>
      </c>
      <c r="D4971" t="s">
        <v>3</v>
      </c>
      <c r="E4971" t="s">
        <v>80</v>
      </c>
      <c r="F4971" t="s">
        <v>81</v>
      </c>
      <c r="G4971" t="s">
        <v>82</v>
      </c>
      <c r="H4971" t="s">
        <v>83</v>
      </c>
      <c r="I4971" t="str">
        <f>"Trad IRN"</f>
        <v>Trad IRN</v>
      </c>
      <c r="J4971" t="s">
        <v>43</v>
      </c>
      <c r="K4971" t="s">
        <v>44</v>
      </c>
      <c r="L4971" t="s">
        <v>45</v>
      </c>
      <c r="M4971" t="s">
        <v>46</v>
      </c>
      <c r="N4971" t="str">
        <f t="shared" si="499"/>
        <v>08/18/2022</v>
      </c>
      <c r="O4971" t="str">
        <f t="shared" si="498"/>
        <v>12/31/2500</v>
      </c>
      <c r="P4971">
        <v>1</v>
      </c>
      <c r="Q4971">
        <v>1</v>
      </c>
      <c r="R4971">
        <v>1</v>
      </c>
      <c r="S4971">
        <v>0</v>
      </c>
      <c r="T4971">
        <v>1</v>
      </c>
      <c r="U4971">
        <v>0</v>
      </c>
      <c r="V4971" t="str">
        <f>"Trad IRN"</f>
        <v>Trad IRN</v>
      </c>
      <c r="W4971">
        <v>100</v>
      </c>
      <c r="X4971" t="s">
        <v>47</v>
      </c>
      <c r="Z4971" t="s">
        <v>47</v>
      </c>
      <c r="AB4971" t="str">
        <f>"02"</f>
        <v>02</v>
      </c>
      <c r="AC4971" t="str">
        <f>"05"</f>
        <v>05</v>
      </c>
      <c r="AD4971" t="str">
        <f>"1"</f>
        <v>1</v>
      </c>
      <c r="AE4971" t="s">
        <v>50</v>
      </c>
      <c r="AF4971">
        <v>0</v>
      </c>
      <c r="AG4971" t="s">
        <v>56</v>
      </c>
      <c r="AH4971" t="str">
        <f>"Trad IRN"</f>
        <v>Trad IRN</v>
      </c>
      <c r="AI4971" t="str">
        <f>"Bldg IRN"</f>
        <v>Bldg IRN</v>
      </c>
      <c r="AJ4971" t="s">
        <v>48</v>
      </c>
      <c r="AK4971" t="s">
        <v>48</v>
      </c>
      <c r="AL4971" t="s">
        <v>53</v>
      </c>
      <c r="AM4971">
        <v>1113.0999999999999</v>
      </c>
      <c r="AN4971">
        <v>1113.0999999999999</v>
      </c>
      <c r="AO4971">
        <v>15</v>
      </c>
    </row>
    <row r="4972" spans="1:41" x14ac:dyDescent="0.3">
      <c r="A4972" t="str">
        <f>"Trad IRN"</f>
        <v>Trad IRN</v>
      </c>
      <c r="B4972" t="str">
        <f>"Bldg IRN"</f>
        <v>Bldg IRN</v>
      </c>
      <c r="C4972" t="s">
        <v>41</v>
      </c>
      <c r="D4972" t="s">
        <v>3</v>
      </c>
      <c r="E4972" t="s">
        <v>80</v>
      </c>
      <c r="F4972" t="s">
        <v>81</v>
      </c>
      <c r="G4972" t="s">
        <v>82</v>
      </c>
      <c r="H4972" t="s">
        <v>83</v>
      </c>
      <c r="I4972" t="str">
        <f>"Trad IRN"</f>
        <v>Trad IRN</v>
      </c>
      <c r="J4972" t="s">
        <v>43</v>
      </c>
      <c r="K4972" t="s">
        <v>44</v>
      </c>
      <c r="L4972" t="s">
        <v>45</v>
      </c>
      <c r="M4972" t="s">
        <v>46</v>
      </c>
      <c r="N4972" t="str">
        <f t="shared" si="499"/>
        <v>08/18/2022</v>
      </c>
      <c r="O4972" t="str">
        <f t="shared" si="498"/>
        <v>12/31/2500</v>
      </c>
      <c r="P4972">
        <v>1</v>
      </c>
      <c r="Q4972">
        <v>1</v>
      </c>
      <c r="S4972">
        <v>0</v>
      </c>
      <c r="T4972">
        <v>1</v>
      </c>
      <c r="U4972">
        <v>0</v>
      </c>
      <c r="V4972" t="str">
        <f>"Trad IRN"</f>
        <v>Trad IRN</v>
      </c>
      <c r="W4972">
        <v>100</v>
      </c>
      <c r="X4972" t="s">
        <v>47</v>
      </c>
      <c r="Z4972" t="s">
        <v>47</v>
      </c>
      <c r="AB4972" t="str">
        <f>"01"</f>
        <v>01</v>
      </c>
      <c r="AC4972" t="s">
        <v>48</v>
      </c>
      <c r="AD4972" t="s">
        <v>49</v>
      </c>
      <c r="AE4972" t="s">
        <v>50</v>
      </c>
      <c r="AF4972">
        <v>0</v>
      </c>
      <c r="AG4972" t="s">
        <v>56</v>
      </c>
      <c r="AH4972" t="str">
        <f>"Trad IRN"</f>
        <v>Trad IRN</v>
      </c>
      <c r="AI4972" t="str">
        <f>"Bldg IRN"</f>
        <v>Bldg IRN</v>
      </c>
      <c r="AJ4972" t="s">
        <v>48</v>
      </c>
      <c r="AK4972" t="s">
        <v>48</v>
      </c>
      <c r="AL4972" t="s">
        <v>53</v>
      </c>
      <c r="AM4972">
        <v>1113.0999999999999</v>
      </c>
      <c r="AN4972">
        <v>1113.0999999999999</v>
      </c>
      <c r="AO4972">
        <v>15</v>
      </c>
    </row>
    <row r="4973" spans="1:41" x14ac:dyDescent="0.3">
      <c r="A4973" t="str">
        <f>"Trad IRN"</f>
        <v>Trad IRN</v>
      </c>
      <c r="B4973" t="str">
        <f>"Bldg IRN"</f>
        <v>Bldg IRN</v>
      </c>
      <c r="C4973" t="s">
        <v>41</v>
      </c>
      <c r="D4973" t="s">
        <v>3</v>
      </c>
      <c r="E4973" t="s">
        <v>80</v>
      </c>
      <c r="F4973" t="s">
        <v>81</v>
      </c>
      <c r="G4973" t="s">
        <v>82</v>
      </c>
      <c r="H4973" t="s">
        <v>83</v>
      </c>
      <c r="I4973" t="str">
        <f>"Trad IRN"</f>
        <v>Trad IRN</v>
      </c>
      <c r="J4973" t="s">
        <v>43</v>
      </c>
      <c r="K4973" t="s">
        <v>44</v>
      </c>
      <c r="L4973" t="s">
        <v>45</v>
      </c>
      <c r="M4973" t="s">
        <v>46</v>
      </c>
      <c r="N4973" t="str">
        <f t="shared" si="499"/>
        <v>08/18/2022</v>
      </c>
      <c r="O4973" t="str">
        <f t="shared" si="498"/>
        <v>12/31/2500</v>
      </c>
      <c r="P4973">
        <v>1</v>
      </c>
      <c r="Q4973">
        <v>1</v>
      </c>
      <c r="S4973">
        <v>0</v>
      </c>
      <c r="T4973">
        <v>1</v>
      </c>
      <c r="U4973">
        <v>0</v>
      </c>
      <c r="V4973" t="str">
        <f>"Trad IRN"</f>
        <v>Trad IRN</v>
      </c>
      <c r="W4973">
        <v>100</v>
      </c>
      <c r="X4973" t="s">
        <v>47</v>
      </c>
      <c r="Z4973" t="s">
        <v>47</v>
      </c>
      <c r="AB4973" t="str">
        <f>"03"</f>
        <v>03</v>
      </c>
      <c r="AC4973" t="s">
        <v>48</v>
      </c>
      <c r="AD4973" t="s">
        <v>49</v>
      </c>
      <c r="AE4973" t="s">
        <v>50</v>
      </c>
      <c r="AF4973">
        <v>0</v>
      </c>
      <c r="AG4973" t="s">
        <v>56</v>
      </c>
      <c r="AH4973" t="str">
        <f>"Trad IRN"</f>
        <v>Trad IRN</v>
      </c>
      <c r="AI4973" t="str">
        <f>"Bldg IRN"</f>
        <v>Bldg IRN</v>
      </c>
      <c r="AJ4973" t="s">
        <v>48</v>
      </c>
      <c r="AK4973" t="s">
        <v>48</v>
      </c>
      <c r="AL4973" t="s">
        <v>53</v>
      </c>
      <c r="AM4973">
        <v>1113.0999999999999</v>
      </c>
      <c r="AN4973">
        <v>1113.0999999999999</v>
      </c>
      <c r="AO4973">
        <v>15</v>
      </c>
    </row>
    <row r="4974" spans="1:41" x14ac:dyDescent="0.3">
      <c r="A4974" t="str">
        <f>"Trad IRN"</f>
        <v>Trad IRN</v>
      </c>
      <c r="B4974" t="str">
        <f>"Bldg IRN"</f>
        <v>Bldg IRN</v>
      </c>
      <c r="C4974" t="s">
        <v>41</v>
      </c>
      <c r="D4974" t="s">
        <v>3</v>
      </c>
      <c r="E4974" t="s">
        <v>80</v>
      </c>
      <c r="F4974" t="s">
        <v>81</v>
      </c>
      <c r="G4974" t="s">
        <v>82</v>
      </c>
      <c r="H4974" t="s">
        <v>83</v>
      </c>
      <c r="I4974" t="str">
        <f>"Trad IRN"</f>
        <v>Trad IRN</v>
      </c>
      <c r="J4974" t="s">
        <v>43</v>
      </c>
      <c r="K4974" t="s">
        <v>44</v>
      </c>
      <c r="L4974" t="s">
        <v>45</v>
      </c>
      <c r="M4974" t="s">
        <v>46</v>
      </c>
      <c r="N4974" t="str">
        <f t="shared" si="499"/>
        <v>08/18/2022</v>
      </c>
      <c r="O4974" t="str">
        <f t="shared" si="498"/>
        <v>12/31/2500</v>
      </c>
      <c r="P4974">
        <v>1</v>
      </c>
      <c r="Q4974">
        <v>1</v>
      </c>
      <c r="S4974">
        <v>0</v>
      </c>
      <c r="T4974">
        <v>1</v>
      </c>
      <c r="U4974">
        <v>0</v>
      </c>
      <c r="V4974" t="str">
        <f>"Trad IRN"</f>
        <v>Trad IRN</v>
      </c>
      <c r="W4974">
        <v>100</v>
      </c>
      <c r="X4974" t="s">
        <v>47</v>
      </c>
      <c r="Z4974" t="s">
        <v>47</v>
      </c>
      <c r="AB4974" t="str">
        <f>"01"</f>
        <v>01</v>
      </c>
      <c r="AC4974" t="s">
        <v>48</v>
      </c>
      <c r="AD4974" t="s">
        <v>49</v>
      </c>
      <c r="AE4974" t="s">
        <v>50</v>
      </c>
      <c r="AF4974">
        <v>0</v>
      </c>
      <c r="AG4974" t="s">
        <v>56</v>
      </c>
      <c r="AH4974" t="str">
        <f>"Trad IRN"</f>
        <v>Trad IRN</v>
      </c>
      <c r="AI4974" t="str">
        <f>"Bldg IRN"</f>
        <v>Bldg IRN</v>
      </c>
      <c r="AJ4974" t="s">
        <v>48</v>
      </c>
      <c r="AK4974" t="s">
        <v>48</v>
      </c>
      <c r="AL4974" t="s">
        <v>53</v>
      </c>
      <c r="AM4974">
        <v>1113.0999999999999</v>
      </c>
      <c r="AN4974">
        <v>1113.0999999999999</v>
      </c>
      <c r="AO4974">
        <v>15</v>
      </c>
    </row>
    <row r="4975" spans="1:41" x14ac:dyDescent="0.3">
      <c r="A4975" t="str">
        <f>"Trad IRN"</f>
        <v>Trad IRN</v>
      </c>
      <c r="B4975" t="str">
        <f>"Bldg IRN"</f>
        <v>Bldg IRN</v>
      </c>
      <c r="C4975" t="s">
        <v>41</v>
      </c>
      <c r="D4975" t="s">
        <v>3</v>
      </c>
      <c r="E4975" t="s">
        <v>80</v>
      </c>
      <c r="F4975" t="s">
        <v>81</v>
      </c>
      <c r="G4975" t="s">
        <v>82</v>
      </c>
      <c r="H4975" t="s">
        <v>83</v>
      </c>
      <c r="I4975" t="str">
        <f>"Trad IRN"</f>
        <v>Trad IRN</v>
      </c>
      <c r="J4975" t="s">
        <v>43</v>
      </c>
      <c r="K4975" t="s">
        <v>44</v>
      </c>
      <c r="L4975" t="s">
        <v>45</v>
      </c>
      <c r="M4975" t="s">
        <v>46</v>
      </c>
      <c r="N4975" t="str">
        <f t="shared" si="499"/>
        <v>08/18/2022</v>
      </c>
      <c r="O4975" t="str">
        <f t="shared" si="498"/>
        <v>12/31/2500</v>
      </c>
      <c r="P4975">
        <v>1</v>
      </c>
      <c r="Q4975">
        <v>1</v>
      </c>
      <c r="S4975">
        <v>0</v>
      </c>
      <c r="T4975">
        <v>1</v>
      </c>
      <c r="U4975">
        <v>0</v>
      </c>
      <c r="V4975" t="str">
        <f>"Trad IRN"</f>
        <v>Trad IRN</v>
      </c>
      <c r="W4975">
        <v>100</v>
      </c>
      <c r="X4975" t="s">
        <v>47</v>
      </c>
      <c r="Z4975" t="s">
        <v>47</v>
      </c>
      <c r="AB4975" t="str">
        <f>"02"</f>
        <v>02</v>
      </c>
      <c r="AC4975" t="s">
        <v>48</v>
      </c>
      <c r="AD4975" t="s">
        <v>49</v>
      </c>
      <c r="AE4975" t="s">
        <v>50</v>
      </c>
      <c r="AF4975">
        <v>0</v>
      </c>
      <c r="AG4975" t="s">
        <v>56</v>
      </c>
      <c r="AH4975" t="str">
        <f>"Trad IRN"</f>
        <v>Trad IRN</v>
      </c>
      <c r="AI4975" t="str">
        <f>"Bldg IRN"</f>
        <v>Bldg IRN</v>
      </c>
      <c r="AJ4975" t="s">
        <v>48</v>
      </c>
      <c r="AK4975" t="s">
        <v>48</v>
      </c>
      <c r="AL4975" t="s">
        <v>53</v>
      </c>
      <c r="AM4975">
        <v>1113.0999999999999</v>
      </c>
      <c r="AN4975">
        <v>1113.0999999999999</v>
      </c>
      <c r="AO4975">
        <v>15</v>
      </c>
    </row>
    <row r="4976" spans="1:41" x14ac:dyDescent="0.3">
      <c r="A4976" t="str">
        <f>"Trad IRN"</f>
        <v>Trad IRN</v>
      </c>
      <c r="B4976" t="str">
        <f>"Bldg IRN"</f>
        <v>Bldg IRN</v>
      </c>
      <c r="C4976" t="s">
        <v>41</v>
      </c>
      <c r="D4976" t="s">
        <v>3</v>
      </c>
      <c r="E4976" t="s">
        <v>80</v>
      </c>
      <c r="F4976" t="s">
        <v>81</v>
      </c>
      <c r="G4976" t="s">
        <v>82</v>
      </c>
      <c r="H4976" t="s">
        <v>83</v>
      </c>
      <c r="I4976" t="str">
        <f>"Trad IRN"</f>
        <v>Trad IRN</v>
      </c>
      <c r="J4976" t="s">
        <v>43</v>
      </c>
      <c r="K4976" t="s">
        <v>44</v>
      </c>
      <c r="L4976" t="s">
        <v>45</v>
      </c>
      <c r="M4976" t="s">
        <v>46</v>
      </c>
      <c r="N4976" t="str">
        <f t="shared" si="499"/>
        <v>08/18/2022</v>
      </c>
      <c r="O4976" t="str">
        <f t="shared" si="498"/>
        <v>12/31/2500</v>
      </c>
      <c r="P4976">
        <v>1</v>
      </c>
      <c r="Q4976">
        <v>1</v>
      </c>
      <c r="S4976">
        <v>0</v>
      </c>
      <c r="T4976">
        <v>1</v>
      </c>
      <c r="U4976">
        <v>0</v>
      </c>
      <c r="V4976" t="str">
        <f>"Trad IRN"</f>
        <v>Trad IRN</v>
      </c>
      <c r="W4976">
        <v>100</v>
      </c>
      <c r="X4976" t="s">
        <v>47</v>
      </c>
      <c r="Z4976" t="s">
        <v>47</v>
      </c>
      <c r="AB4976" t="str">
        <f>"05"</f>
        <v>05</v>
      </c>
      <c r="AC4976" t="s">
        <v>48</v>
      </c>
      <c r="AD4976" t="s">
        <v>49</v>
      </c>
      <c r="AE4976" t="s">
        <v>50</v>
      </c>
      <c r="AF4976">
        <v>0</v>
      </c>
      <c r="AG4976" t="s">
        <v>56</v>
      </c>
      <c r="AH4976" t="str">
        <f>"Trad IRN"</f>
        <v>Trad IRN</v>
      </c>
      <c r="AI4976" t="str">
        <f>"Bldg IRN"</f>
        <v>Bldg IRN</v>
      </c>
      <c r="AJ4976" t="s">
        <v>48</v>
      </c>
      <c r="AK4976" t="s">
        <v>48</v>
      </c>
      <c r="AL4976" t="s">
        <v>53</v>
      </c>
      <c r="AM4976">
        <v>1113.0999999999999</v>
      </c>
      <c r="AN4976">
        <v>1113.0999999999999</v>
      </c>
      <c r="AO4976">
        <v>15</v>
      </c>
    </row>
    <row r="4977" spans="1:41" x14ac:dyDescent="0.3">
      <c r="A4977" t="str">
        <f>"Trad IRN"</f>
        <v>Trad IRN</v>
      </c>
      <c r="B4977" t="str">
        <f>"Bldg IRN"</f>
        <v>Bldg IRN</v>
      </c>
      <c r="C4977" t="s">
        <v>41</v>
      </c>
      <c r="D4977" t="s">
        <v>3</v>
      </c>
      <c r="E4977" t="s">
        <v>80</v>
      </c>
      <c r="F4977" t="s">
        <v>81</v>
      </c>
      <c r="G4977" t="s">
        <v>82</v>
      </c>
      <c r="H4977" t="s">
        <v>83</v>
      </c>
      <c r="I4977" t="str">
        <f>"Trad IRN"</f>
        <v>Trad IRN</v>
      </c>
      <c r="J4977" t="s">
        <v>43</v>
      </c>
      <c r="K4977" t="s">
        <v>44</v>
      </c>
      <c r="L4977" t="s">
        <v>45</v>
      </c>
      <c r="M4977" t="s">
        <v>46</v>
      </c>
      <c r="N4977" t="str">
        <f t="shared" si="499"/>
        <v>08/18/2022</v>
      </c>
      <c r="O4977" t="str">
        <f t="shared" si="498"/>
        <v>12/31/2500</v>
      </c>
      <c r="P4977">
        <v>1</v>
      </c>
      <c r="Q4977">
        <v>1</v>
      </c>
      <c r="S4977">
        <v>0</v>
      </c>
      <c r="T4977">
        <v>1</v>
      </c>
      <c r="U4977">
        <v>0</v>
      </c>
      <c r="V4977" t="str">
        <f>"Trad IRN"</f>
        <v>Trad IRN</v>
      </c>
      <c r="W4977">
        <v>100</v>
      </c>
      <c r="X4977" t="s">
        <v>47</v>
      </c>
      <c r="Z4977" t="s">
        <v>47</v>
      </c>
      <c r="AB4977" t="s">
        <v>57</v>
      </c>
      <c r="AC4977" t="s">
        <v>48</v>
      </c>
      <c r="AD4977" t="s">
        <v>49</v>
      </c>
      <c r="AE4977" t="s">
        <v>50</v>
      </c>
      <c r="AF4977">
        <v>0</v>
      </c>
      <c r="AG4977" t="s">
        <v>56</v>
      </c>
      <c r="AH4977" t="str">
        <f>"Trad IRN"</f>
        <v>Trad IRN</v>
      </c>
      <c r="AI4977" t="str">
        <f>"Bldg IRN"</f>
        <v>Bldg IRN</v>
      </c>
      <c r="AJ4977" t="s">
        <v>48</v>
      </c>
      <c r="AK4977" t="s">
        <v>48</v>
      </c>
      <c r="AL4977" t="s">
        <v>53</v>
      </c>
      <c r="AM4977">
        <v>1113.0999999999999</v>
      </c>
      <c r="AN4977">
        <v>1113.0999999999999</v>
      </c>
      <c r="AO4977">
        <v>15</v>
      </c>
    </row>
    <row r="4978" spans="1:41" x14ac:dyDescent="0.3">
      <c r="A4978" t="str">
        <f>"Trad IRN"</f>
        <v>Trad IRN</v>
      </c>
      <c r="B4978" t="str">
        <f>"Bldg IRN"</f>
        <v>Bldg IRN</v>
      </c>
      <c r="C4978" t="s">
        <v>41</v>
      </c>
      <c r="D4978" t="s">
        <v>3</v>
      </c>
      <c r="E4978" t="s">
        <v>80</v>
      </c>
      <c r="F4978" t="s">
        <v>81</v>
      </c>
      <c r="G4978" t="s">
        <v>82</v>
      </c>
      <c r="H4978" t="s">
        <v>83</v>
      </c>
      <c r="I4978" t="str">
        <f>"Trad IRN"</f>
        <v>Trad IRN</v>
      </c>
      <c r="J4978" t="s">
        <v>43</v>
      </c>
      <c r="K4978" t="s">
        <v>44</v>
      </c>
      <c r="L4978" t="s">
        <v>45</v>
      </c>
      <c r="M4978" t="s">
        <v>46</v>
      </c>
      <c r="N4978" t="str">
        <f t="shared" si="499"/>
        <v>08/18/2022</v>
      </c>
      <c r="O4978" t="str">
        <f t="shared" si="498"/>
        <v>12/31/2500</v>
      </c>
      <c r="P4978">
        <v>1</v>
      </c>
      <c r="Q4978">
        <v>1</v>
      </c>
      <c r="S4978">
        <v>1</v>
      </c>
      <c r="T4978">
        <v>1</v>
      </c>
      <c r="U4978">
        <v>0</v>
      </c>
      <c r="V4978" t="str">
        <f>"Trad IRN"</f>
        <v>Trad IRN</v>
      </c>
      <c r="W4978">
        <v>100</v>
      </c>
      <c r="X4978" t="s">
        <v>47</v>
      </c>
      <c r="Z4978" t="s">
        <v>47</v>
      </c>
      <c r="AB4978" t="str">
        <f>"04"</f>
        <v>04</v>
      </c>
      <c r="AC4978" t="s">
        <v>48</v>
      </c>
      <c r="AD4978" t="s">
        <v>49</v>
      </c>
      <c r="AE4978" t="s">
        <v>50</v>
      </c>
      <c r="AF4978">
        <v>0</v>
      </c>
      <c r="AG4978" t="s">
        <v>56</v>
      </c>
      <c r="AH4978" t="str">
        <f>"Trad IRN"</f>
        <v>Trad IRN</v>
      </c>
      <c r="AI4978" t="str">
        <f>"Bldg IRN"</f>
        <v>Bldg IRN</v>
      </c>
      <c r="AJ4978" t="s">
        <v>48</v>
      </c>
      <c r="AK4978" t="s">
        <v>48</v>
      </c>
      <c r="AL4978" t="s">
        <v>53</v>
      </c>
      <c r="AM4978">
        <v>1113.0999999999999</v>
      </c>
      <c r="AN4978">
        <v>1113.0999999999999</v>
      </c>
      <c r="AO4978">
        <v>15</v>
      </c>
    </row>
    <row r="4979" spans="1:41" x14ac:dyDescent="0.3">
      <c r="A4979" t="str">
        <f>"Trad IRN"</f>
        <v>Trad IRN</v>
      </c>
      <c r="B4979" t="str">
        <f>"Bldg IRN"</f>
        <v>Bldg IRN</v>
      </c>
      <c r="C4979" t="s">
        <v>41</v>
      </c>
      <c r="D4979" t="s">
        <v>3</v>
      </c>
      <c r="E4979" t="s">
        <v>80</v>
      </c>
      <c r="F4979" t="s">
        <v>81</v>
      </c>
      <c r="G4979" t="s">
        <v>82</v>
      </c>
      <c r="H4979" t="s">
        <v>83</v>
      </c>
      <c r="I4979" t="str">
        <f>"Trad IRN"</f>
        <v>Trad IRN</v>
      </c>
      <c r="J4979" t="s">
        <v>43</v>
      </c>
      <c r="K4979" t="s">
        <v>44</v>
      </c>
      <c r="L4979" t="s">
        <v>45</v>
      </c>
      <c r="M4979" t="s">
        <v>46</v>
      </c>
      <c r="N4979" t="str">
        <f t="shared" si="499"/>
        <v>08/18/2022</v>
      </c>
      <c r="O4979" t="str">
        <f t="shared" si="498"/>
        <v>12/31/2500</v>
      </c>
      <c r="P4979">
        <v>1</v>
      </c>
      <c r="Q4979">
        <v>1</v>
      </c>
      <c r="S4979">
        <v>0</v>
      </c>
      <c r="T4979">
        <v>1</v>
      </c>
      <c r="U4979">
        <v>0</v>
      </c>
      <c r="V4979" t="str">
        <f>"Trad IRN"</f>
        <v>Trad IRN</v>
      </c>
      <c r="W4979">
        <v>100</v>
      </c>
      <c r="X4979" t="s">
        <v>47</v>
      </c>
      <c r="Z4979" t="s">
        <v>47</v>
      </c>
      <c r="AB4979" t="str">
        <f>"02"</f>
        <v>02</v>
      </c>
      <c r="AC4979" t="s">
        <v>48</v>
      </c>
      <c r="AD4979" t="s">
        <v>49</v>
      </c>
      <c r="AE4979" t="s">
        <v>50</v>
      </c>
      <c r="AF4979">
        <v>0</v>
      </c>
      <c r="AG4979" t="s">
        <v>56</v>
      </c>
      <c r="AH4979" t="str">
        <f>"Trad IRN"</f>
        <v>Trad IRN</v>
      </c>
      <c r="AI4979" t="str">
        <f>"Bldg IRN"</f>
        <v>Bldg IRN</v>
      </c>
      <c r="AJ4979" t="s">
        <v>48</v>
      </c>
      <c r="AK4979" t="s">
        <v>48</v>
      </c>
      <c r="AL4979" t="s">
        <v>53</v>
      </c>
      <c r="AM4979">
        <v>1113.0999999999999</v>
      </c>
      <c r="AN4979">
        <v>1113.0999999999999</v>
      </c>
      <c r="AO4979">
        <v>15</v>
      </c>
    </row>
    <row r="4980" spans="1:41" x14ac:dyDescent="0.3">
      <c r="A4980" t="str">
        <f>"Trad IRN"</f>
        <v>Trad IRN</v>
      </c>
      <c r="B4980" t="str">
        <f>"Bldg IRN"</f>
        <v>Bldg IRN</v>
      </c>
      <c r="C4980" t="s">
        <v>41</v>
      </c>
      <c r="D4980" t="s">
        <v>3</v>
      </c>
      <c r="E4980" t="s">
        <v>80</v>
      </c>
      <c r="F4980" t="s">
        <v>81</v>
      </c>
      <c r="G4980" t="s">
        <v>82</v>
      </c>
      <c r="H4980" t="s">
        <v>83</v>
      </c>
      <c r="I4980" t="str">
        <f>"Trad IRN"</f>
        <v>Trad IRN</v>
      </c>
      <c r="J4980" t="s">
        <v>43</v>
      </c>
      <c r="K4980" t="s">
        <v>44</v>
      </c>
      <c r="L4980" t="s">
        <v>45</v>
      </c>
      <c r="M4980" t="s">
        <v>46</v>
      </c>
      <c r="N4980" t="str">
        <f t="shared" si="499"/>
        <v>08/18/2022</v>
      </c>
      <c r="O4980" t="str">
        <f t="shared" si="498"/>
        <v>12/31/2500</v>
      </c>
      <c r="P4980">
        <v>1</v>
      </c>
      <c r="Q4980">
        <v>1</v>
      </c>
      <c r="S4980">
        <v>0</v>
      </c>
      <c r="T4980">
        <v>1</v>
      </c>
      <c r="U4980">
        <v>0</v>
      </c>
      <c r="V4980" t="str">
        <f>"Trad IRN"</f>
        <v>Trad IRN</v>
      </c>
      <c r="W4980">
        <v>100</v>
      </c>
      <c r="X4980" t="s">
        <v>47</v>
      </c>
      <c r="Z4980" t="s">
        <v>47</v>
      </c>
      <c r="AB4980" t="str">
        <f>"02"</f>
        <v>02</v>
      </c>
      <c r="AC4980" t="s">
        <v>48</v>
      </c>
      <c r="AD4980" t="s">
        <v>49</v>
      </c>
      <c r="AE4980" t="s">
        <v>50</v>
      </c>
      <c r="AF4980">
        <v>0</v>
      </c>
      <c r="AG4980" t="s">
        <v>56</v>
      </c>
      <c r="AH4980" t="str">
        <f>"Trad IRN"</f>
        <v>Trad IRN</v>
      </c>
      <c r="AI4980" t="str">
        <f>"Bldg IRN"</f>
        <v>Bldg IRN</v>
      </c>
      <c r="AJ4980" t="s">
        <v>48</v>
      </c>
      <c r="AK4980" t="s">
        <v>48</v>
      </c>
      <c r="AL4980" t="s">
        <v>53</v>
      </c>
      <c r="AM4980">
        <v>1113.0999999999999</v>
      </c>
      <c r="AN4980">
        <v>1113.0999999999999</v>
      </c>
      <c r="AO4980">
        <v>15</v>
      </c>
    </row>
    <row r="4981" spans="1:41" x14ac:dyDescent="0.3">
      <c r="A4981" t="str">
        <f>"Trad IRN"</f>
        <v>Trad IRN</v>
      </c>
      <c r="B4981" t="str">
        <f>"Bldg IRN"</f>
        <v>Bldg IRN</v>
      </c>
      <c r="C4981" t="s">
        <v>41</v>
      </c>
      <c r="D4981" t="s">
        <v>3</v>
      </c>
      <c r="E4981" t="s">
        <v>80</v>
      </c>
      <c r="F4981" t="s">
        <v>81</v>
      </c>
      <c r="G4981" t="s">
        <v>82</v>
      </c>
      <c r="H4981" t="s">
        <v>83</v>
      </c>
      <c r="I4981" t="str">
        <f>"Trad IRN"</f>
        <v>Trad IRN</v>
      </c>
      <c r="J4981" t="s">
        <v>43</v>
      </c>
      <c r="K4981" t="s">
        <v>44</v>
      </c>
      <c r="L4981" t="s">
        <v>45</v>
      </c>
      <c r="M4981" t="s">
        <v>46</v>
      </c>
      <c r="N4981" t="str">
        <f t="shared" si="499"/>
        <v>08/18/2022</v>
      </c>
      <c r="O4981" t="str">
        <f t="shared" si="498"/>
        <v>12/31/2500</v>
      </c>
      <c r="P4981">
        <v>1</v>
      </c>
      <c r="Q4981">
        <v>1</v>
      </c>
      <c r="S4981">
        <v>1</v>
      </c>
      <c r="T4981">
        <v>1</v>
      </c>
      <c r="U4981">
        <v>0</v>
      </c>
      <c r="V4981" t="str">
        <f>"Trad IRN"</f>
        <v>Trad IRN</v>
      </c>
      <c r="W4981">
        <v>100</v>
      </c>
      <c r="X4981" t="s">
        <v>47</v>
      </c>
      <c r="Z4981" t="s">
        <v>47</v>
      </c>
      <c r="AB4981" t="str">
        <f>"04"</f>
        <v>04</v>
      </c>
      <c r="AC4981" t="s">
        <v>48</v>
      </c>
      <c r="AD4981" t="s">
        <v>49</v>
      </c>
      <c r="AE4981" t="s">
        <v>50</v>
      </c>
      <c r="AF4981">
        <v>0</v>
      </c>
      <c r="AG4981" t="s">
        <v>56</v>
      </c>
      <c r="AH4981" t="str">
        <f>"Trad IRN"</f>
        <v>Trad IRN</v>
      </c>
      <c r="AI4981" t="str">
        <f>"Bldg IRN"</f>
        <v>Bldg IRN</v>
      </c>
      <c r="AJ4981" t="s">
        <v>48</v>
      </c>
      <c r="AK4981" t="s">
        <v>48</v>
      </c>
      <c r="AL4981" t="s">
        <v>53</v>
      </c>
      <c r="AM4981">
        <v>1113.0999999999999</v>
      </c>
      <c r="AN4981">
        <v>1113.0999999999999</v>
      </c>
      <c r="AO4981">
        <v>15</v>
      </c>
    </row>
    <row r="4982" spans="1:41" x14ac:dyDescent="0.3">
      <c r="A4982" t="str">
        <f>"Trad IRN"</f>
        <v>Trad IRN</v>
      </c>
      <c r="B4982" t="str">
        <f>"Bldg IRN"</f>
        <v>Bldg IRN</v>
      </c>
      <c r="C4982" t="s">
        <v>41</v>
      </c>
      <c r="D4982" t="s">
        <v>3</v>
      </c>
      <c r="E4982" t="s">
        <v>80</v>
      </c>
      <c r="F4982" t="s">
        <v>81</v>
      </c>
      <c r="G4982" t="s">
        <v>82</v>
      </c>
      <c r="H4982" t="s">
        <v>83</v>
      </c>
      <c r="I4982" t="str">
        <f>"Trad IRN"</f>
        <v>Trad IRN</v>
      </c>
      <c r="J4982" t="s">
        <v>43</v>
      </c>
      <c r="K4982" t="s">
        <v>44</v>
      </c>
      <c r="L4982" t="s">
        <v>45</v>
      </c>
      <c r="M4982" t="s">
        <v>46</v>
      </c>
      <c r="N4982" t="str">
        <f t="shared" si="499"/>
        <v>08/18/2022</v>
      </c>
      <c r="O4982" t="str">
        <f t="shared" si="498"/>
        <v>12/31/2500</v>
      </c>
      <c r="P4982">
        <v>1</v>
      </c>
      <c r="Q4982">
        <v>1</v>
      </c>
      <c r="S4982">
        <v>0</v>
      </c>
      <c r="T4982">
        <v>1</v>
      </c>
      <c r="U4982">
        <v>0</v>
      </c>
      <c r="V4982" t="str">
        <f>"Trad IRN"</f>
        <v>Trad IRN</v>
      </c>
      <c r="W4982">
        <v>100</v>
      </c>
      <c r="X4982" t="s">
        <v>47</v>
      </c>
      <c r="Z4982" t="s">
        <v>47</v>
      </c>
      <c r="AB4982" t="s">
        <v>57</v>
      </c>
      <c r="AC4982" t="s">
        <v>48</v>
      </c>
      <c r="AD4982" t="s">
        <v>49</v>
      </c>
      <c r="AE4982" t="s">
        <v>50</v>
      </c>
      <c r="AF4982">
        <v>0</v>
      </c>
      <c r="AG4982" t="s">
        <v>56</v>
      </c>
      <c r="AH4982" t="str">
        <f>"Trad IRN"</f>
        <v>Trad IRN</v>
      </c>
      <c r="AI4982" t="str">
        <f>"Bldg IRN"</f>
        <v>Bldg IRN</v>
      </c>
      <c r="AJ4982" t="s">
        <v>48</v>
      </c>
      <c r="AK4982" t="s">
        <v>48</v>
      </c>
      <c r="AL4982" t="s">
        <v>53</v>
      </c>
      <c r="AM4982">
        <v>1113.0999999999999</v>
      </c>
      <c r="AN4982">
        <v>1113.0999999999999</v>
      </c>
      <c r="AO4982">
        <v>15</v>
      </c>
    </row>
    <row r="4983" spans="1:41" x14ac:dyDescent="0.3">
      <c r="A4983" t="str">
        <f>"Trad IRN"</f>
        <v>Trad IRN</v>
      </c>
      <c r="B4983" t="str">
        <f>"Bldg IRN"</f>
        <v>Bldg IRN</v>
      </c>
      <c r="C4983" t="s">
        <v>41</v>
      </c>
      <c r="D4983" t="s">
        <v>3</v>
      </c>
      <c r="E4983" t="s">
        <v>80</v>
      </c>
      <c r="F4983" t="s">
        <v>81</v>
      </c>
      <c r="G4983" t="s">
        <v>82</v>
      </c>
      <c r="H4983" t="s">
        <v>83</v>
      </c>
      <c r="I4983" t="str">
        <f>"Trad IRN"</f>
        <v>Trad IRN</v>
      </c>
      <c r="J4983" t="s">
        <v>43</v>
      </c>
      <c r="K4983" t="s">
        <v>44</v>
      </c>
      <c r="L4983" t="s">
        <v>45</v>
      </c>
      <c r="M4983" t="s">
        <v>46</v>
      </c>
      <c r="N4983" t="str">
        <f t="shared" si="499"/>
        <v>08/18/2022</v>
      </c>
      <c r="O4983" t="str">
        <f t="shared" si="498"/>
        <v>12/31/2500</v>
      </c>
      <c r="P4983">
        <v>1</v>
      </c>
      <c r="Q4983">
        <v>1</v>
      </c>
      <c r="S4983">
        <v>0</v>
      </c>
      <c r="T4983">
        <v>1</v>
      </c>
      <c r="U4983">
        <v>0</v>
      </c>
      <c r="V4983" t="str">
        <f>"Trad IRN"</f>
        <v>Trad IRN</v>
      </c>
      <c r="W4983">
        <v>100</v>
      </c>
      <c r="X4983" t="s">
        <v>47</v>
      </c>
      <c r="Z4983" t="s">
        <v>47</v>
      </c>
      <c r="AB4983" t="str">
        <f>"02"</f>
        <v>02</v>
      </c>
      <c r="AC4983" t="s">
        <v>48</v>
      </c>
      <c r="AD4983" t="s">
        <v>49</v>
      </c>
      <c r="AE4983" t="s">
        <v>50</v>
      </c>
      <c r="AF4983">
        <v>0</v>
      </c>
      <c r="AG4983" t="s">
        <v>56</v>
      </c>
      <c r="AH4983" t="str">
        <f>"Trad IRN"</f>
        <v>Trad IRN</v>
      </c>
      <c r="AI4983" t="str">
        <f>"Bldg IRN"</f>
        <v>Bldg IRN</v>
      </c>
      <c r="AJ4983" t="s">
        <v>48</v>
      </c>
      <c r="AK4983" t="s">
        <v>48</v>
      </c>
      <c r="AL4983" t="s">
        <v>53</v>
      </c>
      <c r="AM4983">
        <v>1113.0999999999999</v>
      </c>
      <c r="AN4983">
        <v>1113.0999999999999</v>
      </c>
      <c r="AO4983">
        <v>15</v>
      </c>
    </row>
    <row r="4984" spans="1:41" x14ac:dyDescent="0.3">
      <c r="A4984" t="str">
        <f>"Trad IRN"</f>
        <v>Trad IRN</v>
      </c>
      <c r="B4984" t="str">
        <f>"Bldg IRN"</f>
        <v>Bldg IRN</v>
      </c>
      <c r="C4984" t="s">
        <v>41</v>
      </c>
      <c r="D4984" t="s">
        <v>3</v>
      </c>
      <c r="E4984" t="s">
        <v>80</v>
      </c>
      <c r="F4984" t="s">
        <v>81</v>
      </c>
      <c r="G4984" t="s">
        <v>82</v>
      </c>
      <c r="H4984" t="s">
        <v>83</v>
      </c>
      <c r="I4984" t="str">
        <f>"Trad IRN"</f>
        <v>Trad IRN</v>
      </c>
      <c r="J4984" t="s">
        <v>43</v>
      </c>
      <c r="K4984" t="s">
        <v>44</v>
      </c>
      <c r="L4984" t="s">
        <v>45</v>
      </c>
      <c r="M4984" t="s">
        <v>46</v>
      </c>
      <c r="N4984" t="str">
        <f t="shared" si="499"/>
        <v>08/18/2022</v>
      </c>
      <c r="O4984" t="str">
        <f t="shared" si="498"/>
        <v>12/31/2500</v>
      </c>
      <c r="P4984">
        <v>1</v>
      </c>
      <c r="Q4984">
        <v>1</v>
      </c>
      <c r="S4984">
        <v>0</v>
      </c>
      <c r="T4984">
        <v>1</v>
      </c>
      <c r="U4984">
        <v>0</v>
      </c>
      <c r="V4984" t="str">
        <f>"Trad IRN"</f>
        <v>Trad IRN</v>
      </c>
      <c r="W4984">
        <v>100</v>
      </c>
      <c r="X4984" t="s">
        <v>47</v>
      </c>
      <c r="Z4984" t="s">
        <v>47</v>
      </c>
      <c r="AB4984" t="str">
        <f>"01"</f>
        <v>01</v>
      </c>
      <c r="AC4984" t="s">
        <v>48</v>
      </c>
      <c r="AD4984" t="s">
        <v>49</v>
      </c>
      <c r="AE4984" t="s">
        <v>50</v>
      </c>
      <c r="AF4984">
        <v>0</v>
      </c>
      <c r="AG4984" t="s">
        <v>56</v>
      </c>
      <c r="AH4984" t="str">
        <f>"Trad IRN"</f>
        <v>Trad IRN</v>
      </c>
      <c r="AI4984" t="str">
        <f>"Bldg IRN"</f>
        <v>Bldg IRN</v>
      </c>
      <c r="AJ4984" t="s">
        <v>48</v>
      </c>
      <c r="AK4984" t="s">
        <v>48</v>
      </c>
      <c r="AL4984" t="s">
        <v>53</v>
      </c>
      <c r="AM4984">
        <v>1113.0999999999999</v>
      </c>
      <c r="AN4984">
        <v>1113.0999999999999</v>
      </c>
      <c r="AO4984">
        <v>15</v>
      </c>
    </row>
    <row r="4985" spans="1:41" x14ac:dyDescent="0.3">
      <c r="A4985" t="str">
        <f>"Trad IRN"</f>
        <v>Trad IRN</v>
      </c>
      <c r="B4985" t="str">
        <f>"Bldg IRN"</f>
        <v>Bldg IRN</v>
      </c>
      <c r="C4985" t="s">
        <v>41</v>
      </c>
      <c r="D4985" t="s">
        <v>3</v>
      </c>
      <c r="E4985" t="s">
        <v>80</v>
      </c>
      <c r="F4985" t="s">
        <v>81</v>
      </c>
      <c r="G4985" t="s">
        <v>82</v>
      </c>
      <c r="H4985" t="s">
        <v>83</v>
      </c>
      <c r="I4985" t="str">
        <f>"Trad IRN"</f>
        <v>Trad IRN</v>
      </c>
      <c r="J4985" t="s">
        <v>43</v>
      </c>
      <c r="K4985" t="s">
        <v>44</v>
      </c>
      <c r="L4985" t="s">
        <v>45</v>
      </c>
      <c r="M4985" t="s">
        <v>46</v>
      </c>
      <c r="N4985" t="str">
        <f t="shared" si="499"/>
        <v>08/18/2022</v>
      </c>
      <c r="O4985" t="str">
        <f t="shared" si="498"/>
        <v>12/31/2500</v>
      </c>
      <c r="P4985">
        <v>1</v>
      </c>
      <c r="Q4985">
        <v>1</v>
      </c>
      <c r="S4985">
        <v>0</v>
      </c>
      <c r="T4985">
        <v>1</v>
      </c>
      <c r="U4985">
        <v>0</v>
      </c>
      <c r="V4985" t="str">
        <f>"Trad IRN"</f>
        <v>Trad IRN</v>
      </c>
      <c r="W4985">
        <v>100</v>
      </c>
      <c r="X4985" t="s">
        <v>47</v>
      </c>
      <c r="Z4985" t="s">
        <v>47</v>
      </c>
      <c r="AB4985" t="str">
        <f>"05"</f>
        <v>05</v>
      </c>
      <c r="AC4985" t="s">
        <v>48</v>
      </c>
      <c r="AD4985" t="s">
        <v>49</v>
      </c>
      <c r="AE4985" t="s">
        <v>50</v>
      </c>
      <c r="AF4985">
        <v>0</v>
      </c>
      <c r="AG4985" t="s">
        <v>56</v>
      </c>
      <c r="AH4985" t="str">
        <f>"Trad IRN"</f>
        <v>Trad IRN</v>
      </c>
      <c r="AI4985" t="str">
        <f>"Bldg IRN"</f>
        <v>Bldg IRN</v>
      </c>
      <c r="AJ4985" t="s">
        <v>48</v>
      </c>
      <c r="AK4985" t="s">
        <v>48</v>
      </c>
      <c r="AL4985" t="s">
        <v>53</v>
      </c>
      <c r="AM4985">
        <v>1113.0999999999999</v>
      </c>
      <c r="AN4985">
        <v>1113.0999999999999</v>
      </c>
      <c r="AO4985">
        <v>15</v>
      </c>
    </row>
    <row r="4986" spans="1:41" x14ac:dyDescent="0.3">
      <c r="A4986" t="str">
        <f>"Trad IRN"</f>
        <v>Trad IRN</v>
      </c>
      <c r="B4986" t="str">
        <f>"Bldg IRN"</f>
        <v>Bldg IRN</v>
      </c>
      <c r="C4986" t="s">
        <v>41</v>
      </c>
      <c r="D4986" t="s">
        <v>3</v>
      </c>
      <c r="E4986" t="s">
        <v>80</v>
      </c>
      <c r="F4986" t="s">
        <v>81</v>
      </c>
      <c r="G4986" t="s">
        <v>82</v>
      </c>
      <c r="H4986" t="s">
        <v>83</v>
      </c>
      <c r="I4986" t="str">
        <f>"Trad IRN"</f>
        <v>Trad IRN</v>
      </c>
      <c r="J4986" t="s">
        <v>43</v>
      </c>
      <c r="K4986" t="s">
        <v>44</v>
      </c>
      <c r="L4986" t="s">
        <v>45</v>
      </c>
      <c r="M4986" t="s">
        <v>46</v>
      </c>
      <c r="N4986" t="str">
        <f t="shared" si="499"/>
        <v>08/18/2022</v>
      </c>
      <c r="O4986" t="str">
        <f t="shared" si="498"/>
        <v>12/31/2500</v>
      </c>
      <c r="P4986">
        <v>1</v>
      </c>
      <c r="Q4986">
        <v>1</v>
      </c>
      <c r="S4986">
        <v>0</v>
      </c>
      <c r="T4986">
        <v>1</v>
      </c>
      <c r="U4986">
        <v>0</v>
      </c>
      <c r="V4986" t="str">
        <f>"Trad IRN"</f>
        <v>Trad IRN</v>
      </c>
      <c r="W4986">
        <v>100</v>
      </c>
      <c r="X4986" t="s">
        <v>47</v>
      </c>
      <c r="Z4986" t="s">
        <v>47</v>
      </c>
      <c r="AB4986" t="s">
        <v>57</v>
      </c>
      <c r="AC4986" t="s">
        <v>48</v>
      </c>
      <c r="AD4986" t="s">
        <v>49</v>
      </c>
      <c r="AE4986" t="s">
        <v>50</v>
      </c>
      <c r="AF4986">
        <v>0</v>
      </c>
      <c r="AG4986" t="s">
        <v>56</v>
      </c>
      <c r="AH4986" t="str">
        <f>"Trad IRN"</f>
        <v>Trad IRN</v>
      </c>
      <c r="AI4986" t="str">
        <f>"Bldg IRN"</f>
        <v>Bldg IRN</v>
      </c>
      <c r="AJ4986" t="s">
        <v>48</v>
      </c>
      <c r="AK4986" t="s">
        <v>48</v>
      </c>
      <c r="AL4986" t="s">
        <v>53</v>
      </c>
      <c r="AM4986">
        <v>1113.0999999999999</v>
      </c>
      <c r="AN4986">
        <v>1113.0999999999999</v>
      </c>
      <c r="AO4986">
        <v>15</v>
      </c>
    </row>
    <row r="4987" spans="1:41" x14ac:dyDescent="0.3">
      <c r="A4987" t="str">
        <f>"Trad IRN"</f>
        <v>Trad IRN</v>
      </c>
      <c r="B4987" t="str">
        <f>"Bldg IRN"</f>
        <v>Bldg IRN</v>
      </c>
      <c r="C4987" t="s">
        <v>41</v>
      </c>
      <c r="D4987" t="s">
        <v>3</v>
      </c>
      <c r="E4987" t="s">
        <v>80</v>
      </c>
      <c r="F4987" t="s">
        <v>81</v>
      </c>
      <c r="G4987" t="s">
        <v>82</v>
      </c>
      <c r="H4987" t="s">
        <v>83</v>
      </c>
      <c r="I4987" t="str">
        <f>"Trad IRN"</f>
        <v>Trad IRN</v>
      </c>
      <c r="J4987" t="s">
        <v>43</v>
      </c>
      <c r="K4987" t="s">
        <v>44</v>
      </c>
      <c r="L4987" t="s">
        <v>45</v>
      </c>
      <c r="M4987" t="s">
        <v>46</v>
      </c>
      <c r="N4987" t="str">
        <f>"01/05/2023"</f>
        <v>01/05/2023</v>
      </c>
      <c r="O4987" t="str">
        <f>"01/29/2023"</f>
        <v>01/29/2023</v>
      </c>
      <c r="P4987">
        <v>8.6514999999999995E-2</v>
      </c>
      <c r="Q4987">
        <v>8.6514999999999995E-2</v>
      </c>
      <c r="S4987">
        <v>0</v>
      </c>
      <c r="T4987">
        <v>8.6514999999999995E-2</v>
      </c>
      <c r="U4987">
        <v>0</v>
      </c>
      <c r="V4987" t="str">
        <f>"Trad IRN"</f>
        <v>Trad IRN</v>
      </c>
      <c r="W4987">
        <v>100</v>
      </c>
      <c r="X4987" t="s">
        <v>47</v>
      </c>
      <c r="Z4987" t="s">
        <v>47</v>
      </c>
      <c r="AB4987" t="str">
        <f>"04"</f>
        <v>04</v>
      </c>
      <c r="AC4987" t="s">
        <v>48</v>
      </c>
      <c r="AD4987" t="s">
        <v>49</v>
      </c>
      <c r="AE4987" t="s">
        <v>50</v>
      </c>
      <c r="AF4987">
        <v>3</v>
      </c>
      <c r="AG4987" t="s">
        <v>56</v>
      </c>
      <c r="AH4987" t="str">
        <f>"Trad IRN"</f>
        <v>Trad IRN</v>
      </c>
      <c r="AI4987" t="str">
        <f>"Bldg IRN"</f>
        <v>Bldg IRN</v>
      </c>
      <c r="AJ4987" t="s">
        <v>48</v>
      </c>
      <c r="AK4987" t="s">
        <v>48</v>
      </c>
      <c r="AL4987" t="s">
        <v>53</v>
      </c>
      <c r="AM4987">
        <v>96.3</v>
      </c>
      <c r="AN4987">
        <v>1113.0999999999999</v>
      </c>
      <c r="AO4987">
        <v>15</v>
      </c>
    </row>
    <row r="4988" spans="1:41" x14ac:dyDescent="0.3">
      <c r="A4988" t="str">
        <f>"Trad IRN"</f>
        <v>Trad IRN</v>
      </c>
      <c r="B4988" t="str">
        <f>"Bldg IRN"</f>
        <v>Bldg IRN</v>
      </c>
      <c r="C4988" t="s">
        <v>41</v>
      </c>
      <c r="D4988" t="s">
        <v>3</v>
      </c>
      <c r="E4988" t="s">
        <v>80</v>
      </c>
      <c r="F4988" t="s">
        <v>81</v>
      </c>
      <c r="G4988" t="s">
        <v>82</v>
      </c>
      <c r="H4988" t="s">
        <v>83</v>
      </c>
      <c r="I4988" t="str">
        <f>"Trad IRN"</f>
        <v>Trad IRN</v>
      </c>
      <c r="J4988" t="s">
        <v>43</v>
      </c>
      <c r="K4988" t="s">
        <v>44</v>
      </c>
      <c r="L4988" t="s">
        <v>45</v>
      </c>
      <c r="M4988" t="s">
        <v>46</v>
      </c>
      <c r="N4988" t="str">
        <f t="shared" ref="N4988:N4993" si="500">"08/18/2022"</f>
        <v>08/18/2022</v>
      </c>
      <c r="O4988" t="str">
        <f>"12/31/2500"</f>
        <v>12/31/2500</v>
      </c>
      <c r="P4988">
        <v>1</v>
      </c>
      <c r="Q4988">
        <v>1</v>
      </c>
      <c r="S4988">
        <v>0</v>
      </c>
      <c r="T4988">
        <v>1</v>
      </c>
      <c r="U4988">
        <v>0</v>
      </c>
      <c r="V4988" t="str">
        <f>"Trad IRN"</f>
        <v>Trad IRN</v>
      </c>
      <c r="W4988">
        <v>100</v>
      </c>
      <c r="X4988" t="s">
        <v>47</v>
      </c>
      <c r="Z4988" t="s">
        <v>47</v>
      </c>
      <c r="AB4988" t="str">
        <f>"02"</f>
        <v>02</v>
      </c>
      <c r="AC4988" t="s">
        <v>48</v>
      </c>
      <c r="AD4988" t="s">
        <v>49</v>
      </c>
      <c r="AE4988" t="s">
        <v>50</v>
      </c>
      <c r="AF4988">
        <v>0</v>
      </c>
      <c r="AG4988" t="s">
        <v>56</v>
      </c>
      <c r="AH4988" t="str">
        <f>"Trad IRN"</f>
        <v>Trad IRN</v>
      </c>
      <c r="AI4988" t="str">
        <f>"Bldg IRN"</f>
        <v>Bldg IRN</v>
      </c>
      <c r="AJ4988" t="s">
        <v>48</v>
      </c>
      <c r="AK4988" t="s">
        <v>48</v>
      </c>
      <c r="AL4988" t="s">
        <v>53</v>
      </c>
      <c r="AM4988">
        <v>1113.0999999999999</v>
      </c>
      <c r="AN4988">
        <v>1113.0999999999999</v>
      </c>
      <c r="AO4988">
        <v>15</v>
      </c>
    </row>
    <row r="4989" spans="1:41" x14ac:dyDescent="0.3">
      <c r="A4989" t="str">
        <f>"Trad IRN"</f>
        <v>Trad IRN</v>
      </c>
      <c r="B4989" t="str">
        <f>"Bldg IRN"</f>
        <v>Bldg IRN</v>
      </c>
      <c r="C4989" t="s">
        <v>41</v>
      </c>
      <c r="D4989" t="s">
        <v>3</v>
      </c>
      <c r="E4989" t="s">
        <v>80</v>
      </c>
      <c r="F4989" t="s">
        <v>81</v>
      </c>
      <c r="G4989" t="s">
        <v>82</v>
      </c>
      <c r="H4989" t="s">
        <v>83</v>
      </c>
      <c r="I4989" t="str">
        <f>"Trad IRN"</f>
        <v>Trad IRN</v>
      </c>
      <c r="J4989" t="s">
        <v>43</v>
      </c>
      <c r="K4989" t="s">
        <v>44</v>
      </c>
      <c r="L4989" t="s">
        <v>45</v>
      </c>
      <c r="M4989" t="s">
        <v>46</v>
      </c>
      <c r="N4989" t="str">
        <f t="shared" si="500"/>
        <v>08/18/2022</v>
      </c>
      <c r="O4989" t="str">
        <f>"12/31/2500"</f>
        <v>12/31/2500</v>
      </c>
      <c r="P4989">
        <v>1</v>
      </c>
      <c r="Q4989">
        <v>1</v>
      </c>
      <c r="S4989">
        <v>0</v>
      </c>
      <c r="T4989">
        <v>1</v>
      </c>
      <c r="U4989">
        <v>0</v>
      </c>
      <c r="V4989" t="str">
        <f>"Trad IRN"</f>
        <v>Trad IRN</v>
      </c>
      <c r="W4989">
        <v>100</v>
      </c>
      <c r="X4989" t="s">
        <v>47</v>
      </c>
      <c r="Z4989" t="s">
        <v>47</v>
      </c>
      <c r="AB4989" t="s">
        <v>57</v>
      </c>
      <c r="AC4989" t="s">
        <v>48</v>
      </c>
      <c r="AD4989" t="s">
        <v>49</v>
      </c>
      <c r="AE4989" t="s">
        <v>50</v>
      </c>
      <c r="AF4989">
        <v>0</v>
      </c>
      <c r="AG4989" t="s">
        <v>56</v>
      </c>
      <c r="AH4989" t="str">
        <f>"Trad IRN"</f>
        <v>Trad IRN</v>
      </c>
      <c r="AI4989" t="str">
        <f>"Bldg IRN"</f>
        <v>Bldg IRN</v>
      </c>
      <c r="AJ4989" t="s">
        <v>48</v>
      </c>
      <c r="AK4989" t="s">
        <v>48</v>
      </c>
      <c r="AL4989" t="s">
        <v>53</v>
      </c>
      <c r="AM4989">
        <v>1113.0999999999999</v>
      </c>
      <c r="AN4989">
        <v>1113.0999999999999</v>
      </c>
      <c r="AO4989">
        <v>15</v>
      </c>
    </row>
    <row r="4990" spans="1:41" x14ac:dyDescent="0.3">
      <c r="A4990" t="str">
        <f>"Trad IRN"</f>
        <v>Trad IRN</v>
      </c>
      <c r="B4990" t="str">
        <f>"Bldg IRN"</f>
        <v>Bldg IRN</v>
      </c>
      <c r="C4990" t="s">
        <v>41</v>
      </c>
      <c r="D4990" t="s">
        <v>3</v>
      </c>
      <c r="E4990" t="s">
        <v>80</v>
      </c>
      <c r="F4990" t="s">
        <v>81</v>
      </c>
      <c r="G4990" t="s">
        <v>82</v>
      </c>
      <c r="H4990" t="s">
        <v>83</v>
      </c>
      <c r="I4990" t="str">
        <f>"Trad IRN"</f>
        <v>Trad IRN</v>
      </c>
      <c r="J4990" t="s">
        <v>43</v>
      </c>
      <c r="K4990" t="s">
        <v>44</v>
      </c>
      <c r="L4990" t="s">
        <v>45</v>
      </c>
      <c r="M4990" t="s">
        <v>46</v>
      </c>
      <c r="N4990" t="str">
        <f t="shared" si="500"/>
        <v>08/18/2022</v>
      </c>
      <c r="O4990" t="str">
        <f>"12/31/2500"</f>
        <v>12/31/2500</v>
      </c>
      <c r="P4990">
        <v>1</v>
      </c>
      <c r="Q4990">
        <v>1</v>
      </c>
      <c r="S4990">
        <v>0</v>
      </c>
      <c r="T4990">
        <v>1</v>
      </c>
      <c r="U4990">
        <v>0</v>
      </c>
      <c r="V4990" t="str">
        <f>"Trad IRN"</f>
        <v>Trad IRN</v>
      </c>
      <c r="W4990">
        <v>100</v>
      </c>
      <c r="X4990" t="s">
        <v>47</v>
      </c>
      <c r="Z4990" t="s">
        <v>47</v>
      </c>
      <c r="AB4990" t="str">
        <f>"02"</f>
        <v>02</v>
      </c>
      <c r="AC4990" t="s">
        <v>48</v>
      </c>
      <c r="AD4990" t="s">
        <v>49</v>
      </c>
      <c r="AE4990" t="s">
        <v>50</v>
      </c>
      <c r="AF4990">
        <v>0</v>
      </c>
      <c r="AG4990" t="s">
        <v>56</v>
      </c>
      <c r="AH4990" t="str">
        <f>"Trad IRN"</f>
        <v>Trad IRN</v>
      </c>
      <c r="AI4990" t="str">
        <f>"Bldg IRN"</f>
        <v>Bldg IRN</v>
      </c>
      <c r="AJ4990" t="s">
        <v>48</v>
      </c>
      <c r="AK4990" t="s">
        <v>48</v>
      </c>
      <c r="AL4990" t="s">
        <v>53</v>
      </c>
      <c r="AM4990">
        <v>1113.0999999999999</v>
      </c>
      <c r="AN4990">
        <v>1113.0999999999999</v>
      </c>
      <c r="AO4990">
        <v>15</v>
      </c>
    </row>
    <row r="4991" spans="1:41" x14ac:dyDescent="0.3">
      <c r="A4991" t="str">
        <f>"Trad IRN"</f>
        <v>Trad IRN</v>
      </c>
      <c r="B4991" t="str">
        <f>"Bldg IRN"</f>
        <v>Bldg IRN</v>
      </c>
      <c r="C4991" t="s">
        <v>41</v>
      </c>
      <c r="D4991" t="s">
        <v>3</v>
      </c>
      <c r="E4991" t="s">
        <v>80</v>
      </c>
      <c r="F4991" t="s">
        <v>81</v>
      </c>
      <c r="G4991" t="s">
        <v>82</v>
      </c>
      <c r="H4991" t="s">
        <v>83</v>
      </c>
      <c r="I4991" t="str">
        <f>"Trad IRN"</f>
        <v>Trad IRN</v>
      </c>
      <c r="J4991" t="s">
        <v>43</v>
      </c>
      <c r="K4991" t="s">
        <v>44</v>
      </c>
      <c r="L4991" t="s">
        <v>45</v>
      </c>
      <c r="M4991" t="s">
        <v>46</v>
      </c>
      <c r="N4991" t="str">
        <f t="shared" si="500"/>
        <v>08/18/2022</v>
      </c>
      <c r="O4991" t="str">
        <f>"12/31/2500"</f>
        <v>12/31/2500</v>
      </c>
      <c r="P4991">
        <v>1</v>
      </c>
      <c r="Q4991">
        <v>1</v>
      </c>
      <c r="S4991">
        <v>0</v>
      </c>
      <c r="T4991">
        <v>1</v>
      </c>
      <c r="U4991">
        <v>0</v>
      </c>
      <c r="V4991" t="str">
        <f>"Trad IRN"</f>
        <v>Trad IRN</v>
      </c>
      <c r="W4991">
        <v>100</v>
      </c>
      <c r="X4991" t="s">
        <v>47</v>
      </c>
      <c r="Z4991" t="s">
        <v>47</v>
      </c>
      <c r="AB4991" t="str">
        <f>"05"</f>
        <v>05</v>
      </c>
      <c r="AC4991" t="s">
        <v>48</v>
      </c>
      <c r="AD4991" t="s">
        <v>49</v>
      </c>
      <c r="AE4991" t="s">
        <v>50</v>
      </c>
      <c r="AF4991">
        <v>0</v>
      </c>
      <c r="AG4991" t="s">
        <v>56</v>
      </c>
      <c r="AH4991" t="str">
        <f>"Trad IRN"</f>
        <v>Trad IRN</v>
      </c>
      <c r="AI4991" t="str">
        <f>"Bldg IRN"</f>
        <v>Bldg IRN</v>
      </c>
      <c r="AJ4991" t="s">
        <v>48</v>
      </c>
      <c r="AK4991" t="s">
        <v>48</v>
      </c>
      <c r="AL4991" t="s">
        <v>53</v>
      </c>
      <c r="AM4991">
        <v>1113.0999999999999</v>
      </c>
      <c r="AN4991">
        <v>1113.0999999999999</v>
      </c>
      <c r="AO4991">
        <v>15</v>
      </c>
    </row>
    <row r="4992" spans="1:41" x14ac:dyDescent="0.3">
      <c r="A4992" t="str">
        <f>"Trad IRN"</f>
        <v>Trad IRN</v>
      </c>
      <c r="B4992" t="str">
        <f>"Bldg IRN"</f>
        <v>Bldg IRN</v>
      </c>
      <c r="C4992" t="s">
        <v>41</v>
      </c>
      <c r="D4992" t="s">
        <v>3</v>
      </c>
      <c r="E4992" t="s">
        <v>80</v>
      </c>
      <c r="F4992" t="s">
        <v>81</v>
      </c>
      <c r="G4992" t="s">
        <v>82</v>
      </c>
      <c r="H4992" t="s">
        <v>83</v>
      </c>
      <c r="I4992" t="str">
        <f>"Trad IRN"</f>
        <v>Trad IRN</v>
      </c>
      <c r="J4992" t="s">
        <v>43</v>
      </c>
      <c r="K4992" t="s">
        <v>44</v>
      </c>
      <c r="L4992" t="s">
        <v>45</v>
      </c>
      <c r="M4992" t="s">
        <v>46</v>
      </c>
      <c r="N4992" t="str">
        <f t="shared" si="500"/>
        <v>08/18/2022</v>
      </c>
      <c r="O4992" t="str">
        <f>"12/31/2500"</f>
        <v>12/31/2500</v>
      </c>
      <c r="P4992">
        <v>1</v>
      </c>
      <c r="Q4992">
        <v>1</v>
      </c>
      <c r="S4992">
        <v>0</v>
      </c>
      <c r="T4992">
        <v>1</v>
      </c>
      <c r="U4992">
        <v>0</v>
      </c>
      <c r="V4992" t="str">
        <f>"Trad IRN"</f>
        <v>Trad IRN</v>
      </c>
      <c r="W4992">
        <v>100</v>
      </c>
      <c r="X4992" t="s">
        <v>47</v>
      </c>
      <c r="Z4992" t="s">
        <v>47</v>
      </c>
      <c r="AB4992" t="str">
        <f>"03"</f>
        <v>03</v>
      </c>
      <c r="AC4992" t="s">
        <v>48</v>
      </c>
      <c r="AD4992" t="s">
        <v>49</v>
      </c>
      <c r="AE4992" t="s">
        <v>50</v>
      </c>
      <c r="AF4992">
        <v>0</v>
      </c>
      <c r="AG4992" t="s">
        <v>56</v>
      </c>
      <c r="AH4992" t="str">
        <f>"Trad IRN"</f>
        <v>Trad IRN</v>
      </c>
      <c r="AI4992" t="str">
        <f>"Bldg IRN"</f>
        <v>Bldg IRN</v>
      </c>
      <c r="AJ4992" t="s">
        <v>48</v>
      </c>
      <c r="AK4992" t="s">
        <v>48</v>
      </c>
      <c r="AL4992" t="s">
        <v>53</v>
      </c>
      <c r="AM4992">
        <v>1113.0999999999999</v>
      </c>
      <c r="AN4992">
        <v>1113.0999999999999</v>
      </c>
      <c r="AO4992">
        <v>15</v>
      </c>
    </row>
    <row r="4993" spans="1:41" x14ac:dyDescent="0.3">
      <c r="A4993" t="str">
        <f>"Trad IRN"</f>
        <v>Trad IRN</v>
      </c>
      <c r="B4993" t="str">
        <f>"Bldg IRN"</f>
        <v>Bldg IRN</v>
      </c>
      <c r="C4993" t="s">
        <v>41</v>
      </c>
      <c r="D4993" t="s">
        <v>3</v>
      </c>
      <c r="E4993" t="s">
        <v>80</v>
      </c>
      <c r="F4993" t="s">
        <v>81</v>
      </c>
      <c r="G4993" t="s">
        <v>82</v>
      </c>
      <c r="H4993" t="s">
        <v>83</v>
      </c>
      <c r="I4993" t="str">
        <f>"Trad IRN"</f>
        <v>Trad IRN</v>
      </c>
      <c r="J4993" t="s">
        <v>43</v>
      </c>
      <c r="K4993" t="s">
        <v>44</v>
      </c>
      <c r="L4993" t="s">
        <v>45</v>
      </c>
      <c r="M4993" t="s">
        <v>46</v>
      </c>
      <c r="N4993" t="str">
        <f t="shared" si="500"/>
        <v>08/18/2022</v>
      </c>
      <c r="O4993" t="str">
        <f>"10/16/2022"</f>
        <v>10/16/2022</v>
      </c>
      <c r="P4993">
        <v>0.21340400000000001</v>
      </c>
      <c r="Q4993">
        <v>0.21340400000000001</v>
      </c>
      <c r="S4993">
        <v>0</v>
      </c>
      <c r="T4993">
        <v>0.21340400000000001</v>
      </c>
      <c r="U4993">
        <v>0</v>
      </c>
      <c r="V4993" t="str">
        <f>"Trad IRN"</f>
        <v>Trad IRN</v>
      </c>
      <c r="W4993">
        <v>100</v>
      </c>
      <c r="X4993" t="s">
        <v>47</v>
      </c>
      <c r="Z4993" t="s">
        <v>47</v>
      </c>
      <c r="AB4993" t="str">
        <f>"05"</f>
        <v>05</v>
      </c>
      <c r="AC4993" t="s">
        <v>48</v>
      </c>
      <c r="AD4993" t="s">
        <v>49</v>
      </c>
      <c r="AE4993" t="s">
        <v>50</v>
      </c>
      <c r="AF4993">
        <v>0</v>
      </c>
      <c r="AG4993" t="s">
        <v>56</v>
      </c>
      <c r="AH4993" t="str">
        <f>"Trad IRN"</f>
        <v>Trad IRN</v>
      </c>
      <c r="AI4993" t="str">
        <f>"Bldg IRN"</f>
        <v>Bldg IRN</v>
      </c>
      <c r="AJ4993" t="s">
        <v>48</v>
      </c>
      <c r="AK4993" t="s">
        <v>48</v>
      </c>
      <c r="AL4993" t="s">
        <v>53</v>
      </c>
      <c r="AM4993">
        <v>237.54</v>
      </c>
      <c r="AN4993">
        <v>1113.0999999999999</v>
      </c>
      <c r="AO4993">
        <v>15</v>
      </c>
    </row>
    <row r="4994" spans="1:41" x14ac:dyDescent="0.3">
      <c r="A4994" t="str">
        <f>"Trad IRN"</f>
        <v>Trad IRN</v>
      </c>
      <c r="B4994" t="str">
        <f>"Bldg IRN"</f>
        <v>Bldg IRN</v>
      </c>
      <c r="C4994" t="s">
        <v>41</v>
      </c>
      <c r="D4994" t="s">
        <v>3</v>
      </c>
      <c r="E4994" t="s">
        <v>80</v>
      </c>
      <c r="F4994" t="s">
        <v>81</v>
      </c>
      <c r="G4994" t="s">
        <v>82</v>
      </c>
      <c r="H4994" t="s">
        <v>83</v>
      </c>
      <c r="I4994" t="str">
        <f>"Trad IRN"</f>
        <v>Trad IRN</v>
      </c>
      <c r="J4994" t="s">
        <v>43</v>
      </c>
      <c r="K4994" t="s">
        <v>44</v>
      </c>
      <c r="L4994" t="s">
        <v>45</v>
      </c>
      <c r="M4994" t="s">
        <v>46</v>
      </c>
      <c r="N4994" t="str">
        <f>"10/17/2022"</f>
        <v>10/17/2022</v>
      </c>
      <c r="O4994" t="str">
        <f>"12/31/2500"</f>
        <v>12/31/2500</v>
      </c>
      <c r="P4994">
        <v>0.78659599999999996</v>
      </c>
      <c r="Q4994">
        <v>0.78659599999999996</v>
      </c>
      <c r="S4994">
        <v>0</v>
      </c>
      <c r="T4994">
        <v>0.78659599999999996</v>
      </c>
      <c r="U4994">
        <v>0</v>
      </c>
      <c r="V4994" t="str">
        <f>"Trad IRN"</f>
        <v>Trad IRN</v>
      </c>
      <c r="W4994">
        <v>100</v>
      </c>
      <c r="X4994" t="s">
        <v>47</v>
      </c>
      <c r="Z4994" t="s">
        <v>47</v>
      </c>
      <c r="AB4994" t="str">
        <f>"05"</f>
        <v>05</v>
      </c>
      <c r="AC4994" t="s">
        <v>48</v>
      </c>
      <c r="AD4994" t="s">
        <v>49</v>
      </c>
      <c r="AE4994" t="s">
        <v>55</v>
      </c>
      <c r="AF4994">
        <v>0</v>
      </c>
      <c r="AG4994" t="s">
        <v>56</v>
      </c>
      <c r="AH4994" t="str">
        <f>"Trad IRN"</f>
        <v>Trad IRN</v>
      </c>
      <c r="AI4994" t="str">
        <f>"Bldg IRN"</f>
        <v>Bldg IRN</v>
      </c>
      <c r="AJ4994" t="s">
        <v>48</v>
      </c>
      <c r="AK4994" t="s">
        <v>48</v>
      </c>
      <c r="AL4994" t="s">
        <v>53</v>
      </c>
      <c r="AM4994">
        <v>875.56</v>
      </c>
      <c r="AN4994">
        <v>1113.0999999999999</v>
      </c>
      <c r="AO4994">
        <v>15</v>
      </c>
    </row>
    <row r="4995" spans="1:41" x14ac:dyDescent="0.3">
      <c r="A4995" t="str">
        <f>"Trad IRN"</f>
        <v>Trad IRN</v>
      </c>
      <c r="B4995" t="str">
        <f>"Bldg IRN"</f>
        <v>Bldg IRN</v>
      </c>
      <c r="C4995" t="s">
        <v>41</v>
      </c>
      <c r="D4995" t="s">
        <v>3</v>
      </c>
      <c r="E4995" t="s">
        <v>80</v>
      </c>
      <c r="F4995" t="s">
        <v>81</v>
      </c>
      <c r="G4995" t="s">
        <v>82</v>
      </c>
      <c r="H4995" t="s">
        <v>83</v>
      </c>
      <c r="I4995" t="str">
        <f>"Trad IRN"</f>
        <v>Trad IRN</v>
      </c>
      <c r="J4995" t="s">
        <v>43</v>
      </c>
      <c r="K4995" t="s">
        <v>44</v>
      </c>
      <c r="L4995" t="s">
        <v>45</v>
      </c>
      <c r="M4995" t="s">
        <v>46</v>
      </c>
      <c r="N4995" t="str">
        <f>"08/18/2022"</f>
        <v>08/18/2022</v>
      </c>
      <c r="O4995" t="str">
        <f>"12/31/2500"</f>
        <v>12/31/2500</v>
      </c>
      <c r="P4995">
        <v>1</v>
      </c>
      <c r="Q4995">
        <v>1</v>
      </c>
      <c r="S4995">
        <v>0</v>
      </c>
      <c r="T4995">
        <v>1</v>
      </c>
      <c r="U4995">
        <v>0</v>
      </c>
      <c r="V4995" t="str">
        <f>"Trad IRN"</f>
        <v>Trad IRN</v>
      </c>
      <c r="W4995">
        <v>100</v>
      </c>
      <c r="X4995" t="s">
        <v>47</v>
      </c>
      <c r="Z4995" t="s">
        <v>47</v>
      </c>
      <c r="AB4995" t="str">
        <f>"01"</f>
        <v>01</v>
      </c>
      <c r="AC4995" t="s">
        <v>48</v>
      </c>
      <c r="AD4995" t="s">
        <v>49</v>
      </c>
      <c r="AE4995" t="s">
        <v>50</v>
      </c>
      <c r="AF4995">
        <v>0</v>
      </c>
      <c r="AG4995" t="s">
        <v>56</v>
      </c>
      <c r="AH4995" t="str">
        <f>"Trad IRN"</f>
        <v>Trad IRN</v>
      </c>
      <c r="AI4995" t="str">
        <f>"Bldg IRN"</f>
        <v>Bldg IRN</v>
      </c>
      <c r="AJ4995" t="s">
        <v>48</v>
      </c>
      <c r="AK4995" t="s">
        <v>48</v>
      </c>
      <c r="AL4995" t="s">
        <v>53</v>
      </c>
      <c r="AM4995">
        <v>1113.0999999999999</v>
      </c>
      <c r="AN4995">
        <v>1113.0999999999999</v>
      </c>
      <c r="AO4995">
        <v>15</v>
      </c>
    </row>
    <row r="4996" spans="1:41" x14ac:dyDescent="0.3">
      <c r="A4996" t="str">
        <f>"Trad IRN"</f>
        <v>Trad IRN</v>
      </c>
      <c r="B4996" t="str">
        <f>"Bldg IRN"</f>
        <v>Bldg IRN</v>
      </c>
      <c r="C4996" t="s">
        <v>41</v>
      </c>
      <c r="D4996" t="s">
        <v>3</v>
      </c>
      <c r="E4996" t="s">
        <v>80</v>
      </c>
      <c r="F4996" t="s">
        <v>81</v>
      </c>
      <c r="G4996" t="s">
        <v>82</v>
      </c>
      <c r="H4996" t="s">
        <v>83</v>
      </c>
      <c r="I4996" t="str">
        <f>"Trad IRN"</f>
        <v>Trad IRN</v>
      </c>
      <c r="J4996" t="s">
        <v>43</v>
      </c>
      <c r="K4996" t="s">
        <v>44</v>
      </c>
      <c r="L4996" t="s">
        <v>45</v>
      </c>
      <c r="M4996" t="s">
        <v>46</v>
      </c>
      <c r="N4996" t="str">
        <f>"08/18/2022"</f>
        <v>08/18/2022</v>
      </c>
      <c r="O4996" t="str">
        <f>"12/31/2500"</f>
        <v>12/31/2500</v>
      </c>
      <c r="P4996">
        <v>1</v>
      </c>
      <c r="Q4996">
        <v>1</v>
      </c>
      <c r="S4996">
        <v>0</v>
      </c>
      <c r="T4996">
        <v>1</v>
      </c>
      <c r="U4996">
        <v>0</v>
      </c>
      <c r="V4996" t="str">
        <f>"Trad IRN"</f>
        <v>Trad IRN</v>
      </c>
      <c r="W4996">
        <v>100</v>
      </c>
      <c r="X4996" t="s">
        <v>47</v>
      </c>
      <c r="Z4996" t="s">
        <v>47</v>
      </c>
      <c r="AB4996" t="str">
        <f>"03"</f>
        <v>03</v>
      </c>
      <c r="AC4996" t="s">
        <v>48</v>
      </c>
      <c r="AD4996" t="s">
        <v>49</v>
      </c>
      <c r="AE4996" t="s">
        <v>50</v>
      </c>
      <c r="AF4996">
        <v>0</v>
      </c>
      <c r="AG4996" t="s">
        <v>56</v>
      </c>
      <c r="AH4996" t="str">
        <f>"Trad IRN"</f>
        <v>Trad IRN</v>
      </c>
      <c r="AI4996" t="str">
        <f>"Bldg IRN"</f>
        <v>Bldg IRN</v>
      </c>
      <c r="AJ4996" t="s">
        <v>48</v>
      </c>
      <c r="AK4996" t="s">
        <v>48</v>
      </c>
      <c r="AL4996" t="s">
        <v>53</v>
      </c>
      <c r="AM4996">
        <v>1113.0999999999999</v>
      </c>
      <c r="AN4996">
        <v>1113.0999999999999</v>
      </c>
      <c r="AO4996">
        <v>15</v>
      </c>
    </row>
    <row r="4997" spans="1:41" x14ac:dyDescent="0.3">
      <c r="A4997" t="str">
        <f>"Trad IRN"</f>
        <v>Trad IRN</v>
      </c>
      <c r="B4997" t="str">
        <f>"Bldg IRN"</f>
        <v>Bldg IRN</v>
      </c>
      <c r="C4997" t="s">
        <v>41</v>
      </c>
      <c r="D4997" t="s">
        <v>3</v>
      </c>
      <c r="E4997" t="s">
        <v>80</v>
      </c>
      <c r="F4997" t="s">
        <v>81</v>
      </c>
      <c r="G4997" t="s">
        <v>82</v>
      </c>
      <c r="H4997" t="s">
        <v>83</v>
      </c>
      <c r="I4997" t="str">
        <f>"Trad IRN"</f>
        <v>Trad IRN</v>
      </c>
      <c r="J4997" t="s">
        <v>43</v>
      </c>
      <c r="K4997" t="s">
        <v>44</v>
      </c>
      <c r="L4997" t="s">
        <v>45</v>
      </c>
      <c r="M4997" t="s">
        <v>46</v>
      </c>
      <c r="N4997" t="str">
        <f>"01/05/2023"</f>
        <v>01/05/2023</v>
      </c>
      <c r="O4997" t="str">
        <f>"12/31/2500"</f>
        <v>12/31/2500</v>
      </c>
      <c r="P4997">
        <v>0.52485899999999996</v>
      </c>
      <c r="Q4997">
        <v>0.52485899999999996</v>
      </c>
      <c r="S4997">
        <v>0</v>
      </c>
      <c r="T4997">
        <v>0.52485899999999996</v>
      </c>
      <c r="U4997">
        <v>0</v>
      </c>
      <c r="V4997" t="str">
        <f>"Trad IRN"</f>
        <v>Trad IRN</v>
      </c>
      <c r="W4997">
        <v>100</v>
      </c>
      <c r="X4997" t="s">
        <v>47</v>
      </c>
      <c r="Z4997" t="s">
        <v>47</v>
      </c>
      <c r="AB4997" t="s">
        <v>57</v>
      </c>
      <c r="AC4997" t="s">
        <v>48</v>
      </c>
      <c r="AD4997" t="s">
        <v>49</v>
      </c>
      <c r="AE4997" t="s">
        <v>55</v>
      </c>
      <c r="AF4997">
        <v>0</v>
      </c>
      <c r="AG4997" t="s">
        <v>56</v>
      </c>
      <c r="AH4997" t="str">
        <f>"Trad IRN"</f>
        <v>Trad IRN</v>
      </c>
      <c r="AI4997" t="str">
        <f>"Bldg IRN"</f>
        <v>Bldg IRN</v>
      </c>
      <c r="AJ4997" t="s">
        <v>48</v>
      </c>
      <c r="AK4997" t="s">
        <v>48</v>
      </c>
      <c r="AL4997" t="s">
        <v>53</v>
      </c>
      <c r="AM4997">
        <v>584.22</v>
      </c>
      <c r="AN4997">
        <v>1113.0999999999999</v>
      </c>
      <c r="AO4997">
        <v>15</v>
      </c>
    </row>
    <row r="4998" spans="1:41" x14ac:dyDescent="0.3">
      <c r="A4998" t="str">
        <f>"Trad IRN"</f>
        <v>Trad IRN</v>
      </c>
      <c r="B4998" t="str">
        <f>"Bldg IRN"</f>
        <v>Bldg IRN</v>
      </c>
      <c r="C4998" t="s">
        <v>41</v>
      </c>
      <c r="D4998" t="s">
        <v>3</v>
      </c>
      <c r="E4998" t="s">
        <v>80</v>
      </c>
      <c r="F4998" t="s">
        <v>81</v>
      </c>
      <c r="G4998" t="s">
        <v>82</v>
      </c>
      <c r="H4998" t="s">
        <v>83</v>
      </c>
      <c r="I4998" t="str">
        <f>"Trad IRN"</f>
        <v>Trad IRN</v>
      </c>
      <c r="J4998" t="s">
        <v>43</v>
      </c>
      <c r="K4998" t="s">
        <v>44</v>
      </c>
      <c r="L4998" t="s">
        <v>45</v>
      </c>
      <c r="M4998" t="s">
        <v>46</v>
      </c>
      <c r="N4998" t="str">
        <f>"01/04/2023"</f>
        <v>01/04/2023</v>
      </c>
      <c r="O4998" t="str">
        <f>"01/04/2023"</f>
        <v>01/04/2023</v>
      </c>
      <c r="P4998">
        <v>5.7679999999999997E-3</v>
      </c>
      <c r="Q4998">
        <v>5.7679999999999997E-3</v>
      </c>
      <c r="S4998">
        <v>0</v>
      </c>
      <c r="T4998">
        <v>5.7679999999999997E-3</v>
      </c>
      <c r="U4998">
        <v>0</v>
      </c>
      <c r="V4998" t="str">
        <f>"Trad IRN"</f>
        <v>Trad IRN</v>
      </c>
      <c r="W4998">
        <v>100</v>
      </c>
      <c r="X4998" t="s">
        <v>47</v>
      </c>
      <c r="Z4998" t="s">
        <v>47</v>
      </c>
      <c r="AB4998" t="s">
        <v>57</v>
      </c>
      <c r="AC4998" t="s">
        <v>48</v>
      </c>
      <c r="AD4998" t="s">
        <v>49</v>
      </c>
      <c r="AE4998" t="s">
        <v>50</v>
      </c>
      <c r="AF4998">
        <v>0</v>
      </c>
      <c r="AG4998" t="s">
        <v>56</v>
      </c>
      <c r="AH4998" t="str">
        <f>"Trad IRN"</f>
        <v>Trad IRN</v>
      </c>
      <c r="AI4998" t="str">
        <f>"Bldg IRN"</f>
        <v>Bldg IRN</v>
      </c>
      <c r="AJ4998" t="s">
        <v>48</v>
      </c>
      <c r="AK4998" t="s">
        <v>48</v>
      </c>
      <c r="AL4998" t="s">
        <v>53</v>
      </c>
      <c r="AM4998">
        <v>6.42</v>
      </c>
      <c r="AN4998">
        <v>1113.0999999999999</v>
      </c>
      <c r="AO4998">
        <v>15</v>
      </c>
    </row>
    <row r="4999" spans="1:41" x14ac:dyDescent="0.3">
      <c r="A4999" t="str">
        <f>"Trad IRN"</f>
        <v>Trad IRN</v>
      </c>
      <c r="B4999" t="str">
        <f>"Bldg IRN"</f>
        <v>Bldg IRN</v>
      </c>
      <c r="C4999" t="s">
        <v>41</v>
      </c>
      <c r="D4999" t="s">
        <v>3</v>
      </c>
      <c r="E4999" t="s">
        <v>80</v>
      </c>
      <c r="F4999" t="s">
        <v>81</v>
      </c>
      <c r="G4999" t="s">
        <v>82</v>
      </c>
      <c r="H4999" t="s">
        <v>83</v>
      </c>
      <c r="I4999" t="str">
        <f>"Trad IRN"</f>
        <v>Trad IRN</v>
      </c>
      <c r="J4999" t="s">
        <v>43</v>
      </c>
      <c r="K4999" t="s">
        <v>44</v>
      </c>
      <c r="L4999" t="s">
        <v>45</v>
      </c>
      <c r="M4999" t="s">
        <v>46</v>
      </c>
      <c r="N4999" t="str">
        <f>"01/04/2023"</f>
        <v>01/04/2023</v>
      </c>
      <c r="O4999" t="str">
        <f>"01/04/2023"</f>
        <v>01/04/2023</v>
      </c>
      <c r="P4999">
        <v>5.7679999999999997E-3</v>
      </c>
      <c r="Q4999">
        <v>5.7679999999999997E-3</v>
      </c>
      <c r="S4999">
        <v>0</v>
      </c>
      <c r="T4999">
        <v>5.7679999999999997E-3</v>
      </c>
      <c r="U4999">
        <v>0</v>
      </c>
      <c r="V4999" t="str">
        <f>"Trad IRN"</f>
        <v>Trad IRN</v>
      </c>
      <c r="W4999">
        <v>100</v>
      </c>
      <c r="X4999" t="s">
        <v>47</v>
      </c>
      <c r="Z4999" t="s">
        <v>47</v>
      </c>
      <c r="AB4999" t="s">
        <v>57</v>
      </c>
      <c r="AC4999" t="s">
        <v>48</v>
      </c>
      <c r="AD4999" t="s">
        <v>49</v>
      </c>
      <c r="AE4999" t="s">
        <v>50</v>
      </c>
      <c r="AF4999">
        <v>0</v>
      </c>
      <c r="AG4999" t="s">
        <v>56</v>
      </c>
      <c r="AH4999" t="str">
        <f>"Trad IRN"</f>
        <v>Trad IRN</v>
      </c>
      <c r="AI4999" t="str">
        <f>"Bldg IRN"</f>
        <v>Bldg IRN</v>
      </c>
      <c r="AJ4999" t="s">
        <v>48</v>
      </c>
      <c r="AK4999" t="s">
        <v>48</v>
      </c>
      <c r="AL4999" t="s">
        <v>53</v>
      </c>
      <c r="AM4999">
        <v>6.42</v>
      </c>
      <c r="AN4999">
        <v>1113.0999999999999</v>
      </c>
      <c r="AO4999">
        <v>15</v>
      </c>
    </row>
    <row r="5000" spans="1:41" x14ac:dyDescent="0.3">
      <c r="A5000" t="str">
        <f>"Trad IRN"</f>
        <v>Trad IRN</v>
      </c>
      <c r="B5000" t="str">
        <f>"Bldg IRN"</f>
        <v>Bldg IRN</v>
      </c>
      <c r="C5000" t="s">
        <v>41</v>
      </c>
      <c r="D5000" t="s">
        <v>3</v>
      </c>
      <c r="E5000" t="s">
        <v>80</v>
      </c>
      <c r="F5000" t="s">
        <v>81</v>
      </c>
      <c r="G5000" t="s">
        <v>82</v>
      </c>
      <c r="H5000" t="s">
        <v>83</v>
      </c>
      <c r="I5000" t="str">
        <f>"Trad IRN"</f>
        <v>Trad IRN</v>
      </c>
      <c r="J5000" t="s">
        <v>43</v>
      </c>
      <c r="K5000" t="s">
        <v>44</v>
      </c>
      <c r="L5000" t="s">
        <v>45</v>
      </c>
      <c r="M5000" t="s">
        <v>46</v>
      </c>
      <c r="N5000" t="str">
        <f>"01/05/2023"</f>
        <v>01/05/2023</v>
      </c>
      <c r="O5000" t="str">
        <f t="shared" ref="O5000:O5023" si="501">"12/31/2500"</f>
        <v>12/31/2500</v>
      </c>
      <c r="P5000">
        <v>0.52485899999999996</v>
      </c>
      <c r="Q5000">
        <v>0.52485899999999996</v>
      </c>
      <c r="S5000">
        <v>0</v>
      </c>
      <c r="T5000">
        <v>0.52485899999999996</v>
      </c>
      <c r="U5000">
        <v>0</v>
      </c>
      <c r="V5000" t="str">
        <f>"Trad IRN"</f>
        <v>Trad IRN</v>
      </c>
      <c r="W5000">
        <v>100</v>
      </c>
      <c r="X5000" t="s">
        <v>47</v>
      </c>
      <c r="Z5000" t="s">
        <v>47</v>
      </c>
      <c r="AB5000" t="s">
        <v>57</v>
      </c>
      <c r="AC5000" t="s">
        <v>48</v>
      </c>
      <c r="AD5000" t="s">
        <v>49</v>
      </c>
      <c r="AE5000" t="s">
        <v>55</v>
      </c>
      <c r="AF5000">
        <v>0</v>
      </c>
      <c r="AG5000" t="s">
        <v>56</v>
      </c>
      <c r="AH5000" t="str">
        <f>"Trad IRN"</f>
        <v>Trad IRN</v>
      </c>
      <c r="AI5000" t="str">
        <f>"Bldg IRN"</f>
        <v>Bldg IRN</v>
      </c>
      <c r="AJ5000" t="s">
        <v>48</v>
      </c>
      <c r="AK5000" t="s">
        <v>48</v>
      </c>
      <c r="AL5000" t="s">
        <v>53</v>
      </c>
      <c r="AM5000">
        <v>584.22</v>
      </c>
      <c r="AN5000">
        <v>1113.0999999999999</v>
      </c>
      <c r="AO5000">
        <v>15</v>
      </c>
    </row>
    <row r="5001" spans="1:41" x14ac:dyDescent="0.3">
      <c r="A5001" t="str">
        <f>"Trad IRN"</f>
        <v>Trad IRN</v>
      </c>
      <c r="B5001" t="str">
        <f>"Bldg IRN"</f>
        <v>Bldg IRN</v>
      </c>
      <c r="C5001" t="s">
        <v>41</v>
      </c>
      <c r="D5001" t="s">
        <v>3</v>
      </c>
      <c r="E5001" t="s">
        <v>80</v>
      </c>
      <c r="F5001" t="s">
        <v>81</v>
      </c>
      <c r="G5001" t="s">
        <v>82</v>
      </c>
      <c r="H5001" t="s">
        <v>83</v>
      </c>
      <c r="I5001" t="str">
        <f>"Trad IRN"</f>
        <v>Trad IRN</v>
      </c>
      <c r="J5001" t="s">
        <v>43</v>
      </c>
      <c r="K5001" t="s">
        <v>44</v>
      </c>
      <c r="L5001" t="s">
        <v>45</v>
      </c>
      <c r="M5001" t="s">
        <v>46</v>
      </c>
      <c r="N5001" t="str">
        <f t="shared" ref="N5001:N5024" si="502">"08/18/2022"</f>
        <v>08/18/2022</v>
      </c>
      <c r="O5001" t="str">
        <f t="shared" si="501"/>
        <v>12/31/2500</v>
      </c>
      <c r="P5001">
        <v>1</v>
      </c>
      <c r="Q5001">
        <v>1</v>
      </c>
      <c r="S5001">
        <v>0</v>
      </c>
      <c r="T5001">
        <v>1</v>
      </c>
      <c r="U5001">
        <v>0</v>
      </c>
      <c r="V5001" t="str">
        <f>"Trad IRN"</f>
        <v>Trad IRN</v>
      </c>
      <c r="W5001">
        <v>100</v>
      </c>
      <c r="X5001" t="s">
        <v>47</v>
      </c>
      <c r="Z5001" t="s">
        <v>47</v>
      </c>
      <c r="AB5001" t="str">
        <f>"04"</f>
        <v>04</v>
      </c>
      <c r="AC5001" t="s">
        <v>48</v>
      </c>
      <c r="AD5001" t="s">
        <v>49</v>
      </c>
      <c r="AE5001" t="s">
        <v>50</v>
      </c>
      <c r="AF5001">
        <v>0</v>
      </c>
      <c r="AG5001" t="s">
        <v>56</v>
      </c>
      <c r="AH5001" t="str">
        <f>"Trad IRN"</f>
        <v>Trad IRN</v>
      </c>
      <c r="AI5001" t="str">
        <f>"Bldg IRN"</f>
        <v>Bldg IRN</v>
      </c>
      <c r="AJ5001" t="s">
        <v>48</v>
      </c>
      <c r="AK5001" t="s">
        <v>48</v>
      </c>
      <c r="AL5001" t="s">
        <v>53</v>
      </c>
      <c r="AM5001">
        <v>1113.0999999999999</v>
      </c>
      <c r="AN5001">
        <v>1113.0999999999999</v>
      </c>
      <c r="AO5001">
        <v>15</v>
      </c>
    </row>
    <row r="5002" spans="1:41" x14ac:dyDescent="0.3">
      <c r="A5002" t="str">
        <f>"Trad IRN"</f>
        <v>Trad IRN</v>
      </c>
      <c r="B5002" t="str">
        <f>"Bldg IRN"</f>
        <v>Bldg IRN</v>
      </c>
      <c r="C5002" t="s">
        <v>41</v>
      </c>
      <c r="D5002" t="s">
        <v>3</v>
      </c>
      <c r="E5002" t="s">
        <v>80</v>
      </c>
      <c r="F5002" t="s">
        <v>81</v>
      </c>
      <c r="G5002" t="s">
        <v>82</v>
      </c>
      <c r="H5002" t="s">
        <v>83</v>
      </c>
      <c r="I5002" t="str">
        <f>"Trad IRN"</f>
        <v>Trad IRN</v>
      </c>
      <c r="J5002" t="s">
        <v>43</v>
      </c>
      <c r="K5002" t="s">
        <v>44</v>
      </c>
      <c r="L5002" t="s">
        <v>45</v>
      </c>
      <c r="M5002" t="s">
        <v>46</v>
      </c>
      <c r="N5002" t="str">
        <f t="shared" si="502"/>
        <v>08/18/2022</v>
      </c>
      <c r="O5002" t="str">
        <f t="shared" si="501"/>
        <v>12/31/2500</v>
      </c>
      <c r="P5002">
        <v>1</v>
      </c>
      <c r="Q5002">
        <v>1</v>
      </c>
      <c r="S5002">
        <v>0</v>
      </c>
      <c r="T5002">
        <v>1</v>
      </c>
      <c r="U5002">
        <v>0</v>
      </c>
      <c r="V5002" t="str">
        <f>"Trad IRN"</f>
        <v>Trad IRN</v>
      </c>
      <c r="W5002">
        <v>100</v>
      </c>
      <c r="X5002" t="s">
        <v>47</v>
      </c>
      <c r="Z5002" t="s">
        <v>47</v>
      </c>
      <c r="AB5002" t="str">
        <f>"02"</f>
        <v>02</v>
      </c>
      <c r="AC5002" t="s">
        <v>48</v>
      </c>
      <c r="AD5002" t="s">
        <v>49</v>
      </c>
      <c r="AE5002" t="s">
        <v>50</v>
      </c>
      <c r="AF5002">
        <v>0</v>
      </c>
      <c r="AG5002" t="s">
        <v>56</v>
      </c>
      <c r="AH5002" t="str">
        <f>"Trad IRN"</f>
        <v>Trad IRN</v>
      </c>
      <c r="AI5002" t="str">
        <f>"Bldg IRN"</f>
        <v>Bldg IRN</v>
      </c>
      <c r="AJ5002" t="s">
        <v>48</v>
      </c>
      <c r="AK5002" t="s">
        <v>48</v>
      </c>
      <c r="AL5002" t="s">
        <v>53</v>
      </c>
      <c r="AM5002">
        <v>1113.0999999999999</v>
      </c>
      <c r="AN5002">
        <v>1113.0999999999999</v>
      </c>
      <c r="AO5002">
        <v>15</v>
      </c>
    </row>
    <row r="5003" spans="1:41" x14ac:dyDescent="0.3">
      <c r="A5003" t="str">
        <f>"Trad IRN"</f>
        <v>Trad IRN</v>
      </c>
      <c r="B5003" t="str">
        <f>"Bldg IRN"</f>
        <v>Bldg IRN</v>
      </c>
      <c r="C5003" t="s">
        <v>41</v>
      </c>
      <c r="D5003" t="s">
        <v>3</v>
      </c>
      <c r="E5003" t="s">
        <v>80</v>
      </c>
      <c r="F5003" t="s">
        <v>81</v>
      </c>
      <c r="G5003" t="s">
        <v>82</v>
      </c>
      <c r="H5003" t="s">
        <v>83</v>
      </c>
      <c r="I5003" t="str">
        <f>"Trad IRN"</f>
        <v>Trad IRN</v>
      </c>
      <c r="J5003" t="s">
        <v>43</v>
      </c>
      <c r="K5003" t="s">
        <v>44</v>
      </c>
      <c r="L5003" t="s">
        <v>45</v>
      </c>
      <c r="M5003" t="s">
        <v>46</v>
      </c>
      <c r="N5003" t="str">
        <f t="shared" si="502"/>
        <v>08/18/2022</v>
      </c>
      <c r="O5003" t="str">
        <f t="shared" si="501"/>
        <v>12/31/2500</v>
      </c>
      <c r="P5003">
        <v>1</v>
      </c>
      <c r="Q5003">
        <v>1</v>
      </c>
      <c r="S5003">
        <v>1</v>
      </c>
      <c r="T5003">
        <v>1</v>
      </c>
      <c r="U5003">
        <v>0</v>
      </c>
      <c r="V5003" t="str">
        <f>"Trad IRN"</f>
        <v>Trad IRN</v>
      </c>
      <c r="W5003">
        <v>100</v>
      </c>
      <c r="X5003" t="s">
        <v>47</v>
      </c>
      <c r="Z5003" t="s">
        <v>47</v>
      </c>
      <c r="AB5003" t="str">
        <f>"03"</f>
        <v>03</v>
      </c>
      <c r="AC5003" t="s">
        <v>48</v>
      </c>
      <c r="AD5003" t="s">
        <v>49</v>
      </c>
      <c r="AE5003" t="s">
        <v>50</v>
      </c>
      <c r="AF5003">
        <v>0</v>
      </c>
      <c r="AG5003" t="s">
        <v>56</v>
      </c>
      <c r="AH5003" t="str">
        <f>"Trad IRN"</f>
        <v>Trad IRN</v>
      </c>
      <c r="AI5003" t="str">
        <f>"Bldg IRN"</f>
        <v>Bldg IRN</v>
      </c>
      <c r="AJ5003" t="s">
        <v>48</v>
      </c>
      <c r="AK5003" t="s">
        <v>48</v>
      </c>
      <c r="AL5003" t="s">
        <v>53</v>
      </c>
      <c r="AM5003">
        <v>1113.0999999999999</v>
      </c>
      <c r="AN5003">
        <v>1113.0999999999999</v>
      </c>
      <c r="AO5003">
        <v>15</v>
      </c>
    </row>
    <row r="5004" spans="1:41" x14ac:dyDescent="0.3">
      <c r="A5004" t="str">
        <f>"Trad IRN"</f>
        <v>Trad IRN</v>
      </c>
      <c r="B5004" t="str">
        <f>"Bldg IRN"</f>
        <v>Bldg IRN</v>
      </c>
      <c r="C5004" t="s">
        <v>41</v>
      </c>
      <c r="D5004" t="s">
        <v>3</v>
      </c>
      <c r="E5004" t="s">
        <v>80</v>
      </c>
      <c r="F5004" t="s">
        <v>81</v>
      </c>
      <c r="G5004" t="s">
        <v>82</v>
      </c>
      <c r="H5004" t="s">
        <v>83</v>
      </c>
      <c r="I5004" t="str">
        <f>"Trad IRN"</f>
        <v>Trad IRN</v>
      </c>
      <c r="J5004" t="s">
        <v>43</v>
      </c>
      <c r="K5004" t="s">
        <v>44</v>
      </c>
      <c r="L5004" t="s">
        <v>45</v>
      </c>
      <c r="M5004" t="s">
        <v>46</v>
      </c>
      <c r="N5004" t="str">
        <f t="shared" si="502"/>
        <v>08/18/2022</v>
      </c>
      <c r="O5004" t="str">
        <f t="shared" si="501"/>
        <v>12/31/2500</v>
      </c>
      <c r="P5004">
        <v>1</v>
      </c>
      <c r="Q5004">
        <v>1</v>
      </c>
      <c r="S5004">
        <v>0</v>
      </c>
      <c r="T5004">
        <v>1</v>
      </c>
      <c r="U5004">
        <v>0</v>
      </c>
      <c r="V5004" t="str">
        <f>"Trad IRN"</f>
        <v>Trad IRN</v>
      </c>
      <c r="W5004">
        <v>100</v>
      </c>
      <c r="X5004" t="s">
        <v>47</v>
      </c>
      <c r="Z5004" t="s">
        <v>47</v>
      </c>
      <c r="AB5004" t="s">
        <v>57</v>
      </c>
      <c r="AC5004" t="s">
        <v>48</v>
      </c>
      <c r="AD5004" t="s">
        <v>49</v>
      </c>
      <c r="AE5004" t="s">
        <v>50</v>
      </c>
      <c r="AF5004">
        <v>0</v>
      </c>
      <c r="AG5004" t="s">
        <v>56</v>
      </c>
      <c r="AH5004" t="str">
        <f>"Trad IRN"</f>
        <v>Trad IRN</v>
      </c>
      <c r="AI5004" t="str">
        <f>"Bldg IRN"</f>
        <v>Bldg IRN</v>
      </c>
      <c r="AJ5004" t="s">
        <v>48</v>
      </c>
      <c r="AK5004" t="s">
        <v>48</v>
      </c>
      <c r="AL5004" t="s">
        <v>53</v>
      </c>
      <c r="AM5004">
        <v>1113.0999999999999</v>
      </c>
      <c r="AN5004">
        <v>1113.0999999999999</v>
      </c>
      <c r="AO5004">
        <v>15</v>
      </c>
    </row>
    <row r="5005" spans="1:41" x14ac:dyDescent="0.3">
      <c r="A5005" t="str">
        <f>"Trad IRN"</f>
        <v>Trad IRN</v>
      </c>
      <c r="B5005" t="str">
        <f>"Bldg IRN"</f>
        <v>Bldg IRN</v>
      </c>
      <c r="C5005" t="s">
        <v>41</v>
      </c>
      <c r="D5005" t="s">
        <v>3</v>
      </c>
      <c r="E5005" t="s">
        <v>80</v>
      </c>
      <c r="F5005" t="s">
        <v>81</v>
      </c>
      <c r="G5005" t="s">
        <v>82</v>
      </c>
      <c r="H5005" t="s">
        <v>83</v>
      </c>
      <c r="I5005" t="str">
        <f>"Trad IRN"</f>
        <v>Trad IRN</v>
      </c>
      <c r="J5005" t="s">
        <v>43</v>
      </c>
      <c r="K5005" t="s">
        <v>44</v>
      </c>
      <c r="L5005" t="s">
        <v>45</v>
      </c>
      <c r="M5005" t="s">
        <v>46</v>
      </c>
      <c r="N5005" t="str">
        <f t="shared" si="502"/>
        <v>08/18/2022</v>
      </c>
      <c r="O5005" t="str">
        <f t="shared" si="501"/>
        <v>12/31/2500</v>
      </c>
      <c r="P5005">
        <v>1</v>
      </c>
      <c r="Q5005">
        <v>1</v>
      </c>
      <c r="S5005">
        <v>0</v>
      </c>
      <c r="T5005">
        <v>1</v>
      </c>
      <c r="U5005">
        <v>0</v>
      </c>
      <c r="V5005" t="str">
        <f>"Trad IRN"</f>
        <v>Trad IRN</v>
      </c>
      <c r="W5005">
        <v>100</v>
      </c>
      <c r="X5005" t="s">
        <v>47</v>
      </c>
      <c r="Z5005" t="s">
        <v>47</v>
      </c>
      <c r="AB5005" t="str">
        <f>"03"</f>
        <v>03</v>
      </c>
      <c r="AC5005" t="s">
        <v>48</v>
      </c>
      <c r="AD5005" t="s">
        <v>49</v>
      </c>
      <c r="AE5005" t="s">
        <v>50</v>
      </c>
      <c r="AF5005">
        <v>0</v>
      </c>
      <c r="AG5005" t="s">
        <v>56</v>
      </c>
      <c r="AH5005" t="str">
        <f>"Trad IRN"</f>
        <v>Trad IRN</v>
      </c>
      <c r="AI5005" t="str">
        <f>"Bldg IRN"</f>
        <v>Bldg IRN</v>
      </c>
      <c r="AJ5005" t="s">
        <v>48</v>
      </c>
      <c r="AK5005" t="s">
        <v>48</v>
      </c>
      <c r="AL5005" t="s">
        <v>53</v>
      </c>
      <c r="AM5005">
        <v>1113.0999999999999</v>
      </c>
      <c r="AN5005">
        <v>1113.0999999999999</v>
      </c>
      <c r="AO5005">
        <v>15</v>
      </c>
    </row>
    <row r="5006" spans="1:41" x14ac:dyDescent="0.3">
      <c r="A5006" t="str">
        <f>"Trad IRN"</f>
        <v>Trad IRN</v>
      </c>
      <c r="B5006" t="str">
        <f>"Bldg IRN"</f>
        <v>Bldg IRN</v>
      </c>
      <c r="C5006" t="s">
        <v>41</v>
      </c>
      <c r="D5006" t="s">
        <v>3</v>
      </c>
      <c r="E5006" t="s">
        <v>80</v>
      </c>
      <c r="F5006" t="s">
        <v>81</v>
      </c>
      <c r="G5006" t="s">
        <v>82</v>
      </c>
      <c r="H5006" t="s">
        <v>83</v>
      </c>
      <c r="I5006" t="str">
        <f>"Trad IRN"</f>
        <v>Trad IRN</v>
      </c>
      <c r="J5006" t="s">
        <v>43</v>
      </c>
      <c r="K5006" t="s">
        <v>44</v>
      </c>
      <c r="L5006" t="s">
        <v>45</v>
      </c>
      <c r="M5006" t="s">
        <v>46</v>
      </c>
      <c r="N5006" t="str">
        <f t="shared" si="502"/>
        <v>08/18/2022</v>
      </c>
      <c r="O5006" t="str">
        <f t="shared" si="501"/>
        <v>12/31/2500</v>
      </c>
      <c r="P5006">
        <v>1</v>
      </c>
      <c r="Q5006">
        <v>1</v>
      </c>
      <c r="S5006">
        <v>0</v>
      </c>
      <c r="T5006">
        <v>1</v>
      </c>
      <c r="U5006">
        <v>0</v>
      </c>
      <c r="V5006" t="str">
        <f>"Trad IRN"</f>
        <v>Trad IRN</v>
      </c>
      <c r="W5006">
        <v>100</v>
      </c>
      <c r="X5006" t="s">
        <v>47</v>
      </c>
      <c r="Z5006" t="s">
        <v>47</v>
      </c>
      <c r="AB5006" t="str">
        <f>"04"</f>
        <v>04</v>
      </c>
      <c r="AC5006" t="s">
        <v>48</v>
      </c>
      <c r="AD5006" t="s">
        <v>49</v>
      </c>
      <c r="AE5006" t="s">
        <v>50</v>
      </c>
      <c r="AF5006">
        <v>0</v>
      </c>
      <c r="AG5006" t="s">
        <v>56</v>
      </c>
      <c r="AH5006" t="str">
        <f>"Trad IRN"</f>
        <v>Trad IRN</v>
      </c>
      <c r="AI5006" t="str">
        <f>"Bldg IRN"</f>
        <v>Bldg IRN</v>
      </c>
      <c r="AJ5006" t="s">
        <v>48</v>
      </c>
      <c r="AK5006" t="s">
        <v>48</v>
      </c>
      <c r="AL5006" t="s">
        <v>53</v>
      </c>
      <c r="AM5006">
        <v>1113.0999999999999</v>
      </c>
      <c r="AN5006">
        <v>1113.0999999999999</v>
      </c>
      <c r="AO5006">
        <v>15</v>
      </c>
    </row>
    <row r="5007" spans="1:41" x14ac:dyDescent="0.3">
      <c r="A5007" t="str">
        <f>"Trad IRN"</f>
        <v>Trad IRN</v>
      </c>
      <c r="B5007" t="str">
        <f>"Bldg IRN"</f>
        <v>Bldg IRN</v>
      </c>
      <c r="C5007" t="s">
        <v>41</v>
      </c>
      <c r="D5007" t="s">
        <v>3</v>
      </c>
      <c r="E5007" t="s">
        <v>80</v>
      </c>
      <c r="F5007" t="s">
        <v>81</v>
      </c>
      <c r="G5007" t="s">
        <v>82</v>
      </c>
      <c r="H5007" t="s">
        <v>83</v>
      </c>
      <c r="I5007" t="str">
        <f>"Trad IRN"</f>
        <v>Trad IRN</v>
      </c>
      <c r="J5007" t="s">
        <v>43</v>
      </c>
      <c r="K5007" t="s">
        <v>44</v>
      </c>
      <c r="L5007" t="s">
        <v>45</v>
      </c>
      <c r="M5007" t="s">
        <v>46</v>
      </c>
      <c r="N5007" t="str">
        <f t="shared" si="502"/>
        <v>08/18/2022</v>
      </c>
      <c r="O5007" t="str">
        <f t="shared" si="501"/>
        <v>12/31/2500</v>
      </c>
      <c r="P5007">
        <v>1</v>
      </c>
      <c r="Q5007">
        <v>1</v>
      </c>
      <c r="S5007">
        <v>0</v>
      </c>
      <c r="T5007">
        <v>1</v>
      </c>
      <c r="U5007">
        <v>0</v>
      </c>
      <c r="V5007" t="str">
        <f>"Trad IRN"</f>
        <v>Trad IRN</v>
      </c>
      <c r="W5007">
        <v>100</v>
      </c>
      <c r="X5007" t="s">
        <v>47</v>
      </c>
      <c r="Z5007" t="s">
        <v>47</v>
      </c>
      <c r="AB5007" t="s">
        <v>57</v>
      </c>
      <c r="AC5007" t="s">
        <v>48</v>
      </c>
      <c r="AD5007" t="s">
        <v>49</v>
      </c>
      <c r="AE5007" t="s">
        <v>50</v>
      </c>
      <c r="AF5007">
        <v>0</v>
      </c>
      <c r="AG5007" t="s">
        <v>56</v>
      </c>
      <c r="AH5007" t="str">
        <f>"Trad IRN"</f>
        <v>Trad IRN</v>
      </c>
      <c r="AI5007" t="str">
        <f>"Bldg IRN"</f>
        <v>Bldg IRN</v>
      </c>
      <c r="AJ5007" t="s">
        <v>48</v>
      </c>
      <c r="AK5007" t="s">
        <v>48</v>
      </c>
      <c r="AL5007" t="s">
        <v>53</v>
      </c>
      <c r="AM5007">
        <v>1113.0999999999999</v>
      </c>
      <c r="AN5007">
        <v>1113.0999999999999</v>
      </c>
      <c r="AO5007">
        <v>15</v>
      </c>
    </row>
    <row r="5008" spans="1:41" x14ac:dyDescent="0.3">
      <c r="A5008" t="str">
        <f>"Trad IRN"</f>
        <v>Trad IRN</v>
      </c>
      <c r="B5008" t="str">
        <f>"Bldg IRN"</f>
        <v>Bldg IRN</v>
      </c>
      <c r="C5008" t="s">
        <v>41</v>
      </c>
      <c r="D5008" t="s">
        <v>3</v>
      </c>
      <c r="E5008" t="s">
        <v>80</v>
      </c>
      <c r="F5008" t="s">
        <v>81</v>
      </c>
      <c r="G5008" t="s">
        <v>82</v>
      </c>
      <c r="H5008" t="s">
        <v>83</v>
      </c>
      <c r="I5008" t="str">
        <f>"Trad IRN"</f>
        <v>Trad IRN</v>
      </c>
      <c r="J5008" t="s">
        <v>43</v>
      </c>
      <c r="K5008" t="s">
        <v>44</v>
      </c>
      <c r="L5008" t="s">
        <v>45</v>
      </c>
      <c r="M5008" t="s">
        <v>46</v>
      </c>
      <c r="N5008" t="str">
        <f t="shared" si="502"/>
        <v>08/18/2022</v>
      </c>
      <c r="O5008" t="str">
        <f t="shared" si="501"/>
        <v>12/31/2500</v>
      </c>
      <c r="P5008">
        <v>1</v>
      </c>
      <c r="Q5008">
        <v>1</v>
      </c>
      <c r="S5008">
        <v>0</v>
      </c>
      <c r="T5008">
        <v>1</v>
      </c>
      <c r="U5008">
        <v>0</v>
      </c>
      <c r="V5008" t="str">
        <f>"Trad IRN"</f>
        <v>Trad IRN</v>
      </c>
      <c r="W5008">
        <v>100</v>
      </c>
      <c r="X5008" t="s">
        <v>47</v>
      </c>
      <c r="Z5008" t="s">
        <v>47</v>
      </c>
      <c r="AB5008" t="str">
        <f>"02"</f>
        <v>02</v>
      </c>
      <c r="AC5008" t="s">
        <v>48</v>
      </c>
      <c r="AD5008" t="s">
        <v>49</v>
      </c>
      <c r="AE5008" t="s">
        <v>50</v>
      </c>
      <c r="AF5008">
        <v>0</v>
      </c>
      <c r="AG5008" t="s">
        <v>56</v>
      </c>
      <c r="AH5008" t="str">
        <f>"Trad IRN"</f>
        <v>Trad IRN</v>
      </c>
      <c r="AI5008" t="str">
        <f>"Bldg IRN"</f>
        <v>Bldg IRN</v>
      </c>
      <c r="AJ5008" t="s">
        <v>48</v>
      </c>
      <c r="AK5008" t="s">
        <v>48</v>
      </c>
      <c r="AL5008" t="s">
        <v>53</v>
      </c>
      <c r="AM5008">
        <v>1113.0999999999999</v>
      </c>
      <c r="AN5008">
        <v>1113.0999999999999</v>
      </c>
      <c r="AO5008">
        <v>15</v>
      </c>
    </row>
    <row r="5009" spans="1:41" x14ac:dyDescent="0.3">
      <c r="A5009" t="str">
        <f>"Trad IRN"</f>
        <v>Trad IRN</v>
      </c>
      <c r="B5009" t="str">
        <f>"Bldg IRN"</f>
        <v>Bldg IRN</v>
      </c>
      <c r="C5009" t="s">
        <v>41</v>
      </c>
      <c r="D5009" t="s">
        <v>3</v>
      </c>
      <c r="E5009" t="s">
        <v>80</v>
      </c>
      <c r="F5009" t="s">
        <v>81</v>
      </c>
      <c r="G5009" t="s">
        <v>82</v>
      </c>
      <c r="H5009" t="s">
        <v>83</v>
      </c>
      <c r="I5009" t="str">
        <f>"Trad IRN"</f>
        <v>Trad IRN</v>
      </c>
      <c r="J5009" t="s">
        <v>43</v>
      </c>
      <c r="K5009" t="s">
        <v>44</v>
      </c>
      <c r="L5009" t="s">
        <v>45</v>
      </c>
      <c r="M5009" t="s">
        <v>46</v>
      </c>
      <c r="N5009" t="str">
        <f t="shared" si="502"/>
        <v>08/18/2022</v>
      </c>
      <c r="O5009" t="str">
        <f t="shared" si="501"/>
        <v>12/31/2500</v>
      </c>
      <c r="P5009">
        <v>1</v>
      </c>
      <c r="Q5009">
        <v>1</v>
      </c>
      <c r="S5009">
        <v>0</v>
      </c>
      <c r="T5009">
        <v>1</v>
      </c>
      <c r="U5009">
        <v>0</v>
      </c>
      <c r="V5009" t="str">
        <f>"Trad IRN"</f>
        <v>Trad IRN</v>
      </c>
      <c r="W5009">
        <v>100</v>
      </c>
      <c r="X5009" t="s">
        <v>47</v>
      </c>
      <c r="Z5009" t="s">
        <v>47</v>
      </c>
      <c r="AB5009" t="str">
        <f>"05"</f>
        <v>05</v>
      </c>
      <c r="AC5009" t="s">
        <v>48</v>
      </c>
      <c r="AD5009" t="s">
        <v>49</v>
      </c>
      <c r="AE5009" t="s">
        <v>50</v>
      </c>
      <c r="AF5009">
        <v>0</v>
      </c>
      <c r="AG5009" t="s">
        <v>56</v>
      </c>
      <c r="AH5009" t="str">
        <f>"Trad IRN"</f>
        <v>Trad IRN</v>
      </c>
      <c r="AI5009" t="str">
        <f>"Bldg IRN"</f>
        <v>Bldg IRN</v>
      </c>
      <c r="AJ5009" t="s">
        <v>48</v>
      </c>
      <c r="AK5009" t="s">
        <v>48</v>
      </c>
      <c r="AL5009" t="s">
        <v>53</v>
      </c>
      <c r="AM5009">
        <v>1113.0999999999999</v>
      </c>
      <c r="AN5009">
        <v>1113.0999999999999</v>
      </c>
      <c r="AO5009">
        <v>15</v>
      </c>
    </row>
    <row r="5010" spans="1:41" x14ac:dyDescent="0.3">
      <c r="A5010" t="str">
        <f>"Trad IRN"</f>
        <v>Trad IRN</v>
      </c>
      <c r="B5010" t="str">
        <f>"Bldg IRN"</f>
        <v>Bldg IRN</v>
      </c>
      <c r="C5010" t="s">
        <v>41</v>
      </c>
      <c r="D5010" t="s">
        <v>3</v>
      </c>
      <c r="E5010" t="s">
        <v>80</v>
      </c>
      <c r="F5010" t="s">
        <v>81</v>
      </c>
      <c r="G5010" t="s">
        <v>82</v>
      </c>
      <c r="H5010" t="s">
        <v>83</v>
      </c>
      <c r="I5010" t="str">
        <f>"Trad IRN"</f>
        <v>Trad IRN</v>
      </c>
      <c r="J5010" t="s">
        <v>43</v>
      </c>
      <c r="K5010" t="s">
        <v>44</v>
      </c>
      <c r="L5010" t="s">
        <v>45</v>
      </c>
      <c r="M5010" t="s">
        <v>46</v>
      </c>
      <c r="N5010" t="str">
        <f t="shared" si="502"/>
        <v>08/18/2022</v>
      </c>
      <c r="O5010" t="str">
        <f t="shared" si="501"/>
        <v>12/31/2500</v>
      </c>
      <c r="P5010">
        <v>1</v>
      </c>
      <c r="Q5010">
        <v>1</v>
      </c>
      <c r="S5010">
        <v>0</v>
      </c>
      <c r="T5010">
        <v>1</v>
      </c>
      <c r="U5010">
        <v>0</v>
      </c>
      <c r="V5010" t="str">
        <f>"Trad IRN"</f>
        <v>Trad IRN</v>
      </c>
      <c r="W5010">
        <v>100</v>
      </c>
      <c r="X5010" t="s">
        <v>47</v>
      </c>
      <c r="Z5010" t="s">
        <v>47</v>
      </c>
      <c r="AB5010" t="str">
        <f>"04"</f>
        <v>04</v>
      </c>
      <c r="AC5010" t="s">
        <v>48</v>
      </c>
      <c r="AD5010" t="s">
        <v>49</v>
      </c>
      <c r="AE5010" t="s">
        <v>50</v>
      </c>
      <c r="AF5010">
        <v>0</v>
      </c>
      <c r="AG5010" t="s">
        <v>56</v>
      </c>
      <c r="AH5010" t="str">
        <f>"Trad IRN"</f>
        <v>Trad IRN</v>
      </c>
      <c r="AI5010" t="str">
        <f>"Bldg IRN"</f>
        <v>Bldg IRN</v>
      </c>
      <c r="AJ5010" t="s">
        <v>48</v>
      </c>
      <c r="AK5010" t="s">
        <v>48</v>
      </c>
      <c r="AL5010" t="s">
        <v>53</v>
      </c>
      <c r="AM5010">
        <v>1113.0999999999999</v>
      </c>
      <c r="AN5010">
        <v>1113.0999999999999</v>
      </c>
      <c r="AO5010">
        <v>15</v>
      </c>
    </row>
    <row r="5011" spans="1:41" x14ac:dyDescent="0.3">
      <c r="A5011" t="str">
        <f>"Trad IRN"</f>
        <v>Trad IRN</v>
      </c>
      <c r="B5011" t="str">
        <f>"Bldg IRN"</f>
        <v>Bldg IRN</v>
      </c>
      <c r="C5011" t="s">
        <v>41</v>
      </c>
      <c r="D5011" t="s">
        <v>3</v>
      </c>
      <c r="E5011" t="s">
        <v>80</v>
      </c>
      <c r="F5011" t="s">
        <v>81</v>
      </c>
      <c r="G5011" t="s">
        <v>82</v>
      </c>
      <c r="H5011" t="s">
        <v>83</v>
      </c>
      <c r="I5011" t="str">
        <f>"Trad IRN"</f>
        <v>Trad IRN</v>
      </c>
      <c r="J5011" t="s">
        <v>43</v>
      </c>
      <c r="K5011" t="s">
        <v>44</v>
      </c>
      <c r="L5011" t="s">
        <v>45</v>
      </c>
      <c r="M5011" t="s">
        <v>46</v>
      </c>
      <c r="N5011" t="str">
        <f t="shared" si="502"/>
        <v>08/18/2022</v>
      </c>
      <c r="O5011" t="str">
        <f t="shared" si="501"/>
        <v>12/31/2500</v>
      </c>
      <c r="P5011">
        <v>1</v>
      </c>
      <c r="Q5011">
        <v>1</v>
      </c>
      <c r="S5011">
        <v>1</v>
      </c>
      <c r="T5011">
        <v>1</v>
      </c>
      <c r="U5011">
        <v>0</v>
      </c>
      <c r="V5011" t="str">
        <f>"Trad IRN"</f>
        <v>Trad IRN</v>
      </c>
      <c r="W5011">
        <v>100</v>
      </c>
      <c r="X5011" t="s">
        <v>47</v>
      </c>
      <c r="Z5011" t="s">
        <v>47</v>
      </c>
      <c r="AB5011" t="str">
        <f>"04"</f>
        <v>04</v>
      </c>
      <c r="AC5011" t="s">
        <v>48</v>
      </c>
      <c r="AD5011" t="s">
        <v>49</v>
      </c>
      <c r="AE5011" t="s">
        <v>50</v>
      </c>
      <c r="AF5011">
        <v>0</v>
      </c>
      <c r="AG5011" t="s">
        <v>56</v>
      </c>
      <c r="AH5011" t="str">
        <f>"Trad IRN"</f>
        <v>Trad IRN</v>
      </c>
      <c r="AI5011" t="str">
        <f>"Bldg IRN"</f>
        <v>Bldg IRN</v>
      </c>
      <c r="AJ5011" t="s">
        <v>48</v>
      </c>
      <c r="AK5011" t="s">
        <v>48</v>
      </c>
      <c r="AL5011" t="s">
        <v>53</v>
      </c>
      <c r="AM5011">
        <v>1113.0999999999999</v>
      </c>
      <c r="AN5011">
        <v>1113.0999999999999</v>
      </c>
      <c r="AO5011">
        <v>15</v>
      </c>
    </row>
    <row r="5012" spans="1:41" x14ac:dyDescent="0.3">
      <c r="A5012" t="str">
        <f>"Trad IRN"</f>
        <v>Trad IRN</v>
      </c>
      <c r="B5012" t="str">
        <f>"Bldg IRN"</f>
        <v>Bldg IRN</v>
      </c>
      <c r="C5012" t="s">
        <v>41</v>
      </c>
      <c r="D5012" t="s">
        <v>3</v>
      </c>
      <c r="E5012" t="s">
        <v>80</v>
      </c>
      <c r="F5012" t="s">
        <v>81</v>
      </c>
      <c r="G5012" t="s">
        <v>82</v>
      </c>
      <c r="H5012" t="s">
        <v>83</v>
      </c>
      <c r="I5012" t="str">
        <f>"Trad IRN"</f>
        <v>Trad IRN</v>
      </c>
      <c r="J5012" t="s">
        <v>43</v>
      </c>
      <c r="K5012" t="s">
        <v>44</v>
      </c>
      <c r="L5012" t="s">
        <v>45</v>
      </c>
      <c r="M5012" t="s">
        <v>46</v>
      </c>
      <c r="N5012" t="str">
        <f t="shared" si="502"/>
        <v>08/18/2022</v>
      </c>
      <c r="O5012" t="str">
        <f t="shared" si="501"/>
        <v>12/31/2500</v>
      </c>
      <c r="P5012">
        <v>1</v>
      </c>
      <c r="Q5012">
        <v>1</v>
      </c>
      <c r="S5012">
        <v>0</v>
      </c>
      <c r="T5012">
        <v>1</v>
      </c>
      <c r="U5012">
        <v>0</v>
      </c>
      <c r="V5012" t="str">
        <f>"Trad IRN"</f>
        <v>Trad IRN</v>
      </c>
      <c r="W5012">
        <v>100</v>
      </c>
      <c r="X5012" t="s">
        <v>47</v>
      </c>
      <c r="Z5012" t="s">
        <v>47</v>
      </c>
      <c r="AB5012" t="str">
        <f>"02"</f>
        <v>02</v>
      </c>
      <c r="AC5012" t="s">
        <v>48</v>
      </c>
      <c r="AD5012" t="s">
        <v>49</v>
      </c>
      <c r="AE5012" t="s">
        <v>50</v>
      </c>
      <c r="AF5012">
        <v>0</v>
      </c>
      <c r="AG5012" t="s">
        <v>56</v>
      </c>
      <c r="AH5012" t="str">
        <f>"Trad IRN"</f>
        <v>Trad IRN</v>
      </c>
      <c r="AI5012" t="str">
        <f>"Bldg IRN"</f>
        <v>Bldg IRN</v>
      </c>
      <c r="AJ5012" t="s">
        <v>48</v>
      </c>
      <c r="AK5012" t="s">
        <v>48</v>
      </c>
      <c r="AL5012" t="s">
        <v>53</v>
      </c>
      <c r="AM5012">
        <v>1113.0999999999999</v>
      </c>
      <c r="AN5012">
        <v>1113.0999999999999</v>
      </c>
      <c r="AO5012">
        <v>15</v>
      </c>
    </row>
    <row r="5013" spans="1:41" x14ac:dyDescent="0.3">
      <c r="A5013" t="str">
        <f>"Trad IRN"</f>
        <v>Trad IRN</v>
      </c>
      <c r="B5013" t="str">
        <f>"Bldg IRN"</f>
        <v>Bldg IRN</v>
      </c>
      <c r="C5013" t="s">
        <v>41</v>
      </c>
      <c r="D5013" t="s">
        <v>3</v>
      </c>
      <c r="E5013" t="s">
        <v>80</v>
      </c>
      <c r="F5013" t="s">
        <v>81</v>
      </c>
      <c r="G5013" t="s">
        <v>82</v>
      </c>
      <c r="H5013" t="s">
        <v>83</v>
      </c>
      <c r="I5013" t="str">
        <f>"Trad IRN"</f>
        <v>Trad IRN</v>
      </c>
      <c r="J5013" t="s">
        <v>43</v>
      </c>
      <c r="K5013" t="s">
        <v>44</v>
      </c>
      <c r="L5013" t="s">
        <v>45</v>
      </c>
      <c r="M5013" t="s">
        <v>46</v>
      </c>
      <c r="N5013" t="str">
        <f t="shared" si="502"/>
        <v>08/18/2022</v>
      </c>
      <c r="O5013" t="str">
        <f t="shared" si="501"/>
        <v>12/31/2500</v>
      </c>
      <c r="P5013">
        <v>1</v>
      </c>
      <c r="Q5013">
        <v>1</v>
      </c>
      <c r="R5013">
        <v>1</v>
      </c>
      <c r="S5013">
        <v>1</v>
      </c>
      <c r="T5013">
        <v>1</v>
      </c>
      <c r="U5013">
        <v>0</v>
      </c>
      <c r="V5013" t="str">
        <f>"Trad IRN"</f>
        <v>Trad IRN</v>
      </c>
      <c r="W5013">
        <v>100</v>
      </c>
      <c r="X5013" t="s">
        <v>47</v>
      </c>
      <c r="Z5013" t="s">
        <v>47</v>
      </c>
      <c r="AB5013" t="str">
        <f>"04"</f>
        <v>04</v>
      </c>
      <c r="AC5013" t="str">
        <f>"05"</f>
        <v>05</v>
      </c>
      <c r="AD5013" t="str">
        <f>"1"</f>
        <v>1</v>
      </c>
      <c r="AE5013" t="s">
        <v>50</v>
      </c>
      <c r="AF5013">
        <v>0</v>
      </c>
      <c r="AG5013" t="s">
        <v>56</v>
      </c>
      <c r="AH5013" t="str">
        <f>"Trad IRN"</f>
        <v>Trad IRN</v>
      </c>
      <c r="AI5013" t="str">
        <f>"Bldg IRN"</f>
        <v>Bldg IRN</v>
      </c>
      <c r="AJ5013" t="s">
        <v>48</v>
      </c>
      <c r="AK5013" t="s">
        <v>48</v>
      </c>
      <c r="AL5013" t="s">
        <v>53</v>
      </c>
      <c r="AM5013">
        <v>1113.0999999999999</v>
      </c>
      <c r="AN5013">
        <v>1113.0999999999999</v>
      </c>
      <c r="AO5013">
        <v>15</v>
      </c>
    </row>
    <row r="5014" spans="1:41" x14ac:dyDescent="0.3">
      <c r="A5014" t="str">
        <f>"Trad IRN"</f>
        <v>Trad IRN</v>
      </c>
      <c r="B5014" t="str">
        <f>"Bldg IRN"</f>
        <v>Bldg IRN</v>
      </c>
      <c r="C5014" t="s">
        <v>41</v>
      </c>
      <c r="D5014" t="s">
        <v>3</v>
      </c>
      <c r="E5014" t="s">
        <v>80</v>
      </c>
      <c r="F5014" t="s">
        <v>81</v>
      </c>
      <c r="G5014" t="s">
        <v>82</v>
      </c>
      <c r="H5014" t="s">
        <v>83</v>
      </c>
      <c r="I5014" t="str">
        <f>"Trad IRN"</f>
        <v>Trad IRN</v>
      </c>
      <c r="J5014" t="s">
        <v>43</v>
      </c>
      <c r="K5014" t="s">
        <v>44</v>
      </c>
      <c r="L5014" t="s">
        <v>45</v>
      </c>
      <c r="M5014" t="s">
        <v>46</v>
      </c>
      <c r="N5014" t="str">
        <f t="shared" si="502"/>
        <v>08/18/2022</v>
      </c>
      <c r="O5014" t="str">
        <f t="shared" si="501"/>
        <v>12/31/2500</v>
      </c>
      <c r="P5014">
        <v>1</v>
      </c>
      <c r="Q5014">
        <v>1</v>
      </c>
      <c r="S5014">
        <v>0</v>
      </c>
      <c r="T5014">
        <v>1</v>
      </c>
      <c r="U5014">
        <v>0</v>
      </c>
      <c r="V5014" t="str">
        <f>"Trad IRN"</f>
        <v>Trad IRN</v>
      </c>
      <c r="W5014">
        <v>100</v>
      </c>
      <c r="X5014" t="s">
        <v>47</v>
      </c>
      <c r="Z5014" t="s">
        <v>47</v>
      </c>
      <c r="AB5014" t="str">
        <f>"01"</f>
        <v>01</v>
      </c>
      <c r="AC5014" t="s">
        <v>48</v>
      </c>
      <c r="AD5014" t="s">
        <v>49</v>
      </c>
      <c r="AE5014" t="s">
        <v>50</v>
      </c>
      <c r="AF5014">
        <v>0</v>
      </c>
      <c r="AG5014" t="s">
        <v>56</v>
      </c>
      <c r="AH5014" t="str">
        <f>"Trad IRN"</f>
        <v>Trad IRN</v>
      </c>
      <c r="AI5014" t="str">
        <f>"Bldg IRN"</f>
        <v>Bldg IRN</v>
      </c>
      <c r="AJ5014" t="s">
        <v>48</v>
      </c>
      <c r="AK5014" t="s">
        <v>48</v>
      </c>
      <c r="AL5014" t="s">
        <v>53</v>
      </c>
      <c r="AM5014">
        <v>1113.0999999999999</v>
      </c>
      <c r="AN5014">
        <v>1113.0999999999999</v>
      </c>
      <c r="AO5014">
        <v>15</v>
      </c>
    </row>
    <row r="5015" spans="1:41" x14ac:dyDescent="0.3">
      <c r="A5015" t="str">
        <f>"Trad IRN"</f>
        <v>Trad IRN</v>
      </c>
      <c r="B5015" t="str">
        <f>"Bldg IRN"</f>
        <v>Bldg IRN</v>
      </c>
      <c r="C5015" t="s">
        <v>41</v>
      </c>
      <c r="D5015" t="s">
        <v>3</v>
      </c>
      <c r="E5015" t="s">
        <v>80</v>
      </c>
      <c r="F5015" t="s">
        <v>81</v>
      </c>
      <c r="G5015" t="s">
        <v>82</v>
      </c>
      <c r="H5015" t="s">
        <v>83</v>
      </c>
      <c r="I5015" t="str">
        <f>"Trad IRN"</f>
        <v>Trad IRN</v>
      </c>
      <c r="J5015" t="s">
        <v>43</v>
      </c>
      <c r="K5015" t="s">
        <v>44</v>
      </c>
      <c r="L5015" t="s">
        <v>45</v>
      </c>
      <c r="M5015" t="s">
        <v>46</v>
      </c>
      <c r="N5015" t="str">
        <f t="shared" si="502"/>
        <v>08/18/2022</v>
      </c>
      <c r="O5015" t="str">
        <f t="shared" si="501"/>
        <v>12/31/2500</v>
      </c>
      <c r="P5015">
        <v>1</v>
      </c>
      <c r="Q5015">
        <v>1</v>
      </c>
      <c r="S5015">
        <v>0</v>
      </c>
      <c r="T5015">
        <v>1</v>
      </c>
      <c r="U5015">
        <v>0</v>
      </c>
      <c r="V5015" t="str">
        <f>"Trad IRN"</f>
        <v>Trad IRN</v>
      </c>
      <c r="W5015">
        <v>100</v>
      </c>
      <c r="X5015" t="s">
        <v>47</v>
      </c>
      <c r="Z5015" t="s">
        <v>47</v>
      </c>
      <c r="AB5015" t="str">
        <f>"02"</f>
        <v>02</v>
      </c>
      <c r="AC5015" t="s">
        <v>48</v>
      </c>
      <c r="AD5015" t="s">
        <v>49</v>
      </c>
      <c r="AE5015" t="s">
        <v>55</v>
      </c>
      <c r="AF5015">
        <v>0</v>
      </c>
      <c r="AG5015" t="s">
        <v>56</v>
      </c>
      <c r="AH5015" t="str">
        <f>"Trad IRN"</f>
        <v>Trad IRN</v>
      </c>
      <c r="AI5015" t="str">
        <f>"Bldg IRN"</f>
        <v>Bldg IRN</v>
      </c>
      <c r="AJ5015" t="s">
        <v>48</v>
      </c>
      <c r="AK5015" t="s">
        <v>48</v>
      </c>
      <c r="AL5015" t="s">
        <v>53</v>
      </c>
      <c r="AM5015">
        <v>1113.0999999999999</v>
      </c>
      <c r="AN5015">
        <v>1113.0999999999999</v>
      </c>
      <c r="AO5015">
        <v>15</v>
      </c>
    </row>
    <row r="5016" spans="1:41" x14ac:dyDescent="0.3">
      <c r="A5016" t="str">
        <f>"Trad IRN"</f>
        <v>Trad IRN</v>
      </c>
      <c r="B5016" t="str">
        <f>"Bldg IRN"</f>
        <v>Bldg IRN</v>
      </c>
      <c r="C5016" t="s">
        <v>41</v>
      </c>
      <c r="D5016" t="s">
        <v>3</v>
      </c>
      <c r="E5016" t="s">
        <v>80</v>
      </c>
      <c r="F5016" t="s">
        <v>81</v>
      </c>
      <c r="G5016" t="s">
        <v>82</v>
      </c>
      <c r="H5016" t="s">
        <v>83</v>
      </c>
      <c r="I5016" t="str">
        <f>"Trad IRN"</f>
        <v>Trad IRN</v>
      </c>
      <c r="J5016" t="s">
        <v>43</v>
      </c>
      <c r="K5016" t="s">
        <v>44</v>
      </c>
      <c r="L5016" t="s">
        <v>45</v>
      </c>
      <c r="M5016" t="s">
        <v>46</v>
      </c>
      <c r="N5016" t="str">
        <f t="shared" si="502"/>
        <v>08/18/2022</v>
      </c>
      <c r="O5016" t="str">
        <f t="shared" si="501"/>
        <v>12/31/2500</v>
      </c>
      <c r="P5016">
        <v>1</v>
      </c>
      <c r="Q5016">
        <v>1</v>
      </c>
      <c r="S5016">
        <v>0</v>
      </c>
      <c r="T5016">
        <v>1</v>
      </c>
      <c r="U5016">
        <v>0</v>
      </c>
      <c r="V5016" t="str">
        <f>"Trad IRN"</f>
        <v>Trad IRN</v>
      </c>
      <c r="W5016">
        <v>100</v>
      </c>
      <c r="X5016" t="s">
        <v>47</v>
      </c>
      <c r="Z5016" t="s">
        <v>47</v>
      </c>
      <c r="AB5016" t="str">
        <f>"05"</f>
        <v>05</v>
      </c>
      <c r="AC5016" t="s">
        <v>48</v>
      </c>
      <c r="AD5016" t="s">
        <v>49</v>
      </c>
      <c r="AE5016" t="s">
        <v>55</v>
      </c>
      <c r="AF5016">
        <v>0</v>
      </c>
      <c r="AG5016" t="s">
        <v>56</v>
      </c>
      <c r="AH5016" t="str">
        <f>"Trad IRN"</f>
        <v>Trad IRN</v>
      </c>
      <c r="AI5016" t="str">
        <f>"Bldg IRN"</f>
        <v>Bldg IRN</v>
      </c>
      <c r="AJ5016" t="s">
        <v>48</v>
      </c>
      <c r="AK5016" t="s">
        <v>48</v>
      </c>
      <c r="AL5016" t="s">
        <v>53</v>
      </c>
      <c r="AM5016">
        <v>1113.0999999999999</v>
      </c>
      <c r="AN5016">
        <v>1113.0999999999999</v>
      </c>
      <c r="AO5016">
        <v>15</v>
      </c>
    </row>
    <row r="5017" spans="1:41" x14ac:dyDescent="0.3">
      <c r="A5017" t="str">
        <f>"Trad IRN"</f>
        <v>Trad IRN</v>
      </c>
      <c r="B5017" t="str">
        <f>"Bldg IRN"</f>
        <v>Bldg IRN</v>
      </c>
      <c r="C5017" t="s">
        <v>41</v>
      </c>
      <c r="D5017" t="s">
        <v>3</v>
      </c>
      <c r="E5017" t="s">
        <v>80</v>
      </c>
      <c r="F5017" t="s">
        <v>81</v>
      </c>
      <c r="G5017" t="s">
        <v>82</v>
      </c>
      <c r="H5017" t="s">
        <v>83</v>
      </c>
      <c r="I5017" t="str">
        <f>"Trad IRN"</f>
        <v>Trad IRN</v>
      </c>
      <c r="J5017" t="s">
        <v>43</v>
      </c>
      <c r="K5017" t="s">
        <v>44</v>
      </c>
      <c r="L5017" t="s">
        <v>45</v>
      </c>
      <c r="M5017" t="s">
        <v>46</v>
      </c>
      <c r="N5017" t="str">
        <f t="shared" si="502"/>
        <v>08/18/2022</v>
      </c>
      <c r="O5017" t="str">
        <f t="shared" si="501"/>
        <v>12/31/2500</v>
      </c>
      <c r="P5017">
        <v>1</v>
      </c>
      <c r="Q5017">
        <v>1</v>
      </c>
      <c r="S5017">
        <v>0</v>
      </c>
      <c r="T5017">
        <v>1</v>
      </c>
      <c r="U5017">
        <v>0</v>
      </c>
      <c r="V5017" t="str">
        <f>"Trad IRN"</f>
        <v>Trad IRN</v>
      </c>
      <c r="W5017">
        <v>100</v>
      </c>
      <c r="X5017" t="s">
        <v>47</v>
      </c>
      <c r="Z5017" t="s">
        <v>47</v>
      </c>
      <c r="AB5017" t="str">
        <f>"02"</f>
        <v>02</v>
      </c>
      <c r="AC5017" t="s">
        <v>48</v>
      </c>
      <c r="AD5017" t="s">
        <v>49</v>
      </c>
      <c r="AE5017" t="s">
        <v>55</v>
      </c>
      <c r="AF5017">
        <v>0</v>
      </c>
      <c r="AG5017" t="s">
        <v>56</v>
      </c>
      <c r="AH5017" t="str">
        <f>"Trad IRN"</f>
        <v>Trad IRN</v>
      </c>
      <c r="AI5017" t="str">
        <f>"Bldg IRN"</f>
        <v>Bldg IRN</v>
      </c>
      <c r="AJ5017" t="s">
        <v>48</v>
      </c>
      <c r="AK5017" t="s">
        <v>48</v>
      </c>
      <c r="AL5017" t="s">
        <v>53</v>
      </c>
      <c r="AM5017">
        <v>1113.0999999999999</v>
      </c>
      <c r="AN5017">
        <v>1113.0999999999999</v>
      </c>
      <c r="AO5017">
        <v>15</v>
      </c>
    </row>
    <row r="5018" spans="1:41" x14ac:dyDescent="0.3">
      <c r="A5018" t="str">
        <f>"Trad IRN"</f>
        <v>Trad IRN</v>
      </c>
      <c r="B5018" t="str">
        <f>"Bldg IRN"</f>
        <v>Bldg IRN</v>
      </c>
      <c r="C5018" t="s">
        <v>41</v>
      </c>
      <c r="D5018" t="s">
        <v>3</v>
      </c>
      <c r="E5018" t="s">
        <v>80</v>
      </c>
      <c r="F5018" t="s">
        <v>81</v>
      </c>
      <c r="G5018" t="s">
        <v>82</v>
      </c>
      <c r="H5018" t="s">
        <v>83</v>
      </c>
      <c r="I5018" t="str">
        <f>"Trad IRN"</f>
        <v>Trad IRN</v>
      </c>
      <c r="J5018" t="s">
        <v>43</v>
      </c>
      <c r="K5018" t="s">
        <v>44</v>
      </c>
      <c r="L5018" t="s">
        <v>45</v>
      </c>
      <c r="M5018" t="s">
        <v>46</v>
      </c>
      <c r="N5018" t="str">
        <f t="shared" si="502"/>
        <v>08/18/2022</v>
      </c>
      <c r="O5018" t="str">
        <f t="shared" si="501"/>
        <v>12/31/2500</v>
      </c>
      <c r="P5018">
        <v>1</v>
      </c>
      <c r="Q5018">
        <v>1</v>
      </c>
      <c r="R5018">
        <v>1</v>
      </c>
      <c r="S5018">
        <v>0</v>
      </c>
      <c r="T5018">
        <v>1</v>
      </c>
      <c r="U5018">
        <v>0</v>
      </c>
      <c r="V5018" t="str">
        <f>"Trad IRN"</f>
        <v>Trad IRN</v>
      </c>
      <c r="W5018">
        <v>100</v>
      </c>
      <c r="X5018" t="s">
        <v>47</v>
      </c>
      <c r="Z5018" t="s">
        <v>47</v>
      </c>
      <c r="AB5018" t="str">
        <f>"03"</f>
        <v>03</v>
      </c>
      <c r="AC5018" t="str">
        <f>"15"</f>
        <v>15</v>
      </c>
      <c r="AD5018" t="str">
        <f>"2"</f>
        <v>2</v>
      </c>
      <c r="AE5018" t="s">
        <v>55</v>
      </c>
      <c r="AF5018">
        <v>0</v>
      </c>
      <c r="AG5018" t="s">
        <v>56</v>
      </c>
      <c r="AH5018" t="str">
        <f>"Trad IRN"</f>
        <v>Trad IRN</v>
      </c>
      <c r="AI5018" t="str">
        <f>"Bldg IRN"</f>
        <v>Bldg IRN</v>
      </c>
      <c r="AJ5018" t="s">
        <v>48</v>
      </c>
      <c r="AK5018" t="s">
        <v>48</v>
      </c>
      <c r="AL5018" t="s">
        <v>53</v>
      </c>
      <c r="AM5018">
        <v>1113.0999999999999</v>
      </c>
      <c r="AN5018">
        <v>1113.0999999999999</v>
      </c>
      <c r="AO5018">
        <v>15</v>
      </c>
    </row>
    <row r="5019" spans="1:41" x14ac:dyDescent="0.3">
      <c r="A5019" t="str">
        <f>"Trad IRN"</f>
        <v>Trad IRN</v>
      </c>
      <c r="B5019" t="str">
        <f>"Bldg IRN"</f>
        <v>Bldg IRN</v>
      </c>
      <c r="C5019" t="s">
        <v>41</v>
      </c>
      <c r="D5019" t="s">
        <v>3</v>
      </c>
      <c r="E5019" t="s">
        <v>80</v>
      </c>
      <c r="F5019" t="s">
        <v>81</v>
      </c>
      <c r="G5019" t="s">
        <v>82</v>
      </c>
      <c r="H5019" t="s">
        <v>83</v>
      </c>
      <c r="I5019" t="str">
        <f>"Trad IRN"</f>
        <v>Trad IRN</v>
      </c>
      <c r="J5019" t="s">
        <v>43</v>
      </c>
      <c r="K5019" t="s">
        <v>44</v>
      </c>
      <c r="L5019" t="s">
        <v>45</v>
      </c>
      <c r="M5019" t="s">
        <v>46</v>
      </c>
      <c r="N5019" t="str">
        <f t="shared" si="502"/>
        <v>08/18/2022</v>
      </c>
      <c r="O5019" t="str">
        <f t="shared" si="501"/>
        <v>12/31/2500</v>
      </c>
      <c r="P5019">
        <v>1</v>
      </c>
      <c r="Q5019">
        <v>1</v>
      </c>
      <c r="S5019">
        <v>0</v>
      </c>
      <c r="T5019">
        <v>1</v>
      </c>
      <c r="U5019">
        <v>0</v>
      </c>
      <c r="V5019" t="str">
        <f>"Trad IRN"</f>
        <v>Trad IRN</v>
      </c>
      <c r="W5019">
        <v>100</v>
      </c>
      <c r="X5019" t="s">
        <v>47</v>
      </c>
      <c r="Z5019" t="s">
        <v>47</v>
      </c>
      <c r="AB5019" t="str">
        <f>"05"</f>
        <v>05</v>
      </c>
      <c r="AC5019" t="s">
        <v>48</v>
      </c>
      <c r="AD5019" t="s">
        <v>49</v>
      </c>
      <c r="AE5019" t="s">
        <v>50</v>
      </c>
      <c r="AF5019">
        <v>0</v>
      </c>
      <c r="AG5019" t="s">
        <v>56</v>
      </c>
      <c r="AH5019" t="str">
        <f>"Trad IRN"</f>
        <v>Trad IRN</v>
      </c>
      <c r="AI5019" t="str">
        <f>"Bldg IRN"</f>
        <v>Bldg IRN</v>
      </c>
      <c r="AJ5019" t="s">
        <v>48</v>
      </c>
      <c r="AK5019" t="s">
        <v>48</v>
      </c>
      <c r="AL5019" t="s">
        <v>53</v>
      </c>
      <c r="AM5019">
        <v>1113.0999999999999</v>
      </c>
      <c r="AN5019">
        <v>1113.0999999999999</v>
      </c>
      <c r="AO5019">
        <v>15</v>
      </c>
    </row>
    <row r="5020" spans="1:41" x14ac:dyDescent="0.3">
      <c r="A5020" t="str">
        <f>"Trad IRN"</f>
        <v>Trad IRN</v>
      </c>
      <c r="B5020" t="str">
        <f>"Bldg IRN"</f>
        <v>Bldg IRN</v>
      </c>
      <c r="C5020" t="s">
        <v>41</v>
      </c>
      <c r="D5020" t="s">
        <v>3</v>
      </c>
      <c r="E5020" t="s">
        <v>80</v>
      </c>
      <c r="F5020" t="s">
        <v>81</v>
      </c>
      <c r="G5020" t="s">
        <v>82</v>
      </c>
      <c r="H5020" t="s">
        <v>83</v>
      </c>
      <c r="I5020" t="str">
        <f>"Trad IRN"</f>
        <v>Trad IRN</v>
      </c>
      <c r="J5020" t="s">
        <v>43</v>
      </c>
      <c r="K5020" t="s">
        <v>44</v>
      </c>
      <c r="L5020" t="s">
        <v>45</v>
      </c>
      <c r="M5020" t="s">
        <v>46</v>
      </c>
      <c r="N5020" t="str">
        <f t="shared" si="502"/>
        <v>08/18/2022</v>
      </c>
      <c r="O5020" t="str">
        <f t="shared" si="501"/>
        <v>12/31/2500</v>
      </c>
      <c r="P5020">
        <v>1</v>
      </c>
      <c r="Q5020">
        <v>1</v>
      </c>
      <c r="S5020">
        <v>0</v>
      </c>
      <c r="T5020">
        <v>1</v>
      </c>
      <c r="U5020">
        <v>0</v>
      </c>
      <c r="V5020" t="str">
        <f>"Trad IRN"</f>
        <v>Trad IRN</v>
      </c>
      <c r="W5020">
        <v>100</v>
      </c>
      <c r="X5020" t="s">
        <v>47</v>
      </c>
      <c r="Z5020" t="s">
        <v>47</v>
      </c>
      <c r="AB5020" t="str">
        <f>"02"</f>
        <v>02</v>
      </c>
      <c r="AC5020" t="s">
        <v>48</v>
      </c>
      <c r="AD5020" t="s">
        <v>49</v>
      </c>
      <c r="AE5020" t="s">
        <v>50</v>
      </c>
      <c r="AF5020">
        <v>0</v>
      </c>
      <c r="AG5020" t="s">
        <v>56</v>
      </c>
      <c r="AH5020" t="str">
        <f>"Trad IRN"</f>
        <v>Trad IRN</v>
      </c>
      <c r="AI5020" t="str">
        <f>"Bldg IRN"</f>
        <v>Bldg IRN</v>
      </c>
      <c r="AJ5020" t="s">
        <v>48</v>
      </c>
      <c r="AK5020" t="s">
        <v>48</v>
      </c>
      <c r="AL5020" t="s">
        <v>53</v>
      </c>
      <c r="AM5020">
        <v>1113.0999999999999</v>
      </c>
      <c r="AN5020">
        <v>1113.0999999999999</v>
      </c>
      <c r="AO5020">
        <v>15</v>
      </c>
    </row>
    <row r="5021" spans="1:41" x14ac:dyDescent="0.3">
      <c r="A5021" t="str">
        <f>"Trad IRN"</f>
        <v>Trad IRN</v>
      </c>
      <c r="B5021" t="str">
        <f>"Bldg IRN"</f>
        <v>Bldg IRN</v>
      </c>
      <c r="C5021" t="s">
        <v>41</v>
      </c>
      <c r="D5021" t="s">
        <v>3</v>
      </c>
      <c r="E5021" t="s">
        <v>80</v>
      </c>
      <c r="F5021" t="s">
        <v>81</v>
      </c>
      <c r="G5021" t="s">
        <v>82</v>
      </c>
      <c r="H5021" t="s">
        <v>83</v>
      </c>
      <c r="I5021" t="str">
        <f>"Trad IRN"</f>
        <v>Trad IRN</v>
      </c>
      <c r="J5021" t="s">
        <v>43</v>
      </c>
      <c r="K5021" t="s">
        <v>44</v>
      </c>
      <c r="L5021" t="s">
        <v>45</v>
      </c>
      <c r="M5021" t="s">
        <v>46</v>
      </c>
      <c r="N5021" t="str">
        <f t="shared" si="502"/>
        <v>08/18/2022</v>
      </c>
      <c r="O5021" t="str">
        <f t="shared" si="501"/>
        <v>12/31/2500</v>
      </c>
      <c r="P5021">
        <v>1</v>
      </c>
      <c r="Q5021">
        <v>1</v>
      </c>
      <c r="S5021">
        <v>0</v>
      </c>
      <c r="T5021">
        <v>1</v>
      </c>
      <c r="U5021">
        <v>0</v>
      </c>
      <c r="V5021" t="str">
        <f>"Trad IRN"</f>
        <v>Trad IRN</v>
      </c>
      <c r="W5021">
        <v>100</v>
      </c>
      <c r="X5021" t="s">
        <v>47</v>
      </c>
      <c r="Z5021" t="s">
        <v>47</v>
      </c>
      <c r="AB5021" t="str">
        <f>"01"</f>
        <v>01</v>
      </c>
      <c r="AC5021" t="s">
        <v>48</v>
      </c>
      <c r="AD5021" t="s">
        <v>49</v>
      </c>
      <c r="AE5021" t="s">
        <v>55</v>
      </c>
      <c r="AF5021">
        <v>0</v>
      </c>
      <c r="AG5021" t="s">
        <v>56</v>
      </c>
      <c r="AH5021" t="str">
        <f>"Trad IRN"</f>
        <v>Trad IRN</v>
      </c>
      <c r="AI5021" t="str">
        <f>"Bldg IRN"</f>
        <v>Bldg IRN</v>
      </c>
      <c r="AJ5021" t="s">
        <v>48</v>
      </c>
      <c r="AK5021" t="s">
        <v>48</v>
      </c>
      <c r="AL5021" t="s">
        <v>53</v>
      </c>
      <c r="AM5021">
        <v>1113.0999999999999</v>
      </c>
      <c r="AN5021">
        <v>1113.0999999999999</v>
      </c>
      <c r="AO5021">
        <v>15</v>
      </c>
    </row>
    <row r="5022" spans="1:41" x14ac:dyDescent="0.3">
      <c r="A5022" t="str">
        <f>"Trad IRN"</f>
        <v>Trad IRN</v>
      </c>
      <c r="B5022" t="str">
        <f>"Bldg IRN"</f>
        <v>Bldg IRN</v>
      </c>
      <c r="C5022" t="s">
        <v>41</v>
      </c>
      <c r="D5022" t="s">
        <v>3</v>
      </c>
      <c r="E5022" t="s">
        <v>80</v>
      </c>
      <c r="F5022" t="s">
        <v>81</v>
      </c>
      <c r="G5022" t="s">
        <v>82</v>
      </c>
      <c r="H5022" t="s">
        <v>83</v>
      </c>
      <c r="I5022" t="str">
        <f>"Trad IRN"</f>
        <v>Trad IRN</v>
      </c>
      <c r="J5022" t="s">
        <v>43</v>
      </c>
      <c r="K5022" t="s">
        <v>44</v>
      </c>
      <c r="L5022" t="s">
        <v>45</v>
      </c>
      <c r="M5022" t="s">
        <v>46</v>
      </c>
      <c r="N5022" t="str">
        <f t="shared" si="502"/>
        <v>08/18/2022</v>
      </c>
      <c r="O5022" t="str">
        <f t="shared" si="501"/>
        <v>12/31/2500</v>
      </c>
      <c r="P5022">
        <v>1</v>
      </c>
      <c r="Q5022">
        <v>1</v>
      </c>
      <c r="S5022">
        <v>0</v>
      </c>
      <c r="T5022">
        <v>1</v>
      </c>
      <c r="U5022">
        <v>0</v>
      </c>
      <c r="V5022" t="str">
        <f>"Trad IRN"</f>
        <v>Trad IRN</v>
      </c>
      <c r="W5022">
        <v>100</v>
      </c>
      <c r="X5022" t="s">
        <v>47</v>
      </c>
      <c r="Z5022" t="s">
        <v>47</v>
      </c>
      <c r="AB5022" t="s">
        <v>57</v>
      </c>
      <c r="AC5022" t="s">
        <v>48</v>
      </c>
      <c r="AD5022" t="s">
        <v>49</v>
      </c>
      <c r="AE5022" t="s">
        <v>50</v>
      </c>
      <c r="AF5022">
        <v>0</v>
      </c>
      <c r="AG5022" t="s">
        <v>56</v>
      </c>
      <c r="AH5022" t="str">
        <f>"Trad IRN"</f>
        <v>Trad IRN</v>
      </c>
      <c r="AI5022" t="str">
        <f>"Bldg IRN"</f>
        <v>Bldg IRN</v>
      </c>
      <c r="AJ5022" t="s">
        <v>48</v>
      </c>
      <c r="AK5022" t="s">
        <v>48</v>
      </c>
      <c r="AL5022" t="s">
        <v>53</v>
      </c>
      <c r="AM5022">
        <v>1113.0999999999999</v>
      </c>
      <c r="AN5022">
        <v>1113.0999999999999</v>
      </c>
      <c r="AO5022">
        <v>15</v>
      </c>
    </row>
    <row r="5023" spans="1:41" x14ac:dyDescent="0.3">
      <c r="A5023" t="str">
        <f>"Trad IRN"</f>
        <v>Trad IRN</v>
      </c>
      <c r="B5023" t="str">
        <f>"Bldg IRN"</f>
        <v>Bldg IRN</v>
      </c>
      <c r="C5023" t="s">
        <v>41</v>
      </c>
      <c r="D5023" t="s">
        <v>3</v>
      </c>
      <c r="E5023" t="s">
        <v>80</v>
      </c>
      <c r="F5023" t="s">
        <v>81</v>
      </c>
      <c r="G5023" t="s">
        <v>82</v>
      </c>
      <c r="H5023" t="s">
        <v>83</v>
      </c>
      <c r="I5023" t="str">
        <f>"Trad IRN"</f>
        <v>Trad IRN</v>
      </c>
      <c r="J5023" t="s">
        <v>43</v>
      </c>
      <c r="K5023" t="s">
        <v>44</v>
      </c>
      <c r="L5023" t="s">
        <v>45</v>
      </c>
      <c r="M5023" t="s">
        <v>46</v>
      </c>
      <c r="N5023" t="str">
        <f t="shared" si="502"/>
        <v>08/18/2022</v>
      </c>
      <c r="O5023" t="str">
        <f t="shared" si="501"/>
        <v>12/31/2500</v>
      </c>
      <c r="P5023">
        <v>1</v>
      </c>
      <c r="Q5023">
        <v>1</v>
      </c>
      <c r="S5023">
        <v>1</v>
      </c>
      <c r="T5023">
        <v>1</v>
      </c>
      <c r="U5023">
        <v>0</v>
      </c>
      <c r="V5023" t="str">
        <f>"Trad IRN"</f>
        <v>Trad IRN</v>
      </c>
      <c r="W5023">
        <v>100</v>
      </c>
      <c r="X5023" t="s">
        <v>47</v>
      </c>
      <c r="Z5023" t="s">
        <v>47</v>
      </c>
      <c r="AB5023" t="str">
        <f>"03"</f>
        <v>03</v>
      </c>
      <c r="AC5023" t="s">
        <v>48</v>
      </c>
      <c r="AD5023" t="s">
        <v>49</v>
      </c>
      <c r="AE5023" t="s">
        <v>50</v>
      </c>
      <c r="AF5023">
        <v>0</v>
      </c>
      <c r="AG5023" t="s">
        <v>56</v>
      </c>
      <c r="AH5023" t="str">
        <f>"Trad IRN"</f>
        <v>Trad IRN</v>
      </c>
      <c r="AI5023" t="str">
        <f>"Bldg IRN"</f>
        <v>Bldg IRN</v>
      </c>
      <c r="AJ5023" t="s">
        <v>48</v>
      </c>
      <c r="AK5023" t="s">
        <v>48</v>
      </c>
      <c r="AL5023" t="s">
        <v>53</v>
      </c>
      <c r="AM5023">
        <v>1113.0999999999999</v>
      </c>
      <c r="AN5023">
        <v>1113.0999999999999</v>
      </c>
      <c r="AO5023">
        <v>15</v>
      </c>
    </row>
    <row r="5024" spans="1:41" x14ac:dyDescent="0.3">
      <c r="A5024" t="str">
        <f>"Trad IRN"</f>
        <v>Trad IRN</v>
      </c>
      <c r="B5024" t="str">
        <f>"Bldg IRN"</f>
        <v>Bldg IRN</v>
      </c>
      <c r="C5024" t="s">
        <v>41</v>
      </c>
      <c r="D5024" t="s">
        <v>3</v>
      </c>
      <c r="E5024" t="s">
        <v>80</v>
      </c>
      <c r="F5024" t="s">
        <v>81</v>
      </c>
      <c r="G5024" t="s">
        <v>82</v>
      </c>
      <c r="H5024" t="s">
        <v>83</v>
      </c>
      <c r="I5024" t="str">
        <f>"Trad IRN"</f>
        <v>Trad IRN</v>
      </c>
      <c r="J5024" t="s">
        <v>43</v>
      </c>
      <c r="K5024" t="s">
        <v>44</v>
      </c>
      <c r="L5024" t="s">
        <v>45</v>
      </c>
      <c r="M5024" t="s">
        <v>46</v>
      </c>
      <c r="N5024" t="str">
        <f t="shared" si="502"/>
        <v>08/18/2022</v>
      </c>
      <c r="O5024" t="str">
        <f>"11/20/2022"</f>
        <v>11/20/2022</v>
      </c>
      <c r="P5024">
        <v>0.35402</v>
      </c>
      <c r="Q5024">
        <v>0.35402</v>
      </c>
      <c r="S5024">
        <v>0</v>
      </c>
      <c r="T5024">
        <v>0.35402</v>
      </c>
      <c r="U5024">
        <v>0</v>
      </c>
      <c r="V5024" t="str">
        <f>"Trad IRN"</f>
        <v>Trad IRN</v>
      </c>
      <c r="W5024">
        <v>100</v>
      </c>
      <c r="X5024" t="s">
        <v>47</v>
      </c>
      <c r="Z5024" t="s">
        <v>47</v>
      </c>
      <c r="AB5024" t="s">
        <v>57</v>
      </c>
      <c r="AC5024" t="s">
        <v>48</v>
      </c>
      <c r="AD5024" t="s">
        <v>49</v>
      </c>
      <c r="AE5024" t="s">
        <v>50</v>
      </c>
      <c r="AF5024">
        <v>0</v>
      </c>
      <c r="AG5024" t="s">
        <v>56</v>
      </c>
      <c r="AH5024" t="str">
        <f>"Trad IRN"</f>
        <v>Trad IRN</v>
      </c>
      <c r="AI5024" t="str">
        <f>"Bldg IRN"</f>
        <v>Bldg IRN</v>
      </c>
      <c r="AJ5024" t="s">
        <v>48</v>
      </c>
      <c r="AK5024" t="s">
        <v>48</v>
      </c>
      <c r="AL5024" t="s">
        <v>53</v>
      </c>
      <c r="AM5024">
        <v>394.06</v>
      </c>
      <c r="AN5024">
        <v>1113.0999999999999</v>
      </c>
      <c r="AO5024">
        <v>15</v>
      </c>
    </row>
    <row r="5025" spans="1:41" x14ac:dyDescent="0.3">
      <c r="A5025" t="str">
        <f>"Trad IRN"</f>
        <v>Trad IRN</v>
      </c>
      <c r="B5025" t="str">
        <f>"Bldg IRN"</f>
        <v>Bldg IRN</v>
      </c>
      <c r="C5025" t="s">
        <v>41</v>
      </c>
      <c r="D5025" t="s">
        <v>3</v>
      </c>
      <c r="E5025" t="s">
        <v>80</v>
      </c>
      <c r="F5025" t="s">
        <v>81</v>
      </c>
      <c r="G5025" t="s">
        <v>82</v>
      </c>
      <c r="H5025" t="s">
        <v>83</v>
      </c>
      <c r="I5025" t="str">
        <f>"Trad IRN"</f>
        <v>Trad IRN</v>
      </c>
      <c r="J5025" t="s">
        <v>43</v>
      </c>
      <c r="K5025" t="s">
        <v>44</v>
      </c>
      <c r="L5025" t="s">
        <v>45</v>
      </c>
      <c r="M5025" t="s">
        <v>46</v>
      </c>
      <c r="N5025" t="str">
        <f>"11/21/2022"</f>
        <v>11/21/2022</v>
      </c>
      <c r="O5025" t="str">
        <f t="shared" ref="O5025:O5035" si="503">"12/31/2500"</f>
        <v>12/31/2500</v>
      </c>
      <c r="P5025">
        <v>0.64598</v>
      </c>
      <c r="Q5025">
        <v>0.64598</v>
      </c>
      <c r="S5025">
        <v>0</v>
      </c>
      <c r="T5025">
        <v>0.64598</v>
      </c>
      <c r="U5025">
        <v>0</v>
      </c>
      <c r="V5025" t="str">
        <f>"Trad IRN"</f>
        <v>Trad IRN</v>
      </c>
      <c r="W5025">
        <v>100</v>
      </c>
      <c r="X5025" t="s">
        <v>47</v>
      </c>
      <c r="Z5025" t="s">
        <v>47</v>
      </c>
      <c r="AB5025" t="s">
        <v>57</v>
      </c>
      <c r="AC5025" t="s">
        <v>48</v>
      </c>
      <c r="AD5025" t="s">
        <v>49</v>
      </c>
      <c r="AE5025" t="s">
        <v>55</v>
      </c>
      <c r="AF5025">
        <v>0</v>
      </c>
      <c r="AG5025" t="s">
        <v>56</v>
      </c>
      <c r="AH5025" t="str">
        <f>"Trad IRN"</f>
        <v>Trad IRN</v>
      </c>
      <c r="AI5025" t="str">
        <f>"Bldg IRN"</f>
        <v>Bldg IRN</v>
      </c>
      <c r="AJ5025" t="s">
        <v>48</v>
      </c>
      <c r="AK5025" t="s">
        <v>48</v>
      </c>
      <c r="AL5025" t="s">
        <v>53</v>
      </c>
      <c r="AM5025">
        <v>719.04</v>
      </c>
      <c r="AN5025">
        <v>1113.0999999999999</v>
      </c>
      <c r="AO5025">
        <v>15</v>
      </c>
    </row>
    <row r="5026" spans="1:41" x14ac:dyDescent="0.3">
      <c r="A5026" t="str">
        <f>"Trad IRN"</f>
        <v>Trad IRN</v>
      </c>
      <c r="B5026" t="str">
        <f>"Bldg IRN"</f>
        <v>Bldg IRN</v>
      </c>
      <c r="C5026" t="s">
        <v>41</v>
      </c>
      <c r="D5026" t="s">
        <v>3</v>
      </c>
      <c r="E5026" t="s">
        <v>80</v>
      </c>
      <c r="F5026" t="s">
        <v>81</v>
      </c>
      <c r="G5026" t="s">
        <v>82</v>
      </c>
      <c r="H5026" t="s">
        <v>83</v>
      </c>
      <c r="I5026" t="str">
        <f>"Trad IRN"</f>
        <v>Trad IRN</v>
      </c>
      <c r="J5026" t="s">
        <v>43</v>
      </c>
      <c r="K5026" t="s">
        <v>44</v>
      </c>
      <c r="L5026" t="s">
        <v>45</v>
      </c>
      <c r="M5026" t="s">
        <v>46</v>
      </c>
      <c r="N5026" t="str">
        <f t="shared" ref="N5026:N5036" si="504">"08/18/2022"</f>
        <v>08/18/2022</v>
      </c>
      <c r="O5026" t="str">
        <f t="shared" si="503"/>
        <v>12/31/2500</v>
      </c>
      <c r="P5026">
        <v>1</v>
      </c>
      <c r="Q5026">
        <v>1</v>
      </c>
      <c r="S5026">
        <v>0</v>
      </c>
      <c r="T5026">
        <v>1</v>
      </c>
      <c r="U5026">
        <v>0</v>
      </c>
      <c r="V5026" t="str">
        <f>"Trad IRN"</f>
        <v>Trad IRN</v>
      </c>
      <c r="W5026">
        <v>100</v>
      </c>
      <c r="X5026" t="s">
        <v>47</v>
      </c>
      <c r="Z5026" t="s">
        <v>47</v>
      </c>
      <c r="AB5026" t="s">
        <v>57</v>
      </c>
      <c r="AC5026" t="s">
        <v>48</v>
      </c>
      <c r="AD5026" t="s">
        <v>49</v>
      </c>
      <c r="AE5026" t="s">
        <v>55</v>
      </c>
      <c r="AF5026">
        <v>0</v>
      </c>
      <c r="AG5026" t="s">
        <v>56</v>
      </c>
      <c r="AH5026" t="str">
        <f>"Trad IRN"</f>
        <v>Trad IRN</v>
      </c>
      <c r="AI5026" t="str">
        <f>"Bldg IRN"</f>
        <v>Bldg IRN</v>
      </c>
      <c r="AJ5026" t="s">
        <v>48</v>
      </c>
      <c r="AK5026" t="s">
        <v>48</v>
      </c>
      <c r="AL5026" t="s">
        <v>53</v>
      </c>
      <c r="AM5026">
        <v>1113.0999999999999</v>
      </c>
      <c r="AN5026">
        <v>1113.0999999999999</v>
      </c>
      <c r="AO5026">
        <v>15</v>
      </c>
    </row>
    <row r="5027" spans="1:41" x14ac:dyDescent="0.3">
      <c r="A5027" t="str">
        <f>"Trad IRN"</f>
        <v>Trad IRN</v>
      </c>
      <c r="B5027" t="str">
        <f>"Bldg IRN"</f>
        <v>Bldg IRN</v>
      </c>
      <c r="C5027" t="s">
        <v>41</v>
      </c>
      <c r="D5027" t="s">
        <v>3</v>
      </c>
      <c r="E5027" t="s">
        <v>80</v>
      </c>
      <c r="F5027" t="s">
        <v>81</v>
      </c>
      <c r="G5027" t="s">
        <v>82</v>
      </c>
      <c r="H5027" t="s">
        <v>83</v>
      </c>
      <c r="I5027" t="str">
        <f>"Trad IRN"</f>
        <v>Trad IRN</v>
      </c>
      <c r="J5027" t="s">
        <v>43</v>
      </c>
      <c r="K5027" t="s">
        <v>44</v>
      </c>
      <c r="L5027" t="s">
        <v>45</v>
      </c>
      <c r="M5027" t="s">
        <v>46</v>
      </c>
      <c r="N5027" t="str">
        <f t="shared" si="504"/>
        <v>08/18/2022</v>
      </c>
      <c r="O5027" t="str">
        <f t="shared" si="503"/>
        <v>12/31/2500</v>
      </c>
      <c r="P5027">
        <v>1</v>
      </c>
      <c r="Q5027">
        <v>1</v>
      </c>
      <c r="R5027">
        <v>1</v>
      </c>
      <c r="S5027">
        <v>0</v>
      </c>
      <c r="T5027">
        <v>1</v>
      </c>
      <c r="U5027">
        <v>0</v>
      </c>
      <c r="V5027" t="str">
        <f>"Trad IRN"</f>
        <v>Trad IRN</v>
      </c>
      <c r="W5027">
        <v>100</v>
      </c>
      <c r="X5027" t="s">
        <v>47</v>
      </c>
      <c r="Z5027" t="s">
        <v>47</v>
      </c>
      <c r="AB5027" t="str">
        <f>"01"</f>
        <v>01</v>
      </c>
      <c r="AC5027" t="str">
        <f>"15"</f>
        <v>15</v>
      </c>
      <c r="AD5027" t="str">
        <f>"2"</f>
        <v>2</v>
      </c>
      <c r="AE5027" t="s">
        <v>50</v>
      </c>
      <c r="AF5027">
        <v>0</v>
      </c>
      <c r="AG5027" t="s">
        <v>56</v>
      </c>
      <c r="AH5027" t="str">
        <f>"Trad IRN"</f>
        <v>Trad IRN</v>
      </c>
      <c r="AI5027" t="str">
        <f>"Bldg IRN"</f>
        <v>Bldg IRN</v>
      </c>
      <c r="AJ5027" t="s">
        <v>48</v>
      </c>
      <c r="AK5027" t="s">
        <v>48</v>
      </c>
      <c r="AL5027" t="s">
        <v>53</v>
      </c>
      <c r="AM5027">
        <v>1113.0999999999999</v>
      </c>
      <c r="AN5027">
        <v>1113.0999999999999</v>
      </c>
      <c r="AO5027">
        <v>15</v>
      </c>
    </row>
    <row r="5028" spans="1:41" x14ac:dyDescent="0.3">
      <c r="A5028" t="str">
        <f>"Trad IRN"</f>
        <v>Trad IRN</v>
      </c>
      <c r="B5028" t="str">
        <f>"Bldg IRN"</f>
        <v>Bldg IRN</v>
      </c>
      <c r="C5028" t="s">
        <v>41</v>
      </c>
      <c r="D5028" t="s">
        <v>3</v>
      </c>
      <c r="E5028" t="s">
        <v>80</v>
      </c>
      <c r="F5028" t="s">
        <v>81</v>
      </c>
      <c r="G5028" t="s">
        <v>82</v>
      </c>
      <c r="H5028" t="s">
        <v>83</v>
      </c>
      <c r="I5028" t="str">
        <f>"Trad IRN"</f>
        <v>Trad IRN</v>
      </c>
      <c r="J5028" t="s">
        <v>43</v>
      </c>
      <c r="K5028" t="s">
        <v>44</v>
      </c>
      <c r="L5028" t="s">
        <v>45</v>
      </c>
      <c r="M5028" t="s">
        <v>46</v>
      </c>
      <c r="N5028" t="str">
        <f t="shared" si="504"/>
        <v>08/18/2022</v>
      </c>
      <c r="O5028" t="str">
        <f t="shared" si="503"/>
        <v>12/31/2500</v>
      </c>
      <c r="P5028">
        <v>1</v>
      </c>
      <c r="Q5028">
        <v>1</v>
      </c>
      <c r="S5028">
        <v>1</v>
      </c>
      <c r="T5028">
        <v>1</v>
      </c>
      <c r="U5028">
        <v>0</v>
      </c>
      <c r="V5028" t="str">
        <f>"Trad IRN"</f>
        <v>Trad IRN</v>
      </c>
      <c r="W5028">
        <v>100</v>
      </c>
      <c r="X5028" t="s">
        <v>47</v>
      </c>
      <c r="Z5028" t="s">
        <v>47</v>
      </c>
      <c r="AB5028" t="str">
        <f>"05"</f>
        <v>05</v>
      </c>
      <c r="AC5028" t="s">
        <v>48</v>
      </c>
      <c r="AD5028" t="s">
        <v>49</v>
      </c>
      <c r="AE5028" t="s">
        <v>50</v>
      </c>
      <c r="AF5028">
        <v>0</v>
      </c>
      <c r="AG5028" t="s">
        <v>56</v>
      </c>
      <c r="AH5028" t="str">
        <f>"Trad IRN"</f>
        <v>Trad IRN</v>
      </c>
      <c r="AI5028" t="str">
        <f>"Bldg IRN"</f>
        <v>Bldg IRN</v>
      </c>
      <c r="AJ5028" t="s">
        <v>48</v>
      </c>
      <c r="AK5028" t="s">
        <v>48</v>
      </c>
      <c r="AL5028" t="s">
        <v>53</v>
      </c>
      <c r="AM5028">
        <v>1113.0999999999999</v>
      </c>
      <c r="AN5028">
        <v>1113.0999999999999</v>
      </c>
      <c r="AO5028">
        <v>15</v>
      </c>
    </row>
    <row r="5029" spans="1:41" x14ac:dyDescent="0.3">
      <c r="A5029" t="str">
        <f>"Trad IRN"</f>
        <v>Trad IRN</v>
      </c>
      <c r="B5029" t="str">
        <f>"Bldg IRN"</f>
        <v>Bldg IRN</v>
      </c>
      <c r="C5029" t="s">
        <v>41</v>
      </c>
      <c r="D5029" t="s">
        <v>3</v>
      </c>
      <c r="E5029" t="s">
        <v>80</v>
      </c>
      <c r="F5029" t="s">
        <v>81</v>
      </c>
      <c r="G5029" t="s">
        <v>82</v>
      </c>
      <c r="H5029" t="s">
        <v>83</v>
      </c>
      <c r="I5029" t="str">
        <f>"Trad IRN"</f>
        <v>Trad IRN</v>
      </c>
      <c r="J5029" t="s">
        <v>43</v>
      </c>
      <c r="K5029" t="s">
        <v>44</v>
      </c>
      <c r="L5029" t="s">
        <v>45</v>
      </c>
      <c r="M5029" t="s">
        <v>46</v>
      </c>
      <c r="N5029" t="str">
        <f t="shared" si="504"/>
        <v>08/18/2022</v>
      </c>
      <c r="O5029" t="str">
        <f t="shared" si="503"/>
        <v>12/31/2500</v>
      </c>
      <c r="P5029">
        <v>1</v>
      </c>
      <c r="Q5029">
        <v>1</v>
      </c>
      <c r="S5029">
        <v>0</v>
      </c>
      <c r="T5029">
        <v>1</v>
      </c>
      <c r="U5029">
        <v>0</v>
      </c>
      <c r="V5029" t="str">
        <f>"Trad IRN"</f>
        <v>Trad IRN</v>
      </c>
      <c r="W5029">
        <v>100</v>
      </c>
      <c r="X5029" t="s">
        <v>47</v>
      </c>
      <c r="Z5029" t="s">
        <v>47</v>
      </c>
      <c r="AB5029" t="str">
        <f>"04"</f>
        <v>04</v>
      </c>
      <c r="AC5029" t="s">
        <v>48</v>
      </c>
      <c r="AD5029" t="s">
        <v>49</v>
      </c>
      <c r="AE5029" t="s">
        <v>50</v>
      </c>
      <c r="AF5029">
        <v>0</v>
      </c>
      <c r="AG5029" t="s">
        <v>56</v>
      </c>
      <c r="AH5029" t="str">
        <f>"Trad IRN"</f>
        <v>Trad IRN</v>
      </c>
      <c r="AI5029" t="str">
        <f>"Bldg IRN"</f>
        <v>Bldg IRN</v>
      </c>
      <c r="AJ5029" t="s">
        <v>48</v>
      </c>
      <c r="AK5029" t="s">
        <v>48</v>
      </c>
      <c r="AL5029" t="s">
        <v>53</v>
      </c>
      <c r="AM5029">
        <v>1113.0999999999999</v>
      </c>
      <c r="AN5029">
        <v>1113.0999999999999</v>
      </c>
      <c r="AO5029">
        <v>15</v>
      </c>
    </row>
    <row r="5030" spans="1:41" x14ac:dyDescent="0.3">
      <c r="A5030" t="str">
        <f>"Trad IRN"</f>
        <v>Trad IRN</v>
      </c>
      <c r="B5030" t="str">
        <f>"Bldg IRN"</f>
        <v>Bldg IRN</v>
      </c>
      <c r="C5030" t="s">
        <v>41</v>
      </c>
      <c r="D5030" t="s">
        <v>3</v>
      </c>
      <c r="E5030" t="s">
        <v>80</v>
      </c>
      <c r="F5030" t="s">
        <v>81</v>
      </c>
      <c r="G5030" t="s">
        <v>82</v>
      </c>
      <c r="H5030" t="s">
        <v>83</v>
      </c>
      <c r="I5030" t="str">
        <f>"Trad IRN"</f>
        <v>Trad IRN</v>
      </c>
      <c r="J5030" t="s">
        <v>43</v>
      </c>
      <c r="K5030" t="s">
        <v>44</v>
      </c>
      <c r="L5030" t="s">
        <v>45</v>
      </c>
      <c r="M5030" t="s">
        <v>46</v>
      </c>
      <c r="N5030" t="str">
        <f t="shared" si="504"/>
        <v>08/18/2022</v>
      </c>
      <c r="O5030" t="str">
        <f t="shared" si="503"/>
        <v>12/31/2500</v>
      </c>
      <c r="P5030">
        <v>1</v>
      </c>
      <c r="Q5030">
        <v>1</v>
      </c>
      <c r="S5030">
        <v>0</v>
      </c>
      <c r="T5030">
        <v>1</v>
      </c>
      <c r="U5030">
        <v>0</v>
      </c>
      <c r="V5030" t="str">
        <f>"Trad IRN"</f>
        <v>Trad IRN</v>
      </c>
      <c r="W5030">
        <v>100</v>
      </c>
      <c r="X5030" t="s">
        <v>47</v>
      </c>
      <c r="Z5030" t="s">
        <v>47</v>
      </c>
      <c r="AB5030" t="str">
        <f>"01"</f>
        <v>01</v>
      </c>
      <c r="AC5030" t="s">
        <v>48</v>
      </c>
      <c r="AD5030" t="s">
        <v>49</v>
      </c>
      <c r="AE5030" t="s">
        <v>50</v>
      </c>
      <c r="AF5030">
        <v>0</v>
      </c>
      <c r="AG5030" t="s">
        <v>56</v>
      </c>
      <c r="AH5030" t="str">
        <f>"Trad IRN"</f>
        <v>Trad IRN</v>
      </c>
      <c r="AI5030" t="str">
        <f>"Bldg IRN"</f>
        <v>Bldg IRN</v>
      </c>
      <c r="AJ5030" t="s">
        <v>48</v>
      </c>
      <c r="AK5030" t="s">
        <v>48</v>
      </c>
      <c r="AL5030" t="s">
        <v>53</v>
      </c>
      <c r="AM5030">
        <v>1113.0999999999999</v>
      </c>
      <c r="AN5030">
        <v>1113.0999999999999</v>
      </c>
      <c r="AO5030">
        <v>15</v>
      </c>
    </row>
    <row r="5031" spans="1:41" x14ac:dyDescent="0.3">
      <c r="A5031" t="str">
        <f>"Trad IRN"</f>
        <v>Trad IRN</v>
      </c>
      <c r="B5031" t="str">
        <f>"Bldg IRN"</f>
        <v>Bldg IRN</v>
      </c>
      <c r="C5031" t="s">
        <v>41</v>
      </c>
      <c r="D5031" t="s">
        <v>3</v>
      </c>
      <c r="E5031" t="s">
        <v>80</v>
      </c>
      <c r="F5031" t="s">
        <v>81</v>
      </c>
      <c r="G5031" t="s">
        <v>82</v>
      </c>
      <c r="H5031" t="s">
        <v>83</v>
      </c>
      <c r="I5031" t="str">
        <f>"Trad IRN"</f>
        <v>Trad IRN</v>
      </c>
      <c r="J5031" t="s">
        <v>43</v>
      </c>
      <c r="K5031" t="s">
        <v>44</v>
      </c>
      <c r="L5031" t="s">
        <v>45</v>
      </c>
      <c r="M5031" t="s">
        <v>46</v>
      </c>
      <c r="N5031" t="str">
        <f t="shared" si="504"/>
        <v>08/18/2022</v>
      </c>
      <c r="O5031" t="str">
        <f t="shared" si="503"/>
        <v>12/31/2500</v>
      </c>
      <c r="P5031">
        <v>1</v>
      </c>
      <c r="Q5031">
        <v>1</v>
      </c>
      <c r="S5031">
        <v>1</v>
      </c>
      <c r="T5031">
        <v>1</v>
      </c>
      <c r="U5031">
        <v>0</v>
      </c>
      <c r="V5031" t="str">
        <f>"Trad IRN"</f>
        <v>Trad IRN</v>
      </c>
      <c r="W5031">
        <v>100</v>
      </c>
      <c r="X5031" t="s">
        <v>47</v>
      </c>
      <c r="Z5031" t="s">
        <v>47</v>
      </c>
      <c r="AB5031" t="str">
        <f>"04"</f>
        <v>04</v>
      </c>
      <c r="AC5031" t="s">
        <v>48</v>
      </c>
      <c r="AD5031" t="s">
        <v>49</v>
      </c>
      <c r="AE5031" t="s">
        <v>50</v>
      </c>
      <c r="AF5031">
        <v>0</v>
      </c>
      <c r="AG5031" t="s">
        <v>56</v>
      </c>
      <c r="AH5031" t="str">
        <f>"Trad IRN"</f>
        <v>Trad IRN</v>
      </c>
      <c r="AI5031" t="str">
        <f>"Bldg IRN"</f>
        <v>Bldg IRN</v>
      </c>
      <c r="AJ5031" t="s">
        <v>48</v>
      </c>
      <c r="AK5031" t="s">
        <v>48</v>
      </c>
      <c r="AL5031" t="s">
        <v>53</v>
      </c>
      <c r="AM5031">
        <v>1113.0999999999999</v>
      </c>
      <c r="AN5031">
        <v>1113.0999999999999</v>
      </c>
      <c r="AO5031">
        <v>15</v>
      </c>
    </row>
    <row r="5032" spans="1:41" x14ac:dyDescent="0.3">
      <c r="A5032" t="str">
        <f>"Trad IRN"</f>
        <v>Trad IRN</v>
      </c>
      <c r="B5032" t="str">
        <f>"Bldg IRN"</f>
        <v>Bldg IRN</v>
      </c>
      <c r="C5032" t="s">
        <v>41</v>
      </c>
      <c r="D5032" t="s">
        <v>3</v>
      </c>
      <c r="E5032" t="s">
        <v>80</v>
      </c>
      <c r="F5032" t="s">
        <v>81</v>
      </c>
      <c r="G5032" t="s">
        <v>82</v>
      </c>
      <c r="H5032" t="s">
        <v>83</v>
      </c>
      <c r="I5032" t="str">
        <f>"Trad IRN"</f>
        <v>Trad IRN</v>
      </c>
      <c r="J5032" t="s">
        <v>43</v>
      </c>
      <c r="K5032" t="s">
        <v>44</v>
      </c>
      <c r="L5032" t="s">
        <v>45</v>
      </c>
      <c r="M5032" t="s">
        <v>46</v>
      </c>
      <c r="N5032" t="str">
        <f t="shared" si="504"/>
        <v>08/18/2022</v>
      </c>
      <c r="O5032" t="str">
        <f t="shared" si="503"/>
        <v>12/31/2500</v>
      </c>
      <c r="P5032">
        <v>1</v>
      </c>
      <c r="Q5032">
        <v>1</v>
      </c>
      <c r="R5032">
        <v>1</v>
      </c>
      <c r="S5032">
        <v>0</v>
      </c>
      <c r="T5032">
        <v>1</v>
      </c>
      <c r="U5032">
        <v>0</v>
      </c>
      <c r="V5032" t="str">
        <f>"Trad IRN"</f>
        <v>Trad IRN</v>
      </c>
      <c r="W5032">
        <v>100</v>
      </c>
      <c r="X5032" t="s">
        <v>47</v>
      </c>
      <c r="Z5032" t="s">
        <v>47</v>
      </c>
      <c r="AB5032" t="str">
        <f>"01"</f>
        <v>01</v>
      </c>
      <c r="AC5032" t="str">
        <f>"15"</f>
        <v>15</v>
      </c>
      <c r="AD5032" t="str">
        <f>"2"</f>
        <v>2</v>
      </c>
      <c r="AE5032" t="s">
        <v>50</v>
      </c>
      <c r="AF5032">
        <v>0</v>
      </c>
      <c r="AG5032" t="s">
        <v>56</v>
      </c>
      <c r="AH5032" t="str">
        <f>"Trad IRN"</f>
        <v>Trad IRN</v>
      </c>
      <c r="AI5032" t="str">
        <f>"Bldg IRN"</f>
        <v>Bldg IRN</v>
      </c>
      <c r="AJ5032" t="s">
        <v>48</v>
      </c>
      <c r="AK5032" t="s">
        <v>48</v>
      </c>
      <c r="AL5032" t="s">
        <v>53</v>
      </c>
      <c r="AM5032">
        <v>1113.0999999999999</v>
      </c>
      <c r="AN5032">
        <v>1113.0999999999999</v>
      </c>
      <c r="AO5032">
        <v>15</v>
      </c>
    </row>
    <row r="5033" spans="1:41" x14ac:dyDescent="0.3">
      <c r="A5033" t="str">
        <f>"Trad IRN"</f>
        <v>Trad IRN</v>
      </c>
      <c r="B5033" t="str">
        <f>"Bldg IRN"</f>
        <v>Bldg IRN</v>
      </c>
      <c r="C5033" t="s">
        <v>41</v>
      </c>
      <c r="D5033" t="s">
        <v>3</v>
      </c>
      <c r="E5033" t="s">
        <v>80</v>
      </c>
      <c r="F5033" t="s">
        <v>81</v>
      </c>
      <c r="G5033" t="s">
        <v>82</v>
      </c>
      <c r="H5033" t="s">
        <v>83</v>
      </c>
      <c r="I5033" t="str">
        <f>"Trad IRN"</f>
        <v>Trad IRN</v>
      </c>
      <c r="J5033" t="s">
        <v>43</v>
      </c>
      <c r="K5033" t="s">
        <v>44</v>
      </c>
      <c r="L5033" t="s">
        <v>45</v>
      </c>
      <c r="M5033" t="s">
        <v>46</v>
      </c>
      <c r="N5033" t="str">
        <f t="shared" si="504"/>
        <v>08/18/2022</v>
      </c>
      <c r="O5033" t="str">
        <f t="shared" si="503"/>
        <v>12/31/2500</v>
      </c>
      <c r="P5033">
        <v>1</v>
      </c>
      <c r="Q5033">
        <v>1</v>
      </c>
      <c r="S5033">
        <v>0</v>
      </c>
      <c r="T5033">
        <v>1</v>
      </c>
      <c r="U5033">
        <v>0</v>
      </c>
      <c r="V5033" t="str">
        <f>"Trad IRN"</f>
        <v>Trad IRN</v>
      </c>
      <c r="W5033">
        <v>100</v>
      </c>
      <c r="X5033" t="s">
        <v>47</v>
      </c>
      <c r="Z5033" t="s">
        <v>47</v>
      </c>
      <c r="AB5033" t="str">
        <f>"01"</f>
        <v>01</v>
      </c>
      <c r="AC5033" t="s">
        <v>48</v>
      </c>
      <c r="AD5033" t="s">
        <v>49</v>
      </c>
      <c r="AE5033" t="s">
        <v>50</v>
      </c>
      <c r="AF5033">
        <v>0</v>
      </c>
      <c r="AG5033" t="s">
        <v>56</v>
      </c>
      <c r="AH5033" t="str">
        <f>"Trad IRN"</f>
        <v>Trad IRN</v>
      </c>
      <c r="AI5033" t="str">
        <f>"Bldg IRN"</f>
        <v>Bldg IRN</v>
      </c>
      <c r="AJ5033" t="s">
        <v>48</v>
      </c>
      <c r="AK5033" t="s">
        <v>48</v>
      </c>
      <c r="AL5033" t="s">
        <v>53</v>
      </c>
      <c r="AM5033">
        <v>1113.0999999999999</v>
      </c>
      <c r="AN5033">
        <v>1113.0999999999999</v>
      </c>
      <c r="AO5033">
        <v>15</v>
      </c>
    </row>
    <row r="5034" spans="1:41" x14ac:dyDescent="0.3">
      <c r="A5034" t="str">
        <f>"Trad IRN"</f>
        <v>Trad IRN</v>
      </c>
      <c r="B5034" t="str">
        <f>"Bldg IRN"</f>
        <v>Bldg IRN</v>
      </c>
      <c r="C5034" t="s">
        <v>41</v>
      </c>
      <c r="D5034" t="s">
        <v>3</v>
      </c>
      <c r="E5034" t="s">
        <v>80</v>
      </c>
      <c r="F5034" t="s">
        <v>81</v>
      </c>
      <c r="G5034" t="s">
        <v>82</v>
      </c>
      <c r="H5034" t="s">
        <v>83</v>
      </c>
      <c r="I5034" t="str">
        <f>"Trad IRN"</f>
        <v>Trad IRN</v>
      </c>
      <c r="J5034" t="s">
        <v>43</v>
      </c>
      <c r="K5034" t="s">
        <v>44</v>
      </c>
      <c r="L5034" t="s">
        <v>45</v>
      </c>
      <c r="M5034" t="s">
        <v>46</v>
      </c>
      <c r="N5034" t="str">
        <f t="shared" si="504"/>
        <v>08/18/2022</v>
      </c>
      <c r="O5034" t="str">
        <f t="shared" si="503"/>
        <v>12/31/2500</v>
      </c>
      <c r="P5034">
        <v>1</v>
      </c>
      <c r="Q5034">
        <v>1</v>
      </c>
      <c r="S5034">
        <v>1</v>
      </c>
      <c r="T5034">
        <v>1</v>
      </c>
      <c r="U5034">
        <v>0</v>
      </c>
      <c r="V5034" t="str">
        <f>"Trad IRN"</f>
        <v>Trad IRN</v>
      </c>
      <c r="W5034">
        <v>100</v>
      </c>
      <c r="X5034" t="s">
        <v>47</v>
      </c>
      <c r="Z5034" t="s">
        <v>47</v>
      </c>
      <c r="AB5034" t="str">
        <f>"05"</f>
        <v>05</v>
      </c>
      <c r="AC5034" t="s">
        <v>48</v>
      </c>
      <c r="AD5034" t="s">
        <v>49</v>
      </c>
      <c r="AE5034" t="s">
        <v>50</v>
      </c>
      <c r="AF5034">
        <v>0</v>
      </c>
      <c r="AG5034" t="s">
        <v>56</v>
      </c>
      <c r="AH5034" t="str">
        <f>"Trad IRN"</f>
        <v>Trad IRN</v>
      </c>
      <c r="AI5034" t="str">
        <f>"Bldg IRN"</f>
        <v>Bldg IRN</v>
      </c>
      <c r="AJ5034" t="s">
        <v>48</v>
      </c>
      <c r="AK5034" t="s">
        <v>48</v>
      </c>
      <c r="AL5034" t="s">
        <v>53</v>
      </c>
      <c r="AM5034">
        <v>1113.0999999999999</v>
      </c>
      <c r="AN5034">
        <v>1113.0999999999999</v>
      </c>
      <c r="AO5034">
        <v>15</v>
      </c>
    </row>
    <row r="5035" spans="1:41" x14ac:dyDescent="0.3">
      <c r="A5035" t="str">
        <f>"Trad IRN"</f>
        <v>Trad IRN</v>
      </c>
      <c r="B5035" t="str">
        <f>"Bldg IRN"</f>
        <v>Bldg IRN</v>
      </c>
      <c r="C5035" t="s">
        <v>41</v>
      </c>
      <c r="D5035" t="s">
        <v>3</v>
      </c>
      <c r="E5035" t="s">
        <v>80</v>
      </c>
      <c r="F5035" t="s">
        <v>81</v>
      </c>
      <c r="G5035" t="s">
        <v>82</v>
      </c>
      <c r="H5035" t="s">
        <v>83</v>
      </c>
      <c r="I5035" t="str">
        <f>"Trad IRN"</f>
        <v>Trad IRN</v>
      </c>
      <c r="J5035" t="s">
        <v>43</v>
      </c>
      <c r="K5035" t="s">
        <v>44</v>
      </c>
      <c r="L5035" t="s">
        <v>45</v>
      </c>
      <c r="M5035" t="s">
        <v>46</v>
      </c>
      <c r="N5035" t="str">
        <f t="shared" si="504"/>
        <v>08/18/2022</v>
      </c>
      <c r="O5035" t="str">
        <f t="shared" si="503"/>
        <v>12/31/2500</v>
      </c>
      <c r="P5035">
        <v>1</v>
      </c>
      <c r="Q5035">
        <v>1</v>
      </c>
      <c r="S5035">
        <v>0</v>
      </c>
      <c r="T5035">
        <v>1</v>
      </c>
      <c r="U5035">
        <v>0</v>
      </c>
      <c r="V5035" t="str">
        <f>"Trad IRN"</f>
        <v>Trad IRN</v>
      </c>
      <c r="W5035">
        <v>100</v>
      </c>
      <c r="X5035" t="s">
        <v>47</v>
      </c>
      <c r="Z5035" t="s">
        <v>47</v>
      </c>
      <c r="AB5035" t="str">
        <f>"03"</f>
        <v>03</v>
      </c>
      <c r="AC5035" t="s">
        <v>48</v>
      </c>
      <c r="AD5035" t="s">
        <v>49</v>
      </c>
      <c r="AE5035" t="s">
        <v>50</v>
      </c>
      <c r="AF5035">
        <v>0</v>
      </c>
      <c r="AG5035" t="s">
        <v>56</v>
      </c>
      <c r="AH5035" t="str">
        <f>"Trad IRN"</f>
        <v>Trad IRN</v>
      </c>
      <c r="AI5035" t="str">
        <f>"Bldg IRN"</f>
        <v>Bldg IRN</v>
      </c>
      <c r="AJ5035" t="s">
        <v>48</v>
      </c>
      <c r="AK5035" t="s">
        <v>48</v>
      </c>
      <c r="AL5035" t="s">
        <v>53</v>
      </c>
      <c r="AM5035">
        <v>1113.0999999999999</v>
      </c>
      <c r="AN5035">
        <v>1113.0999999999999</v>
      </c>
      <c r="AO5035">
        <v>15</v>
      </c>
    </row>
    <row r="5036" spans="1:41" x14ac:dyDescent="0.3">
      <c r="A5036" t="str">
        <f>"Trad IRN"</f>
        <v>Trad IRN</v>
      </c>
      <c r="B5036" t="str">
        <f>"Bldg IRN"</f>
        <v>Bldg IRN</v>
      </c>
      <c r="C5036" t="s">
        <v>41</v>
      </c>
      <c r="D5036" t="s">
        <v>3</v>
      </c>
      <c r="E5036" t="s">
        <v>80</v>
      </c>
      <c r="F5036" t="s">
        <v>81</v>
      </c>
      <c r="G5036" t="s">
        <v>82</v>
      </c>
      <c r="H5036" t="s">
        <v>83</v>
      </c>
      <c r="I5036" t="str">
        <f>"Trad IRN"</f>
        <v>Trad IRN</v>
      </c>
      <c r="J5036" t="s">
        <v>43</v>
      </c>
      <c r="K5036" t="s">
        <v>44</v>
      </c>
      <c r="L5036" t="s">
        <v>45</v>
      </c>
      <c r="M5036" t="s">
        <v>46</v>
      </c>
      <c r="N5036" t="str">
        <f t="shared" si="504"/>
        <v>08/18/2022</v>
      </c>
      <c r="O5036" t="str">
        <f>"11/02/2022"</f>
        <v>11/02/2022</v>
      </c>
      <c r="P5036">
        <v>0.28659600000000002</v>
      </c>
      <c r="Q5036">
        <v>0.28659600000000002</v>
      </c>
      <c r="S5036">
        <v>0</v>
      </c>
      <c r="T5036">
        <v>0.28659600000000002</v>
      </c>
      <c r="U5036">
        <v>0</v>
      </c>
      <c r="V5036" t="str">
        <f>"Trad IRN"</f>
        <v>Trad IRN</v>
      </c>
      <c r="W5036">
        <v>100</v>
      </c>
      <c r="X5036" t="s">
        <v>47</v>
      </c>
      <c r="Z5036" t="s">
        <v>47</v>
      </c>
      <c r="AB5036" t="str">
        <f>"01"</f>
        <v>01</v>
      </c>
      <c r="AC5036" t="s">
        <v>48</v>
      </c>
      <c r="AD5036" t="s">
        <v>49</v>
      </c>
      <c r="AE5036" t="s">
        <v>50</v>
      </c>
      <c r="AF5036">
        <v>0</v>
      </c>
      <c r="AG5036" t="s">
        <v>56</v>
      </c>
      <c r="AH5036" t="str">
        <f>"Trad IRN"</f>
        <v>Trad IRN</v>
      </c>
      <c r="AI5036" t="str">
        <f>"Bldg IRN"</f>
        <v>Bldg IRN</v>
      </c>
      <c r="AJ5036" t="s">
        <v>48</v>
      </c>
      <c r="AK5036" t="s">
        <v>48</v>
      </c>
      <c r="AL5036" t="s">
        <v>53</v>
      </c>
      <c r="AM5036">
        <v>319.01</v>
      </c>
      <c r="AN5036">
        <v>1113.0999999999999</v>
      </c>
      <c r="AO5036">
        <v>15</v>
      </c>
    </row>
    <row r="5037" spans="1:41" x14ac:dyDescent="0.3">
      <c r="A5037" t="str">
        <f>"Trad IRN"</f>
        <v>Trad IRN</v>
      </c>
      <c r="B5037" t="str">
        <f>"Bldg IRN"</f>
        <v>Bldg IRN</v>
      </c>
      <c r="C5037" t="s">
        <v>41</v>
      </c>
      <c r="D5037" t="s">
        <v>3</v>
      </c>
      <c r="E5037" t="s">
        <v>80</v>
      </c>
      <c r="F5037" t="s">
        <v>81</v>
      </c>
      <c r="G5037" t="s">
        <v>82</v>
      </c>
      <c r="H5037" t="s">
        <v>83</v>
      </c>
      <c r="I5037" t="str">
        <f>"Trad IRN"</f>
        <v>Trad IRN</v>
      </c>
      <c r="J5037" t="s">
        <v>43</v>
      </c>
      <c r="K5037" t="s">
        <v>44</v>
      </c>
      <c r="L5037" t="s">
        <v>45</v>
      </c>
      <c r="M5037" t="s">
        <v>46</v>
      </c>
      <c r="N5037" t="str">
        <f>"11/03/2022"</f>
        <v>11/03/2022</v>
      </c>
      <c r="O5037" t="str">
        <f t="shared" ref="O5037:O5080" si="505">"12/31/2500"</f>
        <v>12/31/2500</v>
      </c>
      <c r="P5037">
        <v>0.71340400000000004</v>
      </c>
      <c r="Q5037">
        <v>0.71340400000000004</v>
      </c>
      <c r="S5037">
        <v>0</v>
      </c>
      <c r="T5037">
        <v>0.71340400000000004</v>
      </c>
      <c r="U5037">
        <v>0</v>
      </c>
      <c r="V5037" t="str">
        <f>"Trad IRN"</f>
        <v>Trad IRN</v>
      </c>
      <c r="W5037">
        <v>100</v>
      </c>
      <c r="X5037" t="s">
        <v>47</v>
      </c>
      <c r="Z5037" t="s">
        <v>47</v>
      </c>
      <c r="AB5037" t="str">
        <f>"01"</f>
        <v>01</v>
      </c>
      <c r="AC5037" t="s">
        <v>48</v>
      </c>
      <c r="AD5037" t="s">
        <v>49</v>
      </c>
      <c r="AE5037" t="s">
        <v>55</v>
      </c>
      <c r="AF5037">
        <v>0</v>
      </c>
      <c r="AG5037" t="s">
        <v>56</v>
      </c>
      <c r="AH5037" t="str">
        <f>"Trad IRN"</f>
        <v>Trad IRN</v>
      </c>
      <c r="AI5037" t="str">
        <f>"Bldg IRN"</f>
        <v>Bldg IRN</v>
      </c>
      <c r="AJ5037" t="s">
        <v>48</v>
      </c>
      <c r="AK5037" t="s">
        <v>48</v>
      </c>
      <c r="AL5037" t="s">
        <v>53</v>
      </c>
      <c r="AM5037">
        <v>794.09</v>
      </c>
      <c r="AN5037">
        <v>1113.0999999999999</v>
      </c>
      <c r="AO5037">
        <v>15</v>
      </c>
    </row>
    <row r="5038" spans="1:41" x14ac:dyDescent="0.3">
      <c r="A5038" t="str">
        <f>"Trad IRN"</f>
        <v>Trad IRN</v>
      </c>
      <c r="B5038" t="str">
        <f>"Bldg IRN"</f>
        <v>Bldg IRN</v>
      </c>
      <c r="C5038" t="s">
        <v>41</v>
      </c>
      <c r="D5038" t="s">
        <v>3</v>
      </c>
      <c r="E5038" t="s">
        <v>80</v>
      </c>
      <c r="F5038" t="s">
        <v>81</v>
      </c>
      <c r="G5038" t="s">
        <v>82</v>
      </c>
      <c r="H5038" t="s">
        <v>83</v>
      </c>
      <c r="I5038" t="str">
        <f>"Trad IRN"</f>
        <v>Trad IRN</v>
      </c>
      <c r="J5038" t="s">
        <v>43</v>
      </c>
      <c r="K5038" t="s">
        <v>44</v>
      </c>
      <c r="L5038" t="s">
        <v>45</v>
      </c>
      <c r="M5038" t="s">
        <v>46</v>
      </c>
      <c r="N5038" t="str">
        <f t="shared" ref="N5038:N5080" si="506">"08/18/2022"</f>
        <v>08/18/2022</v>
      </c>
      <c r="O5038" t="str">
        <f t="shared" si="505"/>
        <v>12/31/2500</v>
      </c>
      <c r="P5038">
        <v>1</v>
      </c>
      <c r="Q5038">
        <v>1</v>
      </c>
      <c r="S5038">
        <v>0</v>
      </c>
      <c r="T5038">
        <v>1</v>
      </c>
      <c r="U5038">
        <v>0</v>
      </c>
      <c r="V5038" t="str">
        <f>"Trad IRN"</f>
        <v>Trad IRN</v>
      </c>
      <c r="W5038">
        <v>100</v>
      </c>
      <c r="X5038" t="s">
        <v>47</v>
      </c>
      <c r="Z5038" t="s">
        <v>47</v>
      </c>
      <c r="AB5038" t="str">
        <f>"04"</f>
        <v>04</v>
      </c>
      <c r="AC5038" t="s">
        <v>48</v>
      </c>
      <c r="AD5038" t="s">
        <v>49</v>
      </c>
      <c r="AE5038" t="s">
        <v>50</v>
      </c>
      <c r="AF5038">
        <v>0</v>
      </c>
      <c r="AG5038" t="s">
        <v>56</v>
      </c>
      <c r="AH5038" t="str">
        <f>"Trad IRN"</f>
        <v>Trad IRN</v>
      </c>
      <c r="AI5038" t="str">
        <f>"Bldg IRN"</f>
        <v>Bldg IRN</v>
      </c>
      <c r="AJ5038" t="s">
        <v>48</v>
      </c>
      <c r="AK5038" t="s">
        <v>48</v>
      </c>
      <c r="AL5038" t="s">
        <v>53</v>
      </c>
      <c r="AM5038">
        <v>1113.0999999999999</v>
      </c>
      <c r="AN5038">
        <v>1113.0999999999999</v>
      </c>
      <c r="AO5038">
        <v>15</v>
      </c>
    </row>
    <row r="5039" spans="1:41" x14ac:dyDescent="0.3">
      <c r="A5039" t="str">
        <f>"Trad IRN"</f>
        <v>Trad IRN</v>
      </c>
      <c r="B5039" t="str">
        <f>"Bldg IRN"</f>
        <v>Bldg IRN</v>
      </c>
      <c r="C5039" t="s">
        <v>41</v>
      </c>
      <c r="D5039" t="s">
        <v>3</v>
      </c>
      <c r="E5039" t="s">
        <v>80</v>
      </c>
      <c r="F5039" t="s">
        <v>81</v>
      </c>
      <c r="G5039" t="s">
        <v>82</v>
      </c>
      <c r="H5039" t="s">
        <v>83</v>
      </c>
      <c r="I5039" t="str">
        <f>"Trad IRN"</f>
        <v>Trad IRN</v>
      </c>
      <c r="J5039" t="s">
        <v>43</v>
      </c>
      <c r="K5039" t="s">
        <v>44</v>
      </c>
      <c r="L5039" t="s">
        <v>45</v>
      </c>
      <c r="M5039" t="s">
        <v>46</v>
      </c>
      <c r="N5039" t="str">
        <f t="shared" si="506"/>
        <v>08/18/2022</v>
      </c>
      <c r="O5039" t="str">
        <f t="shared" si="505"/>
        <v>12/31/2500</v>
      </c>
      <c r="P5039">
        <v>1</v>
      </c>
      <c r="Q5039">
        <v>1</v>
      </c>
      <c r="R5039">
        <v>1</v>
      </c>
      <c r="S5039">
        <v>0</v>
      </c>
      <c r="T5039">
        <v>1</v>
      </c>
      <c r="U5039">
        <v>0</v>
      </c>
      <c r="V5039" t="str">
        <f>"Trad IRN"</f>
        <v>Trad IRN</v>
      </c>
      <c r="W5039">
        <v>100</v>
      </c>
      <c r="X5039" t="s">
        <v>47</v>
      </c>
      <c r="Z5039" t="s">
        <v>47</v>
      </c>
      <c r="AB5039" t="str">
        <f>"05"</f>
        <v>05</v>
      </c>
      <c r="AC5039" t="str">
        <f>"15"</f>
        <v>15</v>
      </c>
      <c r="AD5039" t="str">
        <f>"2"</f>
        <v>2</v>
      </c>
      <c r="AE5039" t="s">
        <v>50</v>
      </c>
      <c r="AF5039">
        <v>0</v>
      </c>
      <c r="AG5039" t="s">
        <v>56</v>
      </c>
      <c r="AH5039" t="str">
        <f>"Trad IRN"</f>
        <v>Trad IRN</v>
      </c>
      <c r="AI5039" t="str">
        <f>"Bldg IRN"</f>
        <v>Bldg IRN</v>
      </c>
      <c r="AJ5039" t="s">
        <v>48</v>
      </c>
      <c r="AK5039" t="s">
        <v>48</v>
      </c>
      <c r="AL5039" t="s">
        <v>53</v>
      </c>
      <c r="AM5039">
        <v>1113.0999999999999</v>
      </c>
      <c r="AN5039">
        <v>1113.0999999999999</v>
      </c>
      <c r="AO5039">
        <v>15</v>
      </c>
    </row>
    <row r="5040" spans="1:41" x14ac:dyDescent="0.3">
      <c r="A5040" t="str">
        <f>"Trad IRN"</f>
        <v>Trad IRN</v>
      </c>
      <c r="B5040" t="str">
        <f>"Bldg IRN"</f>
        <v>Bldg IRN</v>
      </c>
      <c r="C5040" t="s">
        <v>41</v>
      </c>
      <c r="D5040" t="s">
        <v>3</v>
      </c>
      <c r="E5040" t="s">
        <v>80</v>
      </c>
      <c r="F5040" t="s">
        <v>81</v>
      </c>
      <c r="G5040" t="s">
        <v>82</v>
      </c>
      <c r="H5040" t="s">
        <v>83</v>
      </c>
      <c r="I5040" t="str">
        <f>"Trad IRN"</f>
        <v>Trad IRN</v>
      </c>
      <c r="J5040" t="s">
        <v>43</v>
      </c>
      <c r="K5040" t="s">
        <v>44</v>
      </c>
      <c r="L5040" t="s">
        <v>45</v>
      </c>
      <c r="M5040" t="s">
        <v>46</v>
      </c>
      <c r="N5040" t="str">
        <f t="shared" si="506"/>
        <v>08/18/2022</v>
      </c>
      <c r="O5040" t="str">
        <f t="shared" si="505"/>
        <v>12/31/2500</v>
      </c>
      <c r="P5040">
        <v>1</v>
      </c>
      <c r="Q5040">
        <v>1</v>
      </c>
      <c r="S5040">
        <v>0</v>
      </c>
      <c r="T5040">
        <v>1</v>
      </c>
      <c r="U5040">
        <v>0</v>
      </c>
      <c r="V5040" t="str">
        <f>"Trad IRN"</f>
        <v>Trad IRN</v>
      </c>
      <c r="W5040">
        <v>100</v>
      </c>
      <c r="X5040" t="s">
        <v>47</v>
      </c>
      <c r="Z5040" t="s">
        <v>47</v>
      </c>
      <c r="AB5040" t="str">
        <f>"02"</f>
        <v>02</v>
      </c>
      <c r="AC5040" t="s">
        <v>48</v>
      </c>
      <c r="AD5040" t="s">
        <v>49</v>
      </c>
      <c r="AE5040" t="s">
        <v>50</v>
      </c>
      <c r="AF5040">
        <v>0</v>
      </c>
      <c r="AG5040" t="s">
        <v>56</v>
      </c>
      <c r="AH5040" t="str">
        <f>"Trad IRN"</f>
        <v>Trad IRN</v>
      </c>
      <c r="AI5040" t="str">
        <f>"Bldg IRN"</f>
        <v>Bldg IRN</v>
      </c>
      <c r="AJ5040" t="s">
        <v>48</v>
      </c>
      <c r="AK5040" t="s">
        <v>48</v>
      </c>
      <c r="AL5040" t="s">
        <v>53</v>
      </c>
      <c r="AM5040">
        <v>1113.0999999999999</v>
      </c>
      <c r="AN5040">
        <v>1113.0999999999999</v>
      </c>
      <c r="AO5040">
        <v>15</v>
      </c>
    </row>
    <row r="5041" spans="1:41" x14ac:dyDescent="0.3">
      <c r="A5041" t="str">
        <f>"Trad IRN"</f>
        <v>Trad IRN</v>
      </c>
      <c r="B5041" t="str">
        <f>"Bldg IRN"</f>
        <v>Bldg IRN</v>
      </c>
      <c r="C5041" t="s">
        <v>41</v>
      </c>
      <c r="D5041" t="s">
        <v>3</v>
      </c>
      <c r="E5041" t="s">
        <v>80</v>
      </c>
      <c r="F5041" t="s">
        <v>81</v>
      </c>
      <c r="G5041" t="s">
        <v>82</v>
      </c>
      <c r="H5041" t="s">
        <v>83</v>
      </c>
      <c r="I5041" t="str">
        <f>"Trad IRN"</f>
        <v>Trad IRN</v>
      </c>
      <c r="J5041" t="s">
        <v>43</v>
      </c>
      <c r="K5041" t="s">
        <v>44</v>
      </c>
      <c r="L5041" t="s">
        <v>45</v>
      </c>
      <c r="M5041" t="s">
        <v>46</v>
      </c>
      <c r="N5041" t="str">
        <f t="shared" si="506"/>
        <v>08/18/2022</v>
      </c>
      <c r="O5041" t="str">
        <f t="shared" si="505"/>
        <v>12/31/2500</v>
      </c>
      <c r="P5041">
        <v>1</v>
      </c>
      <c r="Q5041">
        <v>1</v>
      </c>
      <c r="R5041">
        <v>1</v>
      </c>
      <c r="S5041">
        <v>0</v>
      </c>
      <c r="T5041">
        <v>1</v>
      </c>
      <c r="U5041">
        <v>0</v>
      </c>
      <c r="V5041" t="str">
        <f>"Trad IRN"</f>
        <v>Trad IRN</v>
      </c>
      <c r="W5041">
        <v>100</v>
      </c>
      <c r="X5041" t="s">
        <v>47</v>
      </c>
      <c r="Z5041" t="s">
        <v>47</v>
      </c>
      <c r="AB5041" t="str">
        <f>"03"</f>
        <v>03</v>
      </c>
      <c r="AC5041" t="str">
        <f>"10"</f>
        <v>10</v>
      </c>
      <c r="AD5041" t="str">
        <f>"2"</f>
        <v>2</v>
      </c>
      <c r="AE5041" t="s">
        <v>50</v>
      </c>
      <c r="AF5041">
        <v>0</v>
      </c>
      <c r="AG5041" t="s">
        <v>56</v>
      </c>
      <c r="AH5041" t="str">
        <f>"Trad IRN"</f>
        <v>Trad IRN</v>
      </c>
      <c r="AI5041" t="str">
        <f>"Bldg IRN"</f>
        <v>Bldg IRN</v>
      </c>
      <c r="AJ5041" t="s">
        <v>48</v>
      </c>
      <c r="AK5041" t="s">
        <v>48</v>
      </c>
      <c r="AL5041" t="s">
        <v>53</v>
      </c>
      <c r="AM5041">
        <v>1113.0999999999999</v>
      </c>
      <c r="AN5041">
        <v>1113.0999999999999</v>
      </c>
      <c r="AO5041">
        <v>15</v>
      </c>
    </row>
    <row r="5042" spans="1:41" x14ac:dyDescent="0.3">
      <c r="A5042" t="str">
        <f>"Trad IRN"</f>
        <v>Trad IRN</v>
      </c>
      <c r="B5042" t="str">
        <f>"Bldg IRN"</f>
        <v>Bldg IRN</v>
      </c>
      <c r="C5042" t="s">
        <v>41</v>
      </c>
      <c r="D5042" t="s">
        <v>3</v>
      </c>
      <c r="E5042" t="s">
        <v>80</v>
      </c>
      <c r="F5042" t="s">
        <v>81</v>
      </c>
      <c r="G5042" t="s">
        <v>82</v>
      </c>
      <c r="H5042" t="s">
        <v>83</v>
      </c>
      <c r="I5042" t="str">
        <f>"Trad IRN"</f>
        <v>Trad IRN</v>
      </c>
      <c r="J5042" t="s">
        <v>43</v>
      </c>
      <c r="K5042" t="s">
        <v>44</v>
      </c>
      <c r="L5042" t="s">
        <v>45</v>
      </c>
      <c r="M5042" t="s">
        <v>46</v>
      </c>
      <c r="N5042" t="str">
        <f t="shared" si="506"/>
        <v>08/18/2022</v>
      </c>
      <c r="O5042" t="str">
        <f t="shared" si="505"/>
        <v>12/31/2500</v>
      </c>
      <c r="P5042">
        <v>1</v>
      </c>
      <c r="Q5042">
        <v>1</v>
      </c>
      <c r="S5042">
        <v>0</v>
      </c>
      <c r="T5042">
        <v>1</v>
      </c>
      <c r="U5042">
        <v>0</v>
      </c>
      <c r="V5042" t="str">
        <f>"Trad IRN"</f>
        <v>Trad IRN</v>
      </c>
      <c r="W5042">
        <v>100</v>
      </c>
      <c r="X5042" t="s">
        <v>47</v>
      </c>
      <c r="Z5042" t="s">
        <v>47</v>
      </c>
      <c r="AB5042" t="str">
        <f>"03"</f>
        <v>03</v>
      </c>
      <c r="AC5042" t="s">
        <v>48</v>
      </c>
      <c r="AD5042" t="s">
        <v>49</v>
      </c>
      <c r="AE5042" t="s">
        <v>50</v>
      </c>
      <c r="AF5042">
        <v>0</v>
      </c>
      <c r="AG5042" t="s">
        <v>56</v>
      </c>
      <c r="AH5042" t="str">
        <f>"Trad IRN"</f>
        <v>Trad IRN</v>
      </c>
      <c r="AI5042" t="str">
        <f>"Bldg IRN"</f>
        <v>Bldg IRN</v>
      </c>
      <c r="AJ5042" t="s">
        <v>48</v>
      </c>
      <c r="AK5042" t="s">
        <v>48</v>
      </c>
      <c r="AL5042" t="s">
        <v>53</v>
      </c>
      <c r="AM5042">
        <v>1113.0999999999999</v>
      </c>
      <c r="AN5042">
        <v>1113.0999999999999</v>
      </c>
      <c r="AO5042">
        <v>15</v>
      </c>
    </row>
    <row r="5043" spans="1:41" x14ac:dyDescent="0.3">
      <c r="A5043" t="str">
        <f>"Trad IRN"</f>
        <v>Trad IRN</v>
      </c>
      <c r="B5043" t="str">
        <f>"Bldg IRN"</f>
        <v>Bldg IRN</v>
      </c>
      <c r="C5043" t="s">
        <v>41</v>
      </c>
      <c r="D5043" t="s">
        <v>3</v>
      </c>
      <c r="E5043" t="s">
        <v>80</v>
      </c>
      <c r="F5043" t="s">
        <v>81</v>
      </c>
      <c r="G5043" t="s">
        <v>82</v>
      </c>
      <c r="H5043" t="s">
        <v>83</v>
      </c>
      <c r="I5043" t="str">
        <f>"Trad IRN"</f>
        <v>Trad IRN</v>
      </c>
      <c r="J5043" t="s">
        <v>43</v>
      </c>
      <c r="K5043" t="s">
        <v>44</v>
      </c>
      <c r="L5043" t="s">
        <v>45</v>
      </c>
      <c r="M5043" t="s">
        <v>46</v>
      </c>
      <c r="N5043" t="str">
        <f t="shared" si="506"/>
        <v>08/18/2022</v>
      </c>
      <c r="O5043" t="str">
        <f t="shared" si="505"/>
        <v>12/31/2500</v>
      </c>
      <c r="P5043">
        <v>1</v>
      </c>
      <c r="Q5043">
        <v>1</v>
      </c>
      <c r="S5043">
        <v>1</v>
      </c>
      <c r="T5043">
        <v>1</v>
      </c>
      <c r="U5043">
        <v>0</v>
      </c>
      <c r="V5043" t="str">
        <f>"Trad IRN"</f>
        <v>Trad IRN</v>
      </c>
      <c r="W5043">
        <v>100</v>
      </c>
      <c r="X5043" t="s">
        <v>47</v>
      </c>
      <c r="Z5043" t="s">
        <v>47</v>
      </c>
      <c r="AB5043" t="str">
        <f>"03"</f>
        <v>03</v>
      </c>
      <c r="AC5043" t="s">
        <v>48</v>
      </c>
      <c r="AD5043" t="s">
        <v>49</v>
      </c>
      <c r="AE5043" t="s">
        <v>50</v>
      </c>
      <c r="AF5043">
        <v>0</v>
      </c>
      <c r="AG5043" t="s">
        <v>56</v>
      </c>
      <c r="AH5043" t="str">
        <f>"Trad IRN"</f>
        <v>Trad IRN</v>
      </c>
      <c r="AI5043" t="str">
        <f>"Bldg IRN"</f>
        <v>Bldg IRN</v>
      </c>
      <c r="AJ5043" t="s">
        <v>48</v>
      </c>
      <c r="AK5043" t="s">
        <v>48</v>
      </c>
      <c r="AL5043" t="s">
        <v>53</v>
      </c>
      <c r="AM5043">
        <v>1113.0999999999999</v>
      </c>
      <c r="AN5043">
        <v>1113.0999999999999</v>
      </c>
      <c r="AO5043">
        <v>15</v>
      </c>
    </row>
    <row r="5044" spans="1:41" x14ac:dyDescent="0.3">
      <c r="A5044" t="str">
        <f>"Trad IRN"</f>
        <v>Trad IRN</v>
      </c>
      <c r="B5044" t="str">
        <f>"Bldg IRN"</f>
        <v>Bldg IRN</v>
      </c>
      <c r="C5044" t="s">
        <v>41</v>
      </c>
      <c r="D5044" t="s">
        <v>3</v>
      </c>
      <c r="E5044" t="s">
        <v>80</v>
      </c>
      <c r="F5044" t="s">
        <v>81</v>
      </c>
      <c r="G5044" t="s">
        <v>82</v>
      </c>
      <c r="H5044" t="s">
        <v>83</v>
      </c>
      <c r="I5044" t="str">
        <f>"Trad IRN"</f>
        <v>Trad IRN</v>
      </c>
      <c r="J5044" t="s">
        <v>43</v>
      </c>
      <c r="K5044" t="s">
        <v>44</v>
      </c>
      <c r="L5044" t="s">
        <v>45</v>
      </c>
      <c r="M5044" t="s">
        <v>46</v>
      </c>
      <c r="N5044" t="str">
        <f t="shared" si="506"/>
        <v>08/18/2022</v>
      </c>
      <c r="O5044" t="str">
        <f t="shared" si="505"/>
        <v>12/31/2500</v>
      </c>
      <c r="P5044">
        <v>1</v>
      </c>
      <c r="Q5044">
        <v>1</v>
      </c>
      <c r="S5044">
        <v>1</v>
      </c>
      <c r="T5044">
        <v>1</v>
      </c>
      <c r="U5044">
        <v>0</v>
      </c>
      <c r="V5044" t="str">
        <f>"Trad IRN"</f>
        <v>Trad IRN</v>
      </c>
      <c r="W5044">
        <v>100</v>
      </c>
      <c r="X5044" t="s">
        <v>47</v>
      </c>
      <c r="Z5044" t="s">
        <v>47</v>
      </c>
      <c r="AB5044" t="str">
        <f>"05"</f>
        <v>05</v>
      </c>
      <c r="AC5044" t="s">
        <v>48</v>
      </c>
      <c r="AD5044" t="s">
        <v>49</v>
      </c>
      <c r="AE5044" t="s">
        <v>50</v>
      </c>
      <c r="AF5044">
        <v>0</v>
      </c>
      <c r="AG5044" t="s">
        <v>56</v>
      </c>
      <c r="AH5044" t="str">
        <f>"Trad IRN"</f>
        <v>Trad IRN</v>
      </c>
      <c r="AI5044" t="str">
        <f>"Bldg IRN"</f>
        <v>Bldg IRN</v>
      </c>
      <c r="AJ5044" t="s">
        <v>48</v>
      </c>
      <c r="AK5044" t="s">
        <v>48</v>
      </c>
      <c r="AL5044" t="s">
        <v>53</v>
      </c>
      <c r="AM5044">
        <v>1113.0999999999999</v>
      </c>
      <c r="AN5044">
        <v>1113.0999999999999</v>
      </c>
      <c r="AO5044">
        <v>15</v>
      </c>
    </row>
    <row r="5045" spans="1:41" x14ac:dyDescent="0.3">
      <c r="A5045" t="str">
        <f>"Trad IRN"</f>
        <v>Trad IRN</v>
      </c>
      <c r="B5045" t="str">
        <f>"Bldg IRN"</f>
        <v>Bldg IRN</v>
      </c>
      <c r="C5045" t="s">
        <v>41</v>
      </c>
      <c r="D5045" t="s">
        <v>3</v>
      </c>
      <c r="E5045" t="s">
        <v>80</v>
      </c>
      <c r="F5045" t="s">
        <v>81</v>
      </c>
      <c r="G5045" t="s">
        <v>82</v>
      </c>
      <c r="H5045" t="s">
        <v>83</v>
      </c>
      <c r="I5045" t="str">
        <f>"Trad IRN"</f>
        <v>Trad IRN</v>
      </c>
      <c r="J5045" t="s">
        <v>43</v>
      </c>
      <c r="K5045" t="s">
        <v>44</v>
      </c>
      <c r="L5045" t="s">
        <v>45</v>
      </c>
      <c r="M5045" t="s">
        <v>46</v>
      </c>
      <c r="N5045" t="str">
        <f t="shared" si="506"/>
        <v>08/18/2022</v>
      </c>
      <c r="O5045" t="str">
        <f t="shared" si="505"/>
        <v>12/31/2500</v>
      </c>
      <c r="P5045">
        <v>1</v>
      </c>
      <c r="Q5045">
        <v>1</v>
      </c>
      <c r="S5045">
        <v>0</v>
      </c>
      <c r="T5045">
        <v>1</v>
      </c>
      <c r="U5045">
        <v>0</v>
      </c>
      <c r="V5045" t="str">
        <f>"Trad IRN"</f>
        <v>Trad IRN</v>
      </c>
      <c r="W5045">
        <v>100</v>
      </c>
      <c r="X5045" t="s">
        <v>47</v>
      </c>
      <c r="Z5045" t="s">
        <v>47</v>
      </c>
      <c r="AB5045" t="s">
        <v>57</v>
      </c>
      <c r="AC5045" t="s">
        <v>48</v>
      </c>
      <c r="AD5045" t="s">
        <v>49</v>
      </c>
      <c r="AE5045" t="s">
        <v>50</v>
      </c>
      <c r="AF5045">
        <v>0</v>
      </c>
      <c r="AG5045" t="s">
        <v>56</v>
      </c>
      <c r="AH5045" t="str">
        <f>"Trad IRN"</f>
        <v>Trad IRN</v>
      </c>
      <c r="AI5045" t="str">
        <f>"Bldg IRN"</f>
        <v>Bldg IRN</v>
      </c>
      <c r="AJ5045" t="s">
        <v>48</v>
      </c>
      <c r="AK5045" t="s">
        <v>48</v>
      </c>
      <c r="AL5045" t="s">
        <v>53</v>
      </c>
      <c r="AM5045">
        <v>1113.0999999999999</v>
      </c>
      <c r="AN5045">
        <v>1113.0999999999999</v>
      </c>
      <c r="AO5045">
        <v>15</v>
      </c>
    </row>
    <row r="5046" spans="1:41" x14ac:dyDescent="0.3">
      <c r="A5046" t="str">
        <f>"Trad IRN"</f>
        <v>Trad IRN</v>
      </c>
      <c r="B5046" t="str">
        <f>"Bldg IRN"</f>
        <v>Bldg IRN</v>
      </c>
      <c r="C5046" t="s">
        <v>41</v>
      </c>
      <c r="D5046" t="s">
        <v>3</v>
      </c>
      <c r="E5046" t="s">
        <v>80</v>
      </c>
      <c r="F5046" t="s">
        <v>81</v>
      </c>
      <c r="G5046" t="s">
        <v>82</v>
      </c>
      <c r="H5046" t="s">
        <v>83</v>
      </c>
      <c r="I5046" t="str">
        <f>"Trad IRN"</f>
        <v>Trad IRN</v>
      </c>
      <c r="J5046" t="s">
        <v>43</v>
      </c>
      <c r="K5046" t="s">
        <v>44</v>
      </c>
      <c r="L5046" t="s">
        <v>45</v>
      </c>
      <c r="M5046" t="s">
        <v>46</v>
      </c>
      <c r="N5046" t="str">
        <f t="shared" si="506"/>
        <v>08/18/2022</v>
      </c>
      <c r="O5046" t="str">
        <f t="shared" si="505"/>
        <v>12/31/2500</v>
      </c>
      <c r="P5046">
        <v>1</v>
      </c>
      <c r="Q5046">
        <v>1</v>
      </c>
      <c r="S5046">
        <v>0</v>
      </c>
      <c r="T5046">
        <v>1</v>
      </c>
      <c r="U5046">
        <v>0</v>
      </c>
      <c r="V5046" t="str">
        <f>"Trad IRN"</f>
        <v>Trad IRN</v>
      </c>
      <c r="W5046">
        <v>100</v>
      </c>
      <c r="X5046" t="s">
        <v>47</v>
      </c>
      <c r="Z5046" t="s">
        <v>47</v>
      </c>
      <c r="AB5046" t="str">
        <f>"01"</f>
        <v>01</v>
      </c>
      <c r="AC5046" t="s">
        <v>48</v>
      </c>
      <c r="AD5046" t="s">
        <v>49</v>
      </c>
      <c r="AE5046" t="s">
        <v>50</v>
      </c>
      <c r="AF5046">
        <v>0</v>
      </c>
      <c r="AG5046" t="s">
        <v>56</v>
      </c>
      <c r="AH5046" t="str">
        <f>"Trad IRN"</f>
        <v>Trad IRN</v>
      </c>
      <c r="AI5046" t="str">
        <f>"Bldg IRN"</f>
        <v>Bldg IRN</v>
      </c>
      <c r="AJ5046" t="s">
        <v>48</v>
      </c>
      <c r="AK5046" t="s">
        <v>48</v>
      </c>
      <c r="AL5046" t="s">
        <v>53</v>
      </c>
      <c r="AM5046">
        <v>1113.0999999999999</v>
      </c>
      <c r="AN5046">
        <v>1113.0999999999999</v>
      </c>
      <c r="AO5046">
        <v>15</v>
      </c>
    </row>
    <row r="5047" spans="1:41" x14ac:dyDescent="0.3">
      <c r="A5047" t="str">
        <f>"Trad IRN"</f>
        <v>Trad IRN</v>
      </c>
      <c r="B5047" t="str">
        <f>"Bldg IRN"</f>
        <v>Bldg IRN</v>
      </c>
      <c r="C5047" t="s">
        <v>41</v>
      </c>
      <c r="D5047" t="s">
        <v>3</v>
      </c>
      <c r="E5047" t="s">
        <v>80</v>
      </c>
      <c r="F5047" t="s">
        <v>81</v>
      </c>
      <c r="G5047" t="s">
        <v>82</v>
      </c>
      <c r="H5047" t="s">
        <v>83</v>
      </c>
      <c r="I5047" t="str">
        <f>"Trad IRN"</f>
        <v>Trad IRN</v>
      </c>
      <c r="J5047" t="s">
        <v>43</v>
      </c>
      <c r="K5047" t="s">
        <v>44</v>
      </c>
      <c r="L5047" t="s">
        <v>45</v>
      </c>
      <c r="M5047" t="s">
        <v>46</v>
      </c>
      <c r="N5047" t="str">
        <f t="shared" si="506"/>
        <v>08/18/2022</v>
      </c>
      <c r="O5047" t="str">
        <f t="shared" si="505"/>
        <v>12/31/2500</v>
      </c>
      <c r="P5047">
        <v>1</v>
      </c>
      <c r="Q5047">
        <v>1</v>
      </c>
      <c r="S5047">
        <v>0</v>
      </c>
      <c r="T5047">
        <v>1</v>
      </c>
      <c r="U5047">
        <v>0</v>
      </c>
      <c r="V5047" t="str">
        <f>"Trad IRN"</f>
        <v>Trad IRN</v>
      </c>
      <c r="W5047">
        <v>100</v>
      </c>
      <c r="X5047" t="s">
        <v>47</v>
      </c>
      <c r="Z5047" t="s">
        <v>47</v>
      </c>
      <c r="AB5047" t="str">
        <f>"01"</f>
        <v>01</v>
      </c>
      <c r="AC5047" t="s">
        <v>48</v>
      </c>
      <c r="AD5047" t="s">
        <v>49</v>
      </c>
      <c r="AE5047" t="s">
        <v>50</v>
      </c>
      <c r="AF5047">
        <v>0</v>
      </c>
      <c r="AG5047" t="s">
        <v>56</v>
      </c>
      <c r="AH5047" t="str">
        <f>"Trad IRN"</f>
        <v>Trad IRN</v>
      </c>
      <c r="AI5047" t="str">
        <f>"Bldg IRN"</f>
        <v>Bldg IRN</v>
      </c>
      <c r="AJ5047" t="s">
        <v>48</v>
      </c>
      <c r="AK5047" t="s">
        <v>48</v>
      </c>
      <c r="AL5047" t="s">
        <v>53</v>
      </c>
      <c r="AM5047">
        <v>1113.0999999999999</v>
      </c>
      <c r="AN5047">
        <v>1113.0999999999999</v>
      </c>
      <c r="AO5047">
        <v>15</v>
      </c>
    </row>
    <row r="5048" spans="1:41" x14ac:dyDescent="0.3">
      <c r="A5048" t="str">
        <f>"Trad IRN"</f>
        <v>Trad IRN</v>
      </c>
      <c r="B5048" t="str">
        <f>"Bldg IRN"</f>
        <v>Bldg IRN</v>
      </c>
      <c r="C5048" t="s">
        <v>41</v>
      </c>
      <c r="D5048" t="s">
        <v>3</v>
      </c>
      <c r="E5048" t="s">
        <v>80</v>
      </c>
      <c r="F5048" t="s">
        <v>81</v>
      </c>
      <c r="G5048" t="s">
        <v>82</v>
      </c>
      <c r="H5048" t="s">
        <v>83</v>
      </c>
      <c r="I5048" t="str">
        <f>"Trad IRN"</f>
        <v>Trad IRN</v>
      </c>
      <c r="J5048" t="s">
        <v>43</v>
      </c>
      <c r="K5048" t="s">
        <v>44</v>
      </c>
      <c r="L5048" t="s">
        <v>45</v>
      </c>
      <c r="M5048" t="s">
        <v>46</v>
      </c>
      <c r="N5048" t="str">
        <f t="shared" si="506"/>
        <v>08/18/2022</v>
      </c>
      <c r="O5048" t="str">
        <f t="shared" si="505"/>
        <v>12/31/2500</v>
      </c>
      <c r="P5048">
        <v>1</v>
      </c>
      <c r="Q5048">
        <v>1</v>
      </c>
      <c r="S5048">
        <v>0</v>
      </c>
      <c r="T5048">
        <v>1</v>
      </c>
      <c r="U5048">
        <v>0</v>
      </c>
      <c r="V5048" t="str">
        <f>"Trad IRN"</f>
        <v>Trad IRN</v>
      </c>
      <c r="W5048">
        <v>100</v>
      </c>
      <c r="X5048" t="s">
        <v>47</v>
      </c>
      <c r="Z5048" t="s">
        <v>47</v>
      </c>
      <c r="AB5048" t="str">
        <f>"05"</f>
        <v>05</v>
      </c>
      <c r="AC5048" t="s">
        <v>48</v>
      </c>
      <c r="AD5048" t="s">
        <v>49</v>
      </c>
      <c r="AE5048" t="s">
        <v>50</v>
      </c>
      <c r="AF5048">
        <v>0</v>
      </c>
      <c r="AG5048" t="s">
        <v>56</v>
      </c>
      <c r="AH5048" t="str">
        <f>"Trad IRN"</f>
        <v>Trad IRN</v>
      </c>
      <c r="AI5048" t="str">
        <f>"Bldg IRN"</f>
        <v>Bldg IRN</v>
      </c>
      <c r="AJ5048" t="s">
        <v>48</v>
      </c>
      <c r="AK5048" t="s">
        <v>48</v>
      </c>
      <c r="AL5048" t="s">
        <v>53</v>
      </c>
      <c r="AM5048">
        <v>1113.0999999999999</v>
      </c>
      <c r="AN5048">
        <v>1113.0999999999999</v>
      </c>
      <c r="AO5048">
        <v>15</v>
      </c>
    </row>
    <row r="5049" spans="1:41" x14ac:dyDescent="0.3">
      <c r="A5049" t="str">
        <f>"Trad IRN"</f>
        <v>Trad IRN</v>
      </c>
      <c r="B5049" t="str">
        <f>"Bldg IRN"</f>
        <v>Bldg IRN</v>
      </c>
      <c r="C5049" t="s">
        <v>41</v>
      </c>
      <c r="D5049" t="s">
        <v>3</v>
      </c>
      <c r="E5049" t="s">
        <v>80</v>
      </c>
      <c r="F5049" t="s">
        <v>81</v>
      </c>
      <c r="G5049" t="s">
        <v>82</v>
      </c>
      <c r="H5049" t="s">
        <v>83</v>
      </c>
      <c r="I5049" t="str">
        <f>"Trad IRN"</f>
        <v>Trad IRN</v>
      </c>
      <c r="J5049" t="s">
        <v>43</v>
      </c>
      <c r="K5049" t="s">
        <v>44</v>
      </c>
      <c r="L5049" t="s">
        <v>45</v>
      </c>
      <c r="M5049" t="s">
        <v>46</v>
      </c>
      <c r="N5049" t="str">
        <f t="shared" si="506"/>
        <v>08/18/2022</v>
      </c>
      <c r="O5049" t="str">
        <f t="shared" si="505"/>
        <v>12/31/2500</v>
      </c>
      <c r="P5049">
        <v>0.5</v>
      </c>
      <c r="Q5049">
        <v>0.5</v>
      </c>
      <c r="S5049">
        <v>0</v>
      </c>
      <c r="T5049">
        <v>0.5</v>
      </c>
      <c r="U5049">
        <v>0</v>
      </c>
      <c r="V5049" t="str">
        <f>"Trad IRN"</f>
        <v>Trad IRN</v>
      </c>
      <c r="W5049">
        <v>50</v>
      </c>
      <c r="X5049" t="s">
        <v>47</v>
      </c>
      <c r="Z5049" t="s">
        <v>47</v>
      </c>
      <c r="AB5049" t="s">
        <v>57</v>
      </c>
      <c r="AC5049" t="s">
        <v>48</v>
      </c>
      <c r="AD5049" t="s">
        <v>49</v>
      </c>
      <c r="AE5049" t="s">
        <v>50</v>
      </c>
      <c r="AF5049">
        <v>0</v>
      </c>
      <c r="AG5049" t="s">
        <v>56</v>
      </c>
      <c r="AH5049" t="str">
        <f>"Trad IRN"</f>
        <v>Trad IRN</v>
      </c>
      <c r="AI5049" t="str">
        <f>"Bldg IRN"</f>
        <v>Bldg IRN</v>
      </c>
      <c r="AJ5049" t="s">
        <v>48</v>
      </c>
      <c r="AK5049" t="s">
        <v>48</v>
      </c>
      <c r="AL5049" t="s">
        <v>53</v>
      </c>
      <c r="AM5049">
        <v>556.54999999999995</v>
      </c>
      <c r="AN5049">
        <v>1113.0999999999999</v>
      </c>
      <c r="AO5049">
        <v>15</v>
      </c>
    </row>
    <row r="5050" spans="1:41" x14ac:dyDescent="0.3">
      <c r="A5050" t="str">
        <f>"Trad IRN"</f>
        <v>Trad IRN</v>
      </c>
      <c r="B5050" t="str">
        <f>"Bldg IRN"</f>
        <v>Bldg IRN</v>
      </c>
      <c r="C5050" t="s">
        <v>41</v>
      </c>
      <c r="D5050" t="s">
        <v>3</v>
      </c>
      <c r="E5050" t="s">
        <v>80</v>
      </c>
      <c r="F5050" t="s">
        <v>81</v>
      </c>
      <c r="G5050" t="s">
        <v>82</v>
      </c>
      <c r="H5050" t="s">
        <v>83</v>
      </c>
      <c r="I5050" t="str">
        <f>"Trad IRN"</f>
        <v>Trad IRN</v>
      </c>
      <c r="J5050" t="s">
        <v>43</v>
      </c>
      <c r="K5050" t="s">
        <v>44</v>
      </c>
      <c r="L5050" t="s">
        <v>45</v>
      </c>
      <c r="M5050" t="s">
        <v>46</v>
      </c>
      <c r="N5050" t="str">
        <f t="shared" si="506"/>
        <v>08/18/2022</v>
      </c>
      <c r="O5050" t="str">
        <f t="shared" si="505"/>
        <v>12/31/2500</v>
      </c>
      <c r="P5050">
        <v>1</v>
      </c>
      <c r="Q5050">
        <v>1</v>
      </c>
      <c r="S5050">
        <v>0</v>
      </c>
      <c r="T5050">
        <v>1</v>
      </c>
      <c r="U5050">
        <v>0</v>
      </c>
      <c r="V5050" t="str">
        <f>"Trad IRN"</f>
        <v>Trad IRN</v>
      </c>
      <c r="W5050">
        <v>100</v>
      </c>
      <c r="X5050" t="s">
        <v>47</v>
      </c>
      <c r="Z5050" t="s">
        <v>47</v>
      </c>
      <c r="AB5050" t="str">
        <f>"03"</f>
        <v>03</v>
      </c>
      <c r="AC5050" t="s">
        <v>48</v>
      </c>
      <c r="AD5050" t="s">
        <v>49</v>
      </c>
      <c r="AE5050" t="s">
        <v>50</v>
      </c>
      <c r="AF5050">
        <v>0</v>
      </c>
      <c r="AG5050" t="s">
        <v>56</v>
      </c>
      <c r="AH5050" t="str">
        <f>"Trad IRN"</f>
        <v>Trad IRN</v>
      </c>
      <c r="AI5050" t="str">
        <f>"Bldg IRN"</f>
        <v>Bldg IRN</v>
      </c>
      <c r="AJ5050" t="s">
        <v>48</v>
      </c>
      <c r="AK5050" t="s">
        <v>48</v>
      </c>
      <c r="AL5050" t="s">
        <v>53</v>
      </c>
      <c r="AM5050">
        <v>1113.0999999999999</v>
      </c>
      <c r="AN5050">
        <v>1113.0999999999999</v>
      </c>
      <c r="AO5050">
        <v>15</v>
      </c>
    </row>
    <row r="5051" spans="1:41" x14ac:dyDescent="0.3">
      <c r="A5051" t="str">
        <f>"Trad IRN"</f>
        <v>Trad IRN</v>
      </c>
      <c r="B5051" t="str">
        <f>"Bldg IRN"</f>
        <v>Bldg IRN</v>
      </c>
      <c r="C5051" t="s">
        <v>41</v>
      </c>
      <c r="D5051" t="s">
        <v>3</v>
      </c>
      <c r="E5051" t="s">
        <v>80</v>
      </c>
      <c r="F5051" t="s">
        <v>81</v>
      </c>
      <c r="G5051" t="s">
        <v>82</v>
      </c>
      <c r="H5051" t="s">
        <v>83</v>
      </c>
      <c r="I5051" t="str">
        <f>"Trad IRN"</f>
        <v>Trad IRN</v>
      </c>
      <c r="J5051" t="s">
        <v>43</v>
      </c>
      <c r="K5051" t="s">
        <v>44</v>
      </c>
      <c r="L5051" t="s">
        <v>45</v>
      </c>
      <c r="M5051" t="s">
        <v>46</v>
      </c>
      <c r="N5051" t="str">
        <f t="shared" si="506"/>
        <v>08/18/2022</v>
      </c>
      <c r="O5051" t="str">
        <f t="shared" si="505"/>
        <v>12/31/2500</v>
      </c>
      <c r="P5051">
        <v>1</v>
      </c>
      <c r="Q5051">
        <v>1</v>
      </c>
      <c r="S5051">
        <v>0</v>
      </c>
      <c r="T5051">
        <v>1</v>
      </c>
      <c r="U5051">
        <v>0</v>
      </c>
      <c r="V5051" t="str">
        <f>"Trad IRN"</f>
        <v>Trad IRN</v>
      </c>
      <c r="W5051">
        <v>100</v>
      </c>
      <c r="X5051" t="s">
        <v>47</v>
      </c>
      <c r="Z5051" t="s">
        <v>47</v>
      </c>
      <c r="AB5051" t="str">
        <f>"03"</f>
        <v>03</v>
      </c>
      <c r="AC5051" t="s">
        <v>48</v>
      </c>
      <c r="AD5051" t="s">
        <v>49</v>
      </c>
      <c r="AE5051" t="s">
        <v>50</v>
      </c>
      <c r="AF5051">
        <v>0</v>
      </c>
      <c r="AG5051" t="s">
        <v>56</v>
      </c>
      <c r="AH5051" t="str">
        <f>"Trad IRN"</f>
        <v>Trad IRN</v>
      </c>
      <c r="AI5051" t="str">
        <f>"Bldg IRN"</f>
        <v>Bldg IRN</v>
      </c>
      <c r="AJ5051" t="s">
        <v>48</v>
      </c>
      <c r="AK5051" t="s">
        <v>48</v>
      </c>
      <c r="AL5051" t="s">
        <v>53</v>
      </c>
      <c r="AM5051">
        <v>1113.0999999999999</v>
      </c>
      <c r="AN5051">
        <v>1113.0999999999999</v>
      </c>
      <c r="AO5051">
        <v>15</v>
      </c>
    </row>
    <row r="5052" spans="1:41" x14ac:dyDescent="0.3">
      <c r="A5052" t="str">
        <f>"Trad IRN"</f>
        <v>Trad IRN</v>
      </c>
      <c r="B5052" t="str">
        <f>"Bldg IRN"</f>
        <v>Bldg IRN</v>
      </c>
      <c r="C5052" t="s">
        <v>41</v>
      </c>
      <c r="D5052" t="s">
        <v>3</v>
      </c>
      <c r="E5052" t="s">
        <v>80</v>
      </c>
      <c r="F5052" t="s">
        <v>81</v>
      </c>
      <c r="G5052" t="s">
        <v>82</v>
      </c>
      <c r="H5052" t="s">
        <v>83</v>
      </c>
      <c r="I5052" t="str">
        <f>"Trad IRN"</f>
        <v>Trad IRN</v>
      </c>
      <c r="J5052" t="s">
        <v>43</v>
      </c>
      <c r="K5052" t="s">
        <v>44</v>
      </c>
      <c r="L5052" t="s">
        <v>45</v>
      </c>
      <c r="M5052" t="s">
        <v>46</v>
      </c>
      <c r="N5052" t="str">
        <f t="shared" si="506"/>
        <v>08/18/2022</v>
      </c>
      <c r="O5052" t="str">
        <f t="shared" si="505"/>
        <v>12/31/2500</v>
      </c>
      <c r="P5052">
        <v>1</v>
      </c>
      <c r="Q5052">
        <v>1</v>
      </c>
      <c r="S5052">
        <v>0</v>
      </c>
      <c r="T5052">
        <v>1</v>
      </c>
      <c r="U5052">
        <v>0</v>
      </c>
      <c r="V5052" t="str">
        <f>"Trad IRN"</f>
        <v>Trad IRN</v>
      </c>
      <c r="W5052">
        <v>100</v>
      </c>
      <c r="X5052" t="s">
        <v>47</v>
      </c>
      <c r="Z5052" t="s">
        <v>47</v>
      </c>
      <c r="AB5052" t="str">
        <f>"02"</f>
        <v>02</v>
      </c>
      <c r="AC5052" t="s">
        <v>48</v>
      </c>
      <c r="AD5052" t="s">
        <v>49</v>
      </c>
      <c r="AE5052" t="s">
        <v>50</v>
      </c>
      <c r="AF5052">
        <v>0</v>
      </c>
      <c r="AG5052" t="s">
        <v>56</v>
      </c>
      <c r="AH5052" t="str">
        <f>"Trad IRN"</f>
        <v>Trad IRN</v>
      </c>
      <c r="AI5052" t="str">
        <f>"Bldg IRN"</f>
        <v>Bldg IRN</v>
      </c>
      <c r="AJ5052" t="s">
        <v>48</v>
      </c>
      <c r="AK5052" t="s">
        <v>48</v>
      </c>
      <c r="AL5052" t="s">
        <v>53</v>
      </c>
      <c r="AM5052">
        <v>1113.0999999999999</v>
      </c>
      <c r="AN5052">
        <v>1113.0999999999999</v>
      </c>
      <c r="AO5052">
        <v>15</v>
      </c>
    </row>
    <row r="5053" spans="1:41" x14ac:dyDescent="0.3">
      <c r="A5053" t="str">
        <f>"Trad IRN"</f>
        <v>Trad IRN</v>
      </c>
      <c r="B5053" t="str">
        <f>"Bldg IRN"</f>
        <v>Bldg IRN</v>
      </c>
      <c r="C5053" t="s">
        <v>41</v>
      </c>
      <c r="D5053" t="s">
        <v>3</v>
      </c>
      <c r="E5053" t="s">
        <v>80</v>
      </c>
      <c r="F5053" t="s">
        <v>81</v>
      </c>
      <c r="G5053" t="s">
        <v>82</v>
      </c>
      <c r="H5053" t="s">
        <v>83</v>
      </c>
      <c r="I5053" t="str">
        <f>"Trad IRN"</f>
        <v>Trad IRN</v>
      </c>
      <c r="J5053" t="s">
        <v>43</v>
      </c>
      <c r="K5053" t="s">
        <v>44</v>
      </c>
      <c r="L5053" t="s">
        <v>45</v>
      </c>
      <c r="M5053" t="s">
        <v>46</v>
      </c>
      <c r="N5053" t="str">
        <f t="shared" si="506"/>
        <v>08/18/2022</v>
      </c>
      <c r="O5053" t="str">
        <f t="shared" si="505"/>
        <v>12/31/2500</v>
      </c>
      <c r="P5053">
        <v>1</v>
      </c>
      <c r="Q5053">
        <v>1</v>
      </c>
      <c r="S5053">
        <v>0</v>
      </c>
      <c r="T5053">
        <v>1</v>
      </c>
      <c r="U5053">
        <v>0</v>
      </c>
      <c r="V5053" t="str">
        <f>"Trad IRN"</f>
        <v>Trad IRN</v>
      </c>
      <c r="W5053">
        <v>100</v>
      </c>
      <c r="X5053" t="s">
        <v>47</v>
      </c>
      <c r="Z5053" t="s">
        <v>47</v>
      </c>
      <c r="AB5053" t="str">
        <f>"01"</f>
        <v>01</v>
      </c>
      <c r="AC5053" t="s">
        <v>48</v>
      </c>
      <c r="AD5053" t="s">
        <v>49</v>
      </c>
      <c r="AE5053" t="s">
        <v>50</v>
      </c>
      <c r="AF5053">
        <v>0</v>
      </c>
      <c r="AG5053" t="s">
        <v>56</v>
      </c>
      <c r="AH5053" t="str">
        <f>"Trad IRN"</f>
        <v>Trad IRN</v>
      </c>
      <c r="AI5053" t="str">
        <f>"Bldg IRN"</f>
        <v>Bldg IRN</v>
      </c>
      <c r="AJ5053" t="s">
        <v>48</v>
      </c>
      <c r="AK5053" t="s">
        <v>48</v>
      </c>
      <c r="AL5053" t="s">
        <v>53</v>
      </c>
      <c r="AM5053">
        <v>1113.0999999999999</v>
      </c>
      <c r="AN5053">
        <v>1113.0999999999999</v>
      </c>
      <c r="AO5053">
        <v>15</v>
      </c>
    </row>
    <row r="5054" spans="1:41" x14ac:dyDescent="0.3">
      <c r="A5054" t="str">
        <f>"Trad IRN"</f>
        <v>Trad IRN</v>
      </c>
      <c r="B5054" t="str">
        <f>"Bldg IRN"</f>
        <v>Bldg IRN</v>
      </c>
      <c r="C5054" t="s">
        <v>41</v>
      </c>
      <c r="D5054" t="s">
        <v>3</v>
      </c>
      <c r="E5054" t="s">
        <v>80</v>
      </c>
      <c r="F5054" t="s">
        <v>81</v>
      </c>
      <c r="G5054" t="s">
        <v>82</v>
      </c>
      <c r="H5054" t="s">
        <v>83</v>
      </c>
      <c r="I5054" t="str">
        <f>"Trad IRN"</f>
        <v>Trad IRN</v>
      </c>
      <c r="J5054" t="s">
        <v>43</v>
      </c>
      <c r="K5054" t="s">
        <v>44</v>
      </c>
      <c r="L5054" t="s">
        <v>45</v>
      </c>
      <c r="M5054" t="s">
        <v>46</v>
      </c>
      <c r="N5054" t="str">
        <f t="shared" si="506"/>
        <v>08/18/2022</v>
      </c>
      <c r="O5054" t="str">
        <f t="shared" si="505"/>
        <v>12/31/2500</v>
      </c>
      <c r="P5054">
        <v>1</v>
      </c>
      <c r="Q5054">
        <v>1</v>
      </c>
      <c r="R5054">
        <v>1</v>
      </c>
      <c r="S5054">
        <v>0</v>
      </c>
      <c r="T5054">
        <v>1</v>
      </c>
      <c r="U5054">
        <v>0</v>
      </c>
      <c r="V5054" t="str">
        <f>"Trad IRN"</f>
        <v>Trad IRN</v>
      </c>
      <c r="W5054">
        <v>100</v>
      </c>
      <c r="X5054" t="s">
        <v>47</v>
      </c>
      <c r="Z5054" t="s">
        <v>47</v>
      </c>
      <c r="AB5054" t="str">
        <f>"01"</f>
        <v>01</v>
      </c>
      <c r="AC5054" t="str">
        <f>"05"</f>
        <v>05</v>
      </c>
      <c r="AD5054" t="str">
        <f>"1"</f>
        <v>1</v>
      </c>
      <c r="AE5054" t="s">
        <v>50</v>
      </c>
      <c r="AF5054">
        <v>0</v>
      </c>
      <c r="AG5054" t="s">
        <v>56</v>
      </c>
      <c r="AH5054" t="str">
        <f>"Trad IRN"</f>
        <v>Trad IRN</v>
      </c>
      <c r="AI5054" t="str">
        <f>"Bldg IRN"</f>
        <v>Bldg IRN</v>
      </c>
      <c r="AJ5054" t="s">
        <v>48</v>
      </c>
      <c r="AK5054" t="s">
        <v>48</v>
      </c>
      <c r="AL5054" t="s">
        <v>53</v>
      </c>
      <c r="AM5054">
        <v>1113.0999999999999</v>
      </c>
      <c r="AN5054">
        <v>1113.0999999999999</v>
      </c>
      <c r="AO5054">
        <v>15</v>
      </c>
    </row>
    <row r="5055" spans="1:41" x14ac:dyDescent="0.3">
      <c r="A5055" t="str">
        <f>"Trad IRN"</f>
        <v>Trad IRN</v>
      </c>
      <c r="B5055" t="str">
        <f>"Bldg IRN"</f>
        <v>Bldg IRN</v>
      </c>
      <c r="C5055" t="s">
        <v>41</v>
      </c>
      <c r="D5055" t="s">
        <v>3</v>
      </c>
      <c r="E5055" t="s">
        <v>80</v>
      </c>
      <c r="F5055" t="s">
        <v>81</v>
      </c>
      <c r="G5055" t="s">
        <v>82</v>
      </c>
      <c r="H5055" t="s">
        <v>83</v>
      </c>
      <c r="I5055" t="str">
        <f>"Trad IRN"</f>
        <v>Trad IRN</v>
      </c>
      <c r="J5055" t="s">
        <v>43</v>
      </c>
      <c r="K5055" t="s">
        <v>44</v>
      </c>
      <c r="L5055" t="s">
        <v>45</v>
      </c>
      <c r="M5055" t="s">
        <v>46</v>
      </c>
      <c r="N5055" t="str">
        <f t="shared" si="506"/>
        <v>08/18/2022</v>
      </c>
      <c r="O5055" t="str">
        <f t="shared" si="505"/>
        <v>12/31/2500</v>
      </c>
      <c r="P5055">
        <v>1</v>
      </c>
      <c r="Q5055">
        <v>1</v>
      </c>
      <c r="S5055">
        <v>0</v>
      </c>
      <c r="T5055">
        <v>1</v>
      </c>
      <c r="U5055">
        <v>0</v>
      </c>
      <c r="V5055" t="str">
        <f>"Trad IRN"</f>
        <v>Trad IRN</v>
      </c>
      <c r="W5055">
        <v>100</v>
      </c>
      <c r="X5055" t="s">
        <v>47</v>
      </c>
      <c r="Z5055" t="s">
        <v>47</v>
      </c>
      <c r="AB5055" t="str">
        <f>"03"</f>
        <v>03</v>
      </c>
      <c r="AC5055" t="s">
        <v>48</v>
      </c>
      <c r="AD5055" t="s">
        <v>49</v>
      </c>
      <c r="AE5055" t="s">
        <v>55</v>
      </c>
      <c r="AF5055">
        <v>0</v>
      </c>
      <c r="AG5055" t="s">
        <v>56</v>
      </c>
      <c r="AH5055" t="str">
        <f>"Trad IRN"</f>
        <v>Trad IRN</v>
      </c>
      <c r="AI5055" t="str">
        <f>"Bldg IRN"</f>
        <v>Bldg IRN</v>
      </c>
      <c r="AJ5055" t="s">
        <v>48</v>
      </c>
      <c r="AK5055" t="s">
        <v>48</v>
      </c>
      <c r="AL5055" t="s">
        <v>53</v>
      </c>
      <c r="AM5055">
        <v>1113.0999999999999</v>
      </c>
      <c r="AN5055">
        <v>1113.0999999999999</v>
      </c>
      <c r="AO5055">
        <v>15</v>
      </c>
    </row>
    <row r="5056" spans="1:41" x14ac:dyDescent="0.3">
      <c r="A5056" t="str">
        <f>"Trad IRN"</f>
        <v>Trad IRN</v>
      </c>
      <c r="B5056" t="str">
        <f>"Bldg IRN"</f>
        <v>Bldg IRN</v>
      </c>
      <c r="C5056" t="s">
        <v>41</v>
      </c>
      <c r="D5056" t="s">
        <v>3</v>
      </c>
      <c r="E5056" t="s">
        <v>80</v>
      </c>
      <c r="F5056" t="s">
        <v>81</v>
      </c>
      <c r="G5056" t="s">
        <v>82</v>
      </c>
      <c r="H5056" t="s">
        <v>83</v>
      </c>
      <c r="I5056" t="str">
        <f>"Trad IRN"</f>
        <v>Trad IRN</v>
      </c>
      <c r="J5056" t="s">
        <v>43</v>
      </c>
      <c r="K5056" t="s">
        <v>44</v>
      </c>
      <c r="L5056" t="s">
        <v>45</v>
      </c>
      <c r="M5056" t="s">
        <v>46</v>
      </c>
      <c r="N5056" t="str">
        <f t="shared" si="506"/>
        <v>08/18/2022</v>
      </c>
      <c r="O5056" t="str">
        <f t="shared" si="505"/>
        <v>12/31/2500</v>
      </c>
      <c r="P5056">
        <v>1</v>
      </c>
      <c r="Q5056">
        <v>1</v>
      </c>
      <c r="R5056">
        <v>1</v>
      </c>
      <c r="S5056">
        <v>0</v>
      </c>
      <c r="T5056">
        <v>1</v>
      </c>
      <c r="U5056">
        <v>0</v>
      </c>
      <c r="V5056" t="str">
        <f>"Trad IRN"</f>
        <v>Trad IRN</v>
      </c>
      <c r="W5056">
        <v>100</v>
      </c>
      <c r="X5056" t="s">
        <v>47</v>
      </c>
      <c r="Z5056" t="s">
        <v>47</v>
      </c>
      <c r="AB5056" t="str">
        <f>"03"</f>
        <v>03</v>
      </c>
      <c r="AC5056" t="str">
        <f>"10"</f>
        <v>10</v>
      </c>
      <c r="AD5056" t="str">
        <f>"2"</f>
        <v>2</v>
      </c>
      <c r="AE5056" t="s">
        <v>50</v>
      </c>
      <c r="AF5056">
        <v>0</v>
      </c>
      <c r="AG5056" t="s">
        <v>56</v>
      </c>
      <c r="AH5056" t="str">
        <f>"Trad IRN"</f>
        <v>Trad IRN</v>
      </c>
      <c r="AI5056" t="str">
        <f>"Bldg IRN"</f>
        <v>Bldg IRN</v>
      </c>
      <c r="AJ5056" t="s">
        <v>48</v>
      </c>
      <c r="AK5056" t="s">
        <v>48</v>
      </c>
      <c r="AL5056" t="s">
        <v>53</v>
      </c>
      <c r="AM5056">
        <v>1113.0999999999999</v>
      </c>
      <c r="AN5056">
        <v>1113.0999999999999</v>
      </c>
      <c r="AO5056">
        <v>15</v>
      </c>
    </row>
    <row r="5057" spans="1:41" x14ac:dyDescent="0.3">
      <c r="A5057" t="str">
        <f>"Trad IRN"</f>
        <v>Trad IRN</v>
      </c>
      <c r="B5057" t="str">
        <f>"Bldg IRN"</f>
        <v>Bldg IRN</v>
      </c>
      <c r="C5057" t="s">
        <v>41</v>
      </c>
      <c r="D5057" t="s">
        <v>3</v>
      </c>
      <c r="E5057" t="s">
        <v>80</v>
      </c>
      <c r="F5057" t="s">
        <v>81</v>
      </c>
      <c r="G5057" t="s">
        <v>82</v>
      </c>
      <c r="H5057" t="s">
        <v>83</v>
      </c>
      <c r="I5057" t="str">
        <f>"Trad IRN"</f>
        <v>Trad IRN</v>
      </c>
      <c r="J5057" t="s">
        <v>43</v>
      </c>
      <c r="K5057" t="s">
        <v>44</v>
      </c>
      <c r="L5057" t="s">
        <v>45</v>
      </c>
      <c r="M5057" t="s">
        <v>46</v>
      </c>
      <c r="N5057" t="str">
        <f t="shared" si="506"/>
        <v>08/18/2022</v>
      </c>
      <c r="O5057" t="str">
        <f t="shared" si="505"/>
        <v>12/31/2500</v>
      </c>
      <c r="P5057">
        <v>1</v>
      </c>
      <c r="Q5057">
        <v>1</v>
      </c>
      <c r="S5057">
        <v>0</v>
      </c>
      <c r="T5057">
        <v>1</v>
      </c>
      <c r="U5057">
        <v>0</v>
      </c>
      <c r="V5057" t="str">
        <f>"Trad IRN"</f>
        <v>Trad IRN</v>
      </c>
      <c r="W5057">
        <v>100</v>
      </c>
      <c r="X5057" t="s">
        <v>47</v>
      </c>
      <c r="Z5057" t="s">
        <v>47</v>
      </c>
      <c r="AB5057" t="str">
        <f>"02"</f>
        <v>02</v>
      </c>
      <c r="AC5057" t="s">
        <v>48</v>
      </c>
      <c r="AD5057" t="s">
        <v>49</v>
      </c>
      <c r="AE5057" t="s">
        <v>50</v>
      </c>
      <c r="AF5057">
        <v>0</v>
      </c>
      <c r="AG5057" t="s">
        <v>56</v>
      </c>
      <c r="AH5057" t="str">
        <f>"Trad IRN"</f>
        <v>Trad IRN</v>
      </c>
      <c r="AI5057" t="str">
        <f>"Bldg IRN"</f>
        <v>Bldg IRN</v>
      </c>
      <c r="AJ5057" t="s">
        <v>48</v>
      </c>
      <c r="AK5057" t="s">
        <v>48</v>
      </c>
      <c r="AL5057" t="s">
        <v>53</v>
      </c>
      <c r="AM5057">
        <v>1113.0999999999999</v>
      </c>
      <c r="AN5057">
        <v>1113.0999999999999</v>
      </c>
      <c r="AO5057">
        <v>15</v>
      </c>
    </row>
    <row r="5058" spans="1:41" x14ac:dyDescent="0.3">
      <c r="A5058" t="str">
        <f>"Trad IRN"</f>
        <v>Trad IRN</v>
      </c>
      <c r="B5058" t="str">
        <f>"Bldg IRN"</f>
        <v>Bldg IRN</v>
      </c>
      <c r="C5058" t="s">
        <v>41</v>
      </c>
      <c r="D5058" t="s">
        <v>3</v>
      </c>
      <c r="E5058" t="s">
        <v>80</v>
      </c>
      <c r="F5058" t="s">
        <v>81</v>
      </c>
      <c r="G5058" t="s">
        <v>82</v>
      </c>
      <c r="H5058" t="s">
        <v>83</v>
      </c>
      <c r="I5058" t="str">
        <f>"Trad IRN"</f>
        <v>Trad IRN</v>
      </c>
      <c r="J5058" t="s">
        <v>43</v>
      </c>
      <c r="K5058" t="s">
        <v>44</v>
      </c>
      <c r="L5058" t="s">
        <v>45</v>
      </c>
      <c r="M5058" t="s">
        <v>46</v>
      </c>
      <c r="N5058" t="str">
        <f t="shared" si="506"/>
        <v>08/18/2022</v>
      </c>
      <c r="O5058" t="str">
        <f t="shared" si="505"/>
        <v>12/31/2500</v>
      </c>
      <c r="P5058">
        <v>1</v>
      </c>
      <c r="Q5058">
        <v>1</v>
      </c>
      <c r="S5058">
        <v>1</v>
      </c>
      <c r="T5058">
        <v>1</v>
      </c>
      <c r="U5058">
        <v>0</v>
      </c>
      <c r="V5058" t="str">
        <f>"Trad IRN"</f>
        <v>Trad IRN</v>
      </c>
      <c r="W5058">
        <v>100</v>
      </c>
      <c r="X5058" t="s">
        <v>47</v>
      </c>
      <c r="Z5058" t="s">
        <v>47</v>
      </c>
      <c r="AB5058" t="str">
        <f>"04"</f>
        <v>04</v>
      </c>
      <c r="AC5058" t="s">
        <v>48</v>
      </c>
      <c r="AD5058" t="s">
        <v>49</v>
      </c>
      <c r="AE5058" t="s">
        <v>50</v>
      </c>
      <c r="AF5058">
        <v>0</v>
      </c>
      <c r="AG5058" t="s">
        <v>56</v>
      </c>
      <c r="AH5058" t="str">
        <f>"Trad IRN"</f>
        <v>Trad IRN</v>
      </c>
      <c r="AI5058" t="str">
        <f>"Bldg IRN"</f>
        <v>Bldg IRN</v>
      </c>
      <c r="AJ5058" t="s">
        <v>48</v>
      </c>
      <c r="AK5058" t="s">
        <v>48</v>
      </c>
      <c r="AL5058" t="s">
        <v>53</v>
      </c>
      <c r="AM5058">
        <v>1113.0999999999999</v>
      </c>
      <c r="AN5058">
        <v>1113.0999999999999</v>
      </c>
      <c r="AO5058">
        <v>15</v>
      </c>
    </row>
    <row r="5059" spans="1:41" x14ac:dyDescent="0.3">
      <c r="A5059" t="str">
        <f>"Trad IRN"</f>
        <v>Trad IRN</v>
      </c>
      <c r="B5059" t="str">
        <f>"Bldg IRN"</f>
        <v>Bldg IRN</v>
      </c>
      <c r="C5059" t="s">
        <v>41</v>
      </c>
      <c r="D5059" t="s">
        <v>3</v>
      </c>
      <c r="E5059" t="s">
        <v>80</v>
      </c>
      <c r="F5059" t="s">
        <v>81</v>
      </c>
      <c r="G5059" t="s">
        <v>82</v>
      </c>
      <c r="H5059" t="s">
        <v>83</v>
      </c>
      <c r="I5059" t="str">
        <f>"Trad IRN"</f>
        <v>Trad IRN</v>
      </c>
      <c r="J5059" t="s">
        <v>43</v>
      </c>
      <c r="K5059" t="s">
        <v>44</v>
      </c>
      <c r="L5059" t="s">
        <v>45</v>
      </c>
      <c r="M5059" t="s">
        <v>46</v>
      </c>
      <c r="N5059" t="str">
        <f t="shared" si="506"/>
        <v>08/18/2022</v>
      </c>
      <c r="O5059" t="str">
        <f t="shared" si="505"/>
        <v>12/31/2500</v>
      </c>
      <c r="P5059">
        <v>1</v>
      </c>
      <c r="Q5059">
        <v>1</v>
      </c>
      <c r="S5059">
        <v>0</v>
      </c>
      <c r="T5059">
        <v>1</v>
      </c>
      <c r="U5059">
        <v>0</v>
      </c>
      <c r="V5059" t="str">
        <f>"Trad IRN"</f>
        <v>Trad IRN</v>
      </c>
      <c r="W5059">
        <v>100</v>
      </c>
      <c r="X5059" t="s">
        <v>47</v>
      </c>
      <c r="Z5059" t="s">
        <v>47</v>
      </c>
      <c r="AB5059" t="s">
        <v>57</v>
      </c>
      <c r="AC5059" t="s">
        <v>48</v>
      </c>
      <c r="AD5059" t="s">
        <v>49</v>
      </c>
      <c r="AE5059" t="s">
        <v>50</v>
      </c>
      <c r="AF5059">
        <v>0</v>
      </c>
      <c r="AG5059" t="s">
        <v>56</v>
      </c>
      <c r="AH5059" t="str">
        <f>"Trad IRN"</f>
        <v>Trad IRN</v>
      </c>
      <c r="AI5059" t="str">
        <f>"Bldg IRN"</f>
        <v>Bldg IRN</v>
      </c>
      <c r="AJ5059" t="s">
        <v>48</v>
      </c>
      <c r="AK5059" t="s">
        <v>48</v>
      </c>
      <c r="AL5059" t="s">
        <v>53</v>
      </c>
      <c r="AM5059">
        <v>1113.0999999999999</v>
      </c>
      <c r="AN5059">
        <v>1113.0999999999999</v>
      </c>
      <c r="AO5059">
        <v>15</v>
      </c>
    </row>
    <row r="5060" spans="1:41" x14ac:dyDescent="0.3">
      <c r="A5060" t="str">
        <f>"Trad IRN"</f>
        <v>Trad IRN</v>
      </c>
      <c r="B5060" t="str">
        <f>"Bldg IRN"</f>
        <v>Bldg IRN</v>
      </c>
      <c r="C5060" t="s">
        <v>41</v>
      </c>
      <c r="D5060" t="s">
        <v>3</v>
      </c>
      <c r="E5060" t="s">
        <v>80</v>
      </c>
      <c r="F5060" t="s">
        <v>81</v>
      </c>
      <c r="G5060" t="s">
        <v>82</v>
      </c>
      <c r="H5060" t="s">
        <v>83</v>
      </c>
      <c r="I5060" t="str">
        <f>"Trad IRN"</f>
        <v>Trad IRN</v>
      </c>
      <c r="J5060" t="s">
        <v>43</v>
      </c>
      <c r="K5060" t="s">
        <v>44</v>
      </c>
      <c r="L5060" t="s">
        <v>45</v>
      </c>
      <c r="M5060" t="s">
        <v>46</v>
      </c>
      <c r="N5060" t="str">
        <f t="shared" si="506"/>
        <v>08/18/2022</v>
      </c>
      <c r="O5060" t="str">
        <f t="shared" si="505"/>
        <v>12/31/2500</v>
      </c>
      <c r="P5060">
        <v>1</v>
      </c>
      <c r="Q5060">
        <v>1</v>
      </c>
      <c r="R5060">
        <v>1</v>
      </c>
      <c r="S5060">
        <v>0</v>
      </c>
      <c r="T5060">
        <v>1</v>
      </c>
      <c r="U5060">
        <v>0</v>
      </c>
      <c r="V5060" t="str">
        <f>"Trad IRN"</f>
        <v>Trad IRN</v>
      </c>
      <c r="W5060">
        <v>100</v>
      </c>
      <c r="X5060" t="s">
        <v>47</v>
      </c>
      <c r="Z5060" t="s">
        <v>47</v>
      </c>
      <c r="AB5060" t="str">
        <f>"04"</f>
        <v>04</v>
      </c>
      <c r="AC5060" t="str">
        <f>"10"</f>
        <v>10</v>
      </c>
      <c r="AD5060" t="str">
        <f>"2"</f>
        <v>2</v>
      </c>
      <c r="AE5060" t="s">
        <v>55</v>
      </c>
      <c r="AF5060">
        <v>0</v>
      </c>
      <c r="AG5060" t="s">
        <v>56</v>
      </c>
      <c r="AH5060" t="str">
        <f>"Trad IRN"</f>
        <v>Trad IRN</v>
      </c>
      <c r="AI5060" t="str">
        <f>"Bldg IRN"</f>
        <v>Bldg IRN</v>
      </c>
      <c r="AJ5060" t="s">
        <v>48</v>
      </c>
      <c r="AK5060" t="s">
        <v>48</v>
      </c>
      <c r="AL5060" t="s">
        <v>53</v>
      </c>
      <c r="AM5060">
        <v>1113.0999999999999</v>
      </c>
      <c r="AN5060">
        <v>1113.0999999999999</v>
      </c>
      <c r="AO5060">
        <v>15</v>
      </c>
    </row>
    <row r="5061" spans="1:41" x14ac:dyDescent="0.3">
      <c r="A5061" t="str">
        <f>"Trad IRN"</f>
        <v>Trad IRN</v>
      </c>
      <c r="B5061" t="str">
        <f>"Bldg IRN"</f>
        <v>Bldg IRN</v>
      </c>
      <c r="C5061" t="s">
        <v>41</v>
      </c>
      <c r="D5061" t="s">
        <v>3</v>
      </c>
      <c r="E5061" t="s">
        <v>80</v>
      </c>
      <c r="F5061" t="s">
        <v>81</v>
      </c>
      <c r="G5061" t="s">
        <v>82</v>
      </c>
      <c r="H5061" t="s">
        <v>83</v>
      </c>
      <c r="I5061" t="str">
        <f>"Trad IRN"</f>
        <v>Trad IRN</v>
      </c>
      <c r="J5061" t="s">
        <v>43</v>
      </c>
      <c r="K5061" t="s">
        <v>44</v>
      </c>
      <c r="L5061" t="s">
        <v>45</v>
      </c>
      <c r="M5061" t="s">
        <v>46</v>
      </c>
      <c r="N5061" t="str">
        <f t="shared" si="506"/>
        <v>08/18/2022</v>
      </c>
      <c r="O5061" t="str">
        <f t="shared" si="505"/>
        <v>12/31/2500</v>
      </c>
      <c r="P5061">
        <v>1</v>
      </c>
      <c r="Q5061">
        <v>1</v>
      </c>
      <c r="S5061">
        <v>0</v>
      </c>
      <c r="T5061">
        <v>1</v>
      </c>
      <c r="U5061">
        <v>0</v>
      </c>
      <c r="V5061" t="str">
        <f>"Trad IRN"</f>
        <v>Trad IRN</v>
      </c>
      <c r="W5061">
        <v>100</v>
      </c>
      <c r="X5061" t="s">
        <v>47</v>
      </c>
      <c r="Z5061" t="s">
        <v>47</v>
      </c>
      <c r="AB5061" t="str">
        <f>"01"</f>
        <v>01</v>
      </c>
      <c r="AC5061" t="s">
        <v>48</v>
      </c>
      <c r="AD5061" t="s">
        <v>49</v>
      </c>
      <c r="AE5061" t="s">
        <v>50</v>
      </c>
      <c r="AF5061">
        <v>0</v>
      </c>
      <c r="AG5061" t="s">
        <v>56</v>
      </c>
      <c r="AH5061" t="str">
        <f>"Trad IRN"</f>
        <v>Trad IRN</v>
      </c>
      <c r="AI5061" t="str">
        <f>"Bldg IRN"</f>
        <v>Bldg IRN</v>
      </c>
      <c r="AJ5061" t="s">
        <v>48</v>
      </c>
      <c r="AK5061" t="s">
        <v>48</v>
      </c>
      <c r="AL5061" t="s">
        <v>53</v>
      </c>
      <c r="AM5061">
        <v>1113.0999999999999</v>
      </c>
      <c r="AN5061">
        <v>1113.0999999999999</v>
      </c>
      <c r="AO5061">
        <v>15</v>
      </c>
    </row>
    <row r="5062" spans="1:41" x14ac:dyDescent="0.3">
      <c r="A5062" t="str">
        <f>"Trad IRN"</f>
        <v>Trad IRN</v>
      </c>
      <c r="B5062" t="str">
        <f>"Bldg IRN"</f>
        <v>Bldg IRN</v>
      </c>
      <c r="C5062" t="s">
        <v>41</v>
      </c>
      <c r="D5062" t="s">
        <v>3</v>
      </c>
      <c r="E5062" t="s">
        <v>80</v>
      </c>
      <c r="F5062" t="s">
        <v>81</v>
      </c>
      <c r="G5062" t="s">
        <v>82</v>
      </c>
      <c r="H5062" t="s">
        <v>83</v>
      </c>
      <c r="I5062" t="str">
        <f>"Trad IRN"</f>
        <v>Trad IRN</v>
      </c>
      <c r="J5062" t="s">
        <v>43</v>
      </c>
      <c r="K5062" t="s">
        <v>44</v>
      </c>
      <c r="L5062" t="s">
        <v>45</v>
      </c>
      <c r="M5062" t="s">
        <v>46</v>
      </c>
      <c r="N5062" t="str">
        <f t="shared" si="506"/>
        <v>08/18/2022</v>
      </c>
      <c r="O5062" t="str">
        <f t="shared" si="505"/>
        <v>12/31/2500</v>
      </c>
      <c r="P5062">
        <v>1</v>
      </c>
      <c r="Q5062">
        <v>1</v>
      </c>
      <c r="R5062">
        <v>1</v>
      </c>
      <c r="S5062">
        <v>0</v>
      </c>
      <c r="T5062">
        <v>1</v>
      </c>
      <c r="U5062">
        <v>0</v>
      </c>
      <c r="V5062" t="str">
        <f>"Trad IRN"</f>
        <v>Trad IRN</v>
      </c>
      <c r="W5062">
        <v>100</v>
      </c>
      <c r="X5062" t="s">
        <v>47</v>
      </c>
      <c r="Z5062" t="s">
        <v>47</v>
      </c>
      <c r="AB5062" t="str">
        <f>"04"</f>
        <v>04</v>
      </c>
      <c r="AC5062" t="str">
        <f>"15"</f>
        <v>15</v>
      </c>
      <c r="AD5062" t="str">
        <f>"2"</f>
        <v>2</v>
      </c>
      <c r="AE5062" t="s">
        <v>55</v>
      </c>
      <c r="AF5062">
        <v>0</v>
      </c>
      <c r="AG5062" t="s">
        <v>56</v>
      </c>
      <c r="AH5062" t="str">
        <f>"Trad IRN"</f>
        <v>Trad IRN</v>
      </c>
      <c r="AI5062" t="str">
        <f>"Bldg IRN"</f>
        <v>Bldg IRN</v>
      </c>
      <c r="AJ5062" t="s">
        <v>48</v>
      </c>
      <c r="AK5062" t="s">
        <v>48</v>
      </c>
      <c r="AL5062" t="s">
        <v>53</v>
      </c>
      <c r="AM5062">
        <v>1113.0999999999999</v>
      </c>
      <c r="AN5062">
        <v>1113.0999999999999</v>
      </c>
      <c r="AO5062">
        <v>15</v>
      </c>
    </row>
    <row r="5063" spans="1:41" x14ac:dyDescent="0.3">
      <c r="A5063" t="str">
        <f>"Trad IRN"</f>
        <v>Trad IRN</v>
      </c>
      <c r="B5063" t="str">
        <f>"Bldg IRN"</f>
        <v>Bldg IRN</v>
      </c>
      <c r="C5063" t="s">
        <v>41</v>
      </c>
      <c r="D5063" t="s">
        <v>3</v>
      </c>
      <c r="E5063" t="s">
        <v>80</v>
      </c>
      <c r="F5063" t="s">
        <v>81</v>
      </c>
      <c r="G5063" t="s">
        <v>82</v>
      </c>
      <c r="H5063" t="s">
        <v>83</v>
      </c>
      <c r="I5063" t="str">
        <f>"Trad IRN"</f>
        <v>Trad IRN</v>
      </c>
      <c r="J5063" t="s">
        <v>43</v>
      </c>
      <c r="K5063" t="s">
        <v>44</v>
      </c>
      <c r="L5063" t="s">
        <v>45</v>
      </c>
      <c r="M5063" t="s">
        <v>46</v>
      </c>
      <c r="N5063" t="str">
        <f t="shared" si="506"/>
        <v>08/18/2022</v>
      </c>
      <c r="O5063" t="str">
        <f t="shared" si="505"/>
        <v>12/31/2500</v>
      </c>
      <c r="P5063">
        <v>1</v>
      </c>
      <c r="Q5063">
        <v>1</v>
      </c>
      <c r="S5063">
        <v>0</v>
      </c>
      <c r="T5063">
        <v>1</v>
      </c>
      <c r="U5063">
        <v>0</v>
      </c>
      <c r="V5063" t="str">
        <f>"Trad IRN"</f>
        <v>Trad IRN</v>
      </c>
      <c r="W5063">
        <v>100</v>
      </c>
      <c r="X5063" t="s">
        <v>47</v>
      </c>
      <c r="Z5063" t="s">
        <v>47</v>
      </c>
      <c r="AB5063" t="str">
        <f>"04"</f>
        <v>04</v>
      </c>
      <c r="AC5063" t="s">
        <v>48</v>
      </c>
      <c r="AD5063" t="s">
        <v>49</v>
      </c>
      <c r="AE5063" t="s">
        <v>55</v>
      </c>
      <c r="AF5063">
        <v>0</v>
      </c>
      <c r="AG5063" t="s">
        <v>56</v>
      </c>
      <c r="AH5063" t="str">
        <f>"Trad IRN"</f>
        <v>Trad IRN</v>
      </c>
      <c r="AI5063" t="str">
        <f>"Bldg IRN"</f>
        <v>Bldg IRN</v>
      </c>
      <c r="AJ5063" t="s">
        <v>48</v>
      </c>
      <c r="AK5063" t="s">
        <v>48</v>
      </c>
      <c r="AL5063" t="s">
        <v>53</v>
      </c>
      <c r="AM5063">
        <v>1113.0999999999999</v>
      </c>
      <c r="AN5063">
        <v>1113.0999999999999</v>
      </c>
      <c r="AO5063">
        <v>15</v>
      </c>
    </row>
    <row r="5064" spans="1:41" x14ac:dyDescent="0.3">
      <c r="A5064" t="str">
        <f>"Trad IRN"</f>
        <v>Trad IRN</v>
      </c>
      <c r="B5064" t="str">
        <f>"Bldg IRN"</f>
        <v>Bldg IRN</v>
      </c>
      <c r="C5064" t="s">
        <v>41</v>
      </c>
      <c r="D5064" t="s">
        <v>3</v>
      </c>
      <c r="E5064" t="s">
        <v>80</v>
      </c>
      <c r="F5064" t="s">
        <v>81</v>
      </c>
      <c r="G5064" t="s">
        <v>82</v>
      </c>
      <c r="H5064" t="s">
        <v>83</v>
      </c>
      <c r="I5064" t="str">
        <f>"Trad IRN"</f>
        <v>Trad IRN</v>
      </c>
      <c r="J5064" t="s">
        <v>43</v>
      </c>
      <c r="K5064" t="s">
        <v>44</v>
      </c>
      <c r="L5064" t="s">
        <v>45</v>
      </c>
      <c r="M5064" t="s">
        <v>46</v>
      </c>
      <c r="N5064" t="str">
        <f t="shared" si="506"/>
        <v>08/18/2022</v>
      </c>
      <c r="O5064" t="str">
        <f t="shared" si="505"/>
        <v>12/31/2500</v>
      </c>
      <c r="P5064">
        <v>1</v>
      </c>
      <c r="Q5064">
        <v>1</v>
      </c>
      <c r="S5064">
        <v>0</v>
      </c>
      <c r="T5064">
        <v>1</v>
      </c>
      <c r="U5064">
        <v>0</v>
      </c>
      <c r="V5064" t="str">
        <f>"Trad IRN"</f>
        <v>Trad IRN</v>
      </c>
      <c r="W5064">
        <v>100</v>
      </c>
      <c r="X5064" t="s">
        <v>47</v>
      </c>
      <c r="Z5064" t="s">
        <v>47</v>
      </c>
      <c r="AB5064" t="str">
        <f>"04"</f>
        <v>04</v>
      </c>
      <c r="AC5064" t="s">
        <v>48</v>
      </c>
      <c r="AD5064" t="s">
        <v>49</v>
      </c>
      <c r="AE5064" t="s">
        <v>55</v>
      </c>
      <c r="AF5064">
        <v>0</v>
      </c>
      <c r="AG5064" t="s">
        <v>56</v>
      </c>
      <c r="AH5064" t="str">
        <f>"Trad IRN"</f>
        <v>Trad IRN</v>
      </c>
      <c r="AI5064" t="str">
        <f>"Bldg IRN"</f>
        <v>Bldg IRN</v>
      </c>
      <c r="AJ5064" t="s">
        <v>48</v>
      </c>
      <c r="AK5064" t="s">
        <v>48</v>
      </c>
      <c r="AL5064" t="s">
        <v>53</v>
      </c>
      <c r="AM5064">
        <v>1113.0999999999999</v>
      </c>
      <c r="AN5064">
        <v>1113.0999999999999</v>
      </c>
      <c r="AO5064">
        <v>15</v>
      </c>
    </row>
    <row r="5065" spans="1:41" x14ac:dyDescent="0.3">
      <c r="A5065" t="str">
        <f>"Trad IRN"</f>
        <v>Trad IRN</v>
      </c>
      <c r="B5065" t="str">
        <f>"Bldg IRN"</f>
        <v>Bldg IRN</v>
      </c>
      <c r="C5065" t="s">
        <v>41</v>
      </c>
      <c r="D5065" t="s">
        <v>3</v>
      </c>
      <c r="E5065" t="s">
        <v>80</v>
      </c>
      <c r="F5065" t="s">
        <v>81</v>
      </c>
      <c r="G5065" t="s">
        <v>82</v>
      </c>
      <c r="H5065" t="s">
        <v>83</v>
      </c>
      <c r="I5065" t="str">
        <f>"Trad IRN"</f>
        <v>Trad IRN</v>
      </c>
      <c r="J5065" t="s">
        <v>43</v>
      </c>
      <c r="K5065" t="s">
        <v>44</v>
      </c>
      <c r="L5065" t="s">
        <v>45</v>
      </c>
      <c r="M5065" t="s">
        <v>46</v>
      </c>
      <c r="N5065" t="str">
        <f t="shared" si="506"/>
        <v>08/18/2022</v>
      </c>
      <c r="O5065" t="str">
        <f t="shared" si="505"/>
        <v>12/31/2500</v>
      </c>
      <c r="P5065">
        <v>0.5</v>
      </c>
      <c r="Q5065">
        <v>0.5</v>
      </c>
      <c r="S5065">
        <v>0</v>
      </c>
      <c r="T5065">
        <v>0.5</v>
      </c>
      <c r="U5065">
        <v>0</v>
      </c>
      <c r="V5065" t="str">
        <f>"Trad IRN"</f>
        <v>Trad IRN</v>
      </c>
      <c r="W5065">
        <v>50</v>
      </c>
      <c r="X5065" t="s">
        <v>47</v>
      </c>
      <c r="Z5065" t="s">
        <v>47</v>
      </c>
      <c r="AB5065" t="s">
        <v>57</v>
      </c>
      <c r="AC5065" t="s">
        <v>48</v>
      </c>
      <c r="AD5065" t="s">
        <v>49</v>
      </c>
      <c r="AE5065" t="s">
        <v>55</v>
      </c>
      <c r="AF5065">
        <v>0</v>
      </c>
      <c r="AG5065" t="s">
        <v>56</v>
      </c>
      <c r="AH5065" t="str">
        <f>"Trad IRN"</f>
        <v>Trad IRN</v>
      </c>
      <c r="AI5065" t="str">
        <f>"Bldg IRN"</f>
        <v>Bldg IRN</v>
      </c>
      <c r="AJ5065" t="s">
        <v>48</v>
      </c>
      <c r="AK5065" t="s">
        <v>48</v>
      </c>
      <c r="AL5065" t="s">
        <v>53</v>
      </c>
      <c r="AM5065">
        <v>556.54999999999995</v>
      </c>
      <c r="AN5065">
        <v>1113.0999999999999</v>
      </c>
      <c r="AO5065">
        <v>15</v>
      </c>
    </row>
    <row r="5066" spans="1:41" x14ac:dyDescent="0.3">
      <c r="A5066" t="str">
        <f>"Trad IRN"</f>
        <v>Trad IRN</v>
      </c>
      <c r="B5066" t="str">
        <f>"Bldg IRN"</f>
        <v>Bldg IRN</v>
      </c>
      <c r="C5066" t="s">
        <v>41</v>
      </c>
      <c r="D5066" t="s">
        <v>3</v>
      </c>
      <c r="E5066" t="s">
        <v>80</v>
      </c>
      <c r="F5066" t="s">
        <v>81</v>
      </c>
      <c r="G5066" t="s">
        <v>82</v>
      </c>
      <c r="H5066" t="s">
        <v>83</v>
      </c>
      <c r="I5066" t="str">
        <f>"Trad IRN"</f>
        <v>Trad IRN</v>
      </c>
      <c r="J5066" t="s">
        <v>43</v>
      </c>
      <c r="K5066" t="s">
        <v>44</v>
      </c>
      <c r="L5066" t="s">
        <v>45</v>
      </c>
      <c r="M5066" t="s">
        <v>46</v>
      </c>
      <c r="N5066" t="str">
        <f t="shared" si="506"/>
        <v>08/18/2022</v>
      </c>
      <c r="O5066" t="str">
        <f t="shared" si="505"/>
        <v>12/31/2500</v>
      </c>
      <c r="P5066">
        <v>1</v>
      </c>
      <c r="Q5066">
        <v>1</v>
      </c>
      <c r="R5066">
        <v>1</v>
      </c>
      <c r="S5066">
        <v>1</v>
      </c>
      <c r="T5066">
        <v>1</v>
      </c>
      <c r="U5066">
        <v>0</v>
      </c>
      <c r="V5066" t="str">
        <f>"Trad IRN"</f>
        <v>Trad IRN</v>
      </c>
      <c r="W5066">
        <v>100</v>
      </c>
      <c r="X5066" t="s">
        <v>47</v>
      </c>
      <c r="Z5066" t="s">
        <v>47</v>
      </c>
      <c r="AB5066" t="str">
        <f>"05"</f>
        <v>05</v>
      </c>
      <c r="AC5066" t="str">
        <f>"10"</f>
        <v>10</v>
      </c>
      <c r="AD5066" t="str">
        <f>"2"</f>
        <v>2</v>
      </c>
      <c r="AE5066" t="s">
        <v>55</v>
      </c>
      <c r="AF5066">
        <v>0</v>
      </c>
      <c r="AG5066" t="s">
        <v>56</v>
      </c>
      <c r="AH5066" t="str">
        <f>"Trad IRN"</f>
        <v>Trad IRN</v>
      </c>
      <c r="AI5066" t="str">
        <f>"Bldg IRN"</f>
        <v>Bldg IRN</v>
      </c>
      <c r="AJ5066" t="s">
        <v>48</v>
      </c>
      <c r="AK5066" t="s">
        <v>48</v>
      </c>
      <c r="AL5066" t="s">
        <v>53</v>
      </c>
      <c r="AM5066">
        <v>1113.0999999999999</v>
      </c>
      <c r="AN5066">
        <v>1113.0999999999999</v>
      </c>
      <c r="AO5066">
        <v>15</v>
      </c>
    </row>
    <row r="5067" spans="1:41" x14ac:dyDescent="0.3">
      <c r="A5067" t="str">
        <f>"Trad IRN"</f>
        <v>Trad IRN</v>
      </c>
      <c r="B5067" t="str">
        <f>"Bldg IRN"</f>
        <v>Bldg IRN</v>
      </c>
      <c r="C5067" t="s">
        <v>41</v>
      </c>
      <c r="D5067" t="s">
        <v>3</v>
      </c>
      <c r="E5067" t="s">
        <v>80</v>
      </c>
      <c r="F5067" t="s">
        <v>81</v>
      </c>
      <c r="G5067" t="s">
        <v>82</v>
      </c>
      <c r="H5067" t="s">
        <v>83</v>
      </c>
      <c r="I5067" t="str">
        <f>"Trad IRN"</f>
        <v>Trad IRN</v>
      </c>
      <c r="J5067" t="s">
        <v>43</v>
      </c>
      <c r="K5067" t="s">
        <v>44</v>
      </c>
      <c r="L5067" t="s">
        <v>45</v>
      </c>
      <c r="M5067" t="s">
        <v>46</v>
      </c>
      <c r="N5067" t="str">
        <f t="shared" si="506"/>
        <v>08/18/2022</v>
      </c>
      <c r="O5067" t="str">
        <f t="shared" si="505"/>
        <v>12/31/2500</v>
      </c>
      <c r="P5067">
        <v>1</v>
      </c>
      <c r="Q5067">
        <v>1</v>
      </c>
      <c r="S5067">
        <v>0</v>
      </c>
      <c r="T5067">
        <v>1</v>
      </c>
      <c r="U5067">
        <v>0</v>
      </c>
      <c r="V5067" t="str">
        <f>"Trad IRN"</f>
        <v>Trad IRN</v>
      </c>
      <c r="W5067">
        <v>100</v>
      </c>
      <c r="X5067" t="s">
        <v>47</v>
      </c>
      <c r="Z5067" t="s">
        <v>47</v>
      </c>
      <c r="AB5067" t="s">
        <v>57</v>
      </c>
      <c r="AC5067" t="s">
        <v>48</v>
      </c>
      <c r="AD5067" t="s">
        <v>49</v>
      </c>
      <c r="AE5067" t="s">
        <v>50</v>
      </c>
      <c r="AF5067">
        <v>0</v>
      </c>
      <c r="AG5067" t="s">
        <v>56</v>
      </c>
      <c r="AH5067" t="str">
        <f>"Trad IRN"</f>
        <v>Trad IRN</v>
      </c>
      <c r="AI5067" t="str">
        <f>"Bldg IRN"</f>
        <v>Bldg IRN</v>
      </c>
      <c r="AJ5067" t="s">
        <v>48</v>
      </c>
      <c r="AK5067" t="s">
        <v>48</v>
      </c>
      <c r="AL5067" t="s">
        <v>53</v>
      </c>
      <c r="AM5067">
        <v>1113.0999999999999</v>
      </c>
      <c r="AN5067">
        <v>1113.0999999999999</v>
      </c>
      <c r="AO5067">
        <v>15</v>
      </c>
    </row>
    <row r="5068" spans="1:41" x14ac:dyDescent="0.3">
      <c r="A5068" t="str">
        <f>"Trad IRN"</f>
        <v>Trad IRN</v>
      </c>
      <c r="B5068" t="str">
        <f>"Bldg IRN"</f>
        <v>Bldg IRN</v>
      </c>
      <c r="C5068" t="s">
        <v>41</v>
      </c>
      <c r="D5068" t="s">
        <v>3</v>
      </c>
      <c r="E5068" t="s">
        <v>80</v>
      </c>
      <c r="F5068" t="s">
        <v>81</v>
      </c>
      <c r="G5068" t="s">
        <v>82</v>
      </c>
      <c r="H5068" t="s">
        <v>83</v>
      </c>
      <c r="I5068" t="str">
        <f>"Trad IRN"</f>
        <v>Trad IRN</v>
      </c>
      <c r="J5068" t="s">
        <v>43</v>
      </c>
      <c r="K5068" t="s">
        <v>44</v>
      </c>
      <c r="L5068" t="s">
        <v>45</v>
      </c>
      <c r="M5068" t="s">
        <v>46</v>
      </c>
      <c r="N5068" t="str">
        <f t="shared" si="506"/>
        <v>08/18/2022</v>
      </c>
      <c r="O5068" t="str">
        <f t="shared" si="505"/>
        <v>12/31/2500</v>
      </c>
      <c r="P5068">
        <v>1</v>
      </c>
      <c r="Q5068">
        <v>1</v>
      </c>
      <c r="S5068">
        <v>0</v>
      </c>
      <c r="T5068">
        <v>1</v>
      </c>
      <c r="U5068">
        <v>0</v>
      </c>
      <c r="V5068" t="str">
        <f>"Trad IRN"</f>
        <v>Trad IRN</v>
      </c>
      <c r="W5068">
        <v>100</v>
      </c>
      <c r="X5068" t="s">
        <v>47</v>
      </c>
      <c r="Z5068" t="s">
        <v>47</v>
      </c>
      <c r="AB5068" t="str">
        <f>"04"</f>
        <v>04</v>
      </c>
      <c r="AC5068" t="s">
        <v>48</v>
      </c>
      <c r="AD5068" t="s">
        <v>49</v>
      </c>
      <c r="AE5068" t="s">
        <v>50</v>
      </c>
      <c r="AF5068">
        <v>0</v>
      </c>
      <c r="AG5068" t="s">
        <v>56</v>
      </c>
      <c r="AH5068" t="str">
        <f>"Trad IRN"</f>
        <v>Trad IRN</v>
      </c>
      <c r="AI5068" t="str">
        <f>"Bldg IRN"</f>
        <v>Bldg IRN</v>
      </c>
      <c r="AJ5068" t="s">
        <v>48</v>
      </c>
      <c r="AK5068" t="s">
        <v>48</v>
      </c>
      <c r="AL5068" t="s">
        <v>53</v>
      </c>
      <c r="AM5068">
        <v>1113.0999999999999</v>
      </c>
      <c r="AN5068">
        <v>1113.0999999999999</v>
      </c>
      <c r="AO5068">
        <v>15</v>
      </c>
    </row>
    <row r="5069" spans="1:41" x14ac:dyDescent="0.3">
      <c r="A5069" t="str">
        <f>"Trad IRN"</f>
        <v>Trad IRN</v>
      </c>
      <c r="B5069" t="str">
        <f>"Bldg IRN"</f>
        <v>Bldg IRN</v>
      </c>
      <c r="C5069" t="s">
        <v>41</v>
      </c>
      <c r="D5069" t="s">
        <v>3</v>
      </c>
      <c r="E5069" t="s">
        <v>80</v>
      </c>
      <c r="F5069" t="s">
        <v>81</v>
      </c>
      <c r="G5069" t="s">
        <v>82</v>
      </c>
      <c r="H5069" t="s">
        <v>83</v>
      </c>
      <c r="I5069" t="str">
        <f>"Trad IRN"</f>
        <v>Trad IRN</v>
      </c>
      <c r="J5069" t="s">
        <v>43</v>
      </c>
      <c r="K5069" t="s">
        <v>44</v>
      </c>
      <c r="L5069" t="s">
        <v>45</v>
      </c>
      <c r="M5069" t="s">
        <v>46</v>
      </c>
      <c r="N5069" t="str">
        <f t="shared" si="506"/>
        <v>08/18/2022</v>
      </c>
      <c r="O5069" t="str">
        <f t="shared" si="505"/>
        <v>12/31/2500</v>
      </c>
      <c r="P5069">
        <v>1</v>
      </c>
      <c r="Q5069">
        <v>1</v>
      </c>
      <c r="S5069">
        <v>0</v>
      </c>
      <c r="T5069">
        <v>1</v>
      </c>
      <c r="U5069">
        <v>0</v>
      </c>
      <c r="V5069" t="str">
        <f>"Trad IRN"</f>
        <v>Trad IRN</v>
      </c>
      <c r="W5069">
        <v>100</v>
      </c>
      <c r="X5069" t="s">
        <v>47</v>
      </c>
      <c r="Z5069" t="s">
        <v>47</v>
      </c>
      <c r="AB5069" t="s">
        <v>57</v>
      </c>
      <c r="AC5069" t="s">
        <v>48</v>
      </c>
      <c r="AD5069" t="s">
        <v>49</v>
      </c>
      <c r="AE5069" t="s">
        <v>50</v>
      </c>
      <c r="AF5069">
        <v>0</v>
      </c>
      <c r="AG5069" t="s">
        <v>56</v>
      </c>
      <c r="AH5069" t="str">
        <f>"Trad IRN"</f>
        <v>Trad IRN</v>
      </c>
      <c r="AI5069" t="str">
        <f>"Bldg IRN"</f>
        <v>Bldg IRN</v>
      </c>
      <c r="AJ5069" t="s">
        <v>48</v>
      </c>
      <c r="AK5069" t="s">
        <v>48</v>
      </c>
      <c r="AL5069" t="s">
        <v>53</v>
      </c>
      <c r="AM5069">
        <v>1113.0999999999999</v>
      </c>
      <c r="AN5069">
        <v>1113.0999999999999</v>
      </c>
      <c r="AO5069">
        <v>15</v>
      </c>
    </row>
    <row r="5070" spans="1:41" x14ac:dyDescent="0.3">
      <c r="A5070" t="str">
        <f>"Trad IRN"</f>
        <v>Trad IRN</v>
      </c>
      <c r="B5070" t="str">
        <f>"Bldg IRN"</f>
        <v>Bldg IRN</v>
      </c>
      <c r="C5070" t="s">
        <v>41</v>
      </c>
      <c r="D5070" t="s">
        <v>3</v>
      </c>
      <c r="E5070" t="s">
        <v>80</v>
      </c>
      <c r="F5070" t="s">
        <v>81</v>
      </c>
      <c r="G5070" t="s">
        <v>82</v>
      </c>
      <c r="H5070" t="s">
        <v>83</v>
      </c>
      <c r="I5070" t="str">
        <f>"Trad IRN"</f>
        <v>Trad IRN</v>
      </c>
      <c r="J5070" t="s">
        <v>43</v>
      </c>
      <c r="K5070" t="s">
        <v>44</v>
      </c>
      <c r="L5070" t="s">
        <v>45</v>
      </c>
      <c r="M5070" t="s">
        <v>46</v>
      </c>
      <c r="N5070" t="str">
        <f t="shared" si="506"/>
        <v>08/18/2022</v>
      </c>
      <c r="O5070" t="str">
        <f t="shared" si="505"/>
        <v>12/31/2500</v>
      </c>
      <c r="P5070">
        <v>1</v>
      </c>
      <c r="Q5070">
        <v>1</v>
      </c>
      <c r="S5070">
        <v>0</v>
      </c>
      <c r="T5070">
        <v>1</v>
      </c>
      <c r="U5070">
        <v>0</v>
      </c>
      <c r="V5070" t="str">
        <f>"Trad IRN"</f>
        <v>Trad IRN</v>
      </c>
      <c r="W5070">
        <v>100</v>
      </c>
      <c r="X5070" t="s">
        <v>47</v>
      </c>
      <c r="Z5070" t="s">
        <v>47</v>
      </c>
      <c r="AB5070" t="str">
        <f>"02"</f>
        <v>02</v>
      </c>
      <c r="AC5070" t="s">
        <v>48</v>
      </c>
      <c r="AD5070" t="s">
        <v>49</v>
      </c>
      <c r="AE5070" t="s">
        <v>50</v>
      </c>
      <c r="AF5070">
        <v>0</v>
      </c>
      <c r="AG5070" t="s">
        <v>56</v>
      </c>
      <c r="AH5070" t="str">
        <f>"Trad IRN"</f>
        <v>Trad IRN</v>
      </c>
      <c r="AI5070" t="str">
        <f>"Bldg IRN"</f>
        <v>Bldg IRN</v>
      </c>
      <c r="AJ5070" t="s">
        <v>48</v>
      </c>
      <c r="AK5070" t="s">
        <v>48</v>
      </c>
      <c r="AL5070" t="s">
        <v>53</v>
      </c>
      <c r="AM5070">
        <v>1113.0999999999999</v>
      </c>
      <c r="AN5070">
        <v>1113.0999999999999</v>
      </c>
      <c r="AO5070">
        <v>15</v>
      </c>
    </row>
    <row r="5071" spans="1:41" x14ac:dyDescent="0.3">
      <c r="A5071" t="str">
        <f>"Trad IRN"</f>
        <v>Trad IRN</v>
      </c>
      <c r="B5071" t="str">
        <f>"Bldg IRN"</f>
        <v>Bldg IRN</v>
      </c>
      <c r="C5071" t="s">
        <v>41</v>
      </c>
      <c r="D5071" t="s">
        <v>3</v>
      </c>
      <c r="E5071" t="s">
        <v>80</v>
      </c>
      <c r="F5071" t="s">
        <v>81</v>
      </c>
      <c r="G5071" t="s">
        <v>82</v>
      </c>
      <c r="H5071" t="s">
        <v>83</v>
      </c>
      <c r="I5071" t="str">
        <f>"Trad IRN"</f>
        <v>Trad IRN</v>
      </c>
      <c r="J5071" t="s">
        <v>43</v>
      </c>
      <c r="K5071" t="s">
        <v>44</v>
      </c>
      <c r="L5071" t="s">
        <v>45</v>
      </c>
      <c r="M5071" t="s">
        <v>46</v>
      </c>
      <c r="N5071" t="str">
        <f t="shared" si="506"/>
        <v>08/18/2022</v>
      </c>
      <c r="O5071" t="str">
        <f t="shared" si="505"/>
        <v>12/31/2500</v>
      </c>
      <c r="P5071">
        <v>1</v>
      </c>
      <c r="Q5071">
        <v>1</v>
      </c>
      <c r="S5071">
        <v>0</v>
      </c>
      <c r="T5071">
        <v>1</v>
      </c>
      <c r="U5071">
        <v>0</v>
      </c>
      <c r="V5071" t="str">
        <f>"Trad IRN"</f>
        <v>Trad IRN</v>
      </c>
      <c r="W5071">
        <v>100</v>
      </c>
      <c r="X5071" t="s">
        <v>47</v>
      </c>
      <c r="Z5071" t="s">
        <v>47</v>
      </c>
      <c r="AB5071" t="s">
        <v>57</v>
      </c>
      <c r="AC5071" t="s">
        <v>48</v>
      </c>
      <c r="AD5071" t="s">
        <v>49</v>
      </c>
      <c r="AE5071" t="s">
        <v>55</v>
      </c>
      <c r="AF5071">
        <v>0</v>
      </c>
      <c r="AG5071" t="s">
        <v>56</v>
      </c>
      <c r="AH5071" t="str">
        <f>"Trad IRN"</f>
        <v>Trad IRN</v>
      </c>
      <c r="AI5071" t="str">
        <f>"Bldg IRN"</f>
        <v>Bldg IRN</v>
      </c>
      <c r="AJ5071" t="s">
        <v>48</v>
      </c>
      <c r="AK5071" t="s">
        <v>48</v>
      </c>
      <c r="AL5071" t="s">
        <v>53</v>
      </c>
      <c r="AM5071">
        <v>1113.0999999999999</v>
      </c>
      <c r="AN5071">
        <v>1113.0999999999999</v>
      </c>
      <c r="AO5071">
        <v>15</v>
      </c>
    </row>
    <row r="5072" spans="1:41" x14ac:dyDescent="0.3">
      <c r="A5072" t="str">
        <f>"Trad IRN"</f>
        <v>Trad IRN</v>
      </c>
      <c r="B5072" t="str">
        <f>"Bldg IRN"</f>
        <v>Bldg IRN</v>
      </c>
      <c r="C5072" t="s">
        <v>41</v>
      </c>
      <c r="D5072" t="s">
        <v>3</v>
      </c>
      <c r="E5072" t="s">
        <v>80</v>
      </c>
      <c r="F5072" t="s">
        <v>81</v>
      </c>
      <c r="G5072" t="s">
        <v>82</v>
      </c>
      <c r="H5072" t="s">
        <v>83</v>
      </c>
      <c r="I5072" t="str">
        <f>"Trad IRN"</f>
        <v>Trad IRN</v>
      </c>
      <c r="J5072" t="s">
        <v>43</v>
      </c>
      <c r="K5072" t="s">
        <v>44</v>
      </c>
      <c r="L5072" t="s">
        <v>45</v>
      </c>
      <c r="M5072" t="s">
        <v>46</v>
      </c>
      <c r="N5072" t="str">
        <f t="shared" si="506"/>
        <v>08/18/2022</v>
      </c>
      <c r="O5072" t="str">
        <f t="shared" si="505"/>
        <v>12/31/2500</v>
      </c>
      <c r="P5072">
        <v>1</v>
      </c>
      <c r="Q5072">
        <v>1</v>
      </c>
      <c r="S5072">
        <v>0</v>
      </c>
      <c r="T5072">
        <v>1</v>
      </c>
      <c r="U5072">
        <v>0</v>
      </c>
      <c r="V5072" t="str">
        <f>"Trad IRN"</f>
        <v>Trad IRN</v>
      </c>
      <c r="W5072">
        <v>100</v>
      </c>
      <c r="X5072" t="s">
        <v>47</v>
      </c>
      <c r="Z5072" t="s">
        <v>47</v>
      </c>
      <c r="AB5072" t="str">
        <f>"04"</f>
        <v>04</v>
      </c>
      <c r="AC5072" t="s">
        <v>48</v>
      </c>
      <c r="AD5072" t="s">
        <v>49</v>
      </c>
      <c r="AE5072" t="s">
        <v>50</v>
      </c>
      <c r="AF5072">
        <v>0</v>
      </c>
      <c r="AG5072" t="s">
        <v>56</v>
      </c>
      <c r="AH5072" t="str">
        <f>"Trad IRN"</f>
        <v>Trad IRN</v>
      </c>
      <c r="AI5072" t="str">
        <f>"Bldg IRN"</f>
        <v>Bldg IRN</v>
      </c>
      <c r="AJ5072" t="s">
        <v>48</v>
      </c>
      <c r="AK5072" t="s">
        <v>48</v>
      </c>
      <c r="AL5072" t="s">
        <v>53</v>
      </c>
      <c r="AM5072">
        <v>1113.0999999999999</v>
      </c>
      <c r="AN5072">
        <v>1113.0999999999999</v>
      </c>
      <c r="AO5072">
        <v>15</v>
      </c>
    </row>
    <row r="5073" spans="1:41" x14ac:dyDescent="0.3">
      <c r="A5073" t="str">
        <f>"Trad IRN"</f>
        <v>Trad IRN</v>
      </c>
      <c r="B5073" t="str">
        <f>"Bldg IRN"</f>
        <v>Bldg IRN</v>
      </c>
      <c r="C5073" t="s">
        <v>41</v>
      </c>
      <c r="D5073" t="s">
        <v>3</v>
      </c>
      <c r="E5073" t="s">
        <v>80</v>
      </c>
      <c r="F5073" t="s">
        <v>81</v>
      </c>
      <c r="G5073" t="s">
        <v>82</v>
      </c>
      <c r="H5073" t="s">
        <v>83</v>
      </c>
      <c r="I5073" t="str">
        <f>"Trad IRN"</f>
        <v>Trad IRN</v>
      </c>
      <c r="J5073" t="s">
        <v>43</v>
      </c>
      <c r="K5073" t="s">
        <v>44</v>
      </c>
      <c r="L5073" t="s">
        <v>45</v>
      </c>
      <c r="M5073" t="s">
        <v>46</v>
      </c>
      <c r="N5073" t="str">
        <f t="shared" si="506"/>
        <v>08/18/2022</v>
      </c>
      <c r="O5073" t="str">
        <f t="shared" si="505"/>
        <v>12/31/2500</v>
      </c>
      <c r="P5073">
        <v>1</v>
      </c>
      <c r="Q5073">
        <v>1</v>
      </c>
      <c r="S5073">
        <v>0</v>
      </c>
      <c r="T5073">
        <v>1</v>
      </c>
      <c r="U5073">
        <v>0</v>
      </c>
      <c r="V5073" t="str">
        <f>"Trad IRN"</f>
        <v>Trad IRN</v>
      </c>
      <c r="W5073">
        <v>100</v>
      </c>
      <c r="X5073" t="s">
        <v>47</v>
      </c>
      <c r="Z5073" t="s">
        <v>47</v>
      </c>
      <c r="AB5073" t="s">
        <v>57</v>
      </c>
      <c r="AC5073" t="s">
        <v>48</v>
      </c>
      <c r="AD5073" t="s">
        <v>49</v>
      </c>
      <c r="AE5073" t="s">
        <v>50</v>
      </c>
      <c r="AF5073">
        <v>0</v>
      </c>
      <c r="AG5073" t="s">
        <v>56</v>
      </c>
      <c r="AH5073" t="str">
        <f>"Trad IRN"</f>
        <v>Trad IRN</v>
      </c>
      <c r="AI5073" t="str">
        <f>"Bldg IRN"</f>
        <v>Bldg IRN</v>
      </c>
      <c r="AJ5073" t="s">
        <v>48</v>
      </c>
      <c r="AK5073" t="s">
        <v>48</v>
      </c>
      <c r="AL5073" t="s">
        <v>53</v>
      </c>
      <c r="AM5073">
        <v>1113.0999999999999</v>
      </c>
      <c r="AN5073">
        <v>1113.0999999999999</v>
      </c>
      <c r="AO5073">
        <v>15</v>
      </c>
    </row>
    <row r="5074" spans="1:41" x14ac:dyDescent="0.3">
      <c r="A5074" t="str">
        <f>"Trad IRN"</f>
        <v>Trad IRN</v>
      </c>
      <c r="B5074" t="str">
        <f>"Bldg IRN"</f>
        <v>Bldg IRN</v>
      </c>
      <c r="C5074" t="s">
        <v>41</v>
      </c>
      <c r="D5074" t="s">
        <v>3</v>
      </c>
      <c r="E5074" t="s">
        <v>80</v>
      </c>
      <c r="F5074" t="s">
        <v>81</v>
      </c>
      <c r="G5074" t="s">
        <v>82</v>
      </c>
      <c r="H5074" t="s">
        <v>83</v>
      </c>
      <c r="I5074" t="str">
        <f>"Trad IRN"</f>
        <v>Trad IRN</v>
      </c>
      <c r="J5074" t="s">
        <v>43</v>
      </c>
      <c r="K5074" t="s">
        <v>44</v>
      </c>
      <c r="L5074" t="s">
        <v>45</v>
      </c>
      <c r="M5074" t="s">
        <v>46</v>
      </c>
      <c r="N5074" t="str">
        <f t="shared" si="506"/>
        <v>08/18/2022</v>
      </c>
      <c r="O5074" t="str">
        <f t="shared" si="505"/>
        <v>12/31/2500</v>
      </c>
      <c r="P5074">
        <v>1</v>
      </c>
      <c r="Q5074">
        <v>1</v>
      </c>
      <c r="S5074">
        <v>0</v>
      </c>
      <c r="T5074">
        <v>1</v>
      </c>
      <c r="U5074">
        <v>0</v>
      </c>
      <c r="V5074" t="str">
        <f>"Trad IRN"</f>
        <v>Trad IRN</v>
      </c>
      <c r="W5074">
        <v>100</v>
      </c>
      <c r="X5074" t="s">
        <v>47</v>
      </c>
      <c r="Z5074" t="s">
        <v>47</v>
      </c>
      <c r="AB5074" t="str">
        <f>"02"</f>
        <v>02</v>
      </c>
      <c r="AC5074" t="s">
        <v>48</v>
      </c>
      <c r="AD5074" t="s">
        <v>49</v>
      </c>
      <c r="AE5074" t="s">
        <v>50</v>
      </c>
      <c r="AF5074">
        <v>0</v>
      </c>
      <c r="AG5074" t="s">
        <v>56</v>
      </c>
      <c r="AH5074" t="str">
        <f>"Trad IRN"</f>
        <v>Trad IRN</v>
      </c>
      <c r="AI5074" t="str">
        <f>"Bldg IRN"</f>
        <v>Bldg IRN</v>
      </c>
      <c r="AJ5074" t="s">
        <v>48</v>
      </c>
      <c r="AK5074" t="s">
        <v>48</v>
      </c>
      <c r="AL5074" t="s">
        <v>53</v>
      </c>
      <c r="AM5074">
        <v>1113.0999999999999</v>
      </c>
      <c r="AN5074">
        <v>1113.0999999999999</v>
      </c>
      <c r="AO5074">
        <v>15</v>
      </c>
    </row>
    <row r="5075" spans="1:41" x14ac:dyDescent="0.3">
      <c r="A5075" t="str">
        <f>"Trad IRN"</f>
        <v>Trad IRN</v>
      </c>
      <c r="B5075" t="str">
        <f>"Bldg IRN"</f>
        <v>Bldg IRN</v>
      </c>
      <c r="C5075" t="s">
        <v>41</v>
      </c>
      <c r="D5075" t="s">
        <v>3</v>
      </c>
      <c r="E5075" t="s">
        <v>80</v>
      </c>
      <c r="F5075" t="s">
        <v>81</v>
      </c>
      <c r="G5075" t="s">
        <v>82</v>
      </c>
      <c r="H5075" t="s">
        <v>83</v>
      </c>
      <c r="I5075" t="str">
        <f>"Trad IRN"</f>
        <v>Trad IRN</v>
      </c>
      <c r="J5075" t="s">
        <v>43</v>
      </c>
      <c r="K5075" t="s">
        <v>44</v>
      </c>
      <c r="L5075" t="s">
        <v>45</v>
      </c>
      <c r="M5075" t="s">
        <v>46</v>
      </c>
      <c r="N5075" t="str">
        <f t="shared" si="506"/>
        <v>08/18/2022</v>
      </c>
      <c r="O5075" t="str">
        <f t="shared" si="505"/>
        <v>12/31/2500</v>
      </c>
      <c r="P5075">
        <v>1</v>
      </c>
      <c r="Q5075">
        <v>1</v>
      </c>
      <c r="S5075">
        <v>0</v>
      </c>
      <c r="T5075">
        <v>1</v>
      </c>
      <c r="U5075">
        <v>0</v>
      </c>
      <c r="V5075" t="str">
        <f>"Trad IRN"</f>
        <v>Trad IRN</v>
      </c>
      <c r="W5075">
        <v>100</v>
      </c>
      <c r="X5075" t="s">
        <v>47</v>
      </c>
      <c r="Z5075" t="s">
        <v>47</v>
      </c>
      <c r="AB5075" t="str">
        <f>"03"</f>
        <v>03</v>
      </c>
      <c r="AC5075" t="s">
        <v>48</v>
      </c>
      <c r="AD5075" t="s">
        <v>49</v>
      </c>
      <c r="AE5075" t="s">
        <v>50</v>
      </c>
      <c r="AF5075">
        <v>0</v>
      </c>
      <c r="AG5075" t="s">
        <v>56</v>
      </c>
      <c r="AH5075" t="str">
        <f>"Trad IRN"</f>
        <v>Trad IRN</v>
      </c>
      <c r="AI5075" t="str">
        <f>"Bldg IRN"</f>
        <v>Bldg IRN</v>
      </c>
      <c r="AJ5075" t="s">
        <v>48</v>
      </c>
      <c r="AK5075" t="s">
        <v>48</v>
      </c>
      <c r="AL5075" t="s">
        <v>53</v>
      </c>
      <c r="AM5075">
        <v>1113.0999999999999</v>
      </c>
      <c r="AN5075">
        <v>1113.0999999999999</v>
      </c>
      <c r="AO5075">
        <v>15</v>
      </c>
    </row>
    <row r="5076" spans="1:41" x14ac:dyDescent="0.3">
      <c r="A5076" t="str">
        <f>"Trad IRN"</f>
        <v>Trad IRN</v>
      </c>
      <c r="B5076" t="str">
        <f>"Bldg IRN"</f>
        <v>Bldg IRN</v>
      </c>
      <c r="C5076" t="s">
        <v>41</v>
      </c>
      <c r="D5076" t="s">
        <v>3</v>
      </c>
      <c r="E5076" t="s">
        <v>80</v>
      </c>
      <c r="F5076" t="s">
        <v>81</v>
      </c>
      <c r="G5076" t="s">
        <v>82</v>
      </c>
      <c r="H5076" t="s">
        <v>83</v>
      </c>
      <c r="I5076" t="str">
        <f>"Trad IRN"</f>
        <v>Trad IRN</v>
      </c>
      <c r="J5076" t="s">
        <v>43</v>
      </c>
      <c r="K5076" t="s">
        <v>44</v>
      </c>
      <c r="L5076" t="s">
        <v>45</v>
      </c>
      <c r="M5076" t="s">
        <v>46</v>
      </c>
      <c r="N5076" t="str">
        <f t="shared" si="506"/>
        <v>08/18/2022</v>
      </c>
      <c r="O5076" t="str">
        <f t="shared" si="505"/>
        <v>12/31/2500</v>
      </c>
      <c r="P5076">
        <v>1</v>
      </c>
      <c r="Q5076">
        <v>1</v>
      </c>
      <c r="S5076">
        <v>0.83850499999999994</v>
      </c>
      <c r="T5076">
        <v>1</v>
      </c>
      <c r="U5076">
        <v>0</v>
      </c>
      <c r="V5076" t="str">
        <f>"Trad IRN"</f>
        <v>Trad IRN</v>
      </c>
      <c r="W5076">
        <v>100</v>
      </c>
      <c r="X5076" t="s">
        <v>47</v>
      </c>
      <c r="Z5076" t="s">
        <v>47</v>
      </c>
      <c r="AB5076" t="str">
        <f>"03"</f>
        <v>03</v>
      </c>
      <c r="AC5076" t="s">
        <v>48</v>
      </c>
      <c r="AD5076" t="s">
        <v>49</v>
      </c>
      <c r="AE5076" t="s">
        <v>50</v>
      </c>
      <c r="AF5076">
        <v>0</v>
      </c>
      <c r="AG5076" t="s">
        <v>56</v>
      </c>
      <c r="AH5076" t="str">
        <f>"Trad IRN"</f>
        <v>Trad IRN</v>
      </c>
      <c r="AI5076" t="str">
        <f>"Bldg IRN"</f>
        <v>Bldg IRN</v>
      </c>
      <c r="AJ5076" t="s">
        <v>48</v>
      </c>
      <c r="AK5076" t="s">
        <v>48</v>
      </c>
      <c r="AL5076" t="s">
        <v>53</v>
      </c>
      <c r="AM5076">
        <v>1113.0999999999999</v>
      </c>
      <c r="AN5076">
        <v>1113.0999999999999</v>
      </c>
      <c r="AO5076">
        <v>15</v>
      </c>
    </row>
    <row r="5077" spans="1:41" x14ac:dyDescent="0.3">
      <c r="A5077" t="str">
        <f>"Trad IRN"</f>
        <v>Trad IRN</v>
      </c>
      <c r="B5077" t="str">
        <f>"Bldg IRN"</f>
        <v>Bldg IRN</v>
      </c>
      <c r="C5077" t="s">
        <v>41</v>
      </c>
      <c r="D5077" t="s">
        <v>3</v>
      </c>
      <c r="E5077" t="s">
        <v>80</v>
      </c>
      <c r="F5077" t="s">
        <v>81</v>
      </c>
      <c r="G5077" t="s">
        <v>82</v>
      </c>
      <c r="H5077" t="s">
        <v>83</v>
      </c>
      <c r="I5077" t="str">
        <f>"Trad IRN"</f>
        <v>Trad IRN</v>
      </c>
      <c r="J5077" t="s">
        <v>43</v>
      </c>
      <c r="K5077" t="s">
        <v>44</v>
      </c>
      <c r="L5077" t="s">
        <v>45</v>
      </c>
      <c r="M5077" t="s">
        <v>46</v>
      </c>
      <c r="N5077" t="str">
        <f t="shared" si="506"/>
        <v>08/18/2022</v>
      </c>
      <c r="O5077" t="str">
        <f t="shared" si="505"/>
        <v>12/31/2500</v>
      </c>
      <c r="P5077">
        <v>1</v>
      </c>
      <c r="Q5077">
        <v>1</v>
      </c>
      <c r="S5077">
        <v>0</v>
      </c>
      <c r="T5077">
        <v>1</v>
      </c>
      <c r="U5077">
        <v>0</v>
      </c>
      <c r="V5077" t="str">
        <f>"Trad IRN"</f>
        <v>Trad IRN</v>
      </c>
      <c r="W5077">
        <v>100</v>
      </c>
      <c r="X5077" t="s">
        <v>47</v>
      </c>
      <c r="Z5077" t="s">
        <v>47</v>
      </c>
      <c r="AB5077" t="str">
        <f>"02"</f>
        <v>02</v>
      </c>
      <c r="AC5077" t="s">
        <v>48</v>
      </c>
      <c r="AD5077" t="s">
        <v>49</v>
      </c>
      <c r="AE5077" t="s">
        <v>50</v>
      </c>
      <c r="AF5077">
        <v>0</v>
      </c>
      <c r="AG5077" t="s">
        <v>56</v>
      </c>
      <c r="AH5077" t="str">
        <f>"Trad IRN"</f>
        <v>Trad IRN</v>
      </c>
      <c r="AI5077" t="str">
        <f>"Bldg IRN"</f>
        <v>Bldg IRN</v>
      </c>
      <c r="AJ5077" t="s">
        <v>48</v>
      </c>
      <c r="AK5077" t="s">
        <v>48</v>
      </c>
      <c r="AL5077" t="s">
        <v>53</v>
      </c>
      <c r="AM5077">
        <v>1113.0999999999999</v>
      </c>
      <c r="AN5077">
        <v>1113.0999999999999</v>
      </c>
      <c r="AO5077">
        <v>15</v>
      </c>
    </row>
    <row r="5078" spans="1:41" x14ac:dyDescent="0.3">
      <c r="A5078" t="str">
        <f>"Trad IRN"</f>
        <v>Trad IRN</v>
      </c>
      <c r="B5078" t="str">
        <f>"Bldg IRN"</f>
        <v>Bldg IRN</v>
      </c>
      <c r="C5078" t="s">
        <v>41</v>
      </c>
      <c r="D5078" t="s">
        <v>3</v>
      </c>
      <c r="E5078" t="s">
        <v>80</v>
      </c>
      <c r="F5078" t="s">
        <v>81</v>
      </c>
      <c r="G5078" t="s">
        <v>82</v>
      </c>
      <c r="H5078" t="s">
        <v>83</v>
      </c>
      <c r="I5078" t="str">
        <f>"Trad IRN"</f>
        <v>Trad IRN</v>
      </c>
      <c r="J5078" t="s">
        <v>43</v>
      </c>
      <c r="K5078" t="s">
        <v>44</v>
      </c>
      <c r="L5078" t="s">
        <v>45</v>
      </c>
      <c r="M5078" t="s">
        <v>46</v>
      </c>
      <c r="N5078" t="str">
        <f t="shared" si="506"/>
        <v>08/18/2022</v>
      </c>
      <c r="O5078" t="str">
        <f t="shared" si="505"/>
        <v>12/31/2500</v>
      </c>
      <c r="P5078">
        <v>1</v>
      </c>
      <c r="Q5078">
        <v>1</v>
      </c>
      <c r="R5078">
        <v>1</v>
      </c>
      <c r="S5078">
        <v>0</v>
      </c>
      <c r="T5078">
        <v>1</v>
      </c>
      <c r="U5078">
        <v>0</v>
      </c>
      <c r="V5078" t="str">
        <f>"Trad IRN"</f>
        <v>Trad IRN</v>
      </c>
      <c r="W5078">
        <v>100</v>
      </c>
      <c r="X5078" t="s">
        <v>47</v>
      </c>
      <c r="Z5078" t="s">
        <v>47</v>
      </c>
      <c r="AB5078" t="str">
        <f>"05"</f>
        <v>05</v>
      </c>
      <c r="AC5078" t="str">
        <f>"10"</f>
        <v>10</v>
      </c>
      <c r="AD5078" t="str">
        <f>"2"</f>
        <v>2</v>
      </c>
      <c r="AE5078" t="s">
        <v>50</v>
      </c>
      <c r="AF5078">
        <v>0</v>
      </c>
      <c r="AG5078" t="s">
        <v>56</v>
      </c>
      <c r="AH5078" t="str">
        <f>"Trad IRN"</f>
        <v>Trad IRN</v>
      </c>
      <c r="AI5078" t="str">
        <f>"Bldg IRN"</f>
        <v>Bldg IRN</v>
      </c>
      <c r="AJ5078" t="s">
        <v>48</v>
      </c>
      <c r="AK5078" t="s">
        <v>48</v>
      </c>
      <c r="AL5078" t="s">
        <v>53</v>
      </c>
      <c r="AM5078">
        <v>1113.0999999999999</v>
      </c>
      <c r="AN5078">
        <v>1113.0999999999999</v>
      </c>
      <c r="AO5078">
        <v>15</v>
      </c>
    </row>
    <row r="5079" spans="1:41" x14ac:dyDescent="0.3">
      <c r="A5079" t="str">
        <f>"Trad IRN"</f>
        <v>Trad IRN</v>
      </c>
      <c r="B5079" t="str">
        <f>"Bldg IRN"</f>
        <v>Bldg IRN</v>
      </c>
      <c r="C5079" t="s">
        <v>41</v>
      </c>
      <c r="D5079" t="s">
        <v>3</v>
      </c>
      <c r="E5079" t="s">
        <v>80</v>
      </c>
      <c r="F5079" t="s">
        <v>81</v>
      </c>
      <c r="G5079" t="s">
        <v>82</v>
      </c>
      <c r="H5079" t="s">
        <v>83</v>
      </c>
      <c r="I5079" t="str">
        <f>"Trad IRN"</f>
        <v>Trad IRN</v>
      </c>
      <c r="J5079" t="s">
        <v>43</v>
      </c>
      <c r="K5079" t="s">
        <v>44</v>
      </c>
      <c r="L5079" t="s">
        <v>45</v>
      </c>
      <c r="M5079" t="s">
        <v>46</v>
      </c>
      <c r="N5079" t="str">
        <f t="shared" si="506"/>
        <v>08/18/2022</v>
      </c>
      <c r="O5079" t="str">
        <f t="shared" si="505"/>
        <v>12/31/2500</v>
      </c>
      <c r="P5079">
        <v>1</v>
      </c>
      <c r="Q5079">
        <v>1</v>
      </c>
      <c r="R5079">
        <v>1</v>
      </c>
      <c r="S5079">
        <v>0</v>
      </c>
      <c r="T5079">
        <v>1</v>
      </c>
      <c r="U5079">
        <v>0</v>
      </c>
      <c r="V5079" t="str">
        <f>"Trad IRN"</f>
        <v>Trad IRN</v>
      </c>
      <c r="W5079">
        <v>100</v>
      </c>
      <c r="X5079" t="s">
        <v>47</v>
      </c>
      <c r="Z5079" t="s">
        <v>47</v>
      </c>
      <c r="AB5079" t="str">
        <f>"01"</f>
        <v>01</v>
      </c>
      <c r="AC5079" t="str">
        <f>"05"</f>
        <v>05</v>
      </c>
      <c r="AD5079" t="str">
        <f>"1"</f>
        <v>1</v>
      </c>
      <c r="AE5079" t="s">
        <v>50</v>
      </c>
      <c r="AF5079">
        <v>0</v>
      </c>
      <c r="AG5079" t="s">
        <v>56</v>
      </c>
      <c r="AH5079" t="str">
        <f>"Trad IRN"</f>
        <v>Trad IRN</v>
      </c>
      <c r="AI5079" t="str">
        <f>"Bldg IRN"</f>
        <v>Bldg IRN</v>
      </c>
      <c r="AJ5079" t="s">
        <v>48</v>
      </c>
      <c r="AK5079" t="s">
        <v>48</v>
      </c>
      <c r="AL5079" t="s">
        <v>53</v>
      </c>
      <c r="AM5079">
        <v>1113.0999999999999</v>
      </c>
      <c r="AN5079">
        <v>1113.0999999999999</v>
      </c>
      <c r="AO5079">
        <v>15</v>
      </c>
    </row>
    <row r="5080" spans="1:41" x14ac:dyDescent="0.3">
      <c r="A5080" t="str">
        <f>"Trad IRN"</f>
        <v>Trad IRN</v>
      </c>
      <c r="B5080" t="str">
        <f>"Bldg IRN"</f>
        <v>Bldg IRN</v>
      </c>
      <c r="C5080" t="s">
        <v>41</v>
      </c>
      <c r="D5080" t="s">
        <v>3</v>
      </c>
      <c r="E5080" t="s">
        <v>80</v>
      </c>
      <c r="F5080" t="s">
        <v>81</v>
      </c>
      <c r="G5080" t="s">
        <v>82</v>
      </c>
      <c r="H5080" t="s">
        <v>83</v>
      </c>
      <c r="I5080" t="str">
        <f>"Trad IRN"</f>
        <v>Trad IRN</v>
      </c>
      <c r="J5080" t="s">
        <v>43</v>
      </c>
      <c r="K5080" t="s">
        <v>44</v>
      </c>
      <c r="L5080" t="s">
        <v>45</v>
      </c>
      <c r="M5080" t="s">
        <v>46</v>
      </c>
      <c r="N5080" t="str">
        <f t="shared" si="506"/>
        <v>08/18/2022</v>
      </c>
      <c r="O5080" t="str">
        <f t="shared" si="505"/>
        <v>12/31/2500</v>
      </c>
      <c r="P5080">
        <v>1</v>
      </c>
      <c r="Q5080">
        <v>1</v>
      </c>
      <c r="R5080">
        <v>1</v>
      </c>
      <c r="S5080">
        <v>0</v>
      </c>
      <c r="T5080">
        <v>1</v>
      </c>
      <c r="U5080">
        <v>0</v>
      </c>
      <c r="V5080" t="str">
        <f>"Trad IRN"</f>
        <v>Trad IRN</v>
      </c>
      <c r="W5080">
        <v>100</v>
      </c>
      <c r="X5080" t="s">
        <v>47</v>
      </c>
      <c r="Z5080" t="s">
        <v>47</v>
      </c>
      <c r="AB5080" t="s">
        <v>57</v>
      </c>
      <c r="AC5080" t="str">
        <f>"12"</f>
        <v>12</v>
      </c>
      <c r="AD5080" t="str">
        <f>"6"</f>
        <v>6</v>
      </c>
      <c r="AE5080" t="s">
        <v>50</v>
      </c>
      <c r="AF5080">
        <v>0</v>
      </c>
      <c r="AG5080" t="s">
        <v>56</v>
      </c>
      <c r="AH5080" t="str">
        <f>"Trad IRN"</f>
        <v>Trad IRN</v>
      </c>
      <c r="AI5080" t="str">
        <f>"Bldg IRN"</f>
        <v>Bldg IRN</v>
      </c>
      <c r="AJ5080" t="s">
        <v>48</v>
      </c>
      <c r="AK5080" t="s">
        <v>48</v>
      </c>
      <c r="AL5080" t="s">
        <v>53</v>
      </c>
      <c r="AM5080">
        <v>1113.0999999999999</v>
      </c>
      <c r="AN5080">
        <v>1113.0999999999999</v>
      </c>
      <c r="AO5080">
        <v>15</v>
      </c>
    </row>
    <row r="5081" spans="1:41" x14ac:dyDescent="0.3">
      <c r="A5081" t="str">
        <f>"Trad IRN"</f>
        <v>Trad IRN</v>
      </c>
      <c r="B5081" t="str">
        <f>"Bldg IRN"</f>
        <v>Bldg IRN</v>
      </c>
      <c r="C5081" t="s">
        <v>41</v>
      </c>
      <c r="D5081" t="s">
        <v>3</v>
      </c>
      <c r="E5081" t="s">
        <v>80</v>
      </c>
      <c r="F5081" t="s">
        <v>81</v>
      </c>
      <c r="G5081" t="s">
        <v>82</v>
      </c>
      <c r="H5081" t="s">
        <v>83</v>
      </c>
      <c r="I5081" t="str">
        <f>"Trad IRN"</f>
        <v>Trad IRN</v>
      </c>
      <c r="J5081" t="s">
        <v>43</v>
      </c>
      <c r="K5081" t="s">
        <v>44</v>
      </c>
      <c r="L5081" t="s">
        <v>45</v>
      </c>
      <c r="M5081" t="s">
        <v>46</v>
      </c>
      <c r="N5081" t="str">
        <f>"09/08/2022"</f>
        <v>09/08/2022</v>
      </c>
      <c r="O5081" t="str">
        <f>"10/09/2022"</f>
        <v>10/09/2022</v>
      </c>
      <c r="P5081">
        <v>0.109586</v>
      </c>
      <c r="Q5081">
        <v>0.109586</v>
      </c>
      <c r="R5081">
        <v>0.10381799999999999</v>
      </c>
      <c r="S5081">
        <v>0</v>
      </c>
      <c r="T5081">
        <v>0.109586</v>
      </c>
      <c r="U5081">
        <v>0</v>
      </c>
      <c r="V5081" t="str">
        <f>"Trad IRN"</f>
        <v>Trad IRN</v>
      </c>
      <c r="W5081">
        <v>100</v>
      </c>
      <c r="X5081" t="s">
        <v>47</v>
      </c>
      <c r="Z5081" t="s">
        <v>47</v>
      </c>
      <c r="AB5081" t="s">
        <v>57</v>
      </c>
      <c r="AC5081" t="str">
        <f>"05"</f>
        <v>05</v>
      </c>
      <c r="AD5081" t="str">
        <f>"1"</f>
        <v>1</v>
      </c>
      <c r="AE5081" t="s">
        <v>50</v>
      </c>
      <c r="AF5081">
        <v>0</v>
      </c>
      <c r="AG5081" t="s">
        <v>56</v>
      </c>
      <c r="AH5081" t="str">
        <f>"Trad IRN"</f>
        <v>Trad IRN</v>
      </c>
      <c r="AI5081" t="str">
        <f>"Bldg IRN"</f>
        <v>Bldg IRN</v>
      </c>
      <c r="AJ5081" t="s">
        <v>48</v>
      </c>
      <c r="AK5081" t="s">
        <v>48</v>
      </c>
      <c r="AL5081" t="s">
        <v>53</v>
      </c>
      <c r="AM5081">
        <v>121.98</v>
      </c>
      <c r="AN5081">
        <v>1113.0999999999999</v>
      </c>
      <c r="AO5081">
        <v>15</v>
      </c>
    </row>
    <row r="5082" spans="1:41" x14ac:dyDescent="0.3">
      <c r="A5082" t="str">
        <f>"Trad IRN"</f>
        <v>Trad IRN</v>
      </c>
      <c r="B5082" t="str">
        <f>"Bldg IRN"</f>
        <v>Bldg IRN</v>
      </c>
      <c r="C5082" t="s">
        <v>41</v>
      </c>
      <c r="D5082" t="s">
        <v>3</v>
      </c>
      <c r="E5082" t="s">
        <v>80</v>
      </c>
      <c r="F5082" t="s">
        <v>81</v>
      </c>
      <c r="G5082" t="s">
        <v>82</v>
      </c>
      <c r="H5082" t="s">
        <v>83</v>
      </c>
      <c r="I5082" t="str">
        <f>"Trad IRN"</f>
        <v>Trad IRN</v>
      </c>
      <c r="J5082" t="s">
        <v>43</v>
      </c>
      <c r="K5082" t="s">
        <v>44</v>
      </c>
      <c r="L5082" t="s">
        <v>45</v>
      </c>
      <c r="M5082" t="s">
        <v>46</v>
      </c>
      <c r="N5082" t="str">
        <f t="shared" ref="N5082:N5113" si="507">"08/18/2022"</f>
        <v>08/18/2022</v>
      </c>
      <c r="O5082" t="str">
        <f>"09/07/2022"</f>
        <v>09/07/2022</v>
      </c>
      <c r="P5082">
        <v>8.0746999999999999E-2</v>
      </c>
      <c r="Q5082">
        <v>8.0746999999999999E-2</v>
      </c>
      <c r="S5082">
        <v>0</v>
      </c>
      <c r="T5082">
        <v>8.0746999999999999E-2</v>
      </c>
      <c r="U5082">
        <v>0</v>
      </c>
      <c r="V5082" t="str">
        <f>"Trad IRN"</f>
        <v>Trad IRN</v>
      </c>
      <c r="W5082">
        <v>100</v>
      </c>
      <c r="X5082" t="s">
        <v>47</v>
      </c>
      <c r="Z5082" t="s">
        <v>47</v>
      </c>
      <c r="AB5082" t="s">
        <v>57</v>
      </c>
      <c r="AC5082" t="s">
        <v>48</v>
      </c>
      <c r="AD5082" t="s">
        <v>49</v>
      </c>
      <c r="AE5082" t="s">
        <v>50</v>
      </c>
      <c r="AF5082">
        <v>0</v>
      </c>
      <c r="AG5082" t="s">
        <v>56</v>
      </c>
      <c r="AH5082" t="str">
        <f>"Trad IRN"</f>
        <v>Trad IRN</v>
      </c>
      <c r="AI5082" t="str">
        <f>"Bldg IRN"</f>
        <v>Bldg IRN</v>
      </c>
      <c r="AJ5082" t="s">
        <v>48</v>
      </c>
      <c r="AK5082" t="s">
        <v>48</v>
      </c>
      <c r="AL5082" t="s">
        <v>53</v>
      </c>
      <c r="AM5082">
        <v>89.88</v>
      </c>
      <c r="AN5082">
        <v>1113.0999999999999</v>
      </c>
      <c r="AO5082">
        <v>15</v>
      </c>
    </row>
    <row r="5083" spans="1:41" x14ac:dyDescent="0.3">
      <c r="A5083" t="str">
        <f>"Trad IRN"</f>
        <v>Trad IRN</v>
      </c>
      <c r="B5083" t="str">
        <f>"Bldg IRN"</f>
        <v>Bldg IRN</v>
      </c>
      <c r="C5083" t="s">
        <v>41</v>
      </c>
      <c r="D5083" t="s">
        <v>3</v>
      </c>
      <c r="E5083" t="s">
        <v>80</v>
      </c>
      <c r="F5083" t="s">
        <v>81</v>
      </c>
      <c r="G5083" t="s">
        <v>82</v>
      </c>
      <c r="H5083" t="s">
        <v>83</v>
      </c>
      <c r="I5083" t="str">
        <f>"Trad IRN"</f>
        <v>Trad IRN</v>
      </c>
      <c r="J5083" t="s">
        <v>43</v>
      </c>
      <c r="K5083" t="s">
        <v>44</v>
      </c>
      <c r="L5083" t="s">
        <v>45</v>
      </c>
      <c r="M5083" t="s">
        <v>46</v>
      </c>
      <c r="N5083" t="str">
        <f t="shared" si="507"/>
        <v>08/18/2022</v>
      </c>
      <c r="O5083" t="str">
        <f t="shared" ref="O5083:O5114" si="508">"12/31/2500"</f>
        <v>12/31/2500</v>
      </c>
      <c r="P5083">
        <v>1</v>
      </c>
      <c r="Q5083">
        <v>1</v>
      </c>
      <c r="S5083">
        <v>0</v>
      </c>
      <c r="T5083">
        <v>1</v>
      </c>
      <c r="U5083">
        <v>0</v>
      </c>
      <c r="V5083" t="str">
        <f>"Trad IRN"</f>
        <v>Trad IRN</v>
      </c>
      <c r="W5083">
        <v>100</v>
      </c>
      <c r="X5083" t="s">
        <v>47</v>
      </c>
      <c r="Z5083" t="s">
        <v>47</v>
      </c>
      <c r="AB5083" t="s">
        <v>57</v>
      </c>
      <c r="AC5083" t="s">
        <v>48</v>
      </c>
      <c r="AD5083" t="s">
        <v>49</v>
      </c>
      <c r="AE5083" t="s">
        <v>50</v>
      </c>
      <c r="AF5083">
        <v>0</v>
      </c>
      <c r="AG5083" t="s">
        <v>56</v>
      </c>
      <c r="AH5083" t="str">
        <f>"Trad IRN"</f>
        <v>Trad IRN</v>
      </c>
      <c r="AI5083" t="str">
        <f>"Bldg IRN"</f>
        <v>Bldg IRN</v>
      </c>
      <c r="AJ5083" t="s">
        <v>48</v>
      </c>
      <c r="AK5083" t="s">
        <v>48</v>
      </c>
      <c r="AL5083" t="s">
        <v>53</v>
      </c>
      <c r="AM5083">
        <v>1113.0999999999999</v>
      </c>
      <c r="AN5083">
        <v>1113.0999999999999</v>
      </c>
      <c r="AO5083">
        <v>15</v>
      </c>
    </row>
    <row r="5084" spans="1:41" x14ac:dyDescent="0.3">
      <c r="A5084" t="str">
        <f>"Trad IRN"</f>
        <v>Trad IRN</v>
      </c>
      <c r="B5084" t="str">
        <f>"Bldg IRN"</f>
        <v>Bldg IRN</v>
      </c>
      <c r="C5084" t="s">
        <v>41</v>
      </c>
      <c r="D5084" t="s">
        <v>3</v>
      </c>
      <c r="E5084" t="s">
        <v>80</v>
      </c>
      <c r="F5084" t="s">
        <v>81</v>
      </c>
      <c r="G5084" t="s">
        <v>82</v>
      </c>
      <c r="H5084" t="s">
        <v>83</v>
      </c>
      <c r="I5084" t="str">
        <f>"Trad IRN"</f>
        <v>Trad IRN</v>
      </c>
      <c r="J5084" t="s">
        <v>43</v>
      </c>
      <c r="K5084" t="s">
        <v>44</v>
      </c>
      <c r="L5084" t="s">
        <v>45</v>
      </c>
      <c r="M5084" t="s">
        <v>46</v>
      </c>
      <c r="N5084" t="str">
        <f t="shared" si="507"/>
        <v>08/18/2022</v>
      </c>
      <c r="O5084" t="str">
        <f t="shared" si="508"/>
        <v>12/31/2500</v>
      </c>
      <c r="P5084">
        <v>1</v>
      </c>
      <c r="Q5084">
        <v>1</v>
      </c>
      <c r="S5084">
        <v>0</v>
      </c>
      <c r="T5084">
        <v>1</v>
      </c>
      <c r="U5084">
        <v>0</v>
      </c>
      <c r="V5084" t="str">
        <f>"Trad IRN"</f>
        <v>Trad IRN</v>
      </c>
      <c r="W5084">
        <v>100</v>
      </c>
      <c r="X5084" t="s">
        <v>47</v>
      </c>
      <c r="Z5084" t="s">
        <v>47</v>
      </c>
      <c r="AB5084" t="str">
        <f>"01"</f>
        <v>01</v>
      </c>
      <c r="AC5084" t="s">
        <v>48</v>
      </c>
      <c r="AD5084" t="s">
        <v>49</v>
      </c>
      <c r="AE5084" t="s">
        <v>50</v>
      </c>
      <c r="AF5084">
        <v>0</v>
      </c>
      <c r="AG5084" t="s">
        <v>56</v>
      </c>
      <c r="AH5084" t="str">
        <f>"Trad IRN"</f>
        <v>Trad IRN</v>
      </c>
      <c r="AI5084" t="str">
        <f>"Bldg IRN"</f>
        <v>Bldg IRN</v>
      </c>
      <c r="AJ5084" t="s">
        <v>48</v>
      </c>
      <c r="AK5084" t="s">
        <v>48</v>
      </c>
      <c r="AL5084" t="s">
        <v>53</v>
      </c>
      <c r="AM5084">
        <v>1113.0999999999999</v>
      </c>
      <c r="AN5084">
        <v>1113.0999999999999</v>
      </c>
      <c r="AO5084">
        <v>15</v>
      </c>
    </row>
    <row r="5085" spans="1:41" x14ac:dyDescent="0.3">
      <c r="A5085" t="str">
        <f>"Trad IRN"</f>
        <v>Trad IRN</v>
      </c>
      <c r="B5085" t="str">
        <f>"Bldg IRN"</f>
        <v>Bldg IRN</v>
      </c>
      <c r="C5085" t="s">
        <v>41</v>
      </c>
      <c r="D5085" t="s">
        <v>3</v>
      </c>
      <c r="E5085" t="s">
        <v>80</v>
      </c>
      <c r="F5085" t="s">
        <v>81</v>
      </c>
      <c r="G5085" t="s">
        <v>82</v>
      </c>
      <c r="H5085" t="s">
        <v>83</v>
      </c>
      <c r="I5085" t="str">
        <f>"Trad IRN"</f>
        <v>Trad IRN</v>
      </c>
      <c r="J5085" t="s">
        <v>43</v>
      </c>
      <c r="K5085" t="s">
        <v>44</v>
      </c>
      <c r="L5085" t="s">
        <v>45</v>
      </c>
      <c r="M5085" t="s">
        <v>46</v>
      </c>
      <c r="N5085" t="str">
        <f t="shared" si="507"/>
        <v>08/18/2022</v>
      </c>
      <c r="O5085" t="str">
        <f t="shared" si="508"/>
        <v>12/31/2500</v>
      </c>
      <c r="P5085">
        <v>1</v>
      </c>
      <c r="Q5085">
        <v>1</v>
      </c>
      <c r="S5085">
        <v>0</v>
      </c>
      <c r="T5085">
        <v>1</v>
      </c>
      <c r="U5085">
        <v>0</v>
      </c>
      <c r="V5085" t="str">
        <f>"Trad IRN"</f>
        <v>Trad IRN</v>
      </c>
      <c r="W5085">
        <v>100</v>
      </c>
      <c r="X5085" t="s">
        <v>47</v>
      </c>
      <c r="Z5085" t="s">
        <v>47</v>
      </c>
      <c r="AB5085" t="str">
        <f>"02"</f>
        <v>02</v>
      </c>
      <c r="AC5085" t="s">
        <v>48</v>
      </c>
      <c r="AD5085" t="s">
        <v>49</v>
      </c>
      <c r="AE5085" t="s">
        <v>50</v>
      </c>
      <c r="AF5085">
        <v>0</v>
      </c>
      <c r="AG5085" t="s">
        <v>56</v>
      </c>
      <c r="AH5085" t="str">
        <f>"Trad IRN"</f>
        <v>Trad IRN</v>
      </c>
      <c r="AI5085" t="str">
        <f>"Bldg IRN"</f>
        <v>Bldg IRN</v>
      </c>
      <c r="AJ5085" t="s">
        <v>48</v>
      </c>
      <c r="AK5085" t="s">
        <v>48</v>
      </c>
      <c r="AL5085" t="s">
        <v>53</v>
      </c>
      <c r="AM5085">
        <v>1113.0999999999999</v>
      </c>
      <c r="AN5085">
        <v>1113.0999999999999</v>
      </c>
      <c r="AO5085">
        <v>15</v>
      </c>
    </row>
    <row r="5086" spans="1:41" x14ac:dyDescent="0.3">
      <c r="A5086" t="str">
        <f>"Trad IRN"</f>
        <v>Trad IRN</v>
      </c>
      <c r="B5086" t="str">
        <f>"Bldg IRN"</f>
        <v>Bldg IRN</v>
      </c>
      <c r="C5086" t="s">
        <v>41</v>
      </c>
      <c r="D5086" t="s">
        <v>3</v>
      </c>
      <c r="E5086" t="s">
        <v>80</v>
      </c>
      <c r="F5086" t="s">
        <v>81</v>
      </c>
      <c r="G5086" t="s">
        <v>82</v>
      </c>
      <c r="H5086" t="s">
        <v>83</v>
      </c>
      <c r="I5086" t="str">
        <f>"Trad IRN"</f>
        <v>Trad IRN</v>
      </c>
      <c r="J5086" t="s">
        <v>43</v>
      </c>
      <c r="K5086" t="s">
        <v>44</v>
      </c>
      <c r="L5086" t="s">
        <v>45</v>
      </c>
      <c r="M5086" t="s">
        <v>59</v>
      </c>
      <c r="N5086" t="str">
        <f t="shared" si="507"/>
        <v>08/18/2022</v>
      </c>
      <c r="O5086" t="str">
        <f t="shared" si="508"/>
        <v>12/31/2500</v>
      </c>
      <c r="P5086">
        <v>1</v>
      </c>
      <c r="Q5086">
        <v>1</v>
      </c>
      <c r="S5086">
        <v>1</v>
      </c>
      <c r="T5086">
        <v>1</v>
      </c>
      <c r="U5086">
        <v>0</v>
      </c>
      <c r="V5086" t="s">
        <v>84</v>
      </c>
      <c r="W5086">
        <v>100</v>
      </c>
      <c r="X5086" t="s">
        <v>47</v>
      </c>
      <c r="Z5086" t="s">
        <v>47</v>
      </c>
      <c r="AB5086" t="str">
        <f>"05"</f>
        <v>05</v>
      </c>
      <c r="AC5086" t="s">
        <v>48</v>
      </c>
      <c r="AD5086" t="s">
        <v>49</v>
      </c>
      <c r="AE5086" t="s">
        <v>50</v>
      </c>
      <c r="AF5086">
        <v>0</v>
      </c>
      <c r="AG5086" t="s">
        <v>56</v>
      </c>
      <c r="AH5086" t="str">
        <f>"Trad IRN"</f>
        <v>Trad IRN</v>
      </c>
      <c r="AI5086" t="str">
        <f>"Bldg IRN"</f>
        <v>Bldg IRN</v>
      </c>
      <c r="AJ5086" t="s">
        <v>48</v>
      </c>
      <c r="AK5086" t="s">
        <v>48</v>
      </c>
      <c r="AL5086" t="s">
        <v>53</v>
      </c>
      <c r="AM5086">
        <v>1113.0999999999999</v>
      </c>
      <c r="AN5086">
        <v>1113.0999999999999</v>
      </c>
      <c r="AO5086">
        <v>15</v>
      </c>
    </row>
    <row r="5087" spans="1:41" x14ac:dyDescent="0.3">
      <c r="A5087" t="str">
        <f>"Trad IRN"</f>
        <v>Trad IRN</v>
      </c>
      <c r="B5087" t="str">
        <f>"Bldg IRN"</f>
        <v>Bldg IRN</v>
      </c>
      <c r="C5087" t="s">
        <v>41</v>
      </c>
      <c r="D5087" t="s">
        <v>3</v>
      </c>
      <c r="E5087" t="s">
        <v>80</v>
      </c>
      <c r="F5087" t="s">
        <v>81</v>
      </c>
      <c r="G5087" t="s">
        <v>82</v>
      </c>
      <c r="H5087" t="s">
        <v>83</v>
      </c>
      <c r="I5087" t="str">
        <f>"Trad IRN"</f>
        <v>Trad IRN</v>
      </c>
      <c r="J5087" t="s">
        <v>43</v>
      </c>
      <c r="K5087" t="s">
        <v>44</v>
      </c>
      <c r="L5087" t="s">
        <v>45</v>
      </c>
      <c r="M5087" t="s">
        <v>46</v>
      </c>
      <c r="N5087" t="str">
        <f t="shared" si="507"/>
        <v>08/18/2022</v>
      </c>
      <c r="O5087" t="str">
        <f t="shared" si="508"/>
        <v>12/31/2500</v>
      </c>
      <c r="P5087">
        <v>1</v>
      </c>
      <c r="Q5087">
        <v>1</v>
      </c>
      <c r="R5087">
        <v>1</v>
      </c>
      <c r="S5087">
        <v>0</v>
      </c>
      <c r="T5087">
        <v>1</v>
      </c>
      <c r="U5087">
        <v>0</v>
      </c>
      <c r="V5087" t="str">
        <f>"Trad IRN"</f>
        <v>Trad IRN</v>
      </c>
      <c r="W5087">
        <v>100</v>
      </c>
      <c r="X5087" t="s">
        <v>47</v>
      </c>
      <c r="Z5087" t="s">
        <v>47</v>
      </c>
      <c r="AB5087" t="str">
        <f>"02"</f>
        <v>02</v>
      </c>
      <c r="AC5087" t="str">
        <f>"12"</f>
        <v>12</v>
      </c>
      <c r="AD5087" t="str">
        <f>"6"</f>
        <v>6</v>
      </c>
      <c r="AE5087" t="s">
        <v>55</v>
      </c>
      <c r="AF5087">
        <v>0</v>
      </c>
      <c r="AG5087" t="s">
        <v>56</v>
      </c>
      <c r="AH5087" t="str">
        <f>"Trad IRN"</f>
        <v>Trad IRN</v>
      </c>
      <c r="AI5087" t="str">
        <f>"Bldg IRN"</f>
        <v>Bldg IRN</v>
      </c>
      <c r="AJ5087" t="s">
        <v>48</v>
      </c>
      <c r="AK5087" t="s">
        <v>48</v>
      </c>
      <c r="AL5087" t="s">
        <v>53</v>
      </c>
      <c r="AM5087">
        <v>1113.0999999999999</v>
      </c>
      <c r="AN5087">
        <v>1113.0999999999999</v>
      </c>
      <c r="AO5087">
        <v>15</v>
      </c>
    </row>
    <row r="5088" spans="1:41" x14ac:dyDescent="0.3">
      <c r="A5088" t="str">
        <f>"Trad IRN"</f>
        <v>Trad IRN</v>
      </c>
      <c r="B5088" t="str">
        <f>"Bldg IRN"</f>
        <v>Bldg IRN</v>
      </c>
      <c r="C5088" t="s">
        <v>41</v>
      </c>
      <c r="D5088" t="s">
        <v>3</v>
      </c>
      <c r="E5088" t="s">
        <v>80</v>
      </c>
      <c r="F5088" t="s">
        <v>81</v>
      </c>
      <c r="G5088" t="s">
        <v>82</v>
      </c>
      <c r="H5088" t="s">
        <v>83</v>
      </c>
      <c r="I5088" t="str">
        <f>"Trad IRN"</f>
        <v>Trad IRN</v>
      </c>
      <c r="J5088" t="s">
        <v>43</v>
      </c>
      <c r="K5088" t="s">
        <v>44</v>
      </c>
      <c r="L5088" t="s">
        <v>45</v>
      </c>
      <c r="M5088" t="s">
        <v>46</v>
      </c>
      <c r="N5088" t="str">
        <f t="shared" si="507"/>
        <v>08/18/2022</v>
      </c>
      <c r="O5088" t="str">
        <f t="shared" si="508"/>
        <v>12/31/2500</v>
      </c>
      <c r="P5088">
        <v>1</v>
      </c>
      <c r="Q5088">
        <v>1</v>
      </c>
      <c r="S5088">
        <v>0</v>
      </c>
      <c r="T5088">
        <v>1</v>
      </c>
      <c r="U5088">
        <v>0</v>
      </c>
      <c r="V5088" t="str">
        <f>"Trad IRN"</f>
        <v>Trad IRN</v>
      </c>
      <c r="W5088">
        <v>100</v>
      </c>
      <c r="X5088" t="s">
        <v>47</v>
      </c>
      <c r="Z5088" t="s">
        <v>47</v>
      </c>
      <c r="AB5088" t="str">
        <f>"02"</f>
        <v>02</v>
      </c>
      <c r="AC5088" t="s">
        <v>48</v>
      </c>
      <c r="AD5088" t="s">
        <v>49</v>
      </c>
      <c r="AE5088" t="s">
        <v>55</v>
      </c>
      <c r="AF5088">
        <v>0</v>
      </c>
      <c r="AG5088" t="s">
        <v>56</v>
      </c>
      <c r="AH5088" t="str">
        <f>"Trad IRN"</f>
        <v>Trad IRN</v>
      </c>
      <c r="AI5088" t="str">
        <f>"Bldg IRN"</f>
        <v>Bldg IRN</v>
      </c>
      <c r="AJ5088" t="s">
        <v>48</v>
      </c>
      <c r="AK5088" t="s">
        <v>48</v>
      </c>
      <c r="AL5088" t="s">
        <v>53</v>
      </c>
      <c r="AM5088">
        <v>1113.0999999999999</v>
      </c>
      <c r="AN5088">
        <v>1113.0999999999999</v>
      </c>
      <c r="AO5088">
        <v>15</v>
      </c>
    </row>
    <row r="5089" spans="1:41" x14ac:dyDescent="0.3">
      <c r="A5089" t="str">
        <f>"Trad IRN"</f>
        <v>Trad IRN</v>
      </c>
      <c r="B5089" t="str">
        <f>"Bldg IRN"</f>
        <v>Bldg IRN</v>
      </c>
      <c r="C5089" t="s">
        <v>41</v>
      </c>
      <c r="D5089" t="s">
        <v>3</v>
      </c>
      <c r="E5089" t="s">
        <v>80</v>
      </c>
      <c r="F5089" t="s">
        <v>81</v>
      </c>
      <c r="G5089" t="s">
        <v>82</v>
      </c>
      <c r="H5089" t="s">
        <v>83</v>
      </c>
      <c r="I5089" t="str">
        <f>"Trad IRN"</f>
        <v>Trad IRN</v>
      </c>
      <c r="J5089" t="s">
        <v>43</v>
      </c>
      <c r="K5089" t="s">
        <v>44</v>
      </c>
      <c r="L5089" t="s">
        <v>45</v>
      </c>
      <c r="M5089" t="s">
        <v>46</v>
      </c>
      <c r="N5089" t="str">
        <f t="shared" si="507"/>
        <v>08/18/2022</v>
      </c>
      <c r="O5089" t="str">
        <f t="shared" si="508"/>
        <v>12/31/2500</v>
      </c>
      <c r="P5089">
        <v>1</v>
      </c>
      <c r="Q5089">
        <v>1</v>
      </c>
      <c r="S5089">
        <v>0</v>
      </c>
      <c r="T5089">
        <v>1</v>
      </c>
      <c r="U5089">
        <v>0</v>
      </c>
      <c r="V5089" t="str">
        <f>"Trad IRN"</f>
        <v>Trad IRN</v>
      </c>
      <c r="W5089">
        <v>100</v>
      </c>
      <c r="X5089" t="s">
        <v>47</v>
      </c>
      <c r="Z5089" t="s">
        <v>47</v>
      </c>
      <c r="AB5089" t="str">
        <f>"01"</f>
        <v>01</v>
      </c>
      <c r="AC5089" t="s">
        <v>48</v>
      </c>
      <c r="AD5089" t="s">
        <v>49</v>
      </c>
      <c r="AE5089" t="s">
        <v>50</v>
      </c>
      <c r="AF5089">
        <v>0</v>
      </c>
      <c r="AG5089" t="s">
        <v>56</v>
      </c>
      <c r="AH5089" t="str">
        <f>"Trad IRN"</f>
        <v>Trad IRN</v>
      </c>
      <c r="AI5089" t="str">
        <f>"Bldg IRN"</f>
        <v>Bldg IRN</v>
      </c>
      <c r="AJ5089" t="s">
        <v>48</v>
      </c>
      <c r="AK5089" t="s">
        <v>48</v>
      </c>
      <c r="AL5089" t="s">
        <v>53</v>
      </c>
      <c r="AM5089">
        <v>1113.0999999999999</v>
      </c>
      <c r="AN5089">
        <v>1113.0999999999999</v>
      </c>
      <c r="AO5089">
        <v>15</v>
      </c>
    </row>
    <row r="5090" spans="1:41" x14ac:dyDescent="0.3">
      <c r="A5090" t="str">
        <f>"Trad IRN"</f>
        <v>Trad IRN</v>
      </c>
      <c r="B5090" t="str">
        <f>"Bldg IRN"</f>
        <v>Bldg IRN</v>
      </c>
      <c r="C5090" t="s">
        <v>41</v>
      </c>
      <c r="D5090" t="s">
        <v>3</v>
      </c>
      <c r="E5090" t="s">
        <v>80</v>
      </c>
      <c r="F5090" t="s">
        <v>81</v>
      </c>
      <c r="G5090" t="s">
        <v>82</v>
      </c>
      <c r="H5090" t="s">
        <v>83</v>
      </c>
      <c r="I5090" t="str">
        <f>"Trad IRN"</f>
        <v>Trad IRN</v>
      </c>
      <c r="J5090" t="s">
        <v>43</v>
      </c>
      <c r="K5090" t="s">
        <v>44</v>
      </c>
      <c r="L5090" t="s">
        <v>45</v>
      </c>
      <c r="M5090" t="s">
        <v>46</v>
      </c>
      <c r="N5090" t="str">
        <f t="shared" si="507"/>
        <v>08/18/2022</v>
      </c>
      <c r="O5090" t="str">
        <f t="shared" si="508"/>
        <v>12/31/2500</v>
      </c>
      <c r="P5090">
        <v>1</v>
      </c>
      <c r="Q5090">
        <v>1</v>
      </c>
      <c r="S5090">
        <v>0</v>
      </c>
      <c r="T5090">
        <v>1</v>
      </c>
      <c r="U5090">
        <v>0</v>
      </c>
      <c r="V5090" t="str">
        <f>"Trad IRN"</f>
        <v>Trad IRN</v>
      </c>
      <c r="W5090">
        <v>100</v>
      </c>
      <c r="X5090" t="s">
        <v>47</v>
      </c>
      <c r="Z5090" t="s">
        <v>47</v>
      </c>
      <c r="AB5090" t="str">
        <f>"02"</f>
        <v>02</v>
      </c>
      <c r="AC5090" t="s">
        <v>48</v>
      </c>
      <c r="AD5090" t="s">
        <v>49</v>
      </c>
      <c r="AE5090" t="s">
        <v>50</v>
      </c>
      <c r="AF5090">
        <v>0</v>
      </c>
      <c r="AG5090" t="s">
        <v>56</v>
      </c>
      <c r="AH5090" t="str">
        <f>"Trad IRN"</f>
        <v>Trad IRN</v>
      </c>
      <c r="AI5090" t="str">
        <f>"Bldg IRN"</f>
        <v>Bldg IRN</v>
      </c>
      <c r="AJ5090" t="s">
        <v>48</v>
      </c>
      <c r="AK5090" t="s">
        <v>48</v>
      </c>
      <c r="AL5090" t="s">
        <v>53</v>
      </c>
      <c r="AM5090">
        <v>1113.0999999999999</v>
      </c>
      <c r="AN5090">
        <v>1113.0999999999999</v>
      </c>
      <c r="AO5090">
        <v>15</v>
      </c>
    </row>
    <row r="5091" spans="1:41" x14ac:dyDescent="0.3">
      <c r="A5091" t="str">
        <f>"Trad IRN"</f>
        <v>Trad IRN</v>
      </c>
      <c r="B5091" t="str">
        <f>"Bldg IRN"</f>
        <v>Bldg IRN</v>
      </c>
      <c r="C5091" t="s">
        <v>41</v>
      </c>
      <c r="D5091" t="s">
        <v>3</v>
      </c>
      <c r="E5091" t="s">
        <v>80</v>
      </c>
      <c r="F5091" t="s">
        <v>81</v>
      </c>
      <c r="G5091" t="s">
        <v>82</v>
      </c>
      <c r="H5091" t="s">
        <v>83</v>
      </c>
      <c r="I5091" t="str">
        <f>"Trad IRN"</f>
        <v>Trad IRN</v>
      </c>
      <c r="J5091" t="s">
        <v>43</v>
      </c>
      <c r="K5091" t="s">
        <v>44</v>
      </c>
      <c r="L5091" t="s">
        <v>45</v>
      </c>
      <c r="M5091" t="s">
        <v>46</v>
      </c>
      <c r="N5091" t="str">
        <f t="shared" si="507"/>
        <v>08/18/2022</v>
      </c>
      <c r="O5091" t="str">
        <f t="shared" si="508"/>
        <v>12/31/2500</v>
      </c>
      <c r="P5091">
        <v>1</v>
      </c>
      <c r="Q5091">
        <v>1</v>
      </c>
      <c r="S5091">
        <v>0</v>
      </c>
      <c r="T5091">
        <v>1</v>
      </c>
      <c r="U5091">
        <v>0</v>
      </c>
      <c r="V5091" t="str">
        <f>"Trad IRN"</f>
        <v>Trad IRN</v>
      </c>
      <c r="W5091">
        <v>100</v>
      </c>
      <c r="X5091" t="s">
        <v>47</v>
      </c>
      <c r="Z5091" t="s">
        <v>47</v>
      </c>
      <c r="AB5091" t="str">
        <f>"05"</f>
        <v>05</v>
      </c>
      <c r="AC5091" t="s">
        <v>48</v>
      </c>
      <c r="AD5091" t="s">
        <v>49</v>
      </c>
      <c r="AE5091" t="s">
        <v>50</v>
      </c>
      <c r="AF5091">
        <v>0</v>
      </c>
      <c r="AG5091" t="s">
        <v>56</v>
      </c>
      <c r="AH5091" t="str">
        <f>"Trad IRN"</f>
        <v>Trad IRN</v>
      </c>
      <c r="AI5091" t="str">
        <f>"Bldg IRN"</f>
        <v>Bldg IRN</v>
      </c>
      <c r="AJ5091" t="s">
        <v>48</v>
      </c>
      <c r="AK5091" t="s">
        <v>48</v>
      </c>
      <c r="AL5091" t="s">
        <v>53</v>
      </c>
      <c r="AM5091">
        <v>1113.0999999999999</v>
      </c>
      <c r="AN5091">
        <v>1113.0999999999999</v>
      </c>
      <c r="AO5091">
        <v>15</v>
      </c>
    </row>
    <row r="5092" spans="1:41" x14ac:dyDescent="0.3">
      <c r="A5092" t="str">
        <f>"Trad IRN"</f>
        <v>Trad IRN</v>
      </c>
      <c r="B5092" t="str">
        <f>"Bldg IRN"</f>
        <v>Bldg IRN</v>
      </c>
      <c r="C5092" t="s">
        <v>41</v>
      </c>
      <c r="D5092" t="s">
        <v>3</v>
      </c>
      <c r="E5092" t="s">
        <v>80</v>
      </c>
      <c r="F5092" t="s">
        <v>81</v>
      </c>
      <c r="G5092" t="s">
        <v>82</v>
      </c>
      <c r="H5092" t="s">
        <v>83</v>
      </c>
      <c r="I5092" t="str">
        <f>"Trad IRN"</f>
        <v>Trad IRN</v>
      </c>
      <c r="J5092" t="s">
        <v>43</v>
      </c>
      <c r="K5092" t="s">
        <v>44</v>
      </c>
      <c r="L5092" t="s">
        <v>45</v>
      </c>
      <c r="M5092" t="s">
        <v>46</v>
      </c>
      <c r="N5092" t="str">
        <f t="shared" si="507"/>
        <v>08/18/2022</v>
      </c>
      <c r="O5092" t="str">
        <f t="shared" si="508"/>
        <v>12/31/2500</v>
      </c>
      <c r="P5092">
        <v>1</v>
      </c>
      <c r="Q5092">
        <v>1</v>
      </c>
      <c r="S5092">
        <v>0</v>
      </c>
      <c r="T5092">
        <v>1</v>
      </c>
      <c r="U5092">
        <v>0</v>
      </c>
      <c r="V5092" t="str">
        <f>"Trad IRN"</f>
        <v>Trad IRN</v>
      </c>
      <c r="W5092">
        <v>100</v>
      </c>
      <c r="X5092" t="s">
        <v>47</v>
      </c>
      <c r="Z5092" t="s">
        <v>47</v>
      </c>
      <c r="AB5092" t="str">
        <f>"04"</f>
        <v>04</v>
      </c>
      <c r="AC5092" t="s">
        <v>48</v>
      </c>
      <c r="AD5092" t="s">
        <v>49</v>
      </c>
      <c r="AE5092" t="s">
        <v>50</v>
      </c>
      <c r="AF5092">
        <v>0</v>
      </c>
      <c r="AG5092" t="s">
        <v>56</v>
      </c>
      <c r="AH5092" t="str">
        <f>"Trad IRN"</f>
        <v>Trad IRN</v>
      </c>
      <c r="AI5092" t="str">
        <f>"Bldg IRN"</f>
        <v>Bldg IRN</v>
      </c>
      <c r="AJ5092" t="s">
        <v>48</v>
      </c>
      <c r="AK5092" t="s">
        <v>48</v>
      </c>
      <c r="AL5092" t="s">
        <v>53</v>
      </c>
      <c r="AM5092">
        <v>1113.0999999999999</v>
      </c>
      <c r="AN5092">
        <v>1113.0999999999999</v>
      </c>
      <c r="AO5092">
        <v>15</v>
      </c>
    </row>
    <row r="5093" spans="1:41" x14ac:dyDescent="0.3">
      <c r="A5093" t="str">
        <f>"Trad IRN"</f>
        <v>Trad IRN</v>
      </c>
      <c r="B5093" t="str">
        <f>"Bldg IRN"</f>
        <v>Bldg IRN</v>
      </c>
      <c r="C5093" t="s">
        <v>41</v>
      </c>
      <c r="D5093" t="s">
        <v>3</v>
      </c>
      <c r="E5093" t="s">
        <v>80</v>
      </c>
      <c r="F5093" t="s">
        <v>81</v>
      </c>
      <c r="G5093" t="s">
        <v>82</v>
      </c>
      <c r="H5093" t="s">
        <v>83</v>
      </c>
      <c r="I5093" t="str">
        <f>"Trad IRN"</f>
        <v>Trad IRN</v>
      </c>
      <c r="J5093" t="s">
        <v>43</v>
      </c>
      <c r="K5093" t="s">
        <v>44</v>
      </c>
      <c r="L5093" t="s">
        <v>45</v>
      </c>
      <c r="M5093" t="s">
        <v>46</v>
      </c>
      <c r="N5093" t="str">
        <f t="shared" si="507"/>
        <v>08/18/2022</v>
      </c>
      <c r="O5093" t="str">
        <f t="shared" si="508"/>
        <v>12/31/2500</v>
      </c>
      <c r="P5093">
        <v>1</v>
      </c>
      <c r="Q5093">
        <v>1</v>
      </c>
      <c r="R5093">
        <v>1</v>
      </c>
      <c r="S5093">
        <v>0</v>
      </c>
      <c r="T5093">
        <v>1</v>
      </c>
      <c r="U5093">
        <v>0</v>
      </c>
      <c r="V5093" t="str">
        <f>"Trad IRN"</f>
        <v>Trad IRN</v>
      </c>
      <c r="W5093">
        <v>100</v>
      </c>
      <c r="X5093" t="s">
        <v>47</v>
      </c>
      <c r="Z5093" t="s">
        <v>47</v>
      </c>
      <c r="AB5093" t="s">
        <v>57</v>
      </c>
      <c r="AC5093" t="str">
        <f>"05"</f>
        <v>05</v>
      </c>
      <c r="AD5093" t="str">
        <f>"1"</f>
        <v>1</v>
      </c>
      <c r="AE5093" t="s">
        <v>50</v>
      </c>
      <c r="AF5093">
        <v>0</v>
      </c>
      <c r="AG5093" t="s">
        <v>56</v>
      </c>
      <c r="AH5093" t="str">
        <f>"Trad IRN"</f>
        <v>Trad IRN</v>
      </c>
      <c r="AI5093" t="str">
        <f>"Bldg IRN"</f>
        <v>Bldg IRN</v>
      </c>
      <c r="AJ5093" t="s">
        <v>48</v>
      </c>
      <c r="AK5093" t="s">
        <v>48</v>
      </c>
      <c r="AL5093" t="s">
        <v>53</v>
      </c>
      <c r="AM5093">
        <v>1113.0999999999999</v>
      </c>
      <c r="AN5093">
        <v>1113.0999999999999</v>
      </c>
      <c r="AO5093">
        <v>15</v>
      </c>
    </row>
    <row r="5094" spans="1:41" x14ac:dyDescent="0.3">
      <c r="A5094" t="str">
        <f>"Trad IRN"</f>
        <v>Trad IRN</v>
      </c>
      <c r="B5094" t="str">
        <f>"Bldg IRN"</f>
        <v>Bldg IRN</v>
      </c>
      <c r="C5094" t="s">
        <v>41</v>
      </c>
      <c r="D5094" t="s">
        <v>3</v>
      </c>
      <c r="E5094" t="s">
        <v>80</v>
      </c>
      <c r="F5094" t="s">
        <v>81</v>
      </c>
      <c r="G5094" t="s">
        <v>82</v>
      </c>
      <c r="H5094" t="s">
        <v>83</v>
      </c>
      <c r="I5094" t="str">
        <f>"Trad IRN"</f>
        <v>Trad IRN</v>
      </c>
      <c r="J5094" t="s">
        <v>43</v>
      </c>
      <c r="K5094" t="s">
        <v>44</v>
      </c>
      <c r="L5094" t="s">
        <v>45</v>
      </c>
      <c r="M5094" t="s">
        <v>46</v>
      </c>
      <c r="N5094" t="str">
        <f t="shared" si="507"/>
        <v>08/18/2022</v>
      </c>
      <c r="O5094" t="str">
        <f t="shared" si="508"/>
        <v>12/31/2500</v>
      </c>
      <c r="P5094">
        <v>1</v>
      </c>
      <c r="Q5094">
        <v>1</v>
      </c>
      <c r="S5094">
        <v>0</v>
      </c>
      <c r="T5094">
        <v>1</v>
      </c>
      <c r="U5094">
        <v>0</v>
      </c>
      <c r="V5094" t="str">
        <f>"Trad IRN"</f>
        <v>Trad IRN</v>
      </c>
      <c r="W5094">
        <v>100</v>
      </c>
      <c r="X5094" t="s">
        <v>47</v>
      </c>
      <c r="Z5094" t="s">
        <v>47</v>
      </c>
      <c r="AB5094" t="str">
        <f>"02"</f>
        <v>02</v>
      </c>
      <c r="AC5094" t="s">
        <v>48</v>
      </c>
      <c r="AD5094" t="s">
        <v>49</v>
      </c>
      <c r="AE5094" t="s">
        <v>50</v>
      </c>
      <c r="AF5094">
        <v>0</v>
      </c>
      <c r="AG5094" t="s">
        <v>56</v>
      </c>
      <c r="AH5094" t="str">
        <f>"Trad IRN"</f>
        <v>Trad IRN</v>
      </c>
      <c r="AI5094" t="str">
        <f>"Bldg IRN"</f>
        <v>Bldg IRN</v>
      </c>
      <c r="AJ5094" t="s">
        <v>48</v>
      </c>
      <c r="AK5094" t="s">
        <v>48</v>
      </c>
      <c r="AL5094" t="s">
        <v>53</v>
      </c>
      <c r="AM5094">
        <v>1113.0999999999999</v>
      </c>
      <c r="AN5094">
        <v>1113.0999999999999</v>
      </c>
      <c r="AO5094">
        <v>15</v>
      </c>
    </row>
    <row r="5095" spans="1:41" x14ac:dyDescent="0.3">
      <c r="A5095" t="str">
        <f>"Trad IRN"</f>
        <v>Trad IRN</v>
      </c>
      <c r="B5095" t="str">
        <f>"Bldg IRN"</f>
        <v>Bldg IRN</v>
      </c>
      <c r="C5095" t="s">
        <v>41</v>
      </c>
      <c r="D5095" t="s">
        <v>3</v>
      </c>
      <c r="E5095" t="s">
        <v>80</v>
      </c>
      <c r="F5095" t="s">
        <v>81</v>
      </c>
      <c r="G5095" t="s">
        <v>82</v>
      </c>
      <c r="H5095" t="s">
        <v>83</v>
      </c>
      <c r="I5095" t="str">
        <f>"Trad IRN"</f>
        <v>Trad IRN</v>
      </c>
      <c r="J5095" t="s">
        <v>43</v>
      </c>
      <c r="K5095" t="s">
        <v>44</v>
      </c>
      <c r="L5095" t="s">
        <v>45</v>
      </c>
      <c r="M5095" t="s">
        <v>46</v>
      </c>
      <c r="N5095" t="str">
        <f t="shared" si="507"/>
        <v>08/18/2022</v>
      </c>
      <c r="O5095" t="str">
        <f t="shared" si="508"/>
        <v>12/31/2500</v>
      </c>
      <c r="P5095">
        <v>1</v>
      </c>
      <c r="Q5095">
        <v>1</v>
      </c>
      <c r="S5095">
        <v>1</v>
      </c>
      <c r="T5095">
        <v>1</v>
      </c>
      <c r="U5095">
        <v>0</v>
      </c>
      <c r="V5095" t="str">
        <f>"Trad IRN"</f>
        <v>Trad IRN</v>
      </c>
      <c r="W5095">
        <v>100</v>
      </c>
      <c r="X5095" t="s">
        <v>47</v>
      </c>
      <c r="Z5095" t="s">
        <v>47</v>
      </c>
      <c r="AB5095" t="str">
        <f>"04"</f>
        <v>04</v>
      </c>
      <c r="AC5095" t="s">
        <v>48</v>
      </c>
      <c r="AD5095" t="s">
        <v>49</v>
      </c>
      <c r="AE5095" t="s">
        <v>50</v>
      </c>
      <c r="AF5095">
        <v>0</v>
      </c>
      <c r="AG5095" t="s">
        <v>56</v>
      </c>
      <c r="AH5095" t="str">
        <f>"Trad IRN"</f>
        <v>Trad IRN</v>
      </c>
      <c r="AI5095" t="str">
        <f>"Bldg IRN"</f>
        <v>Bldg IRN</v>
      </c>
      <c r="AJ5095" t="s">
        <v>48</v>
      </c>
      <c r="AK5095" t="s">
        <v>48</v>
      </c>
      <c r="AL5095" t="s">
        <v>53</v>
      </c>
      <c r="AM5095">
        <v>1113.0999999999999</v>
      </c>
      <c r="AN5095">
        <v>1113.0999999999999</v>
      </c>
      <c r="AO5095">
        <v>15</v>
      </c>
    </row>
    <row r="5096" spans="1:41" x14ac:dyDescent="0.3">
      <c r="A5096" t="str">
        <f>"Trad IRN"</f>
        <v>Trad IRN</v>
      </c>
      <c r="B5096" t="str">
        <f>"Bldg IRN"</f>
        <v>Bldg IRN</v>
      </c>
      <c r="C5096" t="s">
        <v>41</v>
      </c>
      <c r="D5096" t="s">
        <v>3</v>
      </c>
      <c r="E5096" t="s">
        <v>80</v>
      </c>
      <c r="F5096" t="s">
        <v>81</v>
      </c>
      <c r="G5096" t="s">
        <v>82</v>
      </c>
      <c r="H5096" t="s">
        <v>83</v>
      </c>
      <c r="I5096" t="str">
        <f>"Trad IRN"</f>
        <v>Trad IRN</v>
      </c>
      <c r="J5096" t="s">
        <v>43</v>
      </c>
      <c r="K5096" t="s">
        <v>44</v>
      </c>
      <c r="L5096" t="s">
        <v>45</v>
      </c>
      <c r="M5096" t="s">
        <v>46</v>
      </c>
      <c r="N5096" t="str">
        <f t="shared" si="507"/>
        <v>08/18/2022</v>
      </c>
      <c r="O5096" t="str">
        <f t="shared" si="508"/>
        <v>12/31/2500</v>
      </c>
      <c r="P5096">
        <v>0.5</v>
      </c>
      <c r="Q5096">
        <v>0.5</v>
      </c>
      <c r="S5096">
        <v>0</v>
      </c>
      <c r="T5096">
        <v>0.5</v>
      </c>
      <c r="U5096">
        <v>0</v>
      </c>
      <c r="V5096" t="str">
        <f>"Trad IRN"</f>
        <v>Trad IRN</v>
      </c>
      <c r="W5096">
        <v>50</v>
      </c>
      <c r="X5096" t="s">
        <v>47</v>
      </c>
      <c r="Z5096" t="s">
        <v>47</v>
      </c>
      <c r="AB5096" t="s">
        <v>57</v>
      </c>
      <c r="AC5096" t="s">
        <v>48</v>
      </c>
      <c r="AD5096" t="s">
        <v>49</v>
      </c>
      <c r="AE5096" t="s">
        <v>50</v>
      </c>
      <c r="AF5096">
        <v>0</v>
      </c>
      <c r="AG5096" t="s">
        <v>56</v>
      </c>
      <c r="AH5096" t="str">
        <f>"Trad IRN"</f>
        <v>Trad IRN</v>
      </c>
      <c r="AI5096" t="str">
        <f>"Bldg IRN"</f>
        <v>Bldg IRN</v>
      </c>
      <c r="AJ5096" t="s">
        <v>48</v>
      </c>
      <c r="AK5096" t="s">
        <v>48</v>
      </c>
      <c r="AL5096" t="s">
        <v>53</v>
      </c>
      <c r="AM5096">
        <v>556.54999999999995</v>
      </c>
      <c r="AN5096">
        <v>1113.0999999999999</v>
      </c>
      <c r="AO5096">
        <v>15</v>
      </c>
    </row>
    <row r="5097" spans="1:41" x14ac:dyDescent="0.3">
      <c r="A5097" t="str">
        <f>"Trad IRN"</f>
        <v>Trad IRN</v>
      </c>
      <c r="B5097" t="str">
        <f>"Bldg IRN"</f>
        <v>Bldg IRN</v>
      </c>
      <c r="C5097" t="s">
        <v>41</v>
      </c>
      <c r="D5097" t="s">
        <v>3</v>
      </c>
      <c r="E5097" t="s">
        <v>80</v>
      </c>
      <c r="F5097" t="s">
        <v>81</v>
      </c>
      <c r="G5097" t="s">
        <v>82</v>
      </c>
      <c r="H5097" t="s">
        <v>83</v>
      </c>
      <c r="I5097" t="str">
        <f>"Trad IRN"</f>
        <v>Trad IRN</v>
      </c>
      <c r="J5097" t="s">
        <v>43</v>
      </c>
      <c r="K5097" t="s">
        <v>44</v>
      </c>
      <c r="L5097" t="s">
        <v>45</v>
      </c>
      <c r="M5097" t="s">
        <v>46</v>
      </c>
      <c r="N5097" t="str">
        <f t="shared" si="507"/>
        <v>08/18/2022</v>
      </c>
      <c r="O5097" t="str">
        <f t="shared" si="508"/>
        <v>12/31/2500</v>
      </c>
      <c r="P5097">
        <v>1</v>
      </c>
      <c r="Q5097">
        <v>1</v>
      </c>
      <c r="S5097">
        <v>0</v>
      </c>
      <c r="T5097">
        <v>1</v>
      </c>
      <c r="U5097">
        <v>0</v>
      </c>
      <c r="V5097" t="str">
        <f>"Trad IRN"</f>
        <v>Trad IRN</v>
      </c>
      <c r="W5097">
        <v>100</v>
      </c>
      <c r="X5097" t="s">
        <v>47</v>
      </c>
      <c r="Z5097" t="s">
        <v>47</v>
      </c>
      <c r="AB5097" t="str">
        <f>"02"</f>
        <v>02</v>
      </c>
      <c r="AC5097" t="s">
        <v>48</v>
      </c>
      <c r="AD5097" t="s">
        <v>49</v>
      </c>
      <c r="AE5097" t="s">
        <v>50</v>
      </c>
      <c r="AF5097">
        <v>0</v>
      </c>
      <c r="AG5097" t="s">
        <v>56</v>
      </c>
      <c r="AH5097" t="str">
        <f>"Trad IRN"</f>
        <v>Trad IRN</v>
      </c>
      <c r="AI5097" t="str">
        <f>"Bldg IRN"</f>
        <v>Bldg IRN</v>
      </c>
      <c r="AJ5097" t="s">
        <v>48</v>
      </c>
      <c r="AK5097" t="s">
        <v>48</v>
      </c>
      <c r="AL5097" t="s">
        <v>53</v>
      </c>
      <c r="AM5097">
        <v>1113.0999999999999</v>
      </c>
      <c r="AN5097">
        <v>1113.0999999999999</v>
      </c>
      <c r="AO5097">
        <v>15</v>
      </c>
    </row>
    <row r="5098" spans="1:41" x14ac:dyDescent="0.3">
      <c r="A5098" t="str">
        <f>"Trad IRN"</f>
        <v>Trad IRN</v>
      </c>
      <c r="B5098" t="str">
        <f>"Bldg IRN"</f>
        <v>Bldg IRN</v>
      </c>
      <c r="C5098" t="s">
        <v>41</v>
      </c>
      <c r="D5098" t="s">
        <v>3</v>
      </c>
      <c r="E5098" t="s">
        <v>80</v>
      </c>
      <c r="F5098" t="s">
        <v>81</v>
      </c>
      <c r="G5098" t="s">
        <v>82</v>
      </c>
      <c r="H5098" t="s">
        <v>83</v>
      </c>
      <c r="I5098" t="str">
        <f>"Trad IRN"</f>
        <v>Trad IRN</v>
      </c>
      <c r="J5098" t="s">
        <v>43</v>
      </c>
      <c r="K5098" t="s">
        <v>44</v>
      </c>
      <c r="L5098" t="s">
        <v>45</v>
      </c>
      <c r="M5098" t="s">
        <v>46</v>
      </c>
      <c r="N5098" t="str">
        <f t="shared" si="507"/>
        <v>08/18/2022</v>
      </c>
      <c r="O5098" t="str">
        <f t="shared" si="508"/>
        <v>12/31/2500</v>
      </c>
      <c r="P5098">
        <v>1</v>
      </c>
      <c r="Q5098">
        <v>1</v>
      </c>
      <c r="S5098">
        <v>0</v>
      </c>
      <c r="T5098">
        <v>1</v>
      </c>
      <c r="U5098">
        <v>0</v>
      </c>
      <c r="V5098" t="str">
        <f>"Trad IRN"</f>
        <v>Trad IRN</v>
      </c>
      <c r="W5098">
        <v>100</v>
      </c>
      <c r="X5098" t="s">
        <v>47</v>
      </c>
      <c r="Z5098" t="s">
        <v>47</v>
      </c>
      <c r="AB5098" t="s">
        <v>57</v>
      </c>
      <c r="AC5098" t="s">
        <v>48</v>
      </c>
      <c r="AD5098" t="s">
        <v>49</v>
      </c>
      <c r="AE5098" t="s">
        <v>50</v>
      </c>
      <c r="AF5098">
        <v>0</v>
      </c>
      <c r="AG5098" t="s">
        <v>56</v>
      </c>
      <c r="AH5098" t="str">
        <f>"Trad IRN"</f>
        <v>Trad IRN</v>
      </c>
      <c r="AI5098" t="str">
        <f>"Bldg IRN"</f>
        <v>Bldg IRN</v>
      </c>
      <c r="AJ5098" t="s">
        <v>48</v>
      </c>
      <c r="AK5098" t="s">
        <v>48</v>
      </c>
      <c r="AL5098" t="s">
        <v>53</v>
      </c>
      <c r="AM5098">
        <v>1113.0999999999999</v>
      </c>
      <c r="AN5098">
        <v>1113.0999999999999</v>
      </c>
      <c r="AO5098">
        <v>15</v>
      </c>
    </row>
    <row r="5099" spans="1:41" x14ac:dyDescent="0.3">
      <c r="A5099" t="str">
        <f>"Trad IRN"</f>
        <v>Trad IRN</v>
      </c>
      <c r="B5099" t="str">
        <f>"Bldg IRN"</f>
        <v>Bldg IRN</v>
      </c>
      <c r="C5099" t="s">
        <v>41</v>
      </c>
      <c r="D5099" t="s">
        <v>3</v>
      </c>
      <c r="E5099" t="s">
        <v>80</v>
      </c>
      <c r="F5099" t="s">
        <v>81</v>
      </c>
      <c r="G5099" t="s">
        <v>82</v>
      </c>
      <c r="H5099" t="s">
        <v>83</v>
      </c>
      <c r="I5099" t="str">
        <f>"Trad IRN"</f>
        <v>Trad IRN</v>
      </c>
      <c r="J5099" t="s">
        <v>43</v>
      </c>
      <c r="K5099" t="s">
        <v>44</v>
      </c>
      <c r="L5099" t="s">
        <v>45</v>
      </c>
      <c r="M5099" t="s">
        <v>46</v>
      </c>
      <c r="N5099" t="str">
        <f t="shared" si="507"/>
        <v>08/18/2022</v>
      </c>
      <c r="O5099" t="str">
        <f t="shared" si="508"/>
        <v>12/31/2500</v>
      </c>
      <c r="P5099">
        <v>1</v>
      </c>
      <c r="Q5099">
        <v>1</v>
      </c>
      <c r="S5099">
        <v>0</v>
      </c>
      <c r="T5099">
        <v>1</v>
      </c>
      <c r="U5099">
        <v>0</v>
      </c>
      <c r="V5099" t="str">
        <f>"Trad IRN"</f>
        <v>Trad IRN</v>
      </c>
      <c r="W5099">
        <v>100</v>
      </c>
      <c r="X5099" t="s">
        <v>47</v>
      </c>
      <c r="Z5099" t="s">
        <v>47</v>
      </c>
      <c r="AB5099" t="str">
        <f>"04"</f>
        <v>04</v>
      </c>
      <c r="AC5099" t="s">
        <v>48</v>
      </c>
      <c r="AD5099" t="s">
        <v>49</v>
      </c>
      <c r="AE5099" t="s">
        <v>50</v>
      </c>
      <c r="AF5099">
        <v>0</v>
      </c>
      <c r="AG5099" t="s">
        <v>56</v>
      </c>
      <c r="AH5099" t="str">
        <f>"Trad IRN"</f>
        <v>Trad IRN</v>
      </c>
      <c r="AI5099" t="str">
        <f>"Bldg IRN"</f>
        <v>Bldg IRN</v>
      </c>
      <c r="AJ5099" t="s">
        <v>48</v>
      </c>
      <c r="AK5099" t="s">
        <v>48</v>
      </c>
      <c r="AL5099" t="s">
        <v>53</v>
      </c>
      <c r="AM5099">
        <v>1113.0999999999999</v>
      </c>
      <c r="AN5099">
        <v>1113.0999999999999</v>
      </c>
      <c r="AO5099">
        <v>15</v>
      </c>
    </row>
    <row r="5100" spans="1:41" x14ac:dyDescent="0.3">
      <c r="A5100" t="str">
        <f>"Trad IRN"</f>
        <v>Trad IRN</v>
      </c>
      <c r="B5100" t="str">
        <f>"Bldg IRN"</f>
        <v>Bldg IRN</v>
      </c>
      <c r="C5100" t="s">
        <v>41</v>
      </c>
      <c r="D5100" t="s">
        <v>3</v>
      </c>
      <c r="E5100" t="s">
        <v>80</v>
      </c>
      <c r="F5100" t="s">
        <v>81</v>
      </c>
      <c r="G5100" t="s">
        <v>82</v>
      </c>
      <c r="H5100" t="s">
        <v>83</v>
      </c>
      <c r="I5100" t="str">
        <f>"Trad IRN"</f>
        <v>Trad IRN</v>
      </c>
      <c r="J5100" t="s">
        <v>43</v>
      </c>
      <c r="K5100" t="s">
        <v>44</v>
      </c>
      <c r="L5100" t="s">
        <v>45</v>
      </c>
      <c r="M5100" t="s">
        <v>46</v>
      </c>
      <c r="N5100" t="str">
        <f t="shared" si="507"/>
        <v>08/18/2022</v>
      </c>
      <c r="O5100" t="str">
        <f t="shared" si="508"/>
        <v>12/31/2500</v>
      </c>
      <c r="P5100">
        <v>1</v>
      </c>
      <c r="Q5100">
        <v>1</v>
      </c>
      <c r="S5100">
        <v>0</v>
      </c>
      <c r="T5100">
        <v>1</v>
      </c>
      <c r="U5100">
        <v>0</v>
      </c>
      <c r="V5100" t="str">
        <f>"Trad IRN"</f>
        <v>Trad IRN</v>
      </c>
      <c r="W5100">
        <v>100</v>
      </c>
      <c r="X5100" t="s">
        <v>47</v>
      </c>
      <c r="Z5100" t="s">
        <v>47</v>
      </c>
      <c r="AB5100" t="str">
        <f>"03"</f>
        <v>03</v>
      </c>
      <c r="AC5100" t="s">
        <v>48</v>
      </c>
      <c r="AD5100" t="s">
        <v>49</v>
      </c>
      <c r="AE5100" t="s">
        <v>50</v>
      </c>
      <c r="AF5100">
        <v>0</v>
      </c>
      <c r="AG5100" t="s">
        <v>56</v>
      </c>
      <c r="AH5100" t="str">
        <f>"Trad IRN"</f>
        <v>Trad IRN</v>
      </c>
      <c r="AI5100" t="str">
        <f>"Bldg IRN"</f>
        <v>Bldg IRN</v>
      </c>
      <c r="AJ5100" t="s">
        <v>48</v>
      </c>
      <c r="AK5100" t="s">
        <v>48</v>
      </c>
      <c r="AL5100" t="s">
        <v>53</v>
      </c>
      <c r="AM5100">
        <v>1113.0999999999999</v>
      </c>
      <c r="AN5100">
        <v>1113.0999999999999</v>
      </c>
      <c r="AO5100">
        <v>15</v>
      </c>
    </row>
    <row r="5101" spans="1:41" x14ac:dyDescent="0.3">
      <c r="A5101" t="str">
        <f>"Trad IRN"</f>
        <v>Trad IRN</v>
      </c>
      <c r="B5101" t="str">
        <f>"Bldg IRN"</f>
        <v>Bldg IRN</v>
      </c>
      <c r="C5101" t="s">
        <v>41</v>
      </c>
      <c r="D5101" t="s">
        <v>3</v>
      </c>
      <c r="E5101" t="s">
        <v>80</v>
      </c>
      <c r="F5101" t="s">
        <v>81</v>
      </c>
      <c r="G5101" t="s">
        <v>82</v>
      </c>
      <c r="H5101" t="s">
        <v>83</v>
      </c>
      <c r="I5101" t="str">
        <f>"Trad IRN"</f>
        <v>Trad IRN</v>
      </c>
      <c r="J5101" t="s">
        <v>43</v>
      </c>
      <c r="K5101" t="s">
        <v>44</v>
      </c>
      <c r="L5101" t="s">
        <v>45</v>
      </c>
      <c r="M5101" t="s">
        <v>46</v>
      </c>
      <c r="N5101" t="str">
        <f t="shared" si="507"/>
        <v>08/18/2022</v>
      </c>
      <c r="O5101" t="str">
        <f t="shared" si="508"/>
        <v>12/31/2500</v>
      </c>
      <c r="P5101">
        <v>1</v>
      </c>
      <c r="Q5101">
        <v>1</v>
      </c>
      <c r="S5101">
        <v>0</v>
      </c>
      <c r="T5101">
        <v>1</v>
      </c>
      <c r="U5101">
        <v>0</v>
      </c>
      <c r="V5101" t="str">
        <f>"Trad IRN"</f>
        <v>Trad IRN</v>
      </c>
      <c r="W5101">
        <v>100</v>
      </c>
      <c r="X5101" t="s">
        <v>47</v>
      </c>
      <c r="Z5101" t="s">
        <v>47</v>
      </c>
      <c r="AB5101" t="str">
        <f>"02"</f>
        <v>02</v>
      </c>
      <c r="AC5101" t="s">
        <v>48</v>
      </c>
      <c r="AD5101" t="s">
        <v>49</v>
      </c>
      <c r="AE5101" t="s">
        <v>50</v>
      </c>
      <c r="AF5101">
        <v>0</v>
      </c>
      <c r="AG5101" t="s">
        <v>56</v>
      </c>
      <c r="AH5101" t="str">
        <f>"Trad IRN"</f>
        <v>Trad IRN</v>
      </c>
      <c r="AI5101" t="str">
        <f>"Bldg IRN"</f>
        <v>Bldg IRN</v>
      </c>
      <c r="AJ5101" t="s">
        <v>48</v>
      </c>
      <c r="AK5101" t="s">
        <v>48</v>
      </c>
      <c r="AL5101" t="s">
        <v>53</v>
      </c>
      <c r="AM5101">
        <v>1113.0999999999999</v>
      </c>
      <c r="AN5101">
        <v>1113.0999999999999</v>
      </c>
      <c r="AO5101">
        <v>15</v>
      </c>
    </row>
    <row r="5102" spans="1:41" x14ac:dyDescent="0.3">
      <c r="A5102" t="str">
        <f>"Trad IRN"</f>
        <v>Trad IRN</v>
      </c>
      <c r="B5102" t="str">
        <f>"Bldg IRN"</f>
        <v>Bldg IRN</v>
      </c>
      <c r="C5102" t="s">
        <v>41</v>
      </c>
      <c r="D5102" t="s">
        <v>3</v>
      </c>
      <c r="E5102" t="s">
        <v>80</v>
      </c>
      <c r="F5102" t="s">
        <v>81</v>
      </c>
      <c r="G5102" t="s">
        <v>82</v>
      </c>
      <c r="H5102" t="s">
        <v>83</v>
      </c>
      <c r="I5102" t="str">
        <f>"Trad IRN"</f>
        <v>Trad IRN</v>
      </c>
      <c r="J5102" t="s">
        <v>43</v>
      </c>
      <c r="K5102" t="s">
        <v>44</v>
      </c>
      <c r="L5102" t="s">
        <v>45</v>
      </c>
      <c r="M5102" t="s">
        <v>46</v>
      </c>
      <c r="N5102" t="str">
        <f t="shared" si="507"/>
        <v>08/18/2022</v>
      </c>
      <c r="O5102" t="str">
        <f t="shared" si="508"/>
        <v>12/31/2500</v>
      </c>
      <c r="P5102">
        <v>1</v>
      </c>
      <c r="Q5102">
        <v>1</v>
      </c>
      <c r="S5102">
        <v>0</v>
      </c>
      <c r="T5102">
        <v>1</v>
      </c>
      <c r="U5102">
        <v>0</v>
      </c>
      <c r="V5102" t="str">
        <f>"Trad IRN"</f>
        <v>Trad IRN</v>
      </c>
      <c r="W5102">
        <v>100</v>
      </c>
      <c r="X5102" t="s">
        <v>47</v>
      </c>
      <c r="Z5102" t="s">
        <v>47</v>
      </c>
      <c r="AB5102" t="str">
        <f>"01"</f>
        <v>01</v>
      </c>
      <c r="AC5102" t="s">
        <v>48</v>
      </c>
      <c r="AD5102" t="s">
        <v>49</v>
      </c>
      <c r="AE5102" t="s">
        <v>55</v>
      </c>
      <c r="AF5102">
        <v>0</v>
      </c>
      <c r="AG5102" t="s">
        <v>56</v>
      </c>
      <c r="AH5102" t="str">
        <f>"Trad IRN"</f>
        <v>Trad IRN</v>
      </c>
      <c r="AI5102" t="str">
        <f>"Bldg IRN"</f>
        <v>Bldg IRN</v>
      </c>
      <c r="AJ5102" t="s">
        <v>48</v>
      </c>
      <c r="AK5102" t="s">
        <v>48</v>
      </c>
      <c r="AL5102" t="s">
        <v>53</v>
      </c>
      <c r="AM5102">
        <v>1113.0999999999999</v>
      </c>
      <c r="AN5102">
        <v>1113.0999999999999</v>
      </c>
      <c r="AO5102">
        <v>15</v>
      </c>
    </row>
    <row r="5103" spans="1:41" x14ac:dyDescent="0.3">
      <c r="A5103" t="str">
        <f>"Trad IRN"</f>
        <v>Trad IRN</v>
      </c>
      <c r="B5103" t="str">
        <f>"Bldg IRN"</f>
        <v>Bldg IRN</v>
      </c>
      <c r="C5103" t="s">
        <v>41</v>
      </c>
      <c r="D5103" t="s">
        <v>3</v>
      </c>
      <c r="E5103" t="s">
        <v>80</v>
      </c>
      <c r="F5103" t="s">
        <v>81</v>
      </c>
      <c r="G5103" t="s">
        <v>82</v>
      </c>
      <c r="H5103" t="s">
        <v>83</v>
      </c>
      <c r="I5103" t="str">
        <f>"Trad IRN"</f>
        <v>Trad IRN</v>
      </c>
      <c r="J5103" t="s">
        <v>43</v>
      </c>
      <c r="K5103" t="s">
        <v>44</v>
      </c>
      <c r="L5103" t="s">
        <v>45</v>
      </c>
      <c r="M5103" t="s">
        <v>46</v>
      </c>
      <c r="N5103" t="str">
        <f t="shared" si="507"/>
        <v>08/18/2022</v>
      </c>
      <c r="O5103" t="str">
        <f t="shared" si="508"/>
        <v>12/31/2500</v>
      </c>
      <c r="P5103">
        <v>1</v>
      </c>
      <c r="Q5103">
        <v>1</v>
      </c>
      <c r="S5103">
        <v>0</v>
      </c>
      <c r="T5103">
        <v>1</v>
      </c>
      <c r="U5103">
        <v>0</v>
      </c>
      <c r="V5103" t="str">
        <f>"Trad IRN"</f>
        <v>Trad IRN</v>
      </c>
      <c r="W5103">
        <v>100</v>
      </c>
      <c r="X5103" t="s">
        <v>47</v>
      </c>
      <c r="Z5103" t="s">
        <v>47</v>
      </c>
      <c r="AB5103" t="str">
        <f>"03"</f>
        <v>03</v>
      </c>
      <c r="AC5103" t="s">
        <v>48</v>
      </c>
      <c r="AD5103" t="s">
        <v>49</v>
      </c>
      <c r="AE5103" t="s">
        <v>50</v>
      </c>
      <c r="AF5103">
        <v>0</v>
      </c>
      <c r="AG5103" t="s">
        <v>56</v>
      </c>
      <c r="AH5103" t="str">
        <f>"Trad IRN"</f>
        <v>Trad IRN</v>
      </c>
      <c r="AI5103" t="str">
        <f>"Bldg IRN"</f>
        <v>Bldg IRN</v>
      </c>
      <c r="AJ5103" t="s">
        <v>48</v>
      </c>
      <c r="AK5103" t="s">
        <v>48</v>
      </c>
      <c r="AL5103" t="s">
        <v>53</v>
      </c>
      <c r="AM5103">
        <v>1113.0999999999999</v>
      </c>
      <c r="AN5103">
        <v>1113.0999999999999</v>
      </c>
      <c r="AO5103">
        <v>15</v>
      </c>
    </row>
    <row r="5104" spans="1:41" x14ac:dyDescent="0.3">
      <c r="A5104" t="str">
        <f>"Trad IRN"</f>
        <v>Trad IRN</v>
      </c>
      <c r="B5104" t="str">
        <f>"Bldg IRN"</f>
        <v>Bldg IRN</v>
      </c>
      <c r="C5104" t="s">
        <v>41</v>
      </c>
      <c r="D5104" t="s">
        <v>3</v>
      </c>
      <c r="E5104" t="s">
        <v>80</v>
      </c>
      <c r="F5104" t="s">
        <v>81</v>
      </c>
      <c r="G5104" t="s">
        <v>82</v>
      </c>
      <c r="H5104" t="s">
        <v>83</v>
      </c>
      <c r="I5104" t="str">
        <f>"Trad IRN"</f>
        <v>Trad IRN</v>
      </c>
      <c r="J5104" t="s">
        <v>43</v>
      </c>
      <c r="K5104" t="s">
        <v>44</v>
      </c>
      <c r="L5104" t="s">
        <v>45</v>
      </c>
      <c r="M5104" t="s">
        <v>46</v>
      </c>
      <c r="N5104" t="str">
        <f t="shared" si="507"/>
        <v>08/18/2022</v>
      </c>
      <c r="O5104" t="str">
        <f t="shared" si="508"/>
        <v>12/31/2500</v>
      </c>
      <c r="P5104">
        <v>1</v>
      </c>
      <c r="Q5104">
        <v>1</v>
      </c>
      <c r="R5104">
        <v>1</v>
      </c>
      <c r="S5104">
        <v>0</v>
      </c>
      <c r="T5104">
        <v>1</v>
      </c>
      <c r="U5104">
        <v>0</v>
      </c>
      <c r="V5104" t="str">
        <f>"Trad IRN"</f>
        <v>Trad IRN</v>
      </c>
      <c r="W5104">
        <v>100</v>
      </c>
      <c r="X5104" t="s">
        <v>47</v>
      </c>
      <c r="Z5104" t="s">
        <v>47</v>
      </c>
      <c r="AB5104" t="str">
        <f>"02"</f>
        <v>02</v>
      </c>
      <c r="AC5104" t="str">
        <f>"12"</f>
        <v>12</v>
      </c>
      <c r="AD5104" t="str">
        <f>"6"</f>
        <v>6</v>
      </c>
      <c r="AE5104" t="s">
        <v>50</v>
      </c>
      <c r="AF5104">
        <v>0</v>
      </c>
      <c r="AG5104" t="s">
        <v>56</v>
      </c>
      <c r="AH5104" t="str">
        <f>"Trad IRN"</f>
        <v>Trad IRN</v>
      </c>
      <c r="AI5104" t="str">
        <f>"Bldg IRN"</f>
        <v>Bldg IRN</v>
      </c>
      <c r="AJ5104" t="s">
        <v>48</v>
      </c>
      <c r="AK5104" t="s">
        <v>48</v>
      </c>
      <c r="AL5104" t="s">
        <v>53</v>
      </c>
      <c r="AM5104">
        <v>1113.0999999999999</v>
      </c>
      <c r="AN5104">
        <v>1113.0999999999999</v>
      </c>
      <c r="AO5104">
        <v>15</v>
      </c>
    </row>
    <row r="5105" spans="1:41" x14ac:dyDescent="0.3">
      <c r="A5105" t="str">
        <f>"Trad IRN"</f>
        <v>Trad IRN</v>
      </c>
      <c r="B5105" t="str">
        <f>"Bldg IRN"</f>
        <v>Bldg IRN</v>
      </c>
      <c r="C5105" t="s">
        <v>41</v>
      </c>
      <c r="D5105" t="s">
        <v>3</v>
      </c>
      <c r="E5105" t="s">
        <v>80</v>
      </c>
      <c r="F5105" t="s">
        <v>81</v>
      </c>
      <c r="G5105" t="s">
        <v>82</v>
      </c>
      <c r="H5105" t="s">
        <v>83</v>
      </c>
      <c r="I5105" t="str">
        <f>"Trad IRN"</f>
        <v>Trad IRN</v>
      </c>
      <c r="J5105" t="s">
        <v>43</v>
      </c>
      <c r="K5105" t="s">
        <v>44</v>
      </c>
      <c r="L5105" t="s">
        <v>45</v>
      </c>
      <c r="M5105" t="s">
        <v>46</v>
      </c>
      <c r="N5105" t="str">
        <f t="shared" si="507"/>
        <v>08/18/2022</v>
      </c>
      <c r="O5105" t="str">
        <f t="shared" si="508"/>
        <v>12/31/2500</v>
      </c>
      <c r="P5105">
        <v>1</v>
      </c>
      <c r="Q5105">
        <v>1</v>
      </c>
      <c r="S5105">
        <v>0</v>
      </c>
      <c r="T5105">
        <v>1</v>
      </c>
      <c r="U5105">
        <v>0</v>
      </c>
      <c r="V5105" t="str">
        <f>"Trad IRN"</f>
        <v>Trad IRN</v>
      </c>
      <c r="W5105">
        <v>100</v>
      </c>
      <c r="X5105" t="s">
        <v>47</v>
      </c>
      <c r="Z5105" t="s">
        <v>47</v>
      </c>
      <c r="AB5105" t="str">
        <f>"02"</f>
        <v>02</v>
      </c>
      <c r="AC5105" t="s">
        <v>48</v>
      </c>
      <c r="AD5105" t="s">
        <v>49</v>
      </c>
      <c r="AE5105" t="s">
        <v>55</v>
      </c>
      <c r="AF5105">
        <v>0</v>
      </c>
      <c r="AG5105" t="s">
        <v>56</v>
      </c>
      <c r="AH5105" t="str">
        <f>"Trad IRN"</f>
        <v>Trad IRN</v>
      </c>
      <c r="AI5105" t="str">
        <f>"Bldg IRN"</f>
        <v>Bldg IRN</v>
      </c>
      <c r="AJ5105" t="s">
        <v>48</v>
      </c>
      <c r="AK5105" t="s">
        <v>48</v>
      </c>
      <c r="AL5105" t="s">
        <v>53</v>
      </c>
      <c r="AM5105">
        <v>1113.0999999999999</v>
      </c>
      <c r="AN5105">
        <v>1113.0999999999999</v>
      </c>
      <c r="AO5105">
        <v>15</v>
      </c>
    </row>
    <row r="5106" spans="1:41" x14ac:dyDescent="0.3">
      <c r="A5106" t="str">
        <f>"Trad IRN"</f>
        <v>Trad IRN</v>
      </c>
      <c r="B5106" t="str">
        <f>"Bldg IRN"</f>
        <v>Bldg IRN</v>
      </c>
      <c r="C5106" t="s">
        <v>41</v>
      </c>
      <c r="D5106" t="s">
        <v>3</v>
      </c>
      <c r="E5106" t="s">
        <v>80</v>
      </c>
      <c r="F5106" t="s">
        <v>81</v>
      </c>
      <c r="G5106" t="s">
        <v>82</v>
      </c>
      <c r="H5106" t="s">
        <v>83</v>
      </c>
      <c r="I5106" t="str">
        <f>"Trad IRN"</f>
        <v>Trad IRN</v>
      </c>
      <c r="J5106" t="s">
        <v>43</v>
      </c>
      <c r="K5106" t="s">
        <v>44</v>
      </c>
      <c r="L5106" t="s">
        <v>45</v>
      </c>
      <c r="M5106" t="s">
        <v>46</v>
      </c>
      <c r="N5106" t="str">
        <f t="shared" si="507"/>
        <v>08/18/2022</v>
      </c>
      <c r="O5106" t="str">
        <f t="shared" si="508"/>
        <v>12/31/2500</v>
      </c>
      <c r="P5106">
        <v>1</v>
      </c>
      <c r="Q5106">
        <v>1</v>
      </c>
      <c r="R5106">
        <v>1</v>
      </c>
      <c r="S5106">
        <v>0</v>
      </c>
      <c r="T5106">
        <v>1</v>
      </c>
      <c r="U5106">
        <v>0</v>
      </c>
      <c r="V5106" t="str">
        <f>"Trad IRN"</f>
        <v>Trad IRN</v>
      </c>
      <c r="W5106">
        <v>100</v>
      </c>
      <c r="X5106" t="s">
        <v>47</v>
      </c>
      <c r="Z5106" t="s">
        <v>47</v>
      </c>
      <c r="AB5106" t="str">
        <f>"02"</f>
        <v>02</v>
      </c>
      <c r="AC5106" t="str">
        <f>"15"</f>
        <v>15</v>
      </c>
      <c r="AD5106" t="str">
        <f>"2"</f>
        <v>2</v>
      </c>
      <c r="AE5106" t="s">
        <v>55</v>
      </c>
      <c r="AF5106">
        <v>0</v>
      </c>
      <c r="AG5106" t="s">
        <v>56</v>
      </c>
      <c r="AH5106" t="str">
        <f>"Trad IRN"</f>
        <v>Trad IRN</v>
      </c>
      <c r="AI5106" t="str">
        <f>"Bldg IRN"</f>
        <v>Bldg IRN</v>
      </c>
      <c r="AJ5106" t="s">
        <v>48</v>
      </c>
      <c r="AK5106" t="s">
        <v>48</v>
      </c>
      <c r="AL5106" t="s">
        <v>53</v>
      </c>
      <c r="AM5106">
        <v>1113.0999999999999</v>
      </c>
      <c r="AN5106">
        <v>1113.0999999999999</v>
      </c>
      <c r="AO5106">
        <v>15</v>
      </c>
    </row>
    <row r="5107" spans="1:41" x14ac:dyDescent="0.3">
      <c r="A5107" t="str">
        <f>"Trad IRN"</f>
        <v>Trad IRN</v>
      </c>
      <c r="B5107" t="str">
        <f>"Bldg IRN"</f>
        <v>Bldg IRN</v>
      </c>
      <c r="C5107" t="s">
        <v>41</v>
      </c>
      <c r="D5107" t="s">
        <v>3</v>
      </c>
      <c r="E5107" t="s">
        <v>80</v>
      </c>
      <c r="F5107" t="s">
        <v>81</v>
      </c>
      <c r="G5107" t="s">
        <v>82</v>
      </c>
      <c r="H5107" t="s">
        <v>83</v>
      </c>
      <c r="I5107" t="str">
        <f>"Trad IRN"</f>
        <v>Trad IRN</v>
      </c>
      <c r="J5107" t="s">
        <v>43</v>
      </c>
      <c r="K5107" t="s">
        <v>44</v>
      </c>
      <c r="L5107" t="s">
        <v>45</v>
      </c>
      <c r="M5107" t="s">
        <v>46</v>
      </c>
      <c r="N5107" t="str">
        <f t="shared" si="507"/>
        <v>08/18/2022</v>
      </c>
      <c r="O5107" t="str">
        <f t="shared" si="508"/>
        <v>12/31/2500</v>
      </c>
      <c r="P5107">
        <v>1</v>
      </c>
      <c r="Q5107">
        <v>1</v>
      </c>
      <c r="S5107">
        <v>0</v>
      </c>
      <c r="T5107">
        <v>1</v>
      </c>
      <c r="U5107">
        <v>0</v>
      </c>
      <c r="V5107" t="str">
        <f>"Trad IRN"</f>
        <v>Trad IRN</v>
      </c>
      <c r="W5107">
        <v>100</v>
      </c>
      <c r="X5107" t="s">
        <v>47</v>
      </c>
      <c r="Z5107" t="s">
        <v>47</v>
      </c>
      <c r="AB5107" t="str">
        <f>"02"</f>
        <v>02</v>
      </c>
      <c r="AC5107" t="s">
        <v>48</v>
      </c>
      <c r="AD5107" t="s">
        <v>49</v>
      </c>
      <c r="AE5107" t="s">
        <v>50</v>
      </c>
      <c r="AF5107">
        <v>0</v>
      </c>
      <c r="AG5107" t="s">
        <v>56</v>
      </c>
      <c r="AH5107" t="str">
        <f>"Trad IRN"</f>
        <v>Trad IRN</v>
      </c>
      <c r="AI5107" t="str">
        <f>"Bldg IRN"</f>
        <v>Bldg IRN</v>
      </c>
      <c r="AJ5107" t="s">
        <v>48</v>
      </c>
      <c r="AK5107" t="s">
        <v>48</v>
      </c>
      <c r="AL5107" t="s">
        <v>53</v>
      </c>
      <c r="AM5107">
        <v>1113.0999999999999</v>
      </c>
      <c r="AN5107">
        <v>1113.0999999999999</v>
      </c>
      <c r="AO5107">
        <v>15</v>
      </c>
    </row>
    <row r="5108" spans="1:41" x14ac:dyDescent="0.3">
      <c r="A5108" t="str">
        <f>"Trad IRN"</f>
        <v>Trad IRN</v>
      </c>
      <c r="B5108" t="str">
        <f>"Bldg IRN"</f>
        <v>Bldg IRN</v>
      </c>
      <c r="C5108" t="s">
        <v>41</v>
      </c>
      <c r="D5108" t="s">
        <v>3</v>
      </c>
      <c r="E5108" t="s">
        <v>80</v>
      </c>
      <c r="F5108" t="s">
        <v>81</v>
      </c>
      <c r="G5108" t="s">
        <v>82</v>
      </c>
      <c r="H5108" t="s">
        <v>83</v>
      </c>
      <c r="I5108" t="str">
        <f>"Trad IRN"</f>
        <v>Trad IRN</v>
      </c>
      <c r="J5108" t="s">
        <v>43</v>
      </c>
      <c r="K5108" t="s">
        <v>44</v>
      </c>
      <c r="L5108" t="s">
        <v>45</v>
      </c>
      <c r="M5108" t="s">
        <v>46</v>
      </c>
      <c r="N5108" t="str">
        <f t="shared" si="507"/>
        <v>08/18/2022</v>
      </c>
      <c r="O5108" t="str">
        <f t="shared" si="508"/>
        <v>12/31/2500</v>
      </c>
      <c r="P5108">
        <v>1</v>
      </c>
      <c r="Q5108">
        <v>1</v>
      </c>
      <c r="R5108">
        <v>1</v>
      </c>
      <c r="S5108">
        <v>0</v>
      </c>
      <c r="T5108">
        <v>1</v>
      </c>
      <c r="U5108">
        <v>0</v>
      </c>
      <c r="V5108" t="str">
        <f>"Trad IRN"</f>
        <v>Trad IRN</v>
      </c>
      <c r="W5108">
        <v>100</v>
      </c>
      <c r="X5108" t="s">
        <v>47</v>
      </c>
      <c r="Z5108" t="s">
        <v>47</v>
      </c>
      <c r="AB5108" t="str">
        <f>"04"</f>
        <v>04</v>
      </c>
      <c r="AC5108" t="str">
        <f>"10"</f>
        <v>10</v>
      </c>
      <c r="AD5108" t="str">
        <f>"2"</f>
        <v>2</v>
      </c>
      <c r="AE5108" t="s">
        <v>50</v>
      </c>
      <c r="AF5108">
        <v>0</v>
      </c>
      <c r="AG5108" t="s">
        <v>56</v>
      </c>
      <c r="AH5108" t="str">
        <f>"Trad IRN"</f>
        <v>Trad IRN</v>
      </c>
      <c r="AI5108" t="str">
        <f>"Bldg IRN"</f>
        <v>Bldg IRN</v>
      </c>
      <c r="AJ5108" t="s">
        <v>48</v>
      </c>
      <c r="AK5108" t="s">
        <v>48</v>
      </c>
      <c r="AL5108" t="s">
        <v>53</v>
      </c>
      <c r="AM5108">
        <v>1113.0999999999999</v>
      </c>
      <c r="AN5108">
        <v>1113.0999999999999</v>
      </c>
      <c r="AO5108">
        <v>15</v>
      </c>
    </row>
    <row r="5109" spans="1:41" x14ac:dyDescent="0.3">
      <c r="A5109" t="str">
        <f>"Trad IRN"</f>
        <v>Trad IRN</v>
      </c>
      <c r="B5109" t="str">
        <f>"Bldg IRN"</f>
        <v>Bldg IRN</v>
      </c>
      <c r="C5109" t="s">
        <v>41</v>
      </c>
      <c r="D5109" t="s">
        <v>3</v>
      </c>
      <c r="E5109" t="s">
        <v>80</v>
      </c>
      <c r="F5109" t="s">
        <v>81</v>
      </c>
      <c r="G5109" t="s">
        <v>82</v>
      </c>
      <c r="H5109" t="s">
        <v>83</v>
      </c>
      <c r="I5109" t="str">
        <f>"Trad IRN"</f>
        <v>Trad IRN</v>
      </c>
      <c r="J5109" t="s">
        <v>43</v>
      </c>
      <c r="K5109" t="s">
        <v>44</v>
      </c>
      <c r="L5109" t="s">
        <v>45</v>
      </c>
      <c r="M5109" t="s">
        <v>46</v>
      </c>
      <c r="N5109" t="str">
        <f t="shared" si="507"/>
        <v>08/18/2022</v>
      </c>
      <c r="O5109" t="str">
        <f t="shared" si="508"/>
        <v>12/31/2500</v>
      </c>
      <c r="P5109">
        <v>1</v>
      </c>
      <c r="Q5109">
        <v>1</v>
      </c>
      <c r="S5109">
        <v>0</v>
      </c>
      <c r="T5109">
        <v>1</v>
      </c>
      <c r="U5109">
        <v>0</v>
      </c>
      <c r="V5109" t="str">
        <f>"Trad IRN"</f>
        <v>Trad IRN</v>
      </c>
      <c r="W5109">
        <v>100</v>
      </c>
      <c r="X5109" t="s">
        <v>47</v>
      </c>
      <c r="Z5109" t="s">
        <v>47</v>
      </c>
      <c r="AB5109" t="str">
        <f>"05"</f>
        <v>05</v>
      </c>
      <c r="AC5109" t="s">
        <v>48</v>
      </c>
      <c r="AD5109" t="s">
        <v>49</v>
      </c>
      <c r="AE5109" t="s">
        <v>50</v>
      </c>
      <c r="AF5109">
        <v>0</v>
      </c>
      <c r="AG5109" t="s">
        <v>56</v>
      </c>
      <c r="AH5109" t="str">
        <f>"Trad IRN"</f>
        <v>Trad IRN</v>
      </c>
      <c r="AI5109" t="str">
        <f>"Bldg IRN"</f>
        <v>Bldg IRN</v>
      </c>
      <c r="AJ5109" t="s">
        <v>48</v>
      </c>
      <c r="AK5109" t="s">
        <v>48</v>
      </c>
      <c r="AL5109" t="s">
        <v>53</v>
      </c>
      <c r="AM5109">
        <v>1113.0999999999999</v>
      </c>
      <c r="AN5109">
        <v>1113.0999999999999</v>
      </c>
      <c r="AO5109">
        <v>15</v>
      </c>
    </row>
    <row r="5110" spans="1:41" x14ac:dyDescent="0.3">
      <c r="A5110" t="str">
        <f>"Trad IRN"</f>
        <v>Trad IRN</v>
      </c>
      <c r="B5110" t="str">
        <f>"Bldg IRN"</f>
        <v>Bldg IRN</v>
      </c>
      <c r="C5110" t="s">
        <v>41</v>
      </c>
      <c r="D5110" t="s">
        <v>3</v>
      </c>
      <c r="E5110" t="s">
        <v>80</v>
      </c>
      <c r="F5110" t="s">
        <v>81</v>
      </c>
      <c r="G5110" t="s">
        <v>82</v>
      </c>
      <c r="H5110" t="s">
        <v>83</v>
      </c>
      <c r="I5110" t="str">
        <f>"Trad IRN"</f>
        <v>Trad IRN</v>
      </c>
      <c r="J5110" t="s">
        <v>43</v>
      </c>
      <c r="K5110" t="s">
        <v>44</v>
      </c>
      <c r="L5110" t="s">
        <v>45</v>
      </c>
      <c r="M5110" t="s">
        <v>46</v>
      </c>
      <c r="N5110" t="str">
        <f t="shared" si="507"/>
        <v>08/18/2022</v>
      </c>
      <c r="O5110" t="str">
        <f t="shared" si="508"/>
        <v>12/31/2500</v>
      </c>
      <c r="P5110">
        <v>1</v>
      </c>
      <c r="Q5110">
        <v>1</v>
      </c>
      <c r="S5110">
        <v>0</v>
      </c>
      <c r="T5110">
        <v>1</v>
      </c>
      <c r="U5110">
        <v>0</v>
      </c>
      <c r="V5110" t="str">
        <f>"Trad IRN"</f>
        <v>Trad IRN</v>
      </c>
      <c r="W5110">
        <v>100</v>
      </c>
      <c r="X5110" t="s">
        <v>47</v>
      </c>
      <c r="Z5110" t="s">
        <v>47</v>
      </c>
      <c r="AB5110" t="s">
        <v>57</v>
      </c>
      <c r="AC5110" t="s">
        <v>48</v>
      </c>
      <c r="AD5110" t="s">
        <v>49</v>
      </c>
      <c r="AE5110" t="s">
        <v>50</v>
      </c>
      <c r="AF5110">
        <v>0</v>
      </c>
      <c r="AG5110" t="s">
        <v>56</v>
      </c>
      <c r="AH5110" t="str">
        <f>"Trad IRN"</f>
        <v>Trad IRN</v>
      </c>
      <c r="AI5110" t="str">
        <f>"Bldg IRN"</f>
        <v>Bldg IRN</v>
      </c>
      <c r="AJ5110" t="s">
        <v>48</v>
      </c>
      <c r="AK5110" t="s">
        <v>48</v>
      </c>
      <c r="AL5110" t="s">
        <v>53</v>
      </c>
      <c r="AM5110">
        <v>1113.0999999999999</v>
      </c>
      <c r="AN5110">
        <v>1113.0999999999999</v>
      </c>
      <c r="AO5110">
        <v>15</v>
      </c>
    </row>
    <row r="5111" spans="1:41" x14ac:dyDescent="0.3">
      <c r="A5111" t="str">
        <f>"Trad IRN"</f>
        <v>Trad IRN</v>
      </c>
      <c r="B5111" t="str">
        <f>"Bldg IRN"</f>
        <v>Bldg IRN</v>
      </c>
      <c r="C5111" t="s">
        <v>41</v>
      </c>
      <c r="D5111" t="s">
        <v>3</v>
      </c>
      <c r="E5111" t="s">
        <v>80</v>
      </c>
      <c r="F5111" t="s">
        <v>81</v>
      </c>
      <c r="G5111" t="s">
        <v>82</v>
      </c>
      <c r="H5111" t="s">
        <v>83</v>
      </c>
      <c r="I5111" t="str">
        <f>"Trad IRN"</f>
        <v>Trad IRN</v>
      </c>
      <c r="J5111" t="s">
        <v>43</v>
      </c>
      <c r="K5111" t="s">
        <v>44</v>
      </c>
      <c r="L5111" t="s">
        <v>45</v>
      </c>
      <c r="M5111" t="s">
        <v>46</v>
      </c>
      <c r="N5111" t="str">
        <f t="shared" si="507"/>
        <v>08/18/2022</v>
      </c>
      <c r="O5111" t="str">
        <f t="shared" si="508"/>
        <v>12/31/2500</v>
      </c>
      <c r="P5111">
        <v>1</v>
      </c>
      <c r="Q5111">
        <v>1</v>
      </c>
      <c r="S5111">
        <v>0</v>
      </c>
      <c r="T5111">
        <v>1</v>
      </c>
      <c r="U5111">
        <v>0</v>
      </c>
      <c r="V5111" t="str">
        <f>"Trad IRN"</f>
        <v>Trad IRN</v>
      </c>
      <c r="W5111">
        <v>100</v>
      </c>
      <c r="X5111" t="s">
        <v>47</v>
      </c>
      <c r="Z5111" t="s">
        <v>47</v>
      </c>
      <c r="AB5111" t="str">
        <f>"05"</f>
        <v>05</v>
      </c>
      <c r="AC5111" t="s">
        <v>48</v>
      </c>
      <c r="AD5111" t="s">
        <v>49</v>
      </c>
      <c r="AE5111" t="s">
        <v>50</v>
      </c>
      <c r="AF5111">
        <v>0</v>
      </c>
      <c r="AG5111" t="s">
        <v>56</v>
      </c>
      <c r="AH5111" t="str">
        <f>"Trad IRN"</f>
        <v>Trad IRN</v>
      </c>
      <c r="AI5111" t="str">
        <f>"Bldg IRN"</f>
        <v>Bldg IRN</v>
      </c>
      <c r="AJ5111" t="s">
        <v>48</v>
      </c>
      <c r="AK5111" t="s">
        <v>48</v>
      </c>
      <c r="AL5111" t="s">
        <v>53</v>
      </c>
      <c r="AM5111">
        <v>1113.0999999999999</v>
      </c>
      <c r="AN5111">
        <v>1113.0999999999999</v>
      </c>
      <c r="AO5111">
        <v>15</v>
      </c>
    </row>
    <row r="5112" spans="1:41" x14ac:dyDescent="0.3">
      <c r="A5112" t="str">
        <f>"Trad IRN"</f>
        <v>Trad IRN</v>
      </c>
      <c r="B5112" t="str">
        <f>"Bldg IRN"</f>
        <v>Bldg IRN</v>
      </c>
      <c r="C5112" t="s">
        <v>41</v>
      </c>
      <c r="D5112" t="s">
        <v>3</v>
      </c>
      <c r="E5112" t="s">
        <v>80</v>
      </c>
      <c r="F5112" t="s">
        <v>81</v>
      </c>
      <c r="G5112" t="s">
        <v>82</v>
      </c>
      <c r="H5112" t="s">
        <v>83</v>
      </c>
      <c r="I5112" t="str">
        <f>"Trad IRN"</f>
        <v>Trad IRN</v>
      </c>
      <c r="J5112" t="s">
        <v>43</v>
      </c>
      <c r="K5112" t="s">
        <v>44</v>
      </c>
      <c r="L5112" t="s">
        <v>45</v>
      </c>
      <c r="M5112" t="s">
        <v>46</v>
      </c>
      <c r="N5112" t="str">
        <f t="shared" si="507"/>
        <v>08/18/2022</v>
      </c>
      <c r="O5112" t="str">
        <f t="shared" si="508"/>
        <v>12/31/2500</v>
      </c>
      <c r="P5112">
        <v>1</v>
      </c>
      <c r="Q5112">
        <v>1</v>
      </c>
      <c r="S5112">
        <v>0</v>
      </c>
      <c r="T5112">
        <v>1</v>
      </c>
      <c r="U5112">
        <v>0</v>
      </c>
      <c r="V5112" t="str">
        <f>"Trad IRN"</f>
        <v>Trad IRN</v>
      </c>
      <c r="W5112">
        <v>100</v>
      </c>
      <c r="X5112" t="s">
        <v>47</v>
      </c>
      <c r="Z5112" t="s">
        <v>47</v>
      </c>
      <c r="AB5112" t="str">
        <f>"04"</f>
        <v>04</v>
      </c>
      <c r="AC5112" t="s">
        <v>48</v>
      </c>
      <c r="AD5112" t="s">
        <v>49</v>
      </c>
      <c r="AE5112" t="s">
        <v>50</v>
      </c>
      <c r="AF5112">
        <v>0</v>
      </c>
      <c r="AG5112" t="s">
        <v>56</v>
      </c>
      <c r="AH5112" t="str">
        <f>"Trad IRN"</f>
        <v>Trad IRN</v>
      </c>
      <c r="AI5112" t="str">
        <f>"Bldg IRN"</f>
        <v>Bldg IRN</v>
      </c>
      <c r="AJ5112" t="s">
        <v>48</v>
      </c>
      <c r="AK5112" t="s">
        <v>48</v>
      </c>
      <c r="AL5112" t="s">
        <v>53</v>
      </c>
      <c r="AM5112">
        <v>1113.0999999999999</v>
      </c>
      <c r="AN5112">
        <v>1113.0999999999999</v>
      </c>
      <c r="AO5112">
        <v>15</v>
      </c>
    </row>
    <row r="5113" spans="1:41" x14ac:dyDescent="0.3">
      <c r="A5113" t="str">
        <f>"Trad IRN"</f>
        <v>Trad IRN</v>
      </c>
      <c r="B5113" t="str">
        <f>"Bldg IRN"</f>
        <v>Bldg IRN</v>
      </c>
      <c r="C5113" t="s">
        <v>41</v>
      </c>
      <c r="D5113" t="s">
        <v>3</v>
      </c>
      <c r="E5113" t="s">
        <v>80</v>
      </c>
      <c r="F5113" t="s">
        <v>81</v>
      </c>
      <c r="G5113" t="s">
        <v>82</v>
      </c>
      <c r="H5113" t="s">
        <v>83</v>
      </c>
      <c r="I5113" t="str">
        <f>"Trad IRN"</f>
        <v>Trad IRN</v>
      </c>
      <c r="J5113" t="s">
        <v>43</v>
      </c>
      <c r="K5113" t="s">
        <v>44</v>
      </c>
      <c r="L5113" t="s">
        <v>45</v>
      </c>
      <c r="M5113" t="s">
        <v>46</v>
      </c>
      <c r="N5113" t="str">
        <f t="shared" si="507"/>
        <v>08/18/2022</v>
      </c>
      <c r="O5113" t="str">
        <f t="shared" si="508"/>
        <v>12/31/2500</v>
      </c>
      <c r="P5113">
        <v>1</v>
      </c>
      <c r="Q5113">
        <v>1</v>
      </c>
      <c r="S5113">
        <v>0</v>
      </c>
      <c r="T5113">
        <v>1</v>
      </c>
      <c r="U5113">
        <v>0</v>
      </c>
      <c r="V5113" t="str">
        <f>"Trad IRN"</f>
        <v>Trad IRN</v>
      </c>
      <c r="W5113">
        <v>100</v>
      </c>
      <c r="X5113" t="s">
        <v>47</v>
      </c>
      <c r="Z5113" t="s">
        <v>47</v>
      </c>
      <c r="AB5113" t="str">
        <f>"02"</f>
        <v>02</v>
      </c>
      <c r="AC5113" t="s">
        <v>48</v>
      </c>
      <c r="AD5113" t="s">
        <v>49</v>
      </c>
      <c r="AE5113" t="s">
        <v>50</v>
      </c>
      <c r="AF5113">
        <v>0</v>
      </c>
      <c r="AG5113" t="s">
        <v>56</v>
      </c>
      <c r="AH5113" t="str">
        <f>"Trad IRN"</f>
        <v>Trad IRN</v>
      </c>
      <c r="AI5113" t="str">
        <f>"Bldg IRN"</f>
        <v>Bldg IRN</v>
      </c>
      <c r="AJ5113" t="s">
        <v>48</v>
      </c>
      <c r="AK5113" t="s">
        <v>48</v>
      </c>
      <c r="AL5113" t="s">
        <v>53</v>
      </c>
      <c r="AM5113">
        <v>1113.0999999999999</v>
      </c>
      <c r="AN5113">
        <v>1113.0999999999999</v>
      </c>
      <c r="AO5113">
        <v>15</v>
      </c>
    </row>
    <row r="5114" spans="1:41" x14ac:dyDescent="0.3">
      <c r="A5114" t="str">
        <f>"Trad IRN"</f>
        <v>Trad IRN</v>
      </c>
      <c r="B5114" t="str">
        <f>"Bldg IRN"</f>
        <v>Bldg IRN</v>
      </c>
      <c r="C5114" t="s">
        <v>41</v>
      </c>
      <c r="D5114" t="s">
        <v>3</v>
      </c>
      <c r="E5114" t="s">
        <v>80</v>
      </c>
      <c r="F5114" t="s">
        <v>81</v>
      </c>
      <c r="G5114" t="s">
        <v>82</v>
      </c>
      <c r="H5114" t="s">
        <v>83</v>
      </c>
      <c r="I5114" t="str">
        <f>"Trad IRN"</f>
        <v>Trad IRN</v>
      </c>
      <c r="J5114" t="s">
        <v>43</v>
      </c>
      <c r="K5114" t="s">
        <v>44</v>
      </c>
      <c r="L5114" t="s">
        <v>45</v>
      </c>
      <c r="M5114" t="s">
        <v>46</v>
      </c>
      <c r="N5114" t="str">
        <f t="shared" ref="N5114:N5141" si="509">"08/18/2022"</f>
        <v>08/18/2022</v>
      </c>
      <c r="O5114" t="str">
        <f t="shared" si="508"/>
        <v>12/31/2500</v>
      </c>
      <c r="P5114">
        <v>1</v>
      </c>
      <c r="Q5114">
        <v>1</v>
      </c>
      <c r="S5114">
        <v>0</v>
      </c>
      <c r="T5114">
        <v>1</v>
      </c>
      <c r="U5114">
        <v>0</v>
      </c>
      <c r="V5114" t="str">
        <f>"Trad IRN"</f>
        <v>Trad IRN</v>
      </c>
      <c r="W5114">
        <v>100</v>
      </c>
      <c r="X5114" t="s">
        <v>47</v>
      </c>
      <c r="Z5114" t="s">
        <v>47</v>
      </c>
      <c r="AB5114" t="str">
        <f>"02"</f>
        <v>02</v>
      </c>
      <c r="AC5114" t="s">
        <v>48</v>
      </c>
      <c r="AD5114" t="s">
        <v>49</v>
      </c>
      <c r="AE5114" t="s">
        <v>50</v>
      </c>
      <c r="AF5114">
        <v>0</v>
      </c>
      <c r="AG5114" t="s">
        <v>56</v>
      </c>
      <c r="AH5114" t="str">
        <f>"Trad IRN"</f>
        <v>Trad IRN</v>
      </c>
      <c r="AI5114" t="str">
        <f>"Bldg IRN"</f>
        <v>Bldg IRN</v>
      </c>
      <c r="AJ5114" t="s">
        <v>48</v>
      </c>
      <c r="AK5114" t="s">
        <v>48</v>
      </c>
      <c r="AL5114" t="s">
        <v>53</v>
      </c>
      <c r="AM5114">
        <v>1113.0999999999999</v>
      </c>
      <c r="AN5114">
        <v>1113.0999999999999</v>
      </c>
      <c r="AO5114">
        <v>15</v>
      </c>
    </row>
    <row r="5115" spans="1:41" x14ac:dyDescent="0.3">
      <c r="A5115" t="str">
        <f>"Trad IRN"</f>
        <v>Trad IRN</v>
      </c>
      <c r="B5115" t="str">
        <f>"Bldg IRN"</f>
        <v>Bldg IRN</v>
      </c>
      <c r="C5115" t="s">
        <v>41</v>
      </c>
      <c r="D5115" t="s">
        <v>3</v>
      </c>
      <c r="E5115" t="s">
        <v>80</v>
      </c>
      <c r="F5115" t="s">
        <v>81</v>
      </c>
      <c r="G5115" t="s">
        <v>82</v>
      </c>
      <c r="H5115" t="s">
        <v>83</v>
      </c>
      <c r="I5115" t="str">
        <f>"Trad IRN"</f>
        <v>Trad IRN</v>
      </c>
      <c r="J5115" t="s">
        <v>43</v>
      </c>
      <c r="K5115" t="s">
        <v>44</v>
      </c>
      <c r="L5115" t="s">
        <v>45</v>
      </c>
      <c r="M5115" t="s">
        <v>46</v>
      </c>
      <c r="N5115" t="str">
        <f t="shared" si="509"/>
        <v>08/18/2022</v>
      </c>
      <c r="O5115" t="str">
        <f t="shared" ref="O5115:O5142" si="510">"12/31/2500"</f>
        <v>12/31/2500</v>
      </c>
      <c r="P5115">
        <v>1</v>
      </c>
      <c r="Q5115">
        <v>1</v>
      </c>
      <c r="S5115">
        <v>0</v>
      </c>
      <c r="T5115">
        <v>1</v>
      </c>
      <c r="U5115">
        <v>0</v>
      </c>
      <c r="V5115" t="str">
        <f>"Trad IRN"</f>
        <v>Trad IRN</v>
      </c>
      <c r="W5115">
        <v>100</v>
      </c>
      <c r="X5115" t="s">
        <v>47</v>
      </c>
      <c r="Z5115" t="s">
        <v>47</v>
      </c>
      <c r="AB5115" t="s">
        <v>57</v>
      </c>
      <c r="AC5115" t="s">
        <v>48</v>
      </c>
      <c r="AD5115" t="s">
        <v>49</v>
      </c>
      <c r="AE5115" t="s">
        <v>50</v>
      </c>
      <c r="AF5115">
        <v>0</v>
      </c>
      <c r="AG5115" t="s">
        <v>56</v>
      </c>
      <c r="AH5115" t="str">
        <f>"Trad IRN"</f>
        <v>Trad IRN</v>
      </c>
      <c r="AI5115" t="str">
        <f>"Bldg IRN"</f>
        <v>Bldg IRN</v>
      </c>
      <c r="AJ5115" t="s">
        <v>48</v>
      </c>
      <c r="AK5115" t="s">
        <v>48</v>
      </c>
      <c r="AL5115" t="s">
        <v>53</v>
      </c>
      <c r="AM5115">
        <v>1113.0999999999999</v>
      </c>
      <c r="AN5115">
        <v>1113.0999999999999</v>
      </c>
      <c r="AO5115">
        <v>15</v>
      </c>
    </row>
    <row r="5116" spans="1:41" x14ac:dyDescent="0.3">
      <c r="A5116" t="str">
        <f>"Trad IRN"</f>
        <v>Trad IRN</v>
      </c>
      <c r="B5116" t="str">
        <f>"Bldg IRN"</f>
        <v>Bldg IRN</v>
      </c>
      <c r="C5116" t="s">
        <v>41</v>
      </c>
      <c r="D5116" t="s">
        <v>3</v>
      </c>
      <c r="E5116" t="s">
        <v>80</v>
      </c>
      <c r="F5116" t="s">
        <v>81</v>
      </c>
      <c r="G5116" t="s">
        <v>82</v>
      </c>
      <c r="H5116" t="s">
        <v>83</v>
      </c>
      <c r="I5116" t="str">
        <f>"Trad IRN"</f>
        <v>Trad IRN</v>
      </c>
      <c r="J5116" t="s">
        <v>43</v>
      </c>
      <c r="K5116" t="s">
        <v>44</v>
      </c>
      <c r="L5116" t="s">
        <v>45</v>
      </c>
      <c r="M5116" t="s">
        <v>46</v>
      </c>
      <c r="N5116" t="str">
        <f t="shared" si="509"/>
        <v>08/18/2022</v>
      </c>
      <c r="O5116" t="str">
        <f t="shared" si="510"/>
        <v>12/31/2500</v>
      </c>
      <c r="P5116">
        <v>1</v>
      </c>
      <c r="Q5116">
        <v>1</v>
      </c>
      <c r="S5116">
        <v>0</v>
      </c>
      <c r="T5116">
        <v>1</v>
      </c>
      <c r="U5116">
        <v>0</v>
      </c>
      <c r="V5116" t="str">
        <f>"Trad IRN"</f>
        <v>Trad IRN</v>
      </c>
      <c r="W5116">
        <v>100</v>
      </c>
      <c r="X5116" t="s">
        <v>47</v>
      </c>
      <c r="Z5116" t="s">
        <v>47</v>
      </c>
      <c r="AB5116" t="str">
        <f>"01"</f>
        <v>01</v>
      </c>
      <c r="AC5116" t="s">
        <v>48</v>
      </c>
      <c r="AD5116" t="s">
        <v>49</v>
      </c>
      <c r="AE5116" t="s">
        <v>50</v>
      </c>
      <c r="AF5116">
        <v>0</v>
      </c>
      <c r="AG5116" t="s">
        <v>56</v>
      </c>
      <c r="AH5116" t="str">
        <f>"Trad IRN"</f>
        <v>Trad IRN</v>
      </c>
      <c r="AI5116" t="str">
        <f>"Bldg IRN"</f>
        <v>Bldg IRN</v>
      </c>
      <c r="AJ5116" t="s">
        <v>48</v>
      </c>
      <c r="AK5116" t="s">
        <v>48</v>
      </c>
      <c r="AL5116" t="s">
        <v>53</v>
      </c>
      <c r="AM5116">
        <v>1113.0999999999999</v>
      </c>
      <c r="AN5116">
        <v>1113.0999999999999</v>
      </c>
      <c r="AO5116">
        <v>15</v>
      </c>
    </row>
    <row r="5117" spans="1:41" x14ac:dyDescent="0.3">
      <c r="A5117" t="str">
        <f>"Trad IRN"</f>
        <v>Trad IRN</v>
      </c>
      <c r="B5117" t="str">
        <f>"Bldg IRN"</f>
        <v>Bldg IRN</v>
      </c>
      <c r="C5117" t="s">
        <v>41</v>
      </c>
      <c r="D5117" t="s">
        <v>3</v>
      </c>
      <c r="E5117" t="s">
        <v>80</v>
      </c>
      <c r="F5117" t="s">
        <v>81</v>
      </c>
      <c r="G5117" t="s">
        <v>82</v>
      </c>
      <c r="H5117" t="s">
        <v>83</v>
      </c>
      <c r="I5117" t="str">
        <f>"Trad IRN"</f>
        <v>Trad IRN</v>
      </c>
      <c r="J5117" t="s">
        <v>43</v>
      </c>
      <c r="K5117" t="s">
        <v>44</v>
      </c>
      <c r="L5117" t="s">
        <v>45</v>
      </c>
      <c r="M5117" t="s">
        <v>46</v>
      </c>
      <c r="N5117" t="str">
        <f t="shared" si="509"/>
        <v>08/18/2022</v>
      </c>
      <c r="O5117" t="str">
        <f t="shared" si="510"/>
        <v>12/31/2500</v>
      </c>
      <c r="P5117">
        <v>1</v>
      </c>
      <c r="Q5117">
        <v>1</v>
      </c>
      <c r="S5117">
        <v>0</v>
      </c>
      <c r="T5117">
        <v>1</v>
      </c>
      <c r="U5117">
        <v>0</v>
      </c>
      <c r="V5117" t="str">
        <f>"Trad IRN"</f>
        <v>Trad IRN</v>
      </c>
      <c r="W5117">
        <v>100</v>
      </c>
      <c r="X5117" t="s">
        <v>47</v>
      </c>
      <c r="Z5117" t="s">
        <v>47</v>
      </c>
      <c r="AB5117" t="str">
        <f>"01"</f>
        <v>01</v>
      </c>
      <c r="AC5117" t="s">
        <v>48</v>
      </c>
      <c r="AD5117" t="s">
        <v>49</v>
      </c>
      <c r="AE5117" t="s">
        <v>50</v>
      </c>
      <c r="AF5117">
        <v>0</v>
      </c>
      <c r="AG5117" t="s">
        <v>56</v>
      </c>
      <c r="AH5117" t="str">
        <f>"Trad IRN"</f>
        <v>Trad IRN</v>
      </c>
      <c r="AI5117" t="str">
        <f>"Bldg IRN"</f>
        <v>Bldg IRN</v>
      </c>
      <c r="AJ5117" t="s">
        <v>48</v>
      </c>
      <c r="AK5117" t="s">
        <v>48</v>
      </c>
      <c r="AL5117" t="s">
        <v>53</v>
      </c>
      <c r="AM5117">
        <v>1113.0999999999999</v>
      </c>
      <c r="AN5117">
        <v>1113.0999999999999</v>
      </c>
      <c r="AO5117">
        <v>15</v>
      </c>
    </row>
    <row r="5118" spans="1:41" x14ac:dyDescent="0.3">
      <c r="A5118" t="str">
        <f>"Trad IRN"</f>
        <v>Trad IRN</v>
      </c>
      <c r="B5118" t="str">
        <f>"Bldg IRN"</f>
        <v>Bldg IRN</v>
      </c>
      <c r="C5118" t="s">
        <v>41</v>
      </c>
      <c r="D5118" t="s">
        <v>3</v>
      </c>
      <c r="E5118" t="s">
        <v>80</v>
      </c>
      <c r="F5118" t="s">
        <v>81</v>
      </c>
      <c r="G5118" t="s">
        <v>82</v>
      </c>
      <c r="H5118" t="s">
        <v>83</v>
      </c>
      <c r="I5118" t="str">
        <f>"Trad IRN"</f>
        <v>Trad IRN</v>
      </c>
      <c r="J5118" t="s">
        <v>43</v>
      </c>
      <c r="K5118" t="s">
        <v>44</v>
      </c>
      <c r="L5118" t="s">
        <v>45</v>
      </c>
      <c r="M5118" t="s">
        <v>46</v>
      </c>
      <c r="N5118" t="str">
        <f t="shared" si="509"/>
        <v>08/18/2022</v>
      </c>
      <c r="O5118" t="str">
        <f t="shared" si="510"/>
        <v>12/31/2500</v>
      </c>
      <c r="P5118">
        <v>1</v>
      </c>
      <c r="Q5118">
        <v>1</v>
      </c>
      <c r="S5118">
        <v>0</v>
      </c>
      <c r="T5118">
        <v>1</v>
      </c>
      <c r="U5118">
        <v>0</v>
      </c>
      <c r="V5118" t="str">
        <f>"Trad IRN"</f>
        <v>Trad IRN</v>
      </c>
      <c r="W5118">
        <v>100</v>
      </c>
      <c r="X5118" t="s">
        <v>47</v>
      </c>
      <c r="Z5118" t="s">
        <v>47</v>
      </c>
      <c r="AB5118" t="str">
        <f>"02"</f>
        <v>02</v>
      </c>
      <c r="AC5118" t="s">
        <v>48</v>
      </c>
      <c r="AD5118" t="s">
        <v>49</v>
      </c>
      <c r="AE5118" t="s">
        <v>50</v>
      </c>
      <c r="AF5118">
        <v>0</v>
      </c>
      <c r="AG5118" t="s">
        <v>56</v>
      </c>
      <c r="AH5118" t="str">
        <f>"Trad IRN"</f>
        <v>Trad IRN</v>
      </c>
      <c r="AI5118" t="str">
        <f>"Bldg IRN"</f>
        <v>Bldg IRN</v>
      </c>
      <c r="AJ5118" t="s">
        <v>48</v>
      </c>
      <c r="AK5118" t="s">
        <v>48</v>
      </c>
      <c r="AL5118" t="s">
        <v>53</v>
      </c>
      <c r="AM5118">
        <v>1113.0999999999999</v>
      </c>
      <c r="AN5118">
        <v>1113.0999999999999</v>
      </c>
      <c r="AO5118">
        <v>15</v>
      </c>
    </row>
    <row r="5119" spans="1:41" x14ac:dyDescent="0.3">
      <c r="A5119" t="str">
        <f>"Trad IRN"</f>
        <v>Trad IRN</v>
      </c>
      <c r="B5119" t="str">
        <f>"Bldg IRN"</f>
        <v>Bldg IRN</v>
      </c>
      <c r="C5119" t="s">
        <v>41</v>
      </c>
      <c r="D5119" t="s">
        <v>3</v>
      </c>
      <c r="E5119" t="s">
        <v>80</v>
      </c>
      <c r="F5119" t="s">
        <v>81</v>
      </c>
      <c r="G5119" t="s">
        <v>82</v>
      </c>
      <c r="H5119" t="s">
        <v>83</v>
      </c>
      <c r="I5119" t="str">
        <f>"Trad IRN"</f>
        <v>Trad IRN</v>
      </c>
      <c r="J5119" t="s">
        <v>43</v>
      </c>
      <c r="K5119" t="s">
        <v>44</v>
      </c>
      <c r="L5119" t="s">
        <v>45</v>
      </c>
      <c r="M5119" t="s">
        <v>46</v>
      </c>
      <c r="N5119" t="str">
        <f t="shared" si="509"/>
        <v>08/18/2022</v>
      </c>
      <c r="O5119" t="str">
        <f t="shared" si="510"/>
        <v>12/31/2500</v>
      </c>
      <c r="P5119">
        <v>1</v>
      </c>
      <c r="Q5119">
        <v>1</v>
      </c>
      <c r="S5119">
        <v>0</v>
      </c>
      <c r="T5119">
        <v>1</v>
      </c>
      <c r="U5119">
        <v>0</v>
      </c>
      <c r="V5119" t="str">
        <f>"Trad IRN"</f>
        <v>Trad IRN</v>
      </c>
      <c r="W5119">
        <v>100</v>
      </c>
      <c r="X5119" t="s">
        <v>47</v>
      </c>
      <c r="Z5119" t="s">
        <v>47</v>
      </c>
      <c r="AB5119" t="str">
        <f>"04"</f>
        <v>04</v>
      </c>
      <c r="AC5119" t="s">
        <v>48</v>
      </c>
      <c r="AD5119" t="s">
        <v>49</v>
      </c>
      <c r="AE5119" t="s">
        <v>50</v>
      </c>
      <c r="AF5119">
        <v>0</v>
      </c>
      <c r="AG5119" t="s">
        <v>56</v>
      </c>
      <c r="AH5119" t="str">
        <f>"Trad IRN"</f>
        <v>Trad IRN</v>
      </c>
      <c r="AI5119" t="str">
        <f>"Bldg IRN"</f>
        <v>Bldg IRN</v>
      </c>
      <c r="AJ5119" t="s">
        <v>48</v>
      </c>
      <c r="AK5119" t="s">
        <v>48</v>
      </c>
      <c r="AL5119" t="s">
        <v>53</v>
      </c>
      <c r="AM5119">
        <v>1113.0999999999999</v>
      </c>
      <c r="AN5119">
        <v>1113.0999999999999</v>
      </c>
      <c r="AO5119">
        <v>15</v>
      </c>
    </row>
    <row r="5120" spans="1:41" x14ac:dyDescent="0.3">
      <c r="A5120" t="str">
        <f>"Trad IRN"</f>
        <v>Trad IRN</v>
      </c>
      <c r="B5120" t="str">
        <f>"Bldg IRN"</f>
        <v>Bldg IRN</v>
      </c>
      <c r="C5120" t="s">
        <v>41</v>
      </c>
      <c r="D5120" t="s">
        <v>3</v>
      </c>
      <c r="E5120" t="s">
        <v>80</v>
      </c>
      <c r="F5120" t="s">
        <v>81</v>
      </c>
      <c r="G5120" t="s">
        <v>82</v>
      </c>
      <c r="H5120" t="s">
        <v>83</v>
      </c>
      <c r="I5120" t="str">
        <f>"Trad IRN"</f>
        <v>Trad IRN</v>
      </c>
      <c r="J5120" t="s">
        <v>43</v>
      </c>
      <c r="K5120" t="s">
        <v>44</v>
      </c>
      <c r="L5120" t="s">
        <v>45</v>
      </c>
      <c r="M5120" t="s">
        <v>46</v>
      </c>
      <c r="N5120" t="str">
        <f t="shared" si="509"/>
        <v>08/18/2022</v>
      </c>
      <c r="O5120" t="str">
        <f t="shared" si="510"/>
        <v>12/31/2500</v>
      </c>
      <c r="P5120">
        <v>1</v>
      </c>
      <c r="Q5120">
        <v>1</v>
      </c>
      <c r="R5120">
        <v>1</v>
      </c>
      <c r="S5120">
        <v>0</v>
      </c>
      <c r="T5120">
        <v>1</v>
      </c>
      <c r="U5120">
        <v>0</v>
      </c>
      <c r="V5120" t="str">
        <f>"Trad IRN"</f>
        <v>Trad IRN</v>
      </c>
      <c r="W5120">
        <v>100</v>
      </c>
      <c r="X5120" t="s">
        <v>47</v>
      </c>
      <c r="Z5120" t="s">
        <v>47</v>
      </c>
      <c r="AB5120" t="s">
        <v>57</v>
      </c>
      <c r="AC5120" t="str">
        <f>"04"</f>
        <v>04</v>
      </c>
      <c r="AD5120" t="str">
        <f>"4"</f>
        <v>4</v>
      </c>
      <c r="AE5120" t="s">
        <v>50</v>
      </c>
      <c r="AF5120">
        <v>0</v>
      </c>
      <c r="AG5120" t="s">
        <v>56</v>
      </c>
      <c r="AH5120" t="str">
        <f>"Trad IRN"</f>
        <v>Trad IRN</v>
      </c>
      <c r="AI5120" t="str">
        <f>"Bldg IRN"</f>
        <v>Bldg IRN</v>
      </c>
      <c r="AJ5120" t="s">
        <v>48</v>
      </c>
      <c r="AK5120" t="s">
        <v>48</v>
      </c>
      <c r="AL5120" t="s">
        <v>53</v>
      </c>
      <c r="AM5120">
        <v>1113.0999999999999</v>
      </c>
      <c r="AN5120">
        <v>1113.0999999999999</v>
      </c>
      <c r="AO5120">
        <v>15</v>
      </c>
    </row>
    <row r="5121" spans="1:41" x14ac:dyDescent="0.3">
      <c r="A5121" t="str">
        <f>"Trad IRN"</f>
        <v>Trad IRN</v>
      </c>
      <c r="B5121" t="str">
        <f>"Bldg IRN"</f>
        <v>Bldg IRN</v>
      </c>
      <c r="C5121" t="s">
        <v>41</v>
      </c>
      <c r="D5121" t="s">
        <v>3</v>
      </c>
      <c r="E5121" t="s">
        <v>80</v>
      </c>
      <c r="F5121" t="s">
        <v>81</v>
      </c>
      <c r="G5121" t="s">
        <v>82</v>
      </c>
      <c r="H5121" t="s">
        <v>83</v>
      </c>
      <c r="I5121" t="str">
        <f>"Trad IRN"</f>
        <v>Trad IRN</v>
      </c>
      <c r="J5121" t="s">
        <v>43</v>
      </c>
      <c r="K5121" t="s">
        <v>44</v>
      </c>
      <c r="L5121" t="s">
        <v>45</v>
      </c>
      <c r="M5121" t="s">
        <v>46</v>
      </c>
      <c r="N5121" t="str">
        <f t="shared" si="509"/>
        <v>08/18/2022</v>
      </c>
      <c r="O5121" t="str">
        <f t="shared" si="510"/>
        <v>12/31/2500</v>
      </c>
      <c r="P5121">
        <v>1</v>
      </c>
      <c r="Q5121">
        <v>1</v>
      </c>
      <c r="S5121">
        <v>1</v>
      </c>
      <c r="T5121">
        <v>1</v>
      </c>
      <c r="U5121">
        <v>0</v>
      </c>
      <c r="V5121" t="str">
        <f>"Trad IRN"</f>
        <v>Trad IRN</v>
      </c>
      <c r="W5121">
        <v>100</v>
      </c>
      <c r="X5121" t="s">
        <v>47</v>
      </c>
      <c r="Z5121" t="s">
        <v>47</v>
      </c>
      <c r="AB5121" t="str">
        <f>"05"</f>
        <v>05</v>
      </c>
      <c r="AC5121" t="s">
        <v>48</v>
      </c>
      <c r="AD5121" t="s">
        <v>49</v>
      </c>
      <c r="AE5121" t="s">
        <v>50</v>
      </c>
      <c r="AF5121">
        <v>0</v>
      </c>
      <c r="AG5121" t="s">
        <v>56</v>
      </c>
      <c r="AH5121" t="str">
        <f>"Trad IRN"</f>
        <v>Trad IRN</v>
      </c>
      <c r="AI5121" t="str">
        <f>"Bldg IRN"</f>
        <v>Bldg IRN</v>
      </c>
      <c r="AJ5121" t="s">
        <v>48</v>
      </c>
      <c r="AK5121" t="s">
        <v>48</v>
      </c>
      <c r="AL5121" t="s">
        <v>53</v>
      </c>
      <c r="AM5121">
        <v>1113.0999999999999</v>
      </c>
      <c r="AN5121">
        <v>1113.0999999999999</v>
      </c>
      <c r="AO5121">
        <v>15</v>
      </c>
    </row>
    <row r="5122" spans="1:41" x14ac:dyDescent="0.3">
      <c r="A5122" t="str">
        <f>"Trad IRN"</f>
        <v>Trad IRN</v>
      </c>
      <c r="B5122" t="str">
        <f>"Bldg IRN"</f>
        <v>Bldg IRN</v>
      </c>
      <c r="C5122" t="s">
        <v>41</v>
      </c>
      <c r="D5122" t="s">
        <v>3</v>
      </c>
      <c r="E5122" t="s">
        <v>80</v>
      </c>
      <c r="F5122" t="s">
        <v>81</v>
      </c>
      <c r="G5122" t="s">
        <v>82</v>
      </c>
      <c r="H5122" t="s">
        <v>83</v>
      </c>
      <c r="I5122" t="str">
        <f>"Trad IRN"</f>
        <v>Trad IRN</v>
      </c>
      <c r="J5122" t="s">
        <v>43</v>
      </c>
      <c r="K5122" t="s">
        <v>44</v>
      </c>
      <c r="L5122" t="s">
        <v>45</v>
      </c>
      <c r="M5122" t="s">
        <v>46</v>
      </c>
      <c r="N5122" t="str">
        <f t="shared" si="509"/>
        <v>08/18/2022</v>
      </c>
      <c r="O5122" t="str">
        <f t="shared" si="510"/>
        <v>12/31/2500</v>
      </c>
      <c r="P5122">
        <v>1</v>
      </c>
      <c r="Q5122">
        <v>1</v>
      </c>
      <c r="R5122">
        <v>1</v>
      </c>
      <c r="S5122">
        <v>0</v>
      </c>
      <c r="T5122">
        <v>1</v>
      </c>
      <c r="U5122">
        <v>0</v>
      </c>
      <c r="V5122" t="str">
        <f>"Trad IRN"</f>
        <v>Trad IRN</v>
      </c>
      <c r="W5122">
        <v>100</v>
      </c>
      <c r="X5122" t="s">
        <v>47</v>
      </c>
      <c r="Z5122" t="s">
        <v>47</v>
      </c>
      <c r="AB5122" t="str">
        <f>"03"</f>
        <v>03</v>
      </c>
      <c r="AC5122" t="str">
        <f>"10"</f>
        <v>10</v>
      </c>
      <c r="AD5122" t="str">
        <f>"2"</f>
        <v>2</v>
      </c>
      <c r="AE5122" t="s">
        <v>55</v>
      </c>
      <c r="AF5122">
        <v>0</v>
      </c>
      <c r="AG5122" t="s">
        <v>56</v>
      </c>
      <c r="AH5122" t="str">
        <f>"Trad IRN"</f>
        <v>Trad IRN</v>
      </c>
      <c r="AI5122" t="str">
        <f>"Bldg IRN"</f>
        <v>Bldg IRN</v>
      </c>
      <c r="AJ5122" t="s">
        <v>48</v>
      </c>
      <c r="AK5122" t="s">
        <v>48</v>
      </c>
      <c r="AL5122" t="s">
        <v>53</v>
      </c>
      <c r="AM5122">
        <v>1113.0999999999999</v>
      </c>
      <c r="AN5122">
        <v>1113.0999999999999</v>
      </c>
      <c r="AO5122">
        <v>15</v>
      </c>
    </row>
    <row r="5123" spans="1:41" x14ac:dyDescent="0.3">
      <c r="A5123" t="str">
        <f>"Trad IRN"</f>
        <v>Trad IRN</v>
      </c>
      <c r="B5123" t="str">
        <f>"Bldg IRN"</f>
        <v>Bldg IRN</v>
      </c>
      <c r="C5123" t="s">
        <v>41</v>
      </c>
      <c r="D5123" t="s">
        <v>3</v>
      </c>
      <c r="E5123" t="s">
        <v>80</v>
      </c>
      <c r="F5123" t="s">
        <v>81</v>
      </c>
      <c r="G5123" t="s">
        <v>82</v>
      </c>
      <c r="H5123" t="s">
        <v>83</v>
      </c>
      <c r="I5123" t="str">
        <f>"Trad IRN"</f>
        <v>Trad IRN</v>
      </c>
      <c r="J5123" t="s">
        <v>43</v>
      </c>
      <c r="K5123" t="s">
        <v>44</v>
      </c>
      <c r="L5123" t="s">
        <v>45</v>
      </c>
      <c r="M5123" t="s">
        <v>46</v>
      </c>
      <c r="N5123" t="str">
        <f t="shared" si="509"/>
        <v>08/18/2022</v>
      </c>
      <c r="O5123" t="str">
        <f t="shared" si="510"/>
        <v>12/31/2500</v>
      </c>
      <c r="P5123">
        <v>1</v>
      </c>
      <c r="Q5123">
        <v>1</v>
      </c>
      <c r="S5123">
        <v>0</v>
      </c>
      <c r="T5123">
        <v>1</v>
      </c>
      <c r="U5123">
        <v>0</v>
      </c>
      <c r="V5123" t="str">
        <f>"Trad IRN"</f>
        <v>Trad IRN</v>
      </c>
      <c r="W5123">
        <v>100</v>
      </c>
      <c r="X5123" t="s">
        <v>47</v>
      </c>
      <c r="Z5123" t="s">
        <v>47</v>
      </c>
      <c r="AB5123" t="str">
        <f>"03"</f>
        <v>03</v>
      </c>
      <c r="AC5123" t="s">
        <v>48</v>
      </c>
      <c r="AD5123" t="s">
        <v>49</v>
      </c>
      <c r="AE5123" t="s">
        <v>50</v>
      </c>
      <c r="AF5123">
        <v>0</v>
      </c>
      <c r="AG5123" t="s">
        <v>56</v>
      </c>
      <c r="AH5123" t="str">
        <f>"Trad IRN"</f>
        <v>Trad IRN</v>
      </c>
      <c r="AI5123" t="str">
        <f>"Bldg IRN"</f>
        <v>Bldg IRN</v>
      </c>
      <c r="AJ5123" t="s">
        <v>48</v>
      </c>
      <c r="AK5123" t="s">
        <v>48</v>
      </c>
      <c r="AL5123" t="s">
        <v>53</v>
      </c>
      <c r="AM5123">
        <v>1113.0999999999999</v>
      </c>
      <c r="AN5123">
        <v>1113.0999999999999</v>
      </c>
      <c r="AO5123">
        <v>15</v>
      </c>
    </row>
    <row r="5124" spans="1:41" x14ac:dyDescent="0.3">
      <c r="A5124" t="str">
        <f>"Trad IRN"</f>
        <v>Trad IRN</v>
      </c>
      <c r="B5124" t="str">
        <f>"Bldg IRN"</f>
        <v>Bldg IRN</v>
      </c>
      <c r="C5124" t="s">
        <v>41</v>
      </c>
      <c r="D5124" t="s">
        <v>3</v>
      </c>
      <c r="E5124" t="s">
        <v>80</v>
      </c>
      <c r="F5124" t="s">
        <v>81</v>
      </c>
      <c r="G5124" t="s">
        <v>82</v>
      </c>
      <c r="H5124" t="s">
        <v>83</v>
      </c>
      <c r="I5124" t="str">
        <f>"Trad IRN"</f>
        <v>Trad IRN</v>
      </c>
      <c r="J5124" t="s">
        <v>43</v>
      </c>
      <c r="K5124" t="s">
        <v>44</v>
      </c>
      <c r="L5124" t="s">
        <v>45</v>
      </c>
      <c r="M5124" t="s">
        <v>46</v>
      </c>
      <c r="N5124" t="str">
        <f t="shared" si="509"/>
        <v>08/18/2022</v>
      </c>
      <c r="O5124" t="str">
        <f t="shared" si="510"/>
        <v>12/31/2500</v>
      </c>
      <c r="P5124">
        <v>1</v>
      </c>
      <c r="Q5124">
        <v>1</v>
      </c>
      <c r="R5124">
        <v>1</v>
      </c>
      <c r="S5124">
        <v>0</v>
      </c>
      <c r="T5124">
        <v>1</v>
      </c>
      <c r="U5124">
        <v>0</v>
      </c>
      <c r="V5124" t="str">
        <f>"Trad IRN"</f>
        <v>Trad IRN</v>
      </c>
      <c r="W5124">
        <v>100</v>
      </c>
      <c r="X5124" t="s">
        <v>47</v>
      </c>
      <c r="Z5124" t="s">
        <v>47</v>
      </c>
      <c r="AB5124" t="str">
        <f>"02"</f>
        <v>02</v>
      </c>
      <c r="AC5124" t="str">
        <f>"15"</f>
        <v>15</v>
      </c>
      <c r="AD5124" t="str">
        <f>"2"</f>
        <v>2</v>
      </c>
      <c r="AE5124" t="s">
        <v>50</v>
      </c>
      <c r="AF5124">
        <v>0</v>
      </c>
      <c r="AG5124" t="s">
        <v>56</v>
      </c>
      <c r="AH5124" t="str">
        <f>"Trad IRN"</f>
        <v>Trad IRN</v>
      </c>
      <c r="AI5124" t="str">
        <f>"Bldg IRN"</f>
        <v>Bldg IRN</v>
      </c>
      <c r="AJ5124" t="s">
        <v>48</v>
      </c>
      <c r="AK5124" t="s">
        <v>48</v>
      </c>
      <c r="AL5124" t="s">
        <v>53</v>
      </c>
      <c r="AM5124">
        <v>1113.0999999999999</v>
      </c>
      <c r="AN5124">
        <v>1113.0999999999999</v>
      </c>
      <c r="AO5124">
        <v>15</v>
      </c>
    </row>
    <row r="5125" spans="1:41" x14ac:dyDescent="0.3">
      <c r="A5125" t="str">
        <f>"Trad IRN"</f>
        <v>Trad IRN</v>
      </c>
      <c r="B5125" t="str">
        <f>"Bldg IRN"</f>
        <v>Bldg IRN</v>
      </c>
      <c r="C5125" t="s">
        <v>41</v>
      </c>
      <c r="D5125" t="s">
        <v>3</v>
      </c>
      <c r="E5125" t="s">
        <v>80</v>
      </c>
      <c r="F5125" t="s">
        <v>81</v>
      </c>
      <c r="G5125" t="s">
        <v>82</v>
      </c>
      <c r="H5125" t="s">
        <v>83</v>
      </c>
      <c r="I5125" t="str">
        <f>"Trad IRN"</f>
        <v>Trad IRN</v>
      </c>
      <c r="J5125" t="s">
        <v>43</v>
      </c>
      <c r="K5125" t="s">
        <v>44</v>
      </c>
      <c r="L5125" t="s">
        <v>45</v>
      </c>
      <c r="M5125" t="s">
        <v>46</v>
      </c>
      <c r="N5125" t="str">
        <f t="shared" si="509"/>
        <v>08/18/2022</v>
      </c>
      <c r="O5125" t="str">
        <f t="shared" si="510"/>
        <v>12/31/2500</v>
      </c>
      <c r="P5125">
        <v>1</v>
      </c>
      <c r="Q5125">
        <v>1</v>
      </c>
      <c r="S5125">
        <v>0</v>
      </c>
      <c r="T5125">
        <v>1</v>
      </c>
      <c r="U5125">
        <v>0</v>
      </c>
      <c r="V5125" t="str">
        <f>"Trad IRN"</f>
        <v>Trad IRN</v>
      </c>
      <c r="W5125">
        <v>100</v>
      </c>
      <c r="X5125" t="s">
        <v>47</v>
      </c>
      <c r="Z5125" t="s">
        <v>47</v>
      </c>
      <c r="AB5125" t="s">
        <v>57</v>
      </c>
      <c r="AC5125" t="s">
        <v>48</v>
      </c>
      <c r="AD5125" t="s">
        <v>49</v>
      </c>
      <c r="AE5125" t="s">
        <v>50</v>
      </c>
      <c r="AF5125">
        <v>0</v>
      </c>
      <c r="AG5125" t="s">
        <v>56</v>
      </c>
      <c r="AH5125" t="str">
        <f>"Trad IRN"</f>
        <v>Trad IRN</v>
      </c>
      <c r="AI5125" t="str">
        <f>"Bldg IRN"</f>
        <v>Bldg IRN</v>
      </c>
      <c r="AJ5125" t="s">
        <v>48</v>
      </c>
      <c r="AK5125" t="s">
        <v>48</v>
      </c>
      <c r="AL5125" t="s">
        <v>53</v>
      </c>
      <c r="AM5125">
        <v>1113.0999999999999</v>
      </c>
      <c r="AN5125">
        <v>1113.0999999999999</v>
      </c>
      <c r="AO5125">
        <v>15</v>
      </c>
    </row>
    <row r="5126" spans="1:41" x14ac:dyDescent="0.3">
      <c r="A5126" t="str">
        <f>"Trad IRN"</f>
        <v>Trad IRN</v>
      </c>
      <c r="B5126" t="str">
        <f>"Bldg IRN"</f>
        <v>Bldg IRN</v>
      </c>
      <c r="C5126" t="s">
        <v>41</v>
      </c>
      <c r="D5126" t="s">
        <v>3</v>
      </c>
      <c r="E5126" t="s">
        <v>80</v>
      </c>
      <c r="F5126" t="s">
        <v>81</v>
      </c>
      <c r="G5126" t="s">
        <v>82</v>
      </c>
      <c r="H5126" t="s">
        <v>83</v>
      </c>
      <c r="I5126" t="str">
        <f>"Trad IRN"</f>
        <v>Trad IRN</v>
      </c>
      <c r="J5126" t="s">
        <v>43</v>
      </c>
      <c r="K5126" t="s">
        <v>44</v>
      </c>
      <c r="L5126" t="s">
        <v>45</v>
      </c>
      <c r="M5126" t="s">
        <v>46</v>
      </c>
      <c r="N5126" t="str">
        <f t="shared" si="509"/>
        <v>08/18/2022</v>
      </c>
      <c r="O5126" t="str">
        <f t="shared" si="510"/>
        <v>12/31/2500</v>
      </c>
      <c r="P5126">
        <v>1</v>
      </c>
      <c r="Q5126">
        <v>1</v>
      </c>
      <c r="S5126">
        <v>1</v>
      </c>
      <c r="T5126">
        <v>1</v>
      </c>
      <c r="U5126">
        <v>0</v>
      </c>
      <c r="V5126" t="str">
        <f>"Trad IRN"</f>
        <v>Trad IRN</v>
      </c>
      <c r="W5126">
        <v>100</v>
      </c>
      <c r="X5126" t="s">
        <v>47</v>
      </c>
      <c r="Z5126" t="s">
        <v>47</v>
      </c>
      <c r="AB5126" t="str">
        <f>"04"</f>
        <v>04</v>
      </c>
      <c r="AC5126" t="s">
        <v>48</v>
      </c>
      <c r="AD5126" t="s">
        <v>49</v>
      </c>
      <c r="AE5126" t="s">
        <v>50</v>
      </c>
      <c r="AF5126">
        <v>0</v>
      </c>
      <c r="AG5126" t="s">
        <v>56</v>
      </c>
      <c r="AH5126" t="str">
        <f>"Trad IRN"</f>
        <v>Trad IRN</v>
      </c>
      <c r="AI5126" t="str">
        <f>"Bldg IRN"</f>
        <v>Bldg IRN</v>
      </c>
      <c r="AJ5126" t="s">
        <v>48</v>
      </c>
      <c r="AK5126" t="s">
        <v>48</v>
      </c>
      <c r="AL5126" t="s">
        <v>53</v>
      </c>
      <c r="AM5126">
        <v>1113.0999999999999</v>
      </c>
      <c r="AN5126">
        <v>1113.0999999999999</v>
      </c>
      <c r="AO5126">
        <v>15</v>
      </c>
    </row>
    <row r="5127" spans="1:41" x14ac:dyDescent="0.3">
      <c r="A5127" t="str">
        <f>"Trad IRN"</f>
        <v>Trad IRN</v>
      </c>
      <c r="B5127" t="str">
        <f>"Bldg IRN"</f>
        <v>Bldg IRN</v>
      </c>
      <c r="C5127" t="s">
        <v>41</v>
      </c>
      <c r="D5127" t="s">
        <v>3</v>
      </c>
      <c r="E5127" t="s">
        <v>80</v>
      </c>
      <c r="F5127" t="s">
        <v>81</v>
      </c>
      <c r="G5127" t="s">
        <v>82</v>
      </c>
      <c r="H5127" t="s">
        <v>83</v>
      </c>
      <c r="I5127" t="str">
        <f>"Trad IRN"</f>
        <v>Trad IRN</v>
      </c>
      <c r="J5127" t="s">
        <v>43</v>
      </c>
      <c r="K5127" t="s">
        <v>44</v>
      </c>
      <c r="L5127" t="s">
        <v>45</v>
      </c>
      <c r="M5127" t="s">
        <v>46</v>
      </c>
      <c r="N5127" t="str">
        <f t="shared" si="509"/>
        <v>08/18/2022</v>
      </c>
      <c r="O5127" t="str">
        <f t="shared" si="510"/>
        <v>12/31/2500</v>
      </c>
      <c r="P5127">
        <v>1</v>
      </c>
      <c r="Q5127">
        <v>1</v>
      </c>
      <c r="S5127">
        <v>0</v>
      </c>
      <c r="T5127">
        <v>1</v>
      </c>
      <c r="U5127">
        <v>0</v>
      </c>
      <c r="V5127" t="str">
        <f>"Trad IRN"</f>
        <v>Trad IRN</v>
      </c>
      <c r="W5127">
        <v>100</v>
      </c>
      <c r="X5127" t="s">
        <v>47</v>
      </c>
      <c r="Z5127" t="s">
        <v>47</v>
      </c>
      <c r="AB5127" t="str">
        <f>"01"</f>
        <v>01</v>
      </c>
      <c r="AC5127" t="s">
        <v>48</v>
      </c>
      <c r="AD5127" t="s">
        <v>49</v>
      </c>
      <c r="AE5127" t="s">
        <v>50</v>
      </c>
      <c r="AF5127">
        <v>0</v>
      </c>
      <c r="AG5127" t="s">
        <v>56</v>
      </c>
      <c r="AH5127" t="str">
        <f>"Trad IRN"</f>
        <v>Trad IRN</v>
      </c>
      <c r="AI5127" t="str">
        <f>"Bldg IRN"</f>
        <v>Bldg IRN</v>
      </c>
      <c r="AJ5127" t="s">
        <v>48</v>
      </c>
      <c r="AK5127" t="s">
        <v>48</v>
      </c>
      <c r="AL5127" t="s">
        <v>53</v>
      </c>
      <c r="AM5127">
        <v>1113.0999999999999</v>
      </c>
      <c r="AN5127">
        <v>1113.0999999999999</v>
      </c>
      <c r="AO5127">
        <v>15</v>
      </c>
    </row>
    <row r="5128" spans="1:41" x14ac:dyDescent="0.3">
      <c r="A5128" t="str">
        <f>"Trad IRN"</f>
        <v>Trad IRN</v>
      </c>
      <c r="B5128" t="str">
        <f>"Bldg IRN"</f>
        <v>Bldg IRN</v>
      </c>
      <c r="C5128" t="s">
        <v>41</v>
      </c>
      <c r="D5128" t="s">
        <v>3</v>
      </c>
      <c r="E5128" t="s">
        <v>80</v>
      </c>
      <c r="F5128" t="s">
        <v>81</v>
      </c>
      <c r="G5128" t="s">
        <v>82</v>
      </c>
      <c r="H5128" t="s">
        <v>83</v>
      </c>
      <c r="I5128" t="str">
        <f>"Trad IRN"</f>
        <v>Trad IRN</v>
      </c>
      <c r="J5128" t="s">
        <v>43</v>
      </c>
      <c r="K5128" t="s">
        <v>44</v>
      </c>
      <c r="L5128" t="s">
        <v>45</v>
      </c>
      <c r="M5128" t="s">
        <v>46</v>
      </c>
      <c r="N5128" t="str">
        <f t="shared" si="509"/>
        <v>08/18/2022</v>
      </c>
      <c r="O5128" t="str">
        <f t="shared" si="510"/>
        <v>12/31/2500</v>
      </c>
      <c r="P5128">
        <v>1</v>
      </c>
      <c r="Q5128">
        <v>1</v>
      </c>
      <c r="R5128">
        <v>0.53281800000000001</v>
      </c>
      <c r="S5128">
        <v>0</v>
      </c>
      <c r="T5128">
        <v>1</v>
      </c>
      <c r="U5128">
        <v>0</v>
      </c>
      <c r="V5128" t="str">
        <f>"Trad IRN"</f>
        <v>Trad IRN</v>
      </c>
      <c r="W5128">
        <v>100</v>
      </c>
      <c r="X5128" t="s">
        <v>47</v>
      </c>
      <c r="Z5128" t="s">
        <v>47</v>
      </c>
      <c r="AB5128" t="str">
        <f>"02"</f>
        <v>02</v>
      </c>
      <c r="AC5128" t="str">
        <f>"05"</f>
        <v>05</v>
      </c>
      <c r="AD5128" t="str">
        <f>"1"</f>
        <v>1</v>
      </c>
      <c r="AE5128" t="s">
        <v>50</v>
      </c>
      <c r="AF5128">
        <v>0</v>
      </c>
      <c r="AG5128" t="s">
        <v>56</v>
      </c>
      <c r="AH5128" t="str">
        <f>"Trad IRN"</f>
        <v>Trad IRN</v>
      </c>
      <c r="AI5128" t="str">
        <f>"Bldg IRN"</f>
        <v>Bldg IRN</v>
      </c>
      <c r="AJ5128" t="s">
        <v>48</v>
      </c>
      <c r="AK5128" t="s">
        <v>48</v>
      </c>
      <c r="AL5128" t="s">
        <v>53</v>
      </c>
      <c r="AM5128">
        <v>1113.0999999999999</v>
      </c>
      <c r="AN5128">
        <v>1113.0999999999999</v>
      </c>
      <c r="AO5128">
        <v>15</v>
      </c>
    </row>
    <row r="5129" spans="1:41" x14ac:dyDescent="0.3">
      <c r="A5129" t="str">
        <f>"Trad IRN"</f>
        <v>Trad IRN</v>
      </c>
      <c r="B5129" t="str">
        <f>"Bldg IRN"</f>
        <v>Bldg IRN</v>
      </c>
      <c r="C5129" t="s">
        <v>41</v>
      </c>
      <c r="D5129" t="s">
        <v>3</v>
      </c>
      <c r="E5129" t="s">
        <v>80</v>
      </c>
      <c r="F5129" t="s">
        <v>81</v>
      </c>
      <c r="G5129" t="s">
        <v>82</v>
      </c>
      <c r="H5129" t="s">
        <v>83</v>
      </c>
      <c r="I5129" t="str">
        <f>"Trad IRN"</f>
        <v>Trad IRN</v>
      </c>
      <c r="J5129" t="s">
        <v>43</v>
      </c>
      <c r="K5129" t="s">
        <v>44</v>
      </c>
      <c r="L5129" t="s">
        <v>45</v>
      </c>
      <c r="M5129" t="s">
        <v>46</v>
      </c>
      <c r="N5129" t="str">
        <f t="shared" si="509"/>
        <v>08/18/2022</v>
      </c>
      <c r="O5129" t="str">
        <f t="shared" si="510"/>
        <v>12/31/2500</v>
      </c>
      <c r="P5129">
        <v>1</v>
      </c>
      <c r="Q5129">
        <v>1</v>
      </c>
      <c r="S5129">
        <v>0</v>
      </c>
      <c r="T5129">
        <v>1</v>
      </c>
      <c r="U5129">
        <v>0</v>
      </c>
      <c r="V5129" t="str">
        <f>"Trad IRN"</f>
        <v>Trad IRN</v>
      </c>
      <c r="W5129">
        <v>100</v>
      </c>
      <c r="X5129" t="s">
        <v>47</v>
      </c>
      <c r="Z5129" t="s">
        <v>47</v>
      </c>
      <c r="AB5129" t="str">
        <f>"05"</f>
        <v>05</v>
      </c>
      <c r="AC5129" t="s">
        <v>48</v>
      </c>
      <c r="AD5129" t="s">
        <v>49</v>
      </c>
      <c r="AE5129" t="s">
        <v>50</v>
      </c>
      <c r="AF5129">
        <v>0</v>
      </c>
      <c r="AG5129" t="s">
        <v>56</v>
      </c>
      <c r="AH5129" t="str">
        <f>"Trad IRN"</f>
        <v>Trad IRN</v>
      </c>
      <c r="AI5129" t="str">
        <f>"Bldg IRN"</f>
        <v>Bldg IRN</v>
      </c>
      <c r="AJ5129" t="s">
        <v>48</v>
      </c>
      <c r="AK5129" t="s">
        <v>48</v>
      </c>
      <c r="AL5129" t="s">
        <v>53</v>
      </c>
      <c r="AM5129">
        <v>1113.0999999999999</v>
      </c>
      <c r="AN5129">
        <v>1113.0999999999999</v>
      </c>
      <c r="AO5129">
        <v>15</v>
      </c>
    </row>
    <row r="5130" spans="1:41" x14ac:dyDescent="0.3">
      <c r="A5130" t="str">
        <f>"Trad IRN"</f>
        <v>Trad IRN</v>
      </c>
      <c r="B5130" t="str">
        <f>"Bldg IRN"</f>
        <v>Bldg IRN</v>
      </c>
      <c r="C5130" t="s">
        <v>41</v>
      </c>
      <c r="D5130" t="s">
        <v>3</v>
      </c>
      <c r="E5130" t="s">
        <v>80</v>
      </c>
      <c r="F5130" t="s">
        <v>81</v>
      </c>
      <c r="G5130" t="s">
        <v>82</v>
      </c>
      <c r="H5130" t="s">
        <v>83</v>
      </c>
      <c r="I5130" t="str">
        <f>"Trad IRN"</f>
        <v>Trad IRN</v>
      </c>
      <c r="J5130" t="s">
        <v>43</v>
      </c>
      <c r="K5130" t="s">
        <v>44</v>
      </c>
      <c r="L5130" t="s">
        <v>45</v>
      </c>
      <c r="M5130" t="s">
        <v>46</v>
      </c>
      <c r="N5130" t="str">
        <f t="shared" si="509"/>
        <v>08/18/2022</v>
      </c>
      <c r="O5130" t="str">
        <f t="shared" si="510"/>
        <v>12/31/2500</v>
      </c>
      <c r="P5130">
        <v>1</v>
      </c>
      <c r="Q5130">
        <v>1</v>
      </c>
      <c r="S5130">
        <v>0</v>
      </c>
      <c r="T5130">
        <v>1</v>
      </c>
      <c r="U5130">
        <v>0</v>
      </c>
      <c r="V5130" t="str">
        <f>"Trad IRN"</f>
        <v>Trad IRN</v>
      </c>
      <c r="W5130">
        <v>100</v>
      </c>
      <c r="X5130" t="s">
        <v>47</v>
      </c>
      <c r="Z5130" t="s">
        <v>47</v>
      </c>
      <c r="AB5130" t="s">
        <v>57</v>
      </c>
      <c r="AC5130" t="s">
        <v>48</v>
      </c>
      <c r="AD5130" t="s">
        <v>49</v>
      </c>
      <c r="AE5130" t="s">
        <v>50</v>
      </c>
      <c r="AF5130">
        <v>0</v>
      </c>
      <c r="AG5130" t="s">
        <v>56</v>
      </c>
      <c r="AH5130" t="str">
        <f>"Trad IRN"</f>
        <v>Trad IRN</v>
      </c>
      <c r="AI5130" t="str">
        <f>"Bldg IRN"</f>
        <v>Bldg IRN</v>
      </c>
      <c r="AJ5130" t="s">
        <v>48</v>
      </c>
      <c r="AK5130" t="s">
        <v>48</v>
      </c>
      <c r="AL5130" t="s">
        <v>53</v>
      </c>
      <c r="AM5130">
        <v>1113.0999999999999</v>
      </c>
      <c r="AN5130">
        <v>1113.0999999999999</v>
      </c>
      <c r="AO5130">
        <v>15</v>
      </c>
    </row>
    <row r="5131" spans="1:41" x14ac:dyDescent="0.3">
      <c r="A5131" t="str">
        <f>"Trad IRN"</f>
        <v>Trad IRN</v>
      </c>
      <c r="B5131" t="str">
        <f>"Bldg IRN"</f>
        <v>Bldg IRN</v>
      </c>
      <c r="C5131" t="s">
        <v>41</v>
      </c>
      <c r="D5131" t="s">
        <v>3</v>
      </c>
      <c r="E5131" t="s">
        <v>80</v>
      </c>
      <c r="F5131" t="s">
        <v>81</v>
      </c>
      <c r="G5131" t="s">
        <v>82</v>
      </c>
      <c r="H5131" t="s">
        <v>83</v>
      </c>
      <c r="I5131" t="str">
        <f>"Trad IRN"</f>
        <v>Trad IRN</v>
      </c>
      <c r="J5131" t="s">
        <v>43</v>
      </c>
      <c r="K5131" t="s">
        <v>44</v>
      </c>
      <c r="L5131" t="s">
        <v>45</v>
      </c>
      <c r="M5131" t="s">
        <v>46</v>
      </c>
      <c r="N5131" t="str">
        <f t="shared" si="509"/>
        <v>08/18/2022</v>
      </c>
      <c r="O5131" t="str">
        <f t="shared" si="510"/>
        <v>12/31/2500</v>
      </c>
      <c r="P5131">
        <v>1</v>
      </c>
      <c r="Q5131">
        <v>1</v>
      </c>
      <c r="S5131">
        <v>1</v>
      </c>
      <c r="T5131">
        <v>1</v>
      </c>
      <c r="U5131">
        <v>0</v>
      </c>
      <c r="V5131" t="str">
        <f>"Trad IRN"</f>
        <v>Trad IRN</v>
      </c>
      <c r="W5131">
        <v>100</v>
      </c>
      <c r="X5131" t="s">
        <v>47</v>
      </c>
      <c r="Z5131" t="s">
        <v>47</v>
      </c>
      <c r="AB5131" t="str">
        <f>"05"</f>
        <v>05</v>
      </c>
      <c r="AC5131" t="s">
        <v>48</v>
      </c>
      <c r="AD5131" t="s">
        <v>49</v>
      </c>
      <c r="AE5131" t="s">
        <v>50</v>
      </c>
      <c r="AF5131">
        <v>0</v>
      </c>
      <c r="AG5131" t="s">
        <v>56</v>
      </c>
      <c r="AH5131" t="str">
        <f>"Trad IRN"</f>
        <v>Trad IRN</v>
      </c>
      <c r="AI5131" t="str">
        <f>"Bldg IRN"</f>
        <v>Bldg IRN</v>
      </c>
      <c r="AJ5131" t="s">
        <v>48</v>
      </c>
      <c r="AK5131" t="s">
        <v>48</v>
      </c>
      <c r="AL5131" t="s">
        <v>53</v>
      </c>
      <c r="AM5131">
        <v>1113.0999999999999</v>
      </c>
      <c r="AN5131">
        <v>1113.0999999999999</v>
      </c>
      <c r="AO5131">
        <v>15</v>
      </c>
    </row>
    <row r="5132" spans="1:41" x14ac:dyDescent="0.3">
      <c r="A5132" t="str">
        <f>"Trad IRN"</f>
        <v>Trad IRN</v>
      </c>
      <c r="B5132" t="str">
        <f>"Bldg IRN"</f>
        <v>Bldg IRN</v>
      </c>
      <c r="C5132" t="s">
        <v>41</v>
      </c>
      <c r="D5132" t="s">
        <v>3</v>
      </c>
      <c r="E5132" t="s">
        <v>80</v>
      </c>
      <c r="F5132" t="s">
        <v>81</v>
      </c>
      <c r="G5132" t="s">
        <v>82</v>
      </c>
      <c r="H5132" t="s">
        <v>83</v>
      </c>
      <c r="I5132" t="str">
        <f>"Trad IRN"</f>
        <v>Trad IRN</v>
      </c>
      <c r="J5132" t="s">
        <v>43</v>
      </c>
      <c r="K5132" t="s">
        <v>44</v>
      </c>
      <c r="L5132" t="s">
        <v>45</v>
      </c>
      <c r="M5132" t="s">
        <v>46</v>
      </c>
      <c r="N5132" t="str">
        <f t="shared" si="509"/>
        <v>08/18/2022</v>
      </c>
      <c r="O5132" t="str">
        <f t="shared" si="510"/>
        <v>12/31/2500</v>
      </c>
      <c r="P5132">
        <v>1</v>
      </c>
      <c r="Q5132">
        <v>1</v>
      </c>
      <c r="S5132">
        <v>0</v>
      </c>
      <c r="T5132">
        <v>1</v>
      </c>
      <c r="U5132">
        <v>0</v>
      </c>
      <c r="V5132" t="str">
        <f>"Trad IRN"</f>
        <v>Trad IRN</v>
      </c>
      <c r="W5132">
        <v>100</v>
      </c>
      <c r="X5132" t="s">
        <v>47</v>
      </c>
      <c r="Z5132" t="s">
        <v>47</v>
      </c>
      <c r="AB5132" t="str">
        <f>"02"</f>
        <v>02</v>
      </c>
      <c r="AC5132" t="s">
        <v>48</v>
      </c>
      <c r="AD5132" t="s">
        <v>49</v>
      </c>
      <c r="AE5132" t="s">
        <v>50</v>
      </c>
      <c r="AF5132">
        <v>0</v>
      </c>
      <c r="AG5132" t="s">
        <v>56</v>
      </c>
      <c r="AH5132" t="str">
        <f>"Trad IRN"</f>
        <v>Trad IRN</v>
      </c>
      <c r="AI5132" t="str">
        <f>"Bldg IRN"</f>
        <v>Bldg IRN</v>
      </c>
      <c r="AJ5132" t="s">
        <v>48</v>
      </c>
      <c r="AK5132" t="s">
        <v>48</v>
      </c>
      <c r="AL5132" t="s">
        <v>53</v>
      </c>
      <c r="AM5132">
        <v>1113.0999999999999</v>
      </c>
      <c r="AN5132">
        <v>1113.0999999999999</v>
      </c>
      <c r="AO5132">
        <v>15</v>
      </c>
    </row>
    <row r="5133" spans="1:41" x14ac:dyDescent="0.3">
      <c r="A5133" t="str">
        <f>"Trad IRN"</f>
        <v>Trad IRN</v>
      </c>
      <c r="B5133" t="str">
        <f>"Bldg IRN"</f>
        <v>Bldg IRN</v>
      </c>
      <c r="C5133" t="s">
        <v>41</v>
      </c>
      <c r="D5133" t="s">
        <v>3</v>
      </c>
      <c r="E5133" t="s">
        <v>80</v>
      </c>
      <c r="F5133" t="s">
        <v>81</v>
      </c>
      <c r="G5133" t="s">
        <v>82</v>
      </c>
      <c r="H5133" t="s">
        <v>83</v>
      </c>
      <c r="I5133" t="str">
        <f>"Trad IRN"</f>
        <v>Trad IRN</v>
      </c>
      <c r="J5133" t="s">
        <v>43</v>
      </c>
      <c r="K5133" t="s">
        <v>44</v>
      </c>
      <c r="L5133" t="s">
        <v>45</v>
      </c>
      <c r="M5133" t="s">
        <v>46</v>
      </c>
      <c r="N5133" t="str">
        <f t="shared" si="509"/>
        <v>08/18/2022</v>
      </c>
      <c r="O5133" t="str">
        <f t="shared" si="510"/>
        <v>12/31/2500</v>
      </c>
      <c r="P5133">
        <v>1</v>
      </c>
      <c r="Q5133">
        <v>1</v>
      </c>
      <c r="S5133">
        <v>0</v>
      </c>
      <c r="T5133">
        <v>1</v>
      </c>
      <c r="U5133">
        <v>0</v>
      </c>
      <c r="V5133" t="str">
        <f>"Trad IRN"</f>
        <v>Trad IRN</v>
      </c>
      <c r="W5133">
        <v>100</v>
      </c>
      <c r="X5133" t="s">
        <v>47</v>
      </c>
      <c r="Z5133" t="s">
        <v>47</v>
      </c>
      <c r="AB5133" t="str">
        <f>"01"</f>
        <v>01</v>
      </c>
      <c r="AC5133" t="s">
        <v>48</v>
      </c>
      <c r="AD5133" t="s">
        <v>49</v>
      </c>
      <c r="AE5133" t="s">
        <v>50</v>
      </c>
      <c r="AF5133">
        <v>0</v>
      </c>
      <c r="AG5133" t="s">
        <v>56</v>
      </c>
      <c r="AH5133" t="str">
        <f>"Trad IRN"</f>
        <v>Trad IRN</v>
      </c>
      <c r="AI5133" t="str">
        <f>"Bldg IRN"</f>
        <v>Bldg IRN</v>
      </c>
      <c r="AJ5133" t="s">
        <v>48</v>
      </c>
      <c r="AK5133" t="s">
        <v>48</v>
      </c>
      <c r="AL5133" t="s">
        <v>53</v>
      </c>
      <c r="AM5133">
        <v>1113.0999999999999</v>
      </c>
      <c r="AN5133">
        <v>1113.0999999999999</v>
      </c>
      <c r="AO5133">
        <v>15</v>
      </c>
    </row>
    <row r="5134" spans="1:41" x14ac:dyDescent="0.3">
      <c r="A5134" t="str">
        <f>"Trad IRN"</f>
        <v>Trad IRN</v>
      </c>
      <c r="B5134" t="str">
        <f>"Bldg IRN"</f>
        <v>Bldg IRN</v>
      </c>
      <c r="C5134" t="s">
        <v>41</v>
      </c>
      <c r="D5134" t="s">
        <v>3</v>
      </c>
      <c r="E5134" t="s">
        <v>80</v>
      </c>
      <c r="F5134" t="s">
        <v>81</v>
      </c>
      <c r="G5134" t="s">
        <v>82</v>
      </c>
      <c r="H5134" t="s">
        <v>83</v>
      </c>
      <c r="I5134" t="str">
        <f>"Trad IRN"</f>
        <v>Trad IRN</v>
      </c>
      <c r="J5134" t="s">
        <v>43</v>
      </c>
      <c r="K5134" t="s">
        <v>44</v>
      </c>
      <c r="L5134" t="s">
        <v>45</v>
      </c>
      <c r="M5134" t="s">
        <v>46</v>
      </c>
      <c r="N5134" t="str">
        <f t="shared" si="509"/>
        <v>08/18/2022</v>
      </c>
      <c r="O5134" t="str">
        <f t="shared" si="510"/>
        <v>12/31/2500</v>
      </c>
      <c r="P5134">
        <v>1</v>
      </c>
      <c r="Q5134">
        <v>1</v>
      </c>
      <c r="S5134">
        <v>1</v>
      </c>
      <c r="T5134">
        <v>1</v>
      </c>
      <c r="U5134">
        <v>0</v>
      </c>
      <c r="V5134" t="str">
        <f>"Trad IRN"</f>
        <v>Trad IRN</v>
      </c>
      <c r="W5134">
        <v>100</v>
      </c>
      <c r="X5134" t="s">
        <v>47</v>
      </c>
      <c r="Z5134" t="s">
        <v>47</v>
      </c>
      <c r="AB5134" t="str">
        <f>"05"</f>
        <v>05</v>
      </c>
      <c r="AC5134" t="s">
        <v>48</v>
      </c>
      <c r="AD5134" t="s">
        <v>49</v>
      </c>
      <c r="AE5134" t="s">
        <v>50</v>
      </c>
      <c r="AF5134">
        <v>0</v>
      </c>
      <c r="AG5134" t="s">
        <v>56</v>
      </c>
      <c r="AH5134" t="str">
        <f>"Trad IRN"</f>
        <v>Trad IRN</v>
      </c>
      <c r="AI5134" t="str">
        <f>"Bldg IRN"</f>
        <v>Bldg IRN</v>
      </c>
      <c r="AJ5134" t="s">
        <v>48</v>
      </c>
      <c r="AK5134" t="s">
        <v>48</v>
      </c>
      <c r="AL5134" t="s">
        <v>53</v>
      </c>
      <c r="AM5134">
        <v>1113.0999999999999</v>
      </c>
      <c r="AN5134">
        <v>1113.0999999999999</v>
      </c>
      <c r="AO5134">
        <v>15</v>
      </c>
    </row>
    <row r="5135" spans="1:41" x14ac:dyDescent="0.3">
      <c r="A5135" t="str">
        <f>"Trad IRN"</f>
        <v>Trad IRN</v>
      </c>
      <c r="B5135" t="str">
        <f>"Bldg IRN"</f>
        <v>Bldg IRN</v>
      </c>
      <c r="C5135" t="s">
        <v>41</v>
      </c>
      <c r="D5135" t="s">
        <v>3</v>
      </c>
      <c r="E5135" t="s">
        <v>80</v>
      </c>
      <c r="F5135" t="s">
        <v>81</v>
      </c>
      <c r="G5135" t="s">
        <v>82</v>
      </c>
      <c r="H5135" t="s">
        <v>83</v>
      </c>
      <c r="I5135" t="str">
        <f>"Trad IRN"</f>
        <v>Trad IRN</v>
      </c>
      <c r="J5135" t="s">
        <v>43</v>
      </c>
      <c r="K5135" t="s">
        <v>44</v>
      </c>
      <c r="L5135" t="s">
        <v>45</v>
      </c>
      <c r="M5135" t="s">
        <v>46</v>
      </c>
      <c r="N5135" t="str">
        <f t="shared" si="509"/>
        <v>08/18/2022</v>
      </c>
      <c r="O5135" t="str">
        <f t="shared" si="510"/>
        <v>12/31/2500</v>
      </c>
      <c r="P5135">
        <v>1</v>
      </c>
      <c r="Q5135">
        <v>1</v>
      </c>
      <c r="S5135">
        <v>1</v>
      </c>
      <c r="T5135">
        <v>1</v>
      </c>
      <c r="U5135">
        <v>0</v>
      </c>
      <c r="V5135" t="str">
        <f>"Trad IRN"</f>
        <v>Trad IRN</v>
      </c>
      <c r="W5135">
        <v>100</v>
      </c>
      <c r="X5135" t="s">
        <v>47</v>
      </c>
      <c r="Z5135" t="s">
        <v>47</v>
      </c>
      <c r="AB5135" t="str">
        <f>"04"</f>
        <v>04</v>
      </c>
      <c r="AC5135" t="s">
        <v>48</v>
      </c>
      <c r="AD5135" t="s">
        <v>49</v>
      </c>
      <c r="AE5135" t="s">
        <v>50</v>
      </c>
      <c r="AF5135">
        <v>0</v>
      </c>
      <c r="AG5135" t="s">
        <v>56</v>
      </c>
      <c r="AH5135" t="str">
        <f>"Trad IRN"</f>
        <v>Trad IRN</v>
      </c>
      <c r="AI5135" t="str">
        <f>"Bldg IRN"</f>
        <v>Bldg IRN</v>
      </c>
      <c r="AJ5135" t="s">
        <v>48</v>
      </c>
      <c r="AK5135" t="s">
        <v>48</v>
      </c>
      <c r="AL5135" t="s">
        <v>53</v>
      </c>
      <c r="AM5135">
        <v>1113.0999999999999</v>
      </c>
      <c r="AN5135">
        <v>1113.0999999999999</v>
      </c>
      <c r="AO5135">
        <v>15</v>
      </c>
    </row>
    <row r="5136" spans="1:41" x14ac:dyDescent="0.3">
      <c r="A5136" t="str">
        <f>"Trad IRN"</f>
        <v>Trad IRN</v>
      </c>
      <c r="B5136" t="str">
        <f>"Bldg IRN"</f>
        <v>Bldg IRN</v>
      </c>
      <c r="C5136" t="s">
        <v>41</v>
      </c>
      <c r="D5136" t="s">
        <v>3</v>
      </c>
      <c r="E5136" t="s">
        <v>80</v>
      </c>
      <c r="F5136" t="s">
        <v>81</v>
      </c>
      <c r="G5136" t="s">
        <v>82</v>
      </c>
      <c r="H5136" t="s">
        <v>83</v>
      </c>
      <c r="I5136" t="str">
        <f>"Trad IRN"</f>
        <v>Trad IRN</v>
      </c>
      <c r="J5136" t="s">
        <v>43</v>
      </c>
      <c r="K5136" t="s">
        <v>44</v>
      </c>
      <c r="L5136" t="s">
        <v>45</v>
      </c>
      <c r="M5136" t="s">
        <v>46</v>
      </c>
      <c r="N5136" t="str">
        <f t="shared" si="509"/>
        <v>08/18/2022</v>
      </c>
      <c r="O5136" t="str">
        <f t="shared" si="510"/>
        <v>12/31/2500</v>
      </c>
      <c r="P5136">
        <v>1</v>
      </c>
      <c r="Q5136">
        <v>1</v>
      </c>
      <c r="S5136">
        <v>0</v>
      </c>
      <c r="T5136">
        <v>1</v>
      </c>
      <c r="U5136">
        <v>0</v>
      </c>
      <c r="V5136" t="str">
        <f>"Trad IRN"</f>
        <v>Trad IRN</v>
      </c>
      <c r="W5136">
        <v>100</v>
      </c>
      <c r="X5136" t="s">
        <v>47</v>
      </c>
      <c r="Z5136" t="s">
        <v>47</v>
      </c>
      <c r="AB5136" t="s">
        <v>57</v>
      </c>
      <c r="AC5136" t="s">
        <v>48</v>
      </c>
      <c r="AD5136" t="s">
        <v>49</v>
      </c>
      <c r="AE5136" t="s">
        <v>50</v>
      </c>
      <c r="AF5136">
        <v>0</v>
      </c>
      <c r="AG5136" t="s">
        <v>56</v>
      </c>
      <c r="AH5136" t="str">
        <f>"Trad IRN"</f>
        <v>Trad IRN</v>
      </c>
      <c r="AI5136" t="str">
        <f>"Bldg IRN"</f>
        <v>Bldg IRN</v>
      </c>
      <c r="AJ5136" t="s">
        <v>48</v>
      </c>
      <c r="AK5136" t="s">
        <v>48</v>
      </c>
      <c r="AL5136" t="s">
        <v>53</v>
      </c>
      <c r="AM5136">
        <v>1113.0999999999999</v>
      </c>
      <c r="AN5136">
        <v>1113.0999999999999</v>
      </c>
      <c r="AO5136">
        <v>15</v>
      </c>
    </row>
    <row r="5137" spans="1:41" x14ac:dyDescent="0.3">
      <c r="A5137" t="str">
        <f>"Trad IRN"</f>
        <v>Trad IRN</v>
      </c>
      <c r="B5137" t="str">
        <f>"Bldg IRN"</f>
        <v>Bldg IRN</v>
      </c>
      <c r="C5137" t="s">
        <v>41</v>
      </c>
      <c r="D5137" t="s">
        <v>3</v>
      </c>
      <c r="E5137" t="s">
        <v>80</v>
      </c>
      <c r="F5137" t="s">
        <v>81</v>
      </c>
      <c r="G5137" t="s">
        <v>82</v>
      </c>
      <c r="H5137" t="s">
        <v>83</v>
      </c>
      <c r="I5137" t="str">
        <f>"Trad IRN"</f>
        <v>Trad IRN</v>
      </c>
      <c r="J5137" t="s">
        <v>43</v>
      </c>
      <c r="K5137" t="s">
        <v>44</v>
      </c>
      <c r="L5137" t="s">
        <v>45</v>
      </c>
      <c r="M5137" t="s">
        <v>46</v>
      </c>
      <c r="N5137" t="str">
        <f t="shared" si="509"/>
        <v>08/18/2022</v>
      </c>
      <c r="O5137" t="str">
        <f t="shared" si="510"/>
        <v>12/31/2500</v>
      </c>
      <c r="P5137">
        <v>1</v>
      </c>
      <c r="Q5137">
        <v>1</v>
      </c>
      <c r="S5137">
        <v>0</v>
      </c>
      <c r="T5137">
        <v>1</v>
      </c>
      <c r="U5137">
        <v>0</v>
      </c>
      <c r="V5137" t="str">
        <f>"Trad IRN"</f>
        <v>Trad IRN</v>
      </c>
      <c r="W5137">
        <v>100</v>
      </c>
      <c r="X5137" t="s">
        <v>47</v>
      </c>
      <c r="Z5137" t="s">
        <v>47</v>
      </c>
      <c r="AB5137" t="str">
        <f>"04"</f>
        <v>04</v>
      </c>
      <c r="AC5137" t="s">
        <v>48</v>
      </c>
      <c r="AD5137" t="s">
        <v>49</v>
      </c>
      <c r="AE5137" t="s">
        <v>50</v>
      </c>
      <c r="AF5137">
        <v>0</v>
      </c>
      <c r="AG5137" t="s">
        <v>56</v>
      </c>
      <c r="AH5137" t="str">
        <f>"Trad IRN"</f>
        <v>Trad IRN</v>
      </c>
      <c r="AI5137" t="str">
        <f>"Bldg IRN"</f>
        <v>Bldg IRN</v>
      </c>
      <c r="AJ5137" t="s">
        <v>48</v>
      </c>
      <c r="AK5137" t="s">
        <v>48</v>
      </c>
      <c r="AL5137" t="s">
        <v>53</v>
      </c>
      <c r="AM5137">
        <v>1113.0999999999999</v>
      </c>
      <c r="AN5137">
        <v>1113.0999999999999</v>
      </c>
      <c r="AO5137">
        <v>15</v>
      </c>
    </row>
    <row r="5138" spans="1:41" x14ac:dyDescent="0.3">
      <c r="A5138" t="str">
        <f>"Trad IRN"</f>
        <v>Trad IRN</v>
      </c>
      <c r="B5138" t="str">
        <f>"Bldg IRN"</f>
        <v>Bldg IRN</v>
      </c>
      <c r="C5138" t="s">
        <v>41</v>
      </c>
      <c r="D5138" t="s">
        <v>3</v>
      </c>
      <c r="E5138" t="s">
        <v>80</v>
      </c>
      <c r="F5138" t="s">
        <v>81</v>
      </c>
      <c r="G5138" t="s">
        <v>82</v>
      </c>
      <c r="H5138" t="s">
        <v>83</v>
      </c>
      <c r="I5138" t="str">
        <f>"Trad IRN"</f>
        <v>Trad IRN</v>
      </c>
      <c r="J5138" t="s">
        <v>43</v>
      </c>
      <c r="K5138" t="s">
        <v>44</v>
      </c>
      <c r="L5138" t="s">
        <v>45</v>
      </c>
      <c r="M5138" t="s">
        <v>46</v>
      </c>
      <c r="N5138" t="str">
        <f t="shared" si="509"/>
        <v>08/18/2022</v>
      </c>
      <c r="O5138" t="str">
        <f t="shared" si="510"/>
        <v>12/31/2500</v>
      </c>
      <c r="P5138">
        <v>1</v>
      </c>
      <c r="Q5138">
        <v>1</v>
      </c>
      <c r="S5138">
        <v>0</v>
      </c>
      <c r="T5138">
        <v>1</v>
      </c>
      <c r="U5138">
        <v>0</v>
      </c>
      <c r="V5138" t="str">
        <f>"Trad IRN"</f>
        <v>Trad IRN</v>
      </c>
      <c r="W5138">
        <v>100</v>
      </c>
      <c r="X5138" t="s">
        <v>47</v>
      </c>
      <c r="Z5138" t="s">
        <v>47</v>
      </c>
      <c r="AB5138" t="str">
        <f>"01"</f>
        <v>01</v>
      </c>
      <c r="AC5138" t="s">
        <v>48</v>
      </c>
      <c r="AD5138" t="s">
        <v>49</v>
      </c>
      <c r="AE5138" t="s">
        <v>50</v>
      </c>
      <c r="AF5138">
        <v>0</v>
      </c>
      <c r="AG5138" t="s">
        <v>56</v>
      </c>
      <c r="AH5138" t="str">
        <f>"Trad IRN"</f>
        <v>Trad IRN</v>
      </c>
      <c r="AI5138" t="str">
        <f>"Bldg IRN"</f>
        <v>Bldg IRN</v>
      </c>
      <c r="AJ5138" t="s">
        <v>48</v>
      </c>
      <c r="AK5138" t="s">
        <v>48</v>
      </c>
      <c r="AL5138" t="s">
        <v>53</v>
      </c>
      <c r="AM5138">
        <v>1113.0999999999999</v>
      </c>
      <c r="AN5138">
        <v>1113.0999999999999</v>
      </c>
      <c r="AO5138">
        <v>15</v>
      </c>
    </row>
    <row r="5139" spans="1:41" x14ac:dyDescent="0.3">
      <c r="A5139" t="str">
        <f>"Trad IRN"</f>
        <v>Trad IRN</v>
      </c>
      <c r="B5139" t="str">
        <f>"Bldg IRN"</f>
        <v>Bldg IRN</v>
      </c>
      <c r="C5139" t="s">
        <v>41</v>
      </c>
      <c r="D5139" t="s">
        <v>3</v>
      </c>
      <c r="E5139" t="s">
        <v>80</v>
      </c>
      <c r="F5139" t="s">
        <v>81</v>
      </c>
      <c r="G5139" t="s">
        <v>82</v>
      </c>
      <c r="H5139" t="s">
        <v>83</v>
      </c>
      <c r="I5139" t="str">
        <f>"Trad IRN"</f>
        <v>Trad IRN</v>
      </c>
      <c r="J5139" t="s">
        <v>43</v>
      </c>
      <c r="K5139" t="s">
        <v>44</v>
      </c>
      <c r="L5139" t="s">
        <v>45</v>
      </c>
      <c r="M5139" t="s">
        <v>46</v>
      </c>
      <c r="N5139" t="str">
        <f t="shared" si="509"/>
        <v>08/18/2022</v>
      </c>
      <c r="O5139" t="str">
        <f t="shared" si="510"/>
        <v>12/31/2500</v>
      </c>
      <c r="P5139">
        <v>1</v>
      </c>
      <c r="Q5139">
        <v>1</v>
      </c>
      <c r="S5139">
        <v>1</v>
      </c>
      <c r="T5139">
        <v>1</v>
      </c>
      <c r="U5139">
        <v>0</v>
      </c>
      <c r="V5139" t="str">
        <f>"Trad IRN"</f>
        <v>Trad IRN</v>
      </c>
      <c r="W5139">
        <v>100</v>
      </c>
      <c r="X5139" t="s">
        <v>47</v>
      </c>
      <c r="Z5139" t="s">
        <v>47</v>
      </c>
      <c r="AB5139" t="str">
        <f>"04"</f>
        <v>04</v>
      </c>
      <c r="AC5139" t="s">
        <v>48</v>
      </c>
      <c r="AD5139" t="s">
        <v>49</v>
      </c>
      <c r="AE5139" t="s">
        <v>50</v>
      </c>
      <c r="AF5139">
        <v>0</v>
      </c>
      <c r="AG5139" t="s">
        <v>56</v>
      </c>
      <c r="AH5139" t="str">
        <f>"Trad IRN"</f>
        <v>Trad IRN</v>
      </c>
      <c r="AI5139" t="str">
        <f>"Bldg IRN"</f>
        <v>Bldg IRN</v>
      </c>
      <c r="AJ5139" t="s">
        <v>48</v>
      </c>
      <c r="AK5139" t="s">
        <v>48</v>
      </c>
      <c r="AL5139" t="s">
        <v>53</v>
      </c>
      <c r="AM5139">
        <v>1113.0999999999999</v>
      </c>
      <c r="AN5139">
        <v>1113.0999999999999</v>
      </c>
      <c r="AO5139">
        <v>15</v>
      </c>
    </row>
    <row r="5140" spans="1:41" x14ac:dyDescent="0.3">
      <c r="A5140" t="str">
        <f>"Trad IRN"</f>
        <v>Trad IRN</v>
      </c>
      <c r="B5140" t="str">
        <f>"Bldg IRN"</f>
        <v>Bldg IRN</v>
      </c>
      <c r="C5140" t="s">
        <v>41</v>
      </c>
      <c r="D5140" t="s">
        <v>3</v>
      </c>
      <c r="E5140" t="s">
        <v>80</v>
      </c>
      <c r="F5140" t="s">
        <v>81</v>
      </c>
      <c r="G5140" t="s">
        <v>82</v>
      </c>
      <c r="H5140" t="s">
        <v>83</v>
      </c>
      <c r="I5140" t="str">
        <f>"Trad IRN"</f>
        <v>Trad IRN</v>
      </c>
      <c r="J5140" t="s">
        <v>43</v>
      </c>
      <c r="K5140" t="s">
        <v>44</v>
      </c>
      <c r="L5140" t="s">
        <v>45</v>
      </c>
      <c r="M5140" t="s">
        <v>46</v>
      </c>
      <c r="N5140" t="str">
        <f t="shared" si="509"/>
        <v>08/18/2022</v>
      </c>
      <c r="O5140" t="str">
        <f t="shared" si="510"/>
        <v>12/31/2500</v>
      </c>
      <c r="P5140">
        <v>1</v>
      </c>
      <c r="Q5140">
        <v>1</v>
      </c>
      <c r="S5140">
        <v>0</v>
      </c>
      <c r="T5140">
        <v>1</v>
      </c>
      <c r="U5140">
        <v>0</v>
      </c>
      <c r="V5140" t="str">
        <f>"Trad IRN"</f>
        <v>Trad IRN</v>
      </c>
      <c r="W5140">
        <v>100</v>
      </c>
      <c r="X5140" t="s">
        <v>47</v>
      </c>
      <c r="Z5140" t="s">
        <v>47</v>
      </c>
      <c r="AB5140" t="str">
        <f>"01"</f>
        <v>01</v>
      </c>
      <c r="AC5140" t="s">
        <v>48</v>
      </c>
      <c r="AD5140" t="s">
        <v>49</v>
      </c>
      <c r="AE5140" t="s">
        <v>50</v>
      </c>
      <c r="AF5140">
        <v>0</v>
      </c>
      <c r="AG5140" t="s">
        <v>56</v>
      </c>
      <c r="AH5140" t="str">
        <f>"Trad IRN"</f>
        <v>Trad IRN</v>
      </c>
      <c r="AI5140" t="str">
        <f>"Bldg IRN"</f>
        <v>Bldg IRN</v>
      </c>
      <c r="AJ5140" t="s">
        <v>48</v>
      </c>
      <c r="AK5140" t="s">
        <v>48</v>
      </c>
      <c r="AL5140" t="s">
        <v>53</v>
      </c>
      <c r="AM5140">
        <v>1113.0999999999999</v>
      </c>
      <c r="AN5140">
        <v>1113.0999999999999</v>
      </c>
      <c r="AO5140">
        <v>15</v>
      </c>
    </row>
    <row r="5141" spans="1:41" x14ac:dyDescent="0.3">
      <c r="A5141" t="str">
        <f>"Trad IRN"</f>
        <v>Trad IRN</v>
      </c>
      <c r="B5141" t="str">
        <f>"Bldg IRN"</f>
        <v>Bldg IRN</v>
      </c>
      <c r="C5141" t="s">
        <v>41</v>
      </c>
      <c r="D5141" t="s">
        <v>3</v>
      </c>
      <c r="E5141" t="s">
        <v>80</v>
      </c>
      <c r="F5141" t="s">
        <v>81</v>
      </c>
      <c r="G5141" t="s">
        <v>82</v>
      </c>
      <c r="H5141" t="s">
        <v>83</v>
      </c>
      <c r="I5141" t="str">
        <f>"Trad IRN"</f>
        <v>Trad IRN</v>
      </c>
      <c r="J5141" t="s">
        <v>43</v>
      </c>
      <c r="K5141" t="s">
        <v>44</v>
      </c>
      <c r="L5141" t="s">
        <v>45</v>
      </c>
      <c r="M5141" t="s">
        <v>46</v>
      </c>
      <c r="N5141" t="str">
        <f t="shared" si="509"/>
        <v>08/18/2022</v>
      </c>
      <c r="O5141" t="str">
        <f t="shared" si="510"/>
        <v>12/31/2500</v>
      </c>
      <c r="P5141">
        <v>1</v>
      </c>
      <c r="Q5141">
        <v>1</v>
      </c>
      <c r="S5141">
        <v>0</v>
      </c>
      <c r="T5141">
        <v>1</v>
      </c>
      <c r="U5141">
        <v>0</v>
      </c>
      <c r="V5141" t="str">
        <f>"Trad IRN"</f>
        <v>Trad IRN</v>
      </c>
      <c r="W5141">
        <v>100</v>
      </c>
      <c r="X5141" t="s">
        <v>47</v>
      </c>
      <c r="Z5141" t="s">
        <v>47</v>
      </c>
      <c r="AB5141" t="s">
        <v>57</v>
      </c>
      <c r="AC5141" t="s">
        <v>48</v>
      </c>
      <c r="AD5141" t="s">
        <v>49</v>
      </c>
      <c r="AE5141" t="s">
        <v>50</v>
      </c>
      <c r="AF5141">
        <v>0</v>
      </c>
      <c r="AG5141" t="s">
        <v>56</v>
      </c>
      <c r="AH5141" t="str">
        <f>"Trad IRN"</f>
        <v>Trad IRN</v>
      </c>
      <c r="AI5141" t="str">
        <f>"Bldg IRN"</f>
        <v>Bldg IRN</v>
      </c>
      <c r="AJ5141" t="s">
        <v>48</v>
      </c>
      <c r="AK5141" t="s">
        <v>48</v>
      </c>
      <c r="AL5141" t="s">
        <v>53</v>
      </c>
      <c r="AM5141">
        <v>1113.0999999999999</v>
      </c>
      <c r="AN5141">
        <v>1113.0999999999999</v>
      </c>
      <c r="AO5141">
        <v>15</v>
      </c>
    </row>
    <row r="5142" spans="1:41" x14ac:dyDescent="0.3">
      <c r="A5142" t="str">
        <f>"Trad IRN"</f>
        <v>Trad IRN</v>
      </c>
      <c r="B5142" t="str">
        <f>"Bldg IRN"</f>
        <v>Bldg IRN</v>
      </c>
      <c r="C5142" t="s">
        <v>41</v>
      </c>
      <c r="D5142" t="s">
        <v>3</v>
      </c>
      <c r="E5142" t="s">
        <v>80</v>
      </c>
      <c r="F5142" t="s">
        <v>81</v>
      </c>
      <c r="G5142" t="s">
        <v>82</v>
      </c>
      <c r="H5142" t="s">
        <v>83</v>
      </c>
      <c r="I5142" t="str">
        <f>"Trad IRN"</f>
        <v>Trad IRN</v>
      </c>
      <c r="J5142" t="s">
        <v>43</v>
      </c>
      <c r="K5142" t="s">
        <v>44</v>
      </c>
      <c r="L5142" t="s">
        <v>45</v>
      </c>
      <c r="M5142" t="s">
        <v>59</v>
      </c>
      <c r="N5142" t="str">
        <f>"01/12/2023"</f>
        <v>01/12/2023</v>
      </c>
      <c r="O5142" t="str">
        <f t="shared" si="510"/>
        <v>12/31/2500</v>
      </c>
      <c r="P5142">
        <v>0.49602000000000002</v>
      </c>
      <c r="Q5142">
        <v>0.49602000000000002</v>
      </c>
      <c r="S5142">
        <v>0</v>
      </c>
      <c r="T5142">
        <v>0.49602000000000002</v>
      </c>
      <c r="U5142">
        <v>0</v>
      </c>
      <c r="V5142" t="s">
        <v>84</v>
      </c>
      <c r="W5142">
        <v>100</v>
      </c>
      <c r="X5142" t="s">
        <v>47</v>
      </c>
      <c r="Z5142" t="s">
        <v>47</v>
      </c>
      <c r="AB5142" t="s">
        <v>57</v>
      </c>
      <c r="AC5142" t="s">
        <v>48</v>
      </c>
      <c r="AD5142" t="s">
        <v>49</v>
      </c>
      <c r="AE5142" t="s">
        <v>50</v>
      </c>
      <c r="AF5142">
        <v>0</v>
      </c>
      <c r="AG5142" t="s">
        <v>56</v>
      </c>
      <c r="AH5142" t="str">
        <f>"Trad IRN"</f>
        <v>Trad IRN</v>
      </c>
      <c r="AI5142" t="str">
        <f>"Bldg IRN"</f>
        <v>Bldg IRN</v>
      </c>
      <c r="AJ5142" t="s">
        <v>48</v>
      </c>
      <c r="AK5142" t="s">
        <v>48</v>
      </c>
      <c r="AL5142" t="s">
        <v>53</v>
      </c>
      <c r="AM5142">
        <v>552.12</v>
      </c>
      <c r="AN5142">
        <v>1113.0999999999999</v>
      </c>
      <c r="AO5142">
        <v>15</v>
      </c>
    </row>
    <row r="5143" spans="1:41" x14ac:dyDescent="0.3">
      <c r="A5143" t="str">
        <f>"Trad IRN"</f>
        <v>Trad IRN</v>
      </c>
      <c r="B5143" t="str">
        <f>"Bldg IRN"</f>
        <v>Bldg IRN</v>
      </c>
      <c r="C5143" t="s">
        <v>41</v>
      </c>
      <c r="D5143" t="s">
        <v>3</v>
      </c>
      <c r="E5143" t="s">
        <v>80</v>
      </c>
      <c r="F5143" t="s">
        <v>81</v>
      </c>
      <c r="G5143" t="s">
        <v>82</v>
      </c>
      <c r="H5143" t="s">
        <v>83</v>
      </c>
      <c r="I5143" t="str">
        <f>"Trad IRN"</f>
        <v>Trad IRN</v>
      </c>
      <c r="J5143" t="s">
        <v>43</v>
      </c>
      <c r="K5143" t="s">
        <v>44</v>
      </c>
      <c r="L5143" t="s">
        <v>45</v>
      </c>
      <c r="M5143" t="s">
        <v>46</v>
      </c>
      <c r="N5143" t="str">
        <f>"08/18/2022"</f>
        <v>08/18/2022</v>
      </c>
      <c r="O5143" t="str">
        <f>"01/11/2023"</f>
        <v>01/11/2023</v>
      </c>
      <c r="P5143">
        <v>0.50397999999999998</v>
      </c>
      <c r="Q5143">
        <v>0.50397999999999998</v>
      </c>
      <c r="S5143">
        <v>0</v>
      </c>
      <c r="T5143">
        <v>0.50397999999999998</v>
      </c>
      <c r="U5143">
        <v>0</v>
      </c>
      <c r="V5143" t="str">
        <f>"Trad IRN"</f>
        <v>Trad IRN</v>
      </c>
      <c r="W5143">
        <v>100</v>
      </c>
      <c r="X5143" t="s">
        <v>47</v>
      </c>
      <c r="Z5143" t="s">
        <v>47</v>
      </c>
      <c r="AB5143" t="s">
        <v>57</v>
      </c>
      <c r="AC5143" t="s">
        <v>48</v>
      </c>
      <c r="AD5143" t="s">
        <v>49</v>
      </c>
      <c r="AE5143" t="s">
        <v>50</v>
      </c>
      <c r="AF5143">
        <v>0</v>
      </c>
      <c r="AG5143" t="s">
        <v>56</v>
      </c>
      <c r="AH5143" t="str">
        <f>"Trad IRN"</f>
        <v>Trad IRN</v>
      </c>
      <c r="AI5143" t="str">
        <f>"Bldg IRN"</f>
        <v>Bldg IRN</v>
      </c>
      <c r="AJ5143" t="s">
        <v>48</v>
      </c>
      <c r="AK5143" t="s">
        <v>48</v>
      </c>
      <c r="AL5143" t="s">
        <v>53</v>
      </c>
      <c r="AM5143">
        <v>560.98</v>
      </c>
      <c r="AN5143">
        <v>1113.0999999999999</v>
      </c>
      <c r="AO5143">
        <v>15</v>
      </c>
    </row>
    <row r="5144" spans="1:41" x14ac:dyDescent="0.3">
      <c r="A5144" t="str">
        <f>"Trad IRN"</f>
        <v>Trad IRN</v>
      </c>
      <c r="B5144" t="str">
        <f>"Bldg IRN"</f>
        <v>Bldg IRN</v>
      </c>
      <c r="C5144" t="s">
        <v>41</v>
      </c>
      <c r="D5144" t="s">
        <v>3</v>
      </c>
      <c r="E5144" t="s">
        <v>80</v>
      </c>
      <c r="F5144" t="s">
        <v>81</v>
      </c>
      <c r="G5144" t="s">
        <v>82</v>
      </c>
      <c r="H5144" t="s">
        <v>83</v>
      </c>
      <c r="I5144" t="str">
        <f>"Trad IRN"</f>
        <v>Trad IRN</v>
      </c>
      <c r="J5144" t="s">
        <v>43</v>
      </c>
      <c r="K5144" t="s">
        <v>44</v>
      </c>
      <c r="L5144" t="s">
        <v>45</v>
      </c>
      <c r="M5144" t="s">
        <v>46</v>
      </c>
      <c r="N5144" t="str">
        <f>"08/18/2022"</f>
        <v>08/18/2022</v>
      </c>
      <c r="O5144" t="str">
        <f>"12/31/2500"</f>
        <v>12/31/2500</v>
      </c>
      <c r="P5144">
        <v>1</v>
      </c>
      <c r="Q5144">
        <v>1</v>
      </c>
      <c r="S5144">
        <v>0</v>
      </c>
      <c r="T5144">
        <v>1</v>
      </c>
      <c r="U5144">
        <v>0</v>
      </c>
      <c r="V5144" t="str">
        <f>"Trad IRN"</f>
        <v>Trad IRN</v>
      </c>
      <c r="W5144">
        <v>100</v>
      </c>
      <c r="X5144" t="s">
        <v>47</v>
      </c>
      <c r="Z5144" t="s">
        <v>47</v>
      </c>
      <c r="AB5144" t="str">
        <f>"05"</f>
        <v>05</v>
      </c>
      <c r="AC5144" t="s">
        <v>48</v>
      </c>
      <c r="AD5144" t="s">
        <v>49</v>
      </c>
      <c r="AE5144" t="s">
        <v>50</v>
      </c>
      <c r="AF5144">
        <v>0</v>
      </c>
      <c r="AG5144" t="s">
        <v>56</v>
      </c>
      <c r="AH5144" t="str">
        <f>"Trad IRN"</f>
        <v>Trad IRN</v>
      </c>
      <c r="AI5144" t="str">
        <f>"Bldg IRN"</f>
        <v>Bldg IRN</v>
      </c>
      <c r="AJ5144" t="s">
        <v>48</v>
      </c>
      <c r="AK5144" t="s">
        <v>48</v>
      </c>
      <c r="AL5144" t="s">
        <v>53</v>
      </c>
      <c r="AM5144">
        <v>1113.0999999999999</v>
      </c>
      <c r="AN5144">
        <v>1113.0999999999999</v>
      </c>
      <c r="AO5144">
        <v>15</v>
      </c>
    </row>
    <row r="5145" spans="1:41" x14ac:dyDescent="0.3">
      <c r="A5145" t="str">
        <f>"Trad IRN"</f>
        <v>Trad IRN</v>
      </c>
      <c r="B5145" t="str">
        <f>"Bldg IRN"</f>
        <v>Bldg IRN</v>
      </c>
      <c r="C5145" t="s">
        <v>41</v>
      </c>
      <c r="D5145" t="s">
        <v>3</v>
      </c>
      <c r="E5145" t="s">
        <v>80</v>
      </c>
      <c r="F5145" t="s">
        <v>81</v>
      </c>
      <c r="G5145" t="s">
        <v>82</v>
      </c>
      <c r="H5145" t="s">
        <v>83</v>
      </c>
      <c r="I5145" t="str">
        <f>"Trad IRN"</f>
        <v>Trad IRN</v>
      </c>
      <c r="J5145" t="s">
        <v>43</v>
      </c>
      <c r="K5145" t="s">
        <v>44</v>
      </c>
      <c r="L5145" t="s">
        <v>45</v>
      </c>
      <c r="M5145" t="s">
        <v>46</v>
      </c>
      <c r="N5145" t="str">
        <f>"08/18/2022"</f>
        <v>08/18/2022</v>
      </c>
      <c r="O5145" t="str">
        <f>"12/31/2500"</f>
        <v>12/31/2500</v>
      </c>
      <c r="P5145">
        <v>1</v>
      </c>
      <c r="Q5145">
        <v>1</v>
      </c>
      <c r="S5145">
        <v>0</v>
      </c>
      <c r="T5145">
        <v>1</v>
      </c>
      <c r="U5145">
        <v>0</v>
      </c>
      <c r="V5145" t="str">
        <f>"Trad IRN"</f>
        <v>Trad IRN</v>
      </c>
      <c r="W5145">
        <v>100</v>
      </c>
      <c r="X5145" t="s">
        <v>47</v>
      </c>
      <c r="Z5145" t="s">
        <v>47</v>
      </c>
      <c r="AB5145" t="str">
        <f>"02"</f>
        <v>02</v>
      </c>
      <c r="AC5145" t="s">
        <v>48</v>
      </c>
      <c r="AD5145" t="s">
        <v>49</v>
      </c>
      <c r="AE5145" t="s">
        <v>50</v>
      </c>
      <c r="AF5145">
        <v>0</v>
      </c>
      <c r="AG5145" t="s">
        <v>56</v>
      </c>
      <c r="AH5145" t="str">
        <f>"Trad IRN"</f>
        <v>Trad IRN</v>
      </c>
      <c r="AI5145" t="str">
        <f>"Bldg IRN"</f>
        <v>Bldg IRN</v>
      </c>
      <c r="AJ5145" t="s">
        <v>48</v>
      </c>
      <c r="AK5145" t="s">
        <v>48</v>
      </c>
      <c r="AL5145" t="s">
        <v>53</v>
      </c>
      <c r="AM5145">
        <v>1113.0999999999999</v>
      </c>
      <c r="AN5145">
        <v>1113.0999999999999</v>
      </c>
      <c r="AO5145">
        <v>15</v>
      </c>
    </row>
    <row r="5146" spans="1:41" x14ac:dyDescent="0.3">
      <c r="A5146" t="str">
        <f>"Trad IRN"</f>
        <v>Trad IRN</v>
      </c>
      <c r="B5146" t="str">
        <f>"Bldg IRN"</f>
        <v>Bldg IRN</v>
      </c>
      <c r="C5146" t="s">
        <v>41</v>
      </c>
      <c r="D5146" t="s">
        <v>3</v>
      </c>
      <c r="E5146" t="s">
        <v>80</v>
      </c>
      <c r="F5146" t="s">
        <v>81</v>
      </c>
      <c r="G5146" t="s">
        <v>82</v>
      </c>
      <c r="H5146" t="s">
        <v>83</v>
      </c>
      <c r="I5146" t="str">
        <f>"Trad IRN"</f>
        <v>Trad IRN</v>
      </c>
      <c r="J5146" t="s">
        <v>43</v>
      </c>
      <c r="K5146" t="s">
        <v>44</v>
      </c>
      <c r="L5146" t="s">
        <v>45</v>
      </c>
      <c r="M5146" t="s">
        <v>46</v>
      </c>
      <c r="N5146" t="str">
        <f>"08/18/2022"</f>
        <v>08/18/2022</v>
      </c>
      <c r="O5146" t="str">
        <f>"12/31/2500"</f>
        <v>12/31/2500</v>
      </c>
      <c r="P5146">
        <v>1</v>
      </c>
      <c r="Q5146">
        <v>1</v>
      </c>
      <c r="S5146">
        <v>0</v>
      </c>
      <c r="T5146">
        <v>1</v>
      </c>
      <c r="U5146">
        <v>0</v>
      </c>
      <c r="V5146" t="str">
        <f>"Trad IRN"</f>
        <v>Trad IRN</v>
      </c>
      <c r="W5146">
        <v>100</v>
      </c>
      <c r="X5146" t="s">
        <v>47</v>
      </c>
      <c r="Z5146" t="s">
        <v>47</v>
      </c>
      <c r="AB5146" t="str">
        <f>"01"</f>
        <v>01</v>
      </c>
      <c r="AC5146" t="s">
        <v>48</v>
      </c>
      <c r="AD5146" t="s">
        <v>49</v>
      </c>
      <c r="AE5146" t="s">
        <v>50</v>
      </c>
      <c r="AF5146">
        <v>0</v>
      </c>
      <c r="AG5146" t="s">
        <v>56</v>
      </c>
      <c r="AH5146" t="str">
        <f>"Trad IRN"</f>
        <v>Trad IRN</v>
      </c>
      <c r="AI5146" t="str">
        <f>"Bldg IRN"</f>
        <v>Bldg IRN</v>
      </c>
      <c r="AJ5146" t="s">
        <v>48</v>
      </c>
      <c r="AK5146" t="s">
        <v>48</v>
      </c>
      <c r="AL5146" t="s">
        <v>53</v>
      </c>
      <c r="AM5146">
        <v>1113.0999999999999</v>
      </c>
      <c r="AN5146">
        <v>1113.0999999999999</v>
      </c>
      <c r="AO5146">
        <v>15</v>
      </c>
    </row>
    <row r="5147" spans="1:41" x14ac:dyDescent="0.3">
      <c r="A5147" t="str">
        <f>"Trad IRN"</f>
        <v>Trad IRN</v>
      </c>
      <c r="B5147" t="str">
        <f>"Bldg IRN"</f>
        <v>Bldg IRN</v>
      </c>
      <c r="C5147" t="s">
        <v>41</v>
      </c>
      <c r="D5147" t="s">
        <v>3</v>
      </c>
      <c r="E5147" t="s">
        <v>80</v>
      </c>
      <c r="F5147" t="s">
        <v>81</v>
      </c>
      <c r="G5147" t="s">
        <v>82</v>
      </c>
      <c r="H5147" t="s">
        <v>83</v>
      </c>
      <c r="I5147" t="str">
        <f>"Trad IRN"</f>
        <v>Trad IRN</v>
      </c>
      <c r="J5147" t="s">
        <v>43</v>
      </c>
      <c r="K5147" t="s">
        <v>44</v>
      </c>
      <c r="L5147" t="s">
        <v>45</v>
      </c>
      <c r="M5147" t="s">
        <v>46</v>
      </c>
      <c r="N5147" t="str">
        <f>"08/18/2022"</f>
        <v>08/18/2022</v>
      </c>
      <c r="O5147" t="str">
        <f>"12/31/2500"</f>
        <v>12/31/2500</v>
      </c>
      <c r="P5147">
        <v>1</v>
      </c>
      <c r="Q5147">
        <v>1</v>
      </c>
      <c r="S5147">
        <v>0</v>
      </c>
      <c r="T5147">
        <v>1</v>
      </c>
      <c r="U5147">
        <v>0</v>
      </c>
      <c r="V5147" t="str">
        <f>"Trad IRN"</f>
        <v>Trad IRN</v>
      </c>
      <c r="W5147">
        <v>100</v>
      </c>
      <c r="X5147" t="s">
        <v>47</v>
      </c>
      <c r="Z5147" t="s">
        <v>47</v>
      </c>
      <c r="AB5147" t="str">
        <f>"02"</f>
        <v>02</v>
      </c>
      <c r="AC5147" t="s">
        <v>48</v>
      </c>
      <c r="AD5147" t="s">
        <v>49</v>
      </c>
      <c r="AE5147" t="s">
        <v>50</v>
      </c>
      <c r="AF5147">
        <v>0</v>
      </c>
      <c r="AG5147" t="s">
        <v>56</v>
      </c>
      <c r="AH5147" t="str">
        <f>"Trad IRN"</f>
        <v>Trad IRN</v>
      </c>
      <c r="AI5147" t="str">
        <f>"Bldg IRN"</f>
        <v>Bldg IRN</v>
      </c>
      <c r="AJ5147" t="s">
        <v>48</v>
      </c>
      <c r="AK5147" t="s">
        <v>48</v>
      </c>
      <c r="AL5147" t="s">
        <v>53</v>
      </c>
      <c r="AM5147">
        <v>1113.0999999999999</v>
      </c>
      <c r="AN5147">
        <v>1113.0999999999999</v>
      </c>
      <c r="AO5147">
        <v>15</v>
      </c>
    </row>
    <row r="5148" spans="1:41" x14ac:dyDescent="0.3">
      <c r="A5148" t="str">
        <f>"Trad IRN"</f>
        <v>Trad IRN</v>
      </c>
      <c r="B5148" t="str">
        <f>"Bldg IRN"</f>
        <v>Bldg IRN</v>
      </c>
      <c r="C5148" t="s">
        <v>41</v>
      </c>
      <c r="D5148" t="s">
        <v>3</v>
      </c>
      <c r="E5148" t="s">
        <v>80</v>
      </c>
      <c r="F5148" t="s">
        <v>81</v>
      </c>
      <c r="G5148" t="s">
        <v>82</v>
      </c>
      <c r="H5148" t="s">
        <v>83</v>
      </c>
      <c r="I5148" t="str">
        <f>"Trad IRN"</f>
        <v>Trad IRN</v>
      </c>
      <c r="J5148" t="s">
        <v>43</v>
      </c>
      <c r="K5148" t="s">
        <v>44</v>
      </c>
      <c r="L5148" t="s">
        <v>45</v>
      </c>
      <c r="M5148" t="s">
        <v>46</v>
      </c>
      <c r="N5148" t="str">
        <f>"11/17/2022"</f>
        <v>11/17/2022</v>
      </c>
      <c r="O5148" t="str">
        <f>"12/31/2500"</f>
        <v>12/31/2500</v>
      </c>
      <c r="P5148">
        <v>0.65751499999999996</v>
      </c>
      <c r="Q5148">
        <v>0.65751499999999996</v>
      </c>
      <c r="S5148">
        <v>0</v>
      </c>
      <c r="T5148">
        <v>0.65751499999999996</v>
      </c>
      <c r="U5148">
        <v>0</v>
      </c>
      <c r="V5148" t="str">
        <f>"Trad IRN"</f>
        <v>Trad IRN</v>
      </c>
      <c r="W5148">
        <v>100</v>
      </c>
      <c r="X5148" t="s">
        <v>47</v>
      </c>
      <c r="Z5148" t="s">
        <v>47</v>
      </c>
      <c r="AB5148" t="str">
        <f>"03"</f>
        <v>03</v>
      </c>
      <c r="AC5148" t="s">
        <v>48</v>
      </c>
      <c r="AD5148" t="s">
        <v>49</v>
      </c>
      <c r="AE5148" t="s">
        <v>50</v>
      </c>
      <c r="AF5148">
        <v>0</v>
      </c>
      <c r="AG5148" t="s">
        <v>56</v>
      </c>
      <c r="AH5148" t="str">
        <f>"Trad IRN"</f>
        <v>Trad IRN</v>
      </c>
      <c r="AI5148" t="str">
        <f>"Bldg IRN"</f>
        <v>Bldg IRN</v>
      </c>
      <c r="AJ5148" t="s">
        <v>48</v>
      </c>
      <c r="AK5148" t="s">
        <v>48</v>
      </c>
      <c r="AL5148" t="s">
        <v>53</v>
      </c>
      <c r="AM5148">
        <v>731.88</v>
      </c>
      <c r="AN5148">
        <v>1113.0999999999999</v>
      </c>
      <c r="AO5148">
        <v>15</v>
      </c>
    </row>
    <row r="5149" spans="1:41" x14ac:dyDescent="0.3">
      <c r="A5149" t="str">
        <f>"Trad IRN"</f>
        <v>Trad IRN</v>
      </c>
      <c r="B5149" t="str">
        <f>"Bldg IRN"</f>
        <v>Bldg IRN</v>
      </c>
      <c r="C5149" t="s">
        <v>41</v>
      </c>
      <c r="D5149" t="s">
        <v>3</v>
      </c>
      <c r="E5149" t="s">
        <v>80</v>
      </c>
      <c r="F5149" t="s">
        <v>81</v>
      </c>
      <c r="G5149" t="s">
        <v>82</v>
      </c>
      <c r="H5149" t="s">
        <v>83</v>
      </c>
      <c r="I5149" t="str">
        <f>"Trad IRN"</f>
        <v>Trad IRN</v>
      </c>
      <c r="J5149" t="s">
        <v>43</v>
      </c>
      <c r="K5149" t="s">
        <v>44</v>
      </c>
      <c r="L5149" t="s">
        <v>45</v>
      </c>
      <c r="M5149" t="s">
        <v>46</v>
      </c>
      <c r="N5149" t="str">
        <f>"10/25/2022"</f>
        <v>10/25/2022</v>
      </c>
      <c r="O5149" t="str">
        <f>"11/16/2022"</f>
        <v>11/16/2022</v>
      </c>
      <c r="P5149">
        <v>9.4475000000000003E-2</v>
      </c>
      <c r="Q5149">
        <v>9.4475000000000003E-2</v>
      </c>
      <c r="S5149">
        <v>0</v>
      </c>
      <c r="T5149">
        <v>9.4475000000000003E-2</v>
      </c>
      <c r="U5149">
        <v>0</v>
      </c>
      <c r="V5149" t="str">
        <f>"Trad IRN"</f>
        <v>Trad IRN</v>
      </c>
      <c r="W5149">
        <v>100</v>
      </c>
      <c r="X5149" t="s">
        <v>47</v>
      </c>
      <c r="Z5149" t="s">
        <v>47</v>
      </c>
      <c r="AB5149" t="str">
        <f>"03"</f>
        <v>03</v>
      </c>
      <c r="AC5149" t="s">
        <v>48</v>
      </c>
      <c r="AD5149" t="s">
        <v>49</v>
      </c>
      <c r="AE5149" t="s">
        <v>50</v>
      </c>
      <c r="AF5149">
        <v>0</v>
      </c>
      <c r="AG5149" t="s">
        <v>56</v>
      </c>
      <c r="AH5149" t="str">
        <f>"Trad IRN"</f>
        <v>Trad IRN</v>
      </c>
      <c r="AI5149" t="str">
        <f>"Bldg IRN"</f>
        <v>Bldg IRN</v>
      </c>
      <c r="AJ5149" t="s">
        <v>48</v>
      </c>
      <c r="AK5149" t="s">
        <v>48</v>
      </c>
      <c r="AL5149" t="s">
        <v>53</v>
      </c>
      <c r="AM5149">
        <v>105.16</v>
      </c>
      <c r="AN5149">
        <v>1113.0999999999999</v>
      </c>
      <c r="AO5149">
        <v>15</v>
      </c>
    </row>
    <row r="5150" spans="1:41" x14ac:dyDescent="0.3">
      <c r="A5150" t="str">
        <f>"Trad IRN"</f>
        <v>Trad IRN</v>
      </c>
      <c r="B5150" t="str">
        <f>"Bldg IRN"</f>
        <v>Bldg IRN</v>
      </c>
      <c r="C5150" t="s">
        <v>41</v>
      </c>
      <c r="D5150" t="s">
        <v>3</v>
      </c>
      <c r="E5150" t="s">
        <v>80</v>
      </c>
      <c r="F5150" t="s">
        <v>81</v>
      </c>
      <c r="G5150" t="s">
        <v>82</v>
      </c>
      <c r="H5150" t="s">
        <v>83</v>
      </c>
      <c r="I5150" t="str">
        <f>"Trad IRN"</f>
        <v>Trad IRN</v>
      </c>
      <c r="J5150" t="s">
        <v>43</v>
      </c>
      <c r="K5150" t="s">
        <v>44</v>
      </c>
      <c r="L5150" t="s">
        <v>45</v>
      </c>
      <c r="M5150" t="s">
        <v>46</v>
      </c>
      <c r="N5150" t="str">
        <f>"08/18/2022"</f>
        <v>08/18/2022</v>
      </c>
      <c r="O5150" t="str">
        <f>"10/24/2022"</f>
        <v>10/24/2022</v>
      </c>
      <c r="P5150">
        <v>0.24801000000000001</v>
      </c>
      <c r="Q5150">
        <v>0.24801000000000001</v>
      </c>
      <c r="R5150">
        <v>0.24801000000000001</v>
      </c>
      <c r="S5150">
        <v>0</v>
      </c>
      <c r="T5150">
        <v>0.24801000000000001</v>
      </c>
      <c r="U5150">
        <v>0</v>
      </c>
      <c r="V5150" t="str">
        <f>"Trad IRN"</f>
        <v>Trad IRN</v>
      </c>
      <c r="W5150">
        <v>100</v>
      </c>
      <c r="X5150" t="s">
        <v>47</v>
      </c>
      <c r="Z5150" t="s">
        <v>47</v>
      </c>
      <c r="AB5150" t="str">
        <f>"03"</f>
        <v>03</v>
      </c>
      <c r="AC5150" t="str">
        <f>"03"</f>
        <v>03</v>
      </c>
      <c r="AD5150" t="str">
        <f>"3"</f>
        <v>3</v>
      </c>
      <c r="AE5150" t="s">
        <v>50</v>
      </c>
      <c r="AF5150">
        <v>0</v>
      </c>
      <c r="AG5150" t="s">
        <v>56</v>
      </c>
      <c r="AH5150" t="str">
        <f>"Trad IRN"</f>
        <v>Trad IRN</v>
      </c>
      <c r="AI5150" t="str">
        <f>"Bldg IRN"</f>
        <v>Bldg IRN</v>
      </c>
      <c r="AJ5150" t="s">
        <v>48</v>
      </c>
      <c r="AK5150" t="s">
        <v>48</v>
      </c>
      <c r="AL5150" t="s">
        <v>53</v>
      </c>
      <c r="AM5150">
        <v>276.06</v>
      </c>
      <c r="AN5150">
        <v>1113.0999999999999</v>
      </c>
      <c r="AO5150">
        <v>15</v>
      </c>
    </row>
    <row r="5151" spans="1:41" x14ac:dyDescent="0.3">
      <c r="A5151" t="str">
        <f>"Trad IRN"</f>
        <v>Trad IRN</v>
      </c>
      <c r="B5151" t="str">
        <f>"Bldg IRN"</f>
        <v>Bldg IRN</v>
      </c>
      <c r="C5151" t="s">
        <v>41</v>
      </c>
      <c r="D5151" t="s">
        <v>3</v>
      </c>
      <c r="E5151" t="s">
        <v>80</v>
      </c>
      <c r="F5151" t="s">
        <v>81</v>
      </c>
      <c r="G5151" t="s">
        <v>82</v>
      </c>
      <c r="H5151" t="s">
        <v>83</v>
      </c>
      <c r="I5151" t="str">
        <f>"Trad IRN"</f>
        <v>Trad IRN</v>
      </c>
      <c r="J5151" t="s">
        <v>43</v>
      </c>
      <c r="K5151" t="s">
        <v>44</v>
      </c>
      <c r="L5151" t="s">
        <v>45</v>
      </c>
      <c r="M5151" t="s">
        <v>46</v>
      </c>
      <c r="N5151" t="str">
        <f>"08/18/2022"</f>
        <v>08/18/2022</v>
      </c>
      <c r="O5151" t="str">
        <f>"12/31/2500"</f>
        <v>12/31/2500</v>
      </c>
      <c r="P5151">
        <v>1</v>
      </c>
      <c r="Q5151">
        <v>1</v>
      </c>
      <c r="S5151">
        <v>1</v>
      </c>
      <c r="T5151">
        <v>1</v>
      </c>
      <c r="U5151">
        <v>0</v>
      </c>
      <c r="V5151" t="str">
        <f>"Trad IRN"</f>
        <v>Trad IRN</v>
      </c>
      <c r="W5151">
        <v>100</v>
      </c>
      <c r="X5151" t="s">
        <v>47</v>
      </c>
      <c r="Z5151" t="s">
        <v>47</v>
      </c>
      <c r="AB5151" t="str">
        <f>"05"</f>
        <v>05</v>
      </c>
      <c r="AC5151" t="s">
        <v>48</v>
      </c>
      <c r="AD5151" t="s">
        <v>49</v>
      </c>
      <c r="AE5151" t="s">
        <v>50</v>
      </c>
      <c r="AF5151">
        <v>0</v>
      </c>
      <c r="AG5151" t="s">
        <v>56</v>
      </c>
      <c r="AH5151" t="str">
        <f>"Trad IRN"</f>
        <v>Trad IRN</v>
      </c>
      <c r="AI5151" t="str">
        <f>"Bldg IRN"</f>
        <v>Bldg IRN</v>
      </c>
      <c r="AJ5151" t="s">
        <v>48</v>
      </c>
      <c r="AK5151" t="s">
        <v>48</v>
      </c>
      <c r="AL5151" t="s">
        <v>53</v>
      </c>
      <c r="AM5151">
        <v>1113.0999999999999</v>
      </c>
      <c r="AN5151">
        <v>1113.0999999999999</v>
      </c>
      <c r="AO5151">
        <v>15</v>
      </c>
    </row>
    <row r="5152" spans="1:41" x14ac:dyDescent="0.3">
      <c r="A5152" t="str">
        <f>"Trad IRN"</f>
        <v>Trad IRN</v>
      </c>
      <c r="B5152" t="str">
        <f>"Bldg IRN"</f>
        <v>Bldg IRN</v>
      </c>
      <c r="C5152" t="s">
        <v>41</v>
      </c>
      <c r="D5152" t="s">
        <v>3</v>
      </c>
      <c r="E5152" t="s">
        <v>80</v>
      </c>
      <c r="F5152" t="s">
        <v>81</v>
      </c>
      <c r="G5152" t="s">
        <v>82</v>
      </c>
      <c r="H5152" t="s">
        <v>83</v>
      </c>
      <c r="I5152" t="str">
        <f>"Trad IRN"</f>
        <v>Trad IRN</v>
      </c>
      <c r="J5152" t="s">
        <v>43</v>
      </c>
      <c r="K5152" t="s">
        <v>44</v>
      </c>
      <c r="L5152" t="s">
        <v>45</v>
      </c>
      <c r="M5152" t="s">
        <v>46</v>
      </c>
      <c r="N5152" t="str">
        <f>"08/18/2022"</f>
        <v>08/18/2022</v>
      </c>
      <c r="O5152" t="str">
        <f>"11/09/2022"</f>
        <v>11/09/2022</v>
      </c>
      <c r="P5152">
        <v>0.31364700000000001</v>
      </c>
      <c r="Q5152">
        <v>0.31364700000000001</v>
      </c>
      <c r="R5152">
        <v>0.31364700000000001</v>
      </c>
      <c r="S5152">
        <v>0</v>
      </c>
      <c r="T5152">
        <v>0.31364700000000001</v>
      </c>
      <c r="U5152">
        <v>0</v>
      </c>
      <c r="V5152" t="str">
        <f>"Trad IRN"</f>
        <v>Trad IRN</v>
      </c>
      <c r="W5152">
        <v>100</v>
      </c>
      <c r="X5152" t="s">
        <v>47</v>
      </c>
      <c r="Z5152" t="s">
        <v>47</v>
      </c>
      <c r="AB5152" t="str">
        <f>"02"</f>
        <v>02</v>
      </c>
      <c r="AC5152" t="str">
        <f>"10"</f>
        <v>10</v>
      </c>
      <c r="AD5152" t="str">
        <f>"2"</f>
        <v>2</v>
      </c>
      <c r="AE5152" t="s">
        <v>50</v>
      </c>
      <c r="AF5152">
        <v>0</v>
      </c>
      <c r="AG5152" t="s">
        <v>56</v>
      </c>
      <c r="AH5152" t="str">
        <f>"Trad IRN"</f>
        <v>Trad IRN</v>
      </c>
      <c r="AI5152" t="str">
        <f>"Bldg IRN"</f>
        <v>Bldg IRN</v>
      </c>
      <c r="AJ5152" t="s">
        <v>48</v>
      </c>
      <c r="AK5152" t="s">
        <v>48</v>
      </c>
      <c r="AL5152" t="s">
        <v>53</v>
      </c>
      <c r="AM5152">
        <v>349.12</v>
      </c>
      <c r="AN5152">
        <v>1113.0999999999999</v>
      </c>
      <c r="AO5152">
        <v>15</v>
      </c>
    </row>
    <row r="5153" spans="1:41" x14ac:dyDescent="0.3">
      <c r="A5153" t="str">
        <f>"Trad IRN"</f>
        <v>Trad IRN</v>
      </c>
      <c r="B5153" t="str">
        <f>"Bldg IRN"</f>
        <v>Bldg IRN</v>
      </c>
      <c r="C5153" t="s">
        <v>41</v>
      </c>
      <c r="D5153" t="s">
        <v>3</v>
      </c>
      <c r="E5153" t="s">
        <v>80</v>
      </c>
      <c r="F5153" t="s">
        <v>81</v>
      </c>
      <c r="G5153" t="s">
        <v>82</v>
      </c>
      <c r="H5153" t="s">
        <v>83</v>
      </c>
      <c r="I5153" t="str">
        <f>"Trad IRN"</f>
        <v>Trad IRN</v>
      </c>
      <c r="J5153" t="s">
        <v>43</v>
      </c>
      <c r="K5153" t="s">
        <v>44</v>
      </c>
      <c r="L5153" t="s">
        <v>45</v>
      </c>
      <c r="M5153" t="s">
        <v>46</v>
      </c>
      <c r="N5153" t="str">
        <f>"11/10/2022"</f>
        <v>11/10/2022</v>
      </c>
      <c r="O5153" t="str">
        <f t="shared" ref="O5153:O5178" si="511">"12/31/2500"</f>
        <v>12/31/2500</v>
      </c>
      <c r="P5153">
        <v>0.68635299999999999</v>
      </c>
      <c r="Q5153">
        <v>0.68635299999999999</v>
      </c>
      <c r="R5153">
        <v>0.68635299999999999</v>
      </c>
      <c r="S5153">
        <v>0</v>
      </c>
      <c r="T5153">
        <v>0.68635299999999999</v>
      </c>
      <c r="U5153">
        <v>0</v>
      </c>
      <c r="V5153" t="str">
        <f>"Trad IRN"</f>
        <v>Trad IRN</v>
      </c>
      <c r="W5153">
        <v>100</v>
      </c>
      <c r="X5153" t="s">
        <v>47</v>
      </c>
      <c r="Z5153" t="s">
        <v>47</v>
      </c>
      <c r="AB5153" t="str">
        <f>"02"</f>
        <v>02</v>
      </c>
      <c r="AC5153" t="str">
        <f>"09"</f>
        <v>09</v>
      </c>
      <c r="AD5153" t="str">
        <f>"2"</f>
        <v>2</v>
      </c>
      <c r="AE5153" t="s">
        <v>50</v>
      </c>
      <c r="AF5153">
        <v>0</v>
      </c>
      <c r="AG5153" t="s">
        <v>56</v>
      </c>
      <c r="AH5153" t="str">
        <f>"Trad IRN"</f>
        <v>Trad IRN</v>
      </c>
      <c r="AI5153" t="str">
        <f>"Bldg IRN"</f>
        <v>Bldg IRN</v>
      </c>
      <c r="AJ5153" t="s">
        <v>48</v>
      </c>
      <c r="AK5153" t="s">
        <v>48</v>
      </c>
      <c r="AL5153" t="s">
        <v>53</v>
      </c>
      <c r="AM5153">
        <v>763.98</v>
      </c>
      <c r="AN5153">
        <v>1113.0999999999999</v>
      </c>
      <c r="AO5153">
        <v>15</v>
      </c>
    </row>
    <row r="5154" spans="1:41" x14ac:dyDescent="0.3">
      <c r="A5154" t="str">
        <f>"Trad IRN"</f>
        <v>Trad IRN</v>
      </c>
      <c r="B5154" t="str">
        <f>"Bldg IRN"</f>
        <v>Bldg IRN</v>
      </c>
      <c r="C5154" t="s">
        <v>41</v>
      </c>
      <c r="D5154" t="s">
        <v>3</v>
      </c>
      <c r="E5154" t="s">
        <v>80</v>
      </c>
      <c r="F5154" t="s">
        <v>81</v>
      </c>
      <c r="G5154" t="s">
        <v>82</v>
      </c>
      <c r="H5154" t="s">
        <v>83</v>
      </c>
      <c r="I5154" t="str">
        <f>"Trad IRN"</f>
        <v>Trad IRN</v>
      </c>
      <c r="J5154" t="s">
        <v>43</v>
      </c>
      <c r="K5154" t="s">
        <v>44</v>
      </c>
      <c r="L5154" t="s">
        <v>45</v>
      </c>
      <c r="M5154" t="s">
        <v>46</v>
      </c>
      <c r="N5154" t="str">
        <f t="shared" ref="N5154:N5177" si="512">"08/18/2022"</f>
        <v>08/18/2022</v>
      </c>
      <c r="O5154" t="str">
        <f t="shared" si="511"/>
        <v>12/31/2500</v>
      </c>
      <c r="P5154">
        <v>1</v>
      </c>
      <c r="Q5154">
        <v>1</v>
      </c>
      <c r="S5154">
        <v>0</v>
      </c>
      <c r="T5154">
        <v>1</v>
      </c>
      <c r="U5154">
        <v>0</v>
      </c>
      <c r="V5154" t="str">
        <f>"Trad IRN"</f>
        <v>Trad IRN</v>
      </c>
      <c r="W5154">
        <v>100</v>
      </c>
      <c r="X5154" t="s">
        <v>47</v>
      </c>
      <c r="Z5154" t="s">
        <v>47</v>
      </c>
      <c r="AB5154" t="str">
        <f>"02"</f>
        <v>02</v>
      </c>
      <c r="AC5154" t="s">
        <v>48</v>
      </c>
      <c r="AD5154" t="s">
        <v>49</v>
      </c>
      <c r="AE5154" t="s">
        <v>50</v>
      </c>
      <c r="AF5154">
        <v>0</v>
      </c>
      <c r="AG5154" t="s">
        <v>56</v>
      </c>
      <c r="AH5154" t="str">
        <f>"Trad IRN"</f>
        <v>Trad IRN</v>
      </c>
      <c r="AI5154" t="str">
        <f>"Bldg IRN"</f>
        <v>Bldg IRN</v>
      </c>
      <c r="AJ5154" t="s">
        <v>48</v>
      </c>
      <c r="AK5154" t="s">
        <v>48</v>
      </c>
      <c r="AL5154" t="s">
        <v>53</v>
      </c>
      <c r="AM5154">
        <v>1113.0999999999999</v>
      </c>
      <c r="AN5154">
        <v>1113.0999999999999</v>
      </c>
      <c r="AO5154">
        <v>15</v>
      </c>
    </row>
    <row r="5155" spans="1:41" x14ac:dyDescent="0.3">
      <c r="A5155" t="str">
        <f>"Trad IRN"</f>
        <v>Trad IRN</v>
      </c>
      <c r="B5155" t="str">
        <f>"Bldg IRN"</f>
        <v>Bldg IRN</v>
      </c>
      <c r="C5155" t="s">
        <v>41</v>
      </c>
      <c r="D5155" t="s">
        <v>3</v>
      </c>
      <c r="E5155" t="s">
        <v>80</v>
      </c>
      <c r="F5155" t="s">
        <v>81</v>
      </c>
      <c r="G5155" t="s">
        <v>82</v>
      </c>
      <c r="H5155" t="s">
        <v>83</v>
      </c>
      <c r="I5155" t="str">
        <f>"Trad IRN"</f>
        <v>Trad IRN</v>
      </c>
      <c r="J5155" t="s">
        <v>43</v>
      </c>
      <c r="K5155" t="s">
        <v>44</v>
      </c>
      <c r="L5155" t="s">
        <v>45</v>
      </c>
      <c r="M5155" t="s">
        <v>46</v>
      </c>
      <c r="N5155" t="str">
        <f t="shared" si="512"/>
        <v>08/18/2022</v>
      </c>
      <c r="O5155" t="str">
        <f t="shared" si="511"/>
        <v>12/31/2500</v>
      </c>
      <c r="P5155">
        <v>1</v>
      </c>
      <c r="Q5155">
        <v>1</v>
      </c>
      <c r="S5155">
        <v>0</v>
      </c>
      <c r="T5155">
        <v>1</v>
      </c>
      <c r="U5155">
        <v>0</v>
      </c>
      <c r="V5155" t="str">
        <f>"Trad IRN"</f>
        <v>Trad IRN</v>
      </c>
      <c r="W5155">
        <v>100</v>
      </c>
      <c r="X5155" t="s">
        <v>47</v>
      </c>
      <c r="Z5155" t="s">
        <v>47</v>
      </c>
      <c r="AB5155" t="str">
        <f>"04"</f>
        <v>04</v>
      </c>
      <c r="AC5155" t="s">
        <v>48</v>
      </c>
      <c r="AD5155" t="s">
        <v>49</v>
      </c>
      <c r="AE5155" t="s">
        <v>55</v>
      </c>
      <c r="AF5155">
        <v>0</v>
      </c>
      <c r="AG5155" t="s">
        <v>56</v>
      </c>
      <c r="AH5155" t="str">
        <f>"Trad IRN"</f>
        <v>Trad IRN</v>
      </c>
      <c r="AI5155" t="str">
        <f>"Bldg IRN"</f>
        <v>Bldg IRN</v>
      </c>
      <c r="AJ5155" t="s">
        <v>48</v>
      </c>
      <c r="AK5155" t="s">
        <v>48</v>
      </c>
      <c r="AL5155" t="s">
        <v>53</v>
      </c>
      <c r="AM5155">
        <v>1113.0999999999999</v>
      </c>
      <c r="AN5155">
        <v>1113.0999999999999</v>
      </c>
      <c r="AO5155">
        <v>15</v>
      </c>
    </row>
    <row r="5156" spans="1:41" x14ac:dyDescent="0.3">
      <c r="A5156" t="str">
        <f>"Trad IRN"</f>
        <v>Trad IRN</v>
      </c>
      <c r="B5156" t="str">
        <f>"Bldg IRN"</f>
        <v>Bldg IRN</v>
      </c>
      <c r="C5156" t="s">
        <v>41</v>
      </c>
      <c r="D5156" t="s">
        <v>3</v>
      </c>
      <c r="E5156" t="s">
        <v>80</v>
      </c>
      <c r="F5156" t="s">
        <v>81</v>
      </c>
      <c r="G5156" t="s">
        <v>82</v>
      </c>
      <c r="H5156" t="s">
        <v>83</v>
      </c>
      <c r="I5156" t="str">
        <f>"Trad IRN"</f>
        <v>Trad IRN</v>
      </c>
      <c r="J5156" t="s">
        <v>43</v>
      </c>
      <c r="K5156" t="s">
        <v>44</v>
      </c>
      <c r="L5156" t="s">
        <v>45</v>
      </c>
      <c r="M5156" t="s">
        <v>46</v>
      </c>
      <c r="N5156" t="str">
        <f t="shared" si="512"/>
        <v>08/18/2022</v>
      </c>
      <c r="O5156" t="str">
        <f t="shared" si="511"/>
        <v>12/31/2500</v>
      </c>
      <c r="P5156">
        <v>1</v>
      </c>
      <c r="Q5156">
        <v>1</v>
      </c>
      <c r="R5156">
        <v>1</v>
      </c>
      <c r="S5156">
        <v>0</v>
      </c>
      <c r="T5156">
        <v>1</v>
      </c>
      <c r="U5156">
        <v>0</v>
      </c>
      <c r="V5156" t="str">
        <f>"Trad IRN"</f>
        <v>Trad IRN</v>
      </c>
      <c r="W5156">
        <v>100</v>
      </c>
      <c r="X5156" t="s">
        <v>47</v>
      </c>
      <c r="Z5156" t="s">
        <v>47</v>
      </c>
      <c r="AB5156" t="str">
        <f>"01"</f>
        <v>01</v>
      </c>
      <c r="AC5156" t="str">
        <f>"05"</f>
        <v>05</v>
      </c>
      <c r="AD5156" t="str">
        <f>"1"</f>
        <v>1</v>
      </c>
      <c r="AE5156" t="s">
        <v>50</v>
      </c>
      <c r="AF5156">
        <v>0</v>
      </c>
      <c r="AG5156" t="s">
        <v>56</v>
      </c>
      <c r="AH5156" t="str">
        <f>"Trad IRN"</f>
        <v>Trad IRN</v>
      </c>
      <c r="AI5156" t="str">
        <f>"Bldg IRN"</f>
        <v>Bldg IRN</v>
      </c>
      <c r="AJ5156" t="s">
        <v>48</v>
      </c>
      <c r="AK5156" t="s">
        <v>48</v>
      </c>
      <c r="AL5156" t="s">
        <v>53</v>
      </c>
      <c r="AM5156">
        <v>1113.0999999999999</v>
      </c>
      <c r="AN5156">
        <v>1113.0999999999999</v>
      </c>
      <c r="AO5156">
        <v>15</v>
      </c>
    </row>
    <row r="5157" spans="1:41" x14ac:dyDescent="0.3">
      <c r="A5157" t="str">
        <f>"Trad IRN"</f>
        <v>Trad IRN</v>
      </c>
      <c r="B5157" t="str">
        <f>"Bldg IRN"</f>
        <v>Bldg IRN</v>
      </c>
      <c r="C5157" t="s">
        <v>41</v>
      </c>
      <c r="D5157" t="s">
        <v>3</v>
      </c>
      <c r="E5157" t="s">
        <v>80</v>
      </c>
      <c r="F5157" t="s">
        <v>81</v>
      </c>
      <c r="G5157" t="s">
        <v>82</v>
      </c>
      <c r="H5157" t="s">
        <v>83</v>
      </c>
      <c r="I5157" t="str">
        <f>"Trad IRN"</f>
        <v>Trad IRN</v>
      </c>
      <c r="J5157" t="s">
        <v>43</v>
      </c>
      <c r="K5157" t="s">
        <v>44</v>
      </c>
      <c r="L5157" t="s">
        <v>45</v>
      </c>
      <c r="M5157" t="s">
        <v>46</v>
      </c>
      <c r="N5157" t="str">
        <f t="shared" si="512"/>
        <v>08/18/2022</v>
      </c>
      <c r="O5157" t="str">
        <f t="shared" si="511"/>
        <v>12/31/2500</v>
      </c>
      <c r="P5157">
        <v>1</v>
      </c>
      <c r="Q5157">
        <v>1</v>
      </c>
      <c r="R5157">
        <v>1</v>
      </c>
      <c r="S5157">
        <v>0</v>
      </c>
      <c r="T5157">
        <v>1</v>
      </c>
      <c r="U5157">
        <v>0</v>
      </c>
      <c r="V5157" t="str">
        <f>"Trad IRN"</f>
        <v>Trad IRN</v>
      </c>
      <c r="W5157">
        <v>100</v>
      </c>
      <c r="X5157" t="s">
        <v>47</v>
      </c>
      <c r="Z5157" t="s">
        <v>47</v>
      </c>
      <c r="AB5157" t="str">
        <f>"01"</f>
        <v>01</v>
      </c>
      <c r="AC5157" t="str">
        <f>"05"</f>
        <v>05</v>
      </c>
      <c r="AD5157" t="str">
        <f>"1"</f>
        <v>1</v>
      </c>
      <c r="AE5157" t="s">
        <v>50</v>
      </c>
      <c r="AF5157">
        <v>0</v>
      </c>
      <c r="AG5157" t="s">
        <v>56</v>
      </c>
      <c r="AH5157" t="str">
        <f>"Trad IRN"</f>
        <v>Trad IRN</v>
      </c>
      <c r="AI5157" t="str">
        <f>"Bldg IRN"</f>
        <v>Bldg IRN</v>
      </c>
      <c r="AJ5157" t="s">
        <v>48</v>
      </c>
      <c r="AK5157" t="s">
        <v>48</v>
      </c>
      <c r="AL5157" t="s">
        <v>53</v>
      </c>
      <c r="AM5157">
        <v>1113.0999999999999</v>
      </c>
      <c r="AN5157">
        <v>1113.0999999999999</v>
      </c>
      <c r="AO5157">
        <v>15</v>
      </c>
    </row>
    <row r="5158" spans="1:41" x14ac:dyDescent="0.3">
      <c r="A5158" t="str">
        <f>"Trad IRN"</f>
        <v>Trad IRN</v>
      </c>
      <c r="B5158" t="str">
        <f>"Bldg IRN"</f>
        <v>Bldg IRN</v>
      </c>
      <c r="C5158" t="s">
        <v>41</v>
      </c>
      <c r="D5158" t="s">
        <v>3</v>
      </c>
      <c r="E5158" t="s">
        <v>80</v>
      </c>
      <c r="F5158" t="s">
        <v>81</v>
      </c>
      <c r="G5158" t="s">
        <v>82</v>
      </c>
      <c r="H5158" t="s">
        <v>83</v>
      </c>
      <c r="I5158" t="str">
        <f>"Trad IRN"</f>
        <v>Trad IRN</v>
      </c>
      <c r="J5158" t="s">
        <v>43</v>
      </c>
      <c r="K5158" t="s">
        <v>44</v>
      </c>
      <c r="L5158" t="s">
        <v>45</v>
      </c>
      <c r="M5158" t="s">
        <v>46</v>
      </c>
      <c r="N5158" t="str">
        <f t="shared" si="512"/>
        <v>08/18/2022</v>
      </c>
      <c r="O5158" t="str">
        <f t="shared" si="511"/>
        <v>12/31/2500</v>
      </c>
      <c r="P5158">
        <v>1</v>
      </c>
      <c r="Q5158">
        <v>1</v>
      </c>
      <c r="S5158">
        <v>0</v>
      </c>
      <c r="T5158">
        <v>1</v>
      </c>
      <c r="U5158">
        <v>0</v>
      </c>
      <c r="V5158" t="str">
        <f>"Trad IRN"</f>
        <v>Trad IRN</v>
      </c>
      <c r="W5158">
        <v>100</v>
      </c>
      <c r="X5158" t="s">
        <v>47</v>
      </c>
      <c r="Z5158" t="s">
        <v>47</v>
      </c>
      <c r="AB5158" t="s">
        <v>57</v>
      </c>
      <c r="AC5158" t="s">
        <v>48</v>
      </c>
      <c r="AD5158" t="s">
        <v>49</v>
      </c>
      <c r="AE5158" t="s">
        <v>55</v>
      </c>
      <c r="AF5158">
        <v>0</v>
      </c>
      <c r="AG5158" t="s">
        <v>56</v>
      </c>
      <c r="AH5158" t="str">
        <f>"Trad IRN"</f>
        <v>Trad IRN</v>
      </c>
      <c r="AI5158" t="str">
        <f>"Bldg IRN"</f>
        <v>Bldg IRN</v>
      </c>
      <c r="AJ5158" t="s">
        <v>48</v>
      </c>
      <c r="AK5158" t="s">
        <v>48</v>
      </c>
      <c r="AL5158" t="s">
        <v>53</v>
      </c>
      <c r="AM5158">
        <v>1113.0999999999999</v>
      </c>
      <c r="AN5158">
        <v>1113.0999999999999</v>
      </c>
      <c r="AO5158">
        <v>15</v>
      </c>
    </row>
    <row r="5159" spans="1:41" x14ac:dyDescent="0.3">
      <c r="A5159" t="str">
        <f>"Trad IRN"</f>
        <v>Trad IRN</v>
      </c>
      <c r="B5159" t="str">
        <f>"Bldg IRN"</f>
        <v>Bldg IRN</v>
      </c>
      <c r="C5159" t="s">
        <v>41</v>
      </c>
      <c r="D5159" t="s">
        <v>3</v>
      </c>
      <c r="E5159" t="s">
        <v>80</v>
      </c>
      <c r="F5159" t="s">
        <v>81</v>
      </c>
      <c r="G5159" t="s">
        <v>82</v>
      </c>
      <c r="H5159" t="s">
        <v>83</v>
      </c>
      <c r="I5159" t="str">
        <f>"Trad IRN"</f>
        <v>Trad IRN</v>
      </c>
      <c r="J5159" t="s">
        <v>43</v>
      </c>
      <c r="K5159" t="s">
        <v>44</v>
      </c>
      <c r="L5159" t="s">
        <v>45</v>
      </c>
      <c r="M5159" t="s">
        <v>46</v>
      </c>
      <c r="N5159" t="str">
        <f t="shared" si="512"/>
        <v>08/18/2022</v>
      </c>
      <c r="O5159" t="str">
        <f t="shared" si="511"/>
        <v>12/31/2500</v>
      </c>
      <c r="P5159">
        <v>1</v>
      </c>
      <c r="Q5159">
        <v>1</v>
      </c>
      <c r="S5159">
        <v>0</v>
      </c>
      <c r="T5159">
        <v>1</v>
      </c>
      <c r="U5159">
        <v>0</v>
      </c>
      <c r="V5159" t="str">
        <f>"Trad IRN"</f>
        <v>Trad IRN</v>
      </c>
      <c r="W5159">
        <v>100</v>
      </c>
      <c r="X5159" t="s">
        <v>47</v>
      </c>
      <c r="Z5159" t="s">
        <v>47</v>
      </c>
      <c r="AB5159" t="s">
        <v>57</v>
      </c>
      <c r="AC5159" t="s">
        <v>48</v>
      </c>
      <c r="AD5159" t="s">
        <v>49</v>
      </c>
      <c r="AE5159" t="s">
        <v>50</v>
      </c>
      <c r="AF5159">
        <v>0</v>
      </c>
      <c r="AG5159" t="s">
        <v>56</v>
      </c>
      <c r="AH5159" t="str">
        <f>"Trad IRN"</f>
        <v>Trad IRN</v>
      </c>
      <c r="AI5159" t="str">
        <f>"Bldg IRN"</f>
        <v>Bldg IRN</v>
      </c>
      <c r="AJ5159" t="s">
        <v>48</v>
      </c>
      <c r="AK5159" t="s">
        <v>48</v>
      </c>
      <c r="AL5159" t="s">
        <v>53</v>
      </c>
      <c r="AM5159">
        <v>1113.0999999999999</v>
      </c>
      <c r="AN5159">
        <v>1113.0999999999999</v>
      </c>
      <c r="AO5159">
        <v>15</v>
      </c>
    </row>
    <row r="5160" spans="1:41" x14ac:dyDescent="0.3">
      <c r="A5160" t="str">
        <f>"Trad IRN"</f>
        <v>Trad IRN</v>
      </c>
      <c r="B5160" t="str">
        <f>"Bldg IRN"</f>
        <v>Bldg IRN</v>
      </c>
      <c r="C5160" t="s">
        <v>41</v>
      </c>
      <c r="D5160" t="s">
        <v>3</v>
      </c>
      <c r="E5160" t="s">
        <v>80</v>
      </c>
      <c r="F5160" t="s">
        <v>81</v>
      </c>
      <c r="G5160" t="s">
        <v>82</v>
      </c>
      <c r="H5160" t="s">
        <v>83</v>
      </c>
      <c r="I5160" t="str">
        <f>"Trad IRN"</f>
        <v>Trad IRN</v>
      </c>
      <c r="J5160" t="s">
        <v>43</v>
      </c>
      <c r="K5160" t="s">
        <v>44</v>
      </c>
      <c r="L5160" t="s">
        <v>45</v>
      </c>
      <c r="M5160" t="s">
        <v>46</v>
      </c>
      <c r="N5160" t="str">
        <f t="shared" si="512"/>
        <v>08/18/2022</v>
      </c>
      <c r="O5160" t="str">
        <f t="shared" si="511"/>
        <v>12/31/2500</v>
      </c>
      <c r="P5160">
        <v>1</v>
      </c>
      <c r="Q5160">
        <v>1</v>
      </c>
      <c r="S5160">
        <v>0</v>
      </c>
      <c r="T5160">
        <v>1</v>
      </c>
      <c r="U5160">
        <v>0</v>
      </c>
      <c r="V5160" t="str">
        <f>"Trad IRN"</f>
        <v>Trad IRN</v>
      </c>
      <c r="W5160">
        <v>100</v>
      </c>
      <c r="X5160" t="s">
        <v>47</v>
      </c>
      <c r="Z5160" t="s">
        <v>47</v>
      </c>
      <c r="AB5160" t="str">
        <f>"02"</f>
        <v>02</v>
      </c>
      <c r="AC5160" t="s">
        <v>48</v>
      </c>
      <c r="AD5160" t="s">
        <v>49</v>
      </c>
      <c r="AE5160" t="s">
        <v>50</v>
      </c>
      <c r="AF5160">
        <v>0</v>
      </c>
      <c r="AG5160" t="s">
        <v>56</v>
      </c>
      <c r="AH5160" t="str">
        <f>"Trad IRN"</f>
        <v>Trad IRN</v>
      </c>
      <c r="AI5160" t="str">
        <f>"Bldg IRN"</f>
        <v>Bldg IRN</v>
      </c>
      <c r="AJ5160" t="s">
        <v>48</v>
      </c>
      <c r="AK5160" t="s">
        <v>48</v>
      </c>
      <c r="AL5160" t="s">
        <v>53</v>
      </c>
      <c r="AM5160">
        <v>1113.0999999999999</v>
      </c>
      <c r="AN5160">
        <v>1113.0999999999999</v>
      </c>
      <c r="AO5160">
        <v>15</v>
      </c>
    </row>
    <row r="5161" spans="1:41" x14ac:dyDescent="0.3">
      <c r="A5161" t="str">
        <f>"Trad IRN"</f>
        <v>Trad IRN</v>
      </c>
      <c r="B5161" t="str">
        <f>"Bldg IRN"</f>
        <v>Bldg IRN</v>
      </c>
      <c r="C5161" t="s">
        <v>41</v>
      </c>
      <c r="D5161" t="s">
        <v>3</v>
      </c>
      <c r="E5161" t="s">
        <v>80</v>
      </c>
      <c r="F5161" t="s">
        <v>81</v>
      </c>
      <c r="G5161" t="s">
        <v>82</v>
      </c>
      <c r="H5161" t="s">
        <v>83</v>
      </c>
      <c r="I5161" t="str">
        <f>"Trad IRN"</f>
        <v>Trad IRN</v>
      </c>
      <c r="J5161" t="s">
        <v>43</v>
      </c>
      <c r="K5161" t="s">
        <v>44</v>
      </c>
      <c r="L5161" t="s">
        <v>45</v>
      </c>
      <c r="M5161" t="s">
        <v>46</v>
      </c>
      <c r="N5161" t="str">
        <f t="shared" si="512"/>
        <v>08/18/2022</v>
      </c>
      <c r="O5161" t="str">
        <f t="shared" si="511"/>
        <v>12/31/2500</v>
      </c>
      <c r="P5161">
        <v>1</v>
      </c>
      <c r="Q5161">
        <v>1</v>
      </c>
      <c r="S5161">
        <v>0</v>
      </c>
      <c r="T5161">
        <v>1</v>
      </c>
      <c r="U5161">
        <v>0</v>
      </c>
      <c r="V5161" t="str">
        <f>"Trad IRN"</f>
        <v>Trad IRN</v>
      </c>
      <c r="W5161">
        <v>100</v>
      </c>
      <c r="X5161" t="s">
        <v>47</v>
      </c>
      <c r="Z5161" t="s">
        <v>47</v>
      </c>
      <c r="AB5161" t="str">
        <f>"03"</f>
        <v>03</v>
      </c>
      <c r="AC5161" t="s">
        <v>48</v>
      </c>
      <c r="AD5161" t="s">
        <v>49</v>
      </c>
      <c r="AE5161" t="s">
        <v>50</v>
      </c>
      <c r="AF5161">
        <v>0</v>
      </c>
      <c r="AG5161" t="s">
        <v>56</v>
      </c>
      <c r="AH5161" t="str">
        <f>"Trad IRN"</f>
        <v>Trad IRN</v>
      </c>
      <c r="AI5161" t="str">
        <f>"Bldg IRN"</f>
        <v>Bldg IRN</v>
      </c>
      <c r="AJ5161" t="s">
        <v>48</v>
      </c>
      <c r="AK5161" t="s">
        <v>48</v>
      </c>
      <c r="AL5161" t="s">
        <v>53</v>
      </c>
      <c r="AM5161">
        <v>1113.0999999999999</v>
      </c>
      <c r="AN5161">
        <v>1113.0999999999999</v>
      </c>
      <c r="AO5161">
        <v>15</v>
      </c>
    </row>
    <row r="5162" spans="1:41" x14ac:dyDescent="0.3">
      <c r="A5162" t="str">
        <f>"Trad IRN"</f>
        <v>Trad IRN</v>
      </c>
      <c r="B5162" t="str">
        <f>"Bldg IRN"</f>
        <v>Bldg IRN</v>
      </c>
      <c r="C5162" t="s">
        <v>41</v>
      </c>
      <c r="D5162" t="s">
        <v>3</v>
      </c>
      <c r="E5162" t="s">
        <v>80</v>
      </c>
      <c r="F5162" t="s">
        <v>81</v>
      </c>
      <c r="G5162" t="s">
        <v>82</v>
      </c>
      <c r="H5162" t="s">
        <v>83</v>
      </c>
      <c r="I5162" t="str">
        <f>"Trad IRN"</f>
        <v>Trad IRN</v>
      </c>
      <c r="J5162" t="s">
        <v>43</v>
      </c>
      <c r="K5162" t="s">
        <v>44</v>
      </c>
      <c r="L5162" t="s">
        <v>45</v>
      </c>
      <c r="M5162" t="s">
        <v>46</v>
      </c>
      <c r="N5162" t="str">
        <f t="shared" si="512"/>
        <v>08/18/2022</v>
      </c>
      <c r="O5162" t="str">
        <f t="shared" si="511"/>
        <v>12/31/2500</v>
      </c>
      <c r="P5162">
        <v>1</v>
      </c>
      <c r="Q5162">
        <v>1</v>
      </c>
      <c r="S5162">
        <v>0</v>
      </c>
      <c r="T5162">
        <v>1</v>
      </c>
      <c r="U5162">
        <v>0</v>
      </c>
      <c r="V5162" t="str">
        <f>"Trad IRN"</f>
        <v>Trad IRN</v>
      </c>
      <c r="W5162">
        <v>100</v>
      </c>
      <c r="X5162" t="s">
        <v>47</v>
      </c>
      <c r="Z5162" t="s">
        <v>47</v>
      </c>
      <c r="AB5162" t="s">
        <v>57</v>
      </c>
      <c r="AC5162" t="s">
        <v>48</v>
      </c>
      <c r="AD5162" t="s">
        <v>49</v>
      </c>
      <c r="AE5162" t="s">
        <v>50</v>
      </c>
      <c r="AF5162">
        <v>0</v>
      </c>
      <c r="AG5162" t="s">
        <v>56</v>
      </c>
      <c r="AH5162" t="str">
        <f>"Trad IRN"</f>
        <v>Trad IRN</v>
      </c>
      <c r="AI5162" t="str">
        <f>"Bldg IRN"</f>
        <v>Bldg IRN</v>
      </c>
      <c r="AJ5162" t="s">
        <v>48</v>
      </c>
      <c r="AK5162" t="s">
        <v>48</v>
      </c>
      <c r="AL5162" t="s">
        <v>53</v>
      </c>
      <c r="AM5162">
        <v>1113.0999999999999</v>
      </c>
      <c r="AN5162">
        <v>1113.0999999999999</v>
      </c>
      <c r="AO5162">
        <v>15</v>
      </c>
    </row>
    <row r="5163" spans="1:41" x14ac:dyDescent="0.3">
      <c r="A5163" t="str">
        <f>"Trad IRN"</f>
        <v>Trad IRN</v>
      </c>
      <c r="B5163" t="str">
        <f>"Bldg IRN"</f>
        <v>Bldg IRN</v>
      </c>
      <c r="C5163" t="s">
        <v>41</v>
      </c>
      <c r="D5163" t="s">
        <v>3</v>
      </c>
      <c r="E5163" t="s">
        <v>80</v>
      </c>
      <c r="F5163" t="s">
        <v>81</v>
      </c>
      <c r="G5163" t="s">
        <v>82</v>
      </c>
      <c r="H5163" t="s">
        <v>83</v>
      </c>
      <c r="I5163" t="str">
        <f>"Trad IRN"</f>
        <v>Trad IRN</v>
      </c>
      <c r="J5163" t="s">
        <v>43</v>
      </c>
      <c r="K5163" t="s">
        <v>44</v>
      </c>
      <c r="L5163" t="s">
        <v>45</v>
      </c>
      <c r="M5163" t="s">
        <v>46</v>
      </c>
      <c r="N5163" t="str">
        <f t="shared" si="512"/>
        <v>08/18/2022</v>
      </c>
      <c r="O5163" t="str">
        <f t="shared" si="511"/>
        <v>12/31/2500</v>
      </c>
      <c r="P5163">
        <v>1</v>
      </c>
      <c r="Q5163">
        <v>1</v>
      </c>
      <c r="S5163">
        <v>0</v>
      </c>
      <c r="T5163">
        <v>1</v>
      </c>
      <c r="U5163">
        <v>0</v>
      </c>
      <c r="V5163" t="str">
        <f>"Trad IRN"</f>
        <v>Trad IRN</v>
      </c>
      <c r="W5163">
        <v>100</v>
      </c>
      <c r="X5163" t="s">
        <v>47</v>
      </c>
      <c r="Z5163" t="s">
        <v>47</v>
      </c>
      <c r="AB5163" t="str">
        <f>"05"</f>
        <v>05</v>
      </c>
      <c r="AC5163" t="s">
        <v>48</v>
      </c>
      <c r="AD5163" t="s">
        <v>49</v>
      </c>
      <c r="AE5163" t="s">
        <v>50</v>
      </c>
      <c r="AF5163">
        <v>0</v>
      </c>
      <c r="AG5163" t="s">
        <v>56</v>
      </c>
      <c r="AH5163" t="str">
        <f>"Trad IRN"</f>
        <v>Trad IRN</v>
      </c>
      <c r="AI5163" t="str">
        <f>"Bldg IRN"</f>
        <v>Bldg IRN</v>
      </c>
      <c r="AJ5163" t="s">
        <v>48</v>
      </c>
      <c r="AK5163" t="s">
        <v>48</v>
      </c>
      <c r="AL5163" t="s">
        <v>53</v>
      </c>
      <c r="AM5163">
        <v>1113.0999999999999</v>
      </c>
      <c r="AN5163">
        <v>1113.0999999999999</v>
      </c>
      <c r="AO5163">
        <v>15</v>
      </c>
    </row>
    <row r="5164" spans="1:41" x14ac:dyDescent="0.3">
      <c r="A5164" t="str">
        <f>"Trad IRN"</f>
        <v>Trad IRN</v>
      </c>
      <c r="B5164" t="str">
        <f>"Bldg IRN"</f>
        <v>Bldg IRN</v>
      </c>
      <c r="C5164" t="s">
        <v>41</v>
      </c>
      <c r="D5164" t="s">
        <v>3</v>
      </c>
      <c r="E5164" t="s">
        <v>80</v>
      </c>
      <c r="F5164" t="s">
        <v>81</v>
      </c>
      <c r="G5164" t="s">
        <v>82</v>
      </c>
      <c r="H5164" t="s">
        <v>83</v>
      </c>
      <c r="I5164" t="str">
        <f>"Trad IRN"</f>
        <v>Trad IRN</v>
      </c>
      <c r="J5164" t="s">
        <v>43</v>
      </c>
      <c r="K5164" t="s">
        <v>44</v>
      </c>
      <c r="L5164" t="s">
        <v>45</v>
      </c>
      <c r="M5164" t="s">
        <v>46</v>
      </c>
      <c r="N5164" t="str">
        <f t="shared" si="512"/>
        <v>08/18/2022</v>
      </c>
      <c r="O5164" t="str">
        <f t="shared" si="511"/>
        <v>12/31/2500</v>
      </c>
      <c r="P5164">
        <v>1</v>
      </c>
      <c r="Q5164">
        <v>1</v>
      </c>
      <c r="S5164">
        <v>1</v>
      </c>
      <c r="T5164">
        <v>1</v>
      </c>
      <c r="U5164">
        <v>0</v>
      </c>
      <c r="V5164" t="str">
        <f>"Trad IRN"</f>
        <v>Trad IRN</v>
      </c>
      <c r="W5164">
        <v>100</v>
      </c>
      <c r="X5164" t="s">
        <v>47</v>
      </c>
      <c r="Z5164" t="s">
        <v>47</v>
      </c>
      <c r="AB5164" t="str">
        <f>"04"</f>
        <v>04</v>
      </c>
      <c r="AC5164" t="s">
        <v>48</v>
      </c>
      <c r="AD5164" t="s">
        <v>49</v>
      </c>
      <c r="AE5164" t="s">
        <v>50</v>
      </c>
      <c r="AF5164">
        <v>0</v>
      </c>
      <c r="AG5164" t="s">
        <v>56</v>
      </c>
      <c r="AH5164" t="str">
        <f>"Trad IRN"</f>
        <v>Trad IRN</v>
      </c>
      <c r="AI5164" t="str">
        <f>"Bldg IRN"</f>
        <v>Bldg IRN</v>
      </c>
      <c r="AJ5164" t="s">
        <v>48</v>
      </c>
      <c r="AK5164" t="s">
        <v>48</v>
      </c>
      <c r="AL5164" t="s">
        <v>53</v>
      </c>
      <c r="AM5164">
        <v>1113.0999999999999</v>
      </c>
      <c r="AN5164">
        <v>1113.0999999999999</v>
      </c>
      <c r="AO5164">
        <v>15</v>
      </c>
    </row>
    <row r="5165" spans="1:41" x14ac:dyDescent="0.3">
      <c r="A5165" t="str">
        <f>"Trad IRN"</f>
        <v>Trad IRN</v>
      </c>
      <c r="B5165" t="str">
        <f>"Bldg IRN"</f>
        <v>Bldg IRN</v>
      </c>
      <c r="C5165" t="s">
        <v>41</v>
      </c>
      <c r="D5165" t="s">
        <v>3</v>
      </c>
      <c r="E5165" t="s">
        <v>80</v>
      </c>
      <c r="F5165" t="s">
        <v>81</v>
      </c>
      <c r="G5165" t="s">
        <v>82</v>
      </c>
      <c r="H5165" t="s">
        <v>83</v>
      </c>
      <c r="I5165" t="str">
        <f>"Trad IRN"</f>
        <v>Trad IRN</v>
      </c>
      <c r="J5165" t="s">
        <v>43</v>
      </c>
      <c r="K5165" t="s">
        <v>44</v>
      </c>
      <c r="L5165" t="s">
        <v>45</v>
      </c>
      <c r="M5165" t="s">
        <v>46</v>
      </c>
      <c r="N5165" t="str">
        <f t="shared" si="512"/>
        <v>08/18/2022</v>
      </c>
      <c r="O5165" t="str">
        <f t="shared" si="511"/>
        <v>12/31/2500</v>
      </c>
      <c r="P5165">
        <v>1</v>
      </c>
      <c r="Q5165">
        <v>1</v>
      </c>
      <c r="S5165">
        <v>0</v>
      </c>
      <c r="T5165">
        <v>1</v>
      </c>
      <c r="U5165">
        <v>0</v>
      </c>
      <c r="V5165" t="str">
        <f>"Trad IRN"</f>
        <v>Trad IRN</v>
      </c>
      <c r="W5165">
        <v>100</v>
      </c>
      <c r="X5165" t="s">
        <v>47</v>
      </c>
      <c r="Z5165" t="s">
        <v>47</v>
      </c>
      <c r="AB5165" t="str">
        <f>"04"</f>
        <v>04</v>
      </c>
      <c r="AC5165" t="s">
        <v>48</v>
      </c>
      <c r="AD5165" t="s">
        <v>49</v>
      </c>
      <c r="AE5165" t="s">
        <v>55</v>
      </c>
      <c r="AF5165">
        <v>0</v>
      </c>
      <c r="AG5165" t="s">
        <v>56</v>
      </c>
      <c r="AH5165" t="str">
        <f>"Trad IRN"</f>
        <v>Trad IRN</v>
      </c>
      <c r="AI5165" t="str">
        <f>"Bldg IRN"</f>
        <v>Bldg IRN</v>
      </c>
      <c r="AJ5165" t="s">
        <v>48</v>
      </c>
      <c r="AK5165" t="s">
        <v>48</v>
      </c>
      <c r="AL5165" t="s">
        <v>53</v>
      </c>
      <c r="AM5165">
        <v>1113.0999999999999</v>
      </c>
      <c r="AN5165">
        <v>1113.0999999999999</v>
      </c>
      <c r="AO5165">
        <v>15</v>
      </c>
    </row>
    <row r="5166" spans="1:41" x14ac:dyDescent="0.3">
      <c r="A5166" t="str">
        <f>"Trad IRN"</f>
        <v>Trad IRN</v>
      </c>
      <c r="B5166" t="str">
        <f>"Bldg IRN"</f>
        <v>Bldg IRN</v>
      </c>
      <c r="C5166" t="s">
        <v>41</v>
      </c>
      <c r="D5166" t="s">
        <v>3</v>
      </c>
      <c r="E5166" t="s">
        <v>80</v>
      </c>
      <c r="F5166" t="s">
        <v>81</v>
      </c>
      <c r="G5166" t="s">
        <v>82</v>
      </c>
      <c r="H5166" t="s">
        <v>83</v>
      </c>
      <c r="I5166" t="str">
        <f>"Trad IRN"</f>
        <v>Trad IRN</v>
      </c>
      <c r="J5166" t="s">
        <v>43</v>
      </c>
      <c r="K5166" t="s">
        <v>44</v>
      </c>
      <c r="L5166" t="s">
        <v>45</v>
      </c>
      <c r="M5166" t="s">
        <v>46</v>
      </c>
      <c r="N5166" t="str">
        <f t="shared" si="512"/>
        <v>08/18/2022</v>
      </c>
      <c r="O5166" t="str">
        <f t="shared" si="511"/>
        <v>12/31/2500</v>
      </c>
      <c r="P5166">
        <v>1</v>
      </c>
      <c r="Q5166">
        <v>1</v>
      </c>
      <c r="S5166">
        <v>0</v>
      </c>
      <c r="T5166">
        <v>1</v>
      </c>
      <c r="U5166">
        <v>0</v>
      </c>
      <c r="V5166" t="str">
        <f>"Trad IRN"</f>
        <v>Trad IRN</v>
      </c>
      <c r="W5166">
        <v>100</v>
      </c>
      <c r="X5166" t="s">
        <v>47</v>
      </c>
      <c r="Z5166" t="s">
        <v>47</v>
      </c>
      <c r="AB5166" t="str">
        <f>"02"</f>
        <v>02</v>
      </c>
      <c r="AC5166" t="s">
        <v>48</v>
      </c>
      <c r="AD5166" t="s">
        <v>49</v>
      </c>
      <c r="AE5166" t="s">
        <v>55</v>
      </c>
      <c r="AF5166">
        <v>0</v>
      </c>
      <c r="AG5166" t="s">
        <v>56</v>
      </c>
      <c r="AH5166" t="str">
        <f>"Trad IRN"</f>
        <v>Trad IRN</v>
      </c>
      <c r="AI5166" t="str">
        <f>"Bldg IRN"</f>
        <v>Bldg IRN</v>
      </c>
      <c r="AJ5166" t="s">
        <v>48</v>
      </c>
      <c r="AK5166" t="s">
        <v>48</v>
      </c>
      <c r="AL5166" t="s">
        <v>53</v>
      </c>
      <c r="AM5166">
        <v>1113.0999999999999</v>
      </c>
      <c r="AN5166">
        <v>1113.0999999999999</v>
      </c>
      <c r="AO5166">
        <v>15</v>
      </c>
    </row>
    <row r="5167" spans="1:41" x14ac:dyDescent="0.3">
      <c r="A5167" t="str">
        <f>"Trad IRN"</f>
        <v>Trad IRN</v>
      </c>
      <c r="B5167" t="str">
        <f>"Bldg IRN"</f>
        <v>Bldg IRN</v>
      </c>
      <c r="C5167" t="s">
        <v>41</v>
      </c>
      <c r="D5167" t="s">
        <v>3</v>
      </c>
      <c r="E5167" t="s">
        <v>80</v>
      </c>
      <c r="F5167" t="s">
        <v>81</v>
      </c>
      <c r="G5167" t="s">
        <v>82</v>
      </c>
      <c r="H5167" t="s">
        <v>83</v>
      </c>
      <c r="I5167" t="str">
        <f>"Trad IRN"</f>
        <v>Trad IRN</v>
      </c>
      <c r="J5167" t="s">
        <v>43</v>
      </c>
      <c r="K5167" t="s">
        <v>44</v>
      </c>
      <c r="L5167" t="s">
        <v>45</v>
      </c>
      <c r="M5167" t="s">
        <v>46</v>
      </c>
      <c r="N5167" t="str">
        <f t="shared" si="512"/>
        <v>08/18/2022</v>
      </c>
      <c r="O5167" t="str">
        <f t="shared" si="511"/>
        <v>12/31/2500</v>
      </c>
      <c r="P5167">
        <v>1</v>
      </c>
      <c r="Q5167">
        <v>1</v>
      </c>
      <c r="S5167">
        <v>0</v>
      </c>
      <c r="T5167">
        <v>1</v>
      </c>
      <c r="U5167">
        <v>0</v>
      </c>
      <c r="V5167" t="str">
        <f>"Trad IRN"</f>
        <v>Trad IRN</v>
      </c>
      <c r="W5167">
        <v>100</v>
      </c>
      <c r="X5167" t="s">
        <v>47</v>
      </c>
      <c r="Z5167" t="s">
        <v>47</v>
      </c>
      <c r="AB5167" t="str">
        <f>"01"</f>
        <v>01</v>
      </c>
      <c r="AC5167" t="s">
        <v>48</v>
      </c>
      <c r="AD5167" t="s">
        <v>49</v>
      </c>
      <c r="AE5167" t="s">
        <v>50</v>
      </c>
      <c r="AF5167">
        <v>0</v>
      </c>
      <c r="AG5167" t="s">
        <v>56</v>
      </c>
      <c r="AH5167" t="str">
        <f>"Trad IRN"</f>
        <v>Trad IRN</v>
      </c>
      <c r="AI5167" t="str">
        <f>"Bldg IRN"</f>
        <v>Bldg IRN</v>
      </c>
      <c r="AJ5167" t="s">
        <v>48</v>
      </c>
      <c r="AK5167" t="s">
        <v>48</v>
      </c>
      <c r="AL5167" t="s">
        <v>53</v>
      </c>
      <c r="AM5167">
        <v>1113.0999999999999</v>
      </c>
      <c r="AN5167">
        <v>1113.0999999999999</v>
      </c>
      <c r="AO5167">
        <v>15</v>
      </c>
    </row>
    <row r="5168" spans="1:41" x14ac:dyDescent="0.3">
      <c r="A5168" t="str">
        <f>"Trad IRN"</f>
        <v>Trad IRN</v>
      </c>
      <c r="B5168" t="str">
        <f>"Bldg IRN"</f>
        <v>Bldg IRN</v>
      </c>
      <c r="C5168" t="s">
        <v>41</v>
      </c>
      <c r="D5168" t="s">
        <v>3</v>
      </c>
      <c r="E5168" t="s">
        <v>80</v>
      </c>
      <c r="F5168" t="s">
        <v>81</v>
      </c>
      <c r="G5168" t="s">
        <v>82</v>
      </c>
      <c r="H5168" t="s">
        <v>83</v>
      </c>
      <c r="I5168" t="str">
        <f>"Trad IRN"</f>
        <v>Trad IRN</v>
      </c>
      <c r="J5168" t="s">
        <v>43</v>
      </c>
      <c r="K5168" t="s">
        <v>44</v>
      </c>
      <c r="L5168" t="s">
        <v>45</v>
      </c>
      <c r="M5168" t="s">
        <v>46</v>
      </c>
      <c r="N5168" t="str">
        <f t="shared" si="512"/>
        <v>08/18/2022</v>
      </c>
      <c r="O5168" t="str">
        <f t="shared" si="511"/>
        <v>12/31/2500</v>
      </c>
      <c r="P5168">
        <v>1</v>
      </c>
      <c r="Q5168">
        <v>1</v>
      </c>
      <c r="S5168">
        <v>0</v>
      </c>
      <c r="T5168">
        <v>1</v>
      </c>
      <c r="U5168">
        <v>0</v>
      </c>
      <c r="V5168" t="str">
        <f>"Trad IRN"</f>
        <v>Trad IRN</v>
      </c>
      <c r="W5168">
        <v>100</v>
      </c>
      <c r="X5168" t="s">
        <v>47</v>
      </c>
      <c r="Z5168" t="s">
        <v>47</v>
      </c>
      <c r="AB5168" t="str">
        <f>"04"</f>
        <v>04</v>
      </c>
      <c r="AC5168" t="s">
        <v>48</v>
      </c>
      <c r="AD5168" t="s">
        <v>49</v>
      </c>
      <c r="AE5168" t="s">
        <v>50</v>
      </c>
      <c r="AF5168">
        <v>2</v>
      </c>
      <c r="AG5168" t="s">
        <v>56</v>
      </c>
      <c r="AH5168" t="str">
        <f>"Trad IRN"</f>
        <v>Trad IRN</v>
      </c>
      <c r="AI5168" t="str">
        <f>"Bldg IRN"</f>
        <v>Bldg IRN</v>
      </c>
      <c r="AJ5168" t="s">
        <v>48</v>
      </c>
      <c r="AK5168" t="s">
        <v>48</v>
      </c>
      <c r="AL5168" t="s">
        <v>53</v>
      </c>
      <c r="AM5168">
        <v>1113.0999999999999</v>
      </c>
      <c r="AN5168">
        <v>1113.0999999999999</v>
      </c>
      <c r="AO5168">
        <v>15</v>
      </c>
    </row>
    <row r="5169" spans="1:41" x14ac:dyDescent="0.3">
      <c r="A5169" t="str">
        <f>"Trad IRN"</f>
        <v>Trad IRN</v>
      </c>
      <c r="B5169" t="str">
        <f>"Bldg IRN"</f>
        <v>Bldg IRN</v>
      </c>
      <c r="C5169" t="s">
        <v>41</v>
      </c>
      <c r="D5169" t="s">
        <v>3</v>
      </c>
      <c r="E5169" t="s">
        <v>80</v>
      </c>
      <c r="F5169" t="s">
        <v>81</v>
      </c>
      <c r="G5169" t="s">
        <v>82</v>
      </c>
      <c r="H5169" t="s">
        <v>83</v>
      </c>
      <c r="I5169" t="str">
        <f>"Trad IRN"</f>
        <v>Trad IRN</v>
      </c>
      <c r="J5169" t="s">
        <v>43</v>
      </c>
      <c r="K5169" t="s">
        <v>44</v>
      </c>
      <c r="L5169" t="s">
        <v>45</v>
      </c>
      <c r="M5169" t="s">
        <v>46</v>
      </c>
      <c r="N5169" t="str">
        <f t="shared" si="512"/>
        <v>08/18/2022</v>
      </c>
      <c r="O5169" t="str">
        <f t="shared" si="511"/>
        <v>12/31/2500</v>
      </c>
      <c r="P5169">
        <v>1</v>
      </c>
      <c r="Q5169">
        <v>1</v>
      </c>
      <c r="R5169">
        <v>1</v>
      </c>
      <c r="S5169">
        <v>0</v>
      </c>
      <c r="T5169">
        <v>1</v>
      </c>
      <c r="U5169">
        <v>0</v>
      </c>
      <c r="V5169" t="str">
        <f>"Trad IRN"</f>
        <v>Trad IRN</v>
      </c>
      <c r="W5169">
        <v>100</v>
      </c>
      <c r="X5169" t="s">
        <v>47</v>
      </c>
      <c r="Z5169" t="s">
        <v>47</v>
      </c>
      <c r="AB5169" t="str">
        <f>"04"</f>
        <v>04</v>
      </c>
      <c r="AC5169" t="str">
        <f>"01"</f>
        <v>01</v>
      </c>
      <c r="AD5169" t="str">
        <f>"5"</f>
        <v>5</v>
      </c>
      <c r="AE5169" t="s">
        <v>50</v>
      </c>
      <c r="AF5169">
        <v>0</v>
      </c>
      <c r="AG5169" t="s">
        <v>56</v>
      </c>
      <c r="AH5169" t="str">
        <f>"Trad IRN"</f>
        <v>Trad IRN</v>
      </c>
      <c r="AI5169" t="str">
        <f>"Bldg IRN"</f>
        <v>Bldg IRN</v>
      </c>
      <c r="AJ5169" t="s">
        <v>48</v>
      </c>
      <c r="AK5169" t="s">
        <v>48</v>
      </c>
      <c r="AL5169" t="s">
        <v>53</v>
      </c>
      <c r="AM5169">
        <v>1113.0999999999999</v>
      </c>
      <c r="AN5169">
        <v>1113.0999999999999</v>
      </c>
      <c r="AO5169">
        <v>15</v>
      </c>
    </row>
    <row r="5170" spans="1:41" x14ac:dyDescent="0.3">
      <c r="A5170" t="str">
        <f>"Trad IRN"</f>
        <v>Trad IRN</v>
      </c>
      <c r="B5170" t="str">
        <f>"Bldg IRN"</f>
        <v>Bldg IRN</v>
      </c>
      <c r="C5170" t="s">
        <v>41</v>
      </c>
      <c r="D5170" t="s">
        <v>3</v>
      </c>
      <c r="E5170" t="s">
        <v>80</v>
      </c>
      <c r="F5170" t="s">
        <v>81</v>
      </c>
      <c r="G5170" t="s">
        <v>82</v>
      </c>
      <c r="H5170" t="s">
        <v>83</v>
      </c>
      <c r="I5170" t="str">
        <f>"Trad IRN"</f>
        <v>Trad IRN</v>
      </c>
      <c r="J5170" t="s">
        <v>43</v>
      </c>
      <c r="K5170" t="s">
        <v>44</v>
      </c>
      <c r="L5170" t="s">
        <v>45</v>
      </c>
      <c r="M5170" t="s">
        <v>46</v>
      </c>
      <c r="N5170" t="str">
        <f t="shared" si="512"/>
        <v>08/18/2022</v>
      </c>
      <c r="O5170" t="str">
        <f t="shared" si="511"/>
        <v>12/31/2500</v>
      </c>
      <c r="P5170">
        <v>1</v>
      </c>
      <c r="Q5170">
        <v>1</v>
      </c>
      <c r="S5170">
        <v>0</v>
      </c>
      <c r="T5170">
        <v>1</v>
      </c>
      <c r="U5170">
        <v>0</v>
      </c>
      <c r="V5170" t="str">
        <f>"Trad IRN"</f>
        <v>Trad IRN</v>
      </c>
      <c r="W5170">
        <v>100</v>
      </c>
      <c r="X5170" t="s">
        <v>47</v>
      </c>
      <c r="Z5170" t="s">
        <v>47</v>
      </c>
      <c r="AB5170" t="str">
        <f>"02"</f>
        <v>02</v>
      </c>
      <c r="AC5170" t="s">
        <v>48</v>
      </c>
      <c r="AD5170" t="s">
        <v>49</v>
      </c>
      <c r="AE5170" t="s">
        <v>50</v>
      </c>
      <c r="AF5170">
        <v>0</v>
      </c>
      <c r="AG5170" t="s">
        <v>56</v>
      </c>
      <c r="AH5170" t="str">
        <f>"Trad IRN"</f>
        <v>Trad IRN</v>
      </c>
      <c r="AI5170" t="str">
        <f>"Bldg IRN"</f>
        <v>Bldg IRN</v>
      </c>
      <c r="AJ5170" t="s">
        <v>48</v>
      </c>
      <c r="AK5170" t="s">
        <v>48</v>
      </c>
      <c r="AL5170" t="s">
        <v>53</v>
      </c>
      <c r="AM5170">
        <v>1113.0999999999999</v>
      </c>
      <c r="AN5170">
        <v>1113.0999999999999</v>
      </c>
      <c r="AO5170">
        <v>15</v>
      </c>
    </row>
    <row r="5171" spans="1:41" x14ac:dyDescent="0.3">
      <c r="A5171" t="str">
        <f>"Trad IRN"</f>
        <v>Trad IRN</v>
      </c>
      <c r="B5171" t="str">
        <f>"Bldg IRN"</f>
        <v>Bldg IRN</v>
      </c>
      <c r="C5171" t="s">
        <v>41</v>
      </c>
      <c r="D5171" t="s">
        <v>3</v>
      </c>
      <c r="E5171" t="s">
        <v>80</v>
      </c>
      <c r="F5171" t="s">
        <v>81</v>
      </c>
      <c r="G5171" t="s">
        <v>82</v>
      </c>
      <c r="H5171" t="s">
        <v>83</v>
      </c>
      <c r="I5171" t="str">
        <f>"Trad IRN"</f>
        <v>Trad IRN</v>
      </c>
      <c r="J5171" t="s">
        <v>43</v>
      </c>
      <c r="K5171" t="s">
        <v>44</v>
      </c>
      <c r="L5171" t="s">
        <v>45</v>
      </c>
      <c r="M5171" t="s">
        <v>46</v>
      </c>
      <c r="N5171" t="str">
        <f t="shared" si="512"/>
        <v>08/18/2022</v>
      </c>
      <c r="O5171" t="str">
        <f t="shared" si="511"/>
        <v>12/31/2500</v>
      </c>
      <c r="P5171">
        <v>1</v>
      </c>
      <c r="Q5171">
        <v>1</v>
      </c>
      <c r="S5171">
        <v>0</v>
      </c>
      <c r="T5171">
        <v>1</v>
      </c>
      <c r="U5171">
        <v>0</v>
      </c>
      <c r="V5171" t="str">
        <f>"Trad IRN"</f>
        <v>Trad IRN</v>
      </c>
      <c r="W5171">
        <v>100</v>
      </c>
      <c r="X5171" t="s">
        <v>47</v>
      </c>
      <c r="Z5171" t="s">
        <v>47</v>
      </c>
      <c r="AB5171" t="str">
        <f>"04"</f>
        <v>04</v>
      </c>
      <c r="AC5171" t="s">
        <v>48</v>
      </c>
      <c r="AD5171" t="s">
        <v>49</v>
      </c>
      <c r="AE5171" t="s">
        <v>50</v>
      </c>
      <c r="AF5171">
        <v>0</v>
      </c>
      <c r="AG5171" t="s">
        <v>56</v>
      </c>
      <c r="AH5171" t="str">
        <f>"Trad IRN"</f>
        <v>Trad IRN</v>
      </c>
      <c r="AI5171" t="str">
        <f>"Bldg IRN"</f>
        <v>Bldg IRN</v>
      </c>
      <c r="AJ5171" t="s">
        <v>48</v>
      </c>
      <c r="AK5171" t="s">
        <v>48</v>
      </c>
      <c r="AL5171" t="s">
        <v>53</v>
      </c>
      <c r="AM5171">
        <v>1113.0999999999999</v>
      </c>
      <c r="AN5171">
        <v>1113.0999999999999</v>
      </c>
      <c r="AO5171">
        <v>15</v>
      </c>
    </row>
    <row r="5172" spans="1:41" x14ac:dyDescent="0.3">
      <c r="A5172" t="str">
        <f>"Trad IRN"</f>
        <v>Trad IRN</v>
      </c>
      <c r="B5172" t="str">
        <f>"Bldg IRN"</f>
        <v>Bldg IRN</v>
      </c>
      <c r="C5172" t="s">
        <v>41</v>
      </c>
      <c r="D5172" t="s">
        <v>3</v>
      </c>
      <c r="E5172" t="s">
        <v>80</v>
      </c>
      <c r="F5172" t="s">
        <v>81</v>
      </c>
      <c r="G5172" t="s">
        <v>82</v>
      </c>
      <c r="H5172" t="s">
        <v>83</v>
      </c>
      <c r="I5172" t="str">
        <f>"Trad IRN"</f>
        <v>Trad IRN</v>
      </c>
      <c r="J5172" t="s">
        <v>43</v>
      </c>
      <c r="K5172" t="s">
        <v>44</v>
      </c>
      <c r="L5172" t="s">
        <v>45</v>
      </c>
      <c r="M5172" t="s">
        <v>46</v>
      </c>
      <c r="N5172" t="str">
        <f t="shared" si="512"/>
        <v>08/18/2022</v>
      </c>
      <c r="O5172" t="str">
        <f t="shared" si="511"/>
        <v>12/31/2500</v>
      </c>
      <c r="P5172">
        <v>1</v>
      </c>
      <c r="Q5172">
        <v>1</v>
      </c>
      <c r="S5172">
        <v>1</v>
      </c>
      <c r="T5172">
        <v>1</v>
      </c>
      <c r="U5172">
        <v>0</v>
      </c>
      <c r="V5172" t="str">
        <f>"Trad IRN"</f>
        <v>Trad IRN</v>
      </c>
      <c r="W5172">
        <v>100</v>
      </c>
      <c r="X5172" t="s">
        <v>47</v>
      </c>
      <c r="Z5172" t="s">
        <v>47</v>
      </c>
      <c r="AB5172" t="str">
        <f>"05"</f>
        <v>05</v>
      </c>
      <c r="AC5172" t="s">
        <v>48</v>
      </c>
      <c r="AD5172" t="s">
        <v>49</v>
      </c>
      <c r="AE5172" t="s">
        <v>50</v>
      </c>
      <c r="AF5172">
        <v>0</v>
      </c>
      <c r="AG5172" t="s">
        <v>56</v>
      </c>
      <c r="AH5172" t="str">
        <f>"Trad IRN"</f>
        <v>Trad IRN</v>
      </c>
      <c r="AI5172" t="str">
        <f>"Bldg IRN"</f>
        <v>Bldg IRN</v>
      </c>
      <c r="AJ5172" t="s">
        <v>48</v>
      </c>
      <c r="AK5172" t="s">
        <v>48</v>
      </c>
      <c r="AL5172" t="s">
        <v>53</v>
      </c>
      <c r="AM5172">
        <v>1113.0999999999999</v>
      </c>
      <c r="AN5172">
        <v>1113.0999999999999</v>
      </c>
      <c r="AO5172">
        <v>15</v>
      </c>
    </row>
    <row r="5173" spans="1:41" x14ac:dyDescent="0.3">
      <c r="A5173" t="str">
        <f>"Trad IRN"</f>
        <v>Trad IRN</v>
      </c>
      <c r="B5173" t="str">
        <f>"Bldg IRN"</f>
        <v>Bldg IRN</v>
      </c>
      <c r="C5173" t="s">
        <v>41</v>
      </c>
      <c r="D5173" t="s">
        <v>3</v>
      </c>
      <c r="E5173" t="s">
        <v>80</v>
      </c>
      <c r="F5173" t="s">
        <v>81</v>
      </c>
      <c r="G5173" t="s">
        <v>82</v>
      </c>
      <c r="H5173" t="s">
        <v>83</v>
      </c>
      <c r="I5173" t="str">
        <f>"Trad IRN"</f>
        <v>Trad IRN</v>
      </c>
      <c r="J5173" t="s">
        <v>43</v>
      </c>
      <c r="K5173" t="s">
        <v>44</v>
      </c>
      <c r="L5173" t="s">
        <v>45</v>
      </c>
      <c r="M5173" t="s">
        <v>46</v>
      </c>
      <c r="N5173" t="str">
        <f t="shared" si="512"/>
        <v>08/18/2022</v>
      </c>
      <c r="O5173" t="str">
        <f t="shared" si="511"/>
        <v>12/31/2500</v>
      </c>
      <c r="P5173">
        <v>1</v>
      </c>
      <c r="Q5173">
        <v>1</v>
      </c>
      <c r="S5173">
        <v>1</v>
      </c>
      <c r="T5173">
        <v>1</v>
      </c>
      <c r="U5173">
        <v>0</v>
      </c>
      <c r="V5173" t="str">
        <f>"Trad IRN"</f>
        <v>Trad IRN</v>
      </c>
      <c r="W5173">
        <v>100</v>
      </c>
      <c r="X5173" t="s">
        <v>47</v>
      </c>
      <c r="Z5173" t="s">
        <v>47</v>
      </c>
      <c r="AB5173" t="str">
        <f>"04"</f>
        <v>04</v>
      </c>
      <c r="AC5173" t="s">
        <v>48</v>
      </c>
      <c r="AD5173" t="s">
        <v>49</v>
      </c>
      <c r="AE5173" t="s">
        <v>50</v>
      </c>
      <c r="AF5173">
        <v>0</v>
      </c>
      <c r="AG5173" t="s">
        <v>56</v>
      </c>
      <c r="AH5173" t="str">
        <f>"Trad IRN"</f>
        <v>Trad IRN</v>
      </c>
      <c r="AI5173" t="str">
        <f>"Bldg IRN"</f>
        <v>Bldg IRN</v>
      </c>
      <c r="AJ5173" t="s">
        <v>48</v>
      </c>
      <c r="AK5173" t="s">
        <v>48</v>
      </c>
      <c r="AL5173" t="s">
        <v>53</v>
      </c>
      <c r="AM5173">
        <v>1113.0999999999999</v>
      </c>
      <c r="AN5173">
        <v>1113.0999999999999</v>
      </c>
      <c r="AO5173">
        <v>15</v>
      </c>
    </row>
    <row r="5174" spans="1:41" x14ac:dyDescent="0.3">
      <c r="A5174" t="str">
        <f>"Trad IRN"</f>
        <v>Trad IRN</v>
      </c>
      <c r="B5174" t="str">
        <f>"Bldg IRN"</f>
        <v>Bldg IRN</v>
      </c>
      <c r="C5174" t="s">
        <v>41</v>
      </c>
      <c r="D5174" t="s">
        <v>3</v>
      </c>
      <c r="E5174" t="s">
        <v>80</v>
      </c>
      <c r="F5174" t="s">
        <v>81</v>
      </c>
      <c r="G5174" t="s">
        <v>82</v>
      </c>
      <c r="H5174" t="s">
        <v>83</v>
      </c>
      <c r="I5174" t="str">
        <f>"Trad IRN"</f>
        <v>Trad IRN</v>
      </c>
      <c r="J5174" t="s">
        <v>43</v>
      </c>
      <c r="K5174" t="s">
        <v>44</v>
      </c>
      <c r="L5174" t="s">
        <v>45</v>
      </c>
      <c r="M5174" t="s">
        <v>46</v>
      </c>
      <c r="N5174" t="str">
        <f t="shared" si="512"/>
        <v>08/18/2022</v>
      </c>
      <c r="O5174" t="str">
        <f t="shared" si="511"/>
        <v>12/31/2500</v>
      </c>
      <c r="P5174">
        <v>1</v>
      </c>
      <c r="Q5174">
        <v>1</v>
      </c>
      <c r="S5174">
        <v>1</v>
      </c>
      <c r="T5174">
        <v>1</v>
      </c>
      <c r="U5174">
        <v>0</v>
      </c>
      <c r="V5174" t="str">
        <f>"Trad IRN"</f>
        <v>Trad IRN</v>
      </c>
      <c r="W5174">
        <v>100</v>
      </c>
      <c r="X5174" t="s">
        <v>47</v>
      </c>
      <c r="Z5174" t="s">
        <v>47</v>
      </c>
      <c r="AB5174" t="str">
        <f>"05"</f>
        <v>05</v>
      </c>
      <c r="AC5174" t="s">
        <v>48</v>
      </c>
      <c r="AD5174" t="s">
        <v>49</v>
      </c>
      <c r="AE5174" t="s">
        <v>50</v>
      </c>
      <c r="AF5174">
        <v>0</v>
      </c>
      <c r="AG5174" t="s">
        <v>56</v>
      </c>
      <c r="AH5174" t="str">
        <f>"Trad IRN"</f>
        <v>Trad IRN</v>
      </c>
      <c r="AI5174" t="str">
        <f>"Bldg IRN"</f>
        <v>Bldg IRN</v>
      </c>
      <c r="AJ5174" t="s">
        <v>48</v>
      </c>
      <c r="AK5174" t="s">
        <v>48</v>
      </c>
      <c r="AL5174" t="s">
        <v>53</v>
      </c>
      <c r="AM5174">
        <v>1113.0999999999999</v>
      </c>
      <c r="AN5174">
        <v>1113.0999999999999</v>
      </c>
      <c r="AO5174">
        <v>15</v>
      </c>
    </row>
    <row r="5175" spans="1:41" x14ac:dyDescent="0.3">
      <c r="A5175" t="str">
        <f>"Trad IRN"</f>
        <v>Trad IRN</v>
      </c>
      <c r="B5175" t="str">
        <f>"Bldg IRN"</f>
        <v>Bldg IRN</v>
      </c>
      <c r="C5175" t="s">
        <v>41</v>
      </c>
      <c r="D5175" t="s">
        <v>3</v>
      </c>
      <c r="E5175" t="s">
        <v>80</v>
      </c>
      <c r="F5175" t="s">
        <v>81</v>
      </c>
      <c r="G5175" t="s">
        <v>82</v>
      </c>
      <c r="H5175" t="s">
        <v>83</v>
      </c>
      <c r="I5175" t="str">
        <f>"Trad IRN"</f>
        <v>Trad IRN</v>
      </c>
      <c r="J5175" t="s">
        <v>43</v>
      </c>
      <c r="K5175" t="s">
        <v>44</v>
      </c>
      <c r="L5175" t="s">
        <v>45</v>
      </c>
      <c r="M5175" t="s">
        <v>46</v>
      </c>
      <c r="N5175" t="str">
        <f t="shared" si="512"/>
        <v>08/18/2022</v>
      </c>
      <c r="O5175" t="str">
        <f t="shared" si="511"/>
        <v>12/31/2500</v>
      </c>
      <c r="P5175">
        <v>1</v>
      </c>
      <c r="Q5175">
        <v>1</v>
      </c>
      <c r="S5175">
        <v>1</v>
      </c>
      <c r="T5175">
        <v>1</v>
      </c>
      <c r="U5175">
        <v>0</v>
      </c>
      <c r="V5175" t="str">
        <f>"Trad IRN"</f>
        <v>Trad IRN</v>
      </c>
      <c r="W5175">
        <v>100</v>
      </c>
      <c r="X5175" t="s">
        <v>47</v>
      </c>
      <c r="Z5175" t="s">
        <v>47</v>
      </c>
      <c r="AB5175" t="str">
        <f>"05"</f>
        <v>05</v>
      </c>
      <c r="AC5175" t="s">
        <v>48</v>
      </c>
      <c r="AD5175" t="s">
        <v>49</v>
      </c>
      <c r="AE5175" t="s">
        <v>50</v>
      </c>
      <c r="AF5175">
        <v>0</v>
      </c>
      <c r="AG5175" t="s">
        <v>56</v>
      </c>
      <c r="AH5175" t="str">
        <f>"Trad IRN"</f>
        <v>Trad IRN</v>
      </c>
      <c r="AI5175" t="str">
        <f>"Bldg IRN"</f>
        <v>Bldg IRN</v>
      </c>
      <c r="AJ5175" t="s">
        <v>48</v>
      </c>
      <c r="AK5175" t="s">
        <v>48</v>
      </c>
      <c r="AL5175" t="s">
        <v>53</v>
      </c>
      <c r="AM5175">
        <v>1113.0999999999999</v>
      </c>
      <c r="AN5175">
        <v>1113.0999999999999</v>
      </c>
      <c r="AO5175">
        <v>15</v>
      </c>
    </row>
    <row r="5176" spans="1:41" x14ac:dyDescent="0.3">
      <c r="A5176" t="str">
        <f>"Trad IRN"</f>
        <v>Trad IRN</v>
      </c>
      <c r="B5176" t="str">
        <f>"Bldg IRN"</f>
        <v>Bldg IRN</v>
      </c>
      <c r="C5176" t="s">
        <v>41</v>
      </c>
      <c r="D5176" t="s">
        <v>3</v>
      </c>
      <c r="E5176" t="s">
        <v>80</v>
      </c>
      <c r="F5176" t="s">
        <v>81</v>
      </c>
      <c r="G5176" t="s">
        <v>82</v>
      </c>
      <c r="H5176" t="s">
        <v>83</v>
      </c>
      <c r="I5176" t="str">
        <f>"Trad IRN"</f>
        <v>Trad IRN</v>
      </c>
      <c r="J5176" t="s">
        <v>43</v>
      </c>
      <c r="K5176" t="s">
        <v>44</v>
      </c>
      <c r="L5176" t="s">
        <v>45</v>
      </c>
      <c r="M5176" t="s">
        <v>46</v>
      </c>
      <c r="N5176" t="str">
        <f t="shared" si="512"/>
        <v>08/18/2022</v>
      </c>
      <c r="O5176" t="str">
        <f t="shared" si="511"/>
        <v>12/31/2500</v>
      </c>
      <c r="P5176">
        <v>1</v>
      </c>
      <c r="Q5176">
        <v>1</v>
      </c>
      <c r="S5176">
        <v>0</v>
      </c>
      <c r="T5176">
        <v>1</v>
      </c>
      <c r="U5176">
        <v>0</v>
      </c>
      <c r="V5176" t="str">
        <f>"Trad IRN"</f>
        <v>Trad IRN</v>
      </c>
      <c r="W5176">
        <v>100</v>
      </c>
      <c r="X5176" t="s">
        <v>47</v>
      </c>
      <c r="Z5176" t="s">
        <v>47</v>
      </c>
      <c r="AB5176" t="str">
        <f>"01"</f>
        <v>01</v>
      </c>
      <c r="AC5176" t="s">
        <v>48</v>
      </c>
      <c r="AD5176" t="s">
        <v>49</v>
      </c>
      <c r="AE5176" t="s">
        <v>50</v>
      </c>
      <c r="AF5176">
        <v>0</v>
      </c>
      <c r="AG5176" t="s">
        <v>56</v>
      </c>
      <c r="AH5176" t="str">
        <f>"Trad IRN"</f>
        <v>Trad IRN</v>
      </c>
      <c r="AI5176" t="str">
        <f>"Bldg IRN"</f>
        <v>Bldg IRN</v>
      </c>
      <c r="AJ5176" t="s">
        <v>48</v>
      </c>
      <c r="AK5176" t="s">
        <v>48</v>
      </c>
      <c r="AL5176" t="s">
        <v>53</v>
      </c>
      <c r="AM5176">
        <v>1113.0999999999999</v>
      </c>
      <c r="AN5176">
        <v>1113.0999999999999</v>
      </c>
      <c r="AO5176">
        <v>15</v>
      </c>
    </row>
    <row r="5177" spans="1:41" x14ac:dyDescent="0.3">
      <c r="A5177" t="str">
        <f>"Trad IRN"</f>
        <v>Trad IRN</v>
      </c>
      <c r="B5177" t="str">
        <f>"Bldg IRN"</f>
        <v>Bldg IRN</v>
      </c>
      <c r="C5177" t="s">
        <v>41</v>
      </c>
      <c r="D5177" t="s">
        <v>3</v>
      </c>
      <c r="E5177" t="s">
        <v>80</v>
      </c>
      <c r="F5177" t="s">
        <v>81</v>
      </c>
      <c r="G5177" t="s">
        <v>82</v>
      </c>
      <c r="H5177" t="s">
        <v>83</v>
      </c>
      <c r="I5177" t="str">
        <f>"Trad IRN"</f>
        <v>Trad IRN</v>
      </c>
      <c r="J5177" t="s">
        <v>43</v>
      </c>
      <c r="K5177" t="s">
        <v>44</v>
      </c>
      <c r="L5177" t="s">
        <v>45</v>
      </c>
      <c r="M5177" t="s">
        <v>46</v>
      </c>
      <c r="N5177" t="str">
        <f t="shared" si="512"/>
        <v>08/18/2022</v>
      </c>
      <c r="O5177" t="str">
        <f t="shared" si="511"/>
        <v>12/31/2500</v>
      </c>
      <c r="P5177">
        <v>1</v>
      </c>
      <c r="Q5177">
        <v>1</v>
      </c>
      <c r="S5177">
        <v>0</v>
      </c>
      <c r="T5177">
        <v>1</v>
      </c>
      <c r="U5177">
        <v>0</v>
      </c>
      <c r="V5177" t="str">
        <f>"Trad IRN"</f>
        <v>Trad IRN</v>
      </c>
      <c r="W5177">
        <v>100</v>
      </c>
      <c r="X5177" t="s">
        <v>47</v>
      </c>
      <c r="Z5177" t="s">
        <v>47</v>
      </c>
      <c r="AB5177" t="str">
        <f>"01"</f>
        <v>01</v>
      </c>
      <c r="AC5177" t="s">
        <v>48</v>
      </c>
      <c r="AD5177" t="s">
        <v>49</v>
      </c>
      <c r="AE5177" t="s">
        <v>50</v>
      </c>
      <c r="AF5177">
        <v>0</v>
      </c>
      <c r="AG5177" t="s">
        <v>56</v>
      </c>
      <c r="AH5177" t="str">
        <f>"Trad IRN"</f>
        <v>Trad IRN</v>
      </c>
      <c r="AI5177" t="str">
        <f>"Bldg IRN"</f>
        <v>Bldg IRN</v>
      </c>
      <c r="AJ5177" t="s">
        <v>48</v>
      </c>
      <c r="AK5177" t="s">
        <v>48</v>
      </c>
      <c r="AL5177" t="s">
        <v>53</v>
      </c>
      <c r="AM5177">
        <v>1113.0999999999999</v>
      </c>
      <c r="AN5177">
        <v>1113.0999999999999</v>
      </c>
      <c r="AO5177">
        <v>15</v>
      </c>
    </row>
    <row r="5178" spans="1:41" x14ac:dyDescent="0.3">
      <c r="A5178" t="str">
        <f>"Trad IRN"</f>
        <v>Trad IRN</v>
      </c>
      <c r="B5178" t="str">
        <f>"Bldg IRN"</f>
        <v>Bldg IRN</v>
      </c>
      <c r="C5178" t="s">
        <v>41</v>
      </c>
      <c r="D5178" t="s">
        <v>3</v>
      </c>
      <c r="E5178" t="s">
        <v>80</v>
      </c>
      <c r="F5178" t="s">
        <v>81</v>
      </c>
      <c r="G5178" t="s">
        <v>82</v>
      </c>
      <c r="H5178" t="s">
        <v>83</v>
      </c>
      <c r="I5178" t="str">
        <f>"Trad IRN"</f>
        <v>Trad IRN</v>
      </c>
      <c r="J5178" t="s">
        <v>43</v>
      </c>
      <c r="K5178" t="s">
        <v>44</v>
      </c>
      <c r="L5178" t="s">
        <v>45</v>
      </c>
      <c r="M5178" t="s">
        <v>46</v>
      </c>
      <c r="N5178" t="str">
        <f>"09/19/2022"</f>
        <v>09/19/2022</v>
      </c>
      <c r="O5178" t="str">
        <f t="shared" si="511"/>
        <v>12/31/2500</v>
      </c>
      <c r="P5178">
        <v>0.87887899999999997</v>
      </c>
      <c r="Q5178">
        <v>0.87887899999999997</v>
      </c>
      <c r="S5178">
        <v>0</v>
      </c>
      <c r="T5178">
        <v>0.87887899999999997</v>
      </c>
      <c r="U5178">
        <v>0</v>
      </c>
      <c r="V5178" t="str">
        <f>"Trad IRN"</f>
        <v>Trad IRN</v>
      </c>
      <c r="W5178">
        <v>100</v>
      </c>
      <c r="X5178" t="s">
        <v>47</v>
      </c>
      <c r="Z5178" t="s">
        <v>47</v>
      </c>
      <c r="AB5178" t="str">
        <f>"03"</f>
        <v>03</v>
      </c>
      <c r="AC5178" t="s">
        <v>48</v>
      </c>
      <c r="AD5178" t="s">
        <v>49</v>
      </c>
      <c r="AE5178" t="s">
        <v>55</v>
      </c>
      <c r="AF5178">
        <v>0</v>
      </c>
      <c r="AG5178" t="s">
        <v>56</v>
      </c>
      <c r="AH5178" t="str">
        <f>"Trad IRN"</f>
        <v>Trad IRN</v>
      </c>
      <c r="AI5178" t="str">
        <f>"Bldg IRN"</f>
        <v>Bldg IRN</v>
      </c>
      <c r="AJ5178" t="s">
        <v>48</v>
      </c>
      <c r="AK5178" t="s">
        <v>48</v>
      </c>
      <c r="AL5178" t="s">
        <v>53</v>
      </c>
      <c r="AM5178">
        <v>978.28</v>
      </c>
      <c r="AN5178">
        <v>1113.0999999999999</v>
      </c>
      <c r="AO5178">
        <v>15</v>
      </c>
    </row>
    <row r="5179" spans="1:41" x14ac:dyDescent="0.3">
      <c r="A5179" t="str">
        <f>"Trad IRN"</f>
        <v>Trad IRN</v>
      </c>
      <c r="B5179" t="str">
        <f>"Bldg IRN"</f>
        <v>Bldg IRN</v>
      </c>
      <c r="C5179" t="s">
        <v>41</v>
      </c>
      <c r="D5179" t="s">
        <v>3</v>
      </c>
      <c r="E5179" t="s">
        <v>80</v>
      </c>
      <c r="F5179" t="s">
        <v>81</v>
      </c>
      <c r="G5179" t="s">
        <v>82</v>
      </c>
      <c r="H5179" t="s">
        <v>83</v>
      </c>
      <c r="I5179" t="str">
        <f>"Trad IRN"</f>
        <v>Trad IRN</v>
      </c>
      <c r="J5179" t="s">
        <v>43</v>
      </c>
      <c r="K5179" t="s">
        <v>44</v>
      </c>
      <c r="L5179" t="s">
        <v>45</v>
      </c>
      <c r="M5179" t="s">
        <v>46</v>
      </c>
      <c r="N5179" t="str">
        <f>"08/18/2022"</f>
        <v>08/18/2022</v>
      </c>
      <c r="O5179" t="str">
        <f>"09/18/2022"</f>
        <v>09/18/2022</v>
      </c>
      <c r="P5179">
        <v>0.12112100000000001</v>
      </c>
      <c r="Q5179">
        <v>0.12112100000000001</v>
      </c>
      <c r="R5179">
        <v>0.12112100000000001</v>
      </c>
      <c r="S5179">
        <v>0</v>
      </c>
      <c r="T5179">
        <v>0.12112100000000001</v>
      </c>
      <c r="U5179">
        <v>0</v>
      </c>
      <c r="V5179" t="str">
        <f>"Trad IRN"</f>
        <v>Trad IRN</v>
      </c>
      <c r="W5179">
        <v>100</v>
      </c>
      <c r="X5179" t="s">
        <v>47</v>
      </c>
      <c r="Z5179" t="s">
        <v>47</v>
      </c>
      <c r="AB5179" t="str">
        <f>"03"</f>
        <v>03</v>
      </c>
      <c r="AC5179" t="str">
        <f>"05"</f>
        <v>05</v>
      </c>
      <c r="AD5179" t="str">
        <f>"1"</f>
        <v>1</v>
      </c>
      <c r="AE5179" t="s">
        <v>55</v>
      </c>
      <c r="AF5179">
        <v>0</v>
      </c>
      <c r="AG5179" t="s">
        <v>56</v>
      </c>
      <c r="AH5179" t="str">
        <f>"Trad IRN"</f>
        <v>Trad IRN</v>
      </c>
      <c r="AI5179" t="str">
        <f>"Bldg IRN"</f>
        <v>Bldg IRN</v>
      </c>
      <c r="AJ5179" t="s">
        <v>48</v>
      </c>
      <c r="AK5179" t="s">
        <v>48</v>
      </c>
      <c r="AL5179" t="s">
        <v>53</v>
      </c>
      <c r="AM5179">
        <v>134.82</v>
      </c>
      <c r="AN5179">
        <v>1113.0999999999999</v>
      </c>
      <c r="AO5179">
        <v>15</v>
      </c>
    </row>
    <row r="5180" spans="1:41" x14ac:dyDescent="0.3">
      <c r="A5180" t="str">
        <f>"Trad IRN"</f>
        <v>Trad IRN</v>
      </c>
      <c r="B5180" t="str">
        <f>"Bldg IRN"</f>
        <v>Bldg IRN</v>
      </c>
      <c r="C5180" t="s">
        <v>41</v>
      </c>
      <c r="D5180" t="s">
        <v>3</v>
      </c>
      <c r="E5180" t="s">
        <v>80</v>
      </c>
      <c r="F5180" t="s">
        <v>81</v>
      </c>
      <c r="G5180" t="s">
        <v>82</v>
      </c>
      <c r="H5180" t="s">
        <v>83</v>
      </c>
      <c r="I5180" t="str">
        <f>"Trad IRN"</f>
        <v>Trad IRN</v>
      </c>
      <c r="J5180" t="s">
        <v>43</v>
      </c>
      <c r="K5180" t="s">
        <v>44</v>
      </c>
      <c r="L5180" t="s">
        <v>45</v>
      </c>
      <c r="M5180" t="s">
        <v>46</v>
      </c>
      <c r="N5180" t="str">
        <f>"08/22/2022"</f>
        <v>08/22/2022</v>
      </c>
      <c r="O5180" t="str">
        <f t="shared" ref="O5180:O5191" si="513">"12/31/2500"</f>
        <v>12/31/2500</v>
      </c>
      <c r="P5180">
        <v>0.98846500000000004</v>
      </c>
      <c r="Q5180">
        <v>0.98846500000000004</v>
      </c>
      <c r="S5180">
        <v>0</v>
      </c>
      <c r="T5180">
        <v>0.98846500000000004</v>
      </c>
      <c r="U5180">
        <v>0</v>
      </c>
      <c r="V5180" t="str">
        <f>"Trad IRN"</f>
        <v>Trad IRN</v>
      </c>
      <c r="W5180">
        <v>100</v>
      </c>
      <c r="X5180" t="s">
        <v>47</v>
      </c>
      <c r="Z5180" t="s">
        <v>47</v>
      </c>
      <c r="AB5180" t="str">
        <f>"01"</f>
        <v>01</v>
      </c>
      <c r="AC5180" t="s">
        <v>48</v>
      </c>
      <c r="AD5180" t="s">
        <v>49</v>
      </c>
      <c r="AE5180" t="s">
        <v>50</v>
      </c>
      <c r="AF5180">
        <v>0</v>
      </c>
      <c r="AG5180" t="s">
        <v>56</v>
      </c>
      <c r="AH5180" t="str">
        <f>"Trad IRN"</f>
        <v>Trad IRN</v>
      </c>
      <c r="AI5180" t="str">
        <f>"Bldg IRN"</f>
        <v>Bldg IRN</v>
      </c>
      <c r="AJ5180" t="s">
        <v>48</v>
      </c>
      <c r="AK5180" t="s">
        <v>48</v>
      </c>
      <c r="AL5180" t="s">
        <v>53</v>
      </c>
      <c r="AM5180">
        <v>1100.26</v>
      </c>
      <c r="AN5180">
        <v>1113.0999999999999</v>
      </c>
      <c r="AO5180">
        <v>15</v>
      </c>
    </row>
    <row r="5181" spans="1:41" x14ac:dyDescent="0.3">
      <c r="A5181" t="str">
        <f>"Trad IRN"</f>
        <v>Trad IRN</v>
      </c>
      <c r="B5181" t="str">
        <f>"Bldg IRN"</f>
        <v>Bldg IRN</v>
      </c>
      <c r="C5181" t="s">
        <v>41</v>
      </c>
      <c r="D5181" t="s">
        <v>3</v>
      </c>
      <c r="E5181" t="s">
        <v>80</v>
      </c>
      <c r="F5181" t="s">
        <v>81</v>
      </c>
      <c r="G5181" t="s">
        <v>82</v>
      </c>
      <c r="H5181" t="s">
        <v>83</v>
      </c>
      <c r="I5181" t="str">
        <f>"Trad IRN"</f>
        <v>Trad IRN</v>
      </c>
      <c r="J5181" t="s">
        <v>43</v>
      </c>
      <c r="K5181" t="s">
        <v>44</v>
      </c>
      <c r="L5181" t="s">
        <v>45</v>
      </c>
      <c r="M5181" t="s">
        <v>46</v>
      </c>
      <c r="N5181" t="str">
        <f t="shared" ref="N5181:N5215" si="514">"08/18/2022"</f>
        <v>08/18/2022</v>
      </c>
      <c r="O5181" t="str">
        <f t="shared" si="513"/>
        <v>12/31/2500</v>
      </c>
      <c r="P5181">
        <v>1</v>
      </c>
      <c r="Q5181">
        <v>1</v>
      </c>
      <c r="S5181">
        <v>0</v>
      </c>
      <c r="T5181">
        <v>1</v>
      </c>
      <c r="U5181">
        <v>0</v>
      </c>
      <c r="V5181" t="str">
        <f>"Trad IRN"</f>
        <v>Trad IRN</v>
      </c>
      <c r="W5181">
        <v>100</v>
      </c>
      <c r="X5181" t="s">
        <v>47</v>
      </c>
      <c r="Z5181" t="s">
        <v>47</v>
      </c>
      <c r="AB5181" t="str">
        <f>"01"</f>
        <v>01</v>
      </c>
      <c r="AC5181" t="s">
        <v>48</v>
      </c>
      <c r="AD5181" t="s">
        <v>49</v>
      </c>
      <c r="AE5181" t="s">
        <v>50</v>
      </c>
      <c r="AF5181">
        <v>0</v>
      </c>
      <c r="AG5181" t="s">
        <v>56</v>
      </c>
      <c r="AH5181" t="str">
        <f>"Trad IRN"</f>
        <v>Trad IRN</v>
      </c>
      <c r="AI5181" t="str">
        <f>"Bldg IRN"</f>
        <v>Bldg IRN</v>
      </c>
      <c r="AJ5181" t="s">
        <v>48</v>
      </c>
      <c r="AK5181" t="s">
        <v>48</v>
      </c>
      <c r="AL5181" t="s">
        <v>53</v>
      </c>
      <c r="AM5181">
        <v>1113.0999999999999</v>
      </c>
      <c r="AN5181">
        <v>1113.0999999999999</v>
      </c>
      <c r="AO5181">
        <v>15</v>
      </c>
    </row>
    <row r="5182" spans="1:41" x14ac:dyDescent="0.3">
      <c r="A5182" t="str">
        <f>"Trad IRN"</f>
        <v>Trad IRN</v>
      </c>
      <c r="B5182" t="str">
        <f>"Bldg IRN"</f>
        <v>Bldg IRN</v>
      </c>
      <c r="C5182" t="s">
        <v>41</v>
      </c>
      <c r="D5182" t="s">
        <v>3</v>
      </c>
      <c r="E5182" t="s">
        <v>80</v>
      </c>
      <c r="F5182" t="s">
        <v>81</v>
      </c>
      <c r="G5182" t="s">
        <v>82</v>
      </c>
      <c r="H5182" t="s">
        <v>83</v>
      </c>
      <c r="I5182" t="str">
        <f>"Trad IRN"</f>
        <v>Trad IRN</v>
      </c>
      <c r="J5182" t="s">
        <v>43</v>
      </c>
      <c r="K5182" t="s">
        <v>44</v>
      </c>
      <c r="L5182" t="s">
        <v>45</v>
      </c>
      <c r="M5182" t="s">
        <v>46</v>
      </c>
      <c r="N5182" t="str">
        <f t="shared" si="514"/>
        <v>08/18/2022</v>
      </c>
      <c r="O5182" t="str">
        <f t="shared" si="513"/>
        <v>12/31/2500</v>
      </c>
      <c r="P5182">
        <v>1</v>
      </c>
      <c r="Q5182">
        <v>1</v>
      </c>
      <c r="S5182">
        <v>0</v>
      </c>
      <c r="T5182">
        <v>1</v>
      </c>
      <c r="U5182">
        <v>0</v>
      </c>
      <c r="V5182" t="str">
        <f>"Trad IRN"</f>
        <v>Trad IRN</v>
      </c>
      <c r="W5182">
        <v>100</v>
      </c>
      <c r="X5182" t="s">
        <v>47</v>
      </c>
      <c r="Z5182" t="s">
        <v>47</v>
      </c>
      <c r="AB5182" t="str">
        <f>"03"</f>
        <v>03</v>
      </c>
      <c r="AC5182" t="s">
        <v>48</v>
      </c>
      <c r="AD5182" t="s">
        <v>49</v>
      </c>
      <c r="AE5182" t="s">
        <v>50</v>
      </c>
      <c r="AF5182">
        <v>0</v>
      </c>
      <c r="AG5182" t="s">
        <v>56</v>
      </c>
      <c r="AH5182" t="str">
        <f>"Trad IRN"</f>
        <v>Trad IRN</v>
      </c>
      <c r="AI5182" t="str">
        <f>"Bldg IRN"</f>
        <v>Bldg IRN</v>
      </c>
      <c r="AJ5182" t="s">
        <v>48</v>
      </c>
      <c r="AK5182" t="s">
        <v>48</v>
      </c>
      <c r="AL5182" t="s">
        <v>53</v>
      </c>
      <c r="AM5182">
        <v>1113.0999999999999</v>
      </c>
      <c r="AN5182">
        <v>1113.0999999999999</v>
      </c>
      <c r="AO5182">
        <v>15</v>
      </c>
    </row>
    <row r="5183" spans="1:41" x14ac:dyDescent="0.3">
      <c r="A5183" t="str">
        <f>"Trad IRN"</f>
        <v>Trad IRN</v>
      </c>
      <c r="B5183" t="str">
        <f>"Bldg IRN"</f>
        <v>Bldg IRN</v>
      </c>
      <c r="C5183" t="s">
        <v>41</v>
      </c>
      <c r="D5183" t="s">
        <v>3</v>
      </c>
      <c r="E5183" t="s">
        <v>80</v>
      </c>
      <c r="F5183" t="s">
        <v>81</v>
      </c>
      <c r="G5183" t="s">
        <v>82</v>
      </c>
      <c r="H5183" t="s">
        <v>83</v>
      </c>
      <c r="I5183" t="str">
        <f>"Trad IRN"</f>
        <v>Trad IRN</v>
      </c>
      <c r="J5183" t="s">
        <v>43</v>
      </c>
      <c r="K5183" t="s">
        <v>44</v>
      </c>
      <c r="L5183" t="s">
        <v>45</v>
      </c>
      <c r="M5183" t="s">
        <v>46</v>
      </c>
      <c r="N5183" t="str">
        <f t="shared" si="514"/>
        <v>08/18/2022</v>
      </c>
      <c r="O5183" t="str">
        <f t="shared" si="513"/>
        <v>12/31/2500</v>
      </c>
      <c r="P5183">
        <v>1</v>
      </c>
      <c r="Q5183">
        <v>1</v>
      </c>
      <c r="S5183">
        <v>0</v>
      </c>
      <c r="T5183">
        <v>1</v>
      </c>
      <c r="U5183">
        <v>0</v>
      </c>
      <c r="V5183" t="str">
        <f>"Trad IRN"</f>
        <v>Trad IRN</v>
      </c>
      <c r="W5183">
        <v>100</v>
      </c>
      <c r="X5183" t="s">
        <v>47</v>
      </c>
      <c r="Z5183" t="s">
        <v>47</v>
      </c>
      <c r="AB5183" t="str">
        <f>"01"</f>
        <v>01</v>
      </c>
      <c r="AC5183" t="s">
        <v>48</v>
      </c>
      <c r="AD5183" t="s">
        <v>49</v>
      </c>
      <c r="AE5183" t="s">
        <v>50</v>
      </c>
      <c r="AF5183">
        <v>0</v>
      </c>
      <c r="AG5183" t="s">
        <v>56</v>
      </c>
      <c r="AH5183" t="str">
        <f>"Trad IRN"</f>
        <v>Trad IRN</v>
      </c>
      <c r="AI5183" t="str">
        <f>"Bldg IRN"</f>
        <v>Bldg IRN</v>
      </c>
      <c r="AJ5183" t="s">
        <v>48</v>
      </c>
      <c r="AK5183" t="s">
        <v>48</v>
      </c>
      <c r="AL5183" t="s">
        <v>53</v>
      </c>
      <c r="AM5183">
        <v>1113.0999999999999</v>
      </c>
      <c r="AN5183">
        <v>1113.0999999999999</v>
      </c>
      <c r="AO5183">
        <v>15</v>
      </c>
    </row>
    <row r="5184" spans="1:41" x14ac:dyDescent="0.3">
      <c r="A5184" t="str">
        <f>"Trad IRN"</f>
        <v>Trad IRN</v>
      </c>
      <c r="B5184" t="str">
        <f>"Bldg IRN"</f>
        <v>Bldg IRN</v>
      </c>
      <c r="C5184" t="s">
        <v>41</v>
      </c>
      <c r="D5184" t="s">
        <v>3</v>
      </c>
      <c r="E5184" t="s">
        <v>80</v>
      </c>
      <c r="F5184" t="s">
        <v>81</v>
      </c>
      <c r="G5184" t="s">
        <v>82</v>
      </c>
      <c r="H5184" t="s">
        <v>83</v>
      </c>
      <c r="I5184" t="str">
        <f>"Trad IRN"</f>
        <v>Trad IRN</v>
      </c>
      <c r="J5184" t="s">
        <v>43</v>
      </c>
      <c r="K5184" t="s">
        <v>44</v>
      </c>
      <c r="L5184" t="s">
        <v>45</v>
      </c>
      <c r="M5184" t="s">
        <v>46</v>
      </c>
      <c r="N5184" t="str">
        <f t="shared" si="514"/>
        <v>08/18/2022</v>
      </c>
      <c r="O5184" t="str">
        <f t="shared" si="513"/>
        <v>12/31/2500</v>
      </c>
      <c r="P5184">
        <v>1</v>
      </c>
      <c r="Q5184">
        <v>1</v>
      </c>
      <c r="S5184">
        <v>0</v>
      </c>
      <c r="T5184">
        <v>1</v>
      </c>
      <c r="U5184">
        <v>0</v>
      </c>
      <c r="V5184" t="str">
        <f>"Trad IRN"</f>
        <v>Trad IRN</v>
      </c>
      <c r="W5184">
        <v>100</v>
      </c>
      <c r="X5184" t="s">
        <v>47</v>
      </c>
      <c r="Z5184" t="s">
        <v>47</v>
      </c>
      <c r="AB5184" t="str">
        <f>"04"</f>
        <v>04</v>
      </c>
      <c r="AC5184" t="s">
        <v>48</v>
      </c>
      <c r="AD5184" t="s">
        <v>49</v>
      </c>
      <c r="AE5184" t="s">
        <v>50</v>
      </c>
      <c r="AF5184">
        <v>0</v>
      </c>
      <c r="AG5184" t="s">
        <v>56</v>
      </c>
      <c r="AH5184" t="str">
        <f>"Trad IRN"</f>
        <v>Trad IRN</v>
      </c>
      <c r="AI5184" t="str">
        <f>"Bldg IRN"</f>
        <v>Bldg IRN</v>
      </c>
      <c r="AJ5184" t="s">
        <v>48</v>
      </c>
      <c r="AK5184" t="s">
        <v>48</v>
      </c>
      <c r="AL5184" t="s">
        <v>53</v>
      </c>
      <c r="AM5184">
        <v>1113.0999999999999</v>
      </c>
      <c r="AN5184">
        <v>1113.0999999999999</v>
      </c>
      <c r="AO5184">
        <v>15</v>
      </c>
    </row>
    <row r="5185" spans="1:41" x14ac:dyDescent="0.3">
      <c r="A5185" t="str">
        <f>"Trad IRN"</f>
        <v>Trad IRN</v>
      </c>
      <c r="B5185" t="str">
        <f>"Bldg IRN"</f>
        <v>Bldg IRN</v>
      </c>
      <c r="C5185" t="s">
        <v>41</v>
      </c>
      <c r="D5185" t="s">
        <v>3</v>
      </c>
      <c r="E5185" t="s">
        <v>80</v>
      </c>
      <c r="F5185" t="s">
        <v>81</v>
      </c>
      <c r="G5185" t="s">
        <v>82</v>
      </c>
      <c r="H5185" t="s">
        <v>83</v>
      </c>
      <c r="I5185" t="str">
        <f>"Trad IRN"</f>
        <v>Trad IRN</v>
      </c>
      <c r="J5185" t="s">
        <v>43</v>
      </c>
      <c r="K5185" t="s">
        <v>44</v>
      </c>
      <c r="L5185" t="s">
        <v>45</v>
      </c>
      <c r="M5185" t="s">
        <v>46</v>
      </c>
      <c r="N5185" t="str">
        <f t="shared" si="514"/>
        <v>08/18/2022</v>
      </c>
      <c r="O5185" t="str">
        <f t="shared" si="513"/>
        <v>12/31/2500</v>
      </c>
      <c r="P5185">
        <v>1</v>
      </c>
      <c r="Q5185">
        <v>1</v>
      </c>
      <c r="S5185">
        <v>0</v>
      </c>
      <c r="T5185">
        <v>1</v>
      </c>
      <c r="U5185">
        <v>0</v>
      </c>
      <c r="V5185" t="str">
        <f>"Trad IRN"</f>
        <v>Trad IRN</v>
      </c>
      <c r="W5185">
        <v>100</v>
      </c>
      <c r="X5185" t="s">
        <v>47</v>
      </c>
      <c r="Z5185" t="s">
        <v>47</v>
      </c>
      <c r="AB5185" t="str">
        <f>"03"</f>
        <v>03</v>
      </c>
      <c r="AC5185" t="s">
        <v>48</v>
      </c>
      <c r="AD5185" t="s">
        <v>49</v>
      </c>
      <c r="AE5185" t="s">
        <v>55</v>
      </c>
      <c r="AF5185">
        <v>0</v>
      </c>
      <c r="AG5185" t="s">
        <v>56</v>
      </c>
      <c r="AH5185" t="str">
        <f>"Trad IRN"</f>
        <v>Trad IRN</v>
      </c>
      <c r="AI5185" t="str">
        <f>"Bldg IRN"</f>
        <v>Bldg IRN</v>
      </c>
      <c r="AJ5185" t="s">
        <v>48</v>
      </c>
      <c r="AK5185" t="s">
        <v>48</v>
      </c>
      <c r="AL5185" t="s">
        <v>53</v>
      </c>
      <c r="AM5185">
        <v>1113.0999999999999</v>
      </c>
      <c r="AN5185">
        <v>1113.0999999999999</v>
      </c>
      <c r="AO5185">
        <v>15</v>
      </c>
    </row>
    <row r="5186" spans="1:41" x14ac:dyDescent="0.3">
      <c r="A5186" t="str">
        <f>"Trad IRN"</f>
        <v>Trad IRN</v>
      </c>
      <c r="B5186" t="str">
        <f>"Bldg IRN"</f>
        <v>Bldg IRN</v>
      </c>
      <c r="C5186" t="s">
        <v>41</v>
      </c>
      <c r="D5186" t="s">
        <v>3</v>
      </c>
      <c r="E5186" t="s">
        <v>80</v>
      </c>
      <c r="F5186" t="s">
        <v>81</v>
      </c>
      <c r="G5186" t="s">
        <v>82</v>
      </c>
      <c r="H5186" t="s">
        <v>83</v>
      </c>
      <c r="I5186" t="str">
        <f>"Trad IRN"</f>
        <v>Trad IRN</v>
      </c>
      <c r="J5186" t="s">
        <v>43</v>
      </c>
      <c r="K5186" t="s">
        <v>44</v>
      </c>
      <c r="L5186" t="s">
        <v>45</v>
      </c>
      <c r="M5186" t="s">
        <v>46</v>
      </c>
      <c r="N5186" t="str">
        <f t="shared" si="514"/>
        <v>08/18/2022</v>
      </c>
      <c r="O5186" t="str">
        <f t="shared" si="513"/>
        <v>12/31/2500</v>
      </c>
      <c r="P5186">
        <v>1</v>
      </c>
      <c r="Q5186">
        <v>1</v>
      </c>
      <c r="S5186">
        <v>0</v>
      </c>
      <c r="T5186">
        <v>1</v>
      </c>
      <c r="U5186">
        <v>0</v>
      </c>
      <c r="V5186" t="str">
        <f>"Trad IRN"</f>
        <v>Trad IRN</v>
      </c>
      <c r="W5186">
        <v>100</v>
      </c>
      <c r="X5186" t="s">
        <v>47</v>
      </c>
      <c r="Z5186" t="s">
        <v>47</v>
      </c>
      <c r="AB5186" t="str">
        <f>"03"</f>
        <v>03</v>
      </c>
      <c r="AC5186" t="s">
        <v>48</v>
      </c>
      <c r="AD5186" t="s">
        <v>49</v>
      </c>
      <c r="AE5186" t="s">
        <v>50</v>
      </c>
      <c r="AF5186">
        <v>0</v>
      </c>
      <c r="AG5186" t="s">
        <v>56</v>
      </c>
      <c r="AH5186" t="str">
        <f>"Trad IRN"</f>
        <v>Trad IRN</v>
      </c>
      <c r="AI5186" t="str">
        <f>"Bldg IRN"</f>
        <v>Bldg IRN</v>
      </c>
      <c r="AJ5186" t="s">
        <v>48</v>
      </c>
      <c r="AK5186" t="s">
        <v>48</v>
      </c>
      <c r="AL5186" t="s">
        <v>53</v>
      </c>
      <c r="AM5186">
        <v>1113.0999999999999</v>
      </c>
      <c r="AN5186">
        <v>1113.0999999999999</v>
      </c>
      <c r="AO5186">
        <v>15</v>
      </c>
    </row>
    <row r="5187" spans="1:41" x14ac:dyDescent="0.3">
      <c r="A5187" t="str">
        <f>"Trad IRN"</f>
        <v>Trad IRN</v>
      </c>
      <c r="B5187" t="str">
        <f>"Bldg IRN"</f>
        <v>Bldg IRN</v>
      </c>
      <c r="C5187" t="s">
        <v>41</v>
      </c>
      <c r="D5187" t="s">
        <v>3</v>
      </c>
      <c r="E5187" t="s">
        <v>80</v>
      </c>
      <c r="F5187" t="s">
        <v>81</v>
      </c>
      <c r="G5187" t="s">
        <v>82</v>
      </c>
      <c r="H5187" t="s">
        <v>83</v>
      </c>
      <c r="I5187" t="str">
        <f>"Trad IRN"</f>
        <v>Trad IRN</v>
      </c>
      <c r="J5187" t="s">
        <v>43</v>
      </c>
      <c r="K5187" t="s">
        <v>44</v>
      </c>
      <c r="L5187" t="s">
        <v>45</v>
      </c>
      <c r="M5187" t="s">
        <v>46</v>
      </c>
      <c r="N5187" t="str">
        <f t="shared" si="514"/>
        <v>08/18/2022</v>
      </c>
      <c r="O5187" t="str">
        <f t="shared" si="513"/>
        <v>12/31/2500</v>
      </c>
      <c r="P5187">
        <v>1</v>
      </c>
      <c r="Q5187">
        <v>1</v>
      </c>
      <c r="S5187">
        <v>0</v>
      </c>
      <c r="T5187">
        <v>1</v>
      </c>
      <c r="U5187">
        <v>0</v>
      </c>
      <c r="V5187" t="str">
        <f>"Trad IRN"</f>
        <v>Trad IRN</v>
      </c>
      <c r="W5187">
        <v>100</v>
      </c>
      <c r="X5187" t="s">
        <v>47</v>
      </c>
      <c r="Z5187" t="s">
        <v>47</v>
      </c>
      <c r="AB5187" t="s">
        <v>57</v>
      </c>
      <c r="AC5187" t="s">
        <v>48</v>
      </c>
      <c r="AD5187" t="s">
        <v>49</v>
      </c>
      <c r="AE5187" t="s">
        <v>50</v>
      </c>
      <c r="AF5187">
        <v>0</v>
      </c>
      <c r="AG5187" t="s">
        <v>56</v>
      </c>
      <c r="AH5187" t="str">
        <f>"Trad IRN"</f>
        <v>Trad IRN</v>
      </c>
      <c r="AI5187" t="str">
        <f>"Bldg IRN"</f>
        <v>Bldg IRN</v>
      </c>
      <c r="AJ5187" t="s">
        <v>48</v>
      </c>
      <c r="AK5187" t="s">
        <v>48</v>
      </c>
      <c r="AL5187" t="s">
        <v>53</v>
      </c>
      <c r="AM5187">
        <v>1113.0999999999999</v>
      </c>
      <c r="AN5187">
        <v>1113.0999999999999</v>
      </c>
      <c r="AO5187">
        <v>15</v>
      </c>
    </row>
    <row r="5188" spans="1:41" x14ac:dyDescent="0.3">
      <c r="A5188" t="str">
        <f>"Trad IRN"</f>
        <v>Trad IRN</v>
      </c>
      <c r="B5188" t="str">
        <f>"Bldg IRN"</f>
        <v>Bldg IRN</v>
      </c>
      <c r="C5188" t="s">
        <v>41</v>
      </c>
      <c r="D5188" t="s">
        <v>3</v>
      </c>
      <c r="E5188" t="s">
        <v>80</v>
      </c>
      <c r="F5188" t="s">
        <v>81</v>
      </c>
      <c r="G5188" t="s">
        <v>82</v>
      </c>
      <c r="H5188" t="s">
        <v>83</v>
      </c>
      <c r="I5188" t="str">
        <f>"Trad IRN"</f>
        <v>Trad IRN</v>
      </c>
      <c r="J5188" t="s">
        <v>43</v>
      </c>
      <c r="K5188" t="s">
        <v>44</v>
      </c>
      <c r="L5188" t="s">
        <v>45</v>
      </c>
      <c r="M5188" t="s">
        <v>46</v>
      </c>
      <c r="N5188" t="str">
        <f t="shared" si="514"/>
        <v>08/18/2022</v>
      </c>
      <c r="O5188" t="str">
        <f t="shared" si="513"/>
        <v>12/31/2500</v>
      </c>
      <c r="P5188">
        <v>1</v>
      </c>
      <c r="Q5188">
        <v>1</v>
      </c>
      <c r="S5188">
        <v>0</v>
      </c>
      <c r="T5188">
        <v>1</v>
      </c>
      <c r="U5188">
        <v>0</v>
      </c>
      <c r="V5188" t="str">
        <f>"Trad IRN"</f>
        <v>Trad IRN</v>
      </c>
      <c r="W5188">
        <v>100</v>
      </c>
      <c r="X5188" t="s">
        <v>47</v>
      </c>
      <c r="Z5188" t="s">
        <v>47</v>
      </c>
      <c r="AB5188" t="str">
        <f>"01"</f>
        <v>01</v>
      </c>
      <c r="AC5188" t="s">
        <v>48</v>
      </c>
      <c r="AD5188" t="s">
        <v>49</v>
      </c>
      <c r="AE5188" t="s">
        <v>50</v>
      </c>
      <c r="AF5188">
        <v>0</v>
      </c>
      <c r="AG5188" t="s">
        <v>56</v>
      </c>
      <c r="AH5188" t="str">
        <f>"Trad IRN"</f>
        <v>Trad IRN</v>
      </c>
      <c r="AI5188" t="str">
        <f>"Bldg IRN"</f>
        <v>Bldg IRN</v>
      </c>
      <c r="AJ5188" t="s">
        <v>48</v>
      </c>
      <c r="AK5188" t="s">
        <v>48</v>
      </c>
      <c r="AL5188" t="s">
        <v>53</v>
      </c>
      <c r="AM5188">
        <v>1113.0999999999999</v>
      </c>
      <c r="AN5188">
        <v>1113.0999999999999</v>
      </c>
      <c r="AO5188">
        <v>15</v>
      </c>
    </row>
    <row r="5189" spans="1:41" x14ac:dyDescent="0.3">
      <c r="A5189" t="str">
        <f>"Trad IRN"</f>
        <v>Trad IRN</v>
      </c>
      <c r="B5189" t="str">
        <f>"Bldg IRN"</f>
        <v>Bldg IRN</v>
      </c>
      <c r="C5189" t="s">
        <v>41</v>
      </c>
      <c r="D5189" t="s">
        <v>3</v>
      </c>
      <c r="E5189" t="s">
        <v>80</v>
      </c>
      <c r="F5189" t="s">
        <v>81</v>
      </c>
      <c r="G5189" t="s">
        <v>82</v>
      </c>
      <c r="H5189" t="s">
        <v>83</v>
      </c>
      <c r="I5189" t="str">
        <f>"Trad IRN"</f>
        <v>Trad IRN</v>
      </c>
      <c r="J5189" t="s">
        <v>43</v>
      </c>
      <c r="K5189" t="s">
        <v>44</v>
      </c>
      <c r="L5189" t="s">
        <v>45</v>
      </c>
      <c r="M5189" t="s">
        <v>46</v>
      </c>
      <c r="N5189" t="str">
        <f t="shared" si="514"/>
        <v>08/18/2022</v>
      </c>
      <c r="O5189" t="str">
        <f t="shared" si="513"/>
        <v>12/31/2500</v>
      </c>
      <c r="P5189">
        <v>1</v>
      </c>
      <c r="Q5189">
        <v>1</v>
      </c>
      <c r="S5189">
        <v>0</v>
      </c>
      <c r="T5189">
        <v>1</v>
      </c>
      <c r="U5189">
        <v>0</v>
      </c>
      <c r="V5189" t="str">
        <f>"Trad IRN"</f>
        <v>Trad IRN</v>
      </c>
      <c r="W5189">
        <v>100</v>
      </c>
      <c r="X5189" t="s">
        <v>47</v>
      </c>
      <c r="Z5189" t="s">
        <v>47</v>
      </c>
      <c r="AB5189" t="str">
        <f>"02"</f>
        <v>02</v>
      </c>
      <c r="AC5189" t="s">
        <v>48</v>
      </c>
      <c r="AD5189" t="s">
        <v>49</v>
      </c>
      <c r="AE5189" t="s">
        <v>50</v>
      </c>
      <c r="AF5189">
        <v>0</v>
      </c>
      <c r="AG5189" t="s">
        <v>56</v>
      </c>
      <c r="AH5189" t="str">
        <f>"Trad IRN"</f>
        <v>Trad IRN</v>
      </c>
      <c r="AI5189" t="str">
        <f>"Bldg IRN"</f>
        <v>Bldg IRN</v>
      </c>
      <c r="AJ5189" t="s">
        <v>48</v>
      </c>
      <c r="AK5189" t="s">
        <v>48</v>
      </c>
      <c r="AL5189" t="s">
        <v>53</v>
      </c>
      <c r="AM5189">
        <v>1113.0999999999999</v>
      </c>
      <c r="AN5189">
        <v>1113.0999999999999</v>
      </c>
      <c r="AO5189">
        <v>15</v>
      </c>
    </row>
    <row r="5190" spans="1:41" x14ac:dyDescent="0.3">
      <c r="A5190" t="str">
        <f>"Trad IRN"</f>
        <v>Trad IRN</v>
      </c>
      <c r="B5190" t="str">
        <f>"Bldg IRN"</f>
        <v>Bldg IRN</v>
      </c>
      <c r="C5190" t="s">
        <v>41</v>
      </c>
      <c r="D5190" t="s">
        <v>3</v>
      </c>
      <c r="E5190" t="s">
        <v>80</v>
      </c>
      <c r="F5190" t="s">
        <v>81</v>
      </c>
      <c r="G5190" t="s">
        <v>82</v>
      </c>
      <c r="H5190" t="s">
        <v>83</v>
      </c>
      <c r="I5190" t="str">
        <f>"Trad IRN"</f>
        <v>Trad IRN</v>
      </c>
      <c r="J5190" t="s">
        <v>43</v>
      </c>
      <c r="K5190" t="s">
        <v>44</v>
      </c>
      <c r="L5190" t="s">
        <v>45</v>
      </c>
      <c r="M5190" t="s">
        <v>46</v>
      </c>
      <c r="N5190" t="str">
        <f t="shared" si="514"/>
        <v>08/18/2022</v>
      </c>
      <c r="O5190" t="str">
        <f t="shared" si="513"/>
        <v>12/31/2500</v>
      </c>
      <c r="P5190">
        <v>1</v>
      </c>
      <c r="Q5190">
        <v>1</v>
      </c>
      <c r="S5190">
        <v>0</v>
      </c>
      <c r="T5190">
        <v>1</v>
      </c>
      <c r="U5190">
        <v>0</v>
      </c>
      <c r="V5190" t="str">
        <f>"Trad IRN"</f>
        <v>Trad IRN</v>
      </c>
      <c r="W5190">
        <v>100</v>
      </c>
      <c r="X5190" t="s">
        <v>47</v>
      </c>
      <c r="Z5190" t="s">
        <v>47</v>
      </c>
      <c r="AB5190" t="str">
        <f>"05"</f>
        <v>05</v>
      </c>
      <c r="AC5190" t="s">
        <v>48</v>
      </c>
      <c r="AD5190" t="s">
        <v>49</v>
      </c>
      <c r="AE5190" t="s">
        <v>50</v>
      </c>
      <c r="AF5190">
        <v>0</v>
      </c>
      <c r="AG5190" t="s">
        <v>56</v>
      </c>
      <c r="AH5190" t="str">
        <f>"Trad IRN"</f>
        <v>Trad IRN</v>
      </c>
      <c r="AI5190" t="str">
        <f>"Bldg IRN"</f>
        <v>Bldg IRN</v>
      </c>
      <c r="AJ5190" t="s">
        <v>48</v>
      </c>
      <c r="AK5190" t="s">
        <v>48</v>
      </c>
      <c r="AL5190" t="s">
        <v>53</v>
      </c>
      <c r="AM5190">
        <v>1113.0999999999999</v>
      </c>
      <c r="AN5190">
        <v>1113.0999999999999</v>
      </c>
      <c r="AO5190">
        <v>15</v>
      </c>
    </row>
    <row r="5191" spans="1:41" x14ac:dyDescent="0.3">
      <c r="A5191" t="str">
        <f>"Trad IRN"</f>
        <v>Trad IRN</v>
      </c>
      <c r="B5191" t="str">
        <f>"Bldg IRN"</f>
        <v>Bldg IRN</v>
      </c>
      <c r="C5191" t="s">
        <v>41</v>
      </c>
      <c r="D5191" t="s">
        <v>3</v>
      </c>
      <c r="E5191" t="s">
        <v>80</v>
      </c>
      <c r="F5191" t="s">
        <v>81</v>
      </c>
      <c r="G5191" t="s">
        <v>82</v>
      </c>
      <c r="H5191" t="s">
        <v>83</v>
      </c>
      <c r="I5191" t="str">
        <f>"Trad IRN"</f>
        <v>Trad IRN</v>
      </c>
      <c r="J5191" t="s">
        <v>43</v>
      </c>
      <c r="K5191" t="s">
        <v>44</v>
      </c>
      <c r="L5191" t="s">
        <v>45</v>
      </c>
      <c r="M5191" t="s">
        <v>46</v>
      </c>
      <c r="N5191" t="str">
        <f t="shared" si="514"/>
        <v>08/18/2022</v>
      </c>
      <c r="O5191" t="str">
        <f t="shared" si="513"/>
        <v>12/31/2500</v>
      </c>
      <c r="P5191">
        <v>1</v>
      </c>
      <c r="Q5191">
        <v>1</v>
      </c>
      <c r="S5191">
        <v>1</v>
      </c>
      <c r="T5191">
        <v>1</v>
      </c>
      <c r="U5191">
        <v>0</v>
      </c>
      <c r="V5191" t="str">
        <f>"Trad IRN"</f>
        <v>Trad IRN</v>
      </c>
      <c r="W5191">
        <v>100</v>
      </c>
      <c r="X5191" t="s">
        <v>47</v>
      </c>
      <c r="Z5191" t="s">
        <v>47</v>
      </c>
      <c r="AB5191" t="str">
        <f>"04"</f>
        <v>04</v>
      </c>
      <c r="AC5191" t="s">
        <v>48</v>
      </c>
      <c r="AD5191" t="s">
        <v>49</v>
      </c>
      <c r="AE5191" t="s">
        <v>50</v>
      </c>
      <c r="AF5191">
        <v>0</v>
      </c>
      <c r="AG5191" t="s">
        <v>56</v>
      </c>
      <c r="AH5191" t="str">
        <f>"Trad IRN"</f>
        <v>Trad IRN</v>
      </c>
      <c r="AI5191" t="str">
        <f>"Bldg IRN"</f>
        <v>Bldg IRN</v>
      </c>
      <c r="AJ5191" t="s">
        <v>48</v>
      </c>
      <c r="AK5191" t="s">
        <v>48</v>
      </c>
      <c r="AL5191" t="s">
        <v>53</v>
      </c>
      <c r="AM5191">
        <v>1113.0999999999999</v>
      </c>
      <c r="AN5191">
        <v>1113.0999999999999</v>
      </c>
      <c r="AO5191">
        <v>15</v>
      </c>
    </row>
    <row r="5192" spans="1:41" x14ac:dyDescent="0.3">
      <c r="A5192" t="str">
        <f>"Trad IRN"</f>
        <v>Trad IRN</v>
      </c>
      <c r="B5192" t="str">
        <f>"Bldg IRN"</f>
        <v>Bldg IRN</v>
      </c>
      <c r="C5192" t="s">
        <v>41</v>
      </c>
      <c r="D5192" t="s">
        <v>3</v>
      </c>
      <c r="E5192" t="s">
        <v>80</v>
      </c>
      <c r="F5192" t="s">
        <v>81</v>
      </c>
      <c r="G5192" t="s">
        <v>82</v>
      </c>
      <c r="H5192" t="s">
        <v>83</v>
      </c>
      <c r="I5192" t="str">
        <f>"Trad IRN"</f>
        <v>Trad IRN</v>
      </c>
      <c r="J5192" t="s">
        <v>43</v>
      </c>
      <c r="K5192" t="s">
        <v>44</v>
      </c>
      <c r="L5192" t="s">
        <v>45</v>
      </c>
      <c r="M5192" t="s">
        <v>46</v>
      </c>
      <c r="N5192" t="str">
        <f t="shared" si="514"/>
        <v>08/18/2022</v>
      </c>
      <c r="O5192" t="str">
        <f>"10/27/2022"</f>
        <v>10/27/2022</v>
      </c>
      <c r="P5192">
        <v>0.26531300000000002</v>
      </c>
      <c r="Q5192">
        <v>0.26531300000000002</v>
      </c>
      <c r="R5192">
        <v>0.26531300000000002</v>
      </c>
      <c r="S5192">
        <v>0</v>
      </c>
      <c r="T5192">
        <v>0.26531300000000002</v>
      </c>
      <c r="U5192">
        <v>0</v>
      </c>
      <c r="V5192" t="str">
        <f>"Trad IRN"</f>
        <v>Trad IRN</v>
      </c>
      <c r="W5192">
        <v>100</v>
      </c>
      <c r="X5192" t="s">
        <v>47</v>
      </c>
      <c r="Z5192" t="s">
        <v>47</v>
      </c>
      <c r="AB5192" t="str">
        <f>"02"</f>
        <v>02</v>
      </c>
      <c r="AC5192" t="str">
        <f>"05"</f>
        <v>05</v>
      </c>
      <c r="AD5192" t="str">
        <f>"1"</f>
        <v>1</v>
      </c>
      <c r="AE5192" t="s">
        <v>50</v>
      </c>
      <c r="AF5192">
        <v>0</v>
      </c>
      <c r="AG5192" t="s">
        <v>56</v>
      </c>
      <c r="AH5192" t="str">
        <f>"Trad IRN"</f>
        <v>Trad IRN</v>
      </c>
      <c r="AI5192" t="str">
        <f>"Bldg IRN"</f>
        <v>Bldg IRN</v>
      </c>
      <c r="AJ5192" t="s">
        <v>48</v>
      </c>
      <c r="AK5192" t="s">
        <v>48</v>
      </c>
      <c r="AL5192" t="s">
        <v>53</v>
      </c>
      <c r="AM5192">
        <v>295.32</v>
      </c>
      <c r="AN5192">
        <v>1113.0999999999999</v>
      </c>
      <c r="AO5192">
        <v>15</v>
      </c>
    </row>
    <row r="5193" spans="1:41" x14ac:dyDescent="0.3">
      <c r="A5193" t="str">
        <f>"Trad IRN"</f>
        <v>Trad IRN</v>
      </c>
      <c r="B5193" t="str">
        <f>"Bldg IRN"</f>
        <v>Bldg IRN</v>
      </c>
      <c r="C5193" t="s">
        <v>41</v>
      </c>
      <c r="D5193" t="s">
        <v>3</v>
      </c>
      <c r="E5193" t="s">
        <v>80</v>
      </c>
      <c r="F5193" t="s">
        <v>81</v>
      </c>
      <c r="G5193" t="s">
        <v>82</v>
      </c>
      <c r="H5193" t="s">
        <v>83</v>
      </c>
      <c r="I5193" t="str">
        <f>"Trad IRN"</f>
        <v>Trad IRN</v>
      </c>
      <c r="J5193" t="s">
        <v>43</v>
      </c>
      <c r="K5193" t="s">
        <v>44</v>
      </c>
      <c r="L5193" t="s">
        <v>45</v>
      </c>
      <c r="M5193" t="s">
        <v>46</v>
      </c>
      <c r="N5193" t="str">
        <f t="shared" si="514"/>
        <v>08/18/2022</v>
      </c>
      <c r="O5193" t="str">
        <f t="shared" ref="O5193:O5207" si="515">"12/31/2500"</f>
        <v>12/31/2500</v>
      </c>
      <c r="P5193">
        <v>1</v>
      </c>
      <c r="Q5193">
        <v>1</v>
      </c>
      <c r="S5193">
        <v>0</v>
      </c>
      <c r="T5193">
        <v>1</v>
      </c>
      <c r="U5193">
        <v>0</v>
      </c>
      <c r="V5193" t="str">
        <f>"Trad IRN"</f>
        <v>Trad IRN</v>
      </c>
      <c r="W5193">
        <v>100</v>
      </c>
      <c r="X5193" t="s">
        <v>47</v>
      </c>
      <c r="Z5193" t="s">
        <v>47</v>
      </c>
      <c r="AB5193" t="str">
        <f>"01"</f>
        <v>01</v>
      </c>
      <c r="AC5193" t="s">
        <v>48</v>
      </c>
      <c r="AD5193" t="s">
        <v>49</v>
      </c>
      <c r="AE5193" t="s">
        <v>50</v>
      </c>
      <c r="AF5193">
        <v>0</v>
      </c>
      <c r="AG5193" t="s">
        <v>56</v>
      </c>
      <c r="AH5193" t="str">
        <f>"Trad IRN"</f>
        <v>Trad IRN</v>
      </c>
      <c r="AI5193" t="str">
        <f>"Bldg IRN"</f>
        <v>Bldg IRN</v>
      </c>
      <c r="AJ5193" t="s">
        <v>48</v>
      </c>
      <c r="AK5193" t="s">
        <v>48</v>
      </c>
      <c r="AL5193" t="s">
        <v>53</v>
      </c>
      <c r="AM5193">
        <v>1113.0999999999999</v>
      </c>
      <c r="AN5193">
        <v>1113.0999999999999</v>
      </c>
      <c r="AO5193">
        <v>15</v>
      </c>
    </row>
    <row r="5194" spans="1:41" x14ac:dyDescent="0.3">
      <c r="A5194" t="str">
        <f>"Trad IRN"</f>
        <v>Trad IRN</v>
      </c>
      <c r="B5194" t="str">
        <f>"Bldg IRN"</f>
        <v>Bldg IRN</v>
      </c>
      <c r="C5194" t="s">
        <v>41</v>
      </c>
      <c r="D5194" t="s">
        <v>3</v>
      </c>
      <c r="E5194" t="s">
        <v>80</v>
      </c>
      <c r="F5194" t="s">
        <v>81</v>
      </c>
      <c r="G5194" t="s">
        <v>82</v>
      </c>
      <c r="H5194" t="s">
        <v>83</v>
      </c>
      <c r="I5194" t="str">
        <f>"Trad IRN"</f>
        <v>Trad IRN</v>
      </c>
      <c r="J5194" t="s">
        <v>43</v>
      </c>
      <c r="K5194" t="s">
        <v>44</v>
      </c>
      <c r="L5194" t="s">
        <v>45</v>
      </c>
      <c r="M5194" t="s">
        <v>46</v>
      </c>
      <c r="N5194" t="str">
        <f t="shared" si="514"/>
        <v>08/18/2022</v>
      </c>
      <c r="O5194" t="str">
        <f t="shared" si="515"/>
        <v>12/31/2500</v>
      </c>
      <c r="P5194">
        <v>1</v>
      </c>
      <c r="Q5194">
        <v>1</v>
      </c>
      <c r="R5194">
        <v>1</v>
      </c>
      <c r="S5194">
        <v>0</v>
      </c>
      <c r="T5194">
        <v>1</v>
      </c>
      <c r="U5194">
        <v>0</v>
      </c>
      <c r="V5194" t="str">
        <f>"Trad IRN"</f>
        <v>Trad IRN</v>
      </c>
      <c r="W5194">
        <v>100</v>
      </c>
      <c r="X5194" t="s">
        <v>47</v>
      </c>
      <c r="Z5194" t="s">
        <v>47</v>
      </c>
      <c r="AB5194" t="str">
        <f>"05"</f>
        <v>05</v>
      </c>
      <c r="AC5194" t="str">
        <f>"15"</f>
        <v>15</v>
      </c>
      <c r="AD5194" t="str">
        <f>"2"</f>
        <v>2</v>
      </c>
      <c r="AE5194" t="s">
        <v>50</v>
      </c>
      <c r="AF5194">
        <v>0</v>
      </c>
      <c r="AG5194" t="s">
        <v>56</v>
      </c>
      <c r="AH5194" t="str">
        <f>"Trad IRN"</f>
        <v>Trad IRN</v>
      </c>
      <c r="AI5194" t="str">
        <f>"Bldg IRN"</f>
        <v>Bldg IRN</v>
      </c>
      <c r="AJ5194" t="s">
        <v>48</v>
      </c>
      <c r="AK5194" t="s">
        <v>48</v>
      </c>
      <c r="AL5194" t="s">
        <v>53</v>
      </c>
      <c r="AM5194">
        <v>1113.0999999999999</v>
      </c>
      <c r="AN5194">
        <v>1113.0999999999999</v>
      </c>
      <c r="AO5194">
        <v>15</v>
      </c>
    </row>
    <row r="5195" spans="1:41" x14ac:dyDescent="0.3">
      <c r="A5195" t="str">
        <f>"Trad IRN"</f>
        <v>Trad IRN</v>
      </c>
      <c r="B5195" t="str">
        <f>"Bldg IRN"</f>
        <v>Bldg IRN</v>
      </c>
      <c r="C5195" t="s">
        <v>41</v>
      </c>
      <c r="D5195" t="s">
        <v>3</v>
      </c>
      <c r="E5195" t="s">
        <v>80</v>
      </c>
      <c r="F5195" t="s">
        <v>81</v>
      </c>
      <c r="G5195" t="s">
        <v>82</v>
      </c>
      <c r="H5195" t="s">
        <v>83</v>
      </c>
      <c r="I5195" t="str">
        <f>"Trad IRN"</f>
        <v>Trad IRN</v>
      </c>
      <c r="J5195" t="s">
        <v>43</v>
      </c>
      <c r="K5195" t="s">
        <v>44</v>
      </c>
      <c r="L5195" t="s">
        <v>45</v>
      </c>
      <c r="M5195" t="s">
        <v>46</v>
      </c>
      <c r="N5195" t="str">
        <f t="shared" si="514"/>
        <v>08/18/2022</v>
      </c>
      <c r="O5195" t="str">
        <f t="shared" si="515"/>
        <v>12/31/2500</v>
      </c>
      <c r="P5195">
        <v>1</v>
      </c>
      <c r="Q5195">
        <v>1</v>
      </c>
      <c r="S5195">
        <v>0</v>
      </c>
      <c r="T5195">
        <v>1</v>
      </c>
      <c r="U5195">
        <v>0</v>
      </c>
      <c r="V5195" t="str">
        <f>"Trad IRN"</f>
        <v>Trad IRN</v>
      </c>
      <c r="W5195">
        <v>100</v>
      </c>
      <c r="X5195" t="s">
        <v>47</v>
      </c>
      <c r="Z5195" t="s">
        <v>47</v>
      </c>
      <c r="AB5195" t="str">
        <f>"05"</f>
        <v>05</v>
      </c>
      <c r="AC5195" t="s">
        <v>48</v>
      </c>
      <c r="AD5195" t="s">
        <v>49</v>
      </c>
      <c r="AE5195" t="s">
        <v>50</v>
      </c>
      <c r="AF5195">
        <v>0</v>
      </c>
      <c r="AG5195" t="s">
        <v>56</v>
      </c>
      <c r="AH5195" t="str">
        <f>"Trad IRN"</f>
        <v>Trad IRN</v>
      </c>
      <c r="AI5195" t="str">
        <f>"Bldg IRN"</f>
        <v>Bldg IRN</v>
      </c>
      <c r="AJ5195" t="s">
        <v>48</v>
      </c>
      <c r="AK5195" t="s">
        <v>48</v>
      </c>
      <c r="AL5195" t="s">
        <v>53</v>
      </c>
      <c r="AM5195">
        <v>1113.0999999999999</v>
      </c>
      <c r="AN5195">
        <v>1113.0999999999999</v>
      </c>
      <c r="AO5195">
        <v>15</v>
      </c>
    </row>
    <row r="5196" spans="1:41" x14ac:dyDescent="0.3">
      <c r="A5196" t="str">
        <f>"Trad IRN"</f>
        <v>Trad IRN</v>
      </c>
      <c r="B5196" t="str">
        <f>"Bldg IRN"</f>
        <v>Bldg IRN</v>
      </c>
      <c r="C5196" t="s">
        <v>41</v>
      </c>
      <c r="D5196" t="s">
        <v>3</v>
      </c>
      <c r="E5196" t="s">
        <v>80</v>
      </c>
      <c r="F5196" t="s">
        <v>81</v>
      </c>
      <c r="G5196" t="s">
        <v>82</v>
      </c>
      <c r="H5196" t="s">
        <v>83</v>
      </c>
      <c r="I5196" t="str">
        <f>"Trad IRN"</f>
        <v>Trad IRN</v>
      </c>
      <c r="J5196" t="s">
        <v>43</v>
      </c>
      <c r="K5196" t="s">
        <v>44</v>
      </c>
      <c r="L5196" t="s">
        <v>45</v>
      </c>
      <c r="M5196" t="s">
        <v>46</v>
      </c>
      <c r="N5196" t="str">
        <f t="shared" si="514"/>
        <v>08/18/2022</v>
      </c>
      <c r="O5196" t="str">
        <f t="shared" si="515"/>
        <v>12/31/2500</v>
      </c>
      <c r="P5196">
        <v>1</v>
      </c>
      <c r="Q5196">
        <v>1</v>
      </c>
      <c r="S5196">
        <v>0</v>
      </c>
      <c r="T5196">
        <v>1</v>
      </c>
      <c r="U5196">
        <v>0</v>
      </c>
      <c r="V5196" t="str">
        <f>"Trad IRN"</f>
        <v>Trad IRN</v>
      </c>
      <c r="W5196">
        <v>100</v>
      </c>
      <c r="X5196" t="s">
        <v>47</v>
      </c>
      <c r="Z5196" t="s">
        <v>47</v>
      </c>
      <c r="AB5196" t="str">
        <f>"05"</f>
        <v>05</v>
      </c>
      <c r="AC5196" t="s">
        <v>48</v>
      </c>
      <c r="AD5196" t="s">
        <v>49</v>
      </c>
      <c r="AE5196" t="s">
        <v>50</v>
      </c>
      <c r="AF5196">
        <v>0</v>
      </c>
      <c r="AG5196" t="s">
        <v>56</v>
      </c>
      <c r="AH5196" t="str">
        <f>"Trad IRN"</f>
        <v>Trad IRN</v>
      </c>
      <c r="AI5196" t="str">
        <f>"Bldg IRN"</f>
        <v>Bldg IRN</v>
      </c>
      <c r="AJ5196" t="s">
        <v>48</v>
      </c>
      <c r="AK5196" t="s">
        <v>48</v>
      </c>
      <c r="AL5196" t="s">
        <v>53</v>
      </c>
      <c r="AM5196">
        <v>1113.0999999999999</v>
      </c>
      <c r="AN5196">
        <v>1113.0999999999999</v>
      </c>
      <c r="AO5196">
        <v>15</v>
      </c>
    </row>
    <row r="5197" spans="1:41" x14ac:dyDescent="0.3">
      <c r="A5197" t="str">
        <f>"Trad IRN"</f>
        <v>Trad IRN</v>
      </c>
      <c r="B5197" t="str">
        <f>"Bldg IRN"</f>
        <v>Bldg IRN</v>
      </c>
      <c r="C5197" t="s">
        <v>41</v>
      </c>
      <c r="D5197" t="s">
        <v>3</v>
      </c>
      <c r="E5197" t="s">
        <v>80</v>
      </c>
      <c r="F5197" t="s">
        <v>81</v>
      </c>
      <c r="G5197" t="s">
        <v>82</v>
      </c>
      <c r="H5197" t="s">
        <v>83</v>
      </c>
      <c r="I5197" t="str">
        <f>"Trad IRN"</f>
        <v>Trad IRN</v>
      </c>
      <c r="J5197" t="s">
        <v>43</v>
      </c>
      <c r="K5197" t="s">
        <v>44</v>
      </c>
      <c r="L5197" t="s">
        <v>45</v>
      </c>
      <c r="M5197" t="s">
        <v>59</v>
      </c>
      <c r="N5197" t="str">
        <f t="shared" si="514"/>
        <v>08/18/2022</v>
      </c>
      <c r="O5197" t="str">
        <f t="shared" si="515"/>
        <v>12/31/2500</v>
      </c>
      <c r="P5197">
        <v>1</v>
      </c>
      <c r="Q5197">
        <v>1</v>
      </c>
      <c r="S5197">
        <v>0</v>
      </c>
      <c r="T5197">
        <v>1</v>
      </c>
      <c r="U5197">
        <v>0</v>
      </c>
      <c r="V5197" t="s">
        <v>84</v>
      </c>
      <c r="W5197">
        <v>100</v>
      </c>
      <c r="X5197" t="s">
        <v>47</v>
      </c>
      <c r="Z5197" t="s">
        <v>47</v>
      </c>
      <c r="AB5197" t="str">
        <f>"01"</f>
        <v>01</v>
      </c>
      <c r="AC5197" t="s">
        <v>48</v>
      </c>
      <c r="AD5197" t="s">
        <v>49</v>
      </c>
      <c r="AE5197" t="s">
        <v>55</v>
      </c>
      <c r="AF5197">
        <v>0</v>
      </c>
      <c r="AG5197" t="s">
        <v>56</v>
      </c>
      <c r="AH5197" t="str">
        <f>"Trad IRN"</f>
        <v>Trad IRN</v>
      </c>
      <c r="AI5197" t="str">
        <f>"Bldg IRN"</f>
        <v>Bldg IRN</v>
      </c>
      <c r="AJ5197" t="s">
        <v>48</v>
      </c>
      <c r="AK5197" t="s">
        <v>48</v>
      </c>
      <c r="AL5197" t="s">
        <v>53</v>
      </c>
      <c r="AM5197">
        <v>1113.0999999999999</v>
      </c>
      <c r="AN5197">
        <v>1113.0999999999999</v>
      </c>
      <c r="AO5197">
        <v>15</v>
      </c>
    </row>
    <row r="5198" spans="1:41" x14ac:dyDescent="0.3">
      <c r="A5198" t="str">
        <f>"Trad IRN"</f>
        <v>Trad IRN</v>
      </c>
      <c r="B5198" t="str">
        <f>"Bldg IRN"</f>
        <v>Bldg IRN</v>
      </c>
      <c r="C5198" t="s">
        <v>41</v>
      </c>
      <c r="D5198" t="s">
        <v>3</v>
      </c>
      <c r="E5198" t="s">
        <v>80</v>
      </c>
      <c r="F5198" t="s">
        <v>81</v>
      </c>
      <c r="G5198" t="s">
        <v>82</v>
      </c>
      <c r="H5198" t="s">
        <v>83</v>
      </c>
      <c r="I5198" t="str">
        <f>"Trad IRN"</f>
        <v>Trad IRN</v>
      </c>
      <c r="J5198" t="s">
        <v>43</v>
      </c>
      <c r="K5198" t="s">
        <v>44</v>
      </c>
      <c r="L5198" t="s">
        <v>45</v>
      </c>
      <c r="M5198" t="s">
        <v>59</v>
      </c>
      <c r="N5198" t="str">
        <f t="shared" si="514"/>
        <v>08/18/2022</v>
      </c>
      <c r="O5198" t="str">
        <f t="shared" si="515"/>
        <v>12/31/2500</v>
      </c>
      <c r="P5198">
        <v>1</v>
      </c>
      <c r="Q5198">
        <v>1</v>
      </c>
      <c r="R5198">
        <v>1</v>
      </c>
      <c r="S5198">
        <v>0</v>
      </c>
      <c r="T5198">
        <v>1</v>
      </c>
      <c r="U5198">
        <v>0</v>
      </c>
      <c r="V5198" t="s">
        <v>84</v>
      </c>
      <c r="W5198">
        <v>100</v>
      </c>
      <c r="X5198" t="s">
        <v>47</v>
      </c>
      <c r="Z5198" t="s">
        <v>47</v>
      </c>
      <c r="AB5198" t="str">
        <f>"01"</f>
        <v>01</v>
      </c>
      <c r="AC5198" t="str">
        <f>"10"</f>
        <v>10</v>
      </c>
      <c r="AD5198" t="str">
        <f>"2"</f>
        <v>2</v>
      </c>
      <c r="AE5198" t="s">
        <v>55</v>
      </c>
      <c r="AF5198">
        <v>0</v>
      </c>
      <c r="AG5198" t="s">
        <v>56</v>
      </c>
      <c r="AH5198" t="str">
        <f>"Trad IRN"</f>
        <v>Trad IRN</v>
      </c>
      <c r="AI5198" t="str">
        <f>"Bldg IRN"</f>
        <v>Bldg IRN</v>
      </c>
      <c r="AJ5198" t="s">
        <v>48</v>
      </c>
      <c r="AK5198" t="s">
        <v>48</v>
      </c>
      <c r="AL5198" t="s">
        <v>53</v>
      </c>
      <c r="AM5198">
        <v>1113.0999999999999</v>
      </c>
      <c r="AN5198">
        <v>1113.0999999999999</v>
      </c>
      <c r="AO5198">
        <v>15</v>
      </c>
    </row>
    <row r="5199" spans="1:41" x14ac:dyDescent="0.3">
      <c r="A5199" t="str">
        <f>"Trad IRN"</f>
        <v>Trad IRN</v>
      </c>
      <c r="B5199" t="str">
        <f>"Bldg IRN"</f>
        <v>Bldg IRN</v>
      </c>
      <c r="C5199" t="s">
        <v>41</v>
      </c>
      <c r="D5199" t="s">
        <v>3</v>
      </c>
      <c r="E5199" t="s">
        <v>80</v>
      </c>
      <c r="F5199" t="s">
        <v>81</v>
      </c>
      <c r="G5199" t="s">
        <v>82</v>
      </c>
      <c r="H5199" t="s">
        <v>83</v>
      </c>
      <c r="I5199" t="str">
        <f>"Trad IRN"</f>
        <v>Trad IRN</v>
      </c>
      <c r="J5199" t="s">
        <v>43</v>
      </c>
      <c r="K5199" t="s">
        <v>44</v>
      </c>
      <c r="L5199" t="s">
        <v>45</v>
      </c>
      <c r="M5199" t="s">
        <v>46</v>
      </c>
      <c r="N5199" t="str">
        <f t="shared" si="514"/>
        <v>08/18/2022</v>
      </c>
      <c r="O5199" t="str">
        <f t="shared" si="515"/>
        <v>12/31/2500</v>
      </c>
      <c r="P5199">
        <v>1</v>
      </c>
      <c r="Q5199">
        <v>1</v>
      </c>
      <c r="R5199">
        <v>1</v>
      </c>
      <c r="S5199">
        <v>0</v>
      </c>
      <c r="T5199">
        <v>1</v>
      </c>
      <c r="U5199">
        <v>0</v>
      </c>
      <c r="V5199" t="str">
        <f>"Trad IRN"</f>
        <v>Trad IRN</v>
      </c>
      <c r="W5199">
        <v>100</v>
      </c>
      <c r="X5199" t="s">
        <v>47</v>
      </c>
      <c r="Z5199" t="s">
        <v>47</v>
      </c>
      <c r="AB5199" t="s">
        <v>57</v>
      </c>
      <c r="AC5199" t="str">
        <f>"05"</f>
        <v>05</v>
      </c>
      <c r="AD5199" t="str">
        <f>"1"</f>
        <v>1</v>
      </c>
      <c r="AE5199" t="s">
        <v>55</v>
      </c>
      <c r="AF5199">
        <v>0</v>
      </c>
      <c r="AG5199" t="s">
        <v>56</v>
      </c>
      <c r="AH5199" t="str">
        <f>"Trad IRN"</f>
        <v>Trad IRN</v>
      </c>
      <c r="AI5199" t="str">
        <f>"Bldg IRN"</f>
        <v>Bldg IRN</v>
      </c>
      <c r="AJ5199" t="s">
        <v>48</v>
      </c>
      <c r="AK5199" t="s">
        <v>48</v>
      </c>
      <c r="AL5199" t="s">
        <v>53</v>
      </c>
      <c r="AM5199">
        <v>1113.0999999999999</v>
      </c>
      <c r="AN5199">
        <v>1113.0999999999999</v>
      </c>
      <c r="AO5199">
        <v>15</v>
      </c>
    </row>
    <row r="5200" spans="1:41" x14ac:dyDescent="0.3">
      <c r="A5200" t="str">
        <f>"Trad IRN"</f>
        <v>Trad IRN</v>
      </c>
      <c r="B5200" t="str">
        <f>"Bldg IRN"</f>
        <v>Bldg IRN</v>
      </c>
      <c r="C5200" t="s">
        <v>41</v>
      </c>
      <c r="D5200" t="s">
        <v>3</v>
      </c>
      <c r="E5200" t="s">
        <v>80</v>
      </c>
      <c r="F5200" t="s">
        <v>81</v>
      </c>
      <c r="G5200" t="s">
        <v>82</v>
      </c>
      <c r="H5200" t="s">
        <v>83</v>
      </c>
      <c r="I5200" t="str">
        <f>"Trad IRN"</f>
        <v>Trad IRN</v>
      </c>
      <c r="J5200" t="s">
        <v>43</v>
      </c>
      <c r="K5200" t="s">
        <v>44</v>
      </c>
      <c r="L5200" t="s">
        <v>45</v>
      </c>
      <c r="M5200" t="s">
        <v>46</v>
      </c>
      <c r="N5200" t="str">
        <f t="shared" si="514"/>
        <v>08/18/2022</v>
      </c>
      <c r="O5200" t="str">
        <f t="shared" si="515"/>
        <v>12/31/2500</v>
      </c>
      <c r="P5200">
        <v>1</v>
      </c>
      <c r="Q5200">
        <v>1</v>
      </c>
      <c r="S5200">
        <v>0</v>
      </c>
      <c r="T5200">
        <v>1</v>
      </c>
      <c r="U5200">
        <v>0</v>
      </c>
      <c r="V5200" t="str">
        <f>"Trad IRN"</f>
        <v>Trad IRN</v>
      </c>
      <c r="W5200">
        <v>100</v>
      </c>
      <c r="X5200" t="s">
        <v>47</v>
      </c>
      <c r="Z5200" t="s">
        <v>47</v>
      </c>
      <c r="AB5200" t="s">
        <v>57</v>
      </c>
      <c r="AC5200" t="s">
        <v>48</v>
      </c>
      <c r="AD5200" t="s">
        <v>49</v>
      </c>
      <c r="AE5200" t="s">
        <v>55</v>
      </c>
      <c r="AF5200">
        <v>0</v>
      </c>
      <c r="AG5200" t="s">
        <v>56</v>
      </c>
      <c r="AH5200" t="str">
        <f>"Trad IRN"</f>
        <v>Trad IRN</v>
      </c>
      <c r="AI5200" t="str">
        <f>"Bldg IRN"</f>
        <v>Bldg IRN</v>
      </c>
      <c r="AJ5200" t="s">
        <v>48</v>
      </c>
      <c r="AK5200" t="s">
        <v>48</v>
      </c>
      <c r="AL5200" t="s">
        <v>53</v>
      </c>
      <c r="AM5200">
        <v>1113.0999999999999</v>
      </c>
      <c r="AN5200">
        <v>1113.0999999999999</v>
      </c>
      <c r="AO5200">
        <v>15</v>
      </c>
    </row>
    <row r="5201" spans="1:41" x14ac:dyDescent="0.3">
      <c r="A5201" t="str">
        <f>"Trad IRN"</f>
        <v>Trad IRN</v>
      </c>
      <c r="B5201" t="str">
        <f>"Bldg IRN"</f>
        <v>Bldg IRN</v>
      </c>
      <c r="C5201" t="s">
        <v>41</v>
      </c>
      <c r="D5201" t="s">
        <v>3</v>
      </c>
      <c r="E5201" t="s">
        <v>80</v>
      </c>
      <c r="F5201" t="s">
        <v>81</v>
      </c>
      <c r="G5201" t="s">
        <v>82</v>
      </c>
      <c r="H5201" t="s">
        <v>83</v>
      </c>
      <c r="I5201" t="str">
        <f>"Trad IRN"</f>
        <v>Trad IRN</v>
      </c>
      <c r="J5201" t="s">
        <v>43</v>
      </c>
      <c r="K5201" t="s">
        <v>44</v>
      </c>
      <c r="L5201" t="s">
        <v>45</v>
      </c>
      <c r="M5201" t="s">
        <v>46</v>
      </c>
      <c r="N5201" t="str">
        <f t="shared" si="514"/>
        <v>08/18/2022</v>
      </c>
      <c r="O5201" t="str">
        <f t="shared" si="515"/>
        <v>12/31/2500</v>
      </c>
      <c r="P5201">
        <v>1</v>
      </c>
      <c r="Q5201">
        <v>1</v>
      </c>
      <c r="S5201">
        <v>0</v>
      </c>
      <c r="T5201">
        <v>1</v>
      </c>
      <c r="U5201">
        <v>0</v>
      </c>
      <c r="V5201" t="str">
        <f>"Trad IRN"</f>
        <v>Trad IRN</v>
      </c>
      <c r="W5201">
        <v>100</v>
      </c>
      <c r="X5201" t="s">
        <v>47</v>
      </c>
      <c r="Z5201" t="s">
        <v>47</v>
      </c>
      <c r="AB5201" t="str">
        <f>"03"</f>
        <v>03</v>
      </c>
      <c r="AC5201" t="s">
        <v>48</v>
      </c>
      <c r="AD5201" t="s">
        <v>49</v>
      </c>
      <c r="AE5201" t="s">
        <v>50</v>
      </c>
      <c r="AF5201">
        <v>0</v>
      </c>
      <c r="AG5201" t="s">
        <v>56</v>
      </c>
      <c r="AH5201" t="str">
        <f>"Trad IRN"</f>
        <v>Trad IRN</v>
      </c>
      <c r="AI5201" t="str">
        <f>"Bldg IRN"</f>
        <v>Bldg IRN</v>
      </c>
      <c r="AJ5201" t="s">
        <v>48</v>
      </c>
      <c r="AK5201" t="s">
        <v>48</v>
      </c>
      <c r="AL5201" t="s">
        <v>53</v>
      </c>
      <c r="AM5201">
        <v>1113.0999999999999</v>
      </c>
      <c r="AN5201">
        <v>1113.0999999999999</v>
      </c>
      <c r="AO5201">
        <v>15</v>
      </c>
    </row>
    <row r="5202" spans="1:41" x14ac:dyDescent="0.3">
      <c r="A5202" t="str">
        <f>"Trad IRN"</f>
        <v>Trad IRN</v>
      </c>
      <c r="B5202" t="str">
        <f>"Bldg IRN"</f>
        <v>Bldg IRN</v>
      </c>
      <c r="C5202" t="s">
        <v>41</v>
      </c>
      <c r="D5202" t="s">
        <v>3</v>
      </c>
      <c r="E5202" t="s">
        <v>80</v>
      </c>
      <c r="F5202" t="s">
        <v>81</v>
      </c>
      <c r="G5202" t="s">
        <v>82</v>
      </c>
      <c r="H5202" t="s">
        <v>83</v>
      </c>
      <c r="I5202" t="str">
        <f>"Trad IRN"</f>
        <v>Trad IRN</v>
      </c>
      <c r="J5202" t="s">
        <v>43</v>
      </c>
      <c r="K5202" t="s">
        <v>44</v>
      </c>
      <c r="L5202" t="s">
        <v>45</v>
      </c>
      <c r="M5202" t="s">
        <v>46</v>
      </c>
      <c r="N5202" t="str">
        <f t="shared" si="514"/>
        <v>08/18/2022</v>
      </c>
      <c r="O5202" t="str">
        <f t="shared" si="515"/>
        <v>12/31/2500</v>
      </c>
      <c r="P5202">
        <v>1</v>
      </c>
      <c r="Q5202">
        <v>1</v>
      </c>
      <c r="S5202">
        <v>1</v>
      </c>
      <c r="T5202">
        <v>1</v>
      </c>
      <c r="U5202">
        <v>0</v>
      </c>
      <c r="V5202" t="str">
        <f>"Trad IRN"</f>
        <v>Trad IRN</v>
      </c>
      <c r="W5202">
        <v>100</v>
      </c>
      <c r="X5202" t="s">
        <v>47</v>
      </c>
      <c r="Z5202" t="s">
        <v>47</v>
      </c>
      <c r="AB5202" t="str">
        <f>"04"</f>
        <v>04</v>
      </c>
      <c r="AC5202" t="s">
        <v>48</v>
      </c>
      <c r="AD5202" t="s">
        <v>49</v>
      </c>
      <c r="AE5202" t="s">
        <v>50</v>
      </c>
      <c r="AF5202">
        <v>0</v>
      </c>
      <c r="AG5202" t="s">
        <v>56</v>
      </c>
      <c r="AH5202" t="str">
        <f>"Trad IRN"</f>
        <v>Trad IRN</v>
      </c>
      <c r="AI5202" t="str">
        <f>"Bldg IRN"</f>
        <v>Bldg IRN</v>
      </c>
      <c r="AJ5202" t="s">
        <v>48</v>
      </c>
      <c r="AK5202" t="s">
        <v>48</v>
      </c>
      <c r="AL5202" t="s">
        <v>53</v>
      </c>
      <c r="AM5202">
        <v>1113.0999999999999</v>
      </c>
      <c r="AN5202">
        <v>1113.0999999999999</v>
      </c>
      <c r="AO5202">
        <v>15</v>
      </c>
    </row>
    <row r="5203" spans="1:41" x14ac:dyDescent="0.3">
      <c r="A5203" t="str">
        <f>"Trad IRN"</f>
        <v>Trad IRN</v>
      </c>
      <c r="B5203" t="str">
        <f>"Bldg IRN"</f>
        <v>Bldg IRN</v>
      </c>
      <c r="C5203" t="s">
        <v>41</v>
      </c>
      <c r="D5203" t="s">
        <v>3</v>
      </c>
      <c r="E5203" t="s">
        <v>80</v>
      </c>
      <c r="F5203" t="s">
        <v>81</v>
      </c>
      <c r="G5203" t="s">
        <v>82</v>
      </c>
      <c r="H5203" t="s">
        <v>83</v>
      </c>
      <c r="I5203" t="str">
        <f>"Trad IRN"</f>
        <v>Trad IRN</v>
      </c>
      <c r="J5203" t="s">
        <v>43</v>
      </c>
      <c r="K5203" t="s">
        <v>44</v>
      </c>
      <c r="L5203" t="s">
        <v>45</v>
      </c>
      <c r="M5203" t="s">
        <v>46</v>
      </c>
      <c r="N5203" t="str">
        <f t="shared" si="514"/>
        <v>08/18/2022</v>
      </c>
      <c r="O5203" t="str">
        <f t="shared" si="515"/>
        <v>12/31/2500</v>
      </c>
      <c r="P5203">
        <v>1</v>
      </c>
      <c r="Q5203">
        <v>1</v>
      </c>
      <c r="S5203">
        <v>0</v>
      </c>
      <c r="T5203">
        <v>1</v>
      </c>
      <c r="U5203">
        <v>0</v>
      </c>
      <c r="V5203" t="str">
        <f>"Trad IRN"</f>
        <v>Trad IRN</v>
      </c>
      <c r="W5203">
        <v>100</v>
      </c>
      <c r="X5203" t="s">
        <v>47</v>
      </c>
      <c r="Z5203" t="s">
        <v>47</v>
      </c>
      <c r="AB5203" t="str">
        <f>"05"</f>
        <v>05</v>
      </c>
      <c r="AC5203" t="s">
        <v>48</v>
      </c>
      <c r="AD5203" t="s">
        <v>49</v>
      </c>
      <c r="AE5203" t="s">
        <v>50</v>
      </c>
      <c r="AF5203">
        <v>0</v>
      </c>
      <c r="AG5203" t="s">
        <v>56</v>
      </c>
      <c r="AH5203" t="str">
        <f>"Trad IRN"</f>
        <v>Trad IRN</v>
      </c>
      <c r="AI5203" t="str">
        <f>"Bldg IRN"</f>
        <v>Bldg IRN</v>
      </c>
      <c r="AJ5203" t="s">
        <v>48</v>
      </c>
      <c r="AK5203" t="s">
        <v>48</v>
      </c>
      <c r="AL5203" t="s">
        <v>53</v>
      </c>
      <c r="AM5203">
        <v>1113.0999999999999</v>
      </c>
      <c r="AN5203">
        <v>1113.0999999999999</v>
      </c>
      <c r="AO5203">
        <v>15</v>
      </c>
    </row>
    <row r="5204" spans="1:41" x14ac:dyDescent="0.3">
      <c r="A5204" t="str">
        <f>"Trad IRN"</f>
        <v>Trad IRN</v>
      </c>
      <c r="B5204" t="str">
        <f>"Bldg IRN"</f>
        <v>Bldg IRN</v>
      </c>
      <c r="C5204" t="s">
        <v>41</v>
      </c>
      <c r="D5204" t="s">
        <v>3</v>
      </c>
      <c r="E5204" t="s">
        <v>80</v>
      </c>
      <c r="F5204" t="s">
        <v>81</v>
      </c>
      <c r="G5204" t="s">
        <v>82</v>
      </c>
      <c r="H5204" t="s">
        <v>83</v>
      </c>
      <c r="I5204" t="str">
        <f>"Trad IRN"</f>
        <v>Trad IRN</v>
      </c>
      <c r="J5204" t="s">
        <v>43</v>
      </c>
      <c r="K5204" t="s">
        <v>44</v>
      </c>
      <c r="L5204" t="s">
        <v>45</v>
      </c>
      <c r="M5204" t="s">
        <v>46</v>
      </c>
      <c r="N5204" t="str">
        <f t="shared" si="514"/>
        <v>08/18/2022</v>
      </c>
      <c r="O5204" t="str">
        <f t="shared" si="515"/>
        <v>12/31/2500</v>
      </c>
      <c r="P5204">
        <v>1</v>
      </c>
      <c r="Q5204">
        <v>1</v>
      </c>
      <c r="S5204">
        <v>0</v>
      </c>
      <c r="T5204">
        <v>1</v>
      </c>
      <c r="U5204">
        <v>0</v>
      </c>
      <c r="V5204" t="str">
        <f>"Trad IRN"</f>
        <v>Trad IRN</v>
      </c>
      <c r="W5204">
        <v>100</v>
      </c>
      <c r="X5204" t="s">
        <v>47</v>
      </c>
      <c r="Z5204" t="s">
        <v>47</v>
      </c>
      <c r="AB5204" t="str">
        <f>"03"</f>
        <v>03</v>
      </c>
      <c r="AC5204" t="s">
        <v>48</v>
      </c>
      <c r="AD5204" t="s">
        <v>49</v>
      </c>
      <c r="AE5204" t="s">
        <v>55</v>
      </c>
      <c r="AF5204">
        <v>0</v>
      </c>
      <c r="AG5204" t="s">
        <v>56</v>
      </c>
      <c r="AH5204" t="str">
        <f>"Trad IRN"</f>
        <v>Trad IRN</v>
      </c>
      <c r="AI5204" t="str">
        <f>"Bldg IRN"</f>
        <v>Bldg IRN</v>
      </c>
      <c r="AJ5204" t="s">
        <v>48</v>
      </c>
      <c r="AK5204" t="s">
        <v>48</v>
      </c>
      <c r="AL5204" t="s">
        <v>53</v>
      </c>
      <c r="AM5204">
        <v>1113.0999999999999</v>
      </c>
      <c r="AN5204">
        <v>1113.0999999999999</v>
      </c>
      <c r="AO5204">
        <v>15</v>
      </c>
    </row>
    <row r="5205" spans="1:41" x14ac:dyDescent="0.3">
      <c r="A5205" t="str">
        <f>"Trad IRN"</f>
        <v>Trad IRN</v>
      </c>
      <c r="B5205" t="str">
        <f>"Bldg IRN"</f>
        <v>Bldg IRN</v>
      </c>
      <c r="C5205" t="s">
        <v>41</v>
      </c>
      <c r="D5205" t="s">
        <v>3</v>
      </c>
      <c r="E5205" t="s">
        <v>80</v>
      </c>
      <c r="F5205" t="s">
        <v>81</v>
      </c>
      <c r="G5205" t="s">
        <v>82</v>
      </c>
      <c r="H5205" t="s">
        <v>83</v>
      </c>
      <c r="I5205" t="str">
        <f>"Trad IRN"</f>
        <v>Trad IRN</v>
      </c>
      <c r="J5205" t="s">
        <v>43</v>
      </c>
      <c r="K5205" t="s">
        <v>44</v>
      </c>
      <c r="L5205" t="s">
        <v>45</v>
      </c>
      <c r="M5205" t="s">
        <v>46</v>
      </c>
      <c r="N5205" t="str">
        <f t="shared" si="514"/>
        <v>08/18/2022</v>
      </c>
      <c r="O5205" t="str">
        <f t="shared" si="515"/>
        <v>12/31/2500</v>
      </c>
      <c r="P5205">
        <v>1</v>
      </c>
      <c r="Q5205">
        <v>1</v>
      </c>
      <c r="S5205">
        <v>1</v>
      </c>
      <c r="T5205">
        <v>1</v>
      </c>
      <c r="U5205">
        <v>0</v>
      </c>
      <c r="V5205" t="str">
        <f>"Trad IRN"</f>
        <v>Trad IRN</v>
      </c>
      <c r="W5205">
        <v>100</v>
      </c>
      <c r="X5205" t="s">
        <v>47</v>
      </c>
      <c r="Z5205" t="s">
        <v>47</v>
      </c>
      <c r="AB5205" t="str">
        <f>"05"</f>
        <v>05</v>
      </c>
      <c r="AC5205" t="s">
        <v>48</v>
      </c>
      <c r="AD5205" t="s">
        <v>49</v>
      </c>
      <c r="AE5205" t="s">
        <v>50</v>
      </c>
      <c r="AF5205">
        <v>0</v>
      </c>
      <c r="AG5205" t="s">
        <v>56</v>
      </c>
      <c r="AH5205" t="str">
        <f>"Trad IRN"</f>
        <v>Trad IRN</v>
      </c>
      <c r="AI5205" t="str">
        <f>"Bldg IRN"</f>
        <v>Bldg IRN</v>
      </c>
      <c r="AJ5205" t="s">
        <v>48</v>
      </c>
      <c r="AK5205" t="s">
        <v>48</v>
      </c>
      <c r="AL5205" t="s">
        <v>53</v>
      </c>
      <c r="AM5205">
        <v>1113.0999999999999</v>
      </c>
      <c r="AN5205">
        <v>1113.0999999999999</v>
      </c>
      <c r="AO5205">
        <v>15</v>
      </c>
    </row>
    <row r="5206" spans="1:41" x14ac:dyDescent="0.3">
      <c r="A5206" t="str">
        <f>"Trad IRN"</f>
        <v>Trad IRN</v>
      </c>
      <c r="B5206" t="str">
        <f>"Bldg IRN"</f>
        <v>Bldg IRN</v>
      </c>
      <c r="C5206" t="s">
        <v>41</v>
      </c>
      <c r="D5206" t="s">
        <v>3</v>
      </c>
      <c r="E5206" t="s">
        <v>80</v>
      </c>
      <c r="F5206" t="s">
        <v>81</v>
      </c>
      <c r="G5206" t="s">
        <v>82</v>
      </c>
      <c r="H5206" t="s">
        <v>83</v>
      </c>
      <c r="I5206" t="str">
        <f>"Trad IRN"</f>
        <v>Trad IRN</v>
      </c>
      <c r="J5206" t="s">
        <v>43</v>
      </c>
      <c r="K5206" t="s">
        <v>44</v>
      </c>
      <c r="L5206" t="s">
        <v>45</v>
      </c>
      <c r="M5206" t="s">
        <v>46</v>
      </c>
      <c r="N5206" t="str">
        <f t="shared" si="514"/>
        <v>08/18/2022</v>
      </c>
      <c r="O5206" t="str">
        <f t="shared" si="515"/>
        <v>12/31/2500</v>
      </c>
      <c r="P5206">
        <v>1</v>
      </c>
      <c r="Q5206">
        <v>1</v>
      </c>
      <c r="S5206">
        <v>0</v>
      </c>
      <c r="T5206">
        <v>1</v>
      </c>
      <c r="U5206">
        <v>0</v>
      </c>
      <c r="V5206" t="str">
        <f>"Trad IRN"</f>
        <v>Trad IRN</v>
      </c>
      <c r="W5206">
        <v>100</v>
      </c>
      <c r="X5206" t="s">
        <v>47</v>
      </c>
      <c r="Z5206" t="s">
        <v>47</v>
      </c>
      <c r="AB5206" t="str">
        <f>"02"</f>
        <v>02</v>
      </c>
      <c r="AC5206" t="s">
        <v>48</v>
      </c>
      <c r="AD5206" t="s">
        <v>49</v>
      </c>
      <c r="AE5206" t="s">
        <v>50</v>
      </c>
      <c r="AF5206">
        <v>0</v>
      </c>
      <c r="AG5206" t="s">
        <v>56</v>
      </c>
      <c r="AH5206" t="str">
        <f>"Trad IRN"</f>
        <v>Trad IRN</v>
      </c>
      <c r="AI5206" t="str">
        <f>"Bldg IRN"</f>
        <v>Bldg IRN</v>
      </c>
      <c r="AJ5206" t="s">
        <v>48</v>
      </c>
      <c r="AK5206" t="s">
        <v>48</v>
      </c>
      <c r="AL5206" t="s">
        <v>53</v>
      </c>
      <c r="AM5206">
        <v>1113.0999999999999</v>
      </c>
      <c r="AN5206">
        <v>1113.0999999999999</v>
      </c>
      <c r="AO5206">
        <v>15</v>
      </c>
    </row>
    <row r="5207" spans="1:41" x14ac:dyDescent="0.3">
      <c r="A5207" t="str">
        <f>"Trad IRN"</f>
        <v>Trad IRN</v>
      </c>
      <c r="B5207" t="str">
        <f>"Bldg IRN"</f>
        <v>Bldg IRN</v>
      </c>
      <c r="C5207" t="s">
        <v>41</v>
      </c>
      <c r="D5207" t="s">
        <v>3</v>
      </c>
      <c r="E5207" t="s">
        <v>80</v>
      </c>
      <c r="F5207" t="s">
        <v>81</v>
      </c>
      <c r="G5207" t="s">
        <v>82</v>
      </c>
      <c r="H5207" t="s">
        <v>83</v>
      </c>
      <c r="I5207" t="str">
        <f>"Trad IRN"</f>
        <v>Trad IRN</v>
      </c>
      <c r="J5207" t="s">
        <v>43</v>
      </c>
      <c r="K5207" t="s">
        <v>44</v>
      </c>
      <c r="L5207" t="s">
        <v>45</v>
      </c>
      <c r="M5207" t="s">
        <v>46</v>
      </c>
      <c r="N5207" t="str">
        <f t="shared" si="514"/>
        <v>08/18/2022</v>
      </c>
      <c r="O5207" t="str">
        <f t="shared" si="515"/>
        <v>12/31/2500</v>
      </c>
      <c r="P5207">
        <v>1</v>
      </c>
      <c r="Q5207">
        <v>1</v>
      </c>
      <c r="S5207">
        <v>0</v>
      </c>
      <c r="T5207">
        <v>1</v>
      </c>
      <c r="U5207">
        <v>0</v>
      </c>
      <c r="V5207" t="str">
        <f>"Trad IRN"</f>
        <v>Trad IRN</v>
      </c>
      <c r="W5207">
        <v>100</v>
      </c>
      <c r="X5207" t="s">
        <v>47</v>
      </c>
      <c r="Z5207" t="s">
        <v>47</v>
      </c>
      <c r="AB5207" t="str">
        <f>"02"</f>
        <v>02</v>
      </c>
      <c r="AC5207" t="s">
        <v>48</v>
      </c>
      <c r="AD5207" t="s">
        <v>49</v>
      </c>
      <c r="AE5207" t="s">
        <v>50</v>
      </c>
      <c r="AF5207">
        <v>0</v>
      </c>
      <c r="AG5207" t="s">
        <v>56</v>
      </c>
      <c r="AH5207" t="str">
        <f>"Trad IRN"</f>
        <v>Trad IRN</v>
      </c>
      <c r="AI5207" t="str">
        <f>"Bldg IRN"</f>
        <v>Bldg IRN</v>
      </c>
      <c r="AJ5207" t="s">
        <v>48</v>
      </c>
      <c r="AK5207" t="s">
        <v>48</v>
      </c>
      <c r="AL5207" t="s">
        <v>53</v>
      </c>
      <c r="AM5207">
        <v>1113.0999999999999</v>
      </c>
      <c r="AN5207">
        <v>1113.0999999999999</v>
      </c>
      <c r="AO5207">
        <v>15</v>
      </c>
    </row>
    <row r="5208" spans="1:41" x14ac:dyDescent="0.3">
      <c r="A5208" t="str">
        <f>"Trad IRN"</f>
        <v>Trad IRN</v>
      </c>
      <c r="B5208" t="str">
        <f>"Bldg IRN"</f>
        <v>Bldg IRN</v>
      </c>
      <c r="C5208" t="s">
        <v>41</v>
      </c>
      <c r="D5208" t="s">
        <v>3</v>
      </c>
      <c r="E5208" t="s">
        <v>80</v>
      </c>
      <c r="F5208" t="s">
        <v>81</v>
      </c>
      <c r="G5208" t="s">
        <v>82</v>
      </c>
      <c r="H5208" t="s">
        <v>83</v>
      </c>
      <c r="I5208" t="str">
        <f>"Trad IRN"</f>
        <v>Trad IRN</v>
      </c>
      <c r="J5208" t="s">
        <v>43</v>
      </c>
      <c r="K5208" t="s">
        <v>44</v>
      </c>
      <c r="L5208" t="s">
        <v>45</v>
      </c>
      <c r="M5208" t="s">
        <v>46</v>
      </c>
      <c r="N5208" t="str">
        <f t="shared" si="514"/>
        <v>08/18/2022</v>
      </c>
      <c r="O5208" t="str">
        <f>"10/31/2022"</f>
        <v>10/31/2022</v>
      </c>
      <c r="P5208">
        <v>0.27684799999999998</v>
      </c>
      <c r="Q5208">
        <v>0.27684799999999998</v>
      </c>
      <c r="S5208">
        <v>0</v>
      </c>
      <c r="T5208">
        <v>0.27684799999999998</v>
      </c>
      <c r="U5208">
        <v>0</v>
      </c>
      <c r="V5208" t="str">
        <f>"Trad IRN"</f>
        <v>Trad IRN</v>
      </c>
      <c r="W5208">
        <v>100</v>
      </c>
      <c r="X5208" t="s">
        <v>47</v>
      </c>
      <c r="Z5208" t="s">
        <v>47</v>
      </c>
      <c r="AB5208" t="str">
        <f>"05"</f>
        <v>05</v>
      </c>
      <c r="AC5208" t="s">
        <v>48</v>
      </c>
      <c r="AD5208" t="s">
        <v>49</v>
      </c>
      <c r="AE5208" t="s">
        <v>50</v>
      </c>
      <c r="AF5208">
        <v>0</v>
      </c>
      <c r="AG5208" t="s">
        <v>56</v>
      </c>
      <c r="AH5208" t="str">
        <f>"Trad IRN"</f>
        <v>Trad IRN</v>
      </c>
      <c r="AI5208" t="str">
        <f>"Bldg IRN"</f>
        <v>Bldg IRN</v>
      </c>
      <c r="AJ5208" t="s">
        <v>48</v>
      </c>
      <c r="AK5208" t="s">
        <v>48</v>
      </c>
      <c r="AL5208" t="s">
        <v>53</v>
      </c>
      <c r="AM5208">
        <v>308.16000000000003</v>
      </c>
      <c r="AN5208">
        <v>1113.0999999999999</v>
      </c>
      <c r="AO5208">
        <v>15</v>
      </c>
    </row>
    <row r="5209" spans="1:41" x14ac:dyDescent="0.3">
      <c r="A5209" t="str">
        <f>"Trad IRN"</f>
        <v>Trad IRN</v>
      </c>
      <c r="B5209" t="str">
        <f>"Bldg IRN"</f>
        <v>Bldg IRN</v>
      </c>
      <c r="C5209" t="s">
        <v>41</v>
      </c>
      <c r="D5209" t="s">
        <v>3</v>
      </c>
      <c r="E5209" t="s">
        <v>80</v>
      </c>
      <c r="F5209" t="s">
        <v>81</v>
      </c>
      <c r="G5209" t="s">
        <v>82</v>
      </c>
      <c r="H5209" t="s">
        <v>83</v>
      </c>
      <c r="I5209" t="str">
        <f>"Trad IRN"</f>
        <v>Trad IRN</v>
      </c>
      <c r="J5209" t="s">
        <v>43</v>
      </c>
      <c r="K5209" t="s">
        <v>44</v>
      </c>
      <c r="L5209" t="s">
        <v>45</v>
      </c>
      <c r="M5209" t="s">
        <v>46</v>
      </c>
      <c r="N5209" t="str">
        <f t="shared" si="514"/>
        <v>08/18/2022</v>
      </c>
      <c r="O5209" t="str">
        <f>"10/31/2022"</f>
        <v>10/31/2022</v>
      </c>
      <c r="P5209">
        <v>0.27684799999999998</v>
      </c>
      <c r="Q5209">
        <v>0.27684799999999998</v>
      </c>
      <c r="S5209">
        <v>0</v>
      </c>
      <c r="T5209">
        <v>0.27684799999999998</v>
      </c>
      <c r="U5209">
        <v>0</v>
      </c>
      <c r="V5209" t="str">
        <f>"Trad IRN"</f>
        <v>Trad IRN</v>
      </c>
      <c r="W5209">
        <v>100</v>
      </c>
      <c r="X5209" t="s">
        <v>47</v>
      </c>
      <c r="Z5209" t="s">
        <v>47</v>
      </c>
      <c r="AB5209" t="str">
        <f>"03"</f>
        <v>03</v>
      </c>
      <c r="AC5209" t="s">
        <v>48</v>
      </c>
      <c r="AD5209" t="s">
        <v>49</v>
      </c>
      <c r="AE5209" t="s">
        <v>50</v>
      </c>
      <c r="AF5209">
        <v>0</v>
      </c>
      <c r="AG5209" t="s">
        <v>56</v>
      </c>
      <c r="AH5209" t="str">
        <f>"Trad IRN"</f>
        <v>Trad IRN</v>
      </c>
      <c r="AI5209" t="str">
        <f>"Bldg IRN"</f>
        <v>Bldg IRN</v>
      </c>
      <c r="AJ5209" t="s">
        <v>48</v>
      </c>
      <c r="AK5209" t="s">
        <v>48</v>
      </c>
      <c r="AL5209" t="s">
        <v>53</v>
      </c>
      <c r="AM5209">
        <v>308.16000000000003</v>
      </c>
      <c r="AN5209">
        <v>1113.0999999999999</v>
      </c>
      <c r="AO5209">
        <v>15</v>
      </c>
    </row>
    <row r="5210" spans="1:41" x14ac:dyDescent="0.3">
      <c r="A5210" t="str">
        <f>"Trad IRN"</f>
        <v>Trad IRN</v>
      </c>
      <c r="B5210" t="str">
        <f>"Bldg IRN"</f>
        <v>Bldg IRN</v>
      </c>
      <c r="C5210" t="s">
        <v>41</v>
      </c>
      <c r="D5210" t="s">
        <v>3</v>
      </c>
      <c r="E5210" t="s">
        <v>80</v>
      </c>
      <c r="F5210" t="s">
        <v>81</v>
      </c>
      <c r="G5210" t="s">
        <v>82</v>
      </c>
      <c r="H5210" t="s">
        <v>83</v>
      </c>
      <c r="I5210" t="str">
        <f>"Trad IRN"</f>
        <v>Trad IRN</v>
      </c>
      <c r="J5210" t="s">
        <v>43</v>
      </c>
      <c r="K5210" t="s">
        <v>44</v>
      </c>
      <c r="L5210" t="s">
        <v>45</v>
      </c>
      <c r="M5210" t="s">
        <v>46</v>
      </c>
      <c r="N5210" t="str">
        <f t="shared" si="514"/>
        <v>08/18/2022</v>
      </c>
      <c r="O5210" t="str">
        <f>"12/31/2500"</f>
        <v>12/31/2500</v>
      </c>
      <c r="P5210">
        <v>1</v>
      </c>
      <c r="Q5210">
        <v>1</v>
      </c>
      <c r="S5210">
        <v>0</v>
      </c>
      <c r="T5210">
        <v>1</v>
      </c>
      <c r="U5210">
        <v>0</v>
      </c>
      <c r="V5210" t="str">
        <f>"Trad IRN"</f>
        <v>Trad IRN</v>
      </c>
      <c r="W5210">
        <v>100</v>
      </c>
      <c r="X5210" t="s">
        <v>47</v>
      </c>
      <c r="Z5210" t="s">
        <v>47</v>
      </c>
      <c r="AB5210" t="str">
        <f>"03"</f>
        <v>03</v>
      </c>
      <c r="AC5210" t="s">
        <v>48</v>
      </c>
      <c r="AD5210" t="s">
        <v>49</v>
      </c>
      <c r="AE5210" t="s">
        <v>50</v>
      </c>
      <c r="AF5210">
        <v>0</v>
      </c>
      <c r="AG5210" t="s">
        <v>56</v>
      </c>
      <c r="AH5210" t="str">
        <f>"Trad IRN"</f>
        <v>Trad IRN</v>
      </c>
      <c r="AI5210" t="str">
        <f>"Bldg IRN"</f>
        <v>Bldg IRN</v>
      </c>
      <c r="AJ5210" t="s">
        <v>48</v>
      </c>
      <c r="AK5210" t="s">
        <v>48</v>
      </c>
      <c r="AL5210" t="s">
        <v>53</v>
      </c>
      <c r="AM5210">
        <v>1113.0999999999999</v>
      </c>
      <c r="AN5210">
        <v>1113.0999999999999</v>
      </c>
      <c r="AO5210">
        <v>15</v>
      </c>
    </row>
    <row r="5211" spans="1:41" x14ac:dyDescent="0.3">
      <c r="A5211" t="str">
        <f>"Trad IRN"</f>
        <v>Trad IRN</v>
      </c>
      <c r="B5211" t="str">
        <f>"Bldg IRN"</f>
        <v>Bldg IRN</v>
      </c>
      <c r="C5211" t="s">
        <v>41</v>
      </c>
      <c r="D5211" t="s">
        <v>3</v>
      </c>
      <c r="E5211" t="s">
        <v>80</v>
      </c>
      <c r="F5211" t="s">
        <v>81</v>
      </c>
      <c r="G5211" t="s">
        <v>82</v>
      </c>
      <c r="H5211" t="s">
        <v>83</v>
      </c>
      <c r="I5211" t="str">
        <f>"Trad IRN"</f>
        <v>Trad IRN</v>
      </c>
      <c r="J5211" t="s">
        <v>43</v>
      </c>
      <c r="K5211" t="s">
        <v>44</v>
      </c>
      <c r="L5211" t="s">
        <v>45</v>
      </c>
      <c r="M5211" t="s">
        <v>46</v>
      </c>
      <c r="N5211" t="str">
        <f t="shared" si="514"/>
        <v>08/18/2022</v>
      </c>
      <c r="O5211" t="str">
        <f>"12/31/2500"</f>
        <v>12/31/2500</v>
      </c>
      <c r="P5211">
        <v>1</v>
      </c>
      <c r="Q5211">
        <v>1</v>
      </c>
      <c r="S5211">
        <v>0</v>
      </c>
      <c r="T5211">
        <v>1</v>
      </c>
      <c r="U5211">
        <v>0</v>
      </c>
      <c r="V5211" t="str">
        <f>"Trad IRN"</f>
        <v>Trad IRN</v>
      </c>
      <c r="W5211">
        <v>100</v>
      </c>
      <c r="X5211" t="s">
        <v>47</v>
      </c>
      <c r="Z5211" t="s">
        <v>47</v>
      </c>
      <c r="AB5211" t="str">
        <f>"03"</f>
        <v>03</v>
      </c>
      <c r="AC5211" t="s">
        <v>48</v>
      </c>
      <c r="AD5211" t="s">
        <v>49</v>
      </c>
      <c r="AE5211" t="s">
        <v>50</v>
      </c>
      <c r="AF5211">
        <v>0</v>
      </c>
      <c r="AG5211" t="s">
        <v>56</v>
      </c>
      <c r="AH5211" t="str">
        <f>"Trad IRN"</f>
        <v>Trad IRN</v>
      </c>
      <c r="AI5211" t="str">
        <f>"Bldg IRN"</f>
        <v>Bldg IRN</v>
      </c>
      <c r="AJ5211" t="s">
        <v>48</v>
      </c>
      <c r="AK5211" t="s">
        <v>48</v>
      </c>
      <c r="AL5211" t="s">
        <v>53</v>
      </c>
      <c r="AM5211">
        <v>1113.0999999999999</v>
      </c>
      <c r="AN5211">
        <v>1113.0999999999999</v>
      </c>
      <c r="AO5211">
        <v>15</v>
      </c>
    </row>
    <row r="5212" spans="1:41" x14ac:dyDescent="0.3">
      <c r="A5212" t="str">
        <f>"Trad IRN"</f>
        <v>Trad IRN</v>
      </c>
      <c r="B5212" t="str">
        <f>"Bldg IRN"</f>
        <v>Bldg IRN</v>
      </c>
      <c r="C5212" t="s">
        <v>41</v>
      </c>
      <c r="D5212" t="s">
        <v>3</v>
      </c>
      <c r="E5212" t="s">
        <v>80</v>
      </c>
      <c r="F5212" t="s">
        <v>81</v>
      </c>
      <c r="G5212" t="s">
        <v>82</v>
      </c>
      <c r="H5212" t="s">
        <v>83</v>
      </c>
      <c r="I5212" t="str">
        <f>"Trad IRN"</f>
        <v>Trad IRN</v>
      </c>
      <c r="J5212" t="s">
        <v>43</v>
      </c>
      <c r="K5212" t="s">
        <v>44</v>
      </c>
      <c r="L5212" t="s">
        <v>45</v>
      </c>
      <c r="M5212" t="s">
        <v>46</v>
      </c>
      <c r="N5212" t="str">
        <f t="shared" si="514"/>
        <v>08/18/2022</v>
      </c>
      <c r="O5212" t="str">
        <f>"11/01/2022"</f>
        <v>11/01/2022</v>
      </c>
      <c r="P5212">
        <v>0.28261599999999998</v>
      </c>
      <c r="Q5212">
        <v>0.28261599999999998</v>
      </c>
      <c r="S5212">
        <v>0</v>
      </c>
      <c r="T5212">
        <v>0.28261599999999998</v>
      </c>
      <c r="U5212">
        <v>0</v>
      </c>
      <c r="V5212" t="str">
        <f>"Trad IRN"</f>
        <v>Trad IRN</v>
      </c>
      <c r="W5212">
        <v>100</v>
      </c>
      <c r="X5212" t="s">
        <v>47</v>
      </c>
      <c r="Z5212" t="s">
        <v>47</v>
      </c>
      <c r="AB5212" t="str">
        <f>"02"</f>
        <v>02</v>
      </c>
      <c r="AC5212" t="s">
        <v>48</v>
      </c>
      <c r="AD5212" t="s">
        <v>49</v>
      </c>
      <c r="AE5212" t="s">
        <v>50</v>
      </c>
      <c r="AF5212">
        <v>0</v>
      </c>
      <c r="AG5212" t="s">
        <v>56</v>
      </c>
      <c r="AH5212" t="str">
        <f>"Trad IRN"</f>
        <v>Trad IRN</v>
      </c>
      <c r="AI5212" t="str">
        <f>"Bldg IRN"</f>
        <v>Bldg IRN</v>
      </c>
      <c r="AJ5212" t="s">
        <v>48</v>
      </c>
      <c r="AK5212" t="s">
        <v>48</v>
      </c>
      <c r="AL5212" t="s">
        <v>53</v>
      </c>
      <c r="AM5212">
        <v>314.58</v>
      </c>
      <c r="AN5212">
        <v>1113.0999999999999</v>
      </c>
      <c r="AO5212">
        <v>15</v>
      </c>
    </row>
    <row r="5213" spans="1:41" x14ac:dyDescent="0.3">
      <c r="A5213" t="str">
        <f>"Trad IRN"</f>
        <v>Trad IRN</v>
      </c>
      <c r="B5213" t="str">
        <f>"Bldg IRN"</f>
        <v>Bldg IRN</v>
      </c>
      <c r="C5213" t="s">
        <v>41</v>
      </c>
      <c r="D5213" t="s">
        <v>3</v>
      </c>
      <c r="E5213" t="s">
        <v>80</v>
      </c>
      <c r="F5213" t="s">
        <v>81</v>
      </c>
      <c r="G5213" t="s">
        <v>82</v>
      </c>
      <c r="H5213" t="s">
        <v>83</v>
      </c>
      <c r="I5213" t="str">
        <f>"Trad IRN"</f>
        <v>Trad IRN</v>
      </c>
      <c r="J5213" t="s">
        <v>43</v>
      </c>
      <c r="K5213" t="s">
        <v>44</v>
      </c>
      <c r="L5213" t="s">
        <v>45</v>
      </c>
      <c r="M5213" t="s">
        <v>46</v>
      </c>
      <c r="N5213" t="str">
        <f t="shared" si="514"/>
        <v>08/18/2022</v>
      </c>
      <c r="O5213" t="str">
        <f>"11/01/2022"</f>
        <v>11/01/2022</v>
      </c>
      <c r="P5213">
        <v>0.28261599999999998</v>
      </c>
      <c r="Q5213">
        <v>0.28261599999999998</v>
      </c>
      <c r="S5213">
        <v>0</v>
      </c>
      <c r="T5213">
        <v>0.28261599999999998</v>
      </c>
      <c r="U5213">
        <v>0</v>
      </c>
      <c r="V5213" t="str">
        <f>"Trad IRN"</f>
        <v>Trad IRN</v>
      </c>
      <c r="W5213">
        <v>100</v>
      </c>
      <c r="X5213" t="s">
        <v>47</v>
      </c>
      <c r="Z5213" t="s">
        <v>47</v>
      </c>
      <c r="AB5213" t="s">
        <v>57</v>
      </c>
      <c r="AC5213" t="s">
        <v>48</v>
      </c>
      <c r="AD5213" t="s">
        <v>49</v>
      </c>
      <c r="AE5213" t="s">
        <v>50</v>
      </c>
      <c r="AF5213">
        <v>0</v>
      </c>
      <c r="AG5213" t="s">
        <v>56</v>
      </c>
      <c r="AH5213" t="str">
        <f>"Trad IRN"</f>
        <v>Trad IRN</v>
      </c>
      <c r="AI5213" t="str">
        <f>"Bldg IRN"</f>
        <v>Bldg IRN</v>
      </c>
      <c r="AJ5213" t="s">
        <v>48</v>
      </c>
      <c r="AK5213" t="s">
        <v>48</v>
      </c>
      <c r="AL5213" t="s">
        <v>53</v>
      </c>
      <c r="AM5213">
        <v>314.58</v>
      </c>
      <c r="AN5213">
        <v>1113.0999999999999</v>
      </c>
      <c r="AO5213">
        <v>15</v>
      </c>
    </row>
    <row r="5214" spans="1:41" x14ac:dyDescent="0.3">
      <c r="A5214" t="str">
        <f>"Trad IRN"</f>
        <v>Trad IRN</v>
      </c>
      <c r="B5214" t="str">
        <f>"Bldg IRN"</f>
        <v>Bldg IRN</v>
      </c>
      <c r="C5214" t="s">
        <v>41</v>
      </c>
      <c r="D5214" t="s">
        <v>3</v>
      </c>
      <c r="E5214" t="s">
        <v>80</v>
      </c>
      <c r="F5214" t="s">
        <v>81</v>
      </c>
      <c r="G5214" t="s">
        <v>82</v>
      </c>
      <c r="H5214" t="s">
        <v>83</v>
      </c>
      <c r="I5214" t="str">
        <f>"Trad IRN"</f>
        <v>Trad IRN</v>
      </c>
      <c r="J5214" t="s">
        <v>43</v>
      </c>
      <c r="K5214" t="s">
        <v>44</v>
      </c>
      <c r="L5214" t="s">
        <v>45</v>
      </c>
      <c r="M5214" t="s">
        <v>46</v>
      </c>
      <c r="N5214" t="str">
        <f t="shared" si="514"/>
        <v>08/18/2022</v>
      </c>
      <c r="O5214" t="str">
        <f>"12/31/2500"</f>
        <v>12/31/2500</v>
      </c>
      <c r="P5214">
        <v>1</v>
      </c>
      <c r="Q5214">
        <v>1</v>
      </c>
      <c r="S5214">
        <v>1</v>
      </c>
      <c r="T5214">
        <v>1</v>
      </c>
      <c r="U5214">
        <v>0</v>
      </c>
      <c r="V5214" t="str">
        <f>"Trad IRN"</f>
        <v>Trad IRN</v>
      </c>
      <c r="W5214">
        <v>100</v>
      </c>
      <c r="X5214" t="s">
        <v>47</v>
      </c>
      <c r="Z5214" t="s">
        <v>47</v>
      </c>
      <c r="AB5214" t="str">
        <f>"05"</f>
        <v>05</v>
      </c>
      <c r="AC5214" t="s">
        <v>48</v>
      </c>
      <c r="AD5214" t="s">
        <v>49</v>
      </c>
      <c r="AE5214" t="s">
        <v>50</v>
      </c>
      <c r="AF5214">
        <v>0</v>
      </c>
      <c r="AG5214" t="s">
        <v>56</v>
      </c>
      <c r="AH5214" t="str">
        <f>"Trad IRN"</f>
        <v>Trad IRN</v>
      </c>
      <c r="AI5214" t="str">
        <f>"Bldg IRN"</f>
        <v>Bldg IRN</v>
      </c>
      <c r="AJ5214" t="s">
        <v>48</v>
      </c>
      <c r="AK5214" t="s">
        <v>48</v>
      </c>
      <c r="AL5214" t="s">
        <v>53</v>
      </c>
      <c r="AM5214">
        <v>1113.0999999999999</v>
      </c>
      <c r="AN5214">
        <v>1113.0999999999999</v>
      </c>
      <c r="AO5214">
        <v>15</v>
      </c>
    </row>
    <row r="5215" spans="1:41" x14ac:dyDescent="0.3">
      <c r="A5215" t="str">
        <f>"Trad IRN"</f>
        <v>Trad IRN</v>
      </c>
      <c r="B5215" t="str">
        <f>"Bldg IRN"</f>
        <v>Bldg IRN</v>
      </c>
      <c r="C5215" t="s">
        <v>41</v>
      </c>
      <c r="D5215" t="s">
        <v>3</v>
      </c>
      <c r="E5215" t="s">
        <v>80</v>
      </c>
      <c r="F5215" t="s">
        <v>81</v>
      </c>
      <c r="G5215" t="s">
        <v>82</v>
      </c>
      <c r="H5215" t="s">
        <v>83</v>
      </c>
      <c r="I5215" t="str">
        <f>"Trad IRN"</f>
        <v>Trad IRN</v>
      </c>
      <c r="J5215" t="s">
        <v>43</v>
      </c>
      <c r="K5215" t="s">
        <v>44</v>
      </c>
      <c r="L5215" t="s">
        <v>45</v>
      </c>
      <c r="M5215" t="s">
        <v>59</v>
      </c>
      <c r="N5215" t="str">
        <f t="shared" si="514"/>
        <v>08/18/2022</v>
      </c>
      <c r="O5215" t="str">
        <f>"12/11/2022"</f>
        <v>12/11/2022</v>
      </c>
      <c r="P5215">
        <v>0.423232</v>
      </c>
      <c r="Q5215">
        <v>0.423232</v>
      </c>
      <c r="S5215">
        <v>0</v>
      </c>
      <c r="T5215">
        <v>0.423232</v>
      </c>
      <c r="U5215">
        <v>0</v>
      </c>
      <c r="V5215" t="s">
        <v>84</v>
      </c>
      <c r="W5215">
        <v>100</v>
      </c>
      <c r="X5215" t="s">
        <v>47</v>
      </c>
      <c r="Z5215" t="s">
        <v>47</v>
      </c>
      <c r="AB5215" t="str">
        <f>"01"</f>
        <v>01</v>
      </c>
      <c r="AC5215" t="s">
        <v>48</v>
      </c>
      <c r="AD5215" t="s">
        <v>49</v>
      </c>
      <c r="AE5215" t="s">
        <v>50</v>
      </c>
      <c r="AF5215">
        <v>0</v>
      </c>
      <c r="AG5215" t="s">
        <v>56</v>
      </c>
      <c r="AH5215" t="str">
        <f>"Trad IRN"</f>
        <v>Trad IRN</v>
      </c>
      <c r="AI5215" t="str">
        <f>"Bldg IRN"</f>
        <v>Bldg IRN</v>
      </c>
      <c r="AJ5215" t="s">
        <v>48</v>
      </c>
      <c r="AK5215" t="s">
        <v>48</v>
      </c>
      <c r="AL5215" t="s">
        <v>53</v>
      </c>
      <c r="AM5215">
        <v>471.1</v>
      </c>
      <c r="AN5215">
        <v>1113.0999999999999</v>
      </c>
      <c r="AO5215">
        <v>15</v>
      </c>
    </row>
    <row r="5216" spans="1:41" x14ac:dyDescent="0.3">
      <c r="A5216" t="str">
        <f>"Trad IRN"</f>
        <v>Trad IRN</v>
      </c>
      <c r="B5216" t="str">
        <f>"Bldg IRN"</f>
        <v>Bldg IRN</v>
      </c>
      <c r="C5216" t="s">
        <v>41</v>
      </c>
      <c r="D5216" t="s">
        <v>3</v>
      </c>
      <c r="E5216" t="s">
        <v>80</v>
      </c>
      <c r="F5216" t="s">
        <v>81</v>
      </c>
      <c r="G5216" t="s">
        <v>82</v>
      </c>
      <c r="H5216" t="s">
        <v>83</v>
      </c>
      <c r="I5216" t="str">
        <f>"Trad IRN"</f>
        <v>Trad IRN</v>
      </c>
      <c r="J5216" t="s">
        <v>43</v>
      </c>
      <c r="K5216" t="s">
        <v>44</v>
      </c>
      <c r="L5216" t="s">
        <v>45</v>
      </c>
      <c r="M5216" t="s">
        <v>46</v>
      </c>
      <c r="N5216" t="str">
        <f>"12/12/2022"</f>
        <v>12/12/2022</v>
      </c>
      <c r="O5216" t="str">
        <f t="shared" ref="O5216:O5221" si="516">"12/31/2500"</f>
        <v>12/31/2500</v>
      </c>
      <c r="P5216">
        <v>0.57676799999999995</v>
      </c>
      <c r="Q5216">
        <v>0.57676799999999995</v>
      </c>
      <c r="S5216">
        <v>0</v>
      </c>
      <c r="T5216">
        <v>0.57676799999999995</v>
      </c>
      <c r="U5216">
        <v>0</v>
      </c>
      <c r="V5216" t="str">
        <f>"Trad IRN"</f>
        <v>Trad IRN</v>
      </c>
      <c r="W5216">
        <v>100</v>
      </c>
      <c r="X5216" t="s">
        <v>47</v>
      </c>
      <c r="Z5216" t="s">
        <v>47</v>
      </c>
      <c r="AB5216" t="str">
        <f>"01"</f>
        <v>01</v>
      </c>
      <c r="AC5216" t="s">
        <v>48</v>
      </c>
      <c r="AD5216" t="s">
        <v>49</v>
      </c>
      <c r="AE5216" t="s">
        <v>50</v>
      </c>
      <c r="AF5216">
        <v>0</v>
      </c>
      <c r="AG5216" t="s">
        <v>56</v>
      </c>
      <c r="AH5216" t="str">
        <f>"Trad IRN"</f>
        <v>Trad IRN</v>
      </c>
      <c r="AI5216" t="str">
        <f>"Bldg IRN"</f>
        <v>Bldg IRN</v>
      </c>
      <c r="AJ5216" t="s">
        <v>48</v>
      </c>
      <c r="AK5216" t="s">
        <v>48</v>
      </c>
      <c r="AL5216" t="s">
        <v>53</v>
      </c>
      <c r="AM5216">
        <v>642</v>
      </c>
      <c r="AN5216">
        <v>1113.0999999999999</v>
      </c>
      <c r="AO5216">
        <v>15</v>
      </c>
    </row>
    <row r="5217" spans="1:41" x14ac:dyDescent="0.3">
      <c r="A5217" t="str">
        <f>"Trad IRN"</f>
        <v>Trad IRN</v>
      </c>
      <c r="B5217" t="str">
        <f>"Bldg IRN"</f>
        <v>Bldg IRN</v>
      </c>
      <c r="C5217" t="s">
        <v>41</v>
      </c>
      <c r="D5217" t="s">
        <v>3</v>
      </c>
      <c r="E5217" t="s">
        <v>80</v>
      </c>
      <c r="F5217" t="s">
        <v>81</v>
      </c>
      <c r="G5217" t="s">
        <v>82</v>
      </c>
      <c r="H5217" t="s">
        <v>83</v>
      </c>
      <c r="I5217" t="str">
        <f>"Trad IRN"</f>
        <v>Trad IRN</v>
      </c>
      <c r="J5217" t="s">
        <v>43</v>
      </c>
      <c r="K5217" t="s">
        <v>44</v>
      </c>
      <c r="L5217" t="s">
        <v>45</v>
      </c>
      <c r="M5217" t="s">
        <v>46</v>
      </c>
      <c r="N5217" t="str">
        <f>"08/18/2022"</f>
        <v>08/18/2022</v>
      </c>
      <c r="O5217" t="str">
        <f t="shared" si="516"/>
        <v>12/31/2500</v>
      </c>
      <c r="P5217">
        <v>1</v>
      </c>
      <c r="Q5217">
        <v>1</v>
      </c>
      <c r="S5217">
        <v>0</v>
      </c>
      <c r="T5217">
        <v>1</v>
      </c>
      <c r="U5217">
        <v>0</v>
      </c>
      <c r="V5217" t="str">
        <f>"Trad IRN"</f>
        <v>Trad IRN</v>
      </c>
      <c r="W5217">
        <v>100</v>
      </c>
      <c r="X5217" t="s">
        <v>47</v>
      </c>
      <c r="Z5217" t="s">
        <v>47</v>
      </c>
      <c r="AB5217" t="str">
        <f>"05"</f>
        <v>05</v>
      </c>
      <c r="AC5217" t="s">
        <v>48</v>
      </c>
      <c r="AD5217" t="s">
        <v>49</v>
      </c>
      <c r="AE5217" t="s">
        <v>50</v>
      </c>
      <c r="AF5217">
        <v>0</v>
      </c>
      <c r="AG5217" t="s">
        <v>56</v>
      </c>
      <c r="AH5217" t="str">
        <f>"Trad IRN"</f>
        <v>Trad IRN</v>
      </c>
      <c r="AI5217" t="str">
        <f>"Bldg IRN"</f>
        <v>Bldg IRN</v>
      </c>
      <c r="AJ5217" t="s">
        <v>48</v>
      </c>
      <c r="AK5217" t="s">
        <v>48</v>
      </c>
      <c r="AL5217" t="s">
        <v>53</v>
      </c>
      <c r="AM5217">
        <v>1113.0999999999999</v>
      </c>
      <c r="AN5217">
        <v>1113.0999999999999</v>
      </c>
      <c r="AO5217">
        <v>15</v>
      </c>
    </row>
    <row r="5218" spans="1:41" x14ac:dyDescent="0.3">
      <c r="A5218" t="str">
        <f>"Trad IRN"</f>
        <v>Trad IRN</v>
      </c>
      <c r="B5218" t="str">
        <f>"Bldg IRN"</f>
        <v>Bldg IRN</v>
      </c>
      <c r="C5218" t="s">
        <v>41</v>
      </c>
      <c r="D5218" t="s">
        <v>3</v>
      </c>
      <c r="E5218" t="s">
        <v>80</v>
      </c>
      <c r="F5218" t="s">
        <v>81</v>
      </c>
      <c r="G5218" t="s">
        <v>82</v>
      </c>
      <c r="H5218" t="s">
        <v>83</v>
      </c>
      <c r="I5218" t="str">
        <f>"Trad IRN"</f>
        <v>Trad IRN</v>
      </c>
      <c r="J5218" t="s">
        <v>43</v>
      </c>
      <c r="K5218" t="s">
        <v>44</v>
      </c>
      <c r="L5218" t="s">
        <v>45</v>
      </c>
      <c r="M5218" t="s">
        <v>46</v>
      </c>
      <c r="N5218" t="str">
        <f>"08/18/2022"</f>
        <v>08/18/2022</v>
      </c>
      <c r="O5218" t="str">
        <f t="shared" si="516"/>
        <v>12/31/2500</v>
      </c>
      <c r="P5218">
        <v>1</v>
      </c>
      <c r="Q5218">
        <v>1</v>
      </c>
      <c r="S5218">
        <v>0</v>
      </c>
      <c r="T5218">
        <v>1</v>
      </c>
      <c r="U5218">
        <v>0</v>
      </c>
      <c r="V5218" t="str">
        <f>"Trad IRN"</f>
        <v>Trad IRN</v>
      </c>
      <c r="W5218">
        <v>100</v>
      </c>
      <c r="X5218" t="s">
        <v>47</v>
      </c>
      <c r="Z5218" t="s">
        <v>47</v>
      </c>
      <c r="AB5218" t="str">
        <f>"05"</f>
        <v>05</v>
      </c>
      <c r="AC5218" t="s">
        <v>48</v>
      </c>
      <c r="AD5218" t="s">
        <v>49</v>
      </c>
      <c r="AE5218" t="s">
        <v>50</v>
      </c>
      <c r="AF5218">
        <v>0</v>
      </c>
      <c r="AG5218" t="s">
        <v>56</v>
      </c>
      <c r="AH5218" t="str">
        <f>"Trad IRN"</f>
        <v>Trad IRN</v>
      </c>
      <c r="AI5218" t="str">
        <f>"Bldg IRN"</f>
        <v>Bldg IRN</v>
      </c>
      <c r="AJ5218" t="s">
        <v>48</v>
      </c>
      <c r="AK5218" t="s">
        <v>48</v>
      </c>
      <c r="AL5218" t="s">
        <v>53</v>
      </c>
      <c r="AM5218">
        <v>1113.0999999999999</v>
      </c>
      <c r="AN5218">
        <v>1113.0999999999999</v>
      </c>
      <c r="AO5218">
        <v>15</v>
      </c>
    </row>
    <row r="5219" spans="1:41" x14ac:dyDescent="0.3">
      <c r="A5219" t="str">
        <f>"Trad IRN"</f>
        <v>Trad IRN</v>
      </c>
      <c r="B5219" t="str">
        <f>"Bldg IRN"</f>
        <v>Bldg IRN</v>
      </c>
      <c r="C5219" t="s">
        <v>41</v>
      </c>
      <c r="D5219" t="s">
        <v>3</v>
      </c>
      <c r="E5219" t="s">
        <v>80</v>
      </c>
      <c r="F5219" t="s">
        <v>81</v>
      </c>
      <c r="G5219" t="s">
        <v>82</v>
      </c>
      <c r="H5219" t="s">
        <v>83</v>
      </c>
      <c r="I5219" t="str">
        <f>"Trad IRN"</f>
        <v>Trad IRN</v>
      </c>
      <c r="J5219" t="s">
        <v>43</v>
      </c>
      <c r="K5219" t="s">
        <v>44</v>
      </c>
      <c r="L5219" t="s">
        <v>45</v>
      </c>
      <c r="M5219" t="s">
        <v>46</v>
      </c>
      <c r="N5219" t="str">
        <f>"08/18/2022"</f>
        <v>08/18/2022</v>
      </c>
      <c r="O5219" t="str">
        <f t="shared" si="516"/>
        <v>12/31/2500</v>
      </c>
      <c r="P5219">
        <v>1</v>
      </c>
      <c r="Q5219">
        <v>1</v>
      </c>
      <c r="S5219">
        <v>0</v>
      </c>
      <c r="T5219">
        <v>1</v>
      </c>
      <c r="U5219">
        <v>0</v>
      </c>
      <c r="V5219" t="str">
        <f>"Trad IRN"</f>
        <v>Trad IRN</v>
      </c>
      <c r="W5219">
        <v>100</v>
      </c>
      <c r="X5219" t="s">
        <v>47</v>
      </c>
      <c r="Z5219" t="s">
        <v>47</v>
      </c>
      <c r="AB5219" t="str">
        <f>"01"</f>
        <v>01</v>
      </c>
      <c r="AC5219" t="s">
        <v>48</v>
      </c>
      <c r="AD5219" t="s">
        <v>49</v>
      </c>
      <c r="AE5219" t="s">
        <v>50</v>
      </c>
      <c r="AF5219">
        <v>0</v>
      </c>
      <c r="AG5219" t="s">
        <v>56</v>
      </c>
      <c r="AH5219" t="str">
        <f>"Trad IRN"</f>
        <v>Trad IRN</v>
      </c>
      <c r="AI5219" t="str">
        <f>"Bldg IRN"</f>
        <v>Bldg IRN</v>
      </c>
      <c r="AJ5219" t="s">
        <v>48</v>
      </c>
      <c r="AK5219" t="s">
        <v>48</v>
      </c>
      <c r="AL5219" t="s">
        <v>53</v>
      </c>
      <c r="AM5219">
        <v>1113.0999999999999</v>
      </c>
      <c r="AN5219">
        <v>1113.0999999999999</v>
      </c>
      <c r="AO5219">
        <v>15</v>
      </c>
    </row>
    <row r="5220" spans="1:41" x14ac:dyDescent="0.3">
      <c r="A5220" t="str">
        <f>"Trad IRN"</f>
        <v>Trad IRN</v>
      </c>
      <c r="B5220" t="str">
        <f>"Bldg IRN"</f>
        <v>Bldg IRN</v>
      </c>
      <c r="C5220" t="s">
        <v>41</v>
      </c>
      <c r="D5220" t="s">
        <v>3</v>
      </c>
      <c r="E5220" t="s">
        <v>80</v>
      </c>
      <c r="F5220" t="s">
        <v>81</v>
      </c>
      <c r="G5220" t="s">
        <v>82</v>
      </c>
      <c r="H5220" t="s">
        <v>83</v>
      </c>
      <c r="I5220" t="str">
        <f>"Trad IRN"</f>
        <v>Trad IRN</v>
      </c>
      <c r="J5220" t="s">
        <v>43</v>
      </c>
      <c r="K5220" t="s">
        <v>44</v>
      </c>
      <c r="L5220" t="s">
        <v>45</v>
      </c>
      <c r="M5220" t="s">
        <v>46</v>
      </c>
      <c r="N5220" t="str">
        <f>"08/18/2022"</f>
        <v>08/18/2022</v>
      </c>
      <c r="O5220" t="str">
        <f t="shared" si="516"/>
        <v>12/31/2500</v>
      </c>
      <c r="P5220">
        <v>1</v>
      </c>
      <c r="Q5220">
        <v>1</v>
      </c>
      <c r="R5220">
        <v>1</v>
      </c>
      <c r="S5220">
        <v>0</v>
      </c>
      <c r="T5220">
        <v>1</v>
      </c>
      <c r="U5220">
        <v>0</v>
      </c>
      <c r="V5220" t="str">
        <f>"Trad IRN"</f>
        <v>Trad IRN</v>
      </c>
      <c r="W5220">
        <v>100</v>
      </c>
      <c r="X5220" t="s">
        <v>47</v>
      </c>
      <c r="Z5220" t="s">
        <v>47</v>
      </c>
      <c r="AB5220" t="str">
        <f>"04"</f>
        <v>04</v>
      </c>
      <c r="AC5220" t="str">
        <f>"10"</f>
        <v>10</v>
      </c>
      <c r="AD5220" t="str">
        <f>"2"</f>
        <v>2</v>
      </c>
      <c r="AE5220" t="s">
        <v>50</v>
      </c>
      <c r="AF5220">
        <v>0</v>
      </c>
      <c r="AG5220" t="s">
        <v>56</v>
      </c>
      <c r="AH5220" t="str">
        <f>"Trad IRN"</f>
        <v>Trad IRN</v>
      </c>
      <c r="AI5220" t="str">
        <f>"Bldg IRN"</f>
        <v>Bldg IRN</v>
      </c>
      <c r="AJ5220" t="s">
        <v>48</v>
      </c>
      <c r="AK5220" t="s">
        <v>48</v>
      </c>
      <c r="AL5220" t="s">
        <v>53</v>
      </c>
      <c r="AM5220">
        <v>1113.0999999999999</v>
      </c>
      <c r="AN5220">
        <v>1113.0999999999999</v>
      </c>
      <c r="AO5220">
        <v>15</v>
      </c>
    </row>
    <row r="5221" spans="1:41" x14ac:dyDescent="0.3">
      <c r="A5221" t="str">
        <f>"Trad IRN"</f>
        <v>Trad IRN</v>
      </c>
      <c r="B5221" t="str">
        <f>"Bldg IRN"</f>
        <v>Bldg IRN</v>
      </c>
      <c r="C5221" t="s">
        <v>41</v>
      </c>
      <c r="D5221" t="s">
        <v>3</v>
      </c>
      <c r="E5221" t="s">
        <v>80</v>
      </c>
      <c r="F5221" t="s">
        <v>81</v>
      </c>
      <c r="G5221" t="s">
        <v>82</v>
      </c>
      <c r="H5221" t="s">
        <v>83</v>
      </c>
      <c r="I5221" t="str">
        <f>"Trad IRN"</f>
        <v>Trad IRN</v>
      </c>
      <c r="J5221" t="s">
        <v>43</v>
      </c>
      <c r="K5221" t="s">
        <v>44</v>
      </c>
      <c r="L5221" t="s">
        <v>45</v>
      </c>
      <c r="M5221" t="s">
        <v>46</v>
      </c>
      <c r="N5221" t="str">
        <f>"12/08/2022"</f>
        <v>12/08/2022</v>
      </c>
      <c r="O5221" t="str">
        <f t="shared" si="516"/>
        <v>12/31/2500</v>
      </c>
      <c r="P5221">
        <v>0.58830300000000002</v>
      </c>
      <c r="Q5221">
        <v>0.58830300000000002</v>
      </c>
      <c r="R5221">
        <v>0.53062600000000004</v>
      </c>
      <c r="S5221">
        <v>0</v>
      </c>
      <c r="T5221">
        <v>0.58830300000000002</v>
      </c>
      <c r="U5221">
        <v>0</v>
      </c>
      <c r="V5221" t="str">
        <f>"Trad IRN"</f>
        <v>Trad IRN</v>
      </c>
      <c r="W5221">
        <v>100</v>
      </c>
      <c r="X5221" t="s">
        <v>47</v>
      </c>
      <c r="Z5221" t="s">
        <v>47</v>
      </c>
      <c r="AB5221" t="str">
        <f>"03"</f>
        <v>03</v>
      </c>
      <c r="AC5221" t="str">
        <f>"10"</f>
        <v>10</v>
      </c>
      <c r="AD5221" t="str">
        <f>"2"</f>
        <v>2</v>
      </c>
      <c r="AE5221" t="s">
        <v>55</v>
      </c>
      <c r="AF5221">
        <v>0</v>
      </c>
      <c r="AG5221" t="s">
        <v>56</v>
      </c>
      <c r="AH5221" t="str">
        <f>"Trad IRN"</f>
        <v>Trad IRN</v>
      </c>
      <c r="AI5221" t="str">
        <f>"Bldg IRN"</f>
        <v>Bldg IRN</v>
      </c>
      <c r="AJ5221" t="s">
        <v>48</v>
      </c>
      <c r="AK5221" t="s">
        <v>48</v>
      </c>
      <c r="AL5221" t="s">
        <v>53</v>
      </c>
      <c r="AM5221">
        <v>654.84</v>
      </c>
      <c r="AN5221">
        <v>1113.0999999999999</v>
      </c>
      <c r="AO5221">
        <v>15</v>
      </c>
    </row>
    <row r="5222" spans="1:41" x14ac:dyDescent="0.3">
      <c r="A5222" t="str">
        <f>"Trad IRN"</f>
        <v>Trad IRN</v>
      </c>
      <c r="B5222" t="str">
        <f>"Bldg IRN"</f>
        <v>Bldg IRN</v>
      </c>
      <c r="C5222" t="s">
        <v>41</v>
      </c>
      <c r="D5222" t="s">
        <v>3</v>
      </c>
      <c r="E5222" t="s">
        <v>80</v>
      </c>
      <c r="F5222" t="s">
        <v>81</v>
      </c>
      <c r="G5222" t="s">
        <v>82</v>
      </c>
      <c r="H5222" t="s">
        <v>83</v>
      </c>
      <c r="I5222" t="str">
        <f>"Trad IRN"</f>
        <v>Trad IRN</v>
      </c>
      <c r="J5222" t="s">
        <v>43</v>
      </c>
      <c r="K5222" t="s">
        <v>44</v>
      </c>
      <c r="L5222" t="s">
        <v>45</v>
      </c>
      <c r="M5222" t="s">
        <v>46</v>
      </c>
      <c r="N5222" t="str">
        <f>"11/14/2022"</f>
        <v>11/14/2022</v>
      </c>
      <c r="O5222" t="str">
        <f>"12/07/2022"</f>
        <v>12/07/2022</v>
      </c>
      <c r="P5222">
        <v>8.6514999999999995E-2</v>
      </c>
      <c r="Q5222">
        <v>8.6514999999999995E-2</v>
      </c>
      <c r="S5222">
        <v>0</v>
      </c>
      <c r="T5222">
        <v>8.6514999999999995E-2</v>
      </c>
      <c r="U5222">
        <v>0</v>
      </c>
      <c r="V5222" t="str">
        <f>"Trad IRN"</f>
        <v>Trad IRN</v>
      </c>
      <c r="W5222">
        <v>100</v>
      </c>
      <c r="X5222" t="s">
        <v>47</v>
      </c>
      <c r="Z5222" t="s">
        <v>47</v>
      </c>
      <c r="AB5222" t="str">
        <f>"03"</f>
        <v>03</v>
      </c>
      <c r="AC5222" t="s">
        <v>48</v>
      </c>
      <c r="AD5222" t="s">
        <v>49</v>
      </c>
      <c r="AE5222" t="s">
        <v>55</v>
      </c>
      <c r="AF5222">
        <v>0</v>
      </c>
      <c r="AG5222" t="s">
        <v>56</v>
      </c>
      <c r="AH5222" t="str">
        <f>"Trad IRN"</f>
        <v>Trad IRN</v>
      </c>
      <c r="AI5222" t="str">
        <f>"Bldg IRN"</f>
        <v>Bldg IRN</v>
      </c>
      <c r="AJ5222" t="s">
        <v>48</v>
      </c>
      <c r="AK5222" t="s">
        <v>48</v>
      </c>
      <c r="AL5222" t="s">
        <v>53</v>
      </c>
      <c r="AM5222">
        <v>96.3</v>
      </c>
      <c r="AN5222">
        <v>1113.0999999999999</v>
      </c>
      <c r="AO5222">
        <v>15</v>
      </c>
    </row>
    <row r="5223" spans="1:41" x14ac:dyDescent="0.3">
      <c r="A5223" t="str">
        <f>"Trad IRN"</f>
        <v>Trad IRN</v>
      </c>
      <c r="B5223" t="str">
        <f>"Bldg IRN"</f>
        <v>Bldg IRN</v>
      </c>
      <c r="C5223" t="s">
        <v>41</v>
      </c>
      <c r="D5223" t="s">
        <v>3</v>
      </c>
      <c r="E5223" t="s">
        <v>80</v>
      </c>
      <c r="F5223" t="s">
        <v>81</v>
      </c>
      <c r="G5223" t="s">
        <v>82</v>
      </c>
      <c r="H5223" t="s">
        <v>83</v>
      </c>
      <c r="I5223" t="str">
        <f>"Trad IRN"</f>
        <v>Trad IRN</v>
      </c>
      <c r="J5223" t="s">
        <v>43</v>
      </c>
      <c r="K5223" t="s">
        <v>44</v>
      </c>
      <c r="L5223" t="s">
        <v>45</v>
      </c>
      <c r="M5223" t="s">
        <v>46</v>
      </c>
      <c r="N5223" t="str">
        <f t="shared" ref="N5223:N5255" si="517">"08/18/2022"</f>
        <v>08/18/2022</v>
      </c>
      <c r="O5223" t="str">
        <f>"11/13/2022"</f>
        <v>11/13/2022</v>
      </c>
      <c r="P5223">
        <v>0.32518200000000003</v>
      </c>
      <c r="Q5223">
        <v>0.32518200000000003</v>
      </c>
      <c r="S5223">
        <v>0</v>
      </c>
      <c r="T5223">
        <v>0.32518200000000003</v>
      </c>
      <c r="U5223">
        <v>0</v>
      </c>
      <c r="V5223" t="str">
        <f>"Trad IRN"</f>
        <v>Trad IRN</v>
      </c>
      <c r="W5223">
        <v>100</v>
      </c>
      <c r="X5223" t="s">
        <v>47</v>
      </c>
      <c r="Z5223" t="s">
        <v>47</v>
      </c>
      <c r="AB5223" t="str">
        <f>"03"</f>
        <v>03</v>
      </c>
      <c r="AC5223" t="s">
        <v>48</v>
      </c>
      <c r="AD5223" t="s">
        <v>49</v>
      </c>
      <c r="AE5223" t="s">
        <v>50</v>
      </c>
      <c r="AF5223">
        <v>0</v>
      </c>
      <c r="AG5223" t="s">
        <v>56</v>
      </c>
      <c r="AH5223" t="str">
        <f>"Trad IRN"</f>
        <v>Trad IRN</v>
      </c>
      <c r="AI5223" t="str">
        <f>"Bldg IRN"</f>
        <v>Bldg IRN</v>
      </c>
      <c r="AJ5223" t="s">
        <v>48</v>
      </c>
      <c r="AK5223" t="s">
        <v>48</v>
      </c>
      <c r="AL5223" t="s">
        <v>53</v>
      </c>
      <c r="AM5223">
        <v>361.96</v>
      </c>
      <c r="AN5223">
        <v>1113.0999999999999</v>
      </c>
      <c r="AO5223">
        <v>15</v>
      </c>
    </row>
    <row r="5224" spans="1:41" x14ac:dyDescent="0.3">
      <c r="A5224" t="str">
        <f>"Trad IRN"</f>
        <v>Trad IRN</v>
      </c>
      <c r="B5224" t="str">
        <f>"Bldg IRN"</f>
        <v>Bldg IRN</v>
      </c>
      <c r="C5224" t="s">
        <v>41</v>
      </c>
      <c r="D5224" t="s">
        <v>3</v>
      </c>
      <c r="E5224" t="s">
        <v>80</v>
      </c>
      <c r="F5224" t="s">
        <v>81</v>
      </c>
      <c r="G5224" t="s">
        <v>82</v>
      </c>
      <c r="H5224" t="s">
        <v>83</v>
      </c>
      <c r="I5224" t="str">
        <f>"Trad IRN"</f>
        <v>Trad IRN</v>
      </c>
      <c r="J5224" t="s">
        <v>43</v>
      </c>
      <c r="K5224" t="s">
        <v>44</v>
      </c>
      <c r="L5224" t="s">
        <v>45</v>
      </c>
      <c r="M5224" t="s">
        <v>46</v>
      </c>
      <c r="N5224" t="str">
        <f t="shared" si="517"/>
        <v>08/18/2022</v>
      </c>
      <c r="O5224" t="str">
        <f t="shared" ref="O5224:O5255" si="518">"12/31/2500"</f>
        <v>12/31/2500</v>
      </c>
      <c r="P5224">
        <v>1</v>
      </c>
      <c r="Q5224">
        <v>1</v>
      </c>
      <c r="S5224">
        <v>0</v>
      </c>
      <c r="T5224">
        <v>1</v>
      </c>
      <c r="U5224">
        <v>0</v>
      </c>
      <c r="V5224" t="str">
        <f>"Trad IRN"</f>
        <v>Trad IRN</v>
      </c>
      <c r="W5224">
        <v>100</v>
      </c>
      <c r="X5224" t="s">
        <v>47</v>
      </c>
      <c r="Z5224" t="s">
        <v>47</v>
      </c>
      <c r="AB5224" t="s">
        <v>57</v>
      </c>
      <c r="AC5224" t="s">
        <v>48</v>
      </c>
      <c r="AD5224" t="s">
        <v>49</v>
      </c>
      <c r="AE5224" t="s">
        <v>50</v>
      </c>
      <c r="AF5224">
        <v>0</v>
      </c>
      <c r="AG5224" t="s">
        <v>56</v>
      </c>
      <c r="AH5224" t="str">
        <f>"Trad IRN"</f>
        <v>Trad IRN</v>
      </c>
      <c r="AI5224" t="str">
        <f>"Bldg IRN"</f>
        <v>Bldg IRN</v>
      </c>
      <c r="AJ5224" t="s">
        <v>48</v>
      </c>
      <c r="AK5224" t="s">
        <v>48</v>
      </c>
      <c r="AL5224" t="s">
        <v>53</v>
      </c>
      <c r="AM5224">
        <v>1113.0999999999999</v>
      </c>
      <c r="AN5224">
        <v>1113.0999999999999</v>
      </c>
      <c r="AO5224">
        <v>15</v>
      </c>
    </row>
    <row r="5225" spans="1:41" x14ac:dyDescent="0.3">
      <c r="A5225" t="str">
        <f>"Trad IRN"</f>
        <v>Trad IRN</v>
      </c>
      <c r="B5225" t="str">
        <f>"Bldg IRN"</f>
        <v>Bldg IRN</v>
      </c>
      <c r="C5225" t="s">
        <v>41</v>
      </c>
      <c r="D5225" t="s">
        <v>3</v>
      </c>
      <c r="E5225" t="s">
        <v>80</v>
      </c>
      <c r="F5225" t="s">
        <v>81</v>
      </c>
      <c r="G5225" t="s">
        <v>82</v>
      </c>
      <c r="H5225" t="s">
        <v>83</v>
      </c>
      <c r="I5225" t="str">
        <f>"Trad IRN"</f>
        <v>Trad IRN</v>
      </c>
      <c r="J5225" t="s">
        <v>43</v>
      </c>
      <c r="K5225" t="s">
        <v>44</v>
      </c>
      <c r="L5225" t="s">
        <v>45</v>
      </c>
      <c r="M5225" t="s">
        <v>46</v>
      </c>
      <c r="N5225" t="str">
        <f t="shared" si="517"/>
        <v>08/18/2022</v>
      </c>
      <c r="O5225" t="str">
        <f t="shared" si="518"/>
        <v>12/31/2500</v>
      </c>
      <c r="P5225">
        <v>1</v>
      </c>
      <c r="Q5225">
        <v>1</v>
      </c>
      <c r="S5225">
        <v>0</v>
      </c>
      <c r="T5225">
        <v>1</v>
      </c>
      <c r="U5225">
        <v>0</v>
      </c>
      <c r="V5225" t="str">
        <f>"Trad IRN"</f>
        <v>Trad IRN</v>
      </c>
      <c r="W5225">
        <v>100</v>
      </c>
      <c r="X5225" t="s">
        <v>47</v>
      </c>
      <c r="Z5225" t="s">
        <v>47</v>
      </c>
      <c r="AB5225" t="str">
        <f>"01"</f>
        <v>01</v>
      </c>
      <c r="AC5225" t="s">
        <v>48</v>
      </c>
      <c r="AD5225" t="s">
        <v>49</v>
      </c>
      <c r="AE5225" t="s">
        <v>55</v>
      </c>
      <c r="AF5225">
        <v>0</v>
      </c>
      <c r="AG5225" t="s">
        <v>56</v>
      </c>
      <c r="AH5225" t="str">
        <f>"Trad IRN"</f>
        <v>Trad IRN</v>
      </c>
      <c r="AI5225" t="str">
        <f>"Bldg IRN"</f>
        <v>Bldg IRN</v>
      </c>
      <c r="AJ5225" t="s">
        <v>48</v>
      </c>
      <c r="AK5225" t="s">
        <v>48</v>
      </c>
      <c r="AL5225" t="s">
        <v>53</v>
      </c>
      <c r="AM5225">
        <v>1113.0999999999999</v>
      </c>
      <c r="AN5225">
        <v>1113.0999999999999</v>
      </c>
      <c r="AO5225">
        <v>15</v>
      </c>
    </row>
    <row r="5226" spans="1:41" x14ac:dyDescent="0.3">
      <c r="A5226" t="str">
        <f>"Trad IRN"</f>
        <v>Trad IRN</v>
      </c>
      <c r="B5226" t="str">
        <f>"Bldg IRN"</f>
        <v>Bldg IRN</v>
      </c>
      <c r="C5226" t="s">
        <v>41</v>
      </c>
      <c r="D5226" t="s">
        <v>3</v>
      </c>
      <c r="E5226" t="s">
        <v>80</v>
      </c>
      <c r="F5226" t="s">
        <v>81</v>
      </c>
      <c r="G5226" t="s">
        <v>82</v>
      </c>
      <c r="H5226" t="s">
        <v>83</v>
      </c>
      <c r="I5226" t="str">
        <f>"Trad IRN"</f>
        <v>Trad IRN</v>
      </c>
      <c r="J5226" t="s">
        <v>43</v>
      </c>
      <c r="K5226" t="s">
        <v>44</v>
      </c>
      <c r="L5226" t="s">
        <v>45</v>
      </c>
      <c r="M5226" t="s">
        <v>46</v>
      </c>
      <c r="N5226" t="str">
        <f t="shared" si="517"/>
        <v>08/18/2022</v>
      </c>
      <c r="O5226" t="str">
        <f t="shared" si="518"/>
        <v>12/31/2500</v>
      </c>
      <c r="P5226">
        <v>1</v>
      </c>
      <c r="Q5226">
        <v>1</v>
      </c>
      <c r="S5226">
        <v>0</v>
      </c>
      <c r="T5226">
        <v>1</v>
      </c>
      <c r="U5226">
        <v>0</v>
      </c>
      <c r="V5226" t="str">
        <f>"Trad IRN"</f>
        <v>Trad IRN</v>
      </c>
      <c r="W5226">
        <v>100</v>
      </c>
      <c r="X5226" t="s">
        <v>47</v>
      </c>
      <c r="Z5226" t="s">
        <v>47</v>
      </c>
      <c r="AB5226" t="str">
        <f>"03"</f>
        <v>03</v>
      </c>
      <c r="AC5226" t="s">
        <v>48</v>
      </c>
      <c r="AD5226" t="s">
        <v>49</v>
      </c>
      <c r="AE5226" t="s">
        <v>55</v>
      </c>
      <c r="AF5226">
        <v>0</v>
      </c>
      <c r="AG5226" t="s">
        <v>56</v>
      </c>
      <c r="AH5226" t="str">
        <f>"Trad IRN"</f>
        <v>Trad IRN</v>
      </c>
      <c r="AI5226" t="str">
        <f>"Bldg IRN"</f>
        <v>Bldg IRN</v>
      </c>
      <c r="AJ5226" t="s">
        <v>48</v>
      </c>
      <c r="AK5226" t="s">
        <v>48</v>
      </c>
      <c r="AL5226" t="s">
        <v>53</v>
      </c>
      <c r="AM5226">
        <v>1113.0999999999999</v>
      </c>
      <c r="AN5226">
        <v>1113.0999999999999</v>
      </c>
      <c r="AO5226">
        <v>15</v>
      </c>
    </row>
    <row r="5227" spans="1:41" x14ac:dyDescent="0.3">
      <c r="A5227" t="str">
        <f>"Trad IRN"</f>
        <v>Trad IRN</v>
      </c>
      <c r="B5227" t="str">
        <f>"Bldg IRN"</f>
        <v>Bldg IRN</v>
      </c>
      <c r="C5227" t="s">
        <v>41</v>
      </c>
      <c r="D5227" t="s">
        <v>3</v>
      </c>
      <c r="E5227" t="s">
        <v>80</v>
      </c>
      <c r="F5227" t="s">
        <v>81</v>
      </c>
      <c r="G5227" t="s">
        <v>82</v>
      </c>
      <c r="H5227" t="s">
        <v>83</v>
      </c>
      <c r="I5227" t="str">
        <f>"Trad IRN"</f>
        <v>Trad IRN</v>
      </c>
      <c r="J5227" t="s">
        <v>43</v>
      </c>
      <c r="K5227" t="s">
        <v>44</v>
      </c>
      <c r="L5227" t="s">
        <v>45</v>
      </c>
      <c r="M5227" t="s">
        <v>46</v>
      </c>
      <c r="N5227" t="str">
        <f t="shared" si="517"/>
        <v>08/18/2022</v>
      </c>
      <c r="O5227" t="str">
        <f t="shared" si="518"/>
        <v>12/31/2500</v>
      </c>
      <c r="P5227">
        <v>1</v>
      </c>
      <c r="Q5227">
        <v>1</v>
      </c>
      <c r="S5227">
        <v>0</v>
      </c>
      <c r="T5227">
        <v>1</v>
      </c>
      <c r="U5227">
        <v>0</v>
      </c>
      <c r="V5227" t="str">
        <f>"Trad IRN"</f>
        <v>Trad IRN</v>
      </c>
      <c r="W5227">
        <v>100</v>
      </c>
      <c r="X5227" t="s">
        <v>47</v>
      </c>
      <c r="Z5227" t="s">
        <v>47</v>
      </c>
      <c r="AB5227" t="str">
        <f>"02"</f>
        <v>02</v>
      </c>
      <c r="AC5227" t="s">
        <v>48</v>
      </c>
      <c r="AD5227" t="s">
        <v>49</v>
      </c>
      <c r="AE5227" t="s">
        <v>50</v>
      </c>
      <c r="AF5227">
        <v>0</v>
      </c>
      <c r="AG5227" t="s">
        <v>56</v>
      </c>
      <c r="AH5227" t="str">
        <f>"Trad IRN"</f>
        <v>Trad IRN</v>
      </c>
      <c r="AI5227" t="str">
        <f>"Bldg IRN"</f>
        <v>Bldg IRN</v>
      </c>
      <c r="AJ5227" t="s">
        <v>48</v>
      </c>
      <c r="AK5227" t="s">
        <v>48</v>
      </c>
      <c r="AL5227" t="s">
        <v>53</v>
      </c>
      <c r="AM5227">
        <v>1113.0999999999999</v>
      </c>
      <c r="AN5227">
        <v>1113.0999999999999</v>
      </c>
      <c r="AO5227">
        <v>15</v>
      </c>
    </row>
    <row r="5228" spans="1:41" x14ac:dyDescent="0.3">
      <c r="A5228" t="str">
        <f>"Trad IRN"</f>
        <v>Trad IRN</v>
      </c>
      <c r="B5228" t="str">
        <f>"Bldg IRN"</f>
        <v>Bldg IRN</v>
      </c>
      <c r="C5228" t="s">
        <v>41</v>
      </c>
      <c r="D5228" t="s">
        <v>3</v>
      </c>
      <c r="E5228" t="s">
        <v>80</v>
      </c>
      <c r="F5228" t="s">
        <v>81</v>
      </c>
      <c r="G5228" t="s">
        <v>82</v>
      </c>
      <c r="H5228" t="s">
        <v>83</v>
      </c>
      <c r="I5228" t="str">
        <f>"Trad IRN"</f>
        <v>Trad IRN</v>
      </c>
      <c r="J5228" t="s">
        <v>43</v>
      </c>
      <c r="K5228" t="s">
        <v>44</v>
      </c>
      <c r="L5228" t="s">
        <v>45</v>
      </c>
      <c r="M5228" t="s">
        <v>46</v>
      </c>
      <c r="N5228" t="str">
        <f t="shared" si="517"/>
        <v>08/18/2022</v>
      </c>
      <c r="O5228" t="str">
        <f t="shared" si="518"/>
        <v>12/31/2500</v>
      </c>
      <c r="P5228">
        <v>1</v>
      </c>
      <c r="Q5228">
        <v>1</v>
      </c>
      <c r="S5228">
        <v>0</v>
      </c>
      <c r="T5228">
        <v>1</v>
      </c>
      <c r="U5228">
        <v>0</v>
      </c>
      <c r="V5228" t="str">
        <f>"Trad IRN"</f>
        <v>Trad IRN</v>
      </c>
      <c r="W5228">
        <v>100</v>
      </c>
      <c r="X5228" t="s">
        <v>47</v>
      </c>
      <c r="Z5228" t="s">
        <v>47</v>
      </c>
      <c r="AB5228" t="str">
        <f>"03"</f>
        <v>03</v>
      </c>
      <c r="AC5228" t="s">
        <v>48</v>
      </c>
      <c r="AD5228" t="s">
        <v>49</v>
      </c>
      <c r="AE5228" t="s">
        <v>50</v>
      </c>
      <c r="AF5228">
        <v>0</v>
      </c>
      <c r="AG5228" t="s">
        <v>56</v>
      </c>
      <c r="AH5228" t="str">
        <f>"Trad IRN"</f>
        <v>Trad IRN</v>
      </c>
      <c r="AI5228" t="str">
        <f>"Bldg IRN"</f>
        <v>Bldg IRN</v>
      </c>
      <c r="AJ5228" t="s">
        <v>48</v>
      </c>
      <c r="AK5228" t="s">
        <v>48</v>
      </c>
      <c r="AL5228" t="s">
        <v>53</v>
      </c>
      <c r="AM5228">
        <v>1113.0999999999999</v>
      </c>
      <c r="AN5228">
        <v>1113.0999999999999</v>
      </c>
      <c r="AO5228">
        <v>15</v>
      </c>
    </row>
    <row r="5229" spans="1:41" x14ac:dyDescent="0.3">
      <c r="A5229" t="str">
        <f>"Trad IRN"</f>
        <v>Trad IRN</v>
      </c>
      <c r="B5229" t="str">
        <f>"Bldg IRN"</f>
        <v>Bldg IRN</v>
      </c>
      <c r="C5229" t="s">
        <v>41</v>
      </c>
      <c r="D5229" t="s">
        <v>3</v>
      </c>
      <c r="E5229" t="s">
        <v>80</v>
      </c>
      <c r="F5229" t="s">
        <v>81</v>
      </c>
      <c r="G5229" t="s">
        <v>82</v>
      </c>
      <c r="H5229" t="s">
        <v>83</v>
      </c>
      <c r="I5229" t="str">
        <f>"Trad IRN"</f>
        <v>Trad IRN</v>
      </c>
      <c r="J5229" t="s">
        <v>43</v>
      </c>
      <c r="K5229" t="s">
        <v>44</v>
      </c>
      <c r="L5229" t="s">
        <v>45</v>
      </c>
      <c r="M5229" t="s">
        <v>46</v>
      </c>
      <c r="N5229" t="str">
        <f t="shared" si="517"/>
        <v>08/18/2022</v>
      </c>
      <c r="O5229" t="str">
        <f t="shared" si="518"/>
        <v>12/31/2500</v>
      </c>
      <c r="P5229">
        <v>1</v>
      </c>
      <c r="Q5229">
        <v>1</v>
      </c>
      <c r="R5229">
        <v>1</v>
      </c>
      <c r="S5229">
        <v>0</v>
      </c>
      <c r="T5229">
        <v>1</v>
      </c>
      <c r="U5229">
        <v>0</v>
      </c>
      <c r="V5229" t="str">
        <f>"Trad IRN"</f>
        <v>Trad IRN</v>
      </c>
      <c r="W5229">
        <v>100</v>
      </c>
      <c r="X5229" t="s">
        <v>47</v>
      </c>
      <c r="Z5229" t="s">
        <v>47</v>
      </c>
      <c r="AB5229" t="str">
        <f>"05"</f>
        <v>05</v>
      </c>
      <c r="AC5229" t="str">
        <f>"10"</f>
        <v>10</v>
      </c>
      <c r="AD5229" t="str">
        <f>"2"</f>
        <v>2</v>
      </c>
      <c r="AE5229" t="s">
        <v>55</v>
      </c>
      <c r="AF5229">
        <v>0</v>
      </c>
      <c r="AG5229" t="s">
        <v>56</v>
      </c>
      <c r="AH5229" t="str">
        <f>"Trad IRN"</f>
        <v>Trad IRN</v>
      </c>
      <c r="AI5229" t="str">
        <f>"Bldg IRN"</f>
        <v>Bldg IRN</v>
      </c>
      <c r="AJ5229" t="s">
        <v>48</v>
      </c>
      <c r="AK5229" t="s">
        <v>48</v>
      </c>
      <c r="AL5229" t="s">
        <v>53</v>
      </c>
      <c r="AM5229">
        <v>1113.0999999999999</v>
      </c>
      <c r="AN5229">
        <v>1113.0999999999999</v>
      </c>
      <c r="AO5229">
        <v>15</v>
      </c>
    </row>
    <row r="5230" spans="1:41" x14ac:dyDescent="0.3">
      <c r="A5230" t="str">
        <f>"Trad IRN"</f>
        <v>Trad IRN</v>
      </c>
      <c r="B5230" t="str">
        <f>"Bldg IRN"</f>
        <v>Bldg IRN</v>
      </c>
      <c r="C5230" t="s">
        <v>41</v>
      </c>
      <c r="D5230" t="s">
        <v>3</v>
      </c>
      <c r="E5230" t="s">
        <v>80</v>
      </c>
      <c r="F5230" t="s">
        <v>81</v>
      </c>
      <c r="G5230" t="s">
        <v>82</v>
      </c>
      <c r="H5230" t="s">
        <v>83</v>
      </c>
      <c r="I5230" t="str">
        <f>"Trad IRN"</f>
        <v>Trad IRN</v>
      </c>
      <c r="J5230" t="s">
        <v>43</v>
      </c>
      <c r="K5230" t="s">
        <v>44</v>
      </c>
      <c r="L5230" t="s">
        <v>45</v>
      </c>
      <c r="M5230" t="s">
        <v>46</v>
      </c>
      <c r="N5230" t="str">
        <f t="shared" si="517"/>
        <v>08/18/2022</v>
      </c>
      <c r="O5230" t="str">
        <f t="shared" si="518"/>
        <v>12/31/2500</v>
      </c>
      <c r="P5230">
        <v>1</v>
      </c>
      <c r="Q5230">
        <v>1</v>
      </c>
      <c r="S5230">
        <v>0</v>
      </c>
      <c r="T5230">
        <v>1</v>
      </c>
      <c r="U5230">
        <v>0</v>
      </c>
      <c r="V5230" t="str">
        <f>"Trad IRN"</f>
        <v>Trad IRN</v>
      </c>
      <c r="W5230">
        <v>100</v>
      </c>
      <c r="X5230" t="s">
        <v>47</v>
      </c>
      <c r="Z5230" t="s">
        <v>47</v>
      </c>
      <c r="AB5230" t="str">
        <f>"01"</f>
        <v>01</v>
      </c>
      <c r="AC5230" t="s">
        <v>48</v>
      </c>
      <c r="AD5230" t="s">
        <v>49</v>
      </c>
      <c r="AE5230" t="s">
        <v>50</v>
      </c>
      <c r="AF5230">
        <v>0</v>
      </c>
      <c r="AG5230" t="s">
        <v>56</v>
      </c>
      <c r="AH5230" t="str">
        <f>"Trad IRN"</f>
        <v>Trad IRN</v>
      </c>
      <c r="AI5230" t="str">
        <f>"Bldg IRN"</f>
        <v>Bldg IRN</v>
      </c>
      <c r="AJ5230" t="s">
        <v>48</v>
      </c>
      <c r="AK5230" t="s">
        <v>48</v>
      </c>
      <c r="AL5230" t="s">
        <v>53</v>
      </c>
      <c r="AM5230">
        <v>1113.0999999999999</v>
      </c>
      <c r="AN5230">
        <v>1113.0999999999999</v>
      </c>
      <c r="AO5230">
        <v>15</v>
      </c>
    </row>
    <row r="5231" spans="1:41" x14ac:dyDescent="0.3">
      <c r="A5231" t="str">
        <f>"Trad IRN"</f>
        <v>Trad IRN</v>
      </c>
      <c r="B5231" t="str">
        <f>"Bldg IRN"</f>
        <v>Bldg IRN</v>
      </c>
      <c r="C5231" t="s">
        <v>41</v>
      </c>
      <c r="D5231" t="s">
        <v>3</v>
      </c>
      <c r="E5231" t="s">
        <v>80</v>
      </c>
      <c r="F5231" t="s">
        <v>81</v>
      </c>
      <c r="G5231" t="s">
        <v>82</v>
      </c>
      <c r="H5231" t="s">
        <v>83</v>
      </c>
      <c r="I5231" t="str">
        <f>"Trad IRN"</f>
        <v>Trad IRN</v>
      </c>
      <c r="J5231" t="s">
        <v>43</v>
      </c>
      <c r="K5231" t="s">
        <v>44</v>
      </c>
      <c r="L5231" t="s">
        <v>45</v>
      </c>
      <c r="M5231" t="s">
        <v>46</v>
      </c>
      <c r="N5231" t="str">
        <f t="shared" si="517"/>
        <v>08/18/2022</v>
      </c>
      <c r="O5231" t="str">
        <f t="shared" si="518"/>
        <v>12/31/2500</v>
      </c>
      <c r="P5231">
        <v>1</v>
      </c>
      <c r="Q5231">
        <v>1</v>
      </c>
      <c r="S5231">
        <v>0</v>
      </c>
      <c r="T5231">
        <v>1</v>
      </c>
      <c r="U5231">
        <v>0</v>
      </c>
      <c r="V5231" t="str">
        <f>"Trad IRN"</f>
        <v>Trad IRN</v>
      </c>
      <c r="W5231">
        <v>100</v>
      </c>
      <c r="X5231" t="s">
        <v>47</v>
      </c>
      <c r="Z5231" t="s">
        <v>47</v>
      </c>
      <c r="AB5231" t="str">
        <f>"03"</f>
        <v>03</v>
      </c>
      <c r="AC5231" t="s">
        <v>48</v>
      </c>
      <c r="AD5231" t="s">
        <v>49</v>
      </c>
      <c r="AE5231" t="s">
        <v>50</v>
      </c>
      <c r="AF5231">
        <v>0</v>
      </c>
      <c r="AG5231" t="s">
        <v>56</v>
      </c>
      <c r="AH5231" t="str">
        <f>"Trad IRN"</f>
        <v>Trad IRN</v>
      </c>
      <c r="AI5231" t="str">
        <f>"Bldg IRN"</f>
        <v>Bldg IRN</v>
      </c>
      <c r="AJ5231" t="s">
        <v>48</v>
      </c>
      <c r="AK5231" t="s">
        <v>48</v>
      </c>
      <c r="AL5231" t="s">
        <v>53</v>
      </c>
      <c r="AM5231">
        <v>1113.0999999999999</v>
      </c>
      <c r="AN5231">
        <v>1113.0999999999999</v>
      </c>
      <c r="AO5231">
        <v>15</v>
      </c>
    </row>
    <row r="5232" spans="1:41" x14ac:dyDescent="0.3">
      <c r="A5232" t="str">
        <f>"Trad IRN"</f>
        <v>Trad IRN</v>
      </c>
      <c r="B5232" t="str">
        <f>"Bldg IRN"</f>
        <v>Bldg IRN</v>
      </c>
      <c r="C5232" t="s">
        <v>41</v>
      </c>
      <c r="D5232" t="s">
        <v>3</v>
      </c>
      <c r="E5232" t="s">
        <v>80</v>
      </c>
      <c r="F5232" t="s">
        <v>81</v>
      </c>
      <c r="G5232" t="s">
        <v>82</v>
      </c>
      <c r="H5232" t="s">
        <v>83</v>
      </c>
      <c r="I5232" t="str">
        <f>"Trad IRN"</f>
        <v>Trad IRN</v>
      </c>
      <c r="J5232" t="s">
        <v>43</v>
      </c>
      <c r="K5232" t="s">
        <v>44</v>
      </c>
      <c r="L5232" t="s">
        <v>45</v>
      </c>
      <c r="M5232" t="s">
        <v>46</v>
      </c>
      <c r="N5232" t="str">
        <f t="shared" si="517"/>
        <v>08/18/2022</v>
      </c>
      <c r="O5232" t="str">
        <f t="shared" si="518"/>
        <v>12/31/2500</v>
      </c>
      <c r="P5232">
        <v>1</v>
      </c>
      <c r="Q5232">
        <v>1</v>
      </c>
      <c r="S5232">
        <v>0</v>
      </c>
      <c r="T5232">
        <v>1</v>
      </c>
      <c r="U5232">
        <v>0</v>
      </c>
      <c r="V5232" t="str">
        <f>"Trad IRN"</f>
        <v>Trad IRN</v>
      </c>
      <c r="W5232">
        <v>100</v>
      </c>
      <c r="X5232" t="s">
        <v>47</v>
      </c>
      <c r="Z5232" t="s">
        <v>47</v>
      </c>
      <c r="AB5232" t="str">
        <f>"02"</f>
        <v>02</v>
      </c>
      <c r="AC5232" t="s">
        <v>48</v>
      </c>
      <c r="AD5232" t="s">
        <v>49</v>
      </c>
      <c r="AE5232" t="s">
        <v>50</v>
      </c>
      <c r="AF5232">
        <v>0</v>
      </c>
      <c r="AG5232" t="s">
        <v>56</v>
      </c>
      <c r="AH5232" t="str">
        <f>"Trad IRN"</f>
        <v>Trad IRN</v>
      </c>
      <c r="AI5232" t="str">
        <f>"Bldg IRN"</f>
        <v>Bldg IRN</v>
      </c>
      <c r="AJ5232" t="s">
        <v>48</v>
      </c>
      <c r="AK5232" t="s">
        <v>48</v>
      </c>
      <c r="AL5232" t="s">
        <v>53</v>
      </c>
      <c r="AM5232">
        <v>1113.0999999999999</v>
      </c>
      <c r="AN5232">
        <v>1113.0999999999999</v>
      </c>
      <c r="AO5232">
        <v>15</v>
      </c>
    </row>
    <row r="5233" spans="1:41" x14ac:dyDescent="0.3">
      <c r="A5233" t="str">
        <f>"Trad IRN"</f>
        <v>Trad IRN</v>
      </c>
      <c r="B5233" t="str">
        <f>"Bldg IRN"</f>
        <v>Bldg IRN</v>
      </c>
      <c r="C5233" t="s">
        <v>41</v>
      </c>
      <c r="D5233" t="s">
        <v>3</v>
      </c>
      <c r="E5233" t="s">
        <v>80</v>
      </c>
      <c r="F5233" t="s">
        <v>81</v>
      </c>
      <c r="G5233" t="s">
        <v>82</v>
      </c>
      <c r="H5233" t="s">
        <v>83</v>
      </c>
      <c r="I5233" t="str">
        <f>"Trad IRN"</f>
        <v>Trad IRN</v>
      </c>
      <c r="J5233" t="s">
        <v>43</v>
      </c>
      <c r="K5233" t="s">
        <v>44</v>
      </c>
      <c r="L5233" t="s">
        <v>45</v>
      </c>
      <c r="M5233" t="s">
        <v>46</v>
      </c>
      <c r="N5233" t="str">
        <f t="shared" si="517"/>
        <v>08/18/2022</v>
      </c>
      <c r="O5233" t="str">
        <f t="shared" si="518"/>
        <v>12/31/2500</v>
      </c>
      <c r="P5233">
        <v>1</v>
      </c>
      <c r="Q5233">
        <v>1</v>
      </c>
      <c r="S5233">
        <v>0</v>
      </c>
      <c r="T5233">
        <v>1</v>
      </c>
      <c r="U5233">
        <v>0</v>
      </c>
      <c r="V5233" t="str">
        <f>"Trad IRN"</f>
        <v>Trad IRN</v>
      </c>
      <c r="W5233">
        <v>100</v>
      </c>
      <c r="X5233" t="s">
        <v>47</v>
      </c>
      <c r="Z5233" t="s">
        <v>47</v>
      </c>
      <c r="AB5233" t="str">
        <f>"01"</f>
        <v>01</v>
      </c>
      <c r="AC5233" t="s">
        <v>48</v>
      </c>
      <c r="AD5233" t="s">
        <v>49</v>
      </c>
      <c r="AE5233" t="s">
        <v>50</v>
      </c>
      <c r="AF5233">
        <v>0</v>
      </c>
      <c r="AG5233" t="s">
        <v>56</v>
      </c>
      <c r="AH5233" t="str">
        <f>"Trad IRN"</f>
        <v>Trad IRN</v>
      </c>
      <c r="AI5233" t="str">
        <f>"Bldg IRN"</f>
        <v>Bldg IRN</v>
      </c>
      <c r="AJ5233" t="s">
        <v>48</v>
      </c>
      <c r="AK5233" t="s">
        <v>48</v>
      </c>
      <c r="AL5233" t="s">
        <v>53</v>
      </c>
      <c r="AM5233">
        <v>1113.0999999999999</v>
      </c>
      <c r="AN5233">
        <v>1113.0999999999999</v>
      </c>
      <c r="AO5233">
        <v>15</v>
      </c>
    </row>
    <row r="5234" spans="1:41" x14ac:dyDescent="0.3">
      <c r="A5234" t="str">
        <f>"Trad IRN"</f>
        <v>Trad IRN</v>
      </c>
      <c r="B5234" t="str">
        <f>"Bldg IRN"</f>
        <v>Bldg IRN</v>
      </c>
      <c r="C5234" t="s">
        <v>41</v>
      </c>
      <c r="D5234" t="s">
        <v>3</v>
      </c>
      <c r="E5234" t="s">
        <v>80</v>
      </c>
      <c r="F5234" t="s">
        <v>81</v>
      </c>
      <c r="G5234" t="s">
        <v>82</v>
      </c>
      <c r="H5234" t="s">
        <v>83</v>
      </c>
      <c r="I5234" t="str">
        <f>"Trad IRN"</f>
        <v>Trad IRN</v>
      </c>
      <c r="J5234" t="s">
        <v>43</v>
      </c>
      <c r="K5234" t="s">
        <v>44</v>
      </c>
      <c r="L5234" t="s">
        <v>45</v>
      </c>
      <c r="M5234" t="s">
        <v>46</v>
      </c>
      <c r="N5234" t="str">
        <f t="shared" si="517"/>
        <v>08/18/2022</v>
      </c>
      <c r="O5234" t="str">
        <f t="shared" si="518"/>
        <v>12/31/2500</v>
      </c>
      <c r="P5234">
        <v>1</v>
      </c>
      <c r="Q5234">
        <v>1</v>
      </c>
      <c r="S5234">
        <v>0</v>
      </c>
      <c r="T5234">
        <v>1</v>
      </c>
      <c r="U5234">
        <v>0</v>
      </c>
      <c r="V5234" t="str">
        <f>"Trad IRN"</f>
        <v>Trad IRN</v>
      </c>
      <c r="W5234">
        <v>100</v>
      </c>
      <c r="X5234" t="s">
        <v>47</v>
      </c>
      <c r="Z5234" t="s">
        <v>47</v>
      </c>
      <c r="AB5234" t="s">
        <v>57</v>
      </c>
      <c r="AC5234" t="s">
        <v>48</v>
      </c>
      <c r="AD5234" t="s">
        <v>49</v>
      </c>
      <c r="AE5234" t="s">
        <v>50</v>
      </c>
      <c r="AF5234">
        <v>0</v>
      </c>
      <c r="AG5234" t="s">
        <v>56</v>
      </c>
      <c r="AH5234" t="str">
        <f>"Trad IRN"</f>
        <v>Trad IRN</v>
      </c>
      <c r="AI5234" t="str">
        <f>"Bldg IRN"</f>
        <v>Bldg IRN</v>
      </c>
      <c r="AJ5234" t="s">
        <v>48</v>
      </c>
      <c r="AK5234" t="s">
        <v>48</v>
      </c>
      <c r="AL5234" t="s">
        <v>53</v>
      </c>
      <c r="AM5234">
        <v>1113.0999999999999</v>
      </c>
      <c r="AN5234">
        <v>1113.0999999999999</v>
      </c>
      <c r="AO5234">
        <v>15</v>
      </c>
    </row>
    <row r="5235" spans="1:41" x14ac:dyDescent="0.3">
      <c r="A5235" t="str">
        <f>"Trad IRN"</f>
        <v>Trad IRN</v>
      </c>
      <c r="B5235" t="str">
        <f>"Bldg IRN"</f>
        <v>Bldg IRN</v>
      </c>
      <c r="C5235" t="s">
        <v>41</v>
      </c>
      <c r="D5235" t="s">
        <v>3</v>
      </c>
      <c r="E5235" t="s">
        <v>80</v>
      </c>
      <c r="F5235" t="s">
        <v>81</v>
      </c>
      <c r="G5235" t="s">
        <v>82</v>
      </c>
      <c r="H5235" t="s">
        <v>83</v>
      </c>
      <c r="I5235" t="str">
        <f>"Trad IRN"</f>
        <v>Trad IRN</v>
      </c>
      <c r="J5235" t="s">
        <v>43</v>
      </c>
      <c r="K5235" t="s">
        <v>44</v>
      </c>
      <c r="L5235" t="s">
        <v>45</v>
      </c>
      <c r="M5235" t="s">
        <v>46</v>
      </c>
      <c r="N5235" t="str">
        <f t="shared" si="517"/>
        <v>08/18/2022</v>
      </c>
      <c r="O5235" t="str">
        <f t="shared" si="518"/>
        <v>12/31/2500</v>
      </c>
      <c r="P5235">
        <v>1</v>
      </c>
      <c r="Q5235">
        <v>1</v>
      </c>
      <c r="S5235">
        <v>0</v>
      </c>
      <c r="T5235">
        <v>1</v>
      </c>
      <c r="U5235">
        <v>0</v>
      </c>
      <c r="V5235" t="str">
        <f>"Trad IRN"</f>
        <v>Trad IRN</v>
      </c>
      <c r="W5235">
        <v>100</v>
      </c>
      <c r="X5235" t="s">
        <v>47</v>
      </c>
      <c r="Z5235" t="s">
        <v>47</v>
      </c>
      <c r="AB5235" t="str">
        <f>"05"</f>
        <v>05</v>
      </c>
      <c r="AC5235" t="s">
        <v>48</v>
      </c>
      <c r="AD5235" t="s">
        <v>49</v>
      </c>
      <c r="AE5235" t="s">
        <v>55</v>
      </c>
      <c r="AF5235">
        <v>0</v>
      </c>
      <c r="AG5235" t="s">
        <v>56</v>
      </c>
      <c r="AH5235" t="str">
        <f>"Trad IRN"</f>
        <v>Trad IRN</v>
      </c>
      <c r="AI5235" t="str">
        <f>"Bldg IRN"</f>
        <v>Bldg IRN</v>
      </c>
      <c r="AJ5235" t="s">
        <v>48</v>
      </c>
      <c r="AK5235" t="s">
        <v>48</v>
      </c>
      <c r="AL5235" t="s">
        <v>53</v>
      </c>
      <c r="AM5235">
        <v>1113.0999999999999</v>
      </c>
      <c r="AN5235">
        <v>1113.0999999999999</v>
      </c>
      <c r="AO5235">
        <v>15</v>
      </c>
    </row>
    <row r="5236" spans="1:41" x14ac:dyDescent="0.3">
      <c r="A5236" t="str">
        <f>"Trad IRN"</f>
        <v>Trad IRN</v>
      </c>
      <c r="B5236" t="str">
        <f>"Bldg IRN"</f>
        <v>Bldg IRN</v>
      </c>
      <c r="C5236" t="s">
        <v>41</v>
      </c>
      <c r="D5236" t="s">
        <v>3</v>
      </c>
      <c r="E5236" t="s">
        <v>80</v>
      </c>
      <c r="F5236" t="s">
        <v>81</v>
      </c>
      <c r="G5236" t="s">
        <v>82</v>
      </c>
      <c r="H5236" t="s">
        <v>83</v>
      </c>
      <c r="I5236" t="str">
        <f>"Trad IRN"</f>
        <v>Trad IRN</v>
      </c>
      <c r="J5236" t="s">
        <v>43</v>
      </c>
      <c r="K5236" t="s">
        <v>44</v>
      </c>
      <c r="L5236" t="s">
        <v>45</v>
      </c>
      <c r="M5236" t="s">
        <v>46</v>
      </c>
      <c r="N5236" t="str">
        <f t="shared" si="517"/>
        <v>08/18/2022</v>
      </c>
      <c r="O5236" t="str">
        <f t="shared" si="518"/>
        <v>12/31/2500</v>
      </c>
      <c r="P5236">
        <v>1</v>
      </c>
      <c r="Q5236">
        <v>1</v>
      </c>
      <c r="S5236">
        <v>0</v>
      </c>
      <c r="T5236">
        <v>1</v>
      </c>
      <c r="U5236">
        <v>0</v>
      </c>
      <c r="V5236" t="str">
        <f>"Trad IRN"</f>
        <v>Trad IRN</v>
      </c>
      <c r="W5236">
        <v>100</v>
      </c>
      <c r="X5236" t="s">
        <v>47</v>
      </c>
      <c r="Z5236" t="s">
        <v>47</v>
      </c>
      <c r="AB5236" t="s">
        <v>57</v>
      </c>
      <c r="AC5236" t="s">
        <v>48</v>
      </c>
      <c r="AD5236" t="s">
        <v>49</v>
      </c>
      <c r="AE5236" t="s">
        <v>55</v>
      </c>
      <c r="AF5236">
        <v>0</v>
      </c>
      <c r="AG5236" t="s">
        <v>56</v>
      </c>
      <c r="AH5236" t="str">
        <f>"Trad IRN"</f>
        <v>Trad IRN</v>
      </c>
      <c r="AI5236" t="str">
        <f>"Bldg IRN"</f>
        <v>Bldg IRN</v>
      </c>
      <c r="AJ5236" t="s">
        <v>48</v>
      </c>
      <c r="AK5236" t="s">
        <v>48</v>
      </c>
      <c r="AL5236" t="s">
        <v>53</v>
      </c>
      <c r="AM5236">
        <v>1113.0999999999999</v>
      </c>
      <c r="AN5236">
        <v>1113.0999999999999</v>
      </c>
      <c r="AO5236">
        <v>15</v>
      </c>
    </row>
    <row r="5237" spans="1:41" x14ac:dyDescent="0.3">
      <c r="A5237" t="str">
        <f>"Trad IRN"</f>
        <v>Trad IRN</v>
      </c>
      <c r="B5237" t="str">
        <f>"Bldg IRN"</f>
        <v>Bldg IRN</v>
      </c>
      <c r="C5237" t="s">
        <v>41</v>
      </c>
      <c r="D5237" t="s">
        <v>3</v>
      </c>
      <c r="E5237" t="s">
        <v>80</v>
      </c>
      <c r="F5237" t="s">
        <v>81</v>
      </c>
      <c r="G5237" t="s">
        <v>82</v>
      </c>
      <c r="H5237" t="s">
        <v>83</v>
      </c>
      <c r="I5237" t="str">
        <f>"Trad IRN"</f>
        <v>Trad IRN</v>
      </c>
      <c r="J5237" t="s">
        <v>43</v>
      </c>
      <c r="K5237" t="s">
        <v>44</v>
      </c>
      <c r="L5237" t="s">
        <v>45</v>
      </c>
      <c r="M5237" t="s">
        <v>46</v>
      </c>
      <c r="N5237" t="str">
        <f t="shared" si="517"/>
        <v>08/18/2022</v>
      </c>
      <c r="O5237" t="str">
        <f t="shared" si="518"/>
        <v>12/31/2500</v>
      </c>
      <c r="P5237">
        <v>1</v>
      </c>
      <c r="Q5237">
        <v>1</v>
      </c>
      <c r="R5237">
        <v>1</v>
      </c>
      <c r="S5237">
        <v>0</v>
      </c>
      <c r="T5237">
        <v>1</v>
      </c>
      <c r="U5237">
        <v>0</v>
      </c>
      <c r="V5237" t="str">
        <f>"Trad IRN"</f>
        <v>Trad IRN</v>
      </c>
      <c r="W5237">
        <v>100</v>
      </c>
      <c r="X5237" t="s">
        <v>47</v>
      </c>
      <c r="Z5237" t="s">
        <v>47</v>
      </c>
      <c r="AB5237" t="s">
        <v>57</v>
      </c>
      <c r="AC5237" t="str">
        <f>"03"</f>
        <v>03</v>
      </c>
      <c r="AD5237" t="str">
        <f>"3"</f>
        <v>3</v>
      </c>
      <c r="AE5237" t="s">
        <v>55</v>
      </c>
      <c r="AF5237">
        <v>0</v>
      </c>
      <c r="AG5237" t="s">
        <v>56</v>
      </c>
      <c r="AH5237" t="str">
        <f>"Trad IRN"</f>
        <v>Trad IRN</v>
      </c>
      <c r="AI5237" t="str">
        <f>"Bldg IRN"</f>
        <v>Bldg IRN</v>
      </c>
      <c r="AJ5237" t="s">
        <v>48</v>
      </c>
      <c r="AK5237" t="s">
        <v>48</v>
      </c>
      <c r="AL5237" t="s">
        <v>53</v>
      </c>
      <c r="AM5237">
        <v>1113.0999999999999</v>
      </c>
      <c r="AN5237">
        <v>1113.0999999999999</v>
      </c>
      <c r="AO5237">
        <v>15</v>
      </c>
    </row>
    <row r="5238" spans="1:41" x14ac:dyDescent="0.3">
      <c r="A5238" t="str">
        <f>"Trad IRN"</f>
        <v>Trad IRN</v>
      </c>
      <c r="B5238" t="str">
        <f>"Bldg IRN"</f>
        <v>Bldg IRN</v>
      </c>
      <c r="C5238" t="s">
        <v>41</v>
      </c>
      <c r="D5238" t="s">
        <v>3</v>
      </c>
      <c r="E5238" t="s">
        <v>80</v>
      </c>
      <c r="F5238" t="s">
        <v>81</v>
      </c>
      <c r="G5238" t="s">
        <v>82</v>
      </c>
      <c r="H5238" t="s">
        <v>83</v>
      </c>
      <c r="I5238" t="str">
        <f>"Trad IRN"</f>
        <v>Trad IRN</v>
      </c>
      <c r="J5238" t="s">
        <v>43</v>
      </c>
      <c r="K5238" t="s">
        <v>44</v>
      </c>
      <c r="L5238" t="s">
        <v>45</v>
      </c>
      <c r="M5238" t="s">
        <v>46</v>
      </c>
      <c r="N5238" t="str">
        <f t="shared" si="517"/>
        <v>08/18/2022</v>
      </c>
      <c r="O5238" t="str">
        <f t="shared" si="518"/>
        <v>12/31/2500</v>
      </c>
      <c r="P5238">
        <v>1</v>
      </c>
      <c r="Q5238">
        <v>1</v>
      </c>
      <c r="S5238">
        <v>0</v>
      </c>
      <c r="T5238">
        <v>1</v>
      </c>
      <c r="U5238">
        <v>0</v>
      </c>
      <c r="V5238" t="str">
        <f>"Trad IRN"</f>
        <v>Trad IRN</v>
      </c>
      <c r="W5238">
        <v>100</v>
      </c>
      <c r="X5238" t="s">
        <v>47</v>
      </c>
      <c r="Z5238" t="s">
        <v>47</v>
      </c>
      <c r="AB5238" t="str">
        <f>"03"</f>
        <v>03</v>
      </c>
      <c r="AC5238" t="s">
        <v>48</v>
      </c>
      <c r="AD5238" t="s">
        <v>49</v>
      </c>
      <c r="AE5238" t="s">
        <v>50</v>
      </c>
      <c r="AF5238">
        <v>0</v>
      </c>
      <c r="AG5238" t="s">
        <v>56</v>
      </c>
      <c r="AH5238" t="str">
        <f>"Trad IRN"</f>
        <v>Trad IRN</v>
      </c>
      <c r="AI5238" t="str">
        <f>"Bldg IRN"</f>
        <v>Bldg IRN</v>
      </c>
      <c r="AJ5238" t="s">
        <v>48</v>
      </c>
      <c r="AK5238" t="s">
        <v>48</v>
      </c>
      <c r="AL5238" t="s">
        <v>53</v>
      </c>
      <c r="AM5238">
        <v>1113.0999999999999</v>
      </c>
      <c r="AN5238">
        <v>1113.0999999999999</v>
      </c>
      <c r="AO5238">
        <v>15</v>
      </c>
    </row>
    <row r="5239" spans="1:41" x14ac:dyDescent="0.3">
      <c r="A5239" t="str">
        <f>"Trad IRN"</f>
        <v>Trad IRN</v>
      </c>
      <c r="B5239" t="str">
        <f>"Bldg IRN"</f>
        <v>Bldg IRN</v>
      </c>
      <c r="C5239" t="s">
        <v>41</v>
      </c>
      <c r="D5239" t="s">
        <v>3</v>
      </c>
      <c r="E5239" t="s">
        <v>80</v>
      </c>
      <c r="F5239" t="s">
        <v>81</v>
      </c>
      <c r="G5239" t="s">
        <v>82</v>
      </c>
      <c r="H5239" t="s">
        <v>83</v>
      </c>
      <c r="I5239" t="str">
        <f>"Trad IRN"</f>
        <v>Trad IRN</v>
      </c>
      <c r="J5239" t="s">
        <v>43</v>
      </c>
      <c r="K5239" t="s">
        <v>44</v>
      </c>
      <c r="L5239" t="s">
        <v>45</v>
      </c>
      <c r="M5239" t="s">
        <v>46</v>
      </c>
      <c r="N5239" t="str">
        <f t="shared" si="517"/>
        <v>08/18/2022</v>
      </c>
      <c r="O5239" t="str">
        <f t="shared" si="518"/>
        <v>12/31/2500</v>
      </c>
      <c r="P5239">
        <v>1</v>
      </c>
      <c r="Q5239">
        <v>1</v>
      </c>
      <c r="S5239">
        <v>0</v>
      </c>
      <c r="T5239">
        <v>1</v>
      </c>
      <c r="U5239">
        <v>0</v>
      </c>
      <c r="V5239" t="str">
        <f>"Trad IRN"</f>
        <v>Trad IRN</v>
      </c>
      <c r="W5239">
        <v>100</v>
      </c>
      <c r="X5239" t="s">
        <v>47</v>
      </c>
      <c r="Z5239" t="s">
        <v>47</v>
      </c>
      <c r="AB5239" t="str">
        <f>"03"</f>
        <v>03</v>
      </c>
      <c r="AC5239" t="s">
        <v>48</v>
      </c>
      <c r="AD5239" t="s">
        <v>49</v>
      </c>
      <c r="AE5239" t="s">
        <v>50</v>
      </c>
      <c r="AF5239">
        <v>0</v>
      </c>
      <c r="AG5239" t="s">
        <v>56</v>
      </c>
      <c r="AH5239" t="str">
        <f>"Trad IRN"</f>
        <v>Trad IRN</v>
      </c>
      <c r="AI5239" t="str">
        <f>"Bldg IRN"</f>
        <v>Bldg IRN</v>
      </c>
      <c r="AJ5239" t="s">
        <v>48</v>
      </c>
      <c r="AK5239" t="s">
        <v>48</v>
      </c>
      <c r="AL5239" t="s">
        <v>53</v>
      </c>
      <c r="AM5239">
        <v>1113.0999999999999</v>
      </c>
      <c r="AN5239">
        <v>1113.0999999999999</v>
      </c>
      <c r="AO5239">
        <v>15</v>
      </c>
    </row>
    <row r="5240" spans="1:41" x14ac:dyDescent="0.3">
      <c r="A5240" t="str">
        <f>"Trad IRN"</f>
        <v>Trad IRN</v>
      </c>
      <c r="B5240" t="str">
        <f>"Bldg IRN"</f>
        <v>Bldg IRN</v>
      </c>
      <c r="C5240" t="s">
        <v>41</v>
      </c>
      <c r="D5240" t="s">
        <v>3</v>
      </c>
      <c r="E5240" t="s">
        <v>80</v>
      </c>
      <c r="F5240" t="s">
        <v>81</v>
      </c>
      <c r="G5240" t="s">
        <v>82</v>
      </c>
      <c r="H5240" t="s">
        <v>83</v>
      </c>
      <c r="I5240" t="str">
        <f>"Trad IRN"</f>
        <v>Trad IRN</v>
      </c>
      <c r="J5240" t="s">
        <v>43</v>
      </c>
      <c r="K5240" t="s">
        <v>44</v>
      </c>
      <c r="L5240" t="s">
        <v>45</v>
      </c>
      <c r="M5240" t="s">
        <v>46</v>
      </c>
      <c r="N5240" t="str">
        <f t="shared" si="517"/>
        <v>08/18/2022</v>
      </c>
      <c r="O5240" t="str">
        <f t="shared" si="518"/>
        <v>12/31/2500</v>
      </c>
      <c r="P5240">
        <v>1</v>
      </c>
      <c r="Q5240">
        <v>1</v>
      </c>
      <c r="S5240">
        <v>0</v>
      </c>
      <c r="T5240">
        <v>1</v>
      </c>
      <c r="U5240">
        <v>0</v>
      </c>
      <c r="V5240" t="str">
        <f>"Trad IRN"</f>
        <v>Trad IRN</v>
      </c>
      <c r="W5240">
        <v>100</v>
      </c>
      <c r="X5240" t="s">
        <v>47</v>
      </c>
      <c r="Z5240" t="s">
        <v>47</v>
      </c>
      <c r="AB5240" t="s">
        <v>57</v>
      </c>
      <c r="AC5240" t="s">
        <v>48</v>
      </c>
      <c r="AD5240" t="s">
        <v>49</v>
      </c>
      <c r="AE5240" t="s">
        <v>50</v>
      </c>
      <c r="AF5240">
        <v>0</v>
      </c>
      <c r="AG5240" t="s">
        <v>56</v>
      </c>
      <c r="AH5240" t="str">
        <f>"Trad IRN"</f>
        <v>Trad IRN</v>
      </c>
      <c r="AI5240" t="str">
        <f>"Bldg IRN"</f>
        <v>Bldg IRN</v>
      </c>
      <c r="AJ5240" t="s">
        <v>48</v>
      </c>
      <c r="AK5240" t="s">
        <v>48</v>
      </c>
      <c r="AL5240" t="s">
        <v>53</v>
      </c>
      <c r="AM5240">
        <v>1113.0999999999999</v>
      </c>
      <c r="AN5240">
        <v>1113.0999999999999</v>
      </c>
      <c r="AO5240">
        <v>15</v>
      </c>
    </row>
    <row r="5241" spans="1:41" x14ac:dyDescent="0.3">
      <c r="A5241" t="str">
        <f>"Trad IRN"</f>
        <v>Trad IRN</v>
      </c>
      <c r="B5241" t="str">
        <f>"Bldg IRN"</f>
        <v>Bldg IRN</v>
      </c>
      <c r="C5241" t="s">
        <v>41</v>
      </c>
      <c r="D5241" t="s">
        <v>3</v>
      </c>
      <c r="E5241" t="s">
        <v>80</v>
      </c>
      <c r="F5241" t="s">
        <v>81</v>
      </c>
      <c r="G5241" t="s">
        <v>82</v>
      </c>
      <c r="H5241" t="s">
        <v>83</v>
      </c>
      <c r="I5241" t="str">
        <f>"Trad IRN"</f>
        <v>Trad IRN</v>
      </c>
      <c r="J5241" t="s">
        <v>43</v>
      </c>
      <c r="K5241" t="s">
        <v>44</v>
      </c>
      <c r="L5241" t="s">
        <v>45</v>
      </c>
      <c r="M5241" t="s">
        <v>46</v>
      </c>
      <c r="N5241" t="str">
        <f t="shared" si="517"/>
        <v>08/18/2022</v>
      </c>
      <c r="O5241" t="str">
        <f t="shared" si="518"/>
        <v>12/31/2500</v>
      </c>
      <c r="P5241">
        <v>1</v>
      </c>
      <c r="Q5241">
        <v>1</v>
      </c>
      <c r="S5241">
        <v>0</v>
      </c>
      <c r="T5241">
        <v>1</v>
      </c>
      <c r="U5241">
        <v>0</v>
      </c>
      <c r="V5241" t="str">
        <f>"Trad IRN"</f>
        <v>Trad IRN</v>
      </c>
      <c r="W5241">
        <v>100</v>
      </c>
      <c r="X5241" t="s">
        <v>47</v>
      </c>
      <c r="Z5241" t="s">
        <v>47</v>
      </c>
      <c r="AB5241" t="str">
        <f>"03"</f>
        <v>03</v>
      </c>
      <c r="AC5241" t="s">
        <v>48</v>
      </c>
      <c r="AD5241" t="s">
        <v>49</v>
      </c>
      <c r="AE5241" t="s">
        <v>50</v>
      </c>
      <c r="AF5241">
        <v>0</v>
      </c>
      <c r="AG5241" t="s">
        <v>56</v>
      </c>
      <c r="AH5241" t="str">
        <f>"Trad IRN"</f>
        <v>Trad IRN</v>
      </c>
      <c r="AI5241" t="str">
        <f>"Bldg IRN"</f>
        <v>Bldg IRN</v>
      </c>
      <c r="AJ5241" t="s">
        <v>48</v>
      </c>
      <c r="AK5241" t="s">
        <v>48</v>
      </c>
      <c r="AL5241" t="s">
        <v>53</v>
      </c>
      <c r="AM5241">
        <v>1113.0999999999999</v>
      </c>
      <c r="AN5241">
        <v>1113.0999999999999</v>
      </c>
      <c r="AO5241">
        <v>15</v>
      </c>
    </row>
    <row r="5242" spans="1:41" x14ac:dyDescent="0.3">
      <c r="A5242" t="str">
        <f>"Trad IRN"</f>
        <v>Trad IRN</v>
      </c>
      <c r="B5242" t="str">
        <f>"Bldg IRN"</f>
        <v>Bldg IRN</v>
      </c>
      <c r="C5242" t="s">
        <v>41</v>
      </c>
      <c r="D5242" t="s">
        <v>3</v>
      </c>
      <c r="E5242" t="s">
        <v>80</v>
      </c>
      <c r="F5242" t="s">
        <v>81</v>
      </c>
      <c r="G5242" t="s">
        <v>82</v>
      </c>
      <c r="H5242" t="s">
        <v>83</v>
      </c>
      <c r="I5242" t="str">
        <f>"Trad IRN"</f>
        <v>Trad IRN</v>
      </c>
      <c r="J5242" t="s">
        <v>43</v>
      </c>
      <c r="K5242" t="s">
        <v>44</v>
      </c>
      <c r="L5242" t="s">
        <v>45</v>
      </c>
      <c r="M5242" t="s">
        <v>46</v>
      </c>
      <c r="N5242" t="str">
        <f t="shared" si="517"/>
        <v>08/18/2022</v>
      </c>
      <c r="O5242" t="str">
        <f t="shared" si="518"/>
        <v>12/31/2500</v>
      </c>
      <c r="P5242">
        <v>1</v>
      </c>
      <c r="Q5242">
        <v>1</v>
      </c>
      <c r="R5242">
        <v>1</v>
      </c>
      <c r="S5242">
        <v>0</v>
      </c>
      <c r="T5242">
        <v>1</v>
      </c>
      <c r="U5242">
        <v>0</v>
      </c>
      <c r="V5242" t="str">
        <f>"Trad IRN"</f>
        <v>Trad IRN</v>
      </c>
      <c r="W5242">
        <v>100</v>
      </c>
      <c r="X5242" t="s">
        <v>47</v>
      </c>
      <c r="Z5242" t="s">
        <v>47</v>
      </c>
      <c r="AB5242" t="str">
        <f>"05"</f>
        <v>05</v>
      </c>
      <c r="AC5242" t="str">
        <f>"15"</f>
        <v>15</v>
      </c>
      <c r="AD5242" t="str">
        <f>"2"</f>
        <v>2</v>
      </c>
      <c r="AE5242" t="s">
        <v>55</v>
      </c>
      <c r="AF5242">
        <v>0</v>
      </c>
      <c r="AG5242" t="s">
        <v>56</v>
      </c>
      <c r="AH5242" t="str">
        <f>"Trad IRN"</f>
        <v>Trad IRN</v>
      </c>
      <c r="AI5242" t="str">
        <f>"Bldg IRN"</f>
        <v>Bldg IRN</v>
      </c>
      <c r="AJ5242" t="s">
        <v>48</v>
      </c>
      <c r="AK5242" t="s">
        <v>48</v>
      </c>
      <c r="AL5242" t="s">
        <v>53</v>
      </c>
      <c r="AM5242">
        <v>1113.0999999999999</v>
      </c>
      <c r="AN5242">
        <v>1113.0999999999999</v>
      </c>
      <c r="AO5242">
        <v>15</v>
      </c>
    </row>
    <row r="5243" spans="1:41" x14ac:dyDescent="0.3">
      <c r="A5243" t="str">
        <f>"Trad IRN"</f>
        <v>Trad IRN</v>
      </c>
      <c r="B5243" t="str">
        <f>"Bldg IRN"</f>
        <v>Bldg IRN</v>
      </c>
      <c r="C5243" t="s">
        <v>41</v>
      </c>
      <c r="D5243" t="s">
        <v>3</v>
      </c>
      <c r="E5243" t="s">
        <v>80</v>
      </c>
      <c r="F5243" t="s">
        <v>81</v>
      </c>
      <c r="G5243" t="s">
        <v>82</v>
      </c>
      <c r="H5243" t="s">
        <v>83</v>
      </c>
      <c r="I5243" t="str">
        <f>"Trad IRN"</f>
        <v>Trad IRN</v>
      </c>
      <c r="J5243" t="s">
        <v>43</v>
      </c>
      <c r="K5243" t="s">
        <v>44</v>
      </c>
      <c r="L5243" t="s">
        <v>45</v>
      </c>
      <c r="M5243" t="s">
        <v>46</v>
      </c>
      <c r="N5243" t="str">
        <f t="shared" si="517"/>
        <v>08/18/2022</v>
      </c>
      <c r="O5243" t="str">
        <f t="shared" si="518"/>
        <v>12/31/2500</v>
      </c>
      <c r="P5243">
        <v>1</v>
      </c>
      <c r="Q5243">
        <v>1</v>
      </c>
      <c r="S5243">
        <v>0</v>
      </c>
      <c r="T5243">
        <v>1</v>
      </c>
      <c r="U5243">
        <v>0</v>
      </c>
      <c r="V5243" t="str">
        <f>"Trad IRN"</f>
        <v>Trad IRN</v>
      </c>
      <c r="W5243">
        <v>100</v>
      </c>
      <c r="X5243" t="s">
        <v>47</v>
      </c>
      <c r="Z5243" t="s">
        <v>47</v>
      </c>
      <c r="AB5243" t="str">
        <f>"01"</f>
        <v>01</v>
      </c>
      <c r="AC5243" t="s">
        <v>48</v>
      </c>
      <c r="AD5243" t="s">
        <v>49</v>
      </c>
      <c r="AE5243" t="s">
        <v>50</v>
      </c>
      <c r="AF5243">
        <v>0</v>
      </c>
      <c r="AG5243" t="s">
        <v>56</v>
      </c>
      <c r="AH5243" t="str">
        <f>"Trad IRN"</f>
        <v>Trad IRN</v>
      </c>
      <c r="AI5243" t="str">
        <f>"Bldg IRN"</f>
        <v>Bldg IRN</v>
      </c>
      <c r="AJ5243" t="s">
        <v>48</v>
      </c>
      <c r="AK5243" t="s">
        <v>48</v>
      </c>
      <c r="AL5243" t="s">
        <v>53</v>
      </c>
      <c r="AM5243">
        <v>1113.0999999999999</v>
      </c>
      <c r="AN5243">
        <v>1113.0999999999999</v>
      </c>
      <c r="AO5243">
        <v>15</v>
      </c>
    </row>
    <row r="5244" spans="1:41" x14ac:dyDescent="0.3">
      <c r="A5244" t="str">
        <f>"Trad IRN"</f>
        <v>Trad IRN</v>
      </c>
      <c r="B5244" t="str">
        <f>"Bldg IRN"</f>
        <v>Bldg IRN</v>
      </c>
      <c r="C5244" t="s">
        <v>41</v>
      </c>
      <c r="D5244" t="s">
        <v>3</v>
      </c>
      <c r="E5244" t="s">
        <v>80</v>
      </c>
      <c r="F5244" t="s">
        <v>81</v>
      </c>
      <c r="G5244" t="s">
        <v>82</v>
      </c>
      <c r="H5244" t="s">
        <v>83</v>
      </c>
      <c r="I5244" t="str">
        <f>"Trad IRN"</f>
        <v>Trad IRN</v>
      </c>
      <c r="J5244" t="s">
        <v>43</v>
      </c>
      <c r="K5244" t="s">
        <v>44</v>
      </c>
      <c r="L5244" t="s">
        <v>45</v>
      </c>
      <c r="M5244" t="s">
        <v>46</v>
      </c>
      <c r="N5244" t="str">
        <f t="shared" si="517"/>
        <v>08/18/2022</v>
      </c>
      <c r="O5244" t="str">
        <f t="shared" si="518"/>
        <v>12/31/2500</v>
      </c>
      <c r="P5244">
        <v>1</v>
      </c>
      <c r="Q5244">
        <v>1</v>
      </c>
      <c r="S5244">
        <v>1</v>
      </c>
      <c r="T5244">
        <v>1</v>
      </c>
      <c r="U5244">
        <v>0</v>
      </c>
      <c r="V5244" t="str">
        <f>"Trad IRN"</f>
        <v>Trad IRN</v>
      </c>
      <c r="W5244">
        <v>100</v>
      </c>
      <c r="X5244" t="s">
        <v>47</v>
      </c>
      <c r="Z5244" t="s">
        <v>47</v>
      </c>
      <c r="AB5244" t="str">
        <f>"05"</f>
        <v>05</v>
      </c>
      <c r="AC5244" t="s">
        <v>48</v>
      </c>
      <c r="AD5244" t="s">
        <v>49</v>
      </c>
      <c r="AE5244" t="s">
        <v>50</v>
      </c>
      <c r="AF5244">
        <v>0</v>
      </c>
      <c r="AG5244" t="s">
        <v>56</v>
      </c>
      <c r="AH5244" t="str">
        <f>"Trad IRN"</f>
        <v>Trad IRN</v>
      </c>
      <c r="AI5244" t="str">
        <f>"Bldg IRN"</f>
        <v>Bldg IRN</v>
      </c>
      <c r="AJ5244" t="s">
        <v>48</v>
      </c>
      <c r="AK5244" t="s">
        <v>48</v>
      </c>
      <c r="AL5244" t="s">
        <v>53</v>
      </c>
      <c r="AM5244">
        <v>1113.0999999999999</v>
      </c>
      <c r="AN5244">
        <v>1113.0999999999999</v>
      </c>
      <c r="AO5244">
        <v>15</v>
      </c>
    </row>
    <row r="5245" spans="1:41" x14ac:dyDescent="0.3">
      <c r="A5245" t="str">
        <f>"Trad IRN"</f>
        <v>Trad IRN</v>
      </c>
      <c r="B5245" t="str">
        <f>"Bldg IRN"</f>
        <v>Bldg IRN</v>
      </c>
      <c r="C5245" t="s">
        <v>41</v>
      </c>
      <c r="D5245" t="s">
        <v>3</v>
      </c>
      <c r="E5245" t="s">
        <v>80</v>
      </c>
      <c r="F5245" t="s">
        <v>81</v>
      </c>
      <c r="G5245" t="s">
        <v>82</v>
      </c>
      <c r="H5245" t="s">
        <v>83</v>
      </c>
      <c r="I5245" t="str">
        <f>"Trad IRN"</f>
        <v>Trad IRN</v>
      </c>
      <c r="J5245" t="s">
        <v>43</v>
      </c>
      <c r="K5245" t="s">
        <v>44</v>
      </c>
      <c r="L5245" t="s">
        <v>45</v>
      </c>
      <c r="M5245" t="s">
        <v>46</v>
      </c>
      <c r="N5245" t="str">
        <f t="shared" si="517"/>
        <v>08/18/2022</v>
      </c>
      <c r="O5245" t="str">
        <f t="shared" si="518"/>
        <v>12/31/2500</v>
      </c>
      <c r="P5245">
        <v>1</v>
      </c>
      <c r="Q5245">
        <v>1</v>
      </c>
      <c r="S5245">
        <v>0</v>
      </c>
      <c r="T5245">
        <v>1</v>
      </c>
      <c r="U5245">
        <v>0</v>
      </c>
      <c r="V5245" t="str">
        <f>"Trad IRN"</f>
        <v>Trad IRN</v>
      </c>
      <c r="W5245">
        <v>100</v>
      </c>
      <c r="X5245" t="s">
        <v>47</v>
      </c>
      <c r="Z5245" t="s">
        <v>47</v>
      </c>
      <c r="AB5245" t="str">
        <f>"03"</f>
        <v>03</v>
      </c>
      <c r="AC5245" t="s">
        <v>48</v>
      </c>
      <c r="AD5245" t="s">
        <v>49</v>
      </c>
      <c r="AE5245" t="s">
        <v>50</v>
      </c>
      <c r="AF5245">
        <v>0</v>
      </c>
      <c r="AG5245" t="s">
        <v>56</v>
      </c>
      <c r="AH5245" t="str">
        <f>"Trad IRN"</f>
        <v>Trad IRN</v>
      </c>
      <c r="AI5245" t="str">
        <f>"Bldg IRN"</f>
        <v>Bldg IRN</v>
      </c>
      <c r="AJ5245" t="s">
        <v>48</v>
      </c>
      <c r="AK5245" t="s">
        <v>48</v>
      </c>
      <c r="AL5245" t="s">
        <v>53</v>
      </c>
      <c r="AM5245">
        <v>1113.0999999999999</v>
      </c>
      <c r="AN5245">
        <v>1113.0999999999999</v>
      </c>
      <c r="AO5245">
        <v>15</v>
      </c>
    </row>
    <row r="5246" spans="1:41" x14ac:dyDescent="0.3">
      <c r="A5246" t="str">
        <f>"Trad IRN"</f>
        <v>Trad IRN</v>
      </c>
      <c r="B5246" t="str">
        <f>"Bldg IRN"</f>
        <v>Bldg IRN</v>
      </c>
      <c r="C5246" t="s">
        <v>41</v>
      </c>
      <c r="D5246" t="s">
        <v>3</v>
      </c>
      <c r="E5246" t="s">
        <v>80</v>
      </c>
      <c r="F5246" t="s">
        <v>81</v>
      </c>
      <c r="G5246" t="s">
        <v>82</v>
      </c>
      <c r="H5246" t="s">
        <v>83</v>
      </c>
      <c r="I5246" t="str">
        <f>"Trad IRN"</f>
        <v>Trad IRN</v>
      </c>
      <c r="J5246" t="s">
        <v>43</v>
      </c>
      <c r="K5246" t="s">
        <v>44</v>
      </c>
      <c r="L5246" t="s">
        <v>45</v>
      </c>
      <c r="M5246" t="s">
        <v>46</v>
      </c>
      <c r="N5246" t="str">
        <f t="shared" si="517"/>
        <v>08/18/2022</v>
      </c>
      <c r="O5246" t="str">
        <f t="shared" si="518"/>
        <v>12/31/2500</v>
      </c>
      <c r="P5246">
        <v>1</v>
      </c>
      <c r="Q5246">
        <v>1</v>
      </c>
      <c r="S5246">
        <v>0</v>
      </c>
      <c r="T5246">
        <v>1</v>
      </c>
      <c r="U5246">
        <v>0</v>
      </c>
      <c r="V5246" t="str">
        <f>"Trad IRN"</f>
        <v>Trad IRN</v>
      </c>
      <c r="W5246">
        <v>100</v>
      </c>
      <c r="X5246" t="s">
        <v>47</v>
      </c>
      <c r="Z5246" t="s">
        <v>47</v>
      </c>
      <c r="AB5246" t="s">
        <v>57</v>
      </c>
      <c r="AC5246" t="s">
        <v>48</v>
      </c>
      <c r="AD5246" t="s">
        <v>49</v>
      </c>
      <c r="AE5246" t="s">
        <v>50</v>
      </c>
      <c r="AF5246">
        <v>0</v>
      </c>
      <c r="AG5246" t="s">
        <v>56</v>
      </c>
      <c r="AH5246" t="str">
        <f>"Trad IRN"</f>
        <v>Trad IRN</v>
      </c>
      <c r="AI5246" t="str">
        <f>"Bldg IRN"</f>
        <v>Bldg IRN</v>
      </c>
      <c r="AJ5246" t="s">
        <v>48</v>
      </c>
      <c r="AK5246" t="s">
        <v>48</v>
      </c>
      <c r="AL5246" t="s">
        <v>53</v>
      </c>
      <c r="AM5246">
        <v>1113.0999999999999</v>
      </c>
      <c r="AN5246">
        <v>1113.0999999999999</v>
      </c>
      <c r="AO5246">
        <v>15</v>
      </c>
    </row>
    <row r="5247" spans="1:41" x14ac:dyDescent="0.3">
      <c r="A5247" t="str">
        <f>"Trad IRN"</f>
        <v>Trad IRN</v>
      </c>
      <c r="B5247" t="str">
        <f>"Bldg IRN"</f>
        <v>Bldg IRN</v>
      </c>
      <c r="C5247" t="s">
        <v>41</v>
      </c>
      <c r="D5247" t="s">
        <v>3</v>
      </c>
      <c r="E5247" t="s">
        <v>80</v>
      </c>
      <c r="F5247" t="s">
        <v>81</v>
      </c>
      <c r="G5247" t="s">
        <v>82</v>
      </c>
      <c r="H5247" t="s">
        <v>83</v>
      </c>
      <c r="I5247" t="str">
        <f>"Trad IRN"</f>
        <v>Trad IRN</v>
      </c>
      <c r="J5247" t="s">
        <v>43</v>
      </c>
      <c r="K5247" t="s">
        <v>44</v>
      </c>
      <c r="L5247" t="s">
        <v>45</v>
      </c>
      <c r="M5247" t="s">
        <v>46</v>
      </c>
      <c r="N5247" t="str">
        <f t="shared" si="517"/>
        <v>08/18/2022</v>
      </c>
      <c r="O5247" t="str">
        <f t="shared" si="518"/>
        <v>12/31/2500</v>
      </c>
      <c r="P5247">
        <v>1</v>
      </c>
      <c r="Q5247">
        <v>1</v>
      </c>
      <c r="S5247">
        <v>0</v>
      </c>
      <c r="T5247">
        <v>1</v>
      </c>
      <c r="U5247">
        <v>0</v>
      </c>
      <c r="V5247" t="str">
        <f>"Trad IRN"</f>
        <v>Trad IRN</v>
      </c>
      <c r="W5247">
        <v>100</v>
      </c>
      <c r="X5247" t="s">
        <v>47</v>
      </c>
      <c r="Z5247" t="s">
        <v>47</v>
      </c>
      <c r="AB5247" t="str">
        <f>"05"</f>
        <v>05</v>
      </c>
      <c r="AC5247" t="s">
        <v>48</v>
      </c>
      <c r="AD5247" t="s">
        <v>49</v>
      </c>
      <c r="AE5247" t="s">
        <v>50</v>
      </c>
      <c r="AF5247">
        <v>0</v>
      </c>
      <c r="AG5247" t="s">
        <v>56</v>
      </c>
      <c r="AH5247" t="str">
        <f>"Trad IRN"</f>
        <v>Trad IRN</v>
      </c>
      <c r="AI5247" t="str">
        <f>"Bldg IRN"</f>
        <v>Bldg IRN</v>
      </c>
      <c r="AJ5247" t="s">
        <v>48</v>
      </c>
      <c r="AK5247" t="s">
        <v>48</v>
      </c>
      <c r="AL5247" t="s">
        <v>53</v>
      </c>
      <c r="AM5247">
        <v>1113.0999999999999</v>
      </c>
      <c r="AN5247">
        <v>1113.0999999999999</v>
      </c>
      <c r="AO5247">
        <v>15</v>
      </c>
    </row>
    <row r="5248" spans="1:41" x14ac:dyDescent="0.3">
      <c r="A5248" t="str">
        <f>"Trad IRN"</f>
        <v>Trad IRN</v>
      </c>
      <c r="B5248" t="str">
        <f>"Bldg IRN"</f>
        <v>Bldg IRN</v>
      </c>
      <c r="C5248" t="s">
        <v>41</v>
      </c>
      <c r="D5248" t="s">
        <v>3</v>
      </c>
      <c r="E5248" t="s">
        <v>80</v>
      </c>
      <c r="F5248" t="s">
        <v>81</v>
      </c>
      <c r="G5248" t="s">
        <v>82</v>
      </c>
      <c r="H5248" t="s">
        <v>83</v>
      </c>
      <c r="I5248" t="str">
        <f>"Trad IRN"</f>
        <v>Trad IRN</v>
      </c>
      <c r="J5248" t="s">
        <v>43</v>
      </c>
      <c r="K5248" t="s">
        <v>44</v>
      </c>
      <c r="L5248" t="s">
        <v>45</v>
      </c>
      <c r="M5248" t="s">
        <v>46</v>
      </c>
      <c r="N5248" t="str">
        <f t="shared" si="517"/>
        <v>08/18/2022</v>
      </c>
      <c r="O5248" t="str">
        <f t="shared" si="518"/>
        <v>12/31/2500</v>
      </c>
      <c r="P5248">
        <v>1</v>
      </c>
      <c r="Q5248">
        <v>1</v>
      </c>
      <c r="S5248">
        <v>0</v>
      </c>
      <c r="T5248">
        <v>1</v>
      </c>
      <c r="U5248">
        <v>0</v>
      </c>
      <c r="V5248" t="str">
        <f>"Trad IRN"</f>
        <v>Trad IRN</v>
      </c>
      <c r="W5248">
        <v>100</v>
      </c>
      <c r="X5248" t="s">
        <v>47</v>
      </c>
      <c r="Z5248" t="s">
        <v>47</v>
      </c>
      <c r="AB5248" t="s">
        <v>57</v>
      </c>
      <c r="AC5248" t="s">
        <v>48</v>
      </c>
      <c r="AD5248" t="s">
        <v>49</v>
      </c>
      <c r="AE5248" t="s">
        <v>50</v>
      </c>
      <c r="AF5248">
        <v>0</v>
      </c>
      <c r="AG5248" t="s">
        <v>56</v>
      </c>
      <c r="AH5248" t="str">
        <f>"Trad IRN"</f>
        <v>Trad IRN</v>
      </c>
      <c r="AI5248" t="str">
        <f>"Bldg IRN"</f>
        <v>Bldg IRN</v>
      </c>
      <c r="AJ5248" t="s">
        <v>48</v>
      </c>
      <c r="AK5248" t="s">
        <v>48</v>
      </c>
      <c r="AL5248" t="s">
        <v>53</v>
      </c>
      <c r="AM5248">
        <v>1113.0999999999999</v>
      </c>
      <c r="AN5248">
        <v>1113.0999999999999</v>
      </c>
      <c r="AO5248">
        <v>15</v>
      </c>
    </row>
    <row r="5249" spans="1:41" x14ac:dyDescent="0.3">
      <c r="A5249" t="str">
        <f>"Trad IRN"</f>
        <v>Trad IRN</v>
      </c>
      <c r="B5249" t="str">
        <f>"Bldg IRN"</f>
        <v>Bldg IRN</v>
      </c>
      <c r="C5249" t="s">
        <v>41</v>
      </c>
      <c r="D5249" t="s">
        <v>3</v>
      </c>
      <c r="E5249" t="s">
        <v>80</v>
      </c>
      <c r="F5249" t="s">
        <v>81</v>
      </c>
      <c r="G5249" t="s">
        <v>82</v>
      </c>
      <c r="H5249" t="s">
        <v>83</v>
      </c>
      <c r="I5249" t="str">
        <f>"Trad IRN"</f>
        <v>Trad IRN</v>
      </c>
      <c r="J5249" t="s">
        <v>43</v>
      </c>
      <c r="K5249" t="s">
        <v>44</v>
      </c>
      <c r="L5249" t="s">
        <v>45</v>
      </c>
      <c r="M5249" t="s">
        <v>46</v>
      </c>
      <c r="N5249" t="str">
        <f t="shared" si="517"/>
        <v>08/18/2022</v>
      </c>
      <c r="O5249" t="str">
        <f t="shared" si="518"/>
        <v>12/31/2500</v>
      </c>
      <c r="P5249">
        <v>1</v>
      </c>
      <c r="Q5249">
        <v>1</v>
      </c>
      <c r="R5249">
        <v>1</v>
      </c>
      <c r="S5249">
        <v>0</v>
      </c>
      <c r="T5249">
        <v>1</v>
      </c>
      <c r="U5249">
        <v>0</v>
      </c>
      <c r="V5249" t="str">
        <f>"Trad IRN"</f>
        <v>Trad IRN</v>
      </c>
      <c r="W5249">
        <v>100</v>
      </c>
      <c r="X5249" t="s">
        <v>47</v>
      </c>
      <c r="Z5249" t="s">
        <v>47</v>
      </c>
      <c r="AB5249" t="str">
        <f>"01"</f>
        <v>01</v>
      </c>
      <c r="AC5249" t="str">
        <f>"05"</f>
        <v>05</v>
      </c>
      <c r="AD5249" t="str">
        <f>"1"</f>
        <v>1</v>
      </c>
      <c r="AE5249" t="s">
        <v>55</v>
      </c>
      <c r="AF5249">
        <v>0</v>
      </c>
      <c r="AG5249" t="s">
        <v>56</v>
      </c>
      <c r="AH5249" t="str">
        <f>"Trad IRN"</f>
        <v>Trad IRN</v>
      </c>
      <c r="AI5249" t="str">
        <f>"Bldg IRN"</f>
        <v>Bldg IRN</v>
      </c>
      <c r="AJ5249" t="s">
        <v>48</v>
      </c>
      <c r="AK5249" t="s">
        <v>48</v>
      </c>
      <c r="AL5249" t="s">
        <v>53</v>
      </c>
      <c r="AM5249">
        <v>1113.0999999999999</v>
      </c>
      <c r="AN5249">
        <v>1113.0999999999999</v>
      </c>
      <c r="AO5249">
        <v>15</v>
      </c>
    </row>
    <row r="5250" spans="1:41" x14ac:dyDescent="0.3">
      <c r="A5250" t="str">
        <f>"Trad IRN"</f>
        <v>Trad IRN</v>
      </c>
      <c r="B5250" t="str">
        <f>"Bldg IRN"</f>
        <v>Bldg IRN</v>
      </c>
      <c r="C5250" t="s">
        <v>41</v>
      </c>
      <c r="D5250" t="s">
        <v>3</v>
      </c>
      <c r="E5250" t="s">
        <v>80</v>
      </c>
      <c r="F5250" t="s">
        <v>81</v>
      </c>
      <c r="G5250" t="s">
        <v>82</v>
      </c>
      <c r="H5250" t="s">
        <v>83</v>
      </c>
      <c r="I5250" t="str">
        <f>"Trad IRN"</f>
        <v>Trad IRN</v>
      </c>
      <c r="J5250" t="s">
        <v>43</v>
      </c>
      <c r="K5250" t="s">
        <v>44</v>
      </c>
      <c r="L5250" t="s">
        <v>45</v>
      </c>
      <c r="M5250" t="s">
        <v>46</v>
      </c>
      <c r="N5250" t="str">
        <f t="shared" si="517"/>
        <v>08/18/2022</v>
      </c>
      <c r="O5250" t="str">
        <f t="shared" si="518"/>
        <v>12/31/2500</v>
      </c>
      <c r="P5250">
        <v>1</v>
      </c>
      <c r="Q5250">
        <v>1</v>
      </c>
      <c r="S5250">
        <v>0</v>
      </c>
      <c r="T5250">
        <v>1</v>
      </c>
      <c r="U5250">
        <v>0</v>
      </c>
      <c r="V5250" t="str">
        <f>"Trad IRN"</f>
        <v>Trad IRN</v>
      </c>
      <c r="W5250">
        <v>100</v>
      </c>
      <c r="X5250" t="s">
        <v>47</v>
      </c>
      <c r="Z5250" t="s">
        <v>47</v>
      </c>
      <c r="AB5250" t="str">
        <f>"04"</f>
        <v>04</v>
      </c>
      <c r="AC5250" t="s">
        <v>48</v>
      </c>
      <c r="AD5250" t="s">
        <v>49</v>
      </c>
      <c r="AE5250" t="s">
        <v>55</v>
      </c>
      <c r="AF5250">
        <v>0</v>
      </c>
      <c r="AG5250" t="s">
        <v>56</v>
      </c>
      <c r="AH5250" t="str">
        <f>"Trad IRN"</f>
        <v>Trad IRN</v>
      </c>
      <c r="AI5250" t="str">
        <f>"Bldg IRN"</f>
        <v>Bldg IRN</v>
      </c>
      <c r="AJ5250" t="s">
        <v>48</v>
      </c>
      <c r="AK5250" t="s">
        <v>48</v>
      </c>
      <c r="AL5250" t="s">
        <v>53</v>
      </c>
      <c r="AM5250">
        <v>1113.0999999999999</v>
      </c>
      <c r="AN5250">
        <v>1113.0999999999999</v>
      </c>
      <c r="AO5250">
        <v>15</v>
      </c>
    </row>
    <row r="5251" spans="1:41" x14ac:dyDescent="0.3">
      <c r="A5251" t="str">
        <f>"Trad IRN"</f>
        <v>Trad IRN</v>
      </c>
      <c r="B5251" t="str">
        <f>"Bldg IRN"</f>
        <v>Bldg IRN</v>
      </c>
      <c r="C5251" t="s">
        <v>41</v>
      </c>
      <c r="D5251" t="s">
        <v>3</v>
      </c>
      <c r="E5251" t="s">
        <v>80</v>
      </c>
      <c r="F5251" t="s">
        <v>81</v>
      </c>
      <c r="G5251" t="s">
        <v>82</v>
      </c>
      <c r="H5251" t="s">
        <v>83</v>
      </c>
      <c r="I5251" t="str">
        <f>"Trad IRN"</f>
        <v>Trad IRN</v>
      </c>
      <c r="J5251" t="s">
        <v>43</v>
      </c>
      <c r="K5251" t="s">
        <v>44</v>
      </c>
      <c r="L5251" t="s">
        <v>45</v>
      </c>
      <c r="M5251" t="s">
        <v>46</v>
      </c>
      <c r="N5251" t="str">
        <f t="shared" si="517"/>
        <v>08/18/2022</v>
      </c>
      <c r="O5251" t="str">
        <f t="shared" si="518"/>
        <v>12/31/2500</v>
      </c>
      <c r="P5251">
        <v>1</v>
      </c>
      <c r="Q5251">
        <v>1</v>
      </c>
      <c r="R5251">
        <v>1</v>
      </c>
      <c r="S5251">
        <v>0</v>
      </c>
      <c r="T5251">
        <v>1</v>
      </c>
      <c r="U5251">
        <v>0</v>
      </c>
      <c r="V5251" t="str">
        <f>"Trad IRN"</f>
        <v>Trad IRN</v>
      </c>
      <c r="W5251">
        <v>100</v>
      </c>
      <c r="X5251" t="s">
        <v>47</v>
      </c>
      <c r="Z5251" t="s">
        <v>47</v>
      </c>
      <c r="AB5251" t="str">
        <f>"03"</f>
        <v>03</v>
      </c>
      <c r="AC5251" t="str">
        <f>"10"</f>
        <v>10</v>
      </c>
      <c r="AD5251" t="str">
        <f>"2"</f>
        <v>2</v>
      </c>
      <c r="AE5251" t="s">
        <v>50</v>
      </c>
      <c r="AF5251">
        <v>0</v>
      </c>
      <c r="AG5251" t="s">
        <v>56</v>
      </c>
      <c r="AH5251" t="str">
        <f>"Trad IRN"</f>
        <v>Trad IRN</v>
      </c>
      <c r="AI5251" t="str">
        <f>"Bldg IRN"</f>
        <v>Bldg IRN</v>
      </c>
      <c r="AJ5251" t="s">
        <v>48</v>
      </c>
      <c r="AK5251" t="s">
        <v>48</v>
      </c>
      <c r="AL5251" t="s">
        <v>53</v>
      </c>
      <c r="AM5251">
        <v>1113.0999999999999</v>
      </c>
      <c r="AN5251">
        <v>1113.0999999999999</v>
      </c>
      <c r="AO5251">
        <v>15</v>
      </c>
    </row>
    <row r="5252" spans="1:41" x14ac:dyDescent="0.3">
      <c r="A5252" t="str">
        <f>"Trad IRN"</f>
        <v>Trad IRN</v>
      </c>
      <c r="B5252" t="str">
        <f>"Bldg IRN"</f>
        <v>Bldg IRN</v>
      </c>
      <c r="C5252" t="s">
        <v>41</v>
      </c>
      <c r="D5252" t="s">
        <v>3</v>
      </c>
      <c r="E5252" t="s">
        <v>80</v>
      </c>
      <c r="F5252" t="s">
        <v>81</v>
      </c>
      <c r="G5252" t="s">
        <v>82</v>
      </c>
      <c r="H5252" t="s">
        <v>83</v>
      </c>
      <c r="I5252" t="str">
        <f>"Trad IRN"</f>
        <v>Trad IRN</v>
      </c>
      <c r="J5252" t="s">
        <v>43</v>
      </c>
      <c r="K5252" t="s">
        <v>44</v>
      </c>
      <c r="L5252" t="s">
        <v>45</v>
      </c>
      <c r="M5252" t="s">
        <v>46</v>
      </c>
      <c r="N5252" t="str">
        <f t="shared" si="517"/>
        <v>08/18/2022</v>
      </c>
      <c r="O5252" t="str">
        <f t="shared" si="518"/>
        <v>12/31/2500</v>
      </c>
      <c r="P5252">
        <v>1</v>
      </c>
      <c r="Q5252">
        <v>1</v>
      </c>
      <c r="S5252">
        <v>0</v>
      </c>
      <c r="T5252">
        <v>1</v>
      </c>
      <c r="U5252">
        <v>0</v>
      </c>
      <c r="V5252" t="str">
        <f>"Trad IRN"</f>
        <v>Trad IRN</v>
      </c>
      <c r="W5252">
        <v>100</v>
      </c>
      <c r="X5252" t="s">
        <v>47</v>
      </c>
      <c r="Z5252" t="s">
        <v>47</v>
      </c>
      <c r="AB5252" t="str">
        <f>"01"</f>
        <v>01</v>
      </c>
      <c r="AC5252" t="s">
        <v>48</v>
      </c>
      <c r="AD5252" t="s">
        <v>49</v>
      </c>
      <c r="AE5252" t="s">
        <v>50</v>
      </c>
      <c r="AF5252">
        <v>0</v>
      </c>
      <c r="AG5252" t="s">
        <v>56</v>
      </c>
      <c r="AH5252" t="str">
        <f>"Trad IRN"</f>
        <v>Trad IRN</v>
      </c>
      <c r="AI5252" t="str">
        <f>"Bldg IRN"</f>
        <v>Bldg IRN</v>
      </c>
      <c r="AJ5252" t="s">
        <v>48</v>
      </c>
      <c r="AK5252" t="s">
        <v>48</v>
      </c>
      <c r="AL5252" t="s">
        <v>53</v>
      </c>
      <c r="AM5252">
        <v>1113.0999999999999</v>
      </c>
      <c r="AN5252">
        <v>1113.0999999999999</v>
      </c>
      <c r="AO5252">
        <v>15</v>
      </c>
    </row>
    <row r="5253" spans="1:41" x14ac:dyDescent="0.3">
      <c r="A5253" t="str">
        <f>"Trad IRN"</f>
        <v>Trad IRN</v>
      </c>
      <c r="B5253" t="str">
        <f>"Bldg IRN"</f>
        <v>Bldg IRN</v>
      </c>
      <c r="C5253" t="s">
        <v>41</v>
      </c>
      <c r="D5253" t="s">
        <v>3</v>
      </c>
      <c r="E5253" t="s">
        <v>80</v>
      </c>
      <c r="F5253" t="s">
        <v>81</v>
      </c>
      <c r="G5253" t="s">
        <v>82</v>
      </c>
      <c r="H5253" t="s">
        <v>83</v>
      </c>
      <c r="I5253" t="str">
        <f>"Trad IRN"</f>
        <v>Trad IRN</v>
      </c>
      <c r="J5253" t="s">
        <v>43</v>
      </c>
      <c r="K5253" t="s">
        <v>44</v>
      </c>
      <c r="L5253" t="s">
        <v>45</v>
      </c>
      <c r="M5253" t="s">
        <v>46</v>
      </c>
      <c r="N5253" t="str">
        <f t="shared" si="517"/>
        <v>08/18/2022</v>
      </c>
      <c r="O5253" t="str">
        <f t="shared" si="518"/>
        <v>12/31/2500</v>
      </c>
      <c r="P5253">
        <v>1</v>
      </c>
      <c r="Q5253">
        <v>1</v>
      </c>
      <c r="S5253">
        <v>0</v>
      </c>
      <c r="T5253">
        <v>1</v>
      </c>
      <c r="U5253">
        <v>0</v>
      </c>
      <c r="V5253" t="str">
        <f>"Trad IRN"</f>
        <v>Trad IRN</v>
      </c>
      <c r="W5253">
        <v>100</v>
      </c>
      <c r="X5253" t="s">
        <v>47</v>
      </c>
      <c r="Z5253" t="s">
        <v>47</v>
      </c>
      <c r="AB5253" t="s">
        <v>57</v>
      </c>
      <c r="AC5253" t="s">
        <v>48</v>
      </c>
      <c r="AD5253" t="s">
        <v>49</v>
      </c>
      <c r="AE5253" t="s">
        <v>50</v>
      </c>
      <c r="AF5253">
        <v>0</v>
      </c>
      <c r="AG5253" t="s">
        <v>56</v>
      </c>
      <c r="AH5253" t="str">
        <f>"Trad IRN"</f>
        <v>Trad IRN</v>
      </c>
      <c r="AI5253" t="str">
        <f>"Bldg IRN"</f>
        <v>Bldg IRN</v>
      </c>
      <c r="AJ5253" t="s">
        <v>48</v>
      </c>
      <c r="AK5253" t="s">
        <v>48</v>
      </c>
      <c r="AL5253" t="s">
        <v>53</v>
      </c>
      <c r="AM5253">
        <v>1113.0999999999999</v>
      </c>
      <c r="AN5253">
        <v>1113.0999999999999</v>
      </c>
      <c r="AO5253">
        <v>15</v>
      </c>
    </row>
    <row r="5254" spans="1:41" x14ac:dyDescent="0.3">
      <c r="A5254" t="str">
        <f>"Trad IRN"</f>
        <v>Trad IRN</v>
      </c>
      <c r="B5254" t="str">
        <f>"Bldg IRN"</f>
        <v>Bldg IRN</v>
      </c>
      <c r="C5254" t="s">
        <v>41</v>
      </c>
      <c r="D5254" t="s">
        <v>3</v>
      </c>
      <c r="E5254" t="s">
        <v>80</v>
      </c>
      <c r="F5254" t="s">
        <v>81</v>
      </c>
      <c r="G5254" t="s">
        <v>82</v>
      </c>
      <c r="H5254" t="s">
        <v>83</v>
      </c>
      <c r="I5254" t="str">
        <f>"Trad IRN"</f>
        <v>Trad IRN</v>
      </c>
      <c r="J5254" t="s">
        <v>43</v>
      </c>
      <c r="K5254" t="s">
        <v>44</v>
      </c>
      <c r="L5254" t="s">
        <v>45</v>
      </c>
      <c r="M5254" t="s">
        <v>46</v>
      </c>
      <c r="N5254" t="str">
        <f t="shared" si="517"/>
        <v>08/18/2022</v>
      </c>
      <c r="O5254" t="str">
        <f t="shared" si="518"/>
        <v>12/31/2500</v>
      </c>
      <c r="P5254">
        <v>1</v>
      </c>
      <c r="Q5254">
        <v>1</v>
      </c>
      <c r="S5254">
        <v>1</v>
      </c>
      <c r="T5254">
        <v>1</v>
      </c>
      <c r="U5254">
        <v>0</v>
      </c>
      <c r="V5254" t="str">
        <f>"Trad IRN"</f>
        <v>Trad IRN</v>
      </c>
      <c r="W5254">
        <v>100</v>
      </c>
      <c r="X5254" t="s">
        <v>47</v>
      </c>
      <c r="Z5254" t="s">
        <v>47</v>
      </c>
      <c r="AB5254" t="str">
        <f>"05"</f>
        <v>05</v>
      </c>
      <c r="AC5254" t="s">
        <v>48</v>
      </c>
      <c r="AD5254" t="s">
        <v>49</v>
      </c>
      <c r="AE5254" t="s">
        <v>55</v>
      </c>
      <c r="AF5254">
        <v>0</v>
      </c>
      <c r="AG5254" t="s">
        <v>56</v>
      </c>
      <c r="AH5254" t="str">
        <f>"Trad IRN"</f>
        <v>Trad IRN</v>
      </c>
      <c r="AI5254" t="str">
        <f>"Bldg IRN"</f>
        <v>Bldg IRN</v>
      </c>
      <c r="AJ5254" t="s">
        <v>48</v>
      </c>
      <c r="AK5254" t="s">
        <v>48</v>
      </c>
      <c r="AL5254" t="s">
        <v>53</v>
      </c>
      <c r="AM5254">
        <v>1113.0999999999999</v>
      </c>
      <c r="AN5254">
        <v>1113.0999999999999</v>
      </c>
      <c r="AO5254">
        <v>15</v>
      </c>
    </row>
    <row r="5255" spans="1:41" x14ac:dyDescent="0.3">
      <c r="A5255" t="str">
        <f>"Trad IRN"</f>
        <v>Trad IRN</v>
      </c>
      <c r="B5255" t="str">
        <f>"Bldg IRN"</f>
        <v>Bldg IRN</v>
      </c>
      <c r="C5255" t="s">
        <v>41</v>
      </c>
      <c r="D5255" t="s">
        <v>3</v>
      </c>
      <c r="E5255" t="s">
        <v>80</v>
      </c>
      <c r="F5255" t="s">
        <v>81</v>
      </c>
      <c r="G5255" t="s">
        <v>82</v>
      </c>
      <c r="H5255" t="s">
        <v>83</v>
      </c>
      <c r="I5255" t="str">
        <f>"Trad IRN"</f>
        <v>Trad IRN</v>
      </c>
      <c r="J5255" t="s">
        <v>43</v>
      </c>
      <c r="K5255" t="s">
        <v>44</v>
      </c>
      <c r="L5255" t="s">
        <v>45</v>
      </c>
      <c r="M5255" t="s">
        <v>46</v>
      </c>
      <c r="N5255" t="str">
        <f t="shared" si="517"/>
        <v>08/18/2022</v>
      </c>
      <c r="O5255" t="str">
        <f t="shared" si="518"/>
        <v>12/31/2500</v>
      </c>
      <c r="P5255">
        <v>1</v>
      </c>
      <c r="Q5255">
        <v>1</v>
      </c>
      <c r="S5255">
        <v>1</v>
      </c>
      <c r="T5255">
        <v>1</v>
      </c>
      <c r="U5255">
        <v>0</v>
      </c>
      <c r="V5255" t="str">
        <f>"Trad IRN"</f>
        <v>Trad IRN</v>
      </c>
      <c r="W5255">
        <v>100</v>
      </c>
      <c r="X5255" t="s">
        <v>47</v>
      </c>
      <c r="Z5255" t="s">
        <v>47</v>
      </c>
      <c r="AB5255" t="str">
        <f>"04"</f>
        <v>04</v>
      </c>
      <c r="AC5255" t="s">
        <v>48</v>
      </c>
      <c r="AD5255" t="s">
        <v>49</v>
      </c>
      <c r="AE5255" t="s">
        <v>55</v>
      </c>
      <c r="AF5255">
        <v>0</v>
      </c>
      <c r="AG5255" t="s">
        <v>56</v>
      </c>
      <c r="AH5255" t="str">
        <f>"Trad IRN"</f>
        <v>Trad IRN</v>
      </c>
      <c r="AI5255" t="str">
        <f>"Bldg IRN"</f>
        <v>Bldg IRN</v>
      </c>
      <c r="AJ5255" t="s">
        <v>48</v>
      </c>
      <c r="AK5255" t="s">
        <v>48</v>
      </c>
      <c r="AL5255" t="s">
        <v>53</v>
      </c>
      <c r="AM5255">
        <v>1113.0999999999999</v>
      </c>
      <c r="AN5255">
        <v>1113.0999999999999</v>
      </c>
      <c r="AO5255">
        <v>15</v>
      </c>
    </row>
    <row r="5256" spans="1:41" x14ac:dyDescent="0.3">
      <c r="A5256" t="str">
        <f>"Trad IRN"</f>
        <v>Trad IRN</v>
      </c>
      <c r="B5256" t="str">
        <f>"Bldg IRN"</f>
        <v>Bldg IRN</v>
      </c>
      <c r="C5256" t="s">
        <v>41</v>
      </c>
      <c r="D5256" t="s">
        <v>3</v>
      </c>
      <c r="E5256" t="s">
        <v>80</v>
      </c>
      <c r="F5256" t="s">
        <v>81</v>
      </c>
      <c r="G5256" t="s">
        <v>82</v>
      </c>
      <c r="H5256" t="s">
        <v>83</v>
      </c>
      <c r="I5256" t="str">
        <f>"Trad IRN"</f>
        <v>Trad IRN</v>
      </c>
      <c r="J5256" t="s">
        <v>43</v>
      </c>
      <c r="K5256" t="s">
        <v>44</v>
      </c>
      <c r="L5256" t="s">
        <v>45</v>
      </c>
      <c r="M5256" t="s">
        <v>46</v>
      </c>
      <c r="N5256" t="str">
        <f>"02/02/2023"</f>
        <v>02/02/2023</v>
      </c>
      <c r="O5256" t="str">
        <f t="shared" ref="O5256:O5276" si="519">"12/31/2500"</f>
        <v>12/31/2500</v>
      </c>
      <c r="P5256">
        <v>0.42104000000000003</v>
      </c>
      <c r="Q5256">
        <v>0.42104000000000003</v>
      </c>
      <c r="S5256">
        <v>0</v>
      </c>
      <c r="T5256">
        <v>0.42104000000000003</v>
      </c>
      <c r="U5256">
        <v>0</v>
      </c>
      <c r="V5256" t="str">
        <f>"Trad IRN"</f>
        <v>Trad IRN</v>
      </c>
      <c r="W5256">
        <v>100</v>
      </c>
      <c r="X5256" t="s">
        <v>47</v>
      </c>
      <c r="Z5256" t="s">
        <v>47</v>
      </c>
      <c r="AB5256" t="str">
        <f>"01"</f>
        <v>01</v>
      </c>
      <c r="AC5256" t="s">
        <v>48</v>
      </c>
      <c r="AD5256" t="s">
        <v>49</v>
      </c>
      <c r="AE5256" t="s">
        <v>50</v>
      </c>
      <c r="AF5256">
        <v>0</v>
      </c>
      <c r="AG5256" t="s">
        <v>56</v>
      </c>
      <c r="AH5256" t="str">
        <f>"Trad IRN"</f>
        <v>Trad IRN</v>
      </c>
      <c r="AI5256" t="str">
        <f>"Bldg IRN"</f>
        <v>Bldg IRN</v>
      </c>
      <c r="AJ5256" t="s">
        <v>48</v>
      </c>
      <c r="AK5256" t="s">
        <v>48</v>
      </c>
      <c r="AL5256" t="s">
        <v>53</v>
      </c>
      <c r="AM5256">
        <v>468.66</v>
      </c>
      <c r="AN5256">
        <v>1113.0999999999999</v>
      </c>
      <c r="AO5256">
        <v>15</v>
      </c>
    </row>
    <row r="5257" spans="1:41" x14ac:dyDescent="0.3">
      <c r="A5257" t="str">
        <f>"Trad IRN"</f>
        <v>Trad IRN</v>
      </c>
      <c r="B5257" t="str">
        <f>"Bldg IRN"</f>
        <v>Bldg IRN</v>
      </c>
      <c r="C5257" t="s">
        <v>41</v>
      </c>
      <c r="D5257" t="s">
        <v>3</v>
      </c>
      <c r="E5257" t="s">
        <v>80</v>
      </c>
      <c r="F5257" t="s">
        <v>81</v>
      </c>
      <c r="G5257" t="s">
        <v>82</v>
      </c>
      <c r="H5257" t="s">
        <v>83</v>
      </c>
      <c r="I5257" t="str">
        <f>"Trad IRN"</f>
        <v>Trad IRN</v>
      </c>
      <c r="J5257" t="s">
        <v>43</v>
      </c>
      <c r="K5257" t="s">
        <v>44</v>
      </c>
      <c r="L5257" t="s">
        <v>45</v>
      </c>
      <c r="M5257" t="s">
        <v>46</v>
      </c>
      <c r="N5257" t="str">
        <f t="shared" ref="N5257:N5273" si="520">"08/18/2022"</f>
        <v>08/18/2022</v>
      </c>
      <c r="O5257" t="str">
        <f t="shared" si="519"/>
        <v>12/31/2500</v>
      </c>
      <c r="P5257">
        <v>1</v>
      </c>
      <c r="Q5257">
        <v>1</v>
      </c>
      <c r="S5257">
        <v>0</v>
      </c>
      <c r="T5257">
        <v>1</v>
      </c>
      <c r="U5257">
        <v>0</v>
      </c>
      <c r="V5257" t="str">
        <f>"Trad IRN"</f>
        <v>Trad IRN</v>
      </c>
      <c r="W5257">
        <v>100</v>
      </c>
      <c r="X5257" t="s">
        <v>47</v>
      </c>
      <c r="Z5257" t="s">
        <v>47</v>
      </c>
      <c r="AB5257" t="str">
        <f>"03"</f>
        <v>03</v>
      </c>
      <c r="AC5257" t="s">
        <v>48</v>
      </c>
      <c r="AD5257" t="s">
        <v>49</v>
      </c>
      <c r="AE5257" t="s">
        <v>55</v>
      </c>
      <c r="AF5257">
        <v>0</v>
      </c>
      <c r="AG5257" t="s">
        <v>56</v>
      </c>
      <c r="AH5257" t="str">
        <f>"Trad IRN"</f>
        <v>Trad IRN</v>
      </c>
      <c r="AI5257" t="str">
        <f>"Bldg IRN"</f>
        <v>Bldg IRN</v>
      </c>
      <c r="AJ5257" t="s">
        <v>48</v>
      </c>
      <c r="AK5257" t="s">
        <v>48</v>
      </c>
      <c r="AL5257" t="s">
        <v>53</v>
      </c>
      <c r="AM5257">
        <v>1113.0999999999999</v>
      </c>
      <c r="AN5257">
        <v>1113.0999999999999</v>
      </c>
      <c r="AO5257">
        <v>15</v>
      </c>
    </row>
    <row r="5258" spans="1:41" x14ac:dyDescent="0.3">
      <c r="A5258" t="str">
        <f>"Trad IRN"</f>
        <v>Trad IRN</v>
      </c>
      <c r="B5258" t="str">
        <f>"Bldg IRN"</f>
        <v>Bldg IRN</v>
      </c>
      <c r="C5258" t="s">
        <v>41</v>
      </c>
      <c r="D5258" t="s">
        <v>3</v>
      </c>
      <c r="E5258" t="s">
        <v>80</v>
      </c>
      <c r="F5258" t="s">
        <v>81</v>
      </c>
      <c r="G5258" t="s">
        <v>82</v>
      </c>
      <c r="H5258" t="s">
        <v>83</v>
      </c>
      <c r="I5258" t="str">
        <f>"Trad IRN"</f>
        <v>Trad IRN</v>
      </c>
      <c r="J5258" t="s">
        <v>43</v>
      </c>
      <c r="K5258" t="s">
        <v>44</v>
      </c>
      <c r="L5258" t="s">
        <v>45</v>
      </c>
      <c r="M5258" t="s">
        <v>46</v>
      </c>
      <c r="N5258" t="str">
        <f t="shared" si="520"/>
        <v>08/18/2022</v>
      </c>
      <c r="O5258" t="str">
        <f t="shared" si="519"/>
        <v>12/31/2500</v>
      </c>
      <c r="P5258">
        <v>1</v>
      </c>
      <c r="Q5258">
        <v>1</v>
      </c>
      <c r="S5258">
        <v>0</v>
      </c>
      <c r="T5258">
        <v>1</v>
      </c>
      <c r="U5258">
        <v>0</v>
      </c>
      <c r="V5258" t="str">
        <f>"Trad IRN"</f>
        <v>Trad IRN</v>
      </c>
      <c r="W5258">
        <v>100</v>
      </c>
      <c r="X5258" t="s">
        <v>47</v>
      </c>
      <c r="Z5258" t="s">
        <v>47</v>
      </c>
      <c r="AB5258" t="str">
        <f>"02"</f>
        <v>02</v>
      </c>
      <c r="AC5258" t="s">
        <v>48</v>
      </c>
      <c r="AD5258" t="s">
        <v>49</v>
      </c>
      <c r="AE5258" t="s">
        <v>55</v>
      </c>
      <c r="AF5258">
        <v>0</v>
      </c>
      <c r="AG5258" t="s">
        <v>56</v>
      </c>
      <c r="AH5258" t="str">
        <f>"Trad IRN"</f>
        <v>Trad IRN</v>
      </c>
      <c r="AI5258" t="str">
        <f>"Bldg IRN"</f>
        <v>Bldg IRN</v>
      </c>
      <c r="AJ5258" t="s">
        <v>48</v>
      </c>
      <c r="AK5258" t="s">
        <v>48</v>
      </c>
      <c r="AL5258" t="s">
        <v>53</v>
      </c>
      <c r="AM5258">
        <v>1113.0999999999999</v>
      </c>
      <c r="AN5258">
        <v>1113.0999999999999</v>
      </c>
      <c r="AO5258">
        <v>15</v>
      </c>
    </row>
    <row r="5259" spans="1:41" x14ac:dyDescent="0.3">
      <c r="A5259" t="str">
        <f>"Trad IRN"</f>
        <v>Trad IRN</v>
      </c>
      <c r="B5259" t="str">
        <f>"Bldg IRN"</f>
        <v>Bldg IRN</v>
      </c>
      <c r="C5259" t="s">
        <v>41</v>
      </c>
      <c r="D5259" t="s">
        <v>3</v>
      </c>
      <c r="E5259" t="s">
        <v>80</v>
      </c>
      <c r="F5259" t="s">
        <v>81</v>
      </c>
      <c r="G5259" t="s">
        <v>82</v>
      </c>
      <c r="H5259" t="s">
        <v>83</v>
      </c>
      <c r="I5259" t="str">
        <f>"Trad IRN"</f>
        <v>Trad IRN</v>
      </c>
      <c r="J5259" t="s">
        <v>43</v>
      </c>
      <c r="K5259" t="s">
        <v>44</v>
      </c>
      <c r="L5259" t="s">
        <v>45</v>
      </c>
      <c r="M5259" t="s">
        <v>46</v>
      </c>
      <c r="N5259" t="str">
        <f t="shared" si="520"/>
        <v>08/18/2022</v>
      </c>
      <c r="O5259" t="str">
        <f t="shared" si="519"/>
        <v>12/31/2500</v>
      </c>
      <c r="P5259">
        <v>1</v>
      </c>
      <c r="Q5259">
        <v>1</v>
      </c>
      <c r="S5259">
        <v>1</v>
      </c>
      <c r="T5259">
        <v>1</v>
      </c>
      <c r="U5259">
        <v>0</v>
      </c>
      <c r="V5259" t="str">
        <f>"Trad IRN"</f>
        <v>Trad IRN</v>
      </c>
      <c r="W5259">
        <v>100</v>
      </c>
      <c r="X5259" t="s">
        <v>47</v>
      </c>
      <c r="Z5259" t="s">
        <v>47</v>
      </c>
      <c r="AB5259" t="str">
        <f>"03"</f>
        <v>03</v>
      </c>
      <c r="AC5259" t="s">
        <v>48</v>
      </c>
      <c r="AD5259" t="s">
        <v>49</v>
      </c>
      <c r="AE5259" t="s">
        <v>55</v>
      </c>
      <c r="AF5259">
        <v>0</v>
      </c>
      <c r="AG5259" t="s">
        <v>56</v>
      </c>
      <c r="AH5259" t="str">
        <f>"Trad IRN"</f>
        <v>Trad IRN</v>
      </c>
      <c r="AI5259" t="str">
        <f>"Bldg IRN"</f>
        <v>Bldg IRN</v>
      </c>
      <c r="AJ5259" t="s">
        <v>48</v>
      </c>
      <c r="AK5259" t="s">
        <v>48</v>
      </c>
      <c r="AL5259" t="s">
        <v>53</v>
      </c>
      <c r="AM5259">
        <v>1113.0999999999999</v>
      </c>
      <c r="AN5259">
        <v>1113.0999999999999</v>
      </c>
      <c r="AO5259">
        <v>15</v>
      </c>
    </row>
    <row r="5260" spans="1:41" x14ac:dyDescent="0.3">
      <c r="A5260" t="str">
        <f>"Trad IRN"</f>
        <v>Trad IRN</v>
      </c>
      <c r="B5260" t="str">
        <f>"Bldg IRN"</f>
        <v>Bldg IRN</v>
      </c>
      <c r="C5260" t="s">
        <v>41</v>
      </c>
      <c r="D5260" t="s">
        <v>3</v>
      </c>
      <c r="E5260" t="s">
        <v>80</v>
      </c>
      <c r="F5260" t="s">
        <v>81</v>
      </c>
      <c r="G5260" t="s">
        <v>82</v>
      </c>
      <c r="H5260" t="s">
        <v>83</v>
      </c>
      <c r="I5260" t="str">
        <f>"Trad IRN"</f>
        <v>Trad IRN</v>
      </c>
      <c r="J5260" t="s">
        <v>43</v>
      </c>
      <c r="K5260" t="s">
        <v>44</v>
      </c>
      <c r="L5260" t="s">
        <v>45</v>
      </c>
      <c r="M5260" t="s">
        <v>46</v>
      </c>
      <c r="N5260" t="str">
        <f t="shared" si="520"/>
        <v>08/18/2022</v>
      </c>
      <c r="O5260" t="str">
        <f t="shared" si="519"/>
        <v>12/31/2500</v>
      </c>
      <c r="P5260">
        <v>0.5</v>
      </c>
      <c r="Q5260">
        <v>0.5</v>
      </c>
      <c r="S5260">
        <v>0</v>
      </c>
      <c r="T5260">
        <v>0.5</v>
      </c>
      <c r="U5260">
        <v>0</v>
      </c>
      <c r="V5260" t="str">
        <f>"Trad IRN"</f>
        <v>Trad IRN</v>
      </c>
      <c r="W5260">
        <v>50</v>
      </c>
      <c r="X5260" t="s">
        <v>47</v>
      </c>
      <c r="Z5260" t="s">
        <v>47</v>
      </c>
      <c r="AB5260" t="s">
        <v>57</v>
      </c>
      <c r="AC5260" t="s">
        <v>48</v>
      </c>
      <c r="AD5260" t="s">
        <v>49</v>
      </c>
      <c r="AE5260" t="s">
        <v>55</v>
      </c>
      <c r="AF5260">
        <v>0</v>
      </c>
      <c r="AG5260" t="s">
        <v>56</v>
      </c>
      <c r="AH5260" t="str">
        <f>"Trad IRN"</f>
        <v>Trad IRN</v>
      </c>
      <c r="AI5260" t="str">
        <f>"Bldg IRN"</f>
        <v>Bldg IRN</v>
      </c>
      <c r="AJ5260" t="s">
        <v>48</v>
      </c>
      <c r="AK5260" t="s">
        <v>48</v>
      </c>
      <c r="AL5260" t="s">
        <v>53</v>
      </c>
      <c r="AM5260">
        <v>556.54999999999995</v>
      </c>
      <c r="AN5260">
        <v>1113.0999999999999</v>
      </c>
      <c r="AO5260">
        <v>15</v>
      </c>
    </row>
    <row r="5261" spans="1:41" x14ac:dyDescent="0.3">
      <c r="A5261" t="str">
        <f>"Trad IRN"</f>
        <v>Trad IRN</v>
      </c>
      <c r="B5261" t="str">
        <f>"Bldg IRN"</f>
        <v>Bldg IRN</v>
      </c>
      <c r="C5261" t="s">
        <v>41</v>
      </c>
      <c r="D5261" t="s">
        <v>3</v>
      </c>
      <c r="E5261" t="s">
        <v>80</v>
      </c>
      <c r="F5261" t="s">
        <v>81</v>
      </c>
      <c r="G5261" t="s">
        <v>82</v>
      </c>
      <c r="H5261" t="s">
        <v>83</v>
      </c>
      <c r="I5261" t="str">
        <f>"Trad IRN"</f>
        <v>Trad IRN</v>
      </c>
      <c r="J5261" t="s">
        <v>43</v>
      </c>
      <c r="K5261" t="s">
        <v>44</v>
      </c>
      <c r="L5261" t="s">
        <v>45</v>
      </c>
      <c r="M5261" t="s">
        <v>46</v>
      </c>
      <c r="N5261" t="str">
        <f t="shared" si="520"/>
        <v>08/18/2022</v>
      </c>
      <c r="O5261" t="str">
        <f t="shared" si="519"/>
        <v>12/31/2500</v>
      </c>
      <c r="P5261">
        <v>1</v>
      </c>
      <c r="Q5261">
        <v>1</v>
      </c>
      <c r="S5261">
        <v>0</v>
      </c>
      <c r="T5261">
        <v>1</v>
      </c>
      <c r="U5261">
        <v>0</v>
      </c>
      <c r="V5261" t="str">
        <f>"Trad IRN"</f>
        <v>Trad IRN</v>
      </c>
      <c r="W5261">
        <v>100</v>
      </c>
      <c r="X5261" t="s">
        <v>47</v>
      </c>
      <c r="Z5261" t="s">
        <v>47</v>
      </c>
      <c r="AB5261" t="str">
        <f>"03"</f>
        <v>03</v>
      </c>
      <c r="AC5261" t="s">
        <v>48</v>
      </c>
      <c r="AD5261" t="s">
        <v>49</v>
      </c>
      <c r="AE5261" t="s">
        <v>50</v>
      </c>
      <c r="AF5261">
        <v>0</v>
      </c>
      <c r="AG5261" t="s">
        <v>56</v>
      </c>
      <c r="AH5261" t="str">
        <f>"Trad IRN"</f>
        <v>Trad IRN</v>
      </c>
      <c r="AI5261" t="str">
        <f>"Bldg IRN"</f>
        <v>Bldg IRN</v>
      </c>
      <c r="AJ5261" t="s">
        <v>48</v>
      </c>
      <c r="AK5261" t="s">
        <v>48</v>
      </c>
      <c r="AL5261" t="s">
        <v>53</v>
      </c>
      <c r="AM5261">
        <v>1113.0999999999999</v>
      </c>
      <c r="AN5261">
        <v>1113.0999999999999</v>
      </c>
      <c r="AO5261">
        <v>15</v>
      </c>
    </row>
    <row r="5262" spans="1:41" x14ac:dyDescent="0.3">
      <c r="A5262" t="str">
        <f>"Trad IRN"</f>
        <v>Trad IRN</v>
      </c>
      <c r="B5262" t="str">
        <f>"Bldg IRN"</f>
        <v>Bldg IRN</v>
      </c>
      <c r="C5262" t="s">
        <v>41</v>
      </c>
      <c r="D5262" t="s">
        <v>3</v>
      </c>
      <c r="E5262" t="s">
        <v>80</v>
      </c>
      <c r="F5262" t="s">
        <v>81</v>
      </c>
      <c r="G5262" t="s">
        <v>82</v>
      </c>
      <c r="H5262" t="s">
        <v>83</v>
      </c>
      <c r="I5262" t="str">
        <f>"Trad IRN"</f>
        <v>Trad IRN</v>
      </c>
      <c r="J5262" t="s">
        <v>43</v>
      </c>
      <c r="K5262" t="s">
        <v>44</v>
      </c>
      <c r="L5262" t="s">
        <v>45</v>
      </c>
      <c r="M5262" t="s">
        <v>46</v>
      </c>
      <c r="N5262" t="str">
        <f t="shared" si="520"/>
        <v>08/18/2022</v>
      </c>
      <c r="O5262" t="str">
        <f t="shared" si="519"/>
        <v>12/31/2500</v>
      </c>
      <c r="P5262">
        <v>0.5</v>
      </c>
      <c r="Q5262">
        <v>0.5</v>
      </c>
      <c r="S5262">
        <v>0</v>
      </c>
      <c r="T5262">
        <v>0.5</v>
      </c>
      <c r="U5262">
        <v>0</v>
      </c>
      <c r="V5262" t="str">
        <f>"Trad IRN"</f>
        <v>Trad IRN</v>
      </c>
      <c r="W5262">
        <v>50</v>
      </c>
      <c r="X5262" t="s">
        <v>47</v>
      </c>
      <c r="Z5262" t="s">
        <v>47</v>
      </c>
      <c r="AB5262" t="s">
        <v>57</v>
      </c>
      <c r="AC5262" t="s">
        <v>48</v>
      </c>
      <c r="AD5262" t="s">
        <v>49</v>
      </c>
      <c r="AE5262" t="s">
        <v>50</v>
      </c>
      <c r="AF5262">
        <v>0</v>
      </c>
      <c r="AG5262" t="s">
        <v>56</v>
      </c>
      <c r="AH5262" t="str">
        <f>"Trad IRN"</f>
        <v>Trad IRN</v>
      </c>
      <c r="AI5262" t="str">
        <f>"Bldg IRN"</f>
        <v>Bldg IRN</v>
      </c>
      <c r="AJ5262" t="s">
        <v>48</v>
      </c>
      <c r="AK5262" t="s">
        <v>48</v>
      </c>
      <c r="AL5262" t="s">
        <v>53</v>
      </c>
      <c r="AM5262">
        <v>556.54999999999995</v>
      </c>
      <c r="AN5262">
        <v>1113.0999999999999</v>
      </c>
      <c r="AO5262">
        <v>15</v>
      </c>
    </row>
    <row r="5263" spans="1:41" x14ac:dyDescent="0.3">
      <c r="A5263" t="str">
        <f>"Trad IRN"</f>
        <v>Trad IRN</v>
      </c>
      <c r="B5263" t="str">
        <f>"Bldg IRN"</f>
        <v>Bldg IRN</v>
      </c>
      <c r="C5263" t="s">
        <v>41</v>
      </c>
      <c r="D5263" t="s">
        <v>3</v>
      </c>
      <c r="E5263" t="s">
        <v>80</v>
      </c>
      <c r="F5263" t="s">
        <v>81</v>
      </c>
      <c r="G5263" t="s">
        <v>82</v>
      </c>
      <c r="H5263" t="s">
        <v>83</v>
      </c>
      <c r="I5263" t="str">
        <f>"Trad IRN"</f>
        <v>Trad IRN</v>
      </c>
      <c r="J5263" t="s">
        <v>43</v>
      </c>
      <c r="K5263" t="s">
        <v>44</v>
      </c>
      <c r="L5263" t="s">
        <v>45</v>
      </c>
      <c r="M5263" t="s">
        <v>46</v>
      </c>
      <c r="N5263" t="str">
        <f t="shared" si="520"/>
        <v>08/18/2022</v>
      </c>
      <c r="O5263" t="str">
        <f t="shared" si="519"/>
        <v>12/31/2500</v>
      </c>
      <c r="P5263">
        <v>1</v>
      </c>
      <c r="Q5263">
        <v>1</v>
      </c>
      <c r="S5263">
        <v>0</v>
      </c>
      <c r="T5263">
        <v>1</v>
      </c>
      <c r="U5263">
        <v>0</v>
      </c>
      <c r="V5263" t="str">
        <f>"Trad IRN"</f>
        <v>Trad IRN</v>
      </c>
      <c r="W5263">
        <v>100</v>
      </c>
      <c r="X5263" t="s">
        <v>47</v>
      </c>
      <c r="Z5263" t="s">
        <v>47</v>
      </c>
      <c r="AB5263" t="s">
        <v>57</v>
      </c>
      <c r="AC5263" t="s">
        <v>48</v>
      </c>
      <c r="AD5263" t="s">
        <v>49</v>
      </c>
      <c r="AE5263" t="s">
        <v>50</v>
      </c>
      <c r="AF5263">
        <v>0</v>
      </c>
      <c r="AG5263" t="s">
        <v>56</v>
      </c>
      <c r="AH5263" t="str">
        <f>"Trad IRN"</f>
        <v>Trad IRN</v>
      </c>
      <c r="AI5263" t="str">
        <f>"Bldg IRN"</f>
        <v>Bldg IRN</v>
      </c>
      <c r="AJ5263" t="s">
        <v>48</v>
      </c>
      <c r="AK5263" t="s">
        <v>48</v>
      </c>
      <c r="AL5263" t="s">
        <v>53</v>
      </c>
      <c r="AM5263">
        <v>1113.0999999999999</v>
      </c>
      <c r="AN5263">
        <v>1113.0999999999999</v>
      </c>
      <c r="AO5263">
        <v>15</v>
      </c>
    </row>
    <row r="5264" spans="1:41" x14ac:dyDescent="0.3">
      <c r="A5264" t="str">
        <f>"Trad IRN"</f>
        <v>Trad IRN</v>
      </c>
      <c r="B5264" t="str">
        <f>"Bldg IRN"</f>
        <v>Bldg IRN</v>
      </c>
      <c r="C5264" t="s">
        <v>41</v>
      </c>
      <c r="D5264" t="s">
        <v>3</v>
      </c>
      <c r="E5264" t="s">
        <v>80</v>
      </c>
      <c r="F5264" t="s">
        <v>81</v>
      </c>
      <c r="G5264" t="s">
        <v>82</v>
      </c>
      <c r="H5264" t="s">
        <v>83</v>
      </c>
      <c r="I5264" t="str">
        <f>"Trad IRN"</f>
        <v>Trad IRN</v>
      </c>
      <c r="J5264" t="s">
        <v>43</v>
      </c>
      <c r="K5264" t="s">
        <v>44</v>
      </c>
      <c r="L5264" t="s">
        <v>45</v>
      </c>
      <c r="M5264" t="s">
        <v>46</v>
      </c>
      <c r="N5264" t="str">
        <f t="shared" si="520"/>
        <v>08/18/2022</v>
      </c>
      <c r="O5264" t="str">
        <f t="shared" si="519"/>
        <v>12/31/2500</v>
      </c>
      <c r="P5264">
        <v>1</v>
      </c>
      <c r="Q5264">
        <v>1</v>
      </c>
      <c r="S5264">
        <v>0</v>
      </c>
      <c r="T5264">
        <v>1</v>
      </c>
      <c r="U5264">
        <v>0</v>
      </c>
      <c r="V5264" t="str">
        <f>"Trad IRN"</f>
        <v>Trad IRN</v>
      </c>
      <c r="W5264">
        <v>100</v>
      </c>
      <c r="X5264" t="s">
        <v>47</v>
      </c>
      <c r="Z5264" t="s">
        <v>47</v>
      </c>
      <c r="AB5264" t="str">
        <f>"01"</f>
        <v>01</v>
      </c>
      <c r="AC5264" t="s">
        <v>48</v>
      </c>
      <c r="AD5264" t="s">
        <v>49</v>
      </c>
      <c r="AE5264" t="s">
        <v>55</v>
      </c>
      <c r="AF5264">
        <v>0</v>
      </c>
      <c r="AG5264" t="s">
        <v>56</v>
      </c>
      <c r="AH5264" t="str">
        <f>"Trad IRN"</f>
        <v>Trad IRN</v>
      </c>
      <c r="AI5264" t="str">
        <f>"Bldg IRN"</f>
        <v>Bldg IRN</v>
      </c>
      <c r="AJ5264" t="s">
        <v>48</v>
      </c>
      <c r="AK5264" t="s">
        <v>48</v>
      </c>
      <c r="AL5264" t="s">
        <v>53</v>
      </c>
      <c r="AM5264">
        <v>1113.0999999999999</v>
      </c>
      <c r="AN5264">
        <v>1113.0999999999999</v>
      </c>
      <c r="AO5264">
        <v>15</v>
      </c>
    </row>
    <row r="5265" spans="1:41" x14ac:dyDescent="0.3">
      <c r="A5265" t="str">
        <f>"Trad IRN"</f>
        <v>Trad IRN</v>
      </c>
      <c r="B5265" t="str">
        <f>"Bldg IRN"</f>
        <v>Bldg IRN</v>
      </c>
      <c r="C5265" t="s">
        <v>41</v>
      </c>
      <c r="D5265" t="s">
        <v>3</v>
      </c>
      <c r="E5265" t="s">
        <v>80</v>
      </c>
      <c r="F5265" t="s">
        <v>81</v>
      </c>
      <c r="G5265" t="s">
        <v>82</v>
      </c>
      <c r="H5265" t="s">
        <v>83</v>
      </c>
      <c r="I5265" t="str">
        <f>"Trad IRN"</f>
        <v>Trad IRN</v>
      </c>
      <c r="J5265" t="s">
        <v>43</v>
      </c>
      <c r="K5265" t="s">
        <v>44</v>
      </c>
      <c r="L5265" t="s">
        <v>45</v>
      </c>
      <c r="M5265" t="s">
        <v>46</v>
      </c>
      <c r="N5265" t="str">
        <f t="shared" si="520"/>
        <v>08/18/2022</v>
      </c>
      <c r="O5265" t="str">
        <f t="shared" si="519"/>
        <v>12/31/2500</v>
      </c>
      <c r="P5265">
        <v>1</v>
      </c>
      <c r="Q5265">
        <v>1</v>
      </c>
      <c r="S5265">
        <v>0</v>
      </c>
      <c r="T5265">
        <v>1</v>
      </c>
      <c r="U5265">
        <v>0</v>
      </c>
      <c r="V5265" t="str">
        <f>"Trad IRN"</f>
        <v>Trad IRN</v>
      </c>
      <c r="W5265">
        <v>100</v>
      </c>
      <c r="X5265" t="s">
        <v>47</v>
      </c>
      <c r="Z5265" t="s">
        <v>47</v>
      </c>
      <c r="AB5265" t="str">
        <f>"01"</f>
        <v>01</v>
      </c>
      <c r="AC5265" t="s">
        <v>48</v>
      </c>
      <c r="AD5265" t="s">
        <v>49</v>
      </c>
      <c r="AE5265" t="s">
        <v>55</v>
      </c>
      <c r="AF5265">
        <v>0</v>
      </c>
      <c r="AG5265" t="s">
        <v>56</v>
      </c>
      <c r="AH5265" t="str">
        <f>"Trad IRN"</f>
        <v>Trad IRN</v>
      </c>
      <c r="AI5265" t="str">
        <f>"Bldg IRN"</f>
        <v>Bldg IRN</v>
      </c>
      <c r="AJ5265" t="s">
        <v>48</v>
      </c>
      <c r="AK5265" t="s">
        <v>48</v>
      </c>
      <c r="AL5265" t="s">
        <v>53</v>
      </c>
      <c r="AM5265">
        <v>1113.0999999999999</v>
      </c>
      <c r="AN5265">
        <v>1113.0999999999999</v>
      </c>
      <c r="AO5265">
        <v>15</v>
      </c>
    </row>
    <row r="5266" spans="1:41" x14ac:dyDescent="0.3">
      <c r="A5266" t="str">
        <f>"Trad IRN"</f>
        <v>Trad IRN</v>
      </c>
      <c r="B5266" t="str">
        <f>"Bldg IRN"</f>
        <v>Bldg IRN</v>
      </c>
      <c r="C5266" t="s">
        <v>41</v>
      </c>
      <c r="D5266" t="s">
        <v>3</v>
      </c>
      <c r="E5266" t="s">
        <v>80</v>
      </c>
      <c r="F5266" t="s">
        <v>81</v>
      </c>
      <c r="G5266" t="s">
        <v>82</v>
      </c>
      <c r="H5266" t="s">
        <v>83</v>
      </c>
      <c r="I5266" t="str">
        <f>"Trad IRN"</f>
        <v>Trad IRN</v>
      </c>
      <c r="J5266" t="s">
        <v>43</v>
      </c>
      <c r="K5266" t="s">
        <v>44</v>
      </c>
      <c r="L5266" t="s">
        <v>45</v>
      </c>
      <c r="M5266" t="s">
        <v>46</v>
      </c>
      <c r="N5266" t="str">
        <f t="shared" si="520"/>
        <v>08/18/2022</v>
      </c>
      <c r="O5266" t="str">
        <f t="shared" si="519"/>
        <v>12/31/2500</v>
      </c>
      <c r="P5266">
        <v>1</v>
      </c>
      <c r="Q5266">
        <v>1</v>
      </c>
      <c r="S5266">
        <v>0</v>
      </c>
      <c r="T5266">
        <v>1</v>
      </c>
      <c r="U5266">
        <v>0</v>
      </c>
      <c r="V5266" t="str">
        <f>"Trad IRN"</f>
        <v>Trad IRN</v>
      </c>
      <c r="W5266">
        <v>100</v>
      </c>
      <c r="X5266" t="s">
        <v>47</v>
      </c>
      <c r="Z5266" t="s">
        <v>47</v>
      </c>
      <c r="AB5266" t="str">
        <f>"03"</f>
        <v>03</v>
      </c>
      <c r="AC5266" t="s">
        <v>48</v>
      </c>
      <c r="AD5266" t="s">
        <v>49</v>
      </c>
      <c r="AE5266" t="s">
        <v>55</v>
      </c>
      <c r="AF5266">
        <v>0</v>
      </c>
      <c r="AG5266" t="s">
        <v>56</v>
      </c>
      <c r="AH5266" t="str">
        <f>"Trad IRN"</f>
        <v>Trad IRN</v>
      </c>
      <c r="AI5266" t="str">
        <f>"Bldg IRN"</f>
        <v>Bldg IRN</v>
      </c>
      <c r="AJ5266" t="s">
        <v>48</v>
      </c>
      <c r="AK5266" t="s">
        <v>48</v>
      </c>
      <c r="AL5266" t="s">
        <v>53</v>
      </c>
      <c r="AM5266">
        <v>1113.0999999999999</v>
      </c>
      <c r="AN5266">
        <v>1113.0999999999999</v>
      </c>
      <c r="AO5266">
        <v>15</v>
      </c>
    </row>
    <row r="5267" spans="1:41" x14ac:dyDescent="0.3">
      <c r="A5267" t="str">
        <f>"Trad IRN"</f>
        <v>Trad IRN</v>
      </c>
      <c r="B5267" t="str">
        <f>"Bldg IRN"</f>
        <v>Bldg IRN</v>
      </c>
      <c r="C5267" t="s">
        <v>41</v>
      </c>
      <c r="D5267" t="s">
        <v>3</v>
      </c>
      <c r="E5267" t="s">
        <v>80</v>
      </c>
      <c r="F5267" t="s">
        <v>81</v>
      </c>
      <c r="G5267" t="s">
        <v>82</v>
      </c>
      <c r="H5267" t="s">
        <v>83</v>
      </c>
      <c r="I5267" t="str">
        <f>"Trad IRN"</f>
        <v>Trad IRN</v>
      </c>
      <c r="J5267" t="s">
        <v>43</v>
      </c>
      <c r="K5267" t="s">
        <v>44</v>
      </c>
      <c r="L5267" t="s">
        <v>45</v>
      </c>
      <c r="M5267" t="s">
        <v>46</v>
      </c>
      <c r="N5267" t="str">
        <f t="shared" si="520"/>
        <v>08/18/2022</v>
      </c>
      <c r="O5267" t="str">
        <f t="shared" si="519"/>
        <v>12/31/2500</v>
      </c>
      <c r="P5267">
        <v>1</v>
      </c>
      <c r="Q5267">
        <v>1</v>
      </c>
      <c r="S5267">
        <v>0</v>
      </c>
      <c r="T5267">
        <v>1</v>
      </c>
      <c r="U5267">
        <v>0</v>
      </c>
      <c r="V5267" t="str">
        <f>"Trad IRN"</f>
        <v>Trad IRN</v>
      </c>
      <c r="W5267">
        <v>100</v>
      </c>
      <c r="X5267" t="s">
        <v>47</v>
      </c>
      <c r="Z5267" t="s">
        <v>47</v>
      </c>
      <c r="AB5267" t="s">
        <v>57</v>
      </c>
      <c r="AC5267" t="s">
        <v>48</v>
      </c>
      <c r="AD5267" t="s">
        <v>49</v>
      </c>
      <c r="AE5267" t="s">
        <v>50</v>
      </c>
      <c r="AF5267">
        <v>0</v>
      </c>
      <c r="AG5267" t="s">
        <v>56</v>
      </c>
      <c r="AH5267" t="str">
        <f>"Trad IRN"</f>
        <v>Trad IRN</v>
      </c>
      <c r="AI5267" t="str">
        <f>"Bldg IRN"</f>
        <v>Bldg IRN</v>
      </c>
      <c r="AJ5267" t="s">
        <v>48</v>
      </c>
      <c r="AK5267" t="s">
        <v>48</v>
      </c>
      <c r="AL5267" t="s">
        <v>53</v>
      </c>
      <c r="AM5267">
        <v>1113.0999999999999</v>
      </c>
      <c r="AN5267">
        <v>1113.0999999999999</v>
      </c>
      <c r="AO5267">
        <v>15</v>
      </c>
    </row>
    <row r="5268" spans="1:41" x14ac:dyDescent="0.3">
      <c r="A5268" t="str">
        <f>"Trad IRN"</f>
        <v>Trad IRN</v>
      </c>
      <c r="B5268" t="str">
        <f>"Bldg IRN"</f>
        <v>Bldg IRN</v>
      </c>
      <c r="C5268" t="s">
        <v>41</v>
      </c>
      <c r="D5268" t="s">
        <v>3</v>
      </c>
      <c r="E5268" t="s">
        <v>80</v>
      </c>
      <c r="F5268" t="s">
        <v>81</v>
      </c>
      <c r="G5268" t="s">
        <v>82</v>
      </c>
      <c r="H5268" t="s">
        <v>83</v>
      </c>
      <c r="I5268" t="str">
        <f>"Trad IRN"</f>
        <v>Trad IRN</v>
      </c>
      <c r="J5268" t="s">
        <v>43</v>
      </c>
      <c r="K5268" t="s">
        <v>44</v>
      </c>
      <c r="L5268" t="s">
        <v>45</v>
      </c>
      <c r="M5268" t="s">
        <v>46</v>
      </c>
      <c r="N5268" t="str">
        <f t="shared" si="520"/>
        <v>08/18/2022</v>
      </c>
      <c r="O5268" t="str">
        <f t="shared" si="519"/>
        <v>12/31/2500</v>
      </c>
      <c r="P5268">
        <v>1</v>
      </c>
      <c r="Q5268">
        <v>1</v>
      </c>
      <c r="R5268">
        <v>1</v>
      </c>
      <c r="S5268">
        <v>0</v>
      </c>
      <c r="T5268">
        <v>1</v>
      </c>
      <c r="U5268">
        <v>0</v>
      </c>
      <c r="V5268" t="str">
        <f>"Trad IRN"</f>
        <v>Trad IRN</v>
      </c>
      <c r="W5268">
        <v>100</v>
      </c>
      <c r="X5268" t="s">
        <v>47</v>
      </c>
      <c r="Z5268" t="s">
        <v>47</v>
      </c>
      <c r="AB5268" t="str">
        <f>"01"</f>
        <v>01</v>
      </c>
      <c r="AC5268" t="str">
        <f>"12"</f>
        <v>12</v>
      </c>
      <c r="AD5268" t="str">
        <f>"6"</f>
        <v>6</v>
      </c>
      <c r="AE5268" t="s">
        <v>50</v>
      </c>
      <c r="AF5268">
        <v>0</v>
      </c>
      <c r="AG5268" t="s">
        <v>56</v>
      </c>
      <c r="AH5268" t="str">
        <f>"Trad IRN"</f>
        <v>Trad IRN</v>
      </c>
      <c r="AI5268" t="str">
        <f>"Bldg IRN"</f>
        <v>Bldg IRN</v>
      </c>
      <c r="AJ5268" t="s">
        <v>48</v>
      </c>
      <c r="AK5268" t="s">
        <v>48</v>
      </c>
      <c r="AL5268" t="s">
        <v>53</v>
      </c>
      <c r="AM5268">
        <v>1113.0999999999999</v>
      </c>
      <c r="AN5268">
        <v>1113.0999999999999</v>
      </c>
      <c r="AO5268">
        <v>15</v>
      </c>
    </row>
    <row r="5269" spans="1:41" x14ac:dyDescent="0.3">
      <c r="A5269" t="str">
        <f>"Trad IRN"</f>
        <v>Trad IRN</v>
      </c>
      <c r="B5269" t="str">
        <f>"Bldg IRN"</f>
        <v>Bldg IRN</v>
      </c>
      <c r="C5269" t="s">
        <v>41</v>
      </c>
      <c r="D5269" t="s">
        <v>3</v>
      </c>
      <c r="E5269" t="s">
        <v>80</v>
      </c>
      <c r="F5269" t="s">
        <v>81</v>
      </c>
      <c r="G5269" t="s">
        <v>82</v>
      </c>
      <c r="H5269" t="s">
        <v>83</v>
      </c>
      <c r="I5269" t="str">
        <f>"Trad IRN"</f>
        <v>Trad IRN</v>
      </c>
      <c r="J5269" t="s">
        <v>43</v>
      </c>
      <c r="K5269" t="s">
        <v>44</v>
      </c>
      <c r="L5269" t="s">
        <v>45</v>
      </c>
      <c r="M5269" t="s">
        <v>46</v>
      </c>
      <c r="N5269" t="str">
        <f t="shared" si="520"/>
        <v>08/18/2022</v>
      </c>
      <c r="O5269" t="str">
        <f t="shared" si="519"/>
        <v>12/31/2500</v>
      </c>
      <c r="P5269">
        <v>1</v>
      </c>
      <c r="Q5269">
        <v>1</v>
      </c>
      <c r="R5269">
        <v>1</v>
      </c>
      <c r="S5269">
        <v>1</v>
      </c>
      <c r="T5269">
        <v>1</v>
      </c>
      <c r="U5269">
        <v>0</v>
      </c>
      <c r="V5269" t="str">
        <f>"Trad IRN"</f>
        <v>Trad IRN</v>
      </c>
      <c r="W5269">
        <v>100</v>
      </c>
      <c r="X5269" t="s">
        <v>47</v>
      </c>
      <c r="Z5269" t="s">
        <v>47</v>
      </c>
      <c r="AB5269" t="str">
        <f>"05"</f>
        <v>05</v>
      </c>
      <c r="AC5269" t="str">
        <f>"10"</f>
        <v>10</v>
      </c>
      <c r="AD5269" t="str">
        <f>"2"</f>
        <v>2</v>
      </c>
      <c r="AE5269" t="s">
        <v>50</v>
      </c>
      <c r="AF5269">
        <v>0</v>
      </c>
      <c r="AG5269" t="s">
        <v>56</v>
      </c>
      <c r="AH5269" t="str">
        <f>"Trad IRN"</f>
        <v>Trad IRN</v>
      </c>
      <c r="AI5269" t="str">
        <f>"Bldg IRN"</f>
        <v>Bldg IRN</v>
      </c>
      <c r="AJ5269" t="s">
        <v>48</v>
      </c>
      <c r="AK5269" t="s">
        <v>48</v>
      </c>
      <c r="AL5269" t="s">
        <v>53</v>
      </c>
      <c r="AM5269">
        <v>1113.0999999999999</v>
      </c>
      <c r="AN5269">
        <v>1113.0999999999999</v>
      </c>
      <c r="AO5269">
        <v>15</v>
      </c>
    </row>
    <row r="5270" spans="1:41" x14ac:dyDescent="0.3">
      <c r="A5270" t="str">
        <f>"Trad IRN"</f>
        <v>Trad IRN</v>
      </c>
      <c r="B5270" t="str">
        <f>"Bldg IRN"</f>
        <v>Bldg IRN</v>
      </c>
      <c r="C5270" t="s">
        <v>41</v>
      </c>
      <c r="D5270" t="s">
        <v>3</v>
      </c>
      <c r="E5270" t="s">
        <v>80</v>
      </c>
      <c r="F5270" t="s">
        <v>81</v>
      </c>
      <c r="G5270" t="s">
        <v>82</v>
      </c>
      <c r="H5270" t="s">
        <v>83</v>
      </c>
      <c r="I5270" t="str">
        <f>"Trad IRN"</f>
        <v>Trad IRN</v>
      </c>
      <c r="J5270" t="s">
        <v>43</v>
      </c>
      <c r="K5270" t="s">
        <v>44</v>
      </c>
      <c r="L5270" t="s">
        <v>45</v>
      </c>
      <c r="M5270" t="s">
        <v>46</v>
      </c>
      <c r="N5270" t="str">
        <f t="shared" si="520"/>
        <v>08/18/2022</v>
      </c>
      <c r="O5270" t="str">
        <f t="shared" si="519"/>
        <v>12/31/2500</v>
      </c>
      <c r="P5270">
        <v>1</v>
      </c>
      <c r="Q5270">
        <v>1</v>
      </c>
      <c r="S5270">
        <v>0</v>
      </c>
      <c r="T5270">
        <v>1</v>
      </c>
      <c r="U5270">
        <v>0</v>
      </c>
      <c r="V5270" t="str">
        <f>"Trad IRN"</f>
        <v>Trad IRN</v>
      </c>
      <c r="W5270">
        <v>100</v>
      </c>
      <c r="X5270" t="s">
        <v>47</v>
      </c>
      <c r="Z5270" t="s">
        <v>47</v>
      </c>
      <c r="AB5270" t="str">
        <f>"03"</f>
        <v>03</v>
      </c>
      <c r="AC5270" t="s">
        <v>48</v>
      </c>
      <c r="AD5270" t="s">
        <v>49</v>
      </c>
      <c r="AE5270" t="s">
        <v>50</v>
      </c>
      <c r="AF5270">
        <v>0</v>
      </c>
      <c r="AG5270" t="s">
        <v>56</v>
      </c>
      <c r="AH5270" t="str">
        <f>"Trad IRN"</f>
        <v>Trad IRN</v>
      </c>
      <c r="AI5270" t="str">
        <f>"Bldg IRN"</f>
        <v>Bldg IRN</v>
      </c>
      <c r="AJ5270" t="s">
        <v>48</v>
      </c>
      <c r="AK5270" t="s">
        <v>48</v>
      </c>
      <c r="AL5270" t="s">
        <v>53</v>
      </c>
      <c r="AM5270">
        <v>1113.0999999999999</v>
      </c>
      <c r="AN5270">
        <v>1113.0999999999999</v>
      </c>
      <c r="AO5270">
        <v>15</v>
      </c>
    </row>
    <row r="5271" spans="1:41" x14ac:dyDescent="0.3">
      <c r="A5271" t="str">
        <f>"Trad IRN"</f>
        <v>Trad IRN</v>
      </c>
      <c r="B5271" t="str">
        <f>"Bldg IRN"</f>
        <v>Bldg IRN</v>
      </c>
      <c r="C5271" t="s">
        <v>41</v>
      </c>
      <c r="D5271" t="s">
        <v>3</v>
      </c>
      <c r="E5271" t="s">
        <v>80</v>
      </c>
      <c r="F5271" t="s">
        <v>81</v>
      </c>
      <c r="G5271" t="s">
        <v>82</v>
      </c>
      <c r="H5271" t="s">
        <v>83</v>
      </c>
      <c r="I5271" t="str">
        <f>"Trad IRN"</f>
        <v>Trad IRN</v>
      </c>
      <c r="J5271" t="s">
        <v>43</v>
      </c>
      <c r="K5271" t="s">
        <v>44</v>
      </c>
      <c r="L5271" t="s">
        <v>45</v>
      </c>
      <c r="M5271" t="s">
        <v>46</v>
      </c>
      <c r="N5271" t="str">
        <f t="shared" si="520"/>
        <v>08/18/2022</v>
      </c>
      <c r="O5271" t="str">
        <f t="shared" si="519"/>
        <v>12/31/2500</v>
      </c>
      <c r="P5271">
        <v>1</v>
      </c>
      <c r="Q5271">
        <v>1</v>
      </c>
      <c r="S5271">
        <v>0</v>
      </c>
      <c r="T5271">
        <v>1</v>
      </c>
      <c r="U5271">
        <v>0</v>
      </c>
      <c r="V5271" t="str">
        <f>"Trad IRN"</f>
        <v>Trad IRN</v>
      </c>
      <c r="W5271">
        <v>100</v>
      </c>
      <c r="X5271" t="s">
        <v>47</v>
      </c>
      <c r="Z5271" t="s">
        <v>47</v>
      </c>
      <c r="AB5271" t="str">
        <f>"03"</f>
        <v>03</v>
      </c>
      <c r="AC5271" t="s">
        <v>48</v>
      </c>
      <c r="AD5271" t="s">
        <v>49</v>
      </c>
      <c r="AE5271" t="s">
        <v>55</v>
      </c>
      <c r="AF5271">
        <v>0</v>
      </c>
      <c r="AG5271" t="s">
        <v>56</v>
      </c>
      <c r="AH5271" t="str">
        <f>"Trad IRN"</f>
        <v>Trad IRN</v>
      </c>
      <c r="AI5271" t="str">
        <f>"Bldg IRN"</f>
        <v>Bldg IRN</v>
      </c>
      <c r="AJ5271" t="s">
        <v>48</v>
      </c>
      <c r="AK5271" t="s">
        <v>48</v>
      </c>
      <c r="AL5271" t="s">
        <v>53</v>
      </c>
      <c r="AM5271">
        <v>1113.0999999999999</v>
      </c>
      <c r="AN5271">
        <v>1113.0999999999999</v>
      </c>
      <c r="AO5271">
        <v>15</v>
      </c>
    </row>
    <row r="5272" spans="1:41" x14ac:dyDescent="0.3">
      <c r="A5272" t="str">
        <f>"Trad IRN"</f>
        <v>Trad IRN</v>
      </c>
      <c r="B5272" t="str">
        <f>"Bldg IRN"</f>
        <v>Bldg IRN</v>
      </c>
      <c r="C5272" t="s">
        <v>41</v>
      </c>
      <c r="D5272" t="s">
        <v>3</v>
      </c>
      <c r="E5272" t="s">
        <v>80</v>
      </c>
      <c r="F5272" t="s">
        <v>81</v>
      </c>
      <c r="G5272" t="s">
        <v>82</v>
      </c>
      <c r="H5272" t="s">
        <v>83</v>
      </c>
      <c r="I5272" t="str">
        <f>"Trad IRN"</f>
        <v>Trad IRN</v>
      </c>
      <c r="J5272" t="s">
        <v>43</v>
      </c>
      <c r="K5272" t="s">
        <v>44</v>
      </c>
      <c r="L5272" t="s">
        <v>45</v>
      </c>
      <c r="M5272" t="s">
        <v>46</v>
      </c>
      <c r="N5272" t="str">
        <f t="shared" si="520"/>
        <v>08/18/2022</v>
      </c>
      <c r="O5272" t="str">
        <f t="shared" si="519"/>
        <v>12/31/2500</v>
      </c>
      <c r="P5272">
        <v>1</v>
      </c>
      <c r="Q5272">
        <v>1</v>
      </c>
      <c r="R5272">
        <v>1</v>
      </c>
      <c r="S5272">
        <v>0</v>
      </c>
      <c r="T5272">
        <v>1</v>
      </c>
      <c r="U5272">
        <v>0</v>
      </c>
      <c r="V5272" t="str">
        <f>"Trad IRN"</f>
        <v>Trad IRN</v>
      </c>
      <c r="W5272">
        <v>100</v>
      </c>
      <c r="X5272" t="s">
        <v>47</v>
      </c>
      <c r="Z5272" t="s">
        <v>47</v>
      </c>
      <c r="AB5272" t="str">
        <f>"04"</f>
        <v>04</v>
      </c>
      <c r="AC5272" t="str">
        <f>"05"</f>
        <v>05</v>
      </c>
      <c r="AD5272" t="str">
        <f>"1"</f>
        <v>1</v>
      </c>
      <c r="AE5272" t="s">
        <v>50</v>
      </c>
      <c r="AF5272">
        <v>0</v>
      </c>
      <c r="AG5272" t="s">
        <v>56</v>
      </c>
      <c r="AH5272" t="str">
        <f>"Trad IRN"</f>
        <v>Trad IRN</v>
      </c>
      <c r="AI5272" t="str">
        <f>"Bldg IRN"</f>
        <v>Bldg IRN</v>
      </c>
      <c r="AJ5272" t="s">
        <v>48</v>
      </c>
      <c r="AK5272" t="s">
        <v>48</v>
      </c>
      <c r="AL5272" t="s">
        <v>53</v>
      </c>
      <c r="AM5272">
        <v>1113.0999999999999</v>
      </c>
      <c r="AN5272">
        <v>1113.0999999999999</v>
      </c>
      <c r="AO5272">
        <v>15</v>
      </c>
    </row>
    <row r="5273" spans="1:41" x14ac:dyDescent="0.3">
      <c r="A5273" t="str">
        <f>"Trad IRN"</f>
        <v>Trad IRN</v>
      </c>
      <c r="B5273" t="str">
        <f>"Bldg IRN"</f>
        <v>Bldg IRN</v>
      </c>
      <c r="C5273" t="s">
        <v>41</v>
      </c>
      <c r="D5273" t="s">
        <v>3</v>
      </c>
      <c r="E5273" t="s">
        <v>80</v>
      </c>
      <c r="F5273" t="s">
        <v>81</v>
      </c>
      <c r="G5273" t="s">
        <v>82</v>
      </c>
      <c r="H5273" t="s">
        <v>83</v>
      </c>
      <c r="I5273" t="str">
        <f>"Trad IRN"</f>
        <v>Trad IRN</v>
      </c>
      <c r="J5273" t="s">
        <v>43</v>
      </c>
      <c r="K5273" t="s">
        <v>44</v>
      </c>
      <c r="L5273" t="s">
        <v>45</v>
      </c>
      <c r="M5273" t="s">
        <v>46</v>
      </c>
      <c r="N5273" t="str">
        <f t="shared" si="520"/>
        <v>08/18/2022</v>
      </c>
      <c r="O5273" t="str">
        <f t="shared" si="519"/>
        <v>12/31/2500</v>
      </c>
      <c r="P5273">
        <v>1</v>
      </c>
      <c r="Q5273">
        <v>1</v>
      </c>
      <c r="S5273">
        <v>0</v>
      </c>
      <c r="T5273">
        <v>1</v>
      </c>
      <c r="U5273">
        <v>0</v>
      </c>
      <c r="V5273" t="str">
        <f>"Trad IRN"</f>
        <v>Trad IRN</v>
      </c>
      <c r="W5273">
        <v>100</v>
      </c>
      <c r="X5273" t="s">
        <v>47</v>
      </c>
      <c r="Z5273" t="s">
        <v>47</v>
      </c>
      <c r="AB5273" t="str">
        <f>"05"</f>
        <v>05</v>
      </c>
      <c r="AC5273" t="s">
        <v>48</v>
      </c>
      <c r="AD5273" t="s">
        <v>49</v>
      </c>
      <c r="AE5273" t="s">
        <v>55</v>
      </c>
      <c r="AF5273">
        <v>0</v>
      </c>
      <c r="AG5273" t="s">
        <v>56</v>
      </c>
      <c r="AH5273" t="str">
        <f>"Trad IRN"</f>
        <v>Trad IRN</v>
      </c>
      <c r="AI5273" t="str">
        <f>"Bldg IRN"</f>
        <v>Bldg IRN</v>
      </c>
      <c r="AJ5273" t="s">
        <v>48</v>
      </c>
      <c r="AK5273" t="s">
        <v>48</v>
      </c>
      <c r="AL5273" t="s">
        <v>53</v>
      </c>
      <c r="AM5273">
        <v>1113.0999999999999</v>
      </c>
      <c r="AN5273">
        <v>1113.0999999999999</v>
      </c>
      <c r="AO5273">
        <v>15</v>
      </c>
    </row>
    <row r="5274" spans="1:41" x14ac:dyDescent="0.3">
      <c r="A5274" t="str">
        <f>"Trad IRN"</f>
        <v>Trad IRN</v>
      </c>
      <c r="B5274" t="str">
        <f>"Bldg IRN"</f>
        <v>Bldg IRN</v>
      </c>
      <c r="C5274" t="s">
        <v>41</v>
      </c>
      <c r="D5274" t="s">
        <v>3</v>
      </c>
      <c r="E5274" t="s">
        <v>80</v>
      </c>
      <c r="F5274" t="s">
        <v>81</v>
      </c>
      <c r="G5274" t="s">
        <v>82</v>
      </c>
      <c r="H5274" t="s">
        <v>83</v>
      </c>
      <c r="I5274" t="str">
        <f>"Trad IRN"</f>
        <v>Trad IRN</v>
      </c>
      <c r="J5274" t="s">
        <v>43</v>
      </c>
      <c r="K5274" t="s">
        <v>44</v>
      </c>
      <c r="L5274" t="s">
        <v>45</v>
      </c>
      <c r="M5274" t="s">
        <v>46</v>
      </c>
      <c r="N5274" t="str">
        <f>"12/06/2022"</f>
        <v>12/06/2022</v>
      </c>
      <c r="O5274" t="str">
        <f t="shared" si="519"/>
        <v>12/31/2500</v>
      </c>
      <c r="P5274">
        <v>0.59983799999999998</v>
      </c>
      <c r="Q5274">
        <v>0.59983799999999998</v>
      </c>
      <c r="S5274">
        <v>0</v>
      </c>
      <c r="T5274">
        <v>0.59983799999999998</v>
      </c>
      <c r="U5274">
        <v>0</v>
      </c>
      <c r="V5274" t="str">
        <f>"Trad IRN"</f>
        <v>Trad IRN</v>
      </c>
      <c r="W5274">
        <v>100</v>
      </c>
      <c r="X5274" t="s">
        <v>47</v>
      </c>
      <c r="Z5274" t="s">
        <v>47</v>
      </c>
      <c r="AB5274" t="str">
        <f>"01"</f>
        <v>01</v>
      </c>
      <c r="AC5274" t="s">
        <v>48</v>
      </c>
      <c r="AD5274" t="s">
        <v>49</v>
      </c>
      <c r="AE5274" t="s">
        <v>50</v>
      </c>
      <c r="AF5274">
        <v>0</v>
      </c>
      <c r="AG5274" t="s">
        <v>56</v>
      </c>
      <c r="AH5274" t="str">
        <f>"Trad IRN"</f>
        <v>Trad IRN</v>
      </c>
      <c r="AI5274" t="str">
        <f>"Bldg IRN"</f>
        <v>Bldg IRN</v>
      </c>
      <c r="AJ5274" t="s">
        <v>48</v>
      </c>
      <c r="AK5274" t="s">
        <v>48</v>
      </c>
      <c r="AL5274" t="s">
        <v>53</v>
      </c>
      <c r="AM5274">
        <v>667.68</v>
      </c>
      <c r="AN5274">
        <v>1113.0999999999999</v>
      </c>
      <c r="AO5274">
        <v>15</v>
      </c>
    </row>
    <row r="5275" spans="1:41" x14ac:dyDescent="0.3">
      <c r="A5275" t="str">
        <f>"Trad IRN"</f>
        <v>Trad IRN</v>
      </c>
      <c r="B5275" t="str">
        <f>"Bldg IRN"</f>
        <v>Bldg IRN</v>
      </c>
      <c r="C5275" t="s">
        <v>41</v>
      </c>
      <c r="D5275" t="s">
        <v>3</v>
      </c>
      <c r="E5275" t="s">
        <v>80</v>
      </c>
      <c r="F5275" t="s">
        <v>81</v>
      </c>
      <c r="G5275" t="s">
        <v>82</v>
      </c>
      <c r="H5275" t="s">
        <v>83</v>
      </c>
      <c r="I5275" t="str">
        <f>"Trad IRN"</f>
        <v>Trad IRN</v>
      </c>
      <c r="J5275" t="s">
        <v>43</v>
      </c>
      <c r="K5275" t="s">
        <v>44</v>
      </c>
      <c r="L5275" t="s">
        <v>45</v>
      </c>
      <c r="M5275" t="s">
        <v>46</v>
      </c>
      <c r="N5275" t="str">
        <f t="shared" ref="N5275:N5283" si="521">"08/18/2022"</f>
        <v>08/18/2022</v>
      </c>
      <c r="O5275" t="str">
        <f t="shared" si="519"/>
        <v>12/31/2500</v>
      </c>
      <c r="P5275">
        <v>1</v>
      </c>
      <c r="Q5275">
        <v>1</v>
      </c>
      <c r="R5275">
        <v>1</v>
      </c>
      <c r="S5275">
        <v>0</v>
      </c>
      <c r="T5275">
        <v>1</v>
      </c>
      <c r="U5275">
        <v>0</v>
      </c>
      <c r="V5275" t="str">
        <f>"Trad IRN"</f>
        <v>Trad IRN</v>
      </c>
      <c r="W5275">
        <v>100</v>
      </c>
      <c r="X5275" t="s">
        <v>47</v>
      </c>
      <c r="Z5275" t="s">
        <v>47</v>
      </c>
      <c r="AB5275" t="str">
        <f>"03"</f>
        <v>03</v>
      </c>
      <c r="AC5275" t="str">
        <f>"15"</f>
        <v>15</v>
      </c>
      <c r="AD5275" t="str">
        <f>"2"</f>
        <v>2</v>
      </c>
      <c r="AE5275" t="s">
        <v>55</v>
      </c>
      <c r="AF5275">
        <v>0</v>
      </c>
      <c r="AG5275" t="s">
        <v>56</v>
      </c>
      <c r="AH5275" t="str">
        <f>"Trad IRN"</f>
        <v>Trad IRN</v>
      </c>
      <c r="AI5275" t="str">
        <f>"Bldg IRN"</f>
        <v>Bldg IRN</v>
      </c>
      <c r="AJ5275" t="s">
        <v>48</v>
      </c>
      <c r="AK5275" t="s">
        <v>48</v>
      </c>
      <c r="AL5275" t="s">
        <v>53</v>
      </c>
      <c r="AM5275">
        <v>1113.0999999999999</v>
      </c>
      <c r="AN5275">
        <v>1113.0999999999999</v>
      </c>
      <c r="AO5275">
        <v>15</v>
      </c>
    </row>
    <row r="5276" spans="1:41" x14ac:dyDescent="0.3">
      <c r="A5276" t="str">
        <f>"Trad IRN"</f>
        <v>Trad IRN</v>
      </c>
      <c r="B5276" t="str">
        <f>"Bldg IRN"</f>
        <v>Bldg IRN</v>
      </c>
      <c r="C5276" t="s">
        <v>41</v>
      </c>
      <c r="D5276" t="s">
        <v>3</v>
      </c>
      <c r="E5276" t="s">
        <v>80</v>
      </c>
      <c r="F5276" t="s">
        <v>81</v>
      </c>
      <c r="G5276" t="s">
        <v>82</v>
      </c>
      <c r="H5276" t="s">
        <v>83</v>
      </c>
      <c r="I5276" t="str">
        <f>"Trad IRN"</f>
        <v>Trad IRN</v>
      </c>
      <c r="J5276" t="s">
        <v>43</v>
      </c>
      <c r="K5276" t="s">
        <v>44</v>
      </c>
      <c r="L5276" t="s">
        <v>45</v>
      </c>
      <c r="M5276" t="s">
        <v>46</v>
      </c>
      <c r="N5276" t="str">
        <f t="shared" si="521"/>
        <v>08/18/2022</v>
      </c>
      <c r="O5276" t="str">
        <f t="shared" si="519"/>
        <v>12/31/2500</v>
      </c>
      <c r="P5276">
        <v>1</v>
      </c>
      <c r="Q5276">
        <v>1</v>
      </c>
      <c r="S5276">
        <v>0</v>
      </c>
      <c r="T5276">
        <v>1</v>
      </c>
      <c r="U5276">
        <v>0</v>
      </c>
      <c r="V5276" t="str">
        <f>"Trad IRN"</f>
        <v>Trad IRN</v>
      </c>
      <c r="W5276">
        <v>100</v>
      </c>
      <c r="X5276" t="s">
        <v>47</v>
      </c>
      <c r="Z5276" t="s">
        <v>47</v>
      </c>
      <c r="AB5276" t="str">
        <f>"01"</f>
        <v>01</v>
      </c>
      <c r="AC5276" t="s">
        <v>48</v>
      </c>
      <c r="AD5276" t="s">
        <v>49</v>
      </c>
      <c r="AE5276" t="s">
        <v>55</v>
      </c>
      <c r="AF5276">
        <v>0</v>
      </c>
      <c r="AG5276" t="s">
        <v>56</v>
      </c>
      <c r="AH5276" t="str">
        <f>"Trad IRN"</f>
        <v>Trad IRN</v>
      </c>
      <c r="AI5276" t="str">
        <f>"Bldg IRN"</f>
        <v>Bldg IRN</v>
      </c>
      <c r="AJ5276" t="s">
        <v>48</v>
      </c>
      <c r="AK5276" t="s">
        <v>48</v>
      </c>
      <c r="AL5276" t="s">
        <v>53</v>
      </c>
      <c r="AM5276">
        <v>1113.0999999999999</v>
      </c>
      <c r="AN5276">
        <v>1113.0999999999999</v>
      </c>
      <c r="AO5276">
        <v>15</v>
      </c>
    </row>
    <row r="5277" spans="1:41" x14ac:dyDescent="0.3">
      <c r="A5277" t="str">
        <f>"Trad IRN"</f>
        <v>Trad IRN</v>
      </c>
      <c r="B5277" t="str">
        <f>"Bldg IRN"</f>
        <v>Bldg IRN</v>
      </c>
      <c r="C5277" t="s">
        <v>41</v>
      </c>
      <c r="D5277" t="s">
        <v>3</v>
      </c>
      <c r="E5277" t="s">
        <v>80</v>
      </c>
      <c r="F5277" t="s">
        <v>81</v>
      </c>
      <c r="G5277" t="s">
        <v>82</v>
      </c>
      <c r="H5277" t="s">
        <v>83</v>
      </c>
      <c r="I5277" t="str">
        <f>"Trad IRN"</f>
        <v>Trad IRN</v>
      </c>
      <c r="J5277" t="s">
        <v>43</v>
      </c>
      <c r="K5277" t="s">
        <v>44</v>
      </c>
      <c r="L5277" t="s">
        <v>45</v>
      </c>
      <c r="M5277" t="s">
        <v>46</v>
      </c>
      <c r="N5277" t="str">
        <f t="shared" si="521"/>
        <v>08/18/2022</v>
      </c>
      <c r="O5277" t="str">
        <f>"10/07/2022"</f>
        <v>10/07/2022</v>
      </c>
      <c r="P5277">
        <v>0.190333</v>
      </c>
      <c r="Q5277">
        <v>0.190333</v>
      </c>
      <c r="S5277">
        <v>0</v>
      </c>
      <c r="T5277">
        <v>0.190333</v>
      </c>
      <c r="U5277">
        <v>0</v>
      </c>
      <c r="V5277" t="str">
        <f>"Trad IRN"</f>
        <v>Trad IRN</v>
      </c>
      <c r="W5277">
        <v>100</v>
      </c>
      <c r="X5277" t="s">
        <v>47</v>
      </c>
      <c r="Z5277" t="s">
        <v>47</v>
      </c>
      <c r="AB5277" t="str">
        <f>"05"</f>
        <v>05</v>
      </c>
      <c r="AC5277" t="s">
        <v>48</v>
      </c>
      <c r="AD5277" t="s">
        <v>49</v>
      </c>
      <c r="AE5277" t="s">
        <v>50</v>
      </c>
      <c r="AF5277">
        <v>0</v>
      </c>
      <c r="AG5277" t="s">
        <v>56</v>
      </c>
      <c r="AH5277" t="str">
        <f>"Trad IRN"</f>
        <v>Trad IRN</v>
      </c>
      <c r="AI5277" t="str">
        <f>"Bldg IRN"</f>
        <v>Bldg IRN</v>
      </c>
      <c r="AJ5277" t="s">
        <v>48</v>
      </c>
      <c r="AK5277" t="s">
        <v>48</v>
      </c>
      <c r="AL5277" t="s">
        <v>53</v>
      </c>
      <c r="AM5277">
        <v>211.86</v>
      </c>
      <c r="AN5277">
        <v>1113.0999999999999</v>
      </c>
      <c r="AO5277">
        <v>15</v>
      </c>
    </row>
    <row r="5278" spans="1:41" x14ac:dyDescent="0.3">
      <c r="A5278" t="str">
        <f>"Trad IRN"</f>
        <v>Trad IRN</v>
      </c>
      <c r="B5278" t="str">
        <f>"Bldg IRN"</f>
        <v>Bldg IRN</v>
      </c>
      <c r="C5278" t="s">
        <v>41</v>
      </c>
      <c r="D5278" t="s">
        <v>3</v>
      </c>
      <c r="E5278" t="s">
        <v>80</v>
      </c>
      <c r="F5278" t="s">
        <v>81</v>
      </c>
      <c r="G5278" t="s">
        <v>82</v>
      </c>
      <c r="H5278" t="s">
        <v>83</v>
      </c>
      <c r="I5278" t="str">
        <f>"Trad IRN"</f>
        <v>Trad IRN</v>
      </c>
      <c r="J5278" t="s">
        <v>43</v>
      </c>
      <c r="K5278" t="s">
        <v>44</v>
      </c>
      <c r="L5278" t="s">
        <v>45</v>
      </c>
      <c r="M5278" t="s">
        <v>46</v>
      </c>
      <c r="N5278" t="str">
        <f t="shared" si="521"/>
        <v>08/18/2022</v>
      </c>
      <c r="O5278" t="str">
        <f t="shared" ref="O5278:O5284" si="522">"12/31/2500"</f>
        <v>12/31/2500</v>
      </c>
      <c r="P5278">
        <v>1</v>
      </c>
      <c r="Q5278">
        <v>1</v>
      </c>
      <c r="R5278">
        <v>1</v>
      </c>
      <c r="S5278">
        <v>0</v>
      </c>
      <c r="T5278">
        <v>1</v>
      </c>
      <c r="U5278">
        <v>0</v>
      </c>
      <c r="V5278" t="str">
        <f>"Trad IRN"</f>
        <v>Trad IRN</v>
      </c>
      <c r="W5278">
        <v>100</v>
      </c>
      <c r="X5278" t="s">
        <v>47</v>
      </c>
      <c r="Z5278" t="s">
        <v>47</v>
      </c>
      <c r="AB5278" t="str">
        <f>"04"</f>
        <v>04</v>
      </c>
      <c r="AC5278" t="str">
        <f>"10"</f>
        <v>10</v>
      </c>
      <c r="AD5278" t="str">
        <f>"2"</f>
        <v>2</v>
      </c>
      <c r="AE5278" t="s">
        <v>50</v>
      </c>
      <c r="AF5278">
        <v>0</v>
      </c>
      <c r="AG5278" t="s">
        <v>56</v>
      </c>
      <c r="AH5278" t="str">
        <f>"Trad IRN"</f>
        <v>Trad IRN</v>
      </c>
      <c r="AI5278" t="str">
        <f>"Bldg IRN"</f>
        <v>Bldg IRN</v>
      </c>
      <c r="AJ5278" t="s">
        <v>48</v>
      </c>
      <c r="AK5278" t="s">
        <v>48</v>
      </c>
      <c r="AL5278" t="s">
        <v>53</v>
      </c>
      <c r="AM5278">
        <v>1113.0999999999999</v>
      </c>
      <c r="AN5278">
        <v>1113.0999999999999</v>
      </c>
      <c r="AO5278">
        <v>15</v>
      </c>
    </row>
    <row r="5279" spans="1:41" x14ac:dyDescent="0.3">
      <c r="A5279" t="str">
        <f>"Trad IRN"</f>
        <v>Trad IRN</v>
      </c>
      <c r="B5279" t="str">
        <f>"Bldg IRN"</f>
        <v>Bldg IRN</v>
      </c>
      <c r="C5279" t="s">
        <v>41</v>
      </c>
      <c r="D5279" t="s">
        <v>3</v>
      </c>
      <c r="E5279" t="s">
        <v>80</v>
      </c>
      <c r="F5279" t="s">
        <v>81</v>
      </c>
      <c r="G5279" t="s">
        <v>82</v>
      </c>
      <c r="H5279" t="s">
        <v>83</v>
      </c>
      <c r="I5279" t="str">
        <f>"Trad IRN"</f>
        <v>Trad IRN</v>
      </c>
      <c r="J5279" t="s">
        <v>43</v>
      </c>
      <c r="K5279" t="s">
        <v>44</v>
      </c>
      <c r="L5279" t="s">
        <v>45</v>
      </c>
      <c r="M5279" t="s">
        <v>46</v>
      </c>
      <c r="N5279" t="str">
        <f t="shared" si="521"/>
        <v>08/18/2022</v>
      </c>
      <c r="O5279" t="str">
        <f t="shared" si="522"/>
        <v>12/31/2500</v>
      </c>
      <c r="P5279">
        <v>1</v>
      </c>
      <c r="Q5279">
        <v>1</v>
      </c>
      <c r="S5279">
        <v>0</v>
      </c>
      <c r="T5279">
        <v>1</v>
      </c>
      <c r="U5279">
        <v>0</v>
      </c>
      <c r="V5279" t="str">
        <f>"Trad IRN"</f>
        <v>Trad IRN</v>
      </c>
      <c r="W5279">
        <v>100</v>
      </c>
      <c r="X5279" t="s">
        <v>47</v>
      </c>
      <c r="Z5279" t="s">
        <v>47</v>
      </c>
      <c r="AB5279" t="str">
        <f>"02"</f>
        <v>02</v>
      </c>
      <c r="AC5279" t="s">
        <v>48</v>
      </c>
      <c r="AD5279" t="s">
        <v>49</v>
      </c>
      <c r="AE5279" t="s">
        <v>50</v>
      </c>
      <c r="AF5279">
        <v>0</v>
      </c>
      <c r="AG5279" t="s">
        <v>56</v>
      </c>
      <c r="AH5279" t="str">
        <f>"Trad IRN"</f>
        <v>Trad IRN</v>
      </c>
      <c r="AI5279" t="str">
        <f>"Bldg IRN"</f>
        <v>Bldg IRN</v>
      </c>
      <c r="AJ5279" t="s">
        <v>48</v>
      </c>
      <c r="AK5279" t="s">
        <v>48</v>
      </c>
      <c r="AL5279" t="s">
        <v>53</v>
      </c>
      <c r="AM5279">
        <v>1113.0999999999999</v>
      </c>
      <c r="AN5279">
        <v>1113.0999999999999</v>
      </c>
      <c r="AO5279">
        <v>15</v>
      </c>
    </row>
    <row r="5280" spans="1:41" x14ac:dyDescent="0.3">
      <c r="A5280" t="str">
        <f>"Trad IRN"</f>
        <v>Trad IRN</v>
      </c>
      <c r="B5280" t="str">
        <f>"Bldg IRN"</f>
        <v>Bldg IRN</v>
      </c>
      <c r="C5280" t="s">
        <v>41</v>
      </c>
      <c r="D5280" t="s">
        <v>3</v>
      </c>
      <c r="E5280" t="s">
        <v>80</v>
      </c>
      <c r="F5280" t="s">
        <v>81</v>
      </c>
      <c r="G5280" t="s">
        <v>82</v>
      </c>
      <c r="H5280" t="s">
        <v>83</v>
      </c>
      <c r="I5280" t="str">
        <f>"Trad IRN"</f>
        <v>Trad IRN</v>
      </c>
      <c r="J5280" t="s">
        <v>43</v>
      </c>
      <c r="K5280" t="s">
        <v>44</v>
      </c>
      <c r="L5280" t="s">
        <v>45</v>
      </c>
      <c r="M5280" t="s">
        <v>46</v>
      </c>
      <c r="N5280" t="str">
        <f t="shared" si="521"/>
        <v>08/18/2022</v>
      </c>
      <c r="O5280" t="str">
        <f t="shared" si="522"/>
        <v>12/31/2500</v>
      </c>
      <c r="P5280">
        <v>1</v>
      </c>
      <c r="Q5280">
        <v>1</v>
      </c>
      <c r="S5280">
        <v>1</v>
      </c>
      <c r="T5280">
        <v>1</v>
      </c>
      <c r="U5280">
        <v>0</v>
      </c>
      <c r="V5280" t="str">
        <f>"Trad IRN"</f>
        <v>Trad IRN</v>
      </c>
      <c r="W5280">
        <v>100</v>
      </c>
      <c r="X5280" t="s">
        <v>47</v>
      </c>
      <c r="Z5280" t="s">
        <v>47</v>
      </c>
      <c r="AB5280" t="str">
        <f>"03"</f>
        <v>03</v>
      </c>
      <c r="AC5280" t="s">
        <v>48</v>
      </c>
      <c r="AD5280" t="s">
        <v>49</v>
      </c>
      <c r="AE5280" t="s">
        <v>50</v>
      </c>
      <c r="AF5280">
        <v>0</v>
      </c>
      <c r="AG5280" t="s">
        <v>56</v>
      </c>
      <c r="AH5280" t="str">
        <f>"Trad IRN"</f>
        <v>Trad IRN</v>
      </c>
      <c r="AI5280" t="str">
        <f>"Bldg IRN"</f>
        <v>Bldg IRN</v>
      </c>
      <c r="AJ5280" t="s">
        <v>48</v>
      </c>
      <c r="AK5280" t="s">
        <v>48</v>
      </c>
      <c r="AL5280" t="s">
        <v>53</v>
      </c>
      <c r="AM5280">
        <v>1113.0999999999999</v>
      </c>
      <c r="AN5280">
        <v>1113.0999999999999</v>
      </c>
      <c r="AO5280">
        <v>15</v>
      </c>
    </row>
    <row r="5281" spans="1:41" x14ac:dyDescent="0.3">
      <c r="A5281" t="str">
        <f>"Trad IRN"</f>
        <v>Trad IRN</v>
      </c>
      <c r="B5281" t="str">
        <f>"Bldg IRN"</f>
        <v>Bldg IRN</v>
      </c>
      <c r="C5281" t="s">
        <v>41</v>
      </c>
      <c r="D5281" t="s">
        <v>3</v>
      </c>
      <c r="E5281" t="s">
        <v>80</v>
      </c>
      <c r="F5281" t="s">
        <v>81</v>
      </c>
      <c r="G5281" t="s">
        <v>82</v>
      </c>
      <c r="H5281" t="s">
        <v>83</v>
      </c>
      <c r="I5281" t="str">
        <f>"Trad IRN"</f>
        <v>Trad IRN</v>
      </c>
      <c r="J5281" t="s">
        <v>43</v>
      </c>
      <c r="K5281" t="s">
        <v>44</v>
      </c>
      <c r="L5281" t="s">
        <v>45</v>
      </c>
      <c r="M5281" t="s">
        <v>46</v>
      </c>
      <c r="N5281" t="str">
        <f t="shared" si="521"/>
        <v>08/18/2022</v>
      </c>
      <c r="O5281" t="str">
        <f t="shared" si="522"/>
        <v>12/31/2500</v>
      </c>
      <c r="P5281">
        <v>1</v>
      </c>
      <c r="Q5281">
        <v>1</v>
      </c>
      <c r="S5281">
        <v>0</v>
      </c>
      <c r="T5281">
        <v>1</v>
      </c>
      <c r="U5281">
        <v>0</v>
      </c>
      <c r="V5281" t="str">
        <f>"Trad IRN"</f>
        <v>Trad IRN</v>
      </c>
      <c r="W5281">
        <v>100</v>
      </c>
      <c r="X5281" t="s">
        <v>47</v>
      </c>
      <c r="Z5281" t="s">
        <v>47</v>
      </c>
      <c r="AB5281" t="str">
        <f>"05"</f>
        <v>05</v>
      </c>
      <c r="AC5281" t="s">
        <v>48</v>
      </c>
      <c r="AD5281" t="s">
        <v>49</v>
      </c>
      <c r="AE5281" t="s">
        <v>50</v>
      </c>
      <c r="AF5281">
        <v>0</v>
      </c>
      <c r="AG5281" t="s">
        <v>56</v>
      </c>
      <c r="AH5281" t="str">
        <f>"Trad IRN"</f>
        <v>Trad IRN</v>
      </c>
      <c r="AI5281" t="str">
        <f>"Bldg IRN"</f>
        <v>Bldg IRN</v>
      </c>
      <c r="AJ5281" t="s">
        <v>48</v>
      </c>
      <c r="AK5281" t="s">
        <v>48</v>
      </c>
      <c r="AL5281" t="s">
        <v>53</v>
      </c>
      <c r="AM5281">
        <v>1113.0999999999999</v>
      </c>
      <c r="AN5281">
        <v>1113.0999999999999</v>
      </c>
      <c r="AO5281">
        <v>15</v>
      </c>
    </row>
    <row r="5282" spans="1:41" x14ac:dyDescent="0.3">
      <c r="A5282" t="str">
        <f>"Trad IRN"</f>
        <v>Trad IRN</v>
      </c>
      <c r="B5282" t="str">
        <f>"Bldg IRN"</f>
        <v>Bldg IRN</v>
      </c>
      <c r="C5282" t="s">
        <v>41</v>
      </c>
      <c r="D5282" t="s">
        <v>3</v>
      </c>
      <c r="E5282" t="s">
        <v>80</v>
      </c>
      <c r="F5282" t="s">
        <v>81</v>
      </c>
      <c r="G5282" t="s">
        <v>82</v>
      </c>
      <c r="H5282" t="s">
        <v>83</v>
      </c>
      <c r="I5282" t="str">
        <f>"Trad IRN"</f>
        <v>Trad IRN</v>
      </c>
      <c r="J5282" t="s">
        <v>43</v>
      </c>
      <c r="K5282" t="s">
        <v>44</v>
      </c>
      <c r="L5282" t="s">
        <v>45</v>
      </c>
      <c r="M5282" t="s">
        <v>46</v>
      </c>
      <c r="N5282" t="str">
        <f t="shared" si="521"/>
        <v>08/18/2022</v>
      </c>
      <c r="O5282" t="str">
        <f t="shared" si="522"/>
        <v>12/31/2500</v>
      </c>
      <c r="P5282">
        <v>1</v>
      </c>
      <c r="Q5282">
        <v>1</v>
      </c>
      <c r="S5282">
        <v>0</v>
      </c>
      <c r="T5282">
        <v>1</v>
      </c>
      <c r="U5282">
        <v>0</v>
      </c>
      <c r="V5282" t="str">
        <f>"Trad IRN"</f>
        <v>Trad IRN</v>
      </c>
      <c r="W5282">
        <v>100</v>
      </c>
      <c r="X5282" t="s">
        <v>47</v>
      </c>
      <c r="Z5282" t="s">
        <v>47</v>
      </c>
      <c r="AB5282" t="str">
        <f>"01"</f>
        <v>01</v>
      </c>
      <c r="AC5282" t="s">
        <v>48</v>
      </c>
      <c r="AD5282" t="s">
        <v>49</v>
      </c>
      <c r="AE5282" t="s">
        <v>50</v>
      </c>
      <c r="AF5282">
        <v>0</v>
      </c>
      <c r="AG5282" t="s">
        <v>56</v>
      </c>
      <c r="AH5282" t="str">
        <f>"Trad IRN"</f>
        <v>Trad IRN</v>
      </c>
      <c r="AI5282" t="str">
        <f>"Bldg IRN"</f>
        <v>Bldg IRN</v>
      </c>
      <c r="AJ5282" t="s">
        <v>48</v>
      </c>
      <c r="AK5282" t="s">
        <v>48</v>
      </c>
      <c r="AL5282" t="s">
        <v>53</v>
      </c>
      <c r="AM5282">
        <v>1113.0999999999999</v>
      </c>
      <c r="AN5282">
        <v>1113.0999999999999</v>
      </c>
      <c r="AO5282">
        <v>15</v>
      </c>
    </row>
    <row r="5283" spans="1:41" x14ac:dyDescent="0.3">
      <c r="A5283" t="str">
        <f>"Trad IRN"</f>
        <v>Trad IRN</v>
      </c>
      <c r="B5283" t="str">
        <f>"Bldg IRN"</f>
        <v>Bldg IRN</v>
      </c>
      <c r="C5283" t="s">
        <v>41</v>
      </c>
      <c r="D5283" t="s">
        <v>3</v>
      </c>
      <c r="E5283" t="s">
        <v>80</v>
      </c>
      <c r="F5283" t="s">
        <v>81</v>
      </c>
      <c r="G5283" t="s">
        <v>82</v>
      </c>
      <c r="H5283" t="s">
        <v>83</v>
      </c>
      <c r="I5283" t="str">
        <f>"Trad IRN"</f>
        <v>Trad IRN</v>
      </c>
      <c r="J5283" t="s">
        <v>43</v>
      </c>
      <c r="K5283" t="s">
        <v>44</v>
      </c>
      <c r="L5283" t="s">
        <v>45</v>
      </c>
      <c r="M5283" t="s">
        <v>46</v>
      </c>
      <c r="N5283" t="str">
        <f t="shared" si="521"/>
        <v>08/18/2022</v>
      </c>
      <c r="O5283" t="str">
        <f t="shared" si="522"/>
        <v>12/31/2500</v>
      </c>
      <c r="P5283">
        <v>1</v>
      </c>
      <c r="Q5283">
        <v>1</v>
      </c>
      <c r="S5283">
        <v>1</v>
      </c>
      <c r="T5283">
        <v>1</v>
      </c>
      <c r="U5283">
        <v>0</v>
      </c>
      <c r="V5283" t="str">
        <f>"Trad IRN"</f>
        <v>Trad IRN</v>
      </c>
      <c r="W5283">
        <v>100</v>
      </c>
      <c r="X5283" t="s">
        <v>47</v>
      </c>
      <c r="Z5283" t="s">
        <v>47</v>
      </c>
      <c r="AB5283" t="str">
        <f>"05"</f>
        <v>05</v>
      </c>
      <c r="AC5283" t="s">
        <v>48</v>
      </c>
      <c r="AD5283" t="s">
        <v>49</v>
      </c>
      <c r="AE5283" t="s">
        <v>50</v>
      </c>
      <c r="AF5283">
        <v>0</v>
      </c>
      <c r="AG5283" t="s">
        <v>56</v>
      </c>
      <c r="AH5283" t="str">
        <f>"Trad IRN"</f>
        <v>Trad IRN</v>
      </c>
      <c r="AI5283" t="str">
        <f>"Bldg IRN"</f>
        <v>Bldg IRN</v>
      </c>
      <c r="AJ5283" t="s">
        <v>48</v>
      </c>
      <c r="AK5283" t="s">
        <v>48</v>
      </c>
      <c r="AL5283" t="s">
        <v>53</v>
      </c>
      <c r="AM5283">
        <v>1113.0999999999999</v>
      </c>
      <c r="AN5283">
        <v>1113.0999999999999</v>
      </c>
      <c r="AO5283">
        <v>15</v>
      </c>
    </row>
    <row r="5284" spans="1:41" x14ac:dyDescent="0.3">
      <c r="A5284" t="str">
        <f>"Trad IRN"</f>
        <v>Trad IRN</v>
      </c>
      <c r="B5284" t="str">
        <f>"Bldg IRN"</f>
        <v>Bldg IRN</v>
      </c>
      <c r="C5284" t="s">
        <v>41</v>
      </c>
      <c r="D5284" t="s">
        <v>3</v>
      </c>
      <c r="E5284" t="s">
        <v>80</v>
      </c>
      <c r="F5284" t="s">
        <v>81</v>
      </c>
      <c r="G5284" t="s">
        <v>82</v>
      </c>
      <c r="H5284" t="s">
        <v>83</v>
      </c>
      <c r="I5284" t="str">
        <f>"Trad IRN"</f>
        <v>Trad IRN</v>
      </c>
      <c r="J5284" t="s">
        <v>43</v>
      </c>
      <c r="K5284" t="s">
        <v>44</v>
      </c>
      <c r="L5284" t="s">
        <v>45</v>
      </c>
      <c r="M5284" t="s">
        <v>46</v>
      </c>
      <c r="N5284" t="str">
        <f>"11/29/2022"</f>
        <v>11/29/2022</v>
      </c>
      <c r="O5284" t="str">
        <f t="shared" si="522"/>
        <v>12/31/2500</v>
      </c>
      <c r="P5284">
        <v>0.62867700000000004</v>
      </c>
      <c r="Q5284">
        <v>0.62867700000000004</v>
      </c>
      <c r="S5284">
        <v>0</v>
      </c>
      <c r="T5284">
        <v>0.62867700000000004</v>
      </c>
      <c r="U5284">
        <v>0</v>
      </c>
      <c r="V5284" t="str">
        <f>"Trad IRN"</f>
        <v>Trad IRN</v>
      </c>
      <c r="W5284">
        <v>100</v>
      </c>
      <c r="X5284" t="s">
        <v>47</v>
      </c>
      <c r="Z5284" t="s">
        <v>47</v>
      </c>
      <c r="AB5284" t="s">
        <v>57</v>
      </c>
      <c r="AC5284" t="s">
        <v>48</v>
      </c>
      <c r="AD5284" t="s">
        <v>49</v>
      </c>
      <c r="AE5284" t="s">
        <v>50</v>
      </c>
      <c r="AF5284">
        <v>0</v>
      </c>
      <c r="AG5284" t="s">
        <v>56</v>
      </c>
      <c r="AH5284" t="str">
        <f>"Trad IRN"</f>
        <v>Trad IRN</v>
      </c>
      <c r="AI5284" t="str">
        <f>"Bldg IRN"</f>
        <v>Bldg IRN</v>
      </c>
      <c r="AJ5284" t="s">
        <v>48</v>
      </c>
      <c r="AK5284" t="s">
        <v>48</v>
      </c>
      <c r="AL5284" t="s">
        <v>53</v>
      </c>
      <c r="AM5284">
        <v>699.78</v>
      </c>
      <c r="AN5284">
        <v>1113.0999999999999</v>
      </c>
      <c r="AO5284">
        <v>15</v>
      </c>
    </row>
    <row r="5285" spans="1:41" x14ac:dyDescent="0.3">
      <c r="A5285" t="str">
        <f>"Trad IRN"</f>
        <v>Trad IRN</v>
      </c>
      <c r="B5285" t="str">
        <f>"Bldg IRN"</f>
        <v>Bldg IRN</v>
      </c>
      <c r="C5285" t="s">
        <v>41</v>
      </c>
      <c r="D5285" t="s">
        <v>3</v>
      </c>
      <c r="E5285" t="s">
        <v>80</v>
      </c>
      <c r="F5285" t="s">
        <v>81</v>
      </c>
      <c r="G5285" t="s">
        <v>82</v>
      </c>
      <c r="H5285" t="s">
        <v>83</v>
      </c>
      <c r="I5285" t="str">
        <f>"Trad IRN"</f>
        <v>Trad IRN</v>
      </c>
      <c r="J5285" t="s">
        <v>43</v>
      </c>
      <c r="K5285" t="s">
        <v>44</v>
      </c>
      <c r="L5285" t="s">
        <v>45</v>
      </c>
      <c r="M5285" t="s">
        <v>46</v>
      </c>
      <c r="N5285" t="str">
        <f t="shared" ref="N5285:N5306" si="523">"08/18/2022"</f>
        <v>08/18/2022</v>
      </c>
      <c r="O5285" t="str">
        <f>"11/28/2022"</f>
        <v>11/28/2022</v>
      </c>
      <c r="P5285">
        <v>0.37132300000000001</v>
      </c>
      <c r="Q5285">
        <v>0.37132300000000001</v>
      </c>
      <c r="R5285">
        <v>0.37132300000000001</v>
      </c>
      <c r="S5285">
        <v>0</v>
      </c>
      <c r="T5285">
        <v>0.37132300000000001</v>
      </c>
      <c r="U5285">
        <v>0</v>
      </c>
      <c r="V5285" t="str">
        <f>"Trad IRN"</f>
        <v>Trad IRN</v>
      </c>
      <c r="W5285">
        <v>100</v>
      </c>
      <c r="X5285" t="s">
        <v>47</v>
      </c>
      <c r="Z5285" t="s">
        <v>47</v>
      </c>
      <c r="AB5285" t="s">
        <v>57</v>
      </c>
      <c r="AC5285" t="str">
        <f>"05"</f>
        <v>05</v>
      </c>
      <c r="AD5285" t="str">
        <f>"1"</f>
        <v>1</v>
      </c>
      <c r="AE5285" t="s">
        <v>50</v>
      </c>
      <c r="AF5285">
        <v>0</v>
      </c>
      <c r="AG5285" t="s">
        <v>56</v>
      </c>
      <c r="AH5285" t="str">
        <f>"Trad IRN"</f>
        <v>Trad IRN</v>
      </c>
      <c r="AI5285" t="str">
        <f>"Bldg IRN"</f>
        <v>Bldg IRN</v>
      </c>
      <c r="AJ5285" t="s">
        <v>48</v>
      </c>
      <c r="AK5285" t="s">
        <v>48</v>
      </c>
      <c r="AL5285" t="s">
        <v>53</v>
      </c>
      <c r="AM5285">
        <v>413.32</v>
      </c>
      <c r="AN5285">
        <v>1113.0999999999999</v>
      </c>
      <c r="AO5285">
        <v>15</v>
      </c>
    </row>
    <row r="5286" spans="1:41" x14ac:dyDescent="0.3">
      <c r="A5286" t="str">
        <f>"Trad IRN"</f>
        <v>Trad IRN</v>
      </c>
      <c r="B5286" t="str">
        <f>"Bldg IRN"</f>
        <v>Bldg IRN</v>
      </c>
      <c r="C5286" t="s">
        <v>41</v>
      </c>
      <c r="D5286" t="s">
        <v>3</v>
      </c>
      <c r="E5286" t="s">
        <v>80</v>
      </c>
      <c r="F5286" t="s">
        <v>81</v>
      </c>
      <c r="G5286" t="s">
        <v>82</v>
      </c>
      <c r="H5286" t="s">
        <v>83</v>
      </c>
      <c r="I5286" t="str">
        <f>"Trad IRN"</f>
        <v>Trad IRN</v>
      </c>
      <c r="J5286" t="s">
        <v>43</v>
      </c>
      <c r="K5286" t="s">
        <v>44</v>
      </c>
      <c r="L5286" t="s">
        <v>45</v>
      </c>
      <c r="M5286" t="s">
        <v>46</v>
      </c>
      <c r="N5286" t="str">
        <f t="shared" si="523"/>
        <v>08/18/2022</v>
      </c>
      <c r="O5286" t="str">
        <f t="shared" ref="O5286:O5306" si="524">"12/31/2500"</f>
        <v>12/31/2500</v>
      </c>
      <c r="P5286">
        <v>1</v>
      </c>
      <c r="Q5286">
        <v>1</v>
      </c>
      <c r="S5286">
        <v>0</v>
      </c>
      <c r="T5286">
        <v>1</v>
      </c>
      <c r="U5286">
        <v>0</v>
      </c>
      <c r="V5286" t="str">
        <f>"Trad IRN"</f>
        <v>Trad IRN</v>
      </c>
      <c r="W5286">
        <v>100</v>
      </c>
      <c r="X5286" t="s">
        <v>47</v>
      </c>
      <c r="Z5286" t="s">
        <v>47</v>
      </c>
      <c r="AB5286" t="str">
        <f>"03"</f>
        <v>03</v>
      </c>
      <c r="AC5286" t="s">
        <v>48</v>
      </c>
      <c r="AD5286" t="s">
        <v>49</v>
      </c>
      <c r="AE5286" t="s">
        <v>50</v>
      </c>
      <c r="AF5286">
        <v>0</v>
      </c>
      <c r="AG5286" t="s">
        <v>56</v>
      </c>
      <c r="AH5286" t="str">
        <f>"Trad IRN"</f>
        <v>Trad IRN</v>
      </c>
      <c r="AI5286" t="str">
        <f>"Bldg IRN"</f>
        <v>Bldg IRN</v>
      </c>
      <c r="AJ5286" t="s">
        <v>48</v>
      </c>
      <c r="AK5286" t="s">
        <v>48</v>
      </c>
      <c r="AL5286" t="s">
        <v>53</v>
      </c>
      <c r="AM5286">
        <v>1113.0999999999999</v>
      </c>
      <c r="AN5286">
        <v>1113.0999999999999</v>
      </c>
      <c r="AO5286">
        <v>15</v>
      </c>
    </row>
    <row r="5287" spans="1:41" x14ac:dyDescent="0.3">
      <c r="A5287" t="str">
        <f>"Trad IRN"</f>
        <v>Trad IRN</v>
      </c>
      <c r="B5287" t="str">
        <f>"Bldg IRN"</f>
        <v>Bldg IRN</v>
      </c>
      <c r="C5287" t="s">
        <v>41</v>
      </c>
      <c r="D5287" t="s">
        <v>3</v>
      </c>
      <c r="E5287" t="s">
        <v>80</v>
      </c>
      <c r="F5287" t="s">
        <v>81</v>
      </c>
      <c r="G5287" t="s">
        <v>82</v>
      </c>
      <c r="H5287" t="s">
        <v>83</v>
      </c>
      <c r="I5287" t="str">
        <f>"Trad IRN"</f>
        <v>Trad IRN</v>
      </c>
      <c r="J5287" t="s">
        <v>43</v>
      </c>
      <c r="K5287" t="s">
        <v>44</v>
      </c>
      <c r="L5287" t="s">
        <v>45</v>
      </c>
      <c r="M5287" t="s">
        <v>46</v>
      </c>
      <c r="N5287" t="str">
        <f t="shared" si="523"/>
        <v>08/18/2022</v>
      </c>
      <c r="O5287" t="str">
        <f t="shared" si="524"/>
        <v>12/31/2500</v>
      </c>
      <c r="P5287">
        <v>1</v>
      </c>
      <c r="Q5287">
        <v>1</v>
      </c>
      <c r="S5287">
        <v>0</v>
      </c>
      <c r="T5287">
        <v>1</v>
      </c>
      <c r="U5287">
        <v>0</v>
      </c>
      <c r="V5287" t="str">
        <f>"Trad IRN"</f>
        <v>Trad IRN</v>
      </c>
      <c r="W5287">
        <v>100</v>
      </c>
      <c r="X5287" t="s">
        <v>47</v>
      </c>
      <c r="Z5287" t="s">
        <v>47</v>
      </c>
      <c r="AB5287" t="str">
        <f>"01"</f>
        <v>01</v>
      </c>
      <c r="AC5287" t="s">
        <v>48</v>
      </c>
      <c r="AD5287" t="s">
        <v>49</v>
      </c>
      <c r="AE5287" t="s">
        <v>50</v>
      </c>
      <c r="AF5287">
        <v>0</v>
      </c>
      <c r="AG5287" t="s">
        <v>56</v>
      </c>
      <c r="AH5287" t="str">
        <f>"Trad IRN"</f>
        <v>Trad IRN</v>
      </c>
      <c r="AI5287" t="str">
        <f>"Bldg IRN"</f>
        <v>Bldg IRN</v>
      </c>
      <c r="AJ5287" t="s">
        <v>48</v>
      </c>
      <c r="AK5287" t="s">
        <v>48</v>
      </c>
      <c r="AL5287" t="s">
        <v>53</v>
      </c>
      <c r="AM5287">
        <v>1113.0999999999999</v>
      </c>
      <c r="AN5287">
        <v>1113.0999999999999</v>
      </c>
      <c r="AO5287">
        <v>15</v>
      </c>
    </row>
    <row r="5288" spans="1:41" x14ac:dyDescent="0.3">
      <c r="A5288" t="str">
        <f>"Trad IRN"</f>
        <v>Trad IRN</v>
      </c>
      <c r="B5288" t="str">
        <f>"Bldg IRN"</f>
        <v>Bldg IRN</v>
      </c>
      <c r="C5288" t="s">
        <v>41</v>
      </c>
      <c r="D5288" t="s">
        <v>3</v>
      </c>
      <c r="E5288" t="s">
        <v>80</v>
      </c>
      <c r="F5288" t="s">
        <v>81</v>
      </c>
      <c r="G5288" t="s">
        <v>82</v>
      </c>
      <c r="H5288" t="s">
        <v>83</v>
      </c>
      <c r="I5288" t="str">
        <f>"Trad IRN"</f>
        <v>Trad IRN</v>
      </c>
      <c r="J5288" t="s">
        <v>43</v>
      </c>
      <c r="K5288" t="s">
        <v>44</v>
      </c>
      <c r="L5288" t="s">
        <v>45</v>
      </c>
      <c r="M5288" t="s">
        <v>46</v>
      </c>
      <c r="N5288" t="str">
        <f t="shared" si="523"/>
        <v>08/18/2022</v>
      </c>
      <c r="O5288" t="str">
        <f t="shared" si="524"/>
        <v>12/31/2500</v>
      </c>
      <c r="P5288">
        <v>1</v>
      </c>
      <c r="Q5288">
        <v>1</v>
      </c>
      <c r="S5288">
        <v>0</v>
      </c>
      <c r="T5288">
        <v>1</v>
      </c>
      <c r="U5288">
        <v>0</v>
      </c>
      <c r="V5288" t="str">
        <f>"Trad IRN"</f>
        <v>Trad IRN</v>
      </c>
      <c r="W5288">
        <v>100</v>
      </c>
      <c r="X5288" t="s">
        <v>47</v>
      </c>
      <c r="Z5288" t="s">
        <v>47</v>
      </c>
      <c r="AB5288" t="str">
        <f>"04"</f>
        <v>04</v>
      </c>
      <c r="AC5288" t="s">
        <v>48</v>
      </c>
      <c r="AD5288" t="s">
        <v>49</v>
      </c>
      <c r="AE5288" t="s">
        <v>55</v>
      </c>
      <c r="AF5288">
        <v>0</v>
      </c>
      <c r="AG5288" t="s">
        <v>56</v>
      </c>
      <c r="AH5288" t="str">
        <f>"Trad IRN"</f>
        <v>Trad IRN</v>
      </c>
      <c r="AI5288" t="str">
        <f>"Bldg IRN"</f>
        <v>Bldg IRN</v>
      </c>
      <c r="AJ5288" t="s">
        <v>48</v>
      </c>
      <c r="AK5288" t="s">
        <v>48</v>
      </c>
      <c r="AL5288" t="s">
        <v>53</v>
      </c>
      <c r="AM5288">
        <v>1113.0999999999999</v>
      </c>
      <c r="AN5288">
        <v>1113.0999999999999</v>
      </c>
      <c r="AO5288">
        <v>15</v>
      </c>
    </row>
    <row r="5289" spans="1:41" x14ac:dyDescent="0.3">
      <c r="A5289" t="str">
        <f>"Trad IRN"</f>
        <v>Trad IRN</v>
      </c>
      <c r="B5289" t="str">
        <f>"Bldg IRN"</f>
        <v>Bldg IRN</v>
      </c>
      <c r="C5289" t="s">
        <v>41</v>
      </c>
      <c r="D5289" t="s">
        <v>3</v>
      </c>
      <c r="E5289" t="s">
        <v>80</v>
      </c>
      <c r="F5289" t="s">
        <v>81</v>
      </c>
      <c r="G5289" t="s">
        <v>82</v>
      </c>
      <c r="H5289" t="s">
        <v>83</v>
      </c>
      <c r="I5289" t="str">
        <f>"Trad IRN"</f>
        <v>Trad IRN</v>
      </c>
      <c r="J5289" t="s">
        <v>43</v>
      </c>
      <c r="K5289" t="s">
        <v>44</v>
      </c>
      <c r="L5289" t="s">
        <v>45</v>
      </c>
      <c r="M5289" t="s">
        <v>46</v>
      </c>
      <c r="N5289" t="str">
        <f t="shared" si="523"/>
        <v>08/18/2022</v>
      </c>
      <c r="O5289" t="str">
        <f t="shared" si="524"/>
        <v>12/31/2500</v>
      </c>
      <c r="P5289">
        <v>1</v>
      </c>
      <c r="Q5289">
        <v>1</v>
      </c>
      <c r="S5289">
        <v>0</v>
      </c>
      <c r="T5289">
        <v>1</v>
      </c>
      <c r="U5289">
        <v>0</v>
      </c>
      <c r="V5289" t="str">
        <f>"Trad IRN"</f>
        <v>Trad IRN</v>
      </c>
      <c r="W5289">
        <v>100</v>
      </c>
      <c r="X5289" t="s">
        <v>47</v>
      </c>
      <c r="Z5289" t="s">
        <v>47</v>
      </c>
      <c r="AB5289" t="str">
        <f>"01"</f>
        <v>01</v>
      </c>
      <c r="AC5289" t="s">
        <v>48</v>
      </c>
      <c r="AD5289" t="s">
        <v>49</v>
      </c>
      <c r="AE5289" t="s">
        <v>55</v>
      </c>
      <c r="AF5289">
        <v>0</v>
      </c>
      <c r="AG5289" t="s">
        <v>56</v>
      </c>
      <c r="AH5289" t="str">
        <f>"Trad IRN"</f>
        <v>Trad IRN</v>
      </c>
      <c r="AI5289" t="str">
        <f>"Bldg IRN"</f>
        <v>Bldg IRN</v>
      </c>
      <c r="AJ5289" t="s">
        <v>48</v>
      </c>
      <c r="AK5289" t="s">
        <v>48</v>
      </c>
      <c r="AL5289" t="s">
        <v>53</v>
      </c>
      <c r="AM5289">
        <v>1113.0999999999999</v>
      </c>
      <c r="AN5289">
        <v>1113.0999999999999</v>
      </c>
      <c r="AO5289">
        <v>15</v>
      </c>
    </row>
    <row r="5290" spans="1:41" x14ac:dyDescent="0.3">
      <c r="A5290" t="str">
        <f>"Trad IRN"</f>
        <v>Trad IRN</v>
      </c>
      <c r="B5290" t="str">
        <f>"Bldg IRN"</f>
        <v>Bldg IRN</v>
      </c>
      <c r="C5290" t="s">
        <v>41</v>
      </c>
      <c r="D5290" t="s">
        <v>3</v>
      </c>
      <c r="E5290" t="s">
        <v>80</v>
      </c>
      <c r="F5290" t="s">
        <v>81</v>
      </c>
      <c r="G5290" t="s">
        <v>82</v>
      </c>
      <c r="H5290" t="s">
        <v>83</v>
      </c>
      <c r="I5290" t="str">
        <f>"Trad IRN"</f>
        <v>Trad IRN</v>
      </c>
      <c r="J5290" t="s">
        <v>43</v>
      </c>
      <c r="K5290" t="s">
        <v>44</v>
      </c>
      <c r="L5290" t="s">
        <v>45</v>
      </c>
      <c r="M5290" t="s">
        <v>46</v>
      </c>
      <c r="N5290" t="str">
        <f t="shared" si="523"/>
        <v>08/18/2022</v>
      </c>
      <c r="O5290" t="str">
        <f t="shared" si="524"/>
        <v>12/31/2500</v>
      </c>
      <c r="P5290">
        <v>1</v>
      </c>
      <c r="Q5290">
        <v>1</v>
      </c>
      <c r="R5290">
        <v>1</v>
      </c>
      <c r="S5290">
        <v>0</v>
      </c>
      <c r="T5290">
        <v>1</v>
      </c>
      <c r="U5290">
        <v>0</v>
      </c>
      <c r="V5290" t="str">
        <f>"Trad IRN"</f>
        <v>Trad IRN</v>
      </c>
      <c r="W5290">
        <v>100</v>
      </c>
      <c r="X5290" t="s">
        <v>47</v>
      </c>
      <c r="Z5290" t="s">
        <v>47</v>
      </c>
      <c r="AB5290" t="str">
        <f>"03"</f>
        <v>03</v>
      </c>
      <c r="AC5290" t="str">
        <f>"15"</f>
        <v>15</v>
      </c>
      <c r="AD5290" t="str">
        <f>"2"</f>
        <v>2</v>
      </c>
      <c r="AE5290" t="s">
        <v>50</v>
      </c>
      <c r="AF5290">
        <v>0</v>
      </c>
      <c r="AG5290" t="s">
        <v>56</v>
      </c>
      <c r="AH5290" t="str">
        <f>"Trad IRN"</f>
        <v>Trad IRN</v>
      </c>
      <c r="AI5290" t="str">
        <f>"Bldg IRN"</f>
        <v>Bldg IRN</v>
      </c>
      <c r="AJ5290" t="s">
        <v>48</v>
      </c>
      <c r="AK5290" t="s">
        <v>48</v>
      </c>
      <c r="AL5290" t="s">
        <v>53</v>
      </c>
      <c r="AM5290">
        <v>1113.0999999999999</v>
      </c>
      <c r="AN5290">
        <v>1113.0999999999999</v>
      </c>
      <c r="AO5290">
        <v>15</v>
      </c>
    </row>
    <row r="5291" spans="1:41" x14ac:dyDescent="0.3">
      <c r="A5291" t="str">
        <f>"Trad IRN"</f>
        <v>Trad IRN</v>
      </c>
      <c r="B5291" t="str">
        <f>"Bldg IRN"</f>
        <v>Bldg IRN</v>
      </c>
      <c r="C5291" t="s">
        <v>41</v>
      </c>
      <c r="D5291" t="s">
        <v>3</v>
      </c>
      <c r="E5291" t="s">
        <v>80</v>
      </c>
      <c r="F5291" t="s">
        <v>81</v>
      </c>
      <c r="G5291" t="s">
        <v>82</v>
      </c>
      <c r="H5291" t="s">
        <v>83</v>
      </c>
      <c r="I5291" t="str">
        <f>"Trad IRN"</f>
        <v>Trad IRN</v>
      </c>
      <c r="J5291" t="s">
        <v>43</v>
      </c>
      <c r="K5291" t="s">
        <v>44</v>
      </c>
      <c r="L5291" t="s">
        <v>45</v>
      </c>
      <c r="M5291" t="s">
        <v>46</v>
      </c>
      <c r="N5291" t="str">
        <f t="shared" si="523"/>
        <v>08/18/2022</v>
      </c>
      <c r="O5291" t="str">
        <f t="shared" si="524"/>
        <v>12/31/2500</v>
      </c>
      <c r="P5291">
        <v>1</v>
      </c>
      <c r="Q5291">
        <v>1</v>
      </c>
      <c r="R5291">
        <v>1</v>
      </c>
      <c r="S5291">
        <v>0</v>
      </c>
      <c r="T5291">
        <v>1</v>
      </c>
      <c r="U5291">
        <v>0</v>
      </c>
      <c r="V5291" t="str">
        <f>"Trad IRN"</f>
        <v>Trad IRN</v>
      </c>
      <c r="W5291">
        <v>100</v>
      </c>
      <c r="X5291" t="s">
        <v>47</v>
      </c>
      <c r="Z5291" t="s">
        <v>47</v>
      </c>
      <c r="AB5291" t="str">
        <f>"05"</f>
        <v>05</v>
      </c>
      <c r="AC5291" t="str">
        <f>"10"</f>
        <v>10</v>
      </c>
      <c r="AD5291" t="str">
        <f>"2"</f>
        <v>2</v>
      </c>
      <c r="AE5291" t="s">
        <v>50</v>
      </c>
      <c r="AF5291">
        <v>0</v>
      </c>
      <c r="AG5291" t="s">
        <v>56</v>
      </c>
      <c r="AH5291" t="str">
        <f>"Trad IRN"</f>
        <v>Trad IRN</v>
      </c>
      <c r="AI5291" t="str">
        <f>"Bldg IRN"</f>
        <v>Bldg IRN</v>
      </c>
      <c r="AJ5291" t="s">
        <v>48</v>
      </c>
      <c r="AK5291" t="s">
        <v>48</v>
      </c>
      <c r="AL5291" t="s">
        <v>53</v>
      </c>
      <c r="AM5291">
        <v>1113.0999999999999</v>
      </c>
      <c r="AN5291">
        <v>1113.0999999999999</v>
      </c>
      <c r="AO5291">
        <v>15</v>
      </c>
    </row>
    <row r="5292" spans="1:41" x14ac:dyDescent="0.3">
      <c r="A5292" t="str">
        <f>"Trad IRN"</f>
        <v>Trad IRN</v>
      </c>
      <c r="B5292" t="str">
        <f>"Bldg IRN"</f>
        <v>Bldg IRN</v>
      </c>
      <c r="C5292" t="s">
        <v>41</v>
      </c>
      <c r="D5292" t="s">
        <v>3</v>
      </c>
      <c r="E5292" t="s">
        <v>80</v>
      </c>
      <c r="F5292" t="s">
        <v>81</v>
      </c>
      <c r="G5292" t="s">
        <v>82</v>
      </c>
      <c r="H5292" t="s">
        <v>83</v>
      </c>
      <c r="I5292" t="str">
        <f>"Trad IRN"</f>
        <v>Trad IRN</v>
      </c>
      <c r="J5292" t="s">
        <v>43</v>
      </c>
      <c r="K5292" t="s">
        <v>44</v>
      </c>
      <c r="L5292" t="s">
        <v>45</v>
      </c>
      <c r="M5292" t="s">
        <v>46</v>
      </c>
      <c r="N5292" t="str">
        <f t="shared" si="523"/>
        <v>08/18/2022</v>
      </c>
      <c r="O5292" t="str">
        <f t="shared" si="524"/>
        <v>12/31/2500</v>
      </c>
      <c r="P5292">
        <v>1</v>
      </c>
      <c r="Q5292">
        <v>1</v>
      </c>
      <c r="S5292">
        <v>1</v>
      </c>
      <c r="T5292">
        <v>1</v>
      </c>
      <c r="U5292">
        <v>0</v>
      </c>
      <c r="V5292" t="str">
        <f>"Trad IRN"</f>
        <v>Trad IRN</v>
      </c>
      <c r="W5292">
        <v>100</v>
      </c>
      <c r="X5292" t="s">
        <v>47</v>
      </c>
      <c r="Z5292" t="s">
        <v>47</v>
      </c>
      <c r="AB5292" t="str">
        <f>"04"</f>
        <v>04</v>
      </c>
      <c r="AC5292" t="s">
        <v>48</v>
      </c>
      <c r="AD5292" t="s">
        <v>49</v>
      </c>
      <c r="AE5292" t="s">
        <v>50</v>
      </c>
      <c r="AF5292">
        <v>0</v>
      </c>
      <c r="AG5292" t="s">
        <v>56</v>
      </c>
      <c r="AH5292" t="str">
        <f>"Trad IRN"</f>
        <v>Trad IRN</v>
      </c>
      <c r="AI5292" t="str">
        <f>"Bldg IRN"</f>
        <v>Bldg IRN</v>
      </c>
      <c r="AJ5292" t="s">
        <v>48</v>
      </c>
      <c r="AK5292" t="s">
        <v>48</v>
      </c>
      <c r="AL5292" t="s">
        <v>53</v>
      </c>
      <c r="AM5292">
        <v>1113.0999999999999</v>
      </c>
      <c r="AN5292">
        <v>1113.0999999999999</v>
      </c>
      <c r="AO5292">
        <v>15</v>
      </c>
    </row>
    <row r="5293" spans="1:41" x14ac:dyDescent="0.3">
      <c r="A5293" t="str">
        <f>"Trad IRN"</f>
        <v>Trad IRN</v>
      </c>
      <c r="B5293" t="str">
        <f>"Bldg IRN"</f>
        <v>Bldg IRN</v>
      </c>
      <c r="C5293" t="s">
        <v>41</v>
      </c>
      <c r="D5293" t="s">
        <v>3</v>
      </c>
      <c r="E5293" t="s">
        <v>80</v>
      </c>
      <c r="F5293" t="s">
        <v>81</v>
      </c>
      <c r="G5293" t="s">
        <v>82</v>
      </c>
      <c r="H5293" t="s">
        <v>83</v>
      </c>
      <c r="I5293" t="str">
        <f>"Trad IRN"</f>
        <v>Trad IRN</v>
      </c>
      <c r="J5293" t="s">
        <v>43</v>
      </c>
      <c r="K5293" t="s">
        <v>44</v>
      </c>
      <c r="L5293" t="s">
        <v>45</v>
      </c>
      <c r="M5293" t="s">
        <v>46</v>
      </c>
      <c r="N5293" t="str">
        <f t="shared" si="523"/>
        <v>08/18/2022</v>
      </c>
      <c r="O5293" t="str">
        <f t="shared" si="524"/>
        <v>12/31/2500</v>
      </c>
      <c r="P5293">
        <v>1</v>
      </c>
      <c r="Q5293">
        <v>1</v>
      </c>
      <c r="S5293">
        <v>0</v>
      </c>
      <c r="T5293">
        <v>1</v>
      </c>
      <c r="U5293">
        <v>0</v>
      </c>
      <c r="V5293" t="str">
        <f>"Trad IRN"</f>
        <v>Trad IRN</v>
      </c>
      <c r="W5293">
        <v>100</v>
      </c>
      <c r="X5293" t="s">
        <v>47</v>
      </c>
      <c r="Z5293" t="s">
        <v>47</v>
      </c>
      <c r="AB5293" t="str">
        <f>"01"</f>
        <v>01</v>
      </c>
      <c r="AC5293" t="s">
        <v>48</v>
      </c>
      <c r="AD5293" t="s">
        <v>49</v>
      </c>
      <c r="AE5293" t="s">
        <v>50</v>
      </c>
      <c r="AF5293">
        <v>2</v>
      </c>
      <c r="AG5293" t="s">
        <v>56</v>
      </c>
      <c r="AH5293" t="str">
        <f>"Trad IRN"</f>
        <v>Trad IRN</v>
      </c>
      <c r="AI5293" t="str">
        <f>"Bldg IRN"</f>
        <v>Bldg IRN</v>
      </c>
      <c r="AJ5293" t="s">
        <v>48</v>
      </c>
      <c r="AK5293" t="s">
        <v>48</v>
      </c>
      <c r="AL5293" t="s">
        <v>53</v>
      </c>
      <c r="AM5293">
        <v>1113.0999999999999</v>
      </c>
      <c r="AN5293">
        <v>1113.0999999999999</v>
      </c>
      <c r="AO5293">
        <v>15</v>
      </c>
    </row>
    <row r="5294" spans="1:41" x14ac:dyDescent="0.3">
      <c r="A5294" t="str">
        <f>"Trad IRN"</f>
        <v>Trad IRN</v>
      </c>
      <c r="B5294" t="str">
        <f>"Bldg IRN"</f>
        <v>Bldg IRN</v>
      </c>
      <c r="C5294" t="s">
        <v>41</v>
      </c>
      <c r="D5294" t="s">
        <v>3</v>
      </c>
      <c r="E5294" t="s">
        <v>80</v>
      </c>
      <c r="F5294" t="s">
        <v>81</v>
      </c>
      <c r="G5294" t="s">
        <v>82</v>
      </c>
      <c r="H5294" t="s">
        <v>83</v>
      </c>
      <c r="I5294" t="str">
        <f>"Trad IRN"</f>
        <v>Trad IRN</v>
      </c>
      <c r="J5294" t="s">
        <v>43</v>
      </c>
      <c r="K5294" t="s">
        <v>44</v>
      </c>
      <c r="L5294" t="s">
        <v>45</v>
      </c>
      <c r="M5294" t="s">
        <v>46</v>
      </c>
      <c r="N5294" t="str">
        <f t="shared" si="523"/>
        <v>08/18/2022</v>
      </c>
      <c r="O5294" t="str">
        <f t="shared" si="524"/>
        <v>12/31/2500</v>
      </c>
      <c r="P5294">
        <v>1</v>
      </c>
      <c r="Q5294">
        <v>1</v>
      </c>
      <c r="S5294">
        <v>0</v>
      </c>
      <c r="T5294">
        <v>1</v>
      </c>
      <c r="U5294">
        <v>0</v>
      </c>
      <c r="V5294" t="str">
        <f>"Trad IRN"</f>
        <v>Trad IRN</v>
      </c>
      <c r="W5294">
        <v>100</v>
      </c>
      <c r="X5294" t="s">
        <v>47</v>
      </c>
      <c r="Z5294" t="s">
        <v>47</v>
      </c>
      <c r="AB5294" t="str">
        <f>"01"</f>
        <v>01</v>
      </c>
      <c r="AC5294" t="s">
        <v>48</v>
      </c>
      <c r="AD5294" t="s">
        <v>49</v>
      </c>
      <c r="AE5294" t="s">
        <v>50</v>
      </c>
      <c r="AF5294">
        <v>0</v>
      </c>
      <c r="AG5294" t="s">
        <v>56</v>
      </c>
      <c r="AH5294" t="str">
        <f>"Trad IRN"</f>
        <v>Trad IRN</v>
      </c>
      <c r="AI5294" t="str">
        <f>"Bldg IRN"</f>
        <v>Bldg IRN</v>
      </c>
      <c r="AJ5294" t="s">
        <v>48</v>
      </c>
      <c r="AK5294" t="s">
        <v>48</v>
      </c>
      <c r="AL5294" t="s">
        <v>53</v>
      </c>
      <c r="AM5294">
        <v>1113.0999999999999</v>
      </c>
      <c r="AN5294">
        <v>1113.0999999999999</v>
      </c>
      <c r="AO5294">
        <v>15</v>
      </c>
    </row>
    <row r="5295" spans="1:41" x14ac:dyDescent="0.3">
      <c r="A5295" t="str">
        <f>"Trad IRN"</f>
        <v>Trad IRN</v>
      </c>
      <c r="B5295" t="str">
        <f>"Bldg IRN"</f>
        <v>Bldg IRN</v>
      </c>
      <c r="C5295" t="s">
        <v>41</v>
      </c>
      <c r="D5295" t="s">
        <v>3</v>
      </c>
      <c r="E5295" t="s">
        <v>80</v>
      </c>
      <c r="F5295" t="s">
        <v>81</v>
      </c>
      <c r="G5295" t="s">
        <v>82</v>
      </c>
      <c r="H5295" t="s">
        <v>83</v>
      </c>
      <c r="I5295" t="str">
        <f>"Trad IRN"</f>
        <v>Trad IRN</v>
      </c>
      <c r="J5295" t="s">
        <v>43</v>
      </c>
      <c r="K5295" t="s">
        <v>44</v>
      </c>
      <c r="L5295" t="s">
        <v>45</v>
      </c>
      <c r="M5295" t="s">
        <v>46</v>
      </c>
      <c r="N5295" t="str">
        <f t="shared" si="523"/>
        <v>08/18/2022</v>
      </c>
      <c r="O5295" t="str">
        <f t="shared" si="524"/>
        <v>12/31/2500</v>
      </c>
      <c r="P5295">
        <v>1</v>
      </c>
      <c r="Q5295">
        <v>1</v>
      </c>
      <c r="S5295">
        <v>1</v>
      </c>
      <c r="T5295">
        <v>1</v>
      </c>
      <c r="U5295">
        <v>0</v>
      </c>
      <c r="V5295" t="str">
        <f>"Trad IRN"</f>
        <v>Trad IRN</v>
      </c>
      <c r="W5295">
        <v>100</v>
      </c>
      <c r="X5295" t="s">
        <v>47</v>
      </c>
      <c r="Z5295" t="s">
        <v>47</v>
      </c>
      <c r="AB5295" t="str">
        <f>"04"</f>
        <v>04</v>
      </c>
      <c r="AC5295" t="s">
        <v>48</v>
      </c>
      <c r="AD5295" t="s">
        <v>49</v>
      </c>
      <c r="AE5295" t="s">
        <v>50</v>
      </c>
      <c r="AF5295">
        <v>0</v>
      </c>
      <c r="AG5295" t="s">
        <v>56</v>
      </c>
      <c r="AH5295" t="str">
        <f>"Trad IRN"</f>
        <v>Trad IRN</v>
      </c>
      <c r="AI5295" t="str">
        <f>"Bldg IRN"</f>
        <v>Bldg IRN</v>
      </c>
      <c r="AJ5295" t="s">
        <v>48</v>
      </c>
      <c r="AK5295" t="s">
        <v>48</v>
      </c>
      <c r="AL5295" t="s">
        <v>53</v>
      </c>
      <c r="AM5295">
        <v>1113.0999999999999</v>
      </c>
      <c r="AN5295">
        <v>1113.0999999999999</v>
      </c>
      <c r="AO5295">
        <v>15</v>
      </c>
    </row>
    <row r="5296" spans="1:41" x14ac:dyDescent="0.3">
      <c r="A5296" t="str">
        <f>"Trad IRN"</f>
        <v>Trad IRN</v>
      </c>
      <c r="B5296" t="str">
        <f>"Bldg IRN"</f>
        <v>Bldg IRN</v>
      </c>
      <c r="C5296" t="s">
        <v>41</v>
      </c>
      <c r="D5296" t="s">
        <v>3</v>
      </c>
      <c r="E5296" t="s">
        <v>80</v>
      </c>
      <c r="F5296" t="s">
        <v>81</v>
      </c>
      <c r="G5296" t="s">
        <v>82</v>
      </c>
      <c r="H5296" t="s">
        <v>83</v>
      </c>
      <c r="I5296" t="str">
        <f>"Trad IRN"</f>
        <v>Trad IRN</v>
      </c>
      <c r="J5296" t="s">
        <v>43</v>
      </c>
      <c r="K5296" t="s">
        <v>44</v>
      </c>
      <c r="L5296" t="s">
        <v>45</v>
      </c>
      <c r="M5296" t="s">
        <v>46</v>
      </c>
      <c r="N5296" t="str">
        <f t="shared" si="523"/>
        <v>08/18/2022</v>
      </c>
      <c r="O5296" t="str">
        <f t="shared" si="524"/>
        <v>12/31/2500</v>
      </c>
      <c r="P5296">
        <v>1</v>
      </c>
      <c r="Q5296">
        <v>1</v>
      </c>
      <c r="S5296">
        <v>0</v>
      </c>
      <c r="T5296">
        <v>1</v>
      </c>
      <c r="U5296">
        <v>0</v>
      </c>
      <c r="V5296" t="str">
        <f>"Trad IRN"</f>
        <v>Trad IRN</v>
      </c>
      <c r="W5296">
        <v>100</v>
      </c>
      <c r="X5296" t="s">
        <v>47</v>
      </c>
      <c r="Z5296" t="s">
        <v>47</v>
      </c>
      <c r="AB5296" t="str">
        <f>"03"</f>
        <v>03</v>
      </c>
      <c r="AC5296" t="s">
        <v>48</v>
      </c>
      <c r="AD5296" t="s">
        <v>49</v>
      </c>
      <c r="AE5296" t="s">
        <v>50</v>
      </c>
      <c r="AF5296">
        <v>0</v>
      </c>
      <c r="AG5296" t="s">
        <v>56</v>
      </c>
      <c r="AH5296" t="str">
        <f>"Trad IRN"</f>
        <v>Trad IRN</v>
      </c>
      <c r="AI5296" t="str">
        <f>"Bldg IRN"</f>
        <v>Bldg IRN</v>
      </c>
      <c r="AJ5296" t="s">
        <v>48</v>
      </c>
      <c r="AK5296" t="s">
        <v>48</v>
      </c>
      <c r="AL5296" t="s">
        <v>53</v>
      </c>
      <c r="AM5296">
        <v>1113.0999999999999</v>
      </c>
      <c r="AN5296">
        <v>1113.0999999999999</v>
      </c>
      <c r="AO5296">
        <v>15</v>
      </c>
    </row>
    <row r="5297" spans="1:41" x14ac:dyDescent="0.3">
      <c r="A5297" t="str">
        <f>"Trad IRN"</f>
        <v>Trad IRN</v>
      </c>
      <c r="B5297" t="str">
        <f>"Bldg IRN"</f>
        <v>Bldg IRN</v>
      </c>
      <c r="C5297" t="s">
        <v>41</v>
      </c>
      <c r="D5297" t="s">
        <v>3</v>
      </c>
      <c r="E5297" t="s">
        <v>80</v>
      </c>
      <c r="F5297" t="s">
        <v>81</v>
      </c>
      <c r="G5297" t="s">
        <v>82</v>
      </c>
      <c r="H5297" t="s">
        <v>83</v>
      </c>
      <c r="I5297" t="str">
        <f>"Trad IRN"</f>
        <v>Trad IRN</v>
      </c>
      <c r="J5297" t="s">
        <v>43</v>
      </c>
      <c r="K5297" t="s">
        <v>44</v>
      </c>
      <c r="L5297" t="s">
        <v>45</v>
      </c>
      <c r="M5297" t="s">
        <v>46</v>
      </c>
      <c r="N5297" t="str">
        <f t="shared" si="523"/>
        <v>08/18/2022</v>
      </c>
      <c r="O5297" t="str">
        <f t="shared" si="524"/>
        <v>12/31/2500</v>
      </c>
      <c r="P5297">
        <v>1</v>
      </c>
      <c r="Q5297">
        <v>1</v>
      </c>
      <c r="S5297">
        <v>0</v>
      </c>
      <c r="T5297">
        <v>1</v>
      </c>
      <c r="U5297">
        <v>0</v>
      </c>
      <c r="V5297" t="str">
        <f>"Trad IRN"</f>
        <v>Trad IRN</v>
      </c>
      <c r="W5297">
        <v>100</v>
      </c>
      <c r="X5297" t="s">
        <v>47</v>
      </c>
      <c r="Z5297" t="s">
        <v>47</v>
      </c>
      <c r="AB5297" t="str">
        <f>"02"</f>
        <v>02</v>
      </c>
      <c r="AC5297" t="s">
        <v>48</v>
      </c>
      <c r="AD5297" t="s">
        <v>49</v>
      </c>
      <c r="AE5297" t="s">
        <v>50</v>
      </c>
      <c r="AF5297">
        <v>0</v>
      </c>
      <c r="AG5297" t="s">
        <v>56</v>
      </c>
      <c r="AH5297" t="str">
        <f>"Trad IRN"</f>
        <v>Trad IRN</v>
      </c>
      <c r="AI5297" t="str">
        <f>"Bldg IRN"</f>
        <v>Bldg IRN</v>
      </c>
      <c r="AJ5297" t="s">
        <v>48</v>
      </c>
      <c r="AK5297" t="s">
        <v>48</v>
      </c>
      <c r="AL5297" t="s">
        <v>53</v>
      </c>
      <c r="AM5297">
        <v>1113.0999999999999</v>
      </c>
      <c r="AN5297">
        <v>1113.0999999999999</v>
      </c>
      <c r="AO5297">
        <v>15</v>
      </c>
    </row>
    <row r="5298" spans="1:41" x14ac:dyDescent="0.3">
      <c r="A5298" t="str">
        <f>"Trad IRN"</f>
        <v>Trad IRN</v>
      </c>
      <c r="B5298" t="str">
        <f>"Bldg IRN"</f>
        <v>Bldg IRN</v>
      </c>
      <c r="C5298" t="s">
        <v>41</v>
      </c>
      <c r="D5298" t="s">
        <v>3</v>
      </c>
      <c r="E5298" t="s">
        <v>80</v>
      </c>
      <c r="F5298" t="s">
        <v>81</v>
      </c>
      <c r="G5298" t="s">
        <v>82</v>
      </c>
      <c r="H5298" t="s">
        <v>83</v>
      </c>
      <c r="I5298" t="str">
        <f>"Trad IRN"</f>
        <v>Trad IRN</v>
      </c>
      <c r="J5298" t="s">
        <v>43</v>
      </c>
      <c r="K5298" t="s">
        <v>44</v>
      </c>
      <c r="L5298" t="s">
        <v>45</v>
      </c>
      <c r="M5298" t="s">
        <v>46</v>
      </c>
      <c r="N5298" t="str">
        <f t="shared" si="523"/>
        <v>08/18/2022</v>
      </c>
      <c r="O5298" t="str">
        <f t="shared" si="524"/>
        <v>12/31/2500</v>
      </c>
      <c r="P5298">
        <v>1</v>
      </c>
      <c r="Q5298">
        <v>1</v>
      </c>
      <c r="S5298">
        <v>0</v>
      </c>
      <c r="T5298">
        <v>1</v>
      </c>
      <c r="U5298">
        <v>0</v>
      </c>
      <c r="V5298" t="str">
        <f>"Trad IRN"</f>
        <v>Trad IRN</v>
      </c>
      <c r="W5298">
        <v>100</v>
      </c>
      <c r="X5298" t="s">
        <v>47</v>
      </c>
      <c r="Z5298" t="s">
        <v>47</v>
      </c>
      <c r="AB5298" t="str">
        <f>"02"</f>
        <v>02</v>
      </c>
      <c r="AC5298" t="s">
        <v>48</v>
      </c>
      <c r="AD5298" t="s">
        <v>49</v>
      </c>
      <c r="AE5298" t="s">
        <v>55</v>
      </c>
      <c r="AF5298">
        <v>0</v>
      </c>
      <c r="AG5298" t="s">
        <v>56</v>
      </c>
      <c r="AH5298" t="str">
        <f>"Trad IRN"</f>
        <v>Trad IRN</v>
      </c>
      <c r="AI5298" t="str">
        <f>"Bldg IRN"</f>
        <v>Bldg IRN</v>
      </c>
      <c r="AJ5298" t="s">
        <v>48</v>
      </c>
      <c r="AK5298" t="s">
        <v>48</v>
      </c>
      <c r="AL5298" t="s">
        <v>53</v>
      </c>
      <c r="AM5298">
        <v>1113.0999999999999</v>
      </c>
      <c r="AN5298">
        <v>1113.0999999999999</v>
      </c>
      <c r="AO5298">
        <v>15</v>
      </c>
    </row>
    <row r="5299" spans="1:41" x14ac:dyDescent="0.3">
      <c r="A5299" t="str">
        <f>"Trad IRN"</f>
        <v>Trad IRN</v>
      </c>
      <c r="B5299" t="str">
        <f>"Bldg IRN"</f>
        <v>Bldg IRN</v>
      </c>
      <c r="C5299" t="s">
        <v>41</v>
      </c>
      <c r="D5299" t="s">
        <v>3</v>
      </c>
      <c r="E5299" t="s">
        <v>80</v>
      </c>
      <c r="F5299" t="s">
        <v>81</v>
      </c>
      <c r="G5299" t="s">
        <v>82</v>
      </c>
      <c r="H5299" t="s">
        <v>83</v>
      </c>
      <c r="I5299" t="str">
        <f>"Trad IRN"</f>
        <v>Trad IRN</v>
      </c>
      <c r="J5299" t="s">
        <v>43</v>
      </c>
      <c r="K5299" t="s">
        <v>44</v>
      </c>
      <c r="L5299" t="s">
        <v>45</v>
      </c>
      <c r="M5299" t="s">
        <v>46</v>
      </c>
      <c r="N5299" t="str">
        <f t="shared" si="523"/>
        <v>08/18/2022</v>
      </c>
      <c r="O5299" t="str">
        <f t="shared" si="524"/>
        <v>12/31/2500</v>
      </c>
      <c r="P5299">
        <v>1</v>
      </c>
      <c r="Q5299">
        <v>1</v>
      </c>
      <c r="R5299">
        <v>1</v>
      </c>
      <c r="S5299">
        <v>0</v>
      </c>
      <c r="T5299">
        <v>1</v>
      </c>
      <c r="U5299">
        <v>0</v>
      </c>
      <c r="V5299" t="str">
        <f>"Trad IRN"</f>
        <v>Trad IRN</v>
      </c>
      <c r="W5299">
        <v>100</v>
      </c>
      <c r="X5299" t="s">
        <v>47</v>
      </c>
      <c r="Z5299" t="s">
        <v>47</v>
      </c>
      <c r="AB5299" t="str">
        <f>"05"</f>
        <v>05</v>
      </c>
      <c r="AC5299" t="str">
        <f>"15"</f>
        <v>15</v>
      </c>
      <c r="AD5299" t="str">
        <f>"2"</f>
        <v>2</v>
      </c>
      <c r="AE5299" t="s">
        <v>55</v>
      </c>
      <c r="AF5299">
        <v>0</v>
      </c>
      <c r="AG5299" t="s">
        <v>56</v>
      </c>
      <c r="AH5299" t="str">
        <f>"Trad IRN"</f>
        <v>Trad IRN</v>
      </c>
      <c r="AI5299" t="str">
        <f>"Bldg IRN"</f>
        <v>Bldg IRN</v>
      </c>
      <c r="AJ5299" t="s">
        <v>48</v>
      </c>
      <c r="AK5299" t="s">
        <v>48</v>
      </c>
      <c r="AL5299" t="s">
        <v>53</v>
      </c>
      <c r="AM5299">
        <v>1113.0999999999999</v>
      </c>
      <c r="AN5299">
        <v>1113.0999999999999</v>
      </c>
      <c r="AO5299">
        <v>15</v>
      </c>
    </row>
    <row r="5300" spans="1:41" x14ac:dyDescent="0.3">
      <c r="A5300" t="str">
        <f>"Trad IRN"</f>
        <v>Trad IRN</v>
      </c>
      <c r="B5300" t="str">
        <f>"Bldg IRN"</f>
        <v>Bldg IRN</v>
      </c>
      <c r="C5300" t="s">
        <v>41</v>
      </c>
      <c r="D5300" t="s">
        <v>3</v>
      </c>
      <c r="E5300" t="s">
        <v>80</v>
      </c>
      <c r="F5300" t="s">
        <v>81</v>
      </c>
      <c r="G5300" t="s">
        <v>82</v>
      </c>
      <c r="H5300" t="s">
        <v>83</v>
      </c>
      <c r="I5300" t="str">
        <f>"Trad IRN"</f>
        <v>Trad IRN</v>
      </c>
      <c r="J5300" t="s">
        <v>43</v>
      </c>
      <c r="K5300" t="s">
        <v>44</v>
      </c>
      <c r="L5300" t="s">
        <v>45</v>
      </c>
      <c r="M5300" t="s">
        <v>46</v>
      </c>
      <c r="N5300" t="str">
        <f t="shared" si="523"/>
        <v>08/18/2022</v>
      </c>
      <c r="O5300" t="str">
        <f t="shared" si="524"/>
        <v>12/31/2500</v>
      </c>
      <c r="P5300">
        <v>1</v>
      </c>
      <c r="Q5300">
        <v>1</v>
      </c>
      <c r="S5300">
        <v>0</v>
      </c>
      <c r="T5300">
        <v>1</v>
      </c>
      <c r="U5300">
        <v>0</v>
      </c>
      <c r="V5300" t="str">
        <f>"Trad IRN"</f>
        <v>Trad IRN</v>
      </c>
      <c r="W5300">
        <v>100</v>
      </c>
      <c r="X5300" t="s">
        <v>47</v>
      </c>
      <c r="Z5300" t="s">
        <v>47</v>
      </c>
      <c r="AB5300" t="s">
        <v>57</v>
      </c>
      <c r="AC5300" t="s">
        <v>48</v>
      </c>
      <c r="AD5300" t="s">
        <v>49</v>
      </c>
      <c r="AE5300" t="s">
        <v>55</v>
      </c>
      <c r="AF5300">
        <v>0</v>
      </c>
      <c r="AG5300" t="s">
        <v>56</v>
      </c>
      <c r="AH5300" t="str">
        <f>"Trad IRN"</f>
        <v>Trad IRN</v>
      </c>
      <c r="AI5300" t="str">
        <f>"Bldg IRN"</f>
        <v>Bldg IRN</v>
      </c>
      <c r="AJ5300" t="s">
        <v>48</v>
      </c>
      <c r="AK5300" t="s">
        <v>48</v>
      </c>
      <c r="AL5300" t="s">
        <v>53</v>
      </c>
      <c r="AM5300">
        <v>1113.0999999999999</v>
      </c>
      <c r="AN5300">
        <v>1113.0999999999999</v>
      </c>
      <c r="AO5300">
        <v>15</v>
      </c>
    </row>
    <row r="5301" spans="1:41" x14ac:dyDescent="0.3">
      <c r="A5301" t="str">
        <f>"Trad IRN"</f>
        <v>Trad IRN</v>
      </c>
      <c r="B5301" t="str">
        <f>"Bldg IRN"</f>
        <v>Bldg IRN</v>
      </c>
      <c r="C5301" t="s">
        <v>41</v>
      </c>
      <c r="D5301" t="s">
        <v>3</v>
      </c>
      <c r="E5301" t="s">
        <v>80</v>
      </c>
      <c r="F5301" t="s">
        <v>81</v>
      </c>
      <c r="G5301" t="s">
        <v>82</v>
      </c>
      <c r="H5301" t="s">
        <v>83</v>
      </c>
      <c r="I5301" t="str">
        <f>"Trad IRN"</f>
        <v>Trad IRN</v>
      </c>
      <c r="J5301" t="s">
        <v>43</v>
      </c>
      <c r="K5301" t="s">
        <v>44</v>
      </c>
      <c r="L5301" t="s">
        <v>45</v>
      </c>
      <c r="M5301" t="s">
        <v>46</v>
      </c>
      <c r="N5301" t="str">
        <f t="shared" si="523"/>
        <v>08/18/2022</v>
      </c>
      <c r="O5301" t="str">
        <f t="shared" si="524"/>
        <v>12/31/2500</v>
      </c>
      <c r="P5301">
        <v>1</v>
      </c>
      <c r="Q5301">
        <v>1</v>
      </c>
      <c r="S5301">
        <v>0.83850499999999994</v>
      </c>
      <c r="T5301">
        <v>1</v>
      </c>
      <c r="U5301">
        <v>0</v>
      </c>
      <c r="V5301" t="str">
        <f>"Trad IRN"</f>
        <v>Trad IRN</v>
      </c>
      <c r="W5301">
        <v>100</v>
      </c>
      <c r="X5301" t="s">
        <v>47</v>
      </c>
      <c r="Z5301" t="s">
        <v>47</v>
      </c>
      <c r="AB5301" t="str">
        <f>"04"</f>
        <v>04</v>
      </c>
      <c r="AC5301" t="s">
        <v>48</v>
      </c>
      <c r="AD5301" t="s">
        <v>49</v>
      </c>
      <c r="AE5301" t="s">
        <v>50</v>
      </c>
      <c r="AF5301">
        <v>0</v>
      </c>
      <c r="AG5301" t="s">
        <v>56</v>
      </c>
      <c r="AH5301" t="str">
        <f>"Trad IRN"</f>
        <v>Trad IRN</v>
      </c>
      <c r="AI5301" t="str">
        <f>"Bldg IRN"</f>
        <v>Bldg IRN</v>
      </c>
      <c r="AJ5301" t="s">
        <v>48</v>
      </c>
      <c r="AK5301" t="s">
        <v>48</v>
      </c>
      <c r="AL5301" t="s">
        <v>53</v>
      </c>
      <c r="AM5301">
        <v>1113.0999999999999</v>
      </c>
      <c r="AN5301">
        <v>1113.0999999999999</v>
      </c>
      <c r="AO5301">
        <v>15</v>
      </c>
    </row>
    <row r="5302" spans="1:41" x14ac:dyDescent="0.3">
      <c r="A5302" t="str">
        <f>"Trad IRN"</f>
        <v>Trad IRN</v>
      </c>
      <c r="B5302" t="str">
        <f>"Bldg IRN"</f>
        <v>Bldg IRN</v>
      </c>
      <c r="C5302" t="s">
        <v>41</v>
      </c>
      <c r="D5302" t="s">
        <v>3</v>
      </c>
      <c r="E5302" t="s">
        <v>80</v>
      </c>
      <c r="F5302" t="s">
        <v>81</v>
      </c>
      <c r="G5302" t="s">
        <v>82</v>
      </c>
      <c r="H5302" t="s">
        <v>83</v>
      </c>
      <c r="I5302" t="str">
        <f>"Trad IRN"</f>
        <v>Trad IRN</v>
      </c>
      <c r="J5302" t="s">
        <v>43</v>
      </c>
      <c r="K5302" t="s">
        <v>44</v>
      </c>
      <c r="L5302" t="s">
        <v>45</v>
      </c>
      <c r="M5302" t="s">
        <v>46</v>
      </c>
      <c r="N5302" t="str">
        <f t="shared" si="523"/>
        <v>08/18/2022</v>
      </c>
      <c r="O5302" t="str">
        <f t="shared" si="524"/>
        <v>12/31/2500</v>
      </c>
      <c r="P5302">
        <v>1</v>
      </c>
      <c r="Q5302">
        <v>1</v>
      </c>
      <c r="S5302">
        <v>1</v>
      </c>
      <c r="T5302">
        <v>1</v>
      </c>
      <c r="U5302">
        <v>0</v>
      </c>
      <c r="V5302" t="str">
        <f>"Trad IRN"</f>
        <v>Trad IRN</v>
      </c>
      <c r="W5302">
        <v>100</v>
      </c>
      <c r="X5302" t="s">
        <v>47</v>
      </c>
      <c r="Z5302" t="s">
        <v>47</v>
      </c>
      <c r="AB5302" t="str">
        <f>"01"</f>
        <v>01</v>
      </c>
      <c r="AC5302" t="s">
        <v>48</v>
      </c>
      <c r="AD5302" t="s">
        <v>49</v>
      </c>
      <c r="AE5302" t="s">
        <v>50</v>
      </c>
      <c r="AF5302">
        <v>0</v>
      </c>
      <c r="AG5302" t="s">
        <v>56</v>
      </c>
      <c r="AH5302" t="str">
        <f>"Trad IRN"</f>
        <v>Trad IRN</v>
      </c>
      <c r="AI5302" t="str">
        <f>"Bldg IRN"</f>
        <v>Bldg IRN</v>
      </c>
      <c r="AJ5302" t="s">
        <v>48</v>
      </c>
      <c r="AK5302" t="s">
        <v>48</v>
      </c>
      <c r="AL5302" t="s">
        <v>53</v>
      </c>
      <c r="AM5302">
        <v>1113.0999999999999</v>
      </c>
      <c r="AN5302">
        <v>1113.0999999999999</v>
      </c>
      <c r="AO5302">
        <v>15</v>
      </c>
    </row>
    <row r="5303" spans="1:41" x14ac:dyDescent="0.3">
      <c r="A5303" t="str">
        <f>"Trad IRN"</f>
        <v>Trad IRN</v>
      </c>
      <c r="B5303" t="str">
        <f>"Bldg IRN"</f>
        <v>Bldg IRN</v>
      </c>
      <c r="C5303" t="s">
        <v>41</v>
      </c>
      <c r="D5303" t="s">
        <v>3</v>
      </c>
      <c r="E5303" t="s">
        <v>80</v>
      </c>
      <c r="F5303" t="s">
        <v>81</v>
      </c>
      <c r="G5303" t="s">
        <v>82</v>
      </c>
      <c r="H5303" t="s">
        <v>83</v>
      </c>
      <c r="I5303" t="str">
        <f>"Trad IRN"</f>
        <v>Trad IRN</v>
      </c>
      <c r="J5303" t="s">
        <v>43</v>
      </c>
      <c r="K5303" t="s">
        <v>44</v>
      </c>
      <c r="L5303" t="s">
        <v>45</v>
      </c>
      <c r="M5303" t="s">
        <v>46</v>
      </c>
      <c r="N5303" t="str">
        <f t="shared" si="523"/>
        <v>08/18/2022</v>
      </c>
      <c r="O5303" t="str">
        <f t="shared" si="524"/>
        <v>12/31/2500</v>
      </c>
      <c r="P5303">
        <v>1</v>
      </c>
      <c r="Q5303">
        <v>1</v>
      </c>
      <c r="S5303">
        <v>0</v>
      </c>
      <c r="T5303">
        <v>1</v>
      </c>
      <c r="U5303">
        <v>0</v>
      </c>
      <c r="V5303" t="str">
        <f>"Trad IRN"</f>
        <v>Trad IRN</v>
      </c>
      <c r="W5303">
        <v>100</v>
      </c>
      <c r="X5303" t="s">
        <v>47</v>
      </c>
      <c r="Z5303" t="s">
        <v>47</v>
      </c>
      <c r="AB5303" t="str">
        <f>"01"</f>
        <v>01</v>
      </c>
      <c r="AC5303" t="s">
        <v>48</v>
      </c>
      <c r="AD5303" t="s">
        <v>49</v>
      </c>
      <c r="AE5303" t="s">
        <v>50</v>
      </c>
      <c r="AF5303">
        <v>0</v>
      </c>
      <c r="AG5303" t="s">
        <v>56</v>
      </c>
      <c r="AH5303" t="str">
        <f>"Trad IRN"</f>
        <v>Trad IRN</v>
      </c>
      <c r="AI5303" t="str">
        <f>"Bldg IRN"</f>
        <v>Bldg IRN</v>
      </c>
      <c r="AJ5303" t="s">
        <v>48</v>
      </c>
      <c r="AK5303" t="s">
        <v>48</v>
      </c>
      <c r="AL5303" t="s">
        <v>53</v>
      </c>
      <c r="AM5303">
        <v>1113.0999999999999</v>
      </c>
      <c r="AN5303">
        <v>1113.0999999999999</v>
      </c>
      <c r="AO5303">
        <v>15</v>
      </c>
    </row>
    <row r="5304" spans="1:41" x14ac:dyDescent="0.3">
      <c r="A5304" t="str">
        <f>"Trad IRN"</f>
        <v>Trad IRN</v>
      </c>
      <c r="B5304" t="str">
        <f>"Bldg IRN"</f>
        <v>Bldg IRN</v>
      </c>
      <c r="C5304" t="s">
        <v>41</v>
      </c>
      <c r="D5304" t="s">
        <v>3</v>
      </c>
      <c r="E5304" t="s">
        <v>80</v>
      </c>
      <c r="F5304" t="s">
        <v>81</v>
      </c>
      <c r="G5304" t="s">
        <v>82</v>
      </c>
      <c r="H5304" t="s">
        <v>83</v>
      </c>
      <c r="I5304" t="str">
        <f>"Trad IRN"</f>
        <v>Trad IRN</v>
      </c>
      <c r="J5304" t="s">
        <v>43</v>
      </c>
      <c r="K5304" t="s">
        <v>44</v>
      </c>
      <c r="L5304" t="s">
        <v>45</v>
      </c>
      <c r="M5304" t="s">
        <v>46</v>
      </c>
      <c r="N5304" t="str">
        <f t="shared" si="523"/>
        <v>08/18/2022</v>
      </c>
      <c r="O5304" t="str">
        <f t="shared" si="524"/>
        <v>12/31/2500</v>
      </c>
      <c r="P5304">
        <v>1</v>
      </c>
      <c r="Q5304">
        <v>1</v>
      </c>
      <c r="S5304">
        <v>0</v>
      </c>
      <c r="T5304">
        <v>1</v>
      </c>
      <c r="U5304">
        <v>0</v>
      </c>
      <c r="V5304" t="str">
        <f>"Trad IRN"</f>
        <v>Trad IRN</v>
      </c>
      <c r="W5304">
        <v>100</v>
      </c>
      <c r="X5304" t="s">
        <v>47</v>
      </c>
      <c r="Z5304" t="s">
        <v>47</v>
      </c>
      <c r="AB5304" t="str">
        <f>"01"</f>
        <v>01</v>
      </c>
      <c r="AC5304" t="s">
        <v>48</v>
      </c>
      <c r="AD5304" t="s">
        <v>49</v>
      </c>
      <c r="AE5304" t="s">
        <v>50</v>
      </c>
      <c r="AF5304">
        <v>0</v>
      </c>
      <c r="AG5304" t="s">
        <v>56</v>
      </c>
      <c r="AH5304" t="str">
        <f>"Trad IRN"</f>
        <v>Trad IRN</v>
      </c>
      <c r="AI5304" t="str">
        <f>"Bldg IRN"</f>
        <v>Bldg IRN</v>
      </c>
      <c r="AJ5304" t="s">
        <v>48</v>
      </c>
      <c r="AK5304" t="s">
        <v>48</v>
      </c>
      <c r="AL5304" t="s">
        <v>53</v>
      </c>
      <c r="AM5304">
        <v>1113.0999999999999</v>
      </c>
      <c r="AN5304">
        <v>1113.0999999999999</v>
      </c>
      <c r="AO5304">
        <v>15</v>
      </c>
    </row>
    <row r="5305" spans="1:41" x14ac:dyDescent="0.3">
      <c r="A5305" t="str">
        <f>"Trad IRN"</f>
        <v>Trad IRN</v>
      </c>
      <c r="B5305" t="str">
        <f>"Bldg IRN"</f>
        <v>Bldg IRN</v>
      </c>
      <c r="C5305" t="s">
        <v>41</v>
      </c>
      <c r="D5305" t="s">
        <v>3</v>
      </c>
      <c r="E5305" t="s">
        <v>80</v>
      </c>
      <c r="F5305" t="s">
        <v>81</v>
      </c>
      <c r="G5305" t="s">
        <v>82</v>
      </c>
      <c r="H5305" t="s">
        <v>83</v>
      </c>
      <c r="I5305" t="str">
        <f>"Trad IRN"</f>
        <v>Trad IRN</v>
      </c>
      <c r="J5305" t="s">
        <v>43</v>
      </c>
      <c r="K5305" t="s">
        <v>44</v>
      </c>
      <c r="L5305" t="s">
        <v>45</v>
      </c>
      <c r="M5305" t="s">
        <v>46</v>
      </c>
      <c r="N5305" t="str">
        <f t="shared" si="523"/>
        <v>08/18/2022</v>
      </c>
      <c r="O5305" t="str">
        <f t="shared" si="524"/>
        <v>12/31/2500</v>
      </c>
      <c r="P5305">
        <v>1</v>
      </c>
      <c r="Q5305">
        <v>1</v>
      </c>
      <c r="R5305">
        <v>1</v>
      </c>
      <c r="S5305">
        <v>0</v>
      </c>
      <c r="T5305">
        <v>1</v>
      </c>
      <c r="U5305">
        <v>0</v>
      </c>
      <c r="V5305" t="str">
        <f>"Trad IRN"</f>
        <v>Trad IRN</v>
      </c>
      <c r="W5305">
        <v>100</v>
      </c>
      <c r="X5305" t="s">
        <v>47</v>
      </c>
      <c r="Z5305" t="s">
        <v>47</v>
      </c>
      <c r="AB5305" t="str">
        <f>"03"</f>
        <v>03</v>
      </c>
      <c r="AC5305" t="str">
        <f>"15"</f>
        <v>15</v>
      </c>
      <c r="AD5305" t="str">
        <f>"2"</f>
        <v>2</v>
      </c>
      <c r="AE5305" t="s">
        <v>50</v>
      </c>
      <c r="AF5305">
        <v>0</v>
      </c>
      <c r="AG5305" t="s">
        <v>56</v>
      </c>
      <c r="AH5305" t="str">
        <f>"Trad IRN"</f>
        <v>Trad IRN</v>
      </c>
      <c r="AI5305" t="str">
        <f>"Bldg IRN"</f>
        <v>Bldg IRN</v>
      </c>
      <c r="AJ5305" t="s">
        <v>48</v>
      </c>
      <c r="AK5305" t="s">
        <v>48</v>
      </c>
      <c r="AL5305" t="s">
        <v>53</v>
      </c>
      <c r="AM5305">
        <v>1113.0999999999999</v>
      </c>
      <c r="AN5305">
        <v>1113.0999999999999</v>
      </c>
      <c r="AO5305">
        <v>15</v>
      </c>
    </row>
    <row r="5306" spans="1:41" x14ac:dyDescent="0.3">
      <c r="A5306" t="str">
        <f>"Trad IRN"</f>
        <v>Trad IRN</v>
      </c>
      <c r="B5306" t="str">
        <f>"Bldg IRN"</f>
        <v>Bldg IRN</v>
      </c>
      <c r="C5306" t="s">
        <v>41</v>
      </c>
      <c r="D5306" t="s">
        <v>3</v>
      </c>
      <c r="E5306" t="s">
        <v>80</v>
      </c>
      <c r="F5306" t="s">
        <v>81</v>
      </c>
      <c r="G5306" t="s">
        <v>82</v>
      </c>
      <c r="H5306" t="s">
        <v>83</v>
      </c>
      <c r="I5306" t="str">
        <f>"Trad IRN"</f>
        <v>Trad IRN</v>
      </c>
      <c r="J5306" t="s">
        <v>43</v>
      </c>
      <c r="K5306" t="s">
        <v>44</v>
      </c>
      <c r="L5306" t="s">
        <v>45</v>
      </c>
      <c r="M5306" t="s">
        <v>46</v>
      </c>
      <c r="N5306" t="str">
        <f t="shared" si="523"/>
        <v>08/18/2022</v>
      </c>
      <c r="O5306" t="str">
        <f t="shared" si="524"/>
        <v>12/31/2500</v>
      </c>
      <c r="P5306">
        <v>1</v>
      </c>
      <c r="Q5306">
        <v>1</v>
      </c>
      <c r="R5306">
        <v>1</v>
      </c>
      <c r="S5306">
        <v>0</v>
      </c>
      <c r="T5306">
        <v>1</v>
      </c>
      <c r="U5306">
        <v>0</v>
      </c>
      <c r="V5306" t="str">
        <f>"Trad IRN"</f>
        <v>Trad IRN</v>
      </c>
      <c r="W5306">
        <v>100</v>
      </c>
      <c r="X5306" t="s">
        <v>47</v>
      </c>
      <c r="Z5306" t="s">
        <v>47</v>
      </c>
      <c r="AB5306" t="s">
        <v>57</v>
      </c>
      <c r="AC5306" t="str">
        <f>"12"</f>
        <v>12</v>
      </c>
      <c r="AD5306" t="str">
        <f>"6"</f>
        <v>6</v>
      </c>
      <c r="AE5306" t="s">
        <v>50</v>
      </c>
      <c r="AF5306">
        <v>0</v>
      </c>
      <c r="AG5306" t="s">
        <v>56</v>
      </c>
      <c r="AH5306" t="str">
        <f>"Trad IRN"</f>
        <v>Trad IRN</v>
      </c>
      <c r="AI5306" t="str">
        <f>"Bldg IRN"</f>
        <v>Bldg IRN</v>
      </c>
      <c r="AJ5306" t="s">
        <v>48</v>
      </c>
      <c r="AK5306" t="s">
        <v>48</v>
      </c>
      <c r="AL5306" t="s">
        <v>53</v>
      </c>
      <c r="AM5306">
        <v>1113.0999999999999</v>
      </c>
      <c r="AN5306">
        <v>1113.0999999999999</v>
      </c>
      <c r="AO5306">
        <v>15</v>
      </c>
    </row>
    <row r="5307" spans="1:41" x14ac:dyDescent="0.3">
      <c r="A5307" t="str">
        <f>"Trad IRN"</f>
        <v>Trad IRN</v>
      </c>
      <c r="B5307" t="str">
        <f>"Bldg IRN"</f>
        <v>Bldg IRN</v>
      </c>
      <c r="C5307" t="s">
        <v>41</v>
      </c>
      <c r="D5307" t="s">
        <v>3</v>
      </c>
      <c r="E5307" t="s">
        <v>80</v>
      </c>
      <c r="F5307" t="s">
        <v>81</v>
      </c>
      <c r="G5307" t="s">
        <v>82</v>
      </c>
      <c r="H5307" t="s">
        <v>83</v>
      </c>
      <c r="I5307" t="str">
        <f>"Trad IRN"</f>
        <v>Trad IRN</v>
      </c>
      <c r="J5307" t="s">
        <v>43</v>
      </c>
      <c r="K5307" t="s">
        <v>44</v>
      </c>
      <c r="L5307" t="s">
        <v>45</v>
      </c>
      <c r="M5307" t="s">
        <v>46</v>
      </c>
      <c r="N5307" t="str">
        <f>"11/14/2022"</f>
        <v>11/14/2022</v>
      </c>
      <c r="O5307" t="str">
        <f>"12/09/2022"</f>
        <v>12/09/2022</v>
      </c>
      <c r="P5307">
        <v>9.8049999999999998E-2</v>
      </c>
      <c r="Q5307">
        <v>9.8049999999999998E-2</v>
      </c>
      <c r="S5307">
        <v>0</v>
      </c>
      <c r="T5307">
        <v>9.8049999999999998E-2</v>
      </c>
      <c r="U5307">
        <v>0</v>
      </c>
      <c r="V5307" t="str">
        <f>"Trad IRN"</f>
        <v>Trad IRN</v>
      </c>
      <c r="W5307">
        <v>100</v>
      </c>
      <c r="X5307" t="s">
        <v>47</v>
      </c>
      <c r="Z5307" t="s">
        <v>47</v>
      </c>
      <c r="AB5307" t="str">
        <f>"01"</f>
        <v>01</v>
      </c>
      <c r="AC5307" t="s">
        <v>48</v>
      </c>
      <c r="AD5307" t="s">
        <v>49</v>
      </c>
      <c r="AE5307" t="s">
        <v>50</v>
      </c>
      <c r="AF5307">
        <v>0</v>
      </c>
      <c r="AG5307" t="s">
        <v>56</v>
      </c>
      <c r="AH5307" t="str">
        <f>"Trad IRN"</f>
        <v>Trad IRN</v>
      </c>
      <c r="AI5307" t="str">
        <f>"Bldg IRN"</f>
        <v>Bldg IRN</v>
      </c>
      <c r="AJ5307" t="s">
        <v>48</v>
      </c>
      <c r="AK5307" t="s">
        <v>48</v>
      </c>
      <c r="AL5307" t="s">
        <v>53</v>
      </c>
      <c r="AM5307">
        <v>109.14</v>
      </c>
      <c r="AN5307">
        <v>1113.0999999999999</v>
      </c>
      <c r="AO5307">
        <v>15</v>
      </c>
    </row>
    <row r="5308" spans="1:41" x14ac:dyDescent="0.3">
      <c r="A5308" t="str">
        <f>"Trad IRN"</f>
        <v>Trad IRN</v>
      </c>
      <c r="B5308" t="str">
        <f>"Bldg IRN"</f>
        <v>Bldg IRN</v>
      </c>
      <c r="C5308" t="s">
        <v>41</v>
      </c>
      <c r="D5308" t="s">
        <v>3</v>
      </c>
      <c r="E5308" t="s">
        <v>80</v>
      </c>
      <c r="F5308" t="s">
        <v>81</v>
      </c>
      <c r="G5308" t="s">
        <v>82</v>
      </c>
      <c r="H5308" t="s">
        <v>83</v>
      </c>
      <c r="I5308" t="str">
        <f>"Trad IRN"</f>
        <v>Trad IRN</v>
      </c>
      <c r="J5308" t="s">
        <v>43</v>
      </c>
      <c r="K5308" t="s">
        <v>44</v>
      </c>
      <c r="L5308" t="s">
        <v>45</v>
      </c>
      <c r="M5308" t="s">
        <v>46</v>
      </c>
      <c r="N5308" t="str">
        <f>"12/10/2022"</f>
        <v>12/10/2022</v>
      </c>
      <c r="O5308" t="str">
        <f>"12/31/2500"</f>
        <v>12/31/2500</v>
      </c>
      <c r="P5308">
        <v>0.57676799999999995</v>
      </c>
      <c r="Q5308">
        <v>0.57676799999999995</v>
      </c>
      <c r="S5308">
        <v>0</v>
      </c>
      <c r="T5308">
        <v>0.57676799999999995</v>
      </c>
      <c r="U5308">
        <v>0</v>
      </c>
      <c r="V5308" t="str">
        <f>"Trad IRN"</f>
        <v>Trad IRN</v>
      </c>
      <c r="W5308">
        <v>100</v>
      </c>
      <c r="X5308" t="s">
        <v>47</v>
      </c>
      <c r="Z5308" t="s">
        <v>47</v>
      </c>
      <c r="AB5308" t="str">
        <f>"01"</f>
        <v>01</v>
      </c>
      <c r="AC5308" t="s">
        <v>48</v>
      </c>
      <c r="AD5308" t="s">
        <v>49</v>
      </c>
      <c r="AE5308" t="s">
        <v>55</v>
      </c>
      <c r="AF5308">
        <v>0</v>
      </c>
      <c r="AG5308" t="s">
        <v>56</v>
      </c>
      <c r="AH5308" t="str">
        <f>"Trad IRN"</f>
        <v>Trad IRN</v>
      </c>
      <c r="AI5308" t="str">
        <f>"Bldg IRN"</f>
        <v>Bldg IRN</v>
      </c>
      <c r="AJ5308" t="s">
        <v>48</v>
      </c>
      <c r="AK5308" t="s">
        <v>48</v>
      </c>
      <c r="AL5308" t="s">
        <v>53</v>
      </c>
      <c r="AM5308">
        <v>642</v>
      </c>
      <c r="AN5308">
        <v>1113.0999999999999</v>
      </c>
      <c r="AO5308">
        <v>15</v>
      </c>
    </row>
    <row r="5309" spans="1:41" x14ac:dyDescent="0.3">
      <c r="A5309" t="str">
        <f>"Trad IRN"</f>
        <v>Trad IRN</v>
      </c>
      <c r="B5309" t="str">
        <f>"Bldg IRN"</f>
        <v>Bldg IRN</v>
      </c>
      <c r="C5309" t="s">
        <v>41</v>
      </c>
      <c r="D5309" t="s">
        <v>3</v>
      </c>
      <c r="E5309" t="s">
        <v>80</v>
      </c>
      <c r="F5309" t="s">
        <v>81</v>
      </c>
      <c r="G5309" t="s">
        <v>82</v>
      </c>
      <c r="H5309" t="s">
        <v>83</v>
      </c>
      <c r="I5309" t="str">
        <f>"Trad IRN"</f>
        <v>Trad IRN</v>
      </c>
      <c r="J5309" t="s">
        <v>43</v>
      </c>
      <c r="K5309" t="s">
        <v>44</v>
      </c>
      <c r="L5309" t="s">
        <v>45</v>
      </c>
      <c r="M5309" t="s">
        <v>46</v>
      </c>
      <c r="N5309" t="str">
        <f>"08/18/2022"</f>
        <v>08/18/2022</v>
      </c>
      <c r="O5309" t="str">
        <f>"12/31/2500"</f>
        <v>12/31/2500</v>
      </c>
      <c r="P5309">
        <v>1</v>
      </c>
      <c r="Q5309">
        <v>1</v>
      </c>
      <c r="S5309">
        <v>0</v>
      </c>
      <c r="T5309">
        <v>1</v>
      </c>
      <c r="U5309">
        <v>0</v>
      </c>
      <c r="V5309" t="str">
        <f>"Trad IRN"</f>
        <v>Trad IRN</v>
      </c>
      <c r="W5309">
        <v>100</v>
      </c>
      <c r="X5309" t="s">
        <v>47</v>
      </c>
      <c r="Z5309" t="s">
        <v>47</v>
      </c>
      <c r="AB5309" t="str">
        <f>"03"</f>
        <v>03</v>
      </c>
      <c r="AC5309" t="s">
        <v>48</v>
      </c>
      <c r="AD5309" t="s">
        <v>49</v>
      </c>
      <c r="AE5309" t="s">
        <v>50</v>
      </c>
      <c r="AF5309">
        <v>0</v>
      </c>
      <c r="AG5309" t="s">
        <v>56</v>
      </c>
      <c r="AH5309" t="str">
        <f>"Trad IRN"</f>
        <v>Trad IRN</v>
      </c>
      <c r="AI5309" t="str">
        <f>"Bldg IRN"</f>
        <v>Bldg IRN</v>
      </c>
      <c r="AJ5309" t="s">
        <v>48</v>
      </c>
      <c r="AK5309" t="s">
        <v>48</v>
      </c>
      <c r="AL5309" t="s">
        <v>53</v>
      </c>
      <c r="AM5309">
        <v>1113.0999999999999</v>
      </c>
      <c r="AN5309">
        <v>1113.0999999999999</v>
      </c>
      <c r="AO5309">
        <v>15</v>
      </c>
    </row>
    <row r="5310" spans="1:41" x14ac:dyDescent="0.3">
      <c r="A5310" t="str">
        <f>"Trad IRN"</f>
        <v>Trad IRN</v>
      </c>
      <c r="B5310" t="str">
        <f>"Bldg IRN"</f>
        <v>Bldg IRN</v>
      </c>
      <c r="C5310" t="s">
        <v>41</v>
      </c>
      <c r="D5310" t="s">
        <v>3</v>
      </c>
      <c r="E5310" t="s">
        <v>80</v>
      </c>
      <c r="F5310" t="s">
        <v>81</v>
      </c>
      <c r="G5310" t="s">
        <v>82</v>
      </c>
      <c r="H5310" t="s">
        <v>83</v>
      </c>
      <c r="I5310" t="str">
        <f>"Trad IRN"</f>
        <v>Trad IRN</v>
      </c>
      <c r="J5310" t="s">
        <v>43</v>
      </c>
      <c r="K5310" t="s">
        <v>44</v>
      </c>
      <c r="L5310" t="s">
        <v>45</v>
      </c>
      <c r="M5310" t="s">
        <v>46</v>
      </c>
      <c r="N5310" t="str">
        <f>"08/18/2022"</f>
        <v>08/18/2022</v>
      </c>
      <c r="O5310" t="str">
        <f>"12/31/2500"</f>
        <v>12/31/2500</v>
      </c>
      <c r="P5310">
        <v>1</v>
      </c>
      <c r="Q5310">
        <v>1</v>
      </c>
      <c r="S5310">
        <v>0</v>
      </c>
      <c r="T5310">
        <v>1</v>
      </c>
      <c r="U5310">
        <v>0</v>
      </c>
      <c r="V5310" t="str">
        <f>"Trad IRN"</f>
        <v>Trad IRN</v>
      </c>
      <c r="W5310">
        <v>100</v>
      </c>
      <c r="X5310" t="s">
        <v>47</v>
      </c>
      <c r="Z5310" t="s">
        <v>47</v>
      </c>
      <c r="AB5310" t="str">
        <f>"02"</f>
        <v>02</v>
      </c>
      <c r="AC5310" t="s">
        <v>48</v>
      </c>
      <c r="AD5310" t="s">
        <v>49</v>
      </c>
      <c r="AE5310" t="s">
        <v>50</v>
      </c>
      <c r="AF5310">
        <v>0</v>
      </c>
      <c r="AG5310" t="s">
        <v>56</v>
      </c>
      <c r="AH5310" t="str">
        <f>"Trad IRN"</f>
        <v>Trad IRN</v>
      </c>
      <c r="AI5310" t="str">
        <f>"Bldg IRN"</f>
        <v>Bldg IRN</v>
      </c>
      <c r="AJ5310" t="s">
        <v>48</v>
      </c>
      <c r="AK5310" t="s">
        <v>48</v>
      </c>
      <c r="AL5310" t="s">
        <v>53</v>
      </c>
      <c r="AM5310">
        <v>1113.0999999999999</v>
      </c>
      <c r="AN5310">
        <v>1113.0999999999999</v>
      </c>
      <c r="AO5310">
        <v>15</v>
      </c>
    </row>
    <row r="5311" spans="1:41" x14ac:dyDescent="0.3">
      <c r="A5311" t="str">
        <f>"Trad IRN"</f>
        <v>Trad IRN</v>
      </c>
      <c r="B5311" t="str">
        <f>"Bldg IRN"</f>
        <v>Bldg IRN</v>
      </c>
      <c r="C5311" t="s">
        <v>41</v>
      </c>
      <c r="D5311" t="s">
        <v>3</v>
      </c>
      <c r="E5311" t="s">
        <v>80</v>
      </c>
      <c r="F5311" t="s">
        <v>81</v>
      </c>
      <c r="G5311" t="s">
        <v>82</v>
      </c>
      <c r="H5311" t="s">
        <v>83</v>
      </c>
      <c r="I5311" t="str">
        <f>"Trad IRN"</f>
        <v>Trad IRN</v>
      </c>
      <c r="J5311" t="s">
        <v>43</v>
      </c>
      <c r="K5311" t="s">
        <v>44</v>
      </c>
      <c r="L5311" t="s">
        <v>45</v>
      </c>
      <c r="M5311" t="s">
        <v>46</v>
      </c>
      <c r="N5311" t="str">
        <f>"12/10/2022"</f>
        <v>12/10/2022</v>
      </c>
      <c r="O5311" t="str">
        <f>"12/31/2500"</f>
        <v>12/31/2500</v>
      </c>
      <c r="P5311">
        <v>0.57676799999999995</v>
      </c>
      <c r="Q5311">
        <v>0.57676799999999995</v>
      </c>
      <c r="S5311">
        <v>0</v>
      </c>
      <c r="T5311">
        <v>0.57676799999999995</v>
      </c>
      <c r="U5311">
        <v>0</v>
      </c>
      <c r="V5311" t="str">
        <f>"Trad IRN"</f>
        <v>Trad IRN</v>
      </c>
      <c r="W5311">
        <v>100</v>
      </c>
      <c r="X5311" t="s">
        <v>47</v>
      </c>
      <c r="Z5311" t="s">
        <v>47</v>
      </c>
      <c r="AB5311" t="str">
        <f>"04"</f>
        <v>04</v>
      </c>
      <c r="AC5311" t="s">
        <v>48</v>
      </c>
      <c r="AD5311" t="s">
        <v>49</v>
      </c>
      <c r="AE5311" t="s">
        <v>55</v>
      </c>
      <c r="AF5311">
        <v>0</v>
      </c>
      <c r="AG5311" t="s">
        <v>56</v>
      </c>
      <c r="AH5311" t="str">
        <f>"Trad IRN"</f>
        <v>Trad IRN</v>
      </c>
      <c r="AI5311" t="str">
        <f>"Bldg IRN"</f>
        <v>Bldg IRN</v>
      </c>
      <c r="AJ5311" t="s">
        <v>48</v>
      </c>
      <c r="AK5311" t="s">
        <v>48</v>
      </c>
      <c r="AL5311" t="s">
        <v>53</v>
      </c>
      <c r="AM5311">
        <v>642</v>
      </c>
      <c r="AN5311">
        <v>1113.0999999999999</v>
      </c>
      <c r="AO5311">
        <v>15</v>
      </c>
    </row>
    <row r="5312" spans="1:41" x14ac:dyDescent="0.3">
      <c r="A5312" t="str">
        <f>"Trad IRN"</f>
        <v>Trad IRN</v>
      </c>
      <c r="B5312" t="str">
        <f>"Bldg IRN"</f>
        <v>Bldg IRN</v>
      </c>
      <c r="C5312" t="s">
        <v>41</v>
      </c>
      <c r="D5312" t="s">
        <v>3</v>
      </c>
      <c r="E5312" t="s">
        <v>80</v>
      </c>
      <c r="F5312" t="s">
        <v>81</v>
      </c>
      <c r="G5312" t="s">
        <v>82</v>
      </c>
      <c r="H5312" t="s">
        <v>83</v>
      </c>
      <c r="I5312" t="str">
        <f>"Trad IRN"</f>
        <v>Trad IRN</v>
      </c>
      <c r="J5312" t="s">
        <v>43</v>
      </c>
      <c r="K5312" t="s">
        <v>44</v>
      </c>
      <c r="L5312" t="s">
        <v>45</v>
      </c>
      <c r="M5312" t="s">
        <v>46</v>
      </c>
      <c r="N5312" t="str">
        <f>"11/14/2022"</f>
        <v>11/14/2022</v>
      </c>
      <c r="O5312" t="str">
        <f>"12/09/2022"</f>
        <v>12/09/2022</v>
      </c>
      <c r="P5312">
        <v>9.8049999999999998E-2</v>
      </c>
      <c r="Q5312">
        <v>9.8049999999999998E-2</v>
      </c>
      <c r="S5312">
        <v>0</v>
      </c>
      <c r="T5312">
        <v>9.8049999999999998E-2</v>
      </c>
      <c r="U5312">
        <v>0</v>
      </c>
      <c r="V5312" t="str">
        <f>"Trad IRN"</f>
        <v>Trad IRN</v>
      </c>
      <c r="W5312">
        <v>100</v>
      </c>
      <c r="X5312" t="s">
        <v>47</v>
      </c>
      <c r="Z5312" t="s">
        <v>47</v>
      </c>
      <c r="AB5312" t="str">
        <f>"04"</f>
        <v>04</v>
      </c>
      <c r="AC5312" t="s">
        <v>48</v>
      </c>
      <c r="AD5312" t="s">
        <v>49</v>
      </c>
      <c r="AE5312" t="s">
        <v>50</v>
      </c>
      <c r="AF5312">
        <v>0</v>
      </c>
      <c r="AG5312" t="s">
        <v>56</v>
      </c>
      <c r="AH5312" t="str">
        <f>"Trad IRN"</f>
        <v>Trad IRN</v>
      </c>
      <c r="AI5312" t="str">
        <f>"Bldg IRN"</f>
        <v>Bldg IRN</v>
      </c>
      <c r="AJ5312" t="s">
        <v>48</v>
      </c>
      <c r="AK5312" t="s">
        <v>48</v>
      </c>
      <c r="AL5312" t="s">
        <v>53</v>
      </c>
      <c r="AM5312">
        <v>109.14</v>
      </c>
      <c r="AN5312">
        <v>1113.0999999999999</v>
      </c>
      <c r="AO5312">
        <v>15</v>
      </c>
    </row>
    <row r="5313" spans="1:41" x14ac:dyDescent="0.3">
      <c r="A5313" t="str">
        <f>"Trad IRN"</f>
        <v>Trad IRN</v>
      </c>
      <c r="B5313" t="str">
        <f>"Bldg IRN"</f>
        <v>Bldg IRN</v>
      </c>
      <c r="C5313" t="s">
        <v>41</v>
      </c>
      <c r="D5313" t="s">
        <v>3</v>
      </c>
      <c r="E5313" t="s">
        <v>80</v>
      </c>
      <c r="F5313" t="s">
        <v>81</v>
      </c>
      <c r="G5313" t="s">
        <v>82</v>
      </c>
      <c r="H5313" t="s">
        <v>83</v>
      </c>
      <c r="I5313" t="str">
        <f>"Trad IRN"</f>
        <v>Trad IRN</v>
      </c>
      <c r="J5313" t="s">
        <v>43</v>
      </c>
      <c r="K5313" t="s">
        <v>44</v>
      </c>
      <c r="L5313" t="s">
        <v>45</v>
      </c>
      <c r="M5313" t="s">
        <v>46</v>
      </c>
      <c r="N5313" t="str">
        <f t="shared" ref="N5313:N5319" si="525">"08/18/2022"</f>
        <v>08/18/2022</v>
      </c>
      <c r="O5313" t="str">
        <f t="shared" ref="O5313:O5334" si="526">"12/31/2500"</f>
        <v>12/31/2500</v>
      </c>
      <c r="P5313">
        <v>1</v>
      </c>
      <c r="Q5313">
        <v>1</v>
      </c>
      <c r="S5313">
        <v>0</v>
      </c>
      <c r="T5313">
        <v>1</v>
      </c>
      <c r="U5313">
        <v>0</v>
      </c>
      <c r="V5313" t="str">
        <f>"Trad IRN"</f>
        <v>Trad IRN</v>
      </c>
      <c r="W5313">
        <v>100</v>
      </c>
      <c r="X5313" t="s">
        <v>47</v>
      </c>
      <c r="Z5313" t="s">
        <v>47</v>
      </c>
      <c r="AB5313" t="str">
        <f>"01"</f>
        <v>01</v>
      </c>
      <c r="AC5313" t="s">
        <v>48</v>
      </c>
      <c r="AD5313" t="s">
        <v>49</v>
      </c>
      <c r="AE5313" t="s">
        <v>50</v>
      </c>
      <c r="AF5313">
        <v>0</v>
      </c>
      <c r="AG5313" t="s">
        <v>56</v>
      </c>
      <c r="AH5313" t="str">
        <f>"Trad IRN"</f>
        <v>Trad IRN</v>
      </c>
      <c r="AI5313" t="str">
        <f>"Bldg IRN"</f>
        <v>Bldg IRN</v>
      </c>
      <c r="AJ5313" t="s">
        <v>48</v>
      </c>
      <c r="AK5313" t="s">
        <v>48</v>
      </c>
      <c r="AL5313" t="s">
        <v>53</v>
      </c>
      <c r="AM5313">
        <v>1113.0999999999999</v>
      </c>
      <c r="AN5313">
        <v>1113.0999999999999</v>
      </c>
      <c r="AO5313">
        <v>15</v>
      </c>
    </row>
    <row r="5314" spans="1:41" x14ac:dyDescent="0.3">
      <c r="A5314" t="str">
        <f>"Trad IRN"</f>
        <v>Trad IRN</v>
      </c>
      <c r="B5314" t="str">
        <f>"Bldg IRN"</f>
        <v>Bldg IRN</v>
      </c>
      <c r="C5314" t="s">
        <v>41</v>
      </c>
      <c r="D5314" t="s">
        <v>3</v>
      </c>
      <c r="E5314" t="s">
        <v>80</v>
      </c>
      <c r="F5314" t="s">
        <v>81</v>
      </c>
      <c r="G5314" t="s">
        <v>82</v>
      </c>
      <c r="H5314" t="s">
        <v>83</v>
      </c>
      <c r="I5314" t="str">
        <f>"Trad IRN"</f>
        <v>Trad IRN</v>
      </c>
      <c r="J5314" t="s">
        <v>43</v>
      </c>
      <c r="K5314" t="s">
        <v>44</v>
      </c>
      <c r="L5314" t="s">
        <v>45</v>
      </c>
      <c r="M5314" t="s">
        <v>46</v>
      </c>
      <c r="N5314" t="str">
        <f t="shared" si="525"/>
        <v>08/18/2022</v>
      </c>
      <c r="O5314" t="str">
        <f t="shared" si="526"/>
        <v>12/31/2500</v>
      </c>
      <c r="P5314">
        <v>1</v>
      </c>
      <c r="Q5314">
        <v>1</v>
      </c>
      <c r="S5314">
        <v>0</v>
      </c>
      <c r="T5314">
        <v>1</v>
      </c>
      <c r="U5314">
        <v>0</v>
      </c>
      <c r="V5314" t="str">
        <f>"Trad IRN"</f>
        <v>Trad IRN</v>
      </c>
      <c r="W5314">
        <v>100</v>
      </c>
      <c r="X5314" t="s">
        <v>47</v>
      </c>
      <c r="Z5314" t="s">
        <v>47</v>
      </c>
      <c r="AB5314" t="str">
        <f>"04"</f>
        <v>04</v>
      </c>
      <c r="AC5314" t="s">
        <v>48</v>
      </c>
      <c r="AD5314" t="s">
        <v>49</v>
      </c>
      <c r="AE5314" t="s">
        <v>50</v>
      </c>
      <c r="AF5314">
        <v>0</v>
      </c>
      <c r="AG5314" t="s">
        <v>56</v>
      </c>
      <c r="AH5314" t="str">
        <f>"Trad IRN"</f>
        <v>Trad IRN</v>
      </c>
      <c r="AI5314" t="str">
        <f>"Bldg IRN"</f>
        <v>Bldg IRN</v>
      </c>
      <c r="AJ5314" t="s">
        <v>48</v>
      </c>
      <c r="AK5314" t="s">
        <v>48</v>
      </c>
      <c r="AL5314" t="s">
        <v>53</v>
      </c>
      <c r="AM5314">
        <v>1113.0999999999999</v>
      </c>
      <c r="AN5314">
        <v>1113.0999999999999</v>
      </c>
      <c r="AO5314">
        <v>15</v>
      </c>
    </row>
    <row r="5315" spans="1:41" x14ac:dyDescent="0.3">
      <c r="A5315" t="str">
        <f>"Trad IRN"</f>
        <v>Trad IRN</v>
      </c>
      <c r="B5315" t="str">
        <f>"Bldg IRN"</f>
        <v>Bldg IRN</v>
      </c>
      <c r="C5315" t="s">
        <v>41</v>
      </c>
      <c r="D5315" t="s">
        <v>3</v>
      </c>
      <c r="E5315" t="s">
        <v>80</v>
      </c>
      <c r="F5315" t="s">
        <v>81</v>
      </c>
      <c r="G5315" t="s">
        <v>82</v>
      </c>
      <c r="H5315" t="s">
        <v>83</v>
      </c>
      <c r="I5315" t="str">
        <f>"Trad IRN"</f>
        <v>Trad IRN</v>
      </c>
      <c r="J5315" t="s">
        <v>43</v>
      </c>
      <c r="K5315" t="s">
        <v>44</v>
      </c>
      <c r="L5315" t="s">
        <v>45</v>
      </c>
      <c r="M5315" t="s">
        <v>46</v>
      </c>
      <c r="N5315" t="str">
        <f t="shared" si="525"/>
        <v>08/18/2022</v>
      </c>
      <c r="O5315" t="str">
        <f t="shared" si="526"/>
        <v>12/31/2500</v>
      </c>
      <c r="P5315">
        <v>1</v>
      </c>
      <c r="Q5315">
        <v>1</v>
      </c>
      <c r="S5315">
        <v>0</v>
      </c>
      <c r="T5315">
        <v>1</v>
      </c>
      <c r="U5315">
        <v>0</v>
      </c>
      <c r="V5315" t="str">
        <f>"Trad IRN"</f>
        <v>Trad IRN</v>
      </c>
      <c r="W5315">
        <v>100</v>
      </c>
      <c r="X5315" t="s">
        <v>47</v>
      </c>
      <c r="Z5315" t="s">
        <v>47</v>
      </c>
      <c r="AB5315" t="str">
        <f>"02"</f>
        <v>02</v>
      </c>
      <c r="AC5315" t="s">
        <v>48</v>
      </c>
      <c r="AD5315" t="s">
        <v>49</v>
      </c>
      <c r="AE5315" t="s">
        <v>50</v>
      </c>
      <c r="AF5315">
        <v>0</v>
      </c>
      <c r="AG5315" t="s">
        <v>56</v>
      </c>
      <c r="AH5315" t="str">
        <f>"Trad IRN"</f>
        <v>Trad IRN</v>
      </c>
      <c r="AI5315" t="str">
        <f>"Bldg IRN"</f>
        <v>Bldg IRN</v>
      </c>
      <c r="AJ5315" t="s">
        <v>48</v>
      </c>
      <c r="AK5315" t="s">
        <v>48</v>
      </c>
      <c r="AL5315" t="s">
        <v>53</v>
      </c>
      <c r="AM5315">
        <v>1113.0999999999999</v>
      </c>
      <c r="AN5315">
        <v>1113.0999999999999</v>
      </c>
      <c r="AO5315">
        <v>15</v>
      </c>
    </row>
    <row r="5316" spans="1:41" x14ac:dyDescent="0.3">
      <c r="A5316" t="str">
        <f>"Trad IRN"</f>
        <v>Trad IRN</v>
      </c>
      <c r="B5316" t="str">
        <f>"Bldg IRN"</f>
        <v>Bldg IRN</v>
      </c>
      <c r="C5316" t="s">
        <v>41</v>
      </c>
      <c r="D5316" t="s">
        <v>3</v>
      </c>
      <c r="E5316" t="s">
        <v>80</v>
      </c>
      <c r="F5316" t="s">
        <v>81</v>
      </c>
      <c r="G5316" t="s">
        <v>82</v>
      </c>
      <c r="H5316" t="s">
        <v>83</v>
      </c>
      <c r="I5316" t="str">
        <f>"Trad IRN"</f>
        <v>Trad IRN</v>
      </c>
      <c r="J5316" t="s">
        <v>43</v>
      </c>
      <c r="K5316" t="s">
        <v>44</v>
      </c>
      <c r="L5316" t="s">
        <v>45</v>
      </c>
      <c r="M5316" t="s">
        <v>46</v>
      </c>
      <c r="N5316" t="str">
        <f t="shared" si="525"/>
        <v>08/18/2022</v>
      </c>
      <c r="O5316" t="str">
        <f t="shared" si="526"/>
        <v>12/31/2500</v>
      </c>
      <c r="P5316">
        <v>1</v>
      </c>
      <c r="Q5316">
        <v>1</v>
      </c>
      <c r="S5316">
        <v>0</v>
      </c>
      <c r="T5316">
        <v>1</v>
      </c>
      <c r="U5316">
        <v>0</v>
      </c>
      <c r="V5316" t="str">
        <f>"Trad IRN"</f>
        <v>Trad IRN</v>
      </c>
      <c r="W5316">
        <v>100</v>
      </c>
      <c r="X5316" t="s">
        <v>47</v>
      </c>
      <c r="Z5316" t="s">
        <v>47</v>
      </c>
      <c r="AB5316" t="str">
        <f>"05"</f>
        <v>05</v>
      </c>
      <c r="AC5316" t="s">
        <v>48</v>
      </c>
      <c r="AD5316" t="s">
        <v>49</v>
      </c>
      <c r="AE5316" t="s">
        <v>50</v>
      </c>
      <c r="AF5316">
        <v>0</v>
      </c>
      <c r="AG5316" t="s">
        <v>56</v>
      </c>
      <c r="AH5316" t="str">
        <f>"Trad IRN"</f>
        <v>Trad IRN</v>
      </c>
      <c r="AI5316" t="str">
        <f>"Bldg IRN"</f>
        <v>Bldg IRN</v>
      </c>
      <c r="AJ5316" t="s">
        <v>48</v>
      </c>
      <c r="AK5316" t="s">
        <v>48</v>
      </c>
      <c r="AL5316" t="s">
        <v>53</v>
      </c>
      <c r="AM5316">
        <v>1113.0999999999999</v>
      </c>
      <c r="AN5316">
        <v>1113.0999999999999</v>
      </c>
      <c r="AO5316">
        <v>15</v>
      </c>
    </row>
    <row r="5317" spans="1:41" x14ac:dyDescent="0.3">
      <c r="A5317" t="str">
        <f>"Trad IRN"</f>
        <v>Trad IRN</v>
      </c>
      <c r="B5317" t="str">
        <f>"Bldg IRN"</f>
        <v>Bldg IRN</v>
      </c>
      <c r="C5317" t="s">
        <v>41</v>
      </c>
      <c r="D5317" t="s">
        <v>3</v>
      </c>
      <c r="E5317" t="s">
        <v>80</v>
      </c>
      <c r="F5317" t="s">
        <v>81</v>
      </c>
      <c r="G5317" t="s">
        <v>82</v>
      </c>
      <c r="H5317" t="s">
        <v>83</v>
      </c>
      <c r="I5317" t="str">
        <f>"Trad IRN"</f>
        <v>Trad IRN</v>
      </c>
      <c r="J5317" t="s">
        <v>43</v>
      </c>
      <c r="K5317" t="s">
        <v>44</v>
      </c>
      <c r="L5317" t="s">
        <v>45</v>
      </c>
      <c r="M5317" t="s">
        <v>46</v>
      </c>
      <c r="N5317" t="str">
        <f t="shared" si="525"/>
        <v>08/18/2022</v>
      </c>
      <c r="O5317" t="str">
        <f t="shared" si="526"/>
        <v>12/31/2500</v>
      </c>
      <c r="P5317">
        <v>1</v>
      </c>
      <c r="Q5317">
        <v>1</v>
      </c>
      <c r="S5317">
        <v>0</v>
      </c>
      <c r="T5317">
        <v>1</v>
      </c>
      <c r="U5317">
        <v>0</v>
      </c>
      <c r="V5317" t="str">
        <f>"Trad IRN"</f>
        <v>Trad IRN</v>
      </c>
      <c r="W5317">
        <v>100</v>
      </c>
      <c r="X5317" t="s">
        <v>47</v>
      </c>
      <c r="Z5317" t="s">
        <v>47</v>
      </c>
      <c r="AB5317" t="str">
        <f>"02"</f>
        <v>02</v>
      </c>
      <c r="AC5317" t="s">
        <v>48</v>
      </c>
      <c r="AD5317" t="s">
        <v>49</v>
      </c>
      <c r="AE5317" t="s">
        <v>50</v>
      </c>
      <c r="AF5317">
        <v>0</v>
      </c>
      <c r="AG5317" t="s">
        <v>56</v>
      </c>
      <c r="AH5317" t="str">
        <f>"Trad IRN"</f>
        <v>Trad IRN</v>
      </c>
      <c r="AI5317" t="str">
        <f>"Bldg IRN"</f>
        <v>Bldg IRN</v>
      </c>
      <c r="AJ5317" t="s">
        <v>48</v>
      </c>
      <c r="AK5317" t="s">
        <v>48</v>
      </c>
      <c r="AL5317" t="s">
        <v>53</v>
      </c>
      <c r="AM5317">
        <v>1113.0999999999999</v>
      </c>
      <c r="AN5317">
        <v>1113.0999999999999</v>
      </c>
      <c r="AO5317">
        <v>15</v>
      </c>
    </row>
    <row r="5318" spans="1:41" x14ac:dyDescent="0.3">
      <c r="A5318" t="str">
        <f>"Trad IRN"</f>
        <v>Trad IRN</v>
      </c>
      <c r="B5318" t="str">
        <f>"Bldg IRN"</f>
        <v>Bldg IRN</v>
      </c>
      <c r="C5318" t="s">
        <v>41</v>
      </c>
      <c r="D5318" t="s">
        <v>3</v>
      </c>
      <c r="E5318" t="s">
        <v>80</v>
      </c>
      <c r="F5318" t="s">
        <v>81</v>
      </c>
      <c r="G5318" t="s">
        <v>82</v>
      </c>
      <c r="H5318" t="s">
        <v>83</v>
      </c>
      <c r="I5318" t="str">
        <f>"Trad IRN"</f>
        <v>Trad IRN</v>
      </c>
      <c r="J5318" t="s">
        <v>43</v>
      </c>
      <c r="K5318" t="s">
        <v>44</v>
      </c>
      <c r="L5318" t="s">
        <v>45</v>
      </c>
      <c r="M5318" t="s">
        <v>46</v>
      </c>
      <c r="N5318" t="str">
        <f t="shared" si="525"/>
        <v>08/18/2022</v>
      </c>
      <c r="O5318" t="str">
        <f t="shared" si="526"/>
        <v>12/31/2500</v>
      </c>
      <c r="P5318">
        <v>1</v>
      </c>
      <c r="Q5318">
        <v>1</v>
      </c>
      <c r="S5318">
        <v>0</v>
      </c>
      <c r="T5318">
        <v>1</v>
      </c>
      <c r="U5318">
        <v>0</v>
      </c>
      <c r="V5318" t="str">
        <f>"Trad IRN"</f>
        <v>Trad IRN</v>
      </c>
      <c r="W5318">
        <v>100</v>
      </c>
      <c r="X5318" t="s">
        <v>47</v>
      </c>
      <c r="Z5318" t="s">
        <v>47</v>
      </c>
      <c r="AB5318" t="str">
        <f>"01"</f>
        <v>01</v>
      </c>
      <c r="AC5318" t="s">
        <v>48</v>
      </c>
      <c r="AD5318" t="s">
        <v>49</v>
      </c>
      <c r="AE5318" t="s">
        <v>50</v>
      </c>
      <c r="AF5318">
        <v>0</v>
      </c>
      <c r="AG5318" t="s">
        <v>56</v>
      </c>
      <c r="AH5318" t="str">
        <f>"Trad IRN"</f>
        <v>Trad IRN</v>
      </c>
      <c r="AI5318" t="str">
        <f>"Bldg IRN"</f>
        <v>Bldg IRN</v>
      </c>
      <c r="AJ5318" t="s">
        <v>48</v>
      </c>
      <c r="AK5318" t="s">
        <v>48</v>
      </c>
      <c r="AL5318" t="s">
        <v>53</v>
      </c>
      <c r="AM5318">
        <v>1113.0999999999999</v>
      </c>
      <c r="AN5318">
        <v>1113.0999999999999</v>
      </c>
      <c r="AO5318">
        <v>15</v>
      </c>
    </row>
    <row r="5319" spans="1:41" x14ac:dyDescent="0.3">
      <c r="A5319" t="str">
        <f>"Trad IRN"</f>
        <v>Trad IRN</v>
      </c>
      <c r="B5319" t="str">
        <f>"Bldg IRN"</f>
        <v>Bldg IRN</v>
      </c>
      <c r="C5319" t="s">
        <v>41</v>
      </c>
      <c r="D5319" t="s">
        <v>3</v>
      </c>
      <c r="E5319" t="s">
        <v>80</v>
      </c>
      <c r="F5319" t="s">
        <v>81</v>
      </c>
      <c r="G5319" t="s">
        <v>82</v>
      </c>
      <c r="H5319" t="s">
        <v>83</v>
      </c>
      <c r="I5319" t="str">
        <f>"Trad IRN"</f>
        <v>Trad IRN</v>
      </c>
      <c r="J5319" t="s">
        <v>43</v>
      </c>
      <c r="K5319" t="s">
        <v>44</v>
      </c>
      <c r="L5319" t="s">
        <v>45</v>
      </c>
      <c r="M5319" t="s">
        <v>46</v>
      </c>
      <c r="N5319" t="str">
        <f t="shared" si="525"/>
        <v>08/18/2022</v>
      </c>
      <c r="O5319" t="str">
        <f t="shared" si="526"/>
        <v>12/31/2500</v>
      </c>
      <c r="P5319">
        <v>1</v>
      </c>
      <c r="Q5319">
        <v>1</v>
      </c>
      <c r="S5319">
        <v>1</v>
      </c>
      <c r="T5319">
        <v>1</v>
      </c>
      <c r="U5319">
        <v>0</v>
      </c>
      <c r="V5319" t="str">
        <f>"Trad IRN"</f>
        <v>Trad IRN</v>
      </c>
      <c r="W5319">
        <v>100</v>
      </c>
      <c r="X5319" t="s">
        <v>47</v>
      </c>
      <c r="Z5319" t="s">
        <v>47</v>
      </c>
      <c r="AB5319" t="str">
        <f>"04"</f>
        <v>04</v>
      </c>
      <c r="AC5319" t="s">
        <v>48</v>
      </c>
      <c r="AD5319" t="s">
        <v>49</v>
      </c>
      <c r="AE5319" t="s">
        <v>50</v>
      </c>
      <c r="AF5319">
        <v>0</v>
      </c>
      <c r="AG5319" t="s">
        <v>56</v>
      </c>
      <c r="AH5319" t="str">
        <f>"Trad IRN"</f>
        <v>Trad IRN</v>
      </c>
      <c r="AI5319" t="str">
        <f>"Bldg IRN"</f>
        <v>Bldg IRN</v>
      </c>
      <c r="AJ5319" t="s">
        <v>48</v>
      </c>
      <c r="AK5319" t="s">
        <v>48</v>
      </c>
      <c r="AL5319" t="s">
        <v>53</v>
      </c>
      <c r="AM5319">
        <v>1113.0999999999999</v>
      </c>
      <c r="AN5319">
        <v>1113.0999999999999</v>
      </c>
      <c r="AO5319">
        <v>15</v>
      </c>
    </row>
    <row r="5320" spans="1:41" x14ac:dyDescent="0.3">
      <c r="A5320" t="str">
        <f>"Trad IRN"</f>
        <v>Trad IRN</v>
      </c>
      <c r="B5320" t="str">
        <f>"Bldg IRN"</f>
        <v>Bldg IRN</v>
      </c>
      <c r="C5320" t="s">
        <v>41</v>
      </c>
      <c r="D5320" t="s">
        <v>3</v>
      </c>
      <c r="E5320" t="s">
        <v>80</v>
      </c>
      <c r="F5320" t="s">
        <v>81</v>
      </c>
      <c r="G5320" t="s">
        <v>82</v>
      </c>
      <c r="H5320" t="s">
        <v>83</v>
      </c>
      <c r="I5320" t="str">
        <f>"Trad IRN"</f>
        <v>Trad IRN</v>
      </c>
      <c r="J5320" t="s">
        <v>43</v>
      </c>
      <c r="K5320" t="s">
        <v>44</v>
      </c>
      <c r="L5320" t="s">
        <v>45</v>
      </c>
      <c r="M5320" t="s">
        <v>46</v>
      </c>
      <c r="N5320" t="str">
        <f>"01/04/2023"</f>
        <v>01/04/2023</v>
      </c>
      <c r="O5320" t="str">
        <f t="shared" si="526"/>
        <v>12/31/2500</v>
      </c>
      <c r="P5320">
        <v>0.53062600000000004</v>
      </c>
      <c r="Q5320">
        <v>0.53062600000000004</v>
      </c>
      <c r="S5320">
        <v>0</v>
      </c>
      <c r="T5320">
        <v>0.53062600000000004</v>
      </c>
      <c r="U5320">
        <v>0</v>
      </c>
      <c r="V5320" t="str">
        <f>"Trad IRN"</f>
        <v>Trad IRN</v>
      </c>
      <c r="W5320">
        <v>100</v>
      </c>
      <c r="X5320" t="s">
        <v>47</v>
      </c>
      <c r="Z5320" t="s">
        <v>47</v>
      </c>
      <c r="AB5320" t="str">
        <f>"01"</f>
        <v>01</v>
      </c>
      <c r="AC5320" t="s">
        <v>48</v>
      </c>
      <c r="AD5320" t="s">
        <v>49</v>
      </c>
      <c r="AE5320" t="s">
        <v>50</v>
      </c>
      <c r="AF5320">
        <v>1</v>
      </c>
      <c r="AG5320" t="s">
        <v>56</v>
      </c>
      <c r="AH5320" t="str">
        <f>"Trad IRN"</f>
        <v>Trad IRN</v>
      </c>
      <c r="AI5320" t="str">
        <f>"Bldg IRN"</f>
        <v>Bldg IRN</v>
      </c>
      <c r="AJ5320" t="s">
        <v>48</v>
      </c>
      <c r="AK5320" t="s">
        <v>48</v>
      </c>
      <c r="AL5320" t="s">
        <v>53</v>
      </c>
      <c r="AM5320">
        <v>590.64</v>
      </c>
      <c r="AN5320">
        <v>1113.0999999999999</v>
      </c>
      <c r="AO5320">
        <v>15</v>
      </c>
    </row>
    <row r="5321" spans="1:41" x14ac:dyDescent="0.3">
      <c r="A5321" t="str">
        <f>"Trad IRN"</f>
        <v>Trad IRN</v>
      </c>
      <c r="B5321" t="str">
        <f>"Bldg IRN"</f>
        <v>Bldg IRN</v>
      </c>
      <c r="C5321" t="s">
        <v>41</v>
      </c>
      <c r="D5321" t="s">
        <v>3</v>
      </c>
      <c r="E5321" t="s">
        <v>80</v>
      </c>
      <c r="F5321" t="s">
        <v>81</v>
      </c>
      <c r="G5321" t="s">
        <v>82</v>
      </c>
      <c r="H5321" t="s">
        <v>83</v>
      </c>
      <c r="I5321" t="str">
        <f>"Trad IRN"</f>
        <v>Trad IRN</v>
      </c>
      <c r="J5321" t="s">
        <v>43</v>
      </c>
      <c r="K5321" t="s">
        <v>44</v>
      </c>
      <c r="L5321" t="s">
        <v>45</v>
      </c>
      <c r="M5321" t="s">
        <v>46</v>
      </c>
      <c r="N5321" t="str">
        <f>"01/04/2023"</f>
        <v>01/04/2023</v>
      </c>
      <c r="O5321" t="str">
        <f t="shared" si="526"/>
        <v>12/31/2500</v>
      </c>
      <c r="P5321">
        <v>0.53062600000000004</v>
      </c>
      <c r="Q5321">
        <v>0.53062600000000004</v>
      </c>
      <c r="S5321">
        <v>0</v>
      </c>
      <c r="T5321">
        <v>0.53062600000000004</v>
      </c>
      <c r="U5321">
        <v>0</v>
      </c>
      <c r="V5321" t="str">
        <f>"Trad IRN"</f>
        <v>Trad IRN</v>
      </c>
      <c r="W5321">
        <v>100</v>
      </c>
      <c r="X5321" t="s">
        <v>47</v>
      </c>
      <c r="Z5321" t="s">
        <v>47</v>
      </c>
      <c r="AB5321" t="str">
        <f>"04"</f>
        <v>04</v>
      </c>
      <c r="AC5321" t="s">
        <v>48</v>
      </c>
      <c r="AD5321" t="s">
        <v>49</v>
      </c>
      <c r="AE5321" t="s">
        <v>50</v>
      </c>
      <c r="AF5321">
        <v>1</v>
      </c>
      <c r="AG5321" t="s">
        <v>56</v>
      </c>
      <c r="AH5321" t="str">
        <f>"Trad IRN"</f>
        <v>Trad IRN</v>
      </c>
      <c r="AI5321" t="str">
        <f>"Bldg IRN"</f>
        <v>Bldg IRN</v>
      </c>
      <c r="AJ5321" t="s">
        <v>48</v>
      </c>
      <c r="AK5321" t="s">
        <v>48</v>
      </c>
      <c r="AL5321" t="s">
        <v>53</v>
      </c>
      <c r="AM5321">
        <v>590.64</v>
      </c>
      <c r="AN5321">
        <v>1113.0999999999999</v>
      </c>
      <c r="AO5321">
        <v>15</v>
      </c>
    </row>
    <row r="5322" spans="1:41" x14ac:dyDescent="0.3">
      <c r="A5322" t="str">
        <f>"Trad IRN"</f>
        <v>Trad IRN</v>
      </c>
      <c r="B5322" t="str">
        <f>"Bldg IRN"</f>
        <v>Bldg IRN</v>
      </c>
      <c r="C5322" t="s">
        <v>41</v>
      </c>
      <c r="D5322" t="s">
        <v>3</v>
      </c>
      <c r="E5322" t="s">
        <v>80</v>
      </c>
      <c r="F5322" t="s">
        <v>81</v>
      </c>
      <c r="G5322" t="s">
        <v>82</v>
      </c>
      <c r="H5322" t="s">
        <v>83</v>
      </c>
      <c r="I5322" t="str">
        <f>"Trad IRN"</f>
        <v>Trad IRN</v>
      </c>
      <c r="J5322" t="s">
        <v>43</v>
      </c>
      <c r="K5322" t="s">
        <v>44</v>
      </c>
      <c r="L5322" t="s">
        <v>45</v>
      </c>
      <c r="M5322" t="s">
        <v>46</v>
      </c>
      <c r="N5322" t="str">
        <f t="shared" ref="N5322:N5354" si="527">"08/18/2022"</f>
        <v>08/18/2022</v>
      </c>
      <c r="O5322" t="str">
        <f t="shared" si="526"/>
        <v>12/31/2500</v>
      </c>
      <c r="P5322">
        <v>1</v>
      </c>
      <c r="Q5322">
        <v>1</v>
      </c>
      <c r="S5322">
        <v>0</v>
      </c>
      <c r="T5322">
        <v>1</v>
      </c>
      <c r="U5322">
        <v>0</v>
      </c>
      <c r="V5322" t="str">
        <f>"Trad IRN"</f>
        <v>Trad IRN</v>
      </c>
      <c r="W5322">
        <v>100</v>
      </c>
      <c r="X5322" t="s">
        <v>47</v>
      </c>
      <c r="Z5322" t="s">
        <v>47</v>
      </c>
      <c r="AB5322" t="str">
        <f>"05"</f>
        <v>05</v>
      </c>
      <c r="AC5322" t="s">
        <v>48</v>
      </c>
      <c r="AD5322" t="s">
        <v>49</v>
      </c>
      <c r="AE5322" t="s">
        <v>50</v>
      </c>
      <c r="AF5322">
        <v>0</v>
      </c>
      <c r="AG5322" t="s">
        <v>56</v>
      </c>
      <c r="AH5322" t="str">
        <f>"Trad IRN"</f>
        <v>Trad IRN</v>
      </c>
      <c r="AI5322" t="str">
        <f>"Bldg IRN"</f>
        <v>Bldg IRN</v>
      </c>
      <c r="AJ5322" t="s">
        <v>48</v>
      </c>
      <c r="AK5322" t="s">
        <v>48</v>
      </c>
      <c r="AL5322" t="s">
        <v>53</v>
      </c>
      <c r="AM5322">
        <v>1113.0999999999999</v>
      </c>
      <c r="AN5322">
        <v>1113.0999999999999</v>
      </c>
      <c r="AO5322">
        <v>15</v>
      </c>
    </row>
    <row r="5323" spans="1:41" x14ac:dyDescent="0.3">
      <c r="A5323" t="str">
        <f>"Trad IRN"</f>
        <v>Trad IRN</v>
      </c>
      <c r="B5323" t="str">
        <f>"Bldg IRN"</f>
        <v>Bldg IRN</v>
      </c>
      <c r="C5323" t="s">
        <v>41</v>
      </c>
      <c r="D5323" t="s">
        <v>3</v>
      </c>
      <c r="E5323" t="s">
        <v>80</v>
      </c>
      <c r="F5323" t="s">
        <v>81</v>
      </c>
      <c r="G5323" t="s">
        <v>82</v>
      </c>
      <c r="H5323" t="s">
        <v>83</v>
      </c>
      <c r="I5323" t="str">
        <f>"Trad IRN"</f>
        <v>Trad IRN</v>
      </c>
      <c r="J5323" t="s">
        <v>43</v>
      </c>
      <c r="K5323" t="s">
        <v>44</v>
      </c>
      <c r="L5323" t="s">
        <v>45</v>
      </c>
      <c r="M5323" t="s">
        <v>46</v>
      </c>
      <c r="N5323" t="str">
        <f t="shared" si="527"/>
        <v>08/18/2022</v>
      </c>
      <c r="O5323" t="str">
        <f t="shared" si="526"/>
        <v>12/31/2500</v>
      </c>
      <c r="P5323">
        <v>1</v>
      </c>
      <c r="Q5323">
        <v>1</v>
      </c>
      <c r="S5323">
        <v>0</v>
      </c>
      <c r="T5323">
        <v>1</v>
      </c>
      <c r="U5323">
        <v>0</v>
      </c>
      <c r="V5323" t="str">
        <f>"Trad IRN"</f>
        <v>Trad IRN</v>
      </c>
      <c r="W5323">
        <v>100</v>
      </c>
      <c r="X5323" t="s">
        <v>47</v>
      </c>
      <c r="Z5323" t="s">
        <v>47</v>
      </c>
      <c r="AB5323" t="str">
        <f>"02"</f>
        <v>02</v>
      </c>
      <c r="AC5323" t="s">
        <v>48</v>
      </c>
      <c r="AD5323" t="s">
        <v>49</v>
      </c>
      <c r="AE5323" t="s">
        <v>50</v>
      </c>
      <c r="AF5323">
        <v>0</v>
      </c>
      <c r="AG5323" t="s">
        <v>56</v>
      </c>
      <c r="AH5323" t="str">
        <f>"Trad IRN"</f>
        <v>Trad IRN</v>
      </c>
      <c r="AI5323" t="str">
        <f>"Bldg IRN"</f>
        <v>Bldg IRN</v>
      </c>
      <c r="AJ5323" t="s">
        <v>48</v>
      </c>
      <c r="AK5323" t="s">
        <v>48</v>
      </c>
      <c r="AL5323" t="s">
        <v>53</v>
      </c>
      <c r="AM5323">
        <v>1113.0999999999999</v>
      </c>
      <c r="AN5323">
        <v>1113.0999999999999</v>
      </c>
      <c r="AO5323">
        <v>15</v>
      </c>
    </row>
    <row r="5324" spans="1:41" x14ac:dyDescent="0.3">
      <c r="A5324" t="str">
        <f>"Trad IRN"</f>
        <v>Trad IRN</v>
      </c>
      <c r="B5324" t="str">
        <f>"Bldg IRN"</f>
        <v>Bldg IRN</v>
      </c>
      <c r="C5324" t="s">
        <v>41</v>
      </c>
      <c r="D5324" t="s">
        <v>3</v>
      </c>
      <c r="E5324" t="s">
        <v>80</v>
      </c>
      <c r="F5324" t="s">
        <v>81</v>
      </c>
      <c r="G5324" t="s">
        <v>82</v>
      </c>
      <c r="H5324" t="s">
        <v>83</v>
      </c>
      <c r="I5324" t="str">
        <f>"Trad IRN"</f>
        <v>Trad IRN</v>
      </c>
      <c r="J5324" t="s">
        <v>43</v>
      </c>
      <c r="K5324" t="s">
        <v>44</v>
      </c>
      <c r="L5324" t="s">
        <v>45</v>
      </c>
      <c r="M5324" t="s">
        <v>46</v>
      </c>
      <c r="N5324" t="str">
        <f t="shared" si="527"/>
        <v>08/18/2022</v>
      </c>
      <c r="O5324" t="str">
        <f t="shared" si="526"/>
        <v>12/31/2500</v>
      </c>
      <c r="P5324">
        <v>1</v>
      </c>
      <c r="Q5324">
        <v>1</v>
      </c>
      <c r="S5324">
        <v>0</v>
      </c>
      <c r="T5324">
        <v>1</v>
      </c>
      <c r="U5324">
        <v>0</v>
      </c>
      <c r="V5324" t="str">
        <f>"Trad IRN"</f>
        <v>Trad IRN</v>
      </c>
      <c r="W5324">
        <v>100</v>
      </c>
      <c r="X5324" t="s">
        <v>47</v>
      </c>
      <c r="Z5324" t="s">
        <v>47</v>
      </c>
      <c r="AB5324" t="str">
        <f>"05"</f>
        <v>05</v>
      </c>
      <c r="AC5324" t="s">
        <v>48</v>
      </c>
      <c r="AD5324" t="s">
        <v>49</v>
      </c>
      <c r="AE5324" t="s">
        <v>50</v>
      </c>
      <c r="AF5324">
        <v>0</v>
      </c>
      <c r="AG5324" t="s">
        <v>56</v>
      </c>
      <c r="AH5324" t="str">
        <f>"Trad IRN"</f>
        <v>Trad IRN</v>
      </c>
      <c r="AI5324" t="str">
        <f>"Bldg IRN"</f>
        <v>Bldg IRN</v>
      </c>
      <c r="AJ5324" t="s">
        <v>48</v>
      </c>
      <c r="AK5324" t="s">
        <v>48</v>
      </c>
      <c r="AL5324" t="s">
        <v>53</v>
      </c>
      <c r="AM5324">
        <v>1113.0999999999999</v>
      </c>
      <c r="AN5324">
        <v>1113.0999999999999</v>
      </c>
      <c r="AO5324">
        <v>15</v>
      </c>
    </row>
    <row r="5325" spans="1:41" x14ac:dyDescent="0.3">
      <c r="A5325" t="str">
        <f>"Trad IRN"</f>
        <v>Trad IRN</v>
      </c>
      <c r="B5325" t="str">
        <f>"Bldg IRN"</f>
        <v>Bldg IRN</v>
      </c>
      <c r="C5325" t="s">
        <v>41</v>
      </c>
      <c r="D5325" t="s">
        <v>3</v>
      </c>
      <c r="E5325" t="s">
        <v>80</v>
      </c>
      <c r="F5325" t="s">
        <v>81</v>
      </c>
      <c r="G5325" t="s">
        <v>82</v>
      </c>
      <c r="H5325" t="s">
        <v>83</v>
      </c>
      <c r="I5325" t="str">
        <f>"Trad IRN"</f>
        <v>Trad IRN</v>
      </c>
      <c r="J5325" t="s">
        <v>43</v>
      </c>
      <c r="K5325" t="s">
        <v>44</v>
      </c>
      <c r="L5325" t="s">
        <v>45</v>
      </c>
      <c r="M5325" t="s">
        <v>46</v>
      </c>
      <c r="N5325" t="str">
        <f t="shared" si="527"/>
        <v>08/18/2022</v>
      </c>
      <c r="O5325" t="str">
        <f t="shared" si="526"/>
        <v>12/31/2500</v>
      </c>
      <c r="P5325">
        <v>1</v>
      </c>
      <c r="Q5325">
        <v>1</v>
      </c>
      <c r="R5325">
        <v>1</v>
      </c>
      <c r="S5325">
        <v>0</v>
      </c>
      <c r="T5325">
        <v>1</v>
      </c>
      <c r="U5325">
        <v>0</v>
      </c>
      <c r="V5325" t="str">
        <f>"Trad IRN"</f>
        <v>Trad IRN</v>
      </c>
      <c r="W5325">
        <v>100</v>
      </c>
      <c r="X5325" t="s">
        <v>47</v>
      </c>
      <c r="Z5325" t="s">
        <v>47</v>
      </c>
      <c r="AB5325" t="str">
        <f>"02"</f>
        <v>02</v>
      </c>
      <c r="AC5325" t="str">
        <f>"15"</f>
        <v>15</v>
      </c>
      <c r="AD5325" t="str">
        <f>"2"</f>
        <v>2</v>
      </c>
      <c r="AE5325" t="s">
        <v>50</v>
      </c>
      <c r="AF5325">
        <v>0</v>
      </c>
      <c r="AG5325" t="s">
        <v>56</v>
      </c>
      <c r="AH5325" t="str">
        <f>"Trad IRN"</f>
        <v>Trad IRN</v>
      </c>
      <c r="AI5325" t="str">
        <f>"Bldg IRN"</f>
        <v>Bldg IRN</v>
      </c>
      <c r="AJ5325" t="s">
        <v>48</v>
      </c>
      <c r="AK5325" t="s">
        <v>48</v>
      </c>
      <c r="AL5325" t="s">
        <v>53</v>
      </c>
      <c r="AM5325">
        <v>1113.0999999999999</v>
      </c>
      <c r="AN5325">
        <v>1113.0999999999999</v>
      </c>
      <c r="AO5325">
        <v>15</v>
      </c>
    </row>
    <row r="5326" spans="1:41" x14ac:dyDescent="0.3">
      <c r="A5326" t="str">
        <f>"Trad IRN"</f>
        <v>Trad IRN</v>
      </c>
      <c r="B5326" t="str">
        <f>"Bldg IRN"</f>
        <v>Bldg IRN</v>
      </c>
      <c r="C5326" t="s">
        <v>41</v>
      </c>
      <c r="D5326" t="s">
        <v>3</v>
      </c>
      <c r="E5326" t="s">
        <v>80</v>
      </c>
      <c r="F5326" t="s">
        <v>81</v>
      </c>
      <c r="G5326" t="s">
        <v>82</v>
      </c>
      <c r="H5326" t="s">
        <v>83</v>
      </c>
      <c r="I5326" t="str">
        <f>"Trad IRN"</f>
        <v>Trad IRN</v>
      </c>
      <c r="J5326" t="s">
        <v>43</v>
      </c>
      <c r="K5326" t="s">
        <v>44</v>
      </c>
      <c r="L5326" t="s">
        <v>45</v>
      </c>
      <c r="M5326" t="s">
        <v>46</v>
      </c>
      <c r="N5326" t="str">
        <f t="shared" si="527"/>
        <v>08/18/2022</v>
      </c>
      <c r="O5326" t="str">
        <f t="shared" si="526"/>
        <v>12/31/2500</v>
      </c>
      <c r="P5326">
        <v>1</v>
      </c>
      <c r="Q5326">
        <v>1</v>
      </c>
      <c r="S5326">
        <v>0.83850499999999994</v>
      </c>
      <c r="T5326">
        <v>1</v>
      </c>
      <c r="U5326">
        <v>0</v>
      </c>
      <c r="V5326" t="str">
        <f>"Trad IRN"</f>
        <v>Trad IRN</v>
      </c>
      <c r="W5326">
        <v>100</v>
      </c>
      <c r="X5326" t="s">
        <v>47</v>
      </c>
      <c r="Z5326" t="s">
        <v>47</v>
      </c>
      <c r="AB5326" t="str">
        <f>"03"</f>
        <v>03</v>
      </c>
      <c r="AC5326" t="s">
        <v>48</v>
      </c>
      <c r="AD5326" t="s">
        <v>49</v>
      </c>
      <c r="AE5326" t="s">
        <v>50</v>
      </c>
      <c r="AF5326">
        <v>0</v>
      </c>
      <c r="AG5326" t="s">
        <v>56</v>
      </c>
      <c r="AH5326" t="str">
        <f>"Trad IRN"</f>
        <v>Trad IRN</v>
      </c>
      <c r="AI5326" t="str">
        <f>"Bldg IRN"</f>
        <v>Bldg IRN</v>
      </c>
      <c r="AJ5326" t="s">
        <v>48</v>
      </c>
      <c r="AK5326" t="s">
        <v>48</v>
      </c>
      <c r="AL5326" t="s">
        <v>53</v>
      </c>
      <c r="AM5326">
        <v>1113.0999999999999</v>
      </c>
      <c r="AN5326">
        <v>1113.0999999999999</v>
      </c>
      <c r="AO5326">
        <v>15</v>
      </c>
    </row>
    <row r="5327" spans="1:41" x14ac:dyDescent="0.3">
      <c r="A5327" t="str">
        <f>"Trad IRN"</f>
        <v>Trad IRN</v>
      </c>
      <c r="B5327" t="str">
        <f>"Bldg IRN"</f>
        <v>Bldg IRN</v>
      </c>
      <c r="C5327" t="s">
        <v>41</v>
      </c>
      <c r="D5327" t="s">
        <v>3</v>
      </c>
      <c r="E5327" t="s">
        <v>80</v>
      </c>
      <c r="F5327" t="s">
        <v>81</v>
      </c>
      <c r="G5327" t="s">
        <v>82</v>
      </c>
      <c r="H5327" t="s">
        <v>83</v>
      </c>
      <c r="I5327" t="str">
        <f>"Trad IRN"</f>
        <v>Trad IRN</v>
      </c>
      <c r="J5327" t="s">
        <v>43</v>
      </c>
      <c r="K5327" t="s">
        <v>44</v>
      </c>
      <c r="L5327" t="s">
        <v>45</v>
      </c>
      <c r="M5327" t="s">
        <v>46</v>
      </c>
      <c r="N5327" t="str">
        <f t="shared" si="527"/>
        <v>08/18/2022</v>
      </c>
      <c r="O5327" t="str">
        <f t="shared" si="526"/>
        <v>12/31/2500</v>
      </c>
      <c r="P5327">
        <v>0.5</v>
      </c>
      <c r="Q5327">
        <v>0.5</v>
      </c>
      <c r="S5327">
        <v>0</v>
      </c>
      <c r="T5327">
        <v>0.5</v>
      </c>
      <c r="U5327">
        <v>0</v>
      </c>
      <c r="V5327" t="str">
        <f>"Trad IRN"</f>
        <v>Trad IRN</v>
      </c>
      <c r="W5327">
        <v>50</v>
      </c>
      <c r="X5327" t="s">
        <v>47</v>
      </c>
      <c r="Z5327" t="s">
        <v>47</v>
      </c>
      <c r="AB5327" t="s">
        <v>57</v>
      </c>
      <c r="AC5327" t="s">
        <v>48</v>
      </c>
      <c r="AD5327" t="s">
        <v>49</v>
      </c>
      <c r="AE5327" t="s">
        <v>50</v>
      </c>
      <c r="AF5327">
        <v>0</v>
      </c>
      <c r="AG5327" t="s">
        <v>56</v>
      </c>
      <c r="AH5327" t="str">
        <f>"Trad IRN"</f>
        <v>Trad IRN</v>
      </c>
      <c r="AI5327" t="str">
        <f>"Bldg IRN"</f>
        <v>Bldg IRN</v>
      </c>
      <c r="AJ5327" t="s">
        <v>48</v>
      </c>
      <c r="AK5327" t="s">
        <v>48</v>
      </c>
      <c r="AL5327" t="s">
        <v>53</v>
      </c>
      <c r="AM5327">
        <v>556.54999999999995</v>
      </c>
      <c r="AN5327">
        <v>1113.0999999999999</v>
      </c>
      <c r="AO5327">
        <v>15</v>
      </c>
    </row>
    <row r="5328" spans="1:41" x14ac:dyDescent="0.3">
      <c r="A5328" t="str">
        <f>"Trad IRN"</f>
        <v>Trad IRN</v>
      </c>
      <c r="B5328" t="str">
        <f>"Bldg IRN"</f>
        <v>Bldg IRN</v>
      </c>
      <c r="C5328" t="s">
        <v>41</v>
      </c>
      <c r="D5328" t="s">
        <v>3</v>
      </c>
      <c r="E5328" t="s">
        <v>80</v>
      </c>
      <c r="F5328" t="s">
        <v>81</v>
      </c>
      <c r="G5328" t="s">
        <v>82</v>
      </c>
      <c r="H5328" t="s">
        <v>83</v>
      </c>
      <c r="I5328" t="str">
        <f>"Trad IRN"</f>
        <v>Trad IRN</v>
      </c>
      <c r="J5328" t="s">
        <v>43</v>
      </c>
      <c r="K5328" t="s">
        <v>44</v>
      </c>
      <c r="L5328" t="s">
        <v>45</v>
      </c>
      <c r="M5328" t="s">
        <v>46</v>
      </c>
      <c r="N5328" t="str">
        <f t="shared" si="527"/>
        <v>08/18/2022</v>
      </c>
      <c r="O5328" t="str">
        <f t="shared" si="526"/>
        <v>12/31/2500</v>
      </c>
      <c r="P5328">
        <v>1</v>
      </c>
      <c r="Q5328">
        <v>1</v>
      </c>
      <c r="S5328">
        <v>0</v>
      </c>
      <c r="T5328">
        <v>1</v>
      </c>
      <c r="U5328">
        <v>0</v>
      </c>
      <c r="V5328" t="str">
        <f>"Trad IRN"</f>
        <v>Trad IRN</v>
      </c>
      <c r="W5328">
        <v>100</v>
      </c>
      <c r="X5328" t="s">
        <v>47</v>
      </c>
      <c r="Z5328" t="s">
        <v>47</v>
      </c>
      <c r="AB5328" t="str">
        <f>"01"</f>
        <v>01</v>
      </c>
      <c r="AC5328" t="s">
        <v>48</v>
      </c>
      <c r="AD5328" t="s">
        <v>49</v>
      </c>
      <c r="AE5328" t="s">
        <v>50</v>
      </c>
      <c r="AF5328">
        <v>0</v>
      </c>
      <c r="AG5328" t="s">
        <v>56</v>
      </c>
      <c r="AH5328" t="str">
        <f>"Trad IRN"</f>
        <v>Trad IRN</v>
      </c>
      <c r="AI5328" t="str">
        <f>"Bldg IRN"</f>
        <v>Bldg IRN</v>
      </c>
      <c r="AJ5328" t="s">
        <v>48</v>
      </c>
      <c r="AK5328" t="s">
        <v>48</v>
      </c>
      <c r="AL5328" t="s">
        <v>53</v>
      </c>
      <c r="AM5328">
        <v>1113.0999999999999</v>
      </c>
      <c r="AN5328">
        <v>1113.0999999999999</v>
      </c>
      <c r="AO5328">
        <v>15</v>
      </c>
    </row>
    <row r="5329" spans="1:41" x14ac:dyDescent="0.3">
      <c r="A5329" t="str">
        <f>"Trad IRN"</f>
        <v>Trad IRN</v>
      </c>
      <c r="B5329" t="str">
        <f>"Bldg IRN"</f>
        <v>Bldg IRN</v>
      </c>
      <c r="C5329" t="s">
        <v>41</v>
      </c>
      <c r="D5329" t="s">
        <v>3</v>
      </c>
      <c r="E5329" t="s">
        <v>80</v>
      </c>
      <c r="F5329" t="s">
        <v>81</v>
      </c>
      <c r="G5329" t="s">
        <v>82</v>
      </c>
      <c r="H5329" t="s">
        <v>83</v>
      </c>
      <c r="I5329" t="str">
        <f>"Trad IRN"</f>
        <v>Trad IRN</v>
      </c>
      <c r="J5329" t="s">
        <v>43</v>
      </c>
      <c r="K5329" t="s">
        <v>44</v>
      </c>
      <c r="L5329" t="s">
        <v>45</v>
      </c>
      <c r="M5329" t="s">
        <v>46</v>
      </c>
      <c r="N5329" t="str">
        <f t="shared" si="527"/>
        <v>08/18/2022</v>
      </c>
      <c r="O5329" t="str">
        <f t="shared" si="526"/>
        <v>12/31/2500</v>
      </c>
      <c r="P5329">
        <v>1</v>
      </c>
      <c r="Q5329">
        <v>1</v>
      </c>
      <c r="S5329">
        <v>0</v>
      </c>
      <c r="T5329">
        <v>1</v>
      </c>
      <c r="U5329">
        <v>0</v>
      </c>
      <c r="V5329" t="str">
        <f>"Trad IRN"</f>
        <v>Trad IRN</v>
      </c>
      <c r="W5329">
        <v>100</v>
      </c>
      <c r="X5329" t="s">
        <v>47</v>
      </c>
      <c r="Z5329" t="s">
        <v>47</v>
      </c>
      <c r="AB5329" t="str">
        <f>"02"</f>
        <v>02</v>
      </c>
      <c r="AC5329" t="s">
        <v>48</v>
      </c>
      <c r="AD5329" t="s">
        <v>49</v>
      </c>
      <c r="AE5329" t="s">
        <v>55</v>
      </c>
      <c r="AF5329">
        <v>2</v>
      </c>
      <c r="AG5329" t="s">
        <v>56</v>
      </c>
      <c r="AH5329" t="str">
        <f>"Trad IRN"</f>
        <v>Trad IRN</v>
      </c>
      <c r="AI5329" t="str">
        <f>"Bldg IRN"</f>
        <v>Bldg IRN</v>
      </c>
      <c r="AJ5329" t="s">
        <v>48</v>
      </c>
      <c r="AK5329" t="s">
        <v>48</v>
      </c>
      <c r="AL5329" t="s">
        <v>53</v>
      </c>
      <c r="AM5329">
        <v>1113.0999999999999</v>
      </c>
      <c r="AN5329">
        <v>1113.0999999999999</v>
      </c>
      <c r="AO5329">
        <v>15</v>
      </c>
    </row>
    <row r="5330" spans="1:41" x14ac:dyDescent="0.3">
      <c r="A5330" t="str">
        <f>"Trad IRN"</f>
        <v>Trad IRN</v>
      </c>
      <c r="B5330" t="str">
        <f>"Bldg IRN"</f>
        <v>Bldg IRN</v>
      </c>
      <c r="C5330" t="s">
        <v>41</v>
      </c>
      <c r="D5330" t="s">
        <v>3</v>
      </c>
      <c r="E5330" t="s">
        <v>80</v>
      </c>
      <c r="F5330" t="s">
        <v>81</v>
      </c>
      <c r="G5330" t="s">
        <v>82</v>
      </c>
      <c r="H5330" t="s">
        <v>83</v>
      </c>
      <c r="I5330" t="str">
        <f>"Trad IRN"</f>
        <v>Trad IRN</v>
      </c>
      <c r="J5330" t="s">
        <v>43</v>
      </c>
      <c r="K5330" t="s">
        <v>44</v>
      </c>
      <c r="L5330" t="s">
        <v>45</v>
      </c>
      <c r="M5330" t="s">
        <v>46</v>
      </c>
      <c r="N5330" t="str">
        <f t="shared" si="527"/>
        <v>08/18/2022</v>
      </c>
      <c r="O5330" t="str">
        <f t="shared" si="526"/>
        <v>12/31/2500</v>
      </c>
      <c r="P5330">
        <v>1</v>
      </c>
      <c r="Q5330">
        <v>1</v>
      </c>
      <c r="S5330">
        <v>0</v>
      </c>
      <c r="T5330">
        <v>1</v>
      </c>
      <c r="U5330">
        <v>0</v>
      </c>
      <c r="V5330" t="str">
        <f>"Trad IRN"</f>
        <v>Trad IRN</v>
      </c>
      <c r="W5330">
        <v>100</v>
      </c>
      <c r="X5330" t="s">
        <v>47</v>
      </c>
      <c r="Z5330" t="s">
        <v>47</v>
      </c>
      <c r="AB5330" t="str">
        <f>"03"</f>
        <v>03</v>
      </c>
      <c r="AC5330" t="s">
        <v>48</v>
      </c>
      <c r="AD5330" t="s">
        <v>49</v>
      </c>
      <c r="AE5330" t="s">
        <v>50</v>
      </c>
      <c r="AF5330">
        <v>0</v>
      </c>
      <c r="AG5330" t="s">
        <v>56</v>
      </c>
      <c r="AH5330" t="str">
        <f>"Trad IRN"</f>
        <v>Trad IRN</v>
      </c>
      <c r="AI5330" t="str">
        <f>"Bldg IRN"</f>
        <v>Bldg IRN</v>
      </c>
      <c r="AJ5330" t="s">
        <v>48</v>
      </c>
      <c r="AK5330" t="s">
        <v>48</v>
      </c>
      <c r="AL5330" t="s">
        <v>53</v>
      </c>
      <c r="AM5330">
        <v>1113.0999999999999</v>
      </c>
      <c r="AN5330">
        <v>1113.0999999999999</v>
      </c>
      <c r="AO5330">
        <v>15</v>
      </c>
    </row>
    <row r="5331" spans="1:41" x14ac:dyDescent="0.3">
      <c r="A5331" t="str">
        <f>"Trad IRN"</f>
        <v>Trad IRN</v>
      </c>
      <c r="B5331" t="str">
        <f>"Bldg IRN"</f>
        <v>Bldg IRN</v>
      </c>
      <c r="C5331" t="s">
        <v>41</v>
      </c>
      <c r="D5331" t="s">
        <v>3</v>
      </c>
      <c r="E5331" t="s">
        <v>80</v>
      </c>
      <c r="F5331" t="s">
        <v>81</v>
      </c>
      <c r="G5331" t="s">
        <v>82</v>
      </c>
      <c r="H5331" t="s">
        <v>83</v>
      </c>
      <c r="I5331" t="str">
        <f>"Trad IRN"</f>
        <v>Trad IRN</v>
      </c>
      <c r="J5331" t="s">
        <v>43</v>
      </c>
      <c r="K5331" t="s">
        <v>44</v>
      </c>
      <c r="L5331" t="s">
        <v>45</v>
      </c>
      <c r="M5331" t="s">
        <v>46</v>
      </c>
      <c r="N5331" t="str">
        <f t="shared" si="527"/>
        <v>08/18/2022</v>
      </c>
      <c r="O5331" t="str">
        <f t="shared" si="526"/>
        <v>12/31/2500</v>
      </c>
      <c r="P5331">
        <v>1</v>
      </c>
      <c r="Q5331">
        <v>1</v>
      </c>
      <c r="S5331">
        <v>0</v>
      </c>
      <c r="T5331">
        <v>1</v>
      </c>
      <c r="U5331">
        <v>0</v>
      </c>
      <c r="V5331" t="str">
        <f>"Trad IRN"</f>
        <v>Trad IRN</v>
      </c>
      <c r="W5331">
        <v>100</v>
      </c>
      <c r="X5331" t="s">
        <v>47</v>
      </c>
      <c r="Z5331" t="s">
        <v>47</v>
      </c>
      <c r="AB5331" t="s">
        <v>57</v>
      </c>
      <c r="AC5331" t="s">
        <v>48</v>
      </c>
      <c r="AD5331" t="s">
        <v>49</v>
      </c>
      <c r="AE5331" t="s">
        <v>50</v>
      </c>
      <c r="AF5331">
        <v>0</v>
      </c>
      <c r="AG5331" t="s">
        <v>56</v>
      </c>
      <c r="AH5331" t="str">
        <f>"Trad IRN"</f>
        <v>Trad IRN</v>
      </c>
      <c r="AI5331" t="str">
        <f>"Bldg IRN"</f>
        <v>Bldg IRN</v>
      </c>
      <c r="AJ5331" t="s">
        <v>48</v>
      </c>
      <c r="AK5331" t="s">
        <v>48</v>
      </c>
      <c r="AL5331" t="s">
        <v>53</v>
      </c>
      <c r="AM5331">
        <v>1113.0999999999999</v>
      </c>
      <c r="AN5331">
        <v>1113.0999999999999</v>
      </c>
      <c r="AO5331">
        <v>15</v>
      </c>
    </row>
    <row r="5332" spans="1:41" x14ac:dyDescent="0.3">
      <c r="A5332" t="str">
        <f>"Trad IRN"</f>
        <v>Trad IRN</v>
      </c>
      <c r="B5332" t="str">
        <f>"Bldg IRN"</f>
        <v>Bldg IRN</v>
      </c>
      <c r="C5332" t="s">
        <v>41</v>
      </c>
      <c r="D5332" t="s">
        <v>3</v>
      </c>
      <c r="E5332" t="s">
        <v>80</v>
      </c>
      <c r="F5332" t="s">
        <v>81</v>
      </c>
      <c r="G5332" t="s">
        <v>82</v>
      </c>
      <c r="H5332" t="s">
        <v>83</v>
      </c>
      <c r="I5332" t="str">
        <f>"Trad IRN"</f>
        <v>Trad IRN</v>
      </c>
      <c r="J5332" t="s">
        <v>43</v>
      </c>
      <c r="K5332" t="s">
        <v>44</v>
      </c>
      <c r="L5332" t="s">
        <v>45</v>
      </c>
      <c r="M5332" t="s">
        <v>46</v>
      </c>
      <c r="N5332" t="str">
        <f t="shared" si="527"/>
        <v>08/18/2022</v>
      </c>
      <c r="O5332" t="str">
        <f t="shared" si="526"/>
        <v>12/31/2500</v>
      </c>
      <c r="P5332">
        <v>1</v>
      </c>
      <c r="Q5332">
        <v>1</v>
      </c>
      <c r="S5332">
        <v>0</v>
      </c>
      <c r="T5332">
        <v>1</v>
      </c>
      <c r="U5332">
        <v>0</v>
      </c>
      <c r="V5332" t="str">
        <f>"Trad IRN"</f>
        <v>Trad IRN</v>
      </c>
      <c r="W5332">
        <v>100</v>
      </c>
      <c r="X5332" t="s">
        <v>47</v>
      </c>
      <c r="Z5332" t="s">
        <v>47</v>
      </c>
      <c r="AB5332" t="s">
        <v>57</v>
      </c>
      <c r="AC5332" t="s">
        <v>48</v>
      </c>
      <c r="AD5332" t="s">
        <v>49</v>
      </c>
      <c r="AE5332" t="s">
        <v>50</v>
      </c>
      <c r="AF5332">
        <v>0</v>
      </c>
      <c r="AG5332" t="s">
        <v>56</v>
      </c>
      <c r="AH5332" t="str">
        <f>"Trad IRN"</f>
        <v>Trad IRN</v>
      </c>
      <c r="AI5332" t="str">
        <f>"Bldg IRN"</f>
        <v>Bldg IRN</v>
      </c>
      <c r="AJ5332" t="s">
        <v>48</v>
      </c>
      <c r="AK5332" t="s">
        <v>48</v>
      </c>
      <c r="AL5332" t="s">
        <v>53</v>
      </c>
      <c r="AM5332">
        <v>1113.0999999999999</v>
      </c>
      <c r="AN5332">
        <v>1113.0999999999999</v>
      </c>
      <c r="AO5332">
        <v>15</v>
      </c>
    </row>
    <row r="5333" spans="1:41" x14ac:dyDescent="0.3">
      <c r="A5333" t="str">
        <f>"Trad IRN"</f>
        <v>Trad IRN</v>
      </c>
      <c r="B5333" t="str">
        <f>"Bldg IRN"</f>
        <v>Bldg IRN</v>
      </c>
      <c r="C5333" t="s">
        <v>41</v>
      </c>
      <c r="D5333" t="s">
        <v>3</v>
      </c>
      <c r="E5333" t="s">
        <v>80</v>
      </c>
      <c r="F5333" t="s">
        <v>81</v>
      </c>
      <c r="G5333" t="s">
        <v>82</v>
      </c>
      <c r="H5333" t="s">
        <v>83</v>
      </c>
      <c r="I5333" t="str">
        <f>"Trad IRN"</f>
        <v>Trad IRN</v>
      </c>
      <c r="J5333" t="s">
        <v>43</v>
      </c>
      <c r="K5333" t="s">
        <v>44</v>
      </c>
      <c r="L5333" t="s">
        <v>45</v>
      </c>
      <c r="M5333" t="s">
        <v>46</v>
      </c>
      <c r="N5333" t="str">
        <f t="shared" si="527"/>
        <v>08/18/2022</v>
      </c>
      <c r="O5333" t="str">
        <f t="shared" si="526"/>
        <v>12/31/2500</v>
      </c>
      <c r="P5333">
        <v>1</v>
      </c>
      <c r="Q5333">
        <v>1</v>
      </c>
      <c r="S5333">
        <v>0</v>
      </c>
      <c r="T5333">
        <v>1</v>
      </c>
      <c r="U5333">
        <v>0</v>
      </c>
      <c r="V5333" t="str">
        <f>"Trad IRN"</f>
        <v>Trad IRN</v>
      </c>
      <c r="W5333">
        <v>100</v>
      </c>
      <c r="X5333" t="s">
        <v>47</v>
      </c>
      <c r="Z5333" t="s">
        <v>47</v>
      </c>
      <c r="AB5333" t="str">
        <f>"01"</f>
        <v>01</v>
      </c>
      <c r="AC5333" t="s">
        <v>48</v>
      </c>
      <c r="AD5333" t="s">
        <v>49</v>
      </c>
      <c r="AE5333" t="s">
        <v>55</v>
      </c>
      <c r="AF5333">
        <v>0</v>
      </c>
      <c r="AG5333" t="s">
        <v>56</v>
      </c>
      <c r="AH5333" t="str">
        <f>"Trad IRN"</f>
        <v>Trad IRN</v>
      </c>
      <c r="AI5333" t="str">
        <f>"Bldg IRN"</f>
        <v>Bldg IRN</v>
      </c>
      <c r="AJ5333" t="s">
        <v>48</v>
      </c>
      <c r="AK5333" t="s">
        <v>48</v>
      </c>
      <c r="AL5333" t="s">
        <v>53</v>
      </c>
      <c r="AM5333">
        <v>1113.0999999999999</v>
      </c>
      <c r="AN5333">
        <v>1113.0999999999999</v>
      </c>
      <c r="AO5333">
        <v>15</v>
      </c>
    </row>
    <row r="5334" spans="1:41" x14ac:dyDescent="0.3">
      <c r="A5334" t="str">
        <f>"Trad IRN"</f>
        <v>Trad IRN</v>
      </c>
      <c r="B5334" t="str">
        <f>"Bldg IRN"</f>
        <v>Bldg IRN</v>
      </c>
      <c r="C5334" t="s">
        <v>41</v>
      </c>
      <c r="D5334" t="s">
        <v>3</v>
      </c>
      <c r="E5334" t="s">
        <v>80</v>
      </c>
      <c r="F5334" t="s">
        <v>81</v>
      </c>
      <c r="G5334" t="s">
        <v>82</v>
      </c>
      <c r="H5334" t="s">
        <v>83</v>
      </c>
      <c r="I5334" t="str">
        <f>"Trad IRN"</f>
        <v>Trad IRN</v>
      </c>
      <c r="J5334" t="s">
        <v>43</v>
      </c>
      <c r="K5334" t="s">
        <v>44</v>
      </c>
      <c r="L5334" t="s">
        <v>45</v>
      </c>
      <c r="M5334" t="s">
        <v>46</v>
      </c>
      <c r="N5334" t="str">
        <f t="shared" si="527"/>
        <v>08/18/2022</v>
      </c>
      <c r="O5334" t="str">
        <f t="shared" si="526"/>
        <v>12/31/2500</v>
      </c>
      <c r="P5334">
        <v>1</v>
      </c>
      <c r="Q5334">
        <v>1</v>
      </c>
      <c r="R5334">
        <v>1</v>
      </c>
      <c r="S5334">
        <v>0</v>
      </c>
      <c r="T5334">
        <v>1</v>
      </c>
      <c r="U5334">
        <v>0</v>
      </c>
      <c r="V5334" t="str">
        <f>"Trad IRN"</f>
        <v>Trad IRN</v>
      </c>
      <c r="W5334">
        <v>100</v>
      </c>
      <c r="X5334" t="s">
        <v>47</v>
      </c>
      <c r="Z5334" t="s">
        <v>47</v>
      </c>
      <c r="AB5334" t="str">
        <f>"04"</f>
        <v>04</v>
      </c>
      <c r="AC5334" t="str">
        <f>"15"</f>
        <v>15</v>
      </c>
      <c r="AD5334" t="str">
        <f>"2"</f>
        <v>2</v>
      </c>
      <c r="AE5334" t="s">
        <v>50</v>
      </c>
      <c r="AF5334">
        <v>0</v>
      </c>
      <c r="AG5334" t="s">
        <v>56</v>
      </c>
      <c r="AH5334" t="str">
        <f>"Trad IRN"</f>
        <v>Trad IRN</v>
      </c>
      <c r="AI5334" t="str">
        <f>"Bldg IRN"</f>
        <v>Bldg IRN</v>
      </c>
      <c r="AJ5334" t="s">
        <v>48</v>
      </c>
      <c r="AK5334" t="s">
        <v>48</v>
      </c>
      <c r="AL5334" t="s">
        <v>53</v>
      </c>
      <c r="AM5334">
        <v>1113.0999999999999</v>
      </c>
      <c r="AN5334">
        <v>1113.0999999999999</v>
      </c>
      <c r="AO5334">
        <v>15</v>
      </c>
    </row>
    <row r="5335" spans="1:41" x14ac:dyDescent="0.3">
      <c r="A5335" t="str">
        <f>"Trad IRN"</f>
        <v>Trad IRN</v>
      </c>
      <c r="B5335" t="str">
        <f>"Bldg IRN"</f>
        <v>Bldg IRN</v>
      </c>
      <c r="C5335" t="s">
        <v>41</v>
      </c>
      <c r="D5335" t="s">
        <v>3</v>
      </c>
      <c r="E5335" t="s">
        <v>80</v>
      </c>
      <c r="F5335" t="s">
        <v>81</v>
      </c>
      <c r="G5335" t="s">
        <v>82</v>
      </c>
      <c r="H5335" t="s">
        <v>83</v>
      </c>
      <c r="I5335" t="str">
        <f>"Trad IRN"</f>
        <v>Trad IRN</v>
      </c>
      <c r="J5335" t="s">
        <v>43</v>
      </c>
      <c r="K5335" t="s">
        <v>44</v>
      </c>
      <c r="L5335" t="s">
        <v>45</v>
      </c>
      <c r="M5335" t="s">
        <v>61</v>
      </c>
      <c r="N5335" t="str">
        <f t="shared" si="527"/>
        <v>08/18/2022</v>
      </c>
      <c r="O5335" t="str">
        <f>"09/20/2022"</f>
        <v>09/20/2022</v>
      </c>
      <c r="P5335">
        <v>0.132657</v>
      </c>
      <c r="Q5335">
        <v>0.132657</v>
      </c>
      <c r="S5335">
        <v>0</v>
      </c>
      <c r="T5335">
        <v>0.132657</v>
      </c>
      <c r="U5335">
        <v>0</v>
      </c>
      <c r="V5335" t="str">
        <f>"Trad IRN"</f>
        <v>Trad IRN</v>
      </c>
      <c r="W5335">
        <v>100</v>
      </c>
      <c r="X5335" t="s">
        <v>47</v>
      </c>
      <c r="Z5335" t="s">
        <v>47</v>
      </c>
      <c r="AB5335" t="s">
        <v>57</v>
      </c>
      <c r="AC5335" t="s">
        <v>48</v>
      </c>
      <c r="AD5335" t="s">
        <v>49</v>
      </c>
      <c r="AE5335" t="s">
        <v>50</v>
      </c>
      <c r="AF5335">
        <v>0</v>
      </c>
      <c r="AG5335" t="s">
        <v>56</v>
      </c>
      <c r="AH5335" t="str">
        <f>"Trad IRN"</f>
        <v>Trad IRN</v>
      </c>
      <c r="AI5335" t="str">
        <f>"Bldg IRN"</f>
        <v>Bldg IRN</v>
      </c>
      <c r="AJ5335" t="s">
        <v>48</v>
      </c>
      <c r="AK5335" t="s">
        <v>48</v>
      </c>
      <c r="AL5335" t="s">
        <v>53</v>
      </c>
      <c r="AM5335">
        <v>147.66</v>
      </c>
      <c r="AN5335">
        <v>1113.0999999999999</v>
      </c>
      <c r="AO5335">
        <v>15</v>
      </c>
    </row>
    <row r="5336" spans="1:41" x14ac:dyDescent="0.3">
      <c r="A5336" t="str">
        <f>"Trad IRN"</f>
        <v>Trad IRN</v>
      </c>
      <c r="B5336" t="str">
        <f>"Bldg IRN"</f>
        <v>Bldg IRN</v>
      </c>
      <c r="C5336" t="s">
        <v>41</v>
      </c>
      <c r="D5336" t="s">
        <v>3</v>
      </c>
      <c r="E5336" t="s">
        <v>80</v>
      </c>
      <c r="F5336" t="s">
        <v>81</v>
      </c>
      <c r="G5336" t="s">
        <v>82</v>
      </c>
      <c r="H5336" t="s">
        <v>83</v>
      </c>
      <c r="I5336" t="str">
        <f>"Trad IRN"</f>
        <v>Trad IRN</v>
      </c>
      <c r="J5336" t="s">
        <v>43</v>
      </c>
      <c r="K5336" t="s">
        <v>44</v>
      </c>
      <c r="L5336" t="s">
        <v>45</v>
      </c>
      <c r="M5336" t="s">
        <v>46</v>
      </c>
      <c r="N5336" t="str">
        <f t="shared" si="527"/>
        <v>08/18/2022</v>
      </c>
      <c r="O5336" t="str">
        <f>"09/20/2022"</f>
        <v>09/20/2022</v>
      </c>
      <c r="P5336">
        <v>0.132657</v>
      </c>
      <c r="Q5336">
        <v>0.132657</v>
      </c>
      <c r="S5336">
        <v>0</v>
      </c>
      <c r="T5336">
        <v>0.132657</v>
      </c>
      <c r="U5336">
        <v>0</v>
      </c>
      <c r="V5336" t="str">
        <f>"Trad IRN"</f>
        <v>Trad IRN</v>
      </c>
      <c r="W5336">
        <v>100</v>
      </c>
      <c r="X5336" t="s">
        <v>47</v>
      </c>
      <c r="Z5336" t="s">
        <v>47</v>
      </c>
      <c r="AB5336" t="str">
        <f>"02"</f>
        <v>02</v>
      </c>
      <c r="AC5336" t="s">
        <v>48</v>
      </c>
      <c r="AD5336" t="s">
        <v>49</v>
      </c>
      <c r="AE5336" t="s">
        <v>50</v>
      </c>
      <c r="AF5336">
        <v>0</v>
      </c>
      <c r="AG5336" t="s">
        <v>56</v>
      </c>
      <c r="AH5336" t="str">
        <f>"Trad IRN"</f>
        <v>Trad IRN</v>
      </c>
      <c r="AI5336" t="str">
        <f>"Bldg IRN"</f>
        <v>Bldg IRN</v>
      </c>
      <c r="AJ5336" t="s">
        <v>48</v>
      </c>
      <c r="AK5336" t="s">
        <v>48</v>
      </c>
      <c r="AL5336" t="s">
        <v>53</v>
      </c>
      <c r="AM5336">
        <v>147.66</v>
      </c>
      <c r="AN5336">
        <v>1113.0999999999999</v>
      </c>
      <c r="AO5336">
        <v>15</v>
      </c>
    </row>
    <row r="5337" spans="1:41" x14ac:dyDescent="0.3">
      <c r="A5337" t="str">
        <f>"Trad IRN"</f>
        <v>Trad IRN</v>
      </c>
      <c r="B5337" t="str">
        <f>"Bldg IRN"</f>
        <v>Bldg IRN</v>
      </c>
      <c r="C5337" t="s">
        <v>41</v>
      </c>
      <c r="D5337" t="s">
        <v>3</v>
      </c>
      <c r="E5337" t="s">
        <v>80</v>
      </c>
      <c r="F5337" t="s">
        <v>81</v>
      </c>
      <c r="G5337" t="s">
        <v>82</v>
      </c>
      <c r="H5337" t="s">
        <v>83</v>
      </c>
      <c r="I5337" t="str">
        <f>"Trad IRN"</f>
        <v>Trad IRN</v>
      </c>
      <c r="J5337" t="s">
        <v>43</v>
      </c>
      <c r="K5337" t="s">
        <v>44</v>
      </c>
      <c r="L5337" t="s">
        <v>45</v>
      </c>
      <c r="M5337" t="s">
        <v>46</v>
      </c>
      <c r="N5337" t="str">
        <f t="shared" si="527"/>
        <v>08/18/2022</v>
      </c>
      <c r="O5337" t="str">
        <f t="shared" ref="O5337:O5353" si="528">"12/31/2500"</f>
        <v>12/31/2500</v>
      </c>
      <c r="P5337">
        <v>1</v>
      </c>
      <c r="Q5337">
        <v>1</v>
      </c>
      <c r="S5337">
        <v>0</v>
      </c>
      <c r="T5337">
        <v>1</v>
      </c>
      <c r="U5337">
        <v>0</v>
      </c>
      <c r="V5337" t="str">
        <f>"Trad IRN"</f>
        <v>Trad IRN</v>
      </c>
      <c r="W5337">
        <v>100</v>
      </c>
      <c r="X5337" t="s">
        <v>47</v>
      </c>
      <c r="Z5337" t="s">
        <v>47</v>
      </c>
      <c r="AB5337" t="str">
        <f>"03"</f>
        <v>03</v>
      </c>
      <c r="AC5337" t="s">
        <v>48</v>
      </c>
      <c r="AD5337" t="s">
        <v>49</v>
      </c>
      <c r="AE5337" t="s">
        <v>50</v>
      </c>
      <c r="AF5337">
        <v>0</v>
      </c>
      <c r="AG5337" t="s">
        <v>56</v>
      </c>
      <c r="AH5337" t="str">
        <f>"Trad IRN"</f>
        <v>Trad IRN</v>
      </c>
      <c r="AI5337" t="str">
        <f>"Bldg IRN"</f>
        <v>Bldg IRN</v>
      </c>
      <c r="AJ5337" t="s">
        <v>48</v>
      </c>
      <c r="AK5337" t="s">
        <v>48</v>
      </c>
      <c r="AL5337" t="s">
        <v>53</v>
      </c>
      <c r="AM5337">
        <v>1113.0999999999999</v>
      </c>
      <c r="AN5337">
        <v>1113.0999999999999</v>
      </c>
      <c r="AO5337">
        <v>15</v>
      </c>
    </row>
    <row r="5338" spans="1:41" x14ac:dyDescent="0.3">
      <c r="A5338" t="str">
        <f>"Trad IRN"</f>
        <v>Trad IRN</v>
      </c>
      <c r="B5338" t="str">
        <f>"Bldg IRN"</f>
        <v>Bldg IRN</v>
      </c>
      <c r="C5338" t="s">
        <v>41</v>
      </c>
      <c r="D5338" t="s">
        <v>3</v>
      </c>
      <c r="E5338" t="s">
        <v>80</v>
      </c>
      <c r="F5338" t="s">
        <v>81</v>
      </c>
      <c r="G5338" t="s">
        <v>82</v>
      </c>
      <c r="H5338" t="s">
        <v>83</v>
      </c>
      <c r="I5338" t="str">
        <f>"Trad IRN"</f>
        <v>Trad IRN</v>
      </c>
      <c r="J5338" t="s">
        <v>43</v>
      </c>
      <c r="K5338" t="s">
        <v>44</v>
      </c>
      <c r="L5338" t="s">
        <v>45</v>
      </c>
      <c r="M5338" t="s">
        <v>46</v>
      </c>
      <c r="N5338" t="str">
        <f t="shared" si="527"/>
        <v>08/18/2022</v>
      </c>
      <c r="O5338" t="str">
        <f t="shared" si="528"/>
        <v>12/31/2500</v>
      </c>
      <c r="P5338">
        <v>1</v>
      </c>
      <c r="Q5338">
        <v>1</v>
      </c>
      <c r="S5338">
        <v>0</v>
      </c>
      <c r="T5338">
        <v>1</v>
      </c>
      <c r="U5338">
        <v>0</v>
      </c>
      <c r="V5338" t="str">
        <f>"Trad IRN"</f>
        <v>Trad IRN</v>
      </c>
      <c r="W5338">
        <v>100</v>
      </c>
      <c r="X5338" t="s">
        <v>47</v>
      </c>
      <c r="Z5338" t="s">
        <v>47</v>
      </c>
      <c r="AB5338" t="str">
        <f>"01"</f>
        <v>01</v>
      </c>
      <c r="AC5338" t="s">
        <v>48</v>
      </c>
      <c r="AD5338" t="s">
        <v>49</v>
      </c>
      <c r="AE5338" t="s">
        <v>50</v>
      </c>
      <c r="AF5338">
        <v>0</v>
      </c>
      <c r="AG5338" t="s">
        <v>56</v>
      </c>
      <c r="AH5338" t="str">
        <f>"Trad IRN"</f>
        <v>Trad IRN</v>
      </c>
      <c r="AI5338" t="str">
        <f>"Bldg IRN"</f>
        <v>Bldg IRN</v>
      </c>
      <c r="AJ5338" t="s">
        <v>48</v>
      </c>
      <c r="AK5338" t="s">
        <v>48</v>
      </c>
      <c r="AL5338" t="s">
        <v>53</v>
      </c>
      <c r="AM5338">
        <v>1113.0999999999999</v>
      </c>
      <c r="AN5338">
        <v>1113.0999999999999</v>
      </c>
      <c r="AO5338">
        <v>15</v>
      </c>
    </row>
    <row r="5339" spans="1:41" x14ac:dyDescent="0.3">
      <c r="A5339" t="str">
        <f>"Trad IRN"</f>
        <v>Trad IRN</v>
      </c>
      <c r="B5339" t="str">
        <f>"Bldg IRN"</f>
        <v>Bldg IRN</v>
      </c>
      <c r="C5339" t="s">
        <v>41</v>
      </c>
      <c r="D5339" t="s">
        <v>3</v>
      </c>
      <c r="E5339" t="s">
        <v>80</v>
      </c>
      <c r="F5339" t="s">
        <v>81</v>
      </c>
      <c r="G5339" t="s">
        <v>82</v>
      </c>
      <c r="H5339" t="s">
        <v>83</v>
      </c>
      <c r="I5339" t="str">
        <f>"Trad IRN"</f>
        <v>Trad IRN</v>
      </c>
      <c r="J5339" t="s">
        <v>43</v>
      </c>
      <c r="K5339" t="s">
        <v>44</v>
      </c>
      <c r="L5339" t="s">
        <v>45</v>
      </c>
      <c r="M5339" t="s">
        <v>46</v>
      </c>
      <c r="N5339" t="str">
        <f t="shared" si="527"/>
        <v>08/18/2022</v>
      </c>
      <c r="O5339" t="str">
        <f t="shared" si="528"/>
        <v>12/31/2500</v>
      </c>
      <c r="P5339">
        <v>1</v>
      </c>
      <c r="Q5339">
        <v>1</v>
      </c>
      <c r="S5339">
        <v>1</v>
      </c>
      <c r="T5339">
        <v>1</v>
      </c>
      <c r="U5339">
        <v>0</v>
      </c>
      <c r="V5339" t="str">
        <f>"Trad IRN"</f>
        <v>Trad IRN</v>
      </c>
      <c r="W5339">
        <v>100</v>
      </c>
      <c r="X5339" t="s">
        <v>47</v>
      </c>
      <c r="Z5339" t="s">
        <v>47</v>
      </c>
      <c r="AB5339" t="str">
        <f>"05"</f>
        <v>05</v>
      </c>
      <c r="AC5339" t="s">
        <v>48</v>
      </c>
      <c r="AD5339" t="s">
        <v>49</v>
      </c>
      <c r="AE5339" t="s">
        <v>50</v>
      </c>
      <c r="AF5339">
        <v>0</v>
      </c>
      <c r="AG5339" t="s">
        <v>56</v>
      </c>
      <c r="AH5339" t="str">
        <f>"Trad IRN"</f>
        <v>Trad IRN</v>
      </c>
      <c r="AI5339" t="str">
        <f>"Bldg IRN"</f>
        <v>Bldg IRN</v>
      </c>
      <c r="AJ5339" t="s">
        <v>48</v>
      </c>
      <c r="AK5339" t="s">
        <v>48</v>
      </c>
      <c r="AL5339" t="s">
        <v>53</v>
      </c>
      <c r="AM5339">
        <v>1113.0999999999999</v>
      </c>
      <c r="AN5339">
        <v>1113.0999999999999</v>
      </c>
      <c r="AO5339">
        <v>15</v>
      </c>
    </row>
    <row r="5340" spans="1:41" x14ac:dyDescent="0.3">
      <c r="A5340" t="str">
        <f>"Trad IRN"</f>
        <v>Trad IRN</v>
      </c>
      <c r="B5340" t="str">
        <f>"Bldg IRN"</f>
        <v>Bldg IRN</v>
      </c>
      <c r="C5340" t="s">
        <v>41</v>
      </c>
      <c r="D5340" t="s">
        <v>3</v>
      </c>
      <c r="E5340" t="s">
        <v>80</v>
      </c>
      <c r="F5340" t="s">
        <v>81</v>
      </c>
      <c r="G5340" t="s">
        <v>82</v>
      </c>
      <c r="H5340" t="s">
        <v>83</v>
      </c>
      <c r="I5340" t="str">
        <f>"Trad IRN"</f>
        <v>Trad IRN</v>
      </c>
      <c r="J5340" t="s">
        <v>43</v>
      </c>
      <c r="K5340" t="s">
        <v>44</v>
      </c>
      <c r="L5340" t="s">
        <v>45</v>
      </c>
      <c r="M5340" t="s">
        <v>46</v>
      </c>
      <c r="N5340" t="str">
        <f t="shared" si="527"/>
        <v>08/18/2022</v>
      </c>
      <c r="O5340" t="str">
        <f t="shared" si="528"/>
        <v>12/31/2500</v>
      </c>
      <c r="P5340">
        <v>1</v>
      </c>
      <c r="Q5340">
        <v>1</v>
      </c>
      <c r="S5340">
        <v>0</v>
      </c>
      <c r="T5340">
        <v>1</v>
      </c>
      <c r="U5340">
        <v>0</v>
      </c>
      <c r="V5340" t="str">
        <f>"Trad IRN"</f>
        <v>Trad IRN</v>
      </c>
      <c r="W5340">
        <v>100</v>
      </c>
      <c r="X5340" t="s">
        <v>47</v>
      </c>
      <c r="Z5340" t="s">
        <v>47</v>
      </c>
      <c r="AB5340" t="str">
        <f>"01"</f>
        <v>01</v>
      </c>
      <c r="AC5340" t="s">
        <v>48</v>
      </c>
      <c r="AD5340" t="s">
        <v>49</v>
      </c>
      <c r="AE5340" t="s">
        <v>50</v>
      </c>
      <c r="AF5340">
        <v>0</v>
      </c>
      <c r="AG5340" t="s">
        <v>56</v>
      </c>
      <c r="AH5340" t="str">
        <f>"Trad IRN"</f>
        <v>Trad IRN</v>
      </c>
      <c r="AI5340" t="str">
        <f>"Bldg IRN"</f>
        <v>Bldg IRN</v>
      </c>
      <c r="AJ5340" t="s">
        <v>48</v>
      </c>
      <c r="AK5340" t="s">
        <v>48</v>
      </c>
      <c r="AL5340" t="s">
        <v>53</v>
      </c>
      <c r="AM5340">
        <v>1113.0999999999999</v>
      </c>
      <c r="AN5340">
        <v>1113.0999999999999</v>
      </c>
      <c r="AO5340">
        <v>15</v>
      </c>
    </row>
    <row r="5341" spans="1:41" x14ac:dyDescent="0.3">
      <c r="A5341" t="str">
        <f>"Trad IRN"</f>
        <v>Trad IRN</v>
      </c>
      <c r="B5341" t="str">
        <f>"Bldg IRN"</f>
        <v>Bldg IRN</v>
      </c>
      <c r="C5341" t="s">
        <v>41</v>
      </c>
      <c r="D5341" t="s">
        <v>3</v>
      </c>
      <c r="E5341" t="s">
        <v>80</v>
      </c>
      <c r="F5341" t="s">
        <v>81</v>
      </c>
      <c r="G5341" t="s">
        <v>82</v>
      </c>
      <c r="H5341" t="s">
        <v>83</v>
      </c>
      <c r="I5341" t="str">
        <f>"Trad IRN"</f>
        <v>Trad IRN</v>
      </c>
      <c r="J5341" t="s">
        <v>43</v>
      </c>
      <c r="K5341" t="s">
        <v>44</v>
      </c>
      <c r="L5341" t="s">
        <v>45</v>
      </c>
      <c r="M5341" t="s">
        <v>46</v>
      </c>
      <c r="N5341" t="str">
        <f t="shared" si="527"/>
        <v>08/18/2022</v>
      </c>
      <c r="O5341" t="str">
        <f t="shared" si="528"/>
        <v>12/31/2500</v>
      </c>
      <c r="P5341">
        <v>1</v>
      </c>
      <c r="Q5341">
        <v>1</v>
      </c>
      <c r="S5341">
        <v>1</v>
      </c>
      <c r="T5341">
        <v>1</v>
      </c>
      <c r="U5341">
        <v>0</v>
      </c>
      <c r="V5341" t="str">
        <f>"Trad IRN"</f>
        <v>Trad IRN</v>
      </c>
      <c r="W5341">
        <v>100</v>
      </c>
      <c r="X5341" t="s">
        <v>47</v>
      </c>
      <c r="Z5341" t="s">
        <v>47</v>
      </c>
      <c r="AB5341" t="str">
        <f>"05"</f>
        <v>05</v>
      </c>
      <c r="AC5341" t="s">
        <v>48</v>
      </c>
      <c r="AD5341" t="s">
        <v>49</v>
      </c>
      <c r="AE5341" t="s">
        <v>55</v>
      </c>
      <c r="AF5341">
        <v>0</v>
      </c>
      <c r="AG5341" t="s">
        <v>56</v>
      </c>
      <c r="AH5341" t="str">
        <f>"Trad IRN"</f>
        <v>Trad IRN</v>
      </c>
      <c r="AI5341" t="str">
        <f>"Bldg IRN"</f>
        <v>Bldg IRN</v>
      </c>
      <c r="AJ5341" t="s">
        <v>48</v>
      </c>
      <c r="AK5341" t="s">
        <v>48</v>
      </c>
      <c r="AL5341" t="s">
        <v>53</v>
      </c>
      <c r="AM5341">
        <v>1113.0999999999999</v>
      </c>
      <c r="AN5341">
        <v>1113.0999999999999</v>
      </c>
      <c r="AO5341">
        <v>15</v>
      </c>
    </row>
    <row r="5342" spans="1:41" x14ac:dyDescent="0.3">
      <c r="A5342" t="str">
        <f>"Trad IRN"</f>
        <v>Trad IRN</v>
      </c>
      <c r="B5342" t="str">
        <f>"Bldg IRN"</f>
        <v>Bldg IRN</v>
      </c>
      <c r="C5342" t="s">
        <v>41</v>
      </c>
      <c r="D5342" t="s">
        <v>3</v>
      </c>
      <c r="E5342" t="s">
        <v>80</v>
      </c>
      <c r="F5342" t="s">
        <v>81</v>
      </c>
      <c r="G5342" t="s">
        <v>82</v>
      </c>
      <c r="H5342" t="s">
        <v>83</v>
      </c>
      <c r="I5342" t="str">
        <f>"Trad IRN"</f>
        <v>Trad IRN</v>
      </c>
      <c r="J5342" t="s">
        <v>43</v>
      </c>
      <c r="K5342" t="s">
        <v>44</v>
      </c>
      <c r="L5342" t="s">
        <v>45</v>
      </c>
      <c r="M5342" t="s">
        <v>46</v>
      </c>
      <c r="N5342" t="str">
        <f t="shared" si="527"/>
        <v>08/18/2022</v>
      </c>
      <c r="O5342" t="str">
        <f t="shared" si="528"/>
        <v>12/31/2500</v>
      </c>
      <c r="P5342">
        <v>1</v>
      </c>
      <c r="Q5342">
        <v>1</v>
      </c>
      <c r="R5342">
        <v>1</v>
      </c>
      <c r="S5342">
        <v>0</v>
      </c>
      <c r="T5342">
        <v>1</v>
      </c>
      <c r="U5342">
        <v>0</v>
      </c>
      <c r="V5342" t="str">
        <f>"Trad IRN"</f>
        <v>Trad IRN</v>
      </c>
      <c r="W5342">
        <v>100</v>
      </c>
      <c r="X5342" t="s">
        <v>47</v>
      </c>
      <c r="Z5342" t="s">
        <v>47</v>
      </c>
      <c r="AB5342" t="str">
        <f>"04"</f>
        <v>04</v>
      </c>
      <c r="AC5342" t="str">
        <f>"04"</f>
        <v>04</v>
      </c>
      <c r="AD5342" t="str">
        <f>"4"</f>
        <v>4</v>
      </c>
      <c r="AE5342" t="s">
        <v>50</v>
      </c>
      <c r="AF5342">
        <v>0</v>
      </c>
      <c r="AG5342" t="s">
        <v>56</v>
      </c>
      <c r="AH5342" t="str">
        <f>"Trad IRN"</f>
        <v>Trad IRN</v>
      </c>
      <c r="AI5342" t="str">
        <f>"Bldg IRN"</f>
        <v>Bldg IRN</v>
      </c>
      <c r="AJ5342" t="s">
        <v>48</v>
      </c>
      <c r="AK5342" t="s">
        <v>48</v>
      </c>
      <c r="AL5342" t="s">
        <v>53</v>
      </c>
      <c r="AM5342">
        <v>1113.0999999999999</v>
      </c>
      <c r="AN5342">
        <v>1113.0999999999999</v>
      </c>
      <c r="AO5342">
        <v>15</v>
      </c>
    </row>
    <row r="5343" spans="1:41" x14ac:dyDescent="0.3">
      <c r="A5343" t="str">
        <f>"Trad IRN"</f>
        <v>Trad IRN</v>
      </c>
      <c r="B5343" t="str">
        <f>"Bldg IRN"</f>
        <v>Bldg IRN</v>
      </c>
      <c r="C5343" t="s">
        <v>41</v>
      </c>
      <c r="D5343" t="s">
        <v>3</v>
      </c>
      <c r="E5343" t="s">
        <v>80</v>
      </c>
      <c r="F5343" t="s">
        <v>81</v>
      </c>
      <c r="G5343" t="s">
        <v>82</v>
      </c>
      <c r="H5343" t="s">
        <v>83</v>
      </c>
      <c r="I5343" t="str">
        <f>"Trad IRN"</f>
        <v>Trad IRN</v>
      </c>
      <c r="J5343" t="s">
        <v>43</v>
      </c>
      <c r="K5343" t="s">
        <v>44</v>
      </c>
      <c r="L5343" t="s">
        <v>45</v>
      </c>
      <c r="M5343" t="s">
        <v>46</v>
      </c>
      <c r="N5343" t="str">
        <f t="shared" si="527"/>
        <v>08/18/2022</v>
      </c>
      <c r="O5343" t="str">
        <f t="shared" si="528"/>
        <v>12/31/2500</v>
      </c>
      <c r="P5343">
        <v>1</v>
      </c>
      <c r="Q5343">
        <v>1</v>
      </c>
      <c r="S5343">
        <v>0</v>
      </c>
      <c r="T5343">
        <v>1</v>
      </c>
      <c r="U5343">
        <v>0</v>
      </c>
      <c r="V5343" t="str">
        <f>"Trad IRN"</f>
        <v>Trad IRN</v>
      </c>
      <c r="W5343">
        <v>100</v>
      </c>
      <c r="X5343" t="s">
        <v>47</v>
      </c>
      <c r="Z5343" t="s">
        <v>47</v>
      </c>
      <c r="AB5343" t="str">
        <f>"05"</f>
        <v>05</v>
      </c>
      <c r="AC5343" t="s">
        <v>48</v>
      </c>
      <c r="AD5343" t="s">
        <v>49</v>
      </c>
      <c r="AE5343" t="s">
        <v>55</v>
      </c>
      <c r="AF5343">
        <v>0</v>
      </c>
      <c r="AG5343" t="s">
        <v>56</v>
      </c>
      <c r="AH5343" t="str">
        <f>"Trad IRN"</f>
        <v>Trad IRN</v>
      </c>
      <c r="AI5343" t="str">
        <f>"Bldg IRN"</f>
        <v>Bldg IRN</v>
      </c>
      <c r="AJ5343" t="s">
        <v>48</v>
      </c>
      <c r="AK5343" t="s">
        <v>48</v>
      </c>
      <c r="AL5343" t="s">
        <v>53</v>
      </c>
      <c r="AM5343">
        <v>1113.0999999999999</v>
      </c>
      <c r="AN5343">
        <v>1113.0999999999999</v>
      </c>
      <c r="AO5343">
        <v>15</v>
      </c>
    </row>
    <row r="5344" spans="1:41" x14ac:dyDescent="0.3">
      <c r="A5344" t="str">
        <f>"Trad IRN"</f>
        <v>Trad IRN</v>
      </c>
      <c r="B5344" t="str">
        <f>"Bldg IRN"</f>
        <v>Bldg IRN</v>
      </c>
      <c r="C5344" t="s">
        <v>41</v>
      </c>
      <c r="D5344" t="s">
        <v>3</v>
      </c>
      <c r="E5344" t="s">
        <v>80</v>
      </c>
      <c r="F5344" t="s">
        <v>81</v>
      </c>
      <c r="G5344" t="s">
        <v>82</v>
      </c>
      <c r="H5344" t="s">
        <v>83</v>
      </c>
      <c r="I5344" t="str">
        <f>"Trad IRN"</f>
        <v>Trad IRN</v>
      </c>
      <c r="J5344" t="s">
        <v>43</v>
      </c>
      <c r="K5344" t="s">
        <v>44</v>
      </c>
      <c r="L5344" t="s">
        <v>45</v>
      </c>
      <c r="M5344" t="s">
        <v>46</v>
      </c>
      <c r="N5344" t="str">
        <f t="shared" si="527"/>
        <v>08/18/2022</v>
      </c>
      <c r="O5344" t="str">
        <f t="shared" si="528"/>
        <v>12/31/2500</v>
      </c>
      <c r="P5344">
        <v>1</v>
      </c>
      <c r="Q5344">
        <v>1</v>
      </c>
      <c r="S5344">
        <v>0</v>
      </c>
      <c r="T5344">
        <v>1</v>
      </c>
      <c r="U5344">
        <v>0</v>
      </c>
      <c r="V5344" t="str">
        <f>"Trad IRN"</f>
        <v>Trad IRN</v>
      </c>
      <c r="W5344">
        <v>100</v>
      </c>
      <c r="X5344" t="s">
        <v>47</v>
      </c>
      <c r="Z5344" t="s">
        <v>47</v>
      </c>
      <c r="AB5344" t="str">
        <f>"05"</f>
        <v>05</v>
      </c>
      <c r="AC5344" t="s">
        <v>48</v>
      </c>
      <c r="AD5344" t="s">
        <v>49</v>
      </c>
      <c r="AE5344" t="s">
        <v>50</v>
      </c>
      <c r="AF5344">
        <v>0</v>
      </c>
      <c r="AG5344" t="s">
        <v>56</v>
      </c>
      <c r="AH5344" t="str">
        <f>"Trad IRN"</f>
        <v>Trad IRN</v>
      </c>
      <c r="AI5344" t="str">
        <f>"Bldg IRN"</f>
        <v>Bldg IRN</v>
      </c>
      <c r="AJ5344" t="s">
        <v>48</v>
      </c>
      <c r="AK5344" t="s">
        <v>48</v>
      </c>
      <c r="AL5344" t="s">
        <v>53</v>
      </c>
      <c r="AM5344">
        <v>1113.0999999999999</v>
      </c>
      <c r="AN5344">
        <v>1113.0999999999999</v>
      </c>
      <c r="AO5344">
        <v>15</v>
      </c>
    </row>
    <row r="5345" spans="1:41" x14ac:dyDescent="0.3">
      <c r="A5345" t="str">
        <f>"Trad IRN"</f>
        <v>Trad IRN</v>
      </c>
      <c r="B5345" t="str">
        <f>"Bldg IRN"</f>
        <v>Bldg IRN</v>
      </c>
      <c r="C5345" t="s">
        <v>41</v>
      </c>
      <c r="D5345" t="s">
        <v>3</v>
      </c>
      <c r="E5345" t="s">
        <v>80</v>
      </c>
      <c r="F5345" t="s">
        <v>81</v>
      </c>
      <c r="G5345" t="s">
        <v>82</v>
      </c>
      <c r="H5345" t="s">
        <v>83</v>
      </c>
      <c r="I5345" t="str">
        <f>"Trad IRN"</f>
        <v>Trad IRN</v>
      </c>
      <c r="J5345" t="s">
        <v>43</v>
      </c>
      <c r="K5345" t="s">
        <v>44</v>
      </c>
      <c r="L5345" t="s">
        <v>45</v>
      </c>
      <c r="M5345" t="s">
        <v>46</v>
      </c>
      <c r="N5345" t="str">
        <f t="shared" si="527"/>
        <v>08/18/2022</v>
      </c>
      <c r="O5345" t="str">
        <f t="shared" si="528"/>
        <v>12/31/2500</v>
      </c>
      <c r="P5345">
        <v>1</v>
      </c>
      <c r="Q5345">
        <v>1</v>
      </c>
      <c r="R5345">
        <v>1</v>
      </c>
      <c r="S5345">
        <v>0</v>
      </c>
      <c r="T5345">
        <v>1</v>
      </c>
      <c r="U5345">
        <v>0</v>
      </c>
      <c r="V5345" t="str">
        <f>"Trad IRN"</f>
        <v>Trad IRN</v>
      </c>
      <c r="W5345">
        <v>100</v>
      </c>
      <c r="X5345" t="s">
        <v>47</v>
      </c>
      <c r="Z5345" t="s">
        <v>47</v>
      </c>
      <c r="AB5345" t="s">
        <v>57</v>
      </c>
      <c r="AC5345" t="str">
        <f>"05"</f>
        <v>05</v>
      </c>
      <c r="AD5345" t="str">
        <f>"1"</f>
        <v>1</v>
      </c>
      <c r="AE5345" t="s">
        <v>55</v>
      </c>
      <c r="AF5345">
        <v>0</v>
      </c>
      <c r="AG5345" t="s">
        <v>56</v>
      </c>
      <c r="AH5345" t="str">
        <f>"Trad IRN"</f>
        <v>Trad IRN</v>
      </c>
      <c r="AI5345" t="str">
        <f>"Bldg IRN"</f>
        <v>Bldg IRN</v>
      </c>
      <c r="AJ5345" t="s">
        <v>48</v>
      </c>
      <c r="AK5345" t="s">
        <v>48</v>
      </c>
      <c r="AL5345" t="s">
        <v>53</v>
      </c>
      <c r="AM5345">
        <v>1113.0999999999999</v>
      </c>
      <c r="AN5345">
        <v>1113.0999999999999</v>
      </c>
      <c r="AO5345">
        <v>15</v>
      </c>
    </row>
    <row r="5346" spans="1:41" x14ac:dyDescent="0.3">
      <c r="A5346" t="str">
        <f>"Trad IRN"</f>
        <v>Trad IRN</v>
      </c>
      <c r="B5346" t="str">
        <f>"Bldg IRN"</f>
        <v>Bldg IRN</v>
      </c>
      <c r="C5346" t="s">
        <v>41</v>
      </c>
      <c r="D5346" t="s">
        <v>3</v>
      </c>
      <c r="E5346" t="s">
        <v>80</v>
      </c>
      <c r="F5346" t="s">
        <v>81</v>
      </c>
      <c r="G5346" t="s">
        <v>82</v>
      </c>
      <c r="H5346" t="s">
        <v>83</v>
      </c>
      <c r="I5346" t="str">
        <f>"Trad IRN"</f>
        <v>Trad IRN</v>
      </c>
      <c r="J5346" t="s">
        <v>43</v>
      </c>
      <c r="K5346" t="s">
        <v>44</v>
      </c>
      <c r="L5346" t="s">
        <v>45</v>
      </c>
      <c r="M5346" t="s">
        <v>46</v>
      </c>
      <c r="N5346" t="str">
        <f t="shared" si="527"/>
        <v>08/18/2022</v>
      </c>
      <c r="O5346" t="str">
        <f t="shared" si="528"/>
        <v>12/31/2500</v>
      </c>
      <c r="P5346">
        <v>1</v>
      </c>
      <c r="Q5346">
        <v>1</v>
      </c>
      <c r="S5346">
        <v>0</v>
      </c>
      <c r="T5346">
        <v>1</v>
      </c>
      <c r="U5346">
        <v>0</v>
      </c>
      <c r="V5346" t="str">
        <f>"Trad IRN"</f>
        <v>Trad IRN</v>
      </c>
      <c r="W5346">
        <v>100</v>
      </c>
      <c r="X5346" t="s">
        <v>47</v>
      </c>
      <c r="Z5346" t="s">
        <v>47</v>
      </c>
      <c r="AB5346" t="str">
        <f>"03"</f>
        <v>03</v>
      </c>
      <c r="AC5346" t="s">
        <v>48</v>
      </c>
      <c r="AD5346" t="s">
        <v>49</v>
      </c>
      <c r="AE5346" t="s">
        <v>50</v>
      </c>
      <c r="AF5346">
        <v>0</v>
      </c>
      <c r="AG5346" t="s">
        <v>56</v>
      </c>
      <c r="AH5346" t="str">
        <f>"Trad IRN"</f>
        <v>Trad IRN</v>
      </c>
      <c r="AI5346" t="str">
        <f>"Bldg IRN"</f>
        <v>Bldg IRN</v>
      </c>
      <c r="AJ5346" t="s">
        <v>48</v>
      </c>
      <c r="AK5346" t="s">
        <v>48</v>
      </c>
      <c r="AL5346" t="s">
        <v>53</v>
      </c>
      <c r="AM5346">
        <v>1113.0999999999999</v>
      </c>
      <c r="AN5346">
        <v>1113.0999999999999</v>
      </c>
      <c r="AO5346">
        <v>15</v>
      </c>
    </row>
    <row r="5347" spans="1:41" x14ac:dyDescent="0.3">
      <c r="A5347" t="str">
        <f>"Trad IRN"</f>
        <v>Trad IRN</v>
      </c>
      <c r="B5347" t="str">
        <f>"Bldg IRN"</f>
        <v>Bldg IRN</v>
      </c>
      <c r="C5347" t="s">
        <v>41</v>
      </c>
      <c r="D5347" t="s">
        <v>3</v>
      </c>
      <c r="E5347" t="s">
        <v>80</v>
      </c>
      <c r="F5347" t="s">
        <v>81</v>
      </c>
      <c r="G5347" t="s">
        <v>82</v>
      </c>
      <c r="H5347" t="s">
        <v>83</v>
      </c>
      <c r="I5347" t="str">
        <f>"Trad IRN"</f>
        <v>Trad IRN</v>
      </c>
      <c r="J5347" t="s">
        <v>43</v>
      </c>
      <c r="K5347" t="s">
        <v>44</v>
      </c>
      <c r="L5347" t="s">
        <v>45</v>
      </c>
      <c r="M5347" t="s">
        <v>46</v>
      </c>
      <c r="N5347" t="str">
        <f t="shared" si="527"/>
        <v>08/18/2022</v>
      </c>
      <c r="O5347" t="str">
        <f t="shared" si="528"/>
        <v>12/31/2500</v>
      </c>
      <c r="P5347">
        <v>1</v>
      </c>
      <c r="Q5347">
        <v>1</v>
      </c>
      <c r="S5347">
        <v>0</v>
      </c>
      <c r="T5347">
        <v>1</v>
      </c>
      <c r="U5347">
        <v>0</v>
      </c>
      <c r="V5347" t="str">
        <f>"Trad IRN"</f>
        <v>Trad IRN</v>
      </c>
      <c r="W5347">
        <v>100</v>
      </c>
      <c r="X5347" t="s">
        <v>47</v>
      </c>
      <c r="Z5347" t="s">
        <v>47</v>
      </c>
      <c r="AB5347" t="str">
        <f>"01"</f>
        <v>01</v>
      </c>
      <c r="AC5347" t="s">
        <v>48</v>
      </c>
      <c r="AD5347" t="s">
        <v>49</v>
      </c>
      <c r="AE5347" t="s">
        <v>50</v>
      </c>
      <c r="AF5347">
        <v>0</v>
      </c>
      <c r="AG5347" t="s">
        <v>56</v>
      </c>
      <c r="AH5347" t="str">
        <f>"Trad IRN"</f>
        <v>Trad IRN</v>
      </c>
      <c r="AI5347" t="str">
        <f>"Bldg IRN"</f>
        <v>Bldg IRN</v>
      </c>
      <c r="AJ5347" t="s">
        <v>48</v>
      </c>
      <c r="AK5347" t="s">
        <v>48</v>
      </c>
      <c r="AL5347" t="s">
        <v>53</v>
      </c>
      <c r="AM5347">
        <v>1113.0999999999999</v>
      </c>
      <c r="AN5347">
        <v>1113.0999999999999</v>
      </c>
      <c r="AO5347">
        <v>15</v>
      </c>
    </row>
    <row r="5348" spans="1:41" x14ac:dyDescent="0.3">
      <c r="A5348" t="str">
        <f>"Trad IRN"</f>
        <v>Trad IRN</v>
      </c>
      <c r="B5348" t="str">
        <f>"Bldg IRN"</f>
        <v>Bldg IRN</v>
      </c>
      <c r="C5348" t="s">
        <v>41</v>
      </c>
      <c r="D5348" t="s">
        <v>3</v>
      </c>
      <c r="E5348" t="s">
        <v>80</v>
      </c>
      <c r="F5348" t="s">
        <v>81</v>
      </c>
      <c r="G5348" t="s">
        <v>82</v>
      </c>
      <c r="H5348" t="s">
        <v>83</v>
      </c>
      <c r="I5348" t="str">
        <f>"Trad IRN"</f>
        <v>Trad IRN</v>
      </c>
      <c r="J5348" t="s">
        <v>43</v>
      </c>
      <c r="K5348" t="s">
        <v>44</v>
      </c>
      <c r="L5348" t="s">
        <v>45</v>
      </c>
      <c r="M5348" t="s">
        <v>46</v>
      </c>
      <c r="N5348" t="str">
        <f t="shared" si="527"/>
        <v>08/18/2022</v>
      </c>
      <c r="O5348" t="str">
        <f t="shared" si="528"/>
        <v>12/31/2500</v>
      </c>
      <c r="P5348">
        <v>1</v>
      </c>
      <c r="Q5348">
        <v>1</v>
      </c>
      <c r="S5348">
        <v>0</v>
      </c>
      <c r="T5348">
        <v>1</v>
      </c>
      <c r="U5348">
        <v>0</v>
      </c>
      <c r="V5348" t="str">
        <f>"Trad IRN"</f>
        <v>Trad IRN</v>
      </c>
      <c r="W5348">
        <v>100</v>
      </c>
      <c r="X5348" t="s">
        <v>47</v>
      </c>
      <c r="Z5348" t="s">
        <v>47</v>
      </c>
      <c r="AB5348" t="str">
        <f>"04"</f>
        <v>04</v>
      </c>
      <c r="AC5348" t="s">
        <v>48</v>
      </c>
      <c r="AD5348" t="s">
        <v>49</v>
      </c>
      <c r="AE5348" t="s">
        <v>50</v>
      </c>
      <c r="AF5348">
        <v>0</v>
      </c>
      <c r="AG5348" t="s">
        <v>56</v>
      </c>
      <c r="AH5348" t="str">
        <f>"Trad IRN"</f>
        <v>Trad IRN</v>
      </c>
      <c r="AI5348" t="str">
        <f>"Bldg IRN"</f>
        <v>Bldg IRN</v>
      </c>
      <c r="AJ5348" t="s">
        <v>48</v>
      </c>
      <c r="AK5348" t="s">
        <v>48</v>
      </c>
      <c r="AL5348" t="s">
        <v>53</v>
      </c>
      <c r="AM5348">
        <v>1113.0999999999999</v>
      </c>
      <c r="AN5348">
        <v>1113.0999999999999</v>
      </c>
      <c r="AO5348">
        <v>15</v>
      </c>
    </row>
    <row r="5349" spans="1:41" x14ac:dyDescent="0.3">
      <c r="A5349" t="str">
        <f>"Trad IRN"</f>
        <v>Trad IRN</v>
      </c>
      <c r="B5349" t="str">
        <f>"Bldg IRN"</f>
        <v>Bldg IRN</v>
      </c>
      <c r="C5349" t="s">
        <v>41</v>
      </c>
      <c r="D5349" t="s">
        <v>3</v>
      </c>
      <c r="E5349" t="s">
        <v>80</v>
      </c>
      <c r="F5349" t="s">
        <v>81</v>
      </c>
      <c r="G5349" t="s">
        <v>82</v>
      </c>
      <c r="H5349" t="s">
        <v>83</v>
      </c>
      <c r="I5349" t="str">
        <f>"Trad IRN"</f>
        <v>Trad IRN</v>
      </c>
      <c r="J5349" t="s">
        <v>43</v>
      </c>
      <c r="K5349" t="s">
        <v>44</v>
      </c>
      <c r="L5349" t="s">
        <v>45</v>
      </c>
      <c r="M5349" t="s">
        <v>46</v>
      </c>
      <c r="N5349" t="str">
        <f t="shared" si="527"/>
        <v>08/18/2022</v>
      </c>
      <c r="O5349" t="str">
        <f t="shared" si="528"/>
        <v>12/31/2500</v>
      </c>
      <c r="P5349">
        <v>1</v>
      </c>
      <c r="Q5349">
        <v>1</v>
      </c>
      <c r="R5349">
        <v>1</v>
      </c>
      <c r="S5349">
        <v>0</v>
      </c>
      <c r="T5349">
        <v>1</v>
      </c>
      <c r="U5349">
        <v>0</v>
      </c>
      <c r="V5349" t="str">
        <f>"Trad IRN"</f>
        <v>Trad IRN</v>
      </c>
      <c r="W5349">
        <v>100</v>
      </c>
      <c r="X5349" t="s">
        <v>47</v>
      </c>
      <c r="Z5349" t="s">
        <v>47</v>
      </c>
      <c r="AB5349" t="str">
        <f>"03"</f>
        <v>03</v>
      </c>
      <c r="AC5349" t="str">
        <f>"12"</f>
        <v>12</v>
      </c>
      <c r="AD5349" t="str">
        <f>"6"</f>
        <v>6</v>
      </c>
      <c r="AE5349" t="s">
        <v>50</v>
      </c>
      <c r="AF5349">
        <v>0</v>
      </c>
      <c r="AG5349" t="s">
        <v>56</v>
      </c>
      <c r="AH5349" t="str">
        <f>"Trad IRN"</f>
        <v>Trad IRN</v>
      </c>
      <c r="AI5349" t="str">
        <f>"Bldg IRN"</f>
        <v>Bldg IRN</v>
      </c>
      <c r="AJ5349" t="s">
        <v>48</v>
      </c>
      <c r="AK5349" t="s">
        <v>48</v>
      </c>
      <c r="AL5349" t="s">
        <v>53</v>
      </c>
      <c r="AM5349">
        <v>1113.0999999999999</v>
      </c>
      <c r="AN5349">
        <v>1113.0999999999999</v>
      </c>
      <c r="AO5349">
        <v>15</v>
      </c>
    </row>
    <row r="5350" spans="1:41" x14ac:dyDescent="0.3">
      <c r="A5350" t="str">
        <f>"Trad IRN"</f>
        <v>Trad IRN</v>
      </c>
      <c r="B5350" t="str">
        <f>"Bldg IRN"</f>
        <v>Bldg IRN</v>
      </c>
      <c r="C5350" t="s">
        <v>41</v>
      </c>
      <c r="D5350" t="s">
        <v>3</v>
      </c>
      <c r="E5350" t="s">
        <v>80</v>
      </c>
      <c r="F5350" t="s">
        <v>81</v>
      </c>
      <c r="G5350" t="s">
        <v>82</v>
      </c>
      <c r="H5350" t="s">
        <v>83</v>
      </c>
      <c r="I5350" t="str">
        <f>"Trad IRN"</f>
        <v>Trad IRN</v>
      </c>
      <c r="J5350" t="s">
        <v>43</v>
      </c>
      <c r="K5350" t="s">
        <v>44</v>
      </c>
      <c r="L5350" t="s">
        <v>45</v>
      </c>
      <c r="M5350" t="s">
        <v>46</v>
      </c>
      <c r="N5350" t="str">
        <f t="shared" si="527"/>
        <v>08/18/2022</v>
      </c>
      <c r="O5350" t="str">
        <f t="shared" si="528"/>
        <v>12/31/2500</v>
      </c>
      <c r="P5350">
        <v>1</v>
      </c>
      <c r="Q5350">
        <v>1</v>
      </c>
      <c r="S5350">
        <v>0</v>
      </c>
      <c r="T5350">
        <v>1</v>
      </c>
      <c r="U5350">
        <v>0</v>
      </c>
      <c r="V5350" t="str">
        <f>"Trad IRN"</f>
        <v>Trad IRN</v>
      </c>
      <c r="W5350">
        <v>100</v>
      </c>
      <c r="X5350" t="s">
        <v>47</v>
      </c>
      <c r="Z5350" t="s">
        <v>47</v>
      </c>
      <c r="AB5350" t="str">
        <f>"02"</f>
        <v>02</v>
      </c>
      <c r="AC5350" t="s">
        <v>48</v>
      </c>
      <c r="AD5350" t="s">
        <v>49</v>
      </c>
      <c r="AE5350" t="s">
        <v>50</v>
      </c>
      <c r="AF5350">
        <v>0</v>
      </c>
      <c r="AG5350" t="s">
        <v>56</v>
      </c>
      <c r="AH5350" t="str">
        <f>"Trad IRN"</f>
        <v>Trad IRN</v>
      </c>
      <c r="AI5350" t="str">
        <f>"Bldg IRN"</f>
        <v>Bldg IRN</v>
      </c>
      <c r="AJ5350" t="s">
        <v>48</v>
      </c>
      <c r="AK5350" t="s">
        <v>48</v>
      </c>
      <c r="AL5350" t="s">
        <v>53</v>
      </c>
      <c r="AM5350">
        <v>1113.0999999999999</v>
      </c>
      <c r="AN5350">
        <v>1113.0999999999999</v>
      </c>
      <c r="AO5350">
        <v>15</v>
      </c>
    </row>
    <row r="5351" spans="1:41" x14ac:dyDescent="0.3">
      <c r="A5351" t="str">
        <f>"Trad IRN"</f>
        <v>Trad IRN</v>
      </c>
      <c r="B5351" t="str">
        <f>"Bldg IRN"</f>
        <v>Bldg IRN</v>
      </c>
      <c r="C5351" t="s">
        <v>41</v>
      </c>
      <c r="D5351" t="s">
        <v>3</v>
      </c>
      <c r="E5351" t="s">
        <v>80</v>
      </c>
      <c r="F5351" t="s">
        <v>81</v>
      </c>
      <c r="G5351" t="s">
        <v>82</v>
      </c>
      <c r="H5351" t="s">
        <v>83</v>
      </c>
      <c r="I5351" t="str">
        <f>"Trad IRN"</f>
        <v>Trad IRN</v>
      </c>
      <c r="J5351" t="s">
        <v>43</v>
      </c>
      <c r="K5351" t="s">
        <v>44</v>
      </c>
      <c r="L5351" t="s">
        <v>45</v>
      </c>
      <c r="M5351" t="s">
        <v>46</v>
      </c>
      <c r="N5351" t="str">
        <f t="shared" si="527"/>
        <v>08/18/2022</v>
      </c>
      <c r="O5351" t="str">
        <f t="shared" si="528"/>
        <v>12/31/2500</v>
      </c>
      <c r="P5351">
        <v>1</v>
      </c>
      <c r="Q5351">
        <v>1</v>
      </c>
      <c r="S5351">
        <v>1</v>
      </c>
      <c r="T5351">
        <v>1</v>
      </c>
      <c r="U5351">
        <v>0</v>
      </c>
      <c r="V5351" t="str">
        <f>"Trad IRN"</f>
        <v>Trad IRN</v>
      </c>
      <c r="W5351">
        <v>100</v>
      </c>
      <c r="X5351" t="s">
        <v>47</v>
      </c>
      <c r="Z5351" t="s">
        <v>47</v>
      </c>
      <c r="AB5351" t="str">
        <f>"05"</f>
        <v>05</v>
      </c>
      <c r="AC5351" t="s">
        <v>48</v>
      </c>
      <c r="AD5351" t="s">
        <v>49</v>
      </c>
      <c r="AE5351" t="s">
        <v>50</v>
      </c>
      <c r="AF5351">
        <v>0</v>
      </c>
      <c r="AG5351" t="s">
        <v>56</v>
      </c>
      <c r="AH5351" t="str">
        <f>"Trad IRN"</f>
        <v>Trad IRN</v>
      </c>
      <c r="AI5351" t="str">
        <f>"Bldg IRN"</f>
        <v>Bldg IRN</v>
      </c>
      <c r="AJ5351" t="s">
        <v>48</v>
      </c>
      <c r="AK5351" t="s">
        <v>48</v>
      </c>
      <c r="AL5351" t="s">
        <v>53</v>
      </c>
      <c r="AM5351">
        <v>1113.0999999999999</v>
      </c>
      <c r="AN5351">
        <v>1113.0999999999999</v>
      </c>
      <c r="AO5351">
        <v>15</v>
      </c>
    </row>
    <row r="5352" spans="1:41" x14ac:dyDescent="0.3">
      <c r="A5352" t="str">
        <f>"Trad IRN"</f>
        <v>Trad IRN</v>
      </c>
      <c r="B5352" t="str">
        <f>"Bldg IRN"</f>
        <v>Bldg IRN</v>
      </c>
      <c r="C5352" t="s">
        <v>41</v>
      </c>
      <c r="D5352" t="s">
        <v>3</v>
      </c>
      <c r="E5352" t="s">
        <v>80</v>
      </c>
      <c r="F5352" t="s">
        <v>81</v>
      </c>
      <c r="G5352" t="s">
        <v>82</v>
      </c>
      <c r="H5352" t="s">
        <v>83</v>
      </c>
      <c r="I5352" t="str">
        <f>"Trad IRN"</f>
        <v>Trad IRN</v>
      </c>
      <c r="J5352" t="s">
        <v>43</v>
      </c>
      <c r="K5352" t="s">
        <v>44</v>
      </c>
      <c r="L5352" t="s">
        <v>45</v>
      </c>
      <c r="M5352" t="s">
        <v>46</v>
      </c>
      <c r="N5352" t="str">
        <f t="shared" si="527"/>
        <v>08/18/2022</v>
      </c>
      <c r="O5352" t="str">
        <f t="shared" si="528"/>
        <v>12/31/2500</v>
      </c>
      <c r="P5352">
        <v>1</v>
      </c>
      <c r="Q5352">
        <v>1</v>
      </c>
      <c r="R5352">
        <v>1</v>
      </c>
      <c r="S5352">
        <v>0</v>
      </c>
      <c r="T5352">
        <v>1</v>
      </c>
      <c r="U5352">
        <v>0</v>
      </c>
      <c r="V5352" t="str">
        <f>"Trad IRN"</f>
        <v>Trad IRN</v>
      </c>
      <c r="W5352">
        <v>100</v>
      </c>
      <c r="X5352" t="s">
        <v>47</v>
      </c>
      <c r="Z5352" t="s">
        <v>47</v>
      </c>
      <c r="AB5352" t="str">
        <f>"02"</f>
        <v>02</v>
      </c>
      <c r="AC5352" t="str">
        <f>"12"</f>
        <v>12</v>
      </c>
      <c r="AD5352" t="str">
        <f>"6"</f>
        <v>6</v>
      </c>
      <c r="AE5352" t="s">
        <v>50</v>
      </c>
      <c r="AF5352">
        <v>0</v>
      </c>
      <c r="AG5352" t="s">
        <v>56</v>
      </c>
      <c r="AH5352" t="str">
        <f>"Trad IRN"</f>
        <v>Trad IRN</v>
      </c>
      <c r="AI5352" t="str">
        <f>"Bldg IRN"</f>
        <v>Bldg IRN</v>
      </c>
      <c r="AJ5352" t="s">
        <v>48</v>
      </c>
      <c r="AK5352" t="s">
        <v>48</v>
      </c>
      <c r="AL5352" t="s">
        <v>53</v>
      </c>
      <c r="AM5352">
        <v>1113.0999999999999</v>
      </c>
      <c r="AN5352">
        <v>1113.0999999999999</v>
      </c>
      <c r="AO5352">
        <v>15</v>
      </c>
    </row>
    <row r="5353" spans="1:41" x14ac:dyDescent="0.3">
      <c r="A5353" t="str">
        <f>"Trad IRN"</f>
        <v>Trad IRN</v>
      </c>
      <c r="B5353" t="str">
        <f>"Bldg IRN"</f>
        <v>Bldg IRN</v>
      </c>
      <c r="C5353" t="s">
        <v>41</v>
      </c>
      <c r="D5353" t="s">
        <v>3</v>
      </c>
      <c r="E5353" t="s">
        <v>80</v>
      </c>
      <c r="F5353" t="s">
        <v>81</v>
      </c>
      <c r="G5353" t="s">
        <v>82</v>
      </c>
      <c r="H5353" t="s">
        <v>83</v>
      </c>
      <c r="I5353" t="str">
        <f>"Trad IRN"</f>
        <v>Trad IRN</v>
      </c>
      <c r="J5353" t="s">
        <v>43</v>
      </c>
      <c r="K5353" t="s">
        <v>44</v>
      </c>
      <c r="L5353" t="s">
        <v>45</v>
      </c>
      <c r="M5353" t="s">
        <v>46</v>
      </c>
      <c r="N5353" t="str">
        <f t="shared" si="527"/>
        <v>08/18/2022</v>
      </c>
      <c r="O5353" t="str">
        <f t="shared" si="528"/>
        <v>12/31/2500</v>
      </c>
      <c r="P5353">
        <v>1</v>
      </c>
      <c r="Q5353">
        <v>1</v>
      </c>
      <c r="S5353">
        <v>0</v>
      </c>
      <c r="T5353">
        <v>1</v>
      </c>
      <c r="U5353">
        <v>0</v>
      </c>
      <c r="V5353" t="str">
        <f>"Trad IRN"</f>
        <v>Trad IRN</v>
      </c>
      <c r="W5353">
        <v>100</v>
      </c>
      <c r="X5353" t="s">
        <v>47</v>
      </c>
      <c r="Z5353" t="s">
        <v>47</v>
      </c>
      <c r="AB5353" t="s">
        <v>57</v>
      </c>
      <c r="AC5353" t="s">
        <v>48</v>
      </c>
      <c r="AD5353" t="s">
        <v>49</v>
      </c>
      <c r="AE5353" t="s">
        <v>50</v>
      </c>
      <c r="AF5353">
        <v>0</v>
      </c>
      <c r="AG5353" t="s">
        <v>56</v>
      </c>
      <c r="AH5353" t="str">
        <f>"Trad IRN"</f>
        <v>Trad IRN</v>
      </c>
      <c r="AI5353" t="str">
        <f>"Bldg IRN"</f>
        <v>Bldg IRN</v>
      </c>
      <c r="AJ5353" t="s">
        <v>48</v>
      </c>
      <c r="AK5353" t="s">
        <v>48</v>
      </c>
      <c r="AL5353" t="s">
        <v>53</v>
      </c>
      <c r="AM5353">
        <v>1113.0999999999999</v>
      </c>
      <c r="AN5353">
        <v>1113.0999999999999</v>
      </c>
      <c r="AO5353">
        <v>15</v>
      </c>
    </row>
    <row r="5354" spans="1:41" x14ac:dyDescent="0.3">
      <c r="A5354" t="str">
        <f>"Trad IRN"</f>
        <v>Trad IRN</v>
      </c>
      <c r="B5354" t="str">
        <f>"Bldg IRN"</f>
        <v>Bldg IRN</v>
      </c>
      <c r="C5354" t="s">
        <v>41</v>
      </c>
      <c r="D5354" t="s">
        <v>3</v>
      </c>
      <c r="E5354" t="s">
        <v>80</v>
      </c>
      <c r="F5354" t="s">
        <v>81</v>
      </c>
      <c r="G5354" t="s">
        <v>82</v>
      </c>
      <c r="H5354" t="s">
        <v>83</v>
      </c>
      <c r="I5354" t="str">
        <f>"Trad IRN"</f>
        <v>Trad IRN</v>
      </c>
      <c r="J5354" t="s">
        <v>43</v>
      </c>
      <c r="K5354" t="s">
        <v>44</v>
      </c>
      <c r="L5354" t="s">
        <v>45</v>
      </c>
      <c r="M5354" t="s">
        <v>46</v>
      </c>
      <c r="N5354" t="str">
        <f t="shared" si="527"/>
        <v>08/18/2022</v>
      </c>
      <c r="O5354" t="str">
        <f>"10/09/2022"</f>
        <v>10/09/2022</v>
      </c>
      <c r="P5354">
        <v>0.190333</v>
      </c>
      <c r="Q5354">
        <v>0.190333</v>
      </c>
      <c r="S5354">
        <v>0</v>
      </c>
      <c r="T5354">
        <v>0.190333</v>
      </c>
      <c r="U5354">
        <v>0</v>
      </c>
      <c r="V5354" t="str">
        <f>"Trad IRN"</f>
        <v>Trad IRN</v>
      </c>
      <c r="W5354">
        <v>100</v>
      </c>
      <c r="X5354" t="s">
        <v>47</v>
      </c>
      <c r="Z5354" t="s">
        <v>47</v>
      </c>
      <c r="AB5354" t="str">
        <f>"04"</f>
        <v>04</v>
      </c>
      <c r="AC5354" t="s">
        <v>48</v>
      </c>
      <c r="AD5354" t="s">
        <v>49</v>
      </c>
      <c r="AE5354" t="s">
        <v>50</v>
      </c>
      <c r="AF5354">
        <v>0</v>
      </c>
      <c r="AG5354" t="s">
        <v>56</v>
      </c>
      <c r="AH5354" t="str">
        <f>"Trad IRN"</f>
        <v>Trad IRN</v>
      </c>
      <c r="AI5354" t="str">
        <f>"Bldg IRN"</f>
        <v>Bldg IRN</v>
      </c>
      <c r="AJ5354" t="s">
        <v>48</v>
      </c>
      <c r="AK5354" t="s">
        <v>48</v>
      </c>
      <c r="AL5354" t="s">
        <v>53</v>
      </c>
      <c r="AM5354">
        <v>211.86</v>
      </c>
      <c r="AN5354">
        <v>1113.0999999999999</v>
      </c>
      <c r="AO5354">
        <v>15</v>
      </c>
    </row>
    <row r="5355" spans="1:41" x14ac:dyDescent="0.3">
      <c r="A5355" t="str">
        <f>"Trad IRN"</f>
        <v>Trad IRN</v>
      </c>
      <c r="B5355" t="str">
        <f>"Bldg IRN"</f>
        <v>Bldg IRN</v>
      </c>
      <c r="C5355" t="s">
        <v>41</v>
      </c>
      <c r="D5355" t="s">
        <v>3</v>
      </c>
      <c r="E5355" t="s">
        <v>80</v>
      </c>
      <c r="F5355" t="s">
        <v>81</v>
      </c>
      <c r="G5355" t="s">
        <v>82</v>
      </c>
      <c r="H5355" t="s">
        <v>83</v>
      </c>
      <c r="I5355" t="str">
        <f>"Trad IRN"</f>
        <v>Trad IRN</v>
      </c>
      <c r="J5355" t="s">
        <v>43</v>
      </c>
      <c r="K5355" t="s">
        <v>44</v>
      </c>
      <c r="L5355" t="s">
        <v>45</v>
      </c>
      <c r="M5355" t="s">
        <v>46</v>
      </c>
      <c r="N5355" t="str">
        <f>"11/30/2022"</f>
        <v>11/30/2022</v>
      </c>
      <c r="O5355" t="str">
        <f>"12/01/2022"</f>
        <v>12/01/2022</v>
      </c>
      <c r="P5355">
        <v>1.1535E-2</v>
      </c>
      <c r="Q5355">
        <v>1.1535E-2</v>
      </c>
      <c r="S5355">
        <v>0</v>
      </c>
      <c r="T5355">
        <v>1.1535E-2</v>
      </c>
      <c r="U5355">
        <v>0</v>
      </c>
      <c r="V5355" t="str">
        <f>"Trad IRN"</f>
        <v>Trad IRN</v>
      </c>
      <c r="W5355">
        <v>100</v>
      </c>
      <c r="X5355" t="s">
        <v>47</v>
      </c>
      <c r="Z5355" t="s">
        <v>47</v>
      </c>
      <c r="AB5355" t="str">
        <f>"01"</f>
        <v>01</v>
      </c>
      <c r="AC5355" t="s">
        <v>48</v>
      </c>
      <c r="AD5355" t="s">
        <v>49</v>
      </c>
      <c r="AE5355" t="s">
        <v>50</v>
      </c>
      <c r="AF5355">
        <v>1</v>
      </c>
      <c r="AG5355" t="s">
        <v>56</v>
      </c>
      <c r="AH5355" t="str">
        <f>"Trad IRN"</f>
        <v>Trad IRN</v>
      </c>
      <c r="AI5355" t="str">
        <f>"Bldg IRN"</f>
        <v>Bldg IRN</v>
      </c>
      <c r="AJ5355" t="s">
        <v>48</v>
      </c>
      <c r="AK5355" t="s">
        <v>48</v>
      </c>
      <c r="AL5355" t="s">
        <v>53</v>
      </c>
      <c r="AM5355">
        <v>12.84</v>
      </c>
      <c r="AN5355">
        <v>1113.0999999999999</v>
      </c>
      <c r="AO5355">
        <v>15</v>
      </c>
    </row>
    <row r="5356" spans="1:41" x14ac:dyDescent="0.3">
      <c r="A5356" t="str">
        <f>"Trad IRN"</f>
        <v>Trad IRN</v>
      </c>
      <c r="B5356" t="str">
        <f>"Bldg IRN"</f>
        <v>Bldg IRN</v>
      </c>
      <c r="C5356" t="s">
        <v>41</v>
      </c>
      <c r="D5356" t="s">
        <v>3</v>
      </c>
      <c r="E5356" t="s">
        <v>80</v>
      </c>
      <c r="F5356" t="s">
        <v>81</v>
      </c>
      <c r="G5356" t="s">
        <v>82</v>
      </c>
      <c r="H5356" t="s">
        <v>83</v>
      </c>
      <c r="I5356" t="str">
        <f>"Trad IRN"</f>
        <v>Trad IRN</v>
      </c>
      <c r="J5356" t="s">
        <v>43</v>
      </c>
      <c r="K5356" t="s">
        <v>44</v>
      </c>
      <c r="L5356" t="s">
        <v>45</v>
      </c>
      <c r="M5356" t="s">
        <v>46</v>
      </c>
      <c r="N5356" t="str">
        <f>"12/02/2022"</f>
        <v>12/02/2022</v>
      </c>
      <c r="O5356" t="str">
        <f>"12/04/2022"</f>
        <v>12/04/2022</v>
      </c>
      <c r="P5356">
        <v>5.7679999999999997E-3</v>
      </c>
      <c r="Q5356">
        <v>5.7679999999999997E-3</v>
      </c>
      <c r="S5356">
        <v>0</v>
      </c>
      <c r="T5356">
        <v>5.7679999999999997E-3</v>
      </c>
      <c r="U5356">
        <v>0</v>
      </c>
      <c r="V5356" t="str">
        <f>"Trad IRN"</f>
        <v>Trad IRN</v>
      </c>
      <c r="W5356">
        <v>100</v>
      </c>
      <c r="X5356" t="s">
        <v>47</v>
      </c>
      <c r="Z5356" t="s">
        <v>47</v>
      </c>
      <c r="AB5356" t="str">
        <f>"01"</f>
        <v>01</v>
      </c>
      <c r="AC5356" t="s">
        <v>48</v>
      </c>
      <c r="AD5356" t="s">
        <v>49</v>
      </c>
      <c r="AE5356" t="s">
        <v>50</v>
      </c>
      <c r="AF5356">
        <v>1</v>
      </c>
      <c r="AG5356" t="s">
        <v>56</v>
      </c>
      <c r="AH5356" t="str">
        <f>"Trad IRN"</f>
        <v>Trad IRN</v>
      </c>
      <c r="AI5356" t="str">
        <f>"Bldg IRN"</f>
        <v>Bldg IRN</v>
      </c>
      <c r="AJ5356" t="s">
        <v>48</v>
      </c>
      <c r="AK5356" t="s">
        <v>48</v>
      </c>
      <c r="AL5356" t="s">
        <v>53</v>
      </c>
      <c r="AM5356">
        <v>6.42</v>
      </c>
      <c r="AN5356">
        <v>1113.0999999999999</v>
      </c>
      <c r="AO5356">
        <v>15</v>
      </c>
    </row>
    <row r="5357" spans="1:41" x14ac:dyDescent="0.3">
      <c r="A5357" t="str">
        <f>"Trad IRN"</f>
        <v>Trad IRN</v>
      </c>
      <c r="B5357" t="str">
        <f>"Bldg IRN"</f>
        <v>Bldg IRN</v>
      </c>
      <c r="C5357" t="s">
        <v>41</v>
      </c>
      <c r="D5357" t="s">
        <v>3</v>
      </c>
      <c r="E5357" t="s">
        <v>80</v>
      </c>
      <c r="F5357" t="s">
        <v>81</v>
      </c>
      <c r="G5357" t="s">
        <v>82</v>
      </c>
      <c r="H5357" t="s">
        <v>83</v>
      </c>
      <c r="I5357" t="str">
        <f>"Trad IRN"</f>
        <v>Trad IRN</v>
      </c>
      <c r="J5357" t="s">
        <v>43</v>
      </c>
      <c r="K5357" t="s">
        <v>44</v>
      </c>
      <c r="L5357" t="s">
        <v>45</v>
      </c>
      <c r="M5357" t="s">
        <v>46</v>
      </c>
      <c r="N5357" t="str">
        <f>"12/05/2022"</f>
        <v>12/05/2022</v>
      </c>
      <c r="O5357" t="str">
        <f>"12/31/2500"</f>
        <v>12/31/2500</v>
      </c>
      <c r="P5357">
        <v>0.60560599999999998</v>
      </c>
      <c r="Q5357">
        <v>0.60560599999999998</v>
      </c>
      <c r="S5357">
        <v>0</v>
      </c>
      <c r="T5357">
        <v>0.60560599999999998</v>
      </c>
      <c r="U5357">
        <v>0</v>
      </c>
      <c r="V5357" t="str">
        <f>"Trad IRN"</f>
        <v>Trad IRN</v>
      </c>
      <c r="W5357">
        <v>100</v>
      </c>
      <c r="X5357" t="s">
        <v>47</v>
      </c>
      <c r="Z5357" t="s">
        <v>47</v>
      </c>
      <c r="AB5357" t="str">
        <f>"01"</f>
        <v>01</v>
      </c>
      <c r="AC5357" t="s">
        <v>48</v>
      </c>
      <c r="AD5357" t="s">
        <v>49</v>
      </c>
      <c r="AE5357" t="s">
        <v>55</v>
      </c>
      <c r="AF5357">
        <v>1</v>
      </c>
      <c r="AG5357" t="s">
        <v>56</v>
      </c>
      <c r="AH5357" t="str">
        <f>"Trad IRN"</f>
        <v>Trad IRN</v>
      </c>
      <c r="AI5357" t="str">
        <f>"Bldg IRN"</f>
        <v>Bldg IRN</v>
      </c>
      <c r="AJ5357" t="s">
        <v>48</v>
      </c>
      <c r="AK5357" t="s">
        <v>48</v>
      </c>
      <c r="AL5357" t="s">
        <v>53</v>
      </c>
      <c r="AM5357">
        <v>674.1</v>
      </c>
      <c r="AN5357">
        <v>1113.0999999999999</v>
      </c>
      <c r="AO5357">
        <v>15</v>
      </c>
    </row>
    <row r="5358" spans="1:41" x14ac:dyDescent="0.3">
      <c r="A5358" t="str">
        <f>"Trad IRN"</f>
        <v>Trad IRN</v>
      </c>
      <c r="B5358" t="str">
        <f>"Bldg IRN"</f>
        <v>Bldg IRN</v>
      </c>
      <c r="C5358" t="s">
        <v>41</v>
      </c>
      <c r="D5358" t="s">
        <v>3</v>
      </c>
      <c r="E5358" t="s">
        <v>80</v>
      </c>
      <c r="F5358" t="s">
        <v>81</v>
      </c>
      <c r="G5358" t="s">
        <v>82</v>
      </c>
      <c r="H5358" t="s">
        <v>83</v>
      </c>
      <c r="I5358" t="str">
        <f>"Trad IRN"</f>
        <v>Trad IRN</v>
      </c>
      <c r="J5358" t="s">
        <v>43</v>
      </c>
      <c r="K5358" t="s">
        <v>44</v>
      </c>
      <c r="L5358" t="s">
        <v>45</v>
      </c>
      <c r="M5358" t="s">
        <v>46</v>
      </c>
      <c r="N5358" t="str">
        <f>"12/02/2022"</f>
        <v>12/02/2022</v>
      </c>
      <c r="O5358" t="str">
        <f>"12/04/2022"</f>
        <v>12/04/2022</v>
      </c>
      <c r="P5358">
        <v>5.7679999999999997E-3</v>
      </c>
      <c r="Q5358">
        <v>5.7679999999999997E-3</v>
      </c>
      <c r="S5358">
        <v>0</v>
      </c>
      <c r="T5358">
        <v>5.7679999999999997E-3</v>
      </c>
      <c r="U5358">
        <v>0</v>
      </c>
      <c r="V5358" t="str">
        <f>"Trad IRN"</f>
        <v>Trad IRN</v>
      </c>
      <c r="W5358">
        <v>100</v>
      </c>
      <c r="X5358" t="s">
        <v>47</v>
      </c>
      <c r="Z5358" t="s">
        <v>47</v>
      </c>
      <c r="AB5358" t="s">
        <v>57</v>
      </c>
      <c r="AC5358" t="s">
        <v>48</v>
      </c>
      <c r="AD5358" t="s">
        <v>49</v>
      </c>
      <c r="AE5358" t="s">
        <v>50</v>
      </c>
      <c r="AF5358">
        <v>1</v>
      </c>
      <c r="AG5358" t="s">
        <v>56</v>
      </c>
      <c r="AH5358" t="str">
        <f>"Trad IRN"</f>
        <v>Trad IRN</v>
      </c>
      <c r="AI5358" t="str">
        <f>"Bldg IRN"</f>
        <v>Bldg IRN</v>
      </c>
      <c r="AJ5358" t="s">
        <v>48</v>
      </c>
      <c r="AK5358" t="s">
        <v>48</v>
      </c>
      <c r="AL5358" t="s">
        <v>53</v>
      </c>
      <c r="AM5358">
        <v>6.42</v>
      </c>
      <c r="AN5358">
        <v>1113.0999999999999</v>
      </c>
      <c r="AO5358">
        <v>15</v>
      </c>
    </row>
    <row r="5359" spans="1:41" x14ac:dyDescent="0.3">
      <c r="A5359" t="str">
        <f>"Trad IRN"</f>
        <v>Trad IRN</v>
      </c>
      <c r="B5359" t="str">
        <f>"Bldg IRN"</f>
        <v>Bldg IRN</v>
      </c>
      <c r="C5359" t="s">
        <v>41</v>
      </c>
      <c r="D5359" t="s">
        <v>3</v>
      </c>
      <c r="E5359" t="s">
        <v>80</v>
      </c>
      <c r="F5359" t="s">
        <v>81</v>
      </c>
      <c r="G5359" t="s">
        <v>82</v>
      </c>
      <c r="H5359" t="s">
        <v>83</v>
      </c>
      <c r="I5359" t="str">
        <f>"Trad IRN"</f>
        <v>Trad IRN</v>
      </c>
      <c r="J5359" t="s">
        <v>43</v>
      </c>
      <c r="K5359" t="s">
        <v>44</v>
      </c>
      <c r="L5359" t="s">
        <v>45</v>
      </c>
      <c r="M5359" t="s">
        <v>46</v>
      </c>
      <c r="N5359" t="str">
        <f>"11/30/2022"</f>
        <v>11/30/2022</v>
      </c>
      <c r="O5359" t="str">
        <f>"12/01/2022"</f>
        <v>12/01/2022</v>
      </c>
      <c r="P5359">
        <v>1.1535E-2</v>
      </c>
      <c r="Q5359">
        <v>1.1535E-2</v>
      </c>
      <c r="S5359">
        <v>0</v>
      </c>
      <c r="T5359">
        <v>1.1535E-2</v>
      </c>
      <c r="U5359">
        <v>0</v>
      </c>
      <c r="V5359" t="str">
        <f>"Trad IRN"</f>
        <v>Trad IRN</v>
      </c>
      <c r="W5359">
        <v>100</v>
      </c>
      <c r="X5359" t="s">
        <v>47</v>
      </c>
      <c r="Z5359" t="s">
        <v>47</v>
      </c>
      <c r="AB5359" t="s">
        <v>57</v>
      </c>
      <c r="AC5359" t="s">
        <v>48</v>
      </c>
      <c r="AD5359" t="s">
        <v>49</v>
      </c>
      <c r="AE5359" t="s">
        <v>50</v>
      </c>
      <c r="AF5359">
        <v>1</v>
      </c>
      <c r="AG5359" t="s">
        <v>56</v>
      </c>
      <c r="AH5359" t="str">
        <f>"Trad IRN"</f>
        <v>Trad IRN</v>
      </c>
      <c r="AI5359" t="str">
        <f>"Bldg IRN"</f>
        <v>Bldg IRN</v>
      </c>
      <c r="AJ5359" t="s">
        <v>48</v>
      </c>
      <c r="AK5359" t="s">
        <v>48</v>
      </c>
      <c r="AL5359" t="s">
        <v>53</v>
      </c>
      <c r="AM5359">
        <v>12.84</v>
      </c>
      <c r="AN5359">
        <v>1113.0999999999999</v>
      </c>
      <c r="AO5359">
        <v>15</v>
      </c>
    </row>
    <row r="5360" spans="1:41" x14ac:dyDescent="0.3">
      <c r="A5360" t="str">
        <f>"Trad IRN"</f>
        <v>Trad IRN</v>
      </c>
      <c r="B5360" t="str">
        <f>"Bldg IRN"</f>
        <v>Bldg IRN</v>
      </c>
      <c r="C5360" t="s">
        <v>41</v>
      </c>
      <c r="D5360" t="s">
        <v>3</v>
      </c>
      <c r="E5360" t="s">
        <v>80</v>
      </c>
      <c r="F5360" t="s">
        <v>81</v>
      </c>
      <c r="G5360" t="s">
        <v>82</v>
      </c>
      <c r="H5360" t="s">
        <v>83</v>
      </c>
      <c r="I5360" t="str">
        <f>"Trad IRN"</f>
        <v>Trad IRN</v>
      </c>
      <c r="J5360" t="s">
        <v>43</v>
      </c>
      <c r="K5360" t="s">
        <v>44</v>
      </c>
      <c r="L5360" t="s">
        <v>45</v>
      </c>
      <c r="M5360" t="s">
        <v>46</v>
      </c>
      <c r="N5360" t="str">
        <f>"12/05/2022"</f>
        <v>12/05/2022</v>
      </c>
      <c r="O5360" t="str">
        <f>"12/31/2500"</f>
        <v>12/31/2500</v>
      </c>
      <c r="P5360">
        <v>0.60560599999999998</v>
      </c>
      <c r="Q5360">
        <v>0.60560599999999998</v>
      </c>
      <c r="S5360">
        <v>0</v>
      </c>
      <c r="T5360">
        <v>0.60560599999999998</v>
      </c>
      <c r="U5360">
        <v>0</v>
      </c>
      <c r="V5360" t="str">
        <f>"Trad IRN"</f>
        <v>Trad IRN</v>
      </c>
      <c r="W5360">
        <v>100</v>
      </c>
      <c r="X5360" t="s">
        <v>47</v>
      </c>
      <c r="Z5360" t="s">
        <v>47</v>
      </c>
      <c r="AB5360" t="s">
        <v>57</v>
      </c>
      <c r="AC5360" t="s">
        <v>48</v>
      </c>
      <c r="AD5360" t="s">
        <v>49</v>
      </c>
      <c r="AE5360" t="s">
        <v>55</v>
      </c>
      <c r="AF5360">
        <v>1</v>
      </c>
      <c r="AG5360" t="s">
        <v>56</v>
      </c>
      <c r="AH5360" t="str">
        <f>"Trad IRN"</f>
        <v>Trad IRN</v>
      </c>
      <c r="AI5360" t="str">
        <f>"Bldg IRN"</f>
        <v>Bldg IRN</v>
      </c>
      <c r="AJ5360" t="s">
        <v>48</v>
      </c>
      <c r="AK5360" t="s">
        <v>48</v>
      </c>
      <c r="AL5360" t="s">
        <v>53</v>
      </c>
      <c r="AM5360">
        <v>674.1</v>
      </c>
      <c r="AN5360">
        <v>1113.0999999999999</v>
      </c>
      <c r="AO5360">
        <v>15</v>
      </c>
    </row>
    <row r="5361" spans="1:41" x14ac:dyDescent="0.3">
      <c r="A5361" t="str">
        <f>"Trad IRN"</f>
        <v>Trad IRN</v>
      </c>
      <c r="B5361" t="str">
        <f>"Bldg IRN"</f>
        <v>Bldg IRN</v>
      </c>
      <c r="C5361" t="s">
        <v>41</v>
      </c>
      <c r="D5361" t="s">
        <v>3</v>
      </c>
      <c r="E5361" t="s">
        <v>80</v>
      </c>
      <c r="F5361" t="s">
        <v>81</v>
      </c>
      <c r="G5361" t="s">
        <v>82</v>
      </c>
      <c r="H5361" t="s">
        <v>83</v>
      </c>
      <c r="I5361" t="str">
        <f>"Trad IRN"</f>
        <v>Trad IRN</v>
      </c>
      <c r="J5361" t="s">
        <v>43</v>
      </c>
      <c r="K5361" t="s">
        <v>44</v>
      </c>
      <c r="L5361" t="s">
        <v>45</v>
      </c>
      <c r="M5361" t="s">
        <v>46</v>
      </c>
      <c r="N5361" t="str">
        <f>"08/18/2022"</f>
        <v>08/18/2022</v>
      </c>
      <c r="O5361" t="str">
        <f>"12/31/2500"</f>
        <v>12/31/2500</v>
      </c>
      <c r="P5361">
        <v>1</v>
      </c>
      <c r="Q5361">
        <v>1</v>
      </c>
      <c r="S5361">
        <v>0</v>
      </c>
      <c r="T5361">
        <v>1</v>
      </c>
      <c r="U5361">
        <v>0</v>
      </c>
      <c r="V5361" t="str">
        <f>"Trad IRN"</f>
        <v>Trad IRN</v>
      </c>
      <c r="W5361">
        <v>100</v>
      </c>
      <c r="X5361" t="s">
        <v>47</v>
      </c>
      <c r="Z5361" t="s">
        <v>47</v>
      </c>
      <c r="AB5361" t="str">
        <f>"01"</f>
        <v>01</v>
      </c>
      <c r="AC5361" t="s">
        <v>48</v>
      </c>
      <c r="AD5361" t="s">
        <v>49</v>
      </c>
      <c r="AE5361" t="s">
        <v>50</v>
      </c>
      <c r="AF5361">
        <v>0</v>
      </c>
      <c r="AG5361" t="s">
        <v>56</v>
      </c>
      <c r="AH5361" t="str">
        <f>"Trad IRN"</f>
        <v>Trad IRN</v>
      </c>
      <c r="AI5361" t="str">
        <f>"Bldg IRN"</f>
        <v>Bldg IRN</v>
      </c>
      <c r="AJ5361" t="s">
        <v>48</v>
      </c>
      <c r="AK5361" t="s">
        <v>48</v>
      </c>
      <c r="AL5361" t="s">
        <v>53</v>
      </c>
      <c r="AM5361">
        <v>1113.0999999999999</v>
      </c>
      <c r="AN5361">
        <v>1113.0999999999999</v>
      </c>
      <c r="AO5361">
        <v>15</v>
      </c>
    </row>
    <row r="5362" spans="1:41" x14ac:dyDescent="0.3">
      <c r="A5362" t="str">
        <f>"Trad IRN"</f>
        <v>Trad IRN</v>
      </c>
      <c r="B5362" t="str">
        <f>"Bldg IRN"</f>
        <v>Bldg IRN</v>
      </c>
      <c r="C5362" t="s">
        <v>41</v>
      </c>
      <c r="D5362" t="s">
        <v>3</v>
      </c>
      <c r="E5362" t="s">
        <v>80</v>
      </c>
      <c r="F5362" t="s">
        <v>81</v>
      </c>
      <c r="G5362" t="s">
        <v>82</v>
      </c>
      <c r="H5362" t="s">
        <v>83</v>
      </c>
      <c r="I5362" t="str">
        <f>"Trad IRN"</f>
        <v>Trad IRN</v>
      </c>
      <c r="J5362" t="s">
        <v>43</v>
      </c>
      <c r="K5362" t="s">
        <v>44</v>
      </c>
      <c r="L5362" t="s">
        <v>45</v>
      </c>
      <c r="M5362" t="s">
        <v>46</v>
      </c>
      <c r="N5362" t="str">
        <f>"08/18/2022"</f>
        <v>08/18/2022</v>
      </c>
      <c r="O5362" t="str">
        <f>"01/23/2023"</f>
        <v>01/23/2023</v>
      </c>
      <c r="P5362">
        <v>0.544354</v>
      </c>
      <c r="Q5362">
        <v>0.544354</v>
      </c>
      <c r="R5362">
        <v>0.544354</v>
      </c>
      <c r="S5362">
        <v>0</v>
      </c>
      <c r="T5362">
        <v>0.544354</v>
      </c>
      <c r="U5362">
        <v>0</v>
      </c>
      <c r="V5362" t="str">
        <f>"Trad IRN"</f>
        <v>Trad IRN</v>
      </c>
      <c r="W5362">
        <v>100</v>
      </c>
      <c r="X5362" t="s">
        <v>47</v>
      </c>
      <c r="Z5362" t="s">
        <v>47</v>
      </c>
      <c r="AB5362" t="str">
        <f>"02"</f>
        <v>02</v>
      </c>
      <c r="AC5362" t="str">
        <f>"15"</f>
        <v>15</v>
      </c>
      <c r="AD5362" t="str">
        <f>"2"</f>
        <v>2</v>
      </c>
      <c r="AE5362" t="s">
        <v>50</v>
      </c>
      <c r="AF5362">
        <v>0</v>
      </c>
      <c r="AG5362" t="s">
        <v>56</v>
      </c>
      <c r="AH5362" t="str">
        <f>"Trad IRN"</f>
        <v>Trad IRN</v>
      </c>
      <c r="AI5362" t="str">
        <f>"Bldg IRN"</f>
        <v>Bldg IRN</v>
      </c>
      <c r="AJ5362" t="s">
        <v>48</v>
      </c>
      <c r="AK5362" t="s">
        <v>48</v>
      </c>
      <c r="AL5362" t="s">
        <v>53</v>
      </c>
      <c r="AM5362">
        <v>605.91999999999996</v>
      </c>
      <c r="AN5362">
        <v>1113.0999999999999</v>
      </c>
      <c r="AO5362">
        <v>15</v>
      </c>
    </row>
    <row r="5363" spans="1:41" x14ac:dyDescent="0.3">
      <c r="A5363" t="str">
        <f>"Trad IRN"</f>
        <v>Trad IRN</v>
      </c>
      <c r="B5363" t="str">
        <f>"Bldg IRN"</f>
        <v>Bldg IRN</v>
      </c>
      <c r="C5363" t="s">
        <v>41</v>
      </c>
      <c r="D5363" t="s">
        <v>3</v>
      </c>
      <c r="E5363" t="s">
        <v>80</v>
      </c>
      <c r="F5363" t="s">
        <v>81</v>
      </c>
      <c r="G5363" t="s">
        <v>82</v>
      </c>
      <c r="H5363" t="s">
        <v>83</v>
      </c>
      <c r="I5363" t="str">
        <f>"Trad IRN"</f>
        <v>Trad IRN</v>
      </c>
      <c r="J5363" t="s">
        <v>43</v>
      </c>
      <c r="K5363" t="s">
        <v>44</v>
      </c>
      <c r="L5363" t="s">
        <v>45</v>
      </c>
      <c r="M5363" t="s">
        <v>46</v>
      </c>
      <c r="N5363" t="str">
        <f>"01/24/2023"</f>
        <v>01/24/2023</v>
      </c>
      <c r="O5363" t="str">
        <f t="shared" ref="O5363:O5374" si="529">"12/31/2500"</f>
        <v>12/31/2500</v>
      </c>
      <c r="P5363">
        <v>0.455646</v>
      </c>
      <c r="Q5363">
        <v>0.455646</v>
      </c>
      <c r="R5363">
        <v>0.455646</v>
      </c>
      <c r="S5363">
        <v>0</v>
      </c>
      <c r="T5363">
        <v>0.455646</v>
      </c>
      <c r="U5363">
        <v>0</v>
      </c>
      <c r="V5363" t="str">
        <f>"Trad IRN"</f>
        <v>Trad IRN</v>
      </c>
      <c r="W5363">
        <v>100</v>
      </c>
      <c r="X5363" t="s">
        <v>47</v>
      </c>
      <c r="Z5363" t="s">
        <v>47</v>
      </c>
      <c r="AB5363" t="str">
        <f>"02"</f>
        <v>02</v>
      </c>
      <c r="AC5363" t="str">
        <f>"12"</f>
        <v>12</v>
      </c>
      <c r="AD5363" t="str">
        <f>"6"</f>
        <v>6</v>
      </c>
      <c r="AE5363" t="s">
        <v>50</v>
      </c>
      <c r="AF5363">
        <v>0</v>
      </c>
      <c r="AG5363" t="s">
        <v>56</v>
      </c>
      <c r="AH5363" t="str">
        <f>"Trad IRN"</f>
        <v>Trad IRN</v>
      </c>
      <c r="AI5363" t="str">
        <f>"Bldg IRN"</f>
        <v>Bldg IRN</v>
      </c>
      <c r="AJ5363" t="s">
        <v>48</v>
      </c>
      <c r="AK5363" t="s">
        <v>48</v>
      </c>
      <c r="AL5363" t="s">
        <v>53</v>
      </c>
      <c r="AM5363">
        <v>507.18</v>
      </c>
      <c r="AN5363">
        <v>1113.0999999999999</v>
      </c>
      <c r="AO5363">
        <v>15</v>
      </c>
    </row>
    <row r="5364" spans="1:41" x14ac:dyDescent="0.3">
      <c r="A5364" t="str">
        <f>"Trad IRN"</f>
        <v>Trad IRN</v>
      </c>
      <c r="B5364" t="str">
        <f>"Bldg IRN"</f>
        <v>Bldg IRN</v>
      </c>
      <c r="C5364" t="s">
        <v>41</v>
      </c>
      <c r="D5364" t="s">
        <v>3</v>
      </c>
      <c r="E5364" t="s">
        <v>80</v>
      </c>
      <c r="F5364" t="s">
        <v>81</v>
      </c>
      <c r="G5364" t="s">
        <v>82</v>
      </c>
      <c r="H5364" t="s">
        <v>83</v>
      </c>
      <c r="I5364" t="str">
        <f>"Trad IRN"</f>
        <v>Trad IRN</v>
      </c>
      <c r="J5364" t="s">
        <v>43</v>
      </c>
      <c r="K5364" t="s">
        <v>44</v>
      </c>
      <c r="L5364" t="s">
        <v>45</v>
      </c>
      <c r="M5364" t="s">
        <v>46</v>
      </c>
      <c r="N5364" t="str">
        <f t="shared" ref="N5364:N5373" si="530">"08/18/2022"</f>
        <v>08/18/2022</v>
      </c>
      <c r="O5364" t="str">
        <f t="shared" si="529"/>
        <v>12/31/2500</v>
      </c>
      <c r="P5364">
        <v>1</v>
      </c>
      <c r="Q5364">
        <v>1</v>
      </c>
      <c r="S5364">
        <v>0</v>
      </c>
      <c r="T5364">
        <v>1</v>
      </c>
      <c r="U5364">
        <v>0</v>
      </c>
      <c r="V5364" t="str">
        <f>"Trad IRN"</f>
        <v>Trad IRN</v>
      </c>
      <c r="W5364">
        <v>100</v>
      </c>
      <c r="X5364" t="s">
        <v>47</v>
      </c>
      <c r="Z5364" t="s">
        <v>47</v>
      </c>
      <c r="AB5364" t="str">
        <f>"05"</f>
        <v>05</v>
      </c>
      <c r="AC5364" t="s">
        <v>48</v>
      </c>
      <c r="AD5364" t="s">
        <v>49</v>
      </c>
      <c r="AE5364" t="s">
        <v>50</v>
      </c>
      <c r="AF5364">
        <v>0</v>
      </c>
      <c r="AG5364" t="s">
        <v>56</v>
      </c>
      <c r="AH5364" t="str">
        <f>"Trad IRN"</f>
        <v>Trad IRN</v>
      </c>
      <c r="AI5364" t="str">
        <f>"Bldg IRN"</f>
        <v>Bldg IRN</v>
      </c>
      <c r="AJ5364" t="s">
        <v>48</v>
      </c>
      <c r="AK5364" t="s">
        <v>48</v>
      </c>
      <c r="AL5364" t="s">
        <v>53</v>
      </c>
      <c r="AM5364">
        <v>1113.0999999999999</v>
      </c>
      <c r="AN5364">
        <v>1113.0999999999999</v>
      </c>
      <c r="AO5364">
        <v>15</v>
      </c>
    </row>
    <row r="5365" spans="1:41" x14ac:dyDescent="0.3">
      <c r="A5365" t="str">
        <f>"Trad IRN"</f>
        <v>Trad IRN</v>
      </c>
      <c r="B5365" t="str">
        <f>"Bldg IRN"</f>
        <v>Bldg IRN</v>
      </c>
      <c r="C5365" t="s">
        <v>41</v>
      </c>
      <c r="D5365" t="s">
        <v>3</v>
      </c>
      <c r="E5365" t="s">
        <v>80</v>
      </c>
      <c r="F5365" t="s">
        <v>81</v>
      </c>
      <c r="G5365" t="s">
        <v>82</v>
      </c>
      <c r="H5365" t="s">
        <v>83</v>
      </c>
      <c r="I5365" t="str">
        <f>"Trad IRN"</f>
        <v>Trad IRN</v>
      </c>
      <c r="J5365" t="s">
        <v>43</v>
      </c>
      <c r="K5365" t="s">
        <v>44</v>
      </c>
      <c r="L5365" t="s">
        <v>45</v>
      </c>
      <c r="M5365" t="s">
        <v>46</v>
      </c>
      <c r="N5365" t="str">
        <f t="shared" si="530"/>
        <v>08/18/2022</v>
      </c>
      <c r="O5365" t="str">
        <f t="shared" si="529"/>
        <v>12/31/2500</v>
      </c>
      <c r="P5365">
        <v>1</v>
      </c>
      <c r="Q5365">
        <v>1</v>
      </c>
      <c r="S5365">
        <v>0</v>
      </c>
      <c r="T5365">
        <v>1</v>
      </c>
      <c r="U5365">
        <v>0</v>
      </c>
      <c r="V5365" t="str">
        <f>"Trad IRN"</f>
        <v>Trad IRN</v>
      </c>
      <c r="W5365">
        <v>100</v>
      </c>
      <c r="X5365" t="s">
        <v>47</v>
      </c>
      <c r="Z5365" t="s">
        <v>47</v>
      </c>
      <c r="AB5365" t="str">
        <f>"03"</f>
        <v>03</v>
      </c>
      <c r="AC5365" t="s">
        <v>48</v>
      </c>
      <c r="AD5365" t="s">
        <v>49</v>
      </c>
      <c r="AE5365" t="s">
        <v>50</v>
      </c>
      <c r="AF5365">
        <v>0</v>
      </c>
      <c r="AG5365" t="s">
        <v>56</v>
      </c>
      <c r="AH5365" t="str">
        <f>"Trad IRN"</f>
        <v>Trad IRN</v>
      </c>
      <c r="AI5365" t="str">
        <f>"Bldg IRN"</f>
        <v>Bldg IRN</v>
      </c>
      <c r="AJ5365" t="s">
        <v>48</v>
      </c>
      <c r="AK5365" t="s">
        <v>48</v>
      </c>
      <c r="AL5365" t="s">
        <v>53</v>
      </c>
      <c r="AM5365">
        <v>1113.0999999999999</v>
      </c>
      <c r="AN5365">
        <v>1113.0999999999999</v>
      </c>
      <c r="AO5365">
        <v>15</v>
      </c>
    </row>
    <row r="5366" spans="1:41" x14ac:dyDescent="0.3">
      <c r="A5366" t="str">
        <f>"Trad IRN"</f>
        <v>Trad IRN</v>
      </c>
      <c r="B5366" t="str">
        <f>"Bldg IRN"</f>
        <v>Bldg IRN</v>
      </c>
      <c r="C5366" t="s">
        <v>41</v>
      </c>
      <c r="D5366" t="s">
        <v>3</v>
      </c>
      <c r="E5366" t="s">
        <v>80</v>
      </c>
      <c r="F5366" t="s">
        <v>81</v>
      </c>
      <c r="G5366" t="s">
        <v>82</v>
      </c>
      <c r="H5366" t="s">
        <v>83</v>
      </c>
      <c r="I5366" t="str">
        <f>"Trad IRN"</f>
        <v>Trad IRN</v>
      </c>
      <c r="J5366" t="s">
        <v>43</v>
      </c>
      <c r="K5366" t="s">
        <v>44</v>
      </c>
      <c r="L5366" t="s">
        <v>45</v>
      </c>
      <c r="M5366" t="s">
        <v>61</v>
      </c>
      <c r="N5366" t="str">
        <f t="shared" si="530"/>
        <v>08/18/2022</v>
      </c>
      <c r="O5366" t="str">
        <f t="shared" si="529"/>
        <v>12/31/2500</v>
      </c>
      <c r="P5366">
        <v>1</v>
      </c>
      <c r="Q5366">
        <v>1</v>
      </c>
      <c r="S5366">
        <v>0</v>
      </c>
      <c r="T5366">
        <v>1</v>
      </c>
      <c r="U5366">
        <v>0</v>
      </c>
      <c r="V5366" t="str">
        <f>"Trad IRN"</f>
        <v>Trad IRN</v>
      </c>
      <c r="W5366">
        <v>100</v>
      </c>
      <c r="X5366" t="s">
        <v>47</v>
      </c>
      <c r="Z5366" t="s">
        <v>47</v>
      </c>
      <c r="AB5366" t="s">
        <v>57</v>
      </c>
      <c r="AC5366" t="s">
        <v>48</v>
      </c>
      <c r="AD5366" t="s">
        <v>49</v>
      </c>
      <c r="AE5366" t="s">
        <v>50</v>
      </c>
      <c r="AF5366">
        <v>0</v>
      </c>
      <c r="AG5366" t="s">
        <v>56</v>
      </c>
      <c r="AH5366" t="str">
        <f>"Trad IRN"</f>
        <v>Trad IRN</v>
      </c>
      <c r="AI5366" t="str">
        <f>"Bldg IRN"</f>
        <v>Bldg IRN</v>
      </c>
      <c r="AJ5366" t="s">
        <v>48</v>
      </c>
      <c r="AK5366" t="s">
        <v>48</v>
      </c>
      <c r="AL5366" t="s">
        <v>53</v>
      </c>
      <c r="AM5366">
        <v>1113.0999999999999</v>
      </c>
      <c r="AN5366">
        <v>1113.0999999999999</v>
      </c>
      <c r="AO5366">
        <v>15</v>
      </c>
    </row>
    <row r="5367" spans="1:41" x14ac:dyDescent="0.3">
      <c r="A5367" t="str">
        <f>"Trad IRN"</f>
        <v>Trad IRN</v>
      </c>
      <c r="B5367" t="str">
        <f>"Bldg IRN"</f>
        <v>Bldg IRN</v>
      </c>
      <c r="C5367" t="s">
        <v>41</v>
      </c>
      <c r="D5367" t="s">
        <v>3</v>
      </c>
      <c r="E5367" t="s">
        <v>80</v>
      </c>
      <c r="F5367" t="s">
        <v>81</v>
      </c>
      <c r="G5367" t="s">
        <v>82</v>
      </c>
      <c r="H5367" t="s">
        <v>83</v>
      </c>
      <c r="I5367" t="str">
        <f>"Trad IRN"</f>
        <v>Trad IRN</v>
      </c>
      <c r="J5367" t="s">
        <v>43</v>
      </c>
      <c r="K5367" t="s">
        <v>44</v>
      </c>
      <c r="L5367" t="s">
        <v>45</v>
      </c>
      <c r="M5367" t="s">
        <v>46</v>
      </c>
      <c r="N5367" t="str">
        <f t="shared" si="530"/>
        <v>08/18/2022</v>
      </c>
      <c r="O5367" t="str">
        <f t="shared" si="529"/>
        <v>12/31/2500</v>
      </c>
      <c r="P5367">
        <v>1</v>
      </c>
      <c r="Q5367">
        <v>1</v>
      </c>
      <c r="S5367">
        <v>0</v>
      </c>
      <c r="T5367">
        <v>1</v>
      </c>
      <c r="U5367">
        <v>0</v>
      </c>
      <c r="V5367" t="str">
        <f>"Trad IRN"</f>
        <v>Trad IRN</v>
      </c>
      <c r="W5367">
        <v>100</v>
      </c>
      <c r="X5367" t="s">
        <v>47</v>
      </c>
      <c r="Z5367" t="s">
        <v>47</v>
      </c>
      <c r="AB5367" t="str">
        <f>"01"</f>
        <v>01</v>
      </c>
      <c r="AC5367" t="s">
        <v>48</v>
      </c>
      <c r="AD5367" t="s">
        <v>49</v>
      </c>
      <c r="AE5367" t="s">
        <v>50</v>
      </c>
      <c r="AF5367">
        <v>0</v>
      </c>
      <c r="AG5367" t="s">
        <v>56</v>
      </c>
      <c r="AH5367" t="str">
        <f>"Trad IRN"</f>
        <v>Trad IRN</v>
      </c>
      <c r="AI5367" t="str">
        <f>"Bldg IRN"</f>
        <v>Bldg IRN</v>
      </c>
      <c r="AJ5367" t="s">
        <v>48</v>
      </c>
      <c r="AK5367" t="s">
        <v>48</v>
      </c>
      <c r="AL5367" t="s">
        <v>53</v>
      </c>
      <c r="AM5367">
        <v>1113.0999999999999</v>
      </c>
      <c r="AN5367">
        <v>1113.0999999999999</v>
      </c>
      <c r="AO5367">
        <v>15</v>
      </c>
    </row>
    <row r="5368" spans="1:41" x14ac:dyDescent="0.3">
      <c r="A5368" t="str">
        <f>"Trad IRN"</f>
        <v>Trad IRN</v>
      </c>
      <c r="B5368" t="str">
        <f>"Bldg IRN"</f>
        <v>Bldg IRN</v>
      </c>
      <c r="C5368" t="s">
        <v>41</v>
      </c>
      <c r="D5368" t="s">
        <v>3</v>
      </c>
      <c r="E5368" t="s">
        <v>80</v>
      </c>
      <c r="F5368" t="s">
        <v>81</v>
      </c>
      <c r="G5368" t="s">
        <v>82</v>
      </c>
      <c r="H5368" t="s">
        <v>83</v>
      </c>
      <c r="I5368" t="str">
        <f>"Trad IRN"</f>
        <v>Trad IRN</v>
      </c>
      <c r="J5368" t="s">
        <v>43</v>
      </c>
      <c r="K5368" t="s">
        <v>44</v>
      </c>
      <c r="L5368" t="s">
        <v>45</v>
      </c>
      <c r="M5368" t="s">
        <v>46</v>
      </c>
      <c r="N5368" t="str">
        <f t="shared" si="530"/>
        <v>08/18/2022</v>
      </c>
      <c r="O5368" t="str">
        <f t="shared" si="529"/>
        <v>12/31/2500</v>
      </c>
      <c r="P5368">
        <v>1</v>
      </c>
      <c r="Q5368">
        <v>1</v>
      </c>
      <c r="S5368">
        <v>0</v>
      </c>
      <c r="T5368">
        <v>1</v>
      </c>
      <c r="U5368">
        <v>0</v>
      </c>
      <c r="V5368" t="str">
        <f>"Trad IRN"</f>
        <v>Trad IRN</v>
      </c>
      <c r="W5368">
        <v>100</v>
      </c>
      <c r="X5368" t="s">
        <v>47</v>
      </c>
      <c r="Z5368" t="s">
        <v>47</v>
      </c>
      <c r="AB5368" t="str">
        <f>"01"</f>
        <v>01</v>
      </c>
      <c r="AC5368" t="s">
        <v>48</v>
      </c>
      <c r="AD5368" t="s">
        <v>49</v>
      </c>
      <c r="AE5368" t="s">
        <v>50</v>
      </c>
      <c r="AF5368">
        <v>0</v>
      </c>
      <c r="AG5368" t="s">
        <v>56</v>
      </c>
      <c r="AH5368" t="str">
        <f>"Trad IRN"</f>
        <v>Trad IRN</v>
      </c>
      <c r="AI5368" t="str">
        <f>"Bldg IRN"</f>
        <v>Bldg IRN</v>
      </c>
      <c r="AJ5368" t="s">
        <v>48</v>
      </c>
      <c r="AK5368" t="s">
        <v>48</v>
      </c>
      <c r="AL5368" t="s">
        <v>53</v>
      </c>
      <c r="AM5368">
        <v>1113.0999999999999</v>
      </c>
      <c r="AN5368">
        <v>1113.0999999999999</v>
      </c>
      <c r="AO5368">
        <v>15</v>
      </c>
    </row>
    <row r="5369" spans="1:41" x14ac:dyDescent="0.3">
      <c r="A5369" t="str">
        <f>"Trad IRN"</f>
        <v>Trad IRN</v>
      </c>
      <c r="B5369" t="str">
        <f>"Bldg IRN"</f>
        <v>Bldg IRN</v>
      </c>
      <c r="C5369" t="s">
        <v>41</v>
      </c>
      <c r="D5369" t="s">
        <v>3</v>
      </c>
      <c r="E5369" t="s">
        <v>80</v>
      </c>
      <c r="F5369" t="s">
        <v>81</v>
      </c>
      <c r="G5369" t="s">
        <v>82</v>
      </c>
      <c r="H5369" t="s">
        <v>83</v>
      </c>
      <c r="I5369" t="str">
        <f>"Trad IRN"</f>
        <v>Trad IRN</v>
      </c>
      <c r="J5369" t="s">
        <v>43</v>
      </c>
      <c r="K5369" t="s">
        <v>44</v>
      </c>
      <c r="L5369" t="s">
        <v>45</v>
      </c>
      <c r="M5369" t="s">
        <v>46</v>
      </c>
      <c r="N5369" t="str">
        <f t="shared" si="530"/>
        <v>08/18/2022</v>
      </c>
      <c r="O5369" t="str">
        <f t="shared" si="529"/>
        <v>12/31/2500</v>
      </c>
      <c r="P5369">
        <v>1</v>
      </c>
      <c r="Q5369">
        <v>1</v>
      </c>
      <c r="S5369">
        <v>0</v>
      </c>
      <c r="T5369">
        <v>1</v>
      </c>
      <c r="U5369">
        <v>0</v>
      </c>
      <c r="V5369" t="str">
        <f>"Trad IRN"</f>
        <v>Trad IRN</v>
      </c>
      <c r="W5369">
        <v>100</v>
      </c>
      <c r="X5369" t="s">
        <v>47</v>
      </c>
      <c r="Z5369" t="s">
        <v>47</v>
      </c>
      <c r="AB5369" t="str">
        <f>"02"</f>
        <v>02</v>
      </c>
      <c r="AC5369" t="s">
        <v>48</v>
      </c>
      <c r="AD5369" t="s">
        <v>49</v>
      </c>
      <c r="AE5369" t="s">
        <v>50</v>
      </c>
      <c r="AF5369">
        <v>0</v>
      </c>
      <c r="AG5369" t="s">
        <v>56</v>
      </c>
      <c r="AH5369" t="str">
        <f>"Trad IRN"</f>
        <v>Trad IRN</v>
      </c>
      <c r="AI5369" t="str">
        <f>"Bldg IRN"</f>
        <v>Bldg IRN</v>
      </c>
      <c r="AJ5369" t="s">
        <v>48</v>
      </c>
      <c r="AK5369" t="s">
        <v>48</v>
      </c>
      <c r="AL5369" t="s">
        <v>53</v>
      </c>
      <c r="AM5369">
        <v>1113.0999999999999</v>
      </c>
      <c r="AN5369">
        <v>1113.0999999999999</v>
      </c>
      <c r="AO5369">
        <v>15</v>
      </c>
    </row>
    <row r="5370" spans="1:41" x14ac:dyDescent="0.3">
      <c r="A5370" t="str">
        <f>"Trad IRN"</f>
        <v>Trad IRN</v>
      </c>
      <c r="B5370" t="str">
        <f>"Bldg IRN"</f>
        <v>Bldg IRN</v>
      </c>
      <c r="C5370" t="s">
        <v>41</v>
      </c>
      <c r="D5370" t="s">
        <v>3</v>
      </c>
      <c r="E5370" t="s">
        <v>80</v>
      </c>
      <c r="F5370" t="s">
        <v>81</v>
      </c>
      <c r="G5370" t="s">
        <v>82</v>
      </c>
      <c r="H5370" t="s">
        <v>83</v>
      </c>
      <c r="I5370" t="str">
        <f>"Trad IRN"</f>
        <v>Trad IRN</v>
      </c>
      <c r="J5370" t="s">
        <v>43</v>
      </c>
      <c r="K5370" t="s">
        <v>44</v>
      </c>
      <c r="L5370" t="s">
        <v>45</v>
      </c>
      <c r="M5370" t="s">
        <v>46</v>
      </c>
      <c r="N5370" t="str">
        <f t="shared" si="530"/>
        <v>08/18/2022</v>
      </c>
      <c r="O5370" t="str">
        <f t="shared" si="529"/>
        <v>12/31/2500</v>
      </c>
      <c r="P5370">
        <v>1</v>
      </c>
      <c r="Q5370">
        <v>1</v>
      </c>
      <c r="S5370">
        <v>0</v>
      </c>
      <c r="T5370">
        <v>1</v>
      </c>
      <c r="U5370">
        <v>0</v>
      </c>
      <c r="V5370" t="str">
        <f>"Trad IRN"</f>
        <v>Trad IRN</v>
      </c>
      <c r="W5370">
        <v>100</v>
      </c>
      <c r="X5370" t="s">
        <v>47</v>
      </c>
      <c r="Z5370" t="s">
        <v>47</v>
      </c>
      <c r="AB5370" t="str">
        <f>"01"</f>
        <v>01</v>
      </c>
      <c r="AC5370" t="s">
        <v>48</v>
      </c>
      <c r="AD5370" t="s">
        <v>49</v>
      </c>
      <c r="AE5370" t="s">
        <v>55</v>
      </c>
      <c r="AF5370">
        <v>0</v>
      </c>
      <c r="AG5370" t="s">
        <v>56</v>
      </c>
      <c r="AH5370" t="str">
        <f>"Trad IRN"</f>
        <v>Trad IRN</v>
      </c>
      <c r="AI5370" t="str">
        <f>"Bldg IRN"</f>
        <v>Bldg IRN</v>
      </c>
      <c r="AJ5370" t="s">
        <v>48</v>
      </c>
      <c r="AK5370" t="s">
        <v>48</v>
      </c>
      <c r="AL5370" t="s">
        <v>53</v>
      </c>
      <c r="AM5370">
        <v>1113.0999999999999</v>
      </c>
      <c r="AN5370">
        <v>1113.0999999999999</v>
      </c>
      <c r="AO5370">
        <v>15</v>
      </c>
    </row>
    <row r="5371" spans="1:41" x14ac:dyDescent="0.3">
      <c r="A5371" t="str">
        <f>"Trad IRN"</f>
        <v>Trad IRN</v>
      </c>
      <c r="B5371" t="str">
        <f>"Bldg IRN"</f>
        <v>Bldg IRN</v>
      </c>
      <c r="C5371" t="s">
        <v>41</v>
      </c>
      <c r="D5371" t="s">
        <v>3</v>
      </c>
      <c r="E5371" t="s">
        <v>80</v>
      </c>
      <c r="F5371" t="s">
        <v>81</v>
      </c>
      <c r="G5371" t="s">
        <v>82</v>
      </c>
      <c r="H5371" t="s">
        <v>83</v>
      </c>
      <c r="I5371" t="str">
        <f>"Trad IRN"</f>
        <v>Trad IRN</v>
      </c>
      <c r="J5371" t="s">
        <v>43</v>
      </c>
      <c r="K5371" t="s">
        <v>44</v>
      </c>
      <c r="L5371" t="s">
        <v>45</v>
      </c>
      <c r="M5371" t="s">
        <v>46</v>
      </c>
      <c r="N5371" t="str">
        <f t="shared" si="530"/>
        <v>08/18/2022</v>
      </c>
      <c r="O5371" t="str">
        <f t="shared" si="529"/>
        <v>12/31/2500</v>
      </c>
      <c r="P5371">
        <v>1</v>
      </c>
      <c r="Q5371">
        <v>1</v>
      </c>
      <c r="S5371">
        <v>0</v>
      </c>
      <c r="T5371">
        <v>1</v>
      </c>
      <c r="U5371">
        <v>0</v>
      </c>
      <c r="V5371" t="str">
        <f>"Trad IRN"</f>
        <v>Trad IRN</v>
      </c>
      <c r="W5371">
        <v>100</v>
      </c>
      <c r="X5371" t="s">
        <v>47</v>
      </c>
      <c r="Z5371" t="s">
        <v>47</v>
      </c>
      <c r="AB5371" t="str">
        <f>"04"</f>
        <v>04</v>
      </c>
      <c r="AC5371" t="s">
        <v>48</v>
      </c>
      <c r="AD5371" t="s">
        <v>49</v>
      </c>
      <c r="AE5371" t="s">
        <v>50</v>
      </c>
      <c r="AF5371">
        <v>0</v>
      </c>
      <c r="AG5371" t="s">
        <v>56</v>
      </c>
      <c r="AH5371" t="str">
        <f>"Trad IRN"</f>
        <v>Trad IRN</v>
      </c>
      <c r="AI5371" t="str">
        <f>"Bldg IRN"</f>
        <v>Bldg IRN</v>
      </c>
      <c r="AJ5371" t="s">
        <v>48</v>
      </c>
      <c r="AK5371" t="s">
        <v>48</v>
      </c>
      <c r="AL5371" t="s">
        <v>53</v>
      </c>
      <c r="AM5371">
        <v>1113.0999999999999</v>
      </c>
      <c r="AN5371">
        <v>1113.0999999999999</v>
      </c>
      <c r="AO5371">
        <v>15</v>
      </c>
    </row>
    <row r="5372" spans="1:41" x14ac:dyDescent="0.3">
      <c r="A5372" t="str">
        <f>"Trad IRN"</f>
        <v>Trad IRN</v>
      </c>
      <c r="B5372" t="str">
        <f>"Bldg IRN"</f>
        <v>Bldg IRN</v>
      </c>
      <c r="C5372" t="s">
        <v>41</v>
      </c>
      <c r="D5372" t="s">
        <v>3</v>
      </c>
      <c r="E5372" t="s">
        <v>80</v>
      </c>
      <c r="F5372" t="s">
        <v>81</v>
      </c>
      <c r="G5372" t="s">
        <v>82</v>
      </c>
      <c r="H5372" t="s">
        <v>83</v>
      </c>
      <c r="I5372" t="str">
        <f>"Trad IRN"</f>
        <v>Trad IRN</v>
      </c>
      <c r="J5372" t="s">
        <v>43</v>
      </c>
      <c r="K5372" t="s">
        <v>44</v>
      </c>
      <c r="L5372" t="s">
        <v>45</v>
      </c>
      <c r="M5372" t="s">
        <v>46</v>
      </c>
      <c r="N5372" t="str">
        <f t="shared" si="530"/>
        <v>08/18/2022</v>
      </c>
      <c r="O5372" t="str">
        <f t="shared" si="529"/>
        <v>12/31/2500</v>
      </c>
      <c r="P5372">
        <v>1</v>
      </c>
      <c r="Q5372">
        <v>1</v>
      </c>
      <c r="S5372">
        <v>0</v>
      </c>
      <c r="T5372">
        <v>1</v>
      </c>
      <c r="U5372">
        <v>0</v>
      </c>
      <c r="V5372" t="str">
        <f>"Trad IRN"</f>
        <v>Trad IRN</v>
      </c>
      <c r="W5372">
        <v>100</v>
      </c>
      <c r="X5372" t="s">
        <v>47</v>
      </c>
      <c r="Z5372" t="s">
        <v>47</v>
      </c>
      <c r="AB5372" t="str">
        <f>"01"</f>
        <v>01</v>
      </c>
      <c r="AC5372" t="s">
        <v>48</v>
      </c>
      <c r="AD5372" t="s">
        <v>49</v>
      </c>
      <c r="AE5372" t="s">
        <v>50</v>
      </c>
      <c r="AF5372">
        <v>0</v>
      </c>
      <c r="AG5372" t="s">
        <v>56</v>
      </c>
      <c r="AH5372" t="str">
        <f>"Trad IRN"</f>
        <v>Trad IRN</v>
      </c>
      <c r="AI5372" t="str">
        <f>"Bldg IRN"</f>
        <v>Bldg IRN</v>
      </c>
      <c r="AJ5372" t="s">
        <v>48</v>
      </c>
      <c r="AK5372" t="s">
        <v>48</v>
      </c>
      <c r="AL5372" t="s">
        <v>53</v>
      </c>
      <c r="AM5372">
        <v>1113.0999999999999</v>
      </c>
      <c r="AN5372">
        <v>1113.0999999999999</v>
      </c>
      <c r="AO5372">
        <v>15</v>
      </c>
    </row>
    <row r="5373" spans="1:41" x14ac:dyDescent="0.3">
      <c r="A5373" t="str">
        <f>"Trad IRN"</f>
        <v>Trad IRN</v>
      </c>
      <c r="B5373" t="str">
        <f>"Bldg IRN"</f>
        <v>Bldg IRN</v>
      </c>
      <c r="C5373" t="s">
        <v>41</v>
      </c>
      <c r="D5373" t="s">
        <v>3</v>
      </c>
      <c r="E5373" t="s">
        <v>80</v>
      </c>
      <c r="F5373" t="s">
        <v>81</v>
      </c>
      <c r="G5373" t="s">
        <v>82</v>
      </c>
      <c r="H5373" t="s">
        <v>83</v>
      </c>
      <c r="I5373" t="str">
        <f>"Trad IRN"</f>
        <v>Trad IRN</v>
      </c>
      <c r="J5373" t="s">
        <v>43</v>
      </c>
      <c r="K5373" t="s">
        <v>44</v>
      </c>
      <c r="L5373" t="s">
        <v>45</v>
      </c>
      <c r="M5373" t="s">
        <v>46</v>
      </c>
      <c r="N5373" t="str">
        <f t="shared" si="530"/>
        <v>08/18/2022</v>
      </c>
      <c r="O5373" t="str">
        <f t="shared" si="529"/>
        <v>12/31/2500</v>
      </c>
      <c r="P5373">
        <v>1</v>
      </c>
      <c r="Q5373">
        <v>1</v>
      </c>
      <c r="S5373">
        <v>0</v>
      </c>
      <c r="T5373">
        <v>1</v>
      </c>
      <c r="U5373">
        <v>0</v>
      </c>
      <c r="V5373" t="str">
        <f>"Trad IRN"</f>
        <v>Trad IRN</v>
      </c>
      <c r="W5373">
        <v>100</v>
      </c>
      <c r="X5373" t="s">
        <v>47</v>
      </c>
      <c r="Z5373" t="s">
        <v>47</v>
      </c>
      <c r="AB5373" t="str">
        <f>"02"</f>
        <v>02</v>
      </c>
      <c r="AC5373" t="s">
        <v>48</v>
      </c>
      <c r="AD5373" t="s">
        <v>49</v>
      </c>
      <c r="AE5373" t="s">
        <v>55</v>
      </c>
      <c r="AF5373">
        <v>0</v>
      </c>
      <c r="AG5373" t="s">
        <v>56</v>
      </c>
      <c r="AH5373" t="str">
        <f>"Trad IRN"</f>
        <v>Trad IRN</v>
      </c>
      <c r="AI5373" t="str">
        <f>"Bldg IRN"</f>
        <v>Bldg IRN</v>
      </c>
      <c r="AJ5373" t="s">
        <v>48</v>
      </c>
      <c r="AK5373" t="s">
        <v>48</v>
      </c>
      <c r="AL5373" t="s">
        <v>53</v>
      </c>
      <c r="AM5373">
        <v>1113.0999999999999</v>
      </c>
      <c r="AN5373">
        <v>1113.0999999999999</v>
      </c>
      <c r="AO5373">
        <v>15</v>
      </c>
    </row>
    <row r="5374" spans="1:41" x14ac:dyDescent="0.3">
      <c r="A5374" t="str">
        <f>"Trad IRN"</f>
        <v>Trad IRN</v>
      </c>
      <c r="B5374" t="str">
        <f>"Bldg IRN"</f>
        <v>Bldg IRN</v>
      </c>
      <c r="C5374" t="s">
        <v>41</v>
      </c>
      <c r="D5374" t="s">
        <v>3</v>
      </c>
      <c r="E5374" t="s">
        <v>80</v>
      </c>
      <c r="F5374" t="s">
        <v>81</v>
      </c>
      <c r="G5374" t="s">
        <v>82</v>
      </c>
      <c r="H5374" t="s">
        <v>83</v>
      </c>
      <c r="I5374" t="str">
        <f>"Trad IRN"</f>
        <v>Trad IRN</v>
      </c>
      <c r="J5374" t="s">
        <v>43</v>
      </c>
      <c r="K5374" t="s">
        <v>44</v>
      </c>
      <c r="L5374" t="s">
        <v>45</v>
      </c>
      <c r="M5374" t="s">
        <v>46</v>
      </c>
      <c r="N5374" t="str">
        <f>"11/16/2022"</f>
        <v>11/16/2022</v>
      </c>
      <c r="O5374" t="str">
        <f t="shared" si="529"/>
        <v>12/31/2500</v>
      </c>
      <c r="P5374">
        <v>0.66328299999999996</v>
      </c>
      <c r="Q5374">
        <v>0.66328299999999996</v>
      </c>
      <c r="S5374">
        <v>0</v>
      </c>
      <c r="T5374">
        <v>0.66328299999999996</v>
      </c>
      <c r="U5374">
        <v>0</v>
      </c>
      <c r="V5374" t="str">
        <f>"Trad IRN"</f>
        <v>Trad IRN</v>
      </c>
      <c r="W5374">
        <v>100</v>
      </c>
      <c r="X5374" t="s">
        <v>47</v>
      </c>
      <c r="Z5374" t="s">
        <v>47</v>
      </c>
      <c r="AB5374" t="s">
        <v>57</v>
      </c>
      <c r="AC5374" t="s">
        <v>48</v>
      </c>
      <c r="AD5374" t="s">
        <v>49</v>
      </c>
      <c r="AE5374" t="s">
        <v>55</v>
      </c>
      <c r="AF5374">
        <v>0</v>
      </c>
      <c r="AG5374" t="s">
        <v>56</v>
      </c>
      <c r="AH5374" t="str">
        <f>"Trad IRN"</f>
        <v>Trad IRN</v>
      </c>
      <c r="AI5374" t="str">
        <f>"Bldg IRN"</f>
        <v>Bldg IRN</v>
      </c>
      <c r="AJ5374" t="s">
        <v>48</v>
      </c>
      <c r="AK5374" t="s">
        <v>48</v>
      </c>
      <c r="AL5374" t="s">
        <v>53</v>
      </c>
      <c r="AM5374">
        <v>738.3</v>
      </c>
      <c r="AN5374">
        <v>1113.0999999999999</v>
      </c>
      <c r="AO5374">
        <v>15</v>
      </c>
    </row>
    <row r="5375" spans="1:41" x14ac:dyDescent="0.3">
      <c r="A5375" t="str">
        <f>"Trad IRN"</f>
        <v>Trad IRN</v>
      </c>
      <c r="B5375" t="str">
        <f>"Bldg IRN"</f>
        <v>Bldg IRN</v>
      </c>
      <c r="C5375" t="s">
        <v>41</v>
      </c>
      <c r="D5375" t="s">
        <v>3</v>
      </c>
      <c r="E5375" t="s">
        <v>80</v>
      </c>
      <c r="F5375" t="s">
        <v>81</v>
      </c>
      <c r="G5375" t="s">
        <v>82</v>
      </c>
      <c r="H5375" t="s">
        <v>83</v>
      </c>
      <c r="I5375" t="str">
        <f>"Trad IRN"</f>
        <v>Trad IRN</v>
      </c>
      <c r="J5375" t="s">
        <v>43</v>
      </c>
      <c r="K5375" t="s">
        <v>44</v>
      </c>
      <c r="L5375" t="s">
        <v>45</v>
      </c>
      <c r="M5375" t="s">
        <v>46</v>
      </c>
      <c r="N5375" t="str">
        <f>"11/14/2022"</f>
        <v>11/14/2022</v>
      </c>
      <c r="O5375" t="str">
        <f>"11/15/2022"</f>
        <v>11/15/2022</v>
      </c>
      <c r="P5375">
        <v>1.1535E-2</v>
      </c>
      <c r="Q5375">
        <v>1.1535E-2</v>
      </c>
      <c r="S5375">
        <v>0</v>
      </c>
      <c r="T5375">
        <v>1.1535E-2</v>
      </c>
      <c r="U5375">
        <v>0</v>
      </c>
      <c r="V5375" t="str">
        <f>"Trad IRN"</f>
        <v>Trad IRN</v>
      </c>
      <c r="W5375">
        <v>100</v>
      </c>
      <c r="X5375" t="s">
        <v>47</v>
      </c>
      <c r="Z5375" t="s">
        <v>47</v>
      </c>
      <c r="AB5375" t="s">
        <v>57</v>
      </c>
      <c r="AC5375" t="s">
        <v>48</v>
      </c>
      <c r="AD5375" t="s">
        <v>49</v>
      </c>
      <c r="AE5375" t="s">
        <v>50</v>
      </c>
      <c r="AF5375">
        <v>0</v>
      </c>
      <c r="AG5375" t="s">
        <v>56</v>
      </c>
      <c r="AH5375" t="str">
        <f>"Trad IRN"</f>
        <v>Trad IRN</v>
      </c>
      <c r="AI5375" t="str">
        <f>"Bldg IRN"</f>
        <v>Bldg IRN</v>
      </c>
      <c r="AJ5375" t="s">
        <v>48</v>
      </c>
      <c r="AK5375" t="s">
        <v>48</v>
      </c>
      <c r="AL5375" t="s">
        <v>53</v>
      </c>
      <c r="AM5375">
        <v>12.84</v>
      </c>
      <c r="AN5375">
        <v>1113.0999999999999</v>
      </c>
      <c r="AO5375">
        <v>15</v>
      </c>
    </row>
    <row r="5376" spans="1:41" x14ac:dyDescent="0.3">
      <c r="A5376" t="str">
        <f>"Trad IRN"</f>
        <v>Trad IRN</v>
      </c>
      <c r="B5376" t="str">
        <f>"Bldg IRN"</f>
        <v>Bldg IRN</v>
      </c>
      <c r="C5376" t="s">
        <v>41</v>
      </c>
      <c r="D5376" t="s">
        <v>3</v>
      </c>
      <c r="E5376" t="s">
        <v>80</v>
      </c>
      <c r="F5376" t="s">
        <v>81</v>
      </c>
      <c r="G5376" t="s">
        <v>82</v>
      </c>
      <c r="H5376" t="s">
        <v>83</v>
      </c>
      <c r="I5376" t="str">
        <f>"Trad IRN"</f>
        <v>Trad IRN</v>
      </c>
      <c r="J5376" t="s">
        <v>43</v>
      </c>
      <c r="K5376" t="s">
        <v>44</v>
      </c>
      <c r="L5376" t="s">
        <v>45</v>
      </c>
      <c r="M5376" t="s">
        <v>46</v>
      </c>
      <c r="N5376" t="str">
        <f t="shared" ref="N5376:N5402" si="531">"08/18/2022"</f>
        <v>08/18/2022</v>
      </c>
      <c r="O5376" t="str">
        <f t="shared" ref="O5376:O5401" si="532">"12/31/2500"</f>
        <v>12/31/2500</v>
      </c>
      <c r="P5376">
        <v>1</v>
      </c>
      <c r="Q5376">
        <v>1</v>
      </c>
      <c r="S5376">
        <v>0</v>
      </c>
      <c r="T5376">
        <v>1</v>
      </c>
      <c r="U5376">
        <v>0</v>
      </c>
      <c r="V5376" t="str">
        <f>"Trad IRN"</f>
        <v>Trad IRN</v>
      </c>
      <c r="W5376">
        <v>100</v>
      </c>
      <c r="X5376" t="s">
        <v>47</v>
      </c>
      <c r="Z5376" t="s">
        <v>47</v>
      </c>
      <c r="AB5376" t="str">
        <f>"04"</f>
        <v>04</v>
      </c>
      <c r="AC5376" t="s">
        <v>48</v>
      </c>
      <c r="AD5376" t="s">
        <v>49</v>
      </c>
      <c r="AE5376" t="s">
        <v>50</v>
      </c>
      <c r="AF5376">
        <v>0</v>
      </c>
      <c r="AG5376" t="s">
        <v>56</v>
      </c>
      <c r="AH5376" t="str">
        <f>"Trad IRN"</f>
        <v>Trad IRN</v>
      </c>
      <c r="AI5376" t="str">
        <f>"Bldg IRN"</f>
        <v>Bldg IRN</v>
      </c>
      <c r="AJ5376" t="s">
        <v>48</v>
      </c>
      <c r="AK5376" t="s">
        <v>48</v>
      </c>
      <c r="AL5376" t="s">
        <v>53</v>
      </c>
      <c r="AM5376">
        <v>1113.0999999999999</v>
      </c>
      <c r="AN5376">
        <v>1113.0999999999999</v>
      </c>
      <c r="AO5376">
        <v>15</v>
      </c>
    </row>
    <row r="5377" spans="1:41" x14ac:dyDescent="0.3">
      <c r="A5377" t="str">
        <f>"Trad IRN"</f>
        <v>Trad IRN</v>
      </c>
      <c r="B5377" t="str">
        <f>"Bldg IRN"</f>
        <v>Bldg IRN</v>
      </c>
      <c r="C5377" t="s">
        <v>41</v>
      </c>
      <c r="D5377" t="s">
        <v>3</v>
      </c>
      <c r="E5377" t="s">
        <v>80</v>
      </c>
      <c r="F5377" t="s">
        <v>81</v>
      </c>
      <c r="G5377" t="s">
        <v>82</v>
      </c>
      <c r="H5377" t="s">
        <v>83</v>
      </c>
      <c r="I5377" t="str">
        <f>"Trad IRN"</f>
        <v>Trad IRN</v>
      </c>
      <c r="J5377" t="s">
        <v>43</v>
      </c>
      <c r="K5377" t="s">
        <v>44</v>
      </c>
      <c r="L5377" t="s">
        <v>45</v>
      </c>
      <c r="M5377" t="s">
        <v>46</v>
      </c>
      <c r="N5377" t="str">
        <f t="shared" si="531"/>
        <v>08/18/2022</v>
      </c>
      <c r="O5377" t="str">
        <f t="shared" si="532"/>
        <v>12/31/2500</v>
      </c>
      <c r="P5377">
        <v>1</v>
      </c>
      <c r="Q5377">
        <v>1</v>
      </c>
      <c r="R5377">
        <v>1</v>
      </c>
      <c r="S5377">
        <v>0</v>
      </c>
      <c r="T5377">
        <v>1</v>
      </c>
      <c r="U5377">
        <v>0</v>
      </c>
      <c r="V5377" t="str">
        <f>"Trad IRN"</f>
        <v>Trad IRN</v>
      </c>
      <c r="W5377">
        <v>100</v>
      </c>
      <c r="X5377" t="s">
        <v>47</v>
      </c>
      <c r="Z5377" t="s">
        <v>47</v>
      </c>
      <c r="AB5377" t="str">
        <f>"04"</f>
        <v>04</v>
      </c>
      <c r="AC5377" t="str">
        <f>"15"</f>
        <v>15</v>
      </c>
      <c r="AD5377" t="str">
        <f>"2"</f>
        <v>2</v>
      </c>
      <c r="AE5377" t="s">
        <v>50</v>
      </c>
      <c r="AF5377">
        <v>0</v>
      </c>
      <c r="AG5377" t="s">
        <v>56</v>
      </c>
      <c r="AH5377" t="str">
        <f>"Trad IRN"</f>
        <v>Trad IRN</v>
      </c>
      <c r="AI5377" t="str">
        <f>"Bldg IRN"</f>
        <v>Bldg IRN</v>
      </c>
      <c r="AJ5377" t="s">
        <v>48</v>
      </c>
      <c r="AK5377" t="s">
        <v>48</v>
      </c>
      <c r="AL5377" t="s">
        <v>53</v>
      </c>
      <c r="AM5377">
        <v>1113.0999999999999</v>
      </c>
      <c r="AN5377">
        <v>1113.0999999999999</v>
      </c>
      <c r="AO5377">
        <v>15</v>
      </c>
    </row>
    <row r="5378" spans="1:41" x14ac:dyDescent="0.3">
      <c r="A5378" t="str">
        <f>"Trad IRN"</f>
        <v>Trad IRN</v>
      </c>
      <c r="B5378" t="str">
        <f>"Bldg IRN"</f>
        <v>Bldg IRN</v>
      </c>
      <c r="C5378" t="s">
        <v>41</v>
      </c>
      <c r="D5378" t="s">
        <v>3</v>
      </c>
      <c r="E5378" t="s">
        <v>80</v>
      </c>
      <c r="F5378" t="s">
        <v>81</v>
      </c>
      <c r="G5378" t="s">
        <v>82</v>
      </c>
      <c r="H5378" t="s">
        <v>83</v>
      </c>
      <c r="I5378" t="str">
        <f>"Trad IRN"</f>
        <v>Trad IRN</v>
      </c>
      <c r="J5378" t="s">
        <v>43</v>
      </c>
      <c r="K5378" t="s">
        <v>44</v>
      </c>
      <c r="L5378" t="s">
        <v>45</v>
      </c>
      <c r="M5378" t="s">
        <v>46</v>
      </c>
      <c r="N5378" t="str">
        <f t="shared" si="531"/>
        <v>08/18/2022</v>
      </c>
      <c r="O5378" t="str">
        <f t="shared" si="532"/>
        <v>12/31/2500</v>
      </c>
      <c r="P5378">
        <v>1</v>
      </c>
      <c r="Q5378">
        <v>1</v>
      </c>
      <c r="S5378">
        <v>0</v>
      </c>
      <c r="T5378">
        <v>1</v>
      </c>
      <c r="U5378">
        <v>0</v>
      </c>
      <c r="V5378" t="str">
        <f>"Trad IRN"</f>
        <v>Trad IRN</v>
      </c>
      <c r="W5378">
        <v>100</v>
      </c>
      <c r="X5378" t="s">
        <v>47</v>
      </c>
      <c r="Z5378" t="s">
        <v>47</v>
      </c>
      <c r="AB5378" t="str">
        <f>"01"</f>
        <v>01</v>
      </c>
      <c r="AC5378" t="s">
        <v>48</v>
      </c>
      <c r="AD5378" t="s">
        <v>49</v>
      </c>
      <c r="AE5378" t="s">
        <v>50</v>
      </c>
      <c r="AF5378">
        <v>0</v>
      </c>
      <c r="AG5378" t="s">
        <v>56</v>
      </c>
      <c r="AH5378" t="str">
        <f>"Trad IRN"</f>
        <v>Trad IRN</v>
      </c>
      <c r="AI5378" t="str">
        <f>"Bldg IRN"</f>
        <v>Bldg IRN</v>
      </c>
      <c r="AJ5378" t="s">
        <v>48</v>
      </c>
      <c r="AK5378" t="s">
        <v>48</v>
      </c>
      <c r="AL5378" t="s">
        <v>53</v>
      </c>
      <c r="AM5378">
        <v>1113.0999999999999</v>
      </c>
      <c r="AN5378">
        <v>1113.0999999999999</v>
      </c>
      <c r="AO5378">
        <v>15</v>
      </c>
    </row>
    <row r="5379" spans="1:41" x14ac:dyDescent="0.3">
      <c r="A5379" t="str">
        <f>"Trad IRN"</f>
        <v>Trad IRN</v>
      </c>
      <c r="B5379" t="str">
        <f>"Bldg IRN"</f>
        <v>Bldg IRN</v>
      </c>
      <c r="C5379" t="s">
        <v>41</v>
      </c>
      <c r="D5379" t="s">
        <v>3</v>
      </c>
      <c r="E5379" t="s">
        <v>80</v>
      </c>
      <c r="F5379" t="s">
        <v>81</v>
      </c>
      <c r="G5379" t="s">
        <v>82</v>
      </c>
      <c r="H5379" t="s">
        <v>83</v>
      </c>
      <c r="I5379" t="str">
        <f>"Trad IRN"</f>
        <v>Trad IRN</v>
      </c>
      <c r="J5379" t="s">
        <v>43</v>
      </c>
      <c r="K5379" t="s">
        <v>44</v>
      </c>
      <c r="L5379" t="s">
        <v>45</v>
      </c>
      <c r="M5379" t="s">
        <v>46</v>
      </c>
      <c r="N5379" t="str">
        <f t="shared" si="531"/>
        <v>08/18/2022</v>
      </c>
      <c r="O5379" t="str">
        <f t="shared" si="532"/>
        <v>12/31/2500</v>
      </c>
      <c r="P5379">
        <v>1</v>
      </c>
      <c r="Q5379">
        <v>1</v>
      </c>
      <c r="S5379">
        <v>0</v>
      </c>
      <c r="T5379">
        <v>1</v>
      </c>
      <c r="U5379">
        <v>0</v>
      </c>
      <c r="V5379" t="str">
        <f>"Trad IRN"</f>
        <v>Trad IRN</v>
      </c>
      <c r="W5379">
        <v>100</v>
      </c>
      <c r="X5379" t="s">
        <v>47</v>
      </c>
      <c r="Z5379" t="s">
        <v>47</v>
      </c>
      <c r="AB5379" t="str">
        <f>"03"</f>
        <v>03</v>
      </c>
      <c r="AC5379" t="s">
        <v>48</v>
      </c>
      <c r="AD5379" t="s">
        <v>49</v>
      </c>
      <c r="AE5379" t="s">
        <v>50</v>
      </c>
      <c r="AF5379">
        <v>0</v>
      </c>
      <c r="AG5379" t="s">
        <v>56</v>
      </c>
      <c r="AH5379" t="str">
        <f>"Trad IRN"</f>
        <v>Trad IRN</v>
      </c>
      <c r="AI5379" t="str">
        <f>"Bldg IRN"</f>
        <v>Bldg IRN</v>
      </c>
      <c r="AJ5379" t="s">
        <v>48</v>
      </c>
      <c r="AK5379" t="s">
        <v>48</v>
      </c>
      <c r="AL5379" t="s">
        <v>53</v>
      </c>
      <c r="AM5379">
        <v>1113.0999999999999</v>
      </c>
      <c r="AN5379">
        <v>1113.0999999999999</v>
      </c>
      <c r="AO5379">
        <v>15</v>
      </c>
    </row>
    <row r="5380" spans="1:41" x14ac:dyDescent="0.3">
      <c r="A5380" t="str">
        <f>"Trad IRN"</f>
        <v>Trad IRN</v>
      </c>
      <c r="B5380" t="str">
        <f>"Bldg IRN"</f>
        <v>Bldg IRN</v>
      </c>
      <c r="C5380" t="s">
        <v>41</v>
      </c>
      <c r="D5380" t="s">
        <v>3</v>
      </c>
      <c r="E5380" t="s">
        <v>80</v>
      </c>
      <c r="F5380" t="s">
        <v>81</v>
      </c>
      <c r="G5380" t="s">
        <v>82</v>
      </c>
      <c r="H5380" t="s">
        <v>83</v>
      </c>
      <c r="I5380" t="str">
        <f>"Trad IRN"</f>
        <v>Trad IRN</v>
      </c>
      <c r="J5380" t="s">
        <v>43</v>
      </c>
      <c r="K5380" t="s">
        <v>44</v>
      </c>
      <c r="L5380" t="s">
        <v>45</v>
      </c>
      <c r="M5380" t="s">
        <v>46</v>
      </c>
      <c r="N5380" t="str">
        <f t="shared" si="531"/>
        <v>08/18/2022</v>
      </c>
      <c r="O5380" t="str">
        <f t="shared" si="532"/>
        <v>12/31/2500</v>
      </c>
      <c r="P5380">
        <v>1</v>
      </c>
      <c r="Q5380">
        <v>1</v>
      </c>
      <c r="S5380">
        <v>0</v>
      </c>
      <c r="T5380">
        <v>1</v>
      </c>
      <c r="U5380">
        <v>0</v>
      </c>
      <c r="V5380" t="str">
        <f>"Trad IRN"</f>
        <v>Trad IRN</v>
      </c>
      <c r="W5380">
        <v>100</v>
      </c>
      <c r="X5380" t="s">
        <v>47</v>
      </c>
      <c r="Z5380" t="s">
        <v>47</v>
      </c>
      <c r="AB5380" t="str">
        <f>"03"</f>
        <v>03</v>
      </c>
      <c r="AC5380" t="s">
        <v>48</v>
      </c>
      <c r="AD5380" t="s">
        <v>49</v>
      </c>
      <c r="AE5380" t="s">
        <v>50</v>
      </c>
      <c r="AF5380">
        <v>0</v>
      </c>
      <c r="AG5380" t="s">
        <v>56</v>
      </c>
      <c r="AH5380" t="str">
        <f>"Trad IRN"</f>
        <v>Trad IRN</v>
      </c>
      <c r="AI5380" t="str">
        <f>"Bldg IRN"</f>
        <v>Bldg IRN</v>
      </c>
      <c r="AJ5380" t="s">
        <v>48</v>
      </c>
      <c r="AK5380" t="s">
        <v>48</v>
      </c>
      <c r="AL5380" t="s">
        <v>53</v>
      </c>
      <c r="AM5380">
        <v>1113.0999999999999</v>
      </c>
      <c r="AN5380">
        <v>1113.0999999999999</v>
      </c>
      <c r="AO5380">
        <v>15</v>
      </c>
    </row>
    <row r="5381" spans="1:41" x14ac:dyDescent="0.3">
      <c r="A5381" t="str">
        <f>"Trad IRN"</f>
        <v>Trad IRN</v>
      </c>
      <c r="B5381" t="str">
        <f>"Bldg IRN"</f>
        <v>Bldg IRN</v>
      </c>
      <c r="C5381" t="s">
        <v>41</v>
      </c>
      <c r="D5381" t="s">
        <v>3</v>
      </c>
      <c r="E5381" t="s">
        <v>80</v>
      </c>
      <c r="F5381" t="s">
        <v>81</v>
      </c>
      <c r="G5381" t="s">
        <v>82</v>
      </c>
      <c r="H5381" t="s">
        <v>83</v>
      </c>
      <c r="I5381" t="str">
        <f>"Trad IRN"</f>
        <v>Trad IRN</v>
      </c>
      <c r="J5381" t="s">
        <v>43</v>
      </c>
      <c r="K5381" t="s">
        <v>44</v>
      </c>
      <c r="L5381" t="s">
        <v>45</v>
      </c>
      <c r="M5381" t="s">
        <v>46</v>
      </c>
      <c r="N5381" t="str">
        <f t="shared" si="531"/>
        <v>08/18/2022</v>
      </c>
      <c r="O5381" t="str">
        <f t="shared" si="532"/>
        <v>12/31/2500</v>
      </c>
      <c r="P5381">
        <v>1</v>
      </c>
      <c r="Q5381">
        <v>1</v>
      </c>
      <c r="S5381">
        <v>0</v>
      </c>
      <c r="T5381">
        <v>1</v>
      </c>
      <c r="U5381">
        <v>0</v>
      </c>
      <c r="V5381" t="str">
        <f>"Trad IRN"</f>
        <v>Trad IRN</v>
      </c>
      <c r="W5381">
        <v>100</v>
      </c>
      <c r="X5381" t="s">
        <v>47</v>
      </c>
      <c r="Z5381" t="s">
        <v>47</v>
      </c>
      <c r="AB5381" t="s">
        <v>57</v>
      </c>
      <c r="AC5381" t="s">
        <v>48</v>
      </c>
      <c r="AD5381" t="s">
        <v>49</v>
      </c>
      <c r="AE5381" t="s">
        <v>50</v>
      </c>
      <c r="AF5381">
        <v>0</v>
      </c>
      <c r="AG5381" t="s">
        <v>56</v>
      </c>
      <c r="AH5381" t="str">
        <f>"Trad IRN"</f>
        <v>Trad IRN</v>
      </c>
      <c r="AI5381" t="str">
        <f>"Bldg IRN"</f>
        <v>Bldg IRN</v>
      </c>
      <c r="AJ5381" t="s">
        <v>48</v>
      </c>
      <c r="AK5381" t="s">
        <v>48</v>
      </c>
      <c r="AL5381" t="s">
        <v>53</v>
      </c>
      <c r="AM5381">
        <v>1113.0999999999999</v>
      </c>
      <c r="AN5381">
        <v>1113.0999999999999</v>
      </c>
      <c r="AO5381">
        <v>15</v>
      </c>
    </row>
    <row r="5382" spans="1:41" x14ac:dyDescent="0.3">
      <c r="A5382" t="str">
        <f>"Trad IRN"</f>
        <v>Trad IRN</v>
      </c>
      <c r="B5382" t="str">
        <f>"Bldg IRN"</f>
        <v>Bldg IRN</v>
      </c>
      <c r="C5382" t="s">
        <v>41</v>
      </c>
      <c r="D5382" t="s">
        <v>3</v>
      </c>
      <c r="E5382" t="s">
        <v>80</v>
      </c>
      <c r="F5382" t="s">
        <v>81</v>
      </c>
      <c r="G5382" t="s">
        <v>82</v>
      </c>
      <c r="H5382" t="s">
        <v>83</v>
      </c>
      <c r="I5382" t="str">
        <f>"Trad IRN"</f>
        <v>Trad IRN</v>
      </c>
      <c r="J5382" t="s">
        <v>43</v>
      </c>
      <c r="K5382" t="s">
        <v>44</v>
      </c>
      <c r="L5382" t="s">
        <v>45</v>
      </c>
      <c r="M5382" t="s">
        <v>46</v>
      </c>
      <c r="N5382" t="str">
        <f t="shared" si="531"/>
        <v>08/18/2022</v>
      </c>
      <c r="O5382" t="str">
        <f t="shared" si="532"/>
        <v>12/31/2500</v>
      </c>
      <c r="P5382">
        <v>1</v>
      </c>
      <c r="Q5382">
        <v>1</v>
      </c>
      <c r="S5382">
        <v>0</v>
      </c>
      <c r="T5382">
        <v>1</v>
      </c>
      <c r="U5382">
        <v>0</v>
      </c>
      <c r="V5382" t="str">
        <f>"Trad IRN"</f>
        <v>Trad IRN</v>
      </c>
      <c r="W5382">
        <v>100</v>
      </c>
      <c r="X5382" t="s">
        <v>47</v>
      </c>
      <c r="Z5382" t="s">
        <v>47</v>
      </c>
      <c r="AB5382" t="str">
        <f>"02"</f>
        <v>02</v>
      </c>
      <c r="AC5382" t="s">
        <v>48</v>
      </c>
      <c r="AD5382" t="s">
        <v>49</v>
      </c>
      <c r="AE5382" t="s">
        <v>50</v>
      </c>
      <c r="AF5382">
        <v>0</v>
      </c>
      <c r="AG5382" t="s">
        <v>56</v>
      </c>
      <c r="AH5382" t="str">
        <f>"Trad IRN"</f>
        <v>Trad IRN</v>
      </c>
      <c r="AI5382" t="str">
        <f>"Bldg IRN"</f>
        <v>Bldg IRN</v>
      </c>
      <c r="AJ5382" t="s">
        <v>48</v>
      </c>
      <c r="AK5382" t="s">
        <v>48</v>
      </c>
      <c r="AL5382" t="s">
        <v>53</v>
      </c>
      <c r="AM5382">
        <v>1113.0999999999999</v>
      </c>
      <c r="AN5382">
        <v>1113.0999999999999</v>
      </c>
      <c r="AO5382">
        <v>15</v>
      </c>
    </row>
    <row r="5383" spans="1:41" x14ac:dyDescent="0.3">
      <c r="A5383" t="str">
        <f>"Trad IRN"</f>
        <v>Trad IRN</v>
      </c>
      <c r="B5383" t="str">
        <f>"Bldg IRN"</f>
        <v>Bldg IRN</v>
      </c>
      <c r="C5383" t="s">
        <v>41</v>
      </c>
      <c r="D5383" t="s">
        <v>3</v>
      </c>
      <c r="E5383" t="s">
        <v>80</v>
      </c>
      <c r="F5383" t="s">
        <v>81</v>
      </c>
      <c r="G5383" t="s">
        <v>82</v>
      </c>
      <c r="H5383" t="s">
        <v>83</v>
      </c>
      <c r="I5383" t="str">
        <f>"Trad IRN"</f>
        <v>Trad IRN</v>
      </c>
      <c r="J5383" t="s">
        <v>43</v>
      </c>
      <c r="K5383" t="s">
        <v>44</v>
      </c>
      <c r="L5383" t="s">
        <v>45</v>
      </c>
      <c r="M5383" t="s">
        <v>61</v>
      </c>
      <c r="N5383" t="str">
        <f t="shared" si="531"/>
        <v>08/18/2022</v>
      </c>
      <c r="O5383" t="str">
        <f t="shared" si="532"/>
        <v>12/31/2500</v>
      </c>
      <c r="P5383">
        <v>1</v>
      </c>
      <c r="Q5383">
        <v>1</v>
      </c>
      <c r="S5383">
        <v>0</v>
      </c>
      <c r="T5383">
        <v>1</v>
      </c>
      <c r="U5383">
        <v>0</v>
      </c>
      <c r="V5383" t="str">
        <f>"Trad IRN"</f>
        <v>Trad IRN</v>
      </c>
      <c r="W5383">
        <v>100</v>
      </c>
      <c r="X5383" t="s">
        <v>47</v>
      </c>
      <c r="Z5383" t="s">
        <v>47</v>
      </c>
      <c r="AB5383" t="s">
        <v>57</v>
      </c>
      <c r="AC5383" t="s">
        <v>48</v>
      </c>
      <c r="AD5383" t="s">
        <v>49</v>
      </c>
      <c r="AE5383" t="s">
        <v>50</v>
      </c>
      <c r="AF5383">
        <v>0</v>
      </c>
      <c r="AG5383" t="s">
        <v>56</v>
      </c>
      <c r="AH5383" t="str">
        <f>"Trad IRN"</f>
        <v>Trad IRN</v>
      </c>
      <c r="AI5383" t="str">
        <f>"Bldg IRN"</f>
        <v>Bldg IRN</v>
      </c>
      <c r="AJ5383" t="s">
        <v>48</v>
      </c>
      <c r="AK5383" t="s">
        <v>48</v>
      </c>
      <c r="AL5383" t="s">
        <v>53</v>
      </c>
      <c r="AM5383">
        <v>1113.0999999999999</v>
      </c>
      <c r="AN5383">
        <v>1113.0999999999999</v>
      </c>
      <c r="AO5383">
        <v>15</v>
      </c>
    </row>
    <row r="5384" spans="1:41" x14ac:dyDescent="0.3">
      <c r="A5384" t="str">
        <f>"Trad IRN"</f>
        <v>Trad IRN</v>
      </c>
      <c r="B5384" t="str">
        <f>"Bldg IRN"</f>
        <v>Bldg IRN</v>
      </c>
      <c r="C5384" t="s">
        <v>41</v>
      </c>
      <c r="D5384" t="s">
        <v>3</v>
      </c>
      <c r="E5384" t="s">
        <v>80</v>
      </c>
      <c r="F5384" t="s">
        <v>81</v>
      </c>
      <c r="G5384" t="s">
        <v>82</v>
      </c>
      <c r="H5384" t="s">
        <v>83</v>
      </c>
      <c r="I5384" t="str">
        <f>"Trad IRN"</f>
        <v>Trad IRN</v>
      </c>
      <c r="J5384" t="s">
        <v>43</v>
      </c>
      <c r="K5384" t="s">
        <v>44</v>
      </c>
      <c r="L5384" t="s">
        <v>45</v>
      </c>
      <c r="M5384" t="s">
        <v>46</v>
      </c>
      <c r="N5384" t="str">
        <f t="shared" si="531"/>
        <v>08/18/2022</v>
      </c>
      <c r="O5384" t="str">
        <f t="shared" si="532"/>
        <v>12/31/2500</v>
      </c>
      <c r="P5384">
        <v>1</v>
      </c>
      <c r="Q5384">
        <v>1</v>
      </c>
      <c r="S5384">
        <v>0</v>
      </c>
      <c r="T5384">
        <v>1</v>
      </c>
      <c r="U5384">
        <v>0</v>
      </c>
      <c r="V5384" t="str">
        <f>"Trad IRN"</f>
        <v>Trad IRN</v>
      </c>
      <c r="W5384">
        <v>100</v>
      </c>
      <c r="X5384" t="s">
        <v>47</v>
      </c>
      <c r="Z5384" t="s">
        <v>47</v>
      </c>
      <c r="AB5384" t="s">
        <v>57</v>
      </c>
      <c r="AC5384" t="s">
        <v>48</v>
      </c>
      <c r="AD5384" t="s">
        <v>49</v>
      </c>
      <c r="AE5384" t="s">
        <v>50</v>
      </c>
      <c r="AF5384">
        <v>0</v>
      </c>
      <c r="AG5384" t="s">
        <v>56</v>
      </c>
      <c r="AH5384" t="str">
        <f>"Trad IRN"</f>
        <v>Trad IRN</v>
      </c>
      <c r="AI5384" t="str">
        <f>"Bldg IRN"</f>
        <v>Bldg IRN</v>
      </c>
      <c r="AJ5384" t="s">
        <v>48</v>
      </c>
      <c r="AK5384" t="s">
        <v>48</v>
      </c>
      <c r="AL5384" t="s">
        <v>53</v>
      </c>
      <c r="AM5384">
        <v>1113.0999999999999</v>
      </c>
      <c r="AN5384">
        <v>1113.0999999999999</v>
      </c>
      <c r="AO5384">
        <v>15</v>
      </c>
    </row>
    <row r="5385" spans="1:41" x14ac:dyDescent="0.3">
      <c r="A5385" t="str">
        <f>"Trad IRN"</f>
        <v>Trad IRN</v>
      </c>
      <c r="B5385" t="str">
        <f>"Bldg IRN"</f>
        <v>Bldg IRN</v>
      </c>
      <c r="C5385" t="s">
        <v>41</v>
      </c>
      <c r="D5385" t="s">
        <v>3</v>
      </c>
      <c r="E5385" t="s">
        <v>80</v>
      </c>
      <c r="F5385" t="s">
        <v>81</v>
      </c>
      <c r="G5385" t="s">
        <v>82</v>
      </c>
      <c r="H5385" t="s">
        <v>83</v>
      </c>
      <c r="I5385" t="str">
        <f>"Trad IRN"</f>
        <v>Trad IRN</v>
      </c>
      <c r="J5385" t="s">
        <v>43</v>
      </c>
      <c r="K5385" t="s">
        <v>44</v>
      </c>
      <c r="L5385" t="s">
        <v>45</v>
      </c>
      <c r="M5385" t="s">
        <v>46</v>
      </c>
      <c r="N5385" t="str">
        <f t="shared" si="531"/>
        <v>08/18/2022</v>
      </c>
      <c r="O5385" t="str">
        <f t="shared" si="532"/>
        <v>12/31/2500</v>
      </c>
      <c r="P5385">
        <v>1</v>
      </c>
      <c r="Q5385">
        <v>1</v>
      </c>
      <c r="S5385">
        <v>0</v>
      </c>
      <c r="T5385">
        <v>1</v>
      </c>
      <c r="U5385">
        <v>0</v>
      </c>
      <c r="V5385" t="str">
        <f>"Trad IRN"</f>
        <v>Trad IRN</v>
      </c>
      <c r="W5385">
        <v>100</v>
      </c>
      <c r="X5385" t="s">
        <v>47</v>
      </c>
      <c r="Z5385" t="s">
        <v>47</v>
      </c>
      <c r="AB5385" t="s">
        <v>57</v>
      </c>
      <c r="AC5385" t="s">
        <v>48</v>
      </c>
      <c r="AD5385" t="s">
        <v>49</v>
      </c>
      <c r="AE5385" t="s">
        <v>50</v>
      </c>
      <c r="AF5385">
        <v>1</v>
      </c>
      <c r="AG5385" t="s">
        <v>56</v>
      </c>
      <c r="AH5385" t="str">
        <f>"Trad IRN"</f>
        <v>Trad IRN</v>
      </c>
      <c r="AI5385" t="str">
        <f>"Bldg IRN"</f>
        <v>Bldg IRN</v>
      </c>
      <c r="AJ5385" t="s">
        <v>48</v>
      </c>
      <c r="AK5385" t="s">
        <v>48</v>
      </c>
      <c r="AL5385" t="s">
        <v>53</v>
      </c>
      <c r="AM5385">
        <v>1113.0999999999999</v>
      </c>
      <c r="AN5385">
        <v>1113.0999999999999</v>
      </c>
      <c r="AO5385">
        <v>15</v>
      </c>
    </row>
    <row r="5386" spans="1:41" x14ac:dyDescent="0.3">
      <c r="A5386" t="str">
        <f>"Trad IRN"</f>
        <v>Trad IRN</v>
      </c>
      <c r="B5386" t="str">
        <f>"Bldg IRN"</f>
        <v>Bldg IRN</v>
      </c>
      <c r="C5386" t="s">
        <v>41</v>
      </c>
      <c r="D5386" t="s">
        <v>3</v>
      </c>
      <c r="E5386" t="s">
        <v>80</v>
      </c>
      <c r="F5386" t="s">
        <v>81</v>
      </c>
      <c r="G5386" t="s">
        <v>82</v>
      </c>
      <c r="H5386" t="s">
        <v>83</v>
      </c>
      <c r="I5386" t="str">
        <f>"Trad IRN"</f>
        <v>Trad IRN</v>
      </c>
      <c r="J5386" t="s">
        <v>43</v>
      </c>
      <c r="K5386" t="s">
        <v>44</v>
      </c>
      <c r="L5386" t="s">
        <v>45</v>
      </c>
      <c r="M5386" t="s">
        <v>46</v>
      </c>
      <c r="N5386" t="str">
        <f t="shared" si="531"/>
        <v>08/18/2022</v>
      </c>
      <c r="O5386" t="str">
        <f t="shared" si="532"/>
        <v>12/31/2500</v>
      </c>
      <c r="P5386">
        <v>1</v>
      </c>
      <c r="Q5386">
        <v>1</v>
      </c>
      <c r="S5386">
        <v>0</v>
      </c>
      <c r="T5386">
        <v>1</v>
      </c>
      <c r="U5386">
        <v>0</v>
      </c>
      <c r="V5386" t="str">
        <f>"Trad IRN"</f>
        <v>Trad IRN</v>
      </c>
      <c r="W5386">
        <v>100</v>
      </c>
      <c r="X5386" t="s">
        <v>47</v>
      </c>
      <c r="Z5386" t="s">
        <v>47</v>
      </c>
      <c r="AB5386" t="str">
        <f>"04"</f>
        <v>04</v>
      </c>
      <c r="AC5386" t="s">
        <v>48</v>
      </c>
      <c r="AD5386" t="s">
        <v>49</v>
      </c>
      <c r="AE5386" t="s">
        <v>50</v>
      </c>
      <c r="AF5386">
        <v>0</v>
      </c>
      <c r="AG5386" t="s">
        <v>56</v>
      </c>
      <c r="AH5386" t="str">
        <f>"Trad IRN"</f>
        <v>Trad IRN</v>
      </c>
      <c r="AI5386" t="str">
        <f>"Bldg IRN"</f>
        <v>Bldg IRN</v>
      </c>
      <c r="AJ5386" t="s">
        <v>48</v>
      </c>
      <c r="AK5386" t="s">
        <v>48</v>
      </c>
      <c r="AL5386" t="s">
        <v>53</v>
      </c>
      <c r="AM5386">
        <v>1113.0999999999999</v>
      </c>
      <c r="AN5386">
        <v>1113.0999999999999</v>
      </c>
      <c r="AO5386">
        <v>15</v>
      </c>
    </row>
    <row r="5387" spans="1:41" x14ac:dyDescent="0.3">
      <c r="A5387" t="str">
        <f>"Trad IRN"</f>
        <v>Trad IRN</v>
      </c>
      <c r="B5387" t="str">
        <f>"Bldg IRN"</f>
        <v>Bldg IRN</v>
      </c>
      <c r="C5387" t="s">
        <v>41</v>
      </c>
      <c r="D5387" t="s">
        <v>3</v>
      </c>
      <c r="E5387" t="s">
        <v>80</v>
      </c>
      <c r="F5387" t="s">
        <v>81</v>
      </c>
      <c r="G5387" t="s">
        <v>82</v>
      </c>
      <c r="H5387" t="s">
        <v>83</v>
      </c>
      <c r="I5387" t="str">
        <f>"Trad IRN"</f>
        <v>Trad IRN</v>
      </c>
      <c r="J5387" t="s">
        <v>43</v>
      </c>
      <c r="K5387" t="s">
        <v>44</v>
      </c>
      <c r="L5387" t="s">
        <v>45</v>
      </c>
      <c r="M5387" t="s">
        <v>46</v>
      </c>
      <c r="N5387" t="str">
        <f t="shared" si="531"/>
        <v>08/18/2022</v>
      </c>
      <c r="O5387" t="str">
        <f t="shared" si="532"/>
        <v>12/31/2500</v>
      </c>
      <c r="P5387">
        <v>1</v>
      </c>
      <c r="Q5387">
        <v>1</v>
      </c>
      <c r="S5387">
        <v>0</v>
      </c>
      <c r="T5387">
        <v>1</v>
      </c>
      <c r="U5387">
        <v>0</v>
      </c>
      <c r="V5387" t="str">
        <f>"Trad IRN"</f>
        <v>Trad IRN</v>
      </c>
      <c r="W5387">
        <v>100</v>
      </c>
      <c r="X5387" t="s">
        <v>47</v>
      </c>
      <c r="Z5387" t="s">
        <v>47</v>
      </c>
      <c r="AB5387" t="str">
        <f>"01"</f>
        <v>01</v>
      </c>
      <c r="AC5387" t="s">
        <v>48</v>
      </c>
      <c r="AD5387" t="s">
        <v>49</v>
      </c>
      <c r="AE5387" t="s">
        <v>50</v>
      </c>
      <c r="AF5387">
        <v>0</v>
      </c>
      <c r="AG5387" t="s">
        <v>56</v>
      </c>
      <c r="AH5387" t="str">
        <f>"Trad IRN"</f>
        <v>Trad IRN</v>
      </c>
      <c r="AI5387" t="str">
        <f>"Bldg IRN"</f>
        <v>Bldg IRN</v>
      </c>
      <c r="AJ5387" t="s">
        <v>48</v>
      </c>
      <c r="AK5387" t="s">
        <v>48</v>
      </c>
      <c r="AL5387" t="s">
        <v>53</v>
      </c>
      <c r="AM5387">
        <v>1113.0999999999999</v>
      </c>
      <c r="AN5387">
        <v>1113.0999999999999</v>
      </c>
      <c r="AO5387">
        <v>15</v>
      </c>
    </row>
    <row r="5388" spans="1:41" x14ac:dyDescent="0.3">
      <c r="A5388" t="str">
        <f>"Trad IRN"</f>
        <v>Trad IRN</v>
      </c>
      <c r="B5388" t="str">
        <f>"Bldg IRN"</f>
        <v>Bldg IRN</v>
      </c>
      <c r="C5388" t="s">
        <v>41</v>
      </c>
      <c r="D5388" t="s">
        <v>3</v>
      </c>
      <c r="E5388" t="s">
        <v>80</v>
      </c>
      <c r="F5388" t="s">
        <v>81</v>
      </c>
      <c r="G5388" t="s">
        <v>82</v>
      </c>
      <c r="H5388" t="s">
        <v>83</v>
      </c>
      <c r="I5388" t="str">
        <f>"Trad IRN"</f>
        <v>Trad IRN</v>
      </c>
      <c r="J5388" t="s">
        <v>43</v>
      </c>
      <c r="K5388" t="s">
        <v>44</v>
      </c>
      <c r="L5388" t="s">
        <v>45</v>
      </c>
      <c r="M5388" t="s">
        <v>46</v>
      </c>
      <c r="N5388" t="str">
        <f t="shared" si="531"/>
        <v>08/18/2022</v>
      </c>
      <c r="O5388" t="str">
        <f t="shared" si="532"/>
        <v>12/31/2500</v>
      </c>
      <c r="P5388">
        <v>1</v>
      </c>
      <c r="Q5388">
        <v>1</v>
      </c>
      <c r="R5388">
        <v>1</v>
      </c>
      <c r="S5388">
        <v>0</v>
      </c>
      <c r="T5388">
        <v>1</v>
      </c>
      <c r="U5388">
        <v>0</v>
      </c>
      <c r="V5388" t="str">
        <f>"Trad IRN"</f>
        <v>Trad IRN</v>
      </c>
      <c r="W5388">
        <v>100</v>
      </c>
      <c r="X5388" t="s">
        <v>47</v>
      </c>
      <c r="Z5388" t="s">
        <v>47</v>
      </c>
      <c r="AB5388" t="s">
        <v>57</v>
      </c>
      <c r="AC5388" t="str">
        <f>"12"</f>
        <v>12</v>
      </c>
      <c r="AD5388" t="str">
        <f>"6"</f>
        <v>6</v>
      </c>
      <c r="AE5388" t="s">
        <v>50</v>
      </c>
      <c r="AF5388">
        <v>0</v>
      </c>
      <c r="AG5388" t="s">
        <v>56</v>
      </c>
      <c r="AH5388" t="str">
        <f>"Trad IRN"</f>
        <v>Trad IRN</v>
      </c>
      <c r="AI5388" t="str">
        <f>"Bldg IRN"</f>
        <v>Bldg IRN</v>
      </c>
      <c r="AJ5388" t="s">
        <v>48</v>
      </c>
      <c r="AK5388" t="s">
        <v>48</v>
      </c>
      <c r="AL5388" t="s">
        <v>53</v>
      </c>
      <c r="AM5388">
        <v>1113.0999999999999</v>
      </c>
      <c r="AN5388">
        <v>1113.0999999999999</v>
      </c>
      <c r="AO5388">
        <v>15</v>
      </c>
    </row>
    <row r="5389" spans="1:41" x14ac:dyDescent="0.3">
      <c r="A5389" t="str">
        <f>"Trad IRN"</f>
        <v>Trad IRN</v>
      </c>
      <c r="B5389" t="str">
        <f>"Bldg IRN"</f>
        <v>Bldg IRN</v>
      </c>
      <c r="C5389" t="s">
        <v>41</v>
      </c>
      <c r="D5389" t="s">
        <v>3</v>
      </c>
      <c r="E5389" t="s">
        <v>80</v>
      </c>
      <c r="F5389" t="s">
        <v>81</v>
      </c>
      <c r="G5389" t="s">
        <v>82</v>
      </c>
      <c r="H5389" t="s">
        <v>83</v>
      </c>
      <c r="I5389" t="str">
        <f>"Trad IRN"</f>
        <v>Trad IRN</v>
      </c>
      <c r="J5389" t="s">
        <v>43</v>
      </c>
      <c r="K5389" t="s">
        <v>44</v>
      </c>
      <c r="L5389" t="s">
        <v>45</v>
      </c>
      <c r="M5389" t="s">
        <v>46</v>
      </c>
      <c r="N5389" t="str">
        <f t="shared" si="531"/>
        <v>08/18/2022</v>
      </c>
      <c r="O5389" t="str">
        <f t="shared" si="532"/>
        <v>12/31/2500</v>
      </c>
      <c r="P5389">
        <v>1</v>
      </c>
      <c r="Q5389">
        <v>1</v>
      </c>
      <c r="S5389">
        <v>0</v>
      </c>
      <c r="T5389">
        <v>1</v>
      </c>
      <c r="U5389">
        <v>0</v>
      </c>
      <c r="V5389" t="str">
        <f>"Trad IRN"</f>
        <v>Trad IRN</v>
      </c>
      <c r="W5389">
        <v>100</v>
      </c>
      <c r="X5389" t="s">
        <v>47</v>
      </c>
      <c r="Z5389" t="s">
        <v>47</v>
      </c>
      <c r="AB5389" t="str">
        <f>"04"</f>
        <v>04</v>
      </c>
      <c r="AC5389" t="s">
        <v>48</v>
      </c>
      <c r="AD5389" t="s">
        <v>49</v>
      </c>
      <c r="AE5389" t="s">
        <v>55</v>
      </c>
      <c r="AF5389">
        <v>0</v>
      </c>
      <c r="AG5389" t="s">
        <v>56</v>
      </c>
      <c r="AH5389" t="str">
        <f>"Trad IRN"</f>
        <v>Trad IRN</v>
      </c>
      <c r="AI5389" t="str">
        <f>"Bldg IRN"</f>
        <v>Bldg IRN</v>
      </c>
      <c r="AJ5389" t="s">
        <v>48</v>
      </c>
      <c r="AK5389" t="s">
        <v>48</v>
      </c>
      <c r="AL5389" t="s">
        <v>53</v>
      </c>
      <c r="AM5389">
        <v>1113.0999999999999</v>
      </c>
      <c r="AN5389">
        <v>1113.0999999999999</v>
      </c>
      <c r="AO5389">
        <v>15</v>
      </c>
    </row>
    <row r="5390" spans="1:41" x14ac:dyDescent="0.3">
      <c r="A5390" t="str">
        <f>"Trad IRN"</f>
        <v>Trad IRN</v>
      </c>
      <c r="B5390" t="str">
        <f>"Bldg IRN"</f>
        <v>Bldg IRN</v>
      </c>
      <c r="C5390" t="s">
        <v>41</v>
      </c>
      <c r="D5390" t="s">
        <v>3</v>
      </c>
      <c r="E5390" t="s">
        <v>80</v>
      </c>
      <c r="F5390" t="s">
        <v>81</v>
      </c>
      <c r="G5390" t="s">
        <v>82</v>
      </c>
      <c r="H5390" t="s">
        <v>83</v>
      </c>
      <c r="I5390" t="str">
        <f>"Trad IRN"</f>
        <v>Trad IRN</v>
      </c>
      <c r="J5390" t="s">
        <v>43</v>
      </c>
      <c r="K5390" t="s">
        <v>44</v>
      </c>
      <c r="L5390" t="s">
        <v>45</v>
      </c>
      <c r="M5390" t="s">
        <v>46</v>
      </c>
      <c r="N5390" t="str">
        <f t="shared" si="531"/>
        <v>08/18/2022</v>
      </c>
      <c r="O5390" t="str">
        <f t="shared" si="532"/>
        <v>12/31/2500</v>
      </c>
      <c r="P5390">
        <v>1</v>
      </c>
      <c r="Q5390">
        <v>1</v>
      </c>
      <c r="S5390">
        <v>0</v>
      </c>
      <c r="T5390">
        <v>1</v>
      </c>
      <c r="U5390">
        <v>0</v>
      </c>
      <c r="V5390" t="str">
        <f>"Trad IRN"</f>
        <v>Trad IRN</v>
      </c>
      <c r="W5390">
        <v>100</v>
      </c>
      <c r="X5390" t="s">
        <v>47</v>
      </c>
      <c r="Z5390" t="s">
        <v>47</v>
      </c>
      <c r="AB5390" t="str">
        <f>"03"</f>
        <v>03</v>
      </c>
      <c r="AC5390" t="s">
        <v>48</v>
      </c>
      <c r="AD5390" t="s">
        <v>49</v>
      </c>
      <c r="AE5390" t="s">
        <v>55</v>
      </c>
      <c r="AF5390">
        <v>0</v>
      </c>
      <c r="AG5390" t="s">
        <v>56</v>
      </c>
      <c r="AH5390" t="str">
        <f>"Trad IRN"</f>
        <v>Trad IRN</v>
      </c>
      <c r="AI5390" t="str">
        <f>"Bldg IRN"</f>
        <v>Bldg IRN</v>
      </c>
      <c r="AJ5390" t="s">
        <v>48</v>
      </c>
      <c r="AK5390" t="s">
        <v>48</v>
      </c>
      <c r="AL5390" t="s">
        <v>53</v>
      </c>
      <c r="AM5390">
        <v>1113.0999999999999</v>
      </c>
      <c r="AN5390">
        <v>1113.0999999999999</v>
      </c>
      <c r="AO5390">
        <v>15</v>
      </c>
    </row>
    <row r="5391" spans="1:41" x14ac:dyDescent="0.3">
      <c r="A5391" t="str">
        <f>"Trad IRN"</f>
        <v>Trad IRN</v>
      </c>
      <c r="B5391" t="str">
        <f>"Bldg IRN"</f>
        <v>Bldg IRN</v>
      </c>
      <c r="C5391" t="s">
        <v>41</v>
      </c>
      <c r="D5391" t="s">
        <v>3</v>
      </c>
      <c r="E5391" t="s">
        <v>80</v>
      </c>
      <c r="F5391" t="s">
        <v>81</v>
      </c>
      <c r="G5391" t="s">
        <v>82</v>
      </c>
      <c r="H5391" t="s">
        <v>83</v>
      </c>
      <c r="I5391" t="str">
        <f>"Trad IRN"</f>
        <v>Trad IRN</v>
      </c>
      <c r="J5391" t="s">
        <v>43</v>
      </c>
      <c r="K5391" t="s">
        <v>44</v>
      </c>
      <c r="L5391" t="s">
        <v>45</v>
      </c>
      <c r="M5391" t="s">
        <v>46</v>
      </c>
      <c r="N5391" t="str">
        <f t="shared" si="531"/>
        <v>08/18/2022</v>
      </c>
      <c r="O5391" t="str">
        <f t="shared" si="532"/>
        <v>12/31/2500</v>
      </c>
      <c r="P5391">
        <v>1</v>
      </c>
      <c r="Q5391">
        <v>1</v>
      </c>
      <c r="S5391">
        <v>1</v>
      </c>
      <c r="T5391">
        <v>1</v>
      </c>
      <c r="U5391">
        <v>0</v>
      </c>
      <c r="V5391" t="str">
        <f>"Trad IRN"</f>
        <v>Trad IRN</v>
      </c>
      <c r="W5391">
        <v>100</v>
      </c>
      <c r="X5391" t="s">
        <v>47</v>
      </c>
      <c r="Z5391" t="s">
        <v>47</v>
      </c>
      <c r="AB5391" t="str">
        <f>"04"</f>
        <v>04</v>
      </c>
      <c r="AC5391" t="s">
        <v>48</v>
      </c>
      <c r="AD5391" t="s">
        <v>49</v>
      </c>
      <c r="AE5391" t="s">
        <v>50</v>
      </c>
      <c r="AF5391">
        <v>0</v>
      </c>
      <c r="AG5391" t="s">
        <v>56</v>
      </c>
      <c r="AH5391" t="str">
        <f>"Trad IRN"</f>
        <v>Trad IRN</v>
      </c>
      <c r="AI5391" t="str">
        <f>"Bldg IRN"</f>
        <v>Bldg IRN</v>
      </c>
      <c r="AJ5391" t="s">
        <v>48</v>
      </c>
      <c r="AK5391" t="s">
        <v>48</v>
      </c>
      <c r="AL5391" t="s">
        <v>53</v>
      </c>
      <c r="AM5391">
        <v>1113.0999999999999</v>
      </c>
      <c r="AN5391">
        <v>1113.0999999999999</v>
      </c>
      <c r="AO5391">
        <v>15</v>
      </c>
    </row>
    <row r="5392" spans="1:41" x14ac:dyDescent="0.3">
      <c r="A5392" t="str">
        <f>"Trad IRN"</f>
        <v>Trad IRN</v>
      </c>
      <c r="B5392" t="str">
        <f>"Bldg IRN"</f>
        <v>Bldg IRN</v>
      </c>
      <c r="C5392" t="s">
        <v>41</v>
      </c>
      <c r="D5392" t="s">
        <v>3</v>
      </c>
      <c r="E5392" t="s">
        <v>80</v>
      </c>
      <c r="F5392" t="s">
        <v>81</v>
      </c>
      <c r="G5392" t="s">
        <v>82</v>
      </c>
      <c r="H5392" t="s">
        <v>83</v>
      </c>
      <c r="I5392" t="str">
        <f>"Trad IRN"</f>
        <v>Trad IRN</v>
      </c>
      <c r="J5392" t="s">
        <v>43</v>
      </c>
      <c r="K5392" t="s">
        <v>44</v>
      </c>
      <c r="L5392" t="s">
        <v>45</v>
      </c>
      <c r="M5392" t="s">
        <v>46</v>
      </c>
      <c r="N5392" t="str">
        <f t="shared" si="531"/>
        <v>08/18/2022</v>
      </c>
      <c r="O5392" t="str">
        <f t="shared" si="532"/>
        <v>12/31/2500</v>
      </c>
      <c r="P5392">
        <v>1</v>
      </c>
      <c r="Q5392">
        <v>1</v>
      </c>
      <c r="S5392">
        <v>0</v>
      </c>
      <c r="T5392">
        <v>1</v>
      </c>
      <c r="U5392">
        <v>0</v>
      </c>
      <c r="V5392" t="str">
        <f>"Trad IRN"</f>
        <v>Trad IRN</v>
      </c>
      <c r="W5392">
        <v>100</v>
      </c>
      <c r="X5392" t="s">
        <v>47</v>
      </c>
      <c r="Z5392" t="s">
        <v>47</v>
      </c>
      <c r="AB5392" t="s">
        <v>57</v>
      </c>
      <c r="AC5392" t="s">
        <v>48</v>
      </c>
      <c r="AD5392" t="s">
        <v>49</v>
      </c>
      <c r="AE5392" t="s">
        <v>50</v>
      </c>
      <c r="AF5392">
        <v>0</v>
      </c>
      <c r="AG5392" t="s">
        <v>56</v>
      </c>
      <c r="AH5392" t="str">
        <f>"Trad IRN"</f>
        <v>Trad IRN</v>
      </c>
      <c r="AI5392" t="str">
        <f>"Bldg IRN"</f>
        <v>Bldg IRN</v>
      </c>
      <c r="AJ5392" t="s">
        <v>48</v>
      </c>
      <c r="AK5392" t="s">
        <v>48</v>
      </c>
      <c r="AL5392" t="s">
        <v>53</v>
      </c>
      <c r="AM5392">
        <v>1113.0999999999999</v>
      </c>
      <c r="AN5392">
        <v>1113.0999999999999</v>
      </c>
      <c r="AO5392">
        <v>15</v>
      </c>
    </row>
    <row r="5393" spans="1:41" x14ac:dyDescent="0.3">
      <c r="A5393" t="str">
        <f>"Trad IRN"</f>
        <v>Trad IRN</v>
      </c>
      <c r="B5393" t="str">
        <f>"Bldg IRN"</f>
        <v>Bldg IRN</v>
      </c>
      <c r="C5393" t="s">
        <v>41</v>
      </c>
      <c r="D5393" t="s">
        <v>3</v>
      </c>
      <c r="E5393" t="s">
        <v>80</v>
      </c>
      <c r="F5393" t="s">
        <v>81</v>
      </c>
      <c r="G5393" t="s">
        <v>82</v>
      </c>
      <c r="H5393" t="s">
        <v>83</v>
      </c>
      <c r="I5393" t="str">
        <f>"Trad IRN"</f>
        <v>Trad IRN</v>
      </c>
      <c r="J5393" t="s">
        <v>43</v>
      </c>
      <c r="K5393" t="s">
        <v>44</v>
      </c>
      <c r="L5393" t="s">
        <v>45</v>
      </c>
      <c r="M5393" t="s">
        <v>46</v>
      </c>
      <c r="N5393" t="str">
        <f t="shared" si="531"/>
        <v>08/18/2022</v>
      </c>
      <c r="O5393" t="str">
        <f t="shared" si="532"/>
        <v>12/31/2500</v>
      </c>
      <c r="P5393">
        <v>1</v>
      </c>
      <c r="Q5393">
        <v>1</v>
      </c>
      <c r="S5393">
        <v>1</v>
      </c>
      <c r="T5393">
        <v>1</v>
      </c>
      <c r="U5393">
        <v>0</v>
      </c>
      <c r="V5393" t="str">
        <f>"Trad IRN"</f>
        <v>Trad IRN</v>
      </c>
      <c r="W5393">
        <v>100</v>
      </c>
      <c r="X5393" t="s">
        <v>47</v>
      </c>
      <c r="Z5393" t="s">
        <v>47</v>
      </c>
      <c r="AB5393" t="str">
        <f>"05"</f>
        <v>05</v>
      </c>
      <c r="AC5393" t="s">
        <v>48</v>
      </c>
      <c r="AD5393" t="s">
        <v>49</v>
      </c>
      <c r="AE5393" t="s">
        <v>55</v>
      </c>
      <c r="AF5393">
        <v>0</v>
      </c>
      <c r="AG5393" t="s">
        <v>56</v>
      </c>
      <c r="AH5393" t="str">
        <f>"Trad IRN"</f>
        <v>Trad IRN</v>
      </c>
      <c r="AI5393" t="str">
        <f>"Bldg IRN"</f>
        <v>Bldg IRN</v>
      </c>
      <c r="AJ5393" t="s">
        <v>48</v>
      </c>
      <c r="AK5393" t="s">
        <v>48</v>
      </c>
      <c r="AL5393" t="s">
        <v>53</v>
      </c>
      <c r="AM5393">
        <v>1113.0999999999999</v>
      </c>
      <c r="AN5393">
        <v>1113.0999999999999</v>
      </c>
      <c r="AO5393">
        <v>15</v>
      </c>
    </row>
    <row r="5394" spans="1:41" x14ac:dyDescent="0.3">
      <c r="A5394" t="str">
        <f>"Trad IRN"</f>
        <v>Trad IRN</v>
      </c>
      <c r="B5394" t="str">
        <f>"Bldg IRN"</f>
        <v>Bldg IRN</v>
      </c>
      <c r="C5394" t="s">
        <v>41</v>
      </c>
      <c r="D5394" t="s">
        <v>3</v>
      </c>
      <c r="E5394" t="s">
        <v>80</v>
      </c>
      <c r="F5394" t="s">
        <v>81</v>
      </c>
      <c r="G5394" t="s">
        <v>82</v>
      </c>
      <c r="H5394" t="s">
        <v>83</v>
      </c>
      <c r="I5394" t="str">
        <f>"Trad IRN"</f>
        <v>Trad IRN</v>
      </c>
      <c r="J5394" t="s">
        <v>43</v>
      </c>
      <c r="K5394" t="s">
        <v>44</v>
      </c>
      <c r="L5394" t="s">
        <v>45</v>
      </c>
      <c r="M5394" t="s">
        <v>46</v>
      </c>
      <c r="N5394" t="str">
        <f t="shared" si="531"/>
        <v>08/18/2022</v>
      </c>
      <c r="O5394" t="str">
        <f t="shared" si="532"/>
        <v>12/31/2500</v>
      </c>
      <c r="P5394">
        <v>1</v>
      </c>
      <c r="Q5394">
        <v>1</v>
      </c>
      <c r="S5394">
        <v>0</v>
      </c>
      <c r="T5394">
        <v>1</v>
      </c>
      <c r="U5394">
        <v>0</v>
      </c>
      <c r="V5394" t="str">
        <f>"Trad IRN"</f>
        <v>Trad IRN</v>
      </c>
      <c r="W5394">
        <v>100</v>
      </c>
      <c r="X5394" t="s">
        <v>47</v>
      </c>
      <c r="Z5394" t="s">
        <v>47</v>
      </c>
      <c r="AB5394" t="str">
        <f>"05"</f>
        <v>05</v>
      </c>
      <c r="AC5394" t="s">
        <v>48</v>
      </c>
      <c r="AD5394" t="s">
        <v>49</v>
      </c>
      <c r="AE5394" t="s">
        <v>55</v>
      </c>
      <c r="AF5394">
        <v>0</v>
      </c>
      <c r="AG5394" t="s">
        <v>56</v>
      </c>
      <c r="AH5394" t="str">
        <f>"Trad IRN"</f>
        <v>Trad IRN</v>
      </c>
      <c r="AI5394" t="str">
        <f>"Bldg IRN"</f>
        <v>Bldg IRN</v>
      </c>
      <c r="AJ5394" t="s">
        <v>48</v>
      </c>
      <c r="AK5394" t="s">
        <v>48</v>
      </c>
      <c r="AL5394" t="s">
        <v>53</v>
      </c>
      <c r="AM5394">
        <v>1113.0999999999999</v>
      </c>
      <c r="AN5394">
        <v>1113.0999999999999</v>
      </c>
      <c r="AO5394">
        <v>15</v>
      </c>
    </row>
    <row r="5395" spans="1:41" x14ac:dyDescent="0.3">
      <c r="A5395" t="str">
        <f>"Trad IRN"</f>
        <v>Trad IRN</v>
      </c>
      <c r="B5395" t="str">
        <f>"Bldg IRN"</f>
        <v>Bldg IRN</v>
      </c>
      <c r="C5395" t="s">
        <v>41</v>
      </c>
      <c r="D5395" t="s">
        <v>3</v>
      </c>
      <c r="E5395" t="s">
        <v>80</v>
      </c>
      <c r="F5395" t="s">
        <v>81</v>
      </c>
      <c r="G5395" t="s">
        <v>82</v>
      </c>
      <c r="H5395" t="s">
        <v>83</v>
      </c>
      <c r="I5395" t="str">
        <f>"Trad IRN"</f>
        <v>Trad IRN</v>
      </c>
      <c r="J5395" t="s">
        <v>43</v>
      </c>
      <c r="K5395" t="s">
        <v>44</v>
      </c>
      <c r="L5395" t="s">
        <v>45</v>
      </c>
      <c r="M5395" t="s">
        <v>46</v>
      </c>
      <c r="N5395" t="str">
        <f t="shared" si="531"/>
        <v>08/18/2022</v>
      </c>
      <c r="O5395" t="str">
        <f t="shared" si="532"/>
        <v>12/31/2500</v>
      </c>
      <c r="P5395">
        <v>1</v>
      </c>
      <c r="Q5395">
        <v>1</v>
      </c>
      <c r="S5395">
        <v>1</v>
      </c>
      <c r="T5395">
        <v>1</v>
      </c>
      <c r="U5395">
        <v>0</v>
      </c>
      <c r="V5395" t="str">
        <f>"Trad IRN"</f>
        <v>Trad IRN</v>
      </c>
      <c r="W5395">
        <v>100</v>
      </c>
      <c r="X5395" t="s">
        <v>47</v>
      </c>
      <c r="Z5395" t="s">
        <v>47</v>
      </c>
      <c r="AB5395" t="str">
        <f>"05"</f>
        <v>05</v>
      </c>
      <c r="AC5395" t="s">
        <v>48</v>
      </c>
      <c r="AD5395" t="s">
        <v>49</v>
      </c>
      <c r="AE5395" t="s">
        <v>55</v>
      </c>
      <c r="AF5395">
        <v>0</v>
      </c>
      <c r="AG5395" t="s">
        <v>56</v>
      </c>
      <c r="AH5395" t="str">
        <f>"Trad IRN"</f>
        <v>Trad IRN</v>
      </c>
      <c r="AI5395" t="str">
        <f>"Bldg IRN"</f>
        <v>Bldg IRN</v>
      </c>
      <c r="AJ5395" t="s">
        <v>48</v>
      </c>
      <c r="AK5395" t="s">
        <v>48</v>
      </c>
      <c r="AL5395" t="s">
        <v>53</v>
      </c>
      <c r="AM5395">
        <v>1113.0999999999999</v>
      </c>
      <c r="AN5395">
        <v>1113.0999999999999</v>
      </c>
      <c r="AO5395">
        <v>15</v>
      </c>
    </row>
    <row r="5396" spans="1:41" x14ac:dyDescent="0.3">
      <c r="A5396" t="str">
        <f>"Trad IRN"</f>
        <v>Trad IRN</v>
      </c>
      <c r="B5396" t="str">
        <f>"Bldg IRN"</f>
        <v>Bldg IRN</v>
      </c>
      <c r="C5396" t="s">
        <v>41</v>
      </c>
      <c r="D5396" t="s">
        <v>3</v>
      </c>
      <c r="E5396" t="s">
        <v>80</v>
      </c>
      <c r="F5396" t="s">
        <v>81</v>
      </c>
      <c r="G5396" t="s">
        <v>82</v>
      </c>
      <c r="H5396" t="s">
        <v>83</v>
      </c>
      <c r="I5396" t="str">
        <f>"Trad IRN"</f>
        <v>Trad IRN</v>
      </c>
      <c r="J5396" t="s">
        <v>43</v>
      </c>
      <c r="K5396" t="s">
        <v>44</v>
      </c>
      <c r="L5396" t="s">
        <v>45</v>
      </c>
      <c r="M5396" t="s">
        <v>46</v>
      </c>
      <c r="N5396" t="str">
        <f t="shared" si="531"/>
        <v>08/18/2022</v>
      </c>
      <c r="O5396" t="str">
        <f t="shared" si="532"/>
        <v>12/31/2500</v>
      </c>
      <c r="P5396">
        <v>1</v>
      </c>
      <c r="Q5396">
        <v>1</v>
      </c>
      <c r="S5396">
        <v>0</v>
      </c>
      <c r="T5396">
        <v>1</v>
      </c>
      <c r="U5396">
        <v>0</v>
      </c>
      <c r="V5396" t="str">
        <f>"Trad IRN"</f>
        <v>Trad IRN</v>
      </c>
      <c r="W5396">
        <v>100</v>
      </c>
      <c r="X5396" t="s">
        <v>47</v>
      </c>
      <c r="Z5396" t="s">
        <v>47</v>
      </c>
      <c r="AB5396" t="str">
        <f>"03"</f>
        <v>03</v>
      </c>
      <c r="AC5396" t="s">
        <v>48</v>
      </c>
      <c r="AD5396" t="s">
        <v>49</v>
      </c>
      <c r="AE5396" t="s">
        <v>50</v>
      </c>
      <c r="AF5396">
        <v>0</v>
      </c>
      <c r="AG5396" t="s">
        <v>56</v>
      </c>
      <c r="AH5396" t="str">
        <f>"Trad IRN"</f>
        <v>Trad IRN</v>
      </c>
      <c r="AI5396" t="str">
        <f>"Bldg IRN"</f>
        <v>Bldg IRN</v>
      </c>
      <c r="AJ5396" t="s">
        <v>48</v>
      </c>
      <c r="AK5396" t="s">
        <v>48</v>
      </c>
      <c r="AL5396" t="s">
        <v>53</v>
      </c>
      <c r="AM5396">
        <v>1113.0999999999999</v>
      </c>
      <c r="AN5396">
        <v>1113.0999999999999</v>
      </c>
      <c r="AO5396">
        <v>15</v>
      </c>
    </row>
    <row r="5397" spans="1:41" x14ac:dyDescent="0.3">
      <c r="A5397" t="str">
        <f>"Trad IRN"</f>
        <v>Trad IRN</v>
      </c>
      <c r="B5397" t="str">
        <f>"Bldg IRN"</f>
        <v>Bldg IRN</v>
      </c>
      <c r="C5397" t="s">
        <v>41</v>
      </c>
      <c r="D5397" t="s">
        <v>3</v>
      </c>
      <c r="E5397" t="s">
        <v>80</v>
      </c>
      <c r="F5397" t="s">
        <v>81</v>
      </c>
      <c r="G5397" t="s">
        <v>82</v>
      </c>
      <c r="H5397" t="s">
        <v>83</v>
      </c>
      <c r="I5397" t="str">
        <f>"Trad IRN"</f>
        <v>Trad IRN</v>
      </c>
      <c r="J5397" t="s">
        <v>43</v>
      </c>
      <c r="K5397" t="s">
        <v>44</v>
      </c>
      <c r="L5397" t="s">
        <v>45</v>
      </c>
      <c r="M5397" t="s">
        <v>46</v>
      </c>
      <c r="N5397" t="str">
        <f t="shared" si="531"/>
        <v>08/18/2022</v>
      </c>
      <c r="O5397" t="str">
        <f t="shared" si="532"/>
        <v>12/31/2500</v>
      </c>
      <c r="P5397">
        <v>1</v>
      </c>
      <c r="Q5397">
        <v>1</v>
      </c>
      <c r="S5397">
        <v>0</v>
      </c>
      <c r="T5397">
        <v>1</v>
      </c>
      <c r="U5397">
        <v>0</v>
      </c>
      <c r="V5397" t="str">
        <f>"Trad IRN"</f>
        <v>Trad IRN</v>
      </c>
      <c r="W5397">
        <v>100</v>
      </c>
      <c r="X5397" t="s">
        <v>47</v>
      </c>
      <c r="Z5397" t="s">
        <v>47</v>
      </c>
      <c r="AB5397" t="str">
        <f>"02"</f>
        <v>02</v>
      </c>
      <c r="AC5397" t="s">
        <v>48</v>
      </c>
      <c r="AD5397" t="s">
        <v>49</v>
      </c>
      <c r="AE5397" t="s">
        <v>50</v>
      </c>
      <c r="AF5397">
        <v>0</v>
      </c>
      <c r="AG5397" t="s">
        <v>56</v>
      </c>
      <c r="AH5397" t="str">
        <f>"Trad IRN"</f>
        <v>Trad IRN</v>
      </c>
      <c r="AI5397" t="str">
        <f>"Bldg IRN"</f>
        <v>Bldg IRN</v>
      </c>
      <c r="AJ5397" t="s">
        <v>48</v>
      </c>
      <c r="AK5397" t="s">
        <v>48</v>
      </c>
      <c r="AL5397" t="s">
        <v>53</v>
      </c>
      <c r="AM5397">
        <v>1113.0999999999999</v>
      </c>
      <c r="AN5397">
        <v>1113.0999999999999</v>
      </c>
      <c r="AO5397">
        <v>15</v>
      </c>
    </row>
    <row r="5398" spans="1:41" x14ac:dyDescent="0.3">
      <c r="A5398" t="str">
        <f>"Trad IRN"</f>
        <v>Trad IRN</v>
      </c>
      <c r="B5398" t="str">
        <f>"Bldg IRN"</f>
        <v>Bldg IRN</v>
      </c>
      <c r="C5398" t="s">
        <v>41</v>
      </c>
      <c r="D5398" t="s">
        <v>3</v>
      </c>
      <c r="E5398" t="s">
        <v>80</v>
      </c>
      <c r="F5398" t="s">
        <v>81</v>
      </c>
      <c r="G5398" t="s">
        <v>82</v>
      </c>
      <c r="H5398" t="s">
        <v>83</v>
      </c>
      <c r="I5398" t="str">
        <f>"Trad IRN"</f>
        <v>Trad IRN</v>
      </c>
      <c r="J5398" t="s">
        <v>43</v>
      </c>
      <c r="K5398" t="s">
        <v>44</v>
      </c>
      <c r="L5398" t="s">
        <v>45</v>
      </c>
      <c r="M5398" t="s">
        <v>46</v>
      </c>
      <c r="N5398" t="str">
        <f t="shared" si="531"/>
        <v>08/18/2022</v>
      </c>
      <c r="O5398" t="str">
        <f t="shared" si="532"/>
        <v>12/31/2500</v>
      </c>
      <c r="P5398">
        <v>1</v>
      </c>
      <c r="Q5398">
        <v>1</v>
      </c>
      <c r="S5398">
        <v>0</v>
      </c>
      <c r="T5398">
        <v>1</v>
      </c>
      <c r="U5398">
        <v>0</v>
      </c>
      <c r="V5398" t="str">
        <f>"Trad IRN"</f>
        <v>Trad IRN</v>
      </c>
      <c r="W5398">
        <v>100</v>
      </c>
      <c r="X5398" t="s">
        <v>47</v>
      </c>
      <c r="Z5398" t="s">
        <v>47</v>
      </c>
      <c r="AB5398" t="s">
        <v>57</v>
      </c>
      <c r="AC5398" t="s">
        <v>48</v>
      </c>
      <c r="AD5398" t="s">
        <v>49</v>
      </c>
      <c r="AE5398" t="s">
        <v>50</v>
      </c>
      <c r="AF5398">
        <v>0</v>
      </c>
      <c r="AG5398" t="s">
        <v>56</v>
      </c>
      <c r="AH5398" t="str">
        <f>"Trad IRN"</f>
        <v>Trad IRN</v>
      </c>
      <c r="AI5398" t="str">
        <f>"Bldg IRN"</f>
        <v>Bldg IRN</v>
      </c>
      <c r="AJ5398" t="s">
        <v>48</v>
      </c>
      <c r="AK5398" t="s">
        <v>48</v>
      </c>
      <c r="AL5398" t="s">
        <v>53</v>
      </c>
      <c r="AM5398">
        <v>1113.0999999999999</v>
      </c>
      <c r="AN5398">
        <v>1113.0999999999999</v>
      </c>
      <c r="AO5398">
        <v>15</v>
      </c>
    </row>
    <row r="5399" spans="1:41" x14ac:dyDescent="0.3">
      <c r="A5399" t="str">
        <f>"Trad IRN"</f>
        <v>Trad IRN</v>
      </c>
      <c r="B5399" t="str">
        <f>"Bldg IRN"</f>
        <v>Bldg IRN</v>
      </c>
      <c r="C5399" t="s">
        <v>41</v>
      </c>
      <c r="D5399" t="s">
        <v>3</v>
      </c>
      <c r="E5399" t="s">
        <v>80</v>
      </c>
      <c r="F5399" t="s">
        <v>81</v>
      </c>
      <c r="G5399" t="s">
        <v>82</v>
      </c>
      <c r="H5399" t="s">
        <v>83</v>
      </c>
      <c r="I5399" t="str">
        <f>"Trad IRN"</f>
        <v>Trad IRN</v>
      </c>
      <c r="J5399" t="s">
        <v>43</v>
      </c>
      <c r="K5399" t="s">
        <v>44</v>
      </c>
      <c r="L5399" t="s">
        <v>45</v>
      </c>
      <c r="M5399" t="s">
        <v>46</v>
      </c>
      <c r="N5399" t="str">
        <f t="shared" si="531"/>
        <v>08/18/2022</v>
      </c>
      <c r="O5399" t="str">
        <f t="shared" si="532"/>
        <v>12/31/2500</v>
      </c>
      <c r="P5399">
        <v>1</v>
      </c>
      <c r="Q5399">
        <v>1</v>
      </c>
      <c r="R5399">
        <v>1</v>
      </c>
      <c r="S5399">
        <v>0</v>
      </c>
      <c r="T5399">
        <v>1</v>
      </c>
      <c r="U5399">
        <v>0</v>
      </c>
      <c r="V5399" t="str">
        <f>"Trad IRN"</f>
        <v>Trad IRN</v>
      </c>
      <c r="W5399">
        <v>100</v>
      </c>
      <c r="X5399" t="s">
        <v>47</v>
      </c>
      <c r="Z5399" t="s">
        <v>47</v>
      </c>
      <c r="AB5399" t="str">
        <f>"04"</f>
        <v>04</v>
      </c>
      <c r="AC5399" t="str">
        <f>"05"</f>
        <v>05</v>
      </c>
      <c r="AD5399" t="str">
        <f>"1"</f>
        <v>1</v>
      </c>
      <c r="AE5399" t="s">
        <v>55</v>
      </c>
      <c r="AF5399">
        <v>0</v>
      </c>
      <c r="AG5399" t="s">
        <v>56</v>
      </c>
      <c r="AH5399" t="str">
        <f>"Trad IRN"</f>
        <v>Trad IRN</v>
      </c>
      <c r="AI5399" t="str">
        <f>"Bldg IRN"</f>
        <v>Bldg IRN</v>
      </c>
      <c r="AJ5399" t="s">
        <v>48</v>
      </c>
      <c r="AK5399" t="s">
        <v>48</v>
      </c>
      <c r="AL5399" t="s">
        <v>53</v>
      </c>
      <c r="AM5399">
        <v>1113.0999999999999</v>
      </c>
      <c r="AN5399">
        <v>1113.0999999999999</v>
      </c>
      <c r="AO5399">
        <v>15</v>
      </c>
    </row>
    <row r="5400" spans="1:41" x14ac:dyDescent="0.3">
      <c r="A5400" t="str">
        <f>"Trad IRN"</f>
        <v>Trad IRN</v>
      </c>
      <c r="B5400" t="str">
        <f>"Bldg IRN"</f>
        <v>Bldg IRN</v>
      </c>
      <c r="C5400" t="s">
        <v>41</v>
      </c>
      <c r="D5400" t="s">
        <v>3</v>
      </c>
      <c r="E5400" t="s">
        <v>80</v>
      </c>
      <c r="F5400" t="s">
        <v>81</v>
      </c>
      <c r="G5400" t="s">
        <v>82</v>
      </c>
      <c r="H5400" t="s">
        <v>83</v>
      </c>
      <c r="I5400" t="str">
        <f>"Trad IRN"</f>
        <v>Trad IRN</v>
      </c>
      <c r="J5400" t="s">
        <v>43</v>
      </c>
      <c r="K5400" t="s">
        <v>44</v>
      </c>
      <c r="L5400" t="s">
        <v>45</v>
      </c>
      <c r="M5400" t="s">
        <v>46</v>
      </c>
      <c r="N5400" t="str">
        <f t="shared" si="531"/>
        <v>08/18/2022</v>
      </c>
      <c r="O5400" t="str">
        <f t="shared" si="532"/>
        <v>12/31/2500</v>
      </c>
      <c r="P5400">
        <v>1</v>
      </c>
      <c r="Q5400">
        <v>1</v>
      </c>
      <c r="S5400">
        <v>0</v>
      </c>
      <c r="T5400">
        <v>1</v>
      </c>
      <c r="U5400">
        <v>0</v>
      </c>
      <c r="V5400" t="str">
        <f>"Trad IRN"</f>
        <v>Trad IRN</v>
      </c>
      <c r="W5400">
        <v>100</v>
      </c>
      <c r="X5400" t="s">
        <v>47</v>
      </c>
      <c r="Z5400" t="s">
        <v>47</v>
      </c>
      <c r="AB5400" t="str">
        <f>"01"</f>
        <v>01</v>
      </c>
      <c r="AC5400" t="s">
        <v>48</v>
      </c>
      <c r="AD5400" t="s">
        <v>49</v>
      </c>
      <c r="AE5400" t="s">
        <v>55</v>
      </c>
      <c r="AF5400">
        <v>0</v>
      </c>
      <c r="AG5400" t="s">
        <v>56</v>
      </c>
      <c r="AH5400" t="str">
        <f>"Trad IRN"</f>
        <v>Trad IRN</v>
      </c>
      <c r="AI5400" t="str">
        <f>"Bldg IRN"</f>
        <v>Bldg IRN</v>
      </c>
      <c r="AJ5400" t="s">
        <v>48</v>
      </c>
      <c r="AK5400" t="s">
        <v>48</v>
      </c>
      <c r="AL5400" t="s">
        <v>53</v>
      </c>
      <c r="AM5400">
        <v>1113.0999999999999</v>
      </c>
      <c r="AN5400">
        <v>1113.0999999999999</v>
      </c>
      <c r="AO5400">
        <v>15</v>
      </c>
    </row>
    <row r="5401" spans="1:41" x14ac:dyDescent="0.3">
      <c r="A5401" t="str">
        <f>"Trad IRN"</f>
        <v>Trad IRN</v>
      </c>
      <c r="B5401" t="str">
        <f>"Bldg IRN"</f>
        <v>Bldg IRN</v>
      </c>
      <c r="C5401" t="s">
        <v>41</v>
      </c>
      <c r="D5401" t="s">
        <v>3</v>
      </c>
      <c r="E5401" t="s">
        <v>80</v>
      </c>
      <c r="F5401" t="s">
        <v>81</v>
      </c>
      <c r="G5401" t="s">
        <v>82</v>
      </c>
      <c r="H5401" t="s">
        <v>83</v>
      </c>
      <c r="I5401" t="str">
        <f>"Trad IRN"</f>
        <v>Trad IRN</v>
      </c>
      <c r="J5401" t="s">
        <v>43</v>
      </c>
      <c r="K5401" t="s">
        <v>44</v>
      </c>
      <c r="L5401" t="s">
        <v>45</v>
      </c>
      <c r="M5401" t="s">
        <v>46</v>
      </c>
      <c r="N5401" t="str">
        <f t="shared" si="531"/>
        <v>08/18/2022</v>
      </c>
      <c r="O5401" t="str">
        <f t="shared" si="532"/>
        <v>12/31/2500</v>
      </c>
      <c r="P5401">
        <v>1</v>
      </c>
      <c r="Q5401">
        <v>1</v>
      </c>
      <c r="S5401">
        <v>0</v>
      </c>
      <c r="T5401">
        <v>1</v>
      </c>
      <c r="U5401">
        <v>0</v>
      </c>
      <c r="V5401" t="str">
        <f>"Trad IRN"</f>
        <v>Trad IRN</v>
      </c>
      <c r="W5401">
        <v>100</v>
      </c>
      <c r="X5401" t="s">
        <v>47</v>
      </c>
      <c r="Z5401" t="s">
        <v>47</v>
      </c>
      <c r="AB5401" t="str">
        <f>"02"</f>
        <v>02</v>
      </c>
      <c r="AC5401" t="s">
        <v>48</v>
      </c>
      <c r="AD5401" t="s">
        <v>49</v>
      </c>
      <c r="AE5401" t="s">
        <v>55</v>
      </c>
      <c r="AF5401">
        <v>0</v>
      </c>
      <c r="AG5401" t="s">
        <v>56</v>
      </c>
      <c r="AH5401" t="str">
        <f>"Trad IRN"</f>
        <v>Trad IRN</v>
      </c>
      <c r="AI5401" t="str">
        <f>"Bldg IRN"</f>
        <v>Bldg IRN</v>
      </c>
      <c r="AJ5401" t="s">
        <v>48</v>
      </c>
      <c r="AK5401" t="s">
        <v>48</v>
      </c>
      <c r="AL5401" t="s">
        <v>53</v>
      </c>
      <c r="AM5401">
        <v>1113.0999999999999</v>
      </c>
      <c r="AN5401">
        <v>1113.0999999999999</v>
      </c>
      <c r="AO5401">
        <v>15</v>
      </c>
    </row>
    <row r="5402" spans="1:41" x14ac:dyDescent="0.3">
      <c r="A5402" t="str">
        <f>"Trad IRN"</f>
        <v>Trad IRN</v>
      </c>
      <c r="B5402" t="str">
        <f>"Bldg IRN"</f>
        <v>Bldg IRN</v>
      </c>
      <c r="C5402" t="s">
        <v>41</v>
      </c>
      <c r="D5402" t="s">
        <v>3</v>
      </c>
      <c r="E5402" t="s">
        <v>80</v>
      </c>
      <c r="F5402" t="s">
        <v>81</v>
      </c>
      <c r="G5402" t="s">
        <v>82</v>
      </c>
      <c r="H5402" t="s">
        <v>83</v>
      </c>
      <c r="I5402" t="str">
        <f>"Trad IRN"</f>
        <v>Trad IRN</v>
      </c>
      <c r="J5402" t="s">
        <v>43</v>
      </c>
      <c r="K5402" t="s">
        <v>44</v>
      </c>
      <c r="L5402" t="s">
        <v>45</v>
      </c>
      <c r="M5402" t="s">
        <v>46</v>
      </c>
      <c r="N5402" t="str">
        <f t="shared" si="531"/>
        <v>08/18/2022</v>
      </c>
      <c r="O5402" t="str">
        <f>"01/30/2023"</f>
        <v>01/30/2023</v>
      </c>
      <c r="P5402">
        <v>0.56742400000000004</v>
      </c>
      <c r="Q5402">
        <v>0.56742400000000004</v>
      </c>
      <c r="S5402">
        <v>0</v>
      </c>
      <c r="T5402">
        <v>0.56742400000000004</v>
      </c>
      <c r="U5402">
        <v>0</v>
      </c>
      <c r="V5402" t="str">
        <f>"Trad IRN"</f>
        <v>Trad IRN</v>
      </c>
      <c r="W5402">
        <v>100</v>
      </c>
      <c r="X5402" t="s">
        <v>47</v>
      </c>
      <c r="Z5402" t="s">
        <v>47</v>
      </c>
      <c r="AB5402" t="str">
        <f>"03"</f>
        <v>03</v>
      </c>
      <c r="AC5402" t="s">
        <v>48</v>
      </c>
      <c r="AD5402" t="s">
        <v>49</v>
      </c>
      <c r="AE5402" t="s">
        <v>50</v>
      </c>
      <c r="AF5402">
        <v>0</v>
      </c>
      <c r="AG5402" t="s">
        <v>56</v>
      </c>
      <c r="AH5402" t="str">
        <f>"Trad IRN"</f>
        <v>Trad IRN</v>
      </c>
      <c r="AI5402" t="str">
        <f>"Bldg IRN"</f>
        <v>Bldg IRN</v>
      </c>
      <c r="AJ5402" t="s">
        <v>48</v>
      </c>
      <c r="AK5402" t="s">
        <v>48</v>
      </c>
      <c r="AL5402" t="s">
        <v>53</v>
      </c>
      <c r="AM5402">
        <v>631.6</v>
      </c>
      <c r="AN5402">
        <v>1113.0999999999999</v>
      </c>
      <c r="AO5402">
        <v>15</v>
      </c>
    </row>
    <row r="5403" spans="1:41" x14ac:dyDescent="0.3">
      <c r="A5403" t="str">
        <f>"Trad IRN"</f>
        <v>Trad IRN</v>
      </c>
      <c r="B5403" t="str">
        <f>"Bldg IRN"</f>
        <v>Bldg IRN</v>
      </c>
      <c r="C5403" t="s">
        <v>41</v>
      </c>
      <c r="D5403" t="s">
        <v>3</v>
      </c>
      <c r="E5403" t="s">
        <v>80</v>
      </c>
      <c r="F5403" t="s">
        <v>81</v>
      </c>
      <c r="G5403" t="s">
        <v>82</v>
      </c>
      <c r="H5403" t="s">
        <v>83</v>
      </c>
      <c r="I5403" t="str">
        <f>"Trad IRN"</f>
        <v>Trad IRN</v>
      </c>
      <c r="J5403" t="s">
        <v>43</v>
      </c>
      <c r="K5403" t="s">
        <v>44</v>
      </c>
      <c r="L5403" t="s">
        <v>45</v>
      </c>
      <c r="M5403" t="s">
        <v>46</v>
      </c>
      <c r="N5403" t="str">
        <f>"01/31/2023"</f>
        <v>01/31/2023</v>
      </c>
      <c r="O5403" t="str">
        <f>"12/31/2500"</f>
        <v>12/31/2500</v>
      </c>
      <c r="P5403">
        <v>0.43257600000000002</v>
      </c>
      <c r="Q5403">
        <v>0.43257600000000002</v>
      </c>
      <c r="S5403">
        <v>0</v>
      </c>
      <c r="T5403">
        <v>0.43257600000000002</v>
      </c>
      <c r="U5403">
        <v>0</v>
      </c>
      <c r="V5403" t="str">
        <f>"Trad IRN"</f>
        <v>Trad IRN</v>
      </c>
      <c r="W5403">
        <v>100</v>
      </c>
      <c r="X5403" t="s">
        <v>47</v>
      </c>
      <c r="Z5403" t="s">
        <v>47</v>
      </c>
      <c r="AB5403" t="str">
        <f>"03"</f>
        <v>03</v>
      </c>
      <c r="AC5403" t="s">
        <v>48</v>
      </c>
      <c r="AD5403" t="s">
        <v>49</v>
      </c>
      <c r="AE5403" t="s">
        <v>55</v>
      </c>
      <c r="AF5403">
        <v>0</v>
      </c>
      <c r="AG5403" t="s">
        <v>56</v>
      </c>
      <c r="AH5403" t="str">
        <f>"Trad IRN"</f>
        <v>Trad IRN</v>
      </c>
      <c r="AI5403" t="str">
        <f>"Bldg IRN"</f>
        <v>Bldg IRN</v>
      </c>
      <c r="AJ5403" t="s">
        <v>48</v>
      </c>
      <c r="AK5403" t="s">
        <v>48</v>
      </c>
      <c r="AL5403" t="s">
        <v>53</v>
      </c>
      <c r="AM5403">
        <v>481.5</v>
      </c>
      <c r="AN5403">
        <v>1113.0999999999999</v>
      </c>
      <c r="AO5403">
        <v>15</v>
      </c>
    </row>
    <row r="5404" spans="1:41" x14ac:dyDescent="0.3">
      <c r="A5404" t="str">
        <f>"Trad IRN"</f>
        <v>Trad IRN</v>
      </c>
      <c r="B5404" t="str">
        <f>"Bldg IRN"</f>
        <v>Bldg IRN</v>
      </c>
      <c r="C5404" t="s">
        <v>41</v>
      </c>
      <c r="D5404" t="s">
        <v>3</v>
      </c>
      <c r="E5404" t="s">
        <v>80</v>
      </c>
      <c r="F5404" t="s">
        <v>81</v>
      </c>
      <c r="G5404" t="s">
        <v>82</v>
      </c>
      <c r="H5404" t="s">
        <v>83</v>
      </c>
      <c r="I5404" t="str">
        <f>"Trad IRN"</f>
        <v>Trad IRN</v>
      </c>
      <c r="J5404" t="s">
        <v>43</v>
      </c>
      <c r="K5404" t="s">
        <v>44</v>
      </c>
      <c r="L5404" t="s">
        <v>45</v>
      </c>
      <c r="M5404" t="s">
        <v>46</v>
      </c>
      <c r="N5404" t="str">
        <f t="shared" ref="N5404:N5410" si="533">"08/18/2022"</f>
        <v>08/18/2022</v>
      </c>
      <c r="O5404" t="str">
        <f>"12/31/2500"</f>
        <v>12/31/2500</v>
      </c>
      <c r="P5404">
        <v>1</v>
      </c>
      <c r="Q5404">
        <v>1</v>
      </c>
      <c r="S5404">
        <v>1</v>
      </c>
      <c r="T5404">
        <v>1</v>
      </c>
      <c r="U5404">
        <v>0</v>
      </c>
      <c r="V5404" t="str">
        <f>"Trad IRN"</f>
        <v>Trad IRN</v>
      </c>
      <c r="W5404">
        <v>100</v>
      </c>
      <c r="X5404" t="s">
        <v>47</v>
      </c>
      <c r="Z5404" t="s">
        <v>47</v>
      </c>
      <c r="AB5404" t="str">
        <f>"04"</f>
        <v>04</v>
      </c>
      <c r="AC5404" t="s">
        <v>48</v>
      </c>
      <c r="AD5404" t="s">
        <v>49</v>
      </c>
      <c r="AE5404" t="s">
        <v>50</v>
      </c>
      <c r="AF5404">
        <v>0</v>
      </c>
      <c r="AG5404" t="s">
        <v>56</v>
      </c>
      <c r="AH5404" t="str">
        <f>"Trad IRN"</f>
        <v>Trad IRN</v>
      </c>
      <c r="AI5404" t="str">
        <f>"Bldg IRN"</f>
        <v>Bldg IRN</v>
      </c>
      <c r="AJ5404" t="s">
        <v>48</v>
      </c>
      <c r="AK5404" t="s">
        <v>48</v>
      </c>
      <c r="AL5404" t="s">
        <v>53</v>
      </c>
      <c r="AM5404">
        <v>1113.0999999999999</v>
      </c>
      <c r="AN5404">
        <v>1113.0999999999999</v>
      </c>
      <c r="AO5404">
        <v>15</v>
      </c>
    </row>
    <row r="5405" spans="1:41" x14ac:dyDescent="0.3">
      <c r="A5405" t="str">
        <f>"Trad IRN"</f>
        <v>Trad IRN</v>
      </c>
      <c r="B5405" t="str">
        <f>"Bldg IRN"</f>
        <v>Bldg IRN</v>
      </c>
      <c r="C5405" t="s">
        <v>41</v>
      </c>
      <c r="D5405" t="s">
        <v>3</v>
      </c>
      <c r="E5405" t="s">
        <v>80</v>
      </c>
      <c r="F5405" t="s">
        <v>81</v>
      </c>
      <c r="G5405" t="s">
        <v>82</v>
      </c>
      <c r="H5405" t="s">
        <v>83</v>
      </c>
      <c r="I5405" t="str">
        <f>"Trad IRN"</f>
        <v>Trad IRN</v>
      </c>
      <c r="J5405" t="s">
        <v>43</v>
      </c>
      <c r="K5405" t="s">
        <v>44</v>
      </c>
      <c r="L5405" t="s">
        <v>45</v>
      </c>
      <c r="M5405" t="s">
        <v>46</v>
      </c>
      <c r="N5405" t="str">
        <f t="shared" si="533"/>
        <v>08/18/2022</v>
      </c>
      <c r="O5405" t="str">
        <f>"12/31/2500"</f>
        <v>12/31/2500</v>
      </c>
      <c r="P5405">
        <v>1</v>
      </c>
      <c r="Q5405">
        <v>1</v>
      </c>
      <c r="R5405">
        <v>1</v>
      </c>
      <c r="S5405">
        <v>0</v>
      </c>
      <c r="T5405">
        <v>1</v>
      </c>
      <c r="U5405">
        <v>0</v>
      </c>
      <c r="V5405" t="str">
        <f>"Trad IRN"</f>
        <v>Trad IRN</v>
      </c>
      <c r="W5405">
        <v>100</v>
      </c>
      <c r="X5405" t="s">
        <v>47</v>
      </c>
      <c r="Z5405" t="s">
        <v>47</v>
      </c>
      <c r="AB5405" t="str">
        <f>"05"</f>
        <v>05</v>
      </c>
      <c r="AC5405" t="str">
        <f>"12"</f>
        <v>12</v>
      </c>
      <c r="AD5405" t="str">
        <f>"6"</f>
        <v>6</v>
      </c>
      <c r="AE5405" t="s">
        <v>50</v>
      </c>
      <c r="AF5405">
        <v>0</v>
      </c>
      <c r="AG5405" t="s">
        <v>56</v>
      </c>
      <c r="AH5405" t="str">
        <f>"Trad IRN"</f>
        <v>Trad IRN</v>
      </c>
      <c r="AI5405" t="str">
        <f>"Bldg IRN"</f>
        <v>Bldg IRN</v>
      </c>
      <c r="AJ5405" t="s">
        <v>48</v>
      </c>
      <c r="AK5405" t="s">
        <v>48</v>
      </c>
      <c r="AL5405" t="s">
        <v>53</v>
      </c>
      <c r="AM5405">
        <v>1113.0999999999999</v>
      </c>
      <c r="AN5405">
        <v>1113.0999999999999</v>
      </c>
      <c r="AO5405">
        <v>15</v>
      </c>
    </row>
    <row r="5406" spans="1:41" x14ac:dyDescent="0.3">
      <c r="A5406" t="str">
        <f>"Trad IRN"</f>
        <v>Trad IRN</v>
      </c>
      <c r="B5406" t="str">
        <f>"Bldg IRN"</f>
        <v>Bldg IRN</v>
      </c>
      <c r="C5406" t="s">
        <v>41</v>
      </c>
      <c r="D5406" t="s">
        <v>3</v>
      </c>
      <c r="E5406" t="s">
        <v>80</v>
      </c>
      <c r="F5406" t="s">
        <v>81</v>
      </c>
      <c r="G5406" t="s">
        <v>82</v>
      </c>
      <c r="H5406" t="s">
        <v>83</v>
      </c>
      <c r="I5406" t="str">
        <f>"Trad IRN"</f>
        <v>Trad IRN</v>
      </c>
      <c r="J5406" t="s">
        <v>43</v>
      </c>
      <c r="K5406" t="s">
        <v>44</v>
      </c>
      <c r="L5406" t="s">
        <v>45</v>
      </c>
      <c r="M5406" t="s">
        <v>46</v>
      </c>
      <c r="N5406" t="str">
        <f t="shared" si="533"/>
        <v>08/18/2022</v>
      </c>
      <c r="O5406" t="str">
        <f>"12/31/2500"</f>
        <v>12/31/2500</v>
      </c>
      <c r="P5406">
        <v>1</v>
      </c>
      <c r="Q5406">
        <v>1</v>
      </c>
      <c r="S5406">
        <v>0</v>
      </c>
      <c r="T5406">
        <v>1</v>
      </c>
      <c r="U5406">
        <v>0</v>
      </c>
      <c r="V5406" t="str">
        <f>"Trad IRN"</f>
        <v>Trad IRN</v>
      </c>
      <c r="W5406">
        <v>100</v>
      </c>
      <c r="X5406" t="s">
        <v>47</v>
      </c>
      <c r="Z5406" t="s">
        <v>47</v>
      </c>
      <c r="AB5406" t="str">
        <f>"01"</f>
        <v>01</v>
      </c>
      <c r="AC5406" t="s">
        <v>48</v>
      </c>
      <c r="AD5406" t="s">
        <v>49</v>
      </c>
      <c r="AE5406" t="s">
        <v>50</v>
      </c>
      <c r="AF5406">
        <v>0</v>
      </c>
      <c r="AG5406" t="s">
        <v>56</v>
      </c>
      <c r="AH5406" t="str">
        <f>"Trad IRN"</f>
        <v>Trad IRN</v>
      </c>
      <c r="AI5406" t="str">
        <f>"Bldg IRN"</f>
        <v>Bldg IRN</v>
      </c>
      <c r="AJ5406" t="s">
        <v>48</v>
      </c>
      <c r="AK5406" t="s">
        <v>48</v>
      </c>
      <c r="AL5406" t="s">
        <v>53</v>
      </c>
      <c r="AM5406">
        <v>1113.0999999999999</v>
      </c>
      <c r="AN5406">
        <v>1113.0999999999999</v>
      </c>
      <c r="AO5406">
        <v>15</v>
      </c>
    </row>
    <row r="5407" spans="1:41" x14ac:dyDescent="0.3">
      <c r="A5407" t="str">
        <f>"Trad IRN"</f>
        <v>Trad IRN</v>
      </c>
      <c r="B5407" t="str">
        <f>"Bldg IRN"</f>
        <v>Bldg IRN</v>
      </c>
      <c r="C5407" t="s">
        <v>41</v>
      </c>
      <c r="D5407" t="s">
        <v>3</v>
      </c>
      <c r="E5407" t="s">
        <v>80</v>
      </c>
      <c r="F5407" t="s">
        <v>81</v>
      </c>
      <c r="G5407" t="s">
        <v>82</v>
      </c>
      <c r="H5407" t="s">
        <v>83</v>
      </c>
      <c r="I5407" t="str">
        <f>"Trad IRN"</f>
        <v>Trad IRN</v>
      </c>
      <c r="J5407" t="s">
        <v>43</v>
      </c>
      <c r="K5407" t="s">
        <v>44</v>
      </c>
      <c r="L5407" t="s">
        <v>45</v>
      </c>
      <c r="M5407" t="s">
        <v>46</v>
      </c>
      <c r="N5407" t="str">
        <f t="shared" si="533"/>
        <v>08/18/2022</v>
      </c>
      <c r="O5407" t="str">
        <f>"12/31/2500"</f>
        <v>12/31/2500</v>
      </c>
      <c r="P5407">
        <v>1</v>
      </c>
      <c r="Q5407">
        <v>1</v>
      </c>
      <c r="S5407">
        <v>0</v>
      </c>
      <c r="T5407">
        <v>1</v>
      </c>
      <c r="U5407">
        <v>0</v>
      </c>
      <c r="V5407" t="str">
        <f>"Trad IRN"</f>
        <v>Trad IRN</v>
      </c>
      <c r="W5407">
        <v>100</v>
      </c>
      <c r="X5407" t="s">
        <v>47</v>
      </c>
      <c r="Z5407" t="s">
        <v>47</v>
      </c>
      <c r="AB5407" t="str">
        <f>"05"</f>
        <v>05</v>
      </c>
      <c r="AC5407" t="s">
        <v>48</v>
      </c>
      <c r="AD5407" t="s">
        <v>49</v>
      </c>
      <c r="AE5407" t="s">
        <v>50</v>
      </c>
      <c r="AF5407">
        <v>0</v>
      </c>
      <c r="AG5407" t="s">
        <v>56</v>
      </c>
      <c r="AH5407" t="str">
        <f>"Trad IRN"</f>
        <v>Trad IRN</v>
      </c>
      <c r="AI5407" t="str">
        <f>"Bldg IRN"</f>
        <v>Bldg IRN</v>
      </c>
      <c r="AJ5407" t="s">
        <v>48</v>
      </c>
      <c r="AK5407" t="s">
        <v>48</v>
      </c>
      <c r="AL5407" t="s">
        <v>53</v>
      </c>
      <c r="AM5407">
        <v>1113.0999999999999</v>
      </c>
      <c r="AN5407">
        <v>1113.0999999999999</v>
      </c>
      <c r="AO5407">
        <v>15</v>
      </c>
    </row>
    <row r="5408" spans="1:41" x14ac:dyDescent="0.3">
      <c r="A5408" t="str">
        <f>"Trad IRN"</f>
        <v>Trad IRN</v>
      </c>
      <c r="B5408" t="str">
        <f>"Bldg IRN"</f>
        <v>Bldg IRN</v>
      </c>
      <c r="C5408" t="s">
        <v>41</v>
      </c>
      <c r="D5408" t="s">
        <v>3</v>
      </c>
      <c r="E5408" t="s">
        <v>80</v>
      </c>
      <c r="F5408" t="s">
        <v>81</v>
      </c>
      <c r="G5408" t="s">
        <v>82</v>
      </c>
      <c r="H5408" t="s">
        <v>83</v>
      </c>
      <c r="I5408" t="str">
        <f>"Trad IRN"</f>
        <v>Trad IRN</v>
      </c>
      <c r="J5408" t="s">
        <v>43</v>
      </c>
      <c r="K5408" t="s">
        <v>44</v>
      </c>
      <c r="L5408" t="s">
        <v>45</v>
      </c>
      <c r="M5408" t="s">
        <v>46</v>
      </c>
      <c r="N5408" t="str">
        <f t="shared" si="533"/>
        <v>08/18/2022</v>
      </c>
      <c r="O5408" t="str">
        <f>"01/17/2023"</f>
        <v>01/17/2023</v>
      </c>
      <c r="P5408">
        <v>0.52128300000000005</v>
      </c>
      <c r="Q5408">
        <v>0.52128300000000005</v>
      </c>
      <c r="R5408">
        <v>0.52128300000000005</v>
      </c>
      <c r="S5408">
        <v>0</v>
      </c>
      <c r="T5408">
        <v>0.52128300000000005</v>
      </c>
      <c r="U5408">
        <v>0</v>
      </c>
      <c r="V5408" t="str">
        <f>"Trad IRN"</f>
        <v>Trad IRN</v>
      </c>
      <c r="W5408">
        <v>100</v>
      </c>
      <c r="X5408" t="s">
        <v>47</v>
      </c>
      <c r="Z5408" t="s">
        <v>47</v>
      </c>
      <c r="AB5408" t="str">
        <f>"04"</f>
        <v>04</v>
      </c>
      <c r="AC5408" t="str">
        <f>"15"</f>
        <v>15</v>
      </c>
      <c r="AD5408" t="str">
        <f>"2"</f>
        <v>2</v>
      </c>
      <c r="AE5408" t="s">
        <v>50</v>
      </c>
      <c r="AF5408">
        <v>0</v>
      </c>
      <c r="AG5408" t="s">
        <v>56</v>
      </c>
      <c r="AH5408" t="str">
        <f>"Trad IRN"</f>
        <v>Trad IRN</v>
      </c>
      <c r="AI5408" t="str">
        <f>"Bldg IRN"</f>
        <v>Bldg IRN</v>
      </c>
      <c r="AJ5408" t="s">
        <v>48</v>
      </c>
      <c r="AK5408" t="s">
        <v>48</v>
      </c>
      <c r="AL5408" t="s">
        <v>53</v>
      </c>
      <c r="AM5408">
        <v>580.24</v>
      </c>
      <c r="AN5408">
        <v>1113.0999999999999</v>
      </c>
      <c r="AO5408">
        <v>15</v>
      </c>
    </row>
    <row r="5409" spans="1:41" x14ac:dyDescent="0.3">
      <c r="A5409" t="str">
        <f>"Trad IRN"</f>
        <v>Trad IRN</v>
      </c>
      <c r="B5409" t="str">
        <f>"Bldg IRN"</f>
        <v>Bldg IRN</v>
      </c>
      <c r="C5409" t="s">
        <v>41</v>
      </c>
      <c r="D5409" t="s">
        <v>3</v>
      </c>
      <c r="E5409" t="s">
        <v>80</v>
      </c>
      <c r="F5409" t="s">
        <v>81</v>
      </c>
      <c r="G5409" t="s">
        <v>82</v>
      </c>
      <c r="H5409" t="s">
        <v>83</v>
      </c>
      <c r="I5409" t="str">
        <f>"Trad IRN"</f>
        <v>Trad IRN</v>
      </c>
      <c r="J5409" t="s">
        <v>43</v>
      </c>
      <c r="K5409" t="s">
        <v>44</v>
      </c>
      <c r="L5409" t="s">
        <v>45</v>
      </c>
      <c r="M5409" t="s">
        <v>46</v>
      </c>
      <c r="N5409" t="str">
        <f t="shared" si="533"/>
        <v>08/18/2022</v>
      </c>
      <c r="O5409" t="str">
        <f>"12/31/2500"</f>
        <v>12/31/2500</v>
      </c>
      <c r="P5409">
        <v>1</v>
      </c>
      <c r="Q5409">
        <v>1</v>
      </c>
      <c r="R5409">
        <v>1</v>
      </c>
      <c r="S5409">
        <v>0</v>
      </c>
      <c r="T5409">
        <v>1</v>
      </c>
      <c r="U5409">
        <v>0</v>
      </c>
      <c r="V5409" t="str">
        <f>"Trad IRN"</f>
        <v>Trad IRN</v>
      </c>
      <c r="W5409">
        <v>100</v>
      </c>
      <c r="X5409" t="s">
        <v>47</v>
      </c>
      <c r="Z5409" t="s">
        <v>47</v>
      </c>
      <c r="AB5409" t="str">
        <f>"05"</f>
        <v>05</v>
      </c>
      <c r="AC5409" t="str">
        <f>"15"</f>
        <v>15</v>
      </c>
      <c r="AD5409" t="str">
        <f>"2"</f>
        <v>2</v>
      </c>
      <c r="AE5409" t="s">
        <v>55</v>
      </c>
      <c r="AF5409">
        <v>0</v>
      </c>
      <c r="AG5409" t="s">
        <v>56</v>
      </c>
      <c r="AH5409" t="str">
        <f>"Trad IRN"</f>
        <v>Trad IRN</v>
      </c>
      <c r="AI5409" t="str">
        <f>"Bldg IRN"</f>
        <v>Bldg IRN</v>
      </c>
      <c r="AJ5409" t="s">
        <v>48</v>
      </c>
      <c r="AK5409" t="s">
        <v>48</v>
      </c>
      <c r="AL5409" t="s">
        <v>53</v>
      </c>
      <c r="AM5409">
        <v>1113.0999999999999</v>
      </c>
      <c r="AN5409">
        <v>1113.0999999999999</v>
      </c>
      <c r="AO5409">
        <v>15</v>
      </c>
    </row>
    <row r="5410" spans="1:41" x14ac:dyDescent="0.3">
      <c r="A5410" t="str">
        <f>"Trad IRN"</f>
        <v>Trad IRN</v>
      </c>
      <c r="B5410" t="str">
        <f>"Bldg IRN"</f>
        <v>Bldg IRN</v>
      </c>
      <c r="C5410" t="s">
        <v>41</v>
      </c>
      <c r="D5410" t="s">
        <v>3</v>
      </c>
      <c r="E5410" t="s">
        <v>80</v>
      </c>
      <c r="F5410" t="s">
        <v>81</v>
      </c>
      <c r="G5410" t="s">
        <v>82</v>
      </c>
      <c r="H5410" t="s">
        <v>83</v>
      </c>
      <c r="I5410" t="str">
        <f>"Trad IRN"</f>
        <v>Trad IRN</v>
      </c>
      <c r="J5410" t="s">
        <v>43</v>
      </c>
      <c r="K5410" t="s">
        <v>44</v>
      </c>
      <c r="L5410" t="s">
        <v>45</v>
      </c>
      <c r="M5410" t="s">
        <v>46</v>
      </c>
      <c r="N5410" t="str">
        <f t="shared" si="533"/>
        <v>08/18/2022</v>
      </c>
      <c r="O5410" t="str">
        <f>"12/31/2500"</f>
        <v>12/31/2500</v>
      </c>
      <c r="P5410">
        <v>1</v>
      </c>
      <c r="Q5410">
        <v>1</v>
      </c>
      <c r="R5410">
        <v>1</v>
      </c>
      <c r="S5410">
        <v>0</v>
      </c>
      <c r="T5410">
        <v>1</v>
      </c>
      <c r="U5410">
        <v>0</v>
      </c>
      <c r="V5410" t="str">
        <f>"Trad IRN"</f>
        <v>Trad IRN</v>
      </c>
      <c r="W5410">
        <v>100</v>
      </c>
      <c r="X5410" t="s">
        <v>47</v>
      </c>
      <c r="Z5410" t="s">
        <v>47</v>
      </c>
      <c r="AB5410" t="str">
        <f>"02"</f>
        <v>02</v>
      </c>
      <c r="AC5410" t="str">
        <f>"15"</f>
        <v>15</v>
      </c>
      <c r="AD5410" t="str">
        <f>"2"</f>
        <v>2</v>
      </c>
      <c r="AE5410" t="s">
        <v>55</v>
      </c>
      <c r="AF5410">
        <v>0</v>
      </c>
      <c r="AG5410" t="s">
        <v>56</v>
      </c>
      <c r="AH5410" t="str">
        <f>"Trad IRN"</f>
        <v>Trad IRN</v>
      </c>
      <c r="AI5410" t="str">
        <f>"Bldg IRN"</f>
        <v>Bldg IRN</v>
      </c>
      <c r="AJ5410" t="s">
        <v>48</v>
      </c>
      <c r="AK5410" t="s">
        <v>48</v>
      </c>
      <c r="AL5410" t="s">
        <v>53</v>
      </c>
      <c r="AM5410">
        <v>1113.0999999999999</v>
      </c>
      <c r="AN5410">
        <v>1113.0999999999999</v>
      </c>
      <c r="AO5410">
        <v>15</v>
      </c>
    </row>
    <row r="5411" spans="1:41" x14ac:dyDescent="0.3">
      <c r="A5411" t="str">
        <f>"Trad IRN"</f>
        <v>Trad IRN</v>
      </c>
      <c r="B5411" t="str">
        <f>"Bldg IRN"</f>
        <v>Bldg IRN</v>
      </c>
      <c r="C5411" t="s">
        <v>41</v>
      </c>
      <c r="D5411" t="s">
        <v>3</v>
      </c>
      <c r="E5411" t="s">
        <v>80</v>
      </c>
      <c r="F5411" t="s">
        <v>81</v>
      </c>
      <c r="G5411" t="s">
        <v>82</v>
      </c>
      <c r="H5411" t="s">
        <v>83</v>
      </c>
      <c r="I5411" t="str">
        <f>"Trad IRN"</f>
        <v>Trad IRN</v>
      </c>
      <c r="J5411" t="s">
        <v>43</v>
      </c>
      <c r="K5411" t="s">
        <v>44</v>
      </c>
      <c r="L5411" t="s">
        <v>45</v>
      </c>
      <c r="M5411" t="s">
        <v>46</v>
      </c>
      <c r="N5411" t="str">
        <f>"12/06/2022"</f>
        <v>12/06/2022</v>
      </c>
      <c r="O5411" t="str">
        <f>"12/31/2500"</f>
        <v>12/31/2500</v>
      </c>
      <c r="P5411">
        <v>0.59983799999999998</v>
      </c>
      <c r="Q5411">
        <v>0.59983799999999998</v>
      </c>
      <c r="S5411">
        <v>0</v>
      </c>
      <c r="T5411">
        <v>0.59983799999999998</v>
      </c>
      <c r="U5411">
        <v>0</v>
      </c>
      <c r="V5411" t="str">
        <f>"Trad IRN"</f>
        <v>Trad IRN</v>
      </c>
      <c r="W5411">
        <v>100</v>
      </c>
      <c r="X5411" t="s">
        <v>47</v>
      </c>
      <c r="Z5411" t="s">
        <v>47</v>
      </c>
      <c r="AB5411" t="str">
        <f>"03"</f>
        <v>03</v>
      </c>
      <c r="AC5411" t="s">
        <v>48</v>
      </c>
      <c r="AD5411" t="s">
        <v>49</v>
      </c>
      <c r="AE5411" t="s">
        <v>50</v>
      </c>
      <c r="AF5411">
        <v>0</v>
      </c>
      <c r="AG5411" t="s">
        <v>56</v>
      </c>
      <c r="AH5411" t="str">
        <f>"Trad IRN"</f>
        <v>Trad IRN</v>
      </c>
      <c r="AI5411" t="str">
        <f>"Bldg IRN"</f>
        <v>Bldg IRN</v>
      </c>
      <c r="AJ5411" t="s">
        <v>48</v>
      </c>
      <c r="AK5411" t="s">
        <v>48</v>
      </c>
      <c r="AL5411" t="s">
        <v>53</v>
      </c>
      <c r="AM5411">
        <v>667.68</v>
      </c>
      <c r="AN5411">
        <v>1113.0999999999999</v>
      </c>
      <c r="AO5411">
        <v>15</v>
      </c>
    </row>
    <row r="5412" spans="1:41" x14ac:dyDescent="0.3">
      <c r="A5412" t="str">
        <f>"Trad IRN"</f>
        <v>Trad IRN</v>
      </c>
      <c r="B5412" t="str">
        <f>"Bldg IRN"</f>
        <v>Bldg IRN</v>
      </c>
      <c r="C5412" t="s">
        <v>41</v>
      </c>
      <c r="D5412" t="s">
        <v>3</v>
      </c>
      <c r="E5412" t="s">
        <v>80</v>
      </c>
      <c r="F5412" t="s">
        <v>81</v>
      </c>
      <c r="G5412" t="s">
        <v>82</v>
      </c>
      <c r="H5412" t="s">
        <v>83</v>
      </c>
      <c r="I5412" t="str">
        <f>"Trad IRN"</f>
        <v>Trad IRN</v>
      </c>
      <c r="J5412" t="s">
        <v>43</v>
      </c>
      <c r="K5412" t="s">
        <v>44</v>
      </c>
      <c r="L5412" t="s">
        <v>45</v>
      </c>
      <c r="M5412" t="s">
        <v>46</v>
      </c>
      <c r="N5412" t="str">
        <f>"08/18/2022"</f>
        <v>08/18/2022</v>
      </c>
      <c r="O5412" t="str">
        <f>"08/28/2022"</f>
        <v>08/28/2022</v>
      </c>
      <c r="P5412">
        <v>4.0374E-2</v>
      </c>
      <c r="Q5412">
        <v>4.0374E-2</v>
      </c>
      <c r="S5412">
        <v>0</v>
      </c>
      <c r="T5412">
        <v>4.0374E-2</v>
      </c>
      <c r="U5412">
        <v>0</v>
      </c>
      <c r="V5412" t="str">
        <f>"Trad IRN"</f>
        <v>Trad IRN</v>
      </c>
      <c r="W5412">
        <v>100</v>
      </c>
      <c r="X5412" t="s">
        <v>47</v>
      </c>
      <c r="Z5412" t="s">
        <v>47</v>
      </c>
      <c r="AB5412" t="str">
        <f>"03"</f>
        <v>03</v>
      </c>
      <c r="AC5412" t="s">
        <v>48</v>
      </c>
      <c r="AD5412" t="s">
        <v>49</v>
      </c>
      <c r="AE5412" t="s">
        <v>50</v>
      </c>
      <c r="AF5412">
        <v>0</v>
      </c>
      <c r="AG5412" t="s">
        <v>56</v>
      </c>
      <c r="AH5412" t="str">
        <f>"Trad IRN"</f>
        <v>Trad IRN</v>
      </c>
      <c r="AI5412" t="str">
        <f>"Bldg IRN"</f>
        <v>Bldg IRN</v>
      </c>
      <c r="AJ5412" t="s">
        <v>48</v>
      </c>
      <c r="AK5412" t="s">
        <v>48</v>
      </c>
      <c r="AL5412" t="s">
        <v>53</v>
      </c>
      <c r="AM5412">
        <v>44.94</v>
      </c>
      <c r="AN5412">
        <v>1113.0999999999999</v>
      </c>
      <c r="AO5412">
        <v>15</v>
      </c>
    </row>
    <row r="5413" spans="1:41" x14ac:dyDescent="0.3">
      <c r="A5413" t="str">
        <f>"Trad IRN"</f>
        <v>Trad IRN</v>
      </c>
      <c r="B5413" t="str">
        <f>"Bldg IRN"</f>
        <v>Bldg IRN</v>
      </c>
      <c r="C5413" t="s">
        <v>41</v>
      </c>
      <c r="D5413" t="s">
        <v>3</v>
      </c>
      <c r="E5413" t="s">
        <v>80</v>
      </c>
      <c r="F5413" t="s">
        <v>81</v>
      </c>
      <c r="G5413" t="s">
        <v>82</v>
      </c>
      <c r="H5413" t="s">
        <v>83</v>
      </c>
      <c r="I5413" t="str">
        <f>"Trad IRN"</f>
        <v>Trad IRN</v>
      </c>
      <c r="J5413" t="s">
        <v>43</v>
      </c>
      <c r="K5413" t="s">
        <v>44</v>
      </c>
      <c r="L5413" t="s">
        <v>45</v>
      </c>
      <c r="M5413" t="s">
        <v>46</v>
      </c>
      <c r="N5413" t="str">
        <f>"08/29/2022"</f>
        <v>08/29/2022</v>
      </c>
      <c r="O5413" t="str">
        <f t="shared" ref="O5413:O5420" si="534">"12/31/2500"</f>
        <v>12/31/2500</v>
      </c>
      <c r="P5413">
        <v>0.95962599999999998</v>
      </c>
      <c r="Q5413">
        <v>0.95962599999999998</v>
      </c>
      <c r="S5413">
        <v>0</v>
      </c>
      <c r="T5413">
        <v>0.95962599999999998</v>
      </c>
      <c r="U5413">
        <v>0</v>
      </c>
      <c r="V5413" t="str">
        <f>"Trad IRN"</f>
        <v>Trad IRN</v>
      </c>
      <c r="W5413">
        <v>100</v>
      </c>
      <c r="X5413" t="s">
        <v>47</v>
      </c>
      <c r="Z5413" t="s">
        <v>47</v>
      </c>
      <c r="AB5413" t="str">
        <f>"03"</f>
        <v>03</v>
      </c>
      <c r="AC5413" t="s">
        <v>48</v>
      </c>
      <c r="AD5413" t="s">
        <v>49</v>
      </c>
      <c r="AE5413" t="s">
        <v>55</v>
      </c>
      <c r="AF5413">
        <v>0</v>
      </c>
      <c r="AG5413" t="s">
        <v>56</v>
      </c>
      <c r="AH5413" t="str">
        <f>"Trad IRN"</f>
        <v>Trad IRN</v>
      </c>
      <c r="AI5413" t="str">
        <f>"Bldg IRN"</f>
        <v>Bldg IRN</v>
      </c>
      <c r="AJ5413" t="s">
        <v>48</v>
      </c>
      <c r="AK5413" t="s">
        <v>48</v>
      </c>
      <c r="AL5413" t="s">
        <v>53</v>
      </c>
      <c r="AM5413">
        <v>1068.1600000000001</v>
      </c>
      <c r="AN5413">
        <v>1113.0999999999999</v>
      </c>
      <c r="AO5413">
        <v>15</v>
      </c>
    </row>
    <row r="5414" spans="1:41" x14ac:dyDescent="0.3">
      <c r="A5414" t="str">
        <f>"Trad IRN"</f>
        <v>Trad IRN</v>
      </c>
      <c r="B5414" t="str">
        <f>"Bldg IRN"</f>
        <v>Bldg IRN</v>
      </c>
      <c r="C5414" t="s">
        <v>41</v>
      </c>
      <c r="D5414" t="s">
        <v>3</v>
      </c>
      <c r="E5414" t="s">
        <v>80</v>
      </c>
      <c r="F5414" t="s">
        <v>81</v>
      </c>
      <c r="G5414" t="s">
        <v>82</v>
      </c>
      <c r="H5414" t="s">
        <v>83</v>
      </c>
      <c r="I5414" t="str">
        <f>"Trad IRN"</f>
        <v>Trad IRN</v>
      </c>
      <c r="J5414" t="s">
        <v>43</v>
      </c>
      <c r="K5414" t="s">
        <v>44</v>
      </c>
      <c r="L5414" t="s">
        <v>45</v>
      </c>
      <c r="M5414" t="s">
        <v>46</v>
      </c>
      <c r="N5414" t="str">
        <f>"08/25/2022"</f>
        <v>08/25/2022</v>
      </c>
      <c r="O5414" t="str">
        <f t="shared" si="534"/>
        <v>12/31/2500</v>
      </c>
      <c r="P5414">
        <v>0.97116199999999997</v>
      </c>
      <c r="Q5414">
        <v>0.97116199999999997</v>
      </c>
      <c r="S5414">
        <v>0</v>
      </c>
      <c r="T5414">
        <v>0.97116199999999997</v>
      </c>
      <c r="U5414">
        <v>0</v>
      </c>
      <c r="V5414" t="str">
        <f>"Trad IRN"</f>
        <v>Trad IRN</v>
      </c>
      <c r="W5414">
        <v>100</v>
      </c>
      <c r="X5414" t="s">
        <v>47</v>
      </c>
      <c r="Z5414" t="s">
        <v>47</v>
      </c>
      <c r="AB5414" t="s">
        <v>57</v>
      </c>
      <c r="AC5414" t="s">
        <v>48</v>
      </c>
      <c r="AD5414" t="s">
        <v>49</v>
      </c>
      <c r="AE5414" t="s">
        <v>55</v>
      </c>
      <c r="AF5414">
        <v>0</v>
      </c>
      <c r="AG5414" t="s">
        <v>56</v>
      </c>
      <c r="AH5414" t="str">
        <f>"Trad IRN"</f>
        <v>Trad IRN</v>
      </c>
      <c r="AI5414" t="str">
        <f>"Bldg IRN"</f>
        <v>Bldg IRN</v>
      </c>
      <c r="AJ5414" t="s">
        <v>48</v>
      </c>
      <c r="AK5414" t="s">
        <v>48</v>
      </c>
      <c r="AL5414" t="s">
        <v>53</v>
      </c>
      <c r="AM5414">
        <v>1081</v>
      </c>
      <c r="AN5414">
        <v>1113.0999999999999</v>
      </c>
      <c r="AO5414">
        <v>15</v>
      </c>
    </row>
    <row r="5415" spans="1:41" x14ac:dyDescent="0.3">
      <c r="A5415" t="str">
        <f>"Trad IRN"</f>
        <v>Trad IRN</v>
      </c>
      <c r="B5415" t="str">
        <f>"Bldg IRN"</f>
        <v>Bldg IRN</v>
      </c>
      <c r="C5415" t="s">
        <v>41</v>
      </c>
      <c r="D5415" t="s">
        <v>3</v>
      </c>
      <c r="E5415" t="s">
        <v>80</v>
      </c>
      <c r="F5415" t="s">
        <v>81</v>
      </c>
      <c r="G5415" t="s">
        <v>82</v>
      </c>
      <c r="H5415" t="s">
        <v>83</v>
      </c>
      <c r="I5415" t="str">
        <f>"Trad IRN"</f>
        <v>Trad IRN</v>
      </c>
      <c r="J5415" t="s">
        <v>43</v>
      </c>
      <c r="K5415" t="s">
        <v>44</v>
      </c>
      <c r="L5415" t="s">
        <v>45</v>
      </c>
      <c r="M5415" t="s">
        <v>46</v>
      </c>
      <c r="N5415" t="str">
        <f>"08/18/2022"</f>
        <v>08/18/2022</v>
      </c>
      <c r="O5415" t="str">
        <f t="shared" si="534"/>
        <v>12/31/2500</v>
      </c>
      <c r="P5415">
        <v>1</v>
      </c>
      <c r="Q5415">
        <v>1</v>
      </c>
      <c r="S5415">
        <v>0</v>
      </c>
      <c r="T5415">
        <v>1</v>
      </c>
      <c r="U5415">
        <v>0</v>
      </c>
      <c r="V5415" t="str">
        <f>"Trad IRN"</f>
        <v>Trad IRN</v>
      </c>
      <c r="W5415">
        <v>100</v>
      </c>
      <c r="X5415" t="s">
        <v>47</v>
      </c>
      <c r="Z5415" t="s">
        <v>47</v>
      </c>
      <c r="AB5415" t="str">
        <f>"03"</f>
        <v>03</v>
      </c>
      <c r="AC5415" t="s">
        <v>48</v>
      </c>
      <c r="AD5415" t="s">
        <v>49</v>
      </c>
      <c r="AE5415" t="s">
        <v>50</v>
      </c>
      <c r="AF5415">
        <v>0</v>
      </c>
      <c r="AG5415" t="s">
        <v>56</v>
      </c>
      <c r="AH5415" t="str">
        <f>"Trad IRN"</f>
        <v>Trad IRN</v>
      </c>
      <c r="AI5415" t="str">
        <f>"Bldg IRN"</f>
        <v>Bldg IRN</v>
      </c>
      <c r="AJ5415" t="s">
        <v>48</v>
      </c>
      <c r="AK5415" t="s">
        <v>48</v>
      </c>
      <c r="AL5415" t="s">
        <v>53</v>
      </c>
      <c r="AM5415">
        <v>1113.0999999999999</v>
      </c>
      <c r="AN5415">
        <v>1113.0999999999999</v>
      </c>
      <c r="AO5415">
        <v>15</v>
      </c>
    </row>
    <row r="5416" spans="1:41" x14ac:dyDescent="0.3">
      <c r="A5416" t="str">
        <f>"Trad IRN"</f>
        <v>Trad IRN</v>
      </c>
      <c r="B5416" t="str">
        <f>"Bldg IRN"</f>
        <v>Bldg IRN</v>
      </c>
      <c r="C5416" t="s">
        <v>41</v>
      </c>
      <c r="D5416" t="s">
        <v>3</v>
      </c>
      <c r="E5416" t="s">
        <v>80</v>
      </c>
      <c r="F5416" t="s">
        <v>81</v>
      </c>
      <c r="G5416" t="s">
        <v>82</v>
      </c>
      <c r="H5416" t="s">
        <v>83</v>
      </c>
      <c r="I5416" t="str">
        <f>"Trad IRN"</f>
        <v>Trad IRN</v>
      </c>
      <c r="J5416" t="s">
        <v>43</v>
      </c>
      <c r="K5416" t="s">
        <v>44</v>
      </c>
      <c r="L5416" t="s">
        <v>45</v>
      </c>
      <c r="M5416" t="s">
        <v>46</v>
      </c>
      <c r="N5416" t="str">
        <f>"08/18/2022"</f>
        <v>08/18/2022</v>
      </c>
      <c r="O5416" t="str">
        <f t="shared" si="534"/>
        <v>12/31/2500</v>
      </c>
      <c r="P5416">
        <v>1</v>
      </c>
      <c r="Q5416">
        <v>1</v>
      </c>
      <c r="R5416">
        <v>1</v>
      </c>
      <c r="S5416">
        <v>0</v>
      </c>
      <c r="T5416">
        <v>1</v>
      </c>
      <c r="U5416">
        <v>0</v>
      </c>
      <c r="V5416" t="str">
        <f>"Trad IRN"</f>
        <v>Trad IRN</v>
      </c>
      <c r="W5416">
        <v>100</v>
      </c>
      <c r="X5416" t="s">
        <v>47</v>
      </c>
      <c r="Z5416" t="s">
        <v>47</v>
      </c>
      <c r="AB5416" t="str">
        <f>"01"</f>
        <v>01</v>
      </c>
      <c r="AC5416" t="str">
        <f>"15"</f>
        <v>15</v>
      </c>
      <c r="AD5416" t="str">
        <f>"2"</f>
        <v>2</v>
      </c>
      <c r="AE5416" t="s">
        <v>50</v>
      </c>
      <c r="AF5416">
        <v>0</v>
      </c>
      <c r="AG5416" t="s">
        <v>56</v>
      </c>
      <c r="AH5416" t="str">
        <f>"Trad IRN"</f>
        <v>Trad IRN</v>
      </c>
      <c r="AI5416" t="str">
        <f>"Bldg IRN"</f>
        <v>Bldg IRN</v>
      </c>
      <c r="AJ5416" t="s">
        <v>48</v>
      </c>
      <c r="AK5416" t="s">
        <v>48</v>
      </c>
      <c r="AL5416" t="s">
        <v>53</v>
      </c>
      <c r="AM5416">
        <v>1113.0999999999999</v>
      </c>
      <c r="AN5416">
        <v>1113.0999999999999</v>
      </c>
      <c r="AO5416">
        <v>15</v>
      </c>
    </row>
    <row r="5417" spans="1:41" x14ac:dyDescent="0.3">
      <c r="A5417" t="str">
        <f>"Trad IRN"</f>
        <v>Trad IRN</v>
      </c>
      <c r="B5417" t="str">
        <f>"Bldg IRN"</f>
        <v>Bldg IRN</v>
      </c>
      <c r="C5417" t="s">
        <v>41</v>
      </c>
      <c r="D5417" t="s">
        <v>3</v>
      </c>
      <c r="E5417" t="s">
        <v>80</v>
      </c>
      <c r="F5417" t="s">
        <v>81</v>
      </c>
      <c r="G5417" t="s">
        <v>82</v>
      </c>
      <c r="H5417" t="s">
        <v>83</v>
      </c>
      <c r="I5417" t="str">
        <f>"Trad IRN"</f>
        <v>Trad IRN</v>
      </c>
      <c r="J5417" t="s">
        <v>43</v>
      </c>
      <c r="K5417" t="s">
        <v>44</v>
      </c>
      <c r="L5417" t="s">
        <v>45</v>
      </c>
      <c r="M5417" t="s">
        <v>46</v>
      </c>
      <c r="N5417" t="str">
        <f>"09/13/2022"</f>
        <v>09/13/2022</v>
      </c>
      <c r="O5417" t="str">
        <f t="shared" si="534"/>
        <v>12/31/2500</v>
      </c>
      <c r="P5417">
        <v>0.90195000000000003</v>
      </c>
      <c r="Q5417">
        <v>0.90195000000000003</v>
      </c>
      <c r="S5417">
        <v>0</v>
      </c>
      <c r="T5417">
        <v>0.90195000000000003</v>
      </c>
      <c r="U5417">
        <v>0</v>
      </c>
      <c r="V5417" t="str">
        <f>"Trad IRN"</f>
        <v>Trad IRN</v>
      </c>
      <c r="W5417">
        <v>100</v>
      </c>
      <c r="X5417" t="s">
        <v>47</v>
      </c>
      <c r="Z5417" t="s">
        <v>47</v>
      </c>
      <c r="AB5417" t="s">
        <v>57</v>
      </c>
      <c r="AC5417" t="s">
        <v>48</v>
      </c>
      <c r="AD5417" t="s">
        <v>49</v>
      </c>
      <c r="AE5417" t="s">
        <v>50</v>
      </c>
      <c r="AF5417">
        <v>0</v>
      </c>
      <c r="AG5417" t="s">
        <v>56</v>
      </c>
      <c r="AH5417" t="str">
        <f>"Trad IRN"</f>
        <v>Trad IRN</v>
      </c>
      <c r="AI5417" t="str">
        <f>"Bldg IRN"</f>
        <v>Bldg IRN</v>
      </c>
      <c r="AJ5417" t="s">
        <v>48</v>
      </c>
      <c r="AK5417" t="s">
        <v>48</v>
      </c>
      <c r="AL5417" t="s">
        <v>53</v>
      </c>
      <c r="AM5417">
        <v>1003.96</v>
      </c>
      <c r="AN5417">
        <v>1113.0999999999999</v>
      </c>
      <c r="AO5417">
        <v>15</v>
      </c>
    </row>
    <row r="5418" spans="1:41" x14ac:dyDescent="0.3">
      <c r="A5418" t="str">
        <f>"Trad IRN"</f>
        <v>Trad IRN</v>
      </c>
      <c r="B5418" t="str">
        <f>"Bldg IRN"</f>
        <v>Bldg IRN</v>
      </c>
      <c r="C5418" t="s">
        <v>41</v>
      </c>
      <c r="D5418" t="s">
        <v>3</v>
      </c>
      <c r="E5418" t="s">
        <v>80</v>
      </c>
      <c r="F5418" t="s">
        <v>81</v>
      </c>
      <c r="G5418" t="s">
        <v>82</v>
      </c>
      <c r="H5418" t="s">
        <v>83</v>
      </c>
      <c r="I5418" t="str">
        <f>"Trad IRN"</f>
        <v>Trad IRN</v>
      </c>
      <c r="J5418" t="s">
        <v>43</v>
      </c>
      <c r="K5418" t="s">
        <v>44</v>
      </c>
      <c r="L5418" t="s">
        <v>45</v>
      </c>
      <c r="M5418" t="s">
        <v>46</v>
      </c>
      <c r="N5418" t="str">
        <f>"08/18/2022"</f>
        <v>08/18/2022</v>
      </c>
      <c r="O5418" t="str">
        <f t="shared" si="534"/>
        <v>12/31/2500</v>
      </c>
      <c r="P5418">
        <v>1</v>
      </c>
      <c r="Q5418">
        <v>1</v>
      </c>
      <c r="S5418">
        <v>0</v>
      </c>
      <c r="T5418">
        <v>1</v>
      </c>
      <c r="U5418">
        <v>0</v>
      </c>
      <c r="V5418" t="str">
        <f>"Trad IRN"</f>
        <v>Trad IRN</v>
      </c>
      <c r="W5418">
        <v>100</v>
      </c>
      <c r="X5418" t="s">
        <v>47</v>
      </c>
      <c r="Z5418" t="s">
        <v>47</v>
      </c>
      <c r="AB5418" t="str">
        <f>"01"</f>
        <v>01</v>
      </c>
      <c r="AC5418" t="s">
        <v>48</v>
      </c>
      <c r="AD5418" t="s">
        <v>49</v>
      </c>
      <c r="AE5418" t="s">
        <v>50</v>
      </c>
      <c r="AF5418">
        <v>0</v>
      </c>
      <c r="AG5418" t="s">
        <v>56</v>
      </c>
      <c r="AH5418" t="str">
        <f>"Trad IRN"</f>
        <v>Trad IRN</v>
      </c>
      <c r="AI5418" t="str">
        <f>"Bldg IRN"</f>
        <v>Bldg IRN</v>
      </c>
      <c r="AJ5418" t="s">
        <v>48</v>
      </c>
      <c r="AK5418" t="s">
        <v>48</v>
      </c>
      <c r="AL5418" t="s">
        <v>53</v>
      </c>
      <c r="AM5418">
        <v>1113.0999999999999</v>
      </c>
      <c r="AN5418">
        <v>1113.0999999999999</v>
      </c>
      <c r="AO5418">
        <v>15</v>
      </c>
    </row>
    <row r="5419" spans="1:41" x14ac:dyDescent="0.3">
      <c r="A5419" t="str">
        <f>"Trad IRN"</f>
        <v>Trad IRN</v>
      </c>
      <c r="B5419" t="str">
        <f>"Bldg IRN"</f>
        <v>Bldg IRN</v>
      </c>
      <c r="C5419" t="s">
        <v>41</v>
      </c>
      <c r="D5419" t="s">
        <v>3</v>
      </c>
      <c r="E5419" t="s">
        <v>80</v>
      </c>
      <c r="F5419" t="s">
        <v>81</v>
      </c>
      <c r="G5419" t="s">
        <v>82</v>
      </c>
      <c r="H5419" t="s">
        <v>83</v>
      </c>
      <c r="I5419" t="str">
        <f>"Trad IRN"</f>
        <v>Trad IRN</v>
      </c>
      <c r="J5419" t="s">
        <v>43</v>
      </c>
      <c r="K5419" t="s">
        <v>44</v>
      </c>
      <c r="L5419" t="s">
        <v>45</v>
      </c>
      <c r="M5419" t="s">
        <v>46</v>
      </c>
      <c r="N5419" t="str">
        <f>"08/18/2022"</f>
        <v>08/18/2022</v>
      </c>
      <c r="O5419" t="str">
        <f t="shared" si="534"/>
        <v>12/31/2500</v>
      </c>
      <c r="P5419">
        <v>1</v>
      </c>
      <c r="Q5419">
        <v>1</v>
      </c>
      <c r="S5419">
        <v>1</v>
      </c>
      <c r="T5419">
        <v>1</v>
      </c>
      <c r="U5419">
        <v>0</v>
      </c>
      <c r="V5419" t="str">
        <f>"Trad IRN"</f>
        <v>Trad IRN</v>
      </c>
      <c r="W5419">
        <v>100</v>
      </c>
      <c r="X5419" t="s">
        <v>47</v>
      </c>
      <c r="Z5419" t="s">
        <v>47</v>
      </c>
      <c r="AB5419" t="str">
        <f>"05"</f>
        <v>05</v>
      </c>
      <c r="AC5419" t="s">
        <v>48</v>
      </c>
      <c r="AD5419" t="s">
        <v>49</v>
      </c>
      <c r="AE5419" t="s">
        <v>50</v>
      </c>
      <c r="AF5419">
        <v>0</v>
      </c>
      <c r="AG5419" t="s">
        <v>56</v>
      </c>
      <c r="AH5419" t="str">
        <f>"Trad IRN"</f>
        <v>Trad IRN</v>
      </c>
      <c r="AI5419" t="str">
        <f>"Bldg IRN"</f>
        <v>Bldg IRN</v>
      </c>
      <c r="AJ5419" t="s">
        <v>48</v>
      </c>
      <c r="AK5419" t="s">
        <v>48</v>
      </c>
      <c r="AL5419" t="s">
        <v>53</v>
      </c>
      <c r="AM5419">
        <v>1113.0999999999999</v>
      </c>
      <c r="AN5419">
        <v>1113.0999999999999</v>
      </c>
      <c r="AO5419">
        <v>15</v>
      </c>
    </row>
    <row r="5420" spans="1:41" x14ac:dyDescent="0.3">
      <c r="A5420" t="str">
        <f>"Trad IRN"</f>
        <v>Trad IRN</v>
      </c>
      <c r="B5420" t="str">
        <f>"Bldg IRN"</f>
        <v>Bldg IRN</v>
      </c>
      <c r="C5420" t="s">
        <v>41</v>
      </c>
      <c r="D5420" t="s">
        <v>3</v>
      </c>
      <c r="E5420" t="s">
        <v>80</v>
      </c>
      <c r="F5420" t="s">
        <v>81</v>
      </c>
      <c r="G5420" t="s">
        <v>82</v>
      </c>
      <c r="H5420" t="s">
        <v>83</v>
      </c>
      <c r="I5420" t="str">
        <f>"Trad IRN"</f>
        <v>Trad IRN</v>
      </c>
      <c r="J5420" t="s">
        <v>43</v>
      </c>
      <c r="K5420" t="s">
        <v>44</v>
      </c>
      <c r="L5420" t="s">
        <v>45</v>
      </c>
      <c r="M5420" t="s">
        <v>46</v>
      </c>
      <c r="N5420" t="str">
        <f>"01/23/2023"</f>
        <v>01/23/2023</v>
      </c>
      <c r="O5420" t="str">
        <f t="shared" si="534"/>
        <v>12/31/2500</v>
      </c>
      <c r="P5420">
        <v>0.46141399999999999</v>
      </c>
      <c r="Q5420">
        <v>0.46141399999999999</v>
      </c>
      <c r="S5420">
        <v>0.46141399999999999</v>
      </c>
      <c r="T5420">
        <v>0.46141399999999999</v>
      </c>
      <c r="U5420">
        <v>0</v>
      </c>
      <c r="V5420" t="str">
        <f>"Trad IRN"</f>
        <v>Trad IRN</v>
      </c>
      <c r="W5420">
        <v>100</v>
      </c>
      <c r="X5420" t="s">
        <v>47</v>
      </c>
      <c r="Z5420" t="s">
        <v>47</v>
      </c>
      <c r="AB5420" t="str">
        <f>"04"</f>
        <v>04</v>
      </c>
      <c r="AC5420" t="s">
        <v>48</v>
      </c>
      <c r="AD5420" t="s">
        <v>49</v>
      </c>
      <c r="AE5420" t="s">
        <v>55</v>
      </c>
      <c r="AF5420">
        <v>0</v>
      </c>
      <c r="AG5420" t="s">
        <v>56</v>
      </c>
      <c r="AH5420" t="str">
        <f>"Trad IRN"</f>
        <v>Trad IRN</v>
      </c>
      <c r="AI5420" t="str">
        <f>"Bldg IRN"</f>
        <v>Bldg IRN</v>
      </c>
      <c r="AJ5420" t="s">
        <v>48</v>
      </c>
      <c r="AK5420" t="s">
        <v>48</v>
      </c>
      <c r="AL5420" t="s">
        <v>53</v>
      </c>
      <c r="AM5420">
        <v>513.6</v>
      </c>
      <c r="AN5420">
        <v>1113.0999999999999</v>
      </c>
      <c r="AO5420">
        <v>15</v>
      </c>
    </row>
    <row r="5421" spans="1:41" x14ac:dyDescent="0.3">
      <c r="A5421" t="str">
        <f>"Trad IRN"</f>
        <v>Trad IRN</v>
      </c>
      <c r="B5421" t="str">
        <f>"Bldg IRN"</f>
        <v>Bldg IRN</v>
      </c>
      <c r="C5421" t="s">
        <v>41</v>
      </c>
      <c r="D5421" t="s">
        <v>3</v>
      </c>
      <c r="E5421" t="s">
        <v>80</v>
      </c>
      <c r="F5421" t="s">
        <v>81</v>
      </c>
      <c r="G5421" t="s">
        <v>82</v>
      </c>
      <c r="H5421" t="s">
        <v>83</v>
      </c>
      <c r="I5421" t="str">
        <f>"Trad IRN"</f>
        <v>Trad IRN</v>
      </c>
      <c r="J5421" t="s">
        <v>43</v>
      </c>
      <c r="K5421" t="s">
        <v>44</v>
      </c>
      <c r="L5421" t="s">
        <v>45</v>
      </c>
      <c r="M5421" t="s">
        <v>46</v>
      </c>
      <c r="N5421" t="str">
        <f>"08/18/2022"</f>
        <v>08/18/2022</v>
      </c>
      <c r="O5421" t="str">
        <f>"01/22/2023"</f>
        <v>01/22/2023</v>
      </c>
      <c r="P5421">
        <v>0.53858600000000001</v>
      </c>
      <c r="Q5421">
        <v>0.53858600000000001</v>
      </c>
      <c r="S5421">
        <v>0.53858600000000001</v>
      </c>
      <c r="T5421">
        <v>0.53858600000000001</v>
      </c>
      <c r="U5421">
        <v>0</v>
      </c>
      <c r="V5421" t="str">
        <f>"Trad IRN"</f>
        <v>Trad IRN</v>
      </c>
      <c r="W5421">
        <v>100</v>
      </c>
      <c r="X5421" t="s">
        <v>47</v>
      </c>
      <c r="Z5421" t="s">
        <v>47</v>
      </c>
      <c r="AB5421" t="str">
        <f>"04"</f>
        <v>04</v>
      </c>
      <c r="AC5421" t="s">
        <v>48</v>
      </c>
      <c r="AD5421" t="s">
        <v>49</v>
      </c>
      <c r="AE5421" t="s">
        <v>50</v>
      </c>
      <c r="AF5421">
        <v>0</v>
      </c>
      <c r="AG5421" t="s">
        <v>56</v>
      </c>
      <c r="AH5421" t="str">
        <f>"Trad IRN"</f>
        <v>Trad IRN</v>
      </c>
      <c r="AI5421" t="str">
        <f>"Bldg IRN"</f>
        <v>Bldg IRN</v>
      </c>
      <c r="AJ5421" t="s">
        <v>48</v>
      </c>
      <c r="AK5421" t="s">
        <v>48</v>
      </c>
      <c r="AL5421" t="s">
        <v>53</v>
      </c>
      <c r="AM5421">
        <v>599.5</v>
      </c>
      <c r="AN5421">
        <v>1113.0999999999999</v>
      </c>
      <c r="AO5421">
        <v>15</v>
      </c>
    </row>
    <row r="5422" spans="1:41" x14ac:dyDescent="0.3">
      <c r="A5422" t="str">
        <f>"Trad IRN"</f>
        <v>Trad IRN</v>
      </c>
      <c r="B5422" t="str">
        <f>"Bldg IRN"</f>
        <v>Bldg IRN</v>
      </c>
      <c r="C5422" t="s">
        <v>41</v>
      </c>
      <c r="D5422" t="s">
        <v>3</v>
      </c>
      <c r="E5422" t="s">
        <v>80</v>
      </c>
      <c r="F5422" t="s">
        <v>81</v>
      </c>
      <c r="G5422" t="s">
        <v>82</v>
      </c>
      <c r="H5422" t="s">
        <v>83</v>
      </c>
      <c r="I5422" t="str">
        <f>"Trad IRN"</f>
        <v>Trad IRN</v>
      </c>
      <c r="J5422" t="s">
        <v>43</v>
      </c>
      <c r="K5422" t="s">
        <v>44</v>
      </c>
      <c r="L5422" t="s">
        <v>45</v>
      </c>
      <c r="M5422" t="s">
        <v>46</v>
      </c>
      <c r="N5422" t="str">
        <f>"08/18/2022"</f>
        <v>08/18/2022</v>
      </c>
      <c r="O5422" t="str">
        <f>"12/31/2500"</f>
        <v>12/31/2500</v>
      </c>
      <c r="P5422">
        <v>1</v>
      </c>
      <c r="Q5422">
        <v>1</v>
      </c>
      <c r="S5422">
        <v>0</v>
      </c>
      <c r="T5422">
        <v>1</v>
      </c>
      <c r="U5422">
        <v>0</v>
      </c>
      <c r="V5422" t="str">
        <f>"Trad IRN"</f>
        <v>Trad IRN</v>
      </c>
      <c r="W5422">
        <v>100</v>
      </c>
      <c r="X5422" t="s">
        <v>47</v>
      </c>
      <c r="Z5422" t="s">
        <v>47</v>
      </c>
      <c r="AB5422" t="str">
        <f>"03"</f>
        <v>03</v>
      </c>
      <c r="AC5422" t="s">
        <v>48</v>
      </c>
      <c r="AD5422" t="s">
        <v>49</v>
      </c>
      <c r="AE5422" t="s">
        <v>50</v>
      </c>
      <c r="AF5422">
        <v>0</v>
      </c>
      <c r="AG5422" t="s">
        <v>56</v>
      </c>
      <c r="AH5422" t="str">
        <f>"Trad IRN"</f>
        <v>Trad IRN</v>
      </c>
      <c r="AI5422" t="str">
        <f>"Bldg IRN"</f>
        <v>Bldg IRN</v>
      </c>
      <c r="AJ5422" t="s">
        <v>48</v>
      </c>
      <c r="AK5422" t="s">
        <v>48</v>
      </c>
      <c r="AL5422" t="s">
        <v>53</v>
      </c>
      <c r="AM5422">
        <v>1113.0999999999999</v>
      </c>
      <c r="AN5422">
        <v>1113.0999999999999</v>
      </c>
      <c r="AO5422">
        <v>15</v>
      </c>
    </row>
    <row r="5423" spans="1:41" x14ac:dyDescent="0.3">
      <c r="A5423" t="str">
        <f>"Trad IRN"</f>
        <v>Trad IRN</v>
      </c>
      <c r="B5423" t="str">
        <f>"Bldg IRN"</f>
        <v>Bldg IRN</v>
      </c>
      <c r="C5423" t="s">
        <v>41</v>
      </c>
      <c r="D5423" t="s">
        <v>3</v>
      </c>
      <c r="E5423" t="s">
        <v>80</v>
      </c>
      <c r="F5423" t="s">
        <v>81</v>
      </c>
      <c r="G5423" t="s">
        <v>82</v>
      </c>
      <c r="H5423" t="s">
        <v>83</v>
      </c>
      <c r="I5423" t="str">
        <f>"Trad IRN"</f>
        <v>Trad IRN</v>
      </c>
      <c r="J5423" t="s">
        <v>43</v>
      </c>
      <c r="K5423" t="s">
        <v>44</v>
      </c>
      <c r="L5423" t="s">
        <v>45</v>
      </c>
      <c r="M5423" t="s">
        <v>46</v>
      </c>
      <c r="N5423" t="str">
        <f>"01/21/2023"</f>
        <v>01/21/2023</v>
      </c>
      <c r="O5423" t="str">
        <f>"12/31/2500"</f>
        <v>12/31/2500</v>
      </c>
      <c r="P5423">
        <v>0.46141399999999999</v>
      </c>
      <c r="Q5423">
        <v>0.46141399999999999</v>
      </c>
      <c r="S5423">
        <v>0</v>
      </c>
      <c r="T5423">
        <v>0.46141399999999999</v>
      </c>
      <c r="U5423">
        <v>0</v>
      </c>
      <c r="V5423" t="str">
        <f>"Trad IRN"</f>
        <v>Trad IRN</v>
      </c>
      <c r="W5423">
        <v>100</v>
      </c>
      <c r="X5423" t="s">
        <v>47</v>
      </c>
      <c r="Z5423" t="s">
        <v>47</v>
      </c>
      <c r="AB5423" t="str">
        <f>"01"</f>
        <v>01</v>
      </c>
      <c r="AC5423" t="s">
        <v>48</v>
      </c>
      <c r="AD5423" t="s">
        <v>49</v>
      </c>
      <c r="AE5423" t="s">
        <v>55</v>
      </c>
      <c r="AF5423">
        <v>0</v>
      </c>
      <c r="AG5423" t="s">
        <v>56</v>
      </c>
      <c r="AH5423" t="str">
        <f>"Trad IRN"</f>
        <v>Trad IRN</v>
      </c>
      <c r="AI5423" t="str">
        <f>"Bldg IRN"</f>
        <v>Bldg IRN</v>
      </c>
      <c r="AJ5423" t="s">
        <v>48</v>
      </c>
      <c r="AK5423" t="s">
        <v>48</v>
      </c>
      <c r="AL5423" t="s">
        <v>53</v>
      </c>
      <c r="AM5423">
        <v>513.6</v>
      </c>
      <c r="AN5423">
        <v>1113.0999999999999</v>
      </c>
      <c r="AO5423">
        <v>15</v>
      </c>
    </row>
    <row r="5424" spans="1:41" x14ac:dyDescent="0.3">
      <c r="A5424" t="str">
        <f>"Trad IRN"</f>
        <v>Trad IRN</v>
      </c>
      <c r="B5424" t="str">
        <f>"Bldg IRN"</f>
        <v>Bldg IRN</v>
      </c>
      <c r="C5424" t="s">
        <v>41</v>
      </c>
      <c r="D5424" t="s">
        <v>3</v>
      </c>
      <c r="E5424" t="s">
        <v>80</v>
      </c>
      <c r="F5424" t="s">
        <v>81</v>
      </c>
      <c r="G5424" t="s">
        <v>82</v>
      </c>
      <c r="H5424" t="s">
        <v>83</v>
      </c>
      <c r="I5424" t="str">
        <f>"Trad IRN"</f>
        <v>Trad IRN</v>
      </c>
      <c r="J5424" t="s">
        <v>43</v>
      </c>
      <c r="K5424" t="s">
        <v>44</v>
      </c>
      <c r="L5424" t="s">
        <v>45</v>
      </c>
      <c r="M5424" t="s">
        <v>46</v>
      </c>
      <c r="N5424" t="str">
        <f>"01/20/2023"</f>
        <v>01/20/2023</v>
      </c>
      <c r="O5424" t="str">
        <f>"01/20/2023"</f>
        <v>01/20/2023</v>
      </c>
      <c r="P5424">
        <v>5.7679999999999997E-3</v>
      </c>
      <c r="Q5424">
        <v>5.7679999999999997E-3</v>
      </c>
      <c r="S5424">
        <v>0</v>
      </c>
      <c r="T5424">
        <v>5.7679999999999997E-3</v>
      </c>
      <c r="U5424">
        <v>0</v>
      </c>
      <c r="V5424" t="str">
        <f>"Trad IRN"</f>
        <v>Trad IRN</v>
      </c>
      <c r="W5424">
        <v>100</v>
      </c>
      <c r="X5424" t="s">
        <v>47</v>
      </c>
      <c r="Z5424" t="s">
        <v>47</v>
      </c>
      <c r="AB5424" t="str">
        <f>"01"</f>
        <v>01</v>
      </c>
      <c r="AC5424" t="s">
        <v>48</v>
      </c>
      <c r="AD5424" t="s">
        <v>49</v>
      </c>
      <c r="AE5424" t="s">
        <v>50</v>
      </c>
      <c r="AF5424">
        <v>0</v>
      </c>
      <c r="AG5424" t="s">
        <v>56</v>
      </c>
      <c r="AH5424" t="str">
        <f>"Trad IRN"</f>
        <v>Trad IRN</v>
      </c>
      <c r="AI5424" t="str">
        <f>"Bldg IRN"</f>
        <v>Bldg IRN</v>
      </c>
      <c r="AJ5424" t="s">
        <v>48</v>
      </c>
      <c r="AK5424" t="s">
        <v>48</v>
      </c>
      <c r="AL5424" t="s">
        <v>53</v>
      </c>
      <c r="AM5424">
        <v>6.42</v>
      </c>
      <c r="AN5424">
        <v>1113.0999999999999</v>
      </c>
      <c r="AO5424">
        <v>15</v>
      </c>
    </row>
    <row r="5425" spans="1:41" x14ac:dyDescent="0.3">
      <c r="A5425" t="str">
        <f>"Trad IRN"</f>
        <v>Trad IRN</v>
      </c>
      <c r="B5425" t="str">
        <f>"Bldg IRN"</f>
        <v>Bldg IRN</v>
      </c>
      <c r="C5425" t="s">
        <v>41</v>
      </c>
      <c r="D5425" t="s">
        <v>3</v>
      </c>
      <c r="E5425" t="s">
        <v>80</v>
      </c>
      <c r="F5425" t="s">
        <v>81</v>
      </c>
      <c r="G5425" t="s">
        <v>82</v>
      </c>
      <c r="H5425" t="s">
        <v>83</v>
      </c>
      <c r="I5425" t="str">
        <f>"Trad IRN"</f>
        <v>Trad IRN</v>
      </c>
      <c r="J5425" t="s">
        <v>43</v>
      </c>
      <c r="K5425" t="s">
        <v>44</v>
      </c>
      <c r="L5425" t="s">
        <v>45</v>
      </c>
      <c r="M5425" t="s">
        <v>46</v>
      </c>
      <c r="N5425" t="str">
        <f>"08/18/2022"</f>
        <v>08/18/2022</v>
      </c>
      <c r="O5425" t="str">
        <f>"12/31/2500"</f>
        <v>12/31/2500</v>
      </c>
      <c r="P5425">
        <v>1</v>
      </c>
      <c r="Q5425">
        <v>1</v>
      </c>
      <c r="S5425">
        <v>0</v>
      </c>
      <c r="T5425">
        <v>1</v>
      </c>
      <c r="U5425">
        <v>0</v>
      </c>
      <c r="V5425" t="str">
        <f>"Trad IRN"</f>
        <v>Trad IRN</v>
      </c>
      <c r="W5425">
        <v>100</v>
      </c>
      <c r="X5425" t="s">
        <v>47</v>
      </c>
      <c r="Z5425" t="s">
        <v>47</v>
      </c>
      <c r="AB5425" t="str">
        <f>"05"</f>
        <v>05</v>
      </c>
      <c r="AC5425" t="s">
        <v>48</v>
      </c>
      <c r="AD5425" t="s">
        <v>49</v>
      </c>
      <c r="AE5425" t="s">
        <v>50</v>
      </c>
      <c r="AF5425">
        <v>0</v>
      </c>
      <c r="AG5425" t="s">
        <v>56</v>
      </c>
      <c r="AH5425" t="str">
        <f>"Trad IRN"</f>
        <v>Trad IRN</v>
      </c>
      <c r="AI5425" t="str">
        <f>"Bldg IRN"</f>
        <v>Bldg IRN</v>
      </c>
      <c r="AJ5425" t="s">
        <v>48</v>
      </c>
      <c r="AK5425" t="s">
        <v>48</v>
      </c>
      <c r="AL5425" t="s">
        <v>53</v>
      </c>
      <c r="AM5425">
        <v>1113.0999999999999</v>
      </c>
      <c r="AN5425">
        <v>1113.0999999999999</v>
      </c>
      <c r="AO5425">
        <v>15</v>
      </c>
    </row>
    <row r="5426" spans="1:41" x14ac:dyDescent="0.3">
      <c r="A5426" t="str">
        <f>"Trad IRN"</f>
        <v>Trad IRN</v>
      </c>
      <c r="B5426" t="str">
        <f>"Bldg IRN"</f>
        <v>Bldg IRN</v>
      </c>
      <c r="C5426" t="s">
        <v>41</v>
      </c>
      <c r="D5426" t="s">
        <v>3</v>
      </c>
      <c r="E5426" t="s">
        <v>80</v>
      </c>
      <c r="F5426" t="s">
        <v>81</v>
      </c>
      <c r="G5426" t="s">
        <v>82</v>
      </c>
      <c r="H5426" t="s">
        <v>83</v>
      </c>
      <c r="I5426" t="str">
        <f>"Trad IRN"</f>
        <v>Trad IRN</v>
      </c>
      <c r="J5426" t="s">
        <v>43</v>
      </c>
      <c r="K5426" t="s">
        <v>44</v>
      </c>
      <c r="L5426" t="s">
        <v>45</v>
      </c>
      <c r="M5426" t="s">
        <v>46</v>
      </c>
      <c r="N5426" t="str">
        <f>"08/18/2022"</f>
        <v>08/18/2022</v>
      </c>
      <c r="O5426" t="str">
        <f>"12/31/2500"</f>
        <v>12/31/2500</v>
      </c>
      <c r="P5426">
        <v>1</v>
      </c>
      <c r="Q5426">
        <v>1</v>
      </c>
      <c r="S5426">
        <v>1</v>
      </c>
      <c r="T5426">
        <v>1</v>
      </c>
      <c r="U5426">
        <v>0</v>
      </c>
      <c r="V5426" t="str">
        <f>"Trad IRN"</f>
        <v>Trad IRN</v>
      </c>
      <c r="W5426">
        <v>100</v>
      </c>
      <c r="X5426" t="s">
        <v>47</v>
      </c>
      <c r="Z5426" t="s">
        <v>47</v>
      </c>
      <c r="AB5426" t="str">
        <f>"05"</f>
        <v>05</v>
      </c>
      <c r="AC5426" t="s">
        <v>48</v>
      </c>
      <c r="AD5426" t="s">
        <v>49</v>
      </c>
      <c r="AE5426" t="s">
        <v>50</v>
      </c>
      <c r="AF5426">
        <v>0</v>
      </c>
      <c r="AG5426" t="s">
        <v>56</v>
      </c>
      <c r="AH5426" t="str">
        <f>"Trad IRN"</f>
        <v>Trad IRN</v>
      </c>
      <c r="AI5426" t="str">
        <f>"Bldg IRN"</f>
        <v>Bldg IRN</v>
      </c>
      <c r="AJ5426" t="s">
        <v>48</v>
      </c>
      <c r="AK5426" t="s">
        <v>48</v>
      </c>
      <c r="AL5426" t="s">
        <v>53</v>
      </c>
      <c r="AM5426">
        <v>1113.0999999999999</v>
      </c>
      <c r="AN5426">
        <v>1113.0999999999999</v>
      </c>
      <c r="AO5426">
        <v>15</v>
      </c>
    </row>
    <row r="5427" spans="1:41" x14ac:dyDescent="0.3">
      <c r="A5427" t="str">
        <f>"Trad IRN"</f>
        <v>Trad IRN</v>
      </c>
      <c r="B5427" t="str">
        <f>"Bldg IRN"</f>
        <v>Bldg IRN</v>
      </c>
      <c r="C5427" t="s">
        <v>41</v>
      </c>
      <c r="D5427" t="s">
        <v>3</v>
      </c>
      <c r="E5427" t="s">
        <v>80</v>
      </c>
      <c r="F5427" t="s">
        <v>81</v>
      </c>
      <c r="G5427" t="s">
        <v>82</v>
      </c>
      <c r="H5427" t="s">
        <v>83</v>
      </c>
      <c r="I5427" t="str">
        <f>"Trad IRN"</f>
        <v>Trad IRN</v>
      </c>
      <c r="J5427" t="s">
        <v>43</v>
      </c>
      <c r="K5427" t="s">
        <v>44</v>
      </c>
      <c r="L5427" t="s">
        <v>45</v>
      </c>
      <c r="M5427" t="s">
        <v>46</v>
      </c>
      <c r="N5427" t="str">
        <f>"08/18/2022"</f>
        <v>08/18/2022</v>
      </c>
      <c r="O5427" t="str">
        <f>"12/31/2500"</f>
        <v>12/31/2500</v>
      </c>
      <c r="P5427">
        <v>1</v>
      </c>
      <c r="Q5427">
        <v>1</v>
      </c>
      <c r="S5427">
        <v>1</v>
      </c>
      <c r="T5427">
        <v>1</v>
      </c>
      <c r="U5427">
        <v>0</v>
      </c>
      <c r="V5427" t="str">
        <f>"Trad IRN"</f>
        <v>Trad IRN</v>
      </c>
      <c r="W5427">
        <v>100</v>
      </c>
      <c r="X5427" t="s">
        <v>47</v>
      </c>
      <c r="Z5427" t="s">
        <v>47</v>
      </c>
      <c r="AB5427" t="str">
        <f>"04"</f>
        <v>04</v>
      </c>
      <c r="AC5427" t="s">
        <v>48</v>
      </c>
      <c r="AD5427" t="s">
        <v>49</v>
      </c>
      <c r="AE5427" t="s">
        <v>50</v>
      </c>
      <c r="AF5427">
        <v>0</v>
      </c>
      <c r="AG5427" t="s">
        <v>56</v>
      </c>
      <c r="AH5427" t="str">
        <f>"Trad IRN"</f>
        <v>Trad IRN</v>
      </c>
      <c r="AI5427" t="str">
        <f>"Bldg IRN"</f>
        <v>Bldg IRN</v>
      </c>
      <c r="AJ5427" t="s">
        <v>48</v>
      </c>
      <c r="AK5427" t="s">
        <v>48</v>
      </c>
      <c r="AL5427" t="s">
        <v>53</v>
      </c>
      <c r="AM5427">
        <v>1113.0999999999999</v>
      </c>
      <c r="AN5427">
        <v>1113.0999999999999</v>
      </c>
      <c r="AO5427">
        <v>15</v>
      </c>
    </row>
    <row r="5428" spans="1:41" x14ac:dyDescent="0.3">
      <c r="A5428" t="str">
        <f>"Trad IRN"</f>
        <v>Trad IRN</v>
      </c>
      <c r="B5428" t="str">
        <f>"Bldg IRN"</f>
        <v>Bldg IRN</v>
      </c>
      <c r="C5428" t="s">
        <v>41</v>
      </c>
      <c r="D5428" t="s">
        <v>3</v>
      </c>
      <c r="E5428" t="s">
        <v>80</v>
      </c>
      <c r="F5428" t="s">
        <v>81</v>
      </c>
      <c r="G5428" t="s">
        <v>82</v>
      </c>
      <c r="H5428" t="s">
        <v>83</v>
      </c>
      <c r="I5428" t="str">
        <f>"Trad IRN"</f>
        <v>Trad IRN</v>
      </c>
      <c r="J5428" t="s">
        <v>43</v>
      </c>
      <c r="K5428" t="s">
        <v>44</v>
      </c>
      <c r="L5428" t="s">
        <v>45</v>
      </c>
      <c r="M5428" t="s">
        <v>46</v>
      </c>
      <c r="N5428" t="str">
        <f>"08/18/2022"</f>
        <v>08/18/2022</v>
      </c>
      <c r="O5428" t="str">
        <f>"12/31/2500"</f>
        <v>12/31/2500</v>
      </c>
      <c r="P5428">
        <v>1</v>
      </c>
      <c r="Q5428">
        <v>1</v>
      </c>
      <c r="S5428">
        <v>0</v>
      </c>
      <c r="T5428">
        <v>1</v>
      </c>
      <c r="U5428">
        <v>0</v>
      </c>
      <c r="V5428" t="str">
        <f>"Trad IRN"</f>
        <v>Trad IRN</v>
      </c>
      <c r="W5428">
        <v>100</v>
      </c>
      <c r="X5428" t="s">
        <v>47</v>
      </c>
      <c r="Z5428" t="s">
        <v>47</v>
      </c>
      <c r="AB5428" t="str">
        <f>"04"</f>
        <v>04</v>
      </c>
      <c r="AC5428" t="s">
        <v>48</v>
      </c>
      <c r="AD5428" t="s">
        <v>49</v>
      </c>
      <c r="AE5428" t="s">
        <v>50</v>
      </c>
      <c r="AF5428">
        <v>0</v>
      </c>
      <c r="AG5428" t="s">
        <v>56</v>
      </c>
      <c r="AH5428" t="str">
        <f>"Trad IRN"</f>
        <v>Trad IRN</v>
      </c>
      <c r="AI5428" t="str">
        <f>"Bldg IRN"</f>
        <v>Bldg IRN</v>
      </c>
      <c r="AJ5428" t="s">
        <v>48</v>
      </c>
      <c r="AK5428" t="s">
        <v>48</v>
      </c>
      <c r="AL5428" t="s">
        <v>53</v>
      </c>
      <c r="AM5428">
        <v>1113.0999999999999</v>
      </c>
      <c r="AN5428">
        <v>1113.0999999999999</v>
      </c>
      <c r="AO5428">
        <v>15</v>
      </c>
    </row>
    <row r="5429" spans="1:41" x14ac:dyDescent="0.3">
      <c r="A5429" t="str">
        <f>"Trad IRN"</f>
        <v>Trad IRN</v>
      </c>
      <c r="B5429" t="str">
        <f>"Bldg IRN"</f>
        <v>Bldg IRN</v>
      </c>
      <c r="C5429" t="s">
        <v>41</v>
      </c>
      <c r="D5429" t="s">
        <v>3</v>
      </c>
      <c r="E5429" t="s">
        <v>80</v>
      </c>
      <c r="F5429" t="s">
        <v>81</v>
      </c>
      <c r="G5429" t="s">
        <v>82</v>
      </c>
      <c r="H5429" t="s">
        <v>83</v>
      </c>
      <c r="I5429" t="str">
        <f>"Trad IRN"</f>
        <v>Trad IRN</v>
      </c>
      <c r="J5429" t="s">
        <v>43</v>
      </c>
      <c r="K5429" t="s">
        <v>44</v>
      </c>
      <c r="L5429" t="s">
        <v>45</v>
      </c>
      <c r="M5429" t="s">
        <v>46</v>
      </c>
      <c r="N5429" t="str">
        <f>"08/18/2022"</f>
        <v>08/18/2022</v>
      </c>
      <c r="O5429" t="str">
        <f>"12/31/2500"</f>
        <v>12/31/2500</v>
      </c>
      <c r="P5429">
        <v>1</v>
      </c>
      <c r="Q5429">
        <v>1</v>
      </c>
      <c r="S5429">
        <v>1</v>
      </c>
      <c r="T5429">
        <v>1</v>
      </c>
      <c r="U5429">
        <v>0</v>
      </c>
      <c r="V5429" t="str">
        <f>"Trad IRN"</f>
        <v>Trad IRN</v>
      </c>
      <c r="W5429">
        <v>100</v>
      </c>
      <c r="X5429" t="s">
        <v>47</v>
      </c>
      <c r="Z5429" t="s">
        <v>47</v>
      </c>
      <c r="AB5429" t="str">
        <f>"05"</f>
        <v>05</v>
      </c>
      <c r="AC5429" t="s">
        <v>48</v>
      </c>
      <c r="AD5429" t="s">
        <v>49</v>
      </c>
      <c r="AE5429" t="s">
        <v>50</v>
      </c>
      <c r="AF5429">
        <v>0</v>
      </c>
      <c r="AG5429" t="s">
        <v>56</v>
      </c>
      <c r="AH5429" t="str">
        <f>"Trad IRN"</f>
        <v>Trad IRN</v>
      </c>
      <c r="AI5429" t="str">
        <f>"Bldg IRN"</f>
        <v>Bldg IRN</v>
      </c>
      <c r="AJ5429" t="s">
        <v>48</v>
      </c>
      <c r="AK5429" t="s">
        <v>48</v>
      </c>
      <c r="AL5429" t="s">
        <v>53</v>
      </c>
      <c r="AM5429">
        <v>1113.0999999999999</v>
      </c>
      <c r="AN5429">
        <v>1113.0999999999999</v>
      </c>
      <c r="AO5429">
        <v>15</v>
      </c>
    </row>
    <row r="5430" spans="1:41" x14ac:dyDescent="0.3">
      <c r="A5430" t="str">
        <f>"Trad IRN"</f>
        <v>Trad IRN</v>
      </c>
      <c r="B5430" t="str">
        <f>"Bldg IRN"</f>
        <v>Bldg IRN</v>
      </c>
      <c r="C5430" t="s">
        <v>41</v>
      </c>
      <c r="D5430" t="s">
        <v>3</v>
      </c>
      <c r="E5430" t="s">
        <v>80</v>
      </c>
      <c r="F5430" t="s">
        <v>81</v>
      </c>
      <c r="G5430" t="s">
        <v>82</v>
      </c>
      <c r="H5430" t="s">
        <v>83</v>
      </c>
      <c r="I5430" t="str">
        <f>"Trad IRN"</f>
        <v>Trad IRN</v>
      </c>
      <c r="J5430" t="s">
        <v>43</v>
      </c>
      <c r="K5430" t="s">
        <v>44</v>
      </c>
      <c r="L5430" t="s">
        <v>45</v>
      </c>
      <c r="M5430" t="s">
        <v>46</v>
      </c>
      <c r="N5430" t="str">
        <f>"10/05/2022"</f>
        <v>10/05/2022</v>
      </c>
      <c r="O5430" t="str">
        <f>"10/16/2022"</f>
        <v>10/16/2022</v>
      </c>
      <c r="P5430">
        <v>4.0374E-2</v>
      </c>
      <c r="Q5430">
        <v>4.0374E-2</v>
      </c>
      <c r="R5430">
        <v>4.0374E-2</v>
      </c>
      <c r="S5430">
        <v>0</v>
      </c>
      <c r="T5430">
        <v>4.0374E-2</v>
      </c>
      <c r="U5430">
        <v>0</v>
      </c>
      <c r="V5430" t="str">
        <f>"Trad IRN"</f>
        <v>Trad IRN</v>
      </c>
      <c r="W5430">
        <v>100</v>
      </c>
      <c r="X5430" t="s">
        <v>47</v>
      </c>
      <c r="Z5430" t="s">
        <v>47</v>
      </c>
      <c r="AB5430" t="str">
        <f>"02"</f>
        <v>02</v>
      </c>
      <c r="AC5430" t="str">
        <f>"15"</f>
        <v>15</v>
      </c>
      <c r="AD5430" t="str">
        <f>"2"</f>
        <v>2</v>
      </c>
      <c r="AE5430" t="s">
        <v>50</v>
      </c>
      <c r="AF5430">
        <v>0</v>
      </c>
      <c r="AG5430" t="s">
        <v>56</v>
      </c>
      <c r="AH5430" t="str">
        <f>"Trad IRN"</f>
        <v>Trad IRN</v>
      </c>
      <c r="AI5430" t="str">
        <f>"Bldg IRN"</f>
        <v>Bldg IRN</v>
      </c>
      <c r="AJ5430" t="s">
        <v>48</v>
      </c>
      <c r="AK5430" t="s">
        <v>48</v>
      </c>
      <c r="AL5430" t="s">
        <v>53</v>
      </c>
      <c r="AM5430">
        <v>44.94</v>
      </c>
      <c r="AN5430">
        <v>1113.0999999999999</v>
      </c>
      <c r="AO5430">
        <v>15</v>
      </c>
    </row>
    <row r="5431" spans="1:41" x14ac:dyDescent="0.3">
      <c r="A5431" t="str">
        <f>"Trad IRN"</f>
        <v>Trad IRN</v>
      </c>
      <c r="B5431" t="str">
        <f>"Bldg IRN"</f>
        <v>Bldg IRN</v>
      </c>
      <c r="C5431" t="s">
        <v>41</v>
      </c>
      <c r="D5431" t="s">
        <v>3</v>
      </c>
      <c r="E5431" t="s">
        <v>80</v>
      </c>
      <c r="F5431" t="s">
        <v>81</v>
      </c>
      <c r="G5431" t="s">
        <v>82</v>
      </c>
      <c r="H5431" t="s">
        <v>83</v>
      </c>
      <c r="I5431" t="str">
        <f>"Trad IRN"</f>
        <v>Trad IRN</v>
      </c>
      <c r="J5431" t="s">
        <v>43</v>
      </c>
      <c r="K5431" t="s">
        <v>44</v>
      </c>
      <c r="L5431" t="s">
        <v>45</v>
      </c>
      <c r="M5431" t="s">
        <v>46</v>
      </c>
      <c r="N5431" t="str">
        <f t="shared" ref="N5431:N5462" si="535">"08/18/2022"</f>
        <v>08/18/2022</v>
      </c>
      <c r="O5431" t="str">
        <f t="shared" ref="O5431:O5462" si="536">"12/31/2500"</f>
        <v>12/31/2500</v>
      </c>
      <c r="P5431">
        <v>1</v>
      </c>
      <c r="Q5431">
        <v>1</v>
      </c>
      <c r="R5431">
        <v>1</v>
      </c>
      <c r="S5431">
        <v>0</v>
      </c>
      <c r="T5431">
        <v>1</v>
      </c>
      <c r="U5431">
        <v>0</v>
      </c>
      <c r="V5431" t="str">
        <f>"Trad IRN"</f>
        <v>Trad IRN</v>
      </c>
      <c r="W5431">
        <v>100</v>
      </c>
      <c r="X5431" t="s">
        <v>47</v>
      </c>
      <c r="Z5431" t="s">
        <v>47</v>
      </c>
      <c r="AB5431" t="str">
        <f>"01"</f>
        <v>01</v>
      </c>
      <c r="AC5431" t="str">
        <f>"05"</f>
        <v>05</v>
      </c>
      <c r="AD5431" t="str">
        <f>"1"</f>
        <v>1</v>
      </c>
      <c r="AE5431" t="s">
        <v>50</v>
      </c>
      <c r="AF5431">
        <v>0</v>
      </c>
      <c r="AG5431" t="s">
        <v>56</v>
      </c>
      <c r="AH5431" t="str">
        <f>"Trad IRN"</f>
        <v>Trad IRN</v>
      </c>
      <c r="AI5431" t="str">
        <f>"Bldg IRN"</f>
        <v>Bldg IRN</v>
      </c>
      <c r="AJ5431" t="s">
        <v>48</v>
      </c>
      <c r="AK5431" t="s">
        <v>48</v>
      </c>
      <c r="AL5431" t="s">
        <v>53</v>
      </c>
      <c r="AM5431">
        <v>1113.0999999999999</v>
      </c>
      <c r="AN5431">
        <v>1113.0999999999999</v>
      </c>
      <c r="AO5431">
        <v>15</v>
      </c>
    </row>
    <row r="5432" spans="1:41" x14ac:dyDescent="0.3">
      <c r="A5432" t="str">
        <f>"Trad IRN"</f>
        <v>Trad IRN</v>
      </c>
      <c r="B5432" t="str">
        <f>"Bldg IRN"</f>
        <v>Bldg IRN</v>
      </c>
      <c r="C5432" t="s">
        <v>41</v>
      </c>
      <c r="D5432" t="s">
        <v>3</v>
      </c>
      <c r="E5432" t="s">
        <v>80</v>
      </c>
      <c r="F5432" t="s">
        <v>81</v>
      </c>
      <c r="G5432" t="s">
        <v>82</v>
      </c>
      <c r="H5432" t="s">
        <v>83</v>
      </c>
      <c r="I5432" t="str">
        <f>"Trad IRN"</f>
        <v>Trad IRN</v>
      </c>
      <c r="J5432" t="s">
        <v>43</v>
      </c>
      <c r="K5432" t="s">
        <v>44</v>
      </c>
      <c r="L5432" t="s">
        <v>45</v>
      </c>
      <c r="M5432" t="s">
        <v>46</v>
      </c>
      <c r="N5432" t="str">
        <f t="shared" si="535"/>
        <v>08/18/2022</v>
      </c>
      <c r="O5432" t="str">
        <f t="shared" si="536"/>
        <v>12/31/2500</v>
      </c>
      <c r="P5432">
        <v>1</v>
      </c>
      <c r="Q5432">
        <v>1</v>
      </c>
      <c r="R5432">
        <v>1</v>
      </c>
      <c r="S5432">
        <v>0</v>
      </c>
      <c r="T5432">
        <v>1</v>
      </c>
      <c r="U5432">
        <v>0</v>
      </c>
      <c r="V5432" t="str">
        <f>"Trad IRN"</f>
        <v>Trad IRN</v>
      </c>
      <c r="W5432">
        <v>100</v>
      </c>
      <c r="X5432" t="s">
        <v>47</v>
      </c>
      <c r="Z5432" t="s">
        <v>47</v>
      </c>
      <c r="AB5432" t="str">
        <f>"01"</f>
        <v>01</v>
      </c>
      <c r="AC5432" t="str">
        <f>"05"</f>
        <v>05</v>
      </c>
      <c r="AD5432" t="str">
        <f>"1"</f>
        <v>1</v>
      </c>
      <c r="AE5432" t="s">
        <v>50</v>
      </c>
      <c r="AF5432">
        <v>0</v>
      </c>
      <c r="AG5432" t="s">
        <v>56</v>
      </c>
      <c r="AH5432" t="str">
        <f>"Trad IRN"</f>
        <v>Trad IRN</v>
      </c>
      <c r="AI5432" t="str">
        <f>"Bldg IRN"</f>
        <v>Bldg IRN</v>
      </c>
      <c r="AJ5432" t="s">
        <v>48</v>
      </c>
      <c r="AK5432" t="s">
        <v>48</v>
      </c>
      <c r="AL5432" t="s">
        <v>53</v>
      </c>
      <c r="AM5432">
        <v>1113.0999999999999</v>
      </c>
      <c r="AN5432">
        <v>1113.0999999999999</v>
      </c>
      <c r="AO5432">
        <v>15</v>
      </c>
    </row>
    <row r="5433" spans="1:41" x14ac:dyDescent="0.3">
      <c r="A5433" t="str">
        <f>"Trad IRN"</f>
        <v>Trad IRN</v>
      </c>
      <c r="B5433" t="str">
        <f>"Bldg IRN"</f>
        <v>Bldg IRN</v>
      </c>
      <c r="C5433" t="s">
        <v>41</v>
      </c>
      <c r="D5433" t="s">
        <v>3</v>
      </c>
      <c r="E5433" t="s">
        <v>80</v>
      </c>
      <c r="F5433" t="s">
        <v>81</v>
      </c>
      <c r="G5433" t="s">
        <v>82</v>
      </c>
      <c r="H5433" t="s">
        <v>83</v>
      </c>
      <c r="I5433" t="str">
        <f>"Trad IRN"</f>
        <v>Trad IRN</v>
      </c>
      <c r="J5433" t="s">
        <v>43</v>
      </c>
      <c r="K5433" t="s">
        <v>44</v>
      </c>
      <c r="L5433" t="s">
        <v>45</v>
      </c>
      <c r="M5433" t="s">
        <v>46</v>
      </c>
      <c r="N5433" t="str">
        <f t="shared" si="535"/>
        <v>08/18/2022</v>
      </c>
      <c r="O5433" t="str">
        <f t="shared" si="536"/>
        <v>12/31/2500</v>
      </c>
      <c r="P5433">
        <v>1</v>
      </c>
      <c r="Q5433">
        <v>1</v>
      </c>
      <c r="S5433">
        <v>0</v>
      </c>
      <c r="T5433">
        <v>1</v>
      </c>
      <c r="U5433">
        <v>0</v>
      </c>
      <c r="V5433" t="str">
        <f>"Trad IRN"</f>
        <v>Trad IRN</v>
      </c>
      <c r="W5433">
        <v>100</v>
      </c>
      <c r="X5433" t="s">
        <v>47</v>
      </c>
      <c r="Z5433" t="s">
        <v>47</v>
      </c>
      <c r="AB5433" t="str">
        <f>"03"</f>
        <v>03</v>
      </c>
      <c r="AC5433" t="s">
        <v>48</v>
      </c>
      <c r="AD5433" t="s">
        <v>49</v>
      </c>
      <c r="AE5433" t="s">
        <v>50</v>
      </c>
      <c r="AF5433">
        <v>0</v>
      </c>
      <c r="AG5433" t="s">
        <v>56</v>
      </c>
      <c r="AH5433" t="str">
        <f>"Trad IRN"</f>
        <v>Trad IRN</v>
      </c>
      <c r="AI5433" t="str">
        <f>"Bldg IRN"</f>
        <v>Bldg IRN</v>
      </c>
      <c r="AJ5433" t="s">
        <v>48</v>
      </c>
      <c r="AK5433" t="s">
        <v>48</v>
      </c>
      <c r="AL5433" t="s">
        <v>53</v>
      </c>
      <c r="AM5433">
        <v>1113.0999999999999</v>
      </c>
      <c r="AN5433">
        <v>1113.0999999999999</v>
      </c>
      <c r="AO5433">
        <v>15</v>
      </c>
    </row>
    <row r="5434" spans="1:41" x14ac:dyDescent="0.3">
      <c r="A5434" t="str">
        <f>"Trad IRN"</f>
        <v>Trad IRN</v>
      </c>
      <c r="B5434" t="str">
        <f>"Bldg IRN"</f>
        <v>Bldg IRN</v>
      </c>
      <c r="C5434" t="s">
        <v>41</v>
      </c>
      <c r="D5434" t="s">
        <v>3</v>
      </c>
      <c r="E5434" t="s">
        <v>80</v>
      </c>
      <c r="F5434" t="s">
        <v>81</v>
      </c>
      <c r="G5434" t="s">
        <v>82</v>
      </c>
      <c r="H5434" t="s">
        <v>83</v>
      </c>
      <c r="I5434" t="str">
        <f>"Trad IRN"</f>
        <v>Trad IRN</v>
      </c>
      <c r="J5434" t="s">
        <v>43</v>
      </c>
      <c r="K5434" t="s">
        <v>44</v>
      </c>
      <c r="L5434" t="s">
        <v>45</v>
      </c>
      <c r="M5434" t="s">
        <v>46</v>
      </c>
      <c r="N5434" t="str">
        <f t="shared" si="535"/>
        <v>08/18/2022</v>
      </c>
      <c r="O5434" t="str">
        <f t="shared" si="536"/>
        <v>12/31/2500</v>
      </c>
      <c r="P5434">
        <v>1</v>
      </c>
      <c r="Q5434">
        <v>1</v>
      </c>
      <c r="S5434">
        <v>0</v>
      </c>
      <c r="T5434">
        <v>1</v>
      </c>
      <c r="U5434">
        <v>0</v>
      </c>
      <c r="V5434" t="str">
        <f>"Trad IRN"</f>
        <v>Trad IRN</v>
      </c>
      <c r="W5434">
        <v>100</v>
      </c>
      <c r="X5434" t="s">
        <v>47</v>
      </c>
      <c r="Z5434" t="s">
        <v>47</v>
      </c>
      <c r="AB5434" t="str">
        <f>"01"</f>
        <v>01</v>
      </c>
      <c r="AC5434" t="s">
        <v>48</v>
      </c>
      <c r="AD5434" t="s">
        <v>49</v>
      </c>
      <c r="AE5434" t="s">
        <v>50</v>
      </c>
      <c r="AF5434">
        <v>0</v>
      </c>
      <c r="AG5434" t="s">
        <v>56</v>
      </c>
      <c r="AH5434" t="str">
        <f>"Trad IRN"</f>
        <v>Trad IRN</v>
      </c>
      <c r="AI5434" t="str">
        <f>"Bldg IRN"</f>
        <v>Bldg IRN</v>
      </c>
      <c r="AJ5434" t="s">
        <v>48</v>
      </c>
      <c r="AK5434" t="s">
        <v>48</v>
      </c>
      <c r="AL5434" t="s">
        <v>53</v>
      </c>
      <c r="AM5434">
        <v>1113.0999999999999</v>
      </c>
      <c r="AN5434">
        <v>1113.0999999999999</v>
      </c>
      <c r="AO5434">
        <v>15</v>
      </c>
    </row>
    <row r="5435" spans="1:41" x14ac:dyDescent="0.3">
      <c r="A5435" t="str">
        <f>"Trad IRN"</f>
        <v>Trad IRN</v>
      </c>
      <c r="B5435" t="str">
        <f>"Bldg IRN"</f>
        <v>Bldg IRN</v>
      </c>
      <c r="C5435" t="s">
        <v>41</v>
      </c>
      <c r="D5435" t="s">
        <v>3</v>
      </c>
      <c r="E5435" t="s">
        <v>80</v>
      </c>
      <c r="F5435" t="s">
        <v>81</v>
      </c>
      <c r="G5435" t="s">
        <v>82</v>
      </c>
      <c r="H5435" t="s">
        <v>83</v>
      </c>
      <c r="I5435" t="str">
        <f>"Trad IRN"</f>
        <v>Trad IRN</v>
      </c>
      <c r="J5435" t="s">
        <v>43</v>
      </c>
      <c r="K5435" t="s">
        <v>44</v>
      </c>
      <c r="L5435" t="s">
        <v>45</v>
      </c>
      <c r="M5435" t="s">
        <v>46</v>
      </c>
      <c r="N5435" t="str">
        <f t="shared" si="535"/>
        <v>08/18/2022</v>
      </c>
      <c r="O5435" t="str">
        <f t="shared" si="536"/>
        <v>12/31/2500</v>
      </c>
      <c r="P5435">
        <v>1</v>
      </c>
      <c r="Q5435">
        <v>1</v>
      </c>
      <c r="S5435">
        <v>0</v>
      </c>
      <c r="T5435">
        <v>1</v>
      </c>
      <c r="U5435">
        <v>0</v>
      </c>
      <c r="V5435" t="str">
        <f>"Trad IRN"</f>
        <v>Trad IRN</v>
      </c>
      <c r="W5435">
        <v>100</v>
      </c>
      <c r="X5435" t="s">
        <v>47</v>
      </c>
      <c r="Z5435" t="s">
        <v>47</v>
      </c>
      <c r="AB5435" t="str">
        <f>"01"</f>
        <v>01</v>
      </c>
      <c r="AC5435" t="s">
        <v>48</v>
      </c>
      <c r="AD5435" t="s">
        <v>49</v>
      </c>
      <c r="AE5435" t="s">
        <v>50</v>
      </c>
      <c r="AF5435">
        <v>0</v>
      </c>
      <c r="AG5435" t="s">
        <v>56</v>
      </c>
      <c r="AH5435" t="str">
        <f>"Trad IRN"</f>
        <v>Trad IRN</v>
      </c>
      <c r="AI5435" t="str">
        <f>"Bldg IRN"</f>
        <v>Bldg IRN</v>
      </c>
      <c r="AJ5435" t="s">
        <v>48</v>
      </c>
      <c r="AK5435" t="s">
        <v>48</v>
      </c>
      <c r="AL5435" t="s">
        <v>53</v>
      </c>
      <c r="AM5435">
        <v>1113.0999999999999</v>
      </c>
      <c r="AN5435">
        <v>1113.0999999999999</v>
      </c>
      <c r="AO5435">
        <v>15</v>
      </c>
    </row>
    <row r="5436" spans="1:41" x14ac:dyDescent="0.3">
      <c r="A5436" t="str">
        <f>"Trad IRN"</f>
        <v>Trad IRN</v>
      </c>
      <c r="B5436" t="str">
        <f>"Bldg IRN"</f>
        <v>Bldg IRN</v>
      </c>
      <c r="C5436" t="s">
        <v>41</v>
      </c>
      <c r="D5436" t="s">
        <v>3</v>
      </c>
      <c r="E5436" t="s">
        <v>80</v>
      </c>
      <c r="F5436" t="s">
        <v>81</v>
      </c>
      <c r="G5436" t="s">
        <v>82</v>
      </c>
      <c r="H5436" t="s">
        <v>83</v>
      </c>
      <c r="I5436" t="str">
        <f>"Trad IRN"</f>
        <v>Trad IRN</v>
      </c>
      <c r="J5436" t="s">
        <v>43</v>
      </c>
      <c r="K5436" t="s">
        <v>44</v>
      </c>
      <c r="L5436" t="s">
        <v>45</v>
      </c>
      <c r="M5436" t="s">
        <v>46</v>
      </c>
      <c r="N5436" t="str">
        <f t="shared" si="535"/>
        <v>08/18/2022</v>
      </c>
      <c r="O5436" t="str">
        <f t="shared" si="536"/>
        <v>12/31/2500</v>
      </c>
      <c r="P5436">
        <v>1</v>
      </c>
      <c r="Q5436">
        <v>1</v>
      </c>
      <c r="S5436">
        <v>0</v>
      </c>
      <c r="T5436">
        <v>1</v>
      </c>
      <c r="U5436">
        <v>0</v>
      </c>
      <c r="V5436" t="str">
        <f>"Trad IRN"</f>
        <v>Trad IRN</v>
      </c>
      <c r="W5436">
        <v>100</v>
      </c>
      <c r="X5436" t="s">
        <v>47</v>
      </c>
      <c r="Z5436" t="s">
        <v>47</v>
      </c>
      <c r="AB5436" t="str">
        <f>"05"</f>
        <v>05</v>
      </c>
      <c r="AC5436" t="s">
        <v>48</v>
      </c>
      <c r="AD5436" t="s">
        <v>49</v>
      </c>
      <c r="AE5436" t="s">
        <v>50</v>
      </c>
      <c r="AF5436">
        <v>0</v>
      </c>
      <c r="AG5436" t="s">
        <v>56</v>
      </c>
      <c r="AH5436" t="str">
        <f>"Trad IRN"</f>
        <v>Trad IRN</v>
      </c>
      <c r="AI5436" t="str">
        <f>"Bldg IRN"</f>
        <v>Bldg IRN</v>
      </c>
      <c r="AJ5436" t="s">
        <v>48</v>
      </c>
      <c r="AK5436" t="s">
        <v>48</v>
      </c>
      <c r="AL5436" t="s">
        <v>53</v>
      </c>
      <c r="AM5436">
        <v>1113.0999999999999</v>
      </c>
      <c r="AN5436">
        <v>1113.0999999999999</v>
      </c>
      <c r="AO5436">
        <v>15</v>
      </c>
    </row>
    <row r="5437" spans="1:41" x14ac:dyDescent="0.3">
      <c r="A5437" t="str">
        <f>"Trad IRN"</f>
        <v>Trad IRN</v>
      </c>
      <c r="B5437" t="str">
        <f>"Bldg IRN"</f>
        <v>Bldg IRN</v>
      </c>
      <c r="C5437" t="s">
        <v>41</v>
      </c>
      <c r="D5437" t="s">
        <v>3</v>
      </c>
      <c r="E5437" t="s">
        <v>80</v>
      </c>
      <c r="F5437" t="s">
        <v>81</v>
      </c>
      <c r="G5437" t="s">
        <v>82</v>
      </c>
      <c r="H5437" t="s">
        <v>83</v>
      </c>
      <c r="I5437" t="str">
        <f>"Trad IRN"</f>
        <v>Trad IRN</v>
      </c>
      <c r="J5437" t="s">
        <v>43</v>
      </c>
      <c r="K5437" t="s">
        <v>44</v>
      </c>
      <c r="L5437" t="s">
        <v>45</v>
      </c>
      <c r="M5437" t="s">
        <v>46</v>
      </c>
      <c r="N5437" t="str">
        <f t="shared" si="535"/>
        <v>08/18/2022</v>
      </c>
      <c r="O5437" t="str">
        <f t="shared" si="536"/>
        <v>12/31/2500</v>
      </c>
      <c r="P5437">
        <v>1</v>
      </c>
      <c r="Q5437">
        <v>1</v>
      </c>
      <c r="S5437">
        <v>0</v>
      </c>
      <c r="T5437">
        <v>1</v>
      </c>
      <c r="U5437">
        <v>0</v>
      </c>
      <c r="V5437" t="str">
        <f>"Trad IRN"</f>
        <v>Trad IRN</v>
      </c>
      <c r="W5437">
        <v>100</v>
      </c>
      <c r="X5437" t="s">
        <v>47</v>
      </c>
      <c r="Z5437" t="s">
        <v>47</v>
      </c>
      <c r="AB5437" t="str">
        <f>"01"</f>
        <v>01</v>
      </c>
      <c r="AC5437" t="s">
        <v>48</v>
      </c>
      <c r="AD5437" t="s">
        <v>49</v>
      </c>
      <c r="AE5437" t="s">
        <v>50</v>
      </c>
      <c r="AF5437">
        <v>0</v>
      </c>
      <c r="AG5437" t="s">
        <v>56</v>
      </c>
      <c r="AH5437" t="str">
        <f>"Trad IRN"</f>
        <v>Trad IRN</v>
      </c>
      <c r="AI5437" t="str">
        <f>"Bldg IRN"</f>
        <v>Bldg IRN</v>
      </c>
      <c r="AJ5437" t="s">
        <v>48</v>
      </c>
      <c r="AK5437" t="s">
        <v>48</v>
      </c>
      <c r="AL5437" t="s">
        <v>53</v>
      </c>
      <c r="AM5437">
        <v>1113.0999999999999</v>
      </c>
      <c r="AN5437">
        <v>1113.0999999999999</v>
      </c>
      <c r="AO5437">
        <v>15</v>
      </c>
    </row>
    <row r="5438" spans="1:41" x14ac:dyDescent="0.3">
      <c r="A5438" t="str">
        <f>"Trad IRN"</f>
        <v>Trad IRN</v>
      </c>
      <c r="B5438" t="str">
        <f>"Bldg IRN"</f>
        <v>Bldg IRN</v>
      </c>
      <c r="C5438" t="s">
        <v>41</v>
      </c>
      <c r="D5438" t="s">
        <v>3</v>
      </c>
      <c r="E5438" t="s">
        <v>80</v>
      </c>
      <c r="F5438" t="s">
        <v>81</v>
      </c>
      <c r="G5438" t="s">
        <v>82</v>
      </c>
      <c r="H5438" t="s">
        <v>83</v>
      </c>
      <c r="I5438" t="str">
        <f>"Trad IRN"</f>
        <v>Trad IRN</v>
      </c>
      <c r="J5438" t="s">
        <v>43</v>
      </c>
      <c r="K5438" t="s">
        <v>44</v>
      </c>
      <c r="L5438" t="s">
        <v>45</v>
      </c>
      <c r="M5438" t="s">
        <v>46</v>
      </c>
      <c r="N5438" t="str">
        <f t="shared" si="535"/>
        <v>08/18/2022</v>
      </c>
      <c r="O5438" t="str">
        <f t="shared" si="536"/>
        <v>12/31/2500</v>
      </c>
      <c r="P5438">
        <v>1</v>
      </c>
      <c r="Q5438">
        <v>1</v>
      </c>
      <c r="S5438">
        <v>0</v>
      </c>
      <c r="T5438">
        <v>1</v>
      </c>
      <c r="U5438">
        <v>0</v>
      </c>
      <c r="V5438" t="str">
        <f>"Trad IRN"</f>
        <v>Trad IRN</v>
      </c>
      <c r="W5438">
        <v>100</v>
      </c>
      <c r="X5438" t="s">
        <v>47</v>
      </c>
      <c r="Z5438" t="s">
        <v>47</v>
      </c>
      <c r="AB5438" t="s">
        <v>57</v>
      </c>
      <c r="AC5438" t="s">
        <v>48</v>
      </c>
      <c r="AD5438" t="s">
        <v>49</v>
      </c>
      <c r="AE5438" t="s">
        <v>50</v>
      </c>
      <c r="AF5438">
        <v>0</v>
      </c>
      <c r="AG5438" t="s">
        <v>56</v>
      </c>
      <c r="AH5438" t="str">
        <f>"Trad IRN"</f>
        <v>Trad IRN</v>
      </c>
      <c r="AI5438" t="str">
        <f>"Bldg IRN"</f>
        <v>Bldg IRN</v>
      </c>
      <c r="AJ5438" t="s">
        <v>48</v>
      </c>
      <c r="AK5438" t="s">
        <v>48</v>
      </c>
      <c r="AL5438" t="s">
        <v>53</v>
      </c>
      <c r="AM5438">
        <v>1113.0999999999999</v>
      </c>
      <c r="AN5438">
        <v>1113.0999999999999</v>
      </c>
      <c r="AO5438">
        <v>15</v>
      </c>
    </row>
    <row r="5439" spans="1:41" x14ac:dyDescent="0.3">
      <c r="A5439" t="str">
        <f>"Trad IRN"</f>
        <v>Trad IRN</v>
      </c>
      <c r="B5439" t="str">
        <f>"Bldg IRN"</f>
        <v>Bldg IRN</v>
      </c>
      <c r="C5439" t="s">
        <v>41</v>
      </c>
      <c r="D5439" t="s">
        <v>3</v>
      </c>
      <c r="E5439" t="s">
        <v>80</v>
      </c>
      <c r="F5439" t="s">
        <v>81</v>
      </c>
      <c r="G5439" t="s">
        <v>82</v>
      </c>
      <c r="H5439" t="s">
        <v>83</v>
      </c>
      <c r="I5439" t="str">
        <f>"Trad IRN"</f>
        <v>Trad IRN</v>
      </c>
      <c r="J5439" t="s">
        <v>43</v>
      </c>
      <c r="K5439" t="s">
        <v>44</v>
      </c>
      <c r="L5439" t="s">
        <v>45</v>
      </c>
      <c r="M5439" t="s">
        <v>46</v>
      </c>
      <c r="N5439" t="str">
        <f t="shared" si="535"/>
        <v>08/18/2022</v>
      </c>
      <c r="O5439" t="str">
        <f t="shared" si="536"/>
        <v>12/31/2500</v>
      </c>
      <c r="P5439">
        <v>1</v>
      </c>
      <c r="Q5439">
        <v>1</v>
      </c>
      <c r="R5439">
        <v>1</v>
      </c>
      <c r="S5439">
        <v>0</v>
      </c>
      <c r="T5439">
        <v>1</v>
      </c>
      <c r="U5439">
        <v>0</v>
      </c>
      <c r="V5439" t="str">
        <f>"Trad IRN"</f>
        <v>Trad IRN</v>
      </c>
      <c r="W5439">
        <v>100</v>
      </c>
      <c r="X5439" t="s">
        <v>47</v>
      </c>
      <c r="Z5439" t="s">
        <v>47</v>
      </c>
      <c r="AB5439" t="str">
        <f>"03"</f>
        <v>03</v>
      </c>
      <c r="AC5439" t="str">
        <f>"15"</f>
        <v>15</v>
      </c>
      <c r="AD5439" t="str">
        <f>"2"</f>
        <v>2</v>
      </c>
      <c r="AE5439" t="s">
        <v>50</v>
      </c>
      <c r="AF5439">
        <v>0</v>
      </c>
      <c r="AG5439" t="s">
        <v>56</v>
      </c>
      <c r="AH5439" t="str">
        <f>"Trad IRN"</f>
        <v>Trad IRN</v>
      </c>
      <c r="AI5439" t="str">
        <f>"Bldg IRN"</f>
        <v>Bldg IRN</v>
      </c>
      <c r="AJ5439" t="s">
        <v>48</v>
      </c>
      <c r="AK5439" t="s">
        <v>48</v>
      </c>
      <c r="AL5439" t="s">
        <v>53</v>
      </c>
      <c r="AM5439">
        <v>1113.0999999999999</v>
      </c>
      <c r="AN5439">
        <v>1113.0999999999999</v>
      </c>
      <c r="AO5439">
        <v>15</v>
      </c>
    </row>
    <row r="5440" spans="1:41" x14ac:dyDescent="0.3">
      <c r="A5440" t="str">
        <f>"Trad IRN"</f>
        <v>Trad IRN</v>
      </c>
      <c r="B5440" t="str">
        <f>"Bldg IRN"</f>
        <v>Bldg IRN</v>
      </c>
      <c r="C5440" t="s">
        <v>41</v>
      </c>
      <c r="D5440" t="s">
        <v>3</v>
      </c>
      <c r="E5440" t="s">
        <v>80</v>
      </c>
      <c r="F5440" t="s">
        <v>81</v>
      </c>
      <c r="G5440" t="s">
        <v>82</v>
      </c>
      <c r="H5440" t="s">
        <v>83</v>
      </c>
      <c r="I5440" t="str">
        <f>"Trad IRN"</f>
        <v>Trad IRN</v>
      </c>
      <c r="J5440" t="s">
        <v>43</v>
      </c>
      <c r="K5440" t="s">
        <v>44</v>
      </c>
      <c r="L5440" t="s">
        <v>45</v>
      </c>
      <c r="M5440" t="s">
        <v>46</v>
      </c>
      <c r="N5440" t="str">
        <f t="shared" si="535"/>
        <v>08/18/2022</v>
      </c>
      <c r="O5440" t="str">
        <f t="shared" si="536"/>
        <v>12/31/2500</v>
      </c>
      <c r="P5440">
        <v>1</v>
      </c>
      <c r="Q5440">
        <v>1</v>
      </c>
      <c r="S5440">
        <v>0</v>
      </c>
      <c r="T5440">
        <v>1</v>
      </c>
      <c r="U5440">
        <v>0</v>
      </c>
      <c r="V5440" t="str">
        <f>"Trad IRN"</f>
        <v>Trad IRN</v>
      </c>
      <c r="W5440">
        <v>100</v>
      </c>
      <c r="X5440" t="s">
        <v>47</v>
      </c>
      <c r="Z5440" t="s">
        <v>47</v>
      </c>
      <c r="AB5440" t="str">
        <f>"04"</f>
        <v>04</v>
      </c>
      <c r="AC5440" t="s">
        <v>48</v>
      </c>
      <c r="AD5440" t="s">
        <v>49</v>
      </c>
      <c r="AE5440" t="s">
        <v>50</v>
      </c>
      <c r="AF5440">
        <v>0</v>
      </c>
      <c r="AG5440" t="s">
        <v>56</v>
      </c>
      <c r="AH5440" t="str">
        <f>"Trad IRN"</f>
        <v>Trad IRN</v>
      </c>
      <c r="AI5440" t="str">
        <f>"Bldg IRN"</f>
        <v>Bldg IRN</v>
      </c>
      <c r="AJ5440" t="s">
        <v>48</v>
      </c>
      <c r="AK5440" t="s">
        <v>48</v>
      </c>
      <c r="AL5440" t="s">
        <v>53</v>
      </c>
      <c r="AM5440">
        <v>1113.0999999999999</v>
      </c>
      <c r="AN5440">
        <v>1113.0999999999999</v>
      </c>
      <c r="AO5440">
        <v>15</v>
      </c>
    </row>
    <row r="5441" spans="1:41" x14ac:dyDescent="0.3">
      <c r="A5441" t="str">
        <f>"Trad IRN"</f>
        <v>Trad IRN</v>
      </c>
      <c r="B5441" t="str">
        <f>"Bldg IRN"</f>
        <v>Bldg IRN</v>
      </c>
      <c r="C5441" t="s">
        <v>41</v>
      </c>
      <c r="D5441" t="s">
        <v>3</v>
      </c>
      <c r="E5441" t="s">
        <v>80</v>
      </c>
      <c r="F5441" t="s">
        <v>81</v>
      </c>
      <c r="G5441" t="s">
        <v>82</v>
      </c>
      <c r="H5441" t="s">
        <v>83</v>
      </c>
      <c r="I5441" t="str">
        <f>"Trad IRN"</f>
        <v>Trad IRN</v>
      </c>
      <c r="J5441" t="s">
        <v>43</v>
      </c>
      <c r="K5441" t="s">
        <v>44</v>
      </c>
      <c r="L5441" t="s">
        <v>45</v>
      </c>
      <c r="M5441" t="s">
        <v>46</v>
      </c>
      <c r="N5441" t="str">
        <f t="shared" si="535"/>
        <v>08/18/2022</v>
      </c>
      <c r="O5441" t="str">
        <f t="shared" si="536"/>
        <v>12/31/2500</v>
      </c>
      <c r="P5441">
        <v>1</v>
      </c>
      <c r="Q5441">
        <v>1</v>
      </c>
      <c r="S5441">
        <v>0</v>
      </c>
      <c r="T5441">
        <v>1</v>
      </c>
      <c r="U5441">
        <v>0</v>
      </c>
      <c r="V5441" t="str">
        <f>"Trad IRN"</f>
        <v>Trad IRN</v>
      </c>
      <c r="W5441">
        <v>100</v>
      </c>
      <c r="X5441" t="s">
        <v>47</v>
      </c>
      <c r="Z5441" t="s">
        <v>47</v>
      </c>
      <c r="AB5441" t="str">
        <f>"04"</f>
        <v>04</v>
      </c>
      <c r="AC5441" t="s">
        <v>48</v>
      </c>
      <c r="AD5441" t="s">
        <v>49</v>
      </c>
      <c r="AE5441" t="s">
        <v>50</v>
      </c>
      <c r="AF5441">
        <v>0</v>
      </c>
      <c r="AG5441" t="s">
        <v>56</v>
      </c>
      <c r="AH5441" t="str">
        <f>"Trad IRN"</f>
        <v>Trad IRN</v>
      </c>
      <c r="AI5441" t="str">
        <f>"Bldg IRN"</f>
        <v>Bldg IRN</v>
      </c>
      <c r="AJ5441" t="s">
        <v>48</v>
      </c>
      <c r="AK5441" t="s">
        <v>48</v>
      </c>
      <c r="AL5441" t="s">
        <v>53</v>
      </c>
      <c r="AM5441">
        <v>1113.0999999999999</v>
      </c>
      <c r="AN5441">
        <v>1113.0999999999999</v>
      </c>
      <c r="AO5441">
        <v>15</v>
      </c>
    </row>
    <row r="5442" spans="1:41" x14ac:dyDescent="0.3">
      <c r="A5442" t="str">
        <f>"Trad IRN"</f>
        <v>Trad IRN</v>
      </c>
      <c r="B5442" t="str">
        <f>"Bldg IRN"</f>
        <v>Bldg IRN</v>
      </c>
      <c r="C5442" t="s">
        <v>41</v>
      </c>
      <c r="D5442" t="s">
        <v>3</v>
      </c>
      <c r="E5442" t="s">
        <v>80</v>
      </c>
      <c r="F5442" t="s">
        <v>81</v>
      </c>
      <c r="G5442" t="s">
        <v>82</v>
      </c>
      <c r="H5442" t="s">
        <v>83</v>
      </c>
      <c r="I5442" t="str">
        <f>"Trad IRN"</f>
        <v>Trad IRN</v>
      </c>
      <c r="J5442" t="s">
        <v>43</v>
      </c>
      <c r="K5442" t="s">
        <v>44</v>
      </c>
      <c r="L5442" t="s">
        <v>45</v>
      </c>
      <c r="M5442" t="s">
        <v>46</v>
      </c>
      <c r="N5442" t="str">
        <f t="shared" si="535"/>
        <v>08/18/2022</v>
      </c>
      <c r="O5442" t="str">
        <f t="shared" si="536"/>
        <v>12/31/2500</v>
      </c>
      <c r="P5442">
        <v>1</v>
      </c>
      <c r="Q5442">
        <v>1</v>
      </c>
      <c r="S5442">
        <v>0</v>
      </c>
      <c r="T5442">
        <v>1</v>
      </c>
      <c r="U5442">
        <v>0</v>
      </c>
      <c r="V5442" t="str">
        <f>"Trad IRN"</f>
        <v>Trad IRN</v>
      </c>
      <c r="W5442">
        <v>100</v>
      </c>
      <c r="X5442" t="s">
        <v>47</v>
      </c>
      <c r="Z5442" t="s">
        <v>47</v>
      </c>
      <c r="AB5442" t="str">
        <f>"02"</f>
        <v>02</v>
      </c>
      <c r="AC5442" t="s">
        <v>48</v>
      </c>
      <c r="AD5442" t="s">
        <v>49</v>
      </c>
      <c r="AE5442" t="s">
        <v>50</v>
      </c>
      <c r="AF5442">
        <v>0</v>
      </c>
      <c r="AG5442" t="s">
        <v>56</v>
      </c>
      <c r="AH5442" t="str">
        <f>"Trad IRN"</f>
        <v>Trad IRN</v>
      </c>
      <c r="AI5442" t="str">
        <f>"Bldg IRN"</f>
        <v>Bldg IRN</v>
      </c>
      <c r="AJ5442" t="s">
        <v>48</v>
      </c>
      <c r="AK5442" t="s">
        <v>48</v>
      </c>
      <c r="AL5442" t="s">
        <v>53</v>
      </c>
      <c r="AM5442">
        <v>1113.0999999999999</v>
      </c>
      <c r="AN5442">
        <v>1113.0999999999999</v>
      </c>
      <c r="AO5442">
        <v>15</v>
      </c>
    </row>
    <row r="5443" spans="1:41" x14ac:dyDescent="0.3">
      <c r="A5443" t="str">
        <f>"Trad IRN"</f>
        <v>Trad IRN</v>
      </c>
      <c r="B5443" t="str">
        <f>"Bldg IRN"</f>
        <v>Bldg IRN</v>
      </c>
      <c r="C5443" t="s">
        <v>41</v>
      </c>
      <c r="D5443" t="s">
        <v>3</v>
      </c>
      <c r="E5443" t="s">
        <v>80</v>
      </c>
      <c r="F5443" t="s">
        <v>81</v>
      </c>
      <c r="G5443" t="s">
        <v>82</v>
      </c>
      <c r="H5443" t="s">
        <v>83</v>
      </c>
      <c r="I5443" t="str">
        <f>"Trad IRN"</f>
        <v>Trad IRN</v>
      </c>
      <c r="J5443" t="s">
        <v>43</v>
      </c>
      <c r="K5443" t="s">
        <v>44</v>
      </c>
      <c r="L5443" t="s">
        <v>45</v>
      </c>
      <c r="M5443" t="s">
        <v>46</v>
      </c>
      <c r="N5443" t="str">
        <f t="shared" si="535"/>
        <v>08/18/2022</v>
      </c>
      <c r="O5443" t="str">
        <f t="shared" si="536"/>
        <v>12/31/2500</v>
      </c>
      <c r="P5443">
        <v>1</v>
      </c>
      <c r="Q5443">
        <v>1</v>
      </c>
      <c r="S5443">
        <v>0</v>
      </c>
      <c r="T5443">
        <v>1</v>
      </c>
      <c r="U5443">
        <v>0</v>
      </c>
      <c r="V5443" t="str">
        <f>"Trad IRN"</f>
        <v>Trad IRN</v>
      </c>
      <c r="W5443">
        <v>100</v>
      </c>
      <c r="X5443" t="s">
        <v>47</v>
      </c>
      <c r="Z5443" t="s">
        <v>47</v>
      </c>
      <c r="AB5443" t="str">
        <f>"03"</f>
        <v>03</v>
      </c>
      <c r="AC5443" t="s">
        <v>48</v>
      </c>
      <c r="AD5443" t="s">
        <v>49</v>
      </c>
      <c r="AE5443" t="s">
        <v>50</v>
      </c>
      <c r="AF5443">
        <v>0</v>
      </c>
      <c r="AG5443" t="s">
        <v>56</v>
      </c>
      <c r="AH5443" t="str">
        <f>"Trad IRN"</f>
        <v>Trad IRN</v>
      </c>
      <c r="AI5443" t="str">
        <f>"Bldg IRN"</f>
        <v>Bldg IRN</v>
      </c>
      <c r="AJ5443" t="s">
        <v>48</v>
      </c>
      <c r="AK5443" t="s">
        <v>48</v>
      </c>
      <c r="AL5443" t="s">
        <v>53</v>
      </c>
      <c r="AM5443">
        <v>1113.0999999999999</v>
      </c>
      <c r="AN5443">
        <v>1113.0999999999999</v>
      </c>
      <c r="AO5443">
        <v>15</v>
      </c>
    </row>
    <row r="5444" spans="1:41" x14ac:dyDescent="0.3">
      <c r="A5444" t="str">
        <f>"Trad IRN"</f>
        <v>Trad IRN</v>
      </c>
      <c r="B5444" t="str">
        <f>"Bldg IRN"</f>
        <v>Bldg IRN</v>
      </c>
      <c r="C5444" t="s">
        <v>41</v>
      </c>
      <c r="D5444" t="s">
        <v>3</v>
      </c>
      <c r="E5444" t="s">
        <v>80</v>
      </c>
      <c r="F5444" t="s">
        <v>81</v>
      </c>
      <c r="G5444" t="s">
        <v>82</v>
      </c>
      <c r="H5444" t="s">
        <v>83</v>
      </c>
      <c r="I5444" t="str">
        <f>"Trad IRN"</f>
        <v>Trad IRN</v>
      </c>
      <c r="J5444" t="s">
        <v>43</v>
      </c>
      <c r="K5444" t="s">
        <v>44</v>
      </c>
      <c r="L5444" t="s">
        <v>45</v>
      </c>
      <c r="M5444" t="s">
        <v>46</v>
      </c>
      <c r="N5444" t="str">
        <f t="shared" si="535"/>
        <v>08/18/2022</v>
      </c>
      <c r="O5444" t="str">
        <f t="shared" si="536"/>
        <v>12/31/2500</v>
      </c>
      <c r="P5444">
        <v>1</v>
      </c>
      <c r="Q5444">
        <v>1</v>
      </c>
      <c r="S5444">
        <v>0</v>
      </c>
      <c r="T5444">
        <v>1</v>
      </c>
      <c r="U5444">
        <v>0</v>
      </c>
      <c r="V5444" t="str">
        <f>"Trad IRN"</f>
        <v>Trad IRN</v>
      </c>
      <c r="W5444">
        <v>100</v>
      </c>
      <c r="X5444" t="s">
        <v>47</v>
      </c>
      <c r="Z5444" t="s">
        <v>47</v>
      </c>
      <c r="AB5444" t="str">
        <f>"04"</f>
        <v>04</v>
      </c>
      <c r="AC5444" t="s">
        <v>48</v>
      </c>
      <c r="AD5444" t="s">
        <v>49</v>
      </c>
      <c r="AE5444" t="s">
        <v>50</v>
      </c>
      <c r="AF5444">
        <v>0</v>
      </c>
      <c r="AG5444" t="s">
        <v>56</v>
      </c>
      <c r="AH5444" t="str">
        <f>"Trad IRN"</f>
        <v>Trad IRN</v>
      </c>
      <c r="AI5444" t="str">
        <f>"Bldg IRN"</f>
        <v>Bldg IRN</v>
      </c>
      <c r="AJ5444" t="s">
        <v>48</v>
      </c>
      <c r="AK5444" t="s">
        <v>48</v>
      </c>
      <c r="AL5444" t="s">
        <v>53</v>
      </c>
      <c r="AM5444">
        <v>1113.0999999999999</v>
      </c>
      <c r="AN5444">
        <v>1113.0999999999999</v>
      </c>
      <c r="AO5444">
        <v>15</v>
      </c>
    </row>
    <row r="5445" spans="1:41" x14ac:dyDescent="0.3">
      <c r="A5445" t="str">
        <f>"Trad IRN"</f>
        <v>Trad IRN</v>
      </c>
      <c r="B5445" t="str">
        <f>"Bldg IRN"</f>
        <v>Bldg IRN</v>
      </c>
      <c r="C5445" t="s">
        <v>41</v>
      </c>
      <c r="D5445" t="s">
        <v>3</v>
      </c>
      <c r="E5445" t="s">
        <v>80</v>
      </c>
      <c r="F5445" t="s">
        <v>81</v>
      </c>
      <c r="G5445" t="s">
        <v>82</v>
      </c>
      <c r="H5445" t="s">
        <v>83</v>
      </c>
      <c r="I5445" t="str">
        <f>"Trad IRN"</f>
        <v>Trad IRN</v>
      </c>
      <c r="J5445" t="s">
        <v>43</v>
      </c>
      <c r="K5445" t="s">
        <v>44</v>
      </c>
      <c r="L5445" t="s">
        <v>45</v>
      </c>
      <c r="M5445" t="s">
        <v>46</v>
      </c>
      <c r="N5445" t="str">
        <f t="shared" si="535"/>
        <v>08/18/2022</v>
      </c>
      <c r="O5445" t="str">
        <f t="shared" si="536"/>
        <v>12/31/2500</v>
      </c>
      <c r="P5445">
        <v>1</v>
      </c>
      <c r="Q5445">
        <v>1</v>
      </c>
      <c r="S5445">
        <v>0</v>
      </c>
      <c r="T5445">
        <v>1</v>
      </c>
      <c r="U5445">
        <v>0</v>
      </c>
      <c r="V5445" t="str">
        <f>"Trad IRN"</f>
        <v>Trad IRN</v>
      </c>
      <c r="W5445">
        <v>100</v>
      </c>
      <c r="X5445" t="s">
        <v>47</v>
      </c>
      <c r="Z5445" t="s">
        <v>47</v>
      </c>
      <c r="AB5445" t="str">
        <f>"01"</f>
        <v>01</v>
      </c>
      <c r="AC5445" t="s">
        <v>48</v>
      </c>
      <c r="AD5445" t="s">
        <v>49</v>
      </c>
      <c r="AE5445" t="s">
        <v>55</v>
      </c>
      <c r="AF5445">
        <v>0</v>
      </c>
      <c r="AG5445" t="s">
        <v>56</v>
      </c>
      <c r="AH5445" t="str">
        <f>"Trad IRN"</f>
        <v>Trad IRN</v>
      </c>
      <c r="AI5445" t="str">
        <f>"Bldg IRN"</f>
        <v>Bldg IRN</v>
      </c>
      <c r="AJ5445" t="s">
        <v>48</v>
      </c>
      <c r="AK5445" t="s">
        <v>48</v>
      </c>
      <c r="AL5445" t="s">
        <v>53</v>
      </c>
      <c r="AM5445">
        <v>1113.0999999999999</v>
      </c>
      <c r="AN5445">
        <v>1113.0999999999999</v>
      </c>
      <c r="AO5445">
        <v>15</v>
      </c>
    </row>
    <row r="5446" spans="1:41" x14ac:dyDescent="0.3">
      <c r="A5446" t="str">
        <f>"Trad IRN"</f>
        <v>Trad IRN</v>
      </c>
      <c r="B5446" t="str">
        <f>"Bldg IRN"</f>
        <v>Bldg IRN</v>
      </c>
      <c r="C5446" t="s">
        <v>41</v>
      </c>
      <c r="D5446" t="s">
        <v>3</v>
      </c>
      <c r="E5446" t="s">
        <v>80</v>
      </c>
      <c r="F5446" t="s">
        <v>81</v>
      </c>
      <c r="G5446" t="s">
        <v>82</v>
      </c>
      <c r="H5446" t="s">
        <v>83</v>
      </c>
      <c r="I5446" t="str">
        <f>"Trad IRN"</f>
        <v>Trad IRN</v>
      </c>
      <c r="J5446" t="s">
        <v>43</v>
      </c>
      <c r="K5446" t="s">
        <v>44</v>
      </c>
      <c r="L5446" t="s">
        <v>45</v>
      </c>
      <c r="M5446" t="s">
        <v>46</v>
      </c>
      <c r="N5446" t="str">
        <f t="shared" si="535"/>
        <v>08/18/2022</v>
      </c>
      <c r="O5446" t="str">
        <f t="shared" si="536"/>
        <v>12/31/2500</v>
      </c>
      <c r="P5446">
        <v>1</v>
      </c>
      <c r="Q5446">
        <v>1</v>
      </c>
      <c r="S5446">
        <v>0</v>
      </c>
      <c r="T5446">
        <v>1</v>
      </c>
      <c r="U5446">
        <v>0</v>
      </c>
      <c r="V5446" t="str">
        <f>"Trad IRN"</f>
        <v>Trad IRN</v>
      </c>
      <c r="W5446">
        <v>100</v>
      </c>
      <c r="X5446" t="s">
        <v>47</v>
      </c>
      <c r="Z5446" t="s">
        <v>47</v>
      </c>
      <c r="AB5446" t="str">
        <f>"03"</f>
        <v>03</v>
      </c>
      <c r="AC5446" t="s">
        <v>48</v>
      </c>
      <c r="AD5446" t="s">
        <v>49</v>
      </c>
      <c r="AE5446" t="s">
        <v>55</v>
      </c>
      <c r="AF5446">
        <v>0</v>
      </c>
      <c r="AG5446" t="s">
        <v>56</v>
      </c>
      <c r="AH5446" t="str">
        <f>"Trad IRN"</f>
        <v>Trad IRN</v>
      </c>
      <c r="AI5446" t="str">
        <f>"Bldg IRN"</f>
        <v>Bldg IRN</v>
      </c>
      <c r="AJ5446" t="s">
        <v>48</v>
      </c>
      <c r="AK5446" t="s">
        <v>48</v>
      </c>
      <c r="AL5446" t="s">
        <v>53</v>
      </c>
      <c r="AM5446">
        <v>1113.0999999999999</v>
      </c>
      <c r="AN5446">
        <v>1113.0999999999999</v>
      </c>
      <c r="AO5446">
        <v>15</v>
      </c>
    </row>
    <row r="5447" spans="1:41" x14ac:dyDescent="0.3">
      <c r="A5447" t="str">
        <f>"Trad IRN"</f>
        <v>Trad IRN</v>
      </c>
      <c r="B5447" t="str">
        <f>"Bldg IRN"</f>
        <v>Bldg IRN</v>
      </c>
      <c r="C5447" t="s">
        <v>41</v>
      </c>
      <c r="D5447" t="s">
        <v>3</v>
      </c>
      <c r="E5447" t="s">
        <v>80</v>
      </c>
      <c r="F5447" t="s">
        <v>81</v>
      </c>
      <c r="G5447" t="s">
        <v>82</v>
      </c>
      <c r="H5447" t="s">
        <v>83</v>
      </c>
      <c r="I5447" t="str">
        <f>"Trad IRN"</f>
        <v>Trad IRN</v>
      </c>
      <c r="J5447" t="s">
        <v>43</v>
      </c>
      <c r="K5447" t="s">
        <v>44</v>
      </c>
      <c r="L5447" t="s">
        <v>45</v>
      </c>
      <c r="M5447" t="s">
        <v>46</v>
      </c>
      <c r="N5447" t="str">
        <f t="shared" si="535"/>
        <v>08/18/2022</v>
      </c>
      <c r="O5447" t="str">
        <f t="shared" si="536"/>
        <v>12/31/2500</v>
      </c>
      <c r="P5447">
        <v>1</v>
      </c>
      <c r="Q5447">
        <v>1</v>
      </c>
      <c r="S5447">
        <v>0</v>
      </c>
      <c r="T5447">
        <v>1</v>
      </c>
      <c r="U5447">
        <v>0</v>
      </c>
      <c r="V5447" t="str">
        <f>"Trad IRN"</f>
        <v>Trad IRN</v>
      </c>
      <c r="W5447">
        <v>100</v>
      </c>
      <c r="X5447" t="s">
        <v>47</v>
      </c>
      <c r="Z5447" t="s">
        <v>47</v>
      </c>
      <c r="AB5447" t="str">
        <f>"05"</f>
        <v>05</v>
      </c>
      <c r="AC5447" t="s">
        <v>48</v>
      </c>
      <c r="AD5447" t="s">
        <v>49</v>
      </c>
      <c r="AE5447" t="s">
        <v>50</v>
      </c>
      <c r="AF5447">
        <v>0</v>
      </c>
      <c r="AG5447" t="s">
        <v>56</v>
      </c>
      <c r="AH5447" t="str">
        <f>"Trad IRN"</f>
        <v>Trad IRN</v>
      </c>
      <c r="AI5447" t="str">
        <f>"Bldg IRN"</f>
        <v>Bldg IRN</v>
      </c>
      <c r="AJ5447" t="s">
        <v>48</v>
      </c>
      <c r="AK5447" t="s">
        <v>48</v>
      </c>
      <c r="AL5447" t="s">
        <v>53</v>
      </c>
      <c r="AM5447">
        <v>1113.0999999999999</v>
      </c>
      <c r="AN5447">
        <v>1113.0999999999999</v>
      </c>
      <c r="AO5447">
        <v>15</v>
      </c>
    </row>
    <row r="5448" spans="1:41" x14ac:dyDescent="0.3">
      <c r="A5448" t="str">
        <f>"Trad IRN"</f>
        <v>Trad IRN</v>
      </c>
      <c r="B5448" t="str">
        <f>"Bldg IRN"</f>
        <v>Bldg IRN</v>
      </c>
      <c r="C5448" t="s">
        <v>41</v>
      </c>
      <c r="D5448" t="s">
        <v>3</v>
      </c>
      <c r="E5448" t="s">
        <v>80</v>
      </c>
      <c r="F5448" t="s">
        <v>81</v>
      </c>
      <c r="G5448" t="s">
        <v>82</v>
      </c>
      <c r="H5448" t="s">
        <v>83</v>
      </c>
      <c r="I5448" t="str">
        <f>"Trad IRN"</f>
        <v>Trad IRN</v>
      </c>
      <c r="J5448" t="s">
        <v>43</v>
      </c>
      <c r="K5448" t="s">
        <v>44</v>
      </c>
      <c r="L5448" t="s">
        <v>45</v>
      </c>
      <c r="M5448" t="s">
        <v>46</v>
      </c>
      <c r="N5448" t="str">
        <f t="shared" si="535"/>
        <v>08/18/2022</v>
      </c>
      <c r="O5448" t="str">
        <f t="shared" si="536"/>
        <v>12/31/2500</v>
      </c>
      <c r="P5448">
        <v>1</v>
      </c>
      <c r="Q5448">
        <v>1</v>
      </c>
      <c r="R5448">
        <v>1</v>
      </c>
      <c r="S5448">
        <v>0</v>
      </c>
      <c r="T5448">
        <v>1</v>
      </c>
      <c r="U5448">
        <v>0</v>
      </c>
      <c r="V5448" t="str">
        <f>"Trad IRN"</f>
        <v>Trad IRN</v>
      </c>
      <c r="W5448">
        <v>100</v>
      </c>
      <c r="X5448" t="s">
        <v>47</v>
      </c>
      <c r="Z5448" t="s">
        <v>47</v>
      </c>
      <c r="AB5448" t="str">
        <f>"02"</f>
        <v>02</v>
      </c>
      <c r="AC5448" t="str">
        <f>"12"</f>
        <v>12</v>
      </c>
      <c r="AD5448" t="str">
        <f>"6"</f>
        <v>6</v>
      </c>
      <c r="AE5448" t="s">
        <v>50</v>
      </c>
      <c r="AF5448">
        <v>0</v>
      </c>
      <c r="AG5448" t="s">
        <v>56</v>
      </c>
      <c r="AH5448" t="str">
        <f>"Trad IRN"</f>
        <v>Trad IRN</v>
      </c>
      <c r="AI5448" t="str">
        <f>"Bldg IRN"</f>
        <v>Bldg IRN</v>
      </c>
      <c r="AJ5448" t="s">
        <v>48</v>
      </c>
      <c r="AK5448" t="s">
        <v>48</v>
      </c>
      <c r="AL5448" t="s">
        <v>53</v>
      </c>
      <c r="AM5448">
        <v>1113.0999999999999</v>
      </c>
      <c r="AN5448">
        <v>1113.0999999999999</v>
      </c>
      <c r="AO5448">
        <v>15</v>
      </c>
    </row>
    <row r="5449" spans="1:41" x14ac:dyDescent="0.3">
      <c r="A5449" t="str">
        <f>"Trad IRN"</f>
        <v>Trad IRN</v>
      </c>
      <c r="B5449" t="str">
        <f>"Bldg IRN"</f>
        <v>Bldg IRN</v>
      </c>
      <c r="C5449" t="s">
        <v>41</v>
      </c>
      <c r="D5449" t="s">
        <v>3</v>
      </c>
      <c r="E5449" t="s">
        <v>80</v>
      </c>
      <c r="F5449" t="s">
        <v>81</v>
      </c>
      <c r="G5449" t="s">
        <v>82</v>
      </c>
      <c r="H5449" t="s">
        <v>83</v>
      </c>
      <c r="I5449" t="str">
        <f>"Trad IRN"</f>
        <v>Trad IRN</v>
      </c>
      <c r="J5449" t="s">
        <v>43</v>
      </c>
      <c r="K5449" t="s">
        <v>44</v>
      </c>
      <c r="L5449" t="s">
        <v>45</v>
      </c>
      <c r="M5449" t="s">
        <v>46</v>
      </c>
      <c r="N5449" t="str">
        <f t="shared" si="535"/>
        <v>08/18/2022</v>
      </c>
      <c r="O5449" t="str">
        <f t="shared" si="536"/>
        <v>12/31/2500</v>
      </c>
      <c r="P5449">
        <v>1</v>
      </c>
      <c r="Q5449">
        <v>1</v>
      </c>
      <c r="R5449">
        <v>1</v>
      </c>
      <c r="S5449">
        <v>0</v>
      </c>
      <c r="T5449">
        <v>1</v>
      </c>
      <c r="U5449">
        <v>0</v>
      </c>
      <c r="V5449" t="str">
        <f>"Trad IRN"</f>
        <v>Trad IRN</v>
      </c>
      <c r="W5449">
        <v>100</v>
      </c>
      <c r="X5449" t="s">
        <v>47</v>
      </c>
      <c r="Z5449" t="s">
        <v>47</v>
      </c>
      <c r="AB5449" t="str">
        <f>"05"</f>
        <v>05</v>
      </c>
      <c r="AC5449" t="str">
        <f>"15"</f>
        <v>15</v>
      </c>
      <c r="AD5449" t="str">
        <f>"2"</f>
        <v>2</v>
      </c>
      <c r="AE5449" t="s">
        <v>50</v>
      </c>
      <c r="AF5449">
        <v>0</v>
      </c>
      <c r="AG5449" t="s">
        <v>56</v>
      </c>
      <c r="AH5449" t="str">
        <f>"Trad IRN"</f>
        <v>Trad IRN</v>
      </c>
      <c r="AI5449" t="str">
        <f>"Bldg IRN"</f>
        <v>Bldg IRN</v>
      </c>
      <c r="AJ5449" t="s">
        <v>48</v>
      </c>
      <c r="AK5449" t="s">
        <v>48</v>
      </c>
      <c r="AL5449" t="s">
        <v>53</v>
      </c>
      <c r="AM5449">
        <v>1113.0999999999999</v>
      </c>
      <c r="AN5449">
        <v>1113.0999999999999</v>
      </c>
      <c r="AO5449">
        <v>15</v>
      </c>
    </row>
    <row r="5450" spans="1:41" x14ac:dyDescent="0.3">
      <c r="A5450" t="str">
        <f>"Trad IRN"</f>
        <v>Trad IRN</v>
      </c>
      <c r="B5450" t="str">
        <f>"Bldg IRN"</f>
        <v>Bldg IRN</v>
      </c>
      <c r="C5450" t="s">
        <v>41</v>
      </c>
      <c r="D5450" t="s">
        <v>3</v>
      </c>
      <c r="E5450" t="s">
        <v>80</v>
      </c>
      <c r="F5450" t="s">
        <v>81</v>
      </c>
      <c r="G5450" t="s">
        <v>82</v>
      </c>
      <c r="H5450" t="s">
        <v>83</v>
      </c>
      <c r="I5450" t="str">
        <f>"Trad IRN"</f>
        <v>Trad IRN</v>
      </c>
      <c r="J5450" t="s">
        <v>43</v>
      </c>
      <c r="K5450" t="s">
        <v>44</v>
      </c>
      <c r="L5450" t="s">
        <v>45</v>
      </c>
      <c r="M5450" t="s">
        <v>46</v>
      </c>
      <c r="N5450" t="str">
        <f t="shared" si="535"/>
        <v>08/18/2022</v>
      </c>
      <c r="O5450" t="str">
        <f t="shared" si="536"/>
        <v>12/31/2500</v>
      </c>
      <c r="P5450">
        <v>1</v>
      </c>
      <c r="Q5450">
        <v>1</v>
      </c>
      <c r="S5450">
        <v>0</v>
      </c>
      <c r="T5450">
        <v>1</v>
      </c>
      <c r="U5450">
        <v>0</v>
      </c>
      <c r="V5450" t="s">
        <v>84</v>
      </c>
      <c r="W5450">
        <v>100</v>
      </c>
      <c r="X5450" t="s">
        <v>47</v>
      </c>
      <c r="Z5450" t="s">
        <v>47</v>
      </c>
      <c r="AB5450" t="str">
        <f>"02"</f>
        <v>02</v>
      </c>
      <c r="AC5450" t="s">
        <v>48</v>
      </c>
      <c r="AD5450" t="s">
        <v>49</v>
      </c>
      <c r="AE5450" t="s">
        <v>50</v>
      </c>
      <c r="AF5450">
        <v>0</v>
      </c>
      <c r="AG5450" t="s">
        <v>56</v>
      </c>
      <c r="AH5450" t="str">
        <f>"Trad IRN"</f>
        <v>Trad IRN</v>
      </c>
      <c r="AI5450" t="str">
        <f>"Bldg IRN"</f>
        <v>Bldg IRN</v>
      </c>
      <c r="AJ5450" t="s">
        <v>48</v>
      </c>
      <c r="AK5450" t="s">
        <v>48</v>
      </c>
      <c r="AL5450" t="s">
        <v>53</v>
      </c>
      <c r="AM5450">
        <v>1113.0999999999999</v>
      </c>
      <c r="AN5450">
        <v>1113.0999999999999</v>
      </c>
      <c r="AO5450">
        <v>15</v>
      </c>
    </row>
    <row r="5451" spans="1:41" x14ac:dyDescent="0.3">
      <c r="A5451" t="str">
        <f>"Trad IRN"</f>
        <v>Trad IRN</v>
      </c>
      <c r="B5451" t="str">
        <f>"Bldg IRN"</f>
        <v>Bldg IRN</v>
      </c>
      <c r="C5451" t="s">
        <v>41</v>
      </c>
      <c r="D5451" t="s">
        <v>3</v>
      </c>
      <c r="E5451" t="s">
        <v>80</v>
      </c>
      <c r="F5451" t="s">
        <v>81</v>
      </c>
      <c r="G5451" t="s">
        <v>82</v>
      </c>
      <c r="H5451" t="s">
        <v>83</v>
      </c>
      <c r="I5451" t="str">
        <f>"Trad IRN"</f>
        <v>Trad IRN</v>
      </c>
      <c r="J5451" t="s">
        <v>43</v>
      </c>
      <c r="K5451" t="s">
        <v>44</v>
      </c>
      <c r="L5451" t="s">
        <v>45</v>
      </c>
      <c r="M5451" t="s">
        <v>46</v>
      </c>
      <c r="N5451" t="str">
        <f t="shared" si="535"/>
        <v>08/18/2022</v>
      </c>
      <c r="O5451" t="str">
        <f t="shared" si="536"/>
        <v>12/31/2500</v>
      </c>
      <c r="P5451">
        <v>1</v>
      </c>
      <c r="Q5451">
        <v>1</v>
      </c>
      <c r="S5451">
        <v>0</v>
      </c>
      <c r="T5451">
        <v>1</v>
      </c>
      <c r="U5451">
        <v>0</v>
      </c>
      <c r="V5451" t="str">
        <f>"Trad IRN"</f>
        <v>Trad IRN</v>
      </c>
      <c r="W5451">
        <v>100</v>
      </c>
      <c r="X5451" t="s">
        <v>47</v>
      </c>
      <c r="Z5451" t="s">
        <v>47</v>
      </c>
      <c r="AB5451" t="str">
        <f>"02"</f>
        <v>02</v>
      </c>
      <c r="AC5451" t="s">
        <v>48</v>
      </c>
      <c r="AD5451" t="s">
        <v>49</v>
      </c>
      <c r="AE5451" t="s">
        <v>50</v>
      </c>
      <c r="AF5451">
        <v>0</v>
      </c>
      <c r="AG5451" t="s">
        <v>56</v>
      </c>
      <c r="AH5451" t="str">
        <f>"Trad IRN"</f>
        <v>Trad IRN</v>
      </c>
      <c r="AI5451" t="str">
        <f>"Bldg IRN"</f>
        <v>Bldg IRN</v>
      </c>
      <c r="AJ5451" t="s">
        <v>48</v>
      </c>
      <c r="AK5451" t="s">
        <v>48</v>
      </c>
      <c r="AL5451" t="s">
        <v>53</v>
      </c>
      <c r="AM5451">
        <v>1113.0999999999999</v>
      </c>
      <c r="AN5451">
        <v>1113.0999999999999</v>
      </c>
      <c r="AO5451">
        <v>15</v>
      </c>
    </row>
    <row r="5452" spans="1:41" x14ac:dyDescent="0.3">
      <c r="A5452" t="str">
        <f>"Trad IRN"</f>
        <v>Trad IRN</v>
      </c>
      <c r="B5452" t="str">
        <f>"Bldg IRN"</f>
        <v>Bldg IRN</v>
      </c>
      <c r="C5452" t="s">
        <v>41</v>
      </c>
      <c r="D5452" t="s">
        <v>3</v>
      </c>
      <c r="E5452" t="s">
        <v>80</v>
      </c>
      <c r="F5452" t="s">
        <v>81</v>
      </c>
      <c r="G5452" t="s">
        <v>82</v>
      </c>
      <c r="H5452" t="s">
        <v>83</v>
      </c>
      <c r="I5452" t="str">
        <f>"Trad IRN"</f>
        <v>Trad IRN</v>
      </c>
      <c r="J5452" t="s">
        <v>43</v>
      </c>
      <c r="K5452" t="s">
        <v>44</v>
      </c>
      <c r="L5452" t="s">
        <v>45</v>
      </c>
      <c r="M5452" t="s">
        <v>46</v>
      </c>
      <c r="N5452" t="str">
        <f t="shared" si="535"/>
        <v>08/18/2022</v>
      </c>
      <c r="O5452" t="str">
        <f t="shared" si="536"/>
        <v>12/31/2500</v>
      </c>
      <c r="P5452">
        <v>1</v>
      </c>
      <c r="Q5452">
        <v>1</v>
      </c>
      <c r="S5452">
        <v>1</v>
      </c>
      <c r="T5452">
        <v>1</v>
      </c>
      <c r="U5452">
        <v>0</v>
      </c>
      <c r="V5452" t="str">
        <f>"Trad IRN"</f>
        <v>Trad IRN</v>
      </c>
      <c r="W5452">
        <v>100</v>
      </c>
      <c r="X5452" t="s">
        <v>47</v>
      </c>
      <c r="Z5452" t="s">
        <v>47</v>
      </c>
      <c r="AB5452" t="str">
        <f>"03"</f>
        <v>03</v>
      </c>
      <c r="AC5452" t="s">
        <v>48</v>
      </c>
      <c r="AD5452" t="s">
        <v>49</v>
      </c>
      <c r="AE5452" t="s">
        <v>55</v>
      </c>
      <c r="AF5452">
        <v>0</v>
      </c>
      <c r="AG5452" t="s">
        <v>56</v>
      </c>
      <c r="AH5452" t="str">
        <f>"Trad IRN"</f>
        <v>Trad IRN</v>
      </c>
      <c r="AI5452" t="str">
        <f>"Bldg IRN"</f>
        <v>Bldg IRN</v>
      </c>
      <c r="AJ5452" t="s">
        <v>48</v>
      </c>
      <c r="AK5452" t="s">
        <v>48</v>
      </c>
      <c r="AL5452" t="s">
        <v>53</v>
      </c>
      <c r="AM5452">
        <v>1113.0999999999999</v>
      </c>
      <c r="AN5452">
        <v>1113.0999999999999</v>
      </c>
      <c r="AO5452">
        <v>15</v>
      </c>
    </row>
    <row r="5453" spans="1:41" x14ac:dyDescent="0.3">
      <c r="A5453" t="str">
        <f>"Trad IRN"</f>
        <v>Trad IRN</v>
      </c>
      <c r="B5453" t="str">
        <f>"Bldg IRN"</f>
        <v>Bldg IRN</v>
      </c>
      <c r="C5453" t="s">
        <v>41</v>
      </c>
      <c r="D5453" t="s">
        <v>3</v>
      </c>
      <c r="E5453" t="s">
        <v>80</v>
      </c>
      <c r="F5453" t="s">
        <v>81</v>
      </c>
      <c r="G5453" t="s">
        <v>82</v>
      </c>
      <c r="H5453" t="s">
        <v>83</v>
      </c>
      <c r="I5453" t="str">
        <f>"Trad IRN"</f>
        <v>Trad IRN</v>
      </c>
      <c r="J5453" t="s">
        <v>43</v>
      </c>
      <c r="K5453" t="s">
        <v>44</v>
      </c>
      <c r="L5453" t="s">
        <v>45</v>
      </c>
      <c r="M5453" t="s">
        <v>46</v>
      </c>
      <c r="N5453" t="str">
        <f t="shared" si="535"/>
        <v>08/18/2022</v>
      </c>
      <c r="O5453" t="str">
        <f t="shared" si="536"/>
        <v>12/31/2500</v>
      </c>
      <c r="P5453">
        <v>1</v>
      </c>
      <c r="Q5453">
        <v>1</v>
      </c>
      <c r="R5453">
        <v>1</v>
      </c>
      <c r="S5453">
        <v>0</v>
      </c>
      <c r="T5453">
        <v>1</v>
      </c>
      <c r="U5453">
        <v>0</v>
      </c>
      <c r="V5453" t="str">
        <f>"Trad IRN"</f>
        <v>Trad IRN</v>
      </c>
      <c r="W5453">
        <v>100</v>
      </c>
      <c r="X5453" t="s">
        <v>47</v>
      </c>
      <c r="Z5453" t="s">
        <v>47</v>
      </c>
      <c r="AB5453" t="s">
        <v>57</v>
      </c>
      <c r="AC5453" t="str">
        <f>"05"</f>
        <v>05</v>
      </c>
      <c r="AD5453" t="str">
        <f>"1"</f>
        <v>1</v>
      </c>
      <c r="AE5453" t="s">
        <v>55</v>
      </c>
      <c r="AF5453">
        <v>1</v>
      </c>
      <c r="AG5453" t="s">
        <v>56</v>
      </c>
      <c r="AH5453" t="str">
        <f>"Trad IRN"</f>
        <v>Trad IRN</v>
      </c>
      <c r="AI5453" t="str">
        <f>"Bldg IRN"</f>
        <v>Bldg IRN</v>
      </c>
      <c r="AJ5453" t="s">
        <v>48</v>
      </c>
      <c r="AK5453" t="s">
        <v>48</v>
      </c>
      <c r="AL5453" t="s">
        <v>53</v>
      </c>
      <c r="AM5453">
        <v>1113.0999999999999</v>
      </c>
      <c r="AN5453">
        <v>1113.0999999999999</v>
      </c>
      <c r="AO5453">
        <v>15</v>
      </c>
    </row>
    <row r="5454" spans="1:41" x14ac:dyDescent="0.3">
      <c r="A5454" t="str">
        <f>"Trad IRN"</f>
        <v>Trad IRN</v>
      </c>
      <c r="B5454" t="str">
        <f>"Bldg IRN"</f>
        <v>Bldg IRN</v>
      </c>
      <c r="C5454" t="s">
        <v>41</v>
      </c>
      <c r="D5454" t="s">
        <v>3</v>
      </c>
      <c r="E5454" t="s">
        <v>80</v>
      </c>
      <c r="F5454" t="s">
        <v>81</v>
      </c>
      <c r="G5454" t="s">
        <v>82</v>
      </c>
      <c r="H5454" t="s">
        <v>83</v>
      </c>
      <c r="I5454" t="str">
        <f>"Trad IRN"</f>
        <v>Trad IRN</v>
      </c>
      <c r="J5454" t="s">
        <v>43</v>
      </c>
      <c r="K5454" t="s">
        <v>44</v>
      </c>
      <c r="L5454" t="s">
        <v>45</v>
      </c>
      <c r="M5454" t="s">
        <v>46</v>
      </c>
      <c r="N5454" t="str">
        <f t="shared" si="535"/>
        <v>08/18/2022</v>
      </c>
      <c r="O5454" t="str">
        <f t="shared" si="536"/>
        <v>12/31/2500</v>
      </c>
      <c r="P5454">
        <v>1</v>
      </c>
      <c r="Q5454">
        <v>1</v>
      </c>
      <c r="S5454">
        <v>0</v>
      </c>
      <c r="T5454">
        <v>1</v>
      </c>
      <c r="U5454">
        <v>0</v>
      </c>
      <c r="V5454" t="str">
        <f>"Trad IRN"</f>
        <v>Trad IRN</v>
      </c>
      <c r="W5454">
        <v>100</v>
      </c>
      <c r="X5454" t="s">
        <v>47</v>
      </c>
      <c r="Z5454" t="s">
        <v>47</v>
      </c>
      <c r="AB5454" t="str">
        <f>"02"</f>
        <v>02</v>
      </c>
      <c r="AC5454" t="s">
        <v>48</v>
      </c>
      <c r="AD5454" t="s">
        <v>49</v>
      </c>
      <c r="AE5454" t="s">
        <v>55</v>
      </c>
      <c r="AF5454">
        <v>0</v>
      </c>
      <c r="AG5454" t="s">
        <v>56</v>
      </c>
      <c r="AH5454" t="str">
        <f>"Trad IRN"</f>
        <v>Trad IRN</v>
      </c>
      <c r="AI5454" t="str">
        <f>"Bldg IRN"</f>
        <v>Bldg IRN</v>
      </c>
      <c r="AJ5454" t="s">
        <v>48</v>
      </c>
      <c r="AK5454" t="s">
        <v>48</v>
      </c>
      <c r="AL5454" t="s">
        <v>53</v>
      </c>
      <c r="AM5454">
        <v>1113.0999999999999</v>
      </c>
      <c r="AN5454">
        <v>1113.0999999999999</v>
      </c>
      <c r="AO5454">
        <v>15</v>
      </c>
    </row>
    <row r="5455" spans="1:41" x14ac:dyDescent="0.3">
      <c r="A5455" t="str">
        <f>"Trad IRN"</f>
        <v>Trad IRN</v>
      </c>
      <c r="B5455" t="str">
        <f>"Bldg IRN"</f>
        <v>Bldg IRN</v>
      </c>
      <c r="C5455" t="s">
        <v>41</v>
      </c>
      <c r="D5455" t="s">
        <v>3</v>
      </c>
      <c r="E5455" t="s">
        <v>80</v>
      </c>
      <c r="F5455" t="s">
        <v>81</v>
      </c>
      <c r="G5455" t="s">
        <v>82</v>
      </c>
      <c r="H5455" t="s">
        <v>83</v>
      </c>
      <c r="I5455" t="str">
        <f>"Trad IRN"</f>
        <v>Trad IRN</v>
      </c>
      <c r="J5455" t="s">
        <v>43</v>
      </c>
      <c r="K5455" t="s">
        <v>44</v>
      </c>
      <c r="L5455" t="s">
        <v>45</v>
      </c>
      <c r="M5455" t="s">
        <v>46</v>
      </c>
      <c r="N5455" t="str">
        <f t="shared" si="535"/>
        <v>08/18/2022</v>
      </c>
      <c r="O5455" t="str">
        <f t="shared" si="536"/>
        <v>12/31/2500</v>
      </c>
      <c r="P5455">
        <v>1</v>
      </c>
      <c r="Q5455">
        <v>1</v>
      </c>
      <c r="S5455">
        <v>0</v>
      </c>
      <c r="T5455">
        <v>1</v>
      </c>
      <c r="U5455">
        <v>0</v>
      </c>
      <c r="V5455" t="str">
        <f>"Trad IRN"</f>
        <v>Trad IRN</v>
      </c>
      <c r="W5455">
        <v>100</v>
      </c>
      <c r="X5455" t="s">
        <v>47</v>
      </c>
      <c r="Z5455" t="s">
        <v>47</v>
      </c>
      <c r="AB5455" t="str">
        <f>"01"</f>
        <v>01</v>
      </c>
      <c r="AC5455" t="s">
        <v>48</v>
      </c>
      <c r="AD5455" t="s">
        <v>49</v>
      </c>
      <c r="AE5455" t="s">
        <v>50</v>
      </c>
      <c r="AF5455">
        <v>0</v>
      </c>
      <c r="AG5455" t="s">
        <v>56</v>
      </c>
      <c r="AH5455" t="str">
        <f>"Trad IRN"</f>
        <v>Trad IRN</v>
      </c>
      <c r="AI5455" t="str">
        <f>"Bldg IRN"</f>
        <v>Bldg IRN</v>
      </c>
      <c r="AJ5455" t="s">
        <v>48</v>
      </c>
      <c r="AK5455" t="s">
        <v>48</v>
      </c>
      <c r="AL5455" t="s">
        <v>53</v>
      </c>
      <c r="AM5455">
        <v>1113.0999999999999</v>
      </c>
      <c r="AN5455">
        <v>1113.0999999999999</v>
      </c>
      <c r="AO5455">
        <v>15</v>
      </c>
    </row>
    <row r="5456" spans="1:41" x14ac:dyDescent="0.3">
      <c r="A5456" t="str">
        <f>"Trad IRN"</f>
        <v>Trad IRN</v>
      </c>
      <c r="B5456" t="str">
        <f>"Bldg IRN"</f>
        <v>Bldg IRN</v>
      </c>
      <c r="C5456" t="s">
        <v>41</v>
      </c>
      <c r="D5456" t="s">
        <v>3</v>
      </c>
      <c r="E5456" t="s">
        <v>80</v>
      </c>
      <c r="F5456" t="s">
        <v>81</v>
      </c>
      <c r="G5456" t="s">
        <v>82</v>
      </c>
      <c r="H5456" t="s">
        <v>83</v>
      </c>
      <c r="I5456" t="str">
        <f>"Trad IRN"</f>
        <v>Trad IRN</v>
      </c>
      <c r="J5456" t="s">
        <v>43</v>
      </c>
      <c r="K5456" t="s">
        <v>44</v>
      </c>
      <c r="L5456" t="s">
        <v>45</v>
      </c>
      <c r="M5456" t="s">
        <v>46</v>
      </c>
      <c r="N5456" t="str">
        <f t="shared" si="535"/>
        <v>08/18/2022</v>
      </c>
      <c r="O5456" t="str">
        <f t="shared" si="536"/>
        <v>12/31/2500</v>
      </c>
      <c r="P5456">
        <v>1</v>
      </c>
      <c r="Q5456">
        <v>1</v>
      </c>
      <c r="S5456">
        <v>0</v>
      </c>
      <c r="T5456">
        <v>1</v>
      </c>
      <c r="U5456">
        <v>0</v>
      </c>
      <c r="V5456" t="str">
        <f>"Trad IRN"</f>
        <v>Trad IRN</v>
      </c>
      <c r="W5456">
        <v>100</v>
      </c>
      <c r="X5456" t="s">
        <v>47</v>
      </c>
      <c r="Z5456" t="s">
        <v>47</v>
      </c>
      <c r="AB5456" t="str">
        <f>"01"</f>
        <v>01</v>
      </c>
      <c r="AC5456" t="s">
        <v>48</v>
      </c>
      <c r="AD5456" t="s">
        <v>49</v>
      </c>
      <c r="AE5456" t="s">
        <v>50</v>
      </c>
      <c r="AF5456">
        <v>0</v>
      </c>
      <c r="AG5456" t="s">
        <v>56</v>
      </c>
      <c r="AH5456" t="str">
        <f>"Trad IRN"</f>
        <v>Trad IRN</v>
      </c>
      <c r="AI5456" t="str">
        <f>"Bldg IRN"</f>
        <v>Bldg IRN</v>
      </c>
      <c r="AJ5456" t="s">
        <v>48</v>
      </c>
      <c r="AK5456" t="s">
        <v>48</v>
      </c>
      <c r="AL5456" t="s">
        <v>53</v>
      </c>
      <c r="AM5456">
        <v>1113.0999999999999</v>
      </c>
      <c r="AN5456">
        <v>1113.0999999999999</v>
      </c>
      <c r="AO5456">
        <v>15</v>
      </c>
    </row>
    <row r="5457" spans="1:41" x14ac:dyDescent="0.3">
      <c r="A5457" t="str">
        <f>"Trad IRN"</f>
        <v>Trad IRN</v>
      </c>
      <c r="B5457" t="str">
        <f>"Bldg IRN"</f>
        <v>Bldg IRN</v>
      </c>
      <c r="C5457" t="s">
        <v>41</v>
      </c>
      <c r="D5457" t="s">
        <v>3</v>
      </c>
      <c r="E5457" t="s">
        <v>80</v>
      </c>
      <c r="F5457" t="s">
        <v>81</v>
      </c>
      <c r="G5457" t="s">
        <v>82</v>
      </c>
      <c r="H5457" t="s">
        <v>83</v>
      </c>
      <c r="I5457" t="str">
        <f>"Trad IRN"</f>
        <v>Trad IRN</v>
      </c>
      <c r="J5457" t="s">
        <v>43</v>
      </c>
      <c r="K5457" t="s">
        <v>44</v>
      </c>
      <c r="L5457" t="s">
        <v>45</v>
      </c>
      <c r="M5457" t="s">
        <v>46</v>
      </c>
      <c r="N5457" t="str">
        <f t="shared" si="535"/>
        <v>08/18/2022</v>
      </c>
      <c r="O5457" t="str">
        <f t="shared" si="536"/>
        <v>12/31/2500</v>
      </c>
      <c r="P5457">
        <v>1</v>
      </c>
      <c r="Q5457">
        <v>1</v>
      </c>
      <c r="R5457">
        <v>1</v>
      </c>
      <c r="S5457">
        <v>1</v>
      </c>
      <c r="T5457">
        <v>1</v>
      </c>
      <c r="U5457">
        <v>0</v>
      </c>
      <c r="V5457" t="str">
        <f>"Trad IRN"</f>
        <v>Trad IRN</v>
      </c>
      <c r="W5457">
        <v>100</v>
      </c>
      <c r="X5457" t="s">
        <v>47</v>
      </c>
      <c r="Z5457" t="s">
        <v>47</v>
      </c>
      <c r="AB5457" t="str">
        <f>"03"</f>
        <v>03</v>
      </c>
      <c r="AC5457" t="str">
        <f>"12"</f>
        <v>12</v>
      </c>
      <c r="AD5457" t="str">
        <f>"6"</f>
        <v>6</v>
      </c>
      <c r="AE5457" t="s">
        <v>50</v>
      </c>
      <c r="AF5457">
        <v>0</v>
      </c>
      <c r="AG5457" t="s">
        <v>56</v>
      </c>
      <c r="AH5457" t="str">
        <f>"Trad IRN"</f>
        <v>Trad IRN</v>
      </c>
      <c r="AI5457" t="str">
        <f>"Bldg IRN"</f>
        <v>Bldg IRN</v>
      </c>
      <c r="AJ5457" t="s">
        <v>48</v>
      </c>
      <c r="AK5457" t="s">
        <v>48</v>
      </c>
      <c r="AL5457" t="s">
        <v>53</v>
      </c>
      <c r="AM5457">
        <v>1113.0999999999999</v>
      </c>
      <c r="AN5457">
        <v>1113.0999999999999</v>
      </c>
      <c r="AO5457">
        <v>15</v>
      </c>
    </row>
    <row r="5458" spans="1:41" x14ac:dyDescent="0.3">
      <c r="A5458" t="str">
        <f>"Trad IRN"</f>
        <v>Trad IRN</v>
      </c>
      <c r="B5458" t="str">
        <f>"Bldg IRN"</f>
        <v>Bldg IRN</v>
      </c>
      <c r="C5458" t="s">
        <v>41</v>
      </c>
      <c r="D5458" t="s">
        <v>3</v>
      </c>
      <c r="E5458" t="s">
        <v>80</v>
      </c>
      <c r="F5458" t="s">
        <v>81</v>
      </c>
      <c r="G5458" t="s">
        <v>82</v>
      </c>
      <c r="H5458" t="s">
        <v>83</v>
      </c>
      <c r="I5458" t="str">
        <f>"Trad IRN"</f>
        <v>Trad IRN</v>
      </c>
      <c r="J5458" t="s">
        <v>43</v>
      </c>
      <c r="K5458" t="s">
        <v>44</v>
      </c>
      <c r="L5458" t="s">
        <v>45</v>
      </c>
      <c r="M5458" t="s">
        <v>46</v>
      </c>
      <c r="N5458" t="str">
        <f t="shared" si="535"/>
        <v>08/18/2022</v>
      </c>
      <c r="O5458" t="str">
        <f t="shared" si="536"/>
        <v>12/31/2500</v>
      </c>
      <c r="P5458">
        <v>1</v>
      </c>
      <c r="Q5458">
        <v>1</v>
      </c>
      <c r="S5458">
        <v>0</v>
      </c>
      <c r="T5458">
        <v>1</v>
      </c>
      <c r="U5458">
        <v>0</v>
      </c>
      <c r="V5458" t="str">
        <f>"Trad IRN"</f>
        <v>Trad IRN</v>
      </c>
      <c r="W5458">
        <v>100</v>
      </c>
      <c r="X5458" t="s">
        <v>47</v>
      </c>
      <c r="Z5458" t="s">
        <v>47</v>
      </c>
      <c r="AB5458" t="str">
        <f>"01"</f>
        <v>01</v>
      </c>
      <c r="AC5458" t="s">
        <v>48</v>
      </c>
      <c r="AD5458" t="s">
        <v>49</v>
      </c>
      <c r="AE5458" t="s">
        <v>50</v>
      </c>
      <c r="AF5458">
        <v>0</v>
      </c>
      <c r="AG5458" t="s">
        <v>56</v>
      </c>
      <c r="AH5458" t="str">
        <f>"Trad IRN"</f>
        <v>Trad IRN</v>
      </c>
      <c r="AI5458" t="str">
        <f>"Bldg IRN"</f>
        <v>Bldg IRN</v>
      </c>
      <c r="AJ5458" t="s">
        <v>48</v>
      </c>
      <c r="AK5458" t="s">
        <v>48</v>
      </c>
      <c r="AL5458" t="s">
        <v>53</v>
      </c>
      <c r="AM5458">
        <v>1113.0999999999999</v>
      </c>
      <c r="AN5458">
        <v>1113.0999999999999</v>
      </c>
      <c r="AO5458">
        <v>15</v>
      </c>
    </row>
    <row r="5459" spans="1:41" x14ac:dyDescent="0.3">
      <c r="A5459" t="str">
        <f>"Trad IRN"</f>
        <v>Trad IRN</v>
      </c>
      <c r="B5459" t="str">
        <f>"Bldg IRN"</f>
        <v>Bldg IRN</v>
      </c>
      <c r="C5459" t="s">
        <v>41</v>
      </c>
      <c r="D5459" t="s">
        <v>3</v>
      </c>
      <c r="E5459" t="s">
        <v>80</v>
      </c>
      <c r="F5459" t="s">
        <v>81</v>
      </c>
      <c r="G5459" t="s">
        <v>82</v>
      </c>
      <c r="H5459" t="s">
        <v>83</v>
      </c>
      <c r="I5459" t="str">
        <f>"Trad IRN"</f>
        <v>Trad IRN</v>
      </c>
      <c r="J5459" t="s">
        <v>43</v>
      </c>
      <c r="K5459" t="s">
        <v>44</v>
      </c>
      <c r="L5459" t="s">
        <v>45</v>
      </c>
      <c r="M5459" t="s">
        <v>46</v>
      </c>
      <c r="N5459" t="str">
        <f t="shared" si="535"/>
        <v>08/18/2022</v>
      </c>
      <c r="O5459" t="str">
        <f t="shared" si="536"/>
        <v>12/31/2500</v>
      </c>
      <c r="P5459">
        <v>1</v>
      </c>
      <c r="Q5459">
        <v>1</v>
      </c>
      <c r="S5459">
        <v>0</v>
      </c>
      <c r="T5459">
        <v>1</v>
      </c>
      <c r="U5459">
        <v>0</v>
      </c>
      <c r="V5459" t="str">
        <f>"Trad IRN"</f>
        <v>Trad IRN</v>
      </c>
      <c r="W5459">
        <v>100</v>
      </c>
      <c r="X5459" t="s">
        <v>47</v>
      </c>
      <c r="Z5459" t="s">
        <v>47</v>
      </c>
      <c r="AB5459" t="str">
        <f>"01"</f>
        <v>01</v>
      </c>
      <c r="AC5459" t="s">
        <v>48</v>
      </c>
      <c r="AD5459" t="s">
        <v>49</v>
      </c>
      <c r="AE5459" t="s">
        <v>50</v>
      </c>
      <c r="AF5459">
        <v>0</v>
      </c>
      <c r="AG5459" t="s">
        <v>56</v>
      </c>
      <c r="AH5459" t="str">
        <f>"Trad IRN"</f>
        <v>Trad IRN</v>
      </c>
      <c r="AI5459" t="str">
        <f>"Bldg IRN"</f>
        <v>Bldg IRN</v>
      </c>
      <c r="AJ5459" t="s">
        <v>48</v>
      </c>
      <c r="AK5459" t="s">
        <v>48</v>
      </c>
      <c r="AL5459" t="s">
        <v>53</v>
      </c>
      <c r="AM5459">
        <v>1113.0999999999999</v>
      </c>
      <c r="AN5459">
        <v>1113.0999999999999</v>
      </c>
      <c r="AO5459">
        <v>15</v>
      </c>
    </row>
    <row r="5460" spans="1:41" x14ac:dyDescent="0.3">
      <c r="A5460" t="str">
        <f>"Trad IRN"</f>
        <v>Trad IRN</v>
      </c>
      <c r="B5460" t="str">
        <f>"Bldg IRN"</f>
        <v>Bldg IRN</v>
      </c>
      <c r="C5460" t="s">
        <v>41</v>
      </c>
      <c r="D5460" t="s">
        <v>3</v>
      </c>
      <c r="E5460" t="s">
        <v>80</v>
      </c>
      <c r="F5460" t="s">
        <v>81</v>
      </c>
      <c r="G5460" t="s">
        <v>82</v>
      </c>
      <c r="H5460" t="s">
        <v>83</v>
      </c>
      <c r="I5460" t="str">
        <f>"Trad IRN"</f>
        <v>Trad IRN</v>
      </c>
      <c r="J5460" t="s">
        <v>43</v>
      </c>
      <c r="K5460" t="s">
        <v>44</v>
      </c>
      <c r="L5460" t="s">
        <v>45</v>
      </c>
      <c r="M5460" t="s">
        <v>46</v>
      </c>
      <c r="N5460" t="str">
        <f t="shared" si="535"/>
        <v>08/18/2022</v>
      </c>
      <c r="O5460" t="str">
        <f t="shared" si="536"/>
        <v>12/31/2500</v>
      </c>
      <c r="P5460">
        <v>1</v>
      </c>
      <c r="Q5460">
        <v>1</v>
      </c>
      <c r="S5460">
        <v>0</v>
      </c>
      <c r="T5460">
        <v>1</v>
      </c>
      <c r="U5460">
        <v>0</v>
      </c>
      <c r="V5460" t="str">
        <f>"Trad IRN"</f>
        <v>Trad IRN</v>
      </c>
      <c r="W5460">
        <v>100</v>
      </c>
      <c r="X5460" t="s">
        <v>47</v>
      </c>
      <c r="Z5460" t="s">
        <v>47</v>
      </c>
      <c r="AB5460" t="str">
        <f>"02"</f>
        <v>02</v>
      </c>
      <c r="AC5460" t="s">
        <v>48</v>
      </c>
      <c r="AD5460" t="s">
        <v>49</v>
      </c>
      <c r="AE5460" t="s">
        <v>50</v>
      </c>
      <c r="AF5460">
        <v>0</v>
      </c>
      <c r="AG5460" t="s">
        <v>56</v>
      </c>
      <c r="AH5460" t="str">
        <f>"Trad IRN"</f>
        <v>Trad IRN</v>
      </c>
      <c r="AI5460" t="str">
        <f>"Bldg IRN"</f>
        <v>Bldg IRN</v>
      </c>
      <c r="AJ5460" t="s">
        <v>48</v>
      </c>
      <c r="AK5460" t="s">
        <v>48</v>
      </c>
      <c r="AL5460" t="s">
        <v>53</v>
      </c>
      <c r="AM5460">
        <v>1113.0999999999999</v>
      </c>
      <c r="AN5460">
        <v>1113.0999999999999</v>
      </c>
      <c r="AO5460">
        <v>15</v>
      </c>
    </row>
    <row r="5461" spans="1:41" x14ac:dyDescent="0.3">
      <c r="A5461" t="str">
        <f>"Trad IRN"</f>
        <v>Trad IRN</v>
      </c>
      <c r="B5461" t="str">
        <f>"Bldg IRN"</f>
        <v>Bldg IRN</v>
      </c>
      <c r="C5461" t="s">
        <v>41</v>
      </c>
      <c r="D5461" t="s">
        <v>3</v>
      </c>
      <c r="E5461" t="s">
        <v>80</v>
      </c>
      <c r="F5461" t="s">
        <v>81</v>
      </c>
      <c r="G5461" t="s">
        <v>82</v>
      </c>
      <c r="H5461" t="s">
        <v>83</v>
      </c>
      <c r="I5461" t="str">
        <f>"Trad IRN"</f>
        <v>Trad IRN</v>
      </c>
      <c r="J5461" t="s">
        <v>43</v>
      </c>
      <c r="K5461" t="s">
        <v>44</v>
      </c>
      <c r="L5461" t="s">
        <v>45</v>
      </c>
      <c r="M5461" t="s">
        <v>46</v>
      </c>
      <c r="N5461" t="str">
        <f t="shared" si="535"/>
        <v>08/18/2022</v>
      </c>
      <c r="O5461" t="str">
        <f t="shared" si="536"/>
        <v>12/31/2500</v>
      </c>
      <c r="P5461">
        <v>1</v>
      </c>
      <c r="Q5461">
        <v>1</v>
      </c>
      <c r="S5461">
        <v>0</v>
      </c>
      <c r="T5461">
        <v>1</v>
      </c>
      <c r="U5461">
        <v>0</v>
      </c>
      <c r="V5461" t="str">
        <f>"Trad IRN"</f>
        <v>Trad IRN</v>
      </c>
      <c r="W5461">
        <v>100</v>
      </c>
      <c r="X5461" t="s">
        <v>47</v>
      </c>
      <c r="Z5461" t="s">
        <v>47</v>
      </c>
      <c r="AB5461" t="str">
        <f>"05"</f>
        <v>05</v>
      </c>
      <c r="AC5461" t="s">
        <v>48</v>
      </c>
      <c r="AD5461" t="s">
        <v>49</v>
      </c>
      <c r="AE5461" t="s">
        <v>50</v>
      </c>
      <c r="AF5461">
        <v>0</v>
      </c>
      <c r="AG5461" t="s">
        <v>56</v>
      </c>
      <c r="AH5461" t="str">
        <f>"Trad IRN"</f>
        <v>Trad IRN</v>
      </c>
      <c r="AI5461" t="str">
        <f>"Bldg IRN"</f>
        <v>Bldg IRN</v>
      </c>
      <c r="AJ5461" t="s">
        <v>48</v>
      </c>
      <c r="AK5461" t="s">
        <v>48</v>
      </c>
      <c r="AL5461" t="s">
        <v>53</v>
      </c>
      <c r="AM5461">
        <v>1113.0999999999999</v>
      </c>
      <c r="AN5461">
        <v>1113.0999999999999</v>
      </c>
      <c r="AO5461">
        <v>15</v>
      </c>
    </row>
    <row r="5462" spans="1:41" x14ac:dyDescent="0.3">
      <c r="A5462" t="str">
        <f>"Trad IRN"</f>
        <v>Trad IRN</v>
      </c>
      <c r="B5462" t="str">
        <f>"Bldg IRN"</f>
        <v>Bldg IRN</v>
      </c>
      <c r="C5462" t="s">
        <v>41</v>
      </c>
      <c r="D5462" t="s">
        <v>3</v>
      </c>
      <c r="E5462" t="s">
        <v>80</v>
      </c>
      <c r="F5462" t="s">
        <v>81</v>
      </c>
      <c r="G5462" t="s">
        <v>82</v>
      </c>
      <c r="H5462" t="s">
        <v>83</v>
      </c>
      <c r="I5462" t="str">
        <f>"Trad IRN"</f>
        <v>Trad IRN</v>
      </c>
      <c r="J5462" t="s">
        <v>43</v>
      </c>
      <c r="K5462" t="s">
        <v>44</v>
      </c>
      <c r="L5462" t="s">
        <v>45</v>
      </c>
      <c r="M5462" t="s">
        <v>46</v>
      </c>
      <c r="N5462" t="str">
        <f t="shared" si="535"/>
        <v>08/18/2022</v>
      </c>
      <c r="O5462" t="str">
        <f t="shared" si="536"/>
        <v>12/31/2500</v>
      </c>
      <c r="P5462">
        <v>1</v>
      </c>
      <c r="Q5462">
        <v>1</v>
      </c>
      <c r="S5462">
        <v>0</v>
      </c>
      <c r="T5462">
        <v>1</v>
      </c>
      <c r="U5462">
        <v>0</v>
      </c>
      <c r="V5462" t="str">
        <f>"Trad IRN"</f>
        <v>Trad IRN</v>
      </c>
      <c r="W5462">
        <v>100</v>
      </c>
      <c r="X5462" t="s">
        <v>47</v>
      </c>
      <c r="Z5462" t="s">
        <v>47</v>
      </c>
      <c r="AB5462" t="str">
        <f>"04"</f>
        <v>04</v>
      </c>
      <c r="AC5462" t="s">
        <v>48</v>
      </c>
      <c r="AD5462" t="s">
        <v>49</v>
      </c>
      <c r="AE5462" t="s">
        <v>50</v>
      </c>
      <c r="AF5462">
        <v>0</v>
      </c>
      <c r="AG5462" t="s">
        <v>56</v>
      </c>
      <c r="AH5462" t="str">
        <f>"Trad IRN"</f>
        <v>Trad IRN</v>
      </c>
      <c r="AI5462" t="str">
        <f>"Bldg IRN"</f>
        <v>Bldg IRN</v>
      </c>
      <c r="AJ5462" t="s">
        <v>48</v>
      </c>
      <c r="AK5462" t="s">
        <v>48</v>
      </c>
      <c r="AL5462" t="s">
        <v>53</v>
      </c>
      <c r="AM5462">
        <v>1113.0999999999999</v>
      </c>
      <c r="AN5462">
        <v>1113.0999999999999</v>
      </c>
      <c r="AO5462">
        <v>15</v>
      </c>
    </row>
    <row r="5463" spans="1:41" x14ac:dyDescent="0.3">
      <c r="A5463" t="str">
        <f>"Trad IRN"</f>
        <v>Trad IRN</v>
      </c>
      <c r="B5463" t="str">
        <f>"Bldg IRN"</f>
        <v>Bldg IRN</v>
      </c>
      <c r="C5463" t="s">
        <v>41</v>
      </c>
      <c r="D5463" t="s">
        <v>3</v>
      </c>
      <c r="E5463" t="s">
        <v>80</v>
      </c>
      <c r="F5463" t="s">
        <v>81</v>
      </c>
      <c r="G5463" t="s">
        <v>82</v>
      </c>
      <c r="H5463" t="s">
        <v>83</v>
      </c>
      <c r="I5463" t="str">
        <f>"Trad IRN"</f>
        <v>Trad IRN</v>
      </c>
      <c r="J5463" t="s">
        <v>43</v>
      </c>
      <c r="K5463" t="s">
        <v>44</v>
      </c>
      <c r="L5463" t="s">
        <v>45</v>
      </c>
      <c r="M5463" t="s">
        <v>46</v>
      </c>
      <c r="N5463" t="str">
        <f t="shared" ref="N5463:N5479" si="537">"08/18/2022"</f>
        <v>08/18/2022</v>
      </c>
      <c r="O5463" t="str">
        <f t="shared" ref="O5463:O5494" si="538">"12/31/2500"</f>
        <v>12/31/2500</v>
      </c>
      <c r="P5463">
        <v>1</v>
      </c>
      <c r="Q5463">
        <v>1</v>
      </c>
      <c r="S5463">
        <v>0</v>
      </c>
      <c r="T5463">
        <v>1</v>
      </c>
      <c r="U5463">
        <v>0</v>
      </c>
      <c r="V5463" t="str">
        <f>"Trad IRN"</f>
        <v>Trad IRN</v>
      </c>
      <c r="W5463">
        <v>100</v>
      </c>
      <c r="X5463" t="s">
        <v>47</v>
      </c>
      <c r="Z5463" t="s">
        <v>47</v>
      </c>
      <c r="AB5463" t="str">
        <f>"03"</f>
        <v>03</v>
      </c>
      <c r="AC5463" t="s">
        <v>48</v>
      </c>
      <c r="AD5463" t="s">
        <v>49</v>
      </c>
      <c r="AE5463" t="s">
        <v>50</v>
      </c>
      <c r="AF5463">
        <v>0</v>
      </c>
      <c r="AG5463" t="s">
        <v>56</v>
      </c>
      <c r="AH5463" t="str">
        <f>"Trad IRN"</f>
        <v>Trad IRN</v>
      </c>
      <c r="AI5463" t="str">
        <f>"Bldg IRN"</f>
        <v>Bldg IRN</v>
      </c>
      <c r="AJ5463" t="s">
        <v>48</v>
      </c>
      <c r="AK5463" t="s">
        <v>48</v>
      </c>
      <c r="AL5463" t="s">
        <v>53</v>
      </c>
      <c r="AM5463">
        <v>1113.0999999999999</v>
      </c>
      <c r="AN5463">
        <v>1113.0999999999999</v>
      </c>
      <c r="AO5463">
        <v>15</v>
      </c>
    </row>
    <row r="5464" spans="1:41" x14ac:dyDescent="0.3">
      <c r="A5464" t="str">
        <f>"Trad IRN"</f>
        <v>Trad IRN</v>
      </c>
      <c r="B5464" t="str">
        <f>"Bldg IRN"</f>
        <v>Bldg IRN</v>
      </c>
      <c r="C5464" t="s">
        <v>41</v>
      </c>
      <c r="D5464" t="s">
        <v>3</v>
      </c>
      <c r="E5464" t="s">
        <v>80</v>
      </c>
      <c r="F5464" t="s">
        <v>81</v>
      </c>
      <c r="G5464" t="s">
        <v>82</v>
      </c>
      <c r="H5464" t="s">
        <v>83</v>
      </c>
      <c r="I5464" t="str">
        <f>"Trad IRN"</f>
        <v>Trad IRN</v>
      </c>
      <c r="J5464" t="s">
        <v>43</v>
      </c>
      <c r="K5464" t="s">
        <v>44</v>
      </c>
      <c r="L5464" t="s">
        <v>45</v>
      </c>
      <c r="M5464" t="s">
        <v>46</v>
      </c>
      <c r="N5464" t="str">
        <f t="shared" si="537"/>
        <v>08/18/2022</v>
      </c>
      <c r="O5464" t="str">
        <f t="shared" si="538"/>
        <v>12/31/2500</v>
      </c>
      <c r="P5464">
        <v>1</v>
      </c>
      <c r="Q5464">
        <v>1</v>
      </c>
      <c r="S5464">
        <v>0</v>
      </c>
      <c r="T5464">
        <v>1</v>
      </c>
      <c r="U5464">
        <v>0</v>
      </c>
      <c r="V5464" t="str">
        <f>"Trad IRN"</f>
        <v>Trad IRN</v>
      </c>
      <c r="W5464">
        <v>100</v>
      </c>
      <c r="X5464" t="s">
        <v>47</v>
      </c>
      <c r="Z5464" t="s">
        <v>47</v>
      </c>
      <c r="AB5464" t="s">
        <v>57</v>
      </c>
      <c r="AC5464" t="s">
        <v>48</v>
      </c>
      <c r="AD5464" t="s">
        <v>49</v>
      </c>
      <c r="AE5464" t="s">
        <v>50</v>
      </c>
      <c r="AF5464">
        <v>0</v>
      </c>
      <c r="AG5464" t="s">
        <v>56</v>
      </c>
      <c r="AH5464" t="str">
        <f>"Trad IRN"</f>
        <v>Trad IRN</v>
      </c>
      <c r="AI5464" t="str">
        <f>"Bldg IRN"</f>
        <v>Bldg IRN</v>
      </c>
      <c r="AJ5464" t="s">
        <v>48</v>
      </c>
      <c r="AK5464" t="s">
        <v>48</v>
      </c>
      <c r="AL5464" t="s">
        <v>53</v>
      </c>
      <c r="AM5464">
        <v>1113.0999999999999</v>
      </c>
      <c r="AN5464">
        <v>1113.0999999999999</v>
      </c>
      <c r="AO5464">
        <v>15</v>
      </c>
    </row>
    <row r="5465" spans="1:41" x14ac:dyDescent="0.3">
      <c r="A5465" t="str">
        <f>"Trad IRN"</f>
        <v>Trad IRN</v>
      </c>
      <c r="B5465" t="str">
        <f>"Bldg IRN"</f>
        <v>Bldg IRN</v>
      </c>
      <c r="C5465" t="s">
        <v>41</v>
      </c>
      <c r="D5465" t="s">
        <v>3</v>
      </c>
      <c r="E5465" t="s">
        <v>80</v>
      </c>
      <c r="F5465" t="s">
        <v>81</v>
      </c>
      <c r="G5465" t="s">
        <v>82</v>
      </c>
      <c r="H5465" t="s">
        <v>83</v>
      </c>
      <c r="I5465" t="str">
        <f>"Trad IRN"</f>
        <v>Trad IRN</v>
      </c>
      <c r="J5465" t="s">
        <v>43</v>
      </c>
      <c r="K5465" t="s">
        <v>44</v>
      </c>
      <c r="L5465" t="s">
        <v>45</v>
      </c>
      <c r="M5465" t="s">
        <v>46</v>
      </c>
      <c r="N5465" t="str">
        <f t="shared" si="537"/>
        <v>08/18/2022</v>
      </c>
      <c r="O5465" t="str">
        <f t="shared" si="538"/>
        <v>12/31/2500</v>
      </c>
      <c r="P5465">
        <v>1</v>
      </c>
      <c r="Q5465">
        <v>1</v>
      </c>
      <c r="S5465">
        <v>0</v>
      </c>
      <c r="T5465">
        <v>1</v>
      </c>
      <c r="U5465">
        <v>0</v>
      </c>
      <c r="V5465" t="str">
        <f>"Trad IRN"</f>
        <v>Trad IRN</v>
      </c>
      <c r="W5465">
        <v>100</v>
      </c>
      <c r="X5465" t="s">
        <v>47</v>
      </c>
      <c r="Z5465" t="s">
        <v>47</v>
      </c>
      <c r="AB5465" t="str">
        <f>"01"</f>
        <v>01</v>
      </c>
      <c r="AC5465" t="s">
        <v>48</v>
      </c>
      <c r="AD5465" t="s">
        <v>49</v>
      </c>
      <c r="AE5465" t="s">
        <v>55</v>
      </c>
      <c r="AF5465">
        <v>0</v>
      </c>
      <c r="AG5465" t="s">
        <v>56</v>
      </c>
      <c r="AH5465" t="str">
        <f>"Trad IRN"</f>
        <v>Trad IRN</v>
      </c>
      <c r="AI5465" t="str">
        <f>"Bldg IRN"</f>
        <v>Bldg IRN</v>
      </c>
      <c r="AJ5465" t="s">
        <v>48</v>
      </c>
      <c r="AK5465" t="s">
        <v>48</v>
      </c>
      <c r="AL5465" t="s">
        <v>53</v>
      </c>
      <c r="AM5465">
        <v>1113.0999999999999</v>
      </c>
      <c r="AN5465">
        <v>1113.0999999999999</v>
      </c>
      <c r="AO5465">
        <v>15</v>
      </c>
    </row>
    <row r="5466" spans="1:41" x14ac:dyDescent="0.3">
      <c r="A5466" t="str">
        <f>"Trad IRN"</f>
        <v>Trad IRN</v>
      </c>
      <c r="B5466" t="str">
        <f>"Bldg IRN"</f>
        <v>Bldg IRN</v>
      </c>
      <c r="C5466" t="s">
        <v>41</v>
      </c>
      <c r="D5466" t="s">
        <v>3</v>
      </c>
      <c r="E5466" t="s">
        <v>80</v>
      </c>
      <c r="F5466" t="s">
        <v>81</v>
      </c>
      <c r="G5466" t="s">
        <v>82</v>
      </c>
      <c r="H5466" t="s">
        <v>83</v>
      </c>
      <c r="I5466" t="str">
        <f>"Trad IRN"</f>
        <v>Trad IRN</v>
      </c>
      <c r="J5466" t="s">
        <v>43</v>
      </c>
      <c r="K5466" t="s">
        <v>44</v>
      </c>
      <c r="L5466" t="s">
        <v>45</v>
      </c>
      <c r="M5466" t="s">
        <v>46</v>
      </c>
      <c r="N5466" t="str">
        <f t="shared" si="537"/>
        <v>08/18/2022</v>
      </c>
      <c r="O5466" t="str">
        <f t="shared" si="538"/>
        <v>12/31/2500</v>
      </c>
      <c r="P5466">
        <v>1</v>
      </c>
      <c r="Q5466">
        <v>1</v>
      </c>
      <c r="S5466">
        <v>0</v>
      </c>
      <c r="T5466">
        <v>1</v>
      </c>
      <c r="U5466">
        <v>0</v>
      </c>
      <c r="V5466" t="str">
        <f>"Trad IRN"</f>
        <v>Trad IRN</v>
      </c>
      <c r="W5466">
        <v>100</v>
      </c>
      <c r="X5466" t="s">
        <v>47</v>
      </c>
      <c r="Z5466" t="s">
        <v>47</v>
      </c>
      <c r="AB5466" t="str">
        <f>"01"</f>
        <v>01</v>
      </c>
      <c r="AC5466" t="s">
        <v>48</v>
      </c>
      <c r="AD5466" t="s">
        <v>49</v>
      </c>
      <c r="AE5466" t="s">
        <v>50</v>
      </c>
      <c r="AF5466">
        <v>0</v>
      </c>
      <c r="AG5466" t="s">
        <v>56</v>
      </c>
      <c r="AH5466" t="str">
        <f>"Trad IRN"</f>
        <v>Trad IRN</v>
      </c>
      <c r="AI5466" t="str">
        <f>"Bldg IRN"</f>
        <v>Bldg IRN</v>
      </c>
      <c r="AJ5466" t="s">
        <v>48</v>
      </c>
      <c r="AK5466" t="s">
        <v>48</v>
      </c>
      <c r="AL5466" t="s">
        <v>53</v>
      </c>
      <c r="AM5466">
        <v>1113.0999999999999</v>
      </c>
      <c r="AN5466">
        <v>1113.0999999999999</v>
      </c>
      <c r="AO5466">
        <v>15</v>
      </c>
    </row>
    <row r="5467" spans="1:41" x14ac:dyDescent="0.3">
      <c r="A5467" t="str">
        <f>"Trad IRN"</f>
        <v>Trad IRN</v>
      </c>
      <c r="B5467" t="str">
        <f>"Bldg IRN"</f>
        <v>Bldg IRN</v>
      </c>
      <c r="C5467" t="s">
        <v>41</v>
      </c>
      <c r="D5467" t="s">
        <v>3</v>
      </c>
      <c r="E5467" t="s">
        <v>80</v>
      </c>
      <c r="F5467" t="s">
        <v>81</v>
      </c>
      <c r="G5467" t="s">
        <v>82</v>
      </c>
      <c r="H5467" t="s">
        <v>83</v>
      </c>
      <c r="I5467" t="str">
        <f>"Trad IRN"</f>
        <v>Trad IRN</v>
      </c>
      <c r="J5467" t="s">
        <v>43</v>
      </c>
      <c r="K5467" t="s">
        <v>44</v>
      </c>
      <c r="L5467" t="s">
        <v>45</v>
      </c>
      <c r="M5467" t="s">
        <v>46</v>
      </c>
      <c r="N5467" t="str">
        <f t="shared" si="537"/>
        <v>08/18/2022</v>
      </c>
      <c r="O5467" t="str">
        <f t="shared" si="538"/>
        <v>12/31/2500</v>
      </c>
      <c r="P5467">
        <v>1</v>
      </c>
      <c r="Q5467">
        <v>1</v>
      </c>
      <c r="S5467">
        <v>1</v>
      </c>
      <c r="T5467">
        <v>1</v>
      </c>
      <c r="U5467">
        <v>0</v>
      </c>
      <c r="V5467" t="str">
        <f>"Trad IRN"</f>
        <v>Trad IRN</v>
      </c>
      <c r="W5467">
        <v>100</v>
      </c>
      <c r="X5467" t="s">
        <v>47</v>
      </c>
      <c r="Z5467" t="s">
        <v>47</v>
      </c>
      <c r="AB5467" t="str">
        <f>"05"</f>
        <v>05</v>
      </c>
      <c r="AC5467" t="s">
        <v>48</v>
      </c>
      <c r="AD5467" t="s">
        <v>49</v>
      </c>
      <c r="AE5467" t="s">
        <v>50</v>
      </c>
      <c r="AF5467">
        <v>0</v>
      </c>
      <c r="AG5467" t="s">
        <v>56</v>
      </c>
      <c r="AH5467" t="str">
        <f>"Trad IRN"</f>
        <v>Trad IRN</v>
      </c>
      <c r="AI5467" t="str">
        <f>"Bldg IRN"</f>
        <v>Bldg IRN</v>
      </c>
      <c r="AJ5467" t="s">
        <v>48</v>
      </c>
      <c r="AK5467" t="s">
        <v>48</v>
      </c>
      <c r="AL5467" t="s">
        <v>53</v>
      </c>
      <c r="AM5467">
        <v>1113.0999999999999</v>
      </c>
      <c r="AN5467">
        <v>1113.0999999999999</v>
      </c>
      <c r="AO5467">
        <v>15</v>
      </c>
    </row>
    <row r="5468" spans="1:41" x14ac:dyDescent="0.3">
      <c r="A5468" t="str">
        <f>"Trad IRN"</f>
        <v>Trad IRN</v>
      </c>
      <c r="B5468" t="str">
        <f>"Bldg IRN"</f>
        <v>Bldg IRN</v>
      </c>
      <c r="C5468" t="s">
        <v>41</v>
      </c>
      <c r="D5468" t="s">
        <v>3</v>
      </c>
      <c r="E5468" t="s">
        <v>80</v>
      </c>
      <c r="F5468" t="s">
        <v>81</v>
      </c>
      <c r="G5468" t="s">
        <v>82</v>
      </c>
      <c r="H5468" t="s">
        <v>83</v>
      </c>
      <c r="I5468" t="str">
        <f>"Trad IRN"</f>
        <v>Trad IRN</v>
      </c>
      <c r="J5468" t="s">
        <v>43</v>
      </c>
      <c r="K5468" t="s">
        <v>44</v>
      </c>
      <c r="L5468" t="s">
        <v>45</v>
      </c>
      <c r="M5468" t="s">
        <v>46</v>
      </c>
      <c r="N5468" t="str">
        <f t="shared" si="537"/>
        <v>08/18/2022</v>
      </c>
      <c r="O5468" t="str">
        <f t="shared" si="538"/>
        <v>12/31/2500</v>
      </c>
      <c r="P5468">
        <v>1</v>
      </c>
      <c r="Q5468">
        <v>1</v>
      </c>
      <c r="S5468">
        <v>0</v>
      </c>
      <c r="T5468">
        <v>1</v>
      </c>
      <c r="U5468">
        <v>0</v>
      </c>
      <c r="V5468" t="str">
        <f>"Trad IRN"</f>
        <v>Trad IRN</v>
      </c>
      <c r="W5468">
        <v>100</v>
      </c>
      <c r="X5468" t="s">
        <v>47</v>
      </c>
      <c r="Z5468" t="s">
        <v>47</v>
      </c>
      <c r="AB5468" t="str">
        <f>"04"</f>
        <v>04</v>
      </c>
      <c r="AC5468" t="s">
        <v>48</v>
      </c>
      <c r="AD5468" t="s">
        <v>49</v>
      </c>
      <c r="AE5468" t="s">
        <v>55</v>
      </c>
      <c r="AF5468">
        <v>0</v>
      </c>
      <c r="AG5468" t="s">
        <v>56</v>
      </c>
      <c r="AH5468" t="str">
        <f>"Trad IRN"</f>
        <v>Trad IRN</v>
      </c>
      <c r="AI5468" t="str">
        <f>"Bldg IRN"</f>
        <v>Bldg IRN</v>
      </c>
      <c r="AJ5468" t="s">
        <v>48</v>
      </c>
      <c r="AK5468" t="s">
        <v>48</v>
      </c>
      <c r="AL5468" t="s">
        <v>53</v>
      </c>
      <c r="AM5468">
        <v>1113.0999999999999</v>
      </c>
      <c r="AN5468">
        <v>1113.0999999999999</v>
      </c>
      <c r="AO5468">
        <v>15</v>
      </c>
    </row>
    <row r="5469" spans="1:41" x14ac:dyDescent="0.3">
      <c r="A5469" t="str">
        <f>"Trad IRN"</f>
        <v>Trad IRN</v>
      </c>
      <c r="B5469" t="str">
        <f>"Bldg IRN"</f>
        <v>Bldg IRN</v>
      </c>
      <c r="C5469" t="s">
        <v>41</v>
      </c>
      <c r="D5469" t="s">
        <v>3</v>
      </c>
      <c r="E5469" t="s">
        <v>80</v>
      </c>
      <c r="F5469" t="s">
        <v>81</v>
      </c>
      <c r="G5469" t="s">
        <v>82</v>
      </c>
      <c r="H5469" t="s">
        <v>83</v>
      </c>
      <c r="I5469" t="str">
        <f>"Trad IRN"</f>
        <v>Trad IRN</v>
      </c>
      <c r="J5469" t="s">
        <v>43</v>
      </c>
      <c r="K5469" t="s">
        <v>44</v>
      </c>
      <c r="L5469" t="s">
        <v>45</v>
      </c>
      <c r="M5469" t="s">
        <v>46</v>
      </c>
      <c r="N5469" t="str">
        <f t="shared" si="537"/>
        <v>08/18/2022</v>
      </c>
      <c r="O5469" t="str">
        <f t="shared" si="538"/>
        <v>12/31/2500</v>
      </c>
      <c r="P5469">
        <v>1</v>
      </c>
      <c r="Q5469">
        <v>1</v>
      </c>
      <c r="S5469">
        <v>0</v>
      </c>
      <c r="T5469">
        <v>1</v>
      </c>
      <c r="U5469">
        <v>0</v>
      </c>
      <c r="V5469" t="str">
        <f>"Trad IRN"</f>
        <v>Trad IRN</v>
      </c>
      <c r="W5469">
        <v>100</v>
      </c>
      <c r="X5469" t="s">
        <v>47</v>
      </c>
      <c r="Z5469" t="s">
        <v>47</v>
      </c>
      <c r="AB5469" t="s">
        <v>57</v>
      </c>
      <c r="AC5469" t="s">
        <v>48</v>
      </c>
      <c r="AD5469" t="s">
        <v>49</v>
      </c>
      <c r="AE5469" t="s">
        <v>55</v>
      </c>
      <c r="AF5469">
        <v>0</v>
      </c>
      <c r="AG5469" t="s">
        <v>56</v>
      </c>
      <c r="AH5469" t="str">
        <f>"Trad IRN"</f>
        <v>Trad IRN</v>
      </c>
      <c r="AI5469" t="str">
        <f>"Bldg IRN"</f>
        <v>Bldg IRN</v>
      </c>
      <c r="AJ5469" t="s">
        <v>48</v>
      </c>
      <c r="AK5469" t="s">
        <v>48</v>
      </c>
      <c r="AL5469" t="s">
        <v>53</v>
      </c>
      <c r="AM5469">
        <v>1113.0999999999999</v>
      </c>
      <c r="AN5469">
        <v>1113.0999999999999</v>
      </c>
      <c r="AO5469">
        <v>15</v>
      </c>
    </row>
    <row r="5470" spans="1:41" x14ac:dyDescent="0.3">
      <c r="A5470" t="str">
        <f>"Trad IRN"</f>
        <v>Trad IRN</v>
      </c>
      <c r="B5470" t="str">
        <f>"Bldg IRN"</f>
        <v>Bldg IRN</v>
      </c>
      <c r="C5470" t="s">
        <v>41</v>
      </c>
      <c r="D5470" t="s">
        <v>3</v>
      </c>
      <c r="E5470" t="s">
        <v>80</v>
      </c>
      <c r="F5470" t="s">
        <v>81</v>
      </c>
      <c r="G5470" t="s">
        <v>82</v>
      </c>
      <c r="H5470" t="s">
        <v>83</v>
      </c>
      <c r="I5470" t="str">
        <f>"Trad IRN"</f>
        <v>Trad IRN</v>
      </c>
      <c r="J5470" t="s">
        <v>43</v>
      </c>
      <c r="K5470" t="s">
        <v>44</v>
      </c>
      <c r="L5470" t="s">
        <v>45</v>
      </c>
      <c r="M5470" t="s">
        <v>46</v>
      </c>
      <c r="N5470" t="str">
        <f t="shared" si="537"/>
        <v>08/18/2022</v>
      </c>
      <c r="O5470" t="str">
        <f t="shared" si="538"/>
        <v>12/31/2500</v>
      </c>
      <c r="P5470">
        <v>1</v>
      </c>
      <c r="Q5470">
        <v>1</v>
      </c>
      <c r="S5470">
        <v>1</v>
      </c>
      <c r="T5470">
        <v>1</v>
      </c>
      <c r="U5470">
        <v>0</v>
      </c>
      <c r="V5470" t="str">
        <f>"Trad IRN"</f>
        <v>Trad IRN</v>
      </c>
      <c r="W5470">
        <v>100</v>
      </c>
      <c r="X5470" t="s">
        <v>47</v>
      </c>
      <c r="Z5470" t="s">
        <v>47</v>
      </c>
      <c r="AB5470" t="str">
        <f>"04"</f>
        <v>04</v>
      </c>
      <c r="AC5470" t="s">
        <v>48</v>
      </c>
      <c r="AD5470" t="s">
        <v>49</v>
      </c>
      <c r="AE5470" t="s">
        <v>50</v>
      </c>
      <c r="AF5470">
        <v>0</v>
      </c>
      <c r="AG5470" t="s">
        <v>56</v>
      </c>
      <c r="AH5470" t="str">
        <f>"Trad IRN"</f>
        <v>Trad IRN</v>
      </c>
      <c r="AI5470" t="str">
        <f>"Bldg IRN"</f>
        <v>Bldg IRN</v>
      </c>
      <c r="AJ5470" t="s">
        <v>48</v>
      </c>
      <c r="AK5470" t="s">
        <v>48</v>
      </c>
      <c r="AL5470" t="s">
        <v>53</v>
      </c>
      <c r="AM5470">
        <v>1113.0999999999999</v>
      </c>
      <c r="AN5470">
        <v>1113.0999999999999</v>
      </c>
      <c r="AO5470">
        <v>15</v>
      </c>
    </row>
    <row r="5471" spans="1:41" x14ac:dyDescent="0.3">
      <c r="A5471" t="str">
        <f>"Trad IRN"</f>
        <v>Trad IRN</v>
      </c>
      <c r="B5471" t="str">
        <f>"Bldg IRN"</f>
        <v>Bldg IRN</v>
      </c>
      <c r="C5471" t="s">
        <v>41</v>
      </c>
      <c r="D5471" t="s">
        <v>3</v>
      </c>
      <c r="E5471" t="s">
        <v>80</v>
      </c>
      <c r="F5471" t="s">
        <v>81</v>
      </c>
      <c r="G5471" t="s">
        <v>82</v>
      </c>
      <c r="H5471" t="s">
        <v>83</v>
      </c>
      <c r="I5471" t="str">
        <f>"Trad IRN"</f>
        <v>Trad IRN</v>
      </c>
      <c r="J5471" t="s">
        <v>43</v>
      </c>
      <c r="K5471" t="s">
        <v>44</v>
      </c>
      <c r="L5471" t="s">
        <v>45</v>
      </c>
      <c r="M5471" t="s">
        <v>46</v>
      </c>
      <c r="N5471" t="str">
        <f t="shared" si="537"/>
        <v>08/18/2022</v>
      </c>
      <c r="O5471" t="str">
        <f t="shared" si="538"/>
        <v>12/31/2500</v>
      </c>
      <c r="P5471">
        <v>1</v>
      </c>
      <c r="Q5471">
        <v>1</v>
      </c>
      <c r="R5471">
        <v>1</v>
      </c>
      <c r="S5471">
        <v>0</v>
      </c>
      <c r="T5471">
        <v>1</v>
      </c>
      <c r="U5471">
        <v>0</v>
      </c>
      <c r="V5471" t="str">
        <f>"Trad IRN"</f>
        <v>Trad IRN</v>
      </c>
      <c r="W5471">
        <v>100</v>
      </c>
      <c r="X5471" t="s">
        <v>47</v>
      </c>
      <c r="Z5471" t="s">
        <v>47</v>
      </c>
      <c r="AB5471" t="str">
        <f>"03"</f>
        <v>03</v>
      </c>
      <c r="AC5471" t="str">
        <f>"12"</f>
        <v>12</v>
      </c>
      <c r="AD5471" t="str">
        <f>"6"</f>
        <v>6</v>
      </c>
      <c r="AE5471" t="s">
        <v>50</v>
      </c>
      <c r="AF5471">
        <v>0</v>
      </c>
      <c r="AG5471" t="s">
        <v>56</v>
      </c>
      <c r="AH5471" t="str">
        <f>"Trad IRN"</f>
        <v>Trad IRN</v>
      </c>
      <c r="AI5471" t="str">
        <f>"Bldg IRN"</f>
        <v>Bldg IRN</v>
      </c>
      <c r="AJ5471" t="s">
        <v>48</v>
      </c>
      <c r="AK5471" t="s">
        <v>48</v>
      </c>
      <c r="AL5471" t="s">
        <v>53</v>
      </c>
      <c r="AM5471">
        <v>1113.0999999999999</v>
      </c>
      <c r="AN5471">
        <v>1113.0999999999999</v>
      </c>
      <c r="AO5471">
        <v>15</v>
      </c>
    </row>
    <row r="5472" spans="1:41" x14ac:dyDescent="0.3">
      <c r="A5472" t="str">
        <f>"Trad IRN"</f>
        <v>Trad IRN</v>
      </c>
      <c r="B5472" t="str">
        <f>"Bldg IRN"</f>
        <v>Bldg IRN</v>
      </c>
      <c r="C5472" t="s">
        <v>41</v>
      </c>
      <c r="D5472" t="s">
        <v>3</v>
      </c>
      <c r="E5472" t="s">
        <v>80</v>
      </c>
      <c r="F5472" t="s">
        <v>81</v>
      </c>
      <c r="G5472" t="s">
        <v>82</v>
      </c>
      <c r="H5472" t="s">
        <v>83</v>
      </c>
      <c r="I5472" t="str">
        <f>"Trad IRN"</f>
        <v>Trad IRN</v>
      </c>
      <c r="J5472" t="s">
        <v>43</v>
      </c>
      <c r="K5472" t="s">
        <v>44</v>
      </c>
      <c r="L5472" t="s">
        <v>45</v>
      </c>
      <c r="M5472" t="s">
        <v>46</v>
      </c>
      <c r="N5472" t="str">
        <f t="shared" si="537"/>
        <v>08/18/2022</v>
      </c>
      <c r="O5472" t="str">
        <f t="shared" si="538"/>
        <v>12/31/2500</v>
      </c>
      <c r="P5472">
        <v>1</v>
      </c>
      <c r="Q5472">
        <v>1</v>
      </c>
      <c r="R5472">
        <v>1</v>
      </c>
      <c r="S5472">
        <v>0</v>
      </c>
      <c r="T5472">
        <v>1</v>
      </c>
      <c r="U5472">
        <v>0</v>
      </c>
      <c r="V5472" t="str">
        <f>"Trad IRN"</f>
        <v>Trad IRN</v>
      </c>
      <c r="W5472">
        <v>100</v>
      </c>
      <c r="X5472" t="s">
        <v>47</v>
      </c>
      <c r="Z5472" t="s">
        <v>47</v>
      </c>
      <c r="AB5472" t="str">
        <f>"01"</f>
        <v>01</v>
      </c>
      <c r="AC5472" t="str">
        <f>"15"</f>
        <v>15</v>
      </c>
      <c r="AD5472" t="str">
        <f>"2"</f>
        <v>2</v>
      </c>
      <c r="AE5472" t="s">
        <v>50</v>
      </c>
      <c r="AF5472">
        <v>0</v>
      </c>
      <c r="AG5472" t="s">
        <v>56</v>
      </c>
      <c r="AH5472" t="str">
        <f>"Trad IRN"</f>
        <v>Trad IRN</v>
      </c>
      <c r="AI5472" t="str">
        <f>"Bldg IRN"</f>
        <v>Bldg IRN</v>
      </c>
      <c r="AJ5472" t="s">
        <v>48</v>
      </c>
      <c r="AK5472" t="s">
        <v>48</v>
      </c>
      <c r="AL5472" t="s">
        <v>53</v>
      </c>
      <c r="AM5472">
        <v>1113.0999999999999</v>
      </c>
      <c r="AN5472">
        <v>1113.0999999999999</v>
      </c>
      <c r="AO5472">
        <v>15</v>
      </c>
    </row>
    <row r="5473" spans="1:41" x14ac:dyDescent="0.3">
      <c r="A5473" t="str">
        <f>"Trad IRN"</f>
        <v>Trad IRN</v>
      </c>
      <c r="B5473" t="str">
        <f>"Bldg IRN"</f>
        <v>Bldg IRN</v>
      </c>
      <c r="C5473" t="s">
        <v>41</v>
      </c>
      <c r="D5473" t="s">
        <v>3</v>
      </c>
      <c r="E5473" t="s">
        <v>80</v>
      </c>
      <c r="F5473" t="s">
        <v>81</v>
      </c>
      <c r="G5473" t="s">
        <v>82</v>
      </c>
      <c r="H5473" t="s">
        <v>83</v>
      </c>
      <c r="I5473" t="str">
        <f>"Trad IRN"</f>
        <v>Trad IRN</v>
      </c>
      <c r="J5473" t="s">
        <v>43</v>
      </c>
      <c r="K5473" t="s">
        <v>44</v>
      </c>
      <c r="L5473" t="s">
        <v>45</v>
      </c>
      <c r="M5473" t="s">
        <v>46</v>
      </c>
      <c r="N5473" t="str">
        <f t="shared" si="537"/>
        <v>08/18/2022</v>
      </c>
      <c r="O5473" t="str">
        <f t="shared" si="538"/>
        <v>12/31/2500</v>
      </c>
      <c r="P5473">
        <v>1</v>
      </c>
      <c r="Q5473">
        <v>1</v>
      </c>
      <c r="S5473">
        <v>0</v>
      </c>
      <c r="T5473">
        <v>1</v>
      </c>
      <c r="U5473">
        <v>0</v>
      </c>
      <c r="V5473" t="str">
        <f>"Trad IRN"</f>
        <v>Trad IRN</v>
      </c>
      <c r="W5473">
        <v>100</v>
      </c>
      <c r="X5473" t="s">
        <v>47</v>
      </c>
      <c r="Z5473" t="s">
        <v>47</v>
      </c>
      <c r="AB5473" t="str">
        <f>"01"</f>
        <v>01</v>
      </c>
      <c r="AC5473" t="s">
        <v>48</v>
      </c>
      <c r="AD5473" t="s">
        <v>49</v>
      </c>
      <c r="AE5473" t="s">
        <v>50</v>
      </c>
      <c r="AF5473">
        <v>0</v>
      </c>
      <c r="AG5473" t="s">
        <v>56</v>
      </c>
      <c r="AH5473" t="str">
        <f>"Trad IRN"</f>
        <v>Trad IRN</v>
      </c>
      <c r="AI5473" t="str">
        <f>"Bldg IRN"</f>
        <v>Bldg IRN</v>
      </c>
      <c r="AJ5473" t="s">
        <v>48</v>
      </c>
      <c r="AK5473" t="s">
        <v>48</v>
      </c>
      <c r="AL5473" t="s">
        <v>53</v>
      </c>
      <c r="AM5473">
        <v>1113.0999999999999</v>
      </c>
      <c r="AN5473">
        <v>1113.0999999999999</v>
      </c>
      <c r="AO5473">
        <v>15</v>
      </c>
    </row>
    <row r="5474" spans="1:41" x14ac:dyDescent="0.3">
      <c r="A5474" t="str">
        <f>"Trad IRN"</f>
        <v>Trad IRN</v>
      </c>
      <c r="B5474" t="str">
        <f>"Bldg IRN"</f>
        <v>Bldg IRN</v>
      </c>
      <c r="C5474" t="s">
        <v>41</v>
      </c>
      <c r="D5474" t="s">
        <v>3</v>
      </c>
      <c r="E5474" t="s">
        <v>80</v>
      </c>
      <c r="F5474" t="s">
        <v>81</v>
      </c>
      <c r="G5474" t="s">
        <v>82</v>
      </c>
      <c r="H5474" t="s">
        <v>83</v>
      </c>
      <c r="I5474" t="str">
        <f>"Trad IRN"</f>
        <v>Trad IRN</v>
      </c>
      <c r="J5474" t="s">
        <v>43</v>
      </c>
      <c r="K5474" t="s">
        <v>44</v>
      </c>
      <c r="L5474" t="s">
        <v>45</v>
      </c>
      <c r="M5474" t="s">
        <v>46</v>
      </c>
      <c r="N5474" t="str">
        <f t="shared" si="537"/>
        <v>08/18/2022</v>
      </c>
      <c r="O5474" t="str">
        <f t="shared" si="538"/>
        <v>12/31/2500</v>
      </c>
      <c r="P5474">
        <v>1</v>
      </c>
      <c r="Q5474">
        <v>1</v>
      </c>
      <c r="S5474">
        <v>0</v>
      </c>
      <c r="T5474">
        <v>1</v>
      </c>
      <c r="U5474">
        <v>0</v>
      </c>
      <c r="V5474" t="str">
        <f>"Trad IRN"</f>
        <v>Trad IRN</v>
      </c>
      <c r="W5474">
        <v>100</v>
      </c>
      <c r="X5474" t="s">
        <v>47</v>
      </c>
      <c r="Z5474" t="s">
        <v>47</v>
      </c>
      <c r="AB5474" t="str">
        <f>"01"</f>
        <v>01</v>
      </c>
      <c r="AC5474" t="s">
        <v>48</v>
      </c>
      <c r="AD5474" t="s">
        <v>49</v>
      </c>
      <c r="AE5474" t="s">
        <v>50</v>
      </c>
      <c r="AF5474">
        <v>0</v>
      </c>
      <c r="AG5474" t="s">
        <v>56</v>
      </c>
      <c r="AH5474" t="str">
        <f>"Trad IRN"</f>
        <v>Trad IRN</v>
      </c>
      <c r="AI5474" t="str">
        <f>"Bldg IRN"</f>
        <v>Bldg IRN</v>
      </c>
      <c r="AJ5474" t="s">
        <v>48</v>
      </c>
      <c r="AK5474" t="s">
        <v>48</v>
      </c>
      <c r="AL5474" t="s">
        <v>53</v>
      </c>
      <c r="AM5474">
        <v>1113.0999999999999</v>
      </c>
      <c r="AN5474">
        <v>1113.0999999999999</v>
      </c>
      <c r="AO5474">
        <v>15</v>
      </c>
    </row>
    <row r="5475" spans="1:41" x14ac:dyDescent="0.3">
      <c r="A5475" t="str">
        <f>"Trad IRN"</f>
        <v>Trad IRN</v>
      </c>
      <c r="B5475" t="str">
        <f>"Bldg IRN"</f>
        <v>Bldg IRN</v>
      </c>
      <c r="C5475" t="s">
        <v>41</v>
      </c>
      <c r="D5475" t="s">
        <v>3</v>
      </c>
      <c r="E5475" t="s">
        <v>80</v>
      </c>
      <c r="F5475" t="s">
        <v>81</v>
      </c>
      <c r="G5475" t="s">
        <v>82</v>
      </c>
      <c r="H5475" t="s">
        <v>83</v>
      </c>
      <c r="I5475" t="str">
        <f>"Trad IRN"</f>
        <v>Trad IRN</v>
      </c>
      <c r="J5475" t="s">
        <v>43</v>
      </c>
      <c r="K5475" t="s">
        <v>44</v>
      </c>
      <c r="L5475" t="s">
        <v>45</v>
      </c>
      <c r="M5475" t="s">
        <v>46</v>
      </c>
      <c r="N5475" t="str">
        <f t="shared" si="537"/>
        <v>08/18/2022</v>
      </c>
      <c r="O5475" t="str">
        <f t="shared" si="538"/>
        <v>12/31/2500</v>
      </c>
      <c r="P5475">
        <v>1</v>
      </c>
      <c r="Q5475">
        <v>1</v>
      </c>
      <c r="R5475">
        <v>1</v>
      </c>
      <c r="S5475">
        <v>0</v>
      </c>
      <c r="T5475">
        <v>1</v>
      </c>
      <c r="U5475">
        <v>0</v>
      </c>
      <c r="V5475" t="str">
        <f>"Trad IRN"</f>
        <v>Trad IRN</v>
      </c>
      <c r="W5475">
        <v>100</v>
      </c>
      <c r="X5475" t="s">
        <v>47</v>
      </c>
      <c r="Z5475" t="s">
        <v>47</v>
      </c>
      <c r="AB5475" t="str">
        <f>"01"</f>
        <v>01</v>
      </c>
      <c r="AC5475" t="str">
        <f>"01"</f>
        <v>01</v>
      </c>
      <c r="AD5475" t="str">
        <f>"5"</f>
        <v>5</v>
      </c>
      <c r="AE5475" t="s">
        <v>55</v>
      </c>
      <c r="AF5475">
        <v>0</v>
      </c>
      <c r="AG5475" t="s">
        <v>56</v>
      </c>
      <c r="AH5475" t="str">
        <f>"Trad IRN"</f>
        <v>Trad IRN</v>
      </c>
      <c r="AI5475" t="str">
        <f>"Bldg IRN"</f>
        <v>Bldg IRN</v>
      </c>
      <c r="AJ5475" t="s">
        <v>48</v>
      </c>
      <c r="AK5475" t="s">
        <v>48</v>
      </c>
      <c r="AL5475" t="s">
        <v>53</v>
      </c>
      <c r="AM5475">
        <v>1113.0999999999999</v>
      </c>
      <c r="AN5475">
        <v>1113.0999999999999</v>
      </c>
      <c r="AO5475">
        <v>15</v>
      </c>
    </row>
    <row r="5476" spans="1:41" x14ac:dyDescent="0.3">
      <c r="A5476" t="str">
        <f>"Trad IRN"</f>
        <v>Trad IRN</v>
      </c>
      <c r="B5476" t="str">
        <f>"Bldg IRN"</f>
        <v>Bldg IRN</v>
      </c>
      <c r="C5476" t="s">
        <v>41</v>
      </c>
      <c r="D5476" t="s">
        <v>3</v>
      </c>
      <c r="E5476" t="s">
        <v>80</v>
      </c>
      <c r="F5476" t="s">
        <v>81</v>
      </c>
      <c r="G5476" t="s">
        <v>82</v>
      </c>
      <c r="H5476" t="s">
        <v>83</v>
      </c>
      <c r="I5476" t="str">
        <f>"Trad IRN"</f>
        <v>Trad IRN</v>
      </c>
      <c r="J5476" t="s">
        <v>43</v>
      </c>
      <c r="K5476" t="s">
        <v>44</v>
      </c>
      <c r="L5476" t="s">
        <v>45</v>
      </c>
      <c r="M5476" t="s">
        <v>46</v>
      </c>
      <c r="N5476" t="str">
        <f t="shared" si="537"/>
        <v>08/18/2022</v>
      </c>
      <c r="O5476" t="str">
        <f t="shared" si="538"/>
        <v>12/31/2500</v>
      </c>
      <c r="P5476">
        <v>1</v>
      </c>
      <c r="Q5476">
        <v>1</v>
      </c>
      <c r="S5476">
        <v>0</v>
      </c>
      <c r="T5476">
        <v>1</v>
      </c>
      <c r="U5476">
        <v>0</v>
      </c>
      <c r="V5476" t="str">
        <f>"Trad IRN"</f>
        <v>Trad IRN</v>
      </c>
      <c r="W5476">
        <v>100</v>
      </c>
      <c r="X5476" t="s">
        <v>47</v>
      </c>
      <c r="Z5476" t="s">
        <v>47</v>
      </c>
      <c r="AB5476" t="str">
        <f>"05"</f>
        <v>05</v>
      </c>
      <c r="AC5476" t="s">
        <v>48</v>
      </c>
      <c r="AD5476" t="s">
        <v>49</v>
      </c>
      <c r="AE5476" t="s">
        <v>50</v>
      </c>
      <c r="AF5476">
        <v>0</v>
      </c>
      <c r="AG5476" t="s">
        <v>56</v>
      </c>
      <c r="AH5476" t="str">
        <f>"Trad IRN"</f>
        <v>Trad IRN</v>
      </c>
      <c r="AI5476" t="str">
        <f>"Bldg IRN"</f>
        <v>Bldg IRN</v>
      </c>
      <c r="AJ5476" t="s">
        <v>48</v>
      </c>
      <c r="AK5476" t="s">
        <v>48</v>
      </c>
      <c r="AL5476" t="s">
        <v>53</v>
      </c>
      <c r="AM5476">
        <v>1113.0999999999999</v>
      </c>
      <c r="AN5476">
        <v>1113.0999999999999</v>
      </c>
      <c r="AO5476">
        <v>15</v>
      </c>
    </row>
    <row r="5477" spans="1:41" x14ac:dyDescent="0.3">
      <c r="A5477" t="str">
        <f>"Trad IRN"</f>
        <v>Trad IRN</v>
      </c>
      <c r="B5477" t="str">
        <f>"Bldg IRN"</f>
        <v>Bldg IRN</v>
      </c>
      <c r="C5477" t="s">
        <v>41</v>
      </c>
      <c r="D5477" t="s">
        <v>3</v>
      </c>
      <c r="E5477" t="s">
        <v>80</v>
      </c>
      <c r="F5477" t="s">
        <v>81</v>
      </c>
      <c r="G5477" t="s">
        <v>82</v>
      </c>
      <c r="H5477" t="s">
        <v>83</v>
      </c>
      <c r="I5477" t="str">
        <f>"Trad IRN"</f>
        <v>Trad IRN</v>
      </c>
      <c r="J5477" t="s">
        <v>43</v>
      </c>
      <c r="K5477" t="s">
        <v>44</v>
      </c>
      <c r="L5477" t="s">
        <v>45</v>
      </c>
      <c r="M5477" t="s">
        <v>46</v>
      </c>
      <c r="N5477" t="str">
        <f t="shared" si="537"/>
        <v>08/18/2022</v>
      </c>
      <c r="O5477" t="str">
        <f t="shared" si="538"/>
        <v>12/31/2500</v>
      </c>
      <c r="P5477">
        <v>1</v>
      </c>
      <c r="Q5477">
        <v>1</v>
      </c>
      <c r="S5477">
        <v>0</v>
      </c>
      <c r="T5477">
        <v>1</v>
      </c>
      <c r="U5477">
        <v>0</v>
      </c>
      <c r="V5477" t="str">
        <f>"Trad IRN"</f>
        <v>Trad IRN</v>
      </c>
      <c r="W5477">
        <v>100</v>
      </c>
      <c r="X5477" t="s">
        <v>47</v>
      </c>
      <c r="Z5477" t="s">
        <v>47</v>
      </c>
      <c r="AB5477" t="str">
        <f>"01"</f>
        <v>01</v>
      </c>
      <c r="AC5477" t="s">
        <v>48</v>
      </c>
      <c r="AD5477" t="s">
        <v>49</v>
      </c>
      <c r="AE5477" t="s">
        <v>50</v>
      </c>
      <c r="AF5477">
        <v>0</v>
      </c>
      <c r="AG5477" t="s">
        <v>56</v>
      </c>
      <c r="AH5477" t="str">
        <f>"Trad IRN"</f>
        <v>Trad IRN</v>
      </c>
      <c r="AI5477" t="str">
        <f>"Bldg IRN"</f>
        <v>Bldg IRN</v>
      </c>
      <c r="AJ5477" t="s">
        <v>48</v>
      </c>
      <c r="AK5477" t="s">
        <v>48</v>
      </c>
      <c r="AL5477" t="s">
        <v>53</v>
      </c>
      <c r="AM5477">
        <v>1113.0999999999999</v>
      </c>
      <c r="AN5477">
        <v>1113.0999999999999</v>
      </c>
      <c r="AO5477">
        <v>15</v>
      </c>
    </row>
    <row r="5478" spans="1:41" x14ac:dyDescent="0.3">
      <c r="A5478" t="str">
        <f>"Trad IRN"</f>
        <v>Trad IRN</v>
      </c>
      <c r="B5478" t="str">
        <f>"Bldg IRN"</f>
        <v>Bldg IRN</v>
      </c>
      <c r="C5478" t="s">
        <v>41</v>
      </c>
      <c r="D5478" t="s">
        <v>3</v>
      </c>
      <c r="E5478" t="s">
        <v>80</v>
      </c>
      <c r="F5478" t="s">
        <v>81</v>
      </c>
      <c r="G5478" t="s">
        <v>82</v>
      </c>
      <c r="H5478" t="s">
        <v>83</v>
      </c>
      <c r="I5478" t="str">
        <f>"Trad IRN"</f>
        <v>Trad IRN</v>
      </c>
      <c r="J5478" t="s">
        <v>43</v>
      </c>
      <c r="K5478" t="s">
        <v>44</v>
      </c>
      <c r="L5478" t="s">
        <v>45</v>
      </c>
      <c r="M5478" t="s">
        <v>46</v>
      </c>
      <c r="N5478" t="str">
        <f t="shared" si="537"/>
        <v>08/18/2022</v>
      </c>
      <c r="O5478" t="str">
        <f t="shared" si="538"/>
        <v>12/31/2500</v>
      </c>
      <c r="P5478">
        <v>1</v>
      </c>
      <c r="Q5478">
        <v>1</v>
      </c>
      <c r="S5478">
        <v>0</v>
      </c>
      <c r="T5478">
        <v>1</v>
      </c>
      <c r="U5478">
        <v>0</v>
      </c>
      <c r="V5478" t="str">
        <f>"Trad IRN"</f>
        <v>Trad IRN</v>
      </c>
      <c r="W5478">
        <v>100</v>
      </c>
      <c r="X5478" t="s">
        <v>47</v>
      </c>
      <c r="Z5478" t="s">
        <v>47</v>
      </c>
      <c r="AB5478" t="str">
        <f>"05"</f>
        <v>05</v>
      </c>
      <c r="AC5478" t="s">
        <v>48</v>
      </c>
      <c r="AD5478" t="s">
        <v>49</v>
      </c>
      <c r="AE5478" t="s">
        <v>50</v>
      </c>
      <c r="AF5478">
        <v>0</v>
      </c>
      <c r="AG5478" t="s">
        <v>56</v>
      </c>
      <c r="AH5478" t="str">
        <f>"Trad IRN"</f>
        <v>Trad IRN</v>
      </c>
      <c r="AI5478" t="str">
        <f>"Bldg IRN"</f>
        <v>Bldg IRN</v>
      </c>
      <c r="AJ5478" t="s">
        <v>48</v>
      </c>
      <c r="AK5478" t="s">
        <v>48</v>
      </c>
      <c r="AL5478" t="s">
        <v>53</v>
      </c>
      <c r="AM5478">
        <v>1113.0999999999999</v>
      </c>
      <c r="AN5478">
        <v>1113.0999999999999</v>
      </c>
      <c r="AO5478">
        <v>15</v>
      </c>
    </row>
    <row r="5479" spans="1:41" x14ac:dyDescent="0.3">
      <c r="A5479" t="str">
        <f>"Trad IRN"</f>
        <v>Trad IRN</v>
      </c>
      <c r="B5479" t="str">
        <f>"Bldg IRN"</f>
        <v>Bldg IRN</v>
      </c>
      <c r="C5479" t="s">
        <v>41</v>
      </c>
      <c r="D5479" t="s">
        <v>3</v>
      </c>
      <c r="E5479" t="s">
        <v>80</v>
      </c>
      <c r="F5479" t="s">
        <v>81</v>
      </c>
      <c r="G5479" t="s">
        <v>82</v>
      </c>
      <c r="H5479" t="s">
        <v>83</v>
      </c>
      <c r="I5479" t="str">
        <f>"Trad IRN"</f>
        <v>Trad IRN</v>
      </c>
      <c r="J5479" t="s">
        <v>43</v>
      </c>
      <c r="K5479" t="s">
        <v>44</v>
      </c>
      <c r="L5479" t="s">
        <v>45</v>
      </c>
      <c r="M5479" t="s">
        <v>46</v>
      </c>
      <c r="N5479" t="str">
        <f t="shared" si="537"/>
        <v>08/18/2022</v>
      </c>
      <c r="O5479" t="str">
        <f t="shared" si="538"/>
        <v>12/31/2500</v>
      </c>
      <c r="P5479">
        <v>1</v>
      </c>
      <c r="Q5479">
        <v>1</v>
      </c>
      <c r="S5479">
        <v>0</v>
      </c>
      <c r="T5479">
        <v>1</v>
      </c>
      <c r="U5479">
        <v>0</v>
      </c>
      <c r="V5479" t="str">
        <f>"Trad IRN"</f>
        <v>Trad IRN</v>
      </c>
      <c r="W5479">
        <v>100</v>
      </c>
      <c r="X5479" t="s">
        <v>47</v>
      </c>
      <c r="Z5479" t="s">
        <v>47</v>
      </c>
      <c r="AB5479" t="str">
        <f>"05"</f>
        <v>05</v>
      </c>
      <c r="AC5479" t="s">
        <v>48</v>
      </c>
      <c r="AD5479" t="s">
        <v>49</v>
      </c>
      <c r="AE5479" t="s">
        <v>50</v>
      </c>
      <c r="AF5479">
        <v>0</v>
      </c>
      <c r="AG5479" t="s">
        <v>56</v>
      </c>
      <c r="AH5479" t="str">
        <f>"Trad IRN"</f>
        <v>Trad IRN</v>
      </c>
      <c r="AI5479" t="str">
        <f>"Bldg IRN"</f>
        <v>Bldg IRN</v>
      </c>
      <c r="AJ5479" t="s">
        <v>48</v>
      </c>
      <c r="AK5479" t="s">
        <v>48</v>
      </c>
      <c r="AL5479" t="s">
        <v>53</v>
      </c>
      <c r="AM5479">
        <v>1113.0999999999999</v>
      </c>
      <c r="AN5479">
        <v>1113.0999999999999</v>
      </c>
      <c r="AO5479">
        <v>15</v>
      </c>
    </row>
    <row r="5480" spans="1:41" x14ac:dyDescent="0.3">
      <c r="A5480" t="str">
        <f>"Trad IRN"</f>
        <v>Trad IRN</v>
      </c>
      <c r="B5480" t="str">
        <f>"Bldg IRN"</f>
        <v>Bldg IRN</v>
      </c>
      <c r="C5480" t="s">
        <v>41</v>
      </c>
      <c r="D5480" t="s">
        <v>3</v>
      </c>
      <c r="E5480" t="s">
        <v>80</v>
      </c>
      <c r="F5480" t="s">
        <v>81</v>
      </c>
      <c r="G5480" t="s">
        <v>82</v>
      </c>
      <c r="H5480" t="s">
        <v>83</v>
      </c>
      <c r="I5480" t="str">
        <f>"Trad IRN"</f>
        <v>Trad IRN</v>
      </c>
      <c r="J5480" t="s">
        <v>43</v>
      </c>
      <c r="K5480" t="s">
        <v>44</v>
      </c>
      <c r="L5480" t="s">
        <v>45</v>
      </c>
      <c r="M5480" t="s">
        <v>46</v>
      </c>
      <c r="N5480" t="str">
        <f>"09/06/2022"</f>
        <v>09/06/2022</v>
      </c>
      <c r="O5480" t="str">
        <f t="shared" si="538"/>
        <v>12/31/2500</v>
      </c>
      <c r="P5480">
        <v>0.93078799999999995</v>
      </c>
      <c r="Q5480">
        <v>0.93078799999999995</v>
      </c>
      <c r="S5480">
        <v>0</v>
      </c>
      <c r="T5480">
        <v>0.93078799999999995</v>
      </c>
      <c r="U5480">
        <v>0</v>
      </c>
      <c r="V5480" t="str">
        <f>"Trad IRN"</f>
        <v>Trad IRN</v>
      </c>
      <c r="W5480">
        <v>100</v>
      </c>
      <c r="X5480" t="s">
        <v>47</v>
      </c>
      <c r="Z5480" t="s">
        <v>47</v>
      </c>
      <c r="AB5480" t="str">
        <f>"05"</f>
        <v>05</v>
      </c>
      <c r="AC5480" t="s">
        <v>48</v>
      </c>
      <c r="AD5480" t="s">
        <v>49</v>
      </c>
      <c r="AE5480" t="s">
        <v>50</v>
      </c>
      <c r="AF5480">
        <v>0</v>
      </c>
      <c r="AG5480" t="s">
        <v>56</v>
      </c>
      <c r="AH5480" t="str">
        <f>"Trad IRN"</f>
        <v>Trad IRN</v>
      </c>
      <c r="AI5480" t="str">
        <f>"Bldg IRN"</f>
        <v>Bldg IRN</v>
      </c>
      <c r="AJ5480" t="s">
        <v>48</v>
      </c>
      <c r="AK5480" t="s">
        <v>48</v>
      </c>
      <c r="AL5480" t="s">
        <v>53</v>
      </c>
      <c r="AM5480">
        <v>1036.06</v>
      </c>
      <c r="AN5480">
        <v>1113.0999999999999</v>
      </c>
      <c r="AO5480">
        <v>15</v>
      </c>
    </row>
    <row r="5481" spans="1:41" x14ac:dyDescent="0.3">
      <c r="A5481" t="str">
        <f>"Trad IRN"</f>
        <v>Trad IRN</v>
      </c>
      <c r="B5481" t="str">
        <f>"Bldg IRN"</f>
        <v>Bldg IRN</v>
      </c>
      <c r="C5481" t="s">
        <v>41</v>
      </c>
      <c r="D5481" t="s">
        <v>3</v>
      </c>
      <c r="E5481" t="s">
        <v>80</v>
      </c>
      <c r="F5481" t="s">
        <v>81</v>
      </c>
      <c r="G5481" t="s">
        <v>82</v>
      </c>
      <c r="H5481" t="s">
        <v>83</v>
      </c>
      <c r="I5481" t="str">
        <f>"Trad IRN"</f>
        <v>Trad IRN</v>
      </c>
      <c r="J5481" t="s">
        <v>43</v>
      </c>
      <c r="K5481" t="s">
        <v>44</v>
      </c>
      <c r="L5481" t="s">
        <v>45</v>
      </c>
      <c r="M5481" t="s">
        <v>46</v>
      </c>
      <c r="N5481" t="str">
        <f t="shared" ref="N5481:N5488" si="539">"08/18/2022"</f>
        <v>08/18/2022</v>
      </c>
      <c r="O5481" t="str">
        <f t="shared" si="538"/>
        <v>12/31/2500</v>
      </c>
      <c r="P5481">
        <v>1</v>
      </c>
      <c r="Q5481">
        <v>1</v>
      </c>
      <c r="S5481">
        <v>1</v>
      </c>
      <c r="T5481">
        <v>1</v>
      </c>
      <c r="U5481">
        <v>0</v>
      </c>
      <c r="V5481" t="str">
        <f>"Trad IRN"</f>
        <v>Trad IRN</v>
      </c>
      <c r="W5481">
        <v>100</v>
      </c>
      <c r="X5481" t="s">
        <v>47</v>
      </c>
      <c r="Z5481" t="s">
        <v>47</v>
      </c>
      <c r="AB5481" t="str">
        <f>"05"</f>
        <v>05</v>
      </c>
      <c r="AC5481" t="s">
        <v>48</v>
      </c>
      <c r="AD5481" t="s">
        <v>49</v>
      </c>
      <c r="AE5481" t="s">
        <v>50</v>
      </c>
      <c r="AF5481">
        <v>0</v>
      </c>
      <c r="AG5481" t="s">
        <v>56</v>
      </c>
      <c r="AH5481" t="str">
        <f>"Trad IRN"</f>
        <v>Trad IRN</v>
      </c>
      <c r="AI5481" t="str">
        <f>"Bldg IRN"</f>
        <v>Bldg IRN</v>
      </c>
      <c r="AJ5481" t="s">
        <v>48</v>
      </c>
      <c r="AK5481" t="s">
        <v>48</v>
      </c>
      <c r="AL5481" t="s">
        <v>53</v>
      </c>
      <c r="AM5481">
        <v>1113.0999999999999</v>
      </c>
      <c r="AN5481">
        <v>1113.0999999999999</v>
      </c>
      <c r="AO5481">
        <v>15</v>
      </c>
    </row>
    <row r="5482" spans="1:41" x14ac:dyDescent="0.3">
      <c r="A5482" t="str">
        <f>"Trad IRN"</f>
        <v>Trad IRN</v>
      </c>
      <c r="B5482" t="str">
        <f>"Bldg IRN"</f>
        <v>Bldg IRN</v>
      </c>
      <c r="C5482" t="s">
        <v>41</v>
      </c>
      <c r="D5482" t="s">
        <v>3</v>
      </c>
      <c r="E5482" t="s">
        <v>80</v>
      </c>
      <c r="F5482" t="s">
        <v>81</v>
      </c>
      <c r="G5482" t="s">
        <v>82</v>
      </c>
      <c r="H5482" t="s">
        <v>83</v>
      </c>
      <c r="I5482" t="str">
        <f>"Trad IRN"</f>
        <v>Trad IRN</v>
      </c>
      <c r="J5482" t="s">
        <v>43</v>
      </c>
      <c r="K5482" t="s">
        <v>44</v>
      </c>
      <c r="L5482" t="s">
        <v>45</v>
      </c>
      <c r="M5482" t="s">
        <v>46</v>
      </c>
      <c r="N5482" t="str">
        <f t="shared" si="539"/>
        <v>08/18/2022</v>
      </c>
      <c r="O5482" t="str">
        <f t="shared" si="538"/>
        <v>12/31/2500</v>
      </c>
      <c r="P5482">
        <v>1</v>
      </c>
      <c r="Q5482">
        <v>1</v>
      </c>
      <c r="S5482">
        <v>0</v>
      </c>
      <c r="T5482">
        <v>1</v>
      </c>
      <c r="U5482">
        <v>0</v>
      </c>
      <c r="V5482" t="str">
        <f>"Trad IRN"</f>
        <v>Trad IRN</v>
      </c>
      <c r="W5482">
        <v>100</v>
      </c>
      <c r="X5482" t="s">
        <v>47</v>
      </c>
      <c r="Z5482" t="s">
        <v>47</v>
      </c>
      <c r="AB5482" t="str">
        <f>"03"</f>
        <v>03</v>
      </c>
      <c r="AC5482" t="s">
        <v>48</v>
      </c>
      <c r="AD5482" t="s">
        <v>49</v>
      </c>
      <c r="AE5482" t="s">
        <v>50</v>
      </c>
      <c r="AF5482">
        <v>0</v>
      </c>
      <c r="AG5482" t="s">
        <v>56</v>
      </c>
      <c r="AH5482" t="str">
        <f>"Trad IRN"</f>
        <v>Trad IRN</v>
      </c>
      <c r="AI5482" t="str">
        <f>"Bldg IRN"</f>
        <v>Bldg IRN</v>
      </c>
      <c r="AJ5482" t="s">
        <v>48</v>
      </c>
      <c r="AK5482" t="s">
        <v>48</v>
      </c>
      <c r="AL5482" t="s">
        <v>53</v>
      </c>
      <c r="AM5482">
        <v>1113.0999999999999</v>
      </c>
      <c r="AN5482">
        <v>1113.0999999999999</v>
      </c>
      <c r="AO5482">
        <v>15</v>
      </c>
    </row>
    <row r="5483" spans="1:41" x14ac:dyDescent="0.3">
      <c r="A5483" t="str">
        <f>"Trad IRN"</f>
        <v>Trad IRN</v>
      </c>
      <c r="B5483" t="str">
        <f>"Bldg IRN"</f>
        <v>Bldg IRN</v>
      </c>
      <c r="C5483" t="s">
        <v>41</v>
      </c>
      <c r="D5483" t="s">
        <v>3</v>
      </c>
      <c r="E5483" t="s">
        <v>80</v>
      </c>
      <c r="F5483" t="s">
        <v>81</v>
      </c>
      <c r="G5483" t="s">
        <v>82</v>
      </c>
      <c r="H5483" t="s">
        <v>83</v>
      </c>
      <c r="I5483" t="str">
        <f>"Trad IRN"</f>
        <v>Trad IRN</v>
      </c>
      <c r="J5483" t="s">
        <v>43</v>
      </c>
      <c r="K5483" t="s">
        <v>44</v>
      </c>
      <c r="L5483" t="s">
        <v>45</v>
      </c>
      <c r="M5483" t="s">
        <v>46</v>
      </c>
      <c r="N5483" t="str">
        <f t="shared" si="539"/>
        <v>08/18/2022</v>
      </c>
      <c r="O5483" t="str">
        <f t="shared" si="538"/>
        <v>12/31/2500</v>
      </c>
      <c r="P5483">
        <v>1</v>
      </c>
      <c r="Q5483">
        <v>1</v>
      </c>
      <c r="S5483">
        <v>0</v>
      </c>
      <c r="T5483">
        <v>1</v>
      </c>
      <c r="U5483">
        <v>0</v>
      </c>
      <c r="V5483" t="str">
        <f>"Trad IRN"</f>
        <v>Trad IRN</v>
      </c>
      <c r="W5483">
        <v>100</v>
      </c>
      <c r="X5483" t="s">
        <v>47</v>
      </c>
      <c r="Z5483" t="s">
        <v>47</v>
      </c>
      <c r="AB5483" t="s">
        <v>57</v>
      </c>
      <c r="AC5483" t="s">
        <v>48</v>
      </c>
      <c r="AD5483" t="s">
        <v>49</v>
      </c>
      <c r="AE5483" t="s">
        <v>55</v>
      </c>
      <c r="AF5483">
        <v>0</v>
      </c>
      <c r="AG5483" t="s">
        <v>56</v>
      </c>
      <c r="AH5483" t="str">
        <f>"Trad IRN"</f>
        <v>Trad IRN</v>
      </c>
      <c r="AI5483" t="str">
        <f>"Bldg IRN"</f>
        <v>Bldg IRN</v>
      </c>
      <c r="AJ5483" t="s">
        <v>48</v>
      </c>
      <c r="AK5483" t="s">
        <v>48</v>
      </c>
      <c r="AL5483" t="s">
        <v>53</v>
      </c>
      <c r="AM5483">
        <v>1113.0999999999999</v>
      </c>
      <c r="AN5483">
        <v>1113.0999999999999</v>
      </c>
      <c r="AO5483">
        <v>15</v>
      </c>
    </row>
    <row r="5484" spans="1:41" x14ac:dyDescent="0.3">
      <c r="A5484" t="str">
        <f>"Trad IRN"</f>
        <v>Trad IRN</v>
      </c>
      <c r="B5484" t="str">
        <f>"Bldg IRN"</f>
        <v>Bldg IRN</v>
      </c>
      <c r="C5484" t="s">
        <v>41</v>
      </c>
      <c r="D5484" t="s">
        <v>3</v>
      </c>
      <c r="E5484" t="s">
        <v>80</v>
      </c>
      <c r="F5484" t="s">
        <v>81</v>
      </c>
      <c r="G5484" t="s">
        <v>82</v>
      </c>
      <c r="H5484" t="s">
        <v>83</v>
      </c>
      <c r="I5484" t="str">
        <f>"Trad IRN"</f>
        <v>Trad IRN</v>
      </c>
      <c r="J5484" t="s">
        <v>43</v>
      </c>
      <c r="K5484" t="s">
        <v>44</v>
      </c>
      <c r="L5484" t="s">
        <v>45</v>
      </c>
      <c r="M5484" t="s">
        <v>46</v>
      </c>
      <c r="N5484" t="str">
        <f t="shared" si="539"/>
        <v>08/18/2022</v>
      </c>
      <c r="O5484" t="str">
        <f t="shared" si="538"/>
        <v>12/31/2500</v>
      </c>
      <c r="P5484">
        <v>1</v>
      </c>
      <c r="Q5484">
        <v>1</v>
      </c>
      <c r="S5484">
        <v>0</v>
      </c>
      <c r="T5484">
        <v>1</v>
      </c>
      <c r="U5484">
        <v>0</v>
      </c>
      <c r="V5484" t="str">
        <f>"Trad IRN"</f>
        <v>Trad IRN</v>
      </c>
      <c r="W5484">
        <v>100</v>
      </c>
      <c r="X5484" t="s">
        <v>47</v>
      </c>
      <c r="Z5484" t="s">
        <v>47</v>
      </c>
      <c r="AB5484" t="str">
        <f>"03"</f>
        <v>03</v>
      </c>
      <c r="AC5484" t="s">
        <v>48</v>
      </c>
      <c r="AD5484" t="s">
        <v>49</v>
      </c>
      <c r="AE5484" t="s">
        <v>50</v>
      </c>
      <c r="AF5484">
        <v>0</v>
      </c>
      <c r="AG5484" t="s">
        <v>56</v>
      </c>
      <c r="AH5484" t="str">
        <f>"Trad IRN"</f>
        <v>Trad IRN</v>
      </c>
      <c r="AI5484" t="str">
        <f>"Bldg IRN"</f>
        <v>Bldg IRN</v>
      </c>
      <c r="AJ5484" t="s">
        <v>48</v>
      </c>
      <c r="AK5484" t="s">
        <v>48</v>
      </c>
      <c r="AL5484" t="s">
        <v>53</v>
      </c>
      <c r="AM5484">
        <v>1113.0999999999999</v>
      </c>
      <c r="AN5484">
        <v>1113.0999999999999</v>
      </c>
      <c r="AO5484">
        <v>15</v>
      </c>
    </row>
    <row r="5485" spans="1:41" x14ac:dyDescent="0.3">
      <c r="A5485" t="str">
        <f>"Trad IRN"</f>
        <v>Trad IRN</v>
      </c>
      <c r="B5485" t="str">
        <f>"Bldg IRN"</f>
        <v>Bldg IRN</v>
      </c>
      <c r="C5485" t="s">
        <v>41</v>
      </c>
      <c r="D5485" t="s">
        <v>3</v>
      </c>
      <c r="E5485" t="s">
        <v>80</v>
      </c>
      <c r="F5485" t="s">
        <v>81</v>
      </c>
      <c r="G5485" t="s">
        <v>82</v>
      </c>
      <c r="H5485" t="s">
        <v>83</v>
      </c>
      <c r="I5485" t="str">
        <f>"Trad IRN"</f>
        <v>Trad IRN</v>
      </c>
      <c r="J5485" t="s">
        <v>43</v>
      </c>
      <c r="K5485" t="s">
        <v>44</v>
      </c>
      <c r="L5485" t="s">
        <v>45</v>
      </c>
      <c r="M5485" t="s">
        <v>46</v>
      </c>
      <c r="N5485" t="str">
        <f t="shared" si="539"/>
        <v>08/18/2022</v>
      </c>
      <c r="O5485" t="str">
        <f t="shared" si="538"/>
        <v>12/31/2500</v>
      </c>
      <c r="P5485">
        <v>1</v>
      </c>
      <c r="Q5485">
        <v>1</v>
      </c>
      <c r="R5485">
        <v>1</v>
      </c>
      <c r="S5485">
        <v>0</v>
      </c>
      <c r="T5485">
        <v>1</v>
      </c>
      <c r="U5485">
        <v>0</v>
      </c>
      <c r="V5485" t="str">
        <f>"Trad IRN"</f>
        <v>Trad IRN</v>
      </c>
      <c r="W5485">
        <v>100</v>
      </c>
      <c r="X5485" t="s">
        <v>47</v>
      </c>
      <c r="Z5485" t="s">
        <v>47</v>
      </c>
      <c r="AB5485" t="str">
        <f>"01"</f>
        <v>01</v>
      </c>
      <c r="AC5485" t="str">
        <f>"12"</f>
        <v>12</v>
      </c>
      <c r="AD5485" t="str">
        <f>"6"</f>
        <v>6</v>
      </c>
      <c r="AE5485" t="s">
        <v>50</v>
      </c>
      <c r="AF5485">
        <v>0</v>
      </c>
      <c r="AG5485" t="s">
        <v>56</v>
      </c>
      <c r="AH5485" t="str">
        <f>"Trad IRN"</f>
        <v>Trad IRN</v>
      </c>
      <c r="AI5485" t="str">
        <f>"Bldg IRN"</f>
        <v>Bldg IRN</v>
      </c>
      <c r="AJ5485" t="s">
        <v>48</v>
      </c>
      <c r="AK5485" t="s">
        <v>48</v>
      </c>
      <c r="AL5485" t="s">
        <v>53</v>
      </c>
      <c r="AM5485">
        <v>1113.0999999999999</v>
      </c>
      <c r="AN5485">
        <v>1113.0999999999999</v>
      </c>
      <c r="AO5485">
        <v>15</v>
      </c>
    </row>
    <row r="5486" spans="1:41" x14ac:dyDescent="0.3">
      <c r="A5486" t="str">
        <f>"Trad IRN"</f>
        <v>Trad IRN</v>
      </c>
      <c r="B5486" t="str">
        <f>"Bldg IRN"</f>
        <v>Bldg IRN</v>
      </c>
      <c r="C5486" t="s">
        <v>41</v>
      </c>
      <c r="D5486" t="s">
        <v>3</v>
      </c>
      <c r="E5486" t="s">
        <v>80</v>
      </c>
      <c r="F5486" t="s">
        <v>81</v>
      </c>
      <c r="G5486" t="s">
        <v>82</v>
      </c>
      <c r="H5486" t="s">
        <v>83</v>
      </c>
      <c r="I5486" t="str">
        <f>"Trad IRN"</f>
        <v>Trad IRN</v>
      </c>
      <c r="J5486" t="s">
        <v>43</v>
      </c>
      <c r="K5486" t="s">
        <v>44</v>
      </c>
      <c r="L5486" t="s">
        <v>45</v>
      </c>
      <c r="M5486" t="s">
        <v>46</v>
      </c>
      <c r="N5486" t="str">
        <f t="shared" si="539"/>
        <v>08/18/2022</v>
      </c>
      <c r="O5486" t="str">
        <f t="shared" si="538"/>
        <v>12/31/2500</v>
      </c>
      <c r="P5486">
        <v>1</v>
      </c>
      <c r="Q5486">
        <v>1</v>
      </c>
      <c r="S5486">
        <v>0</v>
      </c>
      <c r="T5486">
        <v>1</v>
      </c>
      <c r="U5486">
        <v>0</v>
      </c>
      <c r="V5486" t="str">
        <f>"Trad IRN"</f>
        <v>Trad IRN</v>
      </c>
      <c r="W5486">
        <v>100</v>
      </c>
      <c r="X5486" t="s">
        <v>47</v>
      </c>
      <c r="Z5486" t="s">
        <v>47</v>
      </c>
      <c r="AB5486" t="str">
        <f>"01"</f>
        <v>01</v>
      </c>
      <c r="AC5486" t="s">
        <v>48</v>
      </c>
      <c r="AD5486" t="s">
        <v>49</v>
      </c>
      <c r="AE5486" t="s">
        <v>55</v>
      </c>
      <c r="AF5486">
        <v>0</v>
      </c>
      <c r="AG5486" t="s">
        <v>56</v>
      </c>
      <c r="AH5486" t="str">
        <f>"Trad IRN"</f>
        <v>Trad IRN</v>
      </c>
      <c r="AI5486" t="str">
        <f>"Bldg IRN"</f>
        <v>Bldg IRN</v>
      </c>
      <c r="AJ5486" t="s">
        <v>48</v>
      </c>
      <c r="AK5486" t="s">
        <v>48</v>
      </c>
      <c r="AL5486" t="s">
        <v>53</v>
      </c>
      <c r="AM5486">
        <v>1113.0999999999999</v>
      </c>
      <c r="AN5486">
        <v>1113.0999999999999</v>
      </c>
      <c r="AO5486">
        <v>15</v>
      </c>
    </row>
    <row r="5487" spans="1:41" x14ac:dyDescent="0.3">
      <c r="A5487" t="str">
        <f>"Trad IRN"</f>
        <v>Trad IRN</v>
      </c>
      <c r="B5487" t="str">
        <f>"Bldg IRN"</f>
        <v>Bldg IRN</v>
      </c>
      <c r="C5487" t="s">
        <v>41</v>
      </c>
      <c r="D5487" t="s">
        <v>3</v>
      </c>
      <c r="E5487" t="s">
        <v>80</v>
      </c>
      <c r="F5487" t="s">
        <v>81</v>
      </c>
      <c r="G5487" t="s">
        <v>82</v>
      </c>
      <c r="H5487" t="s">
        <v>83</v>
      </c>
      <c r="I5487" t="str">
        <f>"Trad IRN"</f>
        <v>Trad IRN</v>
      </c>
      <c r="J5487" t="s">
        <v>43</v>
      </c>
      <c r="K5487" t="s">
        <v>44</v>
      </c>
      <c r="L5487" t="s">
        <v>45</v>
      </c>
      <c r="M5487" t="s">
        <v>46</v>
      </c>
      <c r="N5487" t="str">
        <f t="shared" si="539"/>
        <v>08/18/2022</v>
      </c>
      <c r="O5487" t="str">
        <f t="shared" si="538"/>
        <v>12/31/2500</v>
      </c>
      <c r="P5487">
        <v>1</v>
      </c>
      <c r="Q5487">
        <v>1</v>
      </c>
      <c r="S5487">
        <v>0</v>
      </c>
      <c r="T5487">
        <v>1</v>
      </c>
      <c r="U5487">
        <v>0</v>
      </c>
      <c r="V5487" t="str">
        <f>"Trad IRN"</f>
        <v>Trad IRN</v>
      </c>
      <c r="W5487">
        <v>100</v>
      </c>
      <c r="X5487" t="s">
        <v>47</v>
      </c>
      <c r="Z5487" t="s">
        <v>47</v>
      </c>
      <c r="AB5487" t="str">
        <f>"05"</f>
        <v>05</v>
      </c>
      <c r="AC5487" t="s">
        <v>48</v>
      </c>
      <c r="AD5487" t="s">
        <v>49</v>
      </c>
      <c r="AE5487" t="s">
        <v>50</v>
      </c>
      <c r="AF5487">
        <v>0</v>
      </c>
      <c r="AG5487" t="s">
        <v>56</v>
      </c>
      <c r="AH5487" t="str">
        <f>"Trad IRN"</f>
        <v>Trad IRN</v>
      </c>
      <c r="AI5487" t="str">
        <f>"Bldg IRN"</f>
        <v>Bldg IRN</v>
      </c>
      <c r="AJ5487" t="s">
        <v>48</v>
      </c>
      <c r="AK5487" t="s">
        <v>48</v>
      </c>
      <c r="AL5487" t="s">
        <v>53</v>
      </c>
      <c r="AM5487">
        <v>1113.0999999999999</v>
      </c>
      <c r="AN5487">
        <v>1113.0999999999999</v>
      </c>
      <c r="AO5487">
        <v>15</v>
      </c>
    </row>
    <row r="5488" spans="1:41" x14ac:dyDescent="0.3">
      <c r="A5488" t="str">
        <f>"Trad IRN"</f>
        <v>Trad IRN</v>
      </c>
      <c r="B5488" t="str">
        <f>"Bldg IRN"</f>
        <v>Bldg IRN</v>
      </c>
      <c r="C5488" t="s">
        <v>41</v>
      </c>
      <c r="D5488" t="s">
        <v>3</v>
      </c>
      <c r="E5488" t="s">
        <v>80</v>
      </c>
      <c r="F5488" t="s">
        <v>81</v>
      </c>
      <c r="G5488" t="s">
        <v>82</v>
      </c>
      <c r="H5488" t="s">
        <v>83</v>
      </c>
      <c r="I5488" t="str">
        <f>"Trad IRN"</f>
        <v>Trad IRN</v>
      </c>
      <c r="J5488" t="s">
        <v>43</v>
      </c>
      <c r="K5488" t="s">
        <v>44</v>
      </c>
      <c r="L5488" t="s">
        <v>45</v>
      </c>
      <c r="M5488" t="s">
        <v>46</v>
      </c>
      <c r="N5488" t="str">
        <f t="shared" si="539"/>
        <v>08/18/2022</v>
      </c>
      <c r="O5488" t="str">
        <f t="shared" si="538"/>
        <v>12/31/2500</v>
      </c>
      <c r="P5488">
        <v>1</v>
      </c>
      <c r="Q5488">
        <v>1</v>
      </c>
      <c r="S5488">
        <v>0</v>
      </c>
      <c r="T5488">
        <v>1</v>
      </c>
      <c r="U5488">
        <v>0</v>
      </c>
      <c r="V5488" t="str">
        <f>"Trad IRN"</f>
        <v>Trad IRN</v>
      </c>
      <c r="W5488">
        <v>100</v>
      </c>
      <c r="X5488" t="s">
        <v>47</v>
      </c>
      <c r="Z5488" t="s">
        <v>47</v>
      </c>
      <c r="AB5488" t="str">
        <f>"04"</f>
        <v>04</v>
      </c>
      <c r="AC5488" t="s">
        <v>48</v>
      </c>
      <c r="AD5488" t="s">
        <v>49</v>
      </c>
      <c r="AE5488" t="s">
        <v>55</v>
      </c>
      <c r="AF5488">
        <v>0</v>
      </c>
      <c r="AG5488" t="s">
        <v>56</v>
      </c>
      <c r="AH5488" t="str">
        <f>"Trad IRN"</f>
        <v>Trad IRN</v>
      </c>
      <c r="AI5488" t="str">
        <f>"Bldg IRN"</f>
        <v>Bldg IRN</v>
      </c>
      <c r="AJ5488" t="s">
        <v>48</v>
      </c>
      <c r="AK5488" t="s">
        <v>48</v>
      </c>
      <c r="AL5488" t="s">
        <v>53</v>
      </c>
      <c r="AM5488">
        <v>1113.0999999999999</v>
      </c>
      <c r="AN5488">
        <v>1113.0999999999999</v>
      </c>
      <c r="AO5488">
        <v>15</v>
      </c>
    </row>
    <row r="5489" spans="1:41" x14ac:dyDescent="0.3">
      <c r="A5489" t="str">
        <f>"Trad IRN"</f>
        <v>Trad IRN</v>
      </c>
      <c r="B5489" t="str">
        <f>"Bldg IRN"</f>
        <v>Bldg IRN</v>
      </c>
      <c r="C5489" t="s">
        <v>41</v>
      </c>
      <c r="D5489" t="s">
        <v>3</v>
      </c>
      <c r="E5489" t="s">
        <v>80</v>
      </c>
      <c r="F5489" t="s">
        <v>81</v>
      </c>
      <c r="G5489" t="s">
        <v>82</v>
      </c>
      <c r="H5489" t="s">
        <v>83</v>
      </c>
      <c r="I5489" t="str">
        <f>"Trad IRN"</f>
        <v>Trad IRN</v>
      </c>
      <c r="J5489" t="s">
        <v>43</v>
      </c>
      <c r="K5489" t="s">
        <v>44</v>
      </c>
      <c r="L5489" t="s">
        <v>45</v>
      </c>
      <c r="M5489" t="s">
        <v>46</v>
      </c>
      <c r="N5489" t="str">
        <f>"09/30/2022"</f>
        <v>09/30/2022</v>
      </c>
      <c r="O5489" t="str">
        <f t="shared" si="538"/>
        <v>12/31/2500</v>
      </c>
      <c r="P5489">
        <v>0.84427300000000005</v>
      </c>
      <c r="Q5489">
        <v>0.84427300000000005</v>
      </c>
      <c r="S5489">
        <v>0</v>
      </c>
      <c r="T5489">
        <v>0.84427300000000005</v>
      </c>
      <c r="U5489">
        <v>0</v>
      </c>
      <c r="V5489" t="str">
        <f>"Trad IRN"</f>
        <v>Trad IRN</v>
      </c>
      <c r="W5489">
        <v>100</v>
      </c>
      <c r="X5489" t="s">
        <v>47</v>
      </c>
      <c r="Z5489" t="s">
        <v>47</v>
      </c>
      <c r="AB5489" t="str">
        <f>"04"</f>
        <v>04</v>
      </c>
      <c r="AC5489" t="s">
        <v>48</v>
      </c>
      <c r="AD5489" t="s">
        <v>49</v>
      </c>
      <c r="AE5489" t="s">
        <v>50</v>
      </c>
      <c r="AF5489">
        <v>0</v>
      </c>
      <c r="AG5489" t="s">
        <v>56</v>
      </c>
      <c r="AH5489" t="str">
        <f>"Trad IRN"</f>
        <v>Trad IRN</v>
      </c>
      <c r="AI5489" t="str">
        <f>"Bldg IRN"</f>
        <v>Bldg IRN</v>
      </c>
      <c r="AJ5489" t="s">
        <v>48</v>
      </c>
      <c r="AK5489" t="s">
        <v>48</v>
      </c>
      <c r="AL5489" t="s">
        <v>53</v>
      </c>
      <c r="AM5489">
        <v>939.76</v>
      </c>
      <c r="AN5489">
        <v>1113.0999999999999</v>
      </c>
      <c r="AO5489">
        <v>15</v>
      </c>
    </row>
    <row r="5490" spans="1:41" x14ac:dyDescent="0.3">
      <c r="A5490" t="str">
        <f>"Trad IRN"</f>
        <v>Trad IRN</v>
      </c>
      <c r="B5490" t="str">
        <f>"Bldg IRN"</f>
        <v>Bldg IRN</v>
      </c>
      <c r="C5490" t="s">
        <v>41</v>
      </c>
      <c r="D5490" t="s">
        <v>3</v>
      </c>
      <c r="E5490" t="s">
        <v>80</v>
      </c>
      <c r="F5490" t="s">
        <v>81</v>
      </c>
      <c r="G5490" t="s">
        <v>82</v>
      </c>
      <c r="H5490" t="s">
        <v>83</v>
      </c>
      <c r="I5490" t="str">
        <f>"Trad IRN"</f>
        <v>Trad IRN</v>
      </c>
      <c r="J5490" t="s">
        <v>43</v>
      </c>
      <c r="K5490" t="s">
        <v>44</v>
      </c>
      <c r="L5490" t="s">
        <v>45</v>
      </c>
      <c r="M5490" t="s">
        <v>46</v>
      </c>
      <c r="N5490" t="str">
        <f t="shared" ref="N5490:N5505" si="540">"08/18/2022"</f>
        <v>08/18/2022</v>
      </c>
      <c r="O5490" t="str">
        <f t="shared" si="538"/>
        <v>12/31/2500</v>
      </c>
      <c r="P5490">
        <v>1</v>
      </c>
      <c r="Q5490">
        <v>1</v>
      </c>
      <c r="S5490">
        <v>0</v>
      </c>
      <c r="T5490">
        <v>1</v>
      </c>
      <c r="U5490">
        <v>0</v>
      </c>
      <c r="V5490" t="str">
        <f>"Trad IRN"</f>
        <v>Trad IRN</v>
      </c>
      <c r="W5490">
        <v>100</v>
      </c>
      <c r="X5490" t="s">
        <v>47</v>
      </c>
      <c r="Z5490" t="s">
        <v>47</v>
      </c>
      <c r="AB5490" t="str">
        <f>"02"</f>
        <v>02</v>
      </c>
      <c r="AC5490" t="s">
        <v>48</v>
      </c>
      <c r="AD5490" t="s">
        <v>49</v>
      </c>
      <c r="AE5490" t="s">
        <v>50</v>
      </c>
      <c r="AF5490">
        <v>0</v>
      </c>
      <c r="AG5490" t="s">
        <v>56</v>
      </c>
      <c r="AH5490" t="str">
        <f>"Trad IRN"</f>
        <v>Trad IRN</v>
      </c>
      <c r="AI5490" t="str">
        <f>"Bldg IRN"</f>
        <v>Bldg IRN</v>
      </c>
      <c r="AJ5490" t="s">
        <v>48</v>
      </c>
      <c r="AK5490" t="s">
        <v>48</v>
      </c>
      <c r="AL5490" t="s">
        <v>53</v>
      </c>
      <c r="AM5490">
        <v>1113.0999999999999</v>
      </c>
      <c r="AN5490">
        <v>1113.0999999999999</v>
      </c>
      <c r="AO5490">
        <v>15</v>
      </c>
    </row>
    <row r="5491" spans="1:41" x14ac:dyDescent="0.3">
      <c r="A5491" t="str">
        <f>"Trad IRN"</f>
        <v>Trad IRN</v>
      </c>
      <c r="B5491" t="str">
        <f>"Bldg IRN"</f>
        <v>Bldg IRN</v>
      </c>
      <c r="C5491" t="s">
        <v>41</v>
      </c>
      <c r="D5491" t="s">
        <v>3</v>
      </c>
      <c r="E5491" t="s">
        <v>80</v>
      </c>
      <c r="F5491" t="s">
        <v>81</v>
      </c>
      <c r="G5491" t="s">
        <v>82</v>
      </c>
      <c r="H5491" t="s">
        <v>83</v>
      </c>
      <c r="I5491" t="str">
        <f>"Trad IRN"</f>
        <v>Trad IRN</v>
      </c>
      <c r="J5491" t="s">
        <v>43</v>
      </c>
      <c r="K5491" t="s">
        <v>44</v>
      </c>
      <c r="L5491" t="s">
        <v>45</v>
      </c>
      <c r="M5491" t="s">
        <v>46</v>
      </c>
      <c r="N5491" t="str">
        <f t="shared" si="540"/>
        <v>08/18/2022</v>
      </c>
      <c r="O5491" t="str">
        <f t="shared" si="538"/>
        <v>12/31/2500</v>
      </c>
      <c r="P5491">
        <v>1</v>
      </c>
      <c r="Q5491">
        <v>1</v>
      </c>
      <c r="S5491">
        <v>0</v>
      </c>
      <c r="T5491">
        <v>1</v>
      </c>
      <c r="U5491">
        <v>0</v>
      </c>
      <c r="V5491" t="str">
        <f>"Trad IRN"</f>
        <v>Trad IRN</v>
      </c>
      <c r="W5491">
        <v>100</v>
      </c>
      <c r="X5491" t="s">
        <v>47</v>
      </c>
      <c r="Z5491" t="s">
        <v>47</v>
      </c>
      <c r="AB5491" t="str">
        <f>"03"</f>
        <v>03</v>
      </c>
      <c r="AC5491" t="s">
        <v>48</v>
      </c>
      <c r="AD5491" t="s">
        <v>49</v>
      </c>
      <c r="AE5491" t="s">
        <v>50</v>
      </c>
      <c r="AF5491">
        <v>0</v>
      </c>
      <c r="AG5491" t="s">
        <v>56</v>
      </c>
      <c r="AH5491" t="str">
        <f>"Trad IRN"</f>
        <v>Trad IRN</v>
      </c>
      <c r="AI5491" t="str">
        <f>"Bldg IRN"</f>
        <v>Bldg IRN</v>
      </c>
      <c r="AJ5491" t="s">
        <v>48</v>
      </c>
      <c r="AK5491" t="s">
        <v>48</v>
      </c>
      <c r="AL5491" t="s">
        <v>53</v>
      </c>
      <c r="AM5491">
        <v>1113.0999999999999</v>
      </c>
      <c r="AN5491">
        <v>1113.0999999999999</v>
      </c>
      <c r="AO5491">
        <v>15</v>
      </c>
    </row>
    <row r="5492" spans="1:41" x14ac:dyDescent="0.3">
      <c r="A5492" t="str">
        <f>"Trad IRN"</f>
        <v>Trad IRN</v>
      </c>
      <c r="B5492" t="str">
        <f>"Bldg IRN"</f>
        <v>Bldg IRN</v>
      </c>
      <c r="C5492" t="s">
        <v>41</v>
      </c>
      <c r="D5492" t="s">
        <v>3</v>
      </c>
      <c r="E5492" t="s">
        <v>80</v>
      </c>
      <c r="F5492" t="s">
        <v>81</v>
      </c>
      <c r="G5492" t="s">
        <v>82</v>
      </c>
      <c r="H5492" t="s">
        <v>83</v>
      </c>
      <c r="I5492" t="str">
        <f>"Trad IRN"</f>
        <v>Trad IRN</v>
      </c>
      <c r="J5492" t="s">
        <v>43</v>
      </c>
      <c r="K5492" t="s">
        <v>44</v>
      </c>
      <c r="L5492" t="s">
        <v>45</v>
      </c>
      <c r="M5492" t="s">
        <v>46</v>
      </c>
      <c r="N5492" t="str">
        <f t="shared" si="540"/>
        <v>08/18/2022</v>
      </c>
      <c r="O5492" t="str">
        <f t="shared" si="538"/>
        <v>12/31/2500</v>
      </c>
      <c r="P5492">
        <v>1</v>
      </c>
      <c r="Q5492">
        <v>1</v>
      </c>
      <c r="R5492">
        <v>1</v>
      </c>
      <c r="S5492">
        <v>0</v>
      </c>
      <c r="T5492">
        <v>1</v>
      </c>
      <c r="U5492">
        <v>0</v>
      </c>
      <c r="V5492" t="str">
        <f>"Trad IRN"</f>
        <v>Trad IRN</v>
      </c>
      <c r="W5492">
        <v>100</v>
      </c>
      <c r="X5492" t="s">
        <v>47</v>
      </c>
      <c r="Z5492" t="s">
        <v>47</v>
      </c>
      <c r="AB5492" t="str">
        <f>"02"</f>
        <v>02</v>
      </c>
      <c r="AC5492" t="str">
        <f>"05"</f>
        <v>05</v>
      </c>
      <c r="AD5492" t="str">
        <f>"1"</f>
        <v>1</v>
      </c>
      <c r="AE5492" t="s">
        <v>50</v>
      </c>
      <c r="AF5492">
        <v>0</v>
      </c>
      <c r="AG5492" t="s">
        <v>56</v>
      </c>
      <c r="AH5492" t="str">
        <f>"Trad IRN"</f>
        <v>Trad IRN</v>
      </c>
      <c r="AI5492" t="str">
        <f>"Bldg IRN"</f>
        <v>Bldg IRN</v>
      </c>
      <c r="AJ5492" t="s">
        <v>48</v>
      </c>
      <c r="AK5492" t="s">
        <v>48</v>
      </c>
      <c r="AL5492" t="s">
        <v>53</v>
      </c>
      <c r="AM5492">
        <v>1113.0999999999999</v>
      </c>
      <c r="AN5492">
        <v>1113.0999999999999</v>
      </c>
      <c r="AO5492">
        <v>15</v>
      </c>
    </row>
    <row r="5493" spans="1:41" x14ac:dyDescent="0.3">
      <c r="A5493" t="str">
        <f>"Trad IRN"</f>
        <v>Trad IRN</v>
      </c>
      <c r="B5493" t="str">
        <f>"Bldg IRN"</f>
        <v>Bldg IRN</v>
      </c>
      <c r="C5493" t="s">
        <v>41</v>
      </c>
      <c r="D5493" t="s">
        <v>3</v>
      </c>
      <c r="E5493" t="s">
        <v>80</v>
      </c>
      <c r="F5493" t="s">
        <v>81</v>
      </c>
      <c r="G5493" t="s">
        <v>82</v>
      </c>
      <c r="H5493" t="s">
        <v>83</v>
      </c>
      <c r="I5493" t="str">
        <f>"Trad IRN"</f>
        <v>Trad IRN</v>
      </c>
      <c r="J5493" t="s">
        <v>43</v>
      </c>
      <c r="K5493" t="s">
        <v>44</v>
      </c>
      <c r="L5493" t="s">
        <v>45</v>
      </c>
      <c r="M5493" t="s">
        <v>46</v>
      </c>
      <c r="N5493" t="str">
        <f t="shared" si="540"/>
        <v>08/18/2022</v>
      </c>
      <c r="O5493" t="str">
        <f t="shared" si="538"/>
        <v>12/31/2500</v>
      </c>
      <c r="P5493">
        <v>1</v>
      </c>
      <c r="Q5493">
        <v>1</v>
      </c>
      <c r="R5493">
        <v>1</v>
      </c>
      <c r="S5493">
        <v>0</v>
      </c>
      <c r="T5493">
        <v>1</v>
      </c>
      <c r="U5493">
        <v>0</v>
      </c>
      <c r="V5493" t="str">
        <f>"Trad IRN"</f>
        <v>Trad IRN</v>
      </c>
      <c r="W5493">
        <v>100</v>
      </c>
      <c r="X5493" t="s">
        <v>47</v>
      </c>
      <c r="Z5493" t="s">
        <v>47</v>
      </c>
      <c r="AB5493" t="str">
        <f>"05"</f>
        <v>05</v>
      </c>
      <c r="AC5493" t="str">
        <f>"10"</f>
        <v>10</v>
      </c>
      <c r="AD5493" t="str">
        <f>"2"</f>
        <v>2</v>
      </c>
      <c r="AE5493" t="s">
        <v>50</v>
      </c>
      <c r="AF5493">
        <v>0</v>
      </c>
      <c r="AG5493" t="s">
        <v>56</v>
      </c>
      <c r="AH5493" t="str">
        <f>"Trad IRN"</f>
        <v>Trad IRN</v>
      </c>
      <c r="AI5493" t="str">
        <f>"Bldg IRN"</f>
        <v>Bldg IRN</v>
      </c>
      <c r="AJ5493" t="s">
        <v>48</v>
      </c>
      <c r="AK5493" t="s">
        <v>48</v>
      </c>
      <c r="AL5493" t="s">
        <v>53</v>
      </c>
      <c r="AM5493">
        <v>1113.0999999999999</v>
      </c>
      <c r="AN5493">
        <v>1113.0999999999999</v>
      </c>
      <c r="AO5493">
        <v>15</v>
      </c>
    </row>
    <row r="5494" spans="1:41" x14ac:dyDescent="0.3">
      <c r="A5494" t="str">
        <f>"Trad IRN"</f>
        <v>Trad IRN</v>
      </c>
      <c r="B5494" t="str">
        <f>"Bldg IRN"</f>
        <v>Bldg IRN</v>
      </c>
      <c r="C5494" t="s">
        <v>41</v>
      </c>
      <c r="D5494" t="s">
        <v>3</v>
      </c>
      <c r="E5494" t="s">
        <v>80</v>
      </c>
      <c r="F5494" t="s">
        <v>81</v>
      </c>
      <c r="G5494" t="s">
        <v>82</v>
      </c>
      <c r="H5494" t="s">
        <v>83</v>
      </c>
      <c r="I5494" t="str">
        <f>"Trad IRN"</f>
        <v>Trad IRN</v>
      </c>
      <c r="J5494" t="s">
        <v>43</v>
      </c>
      <c r="K5494" t="s">
        <v>44</v>
      </c>
      <c r="L5494" t="s">
        <v>45</v>
      </c>
      <c r="M5494" t="s">
        <v>46</v>
      </c>
      <c r="N5494" t="str">
        <f t="shared" si="540"/>
        <v>08/18/2022</v>
      </c>
      <c r="O5494" t="str">
        <f t="shared" si="538"/>
        <v>12/31/2500</v>
      </c>
      <c r="P5494">
        <v>1</v>
      </c>
      <c r="Q5494">
        <v>1</v>
      </c>
      <c r="S5494">
        <v>0</v>
      </c>
      <c r="T5494">
        <v>1</v>
      </c>
      <c r="U5494">
        <v>0</v>
      </c>
      <c r="V5494" t="str">
        <f>"Trad IRN"</f>
        <v>Trad IRN</v>
      </c>
      <c r="W5494">
        <v>100</v>
      </c>
      <c r="X5494" t="s">
        <v>47</v>
      </c>
      <c r="Z5494" t="s">
        <v>47</v>
      </c>
      <c r="AB5494" t="str">
        <f>"03"</f>
        <v>03</v>
      </c>
      <c r="AC5494" t="s">
        <v>48</v>
      </c>
      <c r="AD5494" t="s">
        <v>49</v>
      </c>
      <c r="AE5494" t="s">
        <v>55</v>
      </c>
      <c r="AF5494">
        <v>0</v>
      </c>
      <c r="AG5494" t="s">
        <v>56</v>
      </c>
      <c r="AH5494" t="str">
        <f>"Trad IRN"</f>
        <v>Trad IRN</v>
      </c>
      <c r="AI5494" t="str">
        <f>"Bldg IRN"</f>
        <v>Bldg IRN</v>
      </c>
      <c r="AJ5494" t="s">
        <v>48</v>
      </c>
      <c r="AK5494" t="s">
        <v>48</v>
      </c>
      <c r="AL5494" t="s">
        <v>53</v>
      </c>
      <c r="AM5494">
        <v>1113.0999999999999</v>
      </c>
      <c r="AN5494">
        <v>1113.0999999999999</v>
      </c>
      <c r="AO5494">
        <v>15</v>
      </c>
    </row>
    <row r="5495" spans="1:41" x14ac:dyDescent="0.3">
      <c r="A5495" t="str">
        <f>"Trad IRN"</f>
        <v>Trad IRN</v>
      </c>
      <c r="B5495" t="str">
        <f>"Bldg IRN"</f>
        <v>Bldg IRN</v>
      </c>
      <c r="C5495" t="s">
        <v>41</v>
      </c>
      <c r="D5495" t="s">
        <v>3</v>
      </c>
      <c r="E5495" t="s">
        <v>80</v>
      </c>
      <c r="F5495" t="s">
        <v>81</v>
      </c>
      <c r="G5495" t="s">
        <v>82</v>
      </c>
      <c r="H5495" t="s">
        <v>83</v>
      </c>
      <c r="I5495" t="str">
        <f>"Trad IRN"</f>
        <v>Trad IRN</v>
      </c>
      <c r="J5495" t="s">
        <v>43</v>
      </c>
      <c r="K5495" t="s">
        <v>44</v>
      </c>
      <c r="L5495" t="s">
        <v>45</v>
      </c>
      <c r="M5495" t="s">
        <v>46</v>
      </c>
      <c r="N5495" t="str">
        <f t="shared" si="540"/>
        <v>08/18/2022</v>
      </c>
      <c r="O5495" t="str">
        <f t="shared" ref="O5495:O5509" si="541">"12/31/2500"</f>
        <v>12/31/2500</v>
      </c>
      <c r="P5495">
        <v>1</v>
      </c>
      <c r="Q5495">
        <v>1</v>
      </c>
      <c r="S5495">
        <v>0</v>
      </c>
      <c r="T5495">
        <v>1</v>
      </c>
      <c r="U5495">
        <v>0</v>
      </c>
      <c r="V5495" t="str">
        <f>"Trad IRN"</f>
        <v>Trad IRN</v>
      </c>
      <c r="W5495">
        <v>100</v>
      </c>
      <c r="X5495" t="s">
        <v>47</v>
      </c>
      <c r="Z5495" t="s">
        <v>47</v>
      </c>
      <c r="AB5495" t="str">
        <f>"05"</f>
        <v>05</v>
      </c>
      <c r="AC5495" t="s">
        <v>48</v>
      </c>
      <c r="AD5495" t="s">
        <v>49</v>
      </c>
      <c r="AE5495" t="s">
        <v>50</v>
      </c>
      <c r="AF5495">
        <v>0</v>
      </c>
      <c r="AG5495" t="s">
        <v>56</v>
      </c>
      <c r="AH5495" t="str">
        <f>"Trad IRN"</f>
        <v>Trad IRN</v>
      </c>
      <c r="AI5495" t="str">
        <f>"Bldg IRN"</f>
        <v>Bldg IRN</v>
      </c>
      <c r="AJ5495" t="s">
        <v>48</v>
      </c>
      <c r="AK5495" t="s">
        <v>48</v>
      </c>
      <c r="AL5495" t="s">
        <v>53</v>
      </c>
      <c r="AM5495">
        <v>1113.0999999999999</v>
      </c>
      <c r="AN5495">
        <v>1113.0999999999999</v>
      </c>
      <c r="AO5495">
        <v>15</v>
      </c>
    </row>
    <row r="5496" spans="1:41" x14ac:dyDescent="0.3">
      <c r="A5496" t="str">
        <f>"Trad IRN"</f>
        <v>Trad IRN</v>
      </c>
      <c r="B5496" t="str">
        <f>"Bldg IRN"</f>
        <v>Bldg IRN</v>
      </c>
      <c r="C5496" t="s">
        <v>41</v>
      </c>
      <c r="D5496" t="s">
        <v>3</v>
      </c>
      <c r="E5496" t="s">
        <v>80</v>
      </c>
      <c r="F5496" t="s">
        <v>81</v>
      </c>
      <c r="G5496" t="s">
        <v>82</v>
      </c>
      <c r="H5496" t="s">
        <v>83</v>
      </c>
      <c r="I5496" t="str">
        <f>"Trad IRN"</f>
        <v>Trad IRN</v>
      </c>
      <c r="J5496" t="s">
        <v>43</v>
      </c>
      <c r="K5496" t="s">
        <v>44</v>
      </c>
      <c r="L5496" t="s">
        <v>45</v>
      </c>
      <c r="M5496" t="s">
        <v>46</v>
      </c>
      <c r="N5496" t="str">
        <f t="shared" si="540"/>
        <v>08/18/2022</v>
      </c>
      <c r="O5496" t="str">
        <f t="shared" si="541"/>
        <v>12/31/2500</v>
      </c>
      <c r="P5496">
        <v>1</v>
      </c>
      <c r="Q5496">
        <v>1</v>
      </c>
      <c r="S5496">
        <v>0</v>
      </c>
      <c r="T5496">
        <v>1</v>
      </c>
      <c r="U5496">
        <v>0</v>
      </c>
      <c r="V5496" t="str">
        <f>"Trad IRN"</f>
        <v>Trad IRN</v>
      </c>
      <c r="W5496">
        <v>100</v>
      </c>
      <c r="X5496" t="s">
        <v>47</v>
      </c>
      <c r="Z5496" t="s">
        <v>47</v>
      </c>
      <c r="AB5496" t="str">
        <f>"03"</f>
        <v>03</v>
      </c>
      <c r="AC5496" t="s">
        <v>48</v>
      </c>
      <c r="AD5496" t="s">
        <v>49</v>
      </c>
      <c r="AE5496" t="s">
        <v>50</v>
      </c>
      <c r="AF5496">
        <v>0</v>
      </c>
      <c r="AG5496" t="s">
        <v>56</v>
      </c>
      <c r="AH5496" t="str">
        <f>"Trad IRN"</f>
        <v>Trad IRN</v>
      </c>
      <c r="AI5496" t="str">
        <f>"Bldg IRN"</f>
        <v>Bldg IRN</v>
      </c>
      <c r="AJ5496" t="s">
        <v>48</v>
      </c>
      <c r="AK5496" t="s">
        <v>48</v>
      </c>
      <c r="AL5496" t="s">
        <v>53</v>
      </c>
      <c r="AM5496">
        <v>1113.0999999999999</v>
      </c>
      <c r="AN5496">
        <v>1113.0999999999999</v>
      </c>
      <c r="AO5496">
        <v>15</v>
      </c>
    </row>
    <row r="5497" spans="1:41" x14ac:dyDescent="0.3">
      <c r="A5497" t="str">
        <f>"Trad IRN"</f>
        <v>Trad IRN</v>
      </c>
      <c r="B5497" t="str">
        <f>"Bldg IRN"</f>
        <v>Bldg IRN</v>
      </c>
      <c r="C5497" t="s">
        <v>41</v>
      </c>
      <c r="D5497" t="s">
        <v>3</v>
      </c>
      <c r="E5497" t="s">
        <v>80</v>
      </c>
      <c r="F5497" t="s">
        <v>81</v>
      </c>
      <c r="G5497" t="s">
        <v>82</v>
      </c>
      <c r="H5497" t="s">
        <v>83</v>
      </c>
      <c r="I5497" t="str">
        <f>"Trad IRN"</f>
        <v>Trad IRN</v>
      </c>
      <c r="J5497" t="s">
        <v>43</v>
      </c>
      <c r="K5497" t="s">
        <v>44</v>
      </c>
      <c r="L5497" t="s">
        <v>45</v>
      </c>
      <c r="M5497" t="s">
        <v>46</v>
      </c>
      <c r="N5497" t="str">
        <f t="shared" si="540"/>
        <v>08/18/2022</v>
      </c>
      <c r="O5497" t="str">
        <f t="shared" si="541"/>
        <v>12/31/2500</v>
      </c>
      <c r="P5497">
        <v>1</v>
      </c>
      <c r="Q5497">
        <v>1</v>
      </c>
      <c r="R5497">
        <v>0.98846500000000004</v>
      </c>
      <c r="S5497">
        <v>0</v>
      </c>
      <c r="T5497">
        <v>1</v>
      </c>
      <c r="U5497">
        <v>0</v>
      </c>
      <c r="V5497" t="str">
        <f>"Trad IRN"</f>
        <v>Trad IRN</v>
      </c>
      <c r="W5497">
        <v>100</v>
      </c>
      <c r="X5497" t="s">
        <v>47</v>
      </c>
      <c r="Z5497" t="s">
        <v>47</v>
      </c>
      <c r="AB5497" t="str">
        <f>"02"</f>
        <v>02</v>
      </c>
      <c r="AC5497" t="str">
        <f>"12"</f>
        <v>12</v>
      </c>
      <c r="AD5497" t="str">
        <f>"6"</f>
        <v>6</v>
      </c>
      <c r="AE5497" t="s">
        <v>50</v>
      </c>
      <c r="AF5497">
        <v>0</v>
      </c>
      <c r="AG5497" t="s">
        <v>56</v>
      </c>
      <c r="AH5497" t="str">
        <f>"Trad IRN"</f>
        <v>Trad IRN</v>
      </c>
      <c r="AI5497" t="str">
        <f>"Bldg IRN"</f>
        <v>Bldg IRN</v>
      </c>
      <c r="AJ5497" t="s">
        <v>48</v>
      </c>
      <c r="AK5497" t="s">
        <v>48</v>
      </c>
      <c r="AL5497" t="s">
        <v>53</v>
      </c>
      <c r="AM5497">
        <v>1113.0999999999999</v>
      </c>
      <c r="AN5497">
        <v>1113.0999999999999</v>
      </c>
      <c r="AO5497">
        <v>15</v>
      </c>
    </row>
    <row r="5498" spans="1:41" x14ac:dyDescent="0.3">
      <c r="A5498" t="str">
        <f>"Trad IRN"</f>
        <v>Trad IRN</v>
      </c>
      <c r="B5498" t="str">
        <f>"Bldg IRN"</f>
        <v>Bldg IRN</v>
      </c>
      <c r="C5498" t="s">
        <v>41</v>
      </c>
      <c r="D5498" t="s">
        <v>3</v>
      </c>
      <c r="E5498" t="s">
        <v>80</v>
      </c>
      <c r="F5498" t="s">
        <v>81</v>
      </c>
      <c r="G5498" t="s">
        <v>82</v>
      </c>
      <c r="H5498" t="s">
        <v>83</v>
      </c>
      <c r="I5498" t="str">
        <f>"Trad IRN"</f>
        <v>Trad IRN</v>
      </c>
      <c r="J5498" t="s">
        <v>43</v>
      </c>
      <c r="K5498" t="s">
        <v>44</v>
      </c>
      <c r="L5498" t="s">
        <v>45</v>
      </c>
      <c r="M5498" t="s">
        <v>46</v>
      </c>
      <c r="N5498" t="str">
        <f t="shared" si="540"/>
        <v>08/18/2022</v>
      </c>
      <c r="O5498" t="str">
        <f t="shared" si="541"/>
        <v>12/31/2500</v>
      </c>
      <c r="P5498">
        <v>1</v>
      </c>
      <c r="Q5498">
        <v>1</v>
      </c>
      <c r="S5498">
        <v>0</v>
      </c>
      <c r="T5498">
        <v>1</v>
      </c>
      <c r="U5498">
        <v>0</v>
      </c>
      <c r="V5498" t="str">
        <f>"Trad IRN"</f>
        <v>Trad IRN</v>
      </c>
      <c r="W5498">
        <v>100</v>
      </c>
      <c r="X5498" t="s">
        <v>47</v>
      </c>
      <c r="Z5498" t="s">
        <v>47</v>
      </c>
      <c r="AB5498" t="str">
        <f>"01"</f>
        <v>01</v>
      </c>
      <c r="AC5498" t="s">
        <v>48</v>
      </c>
      <c r="AD5498" t="s">
        <v>49</v>
      </c>
      <c r="AE5498" t="s">
        <v>55</v>
      </c>
      <c r="AF5498">
        <v>0</v>
      </c>
      <c r="AG5498" t="s">
        <v>56</v>
      </c>
      <c r="AH5498" t="str">
        <f>"Trad IRN"</f>
        <v>Trad IRN</v>
      </c>
      <c r="AI5498" t="str">
        <f>"Bldg IRN"</f>
        <v>Bldg IRN</v>
      </c>
      <c r="AJ5498" t="s">
        <v>48</v>
      </c>
      <c r="AK5498" t="s">
        <v>48</v>
      </c>
      <c r="AL5498" t="s">
        <v>53</v>
      </c>
      <c r="AM5498">
        <v>1113.0999999999999</v>
      </c>
      <c r="AN5498">
        <v>1113.0999999999999</v>
      </c>
      <c r="AO5498">
        <v>15</v>
      </c>
    </row>
    <row r="5499" spans="1:41" x14ac:dyDescent="0.3">
      <c r="A5499" t="str">
        <f>"Trad IRN"</f>
        <v>Trad IRN</v>
      </c>
      <c r="B5499" t="str">
        <f>"Bldg IRN"</f>
        <v>Bldg IRN</v>
      </c>
      <c r="C5499" t="s">
        <v>41</v>
      </c>
      <c r="D5499" t="s">
        <v>3</v>
      </c>
      <c r="E5499" t="s">
        <v>80</v>
      </c>
      <c r="F5499" t="s">
        <v>81</v>
      </c>
      <c r="G5499" t="s">
        <v>82</v>
      </c>
      <c r="H5499" t="s">
        <v>83</v>
      </c>
      <c r="I5499" t="str">
        <f>"Trad IRN"</f>
        <v>Trad IRN</v>
      </c>
      <c r="J5499" t="s">
        <v>43</v>
      </c>
      <c r="K5499" t="s">
        <v>44</v>
      </c>
      <c r="L5499" t="s">
        <v>45</v>
      </c>
      <c r="M5499" t="s">
        <v>61</v>
      </c>
      <c r="N5499" t="str">
        <f t="shared" si="540"/>
        <v>08/18/2022</v>
      </c>
      <c r="O5499" t="str">
        <f t="shared" si="541"/>
        <v>12/31/2500</v>
      </c>
      <c r="P5499">
        <v>1</v>
      </c>
      <c r="Q5499">
        <v>1</v>
      </c>
      <c r="S5499">
        <v>0</v>
      </c>
      <c r="T5499">
        <v>1</v>
      </c>
      <c r="U5499">
        <v>0</v>
      </c>
      <c r="V5499" t="str">
        <f>"Trad IRN"</f>
        <v>Trad IRN</v>
      </c>
      <c r="W5499">
        <v>100</v>
      </c>
      <c r="X5499" t="s">
        <v>47</v>
      </c>
      <c r="Z5499" t="s">
        <v>47</v>
      </c>
      <c r="AB5499" t="s">
        <v>57</v>
      </c>
      <c r="AC5499" t="s">
        <v>48</v>
      </c>
      <c r="AD5499" t="s">
        <v>49</v>
      </c>
      <c r="AE5499" t="s">
        <v>50</v>
      </c>
      <c r="AF5499">
        <v>0</v>
      </c>
      <c r="AG5499" t="s">
        <v>56</v>
      </c>
      <c r="AH5499" t="str">
        <f>"Trad IRN"</f>
        <v>Trad IRN</v>
      </c>
      <c r="AI5499" t="str">
        <f>"Bldg IRN"</f>
        <v>Bldg IRN</v>
      </c>
      <c r="AJ5499" t="s">
        <v>48</v>
      </c>
      <c r="AK5499" t="s">
        <v>48</v>
      </c>
      <c r="AL5499" t="s">
        <v>53</v>
      </c>
      <c r="AM5499">
        <v>1113.0999999999999</v>
      </c>
      <c r="AN5499">
        <v>1113.0999999999999</v>
      </c>
      <c r="AO5499">
        <v>15</v>
      </c>
    </row>
    <row r="5500" spans="1:41" x14ac:dyDescent="0.3">
      <c r="A5500" t="str">
        <f>"Trad IRN"</f>
        <v>Trad IRN</v>
      </c>
      <c r="B5500" t="str">
        <f>"Bldg IRN"</f>
        <v>Bldg IRN</v>
      </c>
      <c r="C5500" t="s">
        <v>41</v>
      </c>
      <c r="D5500" t="s">
        <v>3</v>
      </c>
      <c r="E5500" t="s">
        <v>80</v>
      </c>
      <c r="F5500" t="s">
        <v>81</v>
      </c>
      <c r="G5500" t="s">
        <v>82</v>
      </c>
      <c r="H5500" t="s">
        <v>83</v>
      </c>
      <c r="I5500" t="str">
        <f>"Trad IRN"</f>
        <v>Trad IRN</v>
      </c>
      <c r="J5500" t="s">
        <v>43</v>
      </c>
      <c r="K5500" t="s">
        <v>44</v>
      </c>
      <c r="L5500" t="s">
        <v>45</v>
      </c>
      <c r="M5500" t="s">
        <v>46</v>
      </c>
      <c r="N5500" t="str">
        <f t="shared" si="540"/>
        <v>08/18/2022</v>
      </c>
      <c r="O5500" t="str">
        <f t="shared" si="541"/>
        <v>12/31/2500</v>
      </c>
      <c r="P5500">
        <v>1</v>
      </c>
      <c r="Q5500">
        <v>1</v>
      </c>
      <c r="S5500">
        <v>0</v>
      </c>
      <c r="T5500">
        <v>1</v>
      </c>
      <c r="U5500">
        <v>0</v>
      </c>
      <c r="V5500" t="str">
        <f>"Trad IRN"</f>
        <v>Trad IRN</v>
      </c>
      <c r="W5500">
        <v>100</v>
      </c>
      <c r="X5500" t="s">
        <v>47</v>
      </c>
      <c r="Z5500" t="s">
        <v>47</v>
      </c>
      <c r="AB5500" t="str">
        <f>"03"</f>
        <v>03</v>
      </c>
      <c r="AC5500" t="s">
        <v>48</v>
      </c>
      <c r="AD5500" t="s">
        <v>49</v>
      </c>
      <c r="AE5500" t="s">
        <v>50</v>
      </c>
      <c r="AF5500">
        <v>0</v>
      </c>
      <c r="AG5500" t="s">
        <v>56</v>
      </c>
      <c r="AH5500" t="str">
        <f>"Trad IRN"</f>
        <v>Trad IRN</v>
      </c>
      <c r="AI5500" t="str">
        <f>"Bldg IRN"</f>
        <v>Bldg IRN</v>
      </c>
      <c r="AJ5500" t="s">
        <v>48</v>
      </c>
      <c r="AK5500" t="s">
        <v>48</v>
      </c>
      <c r="AL5500" t="s">
        <v>53</v>
      </c>
      <c r="AM5500">
        <v>1113.0999999999999</v>
      </c>
      <c r="AN5500">
        <v>1113.0999999999999</v>
      </c>
      <c r="AO5500">
        <v>15</v>
      </c>
    </row>
    <row r="5501" spans="1:41" x14ac:dyDescent="0.3">
      <c r="A5501" t="str">
        <f>"Trad IRN"</f>
        <v>Trad IRN</v>
      </c>
      <c r="B5501" t="str">
        <f>"Bldg IRN"</f>
        <v>Bldg IRN</v>
      </c>
      <c r="C5501" t="s">
        <v>41</v>
      </c>
      <c r="D5501" t="s">
        <v>3</v>
      </c>
      <c r="E5501" t="s">
        <v>80</v>
      </c>
      <c r="F5501" t="s">
        <v>81</v>
      </c>
      <c r="G5501" t="s">
        <v>82</v>
      </c>
      <c r="H5501" t="s">
        <v>83</v>
      </c>
      <c r="I5501" t="str">
        <f>"Trad IRN"</f>
        <v>Trad IRN</v>
      </c>
      <c r="J5501" t="s">
        <v>43</v>
      </c>
      <c r="K5501" t="s">
        <v>44</v>
      </c>
      <c r="L5501" t="s">
        <v>45</v>
      </c>
      <c r="M5501" t="s">
        <v>46</v>
      </c>
      <c r="N5501" t="str">
        <f t="shared" si="540"/>
        <v>08/18/2022</v>
      </c>
      <c r="O5501" t="str">
        <f t="shared" si="541"/>
        <v>12/31/2500</v>
      </c>
      <c r="P5501">
        <v>1</v>
      </c>
      <c r="Q5501">
        <v>1</v>
      </c>
      <c r="S5501">
        <v>0</v>
      </c>
      <c r="T5501">
        <v>1</v>
      </c>
      <c r="U5501">
        <v>0</v>
      </c>
      <c r="V5501" t="str">
        <f>"Trad IRN"</f>
        <v>Trad IRN</v>
      </c>
      <c r="W5501">
        <v>100</v>
      </c>
      <c r="X5501" t="s">
        <v>47</v>
      </c>
      <c r="Z5501" t="s">
        <v>47</v>
      </c>
      <c r="AB5501" t="str">
        <f>"02"</f>
        <v>02</v>
      </c>
      <c r="AC5501" t="s">
        <v>48</v>
      </c>
      <c r="AD5501" t="s">
        <v>49</v>
      </c>
      <c r="AE5501" t="s">
        <v>50</v>
      </c>
      <c r="AF5501">
        <v>0</v>
      </c>
      <c r="AG5501" t="s">
        <v>56</v>
      </c>
      <c r="AH5501" t="str">
        <f>"Trad IRN"</f>
        <v>Trad IRN</v>
      </c>
      <c r="AI5501" t="str">
        <f>"Bldg IRN"</f>
        <v>Bldg IRN</v>
      </c>
      <c r="AJ5501" t="s">
        <v>48</v>
      </c>
      <c r="AK5501" t="s">
        <v>48</v>
      </c>
      <c r="AL5501" t="s">
        <v>53</v>
      </c>
      <c r="AM5501">
        <v>1113.0999999999999</v>
      </c>
      <c r="AN5501">
        <v>1113.0999999999999</v>
      </c>
      <c r="AO5501">
        <v>15</v>
      </c>
    </row>
    <row r="5502" spans="1:41" x14ac:dyDescent="0.3">
      <c r="A5502" t="str">
        <f>"Trad IRN"</f>
        <v>Trad IRN</v>
      </c>
      <c r="B5502" t="str">
        <f>"Bldg IRN"</f>
        <v>Bldg IRN</v>
      </c>
      <c r="C5502" t="s">
        <v>41</v>
      </c>
      <c r="D5502" t="s">
        <v>3</v>
      </c>
      <c r="E5502" t="s">
        <v>80</v>
      </c>
      <c r="F5502" t="s">
        <v>81</v>
      </c>
      <c r="G5502" t="s">
        <v>82</v>
      </c>
      <c r="H5502" t="s">
        <v>83</v>
      </c>
      <c r="I5502" t="str">
        <f>"Trad IRN"</f>
        <v>Trad IRN</v>
      </c>
      <c r="J5502" t="s">
        <v>43</v>
      </c>
      <c r="K5502" t="s">
        <v>44</v>
      </c>
      <c r="L5502" t="s">
        <v>45</v>
      </c>
      <c r="M5502" t="s">
        <v>46</v>
      </c>
      <c r="N5502" t="str">
        <f t="shared" si="540"/>
        <v>08/18/2022</v>
      </c>
      <c r="O5502" t="str">
        <f t="shared" si="541"/>
        <v>12/31/2500</v>
      </c>
      <c r="P5502">
        <v>1</v>
      </c>
      <c r="Q5502">
        <v>1</v>
      </c>
      <c r="R5502">
        <v>1</v>
      </c>
      <c r="S5502">
        <v>0</v>
      </c>
      <c r="T5502">
        <v>1</v>
      </c>
      <c r="U5502">
        <v>0</v>
      </c>
      <c r="V5502" t="str">
        <f>"Trad IRN"</f>
        <v>Trad IRN</v>
      </c>
      <c r="W5502">
        <v>100</v>
      </c>
      <c r="X5502" t="s">
        <v>47</v>
      </c>
      <c r="Z5502" t="s">
        <v>47</v>
      </c>
      <c r="AB5502" t="str">
        <f>"05"</f>
        <v>05</v>
      </c>
      <c r="AC5502" t="str">
        <f>"10"</f>
        <v>10</v>
      </c>
      <c r="AD5502" t="str">
        <f>"2"</f>
        <v>2</v>
      </c>
      <c r="AE5502" t="s">
        <v>50</v>
      </c>
      <c r="AF5502">
        <v>0</v>
      </c>
      <c r="AG5502" t="s">
        <v>56</v>
      </c>
      <c r="AH5502" t="str">
        <f>"Trad IRN"</f>
        <v>Trad IRN</v>
      </c>
      <c r="AI5502" t="str">
        <f>"Bldg IRN"</f>
        <v>Bldg IRN</v>
      </c>
      <c r="AJ5502" t="s">
        <v>48</v>
      </c>
      <c r="AK5502" t="s">
        <v>48</v>
      </c>
      <c r="AL5502" t="s">
        <v>53</v>
      </c>
      <c r="AM5502">
        <v>1113.0999999999999</v>
      </c>
      <c r="AN5502">
        <v>1113.0999999999999</v>
      </c>
      <c r="AO5502">
        <v>15</v>
      </c>
    </row>
    <row r="5503" spans="1:41" x14ac:dyDescent="0.3">
      <c r="A5503" t="str">
        <f>"Trad IRN"</f>
        <v>Trad IRN</v>
      </c>
      <c r="B5503" t="str">
        <f>"Bldg IRN"</f>
        <v>Bldg IRN</v>
      </c>
      <c r="C5503" t="s">
        <v>41</v>
      </c>
      <c r="D5503" t="s">
        <v>3</v>
      </c>
      <c r="E5503" t="s">
        <v>80</v>
      </c>
      <c r="F5503" t="s">
        <v>81</v>
      </c>
      <c r="G5503" t="s">
        <v>82</v>
      </c>
      <c r="H5503" t="s">
        <v>83</v>
      </c>
      <c r="I5503" t="str">
        <f>"Trad IRN"</f>
        <v>Trad IRN</v>
      </c>
      <c r="J5503" t="s">
        <v>43</v>
      </c>
      <c r="K5503" t="s">
        <v>44</v>
      </c>
      <c r="L5503" t="s">
        <v>45</v>
      </c>
      <c r="M5503" t="s">
        <v>46</v>
      </c>
      <c r="N5503" t="str">
        <f t="shared" si="540"/>
        <v>08/18/2022</v>
      </c>
      <c r="O5503" t="str">
        <f t="shared" si="541"/>
        <v>12/31/2500</v>
      </c>
      <c r="P5503">
        <v>1</v>
      </c>
      <c r="Q5503">
        <v>1</v>
      </c>
      <c r="S5503">
        <v>0</v>
      </c>
      <c r="T5503">
        <v>1</v>
      </c>
      <c r="U5503">
        <v>0</v>
      </c>
      <c r="V5503" t="str">
        <f>"Trad IRN"</f>
        <v>Trad IRN</v>
      </c>
      <c r="W5503">
        <v>100</v>
      </c>
      <c r="X5503" t="s">
        <v>47</v>
      </c>
      <c r="Z5503" t="s">
        <v>47</v>
      </c>
      <c r="AB5503" t="str">
        <f>"04"</f>
        <v>04</v>
      </c>
      <c r="AC5503" t="s">
        <v>48</v>
      </c>
      <c r="AD5503" t="s">
        <v>49</v>
      </c>
      <c r="AE5503" t="s">
        <v>50</v>
      </c>
      <c r="AF5503">
        <v>0</v>
      </c>
      <c r="AG5503" t="s">
        <v>56</v>
      </c>
      <c r="AH5503" t="str">
        <f>"Trad IRN"</f>
        <v>Trad IRN</v>
      </c>
      <c r="AI5503" t="str">
        <f>"Bldg IRN"</f>
        <v>Bldg IRN</v>
      </c>
      <c r="AJ5503" t="s">
        <v>48</v>
      </c>
      <c r="AK5503" t="s">
        <v>48</v>
      </c>
      <c r="AL5503" t="s">
        <v>53</v>
      </c>
      <c r="AM5503">
        <v>1113.0999999999999</v>
      </c>
      <c r="AN5503">
        <v>1113.0999999999999</v>
      </c>
      <c r="AO5503">
        <v>15</v>
      </c>
    </row>
    <row r="5504" spans="1:41" x14ac:dyDescent="0.3">
      <c r="A5504" t="str">
        <f>"Trad IRN"</f>
        <v>Trad IRN</v>
      </c>
      <c r="B5504" t="str">
        <f>"Bldg IRN"</f>
        <v>Bldg IRN</v>
      </c>
      <c r="C5504" t="s">
        <v>41</v>
      </c>
      <c r="D5504" t="s">
        <v>3</v>
      </c>
      <c r="E5504" t="s">
        <v>80</v>
      </c>
      <c r="F5504" t="s">
        <v>81</v>
      </c>
      <c r="G5504" t="s">
        <v>82</v>
      </c>
      <c r="H5504" t="s">
        <v>83</v>
      </c>
      <c r="I5504" t="str">
        <f>"Trad IRN"</f>
        <v>Trad IRN</v>
      </c>
      <c r="J5504" t="s">
        <v>43</v>
      </c>
      <c r="K5504" t="s">
        <v>44</v>
      </c>
      <c r="L5504" t="s">
        <v>45</v>
      </c>
      <c r="M5504" t="s">
        <v>46</v>
      </c>
      <c r="N5504" t="str">
        <f t="shared" si="540"/>
        <v>08/18/2022</v>
      </c>
      <c r="O5504" t="str">
        <f t="shared" si="541"/>
        <v>12/31/2500</v>
      </c>
      <c r="P5504">
        <v>1</v>
      </c>
      <c r="Q5504">
        <v>1</v>
      </c>
      <c r="S5504">
        <v>0</v>
      </c>
      <c r="T5504">
        <v>1</v>
      </c>
      <c r="U5504">
        <v>0</v>
      </c>
      <c r="V5504" t="str">
        <f>"Trad IRN"</f>
        <v>Trad IRN</v>
      </c>
      <c r="W5504">
        <v>100</v>
      </c>
      <c r="X5504" t="s">
        <v>47</v>
      </c>
      <c r="Z5504" t="s">
        <v>47</v>
      </c>
      <c r="AB5504" t="str">
        <f>"02"</f>
        <v>02</v>
      </c>
      <c r="AC5504" t="s">
        <v>48</v>
      </c>
      <c r="AD5504" t="s">
        <v>49</v>
      </c>
      <c r="AE5504" t="s">
        <v>50</v>
      </c>
      <c r="AF5504">
        <v>0</v>
      </c>
      <c r="AG5504" t="s">
        <v>56</v>
      </c>
      <c r="AH5504" t="str">
        <f>"Trad IRN"</f>
        <v>Trad IRN</v>
      </c>
      <c r="AI5504" t="str">
        <f>"Bldg IRN"</f>
        <v>Bldg IRN</v>
      </c>
      <c r="AJ5504" t="s">
        <v>48</v>
      </c>
      <c r="AK5504" t="s">
        <v>48</v>
      </c>
      <c r="AL5504" t="s">
        <v>53</v>
      </c>
      <c r="AM5504">
        <v>1113.0999999999999</v>
      </c>
      <c r="AN5504">
        <v>1113.0999999999999</v>
      </c>
      <c r="AO5504">
        <v>15</v>
      </c>
    </row>
    <row r="5505" spans="1:41" x14ac:dyDescent="0.3">
      <c r="A5505" t="str">
        <f>"Trad IRN"</f>
        <v>Trad IRN</v>
      </c>
      <c r="B5505" t="str">
        <f>"Bldg IRN"</f>
        <v>Bldg IRN</v>
      </c>
      <c r="C5505" t="s">
        <v>41</v>
      </c>
      <c r="D5505" t="s">
        <v>3</v>
      </c>
      <c r="E5505" t="s">
        <v>80</v>
      </c>
      <c r="F5505" t="s">
        <v>81</v>
      </c>
      <c r="G5505" t="s">
        <v>82</v>
      </c>
      <c r="H5505" t="s">
        <v>83</v>
      </c>
      <c r="I5505" t="str">
        <f>"Trad IRN"</f>
        <v>Trad IRN</v>
      </c>
      <c r="J5505" t="s">
        <v>43</v>
      </c>
      <c r="K5505" t="s">
        <v>44</v>
      </c>
      <c r="L5505" t="s">
        <v>45</v>
      </c>
      <c r="M5505" t="s">
        <v>46</v>
      </c>
      <c r="N5505" t="str">
        <f t="shared" si="540"/>
        <v>08/18/2022</v>
      </c>
      <c r="O5505" t="str">
        <f t="shared" si="541"/>
        <v>12/31/2500</v>
      </c>
      <c r="P5505">
        <v>1</v>
      </c>
      <c r="Q5505">
        <v>1</v>
      </c>
      <c r="S5505">
        <v>0</v>
      </c>
      <c r="T5505">
        <v>1</v>
      </c>
      <c r="U5505">
        <v>0</v>
      </c>
      <c r="V5505" t="str">
        <f>"Trad IRN"</f>
        <v>Trad IRN</v>
      </c>
      <c r="W5505">
        <v>100</v>
      </c>
      <c r="X5505" t="s">
        <v>47</v>
      </c>
      <c r="Z5505" t="s">
        <v>47</v>
      </c>
      <c r="AB5505" t="str">
        <f>"05"</f>
        <v>05</v>
      </c>
      <c r="AC5505" t="s">
        <v>48</v>
      </c>
      <c r="AD5505" t="s">
        <v>49</v>
      </c>
      <c r="AE5505" t="s">
        <v>50</v>
      </c>
      <c r="AF5505">
        <v>0</v>
      </c>
      <c r="AG5505" t="s">
        <v>56</v>
      </c>
      <c r="AH5505" t="str">
        <f>"Trad IRN"</f>
        <v>Trad IRN</v>
      </c>
      <c r="AI5505" t="str">
        <f>"Bldg IRN"</f>
        <v>Bldg IRN</v>
      </c>
      <c r="AJ5505" t="s">
        <v>48</v>
      </c>
      <c r="AK5505" t="s">
        <v>48</v>
      </c>
      <c r="AL5505" t="s">
        <v>53</v>
      </c>
      <c r="AM5505">
        <v>1113.0999999999999</v>
      </c>
      <c r="AN5505">
        <v>1113.0999999999999</v>
      </c>
      <c r="AO5505">
        <v>15</v>
      </c>
    </row>
    <row r="5506" spans="1:41" x14ac:dyDescent="0.3">
      <c r="A5506" t="str">
        <f>"Trad IRN"</f>
        <v>Trad IRN</v>
      </c>
      <c r="B5506" t="str">
        <f>"Bldg IRN"</f>
        <v>Bldg IRN</v>
      </c>
      <c r="C5506" t="s">
        <v>41</v>
      </c>
      <c r="D5506" t="s">
        <v>3</v>
      </c>
      <c r="E5506" t="s">
        <v>80</v>
      </c>
      <c r="F5506" t="s">
        <v>81</v>
      </c>
      <c r="G5506" t="s">
        <v>82</v>
      </c>
      <c r="H5506" t="s">
        <v>83</v>
      </c>
      <c r="I5506" t="str">
        <f>"Trad IRN"</f>
        <v>Trad IRN</v>
      </c>
      <c r="J5506" t="s">
        <v>43</v>
      </c>
      <c r="K5506" t="s">
        <v>44</v>
      </c>
      <c r="L5506" t="s">
        <v>45</v>
      </c>
      <c r="M5506" t="s">
        <v>46</v>
      </c>
      <c r="N5506" t="str">
        <f>"02/06/2023"</f>
        <v>02/06/2023</v>
      </c>
      <c r="O5506" t="str">
        <f t="shared" si="541"/>
        <v>12/31/2500</v>
      </c>
      <c r="P5506">
        <v>0.40950500000000001</v>
      </c>
      <c r="Q5506">
        <v>0.40950500000000001</v>
      </c>
      <c r="S5506">
        <v>0</v>
      </c>
      <c r="T5506">
        <v>0.40950500000000001</v>
      </c>
      <c r="U5506">
        <v>0</v>
      </c>
      <c r="V5506" t="str">
        <f>"Trad IRN"</f>
        <v>Trad IRN</v>
      </c>
      <c r="W5506">
        <v>100</v>
      </c>
      <c r="X5506" t="s">
        <v>47</v>
      </c>
      <c r="Z5506" t="s">
        <v>47</v>
      </c>
      <c r="AB5506" t="str">
        <f>"04"</f>
        <v>04</v>
      </c>
      <c r="AC5506" t="s">
        <v>48</v>
      </c>
      <c r="AD5506" t="s">
        <v>49</v>
      </c>
      <c r="AE5506" t="s">
        <v>50</v>
      </c>
      <c r="AF5506">
        <v>0</v>
      </c>
      <c r="AG5506" t="s">
        <v>56</v>
      </c>
      <c r="AH5506" t="str">
        <f>"Trad IRN"</f>
        <v>Trad IRN</v>
      </c>
      <c r="AI5506" t="str">
        <f>"Bldg IRN"</f>
        <v>Bldg IRN</v>
      </c>
      <c r="AJ5506" t="s">
        <v>48</v>
      </c>
      <c r="AK5506" t="s">
        <v>48</v>
      </c>
      <c r="AL5506" t="s">
        <v>53</v>
      </c>
      <c r="AM5506">
        <v>455.82</v>
      </c>
      <c r="AN5506">
        <v>1113.0999999999999</v>
      </c>
      <c r="AO5506">
        <v>15</v>
      </c>
    </row>
    <row r="5507" spans="1:41" x14ac:dyDescent="0.3">
      <c r="A5507" t="str">
        <f>"Trad IRN"</f>
        <v>Trad IRN</v>
      </c>
      <c r="B5507" t="str">
        <f>"Bldg IRN"</f>
        <v>Bldg IRN</v>
      </c>
      <c r="C5507" t="s">
        <v>41</v>
      </c>
      <c r="D5507" t="s">
        <v>3</v>
      </c>
      <c r="E5507" t="s">
        <v>80</v>
      </c>
      <c r="F5507" t="s">
        <v>81</v>
      </c>
      <c r="G5507" t="s">
        <v>82</v>
      </c>
      <c r="H5507" t="s">
        <v>83</v>
      </c>
      <c r="I5507" t="str">
        <f>"Trad IRN"</f>
        <v>Trad IRN</v>
      </c>
      <c r="J5507" t="s">
        <v>43</v>
      </c>
      <c r="K5507" t="s">
        <v>44</v>
      </c>
      <c r="L5507" t="s">
        <v>45</v>
      </c>
      <c r="M5507" t="s">
        <v>46</v>
      </c>
      <c r="N5507" t="str">
        <f t="shared" ref="N5507:N5545" si="542">"08/18/2022"</f>
        <v>08/18/2022</v>
      </c>
      <c r="O5507" t="str">
        <f t="shared" si="541"/>
        <v>12/31/2500</v>
      </c>
      <c r="P5507">
        <v>1</v>
      </c>
      <c r="Q5507">
        <v>1</v>
      </c>
      <c r="S5507">
        <v>0</v>
      </c>
      <c r="T5507">
        <v>1</v>
      </c>
      <c r="U5507">
        <v>0</v>
      </c>
      <c r="V5507" t="str">
        <f>"Trad IRN"</f>
        <v>Trad IRN</v>
      </c>
      <c r="W5507">
        <v>100</v>
      </c>
      <c r="X5507" t="s">
        <v>47</v>
      </c>
      <c r="Z5507" t="s">
        <v>47</v>
      </c>
      <c r="AB5507" t="str">
        <f>"01"</f>
        <v>01</v>
      </c>
      <c r="AC5507" t="s">
        <v>48</v>
      </c>
      <c r="AD5507" t="s">
        <v>49</v>
      </c>
      <c r="AE5507" t="s">
        <v>50</v>
      </c>
      <c r="AF5507">
        <v>0</v>
      </c>
      <c r="AG5507" t="s">
        <v>56</v>
      </c>
      <c r="AH5507" t="str">
        <f>"Trad IRN"</f>
        <v>Trad IRN</v>
      </c>
      <c r="AI5507" t="str">
        <f>"Bldg IRN"</f>
        <v>Bldg IRN</v>
      </c>
      <c r="AJ5507" t="s">
        <v>48</v>
      </c>
      <c r="AK5507" t="s">
        <v>48</v>
      </c>
      <c r="AL5507" t="s">
        <v>53</v>
      </c>
      <c r="AM5507">
        <v>1113.0999999999999</v>
      </c>
      <c r="AN5507">
        <v>1113.0999999999999</v>
      </c>
      <c r="AO5507">
        <v>15</v>
      </c>
    </row>
    <row r="5508" spans="1:41" x14ac:dyDescent="0.3">
      <c r="A5508" t="str">
        <f>"Trad IRN"</f>
        <v>Trad IRN</v>
      </c>
      <c r="B5508" t="str">
        <f>"Bldg IRN"</f>
        <v>Bldg IRN</v>
      </c>
      <c r="C5508" t="s">
        <v>41</v>
      </c>
      <c r="D5508" t="s">
        <v>3</v>
      </c>
      <c r="E5508" t="s">
        <v>80</v>
      </c>
      <c r="F5508" t="s">
        <v>81</v>
      </c>
      <c r="G5508" t="s">
        <v>82</v>
      </c>
      <c r="H5508" t="s">
        <v>83</v>
      </c>
      <c r="I5508" t="str">
        <f>"Trad IRN"</f>
        <v>Trad IRN</v>
      </c>
      <c r="J5508" t="s">
        <v>43</v>
      </c>
      <c r="K5508" t="s">
        <v>44</v>
      </c>
      <c r="L5508" t="s">
        <v>45</v>
      </c>
      <c r="M5508" t="s">
        <v>46</v>
      </c>
      <c r="N5508" t="str">
        <f t="shared" si="542"/>
        <v>08/18/2022</v>
      </c>
      <c r="O5508" t="str">
        <f t="shared" si="541"/>
        <v>12/31/2500</v>
      </c>
      <c r="P5508">
        <v>1</v>
      </c>
      <c r="Q5508">
        <v>1</v>
      </c>
      <c r="S5508">
        <v>1</v>
      </c>
      <c r="T5508">
        <v>1</v>
      </c>
      <c r="U5508">
        <v>0</v>
      </c>
      <c r="V5508" t="str">
        <f>"Trad IRN"</f>
        <v>Trad IRN</v>
      </c>
      <c r="W5508">
        <v>100</v>
      </c>
      <c r="X5508" t="s">
        <v>47</v>
      </c>
      <c r="Z5508" t="s">
        <v>47</v>
      </c>
      <c r="AB5508" t="str">
        <f>"04"</f>
        <v>04</v>
      </c>
      <c r="AC5508" t="s">
        <v>48</v>
      </c>
      <c r="AD5508" t="s">
        <v>49</v>
      </c>
      <c r="AE5508" t="s">
        <v>50</v>
      </c>
      <c r="AF5508">
        <v>0</v>
      </c>
      <c r="AG5508" t="s">
        <v>56</v>
      </c>
      <c r="AH5508" t="str">
        <f>"Trad IRN"</f>
        <v>Trad IRN</v>
      </c>
      <c r="AI5508" t="str">
        <f>"Bldg IRN"</f>
        <v>Bldg IRN</v>
      </c>
      <c r="AJ5508" t="s">
        <v>48</v>
      </c>
      <c r="AK5508" t="s">
        <v>48</v>
      </c>
      <c r="AL5508" t="s">
        <v>53</v>
      </c>
      <c r="AM5508">
        <v>1113.0999999999999</v>
      </c>
      <c r="AN5508">
        <v>1113.0999999999999</v>
      </c>
      <c r="AO5508">
        <v>15</v>
      </c>
    </row>
    <row r="5509" spans="1:41" x14ac:dyDescent="0.3">
      <c r="A5509" t="str">
        <f>"Trad IRN"</f>
        <v>Trad IRN</v>
      </c>
      <c r="B5509" t="str">
        <f>"Bldg IRN"</f>
        <v>Bldg IRN</v>
      </c>
      <c r="C5509" t="s">
        <v>41</v>
      </c>
      <c r="D5509" t="s">
        <v>3</v>
      </c>
      <c r="E5509" t="s">
        <v>80</v>
      </c>
      <c r="F5509" t="s">
        <v>81</v>
      </c>
      <c r="G5509" t="s">
        <v>82</v>
      </c>
      <c r="H5509" t="s">
        <v>83</v>
      </c>
      <c r="I5509" t="str">
        <f>"Trad IRN"</f>
        <v>Trad IRN</v>
      </c>
      <c r="J5509" t="s">
        <v>43</v>
      </c>
      <c r="K5509" t="s">
        <v>44</v>
      </c>
      <c r="L5509" t="s">
        <v>45</v>
      </c>
      <c r="M5509" t="s">
        <v>46</v>
      </c>
      <c r="N5509" t="str">
        <f t="shared" si="542"/>
        <v>08/18/2022</v>
      </c>
      <c r="O5509" t="str">
        <f t="shared" si="541"/>
        <v>12/31/2500</v>
      </c>
      <c r="P5509">
        <v>1</v>
      </c>
      <c r="Q5509">
        <v>1</v>
      </c>
      <c r="S5509">
        <v>0</v>
      </c>
      <c r="T5509">
        <v>1</v>
      </c>
      <c r="U5509">
        <v>0</v>
      </c>
      <c r="V5509" t="str">
        <f>"Trad IRN"</f>
        <v>Trad IRN</v>
      </c>
      <c r="W5509">
        <v>100</v>
      </c>
      <c r="X5509" t="s">
        <v>47</v>
      </c>
      <c r="Z5509" t="s">
        <v>47</v>
      </c>
      <c r="AB5509" t="str">
        <f>"01"</f>
        <v>01</v>
      </c>
      <c r="AC5509" t="s">
        <v>48</v>
      </c>
      <c r="AD5509" t="s">
        <v>49</v>
      </c>
      <c r="AE5509" t="s">
        <v>50</v>
      </c>
      <c r="AF5509">
        <v>2</v>
      </c>
      <c r="AG5509" t="s">
        <v>56</v>
      </c>
      <c r="AH5509" t="str">
        <f>"Trad IRN"</f>
        <v>Trad IRN</v>
      </c>
      <c r="AI5509" t="str">
        <f>"Bldg IRN"</f>
        <v>Bldg IRN</v>
      </c>
      <c r="AJ5509" t="s">
        <v>48</v>
      </c>
      <c r="AK5509" t="s">
        <v>48</v>
      </c>
      <c r="AL5509" t="s">
        <v>53</v>
      </c>
      <c r="AM5509">
        <v>1113.0999999999999</v>
      </c>
      <c r="AN5509">
        <v>1113.0999999999999</v>
      </c>
      <c r="AO5509">
        <v>15</v>
      </c>
    </row>
    <row r="5510" spans="1:41" x14ac:dyDescent="0.3">
      <c r="A5510" t="str">
        <f>"Trad IRN"</f>
        <v>Trad IRN</v>
      </c>
      <c r="B5510" t="str">
        <f>"Bldg IRN"</f>
        <v>Bldg IRN</v>
      </c>
      <c r="C5510" t="s">
        <v>41</v>
      </c>
      <c r="D5510" t="s">
        <v>3</v>
      </c>
      <c r="E5510" t="s">
        <v>80</v>
      </c>
      <c r="F5510" t="s">
        <v>81</v>
      </c>
      <c r="G5510" t="s">
        <v>82</v>
      </c>
      <c r="H5510" t="s">
        <v>83</v>
      </c>
      <c r="I5510" t="str">
        <f>"Trad IRN"</f>
        <v>Trad IRN</v>
      </c>
      <c r="J5510" t="s">
        <v>43</v>
      </c>
      <c r="K5510" t="s">
        <v>44</v>
      </c>
      <c r="L5510" t="s">
        <v>45</v>
      </c>
      <c r="M5510" t="s">
        <v>46</v>
      </c>
      <c r="N5510" t="str">
        <f t="shared" si="542"/>
        <v>08/18/2022</v>
      </c>
      <c r="O5510" t="str">
        <f>"01/01/2023"</f>
        <v>01/01/2023</v>
      </c>
      <c r="P5510">
        <v>0.46937400000000001</v>
      </c>
      <c r="Q5510">
        <v>0.46937400000000001</v>
      </c>
      <c r="S5510">
        <v>0</v>
      </c>
      <c r="T5510">
        <v>0.46937400000000001</v>
      </c>
      <c r="U5510">
        <v>0</v>
      </c>
      <c r="V5510" t="str">
        <f>"Trad IRN"</f>
        <v>Trad IRN</v>
      </c>
      <c r="W5510">
        <v>100</v>
      </c>
      <c r="X5510" t="s">
        <v>47</v>
      </c>
      <c r="Z5510" t="s">
        <v>47</v>
      </c>
      <c r="AB5510" t="str">
        <f>"02"</f>
        <v>02</v>
      </c>
      <c r="AC5510" t="s">
        <v>48</v>
      </c>
      <c r="AD5510" t="s">
        <v>49</v>
      </c>
      <c r="AE5510" t="s">
        <v>55</v>
      </c>
      <c r="AF5510">
        <v>0</v>
      </c>
      <c r="AG5510" t="s">
        <v>56</v>
      </c>
      <c r="AH5510" t="str">
        <f>"Trad IRN"</f>
        <v>Trad IRN</v>
      </c>
      <c r="AI5510" t="str">
        <f>"Bldg IRN"</f>
        <v>Bldg IRN</v>
      </c>
      <c r="AJ5510" t="s">
        <v>48</v>
      </c>
      <c r="AK5510" t="s">
        <v>48</v>
      </c>
      <c r="AL5510" t="s">
        <v>53</v>
      </c>
      <c r="AM5510">
        <v>522.46</v>
      </c>
      <c r="AN5510">
        <v>1113.0999999999999</v>
      </c>
      <c r="AO5510">
        <v>15</v>
      </c>
    </row>
    <row r="5511" spans="1:41" x14ac:dyDescent="0.3">
      <c r="A5511" t="str">
        <f>"Trad IRN"</f>
        <v>Trad IRN</v>
      </c>
      <c r="B5511" t="str">
        <f>"Bldg IRN"</f>
        <v>Bldg IRN</v>
      </c>
      <c r="C5511" t="s">
        <v>41</v>
      </c>
      <c r="D5511" t="s">
        <v>3</v>
      </c>
      <c r="E5511" t="s">
        <v>80</v>
      </c>
      <c r="F5511" t="s">
        <v>81</v>
      </c>
      <c r="G5511" t="s">
        <v>82</v>
      </c>
      <c r="H5511" t="s">
        <v>83</v>
      </c>
      <c r="I5511" t="str">
        <f>"Trad IRN"</f>
        <v>Trad IRN</v>
      </c>
      <c r="J5511" t="s">
        <v>43</v>
      </c>
      <c r="K5511" t="s">
        <v>44</v>
      </c>
      <c r="L5511" t="s">
        <v>45</v>
      </c>
      <c r="M5511" t="s">
        <v>46</v>
      </c>
      <c r="N5511" t="str">
        <f t="shared" si="542"/>
        <v>08/18/2022</v>
      </c>
      <c r="O5511" t="str">
        <f>"01/01/2023"</f>
        <v>01/01/2023</v>
      </c>
      <c r="P5511">
        <v>0.46937400000000001</v>
      </c>
      <c r="Q5511">
        <v>0.46937400000000001</v>
      </c>
      <c r="S5511">
        <v>0</v>
      </c>
      <c r="T5511">
        <v>0.46937400000000001</v>
      </c>
      <c r="U5511">
        <v>0</v>
      </c>
      <c r="V5511" t="str">
        <f>"Trad IRN"</f>
        <v>Trad IRN</v>
      </c>
      <c r="W5511">
        <v>100</v>
      </c>
      <c r="X5511" t="s">
        <v>47</v>
      </c>
      <c r="Z5511" t="s">
        <v>47</v>
      </c>
      <c r="AB5511" t="s">
        <v>57</v>
      </c>
      <c r="AC5511" t="s">
        <v>48</v>
      </c>
      <c r="AD5511" t="s">
        <v>49</v>
      </c>
      <c r="AE5511" t="s">
        <v>55</v>
      </c>
      <c r="AF5511">
        <v>0</v>
      </c>
      <c r="AG5511" t="s">
        <v>56</v>
      </c>
      <c r="AH5511" t="str">
        <f>"Trad IRN"</f>
        <v>Trad IRN</v>
      </c>
      <c r="AI5511" t="str">
        <f>"Bldg IRN"</f>
        <v>Bldg IRN</v>
      </c>
      <c r="AJ5511" t="s">
        <v>48</v>
      </c>
      <c r="AK5511" t="s">
        <v>48</v>
      </c>
      <c r="AL5511" t="s">
        <v>53</v>
      </c>
      <c r="AM5511">
        <v>522.46</v>
      </c>
      <c r="AN5511">
        <v>1113.0999999999999</v>
      </c>
      <c r="AO5511">
        <v>15</v>
      </c>
    </row>
    <row r="5512" spans="1:41" x14ac:dyDescent="0.3">
      <c r="A5512" t="str">
        <f>"Trad IRN"</f>
        <v>Trad IRN</v>
      </c>
      <c r="B5512" t="str">
        <f>"Bldg IRN"</f>
        <v>Bldg IRN</v>
      </c>
      <c r="C5512" t="s">
        <v>41</v>
      </c>
      <c r="D5512" t="s">
        <v>3</v>
      </c>
      <c r="E5512" t="s">
        <v>80</v>
      </c>
      <c r="F5512" t="s">
        <v>81</v>
      </c>
      <c r="G5512" t="s">
        <v>82</v>
      </c>
      <c r="H5512" t="s">
        <v>83</v>
      </c>
      <c r="I5512" t="str">
        <f>"Trad IRN"</f>
        <v>Trad IRN</v>
      </c>
      <c r="J5512" t="s">
        <v>43</v>
      </c>
      <c r="K5512" t="s">
        <v>44</v>
      </c>
      <c r="L5512" t="s">
        <v>45</v>
      </c>
      <c r="M5512" t="s">
        <v>46</v>
      </c>
      <c r="N5512" t="str">
        <f t="shared" si="542"/>
        <v>08/18/2022</v>
      </c>
      <c r="O5512" t="str">
        <f t="shared" ref="O5512:O5521" si="543">"12/31/2500"</f>
        <v>12/31/2500</v>
      </c>
      <c r="P5512">
        <v>1</v>
      </c>
      <c r="Q5512">
        <v>1</v>
      </c>
      <c r="S5512">
        <v>0</v>
      </c>
      <c r="T5512">
        <v>1</v>
      </c>
      <c r="U5512">
        <v>0</v>
      </c>
      <c r="V5512" t="str">
        <f>"Trad IRN"</f>
        <v>Trad IRN</v>
      </c>
      <c r="W5512">
        <v>100</v>
      </c>
      <c r="X5512" t="s">
        <v>47</v>
      </c>
      <c r="Z5512" t="s">
        <v>47</v>
      </c>
      <c r="AB5512" t="s">
        <v>57</v>
      </c>
      <c r="AC5512" t="s">
        <v>48</v>
      </c>
      <c r="AD5512" t="s">
        <v>49</v>
      </c>
      <c r="AE5512" t="s">
        <v>50</v>
      </c>
      <c r="AF5512">
        <v>0</v>
      </c>
      <c r="AG5512" t="s">
        <v>56</v>
      </c>
      <c r="AH5512" t="str">
        <f>"Trad IRN"</f>
        <v>Trad IRN</v>
      </c>
      <c r="AI5512" t="str">
        <f>"Bldg IRN"</f>
        <v>Bldg IRN</v>
      </c>
      <c r="AJ5512" t="s">
        <v>48</v>
      </c>
      <c r="AK5512" t="s">
        <v>48</v>
      </c>
      <c r="AL5512" t="s">
        <v>53</v>
      </c>
      <c r="AM5512">
        <v>1113.0999999999999</v>
      </c>
      <c r="AN5512">
        <v>1113.0999999999999</v>
      </c>
      <c r="AO5512">
        <v>15</v>
      </c>
    </row>
    <row r="5513" spans="1:41" x14ac:dyDescent="0.3">
      <c r="A5513" t="str">
        <f>"Trad IRN"</f>
        <v>Trad IRN</v>
      </c>
      <c r="B5513" t="str">
        <f>"Bldg IRN"</f>
        <v>Bldg IRN</v>
      </c>
      <c r="C5513" t="s">
        <v>41</v>
      </c>
      <c r="D5513" t="s">
        <v>3</v>
      </c>
      <c r="E5513" t="s">
        <v>80</v>
      </c>
      <c r="F5513" t="s">
        <v>81</v>
      </c>
      <c r="G5513" t="s">
        <v>82</v>
      </c>
      <c r="H5513" t="s">
        <v>83</v>
      </c>
      <c r="I5513" t="str">
        <f>"Trad IRN"</f>
        <v>Trad IRN</v>
      </c>
      <c r="J5513" t="s">
        <v>43</v>
      </c>
      <c r="K5513" t="s">
        <v>44</v>
      </c>
      <c r="L5513" t="s">
        <v>45</v>
      </c>
      <c r="M5513" t="s">
        <v>46</v>
      </c>
      <c r="N5513" t="str">
        <f t="shared" si="542"/>
        <v>08/18/2022</v>
      </c>
      <c r="O5513" t="str">
        <f t="shared" si="543"/>
        <v>12/31/2500</v>
      </c>
      <c r="P5513">
        <v>1</v>
      </c>
      <c r="Q5513">
        <v>1</v>
      </c>
      <c r="S5513">
        <v>0</v>
      </c>
      <c r="T5513">
        <v>1</v>
      </c>
      <c r="U5513">
        <v>0</v>
      </c>
      <c r="V5513" t="str">
        <f>"Trad IRN"</f>
        <v>Trad IRN</v>
      </c>
      <c r="W5513">
        <v>100</v>
      </c>
      <c r="X5513" t="s">
        <v>47</v>
      </c>
      <c r="Z5513" t="s">
        <v>47</v>
      </c>
      <c r="AB5513" t="str">
        <f>"03"</f>
        <v>03</v>
      </c>
      <c r="AC5513" t="s">
        <v>48</v>
      </c>
      <c r="AD5513" t="s">
        <v>49</v>
      </c>
      <c r="AE5513" t="s">
        <v>50</v>
      </c>
      <c r="AF5513">
        <v>0</v>
      </c>
      <c r="AG5513" t="s">
        <v>56</v>
      </c>
      <c r="AH5513" t="str">
        <f>"Trad IRN"</f>
        <v>Trad IRN</v>
      </c>
      <c r="AI5513" t="str">
        <f>"Bldg IRN"</f>
        <v>Bldg IRN</v>
      </c>
      <c r="AJ5513" t="s">
        <v>48</v>
      </c>
      <c r="AK5513" t="s">
        <v>48</v>
      </c>
      <c r="AL5513" t="s">
        <v>53</v>
      </c>
      <c r="AM5513">
        <v>1113.0999999999999</v>
      </c>
      <c r="AN5513">
        <v>1113.0999999999999</v>
      </c>
      <c r="AO5513">
        <v>15</v>
      </c>
    </row>
    <row r="5514" spans="1:41" x14ac:dyDescent="0.3">
      <c r="A5514" t="str">
        <f>"Trad IRN"</f>
        <v>Trad IRN</v>
      </c>
      <c r="B5514" t="str">
        <f>"Bldg IRN"</f>
        <v>Bldg IRN</v>
      </c>
      <c r="C5514" t="s">
        <v>41</v>
      </c>
      <c r="D5514" t="s">
        <v>3</v>
      </c>
      <c r="E5514" t="s">
        <v>80</v>
      </c>
      <c r="F5514" t="s">
        <v>81</v>
      </c>
      <c r="G5514" t="s">
        <v>82</v>
      </c>
      <c r="H5514" t="s">
        <v>83</v>
      </c>
      <c r="I5514" t="str">
        <f>"Trad IRN"</f>
        <v>Trad IRN</v>
      </c>
      <c r="J5514" t="s">
        <v>43</v>
      </c>
      <c r="K5514" t="s">
        <v>44</v>
      </c>
      <c r="L5514" t="s">
        <v>45</v>
      </c>
      <c r="M5514" t="s">
        <v>46</v>
      </c>
      <c r="N5514" t="str">
        <f t="shared" si="542"/>
        <v>08/18/2022</v>
      </c>
      <c r="O5514" t="str">
        <f t="shared" si="543"/>
        <v>12/31/2500</v>
      </c>
      <c r="P5514">
        <v>1</v>
      </c>
      <c r="Q5514">
        <v>1</v>
      </c>
      <c r="S5514">
        <v>1</v>
      </c>
      <c r="T5514">
        <v>1</v>
      </c>
      <c r="U5514">
        <v>0</v>
      </c>
      <c r="V5514" t="str">
        <f>"Trad IRN"</f>
        <v>Trad IRN</v>
      </c>
      <c r="W5514">
        <v>100</v>
      </c>
      <c r="X5514" t="s">
        <v>47</v>
      </c>
      <c r="Z5514" t="s">
        <v>47</v>
      </c>
      <c r="AB5514" t="str">
        <f>"04"</f>
        <v>04</v>
      </c>
      <c r="AC5514" t="s">
        <v>48</v>
      </c>
      <c r="AD5514" t="s">
        <v>49</v>
      </c>
      <c r="AE5514" t="s">
        <v>50</v>
      </c>
      <c r="AF5514">
        <v>0</v>
      </c>
      <c r="AG5514" t="s">
        <v>56</v>
      </c>
      <c r="AH5514" t="str">
        <f>"Trad IRN"</f>
        <v>Trad IRN</v>
      </c>
      <c r="AI5514" t="str">
        <f>"Bldg IRN"</f>
        <v>Bldg IRN</v>
      </c>
      <c r="AJ5514" t="s">
        <v>48</v>
      </c>
      <c r="AK5514" t="s">
        <v>48</v>
      </c>
      <c r="AL5514" t="s">
        <v>53</v>
      </c>
      <c r="AM5514">
        <v>1113.0999999999999</v>
      </c>
      <c r="AN5514">
        <v>1113.0999999999999</v>
      </c>
      <c r="AO5514">
        <v>15</v>
      </c>
    </row>
    <row r="5515" spans="1:41" x14ac:dyDescent="0.3">
      <c r="A5515" t="str">
        <f>"Trad IRN"</f>
        <v>Trad IRN</v>
      </c>
      <c r="B5515" t="str">
        <f>"Bldg IRN"</f>
        <v>Bldg IRN</v>
      </c>
      <c r="C5515" t="s">
        <v>41</v>
      </c>
      <c r="D5515" t="s">
        <v>3</v>
      </c>
      <c r="E5515" t="s">
        <v>80</v>
      </c>
      <c r="F5515" t="s">
        <v>81</v>
      </c>
      <c r="G5515" t="s">
        <v>82</v>
      </c>
      <c r="H5515" t="s">
        <v>83</v>
      </c>
      <c r="I5515" t="str">
        <f>"Trad IRN"</f>
        <v>Trad IRN</v>
      </c>
      <c r="J5515" t="s">
        <v>43</v>
      </c>
      <c r="K5515" t="s">
        <v>44</v>
      </c>
      <c r="L5515" t="s">
        <v>45</v>
      </c>
      <c r="M5515" t="s">
        <v>46</v>
      </c>
      <c r="N5515" t="str">
        <f t="shared" si="542"/>
        <v>08/18/2022</v>
      </c>
      <c r="O5515" t="str">
        <f t="shared" si="543"/>
        <v>12/31/2500</v>
      </c>
      <c r="P5515">
        <v>1</v>
      </c>
      <c r="Q5515">
        <v>1</v>
      </c>
      <c r="S5515">
        <v>0</v>
      </c>
      <c r="T5515">
        <v>1</v>
      </c>
      <c r="U5515">
        <v>0</v>
      </c>
      <c r="V5515" t="str">
        <f>"Trad IRN"</f>
        <v>Trad IRN</v>
      </c>
      <c r="W5515">
        <v>100</v>
      </c>
      <c r="X5515" t="s">
        <v>47</v>
      </c>
      <c r="Z5515" t="s">
        <v>47</v>
      </c>
      <c r="AB5515" t="str">
        <f>"05"</f>
        <v>05</v>
      </c>
      <c r="AC5515" t="s">
        <v>48</v>
      </c>
      <c r="AD5515" t="s">
        <v>49</v>
      </c>
      <c r="AE5515" t="s">
        <v>50</v>
      </c>
      <c r="AF5515">
        <v>0</v>
      </c>
      <c r="AG5515" t="s">
        <v>56</v>
      </c>
      <c r="AH5515" t="str">
        <f>"Trad IRN"</f>
        <v>Trad IRN</v>
      </c>
      <c r="AI5515" t="str">
        <f>"Bldg IRN"</f>
        <v>Bldg IRN</v>
      </c>
      <c r="AJ5515" t="s">
        <v>48</v>
      </c>
      <c r="AK5515" t="s">
        <v>48</v>
      </c>
      <c r="AL5515" t="s">
        <v>53</v>
      </c>
      <c r="AM5515">
        <v>1113.0999999999999</v>
      </c>
      <c r="AN5515">
        <v>1113.0999999999999</v>
      </c>
      <c r="AO5515">
        <v>15</v>
      </c>
    </row>
    <row r="5516" spans="1:41" x14ac:dyDescent="0.3">
      <c r="A5516" t="str">
        <f>"Trad IRN"</f>
        <v>Trad IRN</v>
      </c>
      <c r="B5516" t="str">
        <f>"Bldg IRN"</f>
        <v>Bldg IRN</v>
      </c>
      <c r="C5516" t="s">
        <v>41</v>
      </c>
      <c r="D5516" t="s">
        <v>3</v>
      </c>
      <c r="E5516" t="s">
        <v>80</v>
      </c>
      <c r="F5516" t="s">
        <v>81</v>
      </c>
      <c r="G5516" t="s">
        <v>82</v>
      </c>
      <c r="H5516" t="s">
        <v>83</v>
      </c>
      <c r="I5516" t="str">
        <f>"Trad IRN"</f>
        <v>Trad IRN</v>
      </c>
      <c r="J5516" t="s">
        <v>43</v>
      </c>
      <c r="K5516" t="s">
        <v>44</v>
      </c>
      <c r="L5516" t="s">
        <v>45</v>
      </c>
      <c r="M5516" t="s">
        <v>46</v>
      </c>
      <c r="N5516" t="str">
        <f t="shared" si="542"/>
        <v>08/18/2022</v>
      </c>
      <c r="O5516" t="str">
        <f t="shared" si="543"/>
        <v>12/31/2500</v>
      </c>
      <c r="P5516">
        <v>1</v>
      </c>
      <c r="Q5516">
        <v>1</v>
      </c>
      <c r="S5516">
        <v>0</v>
      </c>
      <c r="T5516">
        <v>1</v>
      </c>
      <c r="U5516">
        <v>0</v>
      </c>
      <c r="V5516" t="str">
        <f>"Trad IRN"</f>
        <v>Trad IRN</v>
      </c>
      <c r="W5516">
        <v>100</v>
      </c>
      <c r="X5516" t="s">
        <v>47</v>
      </c>
      <c r="Z5516" t="s">
        <v>47</v>
      </c>
      <c r="AB5516" t="str">
        <f>"02"</f>
        <v>02</v>
      </c>
      <c r="AC5516" t="s">
        <v>48</v>
      </c>
      <c r="AD5516" t="s">
        <v>49</v>
      </c>
      <c r="AE5516" t="s">
        <v>50</v>
      </c>
      <c r="AF5516">
        <v>0</v>
      </c>
      <c r="AG5516" t="s">
        <v>56</v>
      </c>
      <c r="AH5516" t="str">
        <f>"Trad IRN"</f>
        <v>Trad IRN</v>
      </c>
      <c r="AI5516" t="str">
        <f>"Bldg IRN"</f>
        <v>Bldg IRN</v>
      </c>
      <c r="AJ5516" t="s">
        <v>48</v>
      </c>
      <c r="AK5516" t="s">
        <v>48</v>
      </c>
      <c r="AL5516" t="s">
        <v>53</v>
      </c>
      <c r="AM5516">
        <v>1113.0999999999999</v>
      </c>
      <c r="AN5516">
        <v>1113.0999999999999</v>
      </c>
      <c r="AO5516">
        <v>15</v>
      </c>
    </row>
    <row r="5517" spans="1:41" x14ac:dyDescent="0.3">
      <c r="A5517" t="str">
        <f>"Trad IRN"</f>
        <v>Trad IRN</v>
      </c>
      <c r="B5517" t="str">
        <f>"Bldg IRN"</f>
        <v>Bldg IRN</v>
      </c>
      <c r="C5517" t="s">
        <v>41</v>
      </c>
      <c r="D5517" t="s">
        <v>3</v>
      </c>
      <c r="E5517" t="s">
        <v>80</v>
      </c>
      <c r="F5517" t="s">
        <v>81</v>
      </c>
      <c r="G5517" t="s">
        <v>82</v>
      </c>
      <c r="H5517" t="s">
        <v>83</v>
      </c>
      <c r="I5517" t="str">
        <f>"Trad IRN"</f>
        <v>Trad IRN</v>
      </c>
      <c r="J5517" t="s">
        <v>43</v>
      </c>
      <c r="K5517" t="s">
        <v>44</v>
      </c>
      <c r="L5517" t="s">
        <v>45</v>
      </c>
      <c r="M5517" t="s">
        <v>46</v>
      </c>
      <c r="N5517" t="str">
        <f t="shared" si="542"/>
        <v>08/18/2022</v>
      </c>
      <c r="O5517" t="str">
        <f t="shared" si="543"/>
        <v>12/31/2500</v>
      </c>
      <c r="P5517">
        <v>1</v>
      </c>
      <c r="Q5517">
        <v>1</v>
      </c>
      <c r="S5517">
        <v>0</v>
      </c>
      <c r="T5517">
        <v>1</v>
      </c>
      <c r="U5517">
        <v>0</v>
      </c>
      <c r="V5517" t="str">
        <f>"Trad IRN"</f>
        <v>Trad IRN</v>
      </c>
      <c r="W5517">
        <v>100</v>
      </c>
      <c r="X5517" t="s">
        <v>47</v>
      </c>
      <c r="Z5517" t="s">
        <v>47</v>
      </c>
      <c r="AB5517" t="str">
        <f>"01"</f>
        <v>01</v>
      </c>
      <c r="AC5517" t="s">
        <v>48</v>
      </c>
      <c r="AD5517" t="s">
        <v>49</v>
      </c>
      <c r="AE5517" t="s">
        <v>55</v>
      </c>
      <c r="AF5517">
        <v>0</v>
      </c>
      <c r="AG5517" t="s">
        <v>56</v>
      </c>
      <c r="AH5517" t="str">
        <f>"Trad IRN"</f>
        <v>Trad IRN</v>
      </c>
      <c r="AI5517" t="str">
        <f>"Bldg IRN"</f>
        <v>Bldg IRN</v>
      </c>
      <c r="AJ5517" t="s">
        <v>48</v>
      </c>
      <c r="AK5517" t="s">
        <v>48</v>
      </c>
      <c r="AL5517" t="s">
        <v>53</v>
      </c>
      <c r="AM5517">
        <v>1113.0999999999999</v>
      </c>
      <c r="AN5517">
        <v>1113.0999999999999</v>
      </c>
      <c r="AO5517">
        <v>15</v>
      </c>
    </row>
    <row r="5518" spans="1:41" x14ac:dyDescent="0.3">
      <c r="A5518" t="str">
        <f>"Trad IRN"</f>
        <v>Trad IRN</v>
      </c>
      <c r="B5518" t="str">
        <f>"Bldg IRN"</f>
        <v>Bldg IRN</v>
      </c>
      <c r="C5518" t="s">
        <v>41</v>
      </c>
      <c r="D5518" t="s">
        <v>3</v>
      </c>
      <c r="E5518" t="s">
        <v>80</v>
      </c>
      <c r="F5518" t="s">
        <v>81</v>
      </c>
      <c r="G5518" t="s">
        <v>82</v>
      </c>
      <c r="H5518" t="s">
        <v>83</v>
      </c>
      <c r="I5518" t="str">
        <f>"Trad IRN"</f>
        <v>Trad IRN</v>
      </c>
      <c r="J5518" t="s">
        <v>43</v>
      </c>
      <c r="K5518" t="s">
        <v>44</v>
      </c>
      <c r="L5518" t="s">
        <v>45</v>
      </c>
      <c r="M5518" t="s">
        <v>46</v>
      </c>
      <c r="N5518" t="str">
        <f t="shared" si="542"/>
        <v>08/18/2022</v>
      </c>
      <c r="O5518" t="str">
        <f t="shared" si="543"/>
        <v>12/31/2500</v>
      </c>
      <c r="P5518">
        <v>1</v>
      </c>
      <c r="Q5518">
        <v>1</v>
      </c>
      <c r="S5518">
        <v>1</v>
      </c>
      <c r="T5518">
        <v>1</v>
      </c>
      <c r="U5518">
        <v>0</v>
      </c>
      <c r="V5518" t="str">
        <f>"Trad IRN"</f>
        <v>Trad IRN</v>
      </c>
      <c r="W5518">
        <v>100</v>
      </c>
      <c r="X5518" t="s">
        <v>47</v>
      </c>
      <c r="Z5518" t="s">
        <v>47</v>
      </c>
      <c r="AB5518" t="str">
        <f>"05"</f>
        <v>05</v>
      </c>
      <c r="AC5518" t="s">
        <v>48</v>
      </c>
      <c r="AD5518" t="s">
        <v>49</v>
      </c>
      <c r="AE5518" t="s">
        <v>50</v>
      </c>
      <c r="AF5518">
        <v>0</v>
      </c>
      <c r="AG5518" t="s">
        <v>56</v>
      </c>
      <c r="AH5518" t="str">
        <f>"Trad IRN"</f>
        <v>Trad IRN</v>
      </c>
      <c r="AI5518" t="str">
        <f>"Bldg IRN"</f>
        <v>Bldg IRN</v>
      </c>
      <c r="AJ5518" t="s">
        <v>48</v>
      </c>
      <c r="AK5518" t="s">
        <v>48</v>
      </c>
      <c r="AL5518" t="s">
        <v>53</v>
      </c>
      <c r="AM5518">
        <v>1113.0999999999999</v>
      </c>
      <c r="AN5518">
        <v>1113.0999999999999</v>
      </c>
      <c r="AO5518">
        <v>15</v>
      </c>
    </row>
    <row r="5519" spans="1:41" x14ac:dyDescent="0.3">
      <c r="A5519" t="str">
        <f>"Trad IRN"</f>
        <v>Trad IRN</v>
      </c>
      <c r="B5519" t="str">
        <f>"Bldg IRN"</f>
        <v>Bldg IRN</v>
      </c>
      <c r="C5519" t="s">
        <v>41</v>
      </c>
      <c r="D5519" t="s">
        <v>3</v>
      </c>
      <c r="E5519" t="s">
        <v>80</v>
      </c>
      <c r="F5519" t="s">
        <v>81</v>
      </c>
      <c r="G5519" t="s">
        <v>82</v>
      </c>
      <c r="H5519" t="s">
        <v>83</v>
      </c>
      <c r="I5519" t="str">
        <f>"Trad IRN"</f>
        <v>Trad IRN</v>
      </c>
      <c r="J5519" t="s">
        <v>43</v>
      </c>
      <c r="K5519" t="s">
        <v>44</v>
      </c>
      <c r="L5519" t="s">
        <v>45</v>
      </c>
      <c r="M5519" t="s">
        <v>46</v>
      </c>
      <c r="N5519" t="str">
        <f t="shared" si="542"/>
        <v>08/18/2022</v>
      </c>
      <c r="O5519" t="str">
        <f t="shared" si="543"/>
        <v>12/31/2500</v>
      </c>
      <c r="P5519">
        <v>1</v>
      </c>
      <c r="Q5519">
        <v>1</v>
      </c>
      <c r="S5519">
        <v>0</v>
      </c>
      <c r="T5519">
        <v>1</v>
      </c>
      <c r="U5519">
        <v>0</v>
      </c>
      <c r="V5519" t="str">
        <f>"Trad IRN"</f>
        <v>Trad IRN</v>
      </c>
      <c r="W5519">
        <v>100</v>
      </c>
      <c r="X5519" t="s">
        <v>47</v>
      </c>
      <c r="Z5519" t="s">
        <v>47</v>
      </c>
      <c r="AB5519" t="str">
        <f>"04"</f>
        <v>04</v>
      </c>
      <c r="AC5519" t="s">
        <v>48</v>
      </c>
      <c r="AD5519" t="s">
        <v>49</v>
      </c>
      <c r="AE5519" t="s">
        <v>50</v>
      </c>
      <c r="AF5519">
        <v>0</v>
      </c>
      <c r="AG5519" t="s">
        <v>56</v>
      </c>
      <c r="AH5519" t="str">
        <f>"Trad IRN"</f>
        <v>Trad IRN</v>
      </c>
      <c r="AI5519" t="str">
        <f>"Bldg IRN"</f>
        <v>Bldg IRN</v>
      </c>
      <c r="AJ5519" t="s">
        <v>48</v>
      </c>
      <c r="AK5519" t="s">
        <v>48</v>
      </c>
      <c r="AL5519" t="s">
        <v>53</v>
      </c>
      <c r="AM5519">
        <v>1113.0999999999999</v>
      </c>
      <c r="AN5519">
        <v>1113.0999999999999</v>
      </c>
      <c r="AO5519">
        <v>15</v>
      </c>
    </row>
    <row r="5520" spans="1:41" x14ac:dyDescent="0.3">
      <c r="A5520" t="str">
        <f>"Trad IRN"</f>
        <v>Trad IRN</v>
      </c>
      <c r="B5520" t="str">
        <f>"Bldg IRN"</f>
        <v>Bldg IRN</v>
      </c>
      <c r="C5520" t="s">
        <v>41</v>
      </c>
      <c r="D5520" t="s">
        <v>3</v>
      </c>
      <c r="E5520" t="s">
        <v>80</v>
      </c>
      <c r="F5520" t="s">
        <v>81</v>
      </c>
      <c r="G5520" t="s">
        <v>82</v>
      </c>
      <c r="H5520" t="s">
        <v>83</v>
      </c>
      <c r="I5520" t="str">
        <f>"Trad IRN"</f>
        <v>Trad IRN</v>
      </c>
      <c r="J5520" t="s">
        <v>43</v>
      </c>
      <c r="K5520" t="s">
        <v>44</v>
      </c>
      <c r="L5520" t="s">
        <v>45</v>
      </c>
      <c r="M5520" t="s">
        <v>46</v>
      </c>
      <c r="N5520" t="str">
        <f t="shared" si="542"/>
        <v>08/18/2022</v>
      </c>
      <c r="O5520" t="str">
        <f t="shared" si="543"/>
        <v>12/31/2500</v>
      </c>
      <c r="P5520">
        <v>1</v>
      </c>
      <c r="Q5520">
        <v>1</v>
      </c>
      <c r="S5520">
        <v>0</v>
      </c>
      <c r="T5520">
        <v>1</v>
      </c>
      <c r="U5520">
        <v>0</v>
      </c>
      <c r="V5520" t="str">
        <f>"Trad IRN"</f>
        <v>Trad IRN</v>
      </c>
      <c r="W5520">
        <v>100</v>
      </c>
      <c r="X5520" t="s">
        <v>47</v>
      </c>
      <c r="Z5520" t="s">
        <v>47</v>
      </c>
      <c r="AB5520" t="str">
        <f>"04"</f>
        <v>04</v>
      </c>
      <c r="AC5520" t="s">
        <v>48</v>
      </c>
      <c r="AD5520" t="s">
        <v>49</v>
      </c>
      <c r="AE5520" t="s">
        <v>50</v>
      </c>
      <c r="AF5520">
        <v>0</v>
      </c>
      <c r="AG5520" t="s">
        <v>56</v>
      </c>
      <c r="AH5520" t="str">
        <f>"Trad IRN"</f>
        <v>Trad IRN</v>
      </c>
      <c r="AI5520" t="str">
        <f>"Bldg IRN"</f>
        <v>Bldg IRN</v>
      </c>
      <c r="AJ5520" t="s">
        <v>48</v>
      </c>
      <c r="AK5520" t="s">
        <v>48</v>
      </c>
      <c r="AL5520" t="s">
        <v>53</v>
      </c>
      <c r="AM5520">
        <v>1113.0999999999999</v>
      </c>
      <c r="AN5520">
        <v>1113.0999999999999</v>
      </c>
      <c r="AO5520">
        <v>15</v>
      </c>
    </row>
    <row r="5521" spans="1:41" x14ac:dyDescent="0.3">
      <c r="A5521" t="str">
        <f>"Trad IRN"</f>
        <v>Trad IRN</v>
      </c>
      <c r="B5521" t="str">
        <f>"Bldg IRN"</f>
        <v>Bldg IRN</v>
      </c>
      <c r="C5521" t="s">
        <v>41</v>
      </c>
      <c r="D5521" t="s">
        <v>3</v>
      </c>
      <c r="E5521" t="s">
        <v>80</v>
      </c>
      <c r="F5521" t="s">
        <v>81</v>
      </c>
      <c r="G5521" t="s">
        <v>82</v>
      </c>
      <c r="H5521" t="s">
        <v>83</v>
      </c>
      <c r="I5521" t="str">
        <f>"Trad IRN"</f>
        <v>Trad IRN</v>
      </c>
      <c r="J5521" t="s">
        <v>43</v>
      </c>
      <c r="K5521" t="s">
        <v>44</v>
      </c>
      <c r="L5521" t="s">
        <v>45</v>
      </c>
      <c r="M5521" t="s">
        <v>46</v>
      </c>
      <c r="N5521" t="str">
        <f t="shared" si="542"/>
        <v>08/18/2022</v>
      </c>
      <c r="O5521" t="str">
        <f t="shared" si="543"/>
        <v>12/31/2500</v>
      </c>
      <c r="P5521">
        <v>1</v>
      </c>
      <c r="Q5521">
        <v>1</v>
      </c>
      <c r="S5521">
        <v>0</v>
      </c>
      <c r="T5521">
        <v>1</v>
      </c>
      <c r="U5521">
        <v>0</v>
      </c>
      <c r="V5521" t="str">
        <f>"Trad IRN"</f>
        <v>Trad IRN</v>
      </c>
      <c r="W5521">
        <v>100</v>
      </c>
      <c r="X5521" t="s">
        <v>47</v>
      </c>
      <c r="Z5521" t="s">
        <v>47</v>
      </c>
      <c r="AB5521" t="s">
        <v>57</v>
      </c>
      <c r="AC5521" t="s">
        <v>48</v>
      </c>
      <c r="AD5521" t="s">
        <v>49</v>
      </c>
      <c r="AE5521" t="s">
        <v>50</v>
      </c>
      <c r="AF5521">
        <v>0</v>
      </c>
      <c r="AG5521" t="s">
        <v>56</v>
      </c>
      <c r="AH5521" t="str">
        <f>"Trad IRN"</f>
        <v>Trad IRN</v>
      </c>
      <c r="AI5521" t="str">
        <f>"Bldg IRN"</f>
        <v>Bldg IRN</v>
      </c>
      <c r="AJ5521" t="s">
        <v>48</v>
      </c>
      <c r="AK5521" t="s">
        <v>48</v>
      </c>
      <c r="AL5521" t="s">
        <v>53</v>
      </c>
      <c r="AM5521">
        <v>1113.0999999999999</v>
      </c>
      <c r="AN5521">
        <v>1113.0999999999999</v>
      </c>
      <c r="AO5521">
        <v>15</v>
      </c>
    </row>
    <row r="5522" spans="1:41" x14ac:dyDescent="0.3">
      <c r="A5522" t="str">
        <f>"Trad IRN"</f>
        <v>Trad IRN</v>
      </c>
      <c r="B5522" t="str">
        <f>"Bldg IRN"</f>
        <v>Bldg IRN</v>
      </c>
      <c r="C5522" t="s">
        <v>41</v>
      </c>
      <c r="D5522" t="s">
        <v>3</v>
      </c>
      <c r="E5522" t="s">
        <v>80</v>
      </c>
      <c r="F5522" t="s">
        <v>81</v>
      </c>
      <c r="G5522" t="s">
        <v>82</v>
      </c>
      <c r="H5522" t="s">
        <v>83</v>
      </c>
      <c r="I5522" t="str">
        <f>"Trad IRN"</f>
        <v>Trad IRN</v>
      </c>
      <c r="J5522" t="s">
        <v>43</v>
      </c>
      <c r="K5522" t="s">
        <v>44</v>
      </c>
      <c r="L5522" t="s">
        <v>45</v>
      </c>
      <c r="M5522" t="s">
        <v>46</v>
      </c>
      <c r="N5522" t="str">
        <f t="shared" si="542"/>
        <v>08/18/2022</v>
      </c>
      <c r="O5522" t="str">
        <f>"11/27/2022"</f>
        <v>11/27/2022</v>
      </c>
      <c r="P5522">
        <v>0.36555599999999999</v>
      </c>
      <c r="Q5522">
        <v>0.36555599999999999</v>
      </c>
      <c r="S5522">
        <v>0</v>
      </c>
      <c r="T5522">
        <v>0.36555599999999999</v>
      </c>
      <c r="U5522">
        <v>0</v>
      </c>
      <c r="V5522" t="str">
        <f>"Trad IRN"</f>
        <v>Trad IRN</v>
      </c>
      <c r="W5522">
        <v>100</v>
      </c>
      <c r="X5522" t="s">
        <v>47</v>
      </c>
      <c r="Z5522" t="s">
        <v>47</v>
      </c>
      <c r="AB5522" t="str">
        <f>"02"</f>
        <v>02</v>
      </c>
      <c r="AC5522" t="s">
        <v>48</v>
      </c>
      <c r="AD5522" t="s">
        <v>49</v>
      </c>
      <c r="AE5522" t="s">
        <v>50</v>
      </c>
      <c r="AF5522">
        <v>0</v>
      </c>
      <c r="AG5522" t="s">
        <v>56</v>
      </c>
      <c r="AH5522" t="str">
        <f>"Trad IRN"</f>
        <v>Trad IRN</v>
      </c>
      <c r="AI5522" t="str">
        <f>"Bldg IRN"</f>
        <v>Bldg IRN</v>
      </c>
      <c r="AJ5522" t="s">
        <v>48</v>
      </c>
      <c r="AK5522" t="s">
        <v>48</v>
      </c>
      <c r="AL5522" t="s">
        <v>53</v>
      </c>
      <c r="AM5522">
        <v>406.9</v>
      </c>
      <c r="AN5522">
        <v>1113.0999999999999</v>
      </c>
      <c r="AO5522">
        <v>15</v>
      </c>
    </row>
    <row r="5523" spans="1:41" x14ac:dyDescent="0.3">
      <c r="A5523" t="str">
        <f>"Trad IRN"</f>
        <v>Trad IRN</v>
      </c>
      <c r="B5523" t="str">
        <f>"Bldg IRN"</f>
        <v>Bldg IRN</v>
      </c>
      <c r="C5523" t="s">
        <v>41</v>
      </c>
      <c r="D5523" t="s">
        <v>3</v>
      </c>
      <c r="E5523" t="s">
        <v>80</v>
      </c>
      <c r="F5523" t="s">
        <v>81</v>
      </c>
      <c r="G5523" t="s">
        <v>82</v>
      </c>
      <c r="H5523" t="s">
        <v>83</v>
      </c>
      <c r="I5523" t="str">
        <f>"Trad IRN"</f>
        <v>Trad IRN</v>
      </c>
      <c r="J5523" t="s">
        <v>43</v>
      </c>
      <c r="K5523" t="s">
        <v>44</v>
      </c>
      <c r="L5523" t="s">
        <v>45</v>
      </c>
      <c r="M5523" t="s">
        <v>46</v>
      </c>
      <c r="N5523" t="str">
        <f t="shared" si="542"/>
        <v>08/18/2022</v>
      </c>
      <c r="O5523" t="str">
        <f t="shared" ref="O5523:O5544" si="544">"12/31/2500"</f>
        <v>12/31/2500</v>
      </c>
      <c r="P5523">
        <v>1</v>
      </c>
      <c r="Q5523">
        <v>1</v>
      </c>
      <c r="S5523">
        <v>0</v>
      </c>
      <c r="T5523">
        <v>1</v>
      </c>
      <c r="U5523">
        <v>0</v>
      </c>
      <c r="V5523" t="str">
        <f>"Trad IRN"</f>
        <v>Trad IRN</v>
      </c>
      <c r="W5523">
        <v>100</v>
      </c>
      <c r="X5523" t="s">
        <v>47</v>
      </c>
      <c r="Z5523" t="s">
        <v>47</v>
      </c>
      <c r="AB5523" t="str">
        <f>"02"</f>
        <v>02</v>
      </c>
      <c r="AC5523" t="s">
        <v>48</v>
      </c>
      <c r="AD5523" t="s">
        <v>49</v>
      </c>
      <c r="AE5523" t="s">
        <v>55</v>
      </c>
      <c r="AF5523">
        <v>0</v>
      </c>
      <c r="AG5523" t="s">
        <v>56</v>
      </c>
      <c r="AH5523" t="str">
        <f>"Trad IRN"</f>
        <v>Trad IRN</v>
      </c>
      <c r="AI5523" t="str">
        <f>"Bldg IRN"</f>
        <v>Bldg IRN</v>
      </c>
      <c r="AJ5523" t="s">
        <v>48</v>
      </c>
      <c r="AK5523" t="s">
        <v>48</v>
      </c>
      <c r="AL5523" t="s">
        <v>53</v>
      </c>
      <c r="AM5523">
        <v>1113.0999999999999</v>
      </c>
      <c r="AN5523">
        <v>1113.0999999999999</v>
      </c>
      <c r="AO5523">
        <v>15</v>
      </c>
    </row>
    <row r="5524" spans="1:41" x14ac:dyDescent="0.3">
      <c r="A5524" t="str">
        <f>"Trad IRN"</f>
        <v>Trad IRN</v>
      </c>
      <c r="B5524" t="str">
        <f>"Bldg IRN"</f>
        <v>Bldg IRN</v>
      </c>
      <c r="C5524" t="s">
        <v>41</v>
      </c>
      <c r="D5524" t="s">
        <v>3</v>
      </c>
      <c r="E5524" t="s">
        <v>80</v>
      </c>
      <c r="F5524" t="s">
        <v>81</v>
      </c>
      <c r="G5524" t="s">
        <v>82</v>
      </c>
      <c r="H5524" t="s">
        <v>83</v>
      </c>
      <c r="I5524" t="str">
        <f>"Trad IRN"</f>
        <v>Trad IRN</v>
      </c>
      <c r="J5524" t="s">
        <v>43</v>
      </c>
      <c r="K5524" t="s">
        <v>44</v>
      </c>
      <c r="L5524" t="s">
        <v>45</v>
      </c>
      <c r="M5524" t="s">
        <v>46</v>
      </c>
      <c r="N5524" t="str">
        <f t="shared" si="542"/>
        <v>08/18/2022</v>
      </c>
      <c r="O5524" t="str">
        <f t="shared" si="544"/>
        <v>12/31/2500</v>
      </c>
      <c r="P5524">
        <v>1</v>
      </c>
      <c r="Q5524">
        <v>1</v>
      </c>
      <c r="S5524">
        <v>0</v>
      </c>
      <c r="T5524">
        <v>1</v>
      </c>
      <c r="U5524">
        <v>0</v>
      </c>
      <c r="V5524" t="str">
        <f>"Trad IRN"</f>
        <v>Trad IRN</v>
      </c>
      <c r="W5524">
        <v>100</v>
      </c>
      <c r="X5524" t="s">
        <v>47</v>
      </c>
      <c r="Z5524" t="s">
        <v>47</v>
      </c>
      <c r="AB5524" t="s">
        <v>57</v>
      </c>
      <c r="AC5524" t="s">
        <v>48</v>
      </c>
      <c r="AD5524" t="s">
        <v>49</v>
      </c>
      <c r="AE5524" t="s">
        <v>50</v>
      </c>
      <c r="AF5524">
        <v>0</v>
      </c>
      <c r="AG5524" t="s">
        <v>56</v>
      </c>
      <c r="AH5524" t="str">
        <f>"Trad IRN"</f>
        <v>Trad IRN</v>
      </c>
      <c r="AI5524" t="str">
        <f>"Bldg IRN"</f>
        <v>Bldg IRN</v>
      </c>
      <c r="AJ5524" t="s">
        <v>48</v>
      </c>
      <c r="AK5524" t="s">
        <v>48</v>
      </c>
      <c r="AL5524" t="s">
        <v>53</v>
      </c>
      <c r="AM5524">
        <v>1113.0999999999999</v>
      </c>
      <c r="AN5524">
        <v>1113.0999999999999</v>
      </c>
      <c r="AO5524">
        <v>15</v>
      </c>
    </row>
    <row r="5525" spans="1:41" x14ac:dyDescent="0.3">
      <c r="A5525" t="str">
        <f>"Trad IRN"</f>
        <v>Trad IRN</v>
      </c>
      <c r="B5525" t="str">
        <f>"Bldg IRN"</f>
        <v>Bldg IRN</v>
      </c>
      <c r="C5525" t="s">
        <v>41</v>
      </c>
      <c r="D5525" t="s">
        <v>3</v>
      </c>
      <c r="E5525" t="s">
        <v>80</v>
      </c>
      <c r="F5525" t="s">
        <v>81</v>
      </c>
      <c r="G5525" t="s">
        <v>82</v>
      </c>
      <c r="H5525" t="s">
        <v>83</v>
      </c>
      <c r="I5525" t="str">
        <f>"Trad IRN"</f>
        <v>Trad IRN</v>
      </c>
      <c r="J5525" t="s">
        <v>43</v>
      </c>
      <c r="K5525" t="s">
        <v>44</v>
      </c>
      <c r="L5525" t="s">
        <v>45</v>
      </c>
      <c r="M5525" t="s">
        <v>46</v>
      </c>
      <c r="N5525" t="str">
        <f t="shared" si="542"/>
        <v>08/18/2022</v>
      </c>
      <c r="O5525" t="str">
        <f t="shared" si="544"/>
        <v>12/31/2500</v>
      </c>
      <c r="P5525">
        <v>1</v>
      </c>
      <c r="Q5525">
        <v>1</v>
      </c>
      <c r="S5525">
        <v>0</v>
      </c>
      <c r="T5525">
        <v>1</v>
      </c>
      <c r="U5525">
        <v>0</v>
      </c>
      <c r="V5525" t="str">
        <f>"Trad IRN"</f>
        <v>Trad IRN</v>
      </c>
      <c r="W5525">
        <v>100</v>
      </c>
      <c r="X5525" t="s">
        <v>47</v>
      </c>
      <c r="Z5525" t="s">
        <v>47</v>
      </c>
      <c r="AB5525" t="s">
        <v>57</v>
      </c>
      <c r="AC5525" t="s">
        <v>48</v>
      </c>
      <c r="AD5525" t="s">
        <v>49</v>
      </c>
      <c r="AE5525" t="s">
        <v>55</v>
      </c>
      <c r="AF5525">
        <v>0</v>
      </c>
      <c r="AG5525" t="s">
        <v>56</v>
      </c>
      <c r="AH5525" t="str">
        <f>"Trad IRN"</f>
        <v>Trad IRN</v>
      </c>
      <c r="AI5525" t="str">
        <f>"Bldg IRN"</f>
        <v>Bldg IRN</v>
      </c>
      <c r="AJ5525" t="s">
        <v>48</v>
      </c>
      <c r="AK5525" t="s">
        <v>48</v>
      </c>
      <c r="AL5525" t="s">
        <v>53</v>
      </c>
      <c r="AM5525">
        <v>1113.0999999999999</v>
      </c>
      <c r="AN5525">
        <v>1113.0999999999999</v>
      </c>
      <c r="AO5525">
        <v>15</v>
      </c>
    </row>
    <row r="5526" spans="1:41" x14ac:dyDescent="0.3">
      <c r="A5526" t="str">
        <f>"Trad IRN"</f>
        <v>Trad IRN</v>
      </c>
      <c r="B5526" t="str">
        <f>"Bldg IRN"</f>
        <v>Bldg IRN</v>
      </c>
      <c r="C5526" t="s">
        <v>41</v>
      </c>
      <c r="D5526" t="s">
        <v>3</v>
      </c>
      <c r="E5526" t="s">
        <v>80</v>
      </c>
      <c r="F5526" t="s">
        <v>81</v>
      </c>
      <c r="G5526" t="s">
        <v>82</v>
      </c>
      <c r="H5526" t="s">
        <v>83</v>
      </c>
      <c r="I5526" t="str">
        <f>"Trad IRN"</f>
        <v>Trad IRN</v>
      </c>
      <c r="J5526" t="s">
        <v>43</v>
      </c>
      <c r="K5526" t="s">
        <v>44</v>
      </c>
      <c r="L5526" t="s">
        <v>45</v>
      </c>
      <c r="M5526" t="s">
        <v>46</v>
      </c>
      <c r="N5526" t="str">
        <f t="shared" si="542"/>
        <v>08/18/2022</v>
      </c>
      <c r="O5526" t="str">
        <f t="shared" si="544"/>
        <v>12/31/2500</v>
      </c>
      <c r="P5526">
        <v>1</v>
      </c>
      <c r="Q5526">
        <v>1</v>
      </c>
      <c r="S5526">
        <v>0</v>
      </c>
      <c r="T5526">
        <v>1</v>
      </c>
      <c r="U5526">
        <v>0</v>
      </c>
      <c r="V5526" t="str">
        <f>"Trad IRN"</f>
        <v>Trad IRN</v>
      </c>
      <c r="W5526">
        <v>100</v>
      </c>
      <c r="X5526" t="s">
        <v>47</v>
      </c>
      <c r="Z5526" t="s">
        <v>47</v>
      </c>
      <c r="AB5526" t="s">
        <v>57</v>
      </c>
      <c r="AC5526" t="s">
        <v>48</v>
      </c>
      <c r="AD5526" t="s">
        <v>49</v>
      </c>
      <c r="AE5526" t="s">
        <v>50</v>
      </c>
      <c r="AF5526">
        <v>0</v>
      </c>
      <c r="AG5526" t="s">
        <v>56</v>
      </c>
      <c r="AH5526" t="str">
        <f>"Trad IRN"</f>
        <v>Trad IRN</v>
      </c>
      <c r="AI5526" t="str">
        <f>"Bldg IRN"</f>
        <v>Bldg IRN</v>
      </c>
      <c r="AJ5526" t="s">
        <v>48</v>
      </c>
      <c r="AK5526" t="s">
        <v>48</v>
      </c>
      <c r="AL5526" t="s">
        <v>53</v>
      </c>
      <c r="AM5526">
        <v>1113.0999999999999</v>
      </c>
      <c r="AN5526">
        <v>1113.0999999999999</v>
      </c>
      <c r="AO5526">
        <v>15</v>
      </c>
    </row>
    <row r="5527" spans="1:41" x14ac:dyDescent="0.3">
      <c r="A5527" t="str">
        <f>"Trad IRN"</f>
        <v>Trad IRN</v>
      </c>
      <c r="B5527" t="str">
        <f>"Bldg IRN"</f>
        <v>Bldg IRN</v>
      </c>
      <c r="C5527" t="s">
        <v>41</v>
      </c>
      <c r="D5527" t="s">
        <v>3</v>
      </c>
      <c r="E5527" t="s">
        <v>80</v>
      </c>
      <c r="F5527" t="s">
        <v>81</v>
      </c>
      <c r="G5527" t="s">
        <v>82</v>
      </c>
      <c r="H5527" t="s">
        <v>83</v>
      </c>
      <c r="I5527" t="str">
        <f>"Trad IRN"</f>
        <v>Trad IRN</v>
      </c>
      <c r="J5527" t="s">
        <v>43</v>
      </c>
      <c r="K5527" t="s">
        <v>44</v>
      </c>
      <c r="L5527" t="s">
        <v>45</v>
      </c>
      <c r="M5527" t="s">
        <v>46</v>
      </c>
      <c r="N5527" t="str">
        <f t="shared" si="542"/>
        <v>08/18/2022</v>
      </c>
      <c r="O5527" t="str">
        <f t="shared" si="544"/>
        <v>12/31/2500</v>
      </c>
      <c r="P5527">
        <v>1</v>
      </c>
      <c r="Q5527">
        <v>1</v>
      </c>
      <c r="S5527">
        <v>0</v>
      </c>
      <c r="T5527">
        <v>1</v>
      </c>
      <c r="U5527">
        <v>0</v>
      </c>
      <c r="V5527" t="str">
        <f>"Trad IRN"</f>
        <v>Trad IRN</v>
      </c>
      <c r="W5527">
        <v>100</v>
      </c>
      <c r="X5527" t="s">
        <v>47</v>
      </c>
      <c r="Z5527" t="s">
        <v>47</v>
      </c>
      <c r="AB5527" t="s">
        <v>57</v>
      </c>
      <c r="AC5527" t="s">
        <v>48</v>
      </c>
      <c r="AD5527" t="s">
        <v>49</v>
      </c>
      <c r="AE5527" t="s">
        <v>50</v>
      </c>
      <c r="AF5527">
        <v>0</v>
      </c>
      <c r="AG5527" t="s">
        <v>56</v>
      </c>
      <c r="AH5527" t="str">
        <f>"Trad IRN"</f>
        <v>Trad IRN</v>
      </c>
      <c r="AI5527" t="str">
        <f>"Bldg IRN"</f>
        <v>Bldg IRN</v>
      </c>
      <c r="AJ5527" t="s">
        <v>48</v>
      </c>
      <c r="AK5527" t="s">
        <v>48</v>
      </c>
      <c r="AL5527" t="s">
        <v>53</v>
      </c>
      <c r="AM5527">
        <v>1113.0999999999999</v>
      </c>
      <c r="AN5527">
        <v>1113.0999999999999</v>
      </c>
      <c r="AO5527">
        <v>15</v>
      </c>
    </row>
    <row r="5528" spans="1:41" x14ac:dyDescent="0.3">
      <c r="A5528" t="str">
        <f>"Trad IRN"</f>
        <v>Trad IRN</v>
      </c>
      <c r="B5528" t="str">
        <f>"Bldg IRN"</f>
        <v>Bldg IRN</v>
      </c>
      <c r="C5528" t="s">
        <v>41</v>
      </c>
      <c r="D5528" t="s">
        <v>3</v>
      </c>
      <c r="E5528" t="s">
        <v>80</v>
      </c>
      <c r="F5528" t="s">
        <v>81</v>
      </c>
      <c r="G5528" t="s">
        <v>82</v>
      </c>
      <c r="H5528" t="s">
        <v>83</v>
      </c>
      <c r="I5528" t="str">
        <f>"Trad IRN"</f>
        <v>Trad IRN</v>
      </c>
      <c r="J5528" t="s">
        <v>43</v>
      </c>
      <c r="K5528" t="s">
        <v>44</v>
      </c>
      <c r="L5528" t="s">
        <v>45</v>
      </c>
      <c r="M5528" t="s">
        <v>46</v>
      </c>
      <c r="N5528" t="str">
        <f t="shared" si="542"/>
        <v>08/18/2022</v>
      </c>
      <c r="O5528" t="str">
        <f t="shared" si="544"/>
        <v>12/31/2500</v>
      </c>
      <c r="P5528">
        <v>1</v>
      </c>
      <c r="Q5528">
        <v>1</v>
      </c>
      <c r="R5528">
        <v>1</v>
      </c>
      <c r="S5528">
        <v>0</v>
      </c>
      <c r="T5528">
        <v>1</v>
      </c>
      <c r="U5528">
        <v>0</v>
      </c>
      <c r="V5528" t="str">
        <f>"Trad IRN"</f>
        <v>Trad IRN</v>
      </c>
      <c r="W5528">
        <v>100</v>
      </c>
      <c r="X5528" t="s">
        <v>47</v>
      </c>
      <c r="Z5528" t="s">
        <v>47</v>
      </c>
      <c r="AB5528" t="str">
        <f>"03"</f>
        <v>03</v>
      </c>
      <c r="AC5528" t="str">
        <f>"10"</f>
        <v>10</v>
      </c>
      <c r="AD5528" t="str">
        <f>"2"</f>
        <v>2</v>
      </c>
      <c r="AE5528" t="s">
        <v>55</v>
      </c>
      <c r="AF5528">
        <v>0</v>
      </c>
      <c r="AG5528" t="s">
        <v>56</v>
      </c>
      <c r="AH5528" t="str">
        <f>"Trad IRN"</f>
        <v>Trad IRN</v>
      </c>
      <c r="AI5528" t="str">
        <f>"Bldg IRN"</f>
        <v>Bldg IRN</v>
      </c>
      <c r="AJ5528" t="s">
        <v>48</v>
      </c>
      <c r="AK5528" t="s">
        <v>48</v>
      </c>
      <c r="AL5528" t="s">
        <v>53</v>
      </c>
      <c r="AM5528">
        <v>1113.0999999999999</v>
      </c>
      <c r="AN5528">
        <v>1113.0999999999999</v>
      </c>
      <c r="AO5528">
        <v>15</v>
      </c>
    </row>
    <row r="5529" spans="1:41" x14ac:dyDescent="0.3">
      <c r="A5529" t="str">
        <f>"Trad IRN"</f>
        <v>Trad IRN</v>
      </c>
      <c r="B5529" t="str">
        <f>"Bldg IRN"</f>
        <v>Bldg IRN</v>
      </c>
      <c r="C5529" t="s">
        <v>41</v>
      </c>
      <c r="D5529" t="s">
        <v>3</v>
      </c>
      <c r="E5529" t="s">
        <v>80</v>
      </c>
      <c r="F5529" t="s">
        <v>81</v>
      </c>
      <c r="G5529" t="s">
        <v>82</v>
      </c>
      <c r="H5529" t="s">
        <v>83</v>
      </c>
      <c r="I5529" t="str">
        <f>"Trad IRN"</f>
        <v>Trad IRN</v>
      </c>
      <c r="J5529" t="s">
        <v>43</v>
      </c>
      <c r="K5529" t="s">
        <v>44</v>
      </c>
      <c r="L5529" t="s">
        <v>45</v>
      </c>
      <c r="M5529" t="s">
        <v>46</v>
      </c>
      <c r="N5529" t="str">
        <f t="shared" si="542"/>
        <v>08/18/2022</v>
      </c>
      <c r="O5529" t="str">
        <f t="shared" si="544"/>
        <v>12/31/2500</v>
      </c>
      <c r="P5529">
        <v>1</v>
      </c>
      <c r="Q5529">
        <v>1</v>
      </c>
      <c r="S5529">
        <v>0</v>
      </c>
      <c r="T5529">
        <v>1</v>
      </c>
      <c r="U5529">
        <v>0</v>
      </c>
      <c r="V5529" t="str">
        <f>"Trad IRN"</f>
        <v>Trad IRN</v>
      </c>
      <c r="W5529">
        <v>100</v>
      </c>
      <c r="X5529" t="s">
        <v>47</v>
      </c>
      <c r="Z5529" t="s">
        <v>47</v>
      </c>
      <c r="AB5529" t="str">
        <f>"03"</f>
        <v>03</v>
      </c>
      <c r="AC5529" t="s">
        <v>48</v>
      </c>
      <c r="AD5529" t="s">
        <v>49</v>
      </c>
      <c r="AE5529" t="s">
        <v>50</v>
      </c>
      <c r="AF5529">
        <v>0</v>
      </c>
      <c r="AG5529" t="s">
        <v>56</v>
      </c>
      <c r="AH5529" t="str">
        <f>"Trad IRN"</f>
        <v>Trad IRN</v>
      </c>
      <c r="AI5529" t="str">
        <f>"Bldg IRN"</f>
        <v>Bldg IRN</v>
      </c>
      <c r="AJ5529" t="s">
        <v>48</v>
      </c>
      <c r="AK5529" t="s">
        <v>48</v>
      </c>
      <c r="AL5529" t="s">
        <v>53</v>
      </c>
      <c r="AM5529">
        <v>1113.0999999999999</v>
      </c>
      <c r="AN5529">
        <v>1113.0999999999999</v>
      </c>
      <c r="AO5529">
        <v>15</v>
      </c>
    </row>
    <row r="5530" spans="1:41" x14ac:dyDescent="0.3">
      <c r="A5530" t="str">
        <f>"Trad IRN"</f>
        <v>Trad IRN</v>
      </c>
      <c r="B5530" t="str">
        <f>"Bldg IRN"</f>
        <v>Bldg IRN</v>
      </c>
      <c r="C5530" t="s">
        <v>41</v>
      </c>
      <c r="D5530" t="s">
        <v>3</v>
      </c>
      <c r="E5530" t="s">
        <v>80</v>
      </c>
      <c r="F5530" t="s">
        <v>81</v>
      </c>
      <c r="G5530" t="s">
        <v>82</v>
      </c>
      <c r="H5530" t="s">
        <v>83</v>
      </c>
      <c r="I5530" t="str">
        <f>"Trad IRN"</f>
        <v>Trad IRN</v>
      </c>
      <c r="J5530" t="s">
        <v>43</v>
      </c>
      <c r="K5530" t="s">
        <v>44</v>
      </c>
      <c r="L5530" t="s">
        <v>45</v>
      </c>
      <c r="M5530" t="s">
        <v>46</v>
      </c>
      <c r="N5530" t="str">
        <f t="shared" si="542"/>
        <v>08/18/2022</v>
      </c>
      <c r="O5530" t="str">
        <f t="shared" si="544"/>
        <v>12/31/2500</v>
      </c>
      <c r="P5530">
        <v>1</v>
      </c>
      <c r="Q5530">
        <v>1</v>
      </c>
      <c r="R5530">
        <v>1</v>
      </c>
      <c r="S5530">
        <v>0</v>
      </c>
      <c r="T5530">
        <v>1</v>
      </c>
      <c r="U5530">
        <v>0</v>
      </c>
      <c r="V5530" t="str">
        <f>"Trad IRN"</f>
        <v>Trad IRN</v>
      </c>
      <c r="W5530">
        <v>100</v>
      </c>
      <c r="X5530" t="s">
        <v>47</v>
      </c>
      <c r="Z5530" t="s">
        <v>47</v>
      </c>
      <c r="AB5530" t="str">
        <f>"05"</f>
        <v>05</v>
      </c>
      <c r="AC5530" t="str">
        <f>"12"</f>
        <v>12</v>
      </c>
      <c r="AD5530" t="str">
        <f>"6"</f>
        <v>6</v>
      </c>
      <c r="AE5530" t="s">
        <v>50</v>
      </c>
      <c r="AF5530">
        <v>0</v>
      </c>
      <c r="AG5530" t="s">
        <v>56</v>
      </c>
      <c r="AH5530" t="str">
        <f>"Trad IRN"</f>
        <v>Trad IRN</v>
      </c>
      <c r="AI5530" t="str">
        <f>"Bldg IRN"</f>
        <v>Bldg IRN</v>
      </c>
      <c r="AJ5530" t="s">
        <v>48</v>
      </c>
      <c r="AK5530" t="s">
        <v>48</v>
      </c>
      <c r="AL5530" t="s">
        <v>53</v>
      </c>
      <c r="AM5530">
        <v>1113.0999999999999</v>
      </c>
      <c r="AN5530">
        <v>1113.0999999999999</v>
      </c>
      <c r="AO5530">
        <v>15</v>
      </c>
    </row>
    <row r="5531" spans="1:41" x14ac:dyDescent="0.3">
      <c r="A5531" t="str">
        <f>"Trad IRN"</f>
        <v>Trad IRN</v>
      </c>
      <c r="B5531" t="str">
        <f>"Bldg IRN"</f>
        <v>Bldg IRN</v>
      </c>
      <c r="C5531" t="s">
        <v>41</v>
      </c>
      <c r="D5531" t="s">
        <v>3</v>
      </c>
      <c r="E5531" t="s">
        <v>80</v>
      </c>
      <c r="F5531" t="s">
        <v>81</v>
      </c>
      <c r="G5531" t="s">
        <v>82</v>
      </c>
      <c r="H5531" t="s">
        <v>83</v>
      </c>
      <c r="I5531" t="str">
        <f>"Trad IRN"</f>
        <v>Trad IRN</v>
      </c>
      <c r="J5531" t="s">
        <v>43</v>
      </c>
      <c r="K5531" t="s">
        <v>44</v>
      </c>
      <c r="L5531" t="s">
        <v>45</v>
      </c>
      <c r="M5531" t="s">
        <v>46</v>
      </c>
      <c r="N5531" t="str">
        <f t="shared" si="542"/>
        <v>08/18/2022</v>
      </c>
      <c r="O5531" t="str">
        <f t="shared" si="544"/>
        <v>12/31/2500</v>
      </c>
      <c r="P5531">
        <v>1</v>
      </c>
      <c r="Q5531">
        <v>1</v>
      </c>
      <c r="S5531">
        <v>0</v>
      </c>
      <c r="T5531">
        <v>1</v>
      </c>
      <c r="U5531">
        <v>0</v>
      </c>
      <c r="V5531" t="str">
        <f>"Trad IRN"</f>
        <v>Trad IRN</v>
      </c>
      <c r="W5531">
        <v>100</v>
      </c>
      <c r="X5531" t="s">
        <v>47</v>
      </c>
      <c r="Z5531" t="s">
        <v>47</v>
      </c>
      <c r="AB5531" t="str">
        <f>"03"</f>
        <v>03</v>
      </c>
      <c r="AC5531" t="s">
        <v>48</v>
      </c>
      <c r="AD5531" t="s">
        <v>49</v>
      </c>
      <c r="AE5531" t="s">
        <v>50</v>
      </c>
      <c r="AF5531">
        <v>0</v>
      </c>
      <c r="AG5531" t="s">
        <v>56</v>
      </c>
      <c r="AH5531" t="str">
        <f>"Trad IRN"</f>
        <v>Trad IRN</v>
      </c>
      <c r="AI5531" t="str">
        <f>"Bldg IRN"</f>
        <v>Bldg IRN</v>
      </c>
      <c r="AJ5531" t="s">
        <v>48</v>
      </c>
      <c r="AK5531" t="s">
        <v>48</v>
      </c>
      <c r="AL5531" t="s">
        <v>53</v>
      </c>
      <c r="AM5531">
        <v>1113.0999999999999</v>
      </c>
      <c r="AN5531">
        <v>1113.0999999999999</v>
      </c>
      <c r="AO5531">
        <v>15</v>
      </c>
    </row>
    <row r="5532" spans="1:41" x14ac:dyDescent="0.3">
      <c r="A5532" t="str">
        <f>"Trad IRN"</f>
        <v>Trad IRN</v>
      </c>
      <c r="B5532" t="str">
        <f>"Bldg IRN"</f>
        <v>Bldg IRN</v>
      </c>
      <c r="C5532" t="s">
        <v>41</v>
      </c>
      <c r="D5532" t="s">
        <v>3</v>
      </c>
      <c r="E5532" t="s">
        <v>80</v>
      </c>
      <c r="F5532" t="s">
        <v>81</v>
      </c>
      <c r="G5532" t="s">
        <v>82</v>
      </c>
      <c r="H5532" t="s">
        <v>83</v>
      </c>
      <c r="I5532" t="str">
        <f>"Trad IRN"</f>
        <v>Trad IRN</v>
      </c>
      <c r="J5532" t="s">
        <v>43</v>
      </c>
      <c r="K5532" t="s">
        <v>44</v>
      </c>
      <c r="L5532" t="s">
        <v>45</v>
      </c>
      <c r="M5532" t="s">
        <v>46</v>
      </c>
      <c r="N5532" t="str">
        <f t="shared" si="542"/>
        <v>08/18/2022</v>
      </c>
      <c r="O5532" t="str">
        <f t="shared" si="544"/>
        <v>12/31/2500</v>
      </c>
      <c r="P5532">
        <v>1</v>
      </c>
      <c r="Q5532">
        <v>1</v>
      </c>
      <c r="R5532">
        <v>1</v>
      </c>
      <c r="S5532">
        <v>0</v>
      </c>
      <c r="T5532">
        <v>1</v>
      </c>
      <c r="U5532">
        <v>0</v>
      </c>
      <c r="V5532" t="str">
        <f>"Trad IRN"</f>
        <v>Trad IRN</v>
      </c>
      <c r="W5532">
        <v>100</v>
      </c>
      <c r="X5532" t="s">
        <v>47</v>
      </c>
      <c r="Z5532" t="s">
        <v>47</v>
      </c>
      <c r="AB5532" t="str">
        <f>"01"</f>
        <v>01</v>
      </c>
      <c r="AC5532" t="str">
        <f>"10"</f>
        <v>10</v>
      </c>
      <c r="AD5532" t="str">
        <f>"2"</f>
        <v>2</v>
      </c>
      <c r="AE5532" t="s">
        <v>50</v>
      </c>
      <c r="AF5532">
        <v>0</v>
      </c>
      <c r="AG5532" t="s">
        <v>56</v>
      </c>
      <c r="AH5532" t="str">
        <f>"Trad IRN"</f>
        <v>Trad IRN</v>
      </c>
      <c r="AI5532" t="str">
        <f>"Bldg IRN"</f>
        <v>Bldg IRN</v>
      </c>
      <c r="AJ5532" t="s">
        <v>48</v>
      </c>
      <c r="AK5532" t="s">
        <v>48</v>
      </c>
      <c r="AL5532" t="s">
        <v>53</v>
      </c>
      <c r="AM5532">
        <v>1113.0999999999999</v>
      </c>
      <c r="AN5532">
        <v>1113.0999999999999</v>
      </c>
      <c r="AO5532">
        <v>15</v>
      </c>
    </row>
    <row r="5533" spans="1:41" x14ac:dyDescent="0.3">
      <c r="A5533" t="str">
        <f>"Trad IRN"</f>
        <v>Trad IRN</v>
      </c>
      <c r="B5533" t="str">
        <f>"Bldg IRN"</f>
        <v>Bldg IRN</v>
      </c>
      <c r="C5533" t="s">
        <v>41</v>
      </c>
      <c r="D5533" t="s">
        <v>3</v>
      </c>
      <c r="E5533" t="s">
        <v>80</v>
      </c>
      <c r="F5533" t="s">
        <v>81</v>
      </c>
      <c r="G5533" t="s">
        <v>82</v>
      </c>
      <c r="H5533" t="s">
        <v>83</v>
      </c>
      <c r="I5533" t="str">
        <f>"Trad IRN"</f>
        <v>Trad IRN</v>
      </c>
      <c r="J5533" t="s">
        <v>43</v>
      </c>
      <c r="K5533" t="s">
        <v>44</v>
      </c>
      <c r="L5533" t="s">
        <v>45</v>
      </c>
      <c r="M5533" t="s">
        <v>46</v>
      </c>
      <c r="N5533" t="str">
        <f t="shared" si="542"/>
        <v>08/18/2022</v>
      </c>
      <c r="O5533" t="str">
        <f t="shared" si="544"/>
        <v>12/31/2500</v>
      </c>
      <c r="P5533">
        <v>1</v>
      </c>
      <c r="Q5533">
        <v>1</v>
      </c>
      <c r="S5533">
        <v>1</v>
      </c>
      <c r="T5533">
        <v>1</v>
      </c>
      <c r="U5533">
        <v>0</v>
      </c>
      <c r="V5533" t="str">
        <f>"Trad IRN"</f>
        <v>Trad IRN</v>
      </c>
      <c r="W5533">
        <v>100</v>
      </c>
      <c r="X5533" t="s">
        <v>47</v>
      </c>
      <c r="Z5533" t="s">
        <v>47</v>
      </c>
      <c r="AB5533" t="str">
        <f>"05"</f>
        <v>05</v>
      </c>
      <c r="AC5533" t="s">
        <v>48</v>
      </c>
      <c r="AD5533" t="s">
        <v>49</v>
      </c>
      <c r="AE5533" t="s">
        <v>50</v>
      </c>
      <c r="AF5533">
        <v>0</v>
      </c>
      <c r="AG5533" t="s">
        <v>56</v>
      </c>
      <c r="AH5533" t="str">
        <f>"Trad IRN"</f>
        <v>Trad IRN</v>
      </c>
      <c r="AI5533" t="str">
        <f>"Bldg IRN"</f>
        <v>Bldg IRN</v>
      </c>
      <c r="AJ5533" t="s">
        <v>48</v>
      </c>
      <c r="AK5533" t="s">
        <v>48</v>
      </c>
      <c r="AL5533" t="s">
        <v>53</v>
      </c>
      <c r="AM5533">
        <v>1113.0999999999999</v>
      </c>
      <c r="AN5533">
        <v>1113.0999999999999</v>
      </c>
      <c r="AO5533">
        <v>15</v>
      </c>
    </row>
    <row r="5534" spans="1:41" x14ac:dyDescent="0.3">
      <c r="A5534" t="str">
        <f>"Trad IRN"</f>
        <v>Trad IRN</v>
      </c>
      <c r="B5534" t="str">
        <f>"Bldg IRN"</f>
        <v>Bldg IRN</v>
      </c>
      <c r="C5534" t="s">
        <v>41</v>
      </c>
      <c r="D5534" t="s">
        <v>3</v>
      </c>
      <c r="E5534" t="s">
        <v>80</v>
      </c>
      <c r="F5534" t="s">
        <v>81</v>
      </c>
      <c r="G5534" t="s">
        <v>82</v>
      </c>
      <c r="H5534" t="s">
        <v>83</v>
      </c>
      <c r="I5534" t="str">
        <f>"Trad IRN"</f>
        <v>Trad IRN</v>
      </c>
      <c r="J5534" t="s">
        <v>43</v>
      </c>
      <c r="K5534" t="s">
        <v>44</v>
      </c>
      <c r="L5534" t="s">
        <v>45</v>
      </c>
      <c r="M5534" t="s">
        <v>46</v>
      </c>
      <c r="N5534" t="str">
        <f t="shared" si="542"/>
        <v>08/18/2022</v>
      </c>
      <c r="O5534" t="str">
        <f t="shared" si="544"/>
        <v>12/31/2500</v>
      </c>
      <c r="P5534">
        <v>1</v>
      </c>
      <c r="Q5534">
        <v>1</v>
      </c>
      <c r="S5534">
        <v>0</v>
      </c>
      <c r="T5534">
        <v>1</v>
      </c>
      <c r="U5534">
        <v>0</v>
      </c>
      <c r="V5534" t="str">
        <f>"Trad IRN"</f>
        <v>Trad IRN</v>
      </c>
      <c r="W5534">
        <v>100</v>
      </c>
      <c r="X5534" t="s">
        <v>47</v>
      </c>
      <c r="Z5534" t="s">
        <v>47</v>
      </c>
      <c r="AB5534" t="str">
        <f>"02"</f>
        <v>02</v>
      </c>
      <c r="AC5534" t="s">
        <v>48</v>
      </c>
      <c r="AD5534" t="s">
        <v>49</v>
      </c>
      <c r="AE5534" t="s">
        <v>55</v>
      </c>
      <c r="AF5534">
        <v>0</v>
      </c>
      <c r="AG5534" t="s">
        <v>56</v>
      </c>
      <c r="AH5534" t="str">
        <f>"Trad IRN"</f>
        <v>Trad IRN</v>
      </c>
      <c r="AI5534" t="str">
        <f>"Bldg IRN"</f>
        <v>Bldg IRN</v>
      </c>
      <c r="AJ5534" t="s">
        <v>48</v>
      </c>
      <c r="AK5534" t="s">
        <v>48</v>
      </c>
      <c r="AL5534" t="s">
        <v>53</v>
      </c>
      <c r="AM5534">
        <v>1113.0999999999999</v>
      </c>
      <c r="AN5534">
        <v>1113.0999999999999</v>
      </c>
      <c r="AO5534">
        <v>15</v>
      </c>
    </row>
    <row r="5535" spans="1:41" x14ac:dyDescent="0.3">
      <c r="A5535" t="str">
        <f>"Trad IRN"</f>
        <v>Trad IRN</v>
      </c>
      <c r="B5535" t="str">
        <f>"Bldg IRN"</f>
        <v>Bldg IRN</v>
      </c>
      <c r="C5535" t="s">
        <v>41</v>
      </c>
      <c r="D5535" t="s">
        <v>3</v>
      </c>
      <c r="E5535" t="s">
        <v>80</v>
      </c>
      <c r="F5535" t="s">
        <v>81</v>
      </c>
      <c r="G5535" t="s">
        <v>82</v>
      </c>
      <c r="H5535" t="s">
        <v>83</v>
      </c>
      <c r="I5535" t="str">
        <f>"Trad IRN"</f>
        <v>Trad IRN</v>
      </c>
      <c r="J5535" t="s">
        <v>43</v>
      </c>
      <c r="K5535" t="s">
        <v>44</v>
      </c>
      <c r="L5535" t="s">
        <v>45</v>
      </c>
      <c r="M5535" t="s">
        <v>46</v>
      </c>
      <c r="N5535" t="str">
        <f t="shared" si="542"/>
        <v>08/18/2022</v>
      </c>
      <c r="O5535" t="str">
        <f t="shared" si="544"/>
        <v>12/31/2500</v>
      </c>
      <c r="P5535">
        <v>1</v>
      </c>
      <c r="Q5535">
        <v>1</v>
      </c>
      <c r="S5535">
        <v>0</v>
      </c>
      <c r="T5535">
        <v>1</v>
      </c>
      <c r="U5535">
        <v>0</v>
      </c>
      <c r="V5535" t="str">
        <f>"Trad IRN"</f>
        <v>Trad IRN</v>
      </c>
      <c r="W5535">
        <v>100</v>
      </c>
      <c r="X5535" t="s">
        <v>47</v>
      </c>
      <c r="Z5535" t="s">
        <v>47</v>
      </c>
      <c r="AB5535" t="str">
        <f>"04"</f>
        <v>04</v>
      </c>
      <c r="AC5535" t="s">
        <v>48</v>
      </c>
      <c r="AD5535" t="s">
        <v>49</v>
      </c>
      <c r="AE5535" t="s">
        <v>50</v>
      </c>
      <c r="AF5535">
        <v>0</v>
      </c>
      <c r="AG5535" t="s">
        <v>56</v>
      </c>
      <c r="AH5535" t="str">
        <f>"Trad IRN"</f>
        <v>Trad IRN</v>
      </c>
      <c r="AI5535" t="str">
        <f>"Bldg IRN"</f>
        <v>Bldg IRN</v>
      </c>
      <c r="AJ5535" t="s">
        <v>48</v>
      </c>
      <c r="AK5535" t="s">
        <v>48</v>
      </c>
      <c r="AL5535" t="s">
        <v>53</v>
      </c>
      <c r="AM5535">
        <v>1113.0999999999999</v>
      </c>
      <c r="AN5535">
        <v>1113.0999999999999</v>
      </c>
      <c r="AO5535">
        <v>15</v>
      </c>
    </row>
    <row r="5536" spans="1:41" x14ac:dyDescent="0.3">
      <c r="A5536" t="str">
        <f>"Trad IRN"</f>
        <v>Trad IRN</v>
      </c>
      <c r="B5536" t="str">
        <f>"Bldg IRN"</f>
        <v>Bldg IRN</v>
      </c>
      <c r="C5536" t="s">
        <v>41</v>
      </c>
      <c r="D5536" t="s">
        <v>3</v>
      </c>
      <c r="E5536" t="s">
        <v>80</v>
      </c>
      <c r="F5536" t="s">
        <v>81</v>
      </c>
      <c r="G5536" t="s">
        <v>82</v>
      </c>
      <c r="H5536" t="s">
        <v>83</v>
      </c>
      <c r="I5536" t="str">
        <f>"Trad IRN"</f>
        <v>Trad IRN</v>
      </c>
      <c r="J5536" t="s">
        <v>43</v>
      </c>
      <c r="K5536" t="s">
        <v>44</v>
      </c>
      <c r="L5536" t="s">
        <v>45</v>
      </c>
      <c r="M5536" t="s">
        <v>46</v>
      </c>
      <c r="N5536" t="str">
        <f t="shared" si="542"/>
        <v>08/18/2022</v>
      </c>
      <c r="O5536" t="str">
        <f t="shared" si="544"/>
        <v>12/31/2500</v>
      </c>
      <c r="P5536">
        <v>1</v>
      </c>
      <c r="Q5536">
        <v>1</v>
      </c>
      <c r="S5536">
        <v>0</v>
      </c>
      <c r="T5536">
        <v>1</v>
      </c>
      <c r="U5536">
        <v>0</v>
      </c>
      <c r="V5536" t="str">
        <f>"Trad IRN"</f>
        <v>Trad IRN</v>
      </c>
      <c r="W5536">
        <v>100</v>
      </c>
      <c r="X5536" t="s">
        <v>47</v>
      </c>
      <c r="Z5536" t="s">
        <v>47</v>
      </c>
      <c r="AB5536" t="str">
        <f>"02"</f>
        <v>02</v>
      </c>
      <c r="AC5536" t="s">
        <v>48</v>
      </c>
      <c r="AD5536" t="s">
        <v>49</v>
      </c>
      <c r="AE5536" t="s">
        <v>50</v>
      </c>
      <c r="AF5536">
        <v>0</v>
      </c>
      <c r="AG5536" t="s">
        <v>56</v>
      </c>
      <c r="AH5536" t="str">
        <f>"Trad IRN"</f>
        <v>Trad IRN</v>
      </c>
      <c r="AI5536" t="str">
        <f>"Bldg IRN"</f>
        <v>Bldg IRN</v>
      </c>
      <c r="AJ5536" t="s">
        <v>48</v>
      </c>
      <c r="AK5536" t="s">
        <v>48</v>
      </c>
      <c r="AL5536" t="s">
        <v>53</v>
      </c>
      <c r="AM5536">
        <v>1113.0999999999999</v>
      </c>
      <c r="AN5536">
        <v>1113.0999999999999</v>
      </c>
      <c r="AO5536">
        <v>15</v>
      </c>
    </row>
    <row r="5537" spans="1:41" x14ac:dyDescent="0.3">
      <c r="A5537" t="str">
        <f>"Trad IRN"</f>
        <v>Trad IRN</v>
      </c>
      <c r="B5537" t="str">
        <f>"Bldg IRN"</f>
        <v>Bldg IRN</v>
      </c>
      <c r="C5537" t="s">
        <v>41</v>
      </c>
      <c r="D5537" t="s">
        <v>3</v>
      </c>
      <c r="E5537" t="s">
        <v>80</v>
      </c>
      <c r="F5537" t="s">
        <v>81</v>
      </c>
      <c r="G5537" t="s">
        <v>82</v>
      </c>
      <c r="H5537" t="s">
        <v>83</v>
      </c>
      <c r="I5537" t="str">
        <f>"Trad IRN"</f>
        <v>Trad IRN</v>
      </c>
      <c r="J5537" t="s">
        <v>43</v>
      </c>
      <c r="K5537" t="s">
        <v>44</v>
      </c>
      <c r="L5537" t="s">
        <v>45</v>
      </c>
      <c r="M5537" t="s">
        <v>46</v>
      </c>
      <c r="N5537" t="str">
        <f t="shared" si="542"/>
        <v>08/18/2022</v>
      </c>
      <c r="O5537" t="str">
        <f t="shared" si="544"/>
        <v>12/31/2500</v>
      </c>
      <c r="P5537">
        <v>1</v>
      </c>
      <c r="Q5537">
        <v>1</v>
      </c>
      <c r="S5537">
        <v>0</v>
      </c>
      <c r="T5537">
        <v>1</v>
      </c>
      <c r="U5537">
        <v>0</v>
      </c>
      <c r="V5537" t="str">
        <f>"Trad IRN"</f>
        <v>Trad IRN</v>
      </c>
      <c r="W5537">
        <v>100</v>
      </c>
      <c r="X5537" t="s">
        <v>47</v>
      </c>
      <c r="Z5537" t="s">
        <v>47</v>
      </c>
      <c r="AB5537" t="str">
        <f>"02"</f>
        <v>02</v>
      </c>
      <c r="AC5537" t="s">
        <v>48</v>
      </c>
      <c r="AD5537" t="s">
        <v>49</v>
      </c>
      <c r="AE5537" t="s">
        <v>55</v>
      </c>
      <c r="AF5537">
        <v>0</v>
      </c>
      <c r="AG5537" t="s">
        <v>56</v>
      </c>
      <c r="AH5537" t="str">
        <f>"Trad IRN"</f>
        <v>Trad IRN</v>
      </c>
      <c r="AI5537" t="str">
        <f>"Bldg IRN"</f>
        <v>Bldg IRN</v>
      </c>
      <c r="AJ5537" t="s">
        <v>48</v>
      </c>
      <c r="AK5537" t="s">
        <v>48</v>
      </c>
      <c r="AL5537" t="s">
        <v>53</v>
      </c>
      <c r="AM5537">
        <v>1113.0999999999999</v>
      </c>
      <c r="AN5537">
        <v>1113.0999999999999</v>
      </c>
      <c r="AO5537">
        <v>15</v>
      </c>
    </row>
    <row r="5538" spans="1:41" x14ac:dyDescent="0.3">
      <c r="A5538" t="str">
        <f>"Trad IRN"</f>
        <v>Trad IRN</v>
      </c>
      <c r="B5538" t="str">
        <f>"Bldg IRN"</f>
        <v>Bldg IRN</v>
      </c>
      <c r="C5538" t="s">
        <v>41</v>
      </c>
      <c r="D5538" t="s">
        <v>3</v>
      </c>
      <c r="E5538" t="s">
        <v>80</v>
      </c>
      <c r="F5538" t="s">
        <v>81</v>
      </c>
      <c r="G5538" t="s">
        <v>82</v>
      </c>
      <c r="H5538" t="s">
        <v>83</v>
      </c>
      <c r="I5538" t="str">
        <f>"Trad IRN"</f>
        <v>Trad IRN</v>
      </c>
      <c r="J5538" t="s">
        <v>43</v>
      </c>
      <c r="K5538" t="s">
        <v>44</v>
      </c>
      <c r="L5538" t="s">
        <v>45</v>
      </c>
      <c r="M5538" t="s">
        <v>46</v>
      </c>
      <c r="N5538" t="str">
        <f t="shared" si="542"/>
        <v>08/18/2022</v>
      </c>
      <c r="O5538" t="str">
        <f t="shared" si="544"/>
        <v>12/31/2500</v>
      </c>
      <c r="P5538">
        <v>1</v>
      </c>
      <c r="Q5538">
        <v>1</v>
      </c>
      <c r="S5538">
        <v>0</v>
      </c>
      <c r="T5538">
        <v>1</v>
      </c>
      <c r="U5538">
        <v>0</v>
      </c>
      <c r="V5538" t="str">
        <f>"Trad IRN"</f>
        <v>Trad IRN</v>
      </c>
      <c r="W5538">
        <v>100</v>
      </c>
      <c r="X5538" t="s">
        <v>47</v>
      </c>
      <c r="Z5538" t="s">
        <v>47</v>
      </c>
      <c r="AB5538" t="str">
        <f>"03"</f>
        <v>03</v>
      </c>
      <c r="AC5538" t="s">
        <v>48</v>
      </c>
      <c r="AD5538" t="s">
        <v>49</v>
      </c>
      <c r="AE5538" t="s">
        <v>50</v>
      </c>
      <c r="AF5538">
        <v>0</v>
      </c>
      <c r="AG5538" t="s">
        <v>56</v>
      </c>
      <c r="AH5538" t="str">
        <f>"Trad IRN"</f>
        <v>Trad IRN</v>
      </c>
      <c r="AI5538" t="str">
        <f>"Bldg IRN"</f>
        <v>Bldg IRN</v>
      </c>
      <c r="AJ5538" t="s">
        <v>48</v>
      </c>
      <c r="AK5538" t="s">
        <v>48</v>
      </c>
      <c r="AL5538" t="s">
        <v>53</v>
      </c>
      <c r="AM5538">
        <v>1113.0999999999999</v>
      </c>
      <c r="AN5538">
        <v>1113.0999999999999</v>
      </c>
      <c r="AO5538">
        <v>15</v>
      </c>
    </row>
    <row r="5539" spans="1:41" x14ac:dyDescent="0.3">
      <c r="A5539" t="str">
        <f>"Trad IRN"</f>
        <v>Trad IRN</v>
      </c>
      <c r="B5539" t="str">
        <f>"Bldg IRN"</f>
        <v>Bldg IRN</v>
      </c>
      <c r="C5539" t="s">
        <v>41</v>
      </c>
      <c r="D5539" t="s">
        <v>3</v>
      </c>
      <c r="E5539" t="s">
        <v>80</v>
      </c>
      <c r="F5539" t="s">
        <v>81</v>
      </c>
      <c r="G5539" t="s">
        <v>82</v>
      </c>
      <c r="H5539" t="s">
        <v>83</v>
      </c>
      <c r="I5539" t="str">
        <f>"Trad IRN"</f>
        <v>Trad IRN</v>
      </c>
      <c r="J5539" t="s">
        <v>43</v>
      </c>
      <c r="K5539" t="s">
        <v>44</v>
      </c>
      <c r="L5539" t="s">
        <v>45</v>
      </c>
      <c r="M5539" t="s">
        <v>46</v>
      </c>
      <c r="N5539" t="str">
        <f t="shared" si="542"/>
        <v>08/18/2022</v>
      </c>
      <c r="O5539" t="str">
        <f t="shared" si="544"/>
        <v>12/31/2500</v>
      </c>
      <c r="P5539">
        <v>1</v>
      </c>
      <c r="Q5539">
        <v>1</v>
      </c>
      <c r="R5539">
        <v>1</v>
      </c>
      <c r="S5539">
        <v>0</v>
      </c>
      <c r="T5539">
        <v>1</v>
      </c>
      <c r="U5539">
        <v>0</v>
      </c>
      <c r="V5539" t="str">
        <f>"Trad IRN"</f>
        <v>Trad IRN</v>
      </c>
      <c r="W5539">
        <v>100</v>
      </c>
      <c r="X5539" t="s">
        <v>47</v>
      </c>
      <c r="Z5539" t="s">
        <v>47</v>
      </c>
      <c r="AB5539" t="str">
        <f>"05"</f>
        <v>05</v>
      </c>
      <c r="AC5539" t="str">
        <f>"12"</f>
        <v>12</v>
      </c>
      <c r="AD5539" t="str">
        <f>"6"</f>
        <v>6</v>
      </c>
      <c r="AE5539" t="s">
        <v>55</v>
      </c>
      <c r="AF5539">
        <v>0</v>
      </c>
      <c r="AG5539" t="s">
        <v>56</v>
      </c>
      <c r="AH5539" t="str">
        <f>"Trad IRN"</f>
        <v>Trad IRN</v>
      </c>
      <c r="AI5539" t="str">
        <f>"Bldg IRN"</f>
        <v>Bldg IRN</v>
      </c>
      <c r="AJ5539" t="s">
        <v>48</v>
      </c>
      <c r="AK5539" t="s">
        <v>48</v>
      </c>
      <c r="AL5539" t="s">
        <v>53</v>
      </c>
      <c r="AM5539">
        <v>1113.0999999999999</v>
      </c>
      <c r="AN5539">
        <v>1113.0999999999999</v>
      </c>
      <c r="AO5539">
        <v>15</v>
      </c>
    </row>
    <row r="5540" spans="1:41" x14ac:dyDescent="0.3">
      <c r="A5540" t="str">
        <f>"Trad IRN"</f>
        <v>Trad IRN</v>
      </c>
      <c r="B5540" t="str">
        <f>"Bldg IRN"</f>
        <v>Bldg IRN</v>
      </c>
      <c r="C5540" t="s">
        <v>41</v>
      </c>
      <c r="D5540" t="s">
        <v>3</v>
      </c>
      <c r="E5540" t="s">
        <v>80</v>
      </c>
      <c r="F5540" t="s">
        <v>81</v>
      </c>
      <c r="G5540" t="s">
        <v>82</v>
      </c>
      <c r="H5540" t="s">
        <v>83</v>
      </c>
      <c r="I5540" t="str">
        <f>"Trad IRN"</f>
        <v>Trad IRN</v>
      </c>
      <c r="J5540" t="s">
        <v>43</v>
      </c>
      <c r="K5540" t="s">
        <v>44</v>
      </c>
      <c r="L5540" t="s">
        <v>45</v>
      </c>
      <c r="M5540" t="s">
        <v>46</v>
      </c>
      <c r="N5540" t="str">
        <f t="shared" si="542"/>
        <v>08/18/2022</v>
      </c>
      <c r="O5540" t="str">
        <f t="shared" si="544"/>
        <v>12/31/2500</v>
      </c>
      <c r="P5540">
        <v>1</v>
      </c>
      <c r="Q5540">
        <v>1</v>
      </c>
      <c r="S5540">
        <v>0</v>
      </c>
      <c r="T5540">
        <v>1</v>
      </c>
      <c r="U5540">
        <v>0</v>
      </c>
      <c r="V5540" t="str">
        <f>"Trad IRN"</f>
        <v>Trad IRN</v>
      </c>
      <c r="W5540">
        <v>100</v>
      </c>
      <c r="X5540" t="s">
        <v>47</v>
      </c>
      <c r="Z5540" t="s">
        <v>47</v>
      </c>
      <c r="AB5540" t="str">
        <f>"01"</f>
        <v>01</v>
      </c>
      <c r="AC5540" t="s">
        <v>48</v>
      </c>
      <c r="AD5540" t="s">
        <v>49</v>
      </c>
      <c r="AE5540" t="s">
        <v>55</v>
      </c>
      <c r="AF5540">
        <v>0</v>
      </c>
      <c r="AG5540" t="s">
        <v>56</v>
      </c>
      <c r="AH5540" t="str">
        <f>"Trad IRN"</f>
        <v>Trad IRN</v>
      </c>
      <c r="AI5540" t="str">
        <f>"Bldg IRN"</f>
        <v>Bldg IRN</v>
      </c>
      <c r="AJ5540" t="s">
        <v>48</v>
      </c>
      <c r="AK5540" t="s">
        <v>48</v>
      </c>
      <c r="AL5540" t="s">
        <v>53</v>
      </c>
      <c r="AM5540">
        <v>1113.0999999999999</v>
      </c>
      <c r="AN5540">
        <v>1113.0999999999999</v>
      </c>
      <c r="AO5540">
        <v>15</v>
      </c>
    </row>
    <row r="5541" spans="1:41" x14ac:dyDescent="0.3">
      <c r="A5541" t="str">
        <f>"Trad IRN"</f>
        <v>Trad IRN</v>
      </c>
      <c r="B5541" t="str">
        <f>"Bldg IRN"</f>
        <v>Bldg IRN</v>
      </c>
      <c r="C5541" t="s">
        <v>41</v>
      </c>
      <c r="D5541" t="s">
        <v>3</v>
      </c>
      <c r="E5541" t="s">
        <v>80</v>
      </c>
      <c r="F5541" t="s">
        <v>81</v>
      </c>
      <c r="G5541" t="s">
        <v>82</v>
      </c>
      <c r="H5541" t="s">
        <v>83</v>
      </c>
      <c r="I5541" t="str">
        <f>"Trad IRN"</f>
        <v>Trad IRN</v>
      </c>
      <c r="J5541" t="s">
        <v>43</v>
      </c>
      <c r="K5541" t="s">
        <v>44</v>
      </c>
      <c r="L5541" t="s">
        <v>45</v>
      </c>
      <c r="M5541" t="s">
        <v>46</v>
      </c>
      <c r="N5541" t="str">
        <f t="shared" si="542"/>
        <v>08/18/2022</v>
      </c>
      <c r="O5541" t="str">
        <f t="shared" si="544"/>
        <v>12/31/2500</v>
      </c>
      <c r="P5541">
        <v>1</v>
      </c>
      <c r="Q5541">
        <v>1</v>
      </c>
      <c r="R5541">
        <v>1</v>
      </c>
      <c r="S5541">
        <v>0</v>
      </c>
      <c r="T5541">
        <v>1</v>
      </c>
      <c r="U5541">
        <v>0</v>
      </c>
      <c r="V5541" t="str">
        <f>"Trad IRN"</f>
        <v>Trad IRN</v>
      </c>
      <c r="W5541">
        <v>100</v>
      </c>
      <c r="X5541" t="s">
        <v>47</v>
      </c>
      <c r="Z5541" t="s">
        <v>47</v>
      </c>
      <c r="AB5541" t="str">
        <f>"01"</f>
        <v>01</v>
      </c>
      <c r="AC5541" t="str">
        <f>"09"</f>
        <v>09</v>
      </c>
      <c r="AD5541" t="str">
        <f>"2"</f>
        <v>2</v>
      </c>
      <c r="AE5541" t="s">
        <v>55</v>
      </c>
      <c r="AF5541">
        <v>0</v>
      </c>
      <c r="AG5541" t="s">
        <v>56</v>
      </c>
      <c r="AH5541" t="str">
        <f>"Trad IRN"</f>
        <v>Trad IRN</v>
      </c>
      <c r="AI5541" t="str">
        <f>"Bldg IRN"</f>
        <v>Bldg IRN</v>
      </c>
      <c r="AJ5541" t="s">
        <v>48</v>
      </c>
      <c r="AK5541" t="s">
        <v>48</v>
      </c>
      <c r="AL5541" t="s">
        <v>53</v>
      </c>
      <c r="AM5541">
        <v>1113.0999999999999</v>
      </c>
      <c r="AN5541">
        <v>1113.0999999999999</v>
      </c>
      <c r="AO5541">
        <v>15</v>
      </c>
    </row>
    <row r="5542" spans="1:41" x14ac:dyDescent="0.3">
      <c r="A5542" t="str">
        <f>"Trad IRN"</f>
        <v>Trad IRN</v>
      </c>
      <c r="B5542" t="str">
        <f>"Bldg IRN"</f>
        <v>Bldg IRN</v>
      </c>
      <c r="C5542" t="s">
        <v>41</v>
      </c>
      <c r="D5542" t="s">
        <v>3</v>
      </c>
      <c r="E5542" t="s">
        <v>80</v>
      </c>
      <c r="F5542" t="s">
        <v>81</v>
      </c>
      <c r="G5542" t="s">
        <v>82</v>
      </c>
      <c r="H5542" t="s">
        <v>83</v>
      </c>
      <c r="I5542" t="str">
        <f>"Trad IRN"</f>
        <v>Trad IRN</v>
      </c>
      <c r="J5542" t="s">
        <v>43</v>
      </c>
      <c r="K5542" t="s">
        <v>44</v>
      </c>
      <c r="L5542" t="s">
        <v>45</v>
      </c>
      <c r="M5542" t="s">
        <v>46</v>
      </c>
      <c r="N5542" t="str">
        <f t="shared" si="542"/>
        <v>08/18/2022</v>
      </c>
      <c r="O5542" t="str">
        <f t="shared" si="544"/>
        <v>12/31/2500</v>
      </c>
      <c r="P5542">
        <v>1</v>
      </c>
      <c r="Q5542">
        <v>1</v>
      </c>
      <c r="S5542">
        <v>1</v>
      </c>
      <c r="T5542">
        <v>1</v>
      </c>
      <c r="U5542">
        <v>0</v>
      </c>
      <c r="V5542" t="str">
        <f>"Trad IRN"</f>
        <v>Trad IRN</v>
      </c>
      <c r="W5542">
        <v>100</v>
      </c>
      <c r="X5542" t="s">
        <v>47</v>
      </c>
      <c r="Z5542" t="s">
        <v>47</v>
      </c>
      <c r="AB5542" t="str">
        <f>"05"</f>
        <v>05</v>
      </c>
      <c r="AC5542" t="s">
        <v>48</v>
      </c>
      <c r="AD5542" t="s">
        <v>49</v>
      </c>
      <c r="AE5542" t="s">
        <v>50</v>
      </c>
      <c r="AF5542">
        <v>0</v>
      </c>
      <c r="AG5542" t="s">
        <v>56</v>
      </c>
      <c r="AH5542" t="str">
        <f>"Trad IRN"</f>
        <v>Trad IRN</v>
      </c>
      <c r="AI5542" t="str">
        <f>"Bldg IRN"</f>
        <v>Bldg IRN</v>
      </c>
      <c r="AJ5542" t="s">
        <v>48</v>
      </c>
      <c r="AK5542" t="s">
        <v>48</v>
      </c>
      <c r="AL5542" t="s">
        <v>53</v>
      </c>
      <c r="AM5542">
        <v>1113.0999999999999</v>
      </c>
      <c r="AN5542">
        <v>1113.0999999999999</v>
      </c>
      <c r="AO5542">
        <v>15</v>
      </c>
    </row>
    <row r="5543" spans="1:41" x14ac:dyDescent="0.3">
      <c r="A5543" t="str">
        <f>"Trad IRN"</f>
        <v>Trad IRN</v>
      </c>
      <c r="B5543" t="str">
        <f>"Bldg IRN"</f>
        <v>Bldg IRN</v>
      </c>
      <c r="C5543" t="s">
        <v>41</v>
      </c>
      <c r="D5543" t="s">
        <v>3</v>
      </c>
      <c r="E5543" t="s">
        <v>80</v>
      </c>
      <c r="F5543" t="s">
        <v>81</v>
      </c>
      <c r="G5543" t="s">
        <v>82</v>
      </c>
      <c r="H5543" t="s">
        <v>83</v>
      </c>
      <c r="I5543" t="str">
        <f>"Trad IRN"</f>
        <v>Trad IRN</v>
      </c>
      <c r="J5543" t="s">
        <v>43</v>
      </c>
      <c r="K5543" t="s">
        <v>44</v>
      </c>
      <c r="L5543" t="s">
        <v>45</v>
      </c>
      <c r="M5543" t="s">
        <v>46</v>
      </c>
      <c r="N5543" t="str">
        <f t="shared" si="542"/>
        <v>08/18/2022</v>
      </c>
      <c r="O5543" t="str">
        <f t="shared" si="544"/>
        <v>12/31/2500</v>
      </c>
      <c r="P5543">
        <v>1</v>
      </c>
      <c r="Q5543">
        <v>1</v>
      </c>
      <c r="S5543">
        <v>0</v>
      </c>
      <c r="T5543">
        <v>1</v>
      </c>
      <c r="U5543">
        <v>0</v>
      </c>
      <c r="V5543" t="str">
        <f>"Trad IRN"</f>
        <v>Trad IRN</v>
      </c>
      <c r="W5543">
        <v>100</v>
      </c>
      <c r="X5543" t="s">
        <v>47</v>
      </c>
      <c r="Z5543" t="s">
        <v>47</v>
      </c>
      <c r="AB5543" t="str">
        <f>"02"</f>
        <v>02</v>
      </c>
      <c r="AC5543" t="s">
        <v>48</v>
      </c>
      <c r="AD5543" t="s">
        <v>49</v>
      </c>
      <c r="AE5543" t="s">
        <v>50</v>
      </c>
      <c r="AF5543">
        <v>0</v>
      </c>
      <c r="AG5543" t="s">
        <v>56</v>
      </c>
      <c r="AH5543" t="str">
        <f>"Trad IRN"</f>
        <v>Trad IRN</v>
      </c>
      <c r="AI5543" t="str">
        <f>"Bldg IRN"</f>
        <v>Bldg IRN</v>
      </c>
      <c r="AJ5543" t="s">
        <v>48</v>
      </c>
      <c r="AK5543" t="s">
        <v>48</v>
      </c>
      <c r="AL5543" t="s">
        <v>53</v>
      </c>
      <c r="AM5543">
        <v>1113.0999999999999</v>
      </c>
      <c r="AN5543">
        <v>1113.0999999999999</v>
      </c>
      <c r="AO5543">
        <v>15</v>
      </c>
    </row>
    <row r="5544" spans="1:41" x14ac:dyDescent="0.3">
      <c r="A5544" t="str">
        <f>"Trad IRN"</f>
        <v>Trad IRN</v>
      </c>
      <c r="B5544" t="str">
        <f>"Bldg IRN"</f>
        <v>Bldg IRN</v>
      </c>
      <c r="C5544" t="s">
        <v>41</v>
      </c>
      <c r="D5544" t="s">
        <v>3</v>
      </c>
      <c r="E5544" t="s">
        <v>80</v>
      </c>
      <c r="F5544" t="s">
        <v>81</v>
      </c>
      <c r="G5544" t="s">
        <v>82</v>
      </c>
      <c r="H5544" t="s">
        <v>83</v>
      </c>
      <c r="I5544" t="str">
        <f>"Trad IRN"</f>
        <v>Trad IRN</v>
      </c>
      <c r="J5544" t="s">
        <v>43</v>
      </c>
      <c r="K5544" t="s">
        <v>44</v>
      </c>
      <c r="L5544" t="s">
        <v>45</v>
      </c>
      <c r="M5544" t="s">
        <v>46</v>
      </c>
      <c r="N5544" t="str">
        <f t="shared" si="542"/>
        <v>08/18/2022</v>
      </c>
      <c r="O5544" t="str">
        <f t="shared" si="544"/>
        <v>12/31/2500</v>
      </c>
      <c r="P5544">
        <v>1</v>
      </c>
      <c r="Q5544">
        <v>1</v>
      </c>
      <c r="S5544">
        <v>1</v>
      </c>
      <c r="T5544">
        <v>1</v>
      </c>
      <c r="U5544">
        <v>0</v>
      </c>
      <c r="V5544" t="str">
        <f>"Trad IRN"</f>
        <v>Trad IRN</v>
      </c>
      <c r="W5544">
        <v>100</v>
      </c>
      <c r="X5544" t="s">
        <v>47</v>
      </c>
      <c r="Z5544" t="s">
        <v>47</v>
      </c>
      <c r="AB5544" t="str">
        <f>"05"</f>
        <v>05</v>
      </c>
      <c r="AC5544" t="s">
        <v>48</v>
      </c>
      <c r="AD5544" t="s">
        <v>49</v>
      </c>
      <c r="AE5544" t="s">
        <v>50</v>
      </c>
      <c r="AF5544">
        <v>0</v>
      </c>
      <c r="AG5544" t="s">
        <v>56</v>
      </c>
      <c r="AH5544" t="str">
        <f>"Trad IRN"</f>
        <v>Trad IRN</v>
      </c>
      <c r="AI5544" t="str">
        <f>"Bldg IRN"</f>
        <v>Bldg IRN</v>
      </c>
      <c r="AJ5544" t="s">
        <v>48</v>
      </c>
      <c r="AK5544" t="s">
        <v>48</v>
      </c>
      <c r="AL5544" t="s">
        <v>53</v>
      </c>
      <c r="AM5544">
        <v>1113.0999999999999</v>
      </c>
      <c r="AN5544">
        <v>1113.0999999999999</v>
      </c>
      <c r="AO5544">
        <v>15</v>
      </c>
    </row>
    <row r="5545" spans="1:41" x14ac:dyDescent="0.3">
      <c r="A5545" t="str">
        <f>"Trad IRN"</f>
        <v>Trad IRN</v>
      </c>
      <c r="B5545" t="str">
        <f>"Bldg IRN"</f>
        <v>Bldg IRN</v>
      </c>
      <c r="C5545" t="s">
        <v>41</v>
      </c>
      <c r="D5545" t="s">
        <v>3</v>
      </c>
      <c r="E5545" t="s">
        <v>80</v>
      </c>
      <c r="F5545" t="s">
        <v>81</v>
      </c>
      <c r="G5545" t="s">
        <v>82</v>
      </c>
      <c r="H5545" t="s">
        <v>83</v>
      </c>
      <c r="I5545" t="str">
        <f>"Trad IRN"</f>
        <v>Trad IRN</v>
      </c>
      <c r="J5545" t="s">
        <v>43</v>
      </c>
      <c r="K5545" t="s">
        <v>44</v>
      </c>
      <c r="L5545" t="s">
        <v>45</v>
      </c>
      <c r="M5545" t="s">
        <v>46</v>
      </c>
      <c r="N5545" t="str">
        <f t="shared" si="542"/>
        <v>08/18/2022</v>
      </c>
      <c r="O5545" t="str">
        <f>"10/16/2022"</f>
        <v>10/16/2022</v>
      </c>
      <c r="P5545">
        <v>0.21340400000000001</v>
      </c>
      <c r="Q5545">
        <v>0.21340400000000001</v>
      </c>
      <c r="R5545">
        <v>0.21340400000000001</v>
      </c>
      <c r="S5545">
        <v>0</v>
      </c>
      <c r="T5545">
        <v>0.21340400000000001</v>
      </c>
      <c r="U5545">
        <v>0</v>
      </c>
      <c r="V5545" t="str">
        <f>"Trad IRN"</f>
        <v>Trad IRN</v>
      </c>
      <c r="W5545">
        <v>100</v>
      </c>
      <c r="X5545" t="s">
        <v>47</v>
      </c>
      <c r="Z5545" t="s">
        <v>47</v>
      </c>
      <c r="AB5545" t="s">
        <v>57</v>
      </c>
      <c r="AC5545" t="str">
        <f>"12"</f>
        <v>12</v>
      </c>
      <c r="AD5545" t="str">
        <f>"6"</f>
        <v>6</v>
      </c>
      <c r="AE5545" t="s">
        <v>50</v>
      </c>
      <c r="AF5545">
        <v>0</v>
      </c>
      <c r="AG5545" t="s">
        <v>56</v>
      </c>
      <c r="AH5545" t="str">
        <f>"Trad IRN"</f>
        <v>Trad IRN</v>
      </c>
      <c r="AI5545" t="str">
        <f>"Bldg IRN"</f>
        <v>Bldg IRN</v>
      </c>
      <c r="AJ5545" t="s">
        <v>48</v>
      </c>
      <c r="AK5545" t="s">
        <v>48</v>
      </c>
      <c r="AL5545" t="s">
        <v>53</v>
      </c>
      <c r="AM5545">
        <v>237.54</v>
      </c>
      <c r="AN5545">
        <v>1113.0999999999999</v>
      </c>
      <c r="AO5545">
        <v>15</v>
      </c>
    </row>
    <row r="5546" spans="1:41" x14ac:dyDescent="0.3">
      <c r="A5546" t="str">
        <f>"Trad IRN"</f>
        <v>Trad IRN</v>
      </c>
      <c r="B5546" t="str">
        <f>"Bldg IRN"</f>
        <v>Bldg IRN</v>
      </c>
      <c r="C5546" t="s">
        <v>41</v>
      </c>
      <c r="D5546" t="s">
        <v>3</v>
      </c>
      <c r="E5546" t="s">
        <v>80</v>
      </c>
      <c r="F5546" t="s">
        <v>81</v>
      </c>
      <c r="G5546" t="s">
        <v>82</v>
      </c>
      <c r="H5546" t="s">
        <v>83</v>
      </c>
      <c r="I5546" t="str">
        <f>"Trad IRN"</f>
        <v>Trad IRN</v>
      </c>
      <c r="J5546" t="s">
        <v>43</v>
      </c>
      <c r="K5546" t="s">
        <v>44</v>
      </c>
      <c r="L5546" t="s">
        <v>45</v>
      </c>
      <c r="M5546" t="s">
        <v>46</v>
      </c>
      <c r="N5546" t="str">
        <f>"10/17/2022"</f>
        <v>10/17/2022</v>
      </c>
      <c r="O5546" t="str">
        <f t="shared" ref="O5546:O5570" si="545">"12/31/2500"</f>
        <v>12/31/2500</v>
      </c>
      <c r="P5546">
        <v>0.78659599999999996</v>
      </c>
      <c r="Q5546">
        <v>0.78659599999999996</v>
      </c>
      <c r="R5546">
        <v>0.78659599999999996</v>
      </c>
      <c r="S5546">
        <v>0</v>
      </c>
      <c r="T5546">
        <v>0.78659599999999996</v>
      </c>
      <c r="U5546">
        <v>0</v>
      </c>
      <c r="V5546" t="str">
        <f>"Trad IRN"</f>
        <v>Trad IRN</v>
      </c>
      <c r="W5546">
        <v>100</v>
      </c>
      <c r="X5546" t="s">
        <v>47</v>
      </c>
      <c r="Z5546" t="s">
        <v>47</v>
      </c>
      <c r="AB5546" t="s">
        <v>57</v>
      </c>
      <c r="AC5546" t="str">
        <f>"12"</f>
        <v>12</v>
      </c>
      <c r="AD5546" t="str">
        <f>"6"</f>
        <v>6</v>
      </c>
      <c r="AE5546" t="s">
        <v>55</v>
      </c>
      <c r="AF5546">
        <v>0</v>
      </c>
      <c r="AG5546" t="s">
        <v>56</v>
      </c>
      <c r="AH5546" t="str">
        <f>"Trad IRN"</f>
        <v>Trad IRN</v>
      </c>
      <c r="AI5546" t="str">
        <f>"Bldg IRN"</f>
        <v>Bldg IRN</v>
      </c>
      <c r="AJ5546" t="s">
        <v>48</v>
      </c>
      <c r="AK5546" t="s">
        <v>48</v>
      </c>
      <c r="AL5546" t="s">
        <v>53</v>
      </c>
      <c r="AM5546">
        <v>875.56</v>
      </c>
      <c r="AN5546">
        <v>1113.0999999999999</v>
      </c>
      <c r="AO5546">
        <v>15</v>
      </c>
    </row>
    <row r="5547" spans="1:41" x14ac:dyDescent="0.3">
      <c r="A5547" t="str">
        <f>"Trad IRN"</f>
        <v>Trad IRN</v>
      </c>
      <c r="B5547" t="str">
        <f>"Bldg IRN"</f>
        <v>Bldg IRN</v>
      </c>
      <c r="C5547" t="s">
        <v>41</v>
      </c>
      <c r="D5547" t="s">
        <v>3</v>
      </c>
      <c r="E5547" t="s">
        <v>80</v>
      </c>
      <c r="F5547" t="s">
        <v>81</v>
      </c>
      <c r="G5547" t="s">
        <v>82</v>
      </c>
      <c r="H5547" t="s">
        <v>83</v>
      </c>
      <c r="I5547" t="str">
        <f>"Trad IRN"</f>
        <v>Trad IRN</v>
      </c>
      <c r="J5547" t="s">
        <v>43</v>
      </c>
      <c r="K5547" t="s">
        <v>44</v>
      </c>
      <c r="L5547" t="s">
        <v>45</v>
      </c>
      <c r="M5547" t="s">
        <v>46</v>
      </c>
      <c r="N5547" t="str">
        <f t="shared" ref="N5547:N5570" si="546">"08/18/2022"</f>
        <v>08/18/2022</v>
      </c>
      <c r="O5547" t="str">
        <f t="shared" si="545"/>
        <v>12/31/2500</v>
      </c>
      <c r="P5547">
        <v>1</v>
      </c>
      <c r="Q5547">
        <v>1</v>
      </c>
      <c r="S5547">
        <v>0</v>
      </c>
      <c r="T5547">
        <v>1</v>
      </c>
      <c r="U5547">
        <v>0</v>
      </c>
      <c r="V5547" t="str">
        <f>"Trad IRN"</f>
        <v>Trad IRN</v>
      </c>
      <c r="W5547">
        <v>100</v>
      </c>
      <c r="X5547" t="s">
        <v>47</v>
      </c>
      <c r="Z5547" t="s">
        <v>47</v>
      </c>
      <c r="AB5547" t="str">
        <f>"02"</f>
        <v>02</v>
      </c>
      <c r="AC5547" t="s">
        <v>48</v>
      </c>
      <c r="AD5547" t="s">
        <v>49</v>
      </c>
      <c r="AE5547" t="s">
        <v>50</v>
      </c>
      <c r="AF5547">
        <v>0</v>
      </c>
      <c r="AG5547" t="s">
        <v>56</v>
      </c>
      <c r="AH5547" t="str">
        <f>"Trad IRN"</f>
        <v>Trad IRN</v>
      </c>
      <c r="AI5547" t="str">
        <f>"Bldg IRN"</f>
        <v>Bldg IRN</v>
      </c>
      <c r="AJ5547" t="s">
        <v>48</v>
      </c>
      <c r="AK5547" t="s">
        <v>48</v>
      </c>
      <c r="AL5547" t="s">
        <v>53</v>
      </c>
      <c r="AM5547">
        <v>1113.0999999999999</v>
      </c>
      <c r="AN5547">
        <v>1113.0999999999999</v>
      </c>
      <c r="AO5547">
        <v>15</v>
      </c>
    </row>
    <row r="5548" spans="1:41" x14ac:dyDescent="0.3">
      <c r="A5548" t="str">
        <f>"Trad IRN"</f>
        <v>Trad IRN</v>
      </c>
      <c r="B5548" t="str">
        <f>"Bldg IRN"</f>
        <v>Bldg IRN</v>
      </c>
      <c r="C5548" t="s">
        <v>41</v>
      </c>
      <c r="D5548" t="s">
        <v>3</v>
      </c>
      <c r="E5548" t="s">
        <v>80</v>
      </c>
      <c r="F5548" t="s">
        <v>81</v>
      </c>
      <c r="G5548" t="s">
        <v>82</v>
      </c>
      <c r="H5548" t="s">
        <v>83</v>
      </c>
      <c r="I5548" t="str">
        <f>"Trad IRN"</f>
        <v>Trad IRN</v>
      </c>
      <c r="J5548" t="s">
        <v>43</v>
      </c>
      <c r="K5548" t="s">
        <v>44</v>
      </c>
      <c r="L5548" t="s">
        <v>45</v>
      </c>
      <c r="M5548" t="s">
        <v>46</v>
      </c>
      <c r="N5548" t="str">
        <f t="shared" si="546"/>
        <v>08/18/2022</v>
      </c>
      <c r="O5548" t="str">
        <f t="shared" si="545"/>
        <v>12/31/2500</v>
      </c>
      <c r="P5548">
        <v>1</v>
      </c>
      <c r="Q5548">
        <v>1</v>
      </c>
      <c r="R5548">
        <v>1</v>
      </c>
      <c r="S5548">
        <v>0</v>
      </c>
      <c r="T5548">
        <v>1</v>
      </c>
      <c r="U5548">
        <v>0</v>
      </c>
      <c r="V5548" t="str">
        <f>"Trad IRN"</f>
        <v>Trad IRN</v>
      </c>
      <c r="W5548">
        <v>100</v>
      </c>
      <c r="X5548" t="s">
        <v>47</v>
      </c>
      <c r="Z5548" t="s">
        <v>47</v>
      </c>
      <c r="AB5548" t="str">
        <f>"05"</f>
        <v>05</v>
      </c>
      <c r="AC5548" t="str">
        <f>"10"</f>
        <v>10</v>
      </c>
      <c r="AD5548" t="str">
        <f>"2"</f>
        <v>2</v>
      </c>
      <c r="AE5548" t="s">
        <v>55</v>
      </c>
      <c r="AF5548">
        <v>0</v>
      </c>
      <c r="AG5548" t="s">
        <v>56</v>
      </c>
      <c r="AH5548" t="str">
        <f>"Trad IRN"</f>
        <v>Trad IRN</v>
      </c>
      <c r="AI5548" t="str">
        <f>"Bldg IRN"</f>
        <v>Bldg IRN</v>
      </c>
      <c r="AJ5548" t="s">
        <v>48</v>
      </c>
      <c r="AK5548" t="s">
        <v>48</v>
      </c>
      <c r="AL5548" t="s">
        <v>53</v>
      </c>
      <c r="AM5548">
        <v>1113.0999999999999</v>
      </c>
      <c r="AN5548">
        <v>1113.0999999999999</v>
      </c>
      <c r="AO5548">
        <v>15</v>
      </c>
    </row>
    <row r="5549" spans="1:41" x14ac:dyDescent="0.3">
      <c r="A5549" t="str">
        <f>"Trad IRN"</f>
        <v>Trad IRN</v>
      </c>
      <c r="B5549" t="str">
        <f>"Bldg IRN"</f>
        <v>Bldg IRN</v>
      </c>
      <c r="C5549" t="s">
        <v>41</v>
      </c>
      <c r="D5549" t="s">
        <v>3</v>
      </c>
      <c r="E5549" t="s">
        <v>80</v>
      </c>
      <c r="F5549" t="s">
        <v>81</v>
      </c>
      <c r="G5549" t="s">
        <v>82</v>
      </c>
      <c r="H5549" t="s">
        <v>83</v>
      </c>
      <c r="I5549" t="str">
        <f>"Trad IRN"</f>
        <v>Trad IRN</v>
      </c>
      <c r="J5549" t="s">
        <v>43</v>
      </c>
      <c r="K5549" t="s">
        <v>44</v>
      </c>
      <c r="L5549" t="s">
        <v>45</v>
      </c>
      <c r="M5549" t="s">
        <v>46</v>
      </c>
      <c r="N5549" t="str">
        <f t="shared" si="546"/>
        <v>08/18/2022</v>
      </c>
      <c r="O5549" t="str">
        <f t="shared" si="545"/>
        <v>12/31/2500</v>
      </c>
      <c r="P5549">
        <v>1</v>
      </c>
      <c r="Q5549">
        <v>1</v>
      </c>
      <c r="S5549">
        <v>0</v>
      </c>
      <c r="T5549">
        <v>1</v>
      </c>
      <c r="U5549">
        <v>0</v>
      </c>
      <c r="V5549" t="str">
        <f>"Trad IRN"</f>
        <v>Trad IRN</v>
      </c>
      <c r="W5549">
        <v>100</v>
      </c>
      <c r="X5549" t="s">
        <v>47</v>
      </c>
      <c r="Z5549" t="s">
        <v>47</v>
      </c>
      <c r="AB5549" t="str">
        <f>"05"</f>
        <v>05</v>
      </c>
      <c r="AC5549" t="s">
        <v>48</v>
      </c>
      <c r="AD5549" t="s">
        <v>49</v>
      </c>
      <c r="AE5549" t="s">
        <v>50</v>
      </c>
      <c r="AF5549">
        <v>0</v>
      </c>
      <c r="AG5549" t="s">
        <v>56</v>
      </c>
      <c r="AH5549" t="str">
        <f>"Trad IRN"</f>
        <v>Trad IRN</v>
      </c>
      <c r="AI5549" t="str">
        <f>"Bldg IRN"</f>
        <v>Bldg IRN</v>
      </c>
      <c r="AJ5549" t="s">
        <v>48</v>
      </c>
      <c r="AK5549" t="s">
        <v>48</v>
      </c>
      <c r="AL5549" t="s">
        <v>53</v>
      </c>
      <c r="AM5549">
        <v>1113.0999999999999</v>
      </c>
      <c r="AN5549">
        <v>1113.0999999999999</v>
      </c>
      <c r="AO5549">
        <v>15</v>
      </c>
    </row>
    <row r="5550" spans="1:41" x14ac:dyDescent="0.3">
      <c r="A5550" t="str">
        <f>"Trad IRN"</f>
        <v>Trad IRN</v>
      </c>
      <c r="B5550" t="str">
        <f>"Bldg IRN"</f>
        <v>Bldg IRN</v>
      </c>
      <c r="C5550" t="s">
        <v>41</v>
      </c>
      <c r="D5550" t="s">
        <v>3</v>
      </c>
      <c r="E5550" t="s">
        <v>80</v>
      </c>
      <c r="F5550" t="s">
        <v>81</v>
      </c>
      <c r="G5550" t="s">
        <v>82</v>
      </c>
      <c r="H5550" t="s">
        <v>83</v>
      </c>
      <c r="I5550" t="str">
        <f>"Trad IRN"</f>
        <v>Trad IRN</v>
      </c>
      <c r="J5550" t="s">
        <v>43</v>
      </c>
      <c r="K5550" t="s">
        <v>44</v>
      </c>
      <c r="L5550" t="s">
        <v>45</v>
      </c>
      <c r="M5550" t="s">
        <v>46</v>
      </c>
      <c r="N5550" t="str">
        <f t="shared" si="546"/>
        <v>08/18/2022</v>
      </c>
      <c r="O5550" t="str">
        <f t="shared" si="545"/>
        <v>12/31/2500</v>
      </c>
      <c r="P5550">
        <v>1</v>
      </c>
      <c r="Q5550">
        <v>1</v>
      </c>
      <c r="S5550">
        <v>1</v>
      </c>
      <c r="T5550">
        <v>1</v>
      </c>
      <c r="U5550">
        <v>0</v>
      </c>
      <c r="V5550" t="str">
        <f>"Trad IRN"</f>
        <v>Trad IRN</v>
      </c>
      <c r="W5550">
        <v>100</v>
      </c>
      <c r="X5550" t="s">
        <v>47</v>
      </c>
      <c r="Z5550" t="s">
        <v>47</v>
      </c>
      <c r="AB5550" t="str">
        <f>"03"</f>
        <v>03</v>
      </c>
      <c r="AC5550" t="s">
        <v>48</v>
      </c>
      <c r="AD5550" t="s">
        <v>49</v>
      </c>
      <c r="AE5550" t="s">
        <v>50</v>
      </c>
      <c r="AF5550">
        <v>0</v>
      </c>
      <c r="AG5550" t="s">
        <v>56</v>
      </c>
      <c r="AH5550" t="str">
        <f>"Trad IRN"</f>
        <v>Trad IRN</v>
      </c>
      <c r="AI5550" t="str">
        <f>"Bldg IRN"</f>
        <v>Bldg IRN</v>
      </c>
      <c r="AJ5550" t="s">
        <v>48</v>
      </c>
      <c r="AK5550" t="s">
        <v>48</v>
      </c>
      <c r="AL5550" t="s">
        <v>53</v>
      </c>
      <c r="AM5550">
        <v>1113.0999999999999</v>
      </c>
      <c r="AN5550">
        <v>1113.0999999999999</v>
      </c>
      <c r="AO5550">
        <v>15</v>
      </c>
    </row>
    <row r="5551" spans="1:41" x14ac:dyDescent="0.3">
      <c r="A5551" t="str">
        <f>"Trad IRN"</f>
        <v>Trad IRN</v>
      </c>
      <c r="B5551" t="str">
        <f>"Bldg IRN"</f>
        <v>Bldg IRN</v>
      </c>
      <c r="C5551" t="s">
        <v>41</v>
      </c>
      <c r="D5551" t="s">
        <v>3</v>
      </c>
      <c r="E5551" t="s">
        <v>80</v>
      </c>
      <c r="F5551" t="s">
        <v>81</v>
      </c>
      <c r="G5551" t="s">
        <v>82</v>
      </c>
      <c r="H5551" t="s">
        <v>83</v>
      </c>
      <c r="I5551" t="str">
        <f>"Trad IRN"</f>
        <v>Trad IRN</v>
      </c>
      <c r="J5551" t="s">
        <v>43</v>
      </c>
      <c r="K5551" t="s">
        <v>44</v>
      </c>
      <c r="L5551" t="s">
        <v>45</v>
      </c>
      <c r="M5551" t="s">
        <v>46</v>
      </c>
      <c r="N5551" t="str">
        <f t="shared" si="546"/>
        <v>08/18/2022</v>
      </c>
      <c r="O5551" t="str">
        <f t="shared" si="545"/>
        <v>12/31/2500</v>
      </c>
      <c r="P5551">
        <v>1</v>
      </c>
      <c r="Q5551">
        <v>1</v>
      </c>
      <c r="S5551">
        <v>1</v>
      </c>
      <c r="T5551">
        <v>1</v>
      </c>
      <c r="U5551">
        <v>0</v>
      </c>
      <c r="V5551" t="str">
        <f>"Trad IRN"</f>
        <v>Trad IRN</v>
      </c>
      <c r="W5551">
        <v>100</v>
      </c>
      <c r="X5551" t="s">
        <v>47</v>
      </c>
      <c r="Z5551" t="s">
        <v>47</v>
      </c>
      <c r="AB5551" t="str">
        <f>"05"</f>
        <v>05</v>
      </c>
      <c r="AC5551" t="s">
        <v>48</v>
      </c>
      <c r="AD5551" t="s">
        <v>49</v>
      </c>
      <c r="AE5551" t="s">
        <v>50</v>
      </c>
      <c r="AF5551">
        <v>0</v>
      </c>
      <c r="AG5551" t="s">
        <v>56</v>
      </c>
      <c r="AH5551" t="str">
        <f>"Trad IRN"</f>
        <v>Trad IRN</v>
      </c>
      <c r="AI5551" t="str">
        <f>"Bldg IRN"</f>
        <v>Bldg IRN</v>
      </c>
      <c r="AJ5551" t="s">
        <v>48</v>
      </c>
      <c r="AK5551" t="s">
        <v>48</v>
      </c>
      <c r="AL5551" t="s">
        <v>53</v>
      </c>
      <c r="AM5551">
        <v>1113.0999999999999</v>
      </c>
      <c r="AN5551">
        <v>1113.0999999999999</v>
      </c>
      <c r="AO5551">
        <v>15</v>
      </c>
    </row>
    <row r="5552" spans="1:41" x14ac:dyDescent="0.3">
      <c r="A5552" t="str">
        <f>"Trad IRN"</f>
        <v>Trad IRN</v>
      </c>
      <c r="B5552" t="str">
        <f>"Bldg IRN"</f>
        <v>Bldg IRN</v>
      </c>
      <c r="C5552" t="s">
        <v>41</v>
      </c>
      <c r="D5552" t="s">
        <v>3</v>
      </c>
      <c r="E5552" t="s">
        <v>80</v>
      </c>
      <c r="F5552" t="s">
        <v>81</v>
      </c>
      <c r="G5552" t="s">
        <v>82</v>
      </c>
      <c r="H5552" t="s">
        <v>83</v>
      </c>
      <c r="I5552" t="str">
        <f>"Trad IRN"</f>
        <v>Trad IRN</v>
      </c>
      <c r="J5552" t="s">
        <v>43</v>
      </c>
      <c r="K5552" t="s">
        <v>44</v>
      </c>
      <c r="L5552" t="s">
        <v>45</v>
      </c>
      <c r="M5552" t="s">
        <v>46</v>
      </c>
      <c r="N5552" t="str">
        <f t="shared" si="546"/>
        <v>08/18/2022</v>
      </c>
      <c r="O5552" t="str">
        <f t="shared" si="545"/>
        <v>12/31/2500</v>
      </c>
      <c r="P5552">
        <v>1</v>
      </c>
      <c r="Q5552">
        <v>1</v>
      </c>
      <c r="R5552">
        <v>1</v>
      </c>
      <c r="S5552">
        <v>0</v>
      </c>
      <c r="T5552">
        <v>1</v>
      </c>
      <c r="U5552">
        <v>0</v>
      </c>
      <c r="V5552" t="str">
        <f>"Trad IRN"</f>
        <v>Trad IRN</v>
      </c>
      <c r="W5552">
        <v>100</v>
      </c>
      <c r="X5552" t="s">
        <v>47</v>
      </c>
      <c r="Z5552" t="s">
        <v>47</v>
      </c>
      <c r="AB5552" t="str">
        <f>"03"</f>
        <v>03</v>
      </c>
      <c r="AC5552" t="str">
        <f>"05"</f>
        <v>05</v>
      </c>
      <c r="AD5552" t="str">
        <f>"1"</f>
        <v>1</v>
      </c>
      <c r="AE5552" t="s">
        <v>50</v>
      </c>
      <c r="AF5552">
        <v>0</v>
      </c>
      <c r="AG5552" t="s">
        <v>56</v>
      </c>
      <c r="AH5552" t="str">
        <f>"Trad IRN"</f>
        <v>Trad IRN</v>
      </c>
      <c r="AI5552" t="str">
        <f>"Bldg IRN"</f>
        <v>Bldg IRN</v>
      </c>
      <c r="AJ5552" t="s">
        <v>48</v>
      </c>
      <c r="AK5552" t="s">
        <v>48</v>
      </c>
      <c r="AL5552" t="s">
        <v>53</v>
      </c>
      <c r="AM5552">
        <v>1113.0999999999999</v>
      </c>
      <c r="AN5552">
        <v>1113.0999999999999</v>
      </c>
      <c r="AO5552">
        <v>15</v>
      </c>
    </row>
    <row r="5553" spans="1:41" x14ac:dyDescent="0.3">
      <c r="A5553" t="str">
        <f>"Trad IRN"</f>
        <v>Trad IRN</v>
      </c>
      <c r="B5553" t="str">
        <f>"Bldg IRN"</f>
        <v>Bldg IRN</v>
      </c>
      <c r="C5553" t="s">
        <v>41</v>
      </c>
      <c r="D5553" t="s">
        <v>3</v>
      </c>
      <c r="E5553" t="s">
        <v>80</v>
      </c>
      <c r="F5553" t="s">
        <v>81</v>
      </c>
      <c r="G5553" t="s">
        <v>82</v>
      </c>
      <c r="H5553" t="s">
        <v>83</v>
      </c>
      <c r="I5553" t="str">
        <f>"Trad IRN"</f>
        <v>Trad IRN</v>
      </c>
      <c r="J5553" t="s">
        <v>43</v>
      </c>
      <c r="K5553" t="s">
        <v>44</v>
      </c>
      <c r="L5553" t="s">
        <v>45</v>
      </c>
      <c r="M5553" t="s">
        <v>46</v>
      </c>
      <c r="N5553" t="str">
        <f t="shared" si="546"/>
        <v>08/18/2022</v>
      </c>
      <c r="O5553" t="str">
        <f t="shared" si="545"/>
        <v>12/31/2500</v>
      </c>
      <c r="P5553">
        <v>1</v>
      </c>
      <c r="Q5553">
        <v>1</v>
      </c>
      <c r="R5553">
        <v>1</v>
      </c>
      <c r="S5553">
        <v>0</v>
      </c>
      <c r="T5553">
        <v>1</v>
      </c>
      <c r="U5553">
        <v>0</v>
      </c>
      <c r="V5553" t="str">
        <f>"Trad IRN"</f>
        <v>Trad IRN</v>
      </c>
      <c r="W5553">
        <v>100</v>
      </c>
      <c r="X5553" t="s">
        <v>47</v>
      </c>
      <c r="Z5553" t="s">
        <v>47</v>
      </c>
      <c r="AB5553" t="s">
        <v>57</v>
      </c>
      <c r="AC5553" t="str">
        <f>"10"</f>
        <v>10</v>
      </c>
      <c r="AD5553" t="str">
        <f>"2"</f>
        <v>2</v>
      </c>
      <c r="AE5553" t="s">
        <v>55</v>
      </c>
      <c r="AF5553">
        <v>0</v>
      </c>
      <c r="AG5553" t="s">
        <v>56</v>
      </c>
      <c r="AH5553" t="str">
        <f>"Trad IRN"</f>
        <v>Trad IRN</v>
      </c>
      <c r="AI5553" t="str">
        <f>"Bldg IRN"</f>
        <v>Bldg IRN</v>
      </c>
      <c r="AJ5553" t="s">
        <v>48</v>
      </c>
      <c r="AK5553" t="s">
        <v>48</v>
      </c>
      <c r="AL5553" t="s">
        <v>53</v>
      </c>
      <c r="AM5553">
        <v>1113.0999999999999</v>
      </c>
      <c r="AN5553">
        <v>1113.0999999999999</v>
      </c>
      <c r="AO5553">
        <v>15</v>
      </c>
    </row>
    <row r="5554" spans="1:41" x14ac:dyDescent="0.3">
      <c r="A5554" t="str">
        <f>"Trad IRN"</f>
        <v>Trad IRN</v>
      </c>
      <c r="B5554" t="str">
        <f>"Bldg IRN"</f>
        <v>Bldg IRN</v>
      </c>
      <c r="C5554" t="s">
        <v>41</v>
      </c>
      <c r="D5554" t="s">
        <v>3</v>
      </c>
      <c r="E5554" t="s">
        <v>80</v>
      </c>
      <c r="F5554" t="s">
        <v>81</v>
      </c>
      <c r="G5554" t="s">
        <v>82</v>
      </c>
      <c r="H5554" t="s">
        <v>83</v>
      </c>
      <c r="I5554" t="str">
        <f>"Trad IRN"</f>
        <v>Trad IRN</v>
      </c>
      <c r="J5554" t="s">
        <v>43</v>
      </c>
      <c r="K5554" t="s">
        <v>44</v>
      </c>
      <c r="L5554" t="s">
        <v>45</v>
      </c>
      <c r="M5554" t="s">
        <v>46</v>
      </c>
      <c r="N5554" t="str">
        <f t="shared" si="546"/>
        <v>08/18/2022</v>
      </c>
      <c r="O5554" t="str">
        <f t="shared" si="545"/>
        <v>12/31/2500</v>
      </c>
      <c r="P5554">
        <v>1</v>
      </c>
      <c r="Q5554">
        <v>1</v>
      </c>
      <c r="S5554">
        <v>1</v>
      </c>
      <c r="T5554">
        <v>1</v>
      </c>
      <c r="U5554">
        <v>0</v>
      </c>
      <c r="V5554" t="str">
        <f>"Trad IRN"</f>
        <v>Trad IRN</v>
      </c>
      <c r="W5554">
        <v>100</v>
      </c>
      <c r="X5554" t="s">
        <v>47</v>
      </c>
      <c r="Z5554" t="s">
        <v>47</v>
      </c>
      <c r="AB5554" t="str">
        <f>"05"</f>
        <v>05</v>
      </c>
      <c r="AC5554" t="s">
        <v>48</v>
      </c>
      <c r="AD5554" t="s">
        <v>49</v>
      </c>
      <c r="AE5554" t="s">
        <v>50</v>
      </c>
      <c r="AF5554">
        <v>0</v>
      </c>
      <c r="AG5554" t="s">
        <v>56</v>
      </c>
      <c r="AH5554" t="str">
        <f>"Trad IRN"</f>
        <v>Trad IRN</v>
      </c>
      <c r="AI5554" t="str">
        <f>"Bldg IRN"</f>
        <v>Bldg IRN</v>
      </c>
      <c r="AJ5554" t="s">
        <v>48</v>
      </c>
      <c r="AK5554" t="s">
        <v>48</v>
      </c>
      <c r="AL5554" t="s">
        <v>53</v>
      </c>
      <c r="AM5554">
        <v>1113.0999999999999</v>
      </c>
      <c r="AN5554">
        <v>1113.0999999999999</v>
      </c>
      <c r="AO5554">
        <v>15</v>
      </c>
    </row>
    <row r="5555" spans="1:41" x14ac:dyDescent="0.3">
      <c r="A5555" t="str">
        <f>"Trad IRN"</f>
        <v>Trad IRN</v>
      </c>
      <c r="B5555" t="str">
        <f>"Bldg IRN"</f>
        <v>Bldg IRN</v>
      </c>
      <c r="C5555" t="s">
        <v>41</v>
      </c>
      <c r="D5555" t="s">
        <v>3</v>
      </c>
      <c r="E5555" t="s">
        <v>80</v>
      </c>
      <c r="F5555" t="s">
        <v>81</v>
      </c>
      <c r="G5555" t="s">
        <v>82</v>
      </c>
      <c r="H5555" t="s">
        <v>83</v>
      </c>
      <c r="I5555" t="str">
        <f>"Trad IRN"</f>
        <v>Trad IRN</v>
      </c>
      <c r="J5555" t="s">
        <v>43</v>
      </c>
      <c r="K5555" t="s">
        <v>44</v>
      </c>
      <c r="L5555" t="s">
        <v>45</v>
      </c>
      <c r="M5555" t="s">
        <v>46</v>
      </c>
      <c r="N5555" t="str">
        <f t="shared" si="546"/>
        <v>08/18/2022</v>
      </c>
      <c r="O5555" t="str">
        <f t="shared" si="545"/>
        <v>12/31/2500</v>
      </c>
      <c r="P5555">
        <v>1</v>
      </c>
      <c r="Q5555">
        <v>1</v>
      </c>
      <c r="R5555">
        <v>1</v>
      </c>
      <c r="S5555">
        <v>0</v>
      </c>
      <c r="T5555">
        <v>1</v>
      </c>
      <c r="U5555">
        <v>0</v>
      </c>
      <c r="V5555" t="str">
        <f>"Trad IRN"</f>
        <v>Trad IRN</v>
      </c>
      <c r="W5555">
        <v>100</v>
      </c>
      <c r="X5555" t="s">
        <v>47</v>
      </c>
      <c r="Z5555" t="s">
        <v>47</v>
      </c>
      <c r="AB5555" t="str">
        <f>"03"</f>
        <v>03</v>
      </c>
      <c r="AC5555" t="str">
        <f>"12"</f>
        <v>12</v>
      </c>
      <c r="AD5555" t="str">
        <f>"6"</f>
        <v>6</v>
      </c>
      <c r="AE5555" t="s">
        <v>55</v>
      </c>
      <c r="AF5555">
        <v>0</v>
      </c>
      <c r="AG5555" t="s">
        <v>56</v>
      </c>
      <c r="AH5555" t="str">
        <f>"Trad IRN"</f>
        <v>Trad IRN</v>
      </c>
      <c r="AI5555" t="str">
        <f>"Bldg IRN"</f>
        <v>Bldg IRN</v>
      </c>
      <c r="AJ5555" t="s">
        <v>48</v>
      </c>
      <c r="AK5555" t="s">
        <v>48</v>
      </c>
      <c r="AL5555" t="s">
        <v>53</v>
      </c>
      <c r="AM5555">
        <v>1113.0999999999999</v>
      </c>
      <c r="AN5555">
        <v>1113.0999999999999</v>
      </c>
      <c r="AO5555">
        <v>15</v>
      </c>
    </row>
    <row r="5556" spans="1:41" x14ac:dyDescent="0.3">
      <c r="A5556" t="str">
        <f>"Trad IRN"</f>
        <v>Trad IRN</v>
      </c>
      <c r="B5556" t="str">
        <f>"Bldg IRN"</f>
        <v>Bldg IRN</v>
      </c>
      <c r="C5556" t="s">
        <v>41</v>
      </c>
      <c r="D5556" t="s">
        <v>3</v>
      </c>
      <c r="E5556" t="s">
        <v>80</v>
      </c>
      <c r="F5556" t="s">
        <v>81</v>
      </c>
      <c r="G5556" t="s">
        <v>82</v>
      </c>
      <c r="H5556" t="s">
        <v>83</v>
      </c>
      <c r="I5556" t="str">
        <f>"Trad IRN"</f>
        <v>Trad IRN</v>
      </c>
      <c r="J5556" t="s">
        <v>43</v>
      </c>
      <c r="K5556" t="s">
        <v>44</v>
      </c>
      <c r="L5556" t="s">
        <v>45</v>
      </c>
      <c r="M5556" t="s">
        <v>46</v>
      </c>
      <c r="N5556" t="str">
        <f t="shared" si="546"/>
        <v>08/18/2022</v>
      </c>
      <c r="O5556" t="str">
        <f t="shared" si="545"/>
        <v>12/31/2500</v>
      </c>
      <c r="P5556">
        <v>1</v>
      </c>
      <c r="Q5556">
        <v>1</v>
      </c>
      <c r="S5556">
        <v>0</v>
      </c>
      <c r="T5556">
        <v>1</v>
      </c>
      <c r="U5556">
        <v>0</v>
      </c>
      <c r="V5556" t="str">
        <f>"Trad IRN"</f>
        <v>Trad IRN</v>
      </c>
      <c r="W5556">
        <v>100</v>
      </c>
      <c r="X5556" t="s">
        <v>47</v>
      </c>
      <c r="Z5556" t="s">
        <v>47</v>
      </c>
      <c r="AB5556" t="str">
        <f>"02"</f>
        <v>02</v>
      </c>
      <c r="AC5556" t="s">
        <v>48</v>
      </c>
      <c r="AD5556" t="s">
        <v>49</v>
      </c>
      <c r="AE5556" t="s">
        <v>55</v>
      </c>
      <c r="AF5556">
        <v>0</v>
      </c>
      <c r="AG5556" t="s">
        <v>56</v>
      </c>
      <c r="AH5556" t="str">
        <f>"Trad IRN"</f>
        <v>Trad IRN</v>
      </c>
      <c r="AI5556" t="str">
        <f>"Bldg IRN"</f>
        <v>Bldg IRN</v>
      </c>
      <c r="AJ5556" t="s">
        <v>48</v>
      </c>
      <c r="AK5556" t="s">
        <v>48</v>
      </c>
      <c r="AL5556" t="s">
        <v>53</v>
      </c>
      <c r="AM5556">
        <v>1113.0999999999999</v>
      </c>
      <c r="AN5556">
        <v>1113.0999999999999</v>
      </c>
      <c r="AO5556">
        <v>15</v>
      </c>
    </row>
    <row r="5557" spans="1:41" x14ac:dyDescent="0.3">
      <c r="A5557" t="str">
        <f>"Trad IRN"</f>
        <v>Trad IRN</v>
      </c>
      <c r="B5557" t="str">
        <f>"Bldg IRN"</f>
        <v>Bldg IRN</v>
      </c>
      <c r="C5557" t="s">
        <v>41</v>
      </c>
      <c r="D5557" t="s">
        <v>3</v>
      </c>
      <c r="E5557" t="s">
        <v>80</v>
      </c>
      <c r="F5557" t="s">
        <v>81</v>
      </c>
      <c r="G5557" t="s">
        <v>82</v>
      </c>
      <c r="H5557" t="s">
        <v>83</v>
      </c>
      <c r="I5557" t="str">
        <f>"Trad IRN"</f>
        <v>Trad IRN</v>
      </c>
      <c r="J5557" t="s">
        <v>43</v>
      </c>
      <c r="K5557" t="s">
        <v>44</v>
      </c>
      <c r="L5557" t="s">
        <v>45</v>
      </c>
      <c r="M5557" t="s">
        <v>46</v>
      </c>
      <c r="N5557" t="str">
        <f t="shared" si="546"/>
        <v>08/18/2022</v>
      </c>
      <c r="O5557" t="str">
        <f t="shared" si="545"/>
        <v>12/31/2500</v>
      </c>
      <c r="P5557">
        <v>1</v>
      </c>
      <c r="Q5557">
        <v>1</v>
      </c>
      <c r="S5557">
        <v>0</v>
      </c>
      <c r="T5557">
        <v>1</v>
      </c>
      <c r="U5557">
        <v>0</v>
      </c>
      <c r="V5557" t="str">
        <f>"Trad IRN"</f>
        <v>Trad IRN</v>
      </c>
      <c r="W5557">
        <v>100</v>
      </c>
      <c r="X5557" t="s">
        <v>47</v>
      </c>
      <c r="Z5557" t="s">
        <v>47</v>
      </c>
      <c r="AB5557" t="str">
        <f>"01"</f>
        <v>01</v>
      </c>
      <c r="AC5557" t="s">
        <v>48</v>
      </c>
      <c r="AD5557" t="s">
        <v>49</v>
      </c>
      <c r="AE5557" t="s">
        <v>55</v>
      </c>
      <c r="AF5557">
        <v>0</v>
      </c>
      <c r="AG5557" t="s">
        <v>56</v>
      </c>
      <c r="AH5557" t="str">
        <f>"Trad IRN"</f>
        <v>Trad IRN</v>
      </c>
      <c r="AI5557" t="str">
        <f>"Bldg IRN"</f>
        <v>Bldg IRN</v>
      </c>
      <c r="AJ5557" t="s">
        <v>48</v>
      </c>
      <c r="AK5557" t="s">
        <v>48</v>
      </c>
      <c r="AL5557" t="s">
        <v>53</v>
      </c>
      <c r="AM5557">
        <v>1113.0999999999999</v>
      </c>
      <c r="AN5557">
        <v>1113.0999999999999</v>
      </c>
      <c r="AO5557">
        <v>15</v>
      </c>
    </row>
    <row r="5558" spans="1:41" x14ac:dyDescent="0.3">
      <c r="A5558" t="str">
        <f>"Trad IRN"</f>
        <v>Trad IRN</v>
      </c>
      <c r="B5558" t="str">
        <f>"Bldg IRN"</f>
        <v>Bldg IRN</v>
      </c>
      <c r="C5558" t="s">
        <v>41</v>
      </c>
      <c r="D5558" t="s">
        <v>3</v>
      </c>
      <c r="E5558" t="s">
        <v>80</v>
      </c>
      <c r="F5558" t="s">
        <v>81</v>
      </c>
      <c r="G5558" t="s">
        <v>82</v>
      </c>
      <c r="H5558" t="s">
        <v>83</v>
      </c>
      <c r="I5558" t="str">
        <f>"Trad IRN"</f>
        <v>Trad IRN</v>
      </c>
      <c r="J5558" t="s">
        <v>43</v>
      </c>
      <c r="K5558" t="s">
        <v>44</v>
      </c>
      <c r="L5558" t="s">
        <v>45</v>
      </c>
      <c r="M5558" t="s">
        <v>46</v>
      </c>
      <c r="N5558" t="str">
        <f t="shared" si="546"/>
        <v>08/18/2022</v>
      </c>
      <c r="O5558" t="str">
        <f t="shared" si="545"/>
        <v>12/31/2500</v>
      </c>
      <c r="P5558">
        <v>1</v>
      </c>
      <c r="Q5558">
        <v>1</v>
      </c>
      <c r="S5558">
        <v>1</v>
      </c>
      <c r="T5558">
        <v>1</v>
      </c>
      <c r="U5558">
        <v>0</v>
      </c>
      <c r="V5558" t="str">
        <f>"Trad IRN"</f>
        <v>Trad IRN</v>
      </c>
      <c r="W5558">
        <v>100</v>
      </c>
      <c r="X5558" t="s">
        <v>47</v>
      </c>
      <c r="Z5558" t="s">
        <v>47</v>
      </c>
      <c r="AB5558" t="str">
        <f>"03"</f>
        <v>03</v>
      </c>
      <c r="AC5558" t="s">
        <v>48</v>
      </c>
      <c r="AD5558" t="s">
        <v>49</v>
      </c>
      <c r="AE5558" t="s">
        <v>50</v>
      </c>
      <c r="AF5558">
        <v>0</v>
      </c>
      <c r="AG5558" t="s">
        <v>56</v>
      </c>
      <c r="AH5558" t="str">
        <f>"Trad IRN"</f>
        <v>Trad IRN</v>
      </c>
      <c r="AI5558" t="str">
        <f>"Bldg IRN"</f>
        <v>Bldg IRN</v>
      </c>
      <c r="AJ5558" t="s">
        <v>48</v>
      </c>
      <c r="AK5558" t="s">
        <v>48</v>
      </c>
      <c r="AL5558" t="s">
        <v>53</v>
      </c>
      <c r="AM5558">
        <v>1113.0999999999999</v>
      </c>
      <c r="AN5558">
        <v>1113.0999999999999</v>
      </c>
      <c r="AO5558">
        <v>15</v>
      </c>
    </row>
    <row r="5559" spans="1:41" x14ac:dyDescent="0.3">
      <c r="A5559" t="str">
        <f>"Trad IRN"</f>
        <v>Trad IRN</v>
      </c>
      <c r="B5559" t="str">
        <f>"Bldg IRN"</f>
        <v>Bldg IRN</v>
      </c>
      <c r="C5559" t="s">
        <v>41</v>
      </c>
      <c r="D5559" t="s">
        <v>3</v>
      </c>
      <c r="E5559" t="s">
        <v>80</v>
      </c>
      <c r="F5559" t="s">
        <v>81</v>
      </c>
      <c r="G5559" t="s">
        <v>82</v>
      </c>
      <c r="H5559" t="s">
        <v>83</v>
      </c>
      <c r="I5559" t="str">
        <f>"Trad IRN"</f>
        <v>Trad IRN</v>
      </c>
      <c r="J5559" t="s">
        <v>43</v>
      </c>
      <c r="K5559" t="s">
        <v>44</v>
      </c>
      <c r="L5559" t="s">
        <v>45</v>
      </c>
      <c r="M5559" t="s">
        <v>46</v>
      </c>
      <c r="N5559" t="str">
        <f t="shared" si="546"/>
        <v>08/18/2022</v>
      </c>
      <c r="O5559" t="str">
        <f t="shared" si="545"/>
        <v>12/31/2500</v>
      </c>
      <c r="P5559">
        <v>1</v>
      </c>
      <c r="Q5559">
        <v>1</v>
      </c>
      <c r="S5559">
        <v>0</v>
      </c>
      <c r="T5559">
        <v>1</v>
      </c>
      <c r="U5559">
        <v>0</v>
      </c>
      <c r="V5559" t="str">
        <f>"Trad IRN"</f>
        <v>Trad IRN</v>
      </c>
      <c r="W5559">
        <v>100</v>
      </c>
      <c r="X5559" t="s">
        <v>47</v>
      </c>
      <c r="Z5559" t="s">
        <v>47</v>
      </c>
      <c r="AB5559" t="str">
        <f>"02"</f>
        <v>02</v>
      </c>
      <c r="AC5559" t="s">
        <v>48</v>
      </c>
      <c r="AD5559" t="s">
        <v>49</v>
      </c>
      <c r="AE5559" t="s">
        <v>50</v>
      </c>
      <c r="AF5559">
        <v>0</v>
      </c>
      <c r="AG5559" t="s">
        <v>56</v>
      </c>
      <c r="AH5559" t="str">
        <f>"Trad IRN"</f>
        <v>Trad IRN</v>
      </c>
      <c r="AI5559" t="str">
        <f>"Bldg IRN"</f>
        <v>Bldg IRN</v>
      </c>
      <c r="AJ5559" t="s">
        <v>48</v>
      </c>
      <c r="AK5559" t="s">
        <v>48</v>
      </c>
      <c r="AL5559" t="s">
        <v>53</v>
      </c>
      <c r="AM5559">
        <v>1113.0999999999999</v>
      </c>
      <c r="AN5559">
        <v>1113.0999999999999</v>
      </c>
      <c r="AO5559">
        <v>15</v>
      </c>
    </row>
    <row r="5560" spans="1:41" x14ac:dyDescent="0.3">
      <c r="A5560" t="str">
        <f>"Trad IRN"</f>
        <v>Trad IRN</v>
      </c>
      <c r="B5560" t="str">
        <f>"Bldg IRN"</f>
        <v>Bldg IRN</v>
      </c>
      <c r="C5560" t="s">
        <v>41</v>
      </c>
      <c r="D5560" t="s">
        <v>3</v>
      </c>
      <c r="E5560" t="s">
        <v>80</v>
      </c>
      <c r="F5560" t="s">
        <v>81</v>
      </c>
      <c r="G5560" t="s">
        <v>82</v>
      </c>
      <c r="H5560" t="s">
        <v>83</v>
      </c>
      <c r="I5560" t="str">
        <f>"Trad IRN"</f>
        <v>Trad IRN</v>
      </c>
      <c r="J5560" t="s">
        <v>43</v>
      </c>
      <c r="K5560" t="s">
        <v>44</v>
      </c>
      <c r="L5560" t="s">
        <v>45</v>
      </c>
      <c r="M5560" t="s">
        <v>46</v>
      </c>
      <c r="N5560" t="str">
        <f t="shared" si="546"/>
        <v>08/18/2022</v>
      </c>
      <c r="O5560" t="str">
        <f t="shared" si="545"/>
        <v>12/31/2500</v>
      </c>
      <c r="P5560">
        <v>1</v>
      </c>
      <c r="Q5560">
        <v>1</v>
      </c>
      <c r="S5560">
        <v>0</v>
      </c>
      <c r="T5560">
        <v>1</v>
      </c>
      <c r="U5560">
        <v>0</v>
      </c>
      <c r="V5560" t="str">
        <f>"Trad IRN"</f>
        <v>Trad IRN</v>
      </c>
      <c r="W5560">
        <v>100</v>
      </c>
      <c r="X5560" t="s">
        <v>47</v>
      </c>
      <c r="Z5560" t="s">
        <v>47</v>
      </c>
      <c r="AB5560" t="str">
        <f>"05"</f>
        <v>05</v>
      </c>
      <c r="AC5560" t="s">
        <v>48</v>
      </c>
      <c r="AD5560" t="s">
        <v>49</v>
      </c>
      <c r="AE5560" t="s">
        <v>50</v>
      </c>
      <c r="AF5560">
        <v>0</v>
      </c>
      <c r="AG5560" t="s">
        <v>56</v>
      </c>
      <c r="AH5560" t="str">
        <f>"Trad IRN"</f>
        <v>Trad IRN</v>
      </c>
      <c r="AI5560" t="str">
        <f>"Bldg IRN"</f>
        <v>Bldg IRN</v>
      </c>
      <c r="AJ5560" t="s">
        <v>48</v>
      </c>
      <c r="AK5560" t="s">
        <v>48</v>
      </c>
      <c r="AL5560" t="s">
        <v>53</v>
      </c>
      <c r="AM5560">
        <v>1113.0999999999999</v>
      </c>
      <c r="AN5560">
        <v>1113.0999999999999</v>
      </c>
      <c r="AO5560">
        <v>15</v>
      </c>
    </row>
    <row r="5561" spans="1:41" x14ac:dyDescent="0.3">
      <c r="A5561" t="str">
        <f>"Trad IRN"</f>
        <v>Trad IRN</v>
      </c>
      <c r="B5561" t="str">
        <f>"Bldg IRN"</f>
        <v>Bldg IRN</v>
      </c>
      <c r="C5561" t="s">
        <v>41</v>
      </c>
      <c r="D5561" t="s">
        <v>3</v>
      </c>
      <c r="E5561" t="s">
        <v>80</v>
      </c>
      <c r="F5561" t="s">
        <v>81</v>
      </c>
      <c r="G5561" t="s">
        <v>82</v>
      </c>
      <c r="H5561" t="s">
        <v>83</v>
      </c>
      <c r="I5561" t="str">
        <f>"Trad IRN"</f>
        <v>Trad IRN</v>
      </c>
      <c r="J5561" t="s">
        <v>43</v>
      </c>
      <c r="K5561" t="s">
        <v>44</v>
      </c>
      <c r="L5561" t="s">
        <v>45</v>
      </c>
      <c r="M5561" t="s">
        <v>59</v>
      </c>
      <c r="N5561" t="str">
        <f t="shared" si="546"/>
        <v>08/18/2022</v>
      </c>
      <c r="O5561" t="str">
        <f t="shared" si="545"/>
        <v>12/31/2500</v>
      </c>
      <c r="P5561">
        <v>1</v>
      </c>
      <c r="Q5561">
        <v>1</v>
      </c>
      <c r="S5561">
        <v>1</v>
      </c>
      <c r="T5561">
        <v>1</v>
      </c>
      <c r="U5561">
        <v>0</v>
      </c>
      <c r="V5561" t="s">
        <v>84</v>
      </c>
      <c r="W5561">
        <v>100</v>
      </c>
      <c r="X5561" t="s">
        <v>47</v>
      </c>
      <c r="Z5561" t="s">
        <v>47</v>
      </c>
      <c r="AB5561" t="str">
        <f>"04"</f>
        <v>04</v>
      </c>
      <c r="AC5561" t="s">
        <v>48</v>
      </c>
      <c r="AD5561" t="s">
        <v>49</v>
      </c>
      <c r="AE5561" t="s">
        <v>50</v>
      </c>
      <c r="AF5561">
        <v>0</v>
      </c>
      <c r="AG5561" t="s">
        <v>56</v>
      </c>
      <c r="AH5561" t="str">
        <f>"Trad IRN"</f>
        <v>Trad IRN</v>
      </c>
      <c r="AI5561" t="str">
        <f>"Bldg IRN"</f>
        <v>Bldg IRN</v>
      </c>
      <c r="AJ5561" t="s">
        <v>48</v>
      </c>
      <c r="AK5561" t="s">
        <v>48</v>
      </c>
      <c r="AL5561" t="s">
        <v>53</v>
      </c>
      <c r="AM5561">
        <v>1113.0999999999999</v>
      </c>
      <c r="AN5561">
        <v>1113.0999999999999</v>
      </c>
      <c r="AO5561">
        <v>15</v>
      </c>
    </row>
    <row r="5562" spans="1:41" x14ac:dyDescent="0.3">
      <c r="A5562" t="str">
        <f>"Trad IRN"</f>
        <v>Trad IRN</v>
      </c>
      <c r="B5562" t="str">
        <f>"Bldg IRN"</f>
        <v>Bldg IRN</v>
      </c>
      <c r="C5562" t="s">
        <v>41</v>
      </c>
      <c r="D5562" t="s">
        <v>3</v>
      </c>
      <c r="E5562" t="s">
        <v>80</v>
      </c>
      <c r="F5562" t="s">
        <v>81</v>
      </c>
      <c r="G5562" t="s">
        <v>82</v>
      </c>
      <c r="H5562" t="s">
        <v>83</v>
      </c>
      <c r="I5562" t="str">
        <f>"Trad IRN"</f>
        <v>Trad IRN</v>
      </c>
      <c r="J5562" t="s">
        <v>43</v>
      </c>
      <c r="K5562" t="s">
        <v>44</v>
      </c>
      <c r="L5562" t="s">
        <v>45</v>
      </c>
      <c r="M5562" t="s">
        <v>46</v>
      </c>
      <c r="N5562" t="str">
        <f t="shared" si="546"/>
        <v>08/18/2022</v>
      </c>
      <c r="O5562" t="str">
        <f t="shared" si="545"/>
        <v>12/31/2500</v>
      </c>
      <c r="P5562">
        <v>1</v>
      </c>
      <c r="Q5562">
        <v>1</v>
      </c>
      <c r="S5562">
        <v>0</v>
      </c>
      <c r="T5562">
        <v>1</v>
      </c>
      <c r="U5562">
        <v>0</v>
      </c>
      <c r="V5562" t="str">
        <f>"Trad IRN"</f>
        <v>Trad IRN</v>
      </c>
      <c r="W5562">
        <v>100</v>
      </c>
      <c r="X5562" t="s">
        <v>47</v>
      </c>
      <c r="Z5562" t="s">
        <v>47</v>
      </c>
      <c r="AB5562" t="str">
        <f>"01"</f>
        <v>01</v>
      </c>
      <c r="AC5562" t="s">
        <v>48</v>
      </c>
      <c r="AD5562" t="s">
        <v>49</v>
      </c>
      <c r="AE5562" t="s">
        <v>50</v>
      </c>
      <c r="AF5562">
        <v>0</v>
      </c>
      <c r="AG5562" t="s">
        <v>56</v>
      </c>
      <c r="AH5562" t="str">
        <f>"Trad IRN"</f>
        <v>Trad IRN</v>
      </c>
      <c r="AI5562" t="str">
        <f>"Bldg IRN"</f>
        <v>Bldg IRN</v>
      </c>
      <c r="AJ5562" t="s">
        <v>48</v>
      </c>
      <c r="AK5562" t="s">
        <v>48</v>
      </c>
      <c r="AL5562" t="s">
        <v>53</v>
      </c>
      <c r="AM5562">
        <v>1113.0999999999999</v>
      </c>
      <c r="AN5562">
        <v>1113.0999999999999</v>
      </c>
      <c r="AO5562">
        <v>15</v>
      </c>
    </row>
    <row r="5563" spans="1:41" x14ac:dyDescent="0.3">
      <c r="A5563" t="str">
        <f>"Trad IRN"</f>
        <v>Trad IRN</v>
      </c>
      <c r="B5563" t="str">
        <f>"Bldg IRN"</f>
        <v>Bldg IRN</v>
      </c>
      <c r="C5563" t="s">
        <v>41</v>
      </c>
      <c r="D5563" t="s">
        <v>3</v>
      </c>
      <c r="E5563" t="s">
        <v>80</v>
      </c>
      <c r="F5563" t="s">
        <v>81</v>
      </c>
      <c r="G5563" t="s">
        <v>82</v>
      </c>
      <c r="H5563" t="s">
        <v>83</v>
      </c>
      <c r="I5563" t="str">
        <f>"Trad IRN"</f>
        <v>Trad IRN</v>
      </c>
      <c r="J5563" t="s">
        <v>43</v>
      </c>
      <c r="K5563" t="s">
        <v>44</v>
      </c>
      <c r="L5563" t="s">
        <v>45</v>
      </c>
      <c r="M5563" t="s">
        <v>46</v>
      </c>
      <c r="N5563" t="str">
        <f t="shared" si="546"/>
        <v>08/18/2022</v>
      </c>
      <c r="O5563" t="str">
        <f t="shared" si="545"/>
        <v>12/31/2500</v>
      </c>
      <c r="P5563">
        <v>1</v>
      </c>
      <c r="Q5563">
        <v>1</v>
      </c>
      <c r="S5563">
        <v>1</v>
      </c>
      <c r="T5563">
        <v>1</v>
      </c>
      <c r="U5563">
        <v>0</v>
      </c>
      <c r="V5563" t="str">
        <f>"Trad IRN"</f>
        <v>Trad IRN</v>
      </c>
      <c r="W5563">
        <v>100</v>
      </c>
      <c r="X5563" t="s">
        <v>47</v>
      </c>
      <c r="Z5563" t="s">
        <v>47</v>
      </c>
      <c r="AB5563" t="str">
        <f>"04"</f>
        <v>04</v>
      </c>
      <c r="AC5563" t="s">
        <v>48</v>
      </c>
      <c r="AD5563" t="s">
        <v>49</v>
      </c>
      <c r="AE5563" t="s">
        <v>50</v>
      </c>
      <c r="AF5563">
        <v>0</v>
      </c>
      <c r="AG5563" t="s">
        <v>56</v>
      </c>
      <c r="AH5563" t="str">
        <f>"Trad IRN"</f>
        <v>Trad IRN</v>
      </c>
      <c r="AI5563" t="str">
        <f>"Bldg IRN"</f>
        <v>Bldg IRN</v>
      </c>
      <c r="AJ5563" t="s">
        <v>48</v>
      </c>
      <c r="AK5563" t="s">
        <v>48</v>
      </c>
      <c r="AL5563" t="s">
        <v>53</v>
      </c>
      <c r="AM5563">
        <v>1113.0999999999999</v>
      </c>
      <c r="AN5563">
        <v>1113.0999999999999</v>
      </c>
      <c r="AO5563">
        <v>15</v>
      </c>
    </row>
    <row r="5564" spans="1:41" x14ac:dyDescent="0.3">
      <c r="A5564" t="str">
        <f>"Trad IRN"</f>
        <v>Trad IRN</v>
      </c>
      <c r="B5564" t="str">
        <f>"Bldg IRN"</f>
        <v>Bldg IRN</v>
      </c>
      <c r="C5564" t="s">
        <v>41</v>
      </c>
      <c r="D5564" t="s">
        <v>3</v>
      </c>
      <c r="E5564" t="s">
        <v>80</v>
      </c>
      <c r="F5564" t="s">
        <v>81</v>
      </c>
      <c r="G5564" t="s">
        <v>82</v>
      </c>
      <c r="H5564" t="s">
        <v>83</v>
      </c>
      <c r="I5564" t="str">
        <f>"Trad IRN"</f>
        <v>Trad IRN</v>
      </c>
      <c r="J5564" t="s">
        <v>43</v>
      </c>
      <c r="K5564" t="s">
        <v>44</v>
      </c>
      <c r="L5564" t="s">
        <v>45</v>
      </c>
      <c r="M5564" t="s">
        <v>46</v>
      </c>
      <c r="N5564" t="str">
        <f t="shared" si="546"/>
        <v>08/18/2022</v>
      </c>
      <c r="O5564" t="str">
        <f t="shared" si="545"/>
        <v>12/31/2500</v>
      </c>
      <c r="P5564">
        <v>1</v>
      </c>
      <c r="Q5564">
        <v>1</v>
      </c>
      <c r="S5564">
        <v>0</v>
      </c>
      <c r="T5564">
        <v>1</v>
      </c>
      <c r="U5564">
        <v>0</v>
      </c>
      <c r="V5564" t="str">
        <f>"Trad IRN"</f>
        <v>Trad IRN</v>
      </c>
      <c r="W5564">
        <v>100</v>
      </c>
      <c r="X5564" t="s">
        <v>47</v>
      </c>
      <c r="Z5564" t="s">
        <v>47</v>
      </c>
      <c r="AB5564" t="str">
        <f>"04"</f>
        <v>04</v>
      </c>
      <c r="AC5564" t="s">
        <v>48</v>
      </c>
      <c r="AD5564" t="s">
        <v>49</v>
      </c>
      <c r="AE5564" t="s">
        <v>50</v>
      </c>
      <c r="AF5564">
        <v>0</v>
      </c>
      <c r="AG5564" t="s">
        <v>56</v>
      </c>
      <c r="AH5564" t="str">
        <f>"Trad IRN"</f>
        <v>Trad IRN</v>
      </c>
      <c r="AI5564" t="str">
        <f>"Bldg IRN"</f>
        <v>Bldg IRN</v>
      </c>
      <c r="AJ5564" t="s">
        <v>48</v>
      </c>
      <c r="AK5564" t="s">
        <v>48</v>
      </c>
      <c r="AL5564" t="s">
        <v>53</v>
      </c>
      <c r="AM5564">
        <v>1113.0999999999999</v>
      </c>
      <c r="AN5564">
        <v>1113.0999999999999</v>
      </c>
      <c r="AO5564">
        <v>15</v>
      </c>
    </row>
    <row r="5565" spans="1:41" x14ac:dyDescent="0.3">
      <c r="A5565" t="str">
        <f>"Trad IRN"</f>
        <v>Trad IRN</v>
      </c>
      <c r="B5565" t="str">
        <f>"Bldg IRN"</f>
        <v>Bldg IRN</v>
      </c>
      <c r="C5565" t="s">
        <v>41</v>
      </c>
      <c r="D5565" t="s">
        <v>3</v>
      </c>
      <c r="E5565" t="s">
        <v>80</v>
      </c>
      <c r="F5565" t="s">
        <v>81</v>
      </c>
      <c r="G5565" t="s">
        <v>82</v>
      </c>
      <c r="H5565" t="s">
        <v>83</v>
      </c>
      <c r="I5565" t="str">
        <f>"Trad IRN"</f>
        <v>Trad IRN</v>
      </c>
      <c r="J5565" t="s">
        <v>43</v>
      </c>
      <c r="K5565" t="s">
        <v>44</v>
      </c>
      <c r="L5565" t="s">
        <v>45</v>
      </c>
      <c r="M5565" t="s">
        <v>46</v>
      </c>
      <c r="N5565" t="str">
        <f t="shared" si="546"/>
        <v>08/18/2022</v>
      </c>
      <c r="O5565" t="str">
        <f t="shared" si="545"/>
        <v>12/31/2500</v>
      </c>
      <c r="P5565">
        <v>1</v>
      </c>
      <c r="Q5565">
        <v>1</v>
      </c>
      <c r="S5565">
        <v>1</v>
      </c>
      <c r="T5565">
        <v>1</v>
      </c>
      <c r="U5565">
        <v>0</v>
      </c>
      <c r="V5565" t="str">
        <f>"Trad IRN"</f>
        <v>Trad IRN</v>
      </c>
      <c r="W5565">
        <v>100</v>
      </c>
      <c r="X5565" t="s">
        <v>47</v>
      </c>
      <c r="Z5565" t="s">
        <v>47</v>
      </c>
      <c r="AB5565" t="str">
        <f>"03"</f>
        <v>03</v>
      </c>
      <c r="AC5565" t="s">
        <v>48</v>
      </c>
      <c r="AD5565" t="s">
        <v>49</v>
      </c>
      <c r="AE5565" t="s">
        <v>55</v>
      </c>
      <c r="AF5565">
        <v>0</v>
      </c>
      <c r="AG5565" t="s">
        <v>56</v>
      </c>
      <c r="AH5565" t="str">
        <f>"Trad IRN"</f>
        <v>Trad IRN</v>
      </c>
      <c r="AI5565" t="str">
        <f>"Bldg IRN"</f>
        <v>Bldg IRN</v>
      </c>
      <c r="AJ5565" t="s">
        <v>48</v>
      </c>
      <c r="AK5565" t="s">
        <v>48</v>
      </c>
      <c r="AL5565" t="s">
        <v>53</v>
      </c>
      <c r="AM5565">
        <v>1113.0999999999999</v>
      </c>
      <c r="AN5565">
        <v>1113.0999999999999</v>
      </c>
      <c r="AO5565">
        <v>15</v>
      </c>
    </row>
    <row r="5566" spans="1:41" x14ac:dyDescent="0.3">
      <c r="A5566" t="str">
        <f>"Trad IRN"</f>
        <v>Trad IRN</v>
      </c>
      <c r="B5566" t="str">
        <f>"Bldg IRN"</f>
        <v>Bldg IRN</v>
      </c>
      <c r="C5566" t="s">
        <v>41</v>
      </c>
      <c r="D5566" t="s">
        <v>3</v>
      </c>
      <c r="E5566" t="s">
        <v>80</v>
      </c>
      <c r="F5566" t="s">
        <v>81</v>
      </c>
      <c r="G5566" t="s">
        <v>82</v>
      </c>
      <c r="H5566" t="s">
        <v>83</v>
      </c>
      <c r="I5566" t="str">
        <f>"Trad IRN"</f>
        <v>Trad IRN</v>
      </c>
      <c r="J5566" t="s">
        <v>43</v>
      </c>
      <c r="K5566" t="s">
        <v>44</v>
      </c>
      <c r="L5566" t="s">
        <v>45</v>
      </c>
      <c r="M5566" t="s">
        <v>46</v>
      </c>
      <c r="N5566" t="str">
        <f t="shared" si="546"/>
        <v>08/18/2022</v>
      </c>
      <c r="O5566" t="str">
        <f t="shared" si="545"/>
        <v>12/31/2500</v>
      </c>
      <c r="P5566">
        <v>1</v>
      </c>
      <c r="Q5566">
        <v>1</v>
      </c>
      <c r="S5566">
        <v>0</v>
      </c>
      <c r="T5566">
        <v>1</v>
      </c>
      <c r="U5566">
        <v>0</v>
      </c>
      <c r="V5566" t="str">
        <f>"Trad IRN"</f>
        <v>Trad IRN</v>
      </c>
      <c r="W5566">
        <v>100</v>
      </c>
      <c r="X5566" t="s">
        <v>47</v>
      </c>
      <c r="Z5566" t="s">
        <v>47</v>
      </c>
      <c r="AB5566" t="str">
        <f>"01"</f>
        <v>01</v>
      </c>
      <c r="AC5566" t="s">
        <v>48</v>
      </c>
      <c r="AD5566" t="s">
        <v>49</v>
      </c>
      <c r="AE5566" t="s">
        <v>55</v>
      </c>
      <c r="AF5566">
        <v>0</v>
      </c>
      <c r="AG5566" t="s">
        <v>56</v>
      </c>
      <c r="AH5566" t="str">
        <f>"Trad IRN"</f>
        <v>Trad IRN</v>
      </c>
      <c r="AI5566" t="str">
        <f>"Bldg IRN"</f>
        <v>Bldg IRN</v>
      </c>
      <c r="AJ5566" t="s">
        <v>48</v>
      </c>
      <c r="AK5566" t="s">
        <v>48</v>
      </c>
      <c r="AL5566" t="s">
        <v>53</v>
      </c>
      <c r="AM5566">
        <v>1113.0999999999999</v>
      </c>
      <c r="AN5566">
        <v>1113.0999999999999</v>
      </c>
      <c r="AO5566">
        <v>15</v>
      </c>
    </row>
    <row r="5567" spans="1:41" x14ac:dyDescent="0.3">
      <c r="A5567" t="str">
        <f>"Trad IRN"</f>
        <v>Trad IRN</v>
      </c>
      <c r="B5567" t="str">
        <f>"Bldg IRN"</f>
        <v>Bldg IRN</v>
      </c>
      <c r="C5567" t="s">
        <v>41</v>
      </c>
      <c r="D5567" t="s">
        <v>3</v>
      </c>
      <c r="E5567" t="s">
        <v>80</v>
      </c>
      <c r="F5567" t="s">
        <v>81</v>
      </c>
      <c r="G5567" t="s">
        <v>82</v>
      </c>
      <c r="H5567" t="s">
        <v>83</v>
      </c>
      <c r="I5567" t="str">
        <f>"Trad IRN"</f>
        <v>Trad IRN</v>
      </c>
      <c r="J5567" t="s">
        <v>43</v>
      </c>
      <c r="K5567" t="s">
        <v>44</v>
      </c>
      <c r="L5567" t="s">
        <v>45</v>
      </c>
      <c r="M5567" t="s">
        <v>46</v>
      </c>
      <c r="N5567" t="str">
        <f t="shared" si="546"/>
        <v>08/18/2022</v>
      </c>
      <c r="O5567" t="str">
        <f t="shared" si="545"/>
        <v>12/31/2500</v>
      </c>
      <c r="P5567">
        <v>1</v>
      </c>
      <c r="Q5567">
        <v>1</v>
      </c>
      <c r="R5567">
        <v>1</v>
      </c>
      <c r="S5567">
        <v>0</v>
      </c>
      <c r="T5567">
        <v>1</v>
      </c>
      <c r="U5567">
        <v>0</v>
      </c>
      <c r="V5567" t="str">
        <f>"Trad IRN"</f>
        <v>Trad IRN</v>
      </c>
      <c r="W5567">
        <v>100</v>
      </c>
      <c r="X5567" t="s">
        <v>47</v>
      </c>
      <c r="Z5567" t="s">
        <v>47</v>
      </c>
      <c r="AB5567" t="s">
        <v>57</v>
      </c>
      <c r="AC5567" t="str">
        <f>"10"</f>
        <v>10</v>
      </c>
      <c r="AD5567" t="str">
        <f>"2"</f>
        <v>2</v>
      </c>
      <c r="AE5567" t="s">
        <v>55</v>
      </c>
      <c r="AF5567">
        <v>0</v>
      </c>
      <c r="AG5567" t="s">
        <v>56</v>
      </c>
      <c r="AH5567" t="str">
        <f>"Trad IRN"</f>
        <v>Trad IRN</v>
      </c>
      <c r="AI5567" t="str">
        <f>"Bldg IRN"</f>
        <v>Bldg IRN</v>
      </c>
      <c r="AJ5567" t="s">
        <v>48</v>
      </c>
      <c r="AK5567" t="s">
        <v>48</v>
      </c>
      <c r="AL5567" t="s">
        <v>53</v>
      </c>
      <c r="AM5567">
        <v>1113.0999999999999</v>
      </c>
      <c r="AN5567">
        <v>1113.0999999999999</v>
      </c>
      <c r="AO5567">
        <v>15</v>
      </c>
    </row>
    <row r="5568" spans="1:41" x14ac:dyDescent="0.3">
      <c r="A5568" t="str">
        <f>"Trad IRN"</f>
        <v>Trad IRN</v>
      </c>
      <c r="B5568" t="str">
        <f>"Bldg IRN"</f>
        <v>Bldg IRN</v>
      </c>
      <c r="C5568" t="s">
        <v>41</v>
      </c>
      <c r="D5568" t="s">
        <v>3</v>
      </c>
      <c r="E5568" t="s">
        <v>80</v>
      </c>
      <c r="F5568" t="s">
        <v>81</v>
      </c>
      <c r="G5568" t="s">
        <v>82</v>
      </c>
      <c r="H5568" t="s">
        <v>83</v>
      </c>
      <c r="I5568" t="str">
        <f>"Trad IRN"</f>
        <v>Trad IRN</v>
      </c>
      <c r="J5568" t="s">
        <v>43</v>
      </c>
      <c r="K5568" t="s">
        <v>44</v>
      </c>
      <c r="L5568" t="s">
        <v>45</v>
      </c>
      <c r="M5568" t="s">
        <v>46</v>
      </c>
      <c r="N5568" t="str">
        <f t="shared" si="546"/>
        <v>08/18/2022</v>
      </c>
      <c r="O5568" t="str">
        <f t="shared" si="545"/>
        <v>12/31/2500</v>
      </c>
      <c r="P5568">
        <v>1</v>
      </c>
      <c r="Q5568">
        <v>1</v>
      </c>
      <c r="S5568">
        <v>0</v>
      </c>
      <c r="T5568">
        <v>1</v>
      </c>
      <c r="U5568">
        <v>0</v>
      </c>
      <c r="V5568" t="str">
        <f>"Trad IRN"</f>
        <v>Trad IRN</v>
      </c>
      <c r="W5568">
        <v>100</v>
      </c>
      <c r="X5568" t="s">
        <v>47</v>
      </c>
      <c r="Z5568" t="s">
        <v>47</v>
      </c>
      <c r="AB5568" t="str">
        <f>"05"</f>
        <v>05</v>
      </c>
      <c r="AC5568" t="s">
        <v>48</v>
      </c>
      <c r="AD5568" t="s">
        <v>49</v>
      </c>
      <c r="AE5568" t="s">
        <v>50</v>
      </c>
      <c r="AF5568">
        <v>0</v>
      </c>
      <c r="AG5568" t="s">
        <v>56</v>
      </c>
      <c r="AH5568" t="str">
        <f>"Trad IRN"</f>
        <v>Trad IRN</v>
      </c>
      <c r="AI5568" t="str">
        <f>"Bldg IRN"</f>
        <v>Bldg IRN</v>
      </c>
      <c r="AJ5568" t="s">
        <v>48</v>
      </c>
      <c r="AK5568" t="s">
        <v>48</v>
      </c>
      <c r="AL5568" t="s">
        <v>53</v>
      </c>
      <c r="AM5568">
        <v>1113.0999999999999</v>
      </c>
      <c r="AN5568">
        <v>1113.0999999999999</v>
      </c>
      <c r="AO5568">
        <v>15</v>
      </c>
    </row>
    <row r="5569" spans="1:41" x14ac:dyDescent="0.3">
      <c r="A5569" t="str">
        <f>"Trad IRN"</f>
        <v>Trad IRN</v>
      </c>
      <c r="B5569" t="str">
        <f>"Bldg IRN"</f>
        <v>Bldg IRN</v>
      </c>
      <c r="C5569" t="s">
        <v>41</v>
      </c>
      <c r="D5569" t="s">
        <v>3</v>
      </c>
      <c r="E5569" t="s">
        <v>80</v>
      </c>
      <c r="F5569" t="s">
        <v>81</v>
      </c>
      <c r="G5569" t="s">
        <v>82</v>
      </c>
      <c r="H5569" t="s">
        <v>83</v>
      </c>
      <c r="I5569" t="str">
        <f>"Trad IRN"</f>
        <v>Trad IRN</v>
      </c>
      <c r="J5569" t="s">
        <v>43</v>
      </c>
      <c r="K5569" t="s">
        <v>44</v>
      </c>
      <c r="L5569" t="s">
        <v>45</v>
      </c>
      <c r="M5569" t="s">
        <v>46</v>
      </c>
      <c r="N5569" t="str">
        <f t="shared" si="546"/>
        <v>08/18/2022</v>
      </c>
      <c r="O5569" t="str">
        <f t="shared" si="545"/>
        <v>12/31/2500</v>
      </c>
      <c r="P5569">
        <v>1</v>
      </c>
      <c r="Q5569">
        <v>1</v>
      </c>
      <c r="S5569">
        <v>0</v>
      </c>
      <c r="T5569">
        <v>1</v>
      </c>
      <c r="U5569">
        <v>0</v>
      </c>
      <c r="V5569" t="str">
        <f>"Trad IRN"</f>
        <v>Trad IRN</v>
      </c>
      <c r="W5569">
        <v>100</v>
      </c>
      <c r="X5569" t="s">
        <v>47</v>
      </c>
      <c r="Z5569" t="s">
        <v>47</v>
      </c>
      <c r="AB5569" t="str">
        <f>"01"</f>
        <v>01</v>
      </c>
      <c r="AC5569" t="s">
        <v>48</v>
      </c>
      <c r="AD5569" t="s">
        <v>49</v>
      </c>
      <c r="AE5569" t="s">
        <v>50</v>
      </c>
      <c r="AF5569">
        <v>0</v>
      </c>
      <c r="AG5569" t="s">
        <v>56</v>
      </c>
      <c r="AH5569" t="str">
        <f>"Trad IRN"</f>
        <v>Trad IRN</v>
      </c>
      <c r="AI5569" t="str">
        <f>"Bldg IRN"</f>
        <v>Bldg IRN</v>
      </c>
      <c r="AJ5569" t="s">
        <v>48</v>
      </c>
      <c r="AK5569" t="s">
        <v>48</v>
      </c>
      <c r="AL5569" t="s">
        <v>53</v>
      </c>
      <c r="AM5569">
        <v>1113.0999999999999</v>
      </c>
      <c r="AN5569">
        <v>1113.0999999999999</v>
      </c>
      <c r="AO5569">
        <v>15</v>
      </c>
    </row>
    <row r="5570" spans="1:41" x14ac:dyDescent="0.3">
      <c r="A5570" t="str">
        <f>"Trad IRN"</f>
        <v>Trad IRN</v>
      </c>
      <c r="B5570" t="str">
        <f>"Bldg IRN"</f>
        <v>Bldg IRN</v>
      </c>
      <c r="C5570" t="s">
        <v>41</v>
      </c>
      <c r="D5570" t="s">
        <v>3</v>
      </c>
      <c r="E5570" t="s">
        <v>80</v>
      </c>
      <c r="F5570" t="s">
        <v>81</v>
      </c>
      <c r="G5570" t="s">
        <v>82</v>
      </c>
      <c r="H5570" t="s">
        <v>83</v>
      </c>
      <c r="I5570" t="str">
        <f>"Trad IRN"</f>
        <v>Trad IRN</v>
      </c>
      <c r="J5570" t="s">
        <v>43</v>
      </c>
      <c r="K5570" t="s">
        <v>44</v>
      </c>
      <c r="L5570" t="s">
        <v>45</v>
      </c>
      <c r="M5570" t="s">
        <v>46</v>
      </c>
      <c r="N5570" t="str">
        <f t="shared" si="546"/>
        <v>08/18/2022</v>
      </c>
      <c r="O5570" t="str">
        <f t="shared" si="545"/>
        <v>12/31/2500</v>
      </c>
      <c r="P5570">
        <v>1</v>
      </c>
      <c r="Q5570">
        <v>1</v>
      </c>
      <c r="S5570">
        <v>1</v>
      </c>
      <c r="T5570">
        <v>1</v>
      </c>
      <c r="U5570">
        <v>0</v>
      </c>
      <c r="V5570" t="str">
        <f>"Trad IRN"</f>
        <v>Trad IRN</v>
      </c>
      <c r="W5570">
        <v>100</v>
      </c>
      <c r="X5570" t="s">
        <v>47</v>
      </c>
      <c r="Z5570" t="s">
        <v>47</v>
      </c>
      <c r="AB5570" t="str">
        <f>"05"</f>
        <v>05</v>
      </c>
      <c r="AC5570" t="s">
        <v>48</v>
      </c>
      <c r="AD5570" t="s">
        <v>49</v>
      </c>
      <c r="AE5570" t="s">
        <v>50</v>
      </c>
      <c r="AF5570">
        <v>0</v>
      </c>
      <c r="AG5570" t="s">
        <v>56</v>
      </c>
      <c r="AH5570" t="str">
        <f>"Trad IRN"</f>
        <v>Trad IRN</v>
      </c>
      <c r="AI5570" t="str">
        <f>"Bldg IRN"</f>
        <v>Bldg IRN</v>
      </c>
      <c r="AJ5570" t="s">
        <v>48</v>
      </c>
      <c r="AK5570" t="s">
        <v>48</v>
      </c>
      <c r="AL5570" t="s">
        <v>53</v>
      </c>
      <c r="AM5570">
        <v>1113.0999999999999</v>
      </c>
      <c r="AN5570">
        <v>1113.0999999999999</v>
      </c>
      <c r="AO5570">
        <v>15</v>
      </c>
    </row>
    <row r="5571" spans="1:41" x14ac:dyDescent="0.3">
      <c r="A5571" t="str">
        <f>"Trad IRN"</f>
        <v>Trad IRN</v>
      </c>
      <c r="B5571" t="str">
        <f>"Bldg IRN"</f>
        <v>Bldg IRN</v>
      </c>
      <c r="C5571" t="s">
        <v>41</v>
      </c>
      <c r="D5571" t="s">
        <v>3</v>
      </c>
      <c r="E5571" t="s">
        <v>80</v>
      </c>
      <c r="F5571" t="s">
        <v>81</v>
      </c>
      <c r="G5571" t="s">
        <v>82</v>
      </c>
      <c r="H5571" t="s">
        <v>83</v>
      </c>
      <c r="I5571" t="str">
        <f>"Trad IRN"</f>
        <v>Trad IRN</v>
      </c>
      <c r="J5571" t="s">
        <v>43</v>
      </c>
      <c r="K5571" t="s">
        <v>44</v>
      </c>
      <c r="L5571" t="s">
        <v>45</v>
      </c>
      <c r="M5571" t="s">
        <v>46</v>
      </c>
      <c r="N5571" t="str">
        <f>"11/07/2022"</f>
        <v>11/07/2022</v>
      </c>
      <c r="O5571" t="str">
        <f>"11/13/2022"</f>
        <v>11/13/2022</v>
      </c>
      <c r="P5571">
        <v>2.8837999999999999E-2</v>
      </c>
      <c r="Q5571">
        <v>2.8837999999999999E-2</v>
      </c>
      <c r="S5571">
        <v>0</v>
      </c>
      <c r="T5571">
        <v>2.8837999999999999E-2</v>
      </c>
      <c r="U5571">
        <v>0</v>
      </c>
      <c r="V5571" t="str">
        <f>"Trad IRN"</f>
        <v>Trad IRN</v>
      </c>
      <c r="W5571">
        <v>100</v>
      </c>
      <c r="X5571" t="s">
        <v>47</v>
      </c>
      <c r="Z5571" t="s">
        <v>47</v>
      </c>
      <c r="AB5571" t="str">
        <f>"04"</f>
        <v>04</v>
      </c>
      <c r="AC5571" t="s">
        <v>48</v>
      </c>
      <c r="AD5571" t="s">
        <v>49</v>
      </c>
      <c r="AE5571" t="s">
        <v>50</v>
      </c>
      <c r="AF5571">
        <v>0</v>
      </c>
      <c r="AG5571" t="s">
        <v>56</v>
      </c>
      <c r="AH5571" t="str">
        <f>"Trad IRN"</f>
        <v>Trad IRN</v>
      </c>
      <c r="AI5571" t="str">
        <f>"Bldg IRN"</f>
        <v>Bldg IRN</v>
      </c>
      <c r="AJ5571" t="s">
        <v>48</v>
      </c>
      <c r="AK5571" t="s">
        <v>48</v>
      </c>
      <c r="AL5571" t="s">
        <v>53</v>
      </c>
      <c r="AM5571">
        <v>32.1</v>
      </c>
      <c r="AN5571">
        <v>1113.0999999999999</v>
      </c>
      <c r="AO5571">
        <v>15</v>
      </c>
    </row>
    <row r="5572" spans="1:41" x14ac:dyDescent="0.3">
      <c r="A5572" t="str">
        <f>"Trad IRN"</f>
        <v>Trad IRN</v>
      </c>
      <c r="B5572" t="str">
        <f>"Bldg IRN"</f>
        <v>Bldg IRN</v>
      </c>
      <c r="C5572" t="s">
        <v>41</v>
      </c>
      <c r="D5572" t="s">
        <v>3</v>
      </c>
      <c r="E5572" t="s">
        <v>80</v>
      </c>
      <c r="F5572" t="s">
        <v>81</v>
      </c>
      <c r="G5572" t="s">
        <v>82</v>
      </c>
      <c r="H5572" t="s">
        <v>83</v>
      </c>
      <c r="I5572" t="str">
        <f>"Trad IRN"</f>
        <v>Trad IRN</v>
      </c>
      <c r="J5572" t="s">
        <v>43</v>
      </c>
      <c r="K5572" t="s">
        <v>44</v>
      </c>
      <c r="L5572" t="s">
        <v>45</v>
      </c>
      <c r="M5572" t="s">
        <v>46</v>
      </c>
      <c r="N5572" t="str">
        <f>"08/18/2022"</f>
        <v>08/18/2022</v>
      </c>
      <c r="O5572" t="str">
        <f>"12/31/2500"</f>
        <v>12/31/2500</v>
      </c>
      <c r="P5572">
        <v>1</v>
      </c>
      <c r="Q5572">
        <v>1</v>
      </c>
      <c r="S5572">
        <v>0</v>
      </c>
      <c r="T5572">
        <v>1</v>
      </c>
      <c r="U5572">
        <v>0</v>
      </c>
      <c r="V5572" t="str">
        <f>"Trad IRN"</f>
        <v>Trad IRN</v>
      </c>
      <c r="W5572">
        <v>100</v>
      </c>
      <c r="X5572" t="s">
        <v>47</v>
      </c>
      <c r="Z5572" t="s">
        <v>47</v>
      </c>
      <c r="AB5572" t="str">
        <f>"05"</f>
        <v>05</v>
      </c>
      <c r="AC5572" t="s">
        <v>48</v>
      </c>
      <c r="AD5572" t="s">
        <v>49</v>
      </c>
      <c r="AE5572" t="s">
        <v>50</v>
      </c>
      <c r="AF5572">
        <v>0</v>
      </c>
      <c r="AG5572" t="s">
        <v>56</v>
      </c>
      <c r="AH5572" t="str">
        <f>"Trad IRN"</f>
        <v>Trad IRN</v>
      </c>
      <c r="AI5572" t="str">
        <f>"Bldg IRN"</f>
        <v>Bldg IRN</v>
      </c>
      <c r="AJ5572" t="s">
        <v>48</v>
      </c>
      <c r="AK5572" t="s">
        <v>48</v>
      </c>
      <c r="AL5572" t="s">
        <v>53</v>
      </c>
      <c r="AM5572">
        <v>1113.0999999999999</v>
      </c>
      <c r="AN5572">
        <v>1113.0999999999999</v>
      </c>
      <c r="AO5572">
        <v>15</v>
      </c>
    </row>
    <row r="5573" spans="1:41" x14ac:dyDescent="0.3">
      <c r="A5573" t="str">
        <f>"Trad IRN"</f>
        <v>Trad IRN</v>
      </c>
      <c r="B5573" t="str">
        <f>"Bldg IRN"</f>
        <v>Bldg IRN</v>
      </c>
      <c r="C5573" t="s">
        <v>41</v>
      </c>
      <c r="D5573" t="s">
        <v>3</v>
      </c>
      <c r="E5573" t="s">
        <v>80</v>
      </c>
      <c r="F5573" t="s">
        <v>81</v>
      </c>
      <c r="G5573" t="s">
        <v>82</v>
      </c>
      <c r="H5573" t="s">
        <v>83</v>
      </c>
      <c r="I5573" t="str">
        <f>"Trad IRN"</f>
        <v>Trad IRN</v>
      </c>
      <c r="J5573" t="s">
        <v>43</v>
      </c>
      <c r="K5573" t="s">
        <v>44</v>
      </c>
      <c r="L5573" t="s">
        <v>45</v>
      </c>
      <c r="M5573" t="s">
        <v>46</v>
      </c>
      <c r="N5573" t="str">
        <f>"11/07/2022"</f>
        <v>11/07/2022</v>
      </c>
      <c r="O5573" t="str">
        <f>"11/13/2022"</f>
        <v>11/13/2022</v>
      </c>
      <c r="P5573">
        <v>2.8837999999999999E-2</v>
      </c>
      <c r="Q5573">
        <v>2.8837999999999999E-2</v>
      </c>
      <c r="S5573">
        <v>0</v>
      </c>
      <c r="T5573">
        <v>2.8837999999999999E-2</v>
      </c>
      <c r="U5573">
        <v>0</v>
      </c>
      <c r="V5573" t="str">
        <f>"Trad IRN"</f>
        <v>Trad IRN</v>
      </c>
      <c r="W5573">
        <v>100</v>
      </c>
      <c r="X5573" t="s">
        <v>47</v>
      </c>
      <c r="Z5573" t="s">
        <v>47</v>
      </c>
      <c r="AB5573" t="str">
        <f>"02"</f>
        <v>02</v>
      </c>
      <c r="AC5573" t="s">
        <v>48</v>
      </c>
      <c r="AD5573" t="s">
        <v>49</v>
      </c>
      <c r="AE5573" t="s">
        <v>50</v>
      </c>
      <c r="AF5573">
        <v>0</v>
      </c>
      <c r="AG5573" t="s">
        <v>56</v>
      </c>
      <c r="AH5573" t="str">
        <f>"Trad IRN"</f>
        <v>Trad IRN</v>
      </c>
      <c r="AI5573" t="str">
        <f>"Bldg IRN"</f>
        <v>Bldg IRN</v>
      </c>
      <c r="AJ5573" t="s">
        <v>48</v>
      </c>
      <c r="AK5573" t="s">
        <v>48</v>
      </c>
      <c r="AL5573" t="s">
        <v>53</v>
      </c>
      <c r="AM5573">
        <v>32.1</v>
      </c>
      <c r="AN5573">
        <v>1113.0999999999999</v>
      </c>
      <c r="AO5573">
        <v>15</v>
      </c>
    </row>
    <row r="5574" spans="1:41" x14ac:dyDescent="0.3">
      <c r="A5574" t="str">
        <f>"Trad IRN"</f>
        <v>Trad IRN</v>
      </c>
      <c r="B5574" t="str">
        <f>"Bldg IRN"</f>
        <v>Bldg IRN</v>
      </c>
      <c r="C5574" t="s">
        <v>41</v>
      </c>
      <c r="D5574" t="s">
        <v>3</v>
      </c>
      <c r="E5574" t="s">
        <v>80</v>
      </c>
      <c r="F5574" t="s">
        <v>81</v>
      </c>
      <c r="G5574" t="s">
        <v>82</v>
      </c>
      <c r="H5574" t="s">
        <v>83</v>
      </c>
      <c r="I5574" t="str">
        <f>"Trad IRN"</f>
        <v>Trad IRN</v>
      </c>
      <c r="J5574" t="s">
        <v>43</v>
      </c>
      <c r="K5574" t="s">
        <v>44</v>
      </c>
      <c r="L5574" t="s">
        <v>45</v>
      </c>
      <c r="M5574" t="s">
        <v>46</v>
      </c>
      <c r="N5574" t="str">
        <f t="shared" ref="N5574:N5580" si="547">"08/18/2022"</f>
        <v>08/18/2022</v>
      </c>
      <c r="O5574" t="str">
        <f t="shared" ref="O5574:O5579" si="548">"12/31/2500"</f>
        <v>12/31/2500</v>
      </c>
      <c r="P5574">
        <v>1</v>
      </c>
      <c r="Q5574">
        <v>1</v>
      </c>
      <c r="S5574">
        <v>0</v>
      </c>
      <c r="T5574">
        <v>1</v>
      </c>
      <c r="U5574">
        <v>0</v>
      </c>
      <c r="V5574" t="str">
        <f>"Trad IRN"</f>
        <v>Trad IRN</v>
      </c>
      <c r="W5574">
        <v>100</v>
      </c>
      <c r="X5574" t="s">
        <v>47</v>
      </c>
      <c r="Z5574" t="s">
        <v>47</v>
      </c>
      <c r="AB5574" t="str">
        <f>"04"</f>
        <v>04</v>
      </c>
      <c r="AC5574" t="s">
        <v>48</v>
      </c>
      <c r="AD5574" t="s">
        <v>49</v>
      </c>
      <c r="AE5574" t="s">
        <v>55</v>
      </c>
      <c r="AF5574">
        <v>0</v>
      </c>
      <c r="AG5574" t="s">
        <v>56</v>
      </c>
      <c r="AH5574" t="str">
        <f>"Trad IRN"</f>
        <v>Trad IRN</v>
      </c>
      <c r="AI5574" t="str">
        <f>"Bldg IRN"</f>
        <v>Bldg IRN</v>
      </c>
      <c r="AJ5574" t="s">
        <v>48</v>
      </c>
      <c r="AK5574" t="s">
        <v>48</v>
      </c>
      <c r="AL5574" t="s">
        <v>53</v>
      </c>
      <c r="AM5574">
        <v>1113.0999999999999</v>
      </c>
      <c r="AN5574">
        <v>1113.0999999999999</v>
      </c>
      <c r="AO5574">
        <v>15</v>
      </c>
    </row>
    <row r="5575" spans="1:41" x14ac:dyDescent="0.3">
      <c r="A5575" t="str">
        <f>"Trad IRN"</f>
        <v>Trad IRN</v>
      </c>
      <c r="B5575" t="str">
        <f>"Bldg IRN"</f>
        <v>Bldg IRN</v>
      </c>
      <c r="C5575" t="s">
        <v>41</v>
      </c>
      <c r="D5575" t="s">
        <v>3</v>
      </c>
      <c r="E5575" t="s">
        <v>80</v>
      </c>
      <c r="F5575" t="s">
        <v>81</v>
      </c>
      <c r="G5575" t="s">
        <v>82</v>
      </c>
      <c r="H5575" t="s">
        <v>83</v>
      </c>
      <c r="I5575" t="str">
        <f>"Trad IRN"</f>
        <v>Trad IRN</v>
      </c>
      <c r="J5575" t="s">
        <v>43</v>
      </c>
      <c r="K5575" t="s">
        <v>44</v>
      </c>
      <c r="L5575" t="s">
        <v>45</v>
      </c>
      <c r="M5575" t="s">
        <v>46</v>
      </c>
      <c r="N5575" t="str">
        <f t="shared" si="547"/>
        <v>08/18/2022</v>
      </c>
      <c r="O5575" t="str">
        <f t="shared" si="548"/>
        <v>12/31/2500</v>
      </c>
      <c r="P5575">
        <v>1</v>
      </c>
      <c r="Q5575">
        <v>1</v>
      </c>
      <c r="S5575">
        <v>0</v>
      </c>
      <c r="T5575">
        <v>1</v>
      </c>
      <c r="U5575">
        <v>0</v>
      </c>
      <c r="V5575" t="str">
        <f>"Trad IRN"</f>
        <v>Trad IRN</v>
      </c>
      <c r="W5575">
        <v>100</v>
      </c>
      <c r="X5575" t="s">
        <v>47</v>
      </c>
      <c r="Z5575" t="s">
        <v>47</v>
      </c>
      <c r="AB5575" t="s">
        <v>57</v>
      </c>
      <c r="AC5575" t="s">
        <v>48</v>
      </c>
      <c r="AD5575" t="s">
        <v>49</v>
      </c>
      <c r="AE5575" t="s">
        <v>50</v>
      </c>
      <c r="AF5575">
        <v>0</v>
      </c>
      <c r="AG5575" t="s">
        <v>56</v>
      </c>
      <c r="AH5575" t="str">
        <f>"Trad IRN"</f>
        <v>Trad IRN</v>
      </c>
      <c r="AI5575" t="str">
        <f>"Bldg IRN"</f>
        <v>Bldg IRN</v>
      </c>
      <c r="AJ5575" t="s">
        <v>48</v>
      </c>
      <c r="AK5575" t="s">
        <v>48</v>
      </c>
      <c r="AL5575" t="s">
        <v>53</v>
      </c>
      <c r="AM5575">
        <v>1113.0999999999999</v>
      </c>
      <c r="AN5575">
        <v>1113.0999999999999</v>
      </c>
      <c r="AO5575">
        <v>15</v>
      </c>
    </row>
    <row r="5576" spans="1:41" x14ac:dyDescent="0.3">
      <c r="A5576" t="str">
        <f>"Trad IRN"</f>
        <v>Trad IRN</v>
      </c>
      <c r="B5576" t="str">
        <f>"Bldg IRN"</f>
        <v>Bldg IRN</v>
      </c>
      <c r="C5576" t="s">
        <v>41</v>
      </c>
      <c r="D5576" t="s">
        <v>3</v>
      </c>
      <c r="E5576" t="s">
        <v>80</v>
      </c>
      <c r="F5576" t="s">
        <v>81</v>
      </c>
      <c r="G5576" t="s">
        <v>82</v>
      </c>
      <c r="H5576" t="s">
        <v>83</v>
      </c>
      <c r="I5576" t="str">
        <f>"Trad IRN"</f>
        <v>Trad IRN</v>
      </c>
      <c r="J5576" t="s">
        <v>43</v>
      </c>
      <c r="K5576" t="s">
        <v>44</v>
      </c>
      <c r="L5576" t="s">
        <v>45</v>
      </c>
      <c r="M5576" t="s">
        <v>46</v>
      </c>
      <c r="N5576" t="str">
        <f t="shared" si="547"/>
        <v>08/18/2022</v>
      </c>
      <c r="O5576" t="str">
        <f t="shared" si="548"/>
        <v>12/31/2500</v>
      </c>
      <c r="P5576">
        <v>1</v>
      </c>
      <c r="Q5576">
        <v>1</v>
      </c>
      <c r="S5576">
        <v>0</v>
      </c>
      <c r="T5576">
        <v>1</v>
      </c>
      <c r="U5576">
        <v>0</v>
      </c>
      <c r="V5576" t="str">
        <f>"Trad IRN"</f>
        <v>Trad IRN</v>
      </c>
      <c r="W5576">
        <v>100</v>
      </c>
      <c r="X5576" t="s">
        <v>47</v>
      </c>
      <c r="Z5576" t="s">
        <v>47</v>
      </c>
      <c r="AB5576" t="str">
        <f>"03"</f>
        <v>03</v>
      </c>
      <c r="AC5576" t="s">
        <v>48</v>
      </c>
      <c r="AD5576" t="s">
        <v>49</v>
      </c>
      <c r="AE5576" t="s">
        <v>50</v>
      </c>
      <c r="AF5576">
        <v>3</v>
      </c>
      <c r="AG5576" t="s">
        <v>56</v>
      </c>
      <c r="AH5576" t="str">
        <f>"Trad IRN"</f>
        <v>Trad IRN</v>
      </c>
      <c r="AI5576" t="str">
        <f>"Bldg IRN"</f>
        <v>Bldg IRN</v>
      </c>
      <c r="AJ5576" t="s">
        <v>48</v>
      </c>
      <c r="AK5576" t="s">
        <v>48</v>
      </c>
      <c r="AL5576" t="s">
        <v>53</v>
      </c>
      <c r="AM5576">
        <v>1113.0999999999999</v>
      </c>
      <c r="AN5576">
        <v>1113.0999999999999</v>
      </c>
      <c r="AO5576">
        <v>15</v>
      </c>
    </row>
    <row r="5577" spans="1:41" x14ac:dyDescent="0.3">
      <c r="A5577" t="str">
        <f>"Trad IRN"</f>
        <v>Trad IRN</v>
      </c>
      <c r="B5577" t="str">
        <f>"Bldg IRN"</f>
        <v>Bldg IRN</v>
      </c>
      <c r="C5577" t="s">
        <v>41</v>
      </c>
      <c r="D5577" t="s">
        <v>3</v>
      </c>
      <c r="E5577" t="s">
        <v>80</v>
      </c>
      <c r="F5577" t="s">
        <v>81</v>
      </c>
      <c r="G5577" t="s">
        <v>82</v>
      </c>
      <c r="H5577" t="s">
        <v>83</v>
      </c>
      <c r="I5577" t="str">
        <f>"Trad IRN"</f>
        <v>Trad IRN</v>
      </c>
      <c r="J5577" t="s">
        <v>43</v>
      </c>
      <c r="K5577" t="s">
        <v>44</v>
      </c>
      <c r="L5577" t="s">
        <v>45</v>
      </c>
      <c r="M5577" t="s">
        <v>46</v>
      </c>
      <c r="N5577" t="str">
        <f t="shared" si="547"/>
        <v>08/18/2022</v>
      </c>
      <c r="O5577" t="str">
        <f t="shared" si="548"/>
        <v>12/31/2500</v>
      </c>
      <c r="P5577">
        <v>1</v>
      </c>
      <c r="Q5577">
        <v>1</v>
      </c>
      <c r="S5577">
        <v>0</v>
      </c>
      <c r="T5577">
        <v>1</v>
      </c>
      <c r="U5577">
        <v>0</v>
      </c>
      <c r="V5577" t="str">
        <f>"Trad IRN"</f>
        <v>Trad IRN</v>
      </c>
      <c r="W5577">
        <v>100</v>
      </c>
      <c r="X5577" t="s">
        <v>47</v>
      </c>
      <c r="Z5577" t="s">
        <v>47</v>
      </c>
      <c r="AB5577" t="str">
        <f>"03"</f>
        <v>03</v>
      </c>
      <c r="AC5577" t="s">
        <v>48</v>
      </c>
      <c r="AD5577" t="s">
        <v>49</v>
      </c>
      <c r="AE5577" t="s">
        <v>50</v>
      </c>
      <c r="AF5577">
        <v>0</v>
      </c>
      <c r="AG5577" t="s">
        <v>56</v>
      </c>
      <c r="AH5577" t="str">
        <f>"Trad IRN"</f>
        <v>Trad IRN</v>
      </c>
      <c r="AI5577" t="str">
        <f>"Bldg IRN"</f>
        <v>Bldg IRN</v>
      </c>
      <c r="AJ5577" t="s">
        <v>48</v>
      </c>
      <c r="AK5577" t="s">
        <v>48</v>
      </c>
      <c r="AL5577" t="s">
        <v>53</v>
      </c>
      <c r="AM5577">
        <v>1113.0999999999999</v>
      </c>
      <c r="AN5577">
        <v>1113.0999999999999</v>
      </c>
      <c r="AO5577">
        <v>15</v>
      </c>
    </row>
    <row r="5578" spans="1:41" x14ac:dyDescent="0.3">
      <c r="A5578" t="str">
        <f>"Trad IRN"</f>
        <v>Trad IRN</v>
      </c>
      <c r="B5578" t="str">
        <f>"Bldg IRN"</f>
        <v>Bldg IRN</v>
      </c>
      <c r="C5578" t="s">
        <v>41</v>
      </c>
      <c r="D5578" t="s">
        <v>3</v>
      </c>
      <c r="E5578" t="s">
        <v>80</v>
      </c>
      <c r="F5578" t="s">
        <v>81</v>
      </c>
      <c r="G5578" t="s">
        <v>82</v>
      </c>
      <c r="H5578" t="s">
        <v>83</v>
      </c>
      <c r="I5578" t="str">
        <f>"Trad IRN"</f>
        <v>Trad IRN</v>
      </c>
      <c r="J5578" t="s">
        <v>43</v>
      </c>
      <c r="K5578" t="s">
        <v>44</v>
      </c>
      <c r="L5578" t="s">
        <v>45</v>
      </c>
      <c r="M5578" t="s">
        <v>46</v>
      </c>
      <c r="N5578" t="str">
        <f t="shared" si="547"/>
        <v>08/18/2022</v>
      </c>
      <c r="O5578" t="str">
        <f t="shared" si="548"/>
        <v>12/31/2500</v>
      </c>
      <c r="P5578">
        <v>1</v>
      </c>
      <c r="Q5578">
        <v>1</v>
      </c>
      <c r="R5578">
        <v>1</v>
      </c>
      <c r="S5578">
        <v>0</v>
      </c>
      <c r="T5578">
        <v>1</v>
      </c>
      <c r="U5578">
        <v>0</v>
      </c>
      <c r="V5578" t="str">
        <f>"Trad IRN"</f>
        <v>Trad IRN</v>
      </c>
      <c r="W5578">
        <v>100</v>
      </c>
      <c r="X5578" t="s">
        <v>47</v>
      </c>
      <c r="Z5578" t="s">
        <v>47</v>
      </c>
      <c r="AB5578" t="str">
        <f>"05"</f>
        <v>05</v>
      </c>
      <c r="AC5578" t="str">
        <f>"10"</f>
        <v>10</v>
      </c>
      <c r="AD5578" t="str">
        <f>"2"</f>
        <v>2</v>
      </c>
      <c r="AE5578" t="s">
        <v>50</v>
      </c>
      <c r="AF5578">
        <v>0</v>
      </c>
      <c r="AG5578" t="s">
        <v>56</v>
      </c>
      <c r="AH5578" t="str">
        <f>"Trad IRN"</f>
        <v>Trad IRN</v>
      </c>
      <c r="AI5578" t="str">
        <f>"Bldg IRN"</f>
        <v>Bldg IRN</v>
      </c>
      <c r="AJ5578" t="s">
        <v>48</v>
      </c>
      <c r="AK5578" t="s">
        <v>48</v>
      </c>
      <c r="AL5578" t="s">
        <v>53</v>
      </c>
      <c r="AM5578">
        <v>1113.0999999999999</v>
      </c>
      <c r="AN5578">
        <v>1113.0999999999999</v>
      </c>
      <c r="AO5578">
        <v>15</v>
      </c>
    </row>
    <row r="5579" spans="1:41" x14ac:dyDescent="0.3">
      <c r="A5579" t="str">
        <f>"Trad IRN"</f>
        <v>Trad IRN</v>
      </c>
      <c r="B5579" t="str">
        <f>"Bldg IRN"</f>
        <v>Bldg IRN</v>
      </c>
      <c r="C5579" t="s">
        <v>41</v>
      </c>
      <c r="D5579" t="s">
        <v>3</v>
      </c>
      <c r="E5579" t="s">
        <v>80</v>
      </c>
      <c r="F5579" t="s">
        <v>81</v>
      </c>
      <c r="G5579" t="s">
        <v>82</v>
      </c>
      <c r="H5579" t="s">
        <v>83</v>
      </c>
      <c r="I5579" t="str">
        <f>"Trad IRN"</f>
        <v>Trad IRN</v>
      </c>
      <c r="J5579" t="s">
        <v>43</v>
      </c>
      <c r="K5579" t="s">
        <v>44</v>
      </c>
      <c r="L5579" t="s">
        <v>45</v>
      </c>
      <c r="M5579" t="s">
        <v>46</v>
      </c>
      <c r="N5579" t="str">
        <f t="shared" si="547"/>
        <v>08/18/2022</v>
      </c>
      <c r="O5579" t="str">
        <f t="shared" si="548"/>
        <v>12/31/2500</v>
      </c>
      <c r="P5579">
        <v>1</v>
      </c>
      <c r="Q5579">
        <v>1</v>
      </c>
      <c r="R5579">
        <v>1</v>
      </c>
      <c r="S5579">
        <v>0</v>
      </c>
      <c r="T5579">
        <v>1</v>
      </c>
      <c r="U5579">
        <v>0</v>
      </c>
      <c r="V5579" t="str">
        <f>"Trad IRN"</f>
        <v>Trad IRN</v>
      </c>
      <c r="W5579">
        <v>100</v>
      </c>
      <c r="X5579" t="s">
        <v>47</v>
      </c>
      <c r="Z5579" t="s">
        <v>47</v>
      </c>
      <c r="AB5579" t="str">
        <f>"07"</f>
        <v>07</v>
      </c>
      <c r="AC5579" t="str">
        <f>"10"</f>
        <v>10</v>
      </c>
      <c r="AD5579" t="str">
        <f>"2"</f>
        <v>2</v>
      </c>
      <c r="AE5579" t="s">
        <v>55</v>
      </c>
      <c r="AF5579">
        <v>2</v>
      </c>
      <c r="AG5579" t="s">
        <v>56</v>
      </c>
      <c r="AH5579" t="str">
        <f>"Trad IRN"</f>
        <v>Trad IRN</v>
      </c>
      <c r="AI5579" t="str">
        <f>"Bldg IRN"</f>
        <v>Bldg IRN</v>
      </c>
      <c r="AJ5579" t="s">
        <v>48</v>
      </c>
      <c r="AK5579" t="s">
        <v>48</v>
      </c>
      <c r="AL5579" t="s">
        <v>53</v>
      </c>
      <c r="AM5579">
        <v>1140.92</v>
      </c>
      <c r="AN5579">
        <v>1140.92</v>
      </c>
      <c r="AO5579">
        <v>15</v>
      </c>
    </row>
    <row r="5580" spans="1:41" x14ac:dyDescent="0.3">
      <c r="A5580" t="str">
        <f>"Trad IRN"</f>
        <v>Trad IRN</v>
      </c>
      <c r="B5580" t="str">
        <f>"Bldg IRN"</f>
        <v>Bldg IRN</v>
      </c>
      <c r="C5580" t="s">
        <v>41</v>
      </c>
      <c r="D5580" t="s">
        <v>3</v>
      </c>
      <c r="E5580" t="s">
        <v>80</v>
      </c>
      <c r="F5580" t="s">
        <v>81</v>
      </c>
      <c r="G5580" t="s">
        <v>82</v>
      </c>
      <c r="H5580" t="s">
        <v>83</v>
      </c>
      <c r="I5580" t="str">
        <f>"Trad IRN"</f>
        <v>Trad IRN</v>
      </c>
      <c r="J5580" t="s">
        <v>43</v>
      </c>
      <c r="K5580" t="s">
        <v>44</v>
      </c>
      <c r="L5580" t="s">
        <v>45</v>
      </c>
      <c r="M5580" t="s">
        <v>46</v>
      </c>
      <c r="N5580" t="str">
        <f t="shared" si="547"/>
        <v>08/18/2022</v>
      </c>
      <c r="O5580" t="str">
        <f>"10/14/2022"</f>
        <v>10/14/2022</v>
      </c>
      <c r="P5580">
        <v>0.18138099999999999</v>
      </c>
      <c r="Q5580">
        <v>0.18138099999999999</v>
      </c>
      <c r="S5580">
        <v>0</v>
      </c>
      <c r="T5580">
        <v>0.18138099999999999</v>
      </c>
      <c r="U5580">
        <v>0</v>
      </c>
      <c r="V5580" t="str">
        <f>"Trad IRN"</f>
        <v>Trad IRN</v>
      </c>
      <c r="W5580">
        <v>85</v>
      </c>
      <c r="X5580" t="s">
        <v>47</v>
      </c>
      <c r="Z5580" t="s">
        <v>47</v>
      </c>
      <c r="AB5580" t="str">
        <f>"08"</f>
        <v>08</v>
      </c>
      <c r="AC5580" t="s">
        <v>48</v>
      </c>
      <c r="AD5580" t="s">
        <v>49</v>
      </c>
      <c r="AE5580" t="s">
        <v>55</v>
      </c>
      <c r="AF5580">
        <v>0</v>
      </c>
      <c r="AG5580" t="s">
        <v>56</v>
      </c>
      <c r="AH5580" t="str">
        <f>"Trad IRN"</f>
        <v>Trad IRN</v>
      </c>
      <c r="AI5580" t="str">
        <f>"Bldg IRN"</f>
        <v>Bldg IRN</v>
      </c>
      <c r="AJ5580" t="s">
        <v>48</v>
      </c>
      <c r="AK5580" t="s">
        <v>48</v>
      </c>
      <c r="AL5580" t="s">
        <v>53</v>
      </c>
      <c r="AM5580">
        <v>206.94</v>
      </c>
      <c r="AN5580">
        <v>1140.92</v>
      </c>
      <c r="AO5580">
        <v>15</v>
      </c>
    </row>
    <row r="5581" spans="1:41" x14ac:dyDescent="0.3">
      <c r="A5581" t="str">
        <f>"Trad IRN"</f>
        <v>Trad IRN</v>
      </c>
      <c r="B5581" t="str">
        <f>"Bldg IRN"</f>
        <v>Bldg IRN</v>
      </c>
      <c r="C5581" t="s">
        <v>41</v>
      </c>
      <c r="D5581" t="s">
        <v>3</v>
      </c>
      <c r="E5581" t="s">
        <v>80</v>
      </c>
      <c r="F5581" t="s">
        <v>81</v>
      </c>
      <c r="G5581" t="s">
        <v>82</v>
      </c>
      <c r="H5581" t="s">
        <v>83</v>
      </c>
      <c r="I5581" t="str">
        <f>"Trad IRN"</f>
        <v>Trad IRN</v>
      </c>
      <c r="J5581" t="s">
        <v>43</v>
      </c>
      <c r="K5581" t="s">
        <v>44</v>
      </c>
      <c r="L5581" t="s">
        <v>45</v>
      </c>
      <c r="M5581" t="s">
        <v>46</v>
      </c>
      <c r="N5581" t="str">
        <f>"10/15/2022"</f>
        <v>10/15/2022</v>
      </c>
      <c r="O5581" t="str">
        <f>"12/31/2500"</f>
        <v>12/31/2500</v>
      </c>
      <c r="P5581">
        <v>0.78661099999999995</v>
      </c>
      <c r="Q5581">
        <v>0.78661099999999995</v>
      </c>
      <c r="S5581">
        <v>0</v>
      </c>
      <c r="T5581">
        <v>0.78661099999999995</v>
      </c>
      <c r="U5581">
        <v>0</v>
      </c>
      <c r="V5581" t="str">
        <f>"Trad IRN"</f>
        <v>Trad IRN</v>
      </c>
      <c r="W5581">
        <v>100</v>
      </c>
      <c r="X5581" t="s">
        <v>47</v>
      </c>
      <c r="Z5581" t="s">
        <v>47</v>
      </c>
      <c r="AB5581" t="str">
        <f>"08"</f>
        <v>08</v>
      </c>
      <c r="AC5581" t="s">
        <v>48</v>
      </c>
      <c r="AD5581" t="s">
        <v>49</v>
      </c>
      <c r="AE5581" t="s">
        <v>55</v>
      </c>
      <c r="AF5581">
        <v>0</v>
      </c>
      <c r="AG5581" t="s">
        <v>56</v>
      </c>
      <c r="AH5581" t="str">
        <f>"Trad IRN"</f>
        <v>Trad IRN</v>
      </c>
      <c r="AI5581" t="str">
        <f>"Bldg IRN"</f>
        <v>Bldg IRN</v>
      </c>
      <c r="AJ5581" t="s">
        <v>48</v>
      </c>
      <c r="AK5581" t="s">
        <v>48</v>
      </c>
      <c r="AL5581" t="s">
        <v>53</v>
      </c>
      <c r="AM5581">
        <v>897.46</v>
      </c>
      <c r="AN5581">
        <v>1140.92</v>
      </c>
      <c r="AO5581">
        <v>15</v>
      </c>
    </row>
    <row r="5582" spans="1:41" x14ac:dyDescent="0.3">
      <c r="A5582" t="str">
        <f>"Trad IRN"</f>
        <v>Trad IRN</v>
      </c>
      <c r="B5582" t="str">
        <f>"Bldg IRN"</f>
        <v>Bldg IRN</v>
      </c>
      <c r="C5582" t="s">
        <v>41</v>
      </c>
      <c r="D5582" t="s">
        <v>3</v>
      </c>
      <c r="E5582" t="s">
        <v>80</v>
      </c>
      <c r="F5582" t="s">
        <v>81</v>
      </c>
      <c r="G5582" t="s">
        <v>82</v>
      </c>
      <c r="H5582" t="s">
        <v>83</v>
      </c>
      <c r="I5582" t="s">
        <v>8</v>
      </c>
      <c r="J5582" t="s">
        <v>43</v>
      </c>
      <c r="K5582" t="s">
        <v>44</v>
      </c>
      <c r="L5582" t="s">
        <v>45</v>
      </c>
      <c r="M5582" t="s">
        <v>46</v>
      </c>
      <c r="N5582" t="str">
        <f>"08/18/2022"</f>
        <v>08/18/2022</v>
      </c>
      <c r="O5582" t="str">
        <f>"10/13/2022"</f>
        <v>10/13/2022</v>
      </c>
      <c r="P5582">
        <v>3.2007000000000001E-2</v>
      </c>
      <c r="Q5582">
        <v>3.2007000000000001E-2</v>
      </c>
      <c r="S5582">
        <v>0</v>
      </c>
      <c r="T5582">
        <v>1.9473000000000001E-2</v>
      </c>
      <c r="U5582">
        <v>1.2534E-2</v>
      </c>
      <c r="V5582" t="str">
        <f>"Trad IRN"</f>
        <v>Trad IRN</v>
      </c>
      <c r="W5582">
        <v>15</v>
      </c>
      <c r="X5582" t="s">
        <v>47</v>
      </c>
      <c r="Z5582" t="s">
        <v>47</v>
      </c>
      <c r="AB5582" t="str">
        <f>"08"</f>
        <v>08</v>
      </c>
      <c r="AC5582" t="s">
        <v>48</v>
      </c>
      <c r="AD5582" t="s">
        <v>49</v>
      </c>
      <c r="AE5582" t="s">
        <v>50</v>
      </c>
      <c r="AF5582">
        <v>0</v>
      </c>
      <c r="AG5582" t="s">
        <v>51</v>
      </c>
      <c r="AH5582" t="str">
        <f>"Trad IRN"</f>
        <v>Trad IRN</v>
      </c>
      <c r="AI5582" t="str">
        <f>"Bldg IRN"</f>
        <v>Bldg IRN</v>
      </c>
      <c r="AJ5582" t="s">
        <v>48</v>
      </c>
      <c r="AK5582" t="s">
        <v>48</v>
      </c>
      <c r="AL5582" t="s">
        <v>53</v>
      </c>
      <c r="AM5582">
        <v>36.24</v>
      </c>
      <c r="AN5582">
        <v>1132.3</v>
      </c>
      <c r="AO5582">
        <v>15</v>
      </c>
    </row>
    <row r="5583" spans="1:41" x14ac:dyDescent="0.3">
      <c r="A5583" t="str">
        <f>"Trad IRN"</f>
        <v>Trad IRN</v>
      </c>
      <c r="B5583" t="str">
        <f>"Bldg IRN"</f>
        <v>Bldg IRN</v>
      </c>
      <c r="C5583" t="s">
        <v>41</v>
      </c>
      <c r="D5583" t="s">
        <v>3</v>
      </c>
      <c r="E5583" t="s">
        <v>80</v>
      </c>
      <c r="F5583" t="s">
        <v>81</v>
      </c>
      <c r="G5583" t="s">
        <v>82</v>
      </c>
      <c r="H5583" t="s">
        <v>83</v>
      </c>
      <c r="I5583" t="str">
        <f>"Trad IRN"</f>
        <v>Trad IRN</v>
      </c>
      <c r="J5583" t="s">
        <v>43</v>
      </c>
      <c r="K5583" t="s">
        <v>44</v>
      </c>
      <c r="L5583" t="s">
        <v>45</v>
      </c>
      <c r="M5583" t="s">
        <v>46</v>
      </c>
      <c r="N5583" t="str">
        <f>"08/18/2022"</f>
        <v>08/18/2022</v>
      </c>
      <c r="O5583" t="str">
        <f>"12/31/2500"</f>
        <v>12/31/2500</v>
      </c>
      <c r="P5583">
        <v>1</v>
      </c>
      <c r="Q5583">
        <v>1</v>
      </c>
      <c r="S5583">
        <v>0</v>
      </c>
      <c r="T5583">
        <v>1</v>
      </c>
      <c r="U5583">
        <v>0</v>
      </c>
      <c r="V5583" t="str">
        <f>"Trad IRN"</f>
        <v>Trad IRN</v>
      </c>
      <c r="W5583">
        <v>100</v>
      </c>
      <c r="X5583" t="s">
        <v>47</v>
      </c>
      <c r="Z5583" t="s">
        <v>47</v>
      </c>
      <c r="AB5583" t="str">
        <f>"07"</f>
        <v>07</v>
      </c>
      <c r="AC5583" t="s">
        <v>48</v>
      </c>
      <c r="AD5583" t="s">
        <v>49</v>
      </c>
      <c r="AE5583" t="s">
        <v>55</v>
      </c>
      <c r="AF5583">
        <v>0</v>
      </c>
      <c r="AG5583" t="s">
        <v>56</v>
      </c>
      <c r="AH5583" t="str">
        <f>"Trad IRN"</f>
        <v>Trad IRN</v>
      </c>
      <c r="AI5583" t="str">
        <f>"Bldg IRN"</f>
        <v>Bldg IRN</v>
      </c>
      <c r="AJ5583" t="s">
        <v>48</v>
      </c>
      <c r="AK5583" t="s">
        <v>48</v>
      </c>
      <c r="AL5583" t="s">
        <v>53</v>
      </c>
      <c r="AM5583">
        <v>1140.92</v>
      </c>
      <c r="AN5583">
        <v>1140.92</v>
      </c>
      <c r="AO5583">
        <v>15</v>
      </c>
    </row>
    <row r="5584" spans="1:41" x14ac:dyDescent="0.3">
      <c r="A5584" t="str">
        <f>"Trad IRN"</f>
        <v>Trad IRN</v>
      </c>
      <c r="B5584" t="str">
        <f>"Bldg IRN"</f>
        <v>Bldg IRN</v>
      </c>
      <c r="C5584" t="s">
        <v>41</v>
      </c>
      <c r="D5584" t="s">
        <v>3</v>
      </c>
      <c r="E5584" t="s">
        <v>80</v>
      </c>
      <c r="F5584" t="s">
        <v>81</v>
      </c>
      <c r="G5584" t="s">
        <v>82</v>
      </c>
      <c r="H5584" t="s">
        <v>83</v>
      </c>
      <c r="I5584" t="str">
        <f>"Trad IRN"</f>
        <v>Trad IRN</v>
      </c>
      <c r="J5584" t="s">
        <v>43</v>
      </c>
      <c r="K5584" t="s">
        <v>44</v>
      </c>
      <c r="L5584" t="s">
        <v>45</v>
      </c>
      <c r="M5584" t="s">
        <v>46</v>
      </c>
      <c r="N5584" t="str">
        <f>"08/18/2022"</f>
        <v>08/18/2022</v>
      </c>
      <c r="O5584" t="str">
        <f>"12/31/2500"</f>
        <v>12/31/2500</v>
      </c>
      <c r="P5584">
        <v>1</v>
      </c>
      <c r="Q5584">
        <v>1</v>
      </c>
      <c r="S5584">
        <v>1</v>
      </c>
      <c r="T5584">
        <v>1</v>
      </c>
      <c r="U5584">
        <v>0</v>
      </c>
      <c r="V5584" t="str">
        <f>"Trad IRN"</f>
        <v>Trad IRN</v>
      </c>
      <c r="W5584">
        <v>100</v>
      </c>
      <c r="X5584" t="s">
        <v>47</v>
      </c>
      <c r="Z5584" t="s">
        <v>47</v>
      </c>
      <c r="AB5584" t="str">
        <f>"06"</f>
        <v>06</v>
      </c>
      <c r="AC5584" t="s">
        <v>48</v>
      </c>
      <c r="AD5584" t="s">
        <v>49</v>
      </c>
      <c r="AE5584" t="s">
        <v>50</v>
      </c>
      <c r="AF5584">
        <v>0</v>
      </c>
      <c r="AG5584" t="s">
        <v>56</v>
      </c>
      <c r="AH5584" t="str">
        <f>"Trad IRN"</f>
        <v>Trad IRN</v>
      </c>
      <c r="AI5584" t="str">
        <f>"Bldg IRN"</f>
        <v>Bldg IRN</v>
      </c>
      <c r="AJ5584" t="s">
        <v>48</v>
      </c>
      <c r="AK5584" t="s">
        <v>48</v>
      </c>
      <c r="AL5584" t="s">
        <v>53</v>
      </c>
      <c r="AM5584">
        <v>1140.92</v>
      </c>
      <c r="AN5584">
        <v>1140.92</v>
      </c>
      <c r="AO5584">
        <v>15</v>
      </c>
    </row>
    <row r="5585" spans="1:41" x14ac:dyDescent="0.3">
      <c r="A5585" t="str">
        <f>"Trad IRN"</f>
        <v>Trad IRN</v>
      </c>
      <c r="B5585" t="str">
        <f>"Bldg IRN"</f>
        <v>Bldg IRN</v>
      </c>
      <c r="C5585" t="s">
        <v>41</v>
      </c>
      <c r="D5585" t="s">
        <v>3</v>
      </c>
      <c r="E5585" t="s">
        <v>80</v>
      </c>
      <c r="F5585" t="s">
        <v>81</v>
      </c>
      <c r="G5585" t="s">
        <v>82</v>
      </c>
      <c r="H5585" t="s">
        <v>83</v>
      </c>
      <c r="I5585" t="str">
        <f>"Trad IRN"</f>
        <v>Trad IRN</v>
      </c>
      <c r="J5585" t="s">
        <v>43</v>
      </c>
      <c r="K5585" t="s">
        <v>44</v>
      </c>
      <c r="L5585" t="s">
        <v>45</v>
      </c>
      <c r="M5585" t="s">
        <v>46</v>
      </c>
      <c r="N5585" t="str">
        <f>"08/18/2022"</f>
        <v>08/18/2022</v>
      </c>
      <c r="O5585" t="str">
        <f>"10/16/2022"</f>
        <v>10/16/2022</v>
      </c>
      <c r="P5585">
        <v>0.213389</v>
      </c>
      <c r="Q5585">
        <v>0.213389</v>
      </c>
      <c r="S5585">
        <v>0.213389</v>
      </c>
      <c r="T5585">
        <v>0.213389</v>
      </c>
      <c r="U5585">
        <v>0</v>
      </c>
      <c r="V5585" t="str">
        <f>"Trad IRN"</f>
        <v>Trad IRN</v>
      </c>
      <c r="W5585">
        <v>100</v>
      </c>
      <c r="X5585" t="s">
        <v>47</v>
      </c>
      <c r="Z5585" t="s">
        <v>47</v>
      </c>
      <c r="AB5585" t="str">
        <f t="shared" ref="AB5585:AB5590" si="549">"08"</f>
        <v>08</v>
      </c>
      <c r="AC5585" t="s">
        <v>48</v>
      </c>
      <c r="AD5585" t="s">
        <v>49</v>
      </c>
      <c r="AE5585" t="s">
        <v>50</v>
      </c>
      <c r="AF5585">
        <v>0</v>
      </c>
      <c r="AG5585" t="s">
        <v>56</v>
      </c>
      <c r="AH5585" t="str">
        <f>"Trad IRN"</f>
        <v>Trad IRN</v>
      </c>
      <c r="AI5585" t="str">
        <f>"Bldg IRN"</f>
        <v>Bldg IRN</v>
      </c>
      <c r="AJ5585" t="s">
        <v>48</v>
      </c>
      <c r="AK5585" t="s">
        <v>48</v>
      </c>
      <c r="AL5585" t="s">
        <v>53</v>
      </c>
      <c r="AM5585">
        <v>243.46</v>
      </c>
      <c r="AN5585">
        <v>1140.92</v>
      </c>
      <c r="AO5585">
        <v>15</v>
      </c>
    </row>
    <row r="5586" spans="1:41" x14ac:dyDescent="0.3">
      <c r="A5586" t="str">
        <f>"Trad IRN"</f>
        <v>Trad IRN</v>
      </c>
      <c r="B5586" t="str">
        <f>"Bldg IRN"</f>
        <v>Bldg IRN</v>
      </c>
      <c r="C5586" t="s">
        <v>41</v>
      </c>
      <c r="D5586" t="s">
        <v>3</v>
      </c>
      <c r="E5586" t="s">
        <v>80</v>
      </c>
      <c r="F5586" t="s">
        <v>81</v>
      </c>
      <c r="G5586" t="s">
        <v>82</v>
      </c>
      <c r="H5586" t="s">
        <v>83</v>
      </c>
      <c r="I5586" t="str">
        <f>"Trad IRN"</f>
        <v>Trad IRN</v>
      </c>
      <c r="J5586" t="s">
        <v>43</v>
      </c>
      <c r="K5586" t="s">
        <v>44</v>
      </c>
      <c r="L5586" t="s">
        <v>45</v>
      </c>
      <c r="M5586" t="s">
        <v>46</v>
      </c>
      <c r="N5586" t="str">
        <f>"10/17/2022"</f>
        <v>10/17/2022</v>
      </c>
      <c r="O5586" t="str">
        <f>"01/03/2023"</f>
        <v>01/03/2023</v>
      </c>
      <c r="P5586">
        <v>0.21761800000000001</v>
      </c>
      <c r="Q5586">
        <v>0.21761800000000001</v>
      </c>
      <c r="S5586">
        <v>0.21761800000000001</v>
      </c>
      <c r="T5586">
        <v>0.21761800000000001</v>
      </c>
      <c r="U5586">
        <v>0</v>
      </c>
      <c r="V5586" t="str">
        <f>"Trad IRN"</f>
        <v>Trad IRN</v>
      </c>
      <c r="W5586">
        <v>85</v>
      </c>
      <c r="X5586" t="s">
        <v>47</v>
      </c>
      <c r="Z5586" t="s">
        <v>47</v>
      </c>
      <c r="AB5586" t="str">
        <f t="shared" si="549"/>
        <v>08</v>
      </c>
      <c r="AC5586" t="s">
        <v>48</v>
      </c>
      <c r="AD5586" t="s">
        <v>49</v>
      </c>
      <c r="AE5586" t="s">
        <v>50</v>
      </c>
      <c r="AF5586">
        <v>0</v>
      </c>
      <c r="AG5586" t="s">
        <v>56</v>
      </c>
      <c r="AH5586" t="str">
        <f>"Trad IRN"</f>
        <v>Trad IRN</v>
      </c>
      <c r="AI5586" t="str">
        <f>"Bldg IRN"</f>
        <v>Bldg IRN</v>
      </c>
      <c r="AJ5586" t="s">
        <v>48</v>
      </c>
      <c r="AK5586" t="s">
        <v>48</v>
      </c>
      <c r="AL5586" t="s">
        <v>53</v>
      </c>
      <c r="AM5586">
        <v>248.28</v>
      </c>
      <c r="AN5586">
        <v>1140.92</v>
      </c>
      <c r="AO5586">
        <v>15</v>
      </c>
    </row>
    <row r="5587" spans="1:41" x14ac:dyDescent="0.3">
      <c r="A5587" t="str">
        <f>"Trad IRN"</f>
        <v>Trad IRN</v>
      </c>
      <c r="B5587" t="str">
        <f>"Bldg IRN"</f>
        <v>Bldg IRN</v>
      </c>
      <c r="C5587" t="s">
        <v>41</v>
      </c>
      <c r="D5587" t="s">
        <v>3</v>
      </c>
      <c r="E5587" t="s">
        <v>80</v>
      </c>
      <c r="F5587" t="s">
        <v>81</v>
      </c>
      <c r="G5587" t="s">
        <v>82</v>
      </c>
      <c r="H5587" t="s">
        <v>83</v>
      </c>
      <c r="I5587" t="s">
        <v>8</v>
      </c>
      <c r="J5587" t="s">
        <v>43</v>
      </c>
      <c r="K5587" t="s">
        <v>44</v>
      </c>
      <c r="L5587" t="s">
        <v>45</v>
      </c>
      <c r="M5587" t="s">
        <v>46</v>
      </c>
      <c r="N5587" t="str">
        <f>"10/17/2022"</f>
        <v>10/17/2022</v>
      </c>
      <c r="O5587" t="str">
        <f>"12/20/2022"</f>
        <v>12/20/2022</v>
      </c>
      <c r="P5587">
        <v>3.7543E-2</v>
      </c>
      <c r="Q5587">
        <v>3.7543E-2</v>
      </c>
      <c r="S5587">
        <v>0</v>
      </c>
      <c r="T5587">
        <v>2.2637999999999998E-2</v>
      </c>
      <c r="U5587">
        <v>1.4905E-2</v>
      </c>
      <c r="V5587" t="str">
        <f>"Trad IRN"</f>
        <v>Trad IRN</v>
      </c>
      <c r="W5587">
        <v>15</v>
      </c>
      <c r="X5587" t="s">
        <v>47</v>
      </c>
      <c r="Z5587" t="s">
        <v>47</v>
      </c>
      <c r="AB5587" t="str">
        <f t="shared" si="549"/>
        <v>08</v>
      </c>
      <c r="AC5587" t="s">
        <v>48</v>
      </c>
      <c r="AD5587" t="s">
        <v>49</v>
      </c>
      <c r="AE5587" t="s">
        <v>50</v>
      </c>
      <c r="AF5587">
        <v>0</v>
      </c>
      <c r="AG5587" t="s">
        <v>51</v>
      </c>
      <c r="AH5587" t="str">
        <f>"Trad IRN"</f>
        <v>Trad IRN</v>
      </c>
      <c r="AI5587" t="str">
        <f>"Bldg IRN"</f>
        <v>Bldg IRN</v>
      </c>
      <c r="AJ5587" t="s">
        <v>48</v>
      </c>
      <c r="AK5587" t="s">
        <v>48</v>
      </c>
      <c r="AL5587" t="s">
        <v>53</v>
      </c>
      <c r="AM5587">
        <v>42.51</v>
      </c>
      <c r="AN5587">
        <v>1132.3</v>
      </c>
      <c r="AO5587">
        <v>15</v>
      </c>
    </row>
    <row r="5588" spans="1:41" x14ac:dyDescent="0.3">
      <c r="A5588" t="str">
        <f>"Trad IRN"</f>
        <v>Trad IRN</v>
      </c>
      <c r="B5588" t="str">
        <f>"Bldg IRN"</f>
        <v>Bldg IRN</v>
      </c>
      <c r="C5588" t="s">
        <v>41</v>
      </c>
      <c r="D5588" t="s">
        <v>3</v>
      </c>
      <c r="E5588" t="s">
        <v>80</v>
      </c>
      <c r="F5588" t="s">
        <v>81</v>
      </c>
      <c r="G5588" t="s">
        <v>82</v>
      </c>
      <c r="H5588" t="s">
        <v>83</v>
      </c>
      <c r="I5588" t="str">
        <f>"Trad IRN"</f>
        <v>Trad IRN</v>
      </c>
      <c r="J5588" t="s">
        <v>43</v>
      </c>
      <c r="K5588" t="s">
        <v>44</v>
      </c>
      <c r="L5588" t="s">
        <v>45</v>
      </c>
      <c r="M5588" t="s">
        <v>46</v>
      </c>
      <c r="N5588" t="str">
        <f>"01/04/2023"</f>
        <v>01/04/2023</v>
      </c>
      <c r="O5588" t="str">
        <f t="shared" ref="O5588:O5595" si="550">"12/31/2500"</f>
        <v>12/31/2500</v>
      </c>
      <c r="P5588">
        <v>0.53058899999999998</v>
      </c>
      <c r="Q5588">
        <v>0.53058899999999998</v>
      </c>
      <c r="S5588">
        <v>0.53058899999999998</v>
      </c>
      <c r="T5588">
        <v>0.53058899999999998</v>
      </c>
      <c r="U5588">
        <v>0</v>
      </c>
      <c r="V5588" t="str">
        <f>"Trad IRN"</f>
        <v>Trad IRN</v>
      </c>
      <c r="W5588">
        <v>100</v>
      </c>
      <c r="X5588" t="s">
        <v>47</v>
      </c>
      <c r="Z5588" t="s">
        <v>47</v>
      </c>
      <c r="AB5588" t="str">
        <f t="shared" si="549"/>
        <v>08</v>
      </c>
      <c r="AC5588" t="s">
        <v>48</v>
      </c>
      <c r="AD5588" t="s">
        <v>49</v>
      </c>
      <c r="AE5588" t="s">
        <v>50</v>
      </c>
      <c r="AF5588">
        <v>0</v>
      </c>
      <c r="AG5588" t="s">
        <v>56</v>
      </c>
      <c r="AH5588" t="str">
        <f>"Trad IRN"</f>
        <v>Trad IRN</v>
      </c>
      <c r="AI5588" t="str">
        <f>"Bldg IRN"</f>
        <v>Bldg IRN</v>
      </c>
      <c r="AJ5588" t="s">
        <v>48</v>
      </c>
      <c r="AK5588" t="s">
        <v>48</v>
      </c>
      <c r="AL5588" t="s">
        <v>53</v>
      </c>
      <c r="AM5588">
        <v>605.36</v>
      </c>
      <c r="AN5588">
        <v>1140.92</v>
      </c>
      <c r="AO5588">
        <v>15</v>
      </c>
    </row>
    <row r="5589" spans="1:41" x14ac:dyDescent="0.3">
      <c r="A5589" t="str">
        <f>"Trad IRN"</f>
        <v>Trad IRN</v>
      </c>
      <c r="B5589" t="str">
        <f>"Bldg IRN"</f>
        <v>Bldg IRN</v>
      </c>
      <c r="C5589" t="s">
        <v>41</v>
      </c>
      <c r="D5589" t="s">
        <v>3</v>
      </c>
      <c r="E5589" t="s">
        <v>80</v>
      </c>
      <c r="F5589" t="s">
        <v>81</v>
      </c>
      <c r="G5589" t="s">
        <v>82</v>
      </c>
      <c r="H5589" t="s">
        <v>83</v>
      </c>
      <c r="I5589" t="str">
        <f>"Trad IRN"</f>
        <v>Trad IRN</v>
      </c>
      <c r="J5589" t="s">
        <v>43</v>
      </c>
      <c r="K5589" t="s">
        <v>44</v>
      </c>
      <c r="L5589" t="s">
        <v>45</v>
      </c>
      <c r="M5589" t="s">
        <v>46</v>
      </c>
      <c r="N5589" t="str">
        <f t="shared" ref="N5589:N5596" si="551">"08/18/2022"</f>
        <v>08/18/2022</v>
      </c>
      <c r="O5589" t="str">
        <f t="shared" si="550"/>
        <v>12/31/2500</v>
      </c>
      <c r="P5589">
        <v>0.5</v>
      </c>
      <c r="Q5589">
        <v>0.5</v>
      </c>
      <c r="S5589">
        <v>0</v>
      </c>
      <c r="T5589">
        <v>0.5</v>
      </c>
      <c r="U5589">
        <v>0</v>
      </c>
      <c r="V5589" t="str">
        <f>"Trad IRN"</f>
        <v>Trad IRN</v>
      </c>
      <c r="W5589">
        <v>50</v>
      </c>
      <c r="X5589" t="s">
        <v>47</v>
      </c>
      <c r="Z5589" t="s">
        <v>47</v>
      </c>
      <c r="AB5589" t="str">
        <f t="shared" si="549"/>
        <v>08</v>
      </c>
      <c r="AC5589" t="s">
        <v>48</v>
      </c>
      <c r="AD5589" t="s">
        <v>49</v>
      </c>
      <c r="AE5589" t="s">
        <v>50</v>
      </c>
      <c r="AF5589">
        <v>0</v>
      </c>
      <c r="AG5589" t="s">
        <v>56</v>
      </c>
      <c r="AH5589" t="str">
        <f>"Trad IRN"</f>
        <v>Trad IRN</v>
      </c>
      <c r="AI5589" t="str">
        <f>"Bldg IRN"</f>
        <v>Bldg IRN</v>
      </c>
      <c r="AJ5589" t="s">
        <v>48</v>
      </c>
      <c r="AK5589" t="s">
        <v>48</v>
      </c>
      <c r="AL5589" t="s">
        <v>53</v>
      </c>
      <c r="AM5589">
        <v>570.46</v>
      </c>
      <c r="AN5589">
        <v>1140.92</v>
      </c>
      <c r="AO5589">
        <v>15</v>
      </c>
    </row>
    <row r="5590" spans="1:41" x14ac:dyDescent="0.3">
      <c r="A5590" t="str">
        <f>"Trad IRN"</f>
        <v>Trad IRN</v>
      </c>
      <c r="B5590" t="str">
        <f>"Bldg IRN"</f>
        <v>Bldg IRN</v>
      </c>
      <c r="C5590" t="s">
        <v>41</v>
      </c>
      <c r="D5590" t="s">
        <v>3</v>
      </c>
      <c r="E5590" t="s">
        <v>80</v>
      </c>
      <c r="F5590" t="s">
        <v>81</v>
      </c>
      <c r="G5590" t="s">
        <v>82</v>
      </c>
      <c r="H5590" t="s">
        <v>83</v>
      </c>
      <c r="I5590" t="s">
        <v>8</v>
      </c>
      <c r="J5590" t="s">
        <v>43</v>
      </c>
      <c r="K5590" t="s">
        <v>44</v>
      </c>
      <c r="L5590" t="s">
        <v>45</v>
      </c>
      <c r="M5590" t="s">
        <v>46</v>
      </c>
      <c r="N5590" t="str">
        <f t="shared" si="551"/>
        <v>08/18/2022</v>
      </c>
      <c r="O5590" t="str">
        <f t="shared" si="550"/>
        <v>12/31/2500</v>
      </c>
      <c r="P5590">
        <v>0.5</v>
      </c>
      <c r="Q5590">
        <v>0.5</v>
      </c>
      <c r="S5590">
        <v>0</v>
      </c>
      <c r="T5590">
        <v>5.5556000000000001E-2</v>
      </c>
      <c r="U5590">
        <v>0.44444400000000001</v>
      </c>
      <c r="V5590" t="str">
        <f>"Trad IRN"</f>
        <v>Trad IRN</v>
      </c>
      <c r="W5590">
        <v>50</v>
      </c>
      <c r="X5590" t="s">
        <v>47</v>
      </c>
      <c r="Z5590" t="s">
        <v>47</v>
      </c>
      <c r="AB5590" t="str">
        <f t="shared" si="549"/>
        <v>08</v>
      </c>
      <c r="AC5590" t="s">
        <v>48</v>
      </c>
      <c r="AD5590" t="s">
        <v>49</v>
      </c>
      <c r="AE5590" t="s">
        <v>50</v>
      </c>
      <c r="AF5590">
        <v>0</v>
      </c>
      <c r="AG5590" t="s">
        <v>51</v>
      </c>
      <c r="AH5590" t="str">
        <f>"Trad IRN"</f>
        <v>Trad IRN</v>
      </c>
      <c r="AI5590" t="str">
        <f>"Bldg IRN"</f>
        <v>Bldg IRN</v>
      </c>
      <c r="AJ5590" t="s">
        <v>48</v>
      </c>
      <c r="AK5590" t="s">
        <v>48</v>
      </c>
      <c r="AL5590" t="s">
        <v>53</v>
      </c>
      <c r="AM5590">
        <v>570.46</v>
      </c>
      <c r="AN5590">
        <v>1140.92</v>
      </c>
      <c r="AO5590">
        <v>15</v>
      </c>
    </row>
    <row r="5591" spans="1:41" x14ac:dyDescent="0.3">
      <c r="A5591" t="str">
        <f>"Trad IRN"</f>
        <v>Trad IRN</v>
      </c>
      <c r="B5591" t="str">
        <f>"Bldg IRN"</f>
        <v>Bldg IRN</v>
      </c>
      <c r="C5591" t="s">
        <v>41</v>
      </c>
      <c r="D5591" t="s">
        <v>3</v>
      </c>
      <c r="E5591" t="s">
        <v>80</v>
      </c>
      <c r="F5591" t="s">
        <v>81</v>
      </c>
      <c r="G5591" t="s">
        <v>82</v>
      </c>
      <c r="H5591" t="s">
        <v>83</v>
      </c>
      <c r="I5591" t="str">
        <f>"Trad IRN"</f>
        <v>Trad IRN</v>
      </c>
      <c r="J5591" t="s">
        <v>43</v>
      </c>
      <c r="K5591" t="s">
        <v>44</v>
      </c>
      <c r="L5591" t="s">
        <v>45</v>
      </c>
      <c r="M5591" t="s">
        <v>46</v>
      </c>
      <c r="N5591" t="str">
        <f t="shared" si="551"/>
        <v>08/18/2022</v>
      </c>
      <c r="O5591" t="str">
        <f t="shared" si="550"/>
        <v>12/31/2500</v>
      </c>
      <c r="P5591">
        <v>1</v>
      </c>
      <c r="Q5591">
        <v>1</v>
      </c>
      <c r="S5591">
        <v>0</v>
      </c>
      <c r="T5591">
        <v>1</v>
      </c>
      <c r="U5591">
        <v>0</v>
      </c>
      <c r="V5591" t="str">
        <f>"Trad IRN"</f>
        <v>Trad IRN</v>
      </c>
      <c r="W5591">
        <v>100</v>
      </c>
      <c r="X5591" t="s">
        <v>47</v>
      </c>
      <c r="Z5591" t="s">
        <v>47</v>
      </c>
      <c r="AB5591" t="str">
        <f>"06"</f>
        <v>06</v>
      </c>
      <c r="AC5591" t="s">
        <v>48</v>
      </c>
      <c r="AD5591" t="s">
        <v>49</v>
      </c>
      <c r="AE5591" t="s">
        <v>50</v>
      </c>
      <c r="AF5591">
        <v>0</v>
      </c>
      <c r="AG5591" t="s">
        <v>56</v>
      </c>
      <c r="AH5591" t="str">
        <f>"Trad IRN"</f>
        <v>Trad IRN</v>
      </c>
      <c r="AI5591" t="str">
        <f>"Bldg IRN"</f>
        <v>Bldg IRN</v>
      </c>
      <c r="AJ5591" t="s">
        <v>48</v>
      </c>
      <c r="AK5591" t="s">
        <v>48</v>
      </c>
      <c r="AL5591" t="s">
        <v>53</v>
      </c>
      <c r="AM5591">
        <v>1140.92</v>
      </c>
      <c r="AN5591">
        <v>1140.92</v>
      </c>
      <c r="AO5591">
        <v>15</v>
      </c>
    </row>
    <row r="5592" spans="1:41" x14ac:dyDescent="0.3">
      <c r="A5592" t="str">
        <f>"Trad IRN"</f>
        <v>Trad IRN</v>
      </c>
      <c r="B5592" t="str">
        <f>"Bldg IRN"</f>
        <v>Bldg IRN</v>
      </c>
      <c r="C5592" t="s">
        <v>41</v>
      </c>
      <c r="D5592" t="s">
        <v>3</v>
      </c>
      <c r="E5592" t="s">
        <v>80</v>
      </c>
      <c r="F5592" t="s">
        <v>81</v>
      </c>
      <c r="G5592" t="s">
        <v>82</v>
      </c>
      <c r="H5592" t="s">
        <v>83</v>
      </c>
      <c r="I5592" t="str">
        <f>"Trad IRN"</f>
        <v>Trad IRN</v>
      </c>
      <c r="J5592" t="s">
        <v>43</v>
      </c>
      <c r="K5592" t="s">
        <v>44</v>
      </c>
      <c r="L5592" t="s">
        <v>45</v>
      </c>
      <c r="M5592" t="s">
        <v>46</v>
      </c>
      <c r="N5592" t="str">
        <f t="shared" si="551"/>
        <v>08/18/2022</v>
      </c>
      <c r="O5592" t="str">
        <f t="shared" si="550"/>
        <v>12/31/2500</v>
      </c>
      <c r="P5592">
        <v>1</v>
      </c>
      <c r="Q5592">
        <v>1</v>
      </c>
      <c r="S5592">
        <v>0</v>
      </c>
      <c r="T5592">
        <v>1</v>
      </c>
      <c r="U5592">
        <v>0</v>
      </c>
      <c r="V5592" t="str">
        <f>"Trad IRN"</f>
        <v>Trad IRN</v>
      </c>
      <c r="W5592">
        <v>100</v>
      </c>
      <c r="X5592" t="s">
        <v>47</v>
      </c>
      <c r="Z5592" t="s">
        <v>47</v>
      </c>
      <c r="AB5592" t="str">
        <f>"06"</f>
        <v>06</v>
      </c>
      <c r="AC5592" t="s">
        <v>48</v>
      </c>
      <c r="AD5592" t="s">
        <v>49</v>
      </c>
      <c r="AE5592" t="s">
        <v>55</v>
      </c>
      <c r="AF5592">
        <v>2</v>
      </c>
      <c r="AG5592" t="s">
        <v>56</v>
      </c>
      <c r="AH5592" t="str">
        <f>"Trad IRN"</f>
        <v>Trad IRN</v>
      </c>
      <c r="AI5592" t="str">
        <f>"Bldg IRN"</f>
        <v>Bldg IRN</v>
      </c>
      <c r="AJ5592" t="s">
        <v>48</v>
      </c>
      <c r="AK5592" t="s">
        <v>48</v>
      </c>
      <c r="AL5592" t="s">
        <v>53</v>
      </c>
      <c r="AM5592">
        <v>1140.92</v>
      </c>
      <c r="AN5592">
        <v>1140.92</v>
      </c>
      <c r="AO5592">
        <v>15</v>
      </c>
    </row>
    <row r="5593" spans="1:41" x14ac:dyDescent="0.3">
      <c r="A5593" t="str">
        <f>"Trad IRN"</f>
        <v>Trad IRN</v>
      </c>
      <c r="B5593" t="str">
        <f>"Bldg IRN"</f>
        <v>Bldg IRN</v>
      </c>
      <c r="C5593" t="s">
        <v>41</v>
      </c>
      <c r="D5593" t="s">
        <v>3</v>
      </c>
      <c r="E5593" t="s">
        <v>80</v>
      </c>
      <c r="F5593" t="s">
        <v>81</v>
      </c>
      <c r="G5593" t="s">
        <v>82</v>
      </c>
      <c r="H5593" t="s">
        <v>83</v>
      </c>
      <c r="I5593" t="str">
        <f>"Trad IRN"</f>
        <v>Trad IRN</v>
      </c>
      <c r="J5593" t="s">
        <v>43</v>
      </c>
      <c r="K5593" t="s">
        <v>44</v>
      </c>
      <c r="L5593" t="s">
        <v>45</v>
      </c>
      <c r="M5593" t="s">
        <v>46</v>
      </c>
      <c r="N5593" t="str">
        <f t="shared" si="551"/>
        <v>08/18/2022</v>
      </c>
      <c r="O5593" t="str">
        <f t="shared" si="550"/>
        <v>12/31/2500</v>
      </c>
      <c r="P5593">
        <v>1</v>
      </c>
      <c r="Q5593">
        <v>1</v>
      </c>
      <c r="S5593">
        <v>0</v>
      </c>
      <c r="T5593">
        <v>1</v>
      </c>
      <c r="U5593">
        <v>0</v>
      </c>
      <c r="V5593" t="str">
        <f>"Trad IRN"</f>
        <v>Trad IRN</v>
      </c>
      <c r="W5593">
        <v>100</v>
      </c>
      <c r="X5593" t="s">
        <v>47</v>
      </c>
      <c r="Z5593" t="s">
        <v>47</v>
      </c>
      <c r="AB5593" t="str">
        <f>"08"</f>
        <v>08</v>
      </c>
      <c r="AC5593" t="s">
        <v>48</v>
      </c>
      <c r="AD5593" t="s">
        <v>49</v>
      </c>
      <c r="AE5593" t="s">
        <v>50</v>
      </c>
      <c r="AF5593">
        <v>0</v>
      </c>
      <c r="AG5593" t="s">
        <v>56</v>
      </c>
      <c r="AH5593" t="str">
        <f>"Trad IRN"</f>
        <v>Trad IRN</v>
      </c>
      <c r="AI5593" t="str">
        <f>"Bldg IRN"</f>
        <v>Bldg IRN</v>
      </c>
      <c r="AJ5593" t="s">
        <v>48</v>
      </c>
      <c r="AK5593" t="s">
        <v>48</v>
      </c>
      <c r="AL5593" t="s">
        <v>53</v>
      </c>
      <c r="AM5593">
        <v>1140.92</v>
      </c>
      <c r="AN5593">
        <v>1140.92</v>
      </c>
      <c r="AO5593">
        <v>15</v>
      </c>
    </row>
    <row r="5594" spans="1:41" x14ac:dyDescent="0.3">
      <c r="A5594" t="str">
        <f>"Trad IRN"</f>
        <v>Trad IRN</v>
      </c>
      <c r="B5594" t="str">
        <f>"Bldg IRN"</f>
        <v>Bldg IRN</v>
      </c>
      <c r="C5594" t="s">
        <v>41</v>
      </c>
      <c r="D5594" t="s">
        <v>3</v>
      </c>
      <c r="E5594" t="s">
        <v>80</v>
      </c>
      <c r="F5594" t="s">
        <v>81</v>
      </c>
      <c r="G5594" t="s">
        <v>82</v>
      </c>
      <c r="H5594" t="s">
        <v>83</v>
      </c>
      <c r="I5594" t="str">
        <f>"Trad IRN"</f>
        <v>Trad IRN</v>
      </c>
      <c r="J5594" t="s">
        <v>43</v>
      </c>
      <c r="K5594" t="s">
        <v>44</v>
      </c>
      <c r="L5594" t="s">
        <v>45</v>
      </c>
      <c r="M5594" t="s">
        <v>46</v>
      </c>
      <c r="N5594" t="str">
        <f t="shared" si="551"/>
        <v>08/18/2022</v>
      </c>
      <c r="O5594" t="str">
        <f t="shared" si="550"/>
        <v>12/31/2500</v>
      </c>
      <c r="P5594">
        <v>1</v>
      </c>
      <c r="Q5594">
        <v>1</v>
      </c>
      <c r="S5594">
        <v>1</v>
      </c>
      <c r="T5594">
        <v>1</v>
      </c>
      <c r="U5594">
        <v>0</v>
      </c>
      <c r="V5594" t="str">
        <f>"Trad IRN"</f>
        <v>Trad IRN</v>
      </c>
      <c r="W5594">
        <v>100</v>
      </c>
      <c r="X5594" t="s">
        <v>47</v>
      </c>
      <c r="Z5594" t="s">
        <v>47</v>
      </c>
      <c r="AB5594" t="str">
        <f>"08"</f>
        <v>08</v>
      </c>
      <c r="AC5594" t="s">
        <v>48</v>
      </c>
      <c r="AD5594" t="s">
        <v>49</v>
      </c>
      <c r="AE5594" t="s">
        <v>50</v>
      </c>
      <c r="AF5594">
        <v>0</v>
      </c>
      <c r="AG5594" t="s">
        <v>56</v>
      </c>
      <c r="AH5594" t="str">
        <f>"Trad IRN"</f>
        <v>Trad IRN</v>
      </c>
      <c r="AI5594" t="str">
        <f>"Bldg IRN"</f>
        <v>Bldg IRN</v>
      </c>
      <c r="AJ5594" t="s">
        <v>48</v>
      </c>
      <c r="AK5594" t="s">
        <v>48</v>
      </c>
      <c r="AL5594" t="s">
        <v>53</v>
      </c>
      <c r="AM5594">
        <v>1140.92</v>
      </c>
      <c r="AN5594">
        <v>1140.92</v>
      </c>
      <c r="AO5594">
        <v>15</v>
      </c>
    </row>
    <row r="5595" spans="1:41" x14ac:dyDescent="0.3">
      <c r="A5595" t="str">
        <f>"Trad IRN"</f>
        <v>Trad IRN</v>
      </c>
      <c r="B5595" t="str">
        <f>"Bldg IRN"</f>
        <v>Bldg IRN</v>
      </c>
      <c r="C5595" t="s">
        <v>41</v>
      </c>
      <c r="D5595" t="s">
        <v>3</v>
      </c>
      <c r="E5595" t="s">
        <v>80</v>
      </c>
      <c r="F5595" t="s">
        <v>81</v>
      </c>
      <c r="G5595" t="s">
        <v>82</v>
      </c>
      <c r="H5595" t="s">
        <v>83</v>
      </c>
      <c r="I5595" t="str">
        <f>"Trad IRN"</f>
        <v>Trad IRN</v>
      </c>
      <c r="J5595" t="s">
        <v>43</v>
      </c>
      <c r="K5595" t="s">
        <v>44</v>
      </c>
      <c r="L5595" t="s">
        <v>45</v>
      </c>
      <c r="M5595" t="s">
        <v>46</v>
      </c>
      <c r="N5595" t="str">
        <f t="shared" si="551"/>
        <v>08/18/2022</v>
      </c>
      <c r="O5595" t="str">
        <f t="shared" si="550"/>
        <v>12/31/2500</v>
      </c>
      <c r="P5595">
        <v>1</v>
      </c>
      <c r="Q5595">
        <v>1</v>
      </c>
      <c r="S5595">
        <v>1</v>
      </c>
      <c r="T5595">
        <v>1</v>
      </c>
      <c r="U5595">
        <v>0</v>
      </c>
      <c r="V5595" t="str">
        <f>"Trad IRN"</f>
        <v>Trad IRN</v>
      </c>
      <c r="W5595">
        <v>100</v>
      </c>
      <c r="X5595" t="s">
        <v>47</v>
      </c>
      <c r="Z5595" t="s">
        <v>47</v>
      </c>
      <c r="AB5595" t="str">
        <f>"07"</f>
        <v>07</v>
      </c>
      <c r="AC5595" t="s">
        <v>48</v>
      </c>
      <c r="AD5595" t="s">
        <v>49</v>
      </c>
      <c r="AE5595" t="s">
        <v>50</v>
      </c>
      <c r="AF5595">
        <v>0</v>
      </c>
      <c r="AG5595" t="s">
        <v>56</v>
      </c>
      <c r="AH5595" t="str">
        <f>"Trad IRN"</f>
        <v>Trad IRN</v>
      </c>
      <c r="AI5595" t="str">
        <f>"Bldg IRN"</f>
        <v>Bldg IRN</v>
      </c>
      <c r="AJ5595" t="s">
        <v>48</v>
      </c>
      <c r="AK5595" t="s">
        <v>48</v>
      </c>
      <c r="AL5595" t="s">
        <v>53</v>
      </c>
      <c r="AM5595">
        <v>1140.92</v>
      </c>
      <c r="AN5595">
        <v>1140.92</v>
      </c>
      <c r="AO5595">
        <v>15</v>
      </c>
    </row>
    <row r="5596" spans="1:41" x14ac:dyDescent="0.3">
      <c r="A5596" t="str">
        <f>"Trad IRN"</f>
        <v>Trad IRN</v>
      </c>
      <c r="B5596" t="str">
        <f>"Bldg IRN"</f>
        <v>Bldg IRN</v>
      </c>
      <c r="C5596" t="s">
        <v>41</v>
      </c>
      <c r="D5596" t="s">
        <v>3</v>
      </c>
      <c r="E5596" t="s">
        <v>80</v>
      </c>
      <c r="F5596" t="s">
        <v>81</v>
      </c>
      <c r="G5596" t="s">
        <v>82</v>
      </c>
      <c r="H5596" t="s">
        <v>83</v>
      </c>
      <c r="I5596" t="str">
        <f>"Trad IRN"</f>
        <v>Trad IRN</v>
      </c>
      <c r="J5596" t="s">
        <v>43</v>
      </c>
      <c r="K5596" t="s">
        <v>44</v>
      </c>
      <c r="L5596" t="s">
        <v>45</v>
      </c>
      <c r="M5596" t="s">
        <v>46</v>
      </c>
      <c r="N5596" t="str">
        <f t="shared" si="551"/>
        <v>08/18/2022</v>
      </c>
      <c r="O5596" t="str">
        <f>"01/31/2023"</f>
        <v>01/31/2023</v>
      </c>
      <c r="P5596">
        <v>0.57322200000000001</v>
      </c>
      <c r="Q5596">
        <v>0.57322200000000001</v>
      </c>
      <c r="S5596">
        <v>0</v>
      </c>
      <c r="T5596">
        <v>0.57322200000000001</v>
      </c>
      <c r="U5596">
        <v>0</v>
      </c>
      <c r="V5596" t="str">
        <f>"Trad IRN"</f>
        <v>Trad IRN</v>
      </c>
      <c r="W5596">
        <v>100</v>
      </c>
      <c r="X5596" t="s">
        <v>47</v>
      </c>
      <c r="Z5596" t="s">
        <v>47</v>
      </c>
      <c r="AB5596" t="str">
        <f>"07"</f>
        <v>07</v>
      </c>
      <c r="AC5596" t="s">
        <v>48</v>
      </c>
      <c r="AD5596" t="s">
        <v>49</v>
      </c>
      <c r="AE5596" t="s">
        <v>50</v>
      </c>
      <c r="AF5596">
        <v>0</v>
      </c>
      <c r="AG5596" t="s">
        <v>56</v>
      </c>
      <c r="AH5596" t="str">
        <f>"Trad IRN"</f>
        <v>Trad IRN</v>
      </c>
      <c r="AI5596" t="str">
        <f>"Bldg IRN"</f>
        <v>Bldg IRN</v>
      </c>
      <c r="AJ5596" t="s">
        <v>48</v>
      </c>
      <c r="AK5596" t="s">
        <v>48</v>
      </c>
      <c r="AL5596" t="s">
        <v>53</v>
      </c>
      <c r="AM5596">
        <v>654</v>
      </c>
      <c r="AN5596">
        <v>1140.92</v>
      </c>
      <c r="AO5596">
        <v>15</v>
      </c>
    </row>
    <row r="5597" spans="1:41" x14ac:dyDescent="0.3">
      <c r="A5597" t="str">
        <f>"Trad IRN"</f>
        <v>Trad IRN</v>
      </c>
      <c r="B5597" t="str">
        <f>"Bldg IRN"</f>
        <v>Bldg IRN</v>
      </c>
      <c r="C5597" t="s">
        <v>41</v>
      </c>
      <c r="D5597" t="s">
        <v>3</v>
      </c>
      <c r="E5597" t="s">
        <v>80</v>
      </c>
      <c r="F5597" t="s">
        <v>81</v>
      </c>
      <c r="G5597" t="s">
        <v>82</v>
      </c>
      <c r="H5597" t="s">
        <v>83</v>
      </c>
      <c r="I5597" t="str">
        <f>"Trad IRN"</f>
        <v>Trad IRN</v>
      </c>
      <c r="J5597" t="s">
        <v>43</v>
      </c>
      <c r="K5597" t="s">
        <v>44</v>
      </c>
      <c r="L5597" t="s">
        <v>45</v>
      </c>
      <c r="M5597" t="s">
        <v>46</v>
      </c>
      <c r="N5597" t="str">
        <f>"02/01/2023"</f>
        <v>02/01/2023</v>
      </c>
      <c r="O5597" t="str">
        <f>"12/31/2500"</f>
        <v>12/31/2500</v>
      </c>
      <c r="P5597">
        <v>0.42677799999999999</v>
      </c>
      <c r="Q5597">
        <v>0.42677799999999999</v>
      </c>
      <c r="S5597">
        <v>0</v>
      </c>
      <c r="T5597">
        <v>0.42677799999999999</v>
      </c>
      <c r="U5597">
        <v>0</v>
      </c>
      <c r="V5597" t="str">
        <f>"Trad IRN"</f>
        <v>Trad IRN</v>
      </c>
      <c r="W5597">
        <v>100</v>
      </c>
      <c r="X5597" t="s">
        <v>47</v>
      </c>
      <c r="Z5597" t="s">
        <v>47</v>
      </c>
      <c r="AB5597" t="str">
        <f>"07"</f>
        <v>07</v>
      </c>
      <c r="AC5597" t="s">
        <v>48</v>
      </c>
      <c r="AD5597" t="s">
        <v>49</v>
      </c>
      <c r="AE5597" t="s">
        <v>50</v>
      </c>
      <c r="AF5597">
        <v>0</v>
      </c>
      <c r="AG5597" t="s">
        <v>56</v>
      </c>
      <c r="AH5597" t="str">
        <f>"Trad IRN"</f>
        <v>Trad IRN</v>
      </c>
      <c r="AI5597" t="str">
        <f>"Bldg IRN"</f>
        <v>Bldg IRN</v>
      </c>
      <c r="AJ5597" t="s">
        <v>48</v>
      </c>
      <c r="AK5597" t="s">
        <v>48</v>
      </c>
      <c r="AL5597" t="s">
        <v>53</v>
      </c>
      <c r="AM5597">
        <v>486.92</v>
      </c>
      <c r="AN5597">
        <v>1140.92</v>
      </c>
      <c r="AO5597">
        <v>15</v>
      </c>
    </row>
    <row r="5598" spans="1:41" x14ac:dyDescent="0.3">
      <c r="A5598" t="str">
        <f>"Trad IRN"</f>
        <v>Trad IRN</v>
      </c>
      <c r="B5598" t="str">
        <f>"Bldg IRN"</f>
        <v>Bldg IRN</v>
      </c>
      <c r="C5598" t="s">
        <v>41</v>
      </c>
      <c r="D5598" t="s">
        <v>3</v>
      </c>
      <c r="E5598" t="s">
        <v>80</v>
      </c>
      <c r="F5598" t="s">
        <v>81</v>
      </c>
      <c r="G5598" t="s">
        <v>82</v>
      </c>
      <c r="H5598" t="s">
        <v>83</v>
      </c>
      <c r="I5598" t="str">
        <f>"Trad IRN"</f>
        <v>Trad IRN</v>
      </c>
      <c r="J5598" t="s">
        <v>43</v>
      </c>
      <c r="K5598" t="s">
        <v>44</v>
      </c>
      <c r="L5598" t="s">
        <v>45</v>
      </c>
      <c r="M5598" t="s">
        <v>46</v>
      </c>
      <c r="N5598" t="str">
        <f t="shared" ref="N5598:N5604" si="552">"08/18/2022"</f>
        <v>08/18/2022</v>
      </c>
      <c r="O5598" t="str">
        <f>"12/31/2500"</f>
        <v>12/31/2500</v>
      </c>
      <c r="P5598">
        <v>1</v>
      </c>
      <c r="Q5598">
        <v>1</v>
      </c>
      <c r="R5598">
        <v>1</v>
      </c>
      <c r="S5598">
        <v>0</v>
      </c>
      <c r="T5598">
        <v>1</v>
      </c>
      <c r="U5598">
        <v>0</v>
      </c>
      <c r="V5598" t="str">
        <f>"Trad IRN"</f>
        <v>Trad IRN</v>
      </c>
      <c r="W5598">
        <v>100</v>
      </c>
      <c r="X5598" t="s">
        <v>47</v>
      </c>
      <c r="Z5598" t="s">
        <v>47</v>
      </c>
      <c r="AB5598" t="str">
        <f>"06"</f>
        <v>06</v>
      </c>
      <c r="AC5598" t="str">
        <f>"12"</f>
        <v>12</v>
      </c>
      <c r="AD5598" t="str">
        <f>"6"</f>
        <v>6</v>
      </c>
      <c r="AE5598" t="s">
        <v>50</v>
      </c>
      <c r="AF5598">
        <v>0</v>
      </c>
      <c r="AG5598" t="s">
        <v>56</v>
      </c>
      <c r="AH5598" t="str">
        <f>"Trad IRN"</f>
        <v>Trad IRN</v>
      </c>
      <c r="AI5598" t="str">
        <f>"Bldg IRN"</f>
        <v>Bldg IRN</v>
      </c>
      <c r="AJ5598" t="s">
        <v>48</v>
      </c>
      <c r="AK5598" t="s">
        <v>48</v>
      </c>
      <c r="AL5598" t="s">
        <v>53</v>
      </c>
      <c r="AM5598">
        <v>1140.92</v>
      </c>
      <c r="AN5598">
        <v>1140.92</v>
      </c>
      <c r="AO5598">
        <v>15</v>
      </c>
    </row>
    <row r="5599" spans="1:41" x14ac:dyDescent="0.3">
      <c r="A5599" t="str">
        <f>"Trad IRN"</f>
        <v>Trad IRN</v>
      </c>
      <c r="B5599" t="str">
        <f>"Bldg IRN"</f>
        <v>Bldg IRN</v>
      </c>
      <c r="C5599" t="s">
        <v>41</v>
      </c>
      <c r="D5599" t="s">
        <v>3</v>
      </c>
      <c r="E5599" t="s">
        <v>80</v>
      </c>
      <c r="F5599" t="s">
        <v>81</v>
      </c>
      <c r="G5599" t="s">
        <v>82</v>
      </c>
      <c r="H5599" t="s">
        <v>83</v>
      </c>
      <c r="I5599" t="str">
        <f>"Trad IRN"</f>
        <v>Trad IRN</v>
      </c>
      <c r="J5599" t="s">
        <v>43</v>
      </c>
      <c r="K5599" t="s">
        <v>44</v>
      </c>
      <c r="L5599" t="s">
        <v>45</v>
      </c>
      <c r="M5599" t="s">
        <v>46</v>
      </c>
      <c r="N5599" t="str">
        <f t="shared" si="552"/>
        <v>08/18/2022</v>
      </c>
      <c r="O5599" t="str">
        <f>"12/31/2500"</f>
        <v>12/31/2500</v>
      </c>
      <c r="P5599">
        <v>1</v>
      </c>
      <c r="Q5599">
        <v>1</v>
      </c>
      <c r="R5599">
        <v>1</v>
      </c>
      <c r="S5599">
        <v>0</v>
      </c>
      <c r="T5599">
        <v>1</v>
      </c>
      <c r="U5599">
        <v>0</v>
      </c>
      <c r="V5599" t="str">
        <f>"Trad IRN"</f>
        <v>Trad IRN</v>
      </c>
      <c r="W5599">
        <v>100</v>
      </c>
      <c r="X5599" t="s">
        <v>47</v>
      </c>
      <c r="Z5599" t="s">
        <v>47</v>
      </c>
      <c r="AB5599" t="str">
        <f>"08"</f>
        <v>08</v>
      </c>
      <c r="AC5599" t="str">
        <f>"15"</f>
        <v>15</v>
      </c>
      <c r="AD5599" t="str">
        <f>"2"</f>
        <v>2</v>
      </c>
      <c r="AE5599" t="s">
        <v>55</v>
      </c>
      <c r="AF5599">
        <v>0</v>
      </c>
      <c r="AG5599" t="s">
        <v>56</v>
      </c>
      <c r="AH5599" t="str">
        <f>"Trad IRN"</f>
        <v>Trad IRN</v>
      </c>
      <c r="AI5599" t="str">
        <f>"Bldg IRN"</f>
        <v>Bldg IRN</v>
      </c>
      <c r="AJ5599" t="s">
        <v>48</v>
      </c>
      <c r="AK5599" t="s">
        <v>48</v>
      </c>
      <c r="AL5599" t="s">
        <v>53</v>
      </c>
      <c r="AM5599">
        <v>1140.92</v>
      </c>
      <c r="AN5599">
        <v>1140.92</v>
      </c>
      <c r="AO5599">
        <v>15</v>
      </c>
    </row>
    <row r="5600" spans="1:41" x14ac:dyDescent="0.3">
      <c r="A5600" t="str">
        <f>"Trad IRN"</f>
        <v>Trad IRN</v>
      </c>
      <c r="B5600" t="str">
        <f>"Bldg IRN"</f>
        <v>Bldg IRN</v>
      </c>
      <c r="C5600" t="s">
        <v>41</v>
      </c>
      <c r="D5600" t="s">
        <v>3</v>
      </c>
      <c r="E5600" t="s">
        <v>80</v>
      </c>
      <c r="F5600" t="s">
        <v>81</v>
      </c>
      <c r="G5600" t="s">
        <v>82</v>
      </c>
      <c r="H5600" t="s">
        <v>83</v>
      </c>
      <c r="I5600" t="str">
        <f>"Trad IRN"</f>
        <v>Trad IRN</v>
      </c>
      <c r="J5600" t="s">
        <v>43</v>
      </c>
      <c r="K5600" t="s">
        <v>44</v>
      </c>
      <c r="L5600" t="s">
        <v>45</v>
      </c>
      <c r="M5600" t="s">
        <v>46</v>
      </c>
      <c r="N5600" t="str">
        <f t="shared" si="552"/>
        <v>08/18/2022</v>
      </c>
      <c r="O5600" t="str">
        <f>"12/31/2500"</f>
        <v>12/31/2500</v>
      </c>
      <c r="P5600">
        <v>1</v>
      </c>
      <c r="Q5600">
        <v>1</v>
      </c>
      <c r="S5600">
        <v>0</v>
      </c>
      <c r="T5600">
        <v>1</v>
      </c>
      <c r="U5600">
        <v>0</v>
      </c>
      <c r="V5600" t="str">
        <f>"Trad IRN"</f>
        <v>Trad IRN</v>
      </c>
      <c r="W5600">
        <v>100</v>
      </c>
      <c r="X5600" t="s">
        <v>47</v>
      </c>
      <c r="Z5600" t="s">
        <v>47</v>
      </c>
      <c r="AB5600" t="str">
        <f>"06"</f>
        <v>06</v>
      </c>
      <c r="AC5600" t="s">
        <v>48</v>
      </c>
      <c r="AD5600" t="s">
        <v>49</v>
      </c>
      <c r="AE5600" t="s">
        <v>55</v>
      </c>
      <c r="AF5600">
        <v>0</v>
      </c>
      <c r="AG5600" t="s">
        <v>56</v>
      </c>
      <c r="AH5600" t="str">
        <f>"Trad IRN"</f>
        <v>Trad IRN</v>
      </c>
      <c r="AI5600" t="str">
        <f>"Bldg IRN"</f>
        <v>Bldg IRN</v>
      </c>
      <c r="AJ5600" t="s">
        <v>48</v>
      </c>
      <c r="AK5600" t="s">
        <v>48</v>
      </c>
      <c r="AL5600" t="s">
        <v>53</v>
      </c>
      <c r="AM5600">
        <v>1140.92</v>
      </c>
      <c r="AN5600">
        <v>1140.92</v>
      </c>
      <c r="AO5600">
        <v>15</v>
      </c>
    </row>
    <row r="5601" spans="1:41" x14ac:dyDescent="0.3">
      <c r="A5601" t="str">
        <f>"Trad IRN"</f>
        <v>Trad IRN</v>
      </c>
      <c r="B5601" t="str">
        <f>"Bldg IRN"</f>
        <v>Bldg IRN</v>
      </c>
      <c r="C5601" t="s">
        <v>41</v>
      </c>
      <c r="D5601" t="s">
        <v>3</v>
      </c>
      <c r="E5601" t="s">
        <v>80</v>
      </c>
      <c r="F5601" t="s">
        <v>81</v>
      </c>
      <c r="G5601" t="s">
        <v>82</v>
      </c>
      <c r="H5601" t="s">
        <v>83</v>
      </c>
      <c r="I5601" t="str">
        <f>"Trad IRN"</f>
        <v>Trad IRN</v>
      </c>
      <c r="J5601" t="s">
        <v>43</v>
      </c>
      <c r="K5601" t="s">
        <v>44</v>
      </c>
      <c r="L5601" t="s">
        <v>45</v>
      </c>
      <c r="M5601" t="s">
        <v>46</v>
      </c>
      <c r="N5601" t="str">
        <f t="shared" si="552"/>
        <v>08/18/2022</v>
      </c>
      <c r="O5601" t="str">
        <f>"10/19/2022"</f>
        <v>10/19/2022</v>
      </c>
      <c r="P5601">
        <v>0.23069100000000001</v>
      </c>
      <c r="Q5601">
        <v>0.23069100000000001</v>
      </c>
      <c r="R5601">
        <v>0.23069100000000001</v>
      </c>
      <c r="S5601">
        <v>0</v>
      </c>
      <c r="T5601">
        <v>0.23069100000000001</v>
      </c>
      <c r="U5601">
        <v>0</v>
      </c>
      <c r="V5601" t="str">
        <f>"Trad IRN"</f>
        <v>Trad IRN</v>
      </c>
      <c r="W5601">
        <v>100</v>
      </c>
      <c r="X5601" t="s">
        <v>47</v>
      </c>
      <c r="Z5601" t="s">
        <v>47</v>
      </c>
      <c r="AB5601" t="str">
        <f>"07"</f>
        <v>07</v>
      </c>
      <c r="AC5601" t="str">
        <f>"15"</f>
        <v>15</v>
      </c>
      <c r="AD5601" t="str">
        <f>"2"</f>
        <v>2</v>
      </c>
      <c r="AE5601" t="s">
        <v>50</v>
      </c>
      <c r="AF5601">
        <v>0</v>
      </c>
      <c r="AG5601" t="s">
        <v>56</v>
      </c>
      <c r="AH5601" t="str">
        <f>"Trad IRN"</f>
        <v>Trad IRN</v>
      </c>
      <c r="AI5601" t="str">
        <f>"Bldg IRN"</f>
        <v>Bldg IRN</v>
      </c>
      <c r="AJ5601" t="s">
        <v>48</v>
      </c>
      <c r="AK5601" t="s">
        <v>48</v>
      </c>
      <c r="AL5601" t="s">
        <v>53</v>
      </c>
      <c r="AM5601">
        <v>263.2</v>
      </c>
      <c r="AN5601">
        <v>1140.92</v>
      </c>
      <c r="AO5601">
        <v>15</v>
      </c>
    </row>
    <row r="5602" spans="1:41" x14ac:dyDescent="0.3">
      <c r="A5602" t="str">
        <f>"Trad IRN"</f>
        <v>Trad IRN</v>
      </c>
      <c r="B5602" t="str">
        <f>"Bldg IRN"</f>
        <v>Bldg IRN</v>
      </c>
      <c r="C5602" t="s">
        <v>41</v>
      </c>
      <c r="D5602" t="s">
        <v>3</v>
      </c>
      <c r="E5602" t="s">
        <v>80</v>
      </c>
      <c r="F5602" t="s">
        <v>81</v>
      </c>
      <c r="G5602" t="s">
        <v>82</v>
      </c>
      <c r="H5602" t="s">
        <v>83</v>
      </c>
      <c r="I5602" t="str">
        <f>"Trad IRN"</f>
        <v>Trad IRN</v>
      </c>
      <c r="J5602" t="s">
        <v>43</v>
      </c>
      <c r="K5602" t="s">
        <v>44</v>
      </c>
      <c r="L5602" t="s">
        <v>45</v>
      </c>
      <c r="M5602" t="s">
        <v>46</v>
      </c>
      <c r="N5602" t="str">
        <f t="shared" si="552"/>
        <v>08/18/2022</v>
      </c>
      <c r="O5602" t="str">
        <f>"12/31/2500"</f>
        <v>12/31/2500</v>
      </c>
      <c r="P5602">
        <v>1</v>
      </c>
      <c r="Q5602">
        <v>1</v>
      </c>
      <c r="S5602">
        <v>0</v>
      </c>
      <c r="T5602">
        <v>1</v>
      </c>
      <c r="U5602">
        <v>0</v>
      </c>
      <c r="V5602" t="str">
        <f>"Trad IRN"</f>
        <v>Trad IRN</v>
      </c>
      <c r="W5602">
        <v>100</v>
      </c>
      <c r="X5602" t="s">
        <v>47</v>
      </c>
      <c r="Z5602" t="s">
        <v>47</v>
      </c>
      <c r="AB5602" t="str">
        <f>"08"</f>
        <v>08</v>
      </c>
      <c r="AC5602" t="s">
        <v>48</v>
      </c>
      <c r="AD5602" t="s">
        <v>49</v>
      </c>
      <c r="AE5602" t="s">
        <v>50</v>
      </c>
      <c r="AF5602">
        <v>0</v>
      </c>
      <c r="AG5602" t="s">
        <v>56</v>
      </c>
      <c r="AH5602" t="str">
        <f>"Trad IRN"</f>
        <v>Trad IRN</v>
      </c>
      <c r="AI5602" t="str">
        <f>"Bldg IRN"</f>
        <v>Bldg IRN</v>
      </c>
      <c r="AJ5602" t="s">
        <v>48</v>
      </c>
      <c r="AK5602" t="s">
        <v>48</v>
      </c>
      <c r="AL5602" t="s">
        <v>53</v>
      </c>
      <c r="AM5602">
        <v>1140.92</v>
      </c>
      <c r="AN5602">
        <v>1140.92</v>
      </c>
      <c r="AO5602">
        <v>15</v>
      </c>
    </row>
    <row r="5603" spans="1:41" x14ac:dyDescent="0.3">
      <c r="A5603" t="str">
        <f>"Trad IRN"</f>
        <v>Trad IRN</v>
      </c>
      <c r="B5603" t="str">
        <f>"Bldg IRN"</f>
        <v>Bldg IRN</v>
      </c>
      <c r="C5603" t="s">
        <v>41</v>
      </c>
      <c r="D5603" t="s">
        <v>3</v>
      </c>
      <c r="E5603" t="s">
        <v>80</v>
      </c>
      <c r="F5603" t="s">
        <v>81</v>
      </c>
      <c r="G5603" t="s">
        <v>82</v>
      </c>
      <c r="H5603" t="s">
        <v>83</v>
      </c>
      <c r="I5603" t="str">
        <f>"Trad IRN"</f>
        <v>Trad IRN</v>
      </c>
      <c r="J5603" t="s">
        <v>43</v>
      </c>
      <c r="K5603" t="s">
        <v>44</v>
      </c>
      <c r="L5603" t="s">
        <v>45</v>
      </c>
      <c r="M5603" t="s">
        <v>46</v>
      </c>
      <c r="N5603" t="str">
        <f t="shared" si="552"/>
        <v>08/18/2022</v>
      </c>
      <c r="O5603" t="str">
        <f>"10/14/2022"</f>
        <v>10/14/2022</v>
      </c>
      <c r="P5603">
        <v>0.18138099999999999</v>
      </c>
      <c r="Q5603">
        <v>0.18138099999999999</v>
      </c>
      <c r="S5603">
        <v>0</v>
      </c>
      <c r="T5603">
        <v>0.18138099999999999</v>
      </c>
      <c r="U5603">
        <v>0</v>
      </c>
      <c r="V5603" t="str">
        <f>"Trad IRN"</f>
        <v>Trad IRN</v>
      </c>
      <c r="W5603">
        <v>85</v>
      </c>
      <c r="X5603" t="s">
        <v>47</v>
      </c>
      <c r="Z5603" t="s">
        <v>47</v>
      </c>
      <c r="AB5603" t="str">
        <f>"08"</f>
        <v>08</v>
      </c>
      <c r="AC5603" t="s">
        <v>48</v>
      </c>
      <c r="AD5603" t="s">
        <v>49</v>
      </c>
      <c r="AE5603" t="s">
        <v>55</v>
      </c>
      <c r="AF5603">
        <v>0</v>
      </c>
      <c r="AG5603" t="s">
        <v>56</v>
      </c>
      <c r="AH5603" t="str">
        <f>"Trad IRN"</f>
        <v>Trad IRN</v>
      </c>
      <c r="AI5603" t="str">
        <f>"Bldg IRN"</f>
        <v>Bldg IRN</v>
      </c>
      <c r="AJ5603" t="s">
        <v>48</v>
      </c>
      <c r="AK5603" t="s">
        <v>48</v>
      </c>
      <c r="AL5603" t="s">
        <v>53</v>
      </c>
      <c r="AM5603">
        <v>206.94</v>
      </c>
      <c r="AN5603">
        <v>1140.92</v>
      </c>
      <c r="AO5603">
        <v>15</v>
      </c>
    </row>
    <row r="5604" spans="1:41" x14ac:dyDescent="0.3">
      <c r="A5604" t="str">
        <f>"Trad IRN"</f>
        <v>Trad IRN</v>
      </c>
      <c r="B5604" t="str">
        <f>"Bldg IRN"</f>
        <v>Bldg IRN</v>
      </c>
      <c r="C5604" t="s">
        <v>41</v>
      </c>
      <c r="D5604" t="s">
        <v>3</v>
      </c>
      <c r="E5604" t="s">
        <v>80</v>
      </c>
      <c r="F5604" t="s">
        <v>81</v>
      </c>
      <c r="G5604" t="s">
        <v>82</v>
      </c>
      <c r="H5604" t="s">
        <v>83</v>
      </c>
      <c r="I5604" t="s">
        <v>8</v>
      </c>
      <c r="J5604" t="s">
        <v>43</v>
      </c>
      <c r="K5604" t="s">
        <v>44</v>
      </c>
      <c r="L5604" t="s">
        <v>45</v>
      </c>
      <c r="M5604" t="s">
        <v>46</v>
      </c>
      <c r="N5604" t="str">
        <f t="shared" si="552"/>
        <v>08/18/2022</v>
      </c>
      <c r="O5604" t="str">
        <f>"10/13/2022"</f>
        <v>10/13/2022</v>
      </c>
      <c r="P5604">
        <v>3.2007000000000001E-2</v>
      </c>
      <c r="Q5604">
        <v>3.2007000000000001E-2</v>
      </c>
      <c r="S5604">
        <v>0</v>
      </c>
      <c r="T5604">
        <v>1.9473000000000001E-2</v>
      </c>
      <c r="U5604">
        <v>1.2534E-2</v>
      </c>
      <c r="V5604" t="str">
        <f>"Trad IRN"</f>
        <v>Trad IRN</v>
      </c>
      <c r="W5604">
        <v>15</v>
      </c>
      <c r="X5604" t="s">
        <v>47</v>
      </c>
      <c r="Z5604" t="s">
        <v>47</v>
      </c>
      <c r="AB5604" t="str">
        <f>"08"</f>
        <v>08</v>
      </c>
      <c r="AC5604" t="s">
        <v>48</v>
      </c>
      <c r="AD5604" t="s">
        <v>49</v>
      </c>
      <c r="AE5604" t="s">
        <v>55</v>
      </c>
      <c r="AF5604">
        <v>0</v>
      </c>
      <c r="AG5604" t="s">
        <v>51</v>
      </c>
      <c r="AH5604" t="str">
        <f>"Trad IRN"</f>
        <v>Trad IRN</v>
      </c>
      <c r="AI5604" t="str">
        <f>"Bldg IRN"</f>
        <v>Bldg IRN</v>
      </c>
      <c r="AJ5604" t="s">
        <v>48</v>
      </c>
      <c r="AK5604" t="s">
        <v>48</v>
      </c>
      <c r="AL5604" t="s">
        <v>53</v>
      </c>
      <c r="AM5604">
        <v>36.24</v>
      </c>
      <c r="AN5604">
        <v>1132.3</v>
      </c>
      <c r="AO5604">
        <v>15</v>
      </c>
    </row>
    <row r="5605" spans="1:41" x14ac:dyDescent="0.3">
      <c r="A5605" t="str">
        <f>"Trad IRN"</f>
        <v>Trad IRN</v>
      </c>
      <c r="B5605" t="str">
        <f>"Bldg IRN"</f>
        <v>Bldg IRN</v>
      </c>
      <c r="C5605" t="s">
        <v>41</v>
      </c>
      <c r="D5605" t="s">
        <v>3</v>
      </c>
      <c r="E5605" t="s">
        <v>80</v>
      </c>
      <c r="F5605" t="s">
        <v>81</v>
      </c>
      <c r="G5605" t="s">
        <v>82</v>
      </c>
      <c r="H5605" t="s">
        <v>83</v>
      </c>
      <c r="I5605" t="str">
        <f>"Trad IRN"</f>
        <v>Trad IRN</v>
      </c>
      <c r="J5605" t="s">
        <v>43</v>
      </c>
      <c r="K5605" t="s">
        <v>44</v>
      </c>
      <c r="L5605" t="s">
        <v>45</v>
      </c>
      <c r="M5605" t="s">
        <v>46</v>
      </c>
      <c r="N5605" t="str">
        <f>"10/15/2022"</f>
        <v>10/15/2022</v>
      </c>
      <c r="O5605" t="str">
        <f t="shared" ref="O5605:O5622" si="553">"12/31/2500"</f>
        <v>12/31/2500</v>
      </c>
      <c r="P5605">
        <v>0.78661099999999995</v>
      </c>
      <c r="Q5605">
        <v>0.78661099999999995</v>
      </c>
      <c r="S5605">
        <v>0</v>
      </c>
      <c r="T5605">
        <v>0.78661099999999995</v>
      </c>
      <c r="U5605">
        <v>0</v>
      </c>
      <c r="V5605" t="str">
        <f>"Trad IRN"</f>
        <v>Trad IRN</v>
      </c>
      <c r="W5605">
        <v>100</v>
      </c>
      <c r="X5605" t="s">
        <v>47</v>
      </c>
      <c r="Z5605" t="s">
        <v>47</v>
      </c>
      <c r="AB5605" t="str">
        <f>"08"</f>
        <v>08</v>
      </c>
      <c r="AC5605" t="s">
        <v>48</v>
      </c>
      <c r="AD5605" t="s">
        <v>49</v>
      </c>
      <c r="AE5605" t="s">
        <v>55</v>
      </c>
      <c r="AF5605">
        <v>0</v>
      </c>
      <c r="AG5605" t="s">
        <v>56</v>
      </c>
      <c r="AH5605" t="str">
        <f>"Trad IRN"</f>
        <v>Trad IRN</v>
      </c>
      <c r="AI5605" t="str">
        <f>"Bldg IRN"</f>
        <v>Bldg IRN</v>
      </c>
      <c r="AJ5605" t="s">
        <v>48</v>
      </c>
      <c r="AK5605" t="s">
        <v>48</v>
      </c>
      <c r="AL5605" t="s">
        <v>53</v>
      </c>
      <c r="AM5605">
        <v>897.46</v>
      </c>
      <c r="AN5605">
        <v>1140.92</v>
      </c>
      <c r="AO5605">
        <v>15</v>
      </c>
    </row>
    <row r="5606" spans="1:41" x14ac:dyDescent="0.3">
      <c r="A5606" t="str">
        <f>"Trad IRN"</f>
        <v>Trad IRN</v>
      </c>
      <c r="B5606" t="str">
        <f>"Bldg IRN"</f>
        <v>Bldg IRN</v>
      </c>
      <c r="C5606" t="s">
        <v>41</v>
      </c>
      <c r="D5606" t="s">
        <v>3</v>
      </c>
      <c r="E5606" t="s">
        <v>80</v>
      </c>
      <c r="F5606" t="s">
        <v>81</v>
      </c>
      <c r="G5606" t="s">
        <v>82</v>
      </c>
      <c r="H5606" t="s">
        <v>83</v>
      </c>
      <c r="I5606" t="str">
        <f>"Trad IRN"</f>
        <v>Trad IRN</v>
      </c>
      <c r="J5606" t="s">
        <v>43</v>
      </c>
      <c r="K5606" t="s">
        <v>44</v>
      </c>
      <c r="L5606" t="s">
        <v>45</v>
      </c>
      <c r="M5606" t="s">
        <v>46</v>
      </c>
      <c r="N5606" t="str">
        <f>"08/18/2022"</f>
        <v>08/18/2022</v>
      </c>
      <c r="O5606" t="str">
        <f t="shared" si="553"/>
        <v>12/31/2500</v>
      </c>
      <c r="P5606">
        <v>1</v>
      </c>
      <c r="Q5606">
        <v>1</v>
      </c>
      <c r="R5606">
        <v>1</v>
      </c>
      <c r="S5606">
        <v>0</v>
      </c>
      <c r="T5606">
        <v>1</v>
      </c>
      <c r="U5606">
        <v>0</v>
      </c>
      <c r="V5606" t="str">
        <f>"Trad IRN"</f>
        <v>Trad IRN</v>
      </c>
      <c r="W5606">
        <v>100</v>
      </c>
      <c r="X5606" t="s">
        <v>47</v>
      </c>
      <c r="Z5606" t="s">
        <v>47</v>
      </c>
      <c r="AB5606" t="str">
        <f>"06"</f>
        <v>06</v>
      </c>
      <c r="AC5606" t="str">
        <f>"10"</f>
        <v>10</v>
      </c>
      <c r="AD5606" t="str">
        <f>"2"</f>
        <v>2</v>
      </c>
      <c r="AE5606" t="s">
        <v>55</v>
      </c>
      <c r="AF5606">
        <v>0</v>
      </c>
      <c r="AG5606" t="s">
        <v>56</v>
      </c>
      <c r="AH5606" t="str">
        <f>"Trad IRN"</f>
        <v>Trad IRN</v>
      </c>
      <c r="AI5606" t="str">
        <f>"Bldg IRN"</f>
        <v>Bldg IRN</v>
      </c>
      <c r="AJ5606" t="s">
        <v>48</v>
      </c>
      <c r="AK5606" t="s">
        <v>48</v>
      </c>
      <c r="AL5606" t="s">
        <v>53</v>
      </c>
      <c r="AM5606">
        <v>1140.92</v>
      </c>
      <c r="AN5606">
        <v>1140.92</v>
      </c>
      <c r="AO5606">
        <v>15</v>
      </c>
    </row>
    <row r="5607" spans="1:41" x14ac:dyDescent="0.3">
      <c r="A5607" t="str">
        <f>"Trad IRN"</f>
        <v>Trad IRN</v>
      </c>
      <c r="B5607" t="str">
        <f>"Bldg IRN"</f>
        <v>Bldg IRN</v>
      </c>
      <c r="C5607" t="s">
        <v>41</v>
      </c>
      <c r="D5607" t="s">
        <v>3</v>
      </c>
      <c r="E5607" t="s">
        <v>80</v>
      </c>
      <c r="F5607" t="s">
        <v>81</v>
      </c>
      <c r="G5607" t="s">
        <v>82</v>
      </c>
      <c r="H5607" t="s">
        <v>83</v>
      </c>
      <c r="I5607" t="str">
        <f>"Trad IRN"</f>
        <v>Trad IRN</v>
      </c>
      <c r="J5607" t="s">
        <v>43</v>
      </c>
      <c r="K5607" t="s">
        <v>44</v>
      </c>
      <c r="L5607" t="s">
        <v>45</v>
      </c>
      <c r="M5607" t="s">
        <v>46</v>
      </c>
      <c r="N5607" t="str">
        <f>"09/14/2022"</f>
        <v>09/14/2022</v>
      </c>
      <c r="O5607" t="str">
        <f t="shared" si="553"/>
        <v>12/31/2500</v>
      </c>
      <c r="P5607">
        <v>0.89618900000000001</v>
      </c>
      <c r="Q5607">
        <v>0.89618900000000001</v>
      </c>
      <c r="S5607">
        <v>0</v>
      </c>
      <c r="T5607">
        <v>0.89618900000000001</v>
      </c>
      <c r="U5607">
        <v>0</v>
      </c>
      <c r="V5607" t="str">
        <f>"Trad IRN"</f>
        <v>Trad IRN</v>
      </c>
      <c r="W5607">
        <v>100</v>
      </c>
      <c r="X5607" t="s">
        <v>47</v>
      </c>
      <c r="Z5607" t="s">
        <v>47</v>
      </c>
      <c r="AB5607" t="str">
        <f>"06"</f>
        <v>06</v>
      </c>
      <c r="AC5607" t="s">
        <v>48</v>
      </c>
      <c r="AD5607" t="s">
        <v>49</v>
      </c>
      <c r="AE5607" t="s">
        <v>50</v>
      </c>
      <c r="AF5607">
        <v>0</v>
      </c>
      <c r="AG5607" t="s">
        <v>56</v>
      </c>
      <c r="AH5607" t="str">
        <f>"Trad IRN"</f>
        <v>Trad IRN</v>
      </c>
      <c r="AI5607" t="str">
        <f>"Bldg IRN"</f>
        <v>Bldg IRN</v>
      </c>
      <c r="AJ5607" t="s">
        <v>48</v>
      </c>
      <c r="AK5607" t="s">
        <v>48</v>
      </c>
      <c r="AL5607" t="s">
        <v>53</v>
      </c>
      <c r="AM5607">
        <v>1022.48</v>
      </c>
      <c r="AN5607">
        <v>1140.92</v>
      </c>
      <c r="AO5607">
        <v>15</v>
      </c>
    </row>
    <row r="5608" spans="1:41" x14ac:dyDescent="0.3">
      <c r="A5608" t="str">
        <f>"Trad IRN"</f>
        <v>Trad IRN</v>
      </c>
      <c r="B5608" t="str">
        <f>"Bldg IRN"</f>
        <v>Bldg IRN</v>
      </c>
      <c r="C5608" t="s">
        <v>41</v>
      </c>
      <c r="D5608" t="s">
        <v>3</v>
      </c>
      <c r="E5608" t="s">
        <v>80</v>
      </c>
      <c r="F5608" t="s">
        <v>81</v>
      </c>
      <c r="G5608" t="s">
        <v>82</v>
      </c>
      <c r="H5608" t="s">
        <v>83</v>
      </c>
      <c r="I5608" t="str">
        <f>"Trad IRN"</f>
        <v>Trad IRN</v>
      </c>
      <c r="J5608" t="s">
        <v>43</v>
      </c>
      <c r="K5608" t="s">
        <v>44</v>
      </c>
      <c r="L5608" t="s">
        <v>45</v>
      </c>
      <c r="M5608" t="s">
        <v>46</v>
      </c>
      <c r="N5608" t="str">
        <f t="shared" ref="N5608:N5619" si="554">"08/18/2022"</f>
        <v>08/18/2022</v>
      </c>
      <c r="O5608" t="str">
        <f t="shared" si="553"/>
        <v>12/31/2500</v>
      </c>
      <c r="P5608">
        <v>1</v>
      </c>
      <c r="Q5608">
        <v>1</v>
      </c>
      <c r="R5608">
        <v>1</v>
      </c>
      <c r="S5608">
        <v>1</v>
      </c>
      <c r="T5608">
        <v>1</v>
      </c>
      <c r="U5608">
        <v>0</v>
      </c>
      <c r="V5608" t="str">
        <f>"Trad IRN"</f>
        <v>Trad IRN</v>
      </c>
      <c r="W5608">
        <v>100</v>
      </c>
      <c r="X5608" t="s">
        <v>47</v>
      </c>
      <c r="Z5608" t="s">
        <v>47</v>
      </c>
      <c r="AB5608" t="str">
        <f>"08"</f>
        <v>08</v>
      </c>
      <c r="AC5608" t="str">
        <f>"10"</f>
        <v>10</v>
      </c>
      <c r="AD5608" t="str">
        <f>"2"</f>
        <v>2</v>
      </c>
      <c r="AE5608" t="s">
        <v>50</v>
      </c>
      <c r="AF5608">
        <v>0</v>
      </c>
      <c r="AG5608" t="s">
        <v>56</v>
      </c>
      <c r="AH5608" t="str">
        <f>"Trad IRN"</f>
        <v>Trad IRN</v>
      </c>
      <c r="AI5608" t="str">
        <f>"Bldg IRN"</f>
        <v>Bldg IRN</v>
      </c>
      <c r="AJ5608" t="s">
        <v>48</v>
      </c>
      <c r="AK5608" t="s">
        <v>48</v>
      </c>
      <c r="AL5608" t="s">
        <v>53</v>
      </c>
      <c r="AM5608">
        <v>1140.92</v>
      </c>
      <c r="AN5608">
        <v>1140.92</v>
      </c>
      <c r="AO5608">
        <v>15</v>
      </c>
    </row>
    <row r="5609" spans="1:41" x14ac:dyDescent="0.3">
      <c r="A5609" t="str">
        <f>"Trad IRN"</f>
        <v>Trad IRN</v>
      </c>
      <c r="B5609" t="str">
        <f>"Bldg IRN"</f>
        <v>Bldg IRN</v>
      </c>
      <c r="C5609" t="s">
        <v>41</v>
      </c>
      <c r="D5609" t="s">
        <v>3</v>
      </c>
      <c r="E5609" t="s">
        <v>80</v>
      </c>
      <c r="F5609" t="s">
        <v>81</v>
      </c>
      <c r="G5609" t="s">
        <v>82</v>
      </c>
      <c r="H5609" t="s">
        <v>83</v>
      </c>
      <c r="I5609" t="str">
        <f>"Trad IRN"</f>
        <v>Trad IRN</v>
      </c>
      <c r="J5609" t="s">
        <v>43</v>
      </c>
      <c r="K5609" t="s">
        <v>44</v>
      </c>
      <c r="L5609" t="s">
        <v>45</v>
      </c>
      <c r="M5609" t="s">
        <v>46</v>
      </c>
      <c r="N5609" t="str">
        <f t="shared" si="554"/>
        <v>08/18/2022</v>
      </c>
      <c r="O5609" t="str">
        <f t="shared" si="553"/>
        <v>12/31/2500</v>
      </c>
      <c r="P5609">
        <v>1</v>
      </c>
      <c r="Q5609">
        <v>1</v>
      </c>
      <c r="S5609">
        <v>1</v>
      </c>
      <c r="T5609">
        <v>1</v>
      </c>
      <c r="U5609">
        <v>0</v>
      </c>
      <c r="V5609" t="str">
        <f>"Trad IRN"</f>
        <v>Trad IRN</v>
      </c>
      <c r="W5609">
        <v>100</v>
      </c>
      <c r="X5609" t="s">
        <v>47</v>
      </c>
      <c r="Z5609" t="s">
        <v>47</v>
      </c>
      <c r="AB5609" t="str">
        <f>"06"</f>
        <v>06</v>
      </c>
      <c r="AC5609" t="s">
        <v>48</v>
      </c>
      <c r="AD5609" t="s">
        <v>49</v>
      </c>
      <c r="AE5609" t="s">
        <v>50</v>
      </c>
      <c r="AF5609">
        <v>0</v>
      </c>
      <c r="AG5609" t="s">
        <v>56</v>
      </c>
      <c r="AH5609" t="str">
        <f>"Trad IRN"</f>
        <v>Trad IRN</v>
      </c>
      <c r="AI5609" t="str">
        <f>"Bldg IRN"</f>
        <v>Bldg IRN</v>
      </c>
      <c r="AJ5609" t="s">
        <v>48</v>
      </c>
      <c r="AK5609" t="s">
        <v>48</v>
      </c>
      <c r="AL5609" t="s">
        <v>53</v>
      </c>
      <c r="AM5609">
        <v>1140.92</v>
      </c>
      <c r="AN5609">
        <v>1140.92</v>
      </c>
      <c r="AO5609">
        <v>15</v>
      </c>
    </row>
    <row r="5610" spans="1:41" x14ac:dyDescent="0.3">
      <c r="A5610" t="str">
        <f>"Trad IRN"</f>
        <v>Trad IRN</v>
      </c>
      <c r="B5610" t="str">
        <f>"Bldg IRN"</f>
        <v>Bldg IRN</v>
      </c>
      <c r="C5610" t="s">
        <v>41</v>
      </c>
      <c r="D5610" t="s">
        <v>3</v>
      </c>
      <c r="E5610" t="s">
        <v>80</v>
      </c>
      <c r="F5610" t="s">
        <v>81</v>
      </c>
      <c r="G5610" t="s">
        <v>82</v>
      </c>
      <c r="H5610" t="s">
        <v>83</v>
      </c>
      <c r="I5610" t="str">
        <f>"Trad IRN"</f>
        <v>Trad IRN</v>
      </c>
      <c r="J5610" t="s">
        <v>43</v>
      </c>
      <c r="K5610" t="s">
        <v>44</v>
      </c>
      <c r="L5610" t="s">
        <v>45</v>
      </c>
      <c r="M5610" t="s">
        <v>46</v>
      </c>
      <c r="N5610" t="str">
        <f t="shared" si="554"/>
        <v>08/18/2022</v>
      </c>
      <c r="O5610" t="str">
        <f t="shared" si="553"/>
        <v>12/31/2500</v>
      </c>
      <c r="P5610">
        <v>1</v>
      </c>
      <c r="Q5610">
        <v>1</v>
      </c>
      <c r="S5610">
        <v>1</v>
      </c>
      <c r="T5610">
        <v>1</v>
      </c>
      <c r="U5610">
        <v>0</v>
      </c>
      <c r="V5610" t="str">
        <f>"Trad IRN"</f>
        <v>Trad IRN</v>
      </c>
      <c r="W5610">
        <v>100</v>
      </c>
      <c r="X5610" t="s">
        <v>47</v>
      </c>
      <c r="Z5610" t="s">
        <v>47</v>
      </c>
      <c r="AB5610" t="str">
        <f>"08"</f>
        <v>08</v>
      </c>
      <c r="AC5610" t="s">
        <v>48</v>
      </c>
      <c r="AD5610" t="s">
        <v>49</v>
      </c>
      <c r="AE5610" t="s">
        <v>50</v>
      </c>
      <c r="AF5610">
        <v>0</v>
      </c>
      <c r="AG5610" t="s">
        <v>56</v>
      </c>
      <c r="AH5610" t="str">
        <f>"Trad IRN"</f>
        <v>Trad IRN</v>
      </c>
      <c r="AI5610" t="str">
        <f>"Bldg IRN"</f>
        <v>Bldg IRN</v>
      </c>
      <c r="AJ5610" t="s">
        <v>48</v>
      </c>
      <c r="AK5610" t="s">
        <v>48</v>
      </c>
      <c r="AL5610" t="s">
        <v>53</v>
      </c>
      <c r="AM5610">
        <v>1140.92</v>
      </c>
      <c r="AN5610">
        <v>1140.92</v>
      </c>
      <c r="AO5610">
        <v>15</v>
      </c>
    </row>
    <row r="5611" spans="1:41" x14ac:dyDescent="0.3">
      <c r="A5611" t="str">
        <f>"Trad IRN"</f>
        <v>Trad IRN</v>
      </c>
      <c r="B5611" t="str">
        <f>"Bldg IRN"</f>
        <v>Bldg IRN</v>
      </c>
      <c r="C5611" t="s">
        <v>41</v>
      </c>
      <c r="D5611" t="s">
        <v>3</v>
      </c>
      <c r="E5611" t="s">
        <v>80</v>
      </c>
      <c r="F5611" t="s">
        <v>81</v>
      </c>
      <c r="G5611" t="s">
        <v>82</v>
      </c>
      <c r="H5611" t="s">
        <v>83</v>
      </c>
      <c r="I5611" t="str">
        <f>"Trad IRN"</f>
        <v>Trad IRN</v>
      </c>
      <c r="J5611" t="s">
        <v>43</v>
      </c>
      <c r="K5611" t="s">
        <v>44</v>
      </c>
      <c r="L5611" t="s">
        <v>45</v>
      </c>
      <c r="M5611" t="s">
        <v>46</v>
      </c>
      <c r="N5611" t="str">
        <f t="shared" si="554"/>
        <v>08/18/2022</v>
      </c>
      <c r="O5611" t="str">
        <f t="shared" si="553"/>
        <v>12/31/2500</v>
      </c>
      <c r="P5611">
        <v>1</v>
      </c>
      <c r="Q5611">
        <v>1</v>
      </c>
      <c r="S5611">
        <v>0</v>
      </c>
      <c r="T5611">
        <v>1</v>
      </c>
      <c r="U5611">
        <v>0</v>
      </c>
      <c r="V5611" t="str">
        <f>"Trad IRN"</f>
        <v>Trad IRN</v>
      </c>
      <c r="W5611">
        <v>100</v>
      </c>
      <c r="X5611" t="s">
        <v>47</v>
      </c>
      <c r="Z5611" t="s">
        <v>47</v>
      </c>
      <c r="AB5611" t="str">
        <f>"06"</f>
        <v>06</v>
      </c>
      <c r="AC5611" t="s">
        <v>48</v>
      </c>
      <c r="AD5611" t="s">
        <v>49</v>
      </c>
      <c r="AE5611" t="s">
        <v>50</v>
      </c>
      <c r="AF5611">
        <v>0</v>
      </c>
      <c r="AG5611" t="s">
        <v>56</v>
      </c>
      <c r="AH5611" t="str">
        <f>"Trad IRN"</f>
        <v>Trad IRN</v>
      </c>
      <c r="AI5611" t="str">
        <f>"Bldg IRN"</f>
        <v>Bldg IRN</v>
      </c>
      <c r="AJ5611" t="s">
        <v>48</v>
      </c>
      <c r="AK5611" t="s">
        <v>48</v>
      </c>
      <c r="AL5611" t="s">
        <v>53</v>
      </c>
      <c r="AM5611">
        <v>1140.92</v>
      </c>
      <c r="AN5611">
        <v>1140.92</v>
      </c>
      <c r="AO5611">
        <v>15</v>
      </c>
    </row>
    <row r="5612" spans="1:41" x14ac:dyDescent="0.3">
      <c r="A5612" t="str">
        <f>"Trad IRN"</f>
        <v>Trad IRN</v>
      </c>
      <c r="B5612" t="str">
        <f>"Bldg IRN"</f>
        <v>Bldg IRN</v>
      </c>
      <c r="C5612" t="s">
        <v>41</v>
      </c>
      <c r="D5612" t="s">
        <v>3</v>
      </c>
      <c r="E5612" t="s">
        <v>80</v>
      </c>
      <c r="F5612" t="s">
        <v>81</v>
      </c>
      <c r="G5612" t="s">
        <v>82</v>
      </c>
      <c r="H5612" t="s">
        <v>83</v>
      </c>
      <c r="I5612" t="str">
        <f>"Trad IRN"</f>
        <v>Trad IRN</v>
      </c>
      <c r="J5612" t="s">
        <v>43</v>
      </c>
      <c r="K5612" t="s">
        <v>44</v>
      </c>
      <c r="L5612" t="s">
        <v>45</v>
      </c>
      <c r="M5612" t="s">
        <v>46</v>
      </c>
      <c r="N5612" t="str">
        <f t="shared" si="554"/>
        <v>08/18/2022</v>
      </c>
      <c r="O5612" t="str">
        <f t="shared" si="553"/>
        <v>12/31/2500</v>
      </c>
      <c r="P5612">
        <v>1</v>
      </c>
      <c r="Q5612">
        <v>1</v>
      </c>
      <c r="S5612">
        <v>0</v>
      </c>
      <c r="T5612">
        <v>1</v>
      </c>
      <c r="U5612">
        <v>0</v>
      </c>
      <c r="V5612" t="str">
        <f>"Trad IRN"</f>
        <v>Trad IRN</v>
      </c>
      <c r="W5612">
        <v>100</v>
      </c>
      <c r="X5612" t="s">
        <v>47</v>
      </c>
      <c r="Z5612" t="s">
        <v>47</v>
      </c>
      <c r="AB5612" t="str">
        <f>"06"</f>
        <v>06</v>
      </c>
      <c r="AC5612" t="s">
        <v>48</v>
      </c>
      <c r="AD5612" t="s">
        <v>49</v>
      </c>
      <c r="AE5612" t="s">
        <v>55</v>
      </c>
      <c r="AF5612">
        <v>2</v>
      </c>
      <c r="AG5612" t="s">
        <v>56</v>
      </c>
      <c r="AH5612" t="str">
        <f>"Trad IRN"</f>
        <v>Trad IRN</v>
      </c>
      <c r="AI5612" t="str">
        <f>"Bldg IRN"</f>
        <v>Bldg IRN</v>
      </c>
      <c r="AJ5612" t="s">
        <v>48</v>
      </c>
      <c r="AK5612" t="s">
        <v>48</v>
      </c>
      <c r="AL5612" t="s">
        <v>53</v>
      </c>
      <c r="AM5612">
        <v>1140.92</v>
      </c>
      <c r="AN5612">
        <v>1140.92</v>
      </c>
      <c r="AO5612">
        <v>15</v>
      </c>
    </row>
    <row r="5613" spans="1:41" x14ac:dyDescent="0.3">
      <c r="A5613" t="str">
        <f>"Trad IRN"</f>
        <v>Trad IRN</v>
      </c>
      <c r="B5613" t="str">
        <f>"Bldg IRN"</f>
        <v>Bldg IRN</v>
      </c>
      <c r="C5613" t="s">
        <v>41</v>
      </c>
      <c r="D5613" t="s">
        <v>3</v>
      </c>
      <c r="E5613" t="s">
        <v>80</v>
      </c>
      <c r="F5613" t="s">
        <v>81</v>
      </c>
      <c r="G5613" t="s">
        <v>82</v>
      </c>
      <c r="H5613" t="s">
        <v>83</v>
      </c>
      <c r="I5613" t="str">
        <f>"Trad IRN"</f>
        <v>Trad IRN</v>
      </c>
      <c r="J5613" t="s">
        <v>43</v>
      </c>
      <c r="K5613" t="s">
        <v>44</v>
      </c>
      <c r="L5613" t="s">
        <v>45</v>
      </c>
      <c r="M5613" t="s">
        <v>46</v>
      </c>
      <c r="N5613" t="str">
        <f t="shared" si="554"/>
        <v>08/18/2022</v>
      </c>
      <c r="O5613" t="str">
        <f t="shared" si="553"/>
        <v>12/31/2500</v>
      </c>
      <c r="P5613">
        <v>1</v>
      </c>
      <c r="Q5613">
        <v>1</v>
      </c>
      <c r="S5613">
        <v>0</v>
      </c>
      <c r="T5613">
        <v>1</v>
      </c>
      <c r="U5613">
        <v>0</v>
      </c>
      <c r="V5613" t="str">
        <f>"Trad IRN"</f>
        <v>Trad IRN</v>
      </c>
      <c r="W5613">
        <v>100</v>
      </c>
      <c r="X5613" t="s">
        <v>47</v>
      </c>
      <c r="Z5613" t="s">
        <v>47</v>
      </c>
      <c r="AB5613" t="str">
        <f>"07"</f>
        <v>07</v>
      </c>
      <c r="AC5613" t="s">
        <v>48</v>
      </c>
      <c r="AD5613" t="s">
        <v>49</v>
      </c>
      <c r="AE5613" t="s">
        <v>50</v>
      </c>
      <c r="AF5613">
        <v>0</v>
      </c>
      <c r="AG5613" t="s">
        <v>56</v>
      </c>
      <c r="AH5613" t="str">
        <f>"Trad IRN"</f>
        <v>Trad IRN</v>
      </c>
      <c r="AI5613" t="str">
        <f>"Bldg IRN"</f>
        <v>Bldg IRN</v>
      </c>
      <c r="AJ5613" t="s">
        <v>48</v>
      </c>
      <c r="AK5613" t="s">
        <v>48</v>
      </c>
      <c r="AL5613" t="s">
        <v>53</v>
      </c>
      <c r="AM5613">
        <v>1140.92</v>
      </c>
      <c r="AN5613">
        <v>1140.92</v>
      </c>
      <c r="AO5613">
        <v>15</v>
      </c>
    </row>
    <row r="5614" spans="1:41" x14ac:dyDescent="0.3">
      <c r="A5614" t="str">
        <f>"Trad IRN"</f>
        <v>Trad IRN</v>
      </c>
      <c r="B5614" t="str">
        <f>"Bldg IRN"</f>
        <v>Bldg IRN</v>
      </c>
      <c r="C5614" t="s">
        <v>41</v>
      </c>
      <c r="D5614" t="s">
        <v>3</v>
      </c>
      <c r="E5614" t="s">
        <v>80</v>
      </c>
      <c r="F5614" t="s">
        <v>81</v>
      </c>
      <c r="G5614" t="s">
        <v>82</v>
      </c>
      <c r="H5614" t="s">
        <v>83</v>
      </c>
      <c r="I5614" t="str">
        <f>"Trad IRN"</f>
        <v>Trad IRN</v>
      </c>
      <c r="J5614" t="s">
        <v>43</v>
      </c>
      <c r="K5614" t="s">
        <v>44</v>
      </c>
      <c r="L5614" t="s">
        <v>45</v>
      </c>
      <c r="M5614" t="s">
        <v>46</v>
      </c>
      <c r="N5614" t="str">
        <f t="shared" si="554"/>
        <v>08/18/2022</v>
      </c>
      <c r="O5614" t="str">
        <f t="shared" si="553"/>
        <v>12/31/2500</v>
      </c>
      <c r="P5614">
        <v>1</v>
      </c>
      <c r="Q5614">
        <v>1</v>
      </c>
      <c r="S5614">
        <v>0</v>
      </c>
      <c r="T5614">
        <v>1</v>
      </c>
      <c r="U5614">
        <v>0</v>
      </c>
      <c r="V5614" t="str">
        <f>"Trad IRN"</f>
        <v>Trad IRN</v>
      </c>
      <c r="W5614">
        <v>100</v>
      </c>
      <c r="X5614" t="s">
        <v>47</v>
      </c>
      <c r="Z5614" t="s">
        <v>47</v>
      </c>
      <c r="AB5614" t="str">
        <f>"06"</f>
        <v>06</v>
      </c>
      <c r="AC5614" t="s">
        <v>48</v>
      </c>
      <c r="AD5614" t="s">
        <v>49</v>
      </c>
      <c r="AE5614" t="s">
        <v>50</v>
      </c>
      <c r="AF5614">
        <v>2</v>
      </c>
      <c r="AG5614" t="s">
        <v>56</v>
      </c>
      <c r="AH5614" t="str">
        <f>"Trad IRN"</f>
        <v>Trad IRN</v>
      </c>
      <c r="AI5614" t="str">
        <f>"Bldg IRN"</f>
        <v>Bldg IRN</v>
      </c>
      <c r="AJ5614" t="s">
        <v>48</v>
      </c>
      <c r="AK5614" t="s">
        <v>48</v>
      </c>
      <c r="AL5614" t="s">
        <v>53</v>
      </c>
      <c r="AM5614">
        <v>1140.92</v>
      </c>
      <c r="AN5614">
        <v>1140.92</v>
      </c>
      <c r="AO5614">
        <v>15</v>
      </c>
    </row>
    <row r="5615" spans="1:41" x14ac:dyDescent="0.3">
      <c r="A5615" t="str">
        <f>"Trad IRN"</f>
        <v>Trad IRN</v>
      </c>
      <c r="B5615" t="str">
        <f>"Bldg IRN"</f>
        <v>Bldg IRN</v>
      </c>
      <c r="C5615" t="s">
        <v>41</v>
      </c>
      <c r="D5615" t="s">
        <v>3</v>
      </c>
      <c r="E5615" t="s">
        <v>80</v>
      </c>
      <c r="F5615" t="s">
        <v>81</v>
      </c>
      <c r="G5615" t="s">
        <v>82</v>
      </c>
      <c r="H5615" t="s">
        <v>83</v>
      </c>
      <c r="I5615" t="str">
        <f>"Trad IRN"</f>
        <v>Trad IRN</v>
      </c>
      <c r="J5615" t="s">
        <v>43</v>
      </c>
      <c r="K5615" t="s">
        <v>44</v>
      </c>
      <c r="L5615" t="s">
        <v>45</v>
      </c>
      <c r="M5615" t="s">
        <v>46</v>
      </c>
      <c r="N5615" t="str">
        <f t="shared" si="554"/>
        <v>08/18/2022</v>
      </c>
      <c r="O5615" t="str">
        <f t="shared" si="553"/>
        <v>12/31/2500</v>
      </c>
      <c r="P5615">
        <v>1</v>
      </c>
      <c r="Q5615">
        <v>1</v>
      </c>
      <c r="S5615">
        <v>0</v>
      </c>
      <c r="T5615">
        <v>1</v>
      </c>
      <c r="U5615">
        <v>0</v>
      </c>
      <c r="V5615" t="str">
        <f>"Trad IRN"</f>
        <v>Trad IRN</v>
      </c>
      <c r="W5615">
        <v>100</v>
      </c>
      <c r="X5615" t="s">
        <v>47</v>
      </c>
      <c r="Z5615" t="s">
        <v>47</v>
      </c>
      <c r="AB5615" t="str">
        <f>"07"</f>
        <v>07</v>
      </c>
      <c r="AC5615" t="s">
        <v>48</v>
      </c>
      <c r="AD5615" t="s">
        <v>49</v>
      </c>
      <c r="AE5615" t="s">
        <v>50</v>
      </c>
      <c r="AF5615">
        <v>0</v>
      </c>
      <c r="AG5615" t="s">
        <v>56</v>
      </c>
      <c r="AH5615" t="str">
        <f>"Trad IRN"</f>
        <v>Trad IRN</v>
      </c>
      <c r="AI5615" t="str">
        <f>"Bldg IRN"</f>
        <v>Bldg IRN</v>
      </c>
      <c r="AJ5615" t="s">
        <v>48</v>
      </c>
      <c r="AK5615" t="s">
        <v>48</v>
      </c>
      <c r="AL5615" t="s">
        <v>53</v>
      </c>
      <c r="AM5615">
        <v>1140.92</v>
      </c>
      <c r="AN5615">
        <v>1140.92</v>
      </c>
      <c r="AO5615">
        <v>15</v>
      </c>
    </row>
    <row r="5616" spans="1:41" x14ac:dyDescent="0.3">
      <c r="A5616" t="str">
        <f>"Trad IRN"</f>
        <v>Trad IRN</v>
      </c>
      <c r="B5616" t="str">
        <f>"Bldg IRN"</f>
        <v>Bldg IRN</v>
      </c>
      <c r="C5616" t="s">
        <v>41</v>
      </c>
      <c r="D5616" t="s">
        <v>3</v>
      </c>
      <c r="E5616" t="s">
        <v>80</v>
      </c>
      <c r="F5616" t="s">
        <v>81</v>
      </c>
      <c r="G5616" t="s">
        <v>82</v>
      </c>
      <c r="H5616" t="s">
        <v>83</v>
      </c>
      <c r="I5616" t="str">
        <f>"Trad IRN"</f>
        <v>Trad IRN</v>
      </c>
      <c r="J5616" t="s">
        <v>43</v>
      </c>
      <c r="K5616" t="s">
        <v>44</v>
      </c>
      <c r="L5616" t="s">
        <v>45</v>
      </c>
      <c r="M5616" t="s">
        <v>46</v>
      </c>
      <c r="N5616" t="str">
        <f t="shared" si="554"/>
        <v>08/18/2022</v>
      </c>
      <c r="O5616" t="str">
        <f t="shared" si="553"/>
        <v>12/31/2500</v>
      </c>
      <c r="P5616">
        <v>1</v>
      </c>
      <c r="Q5616">
        <v>1</v>
      </c>
      <c r="S5616">
        <v>1</v>
      </c>
      <c r="T5616">
        <v>1</v>
      </c>
      <c r="U5616">
        <v>0</v>
      </c>
      <c r="V5616" t="str">
        <f>"Trad IRN"</f>
        <v>Trad IRN</v>
      </c>
      <c r="W5616">
        <v>100</v>
      </c>
      <c r="X5616" t="s">
        <v>47</v>
      </c>
      <c r="Z5616" t="s">
        <v>47</v>
      </c>
      <c r="AB5616" t="str">
        <f>"06"</f>
        <v>06</v>
      </c>
      <c r="AC5616" t="s">
        <v>48</v>
      </c>
      <c r="AD5616" t="s">
        <v>49</v>
      </c>
      <c r="AE5616" t="s">
        <v>50</v>
      </c>
      <c r="AF5616">
        <v>0</v>
      </c>
      <c r="AG5616" t="s">
        <v>56</v>
      </c>
      <c r="AH5616" t="str">
        <f>"Trad IRN"</f>
        <v>Trad IRN</v>
      </c>
      <c r="AI5616" t="str">
        <f>"Bldg IRN"</f>
        <v>Bldg IRN</v>
      </c>
      <c r="AJ5616" t="s">
        <v>48</v>
      </c>
      <c r="AK5616" t="s">
        <v>48</v>
      </c>
      <c r="AL5616" t="s">
        <v>53</v>
      </c>
      <c r="AM5616">
        <v>1140.92</v>
      </c>
      <c r="AN5616">
        <v>1140.92</v>
      </c>
      <c r="AO5616">
        <v>15</v>
      </c>
    </row>
    <row r="5617" spans="1:41" x14ac:dyDescent="0.3">
      <c r="A5617" t="str">
        <f>"Trad IRN"</f>
        <v>Trad IRN</v>
      </c>
      <c r="B5617" t="str">
        <f>"Bldg IRN"</f>
        <v>Bldg IRN</v>
      </c>
      <c r="C5617" t="s">
        <v>41</v>
      </c>
      <c r="D5617" t="s">
        <v>3</v>
      </c>
      <c r="E5617" t="s">
        <v>80</v>
      </c>
      <c r="F5617" t="s">
        <v>81</v>
      </c>
      <c r="G5617" t="s">
        <v>82</v>
      </c>
      <c r="H5617" t="s">
        <v>83</v>
      </c>
      <c r="I5617" t="str">
        <f>"Trad IRN"</f>
        <v>Trad IRN</v>
      </c>
      <c r="J5617" t="s">
        <v>43</v>
      </c>
      <c r="K5617" t="s">
        <v>44</v>
      </c>
      <c r="L5617" t="s">
        <v>45</v>
      </c>
      <c r="M5617" t="s">
        <v>46</v>
      </c>
      <c r="N5617" t="str">
        <f t="shared" si="554"/>
        <v>08/18/2022</v>
      </c>
      <c r="O5617" t="str">
        <f t="shared" si="553"/>
        <v>12/31/2500</v>
      </c>
      <c r="P5617">
        <v>1</v>
      </c>
      <c r="Q5617">
        <v>1</v>
      </c>
      <c r="S5617">
        <v>1</v>
      </c>
      <c r="T5617">
        <v>1</v>
      </c>
      <c r="U5617">
        <v>0</v>
      </c>
      <c r="V5617" t="str">
        <f>"Trad IRN"</f>
        <v>Trad IRN</v>
      </c>
      <c r="W5617">
        <v>100</v>
      </c>
      <c r="X5617" t="s">
        <v>47</v>
      </c>
      <c r="Z5617" t="s">
        <v>47</v>
      </c>
      <c r="AB5617" t="str">
        <f>"08"</f>
        <v>08</v>
      </c>
      <c r="AC5617" t="s">
        <v>48</v>
      </c>
      <c r="AD5617" t="s">
        <v>49</v>
      </c>
      <c r="AE5617" t="s">
        <v>50</v>
      </c>
      <c r="AF5617">
        <v>0</v>
      </c>
      <c r="AG5617" t="s">
        <v>56</v>
      </c>
      <c r="AH5617" t="str">
        <f>"Trad IRN"</f>
        <v>Trad IRN</v>
      </c>
      <c r="AI5617" t="str">
        <f>"Bldg IRN"</f>
        <v>Bldg IRN</v>
      </c>
      <c r="AJ5617" t="s">
        <v>48</v>
      </c>
      <c r="AK5617" t="s">
        <v>48</v>
      </c>
      <c r="AL5617" t="s">
        <v>53</v>
      </c>
      <c r="AM5617">
        <v>1140.92</v>
      </c>
      <c r="AN5617">
        <v>1140.92</v>
      </c>
      <c r="AO5617">
        <v>15</v>
      </c>
    </row>
    <row r="5618" spans="1:41" x14ac:dyDescent="0.3">
      <c r="A5618" t="str">
        <f>"Trad IRN"</f>
        <v>Trad IRN</v>
      </c>
      <c r="B5618" t="str">
        <f>"Bldg IRN"</f>
        <v>Bldg IRN</v>
      </c>
      <c r="C5618" t="s">
        <v>41</v>
      </c>
      <c r="D5618" t="s">
        <v>3</v>
      </c>
      <c r="E5618" t="s">
        <v>80</v>
      </c>
      <c r="F5618" t="s">
        <v>81</v>
      </c>
      <c r="G5618" t="s">
        <v>82</v>
      </c>
      <c r="H5618" t="s">
        <v>83</v>
      </c>
      <c r="I5618" t="str">
        <f>"Trad IRN"</f>
        <v>Trad IRN</v>
      </c>
      <c r="J5618" t="s">
        <v>43</v>
      </c>
      <c r="K5618" t="s">
        <v>44</v>
      </c>
      <c r="L5618" t="s">
        <v>45</v>
      </c>
      <c r="M5618" t="s">
        <v>46</v>
      </c>
      <c r="N5618" t="str">
        <f t="shared" si="554"/>
        <v>08/18/2022</v>
      </c>
      <c r="O5618" t="str">
        <f t="shared" si="553"/>
        <v>12/31/2500</v>
      </c>
      <c r="P5618">
        <v>1</v>
      </c>
      <c r="Q5618">
        <v>1</v>
      </c>
      <c r="S5618">
        <v>1</v>
      </c>
      <c r="T5618">
        <v>1</v>
      </c>
      <c r="U5618">
        <v>0</v>
      </c>
      <c r="V5618" t="str">
        <f>"Trad IRN"</f>
        <v>Trad IRN</v>
      </c>
      <c r="W5618">
        <v>100</v>
      </c>
      <c r="X5618" t="s">
        <v>47</v>
      </c>
      <c r="Z5618" t="s">
        <v>47</v>
      </c>
      <c r="AB5618" t="str">
        <f>"06"</f>
        <v>06</v>
      </c>
      <c r="AC5618" t="s">
        <v>48</v>
      </c>
      <c r="AD5618" t="s">
        <v>49</v>
      </c>
      <c r="AE5618" t="s">
        <v>50</v>
      </c>
      <c r="AF5618">
        <v>0</v>
      </c>
      <c r="AG5618" t="s">
        <v>56</v>
      </c>
      <c r="AH5618" t="str">
        <f>"Trad IRN"</f>
        <v>Trad IRN</v>
      </c>
      <c r="AI5618" t="str">
        <f>"Bldg IRN"</f>
        <v>Bldg IRN</v>
      </c>
      <c r="AJ5618" t="s">
        <v>48</v>
      </c>
      <c r="AK5618" t="s">
        <v>48</v>
      </c>
      <c r="AL5618" t="s">
        <v>53</v>
      </c>
      <c r="AM5618">
        <v>1140.92</v>
      </c>
      <c r="AN5618">
        <v>1140.92</v>
      </c>
      <c r="AO5618">
        <v>15</v>
      </c>
    </row>
    <row r="5619" spans="1:41" x14ac:dyDescent="0.3">
      <c r="A5619" t="str">
        <f>"Trad IRN"</f>
        <v>Trad IRN</v>
      </c>
      <c r="B5619" t="str">
        <f>"Bldg IRN"</f>
        <v>Bldg IRN</v>
      </c>
      <c r="C5619" t="s">
        <v>41</v>
      </c>
      <c r="D5619" t="s">
        <v>3</v>
      </c>
      <c r="E5619" t="s">
        <v>80</v>
      </c>
      <c r="F5619" t="s">
        <v>81</v>
      </c>
      <c r="G5619" t="s">
        <v>82</v>
      </c>
      <c r="H5619" t="s">
        <v>83</v>
      </c>
      <c r="I5619" t="str">
        <f>"Trad IRN"</f>
        <v>Trad IRN</v>
      </c>
      <c r="J5619" t="s">
        <v>43</v>
      </c>
      <c r="K5619" t="s">
        <v>44</v>
      </c>
      <c r="L5619" t="s">
        <v>45</v>
      </c>
      <c r="M5619" t="s">
        <v>46</v>
      </c>
      <c r="N5619" t="str">
        <f t="shared" si="554"/>
        <v>08/18/2022</v>
      </c>
      <c r="O5619" t="str">
        <f t="shared" si="553"/>
        <v>12/31/2500</v>
      </c>
      <c r="P5619">
        <v>1</v>
      </c>
      <c r="Q5619">
        <v>1</v>
      </c>
      <c r="R5619">
        <v>1</v>
      </c>
      <c r="S5619">
        <v>0</v>
      </c>
      <c r="T5619">
        <v>1</v>
      </c>
      <c r="U5619">
        <v>0</v>
      </c>
      <c r="V5619" t="str">
        <f>"Trad IRN"</f>
        <v>Trad IRN</v>
      </c>
      <c r="W5619">
        <v>100</v>
      </c>
      <c r="X5619" t="s">
        <v>47</v>
      </c>
      <c r="Z5619" t="s">
        <v>47</v>
      </c>
      <c r="AB5619" t="str">
        <f>"07"</f>
        <v>07</v>
      </c>
      <c r="AC5619" t="str">
        <f>"10"</f>
        <v>10</v>
      </c>
      <c r="AD5619" t="str">
        <f>"2"</f>
        <v>2</v>
      </c>
      <c r="AE5619" t="s">
        <v>55</v>
      </c>
      <c r="AF5619">
        <v>0</v>
      </c>
      <c r="AG5619" t="s">
        <v>56</v>
      </c>
      <c r="AH5619" t="str">
        <f>"Trad IRN"</f>
        <v>Trad IRN</v>
      </c>
      <c r="AI5619" t="str">
        <f>"Bldg IRN"</f>
        <v>Bldg IRN</v>
      </c>
      <c r="AJ5619" t="s">
        <v>48</v>
      </c>
      <c r="AK5619" t="s">
        <v>48</v>
      </c>
      <c r="AL5619" t="s">
        <v>53</v>
      </c>
      <c r="AM5619">
        <v>1140.92</v>
      </c>
      <c r="AN5619">
        <v>1140.92</v>
      </c>
      <c r="AO5619">
        <v>15</v>
      </c>
    </row>
    <row r="5620" spans="1:41" x14ac:dyDescent="0.3">
      <c r="A5620" t="str">
        <f>"Trad IRN"</f>
        <v>Trad IRN</v>
      </c>
      <c r="B5620" t="str">
        <f>"Bldg IRN"</f>
        <v>Bldg IRN</v>
      </c>
      <c r="C5620" t="s">
        <v>41</v>
      </c>
      <c r="D5620" t="s">
        <v>3</v>
      </c>
      <c r="E5620" t="s">
        <v>80</v>
      </c>
      <c r="F5620" t="s">
        <v>81</v>
      </c>
      <c r="G5620" t="s">
        <v>82</v>
      </c>
      <c r="H5620" t="s">
        <v>83</v>
      </c>
      <c r="I5620" t="str">
        <f>"Trad IRN"</f>
        <v>Trad IRN</v>
      </c>
      <c r="J5620" t="s">
        <v>43</v>
      </c>
      <c r="K5620" t="s">
        <v>44</v>
      </c>
      <c r="L5620" t="s">
        <v>45</v>
      </c>
      <c r="M5620" t="s">
        <v>46</v>
      </c>
      <c r="N5620" t="str">
        <f>"12/12/2022"</f>
        <v>12/12/2022</v>
      </c>
      <c r="O5620" t="str">
        <f t="shared" si="553"/>
        <v>12/31/2500</v>
      </c>
      <c r="P5620">
        <v>0.57672800000000002</v>
      </c>
      <c r="Q5620">
        <v>0.57672800000000002</v>
      </c>
      <c r="R5620">
        <v>0.57672800000000002</v>
      </c>
      <c r="S5620">
        <v>0</v>
      </c>
      <c r="T5620">
        <v>0.57672800000000002</v>
      </c>
      <c r="U5620">
        <v>0</v>
      </c>
      <c r="V5620" t="str">
        <f>"Trad IRN"</f>
        <v>Trad IRN</v>
      </c>
      <c r="W5620">
        <v>100</v>
      </c>
      <c r="X5620" t="s">
        <v>47</v>
      </c>
      <c r="Z5620" t="s">
        <v>47</v>
      </c>
      <c r="AB5620" t="str">
        <f>"07"</f>
        <v>07</v>
      </c>
      <c r="AC5620" t="str">
        <f>"10"</f>
        <v>10</v>
      </c>
      <c r="AD5620" t="str">
        <f>"2"</f>
        <v>2</v>
      </c>
      <c r="AE5620" t="s">
        <v>55</v>
      </c>
      <c r="AF5620">
        <v>0</v>
      </c>
      <c r="AG5620" t="s">
        <v>56</v>
      </c>
      <c r="AH5620" t="str">
        <f>"Trad IRN"</f>
        <v>Trad IRN</v>
      </c>
      <c r="AI5620" t="str">
        <f>"Bldg IRN"</f>
        <v>Bldg IRN</v>
      </c>
      <c r="AJ5620" t="s">
        <v>48</v>
      </c>
      <c r="AK5620" t="s">
        <v>48</v>
      </c>
      <c r="AL5620" t="s">
        <v>53</v>
      </c>
      <c r="AM5620">
        <v>658</v>
      </c>
      <c r="AN5620">
        <v>1140.92</v>
      </c>
      <c r="AO5620">
        <v>15</v>
      </c>
    </row>
    <row r="5621" spans="1:41" x14ac:dyDescent="0.3">
      <c r="A5621" t="str">
        <f>"Trad IRN"</f>
        <v>Trad IRN</v>
      </c>
      <c r="B5621" t="str">
        <f>"Bldg IRN"</f>
        <v>Bldg IRN</v>
      </c>
      <c r="C5621" t="s">
        <v>41</v>
      </c>
      <c r="D5621" t="s">
        <v>3</v>
      </c>
      <c r="E5621" t="s">
        <v>80</v>
      </c>
      <c r="F5621" t="s">
        <v>81</v>
      </c>
      <c r="G5621" t="s">
        <v>82</v>
      </c>
      <c r="H5621" t="s">
        <v>83</v>
      </c>
      <c r="I5621" t="str">
        <f>"Trad IRN"</f>
        <v>Trad IRN</v>
      </c>
      <c r="J5621" t="s">
        <v>43</v>
      </c>
      <c r="K5621" t="s">
        <v>44</v>
      </c>
      <c r="L5621" t="s">
        <v>45</v>
      </c>
      <c r="M5621" t="s">
        <v>46</v>
      </c>
      <c r="N5621" t="str">
        <f>"08/18/2022"</f>
        <v>08/18/2022</v>
      </c>
      <c r="O5621" t="str">
        <f t="shared" si="553"/>
        <v>12/31/2500</v>
      </c>
      <c r="P5621">
        <v>1</v>
      </c>
      <c r="Q5621">
        <v>1</v>
      </c>
      <c r="S5621">
        <v>1</v>
      </c>
      <c r="T5621">
        <v>1</v>
      </c>
      <c r="U5621">
        <v>0</v>
      </c>
      <c r="V5621" t="str">
        <f>"Trad IRN"</f>
        <v>Trad IRN</v>
      </c>
      <c r="W5621">
        <v>100</v>
      </c>
      <c r="X5621" t="s">
        <v>47</v>
      </c>
      <c r="Z5621" t="s">
        <v>47</v>
      </c>
      <c r="AB5621" t="str">
        <f>"07"</f>
        <v>07</v>
      </c>
      <c r="AC5621" t="s">
        <v>48</v>
      </c>
      <c r="AD5621" t="s">
        <v>49</v>
      </c>
      <c r="AE5621" t="s">
        <v>50</v>
      </c>
      <c r="AF5621">
        <v>0</v>
      </c>
      <c r="AG5621" t="s">
        <v>56</v>
      </c>
      <c r="AH5621" t="str">
        <f>"Trad IRN"</f>
        <v>Trad IRN</v>
      </c>
      <c r="AI5621" t="str">
        <f>"Bldg IRN"</f>
        <v>Bldg IRN</v>
      </c>
      <c r="AJ5621" t="s">
        <v>48</v>
      </c>
      <c r="AK5621" t="s">
        <v>48</v>
      </c>
      <c r="AL5621" t="s">
        <v>53</v>
      </c>
      <c r="AM5621">
        <v>1140.92</v>
      </c>
      <c r="AN5621">
        <v>1140.92</v>
      </c>
      <c r="AO5621">
        <v>15</v>
      </c>
    </row>
    <row r="5622" spans="1:41" x14ac:dyDescent="0.3">
      <c r="A5622" t="str">
        <f>"Trad IRN"</f>
        <v>Trad IRN</v>
      </c>
      <c r="B5622" t="str">
        <f>"Bldg IRN"</f>
        <v>Bldg IRN</v>
      </c>
      <c r="C5622" t="s">
        <v>41</v>
      </c>
      <c r="D5622" t="s">
        <v>3</v>
      </c>
      <c r="E5622" t="s">
        <v>80</v>
      </c>
      <c r="F5622" t="s">
        <v>81</v>
      </c>
      <c r="G5622" t="s">
        <v>82</v>
      </c>
      <c r="H5622" t="s">
        <v>83</v>
      </c>
      <c r="I5622" t="str">
        <f>"Trad IRN"</f>
        <v>Trad IRN</v>
      </c>
      <c r="J5622" t="s">
        <v>43</v>
      </c>
      <c r="K5622" t="s">
        <v>44</v>
      </c>
      <c r="L5622" t="s">
        <v>45</v>
      </c>
      <c r="M5622" t="s">
        <v>46</v>
      </c>
      <c r="N5622" t="str">
        <f>"08/18/2022"</f>
        <v>08/18/2022</v>
      </c>
      <c r="O5622" t="str">
        <f t="shared" si="553"/>
        <v>12/31/2500</v>
      </c>
      <c r="P5622">
        <v>1</v>
      </c>
      <c r="Q5622">
        <v>1</v>
      </c>
      <c r="S5622">
        <v>1</v>
      </c>
      <c r="T5622">
        <v>1</v>
      </c>
      <c r="U5622">
        <v>0</v>
      </c>
      <c r="V5622" t="str">
        <f>"Trad IRN"</f>
        <v>Trad IRN</v>
      </c>
      <c r="W5622">
        <v>100</v>
      </c>
      <c r="X5622" t="s">
        <v>47</v>
      </c>
      <c r="Z5622" t="s">
        <v>47</v>
      </c>
      <c r="AB5622" t="str">
        <f>"06"</f>
        <v>06</v>
      </c>
      <c r="AC5622" t="s">
        <v>48</v>
      </c>
      <c r="AD5622" t="s">
        <v>49</v>
      </c>
      <c r="AE5622" t="s">
        <v>50</v>
      </c>
      <c r="AF5622">
        <v>0</v>
      </c>
      <c r="AG5622" t="s">
        <v>56</v>
      </c>
      <c r="AH5622" t="str">
        <f>"Trad IRN"</f>
        <v>Trad IRN</v>
      </c>
      <c r="AI5622" t="str">
        <f>"Bldg IRN"</f>
        <v>Bldg IRN</v>
      </c>
      <c r="AJ5622" t="s">
        <v>48</v>
      </c>
      <c r="AK5622" t="s">
        <v>48</v>
      </c>
      <c r="AL5622" t="s">
        <v>53</v>
      </c>
      <c r="AM5622">
        <v>1140.92</v>
      </c>
      <c r="AN5622">
        <v>1140.92</v>
      </c>
      <c r="AO5622">
        <v>15</v>
      </c>
    </row>
    <row r="5623" spans="1:41" x14ac:dyDescent="0.3">
      <c r="A5623" t="str">
        <f>"Trad IRN"</f>
        <v>Trad IRN</v>
      </c>
      <c r="B5623" t="str">
        <f>"Bldg IRN"</f>
        <v>Bldg IRN</v>
      </c>
      <c r="C5623" t="s">
        <v>41</v>
      </c>
      <c r="D5623" t="s">
        <v>3</v>
      </c>
      <c r="E5623" t="s">
        <v>80</v>
      </c>
      <c r="F5623" t="s">
        <v>81</v>
      </c>
      <c r="G5623" t="s">
        <v>82</v>
      </c>
      <c r="H5623" t="s">
        <v>83</v>
      </c>
      <c r="I5623" t="str">
        <f>"Trad IRN"</f>
        <v>Trad IRN</v>
      </c>
      <c r="J5623" t="s">
        <v>43</v>
      </c>
      <c r="K5623" t="s">
        <v>44</v>
      </c>
      <c r="L5623" t="s">
        <v>45</v>
      </c>
      <c r="M5623" t="s">
        <v>46</v>
      </c>
      <c r="N5623" t="str">
        <f>"11/29/2022"</f>
        <v>11/29/2022</v>
      </c>
      <c r="O5623" t="str">
        <f>"01/03/2023"</f>
        <v>01/03/2023</v>
      </c>
      <c r="P5623">
        <v>9.8044000000000006E-2</v>
      </c>
      <c r="Q5623">
        <v>9.8044000000000006E-2</v>
      </c>
      <c r="S5623">
        <v>0</v>
      </c>
      <c r="T5623">
        <v>9.8044000000000006E-2</v>
      </c>
      <c r="U5623">
        <v>0</v>
      </c>
      <c r="V5623" t="str">
        <f>"Trad IRN"</f>
        <v>Trad IRN</v>
      </c>
      <c r="W5623">
        <v>100</v>
      </c>
      <c r="X5623" t="s">
        <v>47</v>
      </c>
      <c r="Z5623" t="s">
        <v>47</v>
      </c>
      <c r="AB5623" t="str">
        <f>"06"</f>
        <v>06</v>
      </c>
      <c r="AC5623" t="s">
        <v>48</v>
      </c>
      <c r="AD5623" t="s">
        <v>49</v>
      </c>
      <c r="AE5623" t="s">
        <v>55</v>
      </c>
      <c r="AF5623">
        <v>0</v>
      </c>
      <c r="AG5623" t="s">
        <v>56</v>
      </c>
      <c r="AH5623" t="str">
        <f>"Trad IRN"</f>
        <v>Trad IRN</v>
      </c>
      <c r="AI5623" t="str">
        <f>"Bldg IRN"</f>
        <v>Bldg IRN</v>
      </c>
      <c r="AJ5623" t="s">
        <v>48</v>
      </c>
      <c r="AK5623" t="s">
        <v>48</v>
      </c>
      <c r="AL5623" t="s">
        <v>53</v>
      </c>
      <c r="AM5623">
        <v>111.86</v>
      </c>
      <c r="AN5623">
        <v>1140.92</v>
      </c>
      <c r="AO5623">
        <v>15</v>
      </c>
    </row>
    <row r="5624" spans="1:41" x14ac:dyDescent="0.3">
      <c r="A5624" t="str">
        <f>"Trad IRN"</f>
        <v>Trad IRN</v>
      </c>
      <c r="B5624" t="str">
        <f>"Bldg IRN"</f>
        <v>Bldg IRN</v>
      </c>
      <c r="C5624" t="s">
        <v>41</v>
      </c>
      <c r="D5624" t="s">
        <v>3</v>
      </c>
      <c r="E5624" t="s">
        <v>80</v>
      </c>
      <c r="F5624" t="s">
        <v>81</v>
      </c>
      <c r="G5624" t="s">
        <v>82</v>
      </c>
      <c r="H5624" t="s">
        <v>83</v>
      </c>
      <c r="I5624" t="str">
        <f>"Trad IRN"</f>
        <v>Trad IRN</v>
      </c>
      <c r="J5624" t="s">
        <v>43</v>
      </c>
      <c r="K5624" t="s">
        <v>44</v>
      </c>
      <c r="L5624" t="s">
        <v>45</v>
      </c>
      <c r="M5624" t="s">
        <v>46</v>
      </c>
      <c r="N5624" t="str">
        <f>"09/27/2022"</f>
        <v>09/27/2022</v>
      </c>
      <c r="O5624" t="str">
        <f>"11/28/2022"</f>
        <v>11/28/2022</v>
      </c>
      <c r="P5624">
        <v>0.23295199999999999</v>
      </c>
      <c r="Q5624">
        <v>0.23295199999999999</v>
      </c>
      <c r="S5624">
        <v>0</v>
      </c>
      <c r="T5624">
        <v>0.23295199999999999</v>
      </c>
      <c r="U5624">
        <v>0</v>
      </c>
      <c r="V5624" t="str">
        <f>"Trad IRN"</f>
        <v>Trad IRN</v>
      </c>
      <c r="W5624">
        <v>100</v>
      </c>
      <c r="X5624" t="s">
        <v>47</v>
      </c>
      <c r="Z5624" t="s">
        <v>47</v>
      </c>
      <c r="AB5624" t="str">
        <f>"06"</f>
        <v>06</v>
      </c>
      <c r="AC5624" t="s">
        <v>48</v>
      </c>
      <c r="AD5624" t="s">
        <v>49</v>
      </c>
      <c r="AE5624" t="s">
        <v>55</v>
      </c>
      <c r="AF5624">
        <v>0</v>
      </c>
      <c r="AG5624" t="s">
        <v>56</v>
      </c>
      <c r="AH5624" t="str">
        <f>"Trad IRN"</f>
        <v>Trad IRN</v>
      </c>
      <c r="AI5624" t="str">
        <f>"Bldg IRN"</f>
        <v>Bldg IRN</v>
      </c>
      <c r="AJ5624" t="s">
        <v>48</v>
      </c>
      <c r="AK5624" t="s">
        <v>48</v>
      </c>
      <c r="AL5624" t="s">
        <v>53</v>
      </c>
      <c r="AM5624">
        <v>265.77999999999997</v>
      </c>
      <c r="AN5624">
        <v>1140.92</v>
      </c>
      <c r="AO5624">
        <v>15</v>
      </c>
    </row>
    <row r="5625" spans="1:41" x14ac:dyDescent="0.3">
      <c r="A5625" t="str">
        <f>"Trad IRN"</f>
        <v>Trad IRN</v>
      </c>
      <c r="B5625" t="str">
        <f>"Bldg IRN"</f>
        <v>Bldg IRN</v>
      </c>
      <c r="C5625" t="s">
        <v>41</v>
      </c>
      <c r="D5625" t="s">
        <v>3</v>
      </c>
      <c r="E5625" t="s">
        <v>80</v>
      </c>
      <c r="F5625" t="s">
        <v>81</v>
      </c>
      <c r="G5625" t="s">
        <v>82</v>
      </c>
      <c r="H5625" t="s">
        <v>83</v>
      </c>
      <c r="I5625" t="str">
        <f>"Trad IRN"</f>
        <v>Trad IRN</v>
      </c>
      <c r="J5625" t="s">
        <v>43</v>
      </c>
      <c r="K5625" t="s">
        <v>44</v>
      </c>
      <c r="L5625" t="s">
        <v>45</v>
      </c>
      <c r="M5625" t="s">
        <v>46</v>
      </c>
      <c r="N5625" t="str">
        <f>"09/06/2022"</f>
        <v>09/06/2022</v>
      </c>
      <c r="O5625" t="str">
        <f>"09/26/2022"</f>
        <v>09/26/2022</v>
      </c>
      <c r="P5625">
        <v>6.9207000000000005E-2</v>
      </c>
      <c r="Q5625">
        <v>6.9207000000000005E-2</v>
      </c>
      <c r="S5625">
        <v>0</v>
      </c>
      <c r="T5625">
        <v>6.9207000000000005E-2</v>
      </c>
      <c r="U5625">
        <v>0</v>
      </c>
      <c r="V5625" t="str">
        <f>"Trad IRN"</f>
        <v>Trad IRN</v>
      </c>
      <c r="W5625">
        <v>100</v>
      </c>
      <c r="X5625" t="s">
        <v>47</v>
      </c>
      <c r="Z5625" t="s">
        <v>47</v>
      </c>
      <c r="AB5625" t="str">
        <f>"06"</f>
        <v>06</v>
      </c>
      <c r="AC5625" t="s">
        <v>48</v>
      </c>
      <c r="AD5625" t="s">
        <v>49</v>
      </c>
      <c r="AE5625" t="s">
        <v>50</v>
      </c>
      <c r="AF5625">
        <v>0</v>
      </c>
      <c r="AG5625" t="s">
        <v>56</v>
      </c>
      <c r="AH5625" t="str">
        <f>"Trad IRN"</f>
        <v>Trad IRN</v>
      </c>
      <c r="AI5625" t="str">
        <f>"Bldg IRN"</f>
        <v>Bldg IRN</v>
      </c>
      <c r="AJ5625" t="s">
        <v>48</v>
      </c>
      <c r="AK5625" t="s">
        <v>48</v>
      </c>
      <c r="AL5625" t="s">
        <v>53</v>
      </c>
      <c r="AM5625">
        <v>78.959999999999994</v>
      </c>
      <c r="AN5625">
        <v>1140.92</v>
      </c>
      <c r="AO5625">
        <v>15</v>
      </c>
    </row>
    <row r="5626" spans="1:41" x14ac:dyDescent="0.3">
      <c r="A5626" t="str">
        <f>"Trad IRN"</f>
        <v>Trad IRN</v>
      </c>
      <c r="B5626" t="str">
        <f>"Bldg IRN"</f>
        <v>Bldg IRN</v>
      </c>
      <c r="C5626" t="s">
        <v>41</v>
      </c>
      <c r="D5626" t="s">
        <v>3</v>
      </c>
      <c r="E5626" t="s">
        <v>80</v>
      </c>
      <c r="F5626" t="s">
        <v>81</v>
      </c>
      <c r="G5626" t="s">
        <v>82</v>
      </c>
      <c r="H5626" t="s">
        <v>83</v>
      </c>
      <c r="I5626" t="str">
        <f>"Trad IRN"</f>
        <v>Trad IRN</v>
      </c>
      <c r="J5626" t="s">
        <v>43</v>
      </c>
      <c r="K5626" t="s">
        <v>44</v>
      </c>
      <c r="L5626" t="s">
        <v>45</v>
      </c>
      <c r="M5626" t="s">
        <v>46</v>
      </c>
      <c r="N5626" t="str">
        <f>"11/29/2022"</f>
        <v>11/29/2022</v>
      </c>
      <c r="O5626" t="str">
        <f>"01/03/2023"</f>
        <v>01/03/2023</v>
      </c>
      <c r="P5626">
        <v>9.8044000000000006E-2</v>
      </c>
      <c r="Q5626">
        <v>9.8044000000000006E-2</v>
      </c>
      <c r="S5626">
        <v>0</v>
      </c>
      <c r="T5626">
        <v>9.8044000000000006E-2</v>
      </c>
      <c r="U5626">
        <v>0</v>
      </c>
      <c r="V5626" t="str">
        <f>"Trad IRN"</f>
        <v>Trad IRN</v>
      </c>
      <c r="W5626">
        <v>100</v>
      </c>
      <c r="X5626" t="s">
        <v>47</v>
      </c>
      <c r="Z5626" t="s">
        <v>47</v>
      </c>
      <c r="AB5626" t="str">
        <f>"07"</f>
        <v>07</v>
      </c>
      <c r="AC5626" t="s">
        <v>48</v>
      </c>
      <c r="AD5626" t="s">
        <v>49</v>
      </c>
      <c r="AE5626" t="s">
        <v>55</v>
      </c>
      <c r="AF5626">
        <v>0</v>
      </c>
      <c r="AG5626" t="s">
        <v>56</v>
      </c>
      <c r="AH5626" t="str">
        <f>"Trad IRN"</f>
        <v>Trad IRN</v>
      </c>
      <c r="AI5626" t="str">
        <f>"Bldg IRN"</f>
        <v>Bldg IRN</v>
      </c>
      <c r="AJ5626" t="s">
        <v>48</v>
      </c>
      <c r="AK5626" t="s">
        <v>48</v>
      </c>
      <c r="AL5626" t="s">
        <v>53</v>
      </c>
      <c r="AM5626">
        <v>111.86</v>
      </c>
      <c r="AN5626">
        <v>1140.92</v>
      </c>
      <c r="AO5626">
        <v>15</v>
      </c>
    </row>
    <row r="5627" spans="1:41" x14ac:dyDescent="0.3">
      <c r="A5627" t="str">
        <f>"Trad IRN"</f>
        <v>Trad IRN</v>
      </c>
      <c r="B5627" t="str">
        <f>"Bldg IRN"</f>
        <v>Bldg IRN</v>
      </c>
      <c r="C5627" t="s">
        <v>41</v>
      </c>
      <c r="D5627" t="s">
        <v>3</v>
      </c>
      <c r="E5627" t="s">
        <v>80</v>
      </c>
      <c r="F5627" t="s">
        <v>81</v>
      </c>
      <c r="G5627" t="s">
        <v>82</v>
      </c>
      <c r="H5627" t="s">
        <v>83</v>
      </c>
      <c r="I5627" t="str">
        <f>"Trad IRN"</f>
        <v>Trad IRN</v>
      </c>
      <c r="J5627" t="s">
        <v>43</v>
      </c>
      <c r="K5627" t="s">
        <v>44</v>
      </c>
      <c r="L5627" t="s">
        <v>45</v>
      </c>
      <c r="M5627" t="s">
        <v>46</v>
      </c>
      <c r="N5627" t="str">
        <f>"09/06/2022"</f>
        <v>09/06/2022</v>
      </c>
      <c r="O5627" t="str">
        <f>"09/26/2022"</f>
        <v>09/26/2022</v>
      </c>
      <c r="P5627">
        <v>6.9207000000000005E-2</v>
      </c>
      <c r="Q5627">
        <v>6.9207000000000005E-2</v>
      </c>
      <c r="S5627">
        <v>0</v>
      </c>
      <c r="T5627">
        <v>6.9207000000000005E-2</v>
      </c>
      <c r="U5627">
        <v>0</v>
      </c>
      <c r="V5627" t="str">
        <f>"Trad IRN"</f>
        <v>Trad IRN</v>
      </c>
      <c r="W5627">
        <v>100</v>
      </c>
      <c r="X5627" t="s">
        <v>47</v>
      </c>
      <c r="Z5627" t="s">
        <v>47</v>
      </c>
      <c r="AB5627" t="str">
        <f>"07"</f>
        <v>07</v>
      </c>
      <c r="AC5627" t="s">
        <v>48</v>
      </c>
      <c r="AD5627" t="s">
        <v>49</v>
      </c>
      <c r="AE5627" t="s">
        <v>50</v>
      </c>
      <c r="AF5627">
        <v>0</v>
      </c>
      <c r="AG5627" t="s">
        <v>56</v>
      </c>
      <c r="AH5627" t="str">
        <f>"Trad IRN"</f>
        <v>Trad IRN</v>
      </c>
      <c r="AI5627" t="str">
        <f>"Bldg IRN"</f>
        <v>Bldg IRN</v>
      </c>
      <c r="AJ5627" t="s">
        <v>48</v>
      </c>
      <c r="AK5627" t="s">
        <v>48</v>
      </c>
      <c r="AL5627" t="s">
        <v>53</v>
      </c>
      <c r="AM5627">
        <v>78.959999999999994</v>
      </c>
      <c r="AN5627">
        <v>1140.92</v>
      </c>
      <c r="AO5627">
        <v>15</v>
      </c>
    </row>
    <row r="5628" spans="1:41" x14ac:dyDescent="0.3">
      <c r="A5628" t="str">
        <f>"Trad IRN"</f>
        <v>Trad IRN</v>
      </c>
      <c r="B5628" t="str">
        <f>"Bldg IRN"</f>
        <v>Bldg IRN</v>
      </c>
      <c r="C5628" t="s">
        <v>41</v>
      </c>
      <c r="D5628" t="s">
        <v>3</v>
      </c>
      <c r="E5628" t="s">
        <v>80</v>
      </c>
      <c r="F5628" t="s">
        <v>81</v>
      </c>
      <c r="G5628" t="s">
        <v>82</v>
      </c>
      <c r="H5628" t="s">
        <v>83</v>
      </c>
      <c r="I5628" t="str">
        <f>"Trad IRN"</f>
        <v>Trad IRN</v>
      </c>
      <c r="J5628" t="s">
        <v>43</v>
      </c>
      <c r="K5628" t="s">
        <v>44</v>
      </c>
      <c r="L5628" t="s">
        <v>45</v>
      </c>
      <c r="M5628" t="s">
        <v>46</v>
      </c>
      <c r="N5628" t="str">
        <f>"09/27/2022"</f>
        <v>09/27/2022</v>
      </c>
      <c r="O5628" t="str">
        <f>"11/28/2022"</f>
        <v>11/28/2022</v>
      </c>
      <c r="P5628">
        <v>0.23295199999999999</v>
      </c>
      <c r="Q5628">
        <v>0.23295199999999999</v>
      </c>
      <c r="S5628">
        <v>0</v>
      </c>
      <c r="T5628">
        <v>0.23295199999999999</v>
      </c>
      <c r="U5628">
        <v>0</v>
      </c>
      <c r="V5628" t="str">
        <f>"Trad IRN"</f>
        <v>Trad IRN</v>
      </c>
      <c r="W5628">
        <v>100</v>
      </c>
      <c r="X5628" t="s">
        <v>47</v>
      </c>
      <c r="Z5628" t="s">
        <v>47</v>
      </c>
      <c r="AB5628" t="str">
        <f>"07"</f>
        <v>07</v>
      </c>
      <c r="AC5628" t="s">
        <v>48</v>
      </c>
      <c r="AD5628" t="s">
        <v>49</v>
      </c>
      <c r="AE5628" t="s">
        <v>55</v>
      </c>
      <c r="AF5628">
        <v>0</v>
      </c>
      <c r="AG5628" t="s">
        <v>56</v>
      </c>
      <c r="AH5628" t="str">
        <f>"Trad IRN"</f>
        <v>Trad IRN</v>
      </c>
      <c r="AI5628" t="str">
        <f>"Bldg IRN"</f>
        <v>Bldg IRN</v>
      </c>
      <c r="AJ5628" t="s">
        <v>48</v>
      </c>
      <c r="AK5628" t="s">
        <v>48</v>
      </c>
      <c r="AL5628" t="s">
        <v>53</v>
      </c>
      <c r="AM5628">
        <v>265.77999999999997</v>
      </c>
      <c r="AN5628">
        <v>1140.92</v>
      </c>
      <c r="AO5628">
        <v>15</v>
      </c>
    </row>
    <row r="5629" spans="1:41" x14ac:dyDescent="0.3">
      <c r="A5629" t="str">
        <f>"Trad IRN"</f>
        <v>Trad IRN</v>
      </c>
      <c r="B5629" t="str">
        <f>"Bldg IRN"</f>
        <v>Bldg IRN</v>
      </c>
      <c r="C5629" t="s">
        <v>41</v>
      </c>
      <c r="D5629" t="s">
        <v>3</v>
      </c>
      <c r="E5629" t="s">
        <v>80</v>
      </c>
      <c r="F5629" t="s">
        <v>81</v>
      </c>
      <c r="G5629" t="s">
        <v>82</v>
      </c>
      <c r="H5629" t="s">
        <v>83</v>
      </c>
      <c r="I5629" t="str">
        <f>"Trad IRN"</f>
        <v>Trad IRN</v>
      </c>
      <c r="J5629" t="s">
        <v>43</v>
      </c>
      <c r="K5629" t="s">
        <v>44</v>
      </c>
      <c r="L5629" t="s">
        <v>45</v>
      </c>
      <c r="M5629" t="s">
        <v>46</v>
      </c>
      <c r="N5629" t="str">
        <f t="shared" ref="N5629:N5636" si="555">"08/18/2022"</f>
        <v>08/18/2022</v>
      </c>
      <c r="O5629" t="str">
        <f t="shared" ref="O5629:O5635" si="556">"12/31/2500"</f>
        <v>12/31/2500</v>
      </c>
      <c r="P5629">
        <v>1</v>
      </c>
      <c r="Q5629">
        <v>1</v>
      </c>
      <c r="S5629">
        <v>0</v>
      </c>
      <c r="T5629">
        <v>1</v>
      </c>
      <c r="U5629">
        <v>0</v>
      </c>
      <c r="V5629" t="str">
        <f>"Trad IRN"</f>
        <v>Trad IRN</v>
      </c>
      <c r="W5629">
        <v>100</v>
      </c>
      <c r="X5629" t="s">
        <v>47</v>
      </c>
      <c r="Z5629" t="s">
        <v>47</v>
      </c>
      <c r="AB5629" t="str">
        <f>"06"</f>
        <v>06</v>
      </c>
      <c r="AC5629" t="s">
        <v>48</v>
      </c>
      <c r="AD5629" t="s">
        <v>49</v>
      </c>
      <c r="AE5629" t="s">
        <v>55</v>
      </c>
      <c r="AF5629">
        <v>0</v>
      </c>
      <c r="AG5629" t="s">
        <v>56</v>
      </c>
      <c r="AH5629" t="str">
        <f>"Trad IRN"</f>
        <v>Trad IRN</v>
      </c>
      <c r="AI5629" t="str">
        <f>"Bldg IRN"</f>
        <v>Bldg IRN</v>
      </c>
      <c r="AJ5629" t="s">
        <v>48</v>
      </c>
      <c r="AK5629" t="s">
        <v>48</v>
      </c>
      <c r="AL5629" t="s">
        <v>53</v>
      </c>
      <c r="AM5629">
        <v>1140.92</v>
      </c>
      <c r="AN5629">
        <v>1140.92</v>
      </c>
      <c r="AO5629">
        <v>15</v>
      </c>
    </row>
    <row r="5630" spans="1:41" x14ac:dyDescent="0.3">
      <c r="A5630" t="str">
        <f>"Trad IRN"</f>
        <v>Trad IRN</v>
      </c>
      <c r="B5630" t="str">
        <f>"Bldg IRN"</f>
        <v>Bldg IRN</v>
      </c>
      <c r="C5630" t="s">
        <v>41</v>
      </c>
      <c r="D5630" t="s">
        <v>3</v>
      </c>
      <c r="E5630" t="s">
        <v>80</v>
      </c>
      <c r="F5630" t="s">
        <v>81</v>
      </c>
      <c r="G5630" t="s">
        <v>82</v>
      </c>
      <c r="H5630" t="s">
        <v>83</v>
      </c>
      <c r="I5630" t="str">
        <f>"Trad IRN"</f>
        <v>Trad IRN</v>
      </c>
      <c r="J5630" t="s">
        <v>43</v>
      </c>
      <c r="K5630" t="s">
        <v>44</v>
      </c>
      <c r="L5630" t="s">
        <v>45</v>
      </c>
      <c r="M5630" t="s">
        <v>46</v>
      </c>
      <c r="N5630" t="str">
        <f t="shared" si="555"/>
        <v>08/18/2022</v>
      </c>
      <c r="O5630" t="str">
        <f t="shared" si="556"/>
        <v>12/31/2500</v>
      </c>
      <c r="P5630">
        <v>1</v>
      </c>
      <c r="Q5630">
        <v>1</v>
      </c>
      <c r="S5630">
        <v>0</v>
      </c>
      <c r="T5630">
        <v>1</v>
      </c>
      <c r="U5630">
        <v>0</v>
      </c>
      <c r="V5630" t="str">
        <f>"Trad IRN"</f>
        <v>Trad IRN</v>
      </c>
      <c r="W5630">
        <v>100</v>
      </c>
      <c r="X5630" t="s">
        <v>47</v>
      </c>
      <c r="Z5630" t="s">
        <v>47</v>
      </c>
      <c r="AB5630" t="str">
        <f>"06"</f>
        <v>06</v>
      </c>
      <c r="AC5630" t="s">
        <v>48</v>
      </c>
      <c r="AD5630" t="s">
        <v>49</v>
      </c>
      <c r="AE5630" t="s">
        <v>50</v>
      </c>
      <c r="AF5630">
        <v>0</v>
      </c>
      <c r="AG5630" t="s">
        <v>56</v>
      </c>
      <c r="AH5630" t="str">
        <f>"Trad IRN"</f>
        <v>Trad IRN</v>
      </c>
      <c r="AI5630" t="str">
        <f>"Bldg IRN"</f>
        <v>Bldg IRN</v>
      </c>
      <c r="AJ5630" t="s">
        <v>48</v>
      </c>
      <c r="AK5630" t="s">
        <v>48</v>
      </c>
      <c r="AL5630" t="s">
        <v>53</v>
      </c>
      <c r="AM5630">
        <v>1140.92</v>
      </c>
      <c r="AN5630">
        <v>1140.92</v>
      </c>
      <c r="AO5630">
        <v>15</v>
      </c>
    </row>
    <row r="5631" spans="1:41" x14ac:dyDescent="0.3">
      <c r="A5631" t="str">
        <f>"Trad IRN"</f>
        <v>Trad IRN</v>
      </c>
      <c r="B5631" t="str">
        <f>"Bldg IRN"</f>
        <v>Bldg IRN</v>
      </c>
      <c r="C5631" t="s">
        <v>41</v>
      </c>
      <c r="D5631" t="s">
        <v>3</v>
      </c>
      <c r="E5631" t="s">
        <v>80</v>
      </c>
      <c r="F5631" t="s">
        <v>81</v>
      </c>
      <c r="G5631" t="s">
        <v>82</v>
      </c>
      <c r="H5631" t="s">
        <v>83</v>
      </c>
      <c r="I5631" t="str">
        <f>"Trad IRN"</f>
        <v>Trad IRN</v>
      </c>
      <c r="J5631" t="s">
        <v>43</v>
      </c>
      <c r="K5631" t="s">
        <v>44</v>
      </c>
      <c r="L5631" t="s">
        <v>45</v>
      </c>
      <c r="M5631" t="s">
        <v>46</v>
      </c>
      <c r="N5631" t="str">
        <f t="shared" si="555"/>
        <v>08/18/2022</v>
      </c>
      <c r="O5631" t="str">
        <f t="shared" si="556"/>
        <v>12/31/2500</v>
      </c>
      <c r="P5631">
        <v>1</v>
      </c>
      <c r="Q5631">
        <v>1</v>
      </c>
      <c r="S5631">
        <v>1</v>
      </c>
      <c r="T5631">
        <v>1</v>
      </c>
      <c r="U5631">
        <v>0</v>
      </c>
      <c r="V5631" t="str">
        <f>"Trad IRN"</f>
        <v>Trad IRN</v>
      </c>
      <c r="W5631">
        <v>100</v>
      </c>
      <c r="X5631" t="s">
        <v>47</v>
      </c>
      <c r="Z5631" t="s">
        <v>47</v>
      </c>
      <c r="AB5631" t="str">
        <f>"06"</f>
        <v>06</v>
      </c>
      <c r="AC5631" t="s">
        <v>48</v>
      </c>
      <c r="AD5631" t="s">
        <v>49</v>
      </c>
      <c r="AE5631" t="s">
        <v>50</v>
      </c>
      <c r="AF5631">
        <v>0</v>
      </c>
      <c r="AG5631" t="s">
        <v>56</v>
      </c>
      <c r="AH5631" t="str">
        <f>"Trad IRN"</f>
        <v>Trad IRN</v>
      </c>
      <c r="AI5631" t="str">
        <f>"Bldg IRN"</f>
        <v>Bldg IRN</v>
      </c>
      <c r="AJ5631" t="s">
        <v>48</v>
      </c>
      <c r="AK5631" t="s">
        <v>48</v>
      </c>
      <c r="AL5631" t="s">
        <v>53</v>
      </c>
      <c r="AM5631">
        <v>1140.92</v>
      </c>
      <c r="AN5631">
        <v>1140.92</v>
      </c>
      <c r="AO5631">
        <v>15</v>
      </c>
    </row>
    <row r="5632" spans="1:41" x14ac:dyDescent="0.3">
      <c r="A5632" t="str">
        <f>"Trad IRN"</f>
        <v>Trad IRN</v>
      </c>
      <c r="B5632" t="str">
        <f>"Bldg IRN"</f>
        <v>Bldg IRN</v>
      </c>
      <c r="C5632" t="s">
        <v>41</v>
      </c>
      <c r="D5632" t="s">
        <v>3</v>
      </c>
      <c r="E5632" t="s">
        <v>80</v>
      </c>
      <c r="F5632" t="s">
        <v>81</v>
      </c>
      <c r="G5632" t="s">
        <v>82</v>
      </c>
      <c r="H5632" t="s">
        <v>83</v>
      </c>
      <c r="I5632" t="str">
        <f>"Trad IRN"</f>
        <v>Trad IRN</v>
      </c>
      <c r="J5632" t="s">
        <v>43</v>
      </c>
      <c r="K5632" t="s">
        <v>44</v>
      </c>
      <c r="L5632" t="s">
        <v>45</v>
      </c>
      <c r="M5632" t="s">
        <v>46</v>
      </c>
      <c r="N5632" t="str">
        <f t="shared" si="555"/>
        <v>08/18/2022</v>
      </c>
      <c r="O5632" t="str">
        <f t="shared" si="556"/>
        <v>12/31/2500</v>
      </c>
      <c r="P5632">
        <v>1</v>
      </c>
      <c r="Q5632">
        <v>1</v>
      </c>
      <c r="S5632">
        <v>0</v>
      </c>
      <c r="T5632">
        <v>1</v>
      </c>
      <c r="U5632">
        <v>0</v>
      </c>
      <c r="V5632" t="str">
        <f>"Trad IRN"</f>
        <v>Trad IRN</v>
      </c>
      <c r="W5632">
        <v>100</v>
      </c>
      <c r="X5632" t="s">
        <v>47</v>
      </c>
      <c r="Z5632" t="s">
        <v>47</v>
      </c>
      <c r="AB5632" t="str">
        <f>"08"</f>
        <v>08</v>
      </c>
      <c r="AC5632" t="s">
        <v>48</v>
      </c>
      <c r="AD5632" t="s">
        <v>49</v>
      </c>
      <c r="AE5632" t="s">
        <v>50</v>
      </c>
      <c r="AF5632">
        <v>0</v>
      </c>
      <c r="AG5632" t="s">
        <v>56</v>
      </c>
      <c r="AH5632" t="str">
        <f>"Trad IRN"</f>
        <v>Trad IRN</v>
      </c>
      <c r="AI5632" t="str">
        <f>"Bldg IRN"</f>
        <v>Bldg IRN</v>
      </c>
      <c r="AJ5632" t="s">
        <v>48</v>
      </c>
      <c r="AK5632" t="s">
        <v>48</v>
      </c>
      <c r="AL5632" t="s">
        <v>53</v>
      </c>
      <c r="AM5632">
        <v>1140.92</v>
      </c>
      <c r="AN5632">
        <v>1140.92</v>
      </c>
      <c r="AO5632">
        <v>15</v>
      </c>
    </row>
    <row r="5633" spans="1:41" x14ac:dyDescent="0.3">
      <c r="A5633" t="str">
        <f>"Trad IRN"</f>
        <v>Trad IRN</v>
      </c>
      <c r="B5633" t="str">
        <f>"Bldg IRN"</f>
        <v>Bldg IRN</v>
      </c>
      <c r="C5633" t="s">
        <v>41</v>
      </c>
      <c r="D5633" t="s">
        <v>3</v>
      </c>
      <c r="E5633" t="s">
        <v>80</v>
      </c>
      <c r="F5633" t="s">
        <v>81</v>
      </c>
      <c r="G5633" t="s">
        <v>82</v>
      </c>
      <c r="H5633" t="s">
        <v>83</v>
      </c>
      <c r="I5633" t="str">
        <f>"Trad IRN"</f>
        <v>Trad IRN</v>
      </c>
      <c r="J5633" t="s">
        <v>43</v>
      </c>
      <c r="K5633" t="s">
        <v>44</v>
      </c>
      <c r="L5633" t="s">
        <v>45</v>
      </c>
      <c r="M5633" t="s">
        <v>46</v>
      </c>
      <c r="N5633" t="str">
        <f t="shared" si="555"/>
        <v>08/18/2022</v>
      </c>
      <c r="O5633" t="str">
        <f t="shared" si="556"/>
        <v>12/31/2500</v>
      </c>
      <c r="P5633">
        <v>1</v>
      </c>
      <c r="Q5633">
        <v>1</v>
      </c>
      <c r="S5633">
        <v>0</v>
      </c>
      <c r="T5633">
        <v>1</v>
      </c>
      <c r="U5633">
        <v>0</v>
      </c>
      <c r="V5633" t="str">
        <f>"Trad IRN"</f>
        <v>Trad IRN</v>
      </c>
      <c r="W5633">
        <v>100</v>
      </c>
      <c r="X5633" t="s">
        <v>47</v>
      </c>
      <c r="Z5633" t="s">
        <v>47</v>
      </c>
      <c r="AB5633" t="str">
        <f>"06"</f>
        <v>06</v>
      </c>
      <c r="AC5633" t="s">
        <v>48</v>
      </c>
      <c r="AD5633" t="s">
        <v>49</v>
      </c>
      <c r="AE5633" t="s">
        <v>50</v>
      </c>
      <c r="AF5633">
        <v>0</v>
      </c>
      <c r="AG5633" t="s">
        <v>56</v>
      </c>
      <c r="AH5633" t="str">
        <f>"Trad IRN"</f>
        <v>Trad IRN</v>
      </c>
      <c r="AI5633" t="str">
        <f>"Bldg IRN"</f>
        <v>Bldg IRN</v>
      </c>
      <c r="AJ5633" t="s">
        <v>48</v>
      </c>
      <c r="AK5633" t="s">
        <v>48</v>
      </c>
      <c r="AL5633" t="s">
        <v>53</v>
      </c>
      <c r="AM5633">
        <v>1140.92</v>
      </c>
      <c r="AN5633">
        <v>1140.92</v>
      </c>
      <c r="AO5633">
        <v>15</v>
      </c>
    </row>
    <row r="5634" spans="1:41" x14ac:dyDescent="0.3">
      <c r="A5634" t="str">
        <f>"Trad IRN"</f>
        <v>Trad IRN</v>
      </c>
      <c r="B5634" t="str">
        <f>"Bldg IRN"</f>
        <v>Bldg IRN</v>
      </c>
      <c r="C5634" t="s">
        <v>41</v>
      </c>
      <c r="D5634" t="s">
        <v>3</v>
      </c>
      <c r="E5634" t="s">
        <v>80</v>
      </c>
      <c r="F5634" t="s">
        <v>81</v>
      </c>
      <c r="G5634" t="s">
        <v>82</v>
      </c>
      <c r="H5634" t="s">
        <v>83</v>
      </c>
      <c r="I5634" t="str">
        <f>"Trad IRN"</f>
        <v>Trad IRN</v>
      </c>
      <c r="J5634" t="s">
        <v>43</v>
      </c>
      <c r="K5634" t="s">
        <v>44</v>
      </c>
      <c r="L5634" t="s">
        <v>45</v>
      </c>
      <c r="M5634" t="s">
        <v>46</v>
      </c>
      <c r="N5634" t="str">
        <f t="shared" si="555"/>
        <v>08/18/2022</v>
      </c>
      <c r="O5634" t="str">
        <f t="shared" si="556"/>
        <v>12/31/2500</v>
      </c>
      <c r="P5634">
        <v>1</v>
      </c>
      <c r="Q5634">
        <v>1</v>
      </c>
      <c r="S5634">
        <v>0</v>
      </c>
      <c r="T5634">
        <v>1</v>
      </c>
      <c r="U5634">
        <v>0</v>
      </c>
      <c r="V5634" t="str">
        <f>"Trad IRN"</f>
        <v>Trad IRN</v>
      </c>
      <c r="W5634">
        <v>100</v>
      </c>
      <c r="X5634" t="s">
        <v>47</v>
      </c>
      <c r="Z5634" t="s">
        <v>47</v>
      </c>
      <c r="AB5634" t="str">
        <f>"06"</f>
        <v>06</v>
      </c>
      <c r="AC5634" t="s">
        <v>48</v>
      </c>
      <c r="AD5634" t="s">
        <v>49</v>
      </c>
      <c r="AE5634" t="s">
        <v>50</v>
      </c>
      <c r="AF5634">
        <v>0</v>
      </c>
      <c r="AG5634" t="s">
        <v>56</v>
      </c>
      <c r="AH5634" t="str">
        <f>"Trad IRN"</f>
        <v>Trad IRN</v>
      </c>
      <c r="AI5634" t="str">
        <f>"Bldg IRN"</f>
        <v>Bldg IRN</v>
      </c>
      <c r="AJ5634" t="s">
        <v>48</v>
      </c>
      <c r="AK5634" t="s">
        <v>48</v>
      </c>
      <c r="AL5634" t="s">
        <v>53</v>
      </c>
      <c r="AM5634">
        <v>1140.92</v>
      </c>
      <c r="AN5634">
        <v>1140.92</v>
      </c>
      <c r="AO5634">
        <v>15</v>
      </c>
    </row>
    <row r="5635" spans="1:41" x14ac:dyDescent="0.3">
      <c r="A5635" t="str">
        <f>"Trad IRN"</f>
        <v>Trad IRN</v>
      </c>
      <c r="B5635" t="str">
        <f>"Bldg IRN"</f>
        <v>Bldg IRN</v>
      </c>
      <c r="C5635" t="s">
        <v>41</v>
      </c>
      <c r="D5635" t="s">
        <v>3</v>
      </c>
      <c r="E5635" t="s">
        <v>80</v>
      </c>
      <c r="F5635" t="s">
        <v>81</v>
      </c>
      <c r="G5635" t="s">
        <v>82</v>
      </c>
      <c r="H5635" t="s">
        <v>83</v>
      </c>
      <c r="I5635" t="str">
        <f>"Trad IRN"</f>
        <v>Trad IRN</v>
      </c>
      <c r="J5635" t="s">
        <v>43</v>
      </c>
      <c r="K5635" t="s">
        <v>44</v>
      </c>
      <c r="L5635" t="s">
        <v>45</v>
      </c>
      <c r="M5635" t="s">
        <v>46</v>
      </c>
      <c r="N5635" t="str">
        <f t="shared" si="555"/>
        <v>08/18/2022</v>
      </c>
      <c r="O5635" t="str">
        <f t="shared" si="556"/>
        <v>12/31/2500</v>
      </c>
      <c r="P5635">
        <v>1</v>
      </c>
      <c r="Q5635">
        <v>1</v>
      </c>
      <c r="S5635">
        <v>0</v>
      </c>
      <c r="T5635">
        <v>1</v>
      </c>
      <c r="U5635">
        <v>0</v>
      </c>
      <c r="V5635" t="str">
        <f>"Trad IRN"</f>
        <v>Trad IRN</v>
      </c>
      <c r="W5635">
        <v>100</v>
      </c>
      <c r="X5635" t="s">
        <v>47</v>
      </c>
      <c r="Z5635" t="s">
        <v>47</v>
      </c>
      <c r="AB5635" t="str">
        <f>"07"</f>
        <v>07</v>
      </c>
      <c r="AC5635" t="s">
        <v>48</v>
      </c>
      <c r="AD5635" t="s">
        <v>49</v>
      </c>
      <c r="AE5635" t="s">
        <v>50</v>
      </c>
      <c r="AF5635">
        <v>0</v>
      </c>
      <c r="AG5635" t="s">
        <v>56</v>
      </c>
      <c r="AH5635" t="str">
        <f>"Trad IRN"</f>
        <v>Trad IRN</v>
      </c>
      <c r="AI5635" t="str">
        <f>"Bldg IRN"</f>
        <v>Bldg IRN</v>
      </c>
      <c r="AJ5635" t="s">
        <v>48</v>
      </c>
      <c r="AK5635" t="s">
        <v>48</v>
      </c>
      <c r="AL5635" t="s">
        <v>53</v>
      </c>
      <c r="AM5635">
        <v>1140.92</v>
      </c>
      <c r="AN5635">
        <v>1140.92</v>
      </c>
      <c r="AO5635">
        <v>15</v>
      </c>
    </row>
    <row r="5636" spans="1:41" x14ac:dyDescent="0.3">
      <c r="A5636" t="str">
        <f>"Trad IRN"</f>
        <v>Trad IRN</v>
      </c>
      <c r="B5636" t="str">
        <f>"Bldg IRN"</f>
        <v>Bldg IRN</v>
      </c>
      <c r="C5636" t="s">
        <v>41</v>
      </c>
      <c r="D5636" t="s">
        <v>3</v>
      </c>
      <c r="E5636" t="s">
        <v>80</v>
      </c>
      <c r="F5636" t="s">
        <v>81</v>
      </c>
      <c r="G5636" t="s">
        <v>82</v>
      </c>
      <c r="H5636" t="s">
        <v>83</v>
      </c>
      <c r="I5636" t="str">
        <f>"Trad IRN"</f>
        <v>Trad IRN</v>
      </c>
      <c r="J5636" t="s">
        <v>43</v>
      </c>
      <c r="K5636" t="s">
        <v>44</v>
      </c>
      <c r="L5636" t="s">
        <v>45</v>
      </c>
      <c r="M5636" t="s">
        <v>46</v>
      </c>
      <c r="N5636" t="str">
        <f t="shared" si="555"/>
        <v>08/18/2022</v>
      </c>
      <c r="O5636" t="str">
        <f>"10/14/2022"</f>
        <v>10/14/2022</v>
      </c>
      <c r="P5636">
        <v>0.18138099999999999</v>
      </c>
      <c r="Q5636">
        <v>0.18138099999999999</v>
      </c>
      <c r="S5636">
        <v>0</v>
      </c>
      <c r="T5636">
        <v>0.18138099999999999</v>
      </c>
      <c r="U5636">
        <v>0</v>
      </c>
      <c r="V5636" t="str">
        <f>"Trad IRN"</f>
        <v>Trad IRN</v>
      </c>
      <c r="W5636">
        <v>85</v>
      </c>
      <c r="X5636" t="s">
        <v>47</v>
      </c>
      <c r="Z5636" t="s">
        <v>47</v>
      </c>
      <c r="AB5636" t="str">
        <f>"08"</f>
        <v>08</v>
      </c>
      <c r="AC5636" t="s">
        <v>48</v>
      </c>
      <c r="AD5636" t="s">
        <v>49</v>
      </c>
      <c r="AE5636" t="s">
        <v>50</v>
      </c>
      <c r="AF5636">
        <v>0</v>
      </c>
      <c r="AG5636" t="s">
        <v>56</v>
      </c>
      <c r="AH5636" t="str">
        <f>"Trad IRN"</f>
        <v>Trad IRN</v>
      </c>
      <c r="AI5636" t="str">
        <f>"Bldg IRN"</f>
        <v>Bldg IRN</v>
      </c>
      <c r="AJ5636" t="s">
        <v>48</v>
      </c>
      <c r="AK5636" t="s">
        <v>48</v>
      </c>
      <c r="AL5636" t="s">
        <v>53</v>
      </c>
      <c r="AM5636">
        <v>206.94</v>
      </c>
      <c r="AN5636">
        <v>1140.92</v>
      </c>
      <c r="AO5636">
        <v>15</v>
      </c>
    </row>
    <row r="5637" spans="1:41" x14ac:dyDescent="0.3">
      <c r="A5637" t="str">
        <f>"Trad IRN"</f>
        <v>Trad IRN</v>
      </c>
      <c r="B5637" t="str">
        <f>"Bldg IRN"</f>
        <v>Bldg IRN</v>
      </c>
      <c r="C5637" t="s">
        <v>41</v>
      </c>
      <c r="D5637" t="s">
        <v>3</v>
      </c>
      <c r="E5637" t="s">
        <v>80</v>
      </c>
      <c r="F5637" t="s">
        <v>81</v>
      </c>
      <c r="G5637" t="s">
        <v>82</v>
      </c>
      <c r="H5637" t="s">
        <v>83</v>
      </c>
      <c r="I5637" t="str">
        <f>"Trad IRN"</f>
        <v>Trad IRN</v>
      </c>
      <c r="J5637" t="s">
        <v>43</v>
      </c>
      <c r="K5637" t="s">
        <v>44</v>
      </c>
      <c r="L5637" t="s">
        <v>45</v>
      </c>
      <c r="M5637" t="s">
        <v>46</v>
      </c>
      <c r="N5637" t="str">
        <f>"10/17/2022"</f>
        <v>10/17/2022</v>
      </c>
      <c r="O5637" t="str">
        <f>"12/31/2500"</f>
        <v>12/31/2500</v>
      </c>
      <c r="P5637">
        <v>0.78661099999999995</v>
      </c>
      <c r="Q5637">
        <v>0.78661099999999995</v>
      </c>
      <c r="S5637">
        <v>0</v>
      </c>
      <c r="T5637">
        <v>0.78661099999999995</v>
      </c>
      <c r="U5637">
        <v>0</v>
      </c>
      <c r="V5637" t="str">
        <f>"Trad IRN"</f>
        <v>Trad IRN</v>
      </c>
      <c r="W5637">
        <v>100</v>
      </c>
      <c r="X5637" t="s">
        <v>47</v>
      </c>
      <c r="Z5637" t="s">
        <v>47</v>
      </c>
      <c r="AB5637" t="str">
        <f>"08"</f>
        <v>08</v>
      </c>
      <c r="AC5637" t="s">
        <v>48</v>
      </c>
      <c r="AD5637" t="s">
        <v>49</v>
      </c>
      <c r="AE5637" t="s">
        <v>55</v>
      </c>
      <c r="AF5637">
        <v>0</v>
      </c>
      <c r="AG5637" t="s">
        <v>56</v>
      </c>
      <c r="AH5637" t="str">
        <f>"Trad IRN"</f>
        <v>Trad IRN</v>
      </c>
      <c r="AI5637" t="str">
        <f>"Bldg IRN"</f>
        <v>Bldg IRN</v>
      </c>
      <c r="AJ5637" t="s">
        <v>48</v>
      </c>
      <c r="AK5637" t="s">
        <v>48</v>
      </c>
      <c r="AL5637" t="s">
        <v>53</v>
      </c>
      <c r="AM5637">
        <v>897.46</v>
      </c>
      <c r="AN5637">
        <v>1140.92</v>
      </c>
      <c r="AO5637">
        <v>15</v>
      </c>
    </row>
    <row r="5638" spans="1:41" x14ac:dyDescent="0.3">
      <c r="A5638" t="str">
        <f>"Trad IRN"</f>
        <v>Trad IRN</v>
      </c>
      <c r="B5638" t="str">
        <f>"Bldg IRN"</f>
        <v>Bldg IRN</v>
      </c>
      <c r="C5638" t="s">
        <v>41</v>
      </c>
      <c r="D5638" t="s">
        <v>3</v>
      </c>
      <c r="E5638" t="s">
        <v>80</v>
      </c>
      <c r="F5638" t="s">
        <v>81</v>
      </c>
      <c r="G5638" t="s">
        <v>82</v>
      </c>
      <c r="H5638" t="s">
        <v>83</v>
      </c>
      <c r="I5638" t="s">
        <v>8</v>
      </c>
      <c r="J5638" t="s">
        <v>43</v>
      </c>
      <c r="K5638" t="s">
        <v>44</v>
      </c>
      <c r="L5638" t="s">
        <v>45</v>
      </c>
      <c r="M5638" t="s">
        <v>46</v>
      </c>
      <c r="N5638" t="str">
        <f>"08/18/2022"</f>
        <v>08/18/2022</v>
      </c>
      <c r="O5638" t="str">
        <f>"10/13/2022"</f>
        <v>10/13/2022</v>
      </c>
      <c r="P5638">
        <v>3.2007000000000001E-2</v>
      </c>
      <c r="Q5638">
        <v>3.2007000000000001E-2</v>
      </c>
      <c r="S5638">
        <v>0</v>
      </c>
      <c r="T5638">
        <v>1.9473000000000001E-2</v>
      </c>
      <c r="U5638">
        <v>1.2534E-2</v>
      </c>
      <c r="V5638" t="str">
        <f>"Trad IRN"</f>
        <v>Trad IRN</v>
      </c>
      <c r="W5638">
        <v>15</v>
      </c>
      <c r="X5638" t="s">
        <v>47</v>
      </c>
      <c r="Z5638" t="s">
        <v>47</v>
      </c>
      <c r="AB5638" t="str">
        <f>"08"</f>
        <v>08</v>
      </c>
      <c r="AC5638" t="s">
        <v>48</v>
      </c>
      <c r="AD5638" t="s">
        <v>49</v>
      </c>
      <c r="AE5638" t="s">
        <v>55</v>
      </c>
      <c r="AF5638">
        <v>0</v>
      </c>
      <c r="AG5638" t="s">
        <v>51</v>
      </c>
      <c r="AH5638" t="str">
        <f>"Trad IRN"</f>
        <v>Trad IRN</v>
      </c>
      <c r="AI5638" t="str">
        <f>"Bldg IRN"</f>
        <v>Bldg IRN</v>
      </c>
      <c r="AJ5638" t="s">
        <v>48</v>
      </c>
      <c r="AK5638" t="s">
        <v>48</v>
      </c>
      <c r="AL5638" t="s">
        <v>53</v>
      </c>
      <c r="AM5638">
        <v>36.24</v>
      </c>
      <c r="AN5638">
        <v>1132.3</v>
      </c>
      <c r="AO5638">
        <v>15</v>
      </c>
    </row>
    <row r="5639" spans="1:41" x14ac:dyDescent="0.3">
      <c r="A5639" t="str">
        <f>"Trad IRN"</f>
        <v>Trad IRN</v>
      </c>
      <c r="B5639" t="str">
        <f>"Bldg IRN"</f>
        <v>Bldg IRN</v>
      </c>
      <c r="C5639" t="s">
        <v>41</v>
      </c>
      <c r="D5639" t="s">
        <v>3</v>
      </c>
      <c r="E5639" t="s">
        <v>80</v>
      </c>
      <c r="F5639" t="s">
        <v>81</v>
      </c>
      <c r="G5639" t="s">
        <v>82</v>
      </c>
      <c r="H5639" t="s">
        <v>83</v>
      </c>
      <c r="I5639" t="str">
        <f>"Trad IRN"</f>
        <v>Trad IRN</v>
      </c>
      <c r="J5639" t="s">
        <v>43</v>
      </c>
      <c r="K5639" t="s">
        <v>44</v>
      </c>
      <c r="L5639" t="s">
        <v>45</v>
      </c>
      <c r="M5639" t="s">
        <v>46</v>
      </c>
      <c r="N5639" t="str">
        <f>"08/18/2022"</f>
        <v>08/18/2022</v>
      </c>
      <c r="O5639" t="str">
        <f>"12/31/2500"</f>
        <v>12/31/2500</v>
      </c>
      <c r="P5639">
        <v>1</v>
      </c>
      <c r="Q5639">
        <v>1</v>
      </c>
      <c r="S5639">
        <v>1</v>
      </c>
      <c r="T5639">
        <v>1</v>
      </c>
      <c r="U5639">
        <v>0</v>
      </c>
      <c r="V5639" t="str">
        <f>"Trad IRN"</f>
        <v>Trad IRN</v>
      </c>
      <c r="W5639">
        <v>100</v>
      </c>
      <c r="X5639" t="s">
        <v>47</v>
      </c>
      <c r="Z5639" t="s">
        <v>47</v>
      </c>
      <c r="AB5639" t="str">
        <f>"08"</f>
        <v>08</v>
      </c>
      <c r="AC5639" t="s">
        <v>48</v>
      </c>
      <c r="AD5639" t="s">
        <v>49</v>
      </c>
      <c r="AE5639" t="s">
        <v>50</v>
      </c>
      <c r="AF5639">
        <v>0</v>
      </c>
      <c r="AG5639" t="s">
        <v>56</v>
      </c>
      <c r="AH5639" t="str">
        <f>"Trad IRN"</f>
        <v>Trad IRN</v>
      </c>
      <c r="AI5639" t="str">
        <f>"Bldg IRN"</f>
        <v>Bldg IRN</v>
      </c>
      <c r="AJ5639" t="s">
        <v>48</v>
      </c>
      <c r="AK5639" t="s">
        <v>48</v>
      </c>
      <c r="AL5639" t="s">
        <v>53</v>
      </c>
      <c r="AM5639">
        <v>1140.92</v>
      </c>
      <c r="AN5639">
        <v>1140.92</v>
      </c>
      <c r="AO5639">
        <v>15</v>
      </c>
    </row>
    <row r="5640" spans="1:41" x14ac:dyDescent="0.3">
      <c r="A5640" t="str">
        <f>"Trad IRN"</f>
        <v>Trad IRN</v>
      </c>
      <c r="B5640" t="str">
        <f>"Bldg IRN"</f>
        <v>Bldg IRN</v>
      </c>
      <c r="C5640" t="s">
        <v>41</v>
      </c>
      <c r="D5640" t="s">
        <v>3</v>
      </c>
      <c r="E5640" t="s">
        <v>80</v>
      </c>
      <c r="F5640" t="s">
        <v>81</v>
      </c>
      <c r="G5640" t="s">
        <v>82</v>
      </c>
      <c r="H5640" t="s">
        <v>83</v>
      </c>
      <c r="I5640" t="str">
        <f>"Trad IRN"</f>
        <v>Trad IRN</v>
      </c>
      <c r="J5640" t="s">
        <v>43</v>
      </c>
      <c r="K5640" t="s">
        <v>44</v>
      </c>
      <c r="L5640" t="s">
        <v>45</v>
      </c>
      <c r="M5640" t="s">
        <v>46</v>
      </c>
      <c r="N5640" t="str">
        <f>"08/18/2022"</f>
        <v>08/18/2022</v>
      </c>
      <c r="O5640" t="str">
        <f>"12/31/2500"</f>
        <v>12/31/2500</v>
      </c>
      <c r="P5640">
        <v>1</v>
      </c>
      <c r="Q5640">
        <v>1</v>
      </c>
      <c r="R5640">
        <v>1</v>
      </c>
      <c r="S5640">
        <v>1</v>
      </c>
      <c r="T5640">
        <v>1</v>
      </c>
      <c r="U5640">
        <v>0</v>
      </c>
      <c r="V5640" t="str">
        <f>"Trad IRN"</f>
        <v>Trad IRN</v>
      </c>
      <c r="W5640">
        <v>100</v>
      </c>
      <c r="X5640" t="s">
        <v>47</v>
      </c>
      <c r="Z5640" t="s">
        <v>47</v>
      </c>
      <c r="AB5640" t="str">
        <f>"06"</f>
        <v>06</v>
      </c>
      <c r="AC5640" t="str">
        <f>"12"</f>
        <v>12</v>
      </c>
      <c r="AD5640" t="str">
        <f>"6"</f>
        <v>6</v>
      </c>
      <c r="AE5640" t="s">
        <v>50</v>
      </c>
      <c r="AF5640">
        <v>0</v>
      </c>
      <c r="AG5640" t="s">
        <v>56</v>
      </c>
      <c r="AH5640" t="str">
        <f>"Trad IRN"</f>
        <v>Trad IRN</v>
      </c>
      <c r="AI5640" t="str">
        <f>"Bldg IRN"</f>
        <v>Bldg IRN</v>
      </c>
      <c r="AJ5640" t="s">
        <v>48</v>
      </c>
      <c r="AK5640" t="s">
        <v>48</v>
      </c>
      <c r="AL5640" t="s">
        <v>53</v>
      </c>
      <c r="AM5640">
        <v>1140.92</v>
      </c>
      <c r="AN5640">
        <v>1140.92</v>
      </c>
      <c r="AO5640">
        <v>15</v>
      </c>
    </row>
    <row r="5641" spans="1:41" x14ac:dyDescent="0.3">
      <c r="A5641" t="str">
        <f>"Trad IRN"</f>
        <v>Trad IRN</v>
      </c>
      <c r="B5641" t="str">
        <f>"Bldg IRN"</f>
        <v>Bldg IRN</v>
      </c>
      <c r="C5641" t="s">
        <v>41</v>
      </c>
      <c r="D5641" t="s">
        <v>3</v>
      </c>
      <c r="E5641" t="s">
        <v>80</v>
      </c>
      <c r="F5641" t="s">
        <v>81</v>
      </c>
      <c r="G5641" t="s">
        <v>82</v>
      </c>
      <c r="H5641" t="s">
        <v>83</v>
      </c>
      <c r="I5641" t="str">
        <f>"Trad IRN"</f>
        <v>Trad IRN</v>
      </c>
      <c r="J5641" t="s">
        <v>43</v>
      </c>
      <c r="K5641" t="s">
        <v>44</v>
      </c>
      <c r="L5641" t="s">
        <v>45</v>
      </c>
      <c r="M5641" t="s">
        <v>59</v>
      </c>
      <c r="N5641" t="str">
        <f>"08/18/2022"</f>
        <v>08/18/2022</v>
      </c>
      <c r="O5641" t="str">
        <f>"12/31/2500"</f>
        <v>12/31/2500</v>
      </c>
      <c r="P5641">
        <v>1</v>
      </c>
      <c r="Q5641">
        <v>1</v>
      </c>
      <c r="S5641">
        <v>0</v>
      </c>
      <c r="T5641">
        <v>1</v>
      </c>
      <c r="U5641">
        <v>0</v>
      </c>
      <c r="V5641" t="s">
        <v>84</v>
      </c>
      <c r="W5641">
        <v>100</v>
      </c>
      <c r="X5641" t="s">
        <v>47</v>
      </c>
      <c r="Z5641" t="s">
        <v>47</v>
      </c>
      <c r="AB5641" t="str">
        <f t="shared" ref="AB5641:AB5647" si="557">"08"</f>
        <v>08</v>
      </c>
      <c r="AC5641" t="s">
        <v>48</v>
      </c>
      <c r="AD5641" t="s">
        <v>49</v>
      </c>
      <c r="AE5641" t="s">
        <v>55</v>
      </c>
      <c r="AF5641">
        <v>0</v>
      </c>
      <c r="AG5641" t="s">
        <v>56</v>
      </c>
      <c r="AH5641" t="str">
        <f>"Trad IRN"</f>
        <v>Trad IRN</v>
      </c>
      <c r="AI5641" t="str">
        <f>"Bldg IRN"</f>
        <v>Bldg IRN</v>
      </c>
      <c r="AJ5641" t="s">
        <v>48</v>
      </c>
      <c r="AK5641" t="s">
        <v>48</v>
      </c>
      <c r="AL5641" t="s">
        <v>53</v>
      </c>
      <c r="AM5641">
        <v>1140.92</v>
      </c>
      <c r="AN5641">
        <v>1140.92</v>
      </c>
      <c r="AO5641">
        <v>15</v>
      </c>
    </row>
    <row r="5642" spans="1:41" x14ac:dyDescent="0.3">
      <c r="A5642" t="str">
        <f>"Trad IRN"</f>
        <v>Trad IRN</v>
      </c>
      <c r="B5642" t="str">
        <f>"Bldg IRN"</f>
        <v>Bldg IRN</v>
      </c>
      <c r="C5642" t="s">
        <v>41</v>
      </c>
      <c r="D5642" t="s">
        <v>3</v>
      </c>
      <c r="E5642" t="s">
        <v>80</v>
      </c>
      <c r="F5642" t="s">
        <v>81</v>
      </c>
      <c r="G5642" t="s">
        <v>82</v>
      </c>
      <c r="H5642" t="s">
        <v>83</v>
      </c>
      <c r="I5642" t="str">
        <f>"Trad IRN"</f>
        <v>Trad IRN</v>
      </c>
      <c r="J5642" t="s">
        <v>43</v>
      </c>
      <c r="K5642" t="s">
        <v>44</v>
      </c>
      <c r="L5642" t="s">
        <v>45</v>
      </c>
      <c r="M5642" t="s">
        <v>46</v>
      </c>
      <c r="N5642" t="str">
        <f>"10/17/2022"</f>
        <v>10/17/2022</v>
      </c>
      <c r="O5642" t="str">
        <f>"01/03/2023"</f>
        <v>01/03/2023</v>
      </c>
      <c r="P5642">
        <v>0.21761800000000001</v>
      </c>
      <c r="Q5642">
        <v>0.21761800000000001</v>
      </c>
      <c r="S5642">
        <v>0</v>
      </c>
      <c r="T5642">
        <v>0.21761800000000001</v>
      </c>
      <c r="U5642">
        <v>0</v>
      </c>
      <c r="V5642" t="str">
        <f>"Trad IRN"</f>
        <v>Trad IRN</v>
      </c>
      <c r="W5642">
        <v>85</v>
      </c>
      <c r="X5642" t="s">
        <v>47</v>
      </c>
      <c r="Z5642" t="s">
        <v>47</v>
      </c>
      <c r="AB5642" t="str">
        <f t="shared" si="557"/>
        <v>08</v>
      </c>
      <c r="AC5642" t="s">
        <v>48</v>
      </c>
      <c r="AD5642" t="s">
        <v>49</v>
      </c>
      <c r="AE5642" t="s">
        <v>55</v>
      </c>
      <c r="AF5642">
        <v>0</v>
      </c>
      <c r="AG5642" t="s">
        <v>56</v>
      </c>
      <c r="AH5642" t="str">
        <f>"Trad IRN"</f>
        <v>Trad IRN</v>
      </c>
      <c r="AI5642" t="str">
        <f>"Bldg IRN"</f>
        <v>Bldg IRN</v>
      </c>
      <c r="AJ5642" t="s">
        <v>48</v>
      </c>
      <c r="AK5642" t="s">
        <v>48</v>
      </c>
      <c r="AL5642" t="s">
        <v>53</v>
      </c>
      <c r="AM5642">
        <v>248.28</v>
      </c>
      <c r="AN5642">
        <v>1140.92</v>
      </c>
      <c r="AO5642">
        <v>15</v>
      </c>
    </row>
    <row r="5643" spans="1:41" x14ac:dyDescent="0.3">
      <c r="A5643" t="str">
        <f>"Trad IRN"</f>
        <v>Trad IRN</v>
      </c>
      <c r="B5643" t="str">
        <f>"Bldg IRN"</f>
        <v>Bldg IRN</v>
      </c>
      <c r="C5643" t="s">
        <v>41</v>
      </c>
      <c r="D5643" t="s">
        <v>3</v>
      </c>
      <c r="E5643" t="s">
        <v>80</v>
      </c>
      <c r="F5643" t="s">
        <v>81</v>
      </c>
      <c r="G5643" t="s">
        <v>82</v>
      </c>
      <c r="H5643" t="s">
        <v>83</v>
      </c>
      <c r="I5643" t="s">
        <v>8</v>
      </c>
      <c r="J5643" t="s">
        <v>43</v>
      </c>
      <c r="K5643" t="s">
        <v>44</v>
      </c>
      <c r="L5643" t="s">
        <v>45</v>
      </c>
      <c r="M5643" t="s">
        <v>46</v>
      </c>
      <c r="N5643" t="str">
        <f>"12/09/2022"</f>
        <v>12/09/2022</v>
      </c>
      <c r="O5643" t="str">
        <f>"12/20/2022"</f>
        <v>12/20/2022</v>
      </c>
      <c r="P5643">
        <v>6.9199999999999999E-3</v>
      </c>
      <c r="Q5643">
        <v>6.9199999999999999E-3</v>
      </c>
      <c r="S5643">
        <v>0</v>
      </c>
      <c r="T5643">
        <v>4.2100000000000002E-3</v>
      </c>
      <c r="U5643">
        <v>2.7100000000000002E-3</v>
      </c>
      <c r="V5643" t="str">
        <f>"Trad IRN"</f>
        <v>Trad IRN</v>
      </c>
      <c r="W5643">
        <v>15</v>
      </c>
      <c r="X5643" t="s">
        <v>47</v>
      </c>
      <c r="Z5643" t="s">
        <v>47</v>
      </c>
      <c r="AB5643" t="str">
        <f t="shared" si="557"/>
        <v>08</v>
      </c>
      <c r="AC5643" t="s">
        <v>48</v>
      </c>
      <c r="AD5643" t="s">
        <v>49</v>
      </c>
      <c r="AE5643" t="s">
        <v>55</v>
      </c>
      <c r="AF5643">
        <v>0</v>
      </c>
      <c r="AG5643" t="s">
        <v>51</v>
      </c>
      <c r="AH5643" t="str">
        <f>"Trad IRN"</f>
        <v>Trad IRN</v>
      </c>
      <c r="AI5643" t="str">
        <f>"Bldg IRN"</f>
        <v>Bldg IRN</v>
      </c>
      <c r="AJ5643" t="s">
        <v>48</v>
      </c>
      <c r="AK5643" t="s">
        <v>48</v>
      </c>
      <c r="AL5643" t="s">
        <v>53</v>
      </c>
      <c r="AM5643">
        <v>7.84</v>
      </c>
      <c r="AN5643">
        <v>1132.3</v>
      </c>
      <c r="AO5643">
        <v>15</v>
      </c>
    </row>
    <row r="5644" spans="1:41" x14ac:dyDescent="0.3">
      <c r="A5644" t="str">
        <f>"Trad IRN"</f>
        <v>Trad IRN</v>
      </c>
      <c r="B5644" t="str">
        <f>"Bldg IRN"</f>
        <v>Bldg IRN</v>
      </c>
      <c r="C5644" t="s">
        <v>41</v>
      </c>
      <c r="D5644" t="s">
        <v>3</v>
      </c>
      <c r="E5644" t="s">
        <v>80</v>
      </c>
      <c r="F5644" t="s">
        <v>81</v>
      </c>
      <c r="G5644" t="s">
        <v>82</v>
      </c>
      <c r="H5644" t="s">
        <v>83</v>
      </c>
      <c r="I5644" t="s">
        <v>8</v>
      </c>
      <c r="J5644" t="s">
        <v>43</v>
      </c>
      <c r="K5644" t="s">
        <v>44</v>
      </c>
      <c r="L5644" t="s">
        <v>45</v>
      </c>
      <c r="M5644" t="s">
        <v>46</v>
      </c>
      <c r="N5644" t="str">
        <f>"10/17/2022"</f>
        <v>10/17/2022</v>
      </c>
      <c r="O5644" t="str">
        <f>"12/08/2022"</f>
        <v>12/08/2022</v>
      </c>
      <c r="P5644">
        <v>3.0623000000000001E-2</v>
      </c>
      <c r="Q5644">
        <v>3.0623000000000001E-2</v>
      </c>
      <c r="S5644">
        <v>0</v>
      </c>
      <c r="T5644">
        <v>1.8428E-2</v>
      </c>
      <c r="U5644">
        <v>1.2194999999999999E-2</v>
      </c>
      <c r="V5644" t="str">
        <f>"Trad IRN"</f>
        <v>Trad IRN</v>
      </c>
      <c r="W5644">
        <v>15</v>
      </c>
      <c r="X5644" t="s">
        <v>47</v>
      </c>
      <c r="Z5644" t="s">
        <v>47</v>
      </c>
      <c r="AB5644" t="str">
        <f t="shared" si="557"/>
        <v>08</v>
      </c>
      <c r="AC5644" t="s">
        <v>48</v>
      </c>
      <c r="AD5644" t="s">
        <v>49</v>
      </c>
      <c r="AE5644" t="s">
        <v>50</v>
      </c>
      <c r="AF5644">
        <v>0</v>
      </c>
      <c r="AG5644" t="s">
        <v>51</v>
      </c>
      <c r="AH5644" t="str">
        <f>"Trad IRN"</f>
        <v>Trad IRN</v>
      </c>
      <c r="AI5644" t="str">
        <f>"Bldg IRN"</f>
        <v>Bldg IRN</v>
      </c>
      <c r="AJ5644" t="s">
        <v>48</v>
      </c>
      <c r="AK5644" t="s">
        <v>48</v>
      </c>
      <c r="AL5644" t="s">
        <v>53</v>
      </c>
      <c r="AM5644">
        <v>34.67</v>
      </c>
      <c r="AN5644">
        <v>1132.3</v>
      </c>
      <c r="AO5644">
        <v>15</v>
      </c>
    </row>
    <row r="5645" spans="1:41" x14ac:dyDescent="0.3">
      <c r="A5645" t="str">
        <f>"Trad IRN"</f>
        <v>Trad IRN</v>
      </c>
      <c r="B5645" t="str">
        <f>"Bldg IRN"</f>
        <v>Bldg IRN</v>
      </c>
      <c r="C5645" t="s">
        <v>41</v>
      </c>
      <c r="D5645" t="s">
        <v>3</v>
      </c>
      <c r="E5645" t="s">
        <v>80</v>
      </c>
      <c r="F5645" t="s">
        <v>81</v>
      </c>
      <c r="G5645" t="s">
        <v>82</v>
      </c>
      <c r="H5645" t="s">
        <v>83</v>
      </c>
      <c r="I5645" t="str">
        <f>"Trad IRN"</f>
        <v>Trad IRN</v>
      </c>
      <c r="J5645" t="s">
        <v>43</v>
      </c>
      <c r="K5645" t="s">
        <v>44</v>
      </c>
      <c r="L5645" t="s">
        <v>45</v>
      </c>
      <c r="M5645" t="s">
        <v>46</v>
      </c>
      <c r="N5645" t="str">
        <f>"01/04/2023"</f>
        <v>01/04/2023</v>
      </c>
      <c r="O5645" t="str">
        <f>"12/31/2500"</f>
        <v>12/31/2500</v>
      </c>
      <c r="P5645">
        <v>0.53058899999999998</v>
      </c>
      <c r="Q5645">
        <v>0.53058899999999998</v>
      </c>
      <c r="S5645">
        <v>0</v>
      </c>
      <c r="T5645">
        <v>0.53058899999999998</v>
      </c>
      <c r="U5645">
        <v>0</v>
      </c>
      <c r="V5645" t="str">
        <f>"Trad IRN"</f>
        <v>Trad IRN</v>
      </c>
      <c r="W5645">
        <v>100</v>
      </c>
      <c r="X5645" t="s">
        <v>47</v>
      </c>
      <c r="Z5645" t="s">
        <v>47</v>
      </c>
      <c r="AB5645" t="str">
        <f t="shared" si="557"/>
        <v>08</v>
      </c>
      <c r="AC5645" t="s">
        <v>48</v>
      </c>
      <c r="AD5645" t="s">
        <v>49</v>
      </c>
      <c r="AE5645" t="s">
        <v>55</v>
      </c>
      <c r="AF5645">
        <v>0</v>
      </c>
      <c r="AG5645" t="s">
        <v>56</v>
      </c>
      <c r="AH5645" t="str">
        <f>"Trad IRN"</f>
        <v>Trad IRN</v>
      </c>
      <c r="AI5645" t="str">
        <f>"Bldg IRN"</f>
        <v>Bldg IRN</v>
      </c>
      <c r="AJ5645" t="s">
        <v>48</v>
      </c>
      <c r="AK5645" t="s">
        <v>48</v>
      </c>
      <c r="AL5645" t="s">
        <v>53</v>
      </c>
      <c r="AM5645">
        <v>605.36</v>
      </c>
      <c r="AN5645">
        <v>1140.92</v>
      </c>
      <c r="AO5645">
        <v>15</v>
      </c>
    </row>
    <row r="5646" spans="1:41" x14ac:dyDescent="0.3">
      <c r="A5646" t="str">
        <f>"Trad IRN"</f>
        <v>Trad IRN</v>
      </c>
      <c r="B5646" t="str">
        <f>"Bldg IRN"</f>
        <v>Bldg IRN</v>
      </c>
      <c r="C5646" t="s">
        <v>41</v>
      </c>
      <c r="D5646" t="s">
        <v>3</v>
      </c>
      <c r="E5646" t="s">
        <v>80</v>
      </c>
      <c r="F5646" t="s">
        <v>81</v>
      </c>
      <c r="G5646" t="s">
        <v>82</v>
      </c>
      <c r="H5646" t="s">
        <v>83</v>
      </c>
      <c r="I5646" t="str">
        <f>"Trad IRN"</f>
        <v>Trad IRN</v>
      </c>
      <c r="J5646" t="s">
        <v>43</v>
      </c>
      <c r="K5646" t="s">
        <v>44</v>
      </c>
      <c r="L5646" t="s">
        <v>45</v>
      </c>
      <c r="M5646" t="s">
        <v>46</v>
      </c>
      <c r="N5646" t="str">
        <f t="shared" ref="N5646:N5653" si="558">"08/18/2022"</f>
        <v>08/18/2022</v>
      </c>
      <c r="O5646" t="str">
        <f>"10/16/2022"</f>
        <v>10/16/2022</v>
      </c>
      <c r="P5646">
        <v>0.213389</v>
      </c>
      <c r="Q5646">
        <v>0.213389</v>
      </c>
      <c r="S5646">
        <v>0</v>
      </c>
      <c r="T5646">
        <v>0.213389</v>
      </c>
      <c r="U5646">
        <v>0</v>
      </c>
      <c r="V5646" t="str">
        <f>"Trad IRN"</f>
        <v>Trad IRN</v>
      </c>
      <c r="W5646">
        <v>100</v>
      </c>
      <c r="X5646" t="s">
        <v>47</v>
      </c>
      <c r="Z5646" t="s">
        <v>47</v>
      </c>
      <c r="AB5646" t="str">
        <f t="shared" si="557"/>
        <v>08</v>
      </c>
      <c r="AC5646" t="s">
        <v>48</v>
      </c>
      <c r="AD5646" t="s">
        <v>49</v>
      </c>
      <c r="AE5646" t="s">
        <v>55</v>
      </c>
      <c r="AF5646">
        <v>0</v>
      </c>
      <c r="AG5646" t="s">
        <v>56</v>
      </c>
      <c r="AH5646" t="str">
        <f>"Trad IRN"</f>
        <v>Trad IRN</v>
      </c>
      <c r="AI5646" t="str">
        <f>"Bldg IRN"</f>
        <v>Bldg IRN</v>
      </c>
      <c r="AJ5646" t="s">
        <v>48</v>
      </c>
      <c r="AK5646" t="s">
        <v>48</v>
      </c>
      <c r="AL5646" t="s">
        <v>53</v>
      </c>
      <c r="AM5646">
        <v>243.46</v>
      </c>
      <c r="AN5646">
        <v>1140.92</v>
      </c>
      <c r="AO5646">
        <v>15</v>
      </c>
    </row>
    <row r="5647" spans="1:41" x14ac:dyDescent="0.3">
      <c r="A5647" t="str">
        <f>"Trad IRN"</f>
        <v>Trad IRN</v>
      </c>
      <c r="B5647" t="str">
        <f>"Bldg IRN"</f>
        <v>Bldg IRN</v>
      </c>
      <c r="C5647" t="s">
        <v>41</v>
      </c>
      <c r="D5647" t="s">
        <v>3</v>
      </c>
      <c r="E5647" t="s">
        <v>80</v>
      </c>
      <c r="F5647" t="s">
        <v>81</v>
      </c>
      <c r="G5647" t="s">
        <v>82</v>
      </c>
      <c r="H5647" t="s">
        <v>83</v>
      </c>
      <c r="I5647" t="str">
        <f>"Trad IRN"</f>
        <v>Trad IRN</v>
      </c>
      <c r="J5647" t="s">
        <v>43</v>
      </c>
      <c r="K5647" t="s">
        <v>44</v>
      </c>
      <c r="L5647" t="s">
        <v>45</v>
      </c>
      <c r="M5647" t="s">
        <v>46</v>
      </c>
      <c r="N5647" t="str">
        <f t="shared" si="558"/>
        <v>08/18/2022</v>
      </c>
      <c r="O5647" t="str">
        <f t="shared" ref="O5647:O5655" si="559">"12/31/2500"</f>
        <v>12/31/2500</v>
      </c>
      <c r="P5647">
        <v>1</v>
      </c>
      <c r="Q5647">
        <v>1</v>
      </c>
      <c r="R5647">
        <v>1</v>
      </c>
      <c r="S5647">
        <v>0</v>
      </c>
      <c r="T5647">
        <v>1</v>
      </c>
      <c r="U5647">
        <v>0</v>
      </c>
      <c r="V5647" t="str">
        <f>"Trad IRN"</f>
        <v>Trad IRN</v>
      </c>
      <c r="W5647">
        <v>100</v>
      </c>
      <c r="X5647" t="s">
        <v>47</v>
      </c>
      <c r="Z5647" t="s">
        <v>47</v>
      </c>
      <c r="AB5647" t="str">
        <f t="shared" si="557"/>
        <v>08</v>
      </c>
      <c r="AC5647" t="str">
        <f>"09"</f>
        <v>09</v>
      </c>
      <c r="AD5647" t="str">
        <f>"2"</f>
        <v>2</v>
      </c>
      <c r="AE5647" t="s">
        <v>55</v>
      </c>
      <c r="AF5647">
        <v>0</v>
      </c>
      <c r="AG5647" t="s">
        <v>56</v>
      </c>
      <c r="AH5647" t="str">
        <f>"Trad IRN"</f>
        <v>Trad IRN</v>
      </c>
      <c r="AI5647" t="str">
        <f>"Bldg IRN"</f>
        <v>Bldg IRN</v>
      </c>
      <c r="AJ5647" t="s">
        <v>48</v>
      </c>
      <c r="AK5647" t="s">
        <v>48</v>
      </c>
      <c r="AL5647" t="s">
        <v>53</v>
      </c>
      <c r="AM5647">
        <v>1140.92</v>
      </c>
      <c r="AN5647">
        <v>1140.92</v>
      </c>
      <c r="AO5647">
        <v>15</v>
      </c>
    </row>
    <row r="5648" spans="1:41" x14ac:dyDescent="0.3">
      <c r="A5648" t="str">
        <f>"Trad IRN"</f>
        <v>Trad IRN</v>
      </c>
      <c r="B5648" t="str">
        <f>"Bldg IRN"</f>
        <v>Bldg IRN</v>
      </c>
      <c r="C5648" t="s">
        <v>41</v>
      </c>
      <c r="D5648" t="s">
        <v>3</v>
      </c>
      <c r="E5648" t="s">
        <v>80</v>
      </c>
      <c r="F5648" t="s">
        <v>81</v>
      </c>
      <c r="G5648" t="s">
        <v>82</v>
      </c>
      <c r="H5648" t="s">
        <v>83</v>
      </c>
      <c r="I5648" t="str">
        <f>"Trad IRN"</f>
        <v>Trad IRN</v>
      </c>
      <c r="J5648" t="s">
        <v>43</v>
      </c>
      <c r="K5648" t="s">
        <v>44</v>
      </c>
      <c r="L5648" t="s">
        <v>45</v>
      </c>
      <c r="M5648" t="s">
        <v>46</v>
      </c>
      <c r="N5648" t="str">
        <f t="shared" si="558"/>
        <v>08/18/2022</v>
      </c>
      <c r="O5648" t="str">
        <f t="shared" si="559"/>
        <v>12/31/2500</v>
      </c>
      <c r="P5648">
        <v>1</v>
      </c>
      <c r="Q5648">
        <v>1</v>
      </c>
      <c r="S5648">
        <v>1</v>
      </c>
      <c r="T5648">
        <v>1</v>
      </c>
      <c r="U5648">
        <v>0</v>
      </c>
      <c r="V5648" t="str">
        <f>"Trad IRN"</f>
        <v>Trad IRN</v>
      </c>
      <c r="W5648">
        <v>100</v>
      </c>
      <c r="X5648" t="s">
        <v>47</v>
      </c>
      <c r="Z5648" t="s">
        <v>47</v>
      </c>
      <c r="AB5648" t="str">
        <f>"06"</f>
        <v>06</v>
      </c>
      <c r="AC5648" t="s">
        <v>48</v>
      </c>
      <c r="AD5648" t="s">
        <v>49</v>
      </c>
      <c r="AE5648" t="s">
        <v>50</v>
      </c>
      <c r="AF5648">
        <v>0</v>
      </c>
      <c r="AG5648" t="s">
        <v>56</v>
      </c>
      <c r="AH5648" t="str">
        <f>"Trad IRN"</f>
        <v>Trad IRN</v>
      </c>
      <c r="AI5648" t="str">
        <f>"Bldg IRN"</f>
        <v>Bldg IRN</v>
      </c>
      <c r="AJ5648" t="s">
        <v>48</v>
      </c>
      <c r="AK5648" t="s">
        <v>48</v>
      </c>
      <c r="AL5648" t="s">
        <v>53</v>
      </c>
      <c r="AM5648">
        <v>1140.92</v>
      </c>
      <c r="AN5648">
        <v>1140.92</v>
      </c>
      <c r="AO5648">
        <v>15</v>
      </c>
    </row>
    <row r="5649" spans="1:41" x14ac:dyDescent="0.3">
      <c r="A5649" t="str">
        <f>"Trad IRN"</f>
        <v>Trad IRN</v>
      </c>
      <c r="B5649" t="str">
        <f>"Bldg IRN"</f>
        <v>Bldg IRN</v>
      </c>
      <c r="C5649" t="s">
        <v>41</v>
      </c>
      <c r="D5649" t="s">
        <v>3</v>
      </c>
      <c r="E5649" t="s">
        <v>80</v>
      </c>
      <c r="F5649" t="s">
        <v>81</v>
      </c>
      <c r="G5649" t="s">
        <v>82</v>
      </c>
      <c r="H5649" t="s">
        <v>83</v>
      </c>
      <c r="I5649" t="str">
        <f>"Trad IRN"</f>
        <v>Trad IRN</v>
      </c>
      <c r="J5649" t="s">
        <v>43</v>
      </c>
      <c r="K5649" t="s">
        <v>44</v>
      </c>
      <c r="L5649" t="s">
        <v>45</v>
      </c>
      <c r="M5649" t="s">
        <v>46</v>
      </c>
      <c r="N5649" t="str">
        <f t="shared" si="558"/>
        <v>08/18/2022</v>
      </c>
      <c r="O5649" t="str">
        <f t="shared" si="559"/>
        <v>12/31/2500</v>
      </c>
      <c r="P5649">
        <v>1</v>
      </c>
      <c r="Q5649">
        <v>1</v>
      </c>
      <c r="S5649">
        <v>1</v>
      </c>
      <c r="T5649">
        <v>1</v>
      </c>
      <c r="U5649">
        <v>0</v>
      </c>
      <c r="V5649" t="str">
        <f>"Trad IRN"</f>
        <v>Trad IRN</v>
      </c>
      <c r="W5649">
        <v>100</v>
      </c>
      <c r="X5649" t="s">
        <v>47</v>
      </c>
      <c r="Z5649" t="s">
        <v>47</v>
      </c>
      <c r="AB5649" t="str">
        <f>"06"</f>
        <v>06</v>
      </c>
      <c r="AC5649" t="s">
        <v>48</v>
      </c>
      <c r="AD5649" t="s">
        <v>49</v>
      </c>
      <c r="AE5649" t="s">
        <v>55</v>
      </c>
      <c r="AF5649">
        <v>0</v>
      </c>
      <c r="AG5649" t="s">
        <v>56</v>
      </c>
      <c r="AH5649" t="str">
        <f>"Trad IRN"</f>
        <v>Trad IRN</v>
      </c>
      <c r="AI5649" t="str">
        <f>"Bldg IRN"</f>
        <v>Bldg IRN</v>
      </c>
      <c r="AJ5649" t="s">
        <v>48</v>
      </c>
      <c r="AK5649" t="s">
        <v>48</v>
      </c>
      <c r="AL5649" t="s">
        <v>53</v>
      </c>
      <c r="AM5649">
        <v>1140.92</v>
      </c>
      <c r="AN5649">
        <v>1140.92</v>
      </c>
      <c r="AO5649">
        <v>15</v>
      </c>
    </row>
    <row r="5650" spans="1:41" x14ac:dyDescent="0.3">
      <c r="A5650" t="str">
        <f>"Trad IRN"</f>
        <v>Trad IRN</v>
      </c>
      <c r="B5650" t="str">
        <f>"Bldg IRN"</f>
        <v>Bldg IRN</v>
      </c>
      <c r="C5650" t="s">
        <v>41</v>
      </c>
      <c r="D5650" t="s">
        <v>3</v>
      </c>
      <c r="E5650" t="s">
        <v>80</v>
      </c>
      <c r="F5650" t="s">
        <v>81</v>
      </c>
      <c r="G5650" t="s">
        <v>82</v>
      </c>
      <c r="H5650" t="s">
        <v>83</v>
      </c>
      <c r="I5650" t="str">
        <f>"Trad IRN"</f>
        <v>Trad IRN</v>
      </c>
      <c r="J5650" t="s">
        <v>43</v>
      </c>
      <c r="K5650" t="s">
        <v>44</v>
      </c>
      <c r="L5650" t="s">
        <v>45</v>
      </c>
      <c r="M5650" t="s">
        <v>46</v>
      </c>
      <c r="N5650" t="str">
        <f t="shared" si="558"/>
        <v>08/18/2022</v>
      </c>
      <c r="O5650" t="str">
        <f t="shared" si="559"/>
        <v>12/31/2500</v>
      </c>
      <c r="P5650">
        <v>1</v>
      </c>
      <c r="Q5650">
        <v>1</v>
      </c>
      <c r="R5650">
        <v>1</v>
      </c>
      <c r="S5650">
        <v>1</v>
      </c>
      <c r="T5650">
        <v>1</v>
      </c>
      <c r="U5650">
        <v>0</v>
      </c>
      <c r="V5650" t="str">
        <f>"Trad IRN"</f>
        <v>Trad IRN</v>
      </c>
      <c r="W5650">
        <v>100</v>
      </c>
      <c r="X5650" t="s">
        <v>47</v>
      </c>
      <c r="Z5650" t="s">
        <v>47</v>
      </c>
      <c r="AB5650" t="str">
        <f>"06"</f>
        <v>06</v>
      </c>
      <c r="AC5650" t="str">
        <f>"15"</f>
        <v>15</v>
      </c>
      <c r="AD5650" t="str">
        <f>"2"</f>
        <v>2</v>
      </c>
      <c r="AE5650" t="s">
        <v>50</v>
      </c>
      <c r="AF5650">
        <v>0</v>
      </c>
      <c r="AG5650" t="s">
        <v>56</v>
      </c>
      <c r="AH5650" t="str">
        <f>"Trad IRN"</f>
        <v>Trad IRN</v>
      </c>
      <c r="AI5650" t="str">
        <f>"Bldg IRN"</f>
        <v>Bldg IRN</v>
      </c>
      <c r="AJ5650" t="s">
        <v>48</v>
      </c>
      <c r="AK5650" t="s">
        <v>48</v>
      </c>
      <c r="AL5650" t="s">
        <v>53</v>
      </c>
      <c r="AM5650">
        <v>1140.92</v>
      </c>
      <c r="AN5650">
        <v>1140.92</v>
      </c>
      <c r="AO5650">
        <v>15</v>
      </c>
    </row>
    <row r="5651" spans="1:41" x14ac:dyDescent="0.3">
      <c r="A5651" t="str">
        <f>"Trad IRN"</f>
        <v>Trad IRN</v>
      </c>
      <c r="B5651" t="str">
        <f>"Bldg IRN"</f>
        <v>Bldg IRN</v>
      </c>
      <c r="C5651" t="s">
        <v>41</v>
      </c>
      <c r="D5651" t="s">
        <v>3</v>
      </c>
      <c r="E5651" t="s">
        <v>80</v>
      </c>
      <c r="F5651" t="s">
        <v>81</v>
      </c>
      <c r="G5651" t="s">
        <v>82</v>
      </c>
      <c r="H5651" t="s">
        <v>83</v>
      </c>
      <c r="I5651" t="str">
        <f>"Trad IRN"</f>
        <v>Trad IRN</v>
      </c>
      <c r="J5651" t="s">
        <v>43</v>
      </c>
      <c r="K5651" t="s">
        <v>44</v>
      </c>
      <c r="L5651" t="s">
        <v>45</v>
      </c>
      <c r="M5651" t="s">
        <v>46</v>
      </c>
      <c r="N5651" t="str">
        <f t="shared" si="558"/>
        <v>08/18/2022</v>
      </c>
      <c r="O5651" t="str">
        <f t="shared" si="559"/>
        <v>12/31/2500</v>
      </c>
      <c r="P5651">
        <v>1</v>
      </c>
      <c r="Q5651">
        <v>1</v>
      </c>
      <c r="R5651">
        <v>1</v>
      </c>
      <c r="S5651">
        <v>0</v>
      </c>
      <c r="T5651">
        <v>1</v>
      </c>
      <c r="U5651">
        <v>0</v>
      </c>
      <c r="V5651" t="str">
        <f>"Trad IRN"</f>
        <v>Trad IRN</v>
      </c>
      <c r="W5651">
        <v>100</v>
      </c>
      <c r="X5651" t="s">
        <v>47</v>
      </c>
      <c r="Z5651" t="s">
        <v>47</v>
      </c>
      <c r="AB5651" t="str">
        <f>"07"</f>
        <v>07</v>
      </c>
      <c r="AC5651" t="str">
        <f>"10"</f>
        <v>10</v>
      </c>
      <c r="AD5651" t="str">
        <f>"2"</f>
        <v>2</v>
      </c>
      <c r="AE5651" t="s">
        <v>55</v>
      </c>
      <c r="AF5651">
        <v>0</v>
      </c>
      <c r="AG5651" t="s">
        <v>56</v>
      </c>
      <c r="AH5651" t="str">
        <f>"Trad IRN"</f>
        <v>Trad IRN</v>
      </c>
      <c r="AI5651" t="str">
        <f>"Bldg IRN"</f>
        <v>Bldg IRN</v>
      </c>
      <c r="AJ5651" t="s">
        <v>48</v>
      </c>
      <c r="AK5651" t="s">
        <v>48</v>
      </c>
      <c r="AL5651" t="s">
        <v>53</v>
      </c>
      <c r="AM5651">
        <v>1140.92</v>
      </c>
      <c r="AN5651">
        <v>1140.92</v>
      </c>
      <c r="AO5651">
        <v>15</v>
      </c>
    </row>
    <row r="5652" spans="1:41" x14ac:dyDescent="0.3">
      <c r="A5652" t="str">
        <f>"Trad IRN"</f>
        <v>Trad IRN</v>
      </c>
      <c r="B5652" t="str">
        <f>"Bldg IRN"</f>
        <v>Bldg IRN</v>
      </c>
      <c r="C5652" t="s">
        <v>41</v>
      </c>
      <c r="D5652" t="s">
        <v>3</v>
      </c>
      <c r="E5652" t="s">
        <v>80</v>
      </c>
      <c r="F5652" t="s">
        <v>81</v>
      </c>
      <c r="G5652" t="s">
        <v>82</v>
      </c>
      <c r="H5652" t="s">
        <v>83</v>
      </c>
      <c r="I5652" t="str">
        <f>"Trad IRN"</f>
        <v>Trad IRN</v>
      </c>
      <c r="J5652" t="s">
        <v>43</v>
      </c>
      <c r="K5652" t="s">
        <v>44</v>
      </c>
      <c r="L5652" t="s">
        <v>45</v>
      </c>
      <c r="M5652" t="s">
        <v>46</v>
      </c>
      <c r="N5652" t="str">
        <f t="shared" si="558"/>
        <v>08/18/2022</v>
      </c>
      <c r="O5652" t="str">
        <f t="shared" si="559"/>
        <v>12/31/2500</v>
      </c>
      <c r="P5652">
        <v>1</v>
      </c>
      <c r="Q5652">
        <v>1</v>
      </c>
      <c r="S5652">
        <v>1</v>
      </c>
      <c r="T5652">
        <v>1</v>
      </c>
      <c r="U5652">
        <v>0</v>
      </c>
      <c r="V5652" t="str">
        <f>"Trad IRN"</f>
        <v>Trad IRN</v>
      </c>
      <c r="W5652">
        <v>100</v>
      </c>
      <c r="X5652" t="s">
        <v>47</v>
      </c>
      <c r="Z5652" t="s">
        <v>47</v>
      </c>
      <c r="AB5652" t="str">
        <f>"07"</f>
        <v>07</v>
      </c>
      <c r="AC5652" t="s">
        <v>48</v>
      </c>
      <c r="AD5652" t="s">
        <v>49</v>
      </c>
      <c r="AE5652" t="s">
        <v>50</v>
      </c>
      <c r="AF5652">
        <v>0</v>
      </c>
      <c r="AG5652" t="s">
        <v>56</v>
      </c>
      <c r="AH5652" t="str">
        <f>"Trad IRN"</f>
        <v>Trad IRN</v>
      </c>
      <c r="AI5652" t="str">
        <f>"Bldg IRN"</f>
        <v>Bldg IRN</v>
      </c>
      <c r="AJ5652" t="s">
        <v>48</v>
      </c>
      <c r="AK5652" t="s">
        <v>48</v>
      </c>
      <c r="AL5652" t="s">
        <v>53</v>
      </c>
      <c r="AM5652">
        <v>1140.92</v>
      </c>
      <c r="AN5652">
        <v>1140.92</v>
      </c>
      <c r="AO5652">
        <v>15</v>
      </c>
    </row>
    <row r="5653" spans="1:41" x14ac:dyDescent="0.3">
      <c r="A5653" t="str">
        <f>"Trad IRN"</f>
        <v>Trad IRN</v>
      </c>
      <c r="B5653" t="str">
        <f>"Bldg IRN"</f>
        <v>Bldg IRN</v>
      </c>
      <c r="C5653" t="s">
        <v>41</v>
      </c>
      <c r="D5653" t="s">
        <v>3</v>
      </c>
      <c r="E5653" t="s">
        <v>80</v>
      </c>
      <c r="F5653" t="s">
        <v>81</v>
      </c>
      <c r="G5653" t="s">
        <v>82</v>
      </c>
      <c r="H5653" t="s">
        <v>83</v>
      </c>
      <c r="I5653" t="str">
        <f>"Trad IRN"</f>
        <v>Trad IRN</v>
      </c>
      <c r="J5653" t="s">
        <v>43</v>
      </c>
      <c r="K5653" t="s">
        <v>44</v>
      </c>
      <c r="L5653" t="s">
        <v>45</v>
      </c>
      <c r="M5653" t="s">
        <v>46</v>
      </c>
      <c r="N5653" t="str">
        <f t="shared" si="558"/>
        <v>08/18/2022</v>
      </c>
      <c r="O5653" t="str">
        <f t="shared" si="559"/>
        <v>12/31/2500</v>
      </c>
      <c r="P5653">
        <v>1</v>
      </c>
      <c r="Q5653">
        <v>1</v>
      </c>
      <c r="S5653">
        <v>0</v>
      </c>
      <c r="T5653">
        <v>1</v>
      </c>
      <c r="U5653">
        <v>0</v>
      </c>
      <c r="V5653" t="str">
        <f>"Trad IRN"</f>
        <v>Trad IRN</v>
      </c>
      <c r="W5653">
        <v>100</v>
      </c>
      <c r="X5653" t="s">
        <v>47</v>
      </c>
      <c r="Z5653" t="s">
        <v>47</v>
      </c>
      <c r="AB5653" t="str">
        <f>"06"</f>
        <v>06</v>
      </c>
      <c r="AC5653" t="s">
        <v>48</v>
      </c>
      <c r="AD5653" t="s">
        <v>49</v>
      </c>
      <c r="AE5653" t="s">
        <v>50</v>
      </c>
      <c r="AF5653">
        <v>0</v>
      </c>
      <c r="AG5653" t="s">
        <v>56</v>
      </c>
      <c r="AH5653" t="str">
        <f>"Trad IRN"</f>
        <v>Trad IRN</v>
      </c>
      <c r="AI5653" t="str">
        <f>"Bldg IRN"</f>
        <v>Bldg IRN</v>
      </c>
      <c r="AJ5653" t="s">
        <v>48</v>
      </c>
      <c r="AK5653" t="s">
        <v>48</v>
      </c>
      <c r="AL5653" t="s">
        <v>53</v>
      </c>
      <c r="AM5653">
        <v>1140.92</v>
      </c>
      <c r="AN5653">
        <v>1140.92</v>
      </c>
      <c r="AO5653">
        <v>15</v>
      </c>
    </row>
    <row r="5654" spans="1:41" x14ac:dyDescent="0.3">
      <c r="A5654" t="str">
        <f>"Trad IRN"</f>
        <v>Trad IRN</v>
      </c>
      <c r="B5654" t="str">
        <f>"Bldg IRN"</f>
        <v>Bldg IRN</v>
      </c>
      <c r="C5654" t="s">
        <v>41</v>
      </c>
      <c r="D5654" t="s">
        <v>3</v>
      </c>
      <c r="E5654" t="s">
        <v>80</v>
      </c>
      <c r="F5654" t="s">
        <v>81</v>
      </c>
      <c r="G5654" t="s">
        <v>82</v>
      </c>
      <c r="H5654" t="s">
        <v>83</v>
      </c>
      <c r="I5654" t="str">
        <f>"Trad IRN"</f>
        <v>Trad IRN</v>
      </c>
      <c r="J5654" t="s">
        <v>43</v>
      </c>
      <c r="K5654" t="s">
        <v>44</v>
      </c>
      <c r="L5654" t="s">
        <v>45</v>
      </c>
      <c r="M5654" t="s">
        <v>46</v>
      </c>
      <c r="N5654" t="str">
        <f>"01/04/2023"</f>
        <v>01/04/2023</v>
      </c>
      <c r="O5654" t="str">
        <f t="shared" si="559"/>
        <v>12/31/2500</v>
      </c>
      <c r="P5654">
        <v>0.45100099999999999</v>
      </c>
      <c r="Q5654">
        <v>0.45100099999999999</v>
      </c>
      <c r="S5654">
        <v>0</v>
      </c>
      <c r="T5654">
        <v>0.45100099999999999</v>
      </c>
      <c r="U5654">
        <v>0</v>
      </c>
      <c r="V5654" t="str">
        <f>"Trad IRN"</f>
        <v>Trad IRN</v>
      </c>
      <c r="W5654">
        <v>85</v>
      </c>
      <c r="X5654" t="s">
        <v>47</v>
      </c>
      <c r="Z5654" t="s">
        <v>47</v>
      </c>
      <c r="AB5654" t="str">
        <f t="shared" ref="AB5654:AB5665" si="560">"08"</f>
        <v>08</v>
      </c>
      <c r="AC5654" t="s">
        <v>48</v>
      </c>
      <c r="AD5654" t="s">
        <v>49</v>
      </c>
      <c r="AE5654" t="s">
        <v>50</v>
      </c>
      <c r="AF5654">
        <v>0</v>
      </c>
      <c r="AG5654" t="s">
        <v>56</v>
      </c>
      <c r="AH5654" t="str">
        <f>"Trad IRN"</f>
        <v>Trad IRN</v>
      </c>
      <c r="AI5654" t="str">
        <f>"Bldg IRN"</f>
        <v>Bldg IRN</v>
      </c>
      <c r="AJ5654" t="s">
        <v>48</v>
      </c>
      <c r="AK5654" t="s">
        <v>48</v>
      </c>
      <c r="AL5654" t="s">
        <v>53</v>
      </c>
      <c r="AM5654">
        <v>514.55999999999995</v>
      </c>
      <c r="AN5654">
        <v>1140.92</v>
      </c>
      <c r="AO5654">
        <v>15</v>
      </c>
    </row>
    <row r="5655" spans="1:41" x14ac:dyDescent="0.3">
      <c r="A5655" t="str">
        <f>"Trad IRN"</f>
        <v>Trad IRN</v>
      </c>
      <c r="B5655" t="str">
        <f>"Bldg IRN"</f>
        <v>Bldg IRN</v>
      </c>
      <c r="C5655" t="s">
        <v>41</v>
      </c>
      <c r="D5655" t="s">
        <v>3</v>
      </c>
      <c r="E5655" t="s">
        <v>80</v>
      </c>
      <c r="F5655" t="s">
        <v>81</v>
      </c>
      <c r="G5655" t="s">
        <v>82</v>
      </c>
      <c r="H5655" t="s">
        <v>83</v>
      </c>
      <c r="I5655" t="s">
        <v>8</v>
      </c>
      <c r="J5655" t="s">
        <v>43</v>
      </c>
      <c r="K5655" t="s">
        <v>44</v>
      </c>
      <c r="L5655" t="s">
        <v>45</v>
      </c>
      <c r="M5655" t="s">
        <v>46</v>
      </c>
      <c r="N5655" t="str">
        <f>"01/04/2023"</f>
        <v>01/04/2023</v>
      </c>
      <c r="O5655" t="str">
        <f t="shared" si="559"/>
        <v>12/31/2500</v>
      </c>
      <c r="P5655">
        <v>7.9585000000000003E-2</v>
      </c>
      <c r="Q5655">
        <v>7.9585000000000003E-2</v>
      </c>
      <c r="S5655">
        <v>0</v>
      </c>
      <c r="T5655">
        <v>5.1806999999999999E-2</v>
      </c>
      <c r="U5655">
        <v>2.7778000000000001E-2</v>
      </c>
      <c r="V5655" t="str">
        <f>"Trad IRN"</f>
        <v>Trad IRN</v>
      </c>
      <c r="W5655">
        <v>15</v>
      </c>
      <c r="X5655" t="s">
        <v>47</v>
      </c>
      <c r="Z5655" t="s">
        <v>47</v>
      </c>
      <c r="AB5655" t="str">
        <f t="shared" si="560"/>
        <v>08</v>
      </c>
      <c r="AC5655" t="s">
        <v>48</v>
      </c>
      <c r="AD5655" t="s">
        <v>49</v>
      </c>
      <c r="AE5655" t="s">
        <v>50</v>
      </c>
      <c r="AF5655">
        <v>0</v>
      </c>
      <c r="AG5655" t="s">
        <v>51</v>
      </c>
      <c r="AH5655" t="str">
        <f>"Trad IRN"</f>
        <v>Trad IRN</v>
      </c>
      <c r="AI5655" t="str">
        <f>"Bldg IRN"</f>
        <v>Bldg IRN</v>
      </c>
      <c r="AJ5655" t="s">
        <v>48</v>
      </c>
      <c r="AK5655" t="s">
        <v>48</v>
      </c>
      <c r="AL5655" t="s">
        <v>53</v>
      </c>
      <c r="AM5655">
        <v>90.11</v>
      </c>
      <c r="AN5655">
        <v>1132.3</v>
      </c>
      <c r="AO5655">
        <v>15</v>
      </c>
    </row>
    <row r="5656" spans="1:41" x14ac:dyDescent="0.3">
      <c r="A5656" t="str">
        <f>"Trad IRN"</f>
        <v>Trad IRN</v>
      </c>
      <c r="B5656" t="str">
        <f>"Bldg IRN"</f>
        <v>Bldg IRN</v>
      </c>
      <c r="C5656" t="s">
        <v>41</v>
      </c>
      <c r="D5656" t="s">
        <v>3</v>
      </c>
      <c r="E5656" t="s">
        <v>80</v>
      </c>
      <c r="F5656" t="s">
        <v>81</v>
      </c>
      <c r="G5656" t="s">
        <v>82</v>
      </c>
      <c r="H5656" t="s">
        <v>83</v>
      </c>
      <c r="I5656" t="str">
        <f>"Trad IRN"</f>
        <v>Trad IRN</v>
      </c>
      <c r="J5656" t="s">
        <v>43</v>
      </c>
      <c r="K5656" t="s">
        <v>44</v>
      </c>
      <c r="L5656" t="s">
        <v>45</v>
      </c>
      <c r="M5656" t="s">
        <v>46</v>
      </c>
      <c r="N5656" t="str">
        <f>"08/18/2022"</f>
        <v>08/18/2022</v>
      </c>
      <c r="O5656" t="str">
        <f>"01/03/2023"</f>
        <v>01/03/2023</v>
      </c>
      <c r="P5656">
        <v>0.46941100000000002</v>
      </c>
      <c r="Q5656">
        <v>0.46941100000000002</v>
      </c>
      <c r="S5656">
        <v>0</v>
      </c>
      <c r="T5656">
        <v>0.46941100000000002</v>
      </c>
      <c r="U5656">
        <v>0</v>
      </c>
      <c r="V5656" t="str">
        <f>"Trad IRN"</f>
        <v>Trad IRN</v>
      </c>
      <c r="W5656">
        <v>100</v>
      </c>
      <c r="X5656" t="s">
        <v>47</v>
      </c>
      <c r="Z5656" t="s">
        <v>47</v>
      </c>
      <c r="AB5656" t="str">
        <f t="shared" si="560"/>
        <v>08</v>
      </c>
      <c r="AC5656" t="s">
        <v>48</v>
      </c>
      <c r="AD5656" t="s">
        <v>49</v>
      </c>
      <c r="AE5656" t="s">
        <v>50</v>
      </c>
      <c r="AF5656">
        <v>0</v>
      </c>
      <c r="AG5656" t="s">
        <v>56</v>
      </c>
      <c r="AH5656" t="str">
        <f>"Trad IRN"</f>
        <v>Trad IRN</v>
      </c>
      <c r="AI5656" t="str">
        <f>"Bldg IRN"</f>
        <v>Bldg IRN</v>
      </c>
      <c r="AJ5656" t="s">
        <v>48</v>
      </c>
      <c r="AK5656" t="s">
        <v>48</v>
      </c>
      <c r="AL5656" t="s">
        <v>53</v>
      </c>
      <c r="AM5656">
        <v>535.55999999999995</v>
      </c>
      <c r="AN5656">
        <v>1140.92</v>
      </c>
      <c r="AO5656">
        <v>15</v>
      </c>
    </row>
    <row r="5657" spans="1:41" x14ac:dyDescent="0.3">
      <c r="A5657" t="str">
        <f>"Trad IRN"</f>
        <v>Trad IRN</v>
      </c>
      <c r="B5657" t="str">
        <f>"Bldg IRN"</f>
        <v>Bldg IRN</v>
      </c>
      <c r="C5657" t="s">
        <v>41</v>
      </c>
      <c r="D5657" t="s">
        <v>3</v>
      </c>
      <c r="E5657" t="s">
        <v>80</v>
      </c>
      <c r="F5657" t="s">
        <v>81</v>
      </c>
      <c r="G5657" t="s">
        <v>82</v>
      </c>
      <c r="H5657" t="s">
        <v>83</v>
      </c>
      <c r="I5657" t="str">
        <f>"Trad IRN"</f>
        <v>Trad IRN</v>
      </c>
      <c r="J5657" t="s">
        <v>43</v>
      </c>
      <c r="K5657" t="s">
        <v>44</v>
      </c>
      <c r="L5657" t="s">
        <v>45</v>
      </c>
      <c r="M5657" t="s">
        <v>46</v>
      </c>
      <c r="N5657" t="str">
        <f>"08/18/2022"</f>
        <v>08/18/2022</v>
      </c>
      <c r="O5657" t="str">
        <f>"12/31/2500"</f>
        <v>12/31/2500</v>
      </c>
      <c r="P5657">
        <v>1</v>
      </c>
      <c r="Q5657">
        <v>1</v>
      </c>
      <c r="R5657">
        <v>1</v>
      </c>
      <c r="S5657">
        <v>0</v>
      </c>
      <c r="T5657">
        <v>1</v>
      </c>
      <c r="U5657">
        <v>0</v>
      </c>
      <c r="V5657" t="str">
        <f>"Trad IRN"</f>
        <v>Trad IRN</v>
      </c>
      <c r="W5657">
        <v>100</v>
      </c>
      <c r="X5657" t="s">
        <v>47</v>
      </c>
      <c r="Z5657" t="s">
        <v>47</v>
      </c>
      <c r="AB5657" t="str">
        <f t="shared" si="560"/>
        <v>08</v>
      </c>
      <c r="AC5657" t="str">
        <f>"10"</f>
        <v>10</v>
      </c>
      <c r="AD5657" t="str">
        <f>"2"</f>
        <v>2</v>
      </c>
      <c r="AE5657" t="s">
        <v>50</v>
      </c>
      <c r="AF5657">
        <v>0</v>
      </c>
      <c r="AG5657" t="s">
        <v>56</v>
      </c>
      <c r="AH5657" t="str">
        <f>"Trad IRN"</f>
        <v>Trad IRN</v>
      </c>
      <c r="AI5657" t="str">
        <f>"Bldg IRN"</f>
        <v>Bldg IRN</v>
      </c>
      <c r="AJ5657" t="s">
        <v>48</v>
      </c>
      <c r="AK5657" t="s">
        <v>48</v>
      </c>
      <c r="AL5657" t="s">
        <v>53</v>
      </c>
      <c r="AM5657">
        <v>1140.92</v>
      </c>
      <c r="AN5657">
        <v>1140.92</v>
      </c>
      <c r="AO5657">
        <v>15</v>
      </c>
    </row>
    <row r="5658" spans="1:41" x14ac:dyDescent="0.3">
      <c r="A5658" t="str">
        <f>"Trad IRN"</f>
        <v>Trad IRN</v>
      </c>
      <c r="B5658" t="str">
        <f>"Bldg IRN"</f>
        <v>Bldg IRN</v>
      </c>
      <c r="C5658" t="s">
        <v>41</v>
      </c>
      <c r="D5658" t="s">
        <v>3</v>
      </c>
      <c r="E5658" t="s">
        <v>80</v>
      </c>
      <c r="F5658" t="s">
        <v>81</v>
      </c>
      <c r="G5658" t="s">
        <v>82</v>
      </c>
      <c r="H5658" t="s">
        <v>83</v>
      </c>
      <c r="I5658" t="str">
        <f>"Trad IRN"</f>
        <v>Trad IRN</v>
      </c>
      <c r="J5658" t="s">
        <v>43</v>
      </c>
      <c r="K5658" t="s">
        <v>44</v>
      </c>
      <c r="L5658" t="s">
        <v>45</v>
      </c>
      <c r="M5658" t="s">
        <v>46</v>
      </c>
      <c r="N5658" t="str">
        <f>"08/18/2022"</f>
        <v>08/18/2022</v>
      </c>
      <c r="O5658" t="str">
        <f>"12/31/2500"</f>
        <v>12/31/2500</v>
      </c>
      <c r="P5658">
        <v>1</v>
      </c>
      <c r="Q5658">
        <v>1</v>
      </c>
      <c r="R5658">
        <v>1</v>
      </c>
      <c r="S5658">
        <v>0</v>
      </c>
      <c r="T5658">
        <v>1</v>
      </c>
      <c r="U5658">
        <v>0</v>
      </c>
      <c r="V5658" t="str">
        <f>"Trad IRN"</f>
        <v>Trad IRN</v>
      </c>
      <c r="W5658">
        <v>100</v>
      </c>
      <c r="X5658" t="s">
        <v>47</v>
      </c>
      <c r="Z5658" t="s">
        <v>47</v>
      </c>
      <c r="AB5658" t="str">
        <f t="shared" si="560"/>
        <v>08</v>
      </c>
      <c r="AC5658" t="str">
        <f>"15"</f>
        <v>15</v>
      </c>
      <c r="AD5658" t="str">
        <f>"2"</f>
        <v>2</v>
      </c>
      <c r="AE5658" t="s">
        <v>50</v>
      </c>
      <c r="AF5658">
        <v>0</v>
      </c>
      <c r="AG5658" t="s">
        <v>56</v>
      </c>
      <c r="AH5658" t="str">
        <f>"Trad IRN"</f>
        <v>Trad IRN</v>
      </c>
      <c r="AI5658" t="str">
        <f>"Bldg IRN"</f>
        <v>Bldg IRN</v>
      </c>
      <c r="AJ5658" t="s">
        <v>48</v>
      </c>
      <c r="AK5658" t="s">
        <v>48</v>
      </c>
      <c r="AL5658" t="s">
        <v>53</v>
      </c>
      <c r="AM5658">
        <v>1140.92</v>
      </c>
      <c r="AN5658">
        <v>1140.92</v>
      </c>
      <c r="AO5658">
        <v>15</v>
      </c>
    </row>
    <row r="5659" spans="1:41" x14ac:dyDescent="0.3">
      <c r="A5659" t="str">
        <f>"Trad IRN"</f>
        <v>Trad IRN</v>
      </c>
      <c r="B5659" t="str">
        <f>"Bldg IRN"</f>
        <v>Bldg IRN</v>
      </c>
      <c r="C5659" t="s">
        <v>41</v>
      </c>
      <c r="D5659" t="s">
        <v>3</v>
      </c>
      <c r="E5659" t="s">
        <v>80</v>
      </c>
      <c r="F5659" t="s">
        <v>81</v>
      </c>
      <c r="G5659" t="s">
        <v>82</v>
      </c>
      <c r="H5659" t="s">
        <v>83</v>
      </c>
      <c r="I5659" t="str">
        <f>"Trad IRN"</f>
        <v>Trad IRN</v>
      </c>
      <c r="J5659" t="s">
        <v>43</v>
      </c>
      <c r="K5659" t="s">
        <v>44</v>
      </c>
      <c r="L5659" t="s">
        <v>45</v>
      </c>
      <c r="M5659" t="s">
        <v>46</v>
      </c>
      <c r="N5659" t="str">
        <f>"08/18/2022"</f>
        <v>08/18/2022</v>
      </c>
      <c r="O5659" t="str">
        <f>"01/03/2023"</f>
        <v>01/03/2023</v>
      </c>
      <c r="P5659">
        <v>0.46941100000000002</v>
      </c>
      <c r="Q5659">
        <v>0.46941100000000002</v>
      </c>
      <c r="S5659">
        <v>0</v>
      </c>
      <c r="T5659">
        <v>0.46941100000000002</v>
      </c>
      <c r="U5659">
        <v>0</v>
      </c>
      <c r="V5659" t="str">
        <f>"Trad IRN"</f>
        <v>Trad IRN</v>
      </c>
      <c r="W5659">
        <v>100</v>
      </c>
      <c r="X5659" t="s">
        <v>47</v>
      </c>
      <c r="Z5659" t="s">
        <v>47</v>
      </c>
      <c r="AB5659" t="str">
        <f t="shared" si="560"/>
        <v>08</v>
      </c>
      <c r="AC5659" t="s">
        <v>48</v>
      </c>
      <c r="AD5659" t="s">
        <v>49</v>
      </c>
      <c r="AE5659" t="s">
        <v>50</v>
      </c>
      <c r="AF5659">
        <v>0</v>
      </c>
      <c r="AG5659" t="s">
        <v>56</v>
      </c>
      <c r="AH5659" t="str">
        <f>"Trad IRN"</f>
        <v>Trad IRN</v>
      </c>
      <c r="AI5659" t="str">
        <f>"Bldg IRN"</f>
        <v>Bldg IRN</v>
      </c>
      <c r="AJ5659" t="s">
        <v>48</v>
      </c>
      <c r="AK5659" t="s">
        <v>48</v>
      </c>
      <c r="AL5659" t="s">
        <v>53</v>
      </c>
      <c r="AM5659">
        <v>535.55999999999995</v>
      </c>
      <c r="AN5659">
        <v>1140.92</v>
      </c>
      <c r="AO5659">
        <v>15</v>
      </c>
    </row>
    <row r="5660" spans="1:41" x14ac:dyDescent="0.3">
      <c r="A5660" t="str">
        <f>"Trad IRN"</f>
        <v>Trad IRN</v>
      </c>
      <c r="B5660" t="str">
        <f>"Bldg IRN"</f>
        <v>Bldg IRN</v>
      </c>
      <c r="C5660" t="s">
        <v>41</v>
      </c>
      <c r="D5660" t="s">
        <v>3</v>
      </c>
      <c r="E5660" t="s">
        <v>80</v>
      </c>
      <c r="F5660" t="s">
        <v>81</v>
      </c>
      <c r="G5660" t="s">
        <v>82</v>
      </c>
      <c r="H5660" t="s">
        <v>83</v>
      </c>
      <c r="I5660" t="s">
        <v>8</v>
      </c>
      <c r="J5660" t="s">
        <v>43</v>
      </c>
      <c r="K5660" t="s">
        <v>44</v>
      </c>
      <c r="L5660" t="s">
        <v>45</v>
      </c>
      <c r="M5660" t="s">
        <v>46</v>
      </c>
      <c r="N5660" t="str">
        <f>"01/04/2023"</f>
        <v>01/04/2023</v>
      </c>
      <c r="O5660" t="str">
        <f>"12/31/2500"</f>
        <v>12/31/2500</v>
      </c>
      <c r="P5660">
        <v>7.9585000000000003E-2</v>
      </c>
      <c r="Q5660">
        <v>7.9585000000000003E-2</v>
      </c>
      <c r="S5660">
        <v>0</v>
      </c>
      <c r="T5660">
        <v>5.1806999999999999E-2</v>
      </c>
      <c r="U5660">
        <v>2.7778000000000001E-2</v>
      </c>
      <c r="V5660" t="str">
        <f>"Trad IRN"</f>
        <v>Trad IRN</v>
      </c>
      <c r="W5660">
        <v>15</v>
      </c>
      <c r="X5660" t="s">
        <v>47</v>
      </c>
      <c r="Z5660" t="s">
        <v>47</v>
      </c>
      <c r="AB5660" t="str">
        <f t="shared" si="560"/>
        <v>08</v>
      </c>
      <c r="AC5660" t="s">
        <v>48</v>
      </c>
      <c r="AD5660" t="s">
        <v>49</v>
      </c>
      <c r="AE5660" t="s">
        <v>50</v>
      </c>
      <c r="AF5660">
        <v>0</v>
      </c>
      <c r="AG5660" t="s">
        <v>51</v>
      </c>
      <c r="AH5660" t="str">
        <f>"Trad IRN"</f>
        <v>Trad IRN</v>
      </c>
      <c r="AI5660" t="str">
        <f>"Bldg IRN"</f>
        <v>Bldg IRN</v>
      </c>
      <c r="AJ5660" t="s">
        <v>48</v>
      </c>
      <c r="AK5660" t="s">
        <v>48</v>
      </c>
      <c r="AL5660" t="s">
        <v>53</v>
      </c>
      <c r="AM5660">
        <v>90.11</v>
      </c>
      <c r="AN5660">
        <v>1132.3</v>
      </c>
      <c r="AO5660">
        <v>15</v>
      </c>
    </row>
    <row r="5661" spans="1:41" x14ac:dyDescent="0.3">
      <c r="A5661" t="str">
        <f>"Trad IRN"</f>
        <v>Trad IRN</v>
      </c>
      <c r="B5661" t="str">
        <f>"Bldg IRN"</f>
        <v>Bldg IRN</v>
      </c>
      <c r="C5661" t="s">
        <v>41</v>
      </c>
      <c r="D5661" t="s">
        <v>3</v>
      </c>
      <c r="E5661" t="s">
        <v>80</v>
      </c>
      <c r="F5661" t="s">
        <v>81</v>
      </c>
      <c r="G5661" t="s">
        <v>82</v>
      </c>
      <c r="H5661" t="s">
        <v>83</v>
      </c>
      <c r="I5661" t="str">
        <f>"Trad IRN"</f>
        <v>Trad IRN</v>
      </c>
      <c r="J5661" t="s">
        <v>43</v>
      </c>
      <c r="K5661" t="s">
        <v>44</v>
      </c>
      <c r="L5661" t="s">
        <v>45</v>
      </c>
      <c r="M5661" t="s">
        <v>46</v>
      </c>
      <c r="N5661" t="str">
        <f>"01/04/2023"</f>
        <v>01/04/2023</v>
      </c>
      <c r="O5661" t="str">
        <f>"12/31/2500"</f>
        <v>12/31/2500</v>
      </c>
      <c r="P5661">
        <v>0.45100099999999999</v>
      </c>
      <c r="Q5661">
        <v>0.45100099999999999</v>
      </c>
      <c r="S5661">
        <v>0</v>
      </c>
      <c r="T5661">
        <v>0.45100099999999999</v>
      </c>
      <c r="U5661">
        <v>0</v>
      </c>
      <c r="V5661" t="str">
        <f>"Trad IRN"</f>
        <v>Trad IRN</v>
      </c>
      <c r="W5661">
        <v>85</v>
      </c>
      <c r="X5661" t="s">
        <v>47</v>
      </c>
      <c r="Z5661" t="s">
        <v>47</v>
      </c>
      <c r="AB5661" t="str">
        <f t="shared" si="560"/>
        <v>08</v>
      </c>
      <c r="AC5661" t="s">
        <v>48</v>
      </c>
      <c r="AD5661" t="s">
        <v>49</v>
      </c>
      <c r="AE5661" t="s">
        <v>50</v>
      </c>
      <c r="AF5661">
        <v>0</v>
      </c>
      <c r="AG5661" t="s">
        <v>56</v>
      </c>
      <c r="AH5661" t="str">
        <f>"Trad IRN"</f>
        <v>Trad IRN</v>
      </c>
      <c r="AI5661" t="str">
        <f>"Bldg IRN"</f>
        <v>Bldg IRN</v>
      </c>
      <c r="AJ5661" t="s">
        <v>48</v>
      </c>
      <c r="AK5661" t="s">
        <v>48</v>
      </c>
      <c r="AL5661" t="s">
        <v>53</v>
      </c>
      <c r="AM5661">
        <v>514.55999999999995</v>
      </c>
      <c r="AN5661">
        <v>1140.92</v>
      </c>
      <c r="AO5661">
        <v>15</v>
      </c>
    </row>
    <row r="5662" spans="1:41" x14ac:dyDescent="0.3">
      <c r="A5662" t="str">
        <f>"Trad IRN"</f>
        <v>Trad IRN</v>
      </c>
      <c r="B5662" t="str">
        <f>"Bldg IRN"</f>
        <v>Bldg IRN</v>
      </c>
      <c r="C5662" t="s">
        <v>41</v>
      </c>
      <c r="D5662" t="s">
        <v>3</v>
      </c>
      <c r="E5662" t="s">
        <v>80</v>
      </c>
      <c r="F5662" t="s">
        <v>81</v>
      </c>
      <c r="G5662" t="s">
        <v>82</v>
      </c>
      <c r="H5662" t="s">
        <v>83</v>
      </c>
      <c r="I5662" t="str">
        <f>"Trad IRN"</f>
        <v>Trad IRN</v>
      </c>
      <c r="J5662" t="s">
        <v>43</v>
      </c>
      <c r="K5662" t="s">
        <v>44</v>
      </c>
      <c r="L5662" t="s">
        <v>45</v>
      </c>
      <c r="M5662" t="s">
        <v>46</v>
      </c>
      <c r="N5662" t="str">
        <f>"08/18/2022"</f>
        <v>08/18/2022</v>
      </c>
      <c r="O5662" t="str">
        <f>"12/31/2500"</f>
        <v>12/31/2500</v>
      </c>
      <c r="P5662">
        <v>1</v>
      </c>
      <c r="Q5662">
        <v>1</v>
      </c>
      <c r="S5662">
        <v>1</v>
      </c>
      <c r="T5662">
        <v>1</v>
      </c>
      <c r="U5662">
        <v>0</v>
      </c>
      <c r="V5662" t="str">
        <f>"Trad IRN"</f>
        <v>Trad IRN</v>
      </c>
      <c r="W5662">
        <v>100</v>
      </c>
      <c r="X5662" t="s">
        <v>47</v>
      </c>
      <c r="Z5662" t="s">
        <v>47</v>
      </c>
      <c r="AB5662" t="str">
        <f t="shared" si="560"/>
        <v>08</v>
      </c>
      <c r="AC5662" t="s">
        <v>48</v>
      </c>
      <c r="AD5662" t="s">
        <v>49</v>
      </c>
      <c r="AE5662" t="s">
        <v>50</v>
      </c>
      <c r="AF5662">
        <v>0</v>
      </c>
      <c r="AG5662" t="s">
        <v>56</v>
      </c>
      <c r="AH5662" t="str">
        <f>"Trad IRN"</f>
        <v>Trad IRN</v>
      </c>
      <c r="AI5662" t="str">
        <f>"Bldg IRN"</f>
        <v>Bldg IRN</v>
      </c>
      <c r="AJ5662" t="s">
        <v>48</v>
      </c>
      <c r="AK5662" t="s">
        <v>48</v>
      </c>
      <c r="AL5662" t="s">
        <v>53</v>
      </c>
      <c r="AM5662">
        <v>1140.92</v>
      </c>
      <c r="AN5662">
        <v>1140.92</v>
      </c>
      <c r="AO5662">
        <v>15</v>
      </c>
    </row>
    <row r="5663" spans="1:41" x14ac:dyDescent="0.3">
      <c r="A5663" t="str">
        <f>"Trad IRN"</f>
        <v>Trad IRN</v>
      </c>
      <c r="B5663" t="str">
        <f>"Bldg IRN"</f>
        <v>Bldg IRN</v>
      </c>
      <c r="C5663" t="s">
        <v>41</v>
      </c>
      <c r="D5663" t="s">
        <v>3</v>
      </c>
      <c r="E5663" t="s">
        <v>80</v>
      </c>
      <c r="F5663" t="s">
        <v>81</v>
      </c>
      <c r="G5663" t="s">
        <v>82</v>
      </c>
      <c r="H5663" t="s">
        <v>83</v>
      </c>
      <c r="I5663" t="str">
        <f>"Trad IRN"</f>
        <v>Trad IRN</v>
      </c>
      <c r="J5663" t="s">
        <v>43</v>
      </c>
      <c r="K5663" t="s">
        <v>44</v>
      </c>
      <c r="L5663" t="s">
        <v>45</v>
      </c>
      <c r="M5663" t="s">
        <v>46</v>
      </c>
      <c r="N5663" t="str">
        <f>"08/18/2022"</f>
        <v>08/18/2022</v>
      </c>
      <c r="O5663" t="str">
        <f>"10/14/2022"</f>
        <v>10/14/2022</v>
      </c>
      <c r="P5663">
        <v>0.18138099999999999</v>
      </c>
      <c r="Q5663">
        <v>0.18138099999999999</v>
      </c>
      <c r="S5663">
        <v>0</v>
      </c>
      <c r="T5663">
        <v>0.18138099999999999</v>
      </c>
      <c r="U5663">
        <v>0</v>
      </c>
      <c r="V5663" t="str">
        <f>"Trad IRN"</f>
        <v>Trad IRN</v>
      </c>
      <c r="W5663">
        <v>85</v>
      </c>
      <c r="X5663" t="s">
        <v>47</v>
      </c>
      <c r="Z5663" t="s">
        <v>47</v>
      </c>
      <c r="AB5663" t="str">
        <f t="shared" si="560"/>
        <v>08</v>
      </c>
      <c r="AC5663" t="s">
        <v>48</v>
      </c>
      <c r="AD5663" t="s">
        <v>49</v>
      </c>
      <c r="AE5663" t="s">
        <v>55</v>
      </c>
      <c r="AF5663">
        <v>0</v>
      </c>
      <c r="AG5663" t="s">
        <v>56</v>
      </c>
      <c r="AH5663" t="str">
        <f>"Trad IRN"</f>
        <v>Trad IRN</v>
      </c>
      <c r="AI5663" t="str">
        <f>"Bldg IRN"</f>
        <v>Bldg IRN</v>
      </c>
      <c r="AJ5663" t="s">
        <v>48</v>
      </c>
      <c r="AK5663" t="s">
        <v>48</v>
      </c>
      <c r="AL5663" t="s">
        <v>53</v>
      </c>
      <c r="AM5663">
        <v>206.94</v>
      </c>
      <c r="AN5663">
        <v>1140.92</v>
      </c>
      <c r="AO5663">
        <v>15</v>
      </c>
    </row>
    <row r="5664" spans="1:41" x14ac:dyDescent="0.3">
      <c r="A5664" t="str">
        <f>"Trad IRN"</f>
        <v>Trad IRN</v>
      </c>
      <c r="B5664" t="str">
        <f>"Bldg IRN"</f>
        <v>Bldg IRN</v>
      </c>
      <c r="C5664" t="s">
        <v>41</v>
      </c>
      <c r="D5664" t="s">
        <v>3</v>
      </c>
      <c r="E5664" t="s">
        <v>80</v>
      </c>
      <c r="F5664" t="s">
        <v>81</v>
      </c>
      <c r="G5664" t="s">
        <v>82</v>
      </c>
      <c r="H5664" t="s">
        <v>83</v>
      </c>
      <c r="I5664" t="str">
        <f>"Trad IRN"</f>
        <v>Trad IRN</v>
      </c>
      <c r="J5664" t="s">
        <v>43</v>
      </c>
      <c r="K5664" t="s">
        <v>44</v>
      </c>
      <c r="L5664" t="s">
        <v>45</v>
      </c>
      <c r="M5664" t="s">
        <v>46</v>
      </c>
      <c r="N5664" t="str">
        <f>"10/15/2022"</f>
        <v>10/15/2022</v>
      </c>
      <c r="O5664" t="str">
        <f>"12/31/2500"</f>
        <v>12/31/2500</v>
      </c>
      <c r="P5664">
        <v>0.78661099999999995</v>
      </c>
      <c r="Q5664">
        <v>0.78661099999999995</v>
      </c>
      <c r="S5664">
        <v>0</v>
      </c>
      <c r="T5664">
        <v>0.78661099999999995</v>
      </c>
      <c r="U5664">
        <v>0</v>
      </c>
      <c r="V5664" t="str">
        <f>"Trad IRN"</f>
        <v>Trad IRN</v>
      </c>
      <c r="W5664">
        <v>100</v>
      </c>
      <c r="X5664" t="s">
        <v>47</v>
      </c>
      <c r="Z5664" t="s">
        <v>47</v>
      </c>
      <c r="AB5664" t="str">
        <f t="shared" si="560"/>
        <v>08</v>
      </c>
      <c r="AC5664" t="s">
        <v>48</v>
      </c>
      <c r="AD5664" t="s">
        <v>49</v>
      </c>
      <c r="AE5664" t="s">
        <v>55</v>
      </c>
      <c r="AF5664">
        <v>0</v>
      </c>
      <c r="AG5664" t="s">
        <v>56</v>
      </c>
      <c r="AH5664" t="str">
        <f>"Trad IRN"</f>
        <v>Trad IRN</v>
      </c>
      <c r="AI5664" t="str">
        <f>"Bldg IRN"</f>
        <v>Bldg IRN</v>
      </c>
      <c r="AJ5664" t="s">
        <v>48</v>
      </c>
      <c r="AK5664" t="s">
        <v>48</v>
      </c>
      <c r="AL5664" t="s">
        <v>53</v>
      </c>
      <c r="AM5664">
        <v>897.46</v>
      </c>
      <c r="AN5664">
        <v>1140.92</v>
      </c>
      <c r="AO5664">
        <v>15</v>
      </c>
    </row>
    <row r="5665" spans="1:41" x14ac:dyDescent="0.3">
      <c r="A5665" t="str">
        <f>"Trad IRN"</f>
        <v>Trad IRN</v>
      </c>
      <c r="B5665" t="str">
        <f>"Bldg IRN"</f>
        <v>Bldg IRN</v>
      </c>
      <c r="C5665" t="s">
        <v>41</v>
      </c>
      <c r="D5665" t="s">
        <v>3</v>
      </c>
      <c r="E5665" t="s">
        <v>80</v>
      </c>
      <c r="F5665" t="s">
        <v>81</v>
      </c>
      <c r="G5665" t="s">
        <v>82</v>
      </c>
      <c r="H5665" t="s">
        <v>83</v>
      </c>
      <c r="I5665" t="s">
        <v>8</v>
      </c>
      <c r="J5665" t="s">
        <v>43</v>
      </c>
      <c r="K5665" t="s">
        <v>44</v>
      </c>
      <c r="L5665" t="s">
        <v>45</v>
      </c>
      <c r="M5665" t="s">
        <v>46</v>
      </c>
      <c r="N5665" t="str">
        <f t="shared" ref="N5665:N5671" si="561">"08/18/2022"</f>
        <v>08/18/2022</v>
      </c>
      <c r="O5665" t="str">
        <f>"10/13/2022"</f>
        <v>10/13/2022</v>
      </c>
      <c r="P5665">
        <v>3.2007000000000001E-2</v>
      </c>
      <c r="Q5665">
        <v>3.2007000000000001E-2</v>
      </c>
      <c r="S5665">
        <v>0</v>
      </c>
      <c r="T5665">
        <v>1.9473000000000001E-2</v>
      </c>
      <c r="U5665">
        <v>1.2534E-2</v>
      </c>
      <c r="V5665" t="str">
        <f>"Trad IRN"</f>
        <v>Trad IRN</v>
      </c>
      <c r="W5665">
        <v>15</v>
      </c>
      <c r="X5665" t="s">
        <v>47</v>
      </c>
      <c r="Z5665" t="s">
        <v>47</v>
      </c>
      <c r="AB5665" t="str">
        <f t="shared" si="560"/>
        <v>08</v>
      </c>
      <c r="AC5665" t="s">
        <v>48</v>
      </c>
      <c r="AD5665" t="s">
        <v>49</v>
      </c>
      <c r="AE5665" t="s">
        <v>55</v>
      </c>
      <c r="AF5665">
        <v>0</v>
      </c>
      <c r="AG5665" t="s">
        <v>51</v>
      </c>
      <c r="AH5665" t="str">
        <f>"Trad IRN"</f>
        <v>Trad IRN</v>
      </c>
      <c r="AI5665" t="str">
        <f>"Bldg IRN"</f>
        <v>Bldg IRN</v>
      </c>
      <c r="AJ5665" t="s">
        <v>48</v>
      </c>
      <c r="AK5665" t="s">
        <v>48</v>
      </c>
      <c r="AL5665" t="s">
        <v>53</v>
      </c>
      <c r="AM5665">
        <v>36.24</v>
      </c>
      <c r="AN5665">
        <v>1132.3</v>
      </c>
      <c r="AO5665">
        <v>15</v>
      </c>
    </row>
    <row r="5666" spans="1:41" x14ac:dyDescent="0.3">
      <c r="A5666" t="str">
        <f>"Trad IRN"</f>
        <v>Trad IRN</v>
      </c>
      <c r="B5666" t="str">
        <f>"Bldg IRN"</f>
        <v>Bldg IRN</v>
      </c>
      <c r="C5666" t="s">
        <v>41</v>
      </c>
      <c r="D5666" t="s">
        <v>3</v>
      </c>
      <c r="E5666" t="s">
        <v>80</v>
      </c>
      <c r="F5666" t="s">
        <v>81</v>
      </c>
      <c r="G5666" t="s">
        <v>82</v>
      </c>
      <c r="H5666" t="s">
        <v>83</v>
      </c>
      <c r="I5666" t="str">
        <f>"Trad IRN"</f>
        <v>Trad IRN</v>
      </c>
      <c r="J5666" t="s">
        <v>43</v>
      </c>
      <c r="K5666" t="s">
        <v>44</v>
      </c>
      <c r="L5666" t="s">
        <v>45</v>
      </c>
      <c r="M5666" t="s">
        <v>46</v>
      </c>
      <c r="N5666" t="str">
        <f t="shared" si="561"/>
        <v>08/18/2022</v>
      </c>
      <c r="O5666" t="str">
        <f>"01/08/2023"</f>
        <v>01/08/2023</v>
      </c>
      <c r="P5666">
        <v>0.48671199999999998</v>
      </c>
      <c r="Q5666">
        <v>0.48671199999999998</v>
      </c>
      <c r="S5666">
        <v>0</v>
      </c>
      <c r="T5666">
        <v>0.48671199999999998</v>
      </c>
      <c r="U5666">
        <v>0</v>
      </c>
      <c r="V5666" t="str">
        <f>"Trad IRN"</f>
        <v>Trad IRN</v>
      </c>
      <c r="W5666">
        <v>100</v>
      </c>
      <c r="X5666" t="s">
        <v>47</v>
      </c>
      <c r="Z5666" t="s">
        <v>47</v>
      </c>
      <c r="AB5666" t="str">
        <f>"07"</f>
        <v>07</v>
      </c>
      <c r="AC5666" t="s">
        <v>48</v>
      </c>
      <c r="AD5666" t="s">
        <v>49</v>
      </c>
      <c r="AE5666" t="s">
        <v>55</v>
      </c>
      <c r="AF5666">
        <v>0</v>
      </c>
      <c r="AG5666" t="s">
        <v>56</v>
      </c>
      <c r="AH5666" t="str">
        <f>"Trad IRN"</f>
        <v>Trad IRN</v>
      </c>
      <c r="AI5666" t="str">
        <f>"Bldg IRN"</f>
        <v>Bldg IRN</v>
      </c>
      <c r="AJ5666" t="s">
        <v>48</v>
      </c>
      <c r="AK5666" t="s">
        <v>48</v>
      </c>
      <c r="AL5666" t="s">
        <v>53</v>
      </c>
      <c r="AM5666">
        <v>555.29999999999995</v>
      </c>
      <c r="AN5666">
        <v>1140.92</v>
      </c>
      <c r="AO5666">
        <v>15</v>
      </c>
    </row>
    <row r="5667" spans="1:41" x14ac:dyDescent="0.3">
      <c r="A5667" t="str">
        <f>"Trad IRN"</f>
        <v>Trad IRN</v>
      </c>
      <c r="B5667" t="str">
        <f>"Bldg IRN"</f>
        <v>Bldg IRN</v>
      </c>
      <c r="C5667" t="s">
        <v>41</v>
      </c>
      <c r="D5667" t="s">
        <v>3</v>
      </c>
      <c r="E5667" t="s">
        <v>80</v>
      </c>
      <c r="F5667" t="s">
        <v>81</v>
      </c>
      <c r="G5667" t="s">
        <v>82</v>
      </c>
      <c r="H5667" t="s">
        <v>83</v>
      </c>
      <c r="I5667" t="str">
        <f>"Trad IRN"</f>
        <v>Trad IRN</v>
      </c>
      <c r="J5667" t="s">
        <v>43</v>
      </c>
      <c r="K5667" t="s">
        <v>44</v>
      </c>
      <c r="L5667" t="s">
        <v>45</v>
      </c>
      <c r="M5667" t="s">
        <v>46</v>
      </c>
      <c r="N5667" t="str">
        <f t="shared" si="561"/>
        <v>08/18/2022</v>
      </c>
      <c r="O5667" t="str">
        <f>"12/31/2500"</f>
        <v>12/31/2500</v>
      </c>
      <c r="P5667">
        <v>1</v>
      </c>
      <c r="Q5667">
        <v>1</v>
      </c>
      <c r="S5667">
        <v>0</v>
      </c>
      <c r="T5667">
        <v>1</v>
      </c>
      <c r="U5667">
        <v>0</v>
      </c>
      <c r="V5667" t="str">
        <f>"Trad IRN"</f>
        <v>Trad IRN</v>
      </c>
      <c r="W5667">
        <v>100</v>
      </c>
      <c r="X5667" t="s">
        <v>47</v>
      </c>
      <c r="Z5667" t="s">
        <v>47</v>
      </c>
      <c r="AB5667" t="str">
        <f>"06"</f>
        <v>06</v>
      </c>
      <c r="AC5667" t="s">
        <v>48</v>
      </c>
      <c r="AD5667" t="s">
        <v>49</v>
      </c>
      <c r="AE5667" t="s">
        <v>55</v>
      </c>
      <c r="AF5667">
        <v>0</v>
      </c>
      <c r="AG5667" t="s">
        <v>56</v>
      </c>
      <c r="AH5667" t="str">
        <f>"Trad IRN"</f>
        <v>Trad IRN</v>
      </c>
      <c r="AI5667" t="str">
        <f>"Bldg IRN"</f>
        <v>Bldg IRN</v>
      </c>
      <c r="AJ5667" t="s">
        <v>48</v>
      </c>
      <c r="AK5667" t="s">
        <v>48</v>
      </c>
      <c r="AL5667" t="s">
        <v>53</v>
      </c>
      <c r="AM5667">
        <v>1140.92</v>
      </c>
      <c r="AN5667">
        <v>1140.92</v>
      </c>
      <c r="AO5667">
        <v>15</v>
      </c>
    </row>
    <row r="5668" spans="1:41" x14ac:dyDescent="0.3">
      <c r="A5668" t="str">
        <f>"Trad IRN"</f>
        <v>Trad IRN</v>
      </c>
      <c r="B5668" t="str">
        <f>"Bldg IRN"</f>
        <v>Bldg IRN</v>
      </c>
      <c r="C5668" t="s">
        <v>41</v>
      </c>
      <c r="D5668" t="s">
        <v>3</v>
      </c>
      <c r="E5668" t="s">
        <v>80</v>
      </c>
      <c r="F5668" t="s">
        <v>81</v>
      </c>
      <c r="G5668" t="s">
        <v>82</v>
      </c>
      <c r="H5668" t="s">
        <v>83</v>
      </c>
      <c r="I5668" t="str">
        <f>"Trad IRN"</f>
        <v>Trad IRN</v>
      </c>
      <c r="J5668" t="s">
        <v>43</v>
      </c>
      <c r="K5668" t="s">
        <v>44</v>
      </c>
      <c r="L5668" t="s">
        <v>45</v>
      </c>
      <c r="M5668" t="s">
        <v>46</v>
      </c>
      <c r="N5668" t="str">
        <f t="shared" si="561"/>
        <v>08/18/2022</v>
      </c>
      <c r="O5668" t="str">
        <f>"12/31/2500"</f>
        <v>12/31/2500</v>
      </c>
      <c r="P5668">
        <v>1</v>
      </c>
      <c r="Q5668">
        <v>1</v>
      </c>
      <c r="S5668">
        <v>0</v>
      </c>
      <c r="T5668">
        <v>1</v>
      </c>
      <c r="U5668">
        <v>0</v>
      </c>
      <c r="V5668" t="str">
        <f>"Trad IRN"</f>
        <v>Trad IRN</v>
      </c>
      <c r="W5668">
        <v>100</v>
      </c>
      <c r="X5668" t="s">
        <v>47</v>
      </c>
      <c r="Z5668" t="s">
        <v>47</v>
      </c>
      <c r="AB5668" t="str">
        <f>"07"</f>
        <v>07</v>
      </c>
      <c r="AC5668" t="s">
        <v>48</v>
      </c>
      <c r="AD5668" t="s">
        <v>49</v>
      </c>
      <c r="AE5668" t="s">
        <v>50</v>
      </c>
      <c r="AF5668">
        <v>0</v>
      </c>
      <c r="AG5668" t="s">
        <v>56</v>
      </c>
      <c r="AH5668" t="str">
        <f>"Trad IRN"</f>
        <v>Trad IRN</v>
      </c>
      <c r="AI5668" t="str">
        <f>"Bldg IRN"</f>
        <v>Bldg IRN</v>
      </c>
      <c r="AJ5668" t="s">
        <v>48</v>
      </c>
      <c r="AK5668" t="s">
        <v>48</v>
      </c>
      <c r="AL5668" t="s">
        <v>53</v>
      </c>
      <c r="AM5668">
        <v>1140.92</v>
      </c>
      <c r="AN5668">
        <v>1140.92</v>
      </c>
      <c r="AO5668">
        <v>15</v>
      </c>
    </row>
    <row r="5669" spans="1:41" x14ac:dyDescent="0.3">
      <c r="A5669" t="str">
        <f>"Trad IRN"</f>
        <v>Trad IRN</v>
      </c>
      <c r="B5669" t="str">
        <f>"Bldg IRN"</f>
        <v>Bldg IRN</v>
      </c>
      <c r="C5669" t="s">
        <v>41</v>
      </c>
      <c r="D5669" t="s">
        <v>3</v>
      </c>
      <c r="E5669" t="s">
        <v>80</v>
      </c>
      <c r="F5669" t="s">
        <v>81</v>
      </c>
      <c r="G5669" t="s">
        <v>82</v>
      </c>
      <c r="H5669" t="s">
        <v>83</v>
      </c>
      <c r="I5669" t="str">
        <f>"Trad IRN"</f>
        <v>Trad IRN</v>
      </c>
      <c r="J5669" t="s">
        <v>43</v>
      </c>
      <c r="K5669" t="s">
        <v>44</v>
      </c>
      <c r="L5669" t="s">
        <v>45</v>
      </c>
      <c r="M5669" t="s">
        <v>46</v>
      </c>
      <c r="N5669" t="str">
        <f t="shared" si="561"/>
        <v>08/18/2022</v>
      </c>
      <c r="O5669" t="str">
        <f>"12/31/2500"</f>
        <v>12/31/2500</v>
      </c>
      <c r="P5669">
        <v>1</v>
      </c>
      <c r="Q5669">
        <v>1</v>
      </c>
      <c r="S5669">
        <v>0</v>
      </c>
      <c r="T5669">
        <v>1</v>
      </c>
      <c r="U5669">
        <v>0</v>
      </c>
      <c r="V5669" t="str">
        <f>"Trad IRN"</f>
        <v>Trad IRN</v>
      </c>
      <c r="W5669">
        <v>100</v>
      </c>
      <c r="X5669" t="s">
        <v>47</v>
      </c>
      <c r="Z5669" t="s">
        <v>47</v>
      </c>
      <c r="AB5669" t="str">
        <f>"08"</f>
        <v>08</v>
      </c>
      <c r="AC5669" t="s">
        <v>48</v>
      </c>
      <c r="AD5669" t="s">
        <v>49</v>
      </c>
      <c r="AE5669" t="s">
        <v>50</v>
      </c>
      <c r="AF5669">
        <v>0</v>
      </c>
      <c r="AG5669" t="s">
        <v>56</v>
      </c>
      <c r="AH5669" t="str">
        <f>"Trad IRN"</f>
        <v>Trad IRN</v>
      </c>
      <c r="AI5669" t="str">
        <f>"Bldg IRN"</f>
        <v>Bldg IRN</v>
      </c>
      <c r="AJ5669" t="s">
        <v>48</v>
      </c>
      <c r="AK5669" t="s">
        <v>48</v>
      </c>
      <c r="AL5669" t="s">
        <v>53</v>
      </c>
      <c r="AM5669">
        <v>1140.92</v>
      </c>
      <c r="AN5669">
        <v>1140.92</v>
      </c>
      <c r="AO5669">
        <v>15</v>
      </c>
    </row>
    <row r="5670" spans="1:41" x14ac:dyDescent="0.3">
      <c r="A5670" t="str">
        <f>"Trad IRN"</f>
        <v>Trad IRN</v>
      </c>
      <c r="B5670" t="str">
        <f>"Bldg IRN"</f>
        <v>Bldg IRN</v>
      </c>
      <c r="C5670" t="s">
        <v>41</v>
      </c>
      <c r="D5670" t="s">
        <v>3</v>
      </c>
      <c r="E5670" t="s">
        <v>80</v>
      </c>
      <c r="F5670" t="s">
        <v>81</v>
      </c>
      <c r="G5670" t="s">
        <v>82</v>
      </c>
      <c r="H5670" t="s">
        <v>83</v>
      </c>
      <c r="I5670" t="str">
        <f>"Trad IRN"</f>
        <v>Trad IRN</v>
      </c>
      <c r="J5670" t="s">
        <v>43</v>
      </c>
      <c r="K5670" t="s">
        <v>44</v>
      </c>
      <c r="L5670" t="s">
        <v>45</v>
      </c>
      <c r="M5670" t="s">
        <v>46</v>
      </c>
      <c r="N5670" t="str">
        <f t="shared" si="561"/>
        <v>08/18/2022</v>
      </c>
      <c r="O5670" t="str">
        <f>"12/31/2500"</f>
        <v>12/31/2500</v>
      </c>
      <c r="P5670">
        <v>1</v>
      </c>
      <c r="Q5670">
        <v>1</v>
      </c>
      <c r="S5670">
        <v>0</v>
      </c>
      <c r="T5670">
        <v>1</v>
      </c>
      <c r="U5670">
        <v>0</v>
      </c>
      <c r="V5670" t="str">
        <f>"Trad IRN"</f>
        <v>Trad IRN</v>
      </c>
      <c r="W5670">
        <v>100</v>
      </c>
      <c r="X5670" t="s">
        <v>47</v>
      </c>
      <c r="Z5670" t="s">
        <v>47</v>
      </c>
      <c r="AB5670" t="str">
        <f>"06"</f>
        <v>06</v>
      </c>
      <c r="AC5670" t="s">
        <v>48</v>
      </c>
      <c r="AD5670" t="s">
        <v>49</v>
      </c>
      <c r="AE5670" t="s">
        <v>50</v>
      </c>
      <c r="AF5670">
        <v>0</v>
      </c>
      <c r="AG5670" t="s">
        <v>56</v>
      </c>
      <c r="AH5670" t="str">
        <f>"Trad IRN"</f>
        <v>Trad IRN</v>
      </c>
      <c r="AI5670" t="str">
        <f>"Bldg IRN"</f>
        <v>Bldg IRN</v>
      </c>
      <c r="AJ5670" t="s">
        <v>48</v>
      </c>
      <c r="AK5670" t="s">
        <v>48</v>
      </c>
      <c r="AL5670" t="s">
        <v>53</v>
      </c>
      <c r="AM5670">
        <v>1140.92</v>
      </c>
      <c r="AN5670">
        <v>1140.92</v>
      </c>
      <c r="AO5670">
        <v>15</v>
      </c>
    </row>
    <row r="5671" spans="1:41" x14ac:dyDescent="0.3">
      <c r="A5671" t="str">
        <f>"Trad IRN"</f>
        <v>Trad IRN</v>
      </c>
      <c r="B5671" t="str">
        <f>"Bldg IRN"</f>
        <v>Bldg IRN</v>
      </c>
      <c r="C5671" t="s">
        <v>41</v>
      </c>
      <c r="D5671" t="s">
        <v>3</v>
      </c>
      <c r="E5671" t="s">
        <v>80</v>
      </c>
      <c r="F5671" t="s">
        <v>81</v>
      </c>
      <c r="G5671" t="s">
        <v>82</v>
      </c>
      <c r="H5671" t="s">
        <v>83</v>
      </c>
      <c r="I5671" t="str">
        <f>"Trad IRN"</f>
        <v>Trad IRN</v>
      </c>
      <c r="J5671" t="s">
        <v>43</v>
      </c>
      <c r="K5671" t="s">
        <v>44</v>
      </c>
      <c r="L5671" t="s">
        <v>45</v>
      </c>
      <c r="M5671" t="s">
        <v>46</v>
      </c>
      <c r="N5671" t="str">
        <f t="shared" si="561"/>
        <v>08/18/2022</v>
      </c>
      <c r="O5671" t="str">
        <f>"12/31/2500"</f>
        <v>12/31/2500</v>
      </c>
      <c r="P5671">
        <v>1</v>
      </c>
      <c r="Q5671">
        <v>1</v>
      </c>
      <c r="S5671">
        <v>0</v>
      </c>
      <c r="T5671">
        <v>1</v>
      </c>
      <c r="U5671">
        <v>0</v>
      </c>
      <c r="V5671" t="str">
        <f>"Trad IRN"</f>
        <v>Trad IRN</v>
      </c>
      <c r="W5671">
        <v>100</v>
      </c>
      <c r="X5671" t="s">
        <v>47</v>
      </c>
      <c r="Z5671" t="s">
        <v>47</v>
      </c>
      <c r="AB5671" t="str">
        <f>"06"</f>
        <v>06</v>
      </c>
      <c r="AC5671" t="s">
        <v>48</v>
      </c>
      <c r="AD5671" t="s">
        <v>49</v>
      </c>
      <c r="AE5671" t="s">
        <v>50</v>
      </c>
      <c r="AF5671">
        <v>0</v>
      </c>
      <c r="AG5671" t="s">
        <v>56</v>
      </c>
      <c r="AH5671" t="str">
        <f>"Trad IRN"</f>
        <v>Trad IRN</v>
      </c>
      <c r="AI5671" t="str">
        <f>"Bldg IRN"</f>
        <v>Bldg IRN</v>
      </c>
      <c r="AJ5671" t="s">
        <v>48</v>
      </c>
      <c r="AK5671" t="s">
        <v>48</v>
      </c>
      <c r="AL5671" t="s">
        <v>53</v>
      </c>
      <c r="AM5671">
        <v>1140.92</v>
      </c>
      <c r="AN5671">
        <v>1140.92</v>
      </c>
      <c r="AO5671">
        <v>15</v>
      </c>
    </row>
    <row r="5672" spans="1:41" x14ac:dyDescent="0.3">
      <c r="A5672" t="str">
        <f>"Trad IRN"</f>
        <v>Trad IRN</v>
      </c>
      <c r="B5672" t="str">
        <f>"Bldg IRN"</f>
        <v>Bldg IRN</v>
      </c>
      <c r="C5672" t="s">
        <v>41</v>
      </c>
      <c r="D5672" t="s">
        <v>3</v>
      </c>
      <c r="E5672" t="s">
        <v>80</v>
      </c>
      <c r="F5672" t="s">
        <v>81</v>
      </c>
      <c r="G5672" t="s">
        <v>82</v>
      </c>
      <c r="H5672" t="s">
        <v>83</v>
      </c>
      <c r="I5672" t="str">
        <f>"Trad IRN"</f>
        <v>Trad IRN</v>
      </c>
      <c r="J5672" t="s">
        <v>43</v>
      </c>
      <c r="K5672" t="s">
        <v>44</v>
      </c>
      <c r="L5672" t="s">
        <v>45</v>
      </c>
      <c r="M5672" t="s">
        <v>46</v>
      </c>
      <c r="N5672" t="str">
        <f>"10/17/2022"</f>
        <v>10/17/2022</v>
      </c>
      <c r="O5672" t="str">
        <f>"01/03/2023"</f>
        <v>01/03/2023</v>
      </c>
      <c r="P5672">
        <v>0.21761800000000001</v>
      </c>
      <c r="Q5672">
        <v>0.21761800000000001</v>
      </c>
      <c r="S5672">
        <v>0</v>
      </c>
      <c r="T5672">
        <v>0.21761800000000001</v>
      </c>
      <c r="U5672">
        <v>0</v>
      </c>
      <c r="V5672" t="str">
        <f>"Trad IRN"</f>
        <v>Trad IRN</v>
      </c>
      <c r="W5672">
        <v>85</v>
      </c>
      <c r="X5672" t="s">
        <v>47</v>
      </c>
      <c r="Z5672" t="s">
        <v>47</v>
      </c>
      <c r="AB5672" t="str">
        <f>"08"</f>
        <v>08</v>
      </c>
      <c r="AC5672" t="s">
        <v>48</v>
      </c>
      <c r="AD5672" t="s">
        <v>49</v>
      </c>
      <c r="AE5672" t="s">
        <v>55</v>
      </c>
      <c r="AF5672">
        <v>0</v>
      </c>
      <c r="AG5672" t="s">
        <v>56</v>
      </c>
      <c r="AH5672" t="str">
        <f>"Trad IRN"</f>
        <v>Trad IRN</v>
      </c>
      <c r="AI5672" t="str">
        <f>"Bldg IRN"</f>
        <v>Bldg IRN</v>
      </c>
      <c r="AJ5672" t="s">
        <v>48</v>
      </c>
      <c r="AK5672" t="s">
        <v>48</v>
      </c>
      <c r="AL5672" t="s">
        <v>53</v>
      </c>
      <c r="AM5672">
        <v>248.28</v>
      </c>
      <c r="AN5672">
        <v>1140.92</v>
      </c>
      <c r="AO5672">
        <v>15</v>
      </c>
    </row>
    <row r="5673" spans="1:41" x14ac:dyDescent="0.3">
      <c r="A5673" t="str">
        <f>"Trad IRN"</f>
        <v>Trad IRN</v>
      </c>
      <c r="B5673" t="str">
        <f>"Bldg IRN"</f>
        <v>Bldg IRN</v>
      </c>
      <c r="C5673" t="s">
        <v>41</v>
      </c>
      <c r="D5673" t="s">
        <v>3</v>
      </c>
      <c r="E5673" t="s">
        <v>80</v>
      </c>
      <c r="F5673" t="s">
        <v>81</v>
      </c>
      <c r="G5673" t="s">
        <v>82</v>
      </c>
      <c r="H5673" t="s">
        <v>83</v>
      </c>
      <c r="I5673" t="str">
        <f>"Trad IRN"</f>
        <v>Trad IRN</v>
      </c>
      <c r="J5673" t="s">
        <v>43</v>
      </c>
      <c r="K5673" t="s">
        <v>44</v>
      </c>
      <c r="L5673" t="s">
        <v>45</v>
      </c>
      <c r="M5673" t="s">
        <v>46</v>
      </c>
      <c r="N5673" t="str">
        <f>"08/29/2022"</f>
        <v>08/29/2022</v>
      </c>
      <c r="O5673" t="str">
        <f>"10/16/2022"</f>
        <v>10/16/2022</v>
      </c>
      <c r="P5673">
        <v>0.17301800000000001</v>
      </c>
      <c r="Q5673">
        <v>0.17301800000000001</v>
      </c>
      <c r="S5673">
        <v>0</v>
      </c>
      <c r="T5673">
        <v>0.17301800000000001</v>
      </c>
      <c r="U5673">
        <v>0</v>
      </c>
      <c r="V5673" t="str">
        <f>"Trad IRN"</f>
        <v>Trad IRN</v>
      </c>
      <c r="W5673">
        <v>100</v>
      </c>
      <c r="X5673" t="s">
        <v>47</v>
      </c>
      <c r="Z5673" t="s">
        <v>47</v>
      </c>
      <c r="AB5673" t="str">
        <f>"08"</f>
        <v>08</v>
      </c>
      <c r="AC5673" t="s">
        <v>48</v>
      </c>
      <c r="AD5673" t="s">
        <v>49</v>
      </c>
      <c r="AE5673" t="s">
        <v>55</v>
      </c>
      <c r="AF5673">
        <v>0</v>
      </c>
      <c r="AG5673" t="s">
        <v>56</v>
      </c>
      <c r="AH5673" t="str">
        <f>"Trad IRN"</f>
        <v>Trad IRN</v>
      </c>
      <c r="AI5673" t="str">
        <f>"Bldg IRN"</f>
        <v>Bldg IRN</v>
      </c>
      <c r="AJ5673" t="s">
        <v>48</v>
      </c>
      <c r="AK5673" t="s">
        <v>48</v>
      </c>
      <c r="AL5673" t="s">
        <v>53</v>
      </c>
      <c r="AM5673">
        <v>197.4</v>
      </c>
      <c r="AN5673">
        <v>1140.92</v>
      </c>
      <c r="AO5673">
        <v>15</v>
      </c>
    </row>
    <row r="5674" spans="1:41" x14ac:dyDescent="0.3">
      <c r="A5674" t="str">
        <f>"Trad IRN"</f>
        <v>Trad IRN</v>
      </c>
      <c r="B5674" t="str">
        <f>"Bldg IRN"</f>
        <v>Bldg IRN</v>
      </c>
      <c r="C5674" t="s">
        <v>41</v>
      </c>
      <c r="D5674" t="s">
        <v>3</v>
      </c>
      <c r="E5674" t="s">
        <v>80</v>
      </c>
      <c r="F5674" t="s">
        <v>81</v>
      </c>
      <c r="G5674" t="s">
        <v>82</v>
      </c>
      <c r="H5674" t="s">
        <v>83</v>
      </c>
      <c r="I5674" t="s">
        <v>8</v>
      </c>
      <c r="J5674" t="s">
        <v>43</v>
      </c>
      <c r="K5674" t="s">
        <v>44</v>
      </c>
      <c r="L5674" t="s">
        <v>45</v>
      </c>
      <c r="M5674" t="s">
        <v>46</v>
      </c>
      <c r="N5674" t="str">
        <f>"10/17/2022"</f>
        <v>10/17/2022</v>
      </c>
      <c r="O5674" t="str">
        <f>"12/20/2022"</f>
        <v>12/20/2022</v>
      </c>
      <c r="P5674">
        <v>3.7543E-2</v>
      </c>
      <c r="Q5674">
        <v>3.7543E-2</v>
      </c>
      <c r="S5674">
        <v>0</v>
      </c>
      <c r="T5674">
        <v>2.2637999999999998E-2</v>
      </c>
      <c r="U5674">
        <v>1.4905E-2</v>
      </c>
      <c r="V5674" t="str">
        <f>"Trad IRN"</f>
        <v>Trad IRN</v>
      </c>
      <c r="W5674">
        <v>15</v>
      </c>
      <c r="X5674" t="s">
        <v>47</v>
      </c>
      <c r="Z5674" t="s">
        <v>47</v>
      </c>
      <c r="AB5674" t="str">
        <f>"08"</f>
        <v>08</v>
      </c>
      <c r="AC5674" t="s">
        <v>48</v>
      </c>
      <c r="AD5674" t="s">
        <v>49</v>
      </c>
      <c r="AE5674" t="s">
        <v>50</v>
      </c>
      <c r="AF5674">
        <v>0</v>
      </c>
      <c r="AG5674" t="s">
        <v>51</v>
      </c>
      <c r="AH5674" t="str">
        <f>"Trad IRN"</f>
        <v>Trad IRN</v>
      </c>
      <c r="AI5674" t="str">
        <f>"Bldg IRN"</f>
        <v>Bldg IRN</v>
      </c>
      <c r="AJ5674" t="s">
        <v>48</v>
      </c>
      <c r="AK5674" t="s">
        <v>48</v>
      </c>
      <c r="AL5674" t="s">
        <v>53</v>
      </c>
      <c r="AM5674">
        <v>42.51</v>
      </c>
      <c r="AN5674">
        <v>1132.3</v>
      </c>
      <c r="AO5674">
        <v>15</v>
      </c>
    </row>
    <row r="5675" spans="1:41" x14ac:dyDescent="0.3">
      <c r="A5675" t="str">
        <f>"Trad IRN"</f>
        <v>Trad IRN</v>
      </c>
      <c r="B5675" t="str">
        <f>"Bldg IRN"</f>
        <v>Bldg IRN</v>
      </c>
      <c r="C5675" t="s">
        <v>41</v>
      </c>
      <c r="D5675" t="s">
        <v>3</v>
      </c>
      <c r="E5675" t="s">
        <v>80</v>
      </c>
      <c r="F5675" t="s">
        <v>81</v>
      </c>
      <c r="G5675" t="s">
        <v>82</v>
      </c>
      <c r="H5675" t="s">
        <v>83</v>
      </c>
      <c r="I5675" t="str">
        <f>"Trad IRN"</f>
        <v>Trad IRN</v>
      </c>
      <c r="J5675" t="s">
        <v>43</v>
      </c>
      <c r="K5675" t="s">
        <v>44</v>
      </c>
      <c r="L5675" t="s">
        <v>45</v>
      </c>
      <c r="M5675" t="s">
        <v>46</v>
      </c>
      <c r="N5675" t="str">
        <f>"01/04/2023"</f>
        <v>01/04/2023</v>
      </c>
      <c r="O5675" t="str">
        <f>"12/31/2500"</f>
        <v>12/31/2500</v>
      </c>
      <c r="P5675">
        <v>0.53058899999999998</v>
      </c>
      <c r="Q5675">
        <v>0.53058899999999998</v>
      </c>
      <c r="S5675">
        <v>0</v>
      </c>
      <c r="T5675">
        <v>0.53058899999999998</v>
      </c>
      <c r="U5675">
        <v>0</v>
      </c>
      <c r="V5675" t="str">
        <f>"Trad IRN"</f>
        <v>Trad IRN</v>
      </c>
      <c r="W5675">
        <v>100</v>
      </c>
      <c r="X5675" t="s">
        <v>47</v>
      </c>
      <c r="Z5675" t="s">
        <v>47</v>
      </c>
      <c r="AB5675" t="str">
        <f>"08"</f>
        <v>08</v>
      </c>
      <c r="AC5675" t="s">
        <v>48</v>
      </c>
      <c r="AD5675" t="s">
        <v>49</v>
      </c>
      <c r="AE5675" t="s">
        <v>55</v>
      </c>
      <c r="AF5675">
        <v>0</v>
      </c>
      <c r="AG5675" t="s">
        <v>56</v>
      </c>
      <c r="AH5675" t="str">
        <f>"Trad IRN"</f>
        <v>Trad IRN</v>
      </c>
      <c r="AI5675" t="str">
        <f>"Bldg IRN"</f>
        <v>Bldg IRN</v>
      </c>
      <c r="AJ5675" t="s">
        <v>48</v>
      </c>
      <c r="AK5675" t="s">
        <v>48</v>
      </c>
      <c r="AL5675" t="s">
        <v>53</v>
      </c>
      <c r="AM5675">
        <v>605.36</v>
      </c>
      <c r="AN5675">
        <v>1140.92</v>
      </c>
      <c r="AO5675">
        <v>15</v>
      </c>
    </row>
    <row r="5676" spans="1:41" x14ac:dyDescent="0.3">
      <c r="A5676" t="str">
        <f>"Trad IRN"</f>
        <v>Trad IRN</v>
      </c>
      <c r="B5676" t="str">
        <f>"Bldg IRN"</f>
        <v>Bldg IRN</v>
      </c>
      <c r="C5676" t="s">
        <v>41</v>
      </c>
      <c r="D5676" t="s">
        <v>3</v>
      </c>
      <c r="E5676" t="s">
        <v>80</v>
      </c>
      <c r="F5676" t="s">
        <v>81</v>
      </c>
      <c r="G5676" t="s">
        <v>82</v>
      </c>
      <c r="H5676" t="s">
        <v>83</v>
      </c>
      <c r="I5676" t="str">
        <f>"Trad IRN"</f>
        <v>Trad IRN</v>
      </c>
      <c r="J5676" t="s">
        <v>43</v>
      </c>
      <c r="K5676" t="s">
        <v>44</v>
      </c>
      <c r="L5676" t="s">
        <v>45</v>
      </c>
      <c r="M5676" t="s">
        <v>46</v>
      </c>
      <c r="N5676" t="str">
        <f>"08/18/2022"</f>
        <v>08/18/2022</v>
      </c>
      <c r="O5676" t="str">
        <f>"08/28/2022"</f>
        <v>08/28/2022</v>
      </c>
      <c r="P5676">
        <v>4.0370999999999997E-2</v>
      </c>
      <c r="Q5676">
        <v>4.0370999999999997E-2</v>
      </c>
      <c r="S5676">
        <v>0</v>
      </c>
      <c r="T5676">
        <v>4.0370999999999997E-2</v>
      </c>
      <c r="U5676">
        <v>0</v>
      </c>
      <c r="V5676" t="str">
        <f>"Trad IRN"</f>
        <v>Trad IRN</v>
      </c>
      <c r="W5676">
        <v>100</v>
      </c>
      <c r="X5676" t="s">
        <v>47</v>
      </c>
      <c r="Z5676" t="s">
        <v>47</v>
      </c>
      <c r="AB5676" t="str">
        <f>"08"</f>
        <v>08</v>
      </c>
      <c r="AC5676" t="s">
        <v>48</v>
      </c>
      <c r="AD5676" t="s">
        <v>49</v>
      </c>
      <c r="AE5676" t="s">
        <v>50</v>
      </c>
      <c r="AF5676">
        <v>0</v>
      </c>
      <c r="AG5676" t="s">
        <v>56</v>
      </c>
      <c r="AH5676" t="str">
        <f>"Trad IRN"</f>
        <v>Trad IRN</v>
      </c>
      <c r="AI5676" t="str">
        <f>"Bldg IRN"</f>
        <v>Bldg IRN</v>
      </c>
      <c r="AJ5676" t="s">
        <v>48</v>
      </c>
      <c r="AK5676" t="s">
        <v>48</v>
      </c>
      <c r="AL5676" t="s">
        <v>53</v>
      </c>
      <c r="AM5676">
        <v>46.06</v>
      </c>
      <c r="AN5676">
        <v>1140.92</v>
      </c>
      <c r="AO5676">
        <v>15</v>
      </c>
    </row>
    <row r="5677" spans="1:41" x14ac:dyDescent="0.3">
      <c r="A5677" t="str">
        <f>"Trad IRN"</f>
        <v>Trad IRN</v>
      </c>
      <c r="B5677" t="str">
        <f>"Bldg IRN"</f>
        <v>Bldg IRN</v>
      </c>
      <c r="C5677" t="s">
        <v>41</v>
      </c>
      <c r="D5677" t="s">
        <v>3</v>
      </c>
      <c r="E5677" t="s">
        <v>80</v>
      </c>
      <c r="F5677" t="s">
        <v>81</v>
      </c>
      <c r="G5677" t="s">
        <v>82</v>
      </c>
      <c r="H5677" t="s">
        <v>83</v>
      </c>
      <c r="I5677" t="str">
        <f>"Trad IRN"</f>
        <v>Trad IRN</v>
      </c>
      <c r="J5677" t="s">
        <v>43</v>
      </c>
      <c r="K5677" t="s">
        <v>44</v>
      </c>
      <c r="L5677" t="s">
        <v>45</v>
      </c>
      <c r="M5677" t="s">
        <v>46</v>
      </c>
      <c r="N5677" t="str">
        <f>"08/18/2022"</f>
        <v>08/18/2022</v>
      </c>
      <c r="O5677" t="str">
        <f>"12/31/2500"</f>
        <v>12/31/2500</v>
      </c>
      <c r="P5677">
        <v>1</v>
      </c>
      <c r="Q5677">
        <v>1</v>
      </c>
      <c r="R5677">
        <v>1</v>
      </c>
      <c r="S5677">
        <v>0</v>
      </c>
      <c r="T5677">
        <v>1</v>
      </c>
      <c r="U5677">
        <v>0</v>
      </c>
      <c r="V5677" t="str">
        <f>"Trad IRN"</f>
        <v>Trad IRN</v>
      </c>
      <c r="W5677">
        <v>100</v>
      </c>
      <c r="X5677" t="s">
        <v>47</v>
      </c>
      <c r="Z5677" t="s">
        <v>47</v>
      </c>
      <c r="AB5677" t="str">
        <f>"06"</f>
        <v>06</v>
      </c>
      <c r="AC5677" t="str">
        <f>"10"</f>
        <v>10</v>
      </c>
      <c r="AD5677" t="str">
        <f>"2"</f>
        <v>2</v>
      </c>
      <c r="AE5677" t="s">
        <v>55</v>
      </c>
      <c r="AF5677">
        <v>0</v>
      </c>
      <c r="AG5677" t="s">
        <v>56</v>
      </c>
      <c r="AH5677" t="str">
        <f>"Trad IRN"</f>
        <v>Trad IRN</v>
      </c>
      <c r="AI5677" t="str">
        <f>"Bldg IRN"</f>
        <v>Bldg IRN</v>
      </c>
      <c r="AJ5677" t="s">
        <v>48</v>
      </c>
      <c r="AK5677" t="s">
        <v>48</v>
      </c>
      <c r="AL5677" t="s">
        <v>53</v>
      </c>
      <c r="AM5677">
        <v>1140.92</v>
      </c>
      <c r="AN5677">
        <v>1140.92</v>
      </c>
      <c r="AO5677">
        <v>15</v>
      </c>
    </row>
    <row r="5678" spans="1:41" x14ac:dyDescent="0.3">
      <c r="A5678" t="str">
        <f>"Trad IRN"</f>
        <v>Trad IRN</v>
      </c>
      <c r="B5678" t="str">
        <f>"Bldg IRN"</f>
        <v>Bldg IRN</v>
      </c>
      <c r="C5678" t="s">
        <v>41</v>
      </c>
      <c r="D5678" t="s">
        <v>3</v>
      </c>
      <c r="E5678" t="s">
        <v>80</v>
      </c>
      <c r="F5678" t="s">
        <v>81</v>
      </c>
      <c r="G5678" t="s">
        <v>82</v>
      </c>
      <c r="H5678" t="s">
        <v>83</v>
      </c>
      <c r="I5678" t="str">
        <f>"Trad IRN"</f>
        <v>Trad IRN</v>
      </c>
      <c r="J5678" t="s">
        <v>43</v>
      </c>
      <c r="K5678" t="s">
        <v>44</v>
      </c>
      <c r="L5678" t="s">
        <v>45</v>
      </c>
      <c r="M5678" t="s">
        <v>46</v>
      </c>
      <c r="N5678" t="str">
        <f>"08/18/2022"</f>
        <v>08/18/2022</v>
      </c>
      <c r="O5678" t="str">
        <f>"12/31/2500"</f>
        <v>12/31/2500</v>
      </c>
      <c r="P5678">
        <v>1</v>
      </c>
      <c r="Q5678">
        <v>1</v>
      </c>
      <c r="S5678">
        <v>0</v>
      </c>
      <c r="T5678">
        <v>1</v>
      </c>
      <c r="U5678">
        <v>0</v>
      </c>
      <c r="V5678" t="str">
        <f>"Trad IRN"</f>
        <v>Trad IRN</v>
      </c>
      <c r="W5678">
        <v>100</v>
      </c>
      <c r="X5678" t="s">
        <v>47</v>
      </c>
      <c r="Z5678" t="s">
        <v>47</v>
      </c>
      <c r="AB5678" t="str">
        <f>"06"</f>
        <v>06</v>
      </c>
      <c r="AC5678" t="s">
        <v>48</v>
      </c>
      <c r="AD5678" t="s">
        <v>49</v>
      </c>
      <c r="AE5678" t="s">
        <v>50</v>
      </c>
      <c r="AF5678">
        <v>0</v>
      </c>
      <c r="AG5678" t="s">
        <v>56</v>
      </c>
      <c r="AH5678" t="str">
        <f>"Trad IRN"</f>
        <v>Trad IRN</v>
      </c>
      <c r="AI5678" t="str">
        <f>"Bldg IRN"</f>
        <v>Bldg IRN</v>
      </c>
      <c r="AJ5678" t="s">
        <v>48</v>
      </c>
      <c r="AK5678" t="s">
        <v>48</v>
      </c>
      <c r="AL5678" t="s">
        <v>53</v>
      </c>
      <c r="AM5678">
        <v>1140.92</v>
      </c>
      <c r="AN5678">
        <v>1140.92</v>
      </c>
      <c r="AO5678">
        <v>15</v>
      </c>
    </row>
    <row r="5679" spans="1:41" x14ac:dyDescent="0.3">
      <c r="A5679" t="str">
        <f>"Trad IRN"</f>
        <v>Trad IRN</v>
      </c>
      <c r="B5679" t="str">
        <f>"Bldg IRN"</f>
        <v>Bldg IRN</v>
      </c>
      <c r="C5679" t="s">
        <v>41</v>
      </c>
      <c r="D5679" t="s">
        <v>3</v>
      </c>
      <c r="E5679" t="s">
        <v>80</v>
      </c>
      <c r="F5679" t="s">
        <v>81</v>
      </c>
      <c r="G5679" t="s">
        <v>82</v>
      </c>
      <c r="H5679" t="s">
        <v>83</v>
      </c>
      <c r="I5679" t="str">
        <f>"Trad IRN"</f>
        <v>Trad IRN</v>
      </c>
      <c r="J5679" t="s">
        <v>43</v>
      </c>
      <c r="K5679" t="s">
        <v>44</v>
      </c>
      <c r="L5679" t="s">
        <v>45</v>
      </c>
      <c r="M5679" t="s">
        <v>46</v>
      </c>
      <c r="N5679" t="str">
        <f>"08/18/2022"</f>
        <v>08/18/2022</v>
      </c>
      <c r="O5679" t="str">
        <f>"12/31/2500"</f>
        <v>12/31/2500</v>
      </c>
      <c r="P5679">
        <v>1</v>
      </c>
      <c r="Q5679">
        <v>1</v>
      </c>
      <c r="R5679">
        <v>1</v>
      </c>
      <c r="S5679">
        <v>0</v>
      </c>
      <c r="T5679">
        <v>1</v>
      </c>
      <c r="U5679">
        <v>0</v>
      </c>
      <c r="V5679" t="str">
        <f>"Trad IRN"</f>
        <v>Trad IRN</v>
      </c>
      <c r="W5679">
        <v>100</v>
      </c>
      <c r="X5679" t="s">
        <v>47</v>
      </c>
      <c r="Z5679" t="s">
        <v>47</v>
      </c>
      <c r="AB5679" t="str">
        <f>"07"</f>
        <v>07</v>
      </c>
      <c r="AC5679" t="str">
        <f>"10"</f>
        <v>10</v>
      </c>
      <c r="AD5679" t="str">
        <f>"2"</f>
        <v>2</v>
      </c>
      <c r="AE5679" t="s">
        <v>55</v>
      </c>
      <c r="AF5679">
        <v>0</v>
      </c>
      <c r="AG5679" t="s">
        <v>56</v>
      </c>
      <c r="AH5679" t="str">
        <f>"Trad IRN"</f>
        <v>Trad IRN</v>
      </c>
      <c r="AI5679" t="str">
        <f>"Bldg IRN"</f>
        <v>Bldg IRN</v>
      </c>
      <c r="AJ5679" t="s">
        <v>48</v>
      </c>
      <c r="AK5679" t="s">
        <v>48</v>
      </c>
      <c r="AL5679" t="s">
        <v>53</v>
      </c>
      <c r="AM5679">
        <v>1140.92</v>
      </c>
      <c r="AN5679">
        <v>1140.92</v>
      </c>
      <c r="AO5679">
        <v>15</v>
      </c>
    </row>
    <row r="5680" spans="1:41" x14ac:dyDescent="0.3">
      <c r="A5680" t="str">
        <f>"Trad IRN"</f>
        <v>Trad IRN</v>
      </c>
      <c r="B5680" t="str">
        <f>"Bldg IRN"</f>
        <v>Bldg IRN</v>
      </c>
      <c r="C5680" t="s">
        <v>41</v>
      </c>
      <c r="D5680" t="s">
        <v>3</v>
      </c>
      <c r="E5680" t="s">
        <v>80</v>
      </c>
      <c r="F5680" t="s">
        <v>81</v>
      </c>
      <c r="G5680" t="s">
        <v>82</v>
      </c>
      <c r="H5680" t="s">
        <v>83</v>
      </c>
      <c r="I5680" t="str">
        <f>"Trad IRN"</f>
        <v>Trad IRN</v>
      </c>
      <c r="J5680" t="s">
        <v>43</v>
      </c>
      <c r="K5680" t="s">
        <v>44</v>
      </c>
      <c r="L5680" t="s">
        <v>45</v>
      </c>
      <c r="M5680" t="s">
        <v>46</v>
      </c>
      <c r="N5680" t="str">
        <f>"10/17/2022"</f>
        <v>10/17/2022</v>
      </c>
      <c r="O5680" t="str">
        <f>"12/31/2500"</f>
        <v>12/31/2500</v>
      </c>
      <c r="P5680">
        <v>0.78661099999999995</v>
      </c>
      <c r="Q5680">
        <v>0.78661099999999995</v>
      </c>
      <c r="S5680">
        <v>0</v>
      </c>
      <c r="T5680">
        <v>0.78661099999999995</v>
      </c>
      <c r="U5680">
        <v>0</v>
      </c>
      <c r="V5680" t="str">
        <f>"Trad IRN"</f>
        <v>Trad IRN</v>
      </c>
      <c r="W5680">
        <v>100</v>
      </c>
      <c r="X5680" t="s">
        <v>47</v>
      </c>
      <c r="Z5680" t="s">
        <v>47</v>
      </c>
      <c r="AB5680" t="str">
        <f>"07"</f>
        <v>07</v>
      </c>
      <c r="AC5680" t="s">
        <v>48</v>
      </c>
      <c r="AD5680" t="s">
        <v>49</v>
      </c>
      <c r="AE5680" t="s">
        <v>55</v>
      </c>
      <c r="AF5680">
        <v>0</v>
      </c>
      <c r="AG5680" t="s">
        <v>56</v>
      </c>
      <c r="AH5680" t="str">
        <f>"Trad IRN"</f>
        <v>Trad IRN</v>
      </c>
      <c r="AI5680" t="str">
        <f>"Bldg IRN"</f>
        <v>Bldg IRN</v>
      </c>
      <c r="AJ5680" t="s">
        <v>48</v>
      </c>
      <c r="AK5680" t="s">
        <v>48</v>
      </c>
      <c r="AL5680" t="s">
        <v>53</v>
      </c>
      <c r="AM5680">
        <v>897.46</v>
      </c>
      <c r="AN5680">
        <v>1140.92</v>
      </c>
      <c r="AO5680">
        <v>15</v>
      </c>
    </row>
    <row r="5681" spans="1:41" x14ac:dyDescent="0.3">
      <c r="A5681" t="str">
        <f>"Trad IRN"</f>
        <v>Trad IRN</v>
      </c>
      <c r="B5681" t="str">
        <f>"Bldg IRN"</f>
        <v>Bldg IRN</v>
      </c>
      <c r="C5681" t="s">
        <v>41</v>
      </c>
      <c r="D5681" t="s">
        <v>3</v>
      </c>
      <c r="E5681" t="s">
        <v>80</v>
      </c>
      <c r="F5681" t="s">
        <v>81</v>
      </c>
      <c r="G5681" t="s">
        <v>82</v>
      </c>
      <c r="H5681" t="s">
        <v>83</v>
      </c>
      <c r="I5681" t="str">
        <f>"Trad IRN"</f>
        <v>Trad IRN</v>
      </c>
      <c r="J5681" t="s">
        <v>43</v>
      </c>
      <c r="K5681" t="s">
        <v>44</v>
      </c>
      <c r="L5681" t="s">
        <v>45</v>
      </c>
      <c r="M5681" t="s">
        <v>46</v>
      </c>
      <c r="N5681" t="str">
        <f>"10/05/2022"</f>
        <v>10/05/2022</v>
      </c>
      <c r="O5681" t="str">
        <f>"10/16/2022"</f>
        <v>10/16/2022</v>
      </c>
      <c r="P5681">
        <v>4.0370999999999997E-2</v>
      </c>
      <c r="Q5681">
        <v>4.0370999999999997E-2</v>
      </c>
      <c r="S5681">
        <v>0</v>
      </c>
      <c r="T5681">
        <v>4.0370999999999997E-2</v>
      </c>
      <c r="U5681">
        <v>0</v>
      </c>
      <c r="V5681" t="str">
        <f>"Trad IRN"</f>
        <v>Trad IRN</v>
      </c>
      <c r="W5681">
        <v>100</v>
      </c>
      <c r="X5681" t="s">
        <v>47</v>
      </c>
      <c r="Z5681" t="s">
        <v>47</v>
      </c>
      <c r="AB5681" t="str">
        <f>"07"</f>
        <v>07</v>
      </c>
      <c r="AC5681" t="s">
        <v>48</v>
      </c>
      <c r="AD5681" t="s">
        <v>49</v>
      </c>
      <c r="AE5681" t="s">
        <v>50</v>
      </c>
      <c r="AF5681">
        <v>0</v>
      </c>
      <c r="AG5681" t="s">
        <v>56</v>
      </c>
      <c r="AH5681" t="str">
        <f>"Trad IRN"</f>
        <v>Trad IRN</v>
      </c>
      <c r="AI5681" t="str">
        <f>"Bldg IRN"</f>
        <v>Bldg IRN</v>
      </c>
      <c r="AJ5681" t="s">
        <v>48</v>
      </c>
      <c r="AK5681" t="s">
        <v>48</v>
      </c>
      <c r="AL5681" t="s">
        <v>53</v>
      </c>
      <c r="AM5681">
        <v>46.06</v>
      </c>
      <c r="AN5681">
        <v>1140.92</v>
      </c>
      <c r="AO5681">
        <v>15</v>
      </c>
    </row>
    <row r="5682" spans="1:41" x14ac:dyDescent="0.3">
      <c r="A5682" t="str">
        <f>"Trad IRN"</f>
        <v>Trad IRN</v>
      </c>
      <c r="B5682" t="str">
        <f>"Bldg IRN"</f>
        <v>Bldg IRN</v>
      </c>
      <c r="C5682" t="s">
        <v>41</v>
      </c>
      <c r="D5682" t="s">
        <v>3</v>
      </c>
      <c r="E5682" t="s">
        <v>80</v>
      </c>
      <c r="F5682" t="s">
        <v>81</v>
      </c>
      <c r="G5682" t="s">
        <v>82</v>
      </c>
      <c r="H5682" t="s">
        <v>83</v>
      </c>
      <c r="I5682" t="str">
        <f>"Trad IRN"</f>
        <v>Trad IRN</v>
      </c>
      <c r="J5682" t="s">
        <v>43</v>
      </c>
      <c r="K5682" t="s">
        <v>44</v>
      </c>
      <c r="L5682" t="s">
        <v>45</v>
      </c>
      <c r="M5682" t="s">
        <v>46</v>
      </c>
      <c r="N5682" t="str">
        <f>"08/18/2022"</f>
        <v>08/18/2022</v>
      </c>
      <c r="O5682" t="str">
        <f>"12/31/2500"</f>
        <v>12/31/2500</v>
      </c>
      <c r="P5682">
        <v>1</v>
      </c>
      <c r="Q5682">
        <v>1</v>
      </c>
      <c r="S5682">
        <v>0</v>
      </c>
      <c r="T5682">
        <v>1</v>
      </c>
      <c r="U5682">
        <v>0</v>
      </c>
      <c r="V5682" t="str">
        <f>"Trad IRN"</f>
        <v>Trad IRN</v>
      </c>
      <c r="W5682">
        <v>100</v>
      </c>
      <c r="X5682" t="s">
        <v>47</v>
      </c>
      <c r="Z5682" t="s">
        <v>47</v>
      </c>
      <c r="AB5682" t="str">
        <f>"06"</f>
        <v>06</v>
      </c>
      <c r="AC5682" t="s">
        <v>48</v>
      </c>
      <c r="AD5682" t="s">
        <v>49</v>
      </c>
      <c r="AE5682" t="s">
        <v>50</v>
      </c>
      <c r="AF5682">
        <v>0</v>
      </c>
      <c r="AG5682" t="s">
        <v>56</v>
      </c>
      <c r="AH5682" t="str">
        <f>"Trad IRN"</f>
        <v>Trad IRN</v>
      </c>
      <c r="AI5682" t="str">
        <f>"Bldg IRN"</f>
        <v>Bldg IRN</v>
      </c>
      <c r="AJ5682" t="s">
        <v>48</v>
      </c>
      <c r="AK5682" t="s">
        <v>48</v>
      </c>
      <c r="AL5682" t="s">
        <v>53</v>
      </c>
      <c r="AM5682">
        <v>1140.92</v>
      </c>
      <c r="AN5682">
        <v>1140.92</v>
      </c>
      <c r="AO5682">
        <v>15</v>
      </c>
    </row>
    <row r="5683" spans="1:41" x14ac:dyDescent="0.3">
      <c r="A5683" t="str">
        <f>"Trad IRN"</f>
        <v>Trad IRN</v>
      </c>
      <c r="B5683" t="str">
        <f>"Bldg IRN"</f>
        <v>Bldg IRN</v>
      </c>
      <c r="C5683" t="s">
        <v>41</v>
      </c>
      <c r="D5683" t="s">
        <v>3</v>
      </c>
      <c r="E5683" t="s">
        <v>80</v>
      </c>
      <c r="F5683" t="s">
        <v>81</v>
      </c>
      <c r="G5683" t="s">
        <v>82</v>
      </c>
      <c r="H5683" t="s">
        <v>83</v>
      </c>
      <c r="I5683" t="str">
        <f>"Trad IRN"</f>
        <v>Trad IRN</v>
      </c>
      <c r="J5683" t="s">
        <v>43</v>
      </c>
      <c r="K5683" t="s">
        <v>44</v>
      </c>
      <c r="L5683" t="s">
        <v>45</v>
      </c>
      <c r="M5683" t="s">
        <v>46</v>
      </c>
      <c r="N5683" t="str">
        <f>"10/15/2022"</f>
        <v>10/15/2022</v>
      </c>
      <c r="O5683" t="str">
        <f>"12/31/2500"</f>
        <v>12/31/2500</v>
      </c>
      <c r="P5683">
        <v>0.78661099999999995</v>
      </c>
      <c r="Q5683">
        <v>0.78661099999999995</v>
      </c>
      <c r="S5683">
        <v>0.78661099999999995</v>
      </c>
      <c r="T5683">
        <v>0.78661099999999995</v>
      </c>
      <c r="U5683">
        <v>0</v>
      </c>
      <c r="V5683" t="str">
        <f>"Trad IRN"</f>
        <v>Trad IRN</v>
      </c>
      <c r="W5683">
        <v>100</v>
      </c>
      <c r="X5683" t="s">
        <v>47</v>
      </c>
      <c r="Z5683" t="s">
        <v>47</v>
      </c>
      <c r="AB5683" t="str">
        <f t="shared" ref="AB5683:AB5688" si="562">"08"</f>
        <v>08</v>
      </c>
      <c r="AC5683" t="s">
        <v>48</v>
      </c>
      <c r="AD5683" t="s">
        <v>49</v>
      </c>
      <c r="AE5683" t="s">
        <v>50</v>
      </c>
      <c r="AF5683">
        <v>0</v>
      </c>
      <c r="AG5683" t="s">
        <v>56</v>
      </c>
      <c r="AH5683" t="str">
        <f>"Trad IRN"</f>
        <v>Trad IRN</v>
      </c>
      <c r="AI5683" t="str">
        <f>"Bldg IRN"</f>
        <v>Bldg IRN</v>
      </c>
      <c r="AJ5683" t="s">
        <v>48</v>
      </c>
      <c r="AK5683" t="s">
        <v>48</v>
      </c>
      <c r="AL5683" t="s">
        <v>53</v>
      </c>
      <c r="AM5683">
        <v>897.46</v>
      </c>
      <c r="AN5683">
        <v>1140.92</v>
      </c>
      <c r="AO5683">
        <v>15</v>
      </c>
    </row>
    <row r="5684" spans="1:41" x14ac:dyDescent="0.3">
      <c r="A5684" t="str">
        <f>"Trad IRN"</f>
        <v>Trad IRN</v>
      </c>
      <c r="B5684" t="str">
        <f>"Bldg IRN"</f>
        <v>Bldg IRN</v>
      </c>
      <c r="C5684" t="s">
        <v>41</v>
      </c>
      <c r="D5684" t="s">
        <v>3</v>
      </c>
      <c r="E5684" t="s">
        <v>80</v>
      </c>
      <c r="F5684" t="s">
        <v>81</v>
      </c>
      <c r="G5684" t="s">
        <v>82</v>
      </c>
      <c r="H5684" t="s">
        <v>83</v>
      </c>
      <c r="I5684" t="s">
        <v>8</v>
      </c>
      <c r="J5684" t="s">
        <v>43</v>
      </c>
      <c r="K5684" t="s">
        <v>44</v>
      </c>
      <c r="L5684" t="s">
        <v>45</v>
      </c>
      <c r="M5684" t="s">
        <v>46</v>
      </c>
      <c r="N5684" t="str">
        <f>"08/18/2022"</f>
        <v>08/18/2022</v>
      </c>
      <c r="O5684" t="str">
        <f>"10/13/2022"</f>
        <v>10/13/2022</v>
      </c>
      <c r="P5684">
        <v>3.2007000000000001E-2</v>
      </c>
      <c r="Q5684">
        <v>3.2007000000000001E-2</v>
      </c>
      <c r="S5684">
        <v>0</v>
      </c>
      <c r="T5684">
        <v>1.9473000000000001E-2</v>
      </c>
      <c r="U5684">
        <v>1.2534E-2</v>
      </c>
      <c r="V5684" t="str">
        <f>"Trad IRN"</f>
        <v>Trad IRN</v>
      </c>
      <c r="W5684">
        <v>15</v>
      </c>
      <c r="X5684" t="s">
        <v>47</v>
      </c>
      <c r="Z5684" t="s">
        <v>47</v>
      </c>
      <c r="AB5684" t="str">
        <f t="shared" si="562"/>
        <v>08</v>
      </c>
      <c r="AC5684" t="s">
        <v>48</v>
      </c>
      <c r="AD5684" t="s">
        <v>49</v>
      </c>
      <c r="AE5684" t="s">
        <v>50</v>
      </c>
      <c r="AF5684">
        <v>0</v>
      </c>
      <c r="AG5684" t="s">
        <v>51</v>
      </c>
      <c r="AH5684" t="str">
        <f>"Trad IRN"</f>
        <v>Trad IRN</v>
      </c>
      <c r="AI5684" t="str">
        <f>"Bldg IRN"</f>
        <v>Bldg IRN</v>
      </c>
      <c r="AJ5684" t="s">
        <v>48</v>
      </c>
      <c r="AK5684" t="s">
        <v>48</v>
      </c>
      <c r="AL5684" t="s">
        <v>53</v>
      </c>
      <c r="AM5684">
        <v>36.24</v>
      </c>
      <c r="AN5684">
        <v>1132.3</v>
      </c>
      <c r="AO5684">
        <v>15</v>
      </c>
    </row>
    <row r="5685" spans="1:41" x14ac:dyDescent="0.3">
      <c r="A5685" t="str">
        <f>"Trad IRN"</f>
        <v>Trad IRN</v>
      </c>
      <c r="B5685" t="str">
        <f>"Bldg IRN"</f>
        <v>Bldg IRN</v>
      </c>
      <c r="C5685" t="s">
        <v>41</v>
      </c>
      <c r="D5685" t="s">
        <v>3</v>
      </c>
      <c r="E5685" t="s">
        <v>80</v>
      </c>
      <c r="F5685" t="s">
        <v>81</v>
      </c>
      <c r="G5685" t="s">
        <v>82</v>
      </c>
      <c r="H5685" t="s">
        <v>83</v>
      </c>
      <c r="I5685" t="str">
        <f>"Trad IRN"</f>
        <v>Trad IRN</v>
      </c>
      <c r="J5685" t="s">
        <v>43</v>
      </c>
      <c r="K5685" t="s">
        <v>44</v>
      </c>
      <c r="L5685" t="s">
        <v>45</v>
      </c>
      <c r="M5685" t="s">
        <v>46</v>
      </c>
      <c r="N5685" t="str">
        <f>"08/18/2022"</f>
        <v>08/18/2022</v>
      </c>
      <c r="O5685" t="str">
        <f>"10/14/2022"</f>
        <v>10/14/2022</v>
      </c>
      <c r="P5685">
        <v>0.18138099999999999</v>
      </c>
      <c r="Q5685">
        <v>0.18138099999999999</v>
      </c>
      <c r="S5685">
        <v>0.18138099999999999</v>
      </c>
      <c r="T5685">
        <v>0.18138099999999999</v>
      </c>
      <c r="U5685">
        <v>0</v>
      </c>
      <c r="V5685" t="str">
        <f>"Trad IRN"</f>
        <v>Trad IRN</v>
      </c>
      <c r="W5685">
        <v>85</v>
      </c>
      <c r="X5685" t="s">
        <v>47</v>
      </c>
      <c r="Z5685" t="s">
        <v>47</v>
      </c>
      <c r="AB5685" t="str">
        <f t="shared" si="562"/>
        <v>08</v>
      </c>
      <c r="AC5685" t="s">
        <v>48</v>
      </c>
      <c r="AD5685" t="s">
        <v>49</v>
      </c>
      <c r="AE5685" t="s">
        <v>50</v>
      </c>
      <c r="AF5685">
        <v>0</v>
      </c>
      <c r="AG5685" t="s">
        <v>56</v>
      </c>
      <c r="AH5685" t="str">
        <f>"Trad IRN"</f>
        <v>Trad IRN</v>
      </c>
      <c r="AI5685" t="str">
        <f>"Bldg IRN"</f>
        <v>Bldg IRN</v>
      </c>
      <c r="AJ5685" t="s">
        <v>48</v>
      </c>
      <c r="AK5685" t="s">
        <v>48</v>
      </c>
      <c r="AL5685" t="s">
        <v>53</v>
      </c>
      <c r="AM5685">
        <v>206.94</v>
      </c>
      <c r="AN5685">
        <v>1140.92</v>
      </c>
      <c r="AO5685">
        <v>15</v>
      </c>
    </row>
    <row r="5686" spans="1:41" x14ac:dyDescent="0.3">
      <c r="A5686" t="str">
        <f>"Trad IRN"</f>
        <v>Trad IRN</v>
      </c>
      <c r="B5686" t="str">
        <f>"Bldg IRN"</f>
        <v>Bldg IRN</v>
      </c>
      <c r="C5686" t="s">
        <v>41</v>
      </c>
      <c r="D5686" t="s">
        <v>3</v>
      </c>
      <c r="E5686" t="s">
        <v>80</v>
      </c>
      <c r="F5686" t="s">
        <v>81</v>
      </c>
      <c r="G5686" t="s">
        <v>82</v>
      </c>
      <c r="H5686" t="s">
        <v>83</v>
      </c>
      <c r="I5686" t="s">
        <v>8</v>
      </c>
      <c r="J5686" t="s">
        <v>43</v>
      </c>
      <c r="K5686" t="s">
        <v>44</v>
      </c>
      <c r="L5686" t="s">
        <v>45</v>
      </c>
      <c r="M5686" t="s">
        <v>46</v>
      </c>
      <c r="N5686" t="str">
        <f>"08/18/2022"</f>
        <v>08/18/2022</v>
      </c>
      <c r="O5686" t="str">
        <f>"10/13/2022"</f>
        <v>10/13/2022</v>
      </c>
      <c r="P5686">
        <v>3.2007000000000001E-2</v>
      </c>
      <c r="Q5686">
        <v>3.2007000000000001E-2</v>
      </c>
      <c r="S5686">
        <v>0</v>
      </c>
      <c r="T5686">
        <v>1.9473000000000001E-2</v>
      </c>
      <c r="U5686">
        <v>1.2534E-2</v>
      </c>
      <c r="V5686" t="str">
        <f>"Trad IRN"</f>
        <v>Trad IRN</v>
      </c>
      <c r="W5686">
        <v>15</v>
      </c>
      <c r="X5686" t="s">
        <v>47</v>
      </c>
      <c r="Z5686" t="s">
        <v>47</v>
      </c>
      <c r="AB5686" t="str">
        <f t="shared" si="562"/>
        <v>08</v>
      </c>
      <c r="AC5686" t="s">
        <v>48</v>
      </c>
      <c r="AD5686" t="s">
        <v>49</v>
      </c>
      <c r="AE5686" t="s">
        <v>50</v>
      </c>
      <c r="AF5686">
        <v>0</v>
      </c>
      <c r="AG5686" t="s">
        <v>51</v>
      </c>
      <c r="AH5686" t="str">
        <f>"Trad IRN"</f>
        <v>Trad IRN</v>
      </c>
      <c r="AI5686" t="str">
        <f>"Bldg IRN"</f>
        <v>Bldg IRN</v>
      </c>
      <c r="AJ5686" t="s">
        <v>48</v>
      </c>
      <c r="AK5686" t="s">
        <v>48</v>
      </c>
      <c r="AL5686" t="s">
        <v>53</v>
      </c>
      <c r="AM5686">
        <v>36.24</v>
      </c>
      <c r="AN5686">
        <v>1132.3</v>
      </c>
      <c r="AO5686">
        <v>15</v>
      </c>
    </row>
    <row r="5687" spans="1:41" x14ac:dyDescent="0.3">
      <c r="A5687" t="str">
        <f>"Trad IRN"</f>
        <v>Trad IRN</v>
      </c>
      <c r="B5687" t="str">
        <f>"Bldg IRN"</f>
        <v>Bldg IRN</v>
      </c>
      <c r="C5687" t="s">
        <v>41</v>
      </c>
      <c r="D5687" t="s">
        <v>3</v>
      </c>
      <c r="E5687" t="s">
        <v>80</v>
      </c>
      <c r="F5687" t="s">
        <v>81</v>
      </c>
      <c r="G5687" t="s">
        <v>82</v>
      </c>
      <c r="H5687" t="s">
        <v>83</v>
      </c>
      <c r="I5687" t="str">
        <f>"Trad IRN"</f>
        <v>Trad IRN</v>
      </c>
      <c r="J5687" t="s">
        <v>43</v>
      </c>
      <c r="K5687" t="s">
        <v>44</v>
      </c>
      <c r="L5687" t="s">
        <v>45</v>
      </c>
      <c r="M5687" t="s">
        <v>46</v>
      </c>
      <c r="N5687" t="str">
        <f>"10/15/2022"</f>
        <v>10/15/2022</v>
      </c>
      <c r="O5687" t="str">
        <f>"12/31/2500"</f>
        <v>12/31/2500</v>
      </c>
      <c r="P5687">
        <v>0.78661099999999995</v>
      </c>
      <c r="Q5687">
        <v>0.78661099999999995</v>
      </c>
      <c r="S5687">
        <v>0.78661099999999995</v>
      </c>
      <c r="T5687">
        <v>0.78661099999999995</v>
      </c>
      <c r="U5687">
        <v>0</v>
      </c>
      <c r="V5687" t="str">
        <f>"Trad IRN"</f>
        <v>Trad IRN</v>
      </c>
      <c r="W5687">
        <v>100</v>
      </c>
      <c r="X5687" t="s">
        <v>47</v>
      </c>
      <c r="Z5687" t="s">
        <v>47</v>
      </c>
      <c r="AB5687" t="str">
        <f t="shared" si="562"/>
        <v>08</v>
      </c>
      <c r="AC5687" t="s">
        <v>48</v>
      </c>
      <c r="AD5687" t="s">
        <v>49</v>
      </c>
      <c r="AE5687" t="s">
        <v>50</v>
      </c>
      <c r="AF5687">
        <v>0</v>
      </c>
      <c r="AG5687" t="s">
        <v>56</v>
      </c>
      <c r="AH5687" t="str">
        <f>"Trad IRN"</f>
        <v>Trad IRN</v>
      </c>
      <c r="AI5687" t="str">
        <f>"Bldg IRN"</f>
        <v>Bldg IRN</v>
      </c>
      <c r="AJ5687" t="s">
        <v>48</v>
      </c>
      <c r="AK5687" t="s">
        <v>48</v>
      </c>
      <c r="AL5687" t="s">
        <v>53</v>
      </c>
      <c r="AM5687">
        <v>897.46</v>
      </c>
      <c r="AN5687">
        <v>1140.92</v>
      </c>
      <c r="AO5687">
        <v>15</v>
      </c>
    </row>
    <row r="5688" spans="1:41" x14ac:dyDescent="0.3">
      <c r="A5688" t="str">
        <f>"Trad IRN"</f>
        <v>Trad IRN</v>
      </c>
      <c r="B5688" t="str">
        <f>"Bldg IRN"</f>
        <v>Bldg IRN</v>
      </c>
      <c r="C5688" t="s">
        <v>41</v>
      </c>
      <c r="D5688" t="s">
        <v>3</v>
      </c>
      <c r="E5688" t="s">
        <v>80</v>
      </c>
      <c r="F5688" t="s">
        <v>81</v>
      </c>
      <c r="G5688" t="s">
        <v>82</v>
      </c>
      <c r="H5688" t="s">
        <v>83</v>
      </c>
      <c r="I5688" t="str">
        <f>"Trad IRN"</f>
        <v>Trad IRN</v>
      </c>
      <c r="J5688" t="s">
        <v>43</v>
      </c>
      <c r="K5688" t="s">
        <v>44</v>
      </c>
      <c r="L5688" t="s">
        <v>45</v>
      </c>
      <c r="M5688" t="s">
        <v>46</v>
      </c>
      <c r="N5688" t="str">
        <f>"08/18/2022"</f>
        <v>08/18/2022</v>
      </c>
      <c r="O5688" t="str">
        <f>"10/14/2022"</f>
        <v>10/14/2022</v>
      </c>
      <c r="P5688">
        <v>0.18138099999999999</v>
      </c>
      <c r="Q5688">
        <v>0.18138099999999999</v>
      </c>
      <c r="S5688">
        <v>0.18138099999999999</v>
      </c>
      <c r="T5688">
        <v>0.18138099999999999</v>
      </c>
      <c r="U5688">
        <v>0</v>
      </c>
      <c r="V5688" t="str">
        <f>"Trad IRN"</f>
        <v>Trad IRN</v>
      </c>
      <c r="W5688">
        <v>85</v>
      </c>
      <c r="X5688" t="s">
        <v>47</v>
      </c>
      <c r="Z5688" t="s">
        <v>47</v>
      </c>
      <c r="AB5688" t="str">
        <f t="shared" si="562"/>
        <v>08</v>
      </c>
      <c r="AC5688" t="s">
        <v>48</v>
      </c>
      <c r="AD5688" t="s">
        <v>49</v>
      </c>
      <c r="AE5688" t="s">
        <v>50</v>
      </c>
      <c r="AF5688">
        <v>0</v>
      </c>
      <c r="AG5688" t="s">
        <v>56</v>
      </c>
      <c r="AH5688" t="str">
        <f>"Trad IRN"</f>
        <v>Trad IRN</v>
      </c>
      <c r="AI5688" t="str">
        <f>"Bldg IRN"</f>
        <v>Bldg IRN</v>
      </c>
      <c r="AJ5688" t="s">
        <v>48</v>
      </c>
      <c r="AK5688" t="s">
        <v>48</v>
      </c>
      <c r="AL5688" t="s">
        <v>53</v>
      </c>
      <c r="AM5688">
        <v>206.94</v>
      </c>
      <c r="AN5688">
        <v>1140.92</v>
      </c>
      <c r="AO5688">
        <v>15</v>
      </c>
    </row>
    <row r="5689" spans="1:41" x14ac:dyDescent="0.3">
      <c r="A5689" t="str">
        <f>"Trad IRN"</f>
        <v>Trad IRN</v>
      </c>
      <c r="B5689" t="str">
        <f>"Bldg IRN"</f>
        <v>Bldg IRN</v>
      </c>
      <c r="C5689" t="s">
        <v>41</v>
      </c>
      <c r="D5689" t="s">
        <v>3</v>
      </c>
      <c r="E5689" t="s">
        <v>80</v>
      </c>
      <c r="F5689" t="s">
        <v>81</v>
      </c>
      <c r="G5689" t="s">
        <v>82</v>
      </c>
      <c r="H5689" t="s">
        <v>83</v>
      </c>
      <c r="I5689" t="str">
        <f>"Trad IRN"</f>
        <v>Trad IRN</v>
      </c>
      <c r="J5689" t="s">
        <v>43</v>
      </c>
      <c r="K5689" t="s">
        <v>44</v>
      </c>
      <c r="L5689" t="s">
        <v>45</v>
      </c>
      <c r="M5689" t="s">
        <v>46</v>
      </c>
      <c r="N5689" t="str">
        <f>"08/18/2022"</f>
        <v>08/18/2022</v>
      </c>
      <c r="O5689" t="str">
        <f>"12/31/2500"</f>
        <v>12/31/2500</v>
      </c>
      <c r="P5689">
        <v>1</v>
      </c>
      <c r="Q5689">
        <v>1</v>
      </c>
      <c r="R5689">
        <v>1</v>
      </c>
      <c r="S5689">
        <v>1</v>
      </c>
      <c r="T5689">
        <v>1</v>
      </c>
      <c r="U5689">
        <v>0</v>
      </c>
      <c r="V5689" t="str">
        <f>"Trad IRN"</f>
        <v>Trad IRN</v>
      </c>
      <c r="W5689">
        <v>100</v>
      </c>
      <c r="X5689" t="s">
        <v>47</v>
      </c>
      <c r="Z5689" t="s">
        <v>47</v>
      </c>
      <c r="AB5689" t="str">
        <f>"06"</f>
        <v>06</v>
      </c>
      <c r="AC5689" t="str">
        <f>"15"</f>
        <v>15</v>
      </c>
      <c r="AD5689" t="str">
        <f>"2"</f>
        <v>2</v>
      </c>
      <c r="AE5689" t="s">
        <v>55</v>
      </c>
      <c r="AF5689">
        <v>0</v>
      </c>
      <c r="AG5689" t="s">
        <v>56</v>
      </c>
      <c r="AH5689" t="str">
        <f>"Trad IRN"</f>
        <v>Trad IRN</v>
      </c>
      <c r="AI5689" t="str">
        <f>"Bldg IRN"</f>
        <v>Bldg IRN</v>
      </c>
      <c r="AJ5689" t="s">
        <v>48</v>
      </c>
      <c r="AK5689" t="s">
        <v>48</v>
      </c>
      <c r="AL5689" t="s">
        <v>53</v>
      </c>
      <c r="AM5689">
        <v>1140.92</v>
      </c>
      <c r="AN5689">
        <v>1140.92</v>
      </c>
      <c r="AO5689">
        <v>15</v>
      </c>
    </row>
    <row r="5690" spans="1:41" x14ac:dyDescent="0.3">
      <c r="A5690" t="str">
        <f>"Trad IRN"</f>
        <v>Trad IRN</v>
      </c>
      <c r="B5690" t="str">
        <f>"Bldg IRN"</f>
        <v>Bldg IRN</v>
      </c>
      <c r="C5690" t="s">
        <v>41</v>
      </c>
      <c r="D5690" t="s">
        <v>3</v>
      </c>
      <c r="E5690" t="s">
        <v>80</v>
      </c>
      <c r="F5690" t="s">
        <v>81</v>
      </c>
      <c r="G5690" t="s">
        <v>82</v>
      </c>
      <c r="H5690" t="s">
        <v>83</v>
      </c>
      <c r="I5690" t="str">
        <f>"Trad IRN"</f>
        <v>Trad IRN</v>
      </c>
      <c r="J5690" t="s">
        <v>43</v>
      </c>
      <c r="K5690" t="s">
        <v>44</v>
      </c>
      <c r="L5690" t="s">
        <v>45</v>
      </c>
      <c r="M5690" t="s">
        <v>46</v>
      </c>
      <c r="N5690" t="str">
        <f>"08/18/2022"</f>
        <v>08/18/2022</v>
      </c>
      <c r="O5690" t="str">
        <f>"12/31/2500"</f>
        <v>12/31/2500</v>
      </c>
      <c r="P5690">
        <v>1</v>
      </c>
      <c r="Q5690">
        <v>1</v>
      </c>
      <c r="S5690">
        <v>0</v>
      </c>
      <c r="T5690">
        <v>1</v>
      </c>
      <c r="U5690">
        <v>0</v>
      </c>
      <c r="V5690" t="str">
        <f>"Trad IRN"</f>
        <v>Trad IRN</v>
      </c>
      <c r="W5690">
        <v>100</v>
      </c>
      <c r="X5690" t="s">
        <v>47</v>
      </c>
      <c r="Z5690" t="s">
        <v>47</v>
      </c>
      <c r="AB5690" t="str">
        <f>"06"</f>
        <v>06</v>
      </c>
      <c r="AC5690" t="s">
        <v>48</v>
      </c>
      <c r="AD5690" t="s">
        <v>49</v>
      </c>
      <c r="AE5690" t="s">
        <v>55</v>
      </c>
      <c r="AF5690">
        <v>0</v>
      </c>
      <c r="AG5690" t="s">
        <v>56</v>
      </c>
      <c r="AH5690" t="str">
        <f>"Trad IRN"</f>
        <v>Trad IRN</v>
      </c>
      <c r="AI5690" t="str">
        <f>"Bldg IRN"</f>
        <v>Bldg IRN</v>
      </c>
      <c r="AJ5690" t="s">
        <v>48</v>
      </c>
      <c r="AK5690" t="s">
        <v>48</v>
      </c>
      <c r="AL5690" t="s">
        <v>53</v>
      </c>
      <c r="AM5690">
        <v>1140.92</v>
      </c>
      <c r="AN5690">
        <v>1140.92</v>
      </c>
      <c r="AO5690">
        <v>15</v>
      </c>
    </row>
    <row r="5691" spans="1:41" x14ac:dyDescent="0.3">
      <c r="A5691" t="str">
        <f>"Trad IRN"</f>
        <v>Trad IRN</v>
      </c>
      <c r="B5691" t="str">
        <f>"Bldg IRN"</f>
        <v>Bldg IRN</v>
      </c>
      <c r="C5691" t="s">
        <v>41</v>
      </c>
      <c r="D5691" t="s">
        <v>3</v>
      </c>
      <c r="E5691" t="s">
        <v>80</v>
      </c>
      <c r="F5691" t="s">
        <v>81</v>
      </c>
      <c r="G5691" t="s">
        <v>82</v>
      </c>
      <c r="H5691" t="s">
        <v>83</v>
      </c>
      <c r="I5691" t="str">
        <f>"Trad IRN"</f>
        <v>Trad IRN</v>
      </c>
      <c r="J5691" t="s">
        <v>43</v>
      </c>
      <c r="K5691" t="s">
        <v>44</v>
      </c>
      <c r="L5691" t="s">
        <v>45</v>
      </c>
      <c r="M5691" t="s">
        <v>46</v>
      </c>
      <c r="N5691" t="str">
        <f>"08/18/2022"</f>
        <v>08/18/2022</v>
      </c>
      <c r="O5691" t="str">
        <f>"08/28/2022"</f>
        <v>08/28/2022</v>
      </c>
      <c r="P5691">
        <v>4.0370999999999997E-2</v>
      </c>
      <c r="Q5691">
        <v>4.0370999999999997E-2</v>
      </c>
      <c r="R5691">
        <v>4.0370999999999997E-2</v>
      </c>
      <c r="S5691">
        <v>0</v>
      </c>
      <c r="T5691">
        <v>4.0370999999999997E-2</v>
      </c>
      <c r="U5691">
        <v>0</v>
      </c>
      <c r="V5691" t="str">
        <f>"Trad IRN"</f>
        <v>Trad IRN</v>
      </c>
      <c r="W5691">
        <v>100</v>
      </c>
      <c r="X5691" t="s">
        <v>47</v>
      </c>
      <c r="Z5691" t="s">
        <v>47</v>
      </c>
      <c r="AB5691" t="str">
        <f>"07"</f>
        <v>07</v>
      </c>
      <c r="AC5691" t="str">
        <f>"15"</f>
        <v>15</v>
      </c>
      <c r="AD5691" t="str">
        <f>"2"</f>
        <v>2</v>
      </c>
      <c r="AE5691" t="s">
        <v>50</v>
      </c>
      <c r="AF5691">
        <v>0</v>
      </c>
      <c r="AG5691" t="s">
        <v>56</v>
      </c>
      <c r="AH5691" t="str">
        <f>"Trad IRN"</f>
        <v>Trad IRN</v>
      </c>
      <c r="AI5691" t="str">
        <f>"Bldg IRN"</f>
        <v>Bldg IRN</v>
      </c>
      <c r="AJ5691" t="s">
        <v>48</v>
      </c>
      <c r="AK5691" t="s">
        <v>48</v>
      </c>
      <c r="AL5691" t="s">
        <v>53</v>
      </c>
      <c r="AM5691">
        <v>46.06</v>
      </c>
      <c r="AN5691">
        <v>1140.92</v>
      </c>
      <c r="AO5691">
        <v>15</v>
      </c>
    </row>
    <row r="5692" spans="1:41" x14ac:dyDescent="0.3">
      <c r="A5692" t="str">
        <f>"Trad IRN"</f>
        <v>Trad IRN</v>
      </c>
      <c r="B5692" t="str">
        <f>"Bldg IRN"</f>
        <v>Bldg IRN</v>
      </c>
      <c r="C5692" t="s">
        <v>41</v>
      </c>
      <c r="D5692" t="s">
        <v>3</v>
      </c>
      <c r="E5692" t="s">
        <v>80</v>
      </c>
      <c r="F5692" t="s">
        <v>81</v>
      </c>
      <c r="G5692" t="s">
        <v>82</v>
      </c>
      <c r="H5692" t="s">
        <v>83</v>
      </c>
      <c r="I5692" t="str">
        <f>"Trad IRN"</f>
        <v>Trad IRN</v>
      </c>
      <c r="J5692" t="s">
        <v>43</v>
      </c>
      <c r="K5692" t="s">
        <v>44</v>
      </c>
      <c r="L5692" t="s">
        <v>45</v>
      </c>
      <c r="M5692" t="s">
        <v>46</v>
      </c>
      <c r="N5692" t="str">
        <f>"08/29/2022"</f>
        <v>08/29/2022</v>
      </c>
      <c r="O5692" t="str">
        <f>"12/31/2500"</f>
        <v>12/31/2500</v>
      </c>
      <c r="P5692">
        <v>0.95962899999999995</v>
      </c>
      <c r="Q5692">
        <v>0.95962899999999995</v>
      </c>
      <c r="R5692">
        <v>0.95962899999999995</v>
      </c>
      <c r="S5692">
        <v>0</v>
      </c>
      <c r="T5692">
        <v>0.95962899999999995</v>
      </c>
      <c r="U5692">
        <v>0</v>
      </c>
      <c r="V5692" t="str">
        <f>"Trad IRN"</f>
        <v>Trad IRN</v>
      </c>
      <c r="W5692">
        <v>100</v>
      </c>
      <c r="X5692" t="s">
        <v>47</v>
      </c>
      <c r="Z5692" t="s">
        <v>47</v>
      </c>
      <c r="AB5692" t="str">
        <f>"07"</f>
        <v>07</v>
      </c>
      <c r="AC5692" t="str">
        <f>"15"</f>
        <v>15</v>
      </c>
      <c r="AD5692" t="str">
        <f>"2"</f>
        <v>2</v>
      </c>
      <c r="AE5692" t="s">
        <v>55</v>
      </c>
      <c r="AF5692">
        <v>0</v>
      </c>
      <c r="AG5692" t="s">
        <v>56</v>
      </c>
      <c r="AH5692" t="str">
        <f>"Trad IRN"</f>
        <v>Trad IRN</v>
      </c>
      <c r="AI5692" t="str">
        <f>"Bldg IRN"</f>
        <v>Bldg IRN</v>
      </c>
      <c r="AJ5692" t="s">
        <v>48</v>
      </c>
      <c r="AK5692" t="s">
        <v>48</v>
      </c>
      <c r="AL5692" t="s">
        <v>53</v>
      </c>
      <c r="AM5692">
        <v>1094.8599999999999</v>
      </c>
      <c r="AN5692">
        <v>1140.92</v>
      </c>
      <c r="AO5692">
        <v>15</v>
      </c>
    </row>
    <row r="5693" spans="1:41" x14ac:dyDescent="0.3">
      <c r="A5693" t="str">
        <f>"Trad IRN"</f>
        <v>Trad IRN</v>
      </c>
      <c r="B5693" t="str">
        <f>"Bldg IRN"</f>
        <v>Bldg IRN</v>
      </c>
      <c r="C5693" t="s">
        <v>41</v>
      </c>
      <c r="D5693" t="s">
        <v>3</v>
      </c>
      <c r="E5693" t="s">
        <v>80</v>
      </c>
      <c r="F5693" t="s">
        <v>81</v>
      </c>
      <c r="G5693" t="s">
        <v>82</v>
      </c>
      <c r="H5693" t="s">
        <v>83</v>
      </c>
      <c r="I5693" t="str">
        <f>"Trad IRN"</f>
        <v>Trad IRN</v>
      </c>
      <c r="J5693" t="s">
        <v>43</v>
      </c>
      <c r="K5693" t="s">
        <v>44</v>
      </c>
      <c r="L5693" t="s">
        <v>45</v>
      </c>
      <c r="M5693" t="s">
        <v>46</v>
      </c>
      <c r="N5693" t="str">
        <f>"08/18/2022"</f>
        <v>08/18/2022</v>
      </c>
      <c r="O5693" t="str">
        <f>"12/31/2500"</f>
        <v>12/31/2500</v>
      </c>
      <c r="P5693">
        <v>1</v>
      </c>
      <c r="Q5693">
        <v>1</v>
      </c>
      <c r="R5693">
        <v>1</v>
      </c>
      <c r="S5693">
        <v>0</v>
      </c>
      <c r="T5693">
        <v>1</v>
      </c>
      <c r="U5693">
        <v>0</v>
      </c>
      <c r="V5693" t="str">
        <f>"Trad IRN"</f>
        <v>Trad IRN</v>
      </c>
      <c r="W5693">
        <v>100</v>
      </c>
      <c r="X5693" t="s">
        <v>47</v>
      </c>
      <c r="Z5693" t="s">
        <v>47</v>
      </c>
      <c r="AB5693" t="str">
        <f>"07"</f>
        <v>07</v>
      </c>
      <c r="AC5693" t="str">
        <f>"15"</f>
        <v>15</v>
      </c>
      <c r="AD5693" t="str">
        <f>"2"</f>
        <v>2</v>
      </c>
      <c r="AE5693" t="s">
        <v>50</v>
      </c>
      <c r="AF5693">
        <v>0</v>
      </c>
      <c r="AG5693" t="s">
        <v>56</v>
      </c>
      <c r="AH5693" t="str">
        <f>"Trad IRN"</f>
        <v>Trad IRN</v>
      </c>
      <c r="AI5693" t="str">
        <f>"Bldg IRN"</f>
        <v>Bldg IRN</v>
      </c>
      <c r="AJ5693" t="s">
        <v>48</v>
      </c>
      <c r="AK5693" t="s">
        <v>48</v>
      </c>
      <c r="AL5693" t="s">
        <v>53</v>
      </c>
      <c r="AM5693">
        <v>1140.92</v>
      </c>
      <c r="AN5693">
        <v>1140.92</v>
      </c>
      <c r="AO5693">
        <v>15</v>
      </c>
    </row>
    <row r="5694" spans="1:41" x14ac:dyDescent="0.3">
      <c r="A5694" t="str">
        <f>"Trad IRN"</f>
        <v>Trad IRN</v>
      </c>
      <c r="B5694" t="str">
        <f>"Bldg IRN"</f>
        <v>Bldg IRN</v>
      </c>
      <c r="C5694" t="s">
        <v>41</v>
      </c>
      <c r="D5694" t="s">
        <v>3</v>
      </c>
      <c r="E5694" t="s">
        <v>80</v>
      </c>
      <c r="F5694" t="s">
        <v>81</v>
      </c>
      <c r="G5694" t="s">
        <v>82</v>
      </c>
      <c r="H5694" t="s">
        <v>83</v>
      </c>
      <c r="I5694" t="str">
        <f>"Trad IRN"</f>
        <v>Trad IRN</v>
      </c>
      <c r="J5694" t="s">
        <v>43</v>
      </c>
      <c r="K5694" t="s">
        <v>44</v>
      </c>
      <c r="L5694" t="s">
        <v>45</v>
      </c>
      <c r="M5694" t="s">
        <v>46</v>
      </c>
      <c r="N5694" t="str">
        <f>"08/18/2022"</f>
        <v>08/18/2022</v>
      </c>
      <c r="O5694" t="str">
        <f>"12/31/2500"</f>
        <v>12/31/2500</v>
      </c>
      <c r="P5694">
        <v>1</v>
      </c>
      <c r="Q5694">
        <v>1</v>
      </c>
      <c r="S5694">
        <v>0</v>
      </c>
      <c r="T5694">
        <v>1</v>
      </c>
      <c r="U5694">
        <v>0</v>
      </c>
      <c r="V5694" t="str">
        <f>"Trad IRN"</f>
        <v>Trad IRN</v>
      </c>
      <c r="W5694">
        <v>100</v>
      </c>
      <c r="X5694" t="s">
        <v>47</v>
      </c>
      <c r="Z5694" t="s">
        <v>47</v>
      </c>
      <c r="AB5694" t="str">
        <f>"06"</f>
        <v>06</v>
      </c>
      <c r="AC5694" t="s">
        <v>48</v>
      </c>
      <c r="AD5694" t="s">
        <v>49</v>
      </c>
      <c r="AE5694" t="s">
        <v>50</v>
      </c>
      <c r="AF5694">
        <v>0</v>
      </c>
      <c r="AG5694" t="s">
        <v>56</v>
      </c>
      <c r="AH5694" t="str">
        <f>"Trad IRN"</f>
        <v>Trad IRN</v>
      </c>
      <c r="AI5694" t="str">
        <f>"Bldg IRN"</f>
        <v>Bldg IRN</v>
      </c>
      <c r="AJ5694" t="s">
        <v>48</v>
      </c>
      <c r="AK5694" t="s">
        <v>48</v>
      </c>
      <c r="AL5694" t="s">
        <v>53</v>
      </c>
      <c r="AM5694">
        <v>1140.92</v>
      </c>
      <c r="AN5694">
        <v>1140.92</v>
      </c>
      <c r="AO5694">
        <v>15</v>
      </c>
    </row>
    <row r="5695" spans="1:41" x14ac:dyDescent="0.3">
      <c r="A5695" t="str">
        <f>"Trad IRN"</f>
        <v>Trad IRN</v>
      </c>
      <c r="B5695" t="str">
        <f>"Bldg IRN"</f>
        <v>Bldg IRN</v>
      </c>
      <c r="C5695" t="s">
        <v>41</v>
      </c>
      <c r="D5695" t="s">
        <v>3</v>
      </c>
      <c r="E5695" t="s">
        <v>80</v>
      </c>
      <c r="F5695" t="s">
        <v>81</v>
      </c>
      <c r="G5695" t="s">
        <v>82</v>
      </c>
      <c r="H5695" t="s">
        <v>83</v>
      </c>
      <c r="I5695" t="str">
        <f>"Trad IRN"</f>
        <v>Trad IRN</v>
      </c>
      <c r="J5695" t="s">
        <v>43</v>
      </c>
      <c r="K5695" t="s">
        <v>44</v>
      </c>
      <c r="L5695" t="s">
        <v>45</v>
      </c>
      <c r="M5695" t="s">
        <v>46</v>
      </c>
      <c r="N5695" t="str">
        <f>"08/18/2022"</f>
        <v>08/18/2022</v>
      </c>
      <c r="O5695" t="str">
        <f>"12/31/2500"</f>
        <v>12/31/2500</v>
      </c>
      <c r="P5695">
        <v>1</v>
      </c>
      <c r="Q5695">
        <v>1</v>
      </c>
      <c r="S5695">
        <v>0</v>
      </c>
      <c r="T5695">
        <v>1</v>
      </c>
      <c r="U5695">
        <v>0</v>
      </c>
      <c r="V5695" t="str">
        <f>"Trad IRN"</f>
        <v>Trad IRN</v>
      </c>
      <c r="W5695">
        <v>100</v>
      </c>
      <c r="X5695" t="s">
        <v>47</v>
      </c>
      <c r="Z5695" t="s">
        <v>47</v>
      </c>
      <c r="AB5695" t="str">
        <f>"08"</f>
        <v>08</v>
      </c>
      <c r="AC5695" t="s">
        <v>48</v>
      </c>
      <c r="AD5695" t="s">
        <v>49</v>
      </c>
      <c r="AE5695" t="s">
        <v>50</v>
      </c>
      <c r="AF5695">
        <v>0</v>
      </c>
      <c r="AG5695" t="s">
        <v>56</v>
      </c>
      <c r="AH5695" t="str">
        <f>"Trad IRN"</f>
        <v>Trad IRN</v>
      </c>
      <c r="AI5695" t="str">
        <f>"Bldg IRN"</f>
        <v>Bldg IRN</v>
      </c>
      <c r="AJ5695" t="s">
        <v>48</v>
      </c>
      <c r="AK5695" t="s">
        <v>48</v>
      </c>
      <c r="AL5695" t="s">
        <v>53</v>
      </c>
      <c r="AM5695">
        <v>1140.92</v>
      </c>
      <c r="AN5695">
        <v>1140.92</v>
      </c>
      <c r="AO5695">
        <v>15</v>
      </c>
    </row>
    <row r="5696" spans="1:41" x14ac:dyDescent="0.3">
      <c r="A5696" t="str">
        <f>"Trad IRN"</f>
        <v>Trad IRN</v>
      </c>
      <c r="B5696" t="str">
        <f>"Bldg IRN"</f>
        <v>Bldg IRN</v>
      </c>
      <c r="C5696" t="s">
        <v>41</v>
      </c>
      <c r="D5696" t="s">
        <v>3</v>
      </c>
      <c r="E5696" t="s">
        <v>80</v>
      </c>
      <c r="F5696" t="s">
        <v>81</v>
      </c>
      <c r="G5696" t="s">
        <v>82</v>
      </c>
      <c r="H5696" t="s">
        <v>83</v>
      </c>
      <c r="I5696" t="str">
        <f>"Trad IRN"</f>
        <v>Trad IRN</v>
      </c>
      <c r="J5696" t="s">
        <v>43</v>
      </c>
      <c r="K5696" t="s">
        <v>44</v>
      </c>
      <c r="L5696" t="s">
        <v>45</v>
      </c>
      <c r="M5696" t="s">
        <v>46</v>
      </c>
      <c r="N5696" t="str">
        <f>"08/18/2022"</f>
        <v>08/18/2022</v>
      </c>
      <c r="O5696" t="str">
        <f>"01/30/2023"</f>
        <v>01/30/2023</v>
      </c>
      <c r="P5696">
        <v>0.56745400000000001</v>
      </c>
      <c r="Q5696">
        <v>0.56745400000000001</v>
      </c>
      <c r="S5696">
        <v>0</v>
      </c>
      <c r="T5696">
        <v>0.56745400000000001</v>
      </c>
      <c r="U5696">
        <v>0</v>
      </c>
      <c r="V5696" t="str">
        <f>"Trad IRN"</f>
        <v>Trad IRN</v>
      </c>
      <c r="W5696">
        <v>100</v>
      </c>
      <c r="X5696" t="s">
        <v>47</v>
      </c>
      <c r="Z5696" t="s">
        <v>47</v>
      </c>
      <c r="AB5696" t="str">
        <f>"08"</f>
        <v>08</v>
      </c>
      <c r="AC5696" t="s">
        <v>48</v>
      </c>
      <c r="AD5696" t="s">
        <v>49</v>
      </c>
      <c r="AE5696" t="s">
        <v>50</v>
      </c>
      <c r="AF5696">
        <v>0</v>
      </c>
      <c r="AG5696" t="s">
        <v>56</v>
      </c>
      <c r="AH5696" t="str">
        <f>"Trad IRN"</f>
        <v>Trad IRN</v>
      </c>
      <c r="AI5696" t="str">
        <f>"Bldg IRN"</f>
        <v>Bldg IRN</v>
      </c>
      <c r="AJ5696" t="s">
        <v>48</v>
      </c>
      <c r="AK5696" t="s">
        <v>48</v>
      </c>
      <c r="AL5696" t="s">
        <v>53</v>
      </c>
      <c r="AM5696">
        <v>647.41999999999996</v>
      </c>
      <c r="AN5696">
        <v>1140.92</v>
      </c>
      <c r="AO5696">
        <v>15</v>
      </c>
    </row>
    <row r="5697" spans="1:41" x14ac:dyDescent="0.3">
      <c r="A5697" t="str">
        <f>"Trad IRN"</f>
        <v>Trad IRN</v>
      </c>
      <c r="B5697" t="str">
        <f>"Bldg IRN"</f>
        <v>Bldg IRN</v>
      </c>
      <c r="C5697" t="s">
        <v>41</v>
      </c>
      <c r="D5697" t="s">
        <v>3</v>
      </c>
      <c r="E5697" t="s">
        <v>80</v>
      </c>
      <c r="F5697" t="s">
        <v>81</v>
      </c>
      <c r="G5697" t="s">
        <v>82</v>
      </c>
      <c r="H5697" t="s">
        <v>83</v>
      </c>
      <c r="I5697" t="str">
        <f>"Trad IRN"</f>
        <v>Trad IRN</v>
      </c>
      <c r="J5697" t="s">
        <v>43</v>
      </c>
      <c r="K5697" t="s">
        <v>44</v>
      </c>
      <c r="L5697" t="s">
        <v>45</v>
      </c>
      <c r="M5697" t="s">
        <v>46</v>
      </c>
      <c r="N5697" t="str">
        <f>"01/31/2023"</f>
        <v>01/31/2023</v>
      </c>
      <c r="O5697" t="str">
        <f t="shared" ref="O5697:O5722" si="563">"12/31/2500"</f>
        <v>12/31/2500</v>
      </c>
      <c r="P5697">
        <v>0.43254599999999999</v>
      </c>
      <c r="Q5697">
        <v>0.43254599999999999</v>
      </c>
      <c r="R5697">
        <v>0</v>
      </c>
      <c r="S5697">
        <v>0</v>
      </c>
      <c r="T5697">
        <v>0.43254599999999999</v>
      </c>
      <c r="U5697">
        <v>0</v>
      </c>
      <c r="V5697" t="str">
        <f>"Trad IRN"</f>
        <v>Trad IRN</v>
      </c>
      <c r="W5697">
        <v>100</v>
      </c>
      <c r="X5697" t="s">
        <v>47</v>
      </c>
      <c r="Z5697" t="s">
        <v>47</v>
      </c>
      <c r="AB5697" t="str">
        <f>"08"</f>
        <v>08</v>
      </c>
      <c r="AC5697" t="str">
        <f>"10"</f>
        <v>10</v>
      </c>
      <c r="AD5697" t="str">
        <f>"2"</f>
        <v>2</v>
      </c>
      <c r="AE5697" t="s">
        <v>50</v>
      </c>
      <c r="AF5697">
        <v>0</v>
      </c>
      <c r="AG5697" t="s">
        <v>56</v>
      </c>
      <c r="AH5697" t="str">
        <f>"Trad IRN"</f>
        <v>Trad IRN</v>
      </c>
      <c r="AI5697" t="str">
        <f>"Bldg IRN"</f>
        <v>Bldg IRN</v>
      </c>
      <c r="AJ5697" t="s">
        <v>48</v>
      </c>
      <c r="AK5697" t="s">
        <v>48</v>
      </c>
      <c r="AL5697" t="s">
        <v>53</v>
      </c>
      <c r="AM5697">
        <v>493.5</v>
      </c>
      <c r="AN5697">
        <v>1140.92</v>
      </c>
      <c r="AO5697">
        <v>15</v>
      </c>
    </row>
    <row r="5698" spans="1:41" x14ac:dyDescent="0.3">
      <c r="A5698" t="str">
        <f>"Trad IRN"</f>
        <v>Trad IRN</v>
      </c>
      <c r="B5698" t="str">
        <f>"Bldg IRN"</f>
        <v>Bldg IRN</v>
      </c>
      <c r="C5698" t="s">
        <v>41</v>
      </c>
      <c r="D5698" t="s">
        <v>3</v>
      </c>
      <c r="E5698" t="s">
        <v>80</v>
      </c>
      <c r="F5698" t="s">
        <v>81</v>
      </c>
      <c r="G5698" t="s">
        <v>82</v>
      </c>
      <c r="H5698" t="s">
        <v>83</v>
      </c>
      <c r="I5698" t="str">
        <f>"Trad IRN"</f>
        <v>Trad IRN</v>
      </c>
      <c r="J5698" t="s">
        <v>43</v>
      </c>
      <c r="K5698" t="s">
        <v>44</v>
      </c>
      <c r="L5698" t="s">
        <v>45</v>
      </c>
      <c r="M5698" t="s">
        <v>46</v>
      </c>
      <c r="N5698" t="str">
        <f t="shared" ref="N5698:N5716" si="564">"08/18/2022"</f>
        <v>08/18/2022</v>
      </c>
      <c r="O5698" t="str">
        <f t="shared" si="563"/>
        <v>12/31/2500</v>
      </c>
      <c r="P5698">
        <v>1</v>
      </c>
      <c r="Q5698">
        <v>1</v>
      </c>
      <c r="R5698">
        <v>1</v>
      </c>
      <c r="S5698">
        <v>0</v>
      </c>
      <c r="T5698">
        <v>1</v>
      </c>
      <c r="U5698">
        <v>0</v>
      </c>
      <c r="V5698" t="str">
        <f>"Trad IRN"</f>
        <v>Trad IRN</v>
      </c>
      <c r="W5698">
        <v>100</v>
      </c>
      <c r="X5698" t="s">
        <v>47</v>
      </c>
      <c r="Z5698" t="s">
        <v>47</v>
      </c>
      <c r="AB5698" t="str">
        <f>"06"</f>
        <v>06</v>
      </c>
      <c r="AC5698" t="str">
        <f>"10"</f>
        <v>10</v>
      </c>
      <c r="AD5698" t="str">
        <f>"2"</f>
        <v>2</v>
      </c>
      <c r="AE5698" t="s">
        <v>55</v>
      </c>
      <c r="AF5698">
        <v>0</v>
      </c>
      <c r="AG5698" t="s">
        <v>56</v>
      </c>
      <c r="AH5698" t="str">
        <f>"Trad IRN"</f>
        <v>Trad IRN</v>
      </c>
      <c r="AI5698" t="str">
        <f>"Bldg IRN"</f>
        <v>Bldg IRN</v>
      </c>
      <c r="AJ5698" t="s">
        <v>48</v>
      </c>
      <c r="AK5698" t="s">
        <v>48</v>
      </c>
      <c r="AL5698" t="s">
        <v>53</v>
      </c>
      <c r="AM5698">
        <v>1140.92</v>
      </c>
      <c r="AN5698">
        <v>1140.92</v>
      </c>
      <c r="AO5698">
        <v>15</v>
      </c>
    </row>
    <row r="5699" spans="1:41" x14ac:dyDescent="0.3">
      <c r="A5699" t="str">
        <f>"Trad IRN"</f>
        <v>Trad IRN</v>
      </c>
      <c r="B5699" t="str">
        <f>"Bldg IRN"</f>
        <v>Bldg IRN</v>
      </c>
      <c r="C5699" t="s">
        <v>41</v>
      </c>
      <c r="D5699" t="s">
        <v>3</v>
      </c>
      <c r="E5699" t="s">
        <v>80</v>
      </c>
      <c r="F5699" t="s">
        <v>81</v>
      </c>
      <c r="G5699" t="s">
        <v>82</v>
      </c>
      <c r="H5699" t="s">
        <v>83</v>
      </c>
      <c r="I5699" t="str">
        <f>"Trad IRN"</f>
        <v>Trad IRN</v>
      </c>
      <c r="J5699" t="s">
        <v>43</v>
      </c>
      <c r="K5699" t="s">
        <v>44</v>
      </c>
      <c r="L5699" t="s">
        <v>45</v>
      </c>
      <c r="M5699" t="s">
        <v>46</v>
      </c>
      <c r="N5699" t="str">
        <f t="shared" si="564"/>
        <v>08/18/2022</v>
      </c>
      <c r="O5699" t="str">
        <f t="shared" si="563"/>
        <v>12/31/2500</v>
      </c>
      <c r="P5699">
        <v>1</v>
      </c>
      <c r="Q5699">
        <v>1</v>
      </c>
      <c r="R5699">
        <v>1</v>
      </c>
      <c r="S5699">
        <v>0</v>
      </c>
      <c r="T5699">
        <v>1</v>
      </c>
      <c r="U5699">
        <v>0</v>
      </c>
      <c r="V5699" t="str">
        <f>"Trad IRN"</f>
        <v>Trad IRN</v>
      </c>
      <c r="W5699">
        <v>100</v>
      </c>
      <c r="X5699" t="s">
        <v>47</v>
      </c>
      <c r="Z5699" t="s">
        <v>47</v>
      </c>
      <c r="AB5699" t="str">
        <f>"07"</f>
        <v>07</v>
      </c>
      <c r="AC5699" t="str">
        <f>"15"</f>
        <v>15</v>
      </c>
      <c r="AD5699" t="str">
        <f>"2"</f>
        <v>2</v>
      </c>
      <c r="AE5699" t="s">
        <v>50</v>
      </c>
      <c r="AF5699">
        <v>0</v>
      </c>
      <c r="AG5699" t="s">
        <v>56</v>
      </c>
      <c r="AH5699" t="str">
        <f>"Trad IRN"</f>
        <v>Trad IRN</v>
      </c>
      <c r="AI5699" t="str">
        <f>"Bldg IRN"</f>
        <v>Bldg IRN</v>
      </c>
      <c r="AJ5699" t="s">
        <v>48</v>
      </c>
      <c r="AK5699" t="s">
        <v>48</v>
      </c>
      <c r="AL5699" t="s">
        <v>53</v>
      </c>
      <c r="AM5699">
        <v>1140.92</v>
      </c>
      <c r="AN5699">
        <v>1140.92</v>
      </c>
      <c r="AO5699">
        <v>15</v>
      </c>
    </row>
    <row r="5700" spans="1:41" x14ac:dyDescent="0.3">
      <c r="A5700" t="str">
        <f>"Trad IRN"</f>
        <v>Trad IRN</v>
      </c>
      <c r="B5700" t="str">
        <f>"Bldg IRN"</f>
        <v>Bldg IRN</v>
      </c>
      <c r="C5700" t="s">
        <v>41</v>
      </c>
      <c r="D5700" t="s">
        <v>3</v>
      </c>
      <c r="E5700" t="s">
        <v>80</v>
      </c>
      <c r="F5700" t="s">
        <v>81</v>
      </c>
      <c r="G5700" t="s">
        <v>82</v>
      </c>
      <c r="H5700" t="s">
        <v>83</v>
      </c>
      <c r="I5700" t="str">
        <f>"Trad IRN"</f>
        <v>Trad IRN</v>
      </c>
      <c r="J5700" t="s">
        <v>43</v>
      </c>
      <c r="K5700" t="s">
        <v>44</v>
      </c>
      <c r="L5700" t="s">
        <v>45</v>
      </c>
      <c r="M5700" t="s">
        <v>46</v>
      </c>
      <c r="N5700" t="str">
        <f t="shared" si="564"/>
        <v>08/18/2022</v>
      </c>
      <c r="O5700" t="str">
        <f t="shared" si="563"/>
        <v>12/31/2500</v>
      </c>
      <c r="P5700">
        <v>1</v>
      </c>
      <c r="Q5700">
        <v>1</v>
      </c>
      <c r="S5700">
        <v>0</v>
      </c>
      <c r="T5700">
        <v>1</v>
      </c>
      <c r="U5700">
        <v>0</v>
      </c>
      <c r="V5700" t="str">
        <f>"Trad IRN"</f>
        <v>Trad IRN</v>
      </c>
      <c r="W5700">
        <v>100</v>
      </c>
      <c r="X5700" t="s">
        <v>47</v>
      </c>
      <c r="Z5700" t="s">
        <v>47</v>
      </c>
      <c r="AB5700" t="str">
        <f>"08"</f>
        <v>08</v>
      </c>
      <c r="AC5700" t="s">
        <v>48</v>
      </c>
      <c r="AD5700" t="s">
        <v>49</v>
      </c>
      <c r="AE5700" t="s">
        <v>50</v>
      </c>
      <c r="AF5700">
        <v>0</v>
      </c>
      <c r="AG5700" t="s">
        <v>56</v>
      </c>
      <c r="AH5700" t="str">
        <f>"Trad IRN"</f>
        <v>Trad IRN</v>
      </c>
      <c r="AI5700" t="str">
        <f>"Bldg IRN"</f>
        <v>Bldg IRN</v>
      </c>
      <c r="AJ5700" t="s">
        <v>48</v>
      </c>
      <c r="AK5700" t="s">
        <v>48</v>
      </c>
      <c r="AL5700" t="s">
        <v>53</v>
      </c>
      <c r="AM5700">
        <v>1140.92</v>
      </c>
      <c r="AN5700">
        <v>1140.92</v>
      </c>
      <c r="AO5700">
        <v>15</v>
      </c>
    </row>
    <row r="5701" spans="1:41" x14ac:dyDescent="0.3">
      <c r="A5701" t="str">
        <f>"Trad IRN"</f>
        <v>Trad IRN</v>
      </c>
      <c r="B5701" t="str">
        <f>"Bldg IRN"</f>
        <v>Bldg IRN</v>
      </c>
      <c r="C5701" t="s">
        <v>41</v>
      </c>
      <c r="D5701" t="s">
        <v>3</v>
      </c>
      <c r="E5701" t="s">
        <v>80</v>
      </c>
      <c r="F5701" t="s">
        <v>81</v>
      </c>
      <c r="G5701" t="s">
        <v>82</v>
      </c>
      <c r="H5701" t="s">
        <v>83</v>
      </c>
      <c r="I5701" t="str">
        <f>"Trad IRN"</f>
        <v>Trad IRN</v>
      </c>
      <c r="J5701" t="s">
        <v>43</v>
      </c>
      <c r="K5701" t="s">
        <v>44</v>
      </c>
      <c r="L5701" t="s">
        <v>45</v>
      </c>
      <c r="M5701" t="s">
        <v>46</v>
      </c>
      <c r="N5701" t="str">
        <f t="shared" si="564"/>
        <v>08/18/2022</v>
      </c>
      <c r="O5701" t="str">
        <f t="shared" si="563"/>
        <v>12/31/2500</v>
      </c>
      <c r="P5701">
        <v>1</v>
      </c>
      <c r="Q5701">
        <v>1</v>
      </c>
      <c r="S5701">
        <v>1</v>
      </c>
      <c r="T5701">
        <v>1</v>
      </c>
      <c r="U5701">
        <v>0</v>
      </c>
      <c r="V5701" t="str">
        <f>"Trad IRN"</f>
        <v>Trad IRN</v>
      </c>
      <c r="W5701">
        <v>100</v>
      </c>
      <c r="X5701" t="s">
        <v>47</v>
      </c>
      <c r="Z5701" t="s">
        <v>47</v>
      </c>
      <c r="AB5701" t="str">
        <f>"06"</f>
        <v>06</v>
      </c>
      <c r="AC5701" t="s">
        <v>48</v>
      </c>
      <c r="AD5701" t="s">
        <v>49</v>
      </c>
      <c r="AE5701" t="s">
        <v>50</v>
      </c>
      <c r="AF5701">
        <v>0</v>
      </c>
      <c r="AG5701" t="s">
        <v>56</v>
      </c>
      <c r="AH5701" t="str">
        <f>"Trad IRN"</f>
        <v>Trad IRN</v>
      </c>
      <c r="AI5701" t="str">
        <f>"Bldg IRN"</f>
        <v>Bldg IRN</v>
      </c>
      <c r="AJ5701" t="s">
        <v>48</v>
      </c>
      <c r="AK5701" t="s">
        <v>48</v>
      </c>
      <c r="AL5701" t="s">
        <v>53</v>
      </c>
      <c r="AM5701">
        <v>1140.92</v>
      </c>
      <c r="AN5701">
        <v>1140.92</v>
      </c>
      <c r="AO5701">
        <v>15</v>
      </c>
    </row>
    <row r="5702" spans="1:41" x14ac:dyDescent="0.3">
      <c r="A5702" t="str">
        <f>"Trad IRN"</f>
        <v>Trad IRN</v>
      </c>
      <c r="B5702" t="str">
        <f>"Bldg IRN"</f>
        <v>Bldg IRN</v>
      </c>
      <c r="C5702" t="s">
        <v>41</v>
      </c>
      <c r="D5702" t="s">
        <v>3</v>
      </c>
      <c r="E5702" t="s">
        <v>80</v>
      </c>
      <c r="F5702" t="s">
        <v>81</v>
      </c>
      <c r="G5702" t="s">
        <v>82</v>
      </c>
      <c r="H5702" t="s">
        <v>83</v>
      </c>
      <c r="I5702" t="str">
        <f>"Trad IRN"</f>
        <v>Trad IRN</v>
      </c>
      <c r="J5702" t="s">
        <v>43</v>
      </c>
      <c r="K5702" t="s">
        <v>44</v>
      </c>
      <c r="L5702" t="s">
        <v>45</v>
      </c>
      <c r="M5702" t="s">
        <v>46</v>
      </c>
      <c r="N5702" t="str">
        <f t="shared" si="564"/>
        <v>08/18/2022</v>
      </c>
      <c r="O5702" t="str">
        <f t="shared" si="563"/>
        <v>12/31/2500</v>
      </c>
      <c r="P5702">
        <v>1</v>
      </c>
      <c r="Q5702">
        <v>1</v>
      </c>
      <c r="R5702">
        <v>1</v>
      </c>
      <c r="S5702">
        <v>0</v>
      </c>
      <c r="T5702">
        <v>1</v>
      </c>
      <c r="U5702">
        <v>0</v>
      </c>
      <c r="V5702" t="str">
        <f>"Trad IRN"</f>
        <v>Trad IRN</v>
      </c>
      <c r="W5702">
        <v>100</v>
      </c>
      <c r="X5702" t="s">
        <v>47</v>
      </c>
      <c r="Z5702" t="s">
        <v>47</v>
      </c>
      <c r="AB5702" t="str">
        <f>"08"</f>
        <v>08</v>
      </c>
      <c r="AC5702" t="str">
        <f>"09"</f>
        <v>09</v>
      </c>
      <c r="AD5702" t="str">
        <f>"2"</f>
        <v>2</v>
      </c>
      <c r="AE5702" t="s">
        <v>55</v>
      </c>
      <c r="AF5702">
        <v>0</v>
      </c>
      <c r="AG5702" t="s">
        <v>56</v>
      </c>
      <c r="AH5702" t="str">
        <f>"Trad IRN"</f>
        <v>Trad IRN</v>
      </c>
      <c r="AI5702" t="str">
        <f>"Bldg IRN"</f>
        <v>Bldg IRN</v>
      </c>
      <c r="AJ5702" t="s">
        <v>48</v>
      </c>
      <c r="AK5702" t="s">
        <v>48</v>
      </c>
      <c r="AL5702" t="s">
        <v>53</v>
      </c>
      <c r="AM5702">
        <v>1140.92</v>
      </c>
      <c r="AN5702">
        <v>1140.92</v>
      </c>
      <c r="AO5702">
        <v>15</v>
      </c>
    </row>
    <row r="5703" spans="1:41" x14ac:dyDescent="0.3">
      <c r="A5703" t="str">
        <f>"Trad IRN"</f>
        <v>Trad IRN</v>
      </c>
      <c r="B5703" t="str">
        <f>"Bldg IRN"</f>
        <v>Bldg IRN</v>
      </c>
      <c r="C5703" t="s">
        <v>41</v>
      </c>
      <c r="D5703" t="s">
        <v>3</v>
      </c>
      <c r="E5703" t="s">
        <v>80</v>
      </c>
      <c r="F5703" t="s">
        <v>81</v>
      </c>
      <c r="G5703" t="s">
        <v>82</v>
      </c>
      <c r="H5703" t="s">
        <v>83</v>
      </c>
      <c r="I5703" t="str">
        <f>"Trad IRN"</f>
        <v>Trad IRN</v>
      </c>
      <c r="J5703" t="s">
        <v>43</v>
      </c>
      <c r="K5703" t="s">
        <v>44</v>
      </c>
      <c r="L5703" t="s">
        <v>45</v>
      </c>
      <c r="M5703" t="s">
        <v>46</v>
      </c>
      <c r="N5703" t="str">
        <f t="shared" si="564"/>
        <v>08/18/2022</v>
      </c>
      <c r="O5703" t="str">
        <f t="shared" si="563"/>
        <v>12/31/2500</v>
      </c>
      <c r="P5703">
        <v>1</v>
      </c>
      <c r="Q5703">
        <v>1</v>
      </c>
      <c r="S5703">
        <v>1</v>
      </c>
      <c r="T5703">
        <v>1</v>
      </c>
      <c r="U5703">
        <v>0</v>
      </c>
      <c r="V5703" t="str">
        <f>"Trad IRN"</f>
        <v>Trad IRN</v>
      </c>
      <c r="W5703">
        <v>100</v>
      </c>
      <c r="X5703" t="s">
        <v>47</v>
      </c>
      <c r="Z5703" t="s">
        <v>47</v>
      </c>
      <c r="AB5703" t="str">
        <f>"07"</f>
        <v>07</v>
      </c>
      <c r="AC5703" t="s">
        <v>48</v>
      </c>
      <c r="AD5703" t="s">
        <v>49</v>
      </c>
      <c r="AE5703" t="s">
        <v>50</v>
      </c>
      <c r="AF5703">
        <v>0</v>
      </c>
      <c r="AG5703" t="s">
        <v>56</v>
      </c>
      <c r="AH5703" t="str">
        <f>"Trad IRN"</f>
        <v>Trad IRN</v>
      </c>
      <c r="AI5703" t="str">
        <f>"Bldg IRN"</f>
        <v>Bldg IRN</v>
      </c>
      <c r="AJ5703" t="s">
        <v>48</v>
      </c>
      <c r="AK5703" t="s">
        <v>48</v>
      </c>
      <c r="AL5703" t="s">
        <v>53</v>
      </c>
      <c r="AM5703">
        <v>1140.92</v>
      </c>
      <c r="AN5703">
        <v>1140.92</v>
      </c>
      <c r="AO5703">
        <v>15</v>
      </c>
    </row>
    <row r="5704" spans="1:41" x14ac:dyDescent="0.3">
      <c r="A5704" t="str">
        <f>"Trad IRN"</f>
        <v>Trad IRN</v>
      </c>
      <c r="B5704" t="str">
        <f>"Bldg IRN"</f>
        <v>Bldg IRN</v>
      </c>
      <c r="C5704" t="s">
        <v>41</v>
      </c>
      <c r="D5704" t="s">
        <v>3</v>
      </c>
      <c r="E5704" t="s">
        <v>80</v>
      </c>
      <c r="F5704" t="s">
        <v>81</v>
      </c>
      <c r="G5704" t="s">
        <v>82</v>
      </c>
      <c r="H5704" t="s">
        <v>83</v>
      </c>
      <c r="I5704" t="str">
        <f>"Trad IRN"</f>
        <v>Trad IRN</v>
      </c>
      <c r="J5704" t="s">
        <v>43</v>
      </c>
      <c r="K5704" t="s">
        <v>44</v>
      </c>
      <c r="L5704" t="s">
        <v>45</v>
      </c>
      <c r="M5704" t="s">
        <v>46</v>
      </c>
      <c r="N5704" t="str">
        <f t="shared" si="564"/>
        <v>08/18/2022</v>
      </c>
      <c r="O5704" t="str">
        <f t="shared" si="563"/>
        <v>12/31/2500</v>
      </c>
      <c r="P5704">
        <v>1</v>
      </c>
      <c r="Q5704">
        <v>1</v>
      </c>
      <c r="S5704">
        <v>0</v>
      </c>
      <c r="T5704">
        <v>1</v>
      </c>
      <c r="U5704">
        <v>0</v>
      </c>
      <c r="V5704" t="str">
        <f>"Trad IRN"</f>
        <v>Trad IRN</v>
      </c>
      <c r="W5704">
        <v>100</v>
      </c>
      <c r="X5704" t="s">
        <v>47</v>
      </c>
      <c r="Z5704" t="s">
        <v>47</v>
      </c>
      <c r="AB5704" t="str">
        <f>"07"</f>
        <v>07</v>
      </c>
      <c r="AC5704" t="s">
        <v>48</v>
      </c>
      <c r="AD5704" t="s">
        <v>49</v>
      </c>
      <c r="AE5704" t="s">
        <v>50</v>
      </c>
      <c r="AF5704">
        <v>0</v>
      </c>
      <c r="AG5704" t="s">
        <v>56</v>
      </c>
      <c r="AH5704" t="str">
        <f>"Trad IRN"</f>
        <v>Trad IRN</v>
      </c>
      <c r="AI5704" t="str">
        <f>"Bldg IRN"</f>
        <v>Bldg IRN</v>
      </c>
      <c r="AJ5704" t="s">
        <v>48</v>
      </c>
      <c r="AK5704" t="s">
        <v>48</v>
      </c>
      <c r="AL5704" t="s">
        <v>53</v>
      </c>
      <c r="AM5704">
        <v>1140.92</v>
      </c>
      <c r="AN5704">
        <v>1140.92</v>
      </c>
      <c r="AO5704">
        <v>15</v>
      </c>
    </row>
    <row r="5705" spans="1:41" x14ac:dyDescent="0.3">
      <c r="A5705" t="str">
        <f>"Trad IRN"</f>
        <v>Trad IRN</v>
      </c>
      <c r="B5705" t="str">
        <f>"Bldg IRN"</f>
        <v>Bldg IRN</v>
      </c>
      <c r="C5705" t="s">
        <v>41</v>
      </c>
      <c r="D5705" t="s">
        <v>3</v>
      </c>
      <c r="E5705" t="s">
        <v>80</v>
      </c>
      <c r="F5705" t="s">
        <v>81</v>
      </c>
      <c r="G5705" t="s">
        <v>82</v>
      </c>
      <c r="H5705" t="s">
        <v>83</v>
      </c>
      <c r="I5705" t="str">
        <f>"Trad IRN"</f>
        <v>Trad IRN</v>
      </c>
      <c r="J5705" t="s">
        <v>43</v>
      </c>
      <c r="K5705" t="s">
        <v>44</v>
      </c>
      <c r="L5705" t="s">
        <v>45</v>
      </c>
      <c r="M5705" t="s">
        <v>46</v>
      </c>
      <c r="N5705" t="str">
        <f t="shared" si="564"/>
        <v>08/18/2022</v>
      </c>
      <c r="O5705" t="str">
        <f t="shared" si="563"/>
        <v>12/31/2500</v>
      </c>
      <c r="P5705">
        <v>1</v>
      </c>
      <c r="Q5705">
        <v>1</v>
      </c>
      <c r="R5705">
        <v>1</v>
      </c>
      <c r="S5705">
        <v>0</v>
      </c>
      <c r="T5705">
        <v>1</v>
      </c>
      <c r="U5705">
        <v>0</v>
      </c>
      <c r="V5705" t="str">
        <f>"Trad IRN"</f>
        <v>Trad IRN</v>
      </c>
      <c r="W5705">
        <v>100</v>
      </c>
      <c r="X5705" t="s">
        <v>47</v>
      </c>
      <c r="Z5705" t="s">
        <v>47</v>
      </c>
      <c r="AB5705" t="str">
        <f>"07"</f>
        <v>07</v>
      </c>
      <c r="AC5705" t="str">
        <f>"15"</f>
        <v>15</v>
      </c>
      <c r="AD5705" t="str">
        <f>"2"</f>
        <v>2</v>
      </c>
      <c r="AE5705" t="s">
        <v>50</v>
      </c>
      <c r="AF5705">
        <v>0</v>
      </c>
      <c r="AG5705" t="s">
        <v>56</v>
      </c>
      <c r="AH5705" t="str">
        <f>"Trad IRN"</f>
        <v>Trad IRN</v>
      </c>
      <c r="AI5705" t="str">
        <f>"Bldg IRN"</f>
        <v>Bldg IRN</v>
      </c>
      <c r="AJ5705" t="s">
        <v>48</v>
      </c>
      <c r="AK5705" t="s">
        <v>48</v>
      </c>
      <c r="AL5705" t="s">
        <v>53</v>
      </c>
      <c r="AM5705">
        <v>1140.92</v>
      </c>
      <c r="AN5705">
        <v>1140.92</v>
      </c>
      <c r="AO5705">
        <v>15</v>
      </c>
    </row>
    <row r="5706" spans="1:41" x14ac:dyDescent="0.3">
      <c r="A5706" t="str">
        <f>"Trad IRN"</f>
        <v>Trad IRN</v>
      </c>
      <c r="B5706" t="str">
        <f>"Bldg IRN"</f>
        <v>Bldg IRN</v>
      </c>
      <c r="C5706" t="s">
        <v>41</v>
      </c>
      <c r="D5706" t="s">
        <v>3</v>
      </c>
      <c r="E5706" t="s">
        <v>80</v>
      </c>
      <c r="F5706" t="s">
        <v>81</v>
      </c>
      <c r="G5706" t="s">
        <v>82</v>
      </c>
      <c r="H5706" t="s">
        <v>83</v>
      </c>
      <c r="I5706" t="str">
        <f>"Trad IRN"</f>
        <v>Trad IRN</v>
      </c>
      <c r="J5706" t="s">
        <v>43</v>
      </c>
      <c r="K5706" t="s">
        <v>44</v>
      </c>
      <c r="L5706" t="s">
        <v>45</v>
      </c>
      <c r="M5706" t="s">
        <v>46</v>
      </c>
      <c r="N5706" t="str">
        <f t="shared" si="564"/>
        <v>08/18/2022</v>
      </c>
      <c r="O5706" t="str">
        <f t="shared" si="563"/>
        <v>12/31/2500</v>
      </c>
      <c r="P5706">
        <v>1</v>
      </c>
      <c r="Q5706">
        <v>1</v>
      </c>
      <c r="S5706">
        <v>1</v>
      </c>
      <c r="T5706">
        <v>1</v>
      </c>
      <c r="U5706">
        <v>0</v>
      </c>
      <c r="V5706" t="str">
        <f>"Trad IRN"</f>
        <v>Trad IRN</v>
      </c>
      <c r="W5706">
        <v>100</v>
      </c>
      <c r="X5706" t="s">
        <v>47</v>
      </c>
      <c r="Z5706" t="s">
        <v>47</v>
      </c>
      <c r="AB5706" t="str">
        <f>"08"</f>
        <v>08</v>
      </c>
      <c r="AC5706" t="s">
        <v>48</v>
      </c>
      <c r="AD5706" t="s">
        <v>49</v>
      </c>
      <c r="AE5706" t="s">
        <v>50</v>
      </c>
      <c r="AF5706">
        <v>0</v>
      </c>
      <c r="AG5706" t="s">
        <v>56</v>
      </c>
      <c r="AH5706" t="str">
        <f>"Trad IRN"</f>
        <v>Trad IRN</v>
      </c>
      <c r="AI5706" t="str">
        <f>"Bldg IRN"</f>
        <v>Bldg IRN</v>
      </c>
      <c r="AJ5706" t="s">
        <v>48</v>
      </c>
      <c r="AK5706" t="s">
        <v>48</v>
      </c>
      <c r="AL5706" t="s">
        <v>53</v>
      </c>
      <c r="AM5706">
        <v>1140.92</v>
      </c>
      <c r="AN5706">
        <v>1140.92</v>
      </c>
      <c r="AO5706">
        <v>15</v>
      </c>
    </row>
    <row r="5707" spans="1:41" x14ac:dyDescent="0.3">
      <c r="A5707" t="str">
        <f>"Trad IRN"</f>
        <v>Trad IRN</v>
      </c>
      <c r="B5707" t="str">
        <f>"Bldg IRN"</f>
        <v>Bldg IRN</v>
      </c>
      <c r="C5707" t="s">
        <v>41</v>
      </c>
      <c r="D5707" t="s">
        <v>3</v>
      </c>
      <c r="E5707" t="s">
        <v>80</v>
      </c>
      <c r="F5707" t="s">
        <v>81</v>
      </c>
      <c r="G5707" t="s">
        <v>82</v>
      </c>
      <c r="H5707" t="s">
        <v>83</v>
      </c>
      <c r="I5707" t="str">
        <f>"Trad IRN"</f>
        <v>Trad IRN</v>
      </c>
      <c r="J5707" t="s">
        <v>43</v>
      </c>
      <c r="K5707" t="s">
        <v>44</v>
      </c>
      <c r="L5707" t="s">
        <v>45</v>
      </c>
      <c r="M5707" t="s">
        <v>46</v>
      </c>
      <c r="N5707" t="str">
        <f t="shared" si="564"/>
        <v>08/18/2022</v>
      </c>
      <c r="O5707" t="str">
        <f t="shared" si="563"/>
        <v>12/31/2500</v>
      </c>
      <c r="P5707">
        <v>1</v>
      </c>
      <c r="Q5707">
        <v>1</v>
      </c>
      <c r="S5707">
        <v>0</v>
      </c>
      <c r="T5707">
        <v>1</v>
      </c>
      <c r="U5707">
        <v>0</v>
      </c>
      <c r="V5707" t="str">
        <f>"Trad IRN"</f>
        <v>Trad IRN</v>
      </c>
      <c r="W5707">
        <v>100</v>
      </c>
      <c r="X5707" t="s">
        <v>47</v>
      </c>
      <c r="Z5707" t="s">
        <v>47</v>
      </c>
      <c r="AB5707" t="str">
        <f>"07"</f>
        <v>07</v>
      </c>
      <c r="AC5707" t="s">
        <v>48</v>
      </c>
      <c r="AD5707" t="s">
        <v>49</v>
      </c>
      <c r="AE5707" t="s">
        <v>50</v>
      </c>
      <c r="AF5707">
        <v>0</v>
      </c>
      <c r="AG5707" t="s">
        <v>56</v>
      </c>
      <c r="AH5707" t="str">
        <f>"Trad IRN"</f>
        <v>Trad IRN</v>
      </c>
      <c r="AI5707" t="str">
        <f>"Bldg IRN"</f>
        <v>Bldg IRN</v>
      </c>
      <c r="AJ5707" t="s">
        <v>48</v>
      </c>
      <c r="AK5707" t="s">
        <v>48</v>
      </c>
      <c r="AL5707" t="s">
        <v>53</v>
      </c>
      <c r="AM5707">
        <v>1140.92</v>
      </c>
      <c r="AN5707">
        <v>1140.92</v>
      </c>
      <c r="AO5707">
        <v>15</v>
      </c>
    </row>
    <row r="5708" spans="1:41" x14ac:dyDescent="0.3">
      <c r="A5708" t="str">
        <f>"Trad IRN"</f>
        <v>Trad IRN</v>
      </c>
      <c r="B5708" t="str">
        <f>"Bldg IRN"</f>
        <v>Bldg IRN</v>
      </c>
      <c r="C5708" t="s">
        <v>41</v>
      </c>
      <c r="D5708" t="s">
        <v>3</v>
      </c>
      <c r="E5708" t="s">
        <v>80</v>
      </c>
      <c r="F5708" t="s">
        <v>81</v>
      </c>
      <c r="G5708" t="s">
        <v>82</v>
      </c>
      <c r="H5708" t="s">
        <v>83</v>
      </c>
      <c r="I5708" t="str">
        <f>"Trad IRN"</f>
        <v>Trad IRN</v>
      </c>
      <c r="J5708" t="s">
        <v>43</v>
      </c>
      <c r="K5708" t="s">
        <v>44</v>
      </c>
      <c r="L5708" t="s">
        <v>45</v>
      </c>
      <c r="M5708" t="s">
        <v>46</v>
      </c>
      <c r="N5708" t="str">
        <f t="shared" si="564"/>
        <v>08/18/2022</v>
      </c>
      <c r="O5708" t="str">
        <f t="shared" si="563"/>
        <v>12/31/2500</v>
      </c>
      <c r="P5708">
        <v>1</v>
      </c>
      <c r="Q5708">
        <v>1</v>
      </c>
      <c r="S5708">
        <v>0</v>
      </c>
      <c r="T5708">
        <v>1</v>
      </c>
      <c r="U5708">
        <v>0</v>
      </c>
      <c r="V5708" t="str">
        <f>"Trad IRN"</f>
        <v>Trad IRN</v>
      </c>
      <c r="W5708">
        <v>100</v>
      </c>
      <c r="X5708" t="s">
        <v>47</v>
      </c>
      <c r="Z5708" t="s">
        <v>47</v>
      </c>
      <c r="AB5708" t="str">
        <f>"07"</f>
        <v>07</v>
      </c>
      <c r="AC5708" t="s">
        <v>48</v>
      </c>
      <c r="AD5708" t="s">
        <v>49</v>
      </c>
      <c r="AE5708" t="s">
        <v>50</v>
      </c>
      <c r="AF5708">
        <v>0</v>
      </c>
      <c r="AG5708" t="s">
        <v>56</v>
      </c>
      <c r="AH5708" t="str">
        <f>"Trad IRN"</f>
        <v>Trad IRN</v>
      </c>
      <c r="AI5708" t="str">
        <f>"Bldg IRN"</f>
        <v>Bldg IRN</v>
      </c>
      <c r="AJ5708" t="s">
        <v>48</v>
      </c>
      <c r="AK5708" t="s">
        <v>48</v>
      </c>
      <c r="AL5708" t="s">
        <v>53</v>
      </c>
      <c r="AM5708">
        <v>1140.92</v>
      </c>
      <c r="AN5708">
        <v>1140.92</v>
      </c>
      <c r="AO5708">
        <v>15</v>
      </c>
    </row>
    <row r="5709" spans="1:41" x14ac:dyDescent="0.3">
      <c r="A5709" t="str">
        <f>"Trad IRN"</f>
        <v>Trad IRN</v>
      </c>
      <c r="B5709" t="str">
        <f>"Bldg IRN"</f>
        <v>Bldg IRN</v>
      </c>
      <c r="C5709" t="s">
        <v>41</v>
      </c>
      <c r="D5709" t="s">
        <v>3</v>
      </c>
      <c r="E5709" t="s">
        <v>80</v>
      </c>
      <c r="F5709" t="s">
        <v>81</v>
      </c>
      <c r="G5709" t="s">
        <v>82</v>
      </c>
      <c r="H5709" t="s">
        <v>83</v>
      </c>
      <c r="I5709" t="str">
        <f>"Trad IRN"</f>
        <v>Trad IRN</v>
      </c>
      <c r="J5709" t="s">
        <v>43</v>
      </c>
      <c r="K5709" t="s">
        <v>44</v>
      </c>
      <c r="L5709" t="s">
        <v>45</v>
      </c>
      <c r="M5709" t="s">
        <v>46</v>
      </c>
      <c r="N5709" t="str">
        <f t="shared" si="564"/>
        <v>08/18/2022</v>
      </c>
      <c r="O5709" t="str">
        <f t="shared" si="563"/>
        <v>12/31/2500</v>
      </c>
      <c r="P5709">
        <v>1</v>
      </c>
      <c r="Q5709">
        <v>1</v>
      </c>
      <c r="S5709">
        <v>0</v>
      </c>
      <c r="T5709">
        <v>1</v>
      </c>
      <c r="U5709">
        <v>0</v>
      </c>
      <c r="V5709" t="str">
        <f>"Trad IRN"</f>
        <v>Trad IRN</v>
      </c>
      <c r="W5709">
        <v>100</v>
      </c>
      <c r="X5709" t="s">
        <v>47</v>
      </c>
      <c r="Z5709" t="s">
        <v>47</v>
      </c>
      <c r="AB5709" t="str">
        <f>"07"</f>
        <v>07</v>
      </c>
      <c r="AC5709" t="s">
        <v>48</v>
      </c>
      <c r="AD5709" t="s">
        <v>49</v>
      </c>
      <c r="AE5709" t="s">
        <v>50</v>
      </c>
      <c r="AF5709">
        <v>0</v>
      </c>
      <c r="AG5709" t="s">
        <v>56</v>
      </c>
      <c r="AH5709" t="str">
        <f>"Trad IRN"</f>
        <v>Trad IRN</v>
      </c>
      <c r="AI5709" t="str">
        <f>"Bldg IRN"</f>
        <v>Bldg IRN</v>
      </c>
      <c r="AJ5709" t="s">
        <v>48</v>
      </c>
      <c r="AK5709" t="s">
        <v>48</v>
      </c>
      <c r="AL5709" t="s">
        <v>53</v>
      </c>
      <c r="AM5709">
        <v>1140.92</v>
      </c>
      <c r="AN5709">
        <v>1140.92</v>
      </c>
      <c r="AO5709">
        <v>15</v>
      </c>
    </row>
    <row r="5710" spans="1:41" x14ac:dyDescent="0.3">
      <c r="A5710" t="str">
        <f>"Trad IRN"</f>
        <v>Trad IRN</v>
      </c>
      <c r="B5710" t="str">
        <f>"Bldg IRN"</f>
        <v>Bldg IRN</v>
      </c>
      <c r="C5710" t="s">
        <v>41</v>
      </c>
      <c r="D5710" t="s">
        <v>3</v>
      </c>
      <c r="E5710" t="s">
        <v>80</v>
      </c>
      <c r="F5710" t="s">
        <v>81</v>
      </c>
      <c r="G5710" t="s">
        <v>82</v>
      </c>
      <c r="H5710" t="s">
        <v>83</v>
      </c>
      <c r="I5710" t="str">
        <f>"Trad IRN"</f>
        <v>Trad IRN</v>
      </c>
      <c r="J5710" t="s">
        <v>43</v>
      </c>
      <c r="K5710" t="s">
        <v>44</v>
      </c>
      <c r="L5710" t="s">
        <v>45</v>
      </c>
      <c r="M5710" t="s">
        <v>46</v>
      </c>
      <c r="N5710" t="str">
        <f t="shared" si="564"/>
        <v>08/18/2022</v>
      </c>
      <c r="O5710" t="str">
        <f t="shared" si="563"/>
        <v>12/31/2500</v>
      </c>
      <c r="P5710">
        <v>1</v>
      </c>
      <c r="Q5710">
        <v>1</v>
      </c>
      <c r="S5710">
        <v>0</v>
      </c>
      <c r="T5710">
        <v>1</v>
      </c>
      <c r="U5710">
        <v>0</v>
      </c>
      <c r="V5710" t="str">
        <f>"Trad IRN"</f>
        <v>Trad IRN</v>
      </c>
      <c r="W5710">
        <v>100</v>
      </c>
      <c r="X5710" t="s">
        <v>47</v>
      </c>
      <c r="Z5710" t="s">
        <v>47</v>
      </c>
      <c r="AB5710" t="str">
        <f>"07"</f>
        <v>07</v>
      </c>
      <c r="AC5710" t="s">
        <v>48</v>
      </c>
      <c r="AD5710" t="s">
        <v>49</v>
      </c>
      <c r="AE5710" t="s">
        <v>50</v>
      </c>
      <c r="AF5710">
        <v>0</v>
      </c>
      <c r="AG5710" t="s">
        <v>56</v>
      </c>
      <c r="AH5710" t="str">
        <f>"Trad IRN"</f>
        <v>Trad IRN</v>
      </c>
      <c r="AI5710" t="str">
        <f>"Bldg IRN"</f>
        <v>Bldg IRN</v>
      </c>
      <c r="AJ5710" t="s">
        <v>48</v>
      </c>
      <c r="AK5710" t="s">
        <v>48</v>
      </c>
      <c r="AL5710" t="s">
        <v>53</v>
      </c>
      <c r="AM5710">
        <v>1140.92</v>
      </c>
      <c r="AN5710">
        <v>1140.92</v>
      </c>
      <c r="AO5710">
        <v>15</v>
      </c>
    </row>
    <row r="5711" spans="1:41" x14ac:dyDescent="0.3">
      <c r="A5711" t="str">
        <f>"Trad IRN"</f>
        <v>Trad IRN</v>
      </c>
      <c r="B5711" t="str">
        <f>"Bldg IRN"</f>
        <v>Bldg IRN</v>
      </c>
      <c r="C5711" t="s">
        <v>41</v>
      </c>
      <c r="D5711" t="s">
        <v>3</v>
      </c>
      <c r="E5711" t="s">
        <v>80</v>
      </c>
      <c r="F5711" t="s">
        <v>81</v>
      </c>
      <c r="G5711" t="s">
        <v>82</v>
      </c>
      <c r="H5711" t="s">
        <v>83</v>
      </c>
      <c r="I5711" t="str">
        <f>"Trad IRN"</f>
        <v>Trad IRN</v>
      </c>
      <c r="J5711" t="s">
        <v>43</v>
      </c>
      <c r="K5711" t="s">
        <v>44</v>
      </c>
      <c r="L5711" t="s">
        <v>45</v>
      </c>
      <c r="M5711" t="s">
        <v>46</v>
      </c>
      <c r="N5711" t="str">
        <f t="shared" si="564"/>
        <v>08/18/2022</v>
      </c>
      <c r="O5711" t="str">
        <f t="shared" si="563"/>
        <v>12/31/2500</v>
      </c>
      <c r="P5711">
        <v>1</v>
      </c>
      <c r="Q5711">
        <v>1</v>
      </c>
      <c r="S5711">
        <v>1</v>
      </c>
      <c r="T5711">
        <v>1</v>
      </c>
      <c r="U5711">
        <v>0</v>
      </c>
      <c r="V5711" t="str">
        <f>"Trad IRN"</f>
        <v>Trad IRN</v>
      </c>
      <c r="W5711">
        <v>100</v>
      </c>
      <c r="X5711" t="s">
        <v>47</v>
      </c>
      <c r="Z5711" t="s">
        <v>47</v>
      </c>
      <c r="AB5711" t="str">
        <f>"06"</f>
        <v>06</v>
      </c>
      <c r="AC5711" t="s">
        <v>48</v>
      </c>
      <c r="AD5711" t="s">
        <v>49</v>
      </c>
      <c r="AE5711" t="s">
        <v>50</v>
      </c>
      <c r="AF5711">
        <v>0</v>
      </c>
      <c r="AG5711" t="s">
        <v>56</v>
      </c>
      <c r="AH5711" t="str">
        <f>"Trad IRN"</f>
        <v>Trad IRN</v>
      </c>
      <c r="AI5711" t="str">
        <f>"Bldg IRN"</f>
        <v>Bldg IRN</v>
      </c>
      <c r="AJ5711" t="s">
        <v>48</v>
      </c>
      <c r="AK5711" t="s">
        <v>48</v>
      </c>
      <c r="AL5711" t="s">
        <v>53</v>
      </c>
      <c r="AM5711">
        <v>1140.92</v>
      </c>
      <c r="AN5711">
        <v>1140.92</v>
      </c>
      <c r="AO5711">
        <v>15</v>
      </c>
    </row>
    <row r="5712" spans="1:41" x14ac:dyDescent="0.3">
      <c r="A5712" t="str">
        <f>"Trad IRN"</f>
        <v>Trad IRN</v>
      </c>
      <c r="B5712" t="str">
        <f>"Bldg IRN"</f>
        <v>Bldg IRN</v>
      </c>
      <c r="C5712" t="s">
        <v>41</v>
      </c>
      <c r="D5712" t="s">
        <v>3</v>
      </c>
      <c r="E5712" t="s">
        <v>80</v>
      </c>
      <c r="F5712" t="s">
        <v>81</v>
      </c>
      <c r="G5712" t="s">
        <v>82</v>
      </c>
      <c r="H5712" t="s">
        <v>83</v>
      </c>
      <c r="I5712" t="str">
        <f>"Trad IRN"</f>
        <v>Trad IRN</v>
      </c>
      <c r="J5712" t="s">
        <v>43</v>
      </c>
      <c r="K5712" t="s">
        <v>44</v>
      </c>
      <c r="L5712" t="s">
        <v>45</v>
      </c>
      <c r="M5712" t="s">
        <v>46</v>
      </c>
      <c r="N5712" t="str">
        <f t="shared" si="564"/>
        <v>08/18/2022</v>
      </c>
      <c r="O5712" t="str">
        <f t="shared" si="563"/>
        <v>12/31/2500</v>
      </c>
      <c r="P5712">
        <v>1</v>
      </c>
      <c r="Q5712">
        <v>1</v>
      </c>
      <c r="S5712">
        <v>1</v>
      </c>
      <c r="T5712">
        <v>1</v>
      </c>
      <c r="U5712">
        <v>0</v>
      </c>
      <c r="V5712" t="str">
        <f>"Trad IRN"</f>
        <v>Trad IRN</v>
      </c>
      <c r="W5712">
        <v>100</v>
      </c>
      <c r="X5712" t="s">
        <v>47</v>
      </c>
      <c r="Z5712" t="s">
        <v>47</v>
      </c>
      <c r="AB5712" t="str">
        <f>"07"</f>
        <v>07</v>
      </c>
      <c r="AC5712" t="s">
        <v>48</v>
      </c>
      <c r="AD5712" t="s">
        <v>49</v>
      </c>
      <c r="AE5712" t="s">
        <v>55</v>
      </c>
      <c r="AF5712">
        <v>0</v>
      </c>
      <c r="AG5712" t="s">
        <v>56</v>
      </c>
      <c r="AH5712" t="str">
        <f>"Trad IRN"</f>
        <v>Trad IRN</v>
      </c>
      <c r="AI5712" t="str">
        <f>"Bldg IRN"</f>
        <v>Bldg IRN</v>
      </c>
      <c r="AJ5712" t="s">
        <v>48</v>
      </c>
      <c r="AK5712" t="s">
        <v>48</v>
      </c>
      <c r="AL5712" t="s">
        <v>53</v>
      </c>
      <c r="AM5712">
        <v>1140.92</v>
      </c>
      <c r="AN5712">
        <v>1140.92</v>
      </c>
      <c r="AO5712">
        <v>15</v>
      </c>
    </row>
    <row r="5713" spans="1:41" x14ac:dyDescent="0.3">
      <c r="A5713" t="str">
        <f>"Trad IRN"</f>
        <v>Trad IRN</v>
      </c>
      <c r="B5713" t="str">
        <f>"Bldg IRN"</f>
        <v>Bldg IRN</v>
      </c>
      <c r="C5713" t="s">
        <v>41</v>
      </c>
      <c r="D5713" t="s">
        <v>3</v>
      </c>
      <c r="E5713" t="s">
        <v>80</v>
      </c>
      <c r="F5713" t="s">
        <v>81</v>
      </c>
      <c r="G5713" t="s">
        <v>82</v>
      </c>
      <c r="H5713" t="s">
        <v>83</v>
      </c>
      <c r="I5713" t="str">
        <f>"Trad IRN"</f>
        <v>Trad IRN</v>
      </c>
      <c r="J5713" t="s">
        <v>43</v>
      </c>
      <c r="K5713" t="s">
        <v>44</v>
      </c>
      <c r="L5713" t="s">
        <v>45</v>
      </c>
      <c r="M5713" t="s">
        <v>46</v>
      </c>
      <c r="N5713" t="str">
        <f t="shared" si="564"/>
        <v>08/18/2022</v>
      </c>
      <c r="O5713" t="str">
        <f t="shared" si="563"/>
        <v>12/31/2500</v>
      </c>
      <c r="P5713">
        <v>1</v>
      </c>
      <c r="Q5713">
        <v>1</v>
      </c>
      <c r="S5713">
        <v>0</v>
      </c>
      <c r="T5713">
        <v>1</v>
      </c>
      <c r="U5713">
        <v>0</v>
      </c>
      <c r="V5713" t="str">
        <f>"Trad IRN"</f>
        <v>Trad IRN</v>
      </c>
      <c r="W5713">
        <v>100</v>
      </c>
      <c r="X5713" t="s">
        <v>47</v>
      </c>
      <c r="Z5713" t="s">
        <v>47</v>
      </c>
      <c r="AB5713" t="str">
        <f>"08"</f>
        <v>08</v>
      </c>
      <c r="AC5713" t="s">
        <v>48</v>
      </c>
      <c r="AD5713" t="s">
        <v>49</v>
      </c>
      <c r="AE5713" t="s">
        <v>50</v>
      </c>
      <c r="AF5713">
        <v>0</v>
      </c>
      <c r="AG5713" t="s">
        <v>56</v>
      </c>
      <c r="AH5713" t="str">
        <f>"Trad IRN"</f>
        <v>Trad IRN</v>
      </c>
      <c r="AI5713" t="str">
        <f>"Bldg IRN"</f>
        <v>Bldg IRN</v>
      </c>
      <c r="AJ5713" t="s">
        <v>48</v>
      </c>
      <c r="AK5713" t="s">
        <v>48</v>
      </c>
      <c r="AL5713" t="s">
        <v>53</v>
      </c>
      <c r="AM5713">
        <v>1140.92</v>
      </c>
      <c r="AN5713">
        <v>1140.92</v>
      </c>
      <c r="AO5713">
        <v>15</v>
      </c>
    </row>
    <row r="5714" spans="1:41" x14ac:dyDescent="0.3">
      <c r="A5714" t="str">
        <f>"Trad IRN"</f>
        <v>Trad IRN</v>
      </c>
      <c r="B5714" t="str">
        <f>"Bldg IRN"</f>
        <v>Bldg IRN</v>
      </c>
      <c r="C5714" t="s">
        <v>41</v>
      </c>
      <c r="D5714" t="s">
        <v>3</v>
      </c>
      <c r="E5714" t="s">
        <v>80</v>
      </c>
      <c r="F5714" t="s">
        <v>81</v>
      </c>
      <c r="G5714" t="s">
        <v>82</v>
      </c>
      <c r="H5714" t="s">
        <v>83</v>
      </c>
      <c r="I5714" t="str">
        <f>"Trad IRN"</f>
        <v>Trad IRN</v>
      </c>
      <c r="J5714" t="s">
        <v>43</v>
      </c>
      <c r="K5714" t="s">
        <v>44</v>
      </c>
      <c r="L5714" t="s">
        <v>45</v>
      </c>
      <c r="M5714" t="s">
        <v>46</v>
      </c>
      <c r="N5714" t="str">
        <f t="shared" si="564"/>
        <v>08/18/2022</v>
      </c>
      <c r="O5714" t="str">
        <f t="shared" si="563"/>
        <v>12/31/2500</v>
      </c>
      <c r="P5714">
        <v>1</v>
      </c>
      <c r="Q5714">
        <v>1</v>
      </c>
      <c r="S5714">
        <v>0</v>
      </c>
      <c r="T5714">
        <v>1</v>
      </c>
      <c r="U5714">
        <v>0</v>
      </c>
      <c r="V5714" t="str">
        <f>"Trad IRN"</f>
        <v>Trad IRN</v>
      </c>
      <c r="W5714">
        <v>100</v>
      </c>
      <c r="X5714" t="s">
        <v>47</v>
      </c>
      <c r="Z5714" t="s">
        <v>47</v>
      </c>
      <c r="AB5714" t="str">
        <f>"08"</f>
        <v>08</v>
      </c>
      <c r="AC5714" t="s">
        <v>48</v>
      </c>
      <c r="AD5714" t="s">
        <v>49</v>
      </c>
      <c r="AE5714" t="s">
        <v>50</v>
      </c>
      <c r="AF5714">
        <v>0</v>
      </c>
      <c r="AG5714" t="s">
        <v>56</v>
      </c>
      <c r="AH5714" t="str">
        <f>"Trad IRN"</f>
        <v>Trad IRN</v>
      </c>
      <c r="AI5714" t="str">
        <f>"Bldg IRN"</f>
        <v>Bldg IRN</v>
      </c>
      <c r="AJ5714" t="s">
        <v>48</v>
      </c>
      <c r="AK5714" t="s">
        <v>48</v>
      </c>
      <c r="AL5714" t="s">
        <v>53</v>
      </c>
      <c r="AM5714">
        <v>1140.92</v>
      </c>
      <c r="AN5714">
        <v>1140.92</v>
      </c>
      <c r="AO5714">
        <v>15</v>
      </c>
    </row>
    <row r="5715" spans="1:41" x14ac:dyDescent="0.3">
      <c r="A5715" t="str">
        <f>"Trad IRN"</f>
        <v>Trad IRN</v>
      </c>
      <c r="B5715" t="str">
        <f>"Bldg IRN"</f>
        <v>Bldg IRN</v>
      </c>
      <c r="C5715" t="s">
        <v>41</v>
      </c>
      <c r="D5715" t="s">
        <v>3</v>
      </c>
      <c r="E5715" t="s">
        <v>80</v>
      </c>
      <c r="F5715" t="s">
        <v>81</v>
      </c>
      <c r="G5715" t="s">
        <v>82</v>
      </c>
      <c r="H5715" t="s">
        <v>83</v>
      </c>
      <c r="I5715" t="str">
        <f>"Trad IRN"</f>
        <v>Trad IRN</v>
      </c>
      <c r="J5715" t="s">
        <v>43</v>
      </c>
      <c r="K5715" t="s">
        <v>44</v>
      </c>
      <c r="L5715" t="s">
        <v>45</v>
      </c>
      <c r="M5715" t="s">
        <v>46</v>
      </c>
      <c r="N5715" t="str">
        <f t="shared" si="564"/>
        <v>08/18/2022</v>
      </c>
      <c r="O5715" t="str">
        <f t="shared" si="563"/>
        <v>12/31/2500</v>
      </c>
      <c r="P5715">
        <v>1</v>
      </c>
      <c r="Q5715">
        <v>1</v>
      </c>
      <c r="R5715">
        <v>1</v>
      </c>
      <c r="S5715">
        <v>0</v>
      </c>
      <c r="T5715">
        <v>1</v>
      </c>
      <c r="U5715">
        <v>0</v>
      </c>
      <c r="V5715" t="str">
        <f>"Trad IRN"</f>
        <v>Trad IRN</v>
      </c>
      <c r="W5715">
        <v>100</v>
      </c>
      <c r="X5715" t="s">
        <v>47</v>
      </c>
      <c r="Z5715" t="s">
        <v>47</v>
      </c>
      <c r="AB5715" t="str">
        <f>"07"</f>
        <v>07</v>
      </c>
      <c r="AC5715" t="str">
        <f>"09"</f>
        <v>09</v>
      </c>
      <c r="AD5715" t="str">
        <f>"2"</f>
        <v>2</v>
      </c>
      <c r="AE5715" t="s">
        <v>55</v>
      </c>
      <c r="AF5715">
        <v>0</v>
      </c>
      <c r="AG5715" t="s">
        <v>56</v>
      </c>
      <c r="AH5715" t="str">
        <f>"Trad IRN"</f>
        <v>Trad IRN</v>
      </c>
      <c r="AI5715" t="str">
        <f>"Bldg IRN"</f>
        <v>Bldg IRN</v>
      </c>
      <c r="AJ5715" t="s">
        <v>48</v>
      </c>
      <c r="AK5715" t="s">
        <v>48</v>
      </c>
      <c r="AL5715" t="s">
        <v>53</v>
      </c>
      <c r="AM5715">
        <v>1140.92</v>
      </c>
      <c r="AN5715">
        <v>1140.92</v>
      </c>
      <c r="AO5715">
        <v>15</v>
      </c>
    </row>
    <row r="5716" spans="1:41" x14ac:dyDescent="0.3">
      <c r="A5716" t="str">
        <f>"Trad IRN"</f>
        <v>Trad IRN</v>
      </c>
      <c r="B5716" t="str">
        <f>"Bldg IRN"</f>
        <v>Bldg IRN</v>
      </c>
      <c r="C5716" t="s">
        <v>41</v>
      </c>
      <c r="D5716" t="s">
        <v>3</v>
      </c>
      <c r="E5716" t="s">
        <v>80</v>
      </c>
      <c r="F5716" t="s">
        <v>81</v>
      </c>
      <c r="G5716" t="s">
        <v>82</v>
      </c>
      <c r="H5716" t="s">
        <v>83</v>
      </c>
      <c r="I5716" t="str">
        <f>"Trad IRN"</f>
        <v>Trad IRN</v>
      </c>
      <c r="J5716" t="s">
        <v>43</v>
      </c>
      <c r="K5716" t="s">
        <v>44</v>
      </c>
      <c r="L5716" t="s">
        <v>45</v>
      </c>
      <c r="M5716" t="s">
        <v>46</v>
      </c>
      <c r="N5716" t="str">
        <f t="shared" si="564"/>
        <v>08/18/2022</v>
      </c>
      <c r="O5716" t="str">
        <f t="shared" si="563"/>
        <v>12/31/2500</v>
      </c>
      <c r="P5716">
        <v>1</v>
      </c>
      <c r="Q5716">
        <v>1</v>
      </c>
      <c r="S5716">
        <v>1</v>
      </c>
      <c r="T5716">
        <v>1</v>
      </c>
      <c r="U5716">
        <v>0</v>
      </c>
      <c r="V5716" t="str">
        <f>"Trad IRN"</f>
        <v>Trad IRN</v>
      </c>
      <c r="W5716">
        <v>100</v>
      </c>
      <c r="X5716" t="s">
        <v>47</v>
      </c>
      <c r="Z5716" t="s">
        <v>47</v>
      </c>
      <c r="AB5716" t="str">
        <f>"07"</f>
        <v>07</v>
      </c>
      <c r="AC5716" t="s">
        <v>48</v>
      </c>
      <c r="AD5716" t="s">
        <v>49</v>
      </c>
      <c r="AE5716" t="s">
        <v>50</v>
      </c>
      <c r="AF5716">
        <v>0</v>
      </c>
      <c r="AG5716" t="s">
        <v>56</v>
      </c>
      <c r="AH5716" t="str">
        <f>"Trad IRN"</f>
        <v>Trad IRN</v>
      </c>
      <c r="AI5716" t="str">
        <f>"Bldg IRN"</f>
        <v>Bldg IRN</v>
      </c>
      <c r="AJ5716" t="s">
        <v>48</v>
      </c>
      <c r="AK5716" t="s">
        <v>48</v>
      </c>
      <c r="AL5716" t="s">
        <v>53</v>
      </c>
      <c r="AM5716">
        <v>1140.92</v>
      </c>
      <c r="AN5716">
        <v>1140.92</v>
      </c>
      <c r="AO5716">
        <v>15</v>
      </c>
    </row>
    <row r="5717" spans="1:41" x14ac:dyDescent="0.3">
      <c r="A5717" t="str">
        <f>"Trad IRN"</f>
        <v>Trad IRN</v>
      </c>
      <c r="B5717" t="str">
        <f>"Bldg IRN"</f>
        <v>Bldg IRN</v>
      </c>
      <c r="C5717" t="s">
        <v>41</v>
      </c>
      <c r="D5717" t="s">
        <v>3</v>
      </c>
      <c r="E5717" t="s">
        <v>80</v>
      </c>
      <c r="F5717" t="s">
        <v>81</v>
      </c>
      <c r="G5717" t="s">
        <v>82</v>
      </c>
      <c r="H5717" t="s">
        <v>83</v>
      </c>
      <c r="I5717" t="str">
        <f>"Trad IRN"</f>
        <v>Trad IRN</v>
      </c>
      <c r="J5717" t="s">
        <v>43</v>
      </c>
      <c r="K5717" t="s">
        <v>44</v>
      </c>
      <c r="L5717" t="s">
        <v>45</v>
      </c>
      <c r="M5717" t="s">
        <v>46</v>
      </c>
      <c r="N5717" t="str">
        <f>"09/06/2022"</f>
        <v>09/06/2022</v>
      </c>
      <c r="O5717" t="str">
        <f t="shared" si="563"/>
        <v>12/31/2500</v>
      </c>
      <c r="P5717">
        <v>0.93079299999999998</v>
      </c>
      <c r="Q5717">
        <v>0.93079299999999998</v>
      </c>
      <c r="R5717">
        <v>0.93079299999999998</v>
      </c>
      <c r="S5717">
        <v>0</v>
      </c>
      <c r="T5717">
        <v>0.93079299999999998</v>
      </c>
      <c r="U5717">
        <v>0</v>
      </c>
      <c r="V5717" t="str">
        <f>"Trad IRN"</f>
        <v>Trad IRN</v>
      </c>
      <c r="W5717">
        <v>100</v>
      </c>
      <c r="X5717" t="s">
        <v>47</v>
      </c>
      <c r="Z5717" t="s">
        <v>47</v>
      </c>
      <c r="AB5717" t="str">
        <f>"08"</f>
        <v>08</v>
      </c>
      <c r="AC5717" t="str">
        <f>"08"</f>
        <v>08</v>
      </c>
      <c r="AD5717" t="str">
        <f>"3"</f>
        <v>3</v>
      </c>
      <c r="AE5717" t="s">
        <v>50</v>
      </c>
      <c r="AF5717">
        <v>0</v>
      </c>
      <c r="AG5717" t="s">
        <v>56</v>
      </c>
      <c r="AH5717" t="str">
        <f>"Trad IRN"</f>
        <v>Trad IRN</v>
      </c>
      <c r="AI5717" t="str">
        <f>"Bldg IRN"</f>
        <v>Bldg IRN</v>
      </c>
      <c r="AJ5717" t="s">
        <v>48</v>
      </c>
      <c r="AK5717" t="s">
        <v>48</v>
      </c>
      <c r="AL5717" t="s">
        <v>53</v>
      </c>
      <c r="AM5717">
        <v>1061.96</v>
      </c>
      <c r="AN5717">
        <v>1140.92</v>
      </c>
      <c r="AO5717">
        <v>15</v>
      </c>
    </row>
    <row r="5718" spans="1:41" x14ac:dyDescent="0.3">
      <c r="A5718" t="str">
        <f>"Trad IRN"</f>
        <v>Trad IRN</v>
      </c>
      <c r="B5718" t="str">
        <f>"Bldg IRN"</f>
        <v>Bldg IRN</v>
      </c>
      <c r="C5718" t="s">
        <v>41</v>
      </c>
      <c r="D5718" t="s">
        <v>3</v>
      </c>
      <c r="E5718" t="s">
        <v>80</v>
      </c>
      <c r="F5718" t="s">
        <v>81</v>
      </c>
      <c r="G5718" t="s">
        <v>82</v>
      </c>
      <c r="H5718" t="s">
        <v>83</v>
      </c>
      <c r="I5718" t="str">
        <f>"Trad IRN"</f>
        <v>Trad IRN</v>
      </c>
      <c r="J5718" t="s">
        <v>43</v>
      </c>
      <c r="K5718" t="s">
        <v>44</v>
      </c>
      <c r="L5718" t="s">
        <v>45</v>
      </c>
      <c r="M5718" t="s">
        <v>46</v>
      </c>
      <c r="N5718" t="str">
        <f t="shared" ref="N5718:N5723" si="565">"08/18/2022"</f>
        <v>08/18/2022</v>
      </c>
      <c r="O5718" t="str">
        <f t="shared" si="563"/>
        <v>12/31/2500</v>
      </c>
      <c r="P5718">
        <v>1</v>
      </c>
      <c r="Q5718">
        <v>1</v>
      </c>
      <c r="R5718">
        <v>1</v>
      </c>
      <c r="S5718">
        <v>0</v>
      </c>
      <c r="T5718">
        <v>1</v>
      </c>
      <c r="U5718">
        <v>0</v>
      </c>
      <c r="V5718" t="str">
        <f>"Trad IRN"</f>
        <v>Trad IRN</v>
      </c>
      <c r="W5718">
        <v>100</v>
      </c>
      <c r="X5718" t="s">
        <v>47</v>
      </c>
      <c r="Z5718" t="s">
        <v>47</v>
      </c>
      <c r="AB5718" t="str">
        <f>"06"</f>
        <v>06</v>
      </c>
      <c r="AC5718" t="str">
        <f>"15"</f>
        <v>15</v>
      </c>
      <c r="AD5718" t="str">
        <f>"2"</f>
        <v>2</v>
      </c>
      <c r="AE5718" t="s">
        <v>50</v>
      </c>
      <c r="AF5718">
        <v>0</v>
      </c>
      <c r="AG5718" t="s">
        <v>56</v>
      </c>
      <c r="AH5718" t="str">
        <f>"Trad IRN"</f>
        <v>Trad IRN</v>
      </c>
      <c r="AI5718" t="str">
        <f>"Bldg IRN"</f>
        <v>Bldg IRN</v>
      </c>
      <c r="AJ5718" t="s">
        <v>48</v>
      </c>
      <c r="AK5718" t="s">
        <v>48</v>
      </c>
      <c r="AL5718" t="s">
        <v>53</v>
      </c>
      <c r="AM5718">
        <v>1140.92</v>
      </c>
      <c r="AN5718">
        <v>1140.92</v>
      </c>
      <c r="AO5718">
        <v>15</v>
      </c>
    </row>
    <row r="5719" spans="1:41" x14ac:dyDescent="0.3">
      <c r="A5719" t="str">
        <f>"Trad IRN"</f>
        <v>Trad IRN</v>
      </c>
      <c r="B5719" t="str">
        <f>"Bldg IRN"</f>
        <v>Bldg IRN</v>
      </c>
      <c r="C5719" t="s">
        <v>41</v>
      </c>
      <c r="D5719" t="s">
        <v>3</v>
      </c>
      <c r="E5719" t="s">
        <v>80</v>
      </c>
      <c r="F5719" t="s">
        <v>81</v>
      </c>
      <c r="G5719" t="s">
        <v>82</v>
      </c>
      <c r="H5719" t="s">
        <v>83</v>
      </c>
      <c r="I5719" t="str">
        <f>"Trad IRN"</f>
        <v>Trad IRN</v>
      </c>
      <c r="J5719" t="s">
        <v>43</v>
      </c>
      <c r="K5719" t="s">
        <v>44</v>
      </c>
      <c r="L5719" t="s">
        <v>45</v>
      </c>
      <c r="M5719" t="s">
        <v>46</v>
      </c>
      <c r="N5719" t="str">
        <f t="shared" si="565"/>
        <v>08/18/2022</v>
      </c>
      <c r="O5719" t="str">
        <f t="shared" si="563"/>
        <v>12/31/2500</v>
      </c>
      <c r="P5719">
        <v>1</v>
      </c>
      <c r="Q5719">
        <v>1</v>
      </c>
      <c r="S5719">
        <v>1</v>
      </c>
      <c r="T5719">
        <v>1</v>
      </c>
      <c r="U5719">
        <v>0</v>
      </c>
      <c r="V5719" t="str">
        <f>"Trad IRN"</f>
        <v>Trad IRN</v>
      </c>
      <c r="W5719">
        <v>100</v>
      </c>
      <c r="X5719" t="s">
        <v>47</v>
      </c>
      <c r="Z5719" t="s">
        <v>47</v>
      </c>
      <c r="AB5719" t="str">
        <f>"07"</f>
        <v>07</v>
      </c>
      <c r="AC5719" t="s">
        <v>48</v>
      </c>
      <c r="AD5719" t="s">
        <v>49</v>
      </c>
      <c r="AE5719" t="s">
        <v>50</v>
      </c>
      <c r="AF5719">
        <v>0</v>
      </c>
      <c r="AG5719" t="s">
        <v>56</v>
      </c>
      <c r="AH5719" t="str">
        <f>"Trad IRN"</f>
        <v>Trad IRN</v>
      </c>
      <c r="AI5719" t="str">
        <f>"Bldg IRN"</f>
        <v>Bldg IRN</v>
      </c>
      <c r="AJ5719" t="s">
        <v>48</v>
      </c>
      <c r="AK5719" t="s">
        <v>48</v>
      </c>
      <c r="AL5719" t="s">
        <v>53</v>
      </c>
      <c r="AM5719">
        <v>1140.92</v>
      </c>
      <c r="AN5719">
        <v>1140.92</v>
      </c>
      <c r="AO5719">
        <v>15</v>
      </c>
    </row>
    <row r="5720" spans="1:41" x14ac:dyDescent="0.3">
      <c r="A5720" t="str">
        <f>"Trad IRN"</f>
        <v>Trad IRN</v>
      </c>
      <c r="B5720" t="str">
        <f>"Bldg IRN"</f>
        <v>Bldg IRN</v>
      </c>
      <c r="C5720" t="s">
        <v>41</v>
      </c>
      <c r="D5720" t="s">
        <v>3</v>
      </c>
      <c r="E5720" t="s">
        <v>80</v>
      </c>
      <c r="F5720" t="s">
        <v>81</v>
      </c>
      <c r="G5720" t="s">
        <v>82</v>
      </c>
      <c r="H5720" t="s">
        <v>83</v>
      </c>
      <c r="I5720" t="str">
        <f>"Trad IRN"</f>
        <v>Trad IRN</v>
      </c>
      <c r="J5720" t="s">
        <v>43</v>
      </c>
      <c r="K5720" t="s">
        <v>44</v>
      </c>
      <c r="L5720" t="s">
        <v>45</v>
      </c>
      <c r="M5720" t="s">
        <v>46</v>
      </c>
      <c r="N5720" t="str">
        <f t="shared" si="565"/>
        <v>08/18/2022</v>
      </c>
      <c r="O5720" t="str">
        <f t="shared" si="563"/>
        <v>12/31/2500</v>
      </c>
      <c r="P5720">
        <v>1</v>
      </c>
      <c r="Q5720">
        <v>1</v>
      </c>
      <c r="R5720">
        <v>1</v>
      </c>
      <c r="S5720">
        <v>0</v>
      </c>
      <c r="T5720">
        <v>1</v>
      </c>
      <c r="U5720">
        <v>0</v>
      </c>
      <c r="V5720" t="str">
        <f>"Trad IRN"</f>
        <v>Trad IRN</v>
      </c>
      <c r="W5720">
        <v>100</v>
      </c>
      <c r="X5720" t="s">
        <v>47</v>
      </c>
      <c r="Z5720" t="s">
        <v>47</v>
      </c>
      <c r="AB5720" t="str">
        <f>"08"</f>
        <v>08</v>
      </c>
      <c r="AC5720" t="str">
        <f>"10"</f>
        <v>10</v>
      </c>
      <c r="AD5720" t="str">
        <f>"2"</f>
        <v>2</v>
      </c>
      <c r="AE5720" t="s">
        <v>50</v>
      </c>
      <c r="AF5720">
        <v>0</v>
      </c>
      <c r="AG5720" t="s">
        <v>56</v>
      </c>
      <c r="AH5720" t="str">
        <f>"Trad IRN"</f>
        <v>Trad IRN</v>
      </c>
      <c r="AI5720" t="str">
        <f>"Bldg IRN"</f>
        <v>Bldg IRN</v>
      </c>
      <c r="AJ5720" t="s">
        <v>48</v>
      </c>
      <c r="AK5720" t="s">
        <v>48</v>
      </c>
      <c r="AL5720" t="s">
        <v>53</v>
      </c>
      <c r="AM5720">
        <v>1140.92</v>
      </c>
      <c r="AN5720">
        <v>1140.92</v>
      </c>
      <c r="AO5720">
        <v>15</v>
      </c>
    </row>
    <row r="5721" spans="1:41" x14ac:dyDescent="0.3">
      <c r="A5721" t="str">
        <f>"Trad IRN"</f>
        <v>Trad IRN</v>
      </c>
      <c r="B5721" t="str">
        <f>"Bldg IRN"</f>
        <v>Bldg IRN</v>
      </c>
      <c r="C5721" t="s">
        <v>41</v>
      </c>
      <c r="D5721" t="s">
        <v>3</v>
      </c>
      <c r="E5721" t="s">
        <v>80</v>
      </c>
      <c r="F5721" t="s">
        <v>81</v>
      </c>
      <c r="G5721" t="s">
        <v>82</v>
      </c>
      <c r="H5721" t="s">
        <v>83</v>
      </c>
      <c r="I5721" t="str">
        <f>"Trad IRN"</f>
        <v>Trad IRN</v>
      </c>
      <c r="J5721" t="s">
        <v>43</v>
      </c>
      <c r="K5721" t="s">
        <v>44</v>
      </c>
      <c r="L5721" t="s">
        <v>45</v>
      </c>
      <c r="M5721" t="s">
        <v>46</v>
      </c>
      <c r="N5721" t="str">
        <f t="shared" si="565"/>
        <v>08/18/2022</v>
      </c>
      <c r="O5721" t="str">
        <f t="shared" si="563"/>
        <v>12/31/2500</v>
      </c>
      <c r="P5721">
        <v>1</v>
      </c>
      <c r="Q5721">
        <v>1</v>
      </c>
      <c r="S5721">
        <v>1</v>
      </c>
      <c r="T5721">
        <v>1</v>
      </c>
      <c r="U5721">
        <v>0</v>
      </c>
      <c r="V5721" t="str">
        <f>"Trad IRN"</f>
        <v>Trad IRN</v>
      </c>
      <c r="W5721">
        <v>100</v>
      </c>
      <c r="X5721" t="s">
        <v>47</v>
      </c>
      <c r="Z5721" t="s">
        <v>47</v>
      </c>
      <c r="AB5721" t="str">
        <f>"07"</f>
        <v>07</v>
      </c>
      <c r="AC5721" t="s">
        <v>48</v>
      </c>
      <c r="AD5721" t="s">
        <v>49</v>
      </c>
      <c r="AE5721" t="s">
        <v>50</v>
      </c>
      <c r="AF5721">
        <v>0</v>
      </c>
      <c r="AG5721" t="s">
        <v>56</v>
      </c>
      <c r="AH5721" t="str">
        <f>"Trad IRN"</f>
        <v>Trad IRN</v>
      </c>
      <c r="AI5721" t="str">
        <f>"Bldg IRN"</f>
        <v>Bldg IRN</v>
      </c>
      <c r="AJ5721" t="s">
        <v>48</v>
      </c>
      <c r="AK5721" t="s">
        <v>48</v>
      </c>
      <c r="AL5721" t="s">
        <v>53</v>
      </c>
      <c r="AM5721">
        <v>1140.92</v>
      </c>
      <c r="AN5721">
        <v>1140.92</v>
      </c>
      <c r="AO5721">
        <v>15</v>
      </c>
    </row>
    <row r="5722" spans="1:41" x14ac:dyDescent="0.3">
      <c r="A5722" t="str">
        <f>"Trad IRN"</f>
        <v>Trad IRN</v>
      </c>
      <c r="B5722" t="str">
        <f>"Bldg IRN"</f>
        <v>Bldg IRN</v>
      </c>
      <c r="C5722" t="s">
        <v>41</v>
      </c>
      <c r="D5722" t="s">
        <v>3</v>
      </c>
      <c r="E5722" t="s">
        <v>80</v>
      </c>
      <c r="F5722" t="s">
        <v>81</v>
      </c>
      <c r="G5722" t="s">
        <v>82</v>
      </c>
      <c r="H5722" t="s">
        <v>83</v>
      </c>
      <c r="I5722" t="str">
        <f>"Trad IRN"</f>
        <v>Trad IRN</v>
      </c>
      <c r="J5722" t="s">
        <v>43</v>
      </c>
      <c r="K5722" t="s">
        <v>44</v>
      </c>
      <c r="L5722" t="s">
        <v>45</v>
      </c>
      <c r="M5722" t="s">
        <v>46</v>
      </c>
      <c r="N5722" t="str">
        <f t="shared" si="565"/>
        <v>08/18/2022</v>
      </c>
      <c r="O5722" t="str">
        <f t="shared" si="563"/>
        <v>12/31/2500</v>
      </c>
      <c r="P5722">
        <v>1</v>
      </c>
      <c r="Q5722">
        <v>1</v>
      </c>
      <c r="S5722">
        <v>0</v>
      </c>
      <c r="T5722">
        <v>1</v>
      </c>
      <c r="U5722">
        <v>0</v>
      </c>
      <c r="V5722" t="str">
        <f>"Trad IRN"</f>
        <v>Trad IRN</v>
      </c>
      <c r="W5722">
        <v>100</v>
      </c>
      <c r="X5722" t="s">
        <v>47</v>
      </c>
      <c r="Z5722" t="s">
        <v>47</v>
      </c>
      <c r="AB5722" t="str">
        <f>"06"</f>
        <v>06</v>
      </c>
      <c r="AC5722" t="s">
        <v>48</v>
      </c>
      <c r="AD5722" t="s">
        <v>49</v>
      </c>
      <c r="AE5722" t="s">
        <v>50</v>
      </c>
      <c r="AF5722">
        <v>0</v>
      </c>
      <c r="AG5722" t="s">
        <v>56</v>
      </c>
      <c r="AH5722" t="str">
        <f>"Trad IRN"</f>
        <v>Trad IRN</v>
      </c>
      <c r="AI5722" t="str">
        <f>"Bldg IRN"</f>
        <v>Bldg IRN</v>
      </c>
      <c r="AJ5722" t="s">
        <v>48</v>
      </c>
      <c r="AK5722" t="s">
        <v>48</v>
      </c>
      <c r="AL5722" t="s">
        <v>53</v>
      </c>
      <c r="AM5722">
        <v>1140.92</v>
      </c>
      <c r="AN5722">
        <v>1140.92</v>
      </c>
      <c r="AO5722">
        <v>15</v>
      </c>
    </row>
    <row r="5723" spans="1:41" x14ac:dyDescent="0.3">
      <c r="A5723" t="str">
        <f>"Trad IRN"</f>
        <v>Trad IRN</v>
      </c>
      <c r="B5723" t="str">
        <f>"Bldg IRN"</f>
        <v>Bldg IRN</v>
      </c>
      <c r="C5723" t="s">
        <v>41</v>
      </c>
      <c r="D5723" t="s">
        <v>3</v>
      </c>
      <c r="E5723" t="s">
        <v>80</v>
      </c>
      <c r="F5723" t="s">
        <v>81</v>
      </c>
      <c r="G5723" t="s">
        <v>82</v>
      </c>
      <c r="H5723" t="s">
        <v>83</v>
      </c>
      <c r="I5723" t="str">
        <f>"Trad IRN"</f>
        <v>Trad IRN</v>
      </c>
      <c r="J5723" t="s">
        <v>43</v>
      </c>
      <c r="K5723" t="s">
        <v>44</v>
      </c>
      <c r="L5723" t="s">
        <v>45</v>
      </c>
      <c r="M5723" t="s">
        <v>46</v>
      </c>
      <c r="N5723" t="str">
        <f t="shared" si="565"/>
        <v>08/18/2022</v>
      </c>
      <c r="O5723" t="str">
        <f>"11/30/2022"</f>
        <v>11/30/2022</v>
      </c>
      <c r="P5723">
        <v>0.38290200000000002</v>
      </c>
      <c r="Q5723">
        <v>0.38290200000000002</v>
      </c>
      <c r="S5723">
        <v>0</v>
      </c>
      <c r="T5723">
        <v>0.38290200000000002</v>
      </c>
      <c r="U5723">
        <v>0</v>
      </c>
      <c r="V5723" t="str">
        <f>"Trad IRN"</f>
        <v>Trad IRN</v>
      </c>
      <c r="W5723">
        <v>100</v>
      </c>
      <c r="X5723" t="s">
        <v>47</v>
      </c>
      <c r="Z5723" t="s">
        <v>47</v>
      </c>
      <c r="AB5723" t="str">
        <f>"06"</f>
        <v>06</v>
      </c>
      <c r="AC5723" t="s">
        <v>48</v>
      </c>
      <c r="AD5723" t="s">
        <v>49</v>
      </c>
      <c r="AE5723" t="s">
        <v>50</v>
      </c>
      <c r="AF5723">
        <v>0</v>
      </c>
      <c r="AG5723" t="s">
        <v>56</v>
      </c>
      <c r="AH5723" t="str">
        <f>"Trad IRN"</f>
        <v>Trad IRN</v>
      </c>
      <c r="AI5723" t="str">
        <f>"Bldg IRN"</f>
        <v>Bldg IRN</v>
      </c>
      <c r="AJ5723" t="s">
        <v>48</v>
      </c>
      <c r="AK5723" t="s">
        <v>48</v>
      </c>
      <c r="AL5723" t="s">
        <v>53</v>
      </c>
      <c r="AM5723">
        <v>436.86</v>
      </c>
      <c r="AN5723">
        <v>1140.92</v>
      </c>
      <c r="AO5723">
        <v>15</v>
      </c>
    </row>
    <row r="5724" spans="1:41" x14ac:dyDescent="0.3">
      <c r="A5724" t="str">
        <f>"Trad IRN"</f>
        <v>Trad IRN</v>
      </c>
      <c r="B5724" t="str">
        <f>"Bldg IRN"</f>
        <v>Bldg IRN</v>
      </c>
      <c r="C5724" t="s">
        <v>41</v>
      </c>
      <c r="D5724" t="s">
        <v>3</v>
      </c>
      <c r="E5724" t="s">
        <v>80</v>
      </c>
      <c r="F5724" t="s">
        <v>81</v>
      </c>
      <c r="G5724" t="s">
        <v>82</v>
      </c>
      <c r="H5724" t="s">
        <v>83</v>
      </c>
      <c r="I5724" t="str">
        <f>"Trad IRN"</f>
        <v>Trad IRN</v>
      </c>
      <c r="J5724" t="s">
        <v>43</v>
      </c>
      <c r="K5724" t="s">
        <v>44</v>
      </c>
      <c r="L5724" t="s">
        <v>45</v>
      </c>
      <c r="M5724" t="s">
        <v>46</v>
      </c>
      <c r="N5724" t="str">
        <f>"12/12/2022"</f>
        <v>12/12/2022</v>
      </c>
      <c r="O5724" t="str">
        <f>"12/31/2500"</f>
        <v>12/31/2500</v>
      </c>
      <c r="P5724">
        <v>0.57672800000000002</v>
      </c>
      <c r="Q5724">
        <v>0.57672800000000002</v>
      </c>
      <c r="S5724">
        <v>0</v>
      </c>
      <c r="T5724">
        <v>0.57672800000000002</v>
      </c>
      <c r="U5724">
        <v>0</v>
      </c>
      <c r="V5724" t="str">
        <f>"Trad IRN"</f>
        <v>Trad IRN</v>
      </c>
      <c r="W5724">
        <v>100</v>
      </c>
      <c r="X5724" t="s">
        <v>47</v>
      </c>
      <c r="Z5724" t="s">
        <v>47</v>
      </c>
      <c r="AB5724" t="str">
        <f>"06"</f>
        <v>06</v>
      </c>
      <c r="AC5724" t="s">
        <v>48</v>
      </c>
      <c r="AD5724" t="s">
        <v>49</v>
      </c>
      <c r="AE5724" t="s">
        <v>55</v>
      </c>
      <c r="AF5724">
        <v>0</v>
      </c>
      <c r="AG5724" t="s">
        <v>56</v>
      </c>
      <c r="AH5724" t="str">
        <f>"Trad IRN"</f>
        <v>Trad IRN</v>
      </c>
      <c r="AI5724" t="str">
        <f>"Bldg IRN"</f>
        <v>Bldg IRN</v>
      </c>
      <c r="AJ5724" t="s">
        <v>48</v>
      </c>
      <c r="AK5724" t="s">
        <v>48</v>
      </c>
      <c r="AL5724" t="s">
        <v>53</v>
      </c>
      <c r="AM5724">
        <v>658</v>
      </c>
      <c r="AN5724">
        <v>1140.92</v>
      </c>
      <c r="AO5724">
        <v>15</v>
      </c>
    </row>
    <row r="5725" spans="1:41" x14ac:dyDescent="0.3">
      <c r="A5725" t="str">
        <f>"Trad IRN"</f>
        <v>Trad IRN</v>
      </c>
      <c r="B5725" t="str">
        <f>"Bldg IRN"</f>
        <v>Bldg IRN</v>
      </c>
      <c r="C5725" t="s">
        <v>41</v>
      </c>
      <c r="D5725" t="s">
        <v>3</v>
      </c>
      <c r="E5725" t="s">
        <v>80</v>
      </c>
      <c r="F5725" t="s">
        <v>81</v>
      </c>
      <c r="G5725" t="s">
        <v>82</v>
      </c>
      <c r="H5725" t="s">
        <v>83</v>
      </c>
      <c r="I5725" t="str">
        <f>"Trad IRN"</f>
        <v>Trad IRN</v>
      </c>
      <c r="J5725" t="s">
        <v>43</v>
      </c>
      <c r="K5725" t="s">
        <v>44</v>
      </c>
      <c r="L5725" t="s">
        <v>45</v>
      </c>
      <c r="M5725" t="s">
        <v>46</v>
      </c>
      <c r="N5725" t="str">
        <f>"08/18/2022"</f>
        <v>08/18/2022</v>
      </c>
      <c r="O5725" t="str">
        <f>"12/31/2500"</f>
        <v>12/31/2500</v>
      </c>
      <c r="P5725">
        <v>1</v>
      </c>
      <c r="Q5725">
        <v>1</v>
      </c>
      <c r="S5725">
        <v>0</v>
      </c>
      <c r="T5725">
        <v>1</v>
      </c>
      <c r="U5725">
        <v>0</v>
      </c>
      <c r="V5725" t="str">
        <f>"Trad IRN"</f>
        <v>Trad IRN</v>
      </c>
      <c r="W5725">
        <v>100</v>
      </c>
      <c r="X5725" t="s">
        <v>47</v>
      </c>
      <c r="Z5725" t="s">
        <v>47</v>
      </c>
      <c r="AB5725" t="str">
        <f>"07"</f>
        <v>07</v>
      </c>
      <c r="AC5725" t="s">
        <v>48</v>
      </c>
      <c r="AD5725" t="s">
        <v>49</v>
      </c>
      <c r="AE5725" t="s">
        <v>55</v>
      </c>
      <c r="AF5725">
        <v>0</v>
      </c>
      <c r="AG5725" t="s">
        <v>56</v>
      </c>
      <c r="AH5725" t="str">
        <f>"Trad IRN"</f>
        <v>Trad IRN</v>
      </c>
      <c r="AI5725" t="str">
        <f>"Bldg IRN"</f>
        <v>Bldg IRN</v>
      </c>
      <c r="AJ5725" t="s">
        <v>48</v>
      </c>
      <c r="AK5725" t="s">
        <v>48</v>
      </c>
      <c r="AL5725" t="s">
        <v>53</v>
      </c>
      <c r="AM5725">
        <v>1140.92</v>
      </c>
      <c r="AN5725">
        <v>1140.92</v>
      </c>
      <c r="AO5725">
        <v>15</v>
      </c>
    </row>
    <row r="5726" spans="1:41" x14ac:dyDescent="0.3">
      <c r="A5726" t="str">
        <f>"Trad IRN"</f>
        <v>Trad IRN</v>
      </c>
      <c r="B5726" t="str">
        <f>"Bldg IRN"</f>
        <v>Bldg IRN</v>
      </c>
      <c r="C5726" t="s">
        <v>41</v>
      </c>
      <c r="D5726" t="s">
        <v>3</v>
      </c>
      <c r="E5726" t="s">
        <v>80</v>
      </c>
      <c r="F5726" t="s">
        <v>81</v>
      </c>
      <c r="G5726" t="s">
        <v>82</v>
      </c>
      <c r="H5726" t="s">
        <v>83</v>
      </c>
      <c r="I5726" t="str">
        <f>"Trad IRN"</f>
        <v>Trad IRN</v>
      </c>
      <c r="J5726" t="s">
        <v>43</v>
      </c>
      <c r="K5726" t="s">
        <v>44</v>
      </c>
      <c r="L5726" t="s">
        <v>45</v>
      </c>
      <c r="M5726" t="s">
        <v>46</v>
      </c>
      <c r="N5726" t="str">
        <f>"08/18/2022"</f>
        <v>08/18/2022</v>
      </c>
      <c r="O5726" t="str">
        <f>"12/31/2500"</f>
        <v>12/31/2500</v>
      </c>
      <c r="P5726">
        <v>1</v>
      </c>
      <c r="Q5726">
        <v>1</v>
      </c>
      <c r="R5726">
        <v>1</v>
      </c>
      <c r="S5726">
        <v>0</v>
      </c>
      <c r="T5726">
        <v>1</v>
      </c>
      <c r="U5726">
        <v>0</v>
      </c>
      <c r="V5726" t="str">
        <f>"Trad IRN"</f>
        <v>Trad IRN</v>
      </c>
      <c r="W5726">
        <v>100</v>
      </c>
      <c r="X5726" t="s">
        <v>47</v>
      </c>
      <c r="Z5726" t="s">
        <v>47</v>
      </c>
      <c r="AB5726" t="str">
        <f>"06"</f>
        <v>06</v>
      </c>
      <c r="AC5726" t="str">
        <f>"15"</f>
        <v>15</v>
      </c>
      <c r="AD5726" t="str">
        <f>"2"</f>
        <v>2</v>
      </c>
      <c r="AE5726" t="s">
        <v>50</v>
      </c>
      <c r="AF5726">
        <v>0</v>
      </c>
      <c r="AG5726" t="s">
        <v>56</v>
      </c>
      <c r="AH5726" t="str">
        <f>"Trad IRN"</f>
        <v>Trad IRN</v>
      </c>
      <c r="AI5726" t="str">
        <f>"Bldg IRN"</f>
        <v>Bldg IRN</v>
      </c>
      <c r="AJ5726" t="s">
        <v>48</v>
      </c>
      <c r="AK5726" t="s">
        <v>48</v>
      </c>
      <c r="AL5726" t="s">
        <v>53</v>
      </c>
      <c r="AM5726">
        <v>1140.92</v>
      </c>
      <c r="AN5726">
        <v>1140.92</v>
      </c>
      <c r="AO5726">
        <v>15</v>
      </c>
    </row>
    <row r="5727" spans="1:41" x14ac:dyDescent="0.3">
      <c r="A5727" t="str">
        <f>"Trad IRN"</f>
        <v>Trad IRN</v>
      </c>
      <c r="B5727" t="str">
        <f>"Bldg IRN"</f>
        <v>Bldg IRN</v>
      </c>
      <c r="C5727" t="s">
        <v>41</v>
      </c>
      <c r="D5727" t="s">
        <v>3</v>
      </c>
      <c r="E5727" t="s">
        <v>80</v>
      </c>
      <c r="F5727" t="s">
        <v>81</v>
      </c>
      <c r="G5727" t="s">
        <v>82</v>
      </c>
      <c r="H5727" t="s">
        <v>83</v>
      </c>
      <c r="I5727" t="str">
        <f>"Trad IRN"</f>
        <v>Trad IRN</v>
      </c>
      <c r="J5727" t="s">
        <v>43</v>
      </c>
      <c r="K5727" t="s">
        <v>44</v>
      </c>
      <c r="L5727" t="s">
        <v>45</v>
      </c>
      <c r="M5727" t="s">
        <v>46</v>
      </c>
      <c r="N5727" t="str">
        <f>"08/18/2022"</f>
        <v>08/18/2022</v>
      </c>
      <c r="O5727" t="str">
        <f>"10/14/2022"</f>
        <v>10/14/2022</v>
      </c>
      <c r="P5727">
        <v>0.18138099999999999</v>
      </c>
      <c r="Q5727">
        <v>0.18138099999999999</v>
      </c>
      <c r="S5727">
        <v>0.18138099999999999</v>
      </c>
      <c r="T5727">
        <v>0.18138099999999999</v>
      </c>
      <c r="U5727">
        <v>0</v>
      </c>
      <c r="V5727" t="str">
        <f>"Trad IRN"</f>
        <v>Trad IRN</v>
      </c>
      <c r="W5727">
        <v>85</v>
      </c>
      <c r="X5727" t="s">
        <v>47</v>
      </c>
      <c r="Z5727" t="s">
        <v>47</v>
      </c>
      <c r="AB5727" t="str">
        <f>"08"</f>
        <v>08</v>
      </c>
      <c r="AC5727" t="s">
        <v>48</v>
      </c>
      <c r="AD5727" t="s">
        <v>49</v>
      </c>
      <c r="AE5727" t="s">
        <v>50</v>
      </c>
      <c r="AF5727">
        <v>0</v>
      </c>
      <c r="AG5727" t="s">
        <v>56</v>
      </c>
      <c r="AH5727" t="str">
        <f>"Trad IRN"</f>
        <v>Trad IRN</v>
      </c>
      <c r="AI5727" t="str">
        <f>"Bldg IRN"</f>
        <v>Bldg IRN</v>
      </c>
      <c r="AJ5727" t="s">
        <v>48</v>
      </c>
      <c r="AK5727" t="s">
        <v>48</v>
      </c>
      <c r="AL5727" t="s">
        <v>53</v>
      </c>
      <c r="AM5727">
        <v>206.94</v>
      </c>
      <c r="AN5727">
        <v>1140.92</v>
      </c>
      <c r="AO5727">
        <v>15</v>
      </c>
    </row>
    <row r="5728" spans="1:41" x14ac:dyDescent="0.3">
      <c r="A5728" t="str">
        <f>"Trad IRN"</f>
        <v>Trad IRN</v>
      </c>
      <c r="B5728" t="str">
        <f>"Bldg IRN"</f>
        <v>Bldg IRN</v>
      </c>
      <c r="C5728" t="s">
        <v>41</v>
      </c>
      <c r="D5728" t="s">
        <v>3</v>
      </c>
      <c r="E5728" t="s">
        <v>80</v>
      </c>
      <c r="F5728" t="s">
        <v>81</v>
      </c>
      <c r="G5728" t="s">
        <v>82</v>
      </c>
      <c r="H5728" t="s">
        <v>83</v>
      </c>
      <c r="I5728" t="str">
        <f>"Trad IRN"</f>
        <v>Trad IRN</v>
      </c>
      <c r="J5728" t="s">
        <v>43</v>
      </c>
      <c r="K5728" t="s">
        <v>44</v>
      </c>
      <c r="L5728" t="s">
        <v>45</v>
      </c>
      <c r="M5728" t="s">
        <v>46</v>
      </c>
      <c r="N5728" t="str">
        <f>"10/15/2022"</f>
        <v>10/15/2022</v>
      </c>
      <c r="O5728" t="str">
        <f>"12/31/2500"</f>
        <v>12/31/2500</v>
      </c>
      <c r="P5728">
        <v>0.78661099999999995</v>
      </c>
      <c r="Q5728">
        <v>0.78661099999999995</v>
      </c>
      <c r="S5728">
        <v>0.78661099999999995</v>
      </c>
      <c r="T5728">
        <v>0.78661099999999995</v>
      </c>
      <c r="U5728">
        <v>0</v>
      </c>
      <c r="V5728" t="str">
        <f>"Trad IRN"</f>
        <v>Trad IRN</v>
      </c>
      <c r="W5728">
        <v>100</v>
      </c>
      <c r="X5728" t="s">
        <v>47</v>
      </c>
      <c r="Z5728" t="s">
        <v>47</v>
      </c>
      <c r="AB5728" t="str">
        <f>"08"</f>
        <v>08</v>
      </c>
      <c r="AC5728" t="s">
        <v>48</v>
      </c>
      <c r="AD5728" t="s">
        <v>49</v>
      </c>
      <c r="AE5728" t="s">
        <v>50</v>
      </c>
      <c r="AF5728">
        <v>0</v>
      </c>
      <c r="AG5728" t="s">
        <v>56</v>
      </c>
      <c r="AH5728" t="str">
        <f>"Trad IRN"</f>
        <v>Trad IRN</v>
      </c>
      <c r="AI5728" t="str">
        <f>"Bldg IRN"</f>
        <v>Bldg IRN</v>
      </c>
      <c r="AJ5728" t="s">
        <v>48</v>
      </c>
      <c r="AK5728" t="s">
        <v>48</v>
      </c>
      <c r="AL5728" t="s">
        <v>53</v>
      </c>
      <c r="AM5728">
        <v>897.46</v>
      </c>
      <c r="AN5728">
        <v>1140.92</v>
      </c>
      <c r="AO5728">
        <v>15</v>
      </c>
    </row>
    <row r="5729" spans="1:41" x14ac:dyDescent="0.3">
      <c r="A5729" t="str">
        <f>"Trad IRN"</f>
        <v>Trad IRN</v>
      </c>
      <c r="B5729" t="str">
        <f>"Bldg IRN"</f>
        <v>Bldg IRN</v>
      </c>
      <c r="C5729" t="s">
        <v>41</v>
      </c>
      <c r="D5729" t="s">
        <v>3</v>
      </c>
      <c r="E5729" t="s">
        <v>80</v>
      </c>
      <c r="F5729" t="s">
        <v>81</v>
      </c>
      <c r="G5729" t="s">
        <v>82</v>
      </c>
      <c r="H5729" t="s">
        <v>83</v>
      </c>
      <c r="I5729" t="s">
        <v>8</v>
      </c>
      <c r="J5729" t="s">
        <v>43</v>
      </c>
      <c r="K5729" t="s">
        <v>44</v>
      </c>
      <c r="L5729" t="s">
        <v>45</v>
      </c>
      <c r="M5729" t="s">
        <v>46</v>
      </c>
      <c r="N5729" t="str">
        <f t="shared" ref="N5729:N5737" si="566">"08/18/2022"</f>
        <v>08/18/2022</v>
      </c>
      <c r="O5729" t="str">
        <f>"10/13/2022"</f>
        <v>10/13/2022</v>
      </c>
      <c r="P5729">
        <v>3.2007000000000001E-2</v>
      </c>
      <c r="Q5729">
        <v>3.2007000000000001E-2</v>
      </c>
      <c r="S5729">
        <v>0</v>
      </c>
      <c r="T5729">
        <v>1.9473000000000001E-2</v>
      </c>
      <c r="U5729">
        <v>1.2534E-2</v>
      </c>
      <c r="V5729" t="str">
        <f>"Trad IRN"</f>
        <v>Trad IRN</v>
      </c>
      <c r="W5729">
        <v>15</v>
      </c>
      <c r="X5729" t="s">
        <v>47</v>
      </c>
      <c r="Z5729" t="s">
        <v>47</v>
      </c>
      <c r="AB5729" t="str">
        <f>"08"</f>
        <v>08</v>
      </c>
      <c r="AC5729" t="s">
        <v>48</v>
      </c>
      <c r="AD5729" t="s">
        <v>49</v>
      </c>
      <c r="AE5729" t="s">
        <v>50</v>
      </c>
      <c r="AF5729">
        <v>0</v>
      </c>
      <c r="AG5729" t="s">
        <v>51</v>
      </c>
      <c r="AH5729" t="str">
        <f>"Trad IRN"</f>
        <v>Trad IRN</v>
      </c>
      <c r="AI5729" t="str">
        <f>"Bldg IRN"</f>
        <v>Bldg IRN</v>
      </c>
      <c r="AJ5729" t="s">
        <v>48</v>
      </c>
      <c r="AK5729" t="s">
        <v>48</v>
      </c>
      <c r="AL5729" t="s">
        <v>53</v>
      </c>
      <c r="AM5729">
        <v>36.24</v>
      </c>
      <c r="AN5729">
        <v>1132.3</v>
      </c>
      <c r="AO5729">
        <v>15</v>
      </c>
    </row>
    <row r="5730" spans="1:41" x14ac:dyDescent="0.3">
      <c r="A5730" t="str">
        <f>"Trad IRN"</f>
        <v>Trad IRN</v>
      </c>
      <c r="B5730" t="str">
        <f>"Bldg IRN"</f>
        <v>Bldg IRN</v>
      </c>
      <c r="C5730" t="s">
        <v>41</v>
      </c>
      <c r="D5730" t="s">
        <v>3</v>
      </c>
      <c r="E5730" t="s">
        <v>80</v>
      </c>
      <c r="F5730" t="s">
        <v>81</v>
      </c>
      <c r="G5730" t="s">
        <v>82</v>
      </c>
      <c r="H5730" t="s">
        <v>83</v>
      </c>
      <c r="I5730" t="str">
        <f>"Trad IRN"</f>
        <v>Trad IRN</v>
      </c>
      <c r="J5730" t="s">
        <v>43</v>
      </c>
      <c r="K5730" t="s">
        <v>44</v>
      </c>
      <c r="L5730" t="s">
        <v>45</v>
      </c>
      <c r="M5730" t="s">
        <v>46</v>
      </c>
      <c r="N5730" t="str">
        <f t="shared" si="566"/>
        <v>08/18/2022</v>
      </c>
      <c r="O5730" t="str">
        <f>"12/31/2500"</f>
        <v>12/31/2500</v>
      </c>
      <c r="P5730">
        <v>1</v>
      </c>
      <c r="Q5730">
        <v>1</v>
      </c>
      <c r="S5730">
        <v>1</v>
      </c>
      <c r="T5730">
        <v>1</v>
      </c>
      <c r="U5730">
        <v>0</v>
      </c>
      <c r="V5730" t="str">
        <f>"Trad IRN"</f>
        <v>Trad IRN</v>
      </c>
      <c r="W5730">
        <v>100</v>
      </c>
      <c r="X5730" t="s">
        <v>47</v>
      </c>
      <c r="Z5730" t="s">
        <v>47</v>
      </c>
      <c r="AB5730" t="str">
        <f>"07"</f>
        <v>07</v>
      </c>
      <c r="AC5730" t="s">
        <v>48</v>
      </c>
      <c r="AD5730" t="s">
        <v>49</v>
      </c>
      <c r="AE5730" t="s">
        <v>50</v>
      </c>
      <c r="AF5730">
        <v>0</v>
      </c>
      <c r="AG5730" t="s">
        <v>56</v>
      </c>
      <c r="AH5730" t="str">
        <f>"Trad IRN"</f>
        <v>Trad IRN</v>
      </c>
      <c r="AI5730" t="str">
        <f>"Bldg IRN"</f>
        <v>Bldg IRN</v>
      </c>
      <c r="AJ5730" t="s">
        <v>48</v>
      </c>
      <c r="AK5730" t="s">
        <v>48</v>
      </c>
      <c r="AL5730" t="s">
        <v>53</v>
      </c>
      <c r="AM5730">
        <v>1140.92</v>
      </c>
      <c r="AN5730">
        <v>1140.92</v>
      </c>
      <c r="AO5730">
        <v>15</v>
      </c>
    </row>
    <row r="5731" spans="1:41" x14ac:dyDescent="0.3">
      <c r="A5731" t="str">
        <f>"Trad IRN"</f>
        <v>Trad IRN</v>
      </c>
      <c r="B5731" t="str">
        <f>"Bldg IRN"</f>
        <v>Bldg IRN</v>
      </c>
      <c r="C5731" t="s">
        <v>41</v>
      </c>
      <c r="D5731" t="s">
        <v>3</v>
      </c>
      <c r="E5731" t="s">
        <v>80</v>
      </c>
      <c r="F5731" t="s">
        <v>81</v>
      </c>
      <c r="G5731" t="s">
        <v>82</v>
      </c>
      <c r="H5731" t="s">
        <v>83</v>
      </c>
      <c r="I5731" t="str">
        <f>"Trad IRN"</f>
        <v>Trad IRN</v>
      </c>
      <c r="J5731" t="s">
        <v>43</v>
      </c>
      <c r="K5731" t="s">
        <v>44</v>
      </c>
      <c r="L5731" t="s">
        <v>45</v>
      </c>
      <c r="M5731" t="s">
        <v>46</v>
      </c>
      <c r="N5731" t="str">
        <f t="shared" si="566"/>
        <v>08/18/2022</v>
      </c>
      <c r="O5731" t="str">
        <f>"12/31/2500"</f>
        <v>12/31/2500</v>
      </c>
      <c r="P5731">
        <v>1</v>
      </c>
      <c r="Q5731">
        <v>1</v>
      </c>
      <c r="S5731">
        <v>1</v>
      </c>
      <c r="T5731">
        <v>1</v>
      </c>
      <c r="U5731">
        <v>0</v>
      </c>
      <c r="V5731" t="str">
        <f>"Trad IRN"</f>
        <v>Trad IRN</v>
      </c>
      <c r="W5731">
        <v>100</v>
      </c>
      <c r="X5731" t="s">
        <v>47</v>
      </c>
      <c r="Z5731" t="s">
        <v>47</v>
      </c>
      <c r="AB5731" t="str">
        <f>"07"</f>
        <v>07</v>
      </c>
      <c r="AC5731" t="s">
        <v>48</v>
      </c>
      <c r="AD5731" t="s">
        <v>49</v>
      </c>
      <c r="AE5731" t="s">
        <v>50</v>
      </c>
      <c r="AF5731">
        <v>0</v>
      </c>
      <c r="AG5731" t="s">
        <v>56</v>
      </c>
      <c r="AH5731" t="str">
        <f>"Trad IRN"</f>
        <v>Trad IRN</v>
      </c>
      <c r="AI5731" t="str">
        <f>"Bldg IRN"</f>
        <v>Bldg IRN</v>
      </c>
      <c r="AJ5731" t="s">
        <v>48</v>
      </c>
      <c r="AK5731" t="s">
        <v>48</v>
      </c>
      <c r="AL5731" t="s">
        <v>53</v>
      </c>
      <c r="AM5731">
        <v>1140.92</v>
      </c>
      <c r="AN5731">
        <v>1140.92</v>
      </c>
      <c r="AO5731">
        <v>15</v>
      </c>
    </row>
    <row r="5732" spans="1:41" x14ac:dyDescent="0.3">
      <c r="A5732" t="str">
        <f>"Trad IRN"</f>
        <v>Trad IRN</v>
      </c>
      <c r="B5732" t="str">
        <f>"Bldg IRN"</f>
        <v>Bldg IRN</v>
      </c>
      <c r="C5732" t="s">
        <v>41</v>
      </c>
      <c r="D5732" t="s">
        <v>3</v>
      </c>
      <c r="E5732" t="s">
        <v>80</v>
      </c>
      <c r="F5732" t="s">
        <v>81</v>
      </c>
      <c r="G5732" t="s">
        <v>82</v>
      </c>
      <c r="H5732" t="s">
        <v>83</v>
      </c>
      <c r="I5732" t="str">
        <f>"Trad IRN"</f>
        <v>Trad IRN</v>
      </c>
      <c r="J5732" t="s">
        <v>43</v>
      </c>
      <c r="K5732" t="s">
        <v>44</v>
      </c>
      <c r="L5732" t="s">
        <v>45</v>
      </c>
      <c r="M5732" t="s">
        <v>46</v>
      </c>
      <c r="N5732" t="str">
        <f t="shared" si="566"/>
        <v>08/18/2022</v>
      </c>
      <c r="O5732" t="str">
        <f>"12/31/2500"</f>
        <v>12/31/2500</v>
      </c>
      <c r="P5732">
        <v>1</v>
      </c>
      <c r="Q5732">
        <v>1</v>
      </c>
      <c r="S5732">
        <v>0</v>
      </c>
      <c r="T5732">
        <v>1</v>
      </c>
      <c r="U5732">
        <v>0</v>
      </c>
      <c r="V5732" t="str">
        <f>"Trad IRN"</f>
        <v>Trad IRN</v>
      </c>
      <c r="W5732">
        <v>100</v>
      </c>
      <c r="X5732" t="s">
        <v>47</v>
      </c>
      <c r="Z5732" t="s">
        <v>47</v>
      </c>
      <c r="AB5732" t="str">
        <f>"08"</f>
        <v>08</v>
      </c>
      <c r="AC5732" t="s">
        <v>48</v>
      </c>
      <c r="AD5732" t="s">
        <v>49</v>
      </c>
      <c r="AE5732" t="s">
        <v>50</v>
      </c>
      <c r="AF5732">
        <v>0</v>
      </c>
      <c r="AG5732" t="s">
        <v>56</v>
      </c>
      <c r="AH5732" t="str">
        <f>"Trad IRN"</f>
        <v>Trad IRN</v>
      </c>
      <c r="AI5732" t="str">
        <f>"Bldg IRN"</f>
        <v>Bldg IRN</v>
      </c>
      <c r="AJ5732" t="s">
        <v>48</v>
      </c>
      <c r="AK5732" t="s">
        <v>48</v>
      </c>
      <c r="AL5732" t="s">
        <v>53</v>
      </c>
      <c r="AM5732">
        <v>1140.92</v>
      </c>
      <c r="AN5732">
        <v>1140.92</v>
      </c>
      <c r="AO5732">
        <v>15</v>
      </c>
    </row>
    <row r="5733" spans="1:41" x14ac:dyDescent="0.3">
      <c r="A5733" t="str">
        <f>"Trad IRN"</f>
        <v>Trad IRN</v>
      </c>
      <c r="B5733" t="str">
        <f>"Bldg IRN"</f>
        <v>Bldg IRN</v>
      </c>
      <c r="C5733" t="s">
        <v>41</v>
      </c>
      <c r="D5733" t="s">
        <v>3</v>
      </c>
      <c r="E5733" t="s">
        <v>80</v>
      </c>
      <c r="F5733" t="s">
        <v>81</v>
      </c>
      <c r="G5733" t="s">
        <v>82</v>
      </c>
      <c r="H5733" t="s">
        <v>83</v>
      </c>
      <c r="I5733" t="str">
        <f>"Trad IRN"</f>
        <v>Trad IRN</v>
      </c>
      <c r="J5733" t="s">
        <v>43</v>
      </c>
      <c r="K5733" t="s">
        <v>44</v>
      </c>
      <c r="L5733" t="s">
        <v>45</v>
      </c>
      <c r="M5733" t="s">
        <v>46</v>
      </c>
      <c r="N5733" t="str">
        <f t="shared" si="566"/>
        <v>08/18/2022</v>
      </c>
      <c r="O5733" t="str">
        <f>"12/31/2500"</f>
        <v>12/31/2500</v>
      </c>
      <c r="P5733">
        <v>1</v>
      </c>
      <c r="Q5733">
        <v>1</v>
      </c>
      <c r="S5733">
        <v>1</v>
      </c>
      <c r="T5733">
        <v>1</v>
      </c>
      <c r="U5733">
        <v>0</v>
      </c>
      <c r="V5733" t="str">
        <f>"Trad IRN"</f>
        <v>Trad IRN</v>
      </c>
      <c r="W5733">
        <v>100</v>
      </c>
      <c r="X5733" t="s">
        <v>47</v>
      </c>
      <c r="Z5733" t="s">
        <v>47</v>
      </c>
      <c r="AB5733" t="str">
        <f>"07"</f>
        <v>07</v>
      </c>
      <c r="AC5733" t="s">
        <v>48</v>
      </c>
      <c r="AD5733" t="s">
        <v>49</v>
      </c>
      <c r="AE5733" t="s">
        <v>55</v>
      </c>
      <c r="AF5733">
        <v>0</v>
      </c>
      <c r="AG5733" t="s">
        <v>56</v>
      </c>
      <c r="AH5733" t="str">
        <f>"Trad IRN"</f>
        <v>Trad IRN</v>
      </c>
      <c r="AI5733" t="str">
        <f>"Bldg IRN"</f>
        <v>Bldg IRN</v>
      </c>
      <c r="AJ5733" t="s">
        <v>48</v>
      </c>
      <c r="AK5733" t="s">
        <v>48</v>
      </c>
      <c r="AL5733" t="s">
        <v>53</v>
      </c>
      <c r="AM5733">
        <v>1140.92</v>
      </c>
      <c r="AN5733">
        <v>1140.92</v>
      </c>
      <c r="AO5733">
        <v>15</v>
      </c>
    </row>
    <row r="5734" spans="1:41" x14ac:dyDescent="0.3">
      <c r="A5734" t="str">
        <f>"Trad IRN"</f>
        <v>Trad IRN</v>
      </c>
      <c r="B5734" t="str">
        <f>"Bldg IRN"</f>
        <v>Bldg IRN</v>
      </c>
      <c r="C5734" t="s">
        <v>41</v>
      </c>
      <c r="D5734" t="s">
        <v>3</v>
      </c>
      <c r="E5734" t="s">
        <v>80</v>
      </c>
      <c r="F5734" t="s">
        <v>81</v>
      </c>
      <c r="G5734" t="s">
        <v>82</v>
      </c>
      <c r="H5734" t="s">
        <v>83</v>
      </c>
      <c r="I5734" t="str">
        <f>"Trad IRN"</f>
        <v>Trad IRN</v>
      </c>
      <c r="J5734" t="s">
        <v>43</v>
      </c>
      <c r="K5734" t="s">
        <v>44</v>
      </c>
      <c r="L5734" t="s">
        <v>45</v>
      </c>
      <c r="M5734" t="s">
        <v>46</v>
      </c>
      <c r="N5734" t="str">
        <f t="shared" si="566"/>
        <v>08/18/2022</v>
      </c>
      <c r="O5734" t="str">
        <f>"10/23/2022"</f>
        <v>10/23/2022</v>
      </c>
      <c r="P5734">
        <v>0.242226</v>
      </c>
      <c r="Q5734">
        <v>0.242226</v>
      </c>
      <c r="R5734">
        <v>0.242226</v>
      </c>
      <c r="S5734">
        <v>0</v>
      </c>
      <c r="T5734">
        <v>0.242226</v>
      </c>
      <c r="U5734">
        <v>0</v>
      </c>
      <c r="V5734" t="s">
        <v>84</v>
      </c>
      <c r="W5734">
        <v>100</v>
      </c>
      <c r="X5734" t="s">
        <v>47</v>
      </c>
      <c r="Z5734" t="s">
        <v>47</v>
      </c>
      <c r="AB5734" t="str">
        <f>"06"</f>
        <v>06</v>
      </c>
      <c r="AC5734" t="str">
        <f>"08"</f>
        <v>08</v>
      </c>
      <c r="AD5734" t="str">
        <f>"3"</f>
        <v>3</v>
      </c>
      <c r="AE5734" t="s">
        <v>50</v>
      </c>
      <c r="AF5734">
        <v>0</v>
      </c>
      <c r="AG5734" t="s">
        <v>56</v>
      </c>
      <c r="AH5734" t="str">
        <f>"Trad IRN"</f>
        <v>Trad IRN</v>
      </c>
      <c r="AI5734" t="str">
        <f>"Bldg IRN"</f>
        <v>Bldg IRN</v>
      </c>
      <c r="AJ5734" t="s">
        <v>48</v>
      </c>
      <c r="AK5734" t="s">
        <v>48</v>
      </c>
      <c r="AL5734" t="s">
        <v>53</v>
      </c>
      <c r="AM5734">
        <v>276.36</v>
      </c>
      <c r="AN5734">
        <v>1140.92</v>
      </c>
      <c r="AO5734">
        <v>15</v>
      </c>
    </row>
    <row r="5735" spans="1:41" x14ac:dyDescent="0.3">
      <c r="A5735" t="str">
        <f>"Trad IRN"</f>
        <v>Trad IRN</v>
      </c>
      <c r="B5735" t="str">
        <f>"Bldg IRN"</f>
        <v>Bldg IRN</v>
      </c>
      <c r="C5735" t="s">
        <v>41</v>
      </c>
      <c r="D5735" t="s">
        <v>3</v>
      </c>
      <c r="E5735" t="s">
        <v>80</v>
      </c>
      <c r="F5735" t="s">
        <v>81</v>
      </c>
      <c r="G5735" t="s">
        <v>82</v>
      </c>
      <c r="H5735" t="s">
        <v>83</v>
      </c>
      <c r="I5735" t="str">
        <f>"Trad IRN"</f>
        <v>Trad IRN</v>
      </c>
      <c r="J5735" t="s">
        <v>43</v>
      </c>
      <c r="K5735" t="s">
        <v>44</v>
      </c>
      <c r="L5735" t="s">
        <v>45</v>
      </c>
      <c r="M5735" t="s">
        <v>46</v>
      </c>
      <c r="N5735" t="str">
        <f t="shared" si="566"/>
        <v>08/18/2022</v>
      </c>
      <c r="O5735" t="str">
        <f>"12/31/2500"</f>
        <v>12/31/2500</v>
      </c>
      <c r="P5735">
        <v>1</v>
      </c>
      <c r="Q5735">
        <v>1</v>
      </c>
      <c r="S5735">
        <v>0</v>
      </c>
      <c r="T5735">
        <v>1</v>
      </c>
      <c r="U5735">
        <v>0</v>
      </c>
      <c r="V5735" t="str">
        <f>"Trad IRN"</f>
        <v>Trad IRN</v>
      </c>
      <c r="W5735">
        <v>100</v>
      </c>
      <c r="X5735" t="s">
        <v>47</v>
      </c>
      <c r="Z5735" t="s">
        <v>47</v>
      </c>
      <c r="AB5735" t="str">
        <f>"06"</f>
        <v>06</v>
      </c>
      <c r="AC5735" t="s">
        <v>48</v>
      </c>
      <c r="AD5735" t="s">
        <v>49</v>
      </c>
      <c r="AE5735" t="s">
        <v>50</v>
      </c>
      <c r="AF5735">
        <v>0</v>
      </c>
      <c r="AG5735" t="s">
        <v>56</v>
      </c>
      <c r="AH5735" t="str">
        <f>"Trad IRN"</f>
        <v>Trad IRN</v>
      </c>
      <c r="AI5735" t="str">
        <f>"Bldg IRN"</f>
        <v>Bldg IRN</v>
      </c>
      <c r="AJ5735" t="s">
        <v>48</v>
      </c>
      <c r="AK5735" t="s">
        <v>48</v>
      </c>
      <c r="AL5735" t="s">
        <v>53</v>
      </c>
      <c r="AM5735">
        <v>1140.92</v>
      </c>
      <c r="AN5735">
        <v>1140.92</v>
      </c>
      <c r="AO5735">
        <v>15</v>
      </c>
    </row>
    <row r="5736" spans="1:41" x14ac:dyDescent="0.3">
      <c r="A5736" t="str">
        <f>"Trad IRN"</f>
        <v>Trad IRN</v>
      </c>
      <c r="B5736" t="str">
        <f>"Bldg IRN"</f>
        <v>Bldg IRN</v>
      </c>
      <c r="C5736" t="s">
        <v>41</v>
      </c>
      <c r="D5736" t="s">
        <v>3</v>
      </c>
      <c r="E5736" t="s">
        <v>80</v>
      </c>
      <c r="F5736" t="s">
        <v>81</v>
      </c>
      <c r="G5736" t="s">
        <v>82</v>
      </c>
      <c r="H5736" t="s">
        <v>83</v>
      </c>
      <c r="I5736" t="str">
        <f>"Trad IRN"</f>
        <v>Trad IRN</v>
      </c>
      <c r="J5736" t="s">
        <v>43</v>
      </c>
      <c r="K5736" t="s">
        <v>44</v>
      </c>
      <c r="L5736" t="s">
        <v>45</v>
      </c>
      <c r="M5736" t="s">
        <v>46</v>
      </c>
      <c r="N5736" t="str">
        <f t="shared" si="566"/>
        <v>08/18/2022</v>
      </c>
      <c r="O5736" t="str">
        <f>"12/31/2500"</f>
        <v>12/31/2500</v>
      </c>
      <c r="P5736">
        <v>1</v>
      </c>
      <c r="Q5736">
        <v>1</v>
      </c>
      <c r="S5736">
        <v>1</v>
      </c>
      <c r="T5736">
        <v>1</v>
      </c>
      <c r="U5736">
        <v>0</v>
      </c>
      <c r="V5736" t="str">
        <f>"Trad IRN"</f>
        <v>Trad IRN</v>
      </c>
      <c r="W5736">
        <v>100</v>
      </c>
      <c r="X5736" t="s">
        <v>47</v>
      </c>
      <c r="Z5736" t="s">
        <v>47</v>
      </c>
      <c r="AB5736" t="str">
        <f>"06"</f>
        <v>06</v>
      </c>
      <c r="AC5736" t="s">
        <v>48</v>
      </c>
      <c r="AD5736" t="s">
        <v>49</v>
      </c>
      <c r="AE5736" t="s">
        <v>50</v>
      </c>
      <c r="AF5736">
        <v>0</v>
      </c>
      <c r="AG5736" t="s">
        <v>56</v>
      </c>
      <c r="AH5736" t="str">
        <f>"Trad IRN"</f>
        <v>Trad IRN</v>
      </c>
      <c r="AI5736" t="str">
        <f>"Bldg IRN"</f>
        <v>Bldg IRN</v>
      </c>
      <c r="AJ5736" t="s">
        <v>48</v>
      </c>
      <c r="AK5736" t="s">
        <v>48</v>
      </c>
      <c r="AL5736" t="s">
        <v>53</v>
      </c>
      <c r="AM5736">
        <v>1140.92</v>
      </c>
      <c r="AN5736">
        <v>1140.92</v>
      </c>
      <c r="AO5736">
        <v>15</v>
      </c>
    </row>
    <row r="5737" spans="1:41" x14ac:dyDescent="0.3">
      <c r="A5737" t="str">
        <f>"Trad IRN"</f>
        <v>Trad IRN</v>
      </c>
      <c r="B5737" t="str">
        <f>"Bldg IRN"</f>
        <v>Bldg IRN</v>
      </c>
      <c r="C5737" t="s">
        <v>41</v>
      </c>
      <c r="D5737" t="s">
        <v>3</v>
      </c>
      <c r="E5737" t="s">
        <v>80</v>
      </c>
      <c r="F5737" t="s">
        <v>81</v>
      </c>
      <c r="G5737" t="s">
        <v>82</v>
      </c>
      <c r="H5737" t="s">
        <v>83</v>
      </c>
      <c r="I5737" t="str">
        <f>"Trad IRN"</f>
        <v>Trad IRN</v>
      </c>
      <c r="J5737" t="s">
        <v>43</v>
      </c>
      <c r="K5737" t="s">
        <v>44</v>
      </c>
      <c r="L5737" t="s">
        <v>45</v>
      </c>
      <c r="M5737" t="s">
        <v>46</v>
      </c>
      <c r="N5737" t="str">
        <f t="shared" si="566"/>
        <v>08/18/2022</v>
      </c>
      <c r="O5737" t="str">
        <f>"12/31/2500"</f>
        <v>12/31/2500</v>
      </c>
      <c r="P5737">
        <v>1</v>
      </c>
      <c r="Q5737">
        <v>1</v>
      </c>
      <c r="S5737">
        <v>0</v>
      </c>
      <c r="T5737">
        <v>1</v>
      </c>
      <c r="U5737">
        <v>0</v>
      </c>
      <c r="V5737" t="str">
        <f>"Trad IRN"</f>
        <v>Trad IRN</v>
      </c>
      <c r="W5737">
        <v>100</v>
      </c>
      <c r="X5737" t="s">
        <v>47</v>
      </c>
      <c r="Z5737" t="s">
        <v>47</v>
      </c>
      <c r="AB5737" t="str">
        <f>"07"</f>
        <v>07</v>
      </c>
      <c r="AC5737" t="s">
        <v>48</v>
      </c>
      <c r="AD5737" t="s">
        <v>49</v>
      </c>
      <c r="AE5737" t="s">
        <v>55</v>
      </c>
      <c r="AF5737">
        <v>0</v>
      </c>
      <c r="AG5737" t="s">
        <v>56</v>
      </c>
      <c r="AH5737" t="str">
        <f>"Trad IRN"</f>
        <v>Trad IRN</v>
      </c>
      <c r="AI5737" t="str">
        <f>"Bldg IRN"</f>
        <v>Bldg IRN</v>
      </c>
      <c r="AJ5737" t="s">
        <v>48</v>
      </c>
      <c r="AK5737" t="s">
        <v>48</v>
      </c>
      <c r="AL5737" t="s">
        <v>53</v>
      </c>
      <c r="AM5737">
        <v>1140.92</v>
      </c>
      <c r="AN5737">
        <v>1140.92</v>
      </c>
      <c r="AO5737">
        <v>15</v>
      </c>
    </row>
    <row r="5738" spans="1:41" x14ac:dyDescent="0.3">
      <c r="A5738" t="str">
        <f>"Trad IRN"</f>
        <v>Trad IRN</v>
      </c>
      <c r="B5738" t="str">
        <f>"Bldg IRN"</f>
        <v>Bldg IRN</v>
      </c>
      <c r="C5738" t="s">
        <v>41</v>
      </c>
      <c r="D5738" t="s">
        <v>3</v>
      </c>
      <c r="E5738" t="s">
        <v>80</v>
      </c>
      <c r="F5738" t="s">
        <v>81</v>
      </c>
      <c r="G5738" t="s">
        <v>82</v>
      </c>
      <c r="H5738" t="s">
        <v>83</v>
      </c>
      <c r="I5738" t="str">
        <f>"Trad IRN"</f>
        <v>Trad IRN</v>
      </c>
      <c r="J5738" t="s">
        <v>43</v>
      </c>
      <c r="K5738" t="s">
        <v>44</v>
      </c>
      <c r="L5738" t="s">
        <v>45</v>
      </c>
      <c r="M5738" t="s">
        <v>46</v>
      </c>
      <c r="N5738" t="str">
        <f>"12/21/2022"</f>
        <v>12/21/2022</v>
      </c>
      <c r="O5738" t="str">
        <f>"01/17/2023"</f>
        <v>01/17/2023</v>
      </c>
      <c r="P5738">
        <v>5.7673000000000002E-2</v>
      </c>
      <c r="Q5738">
        <v>5.7673000000000002E-2</v>
      </c>
      <c r="S5738">
        <v>0</v>
      </c>
      <c r="T5738">
        <v>5.7673000000000002E-2</v>
      </c>
      <c r="U5738">
        <v>0</v>
      </c>
      <c r="V5738" t="str">
        <f>"Trad IRN"</f>
        <v>Trad IRN</v>
      </c>
      <c r="W5738">
        <v>100</v>
      </c>
      <c r="X5738" t="s">
        <v>47</v>
      </c>
      <c r="Z5738" t="s">
        <v>47</v>
      </c>
      <c r="AB5738" t="str">
        <f>"08"</f>
        <v>08</v>
      </c>
      <c r="AC5738" t="s">
        <v>48</v>
      </c>
      <c r="AD5738" t="s">
        <v>49</v>
      </c>
      <c r="AE5738" t="s">
        <v>55</v>
      </c>
      <c r="AF5738">
        <v>0</v>
      </c>
      <c r="AG5738" t="s">
        <v>56</v>
      </c>
      <c r="AH5738" t="str">
        <f>"Trad IRN"</f>
        <v>Trad IRN</v>
      </c>
      <c r="AI5738" t="str">
        <f>"Bldg IRN"</f>
        <v>Bldg IRN</v>
      </c>
      <c r="AJ5738" t="s">
        <v>48</v>
      </c>
      <c r="AK5738" t="s">
        <v>48</v>
      </c>
      <c r="AL5738" t="s">
        <v>53</v>
      </c>
      <c r="AM5738">
        <v>65.8</v>
      </c>
      <c r="AN5738">
        <v>1140.92</v>
      </c>
      <c r="AO5738">
        <v>15</v>
      </c>
    </row>
    <row r="5739" spans="1:41" x14ac:dyDescent="0.3">
      <c r="A5739" t="str">
        <f>"Trad IRN"</f>
        <v>Trad IRN</v>
      </c>
      <c r="B5739" t="str">
        <f>"Bldg IRN"</f>
        <v>Bldg IRN</v>
      </c>
      <c r="C5739" t="s">
        <v>41</v>
      </c>
      <c r="D5739" t="s">
        <v>3</v>
      </c>
      <c r="E5739" t="s">
        <v>80</v>
      </c>
      <c r="F5739" t="s">
        <v>81</v>
      </c>
      <c r="G5739" t="s">
        <v>82</v>
      </c>
      <c r="H5739" t="s">
        <v>83</v>
      </c>
      <c r="I5739" t="str">
        <f>"Trad IRN"</f>
        <v>Trad IRN</v>
      </c>
      <c r="J5739" t="s">
        <v>43</v>
      </c>
      <c r="K5739" t="s">
        <v>44</v>
      </c>
      <c r="L5739" t="s">
        <v>45</v>
      </c>
      <c r="M5739" t="s">
        <v>46</v>
      </c>
      <c r="N5739" t="str">
        <f>"11/16/2022"</f>
        <v>11/16/2022</v>
      </c>
      <c r="O5739" t="str">
        <f>"12/20/2022"</f>
        <v>12/20/2022</v>
      </c>
      <c r="P5739">
        <v>6.3439999999999996E-2</v>
      </c>
      <c r="Q5739">
        <v>6.3439999999999996E-2</v>
      </c>
      <c r="S5739">
        <v>0</v>
      </c>
      <c r="T5739">
        <v>6.3439999999999996E-2</v>
      </c>
      <c r="U5739">
        <v>0</v>
      </c>
      <c r="V5739" t="str">
        <f>"Trad IRN"</f>
        <v>Trad IRN</v>
      </c>
      <c r="W5739">
        <v>50</v>
      </c>
      <c r="X5739" t="s">
        <v>47</v>
      </c>
      <c r="Z5739" t="s">
        <v>47</v>
      </c>
      <c r="AB5739" t="str">
        <f>"08"</f>
        <v>08</v>
      </c>
      <c r="AC5739" t="s">
        <v>48</v>
      </c>
      <c r="AD5739" t="s">
        <v>49</v>
      </c>
      <c r="AE5739" t="s">
        <v>55</v>
      </c>
      <c r="AF5739">
        <v>0</v>
      </c>
      <c r="AG5739" t="s">
        <v>56</v>
      </c>
      <c r="AH5739" t="str">
        <f>"Trad IRN"</f>
        <v>Trad IRN</v>
      </c>
      <c r="AI5739" t="str">
        <f>"Bldg IRN"</f>
        <v>Bldg IRN</v>
      </c>
      <c r="AJ5739" t="s">
        <v>48</v>
      </c>
      <c r="AK5739" t="s">
        <v>48</v>
      </c>
      <c r="AL5739" t="s">
        <v>53</v>
      </c>
      <c r="AM5739">
        <v>72.38</v>
      </c>
      <c r="AN5739">
        <v>1140.92</v>
      </c>
      <c r="AO5739">
        <v>15</v>
      </c>
    </row>
    <row r="5740" spans="1:41" x14ac:dyDescent="0.3">
      <c r="A5740" t="str">
        <f>"Trad IRN"</f>
        <v>Trad IRN</v>
      </c>
      <c r="B5740" t="str">
        <f>"Bldg IRN"</f>
        <v>Bldg IRN</v>
      </c>
      <c r="C5740" t="s">
        <v>41</v>
      </c>
      <c r="D5740" t="s">
        <v>3</v>
      </c>
      <c r="E5740" t="s">
        <v>80</v>
      </c>
      <c r="F5740" t="s">
        <v>81</v>
      </c>
      <c r="G5740" t="s">
        <v>82</v>
      </c>
      <c r="H5740" t="s">
        <v>83</v>
      </c>
      <c r="I5740" t="s">
        <v>8</v>
      </c>
      <c r="J5740" t="s">
        <v>43</v>
      </c>
      <c r="K5740" t="s">
        <v>44</v>
      </c>
      <c r="L5740" t="s">
        <v>45</v>
      </c>
      <c r="M5740" t="s">
        <v>46</v>
      </c>
      <c r="N5740" t="str">
        <f t="shared" ref="N5740:N5752" si="567">"08/18/2022"</f>
        <v>08/18/2022</v>
      </c>
      <c r="O5740" t="str">
        <f>"12/20/2022"</f>
        <v>12/20/2022</v>
      </c>
      <c r="P5740">
        <v>0.231822</v>
      </c>
      <c r="Q5740">
        <v>0.231822</v>
      </c>
      <c r="S5740">
        <v>0</v>
      </c>
      <c r="T5740">
        <v>1.231E-2</v>
      </c>
      <c r="U5740">
        <v>0.21951200000000001</v>
      </c>
      <c r="V5740" t="str">
        <f>"Trad IRN"</f>
        <v>Trad IRN</v>
      </c>
      <c r="W5740">
        <v>50</v>
      </c>
      <c r="X5740" t="s">
        <v>47</v>
      </c>
      <c r="Z5740" t="s">
        <v>47</v>
      </c>
      <c r="AB5740" t="str">
        <f>"08"</f>
        <v>08</v>
      </c>
      <c r="AC5740" t="s">
        <v>48</v>
      </c>
      <c r="AD5740" t="s">
        <v>49</v>
      </c>
      <c r="AE5740" t="s">
        <v>50</v>
      </c>
      <c r="AF5740">
        <v>0</v>
      </c>
      <c r="AG5740" t="s">
        <v>51</v>
      </c>
      <c r="AH5740" t="str">
        <f>"Trad IRN"</f>
        <v>Trad IRN</v>
      </c>
      <c r="AI5740" t="str">
        <f>"Bldg IRN"</f>
        <v>Bldg IRN</v>
      </c>
      <c r="AJ5740" t="s">
        <v>48</v>
      </c>
      <c r="AK5740" t="s">
        <v>48</v>
      </c>
      <c r="AL5740" t="s">
        <v>53</v>
      </c>
      <c r="AM5740">
        <v>264.49</v>
      </c>
      <c r="AN5740">
        <v>1140.92</v>
      </c>
      <c r="AO5740">
        <v>15</v>
      </c>
    </row>
    <row r="5741" spans="1:41" x14ac:dyDescent="0.3">
      <c r="A5741" t="str">
        <f>"Trad IRN"</f>
        <v>Trad IRN</v>
      </c>
      <c r="B5741" t="str">
        <f>"Bldg IRN"</f>
        <v>Bldg IRN</v>
      </c>
      <c r="C5741" t="s">
        <v>41</v>
      </c>
      <c r="D5741" t="s">
        <v>3</v>
      </c>
      <c r="E5741" t="s">
        <v>80</v>
      </c>
      <c r="F5741" t="s">
        <v>81</v>
      </c>
      <c r="G5741" t="s">
        <v>82</v>
      </c>
      <c r="H5741" t="s">
        <v>83</v>
      </c>
      <c r="I5741" t="str">
        <f>"Trad IRN"</f>
        <v>Trad IRN</v>
      </c>
      <c r="J5741" t="s">
        <v>43</v>
      </c>
      <c r="K5741" t="s">
        <v>44</v>
      </c>
      <c r="L5741" t="s">
        <v>45</v>
      </c>
      <c r="M5741" t="s">
        <v>46</v>
      </c>
      <c r="N5741" t="str">
        <f t="shared" si="567"/>
        <v>08/18/2022</v>
      </c>
      <c r="O5741" t="str">
        <f>"11/15/2022"</f>
        <v>11/15/2022</v>
      </c>
      <c r="P5741">
        <v>0.168382</v>
      </c>
      <c r="Q5741">
        <v>0.168382</v>
      </c>
      <c r="S5741">
        <v>0</v>
      </c>
      <c r="T5741">
        <v>0.168382</v>
      </c>
      <c r="U5741">
        <v>0</v>
      </c>
      <c r="V5741" t="str">
        <f>"Trad IRN"</f>
        <v>Trad IRN</v>
      </c>
      <c r="W5741">
        <v>50</v>
      </c>
      <c r="X5741" t="s">
        <v>47</v>
      </c>
      <c r="Z5741" t="s">
        <v>47</v>
      </c>
      <c r="AB5741" t="str">
        <f>"08"</f>
        <v>08</v>
      </c>
      <c r="AC5741" t="s">
        <v>48</v>
      </c>
      <c r="AD5741" t="s">
        <v>49</v>
      </c>
      <c r="AE5741" t="s">
        <v>50</v>
      </c>
      <c r="AF5741">
        <v>0</v>
      </c>
      <c r="AG5741" t="s">
        <v>56</v>
      </c>
      <c r="AH5741" t="str">
        <f>"Trad IRN"</f>
        <v>Trad IRN</v>
      </c>
      <c r="AI5741" t="str">
        <f>"Bldg IRN"</f>
        <v>Bldg IRN</v>
      </c>
      <c r="AJ5741" t="s">
        <v>48</v>
      </c>
      <c r="AK5741" t="s">
        <v>48</v>
      </c>
      <c r="AL5741" t="s">
        <v>53</v>
      </c>
      <c r="AM5741">
        <v>192.11</v>
      </c>
      <c r="AN5741">
        <v>1140.92</v>
      </c>
      <c r="AO5741">
        <v>15</v>
      </c>
    </row>
    <row r="5742" spans="1:41" x14ac:dyDescent="0.3">
      <c r="A5742" t="str">
        <f>"Trad IRN"</f>
        <v>Trad IRN</v>
      </c>
      <c r="B5742" t="str">
        <f>"Bldg IRN"</f>
        <v>Bldg IRN</v>
      </c>
      <c r="C5742" t="s">
        <v>41</v>
      </c>
      <c r="D5742" t="s">
        <v>3</v>
      </c>
      <c r="E5742" t="s">
        <v>80</v>
      </c>
      <c r="F5742" t="s">
        <v>81</v>
      </c>
      <c r="G5742" t="s">
        <v>82</v>
      </c>
      <c r="H5742" t="s">
        <v>83</v>
      </c>
      <c r="I5742" t="str">
        <f>"Trad IRN"</f>
        <v>Trad IRN</v>
      </c>
      <c r="J5742" t="s">
        <v>43</v>
      </c>
      <c r="K5742" t="s">
        <v>44</v>
      </c>
      <c r="L5742" t="s">
        <v>45</v>
      </c>
      <c r="M5742" t="s">
        <v>46</v>
      </c>
      <c r="N5742" t="str">
        <f t="shared" si="567"/>
        <v>08/18/2022</v>
      </c>
      <c r="O5742" t="str">
        <f>"12/31/2500"</f>
        <v>12/31/2500</v>
      </c>
      <c r="P5742">
        <v>1</v>
      </c>
      <c r="Q5742">
        <v>1</v>
      </c>
      <c r="S5742">
        <v>1</v>
      </c>
      <c r="T5742">
        <v>1</v>
      </c>
      <c r="U5742">
        <v>0</v>
      </c>
      <c r="V5742" t="str">
        <f>"Trad IRN"</f>
        <v>Trad IRN</v>
      </c>
      <c r="W5742">
        <v>100</v>
      </c>
      <c r="X5742" t="s">
        <v>47</v>
      </c>
      <c r="Z5742" t="s">
        <v>47</v>
      </c>
      <c r="AB5742" t="str">
        <f>"07"</f>
        <v>07</v>
      </c>
      <c r="AC5742" t="s">
        <v>48</v>
      </c>
      <c r="AD5742" t="s">
        <v>49</v>
      </c>
      <c r="AE5742" t="s">
        <v>50</v>
      </c>
      <c r="AF5742">
        <v>0</v>
      </c>
      <c r="AG5742" t="s">
        <v>56</v>
      </c>
      <c r="AH5742" t="str">
        <f>"Trad IRN"</f>
        <v>Trad IRN</v>
      </c>
      <c r="AI5742" t="str">
        <f>"Bldg IRN"</f>
        <v>Bldg IRN</v>
      </c>
      <c r="AJ5742" t="s">
        <v>48</v>
      </c>
      <c r="AK5742" t="s">
        <v>48</v>
      </c>
      <c r="AL5742" t="s">
        <v>53</v>
      </c>
      <c r="AM5742">
        <v>1140.92</v>
      </c>
      <c r="AN5742">
        <v>1140.92</v>
      </c>
      <c r="AO5742">
        <v>15</v>
      </c>
    </row>
    <row r="5743" spans="1:41" x14ac:dyDescent="0.3">
      <c r="A5743" t="str">
        <f>"Trad IRN"</f>
        <v>Trad IRN</v>
      </c>
      <c r="B5743" t="str">
        <f>"Bldg IRN"</f>
        <v>Bldg IRN</v>
      </c>
      <c r="C5743" t="s">
        <v>41</v>
      </c>
      <c r="D5743" t="s">
        <v>3</v>
      </c>
      <c r="E5743" t="s">
        <v>80</v>
      </c>
      <c r="F5743" t="s">
        <v>81</v>
      </c>
      <c r="G5743" t="s">
        <v>82</v>
      </c>
      <c r="H5743" t="s">
        <v>83</v>
      </c>
      <c r="I5743" t="str">
        <f>"Trad IRN"</f>
        <v>Trad IRN</v>
      </c>
      <c r="J5743" t="s">
        <v>43</v>
      </c>
      <c r="K5743" t="s">
        <v>44</v>
      </c>
      <c r="L5743" t="s">
        <v>45</v>
      </c>
      <c r="M5743" t="s">
        <v>46</v>
      </c>
      <c r="N5743" t="str">
        <f t="shared" si="567"/>
        <v>08/18/2022</v>
      </c>
      <c r="O5743" t="str">
        <f>"12/31/2500"</f>
        <v>12/31/2500</v>
      </c>
      <c r="P5743">
        <v>1</v>
      </c>
      <c r="Q5743">
        <v>1</v>
      </c>
      <c r="S5743">
        <v>1</v>
      </c>
      <c r="T5743">
        <v>1</v>
      </c>
      <c r="U5743">
        <v>0</v>
      </c>
      <c r="V5743" t="str">
        <f>"Trad IRN"</f>
        <v>Trad IRN</v>
      </c>
      <c r="W5743">
        <v>100</v>
      </c>
      <c r="X5743" t="s">
        <v>47</v>
      </c>
      <c r="Z5743" t="s">
        <v>47</v>
      </c>
      <c r="AB5743" t="str">
        <f>"06"</f>
        <v>06</v>
      </c>
      <c r="AC5743" t="s">
        <v>48</v>
      </c>
      <c r="AD5743" t="s">
        <v>49</v>
      </c>
      <c r="AE5743" t="s">
        <v>50</v>
      </c>
      <c r="AF5743">
        <v>0</v>
      </c>
      <c r="AG5743" t="s">
        <v>56</v>
      </c>
      <c r="AH5743" t="str">
        <f>"Trad IRN"</f>
        <v>Trad IRN</v>
      </c>
      <c r="AI5743" t="str">
        <f>"Bldg IRN"</f>
        <v>Bldg IRN</v>
      </c>
      <c r="AJ5743" t="s">
        <v>48</v>
      </c>
      <c r="AK5743" t="s">
        <v>48</v>
      </c>
      <c r="AL5743" t="s">
        <v>53</v>
      </c>
      <c r="AM5743">
        <v>1140.92</v>
      </c>
      <c r="AN5743">
        <v>1140.92</v>
      </c>
      <c r="AO5743">
        <v>15</v>
      </c>
    </row>
    <row r="5744" spans="1:41" x14ac:dyDescent="0.3">
      <c r="A5744" t="str">
        <f>"Trad IRN"</f>
        <v>Trad IRN</v>
      </c>
      <c r="B5744" t="str">
        <f>"Bldg IRN"</f>
        <v>Bldg IRN</v>
      </c>
      <c r="C5744" t="s">
        <v>41</v>
      </c>
      <c r="D5744" t="s">
        <v>3</v>
      </c>
      <c r="E5744" t="s">
        <v>80</v>
      </c>
      <c r="F5744" t="s">
        <v>81</v>
      </c>
      <c r="G5744" t="s">
        <v>82</v>
      </c>
      <c r="H5744" t="s">
        <v>83</v>
      </c>
      <c r="I5744" t="str">
        <f>"Trad IRN"</f>
        <v>Trad IRN</v>
      </c>
      <c r="J5744" t="s">
        <v>43</v>
      </c>
      <c r="K5744" t="s">
        <v>44</v>
      </c>
      <c r="L5744" t="s">
        <v>45</v>
      </c>
      <c r="M5744" t="s">
        <v>46</v>
      </c>
      <c r="N5744" t="str">
        <f t="shared" si="567"/>
        <v>08/18/2022</v>
      </c>
      <c r="O5744" t="str">
        <f>"12/31/2500"</f>
        <v>12/31/2500</v>
      </c>
      <c r="P5744">
        <v>1</v>
      </c>
      <c r="Q5744">
        <v>1</v>
      </c>
      <c r="S5744">
        <v>1</v>
      </c>
      <c r="T5744">
        <v>1</v>
      </c>
      <c r="U5744">
        <v>0</v>
      </c>
      <c r="V5744" t="str">
        <f>"Trad IRN"</f>
        <v>Trad IRN</v>
      </c>
      <c r="W5744">
        <v>100</v>
      </c>
      <c r="X5744" t="s">
        <v>47</v>
      </c>
      <c r="Z5744" t="s">
        <v>47</v>
      </c>
      <c r="AB5744" t="str">
        <f>"06"</f>
        <v>06</v>
      </c>
      <c r="AC5744" t="s">
        <v>48</v>
      </c>
      <c r="AD5744" t="s">
        <v>49</v>
      </c>
      <c r="AE5744" t="s">
        <v>50</v>
      </c>
      <c r="AF5744">
        <v>0</v>
      </c>
      <c r="AG5744" t="s">
        <v>56</v>
      </c>
      <c r="AH5744" t="str">
        <f>"Trad IRN"</f>
        <v>Trad IRN</v>
      </c>
      <c r="AI5744" t="str">
        <f>"Bldg IRN"</f>
        <v>Bldg IRN</v>
      </c>
      <c r="AJ5744" t="s">
        <v>48</v>
      </c>
      <c r="AK5744" t="s">
        <v>48</v>
      </c>
      <c r="AL5744" t="s">
        <v>53</v>
      </c>
      <c r="AM5744">
        <v>1140.92</v>
      </c>
      <c r="AN5744">
        <v>1140.92</v>
      </c>
      <c r="AO5744">
        <v>15</v>
      </c>
    </row>
    <row r="5745" spans="1:41" x14ac:dyDescent="0.3">
      <c r="A5745" t="str">
        <f>"Trad IRN"</f>
        <v>Trad IRN</v>
      </c>
      <c r="B5745" t="str">
        <f>"Bldg IRN"</f>
        <v>Bldg IRN</v>
      </c>
      <c r="C5745" t="s">
        <v>41</v>
      </c>
      <c r="D5745" t="s">
        <v>3</v>
      </c>
      <c r="E5745" t="s">
        <v>80</v>
      </c>
      <c r="F5745" t="s">
        <v>81</v>
      </c>
      <c r="G5745" t="s">
        <v>82</v>
      </c>
      <c r="H5745" t="s">
        <v>83</v>
      </c>
      <c r="I5745" t="str">
        <f>"Trad IRN"</f>
        <v>Trad IRN</v>
      </c>
      <c r="J5745" t="s">
        <v>43</v>
      </c>
      <c r="K5745" t="s">
        <v>44</v>
      </c>
      <c r="L5745" t="s">
        <v>45</v>
      </c>
      <c r="M5745" t="s">
        <v>46</v>
      </c>
      <c r="N5745" t="str">
        <f t="shared" si="567"/>
        <v>08/18/2022</v>
      </c>
      <c r="O5745" t="str">
        <f>"12/31/2500"</f>
        <v>12/31/2500</v>
      </c>
      <c r="P5745">
        <v>1</v>
      </c>
      <c r="Q5745">
        <v>1</v>
      </c>
      <c r="S5745">
        <v>1</v>
      </c>
      <c r="T5745">
        <v>1</v>
      </c>
      <c r="U5745">
        <v>0</v>
      </c>
      <c r="V5745" t="str">
        <f>"Trad IRN"</f>
        <v>Trad IRN</v>
      </c>
      <c r="W5745">
        <v>100</v>
      </c>
      <c r="X5745" t="s">
        <v>47</v>
      </c>
      <c r="Z5745" t="s">
        <v>47</v>
      </c>
      <c r="AB5745" t="str">
        <f>"07"</f>
        <v>07</v>
      </c>
      <c r="AC5745" t="s">
        <v>48</v>
      </c>
      <c r="AD5745" t="s">
        <v>49</v>
      </c>
      <c r="AE5745" t="s">
        <v>50</v>
      </c>
      <c r="AF5745">
        <v>0</v>
      </c>
      <c r="AG5745" t="s">
        <v>56</v>
      </c>
      <c r="AH5745" t="str">
        <f>"Trad IRN"</f>
        <v>Trad IRN</v>
      </c>
      <c r="AI5745" t="str">
        <f>"Bldg IRN"</f>
        <v>Bldg IRN</v>
      </c>
      <c r="AJ5745" t="s">
        <v>48</v>
      </c>
      <c r="AK5745" t="s">
        <v>48</v>
      </c>
      <c r="AL5745" t="s">
        <v>53</v>
      </c>
      <c r="AM5745">
        <v>1140.92</v>
      </c>
      <c r="AN5745">
        <v>1140.92</v>
      </c>
      <c r="AO5745">
        <v>15</v>
      </c>
    </row>
    <row r="5746" spans="1:41" x14ac:dyDescent="0.3">
      <c r="A5746" t="str">
        <f>"Trad IRN"</f>
        <v>Trad IRN</v>
      </c>
      <c r="B5746" t="str">
        <f>"Bldg IRN"</f>
        <v>Bldg IRN</v>
      </c>
      <c r="C5746" t="s">
        <v>41</v>
      </c>
      <c r="D5746" t="s">
        <v>3</v>
      </c>
      <c r="E5746" t="s">
        <v>80</v>
      </c>
      <c r="F5746" t="s">
        <v>81</v>
      </c>
      <c r="G5746" t="s">
        <v>82</v>
      </c>
      <c r="H5746" t="s">
        <v>83</v>
      </c>
      <c r="I5746" t="str">
        <f>"Trad IRN"</f>
        <v>Trad IRN</v>
      </c>
      <c r="J5746" t="s">
        <v>43</v>
      </c>
      <c r="K5746" t="s">
        <v>44</v>
      </c>
      <c r="L5746" t="s">
        <v>45</v>
      </c>
      <c r="M5746" t="s">
        <v>46</v>
      </c>
      <c r="N5746" t="str">
        <f t="shared" si="567"/>
        <v>08/18/2022</v>
      </c>
      <c r="O5746" t="str">
        <f>"01/01/2023"</f>
        <v>01/01/2023</v>
      </c>
      <c r="P5746">
        <v>0.46941100000000002</v>
      </c>
      <c r="Q5746">
        <v>0.46941100000000002</v>
      </c>
      <c r="R5746">
        <v>0.46941100000000002</v>
      </c>
      <c r="S5746">
        <v>0</v>
      </c>
      <c r="T5746">
        <v>0.46941100000000002</v>
      </c>
      <c r="U5746">
        <v>0</v>
      </c>
      <c r="V5746" t="s">
        <v>84</v>
      </c>
      <c r="W5746">
        <v>100</v>
      </c>
      <c r="X5746" t="s">
        <v>47</v>
      </c>
      <c r="Z5746" t="s">
        <v>47</v>
      </c>
      <c r="AB5746" t="str">
        <f>"06"</f>
        <v>06</v>
      </c>
      <c r="AC5746" t="str">
        <f>"10"</f>
        <v>10</v>
      </c>
      <c r="AD5746" t="str">
        <f>"2"</f>
        <v>2</v>
      </c>
      <c r="AE5746" t="s">
        <v>55</v>
      </c>
      <c r="AF5746">
        <v>0</v>
      </c>
      <c r="AG5746" t="s">
        <v>56</v>
      </c>
      <c r="AH5746" t="str">
        <f>"Trad IRN"</f>
        <v>Trad IRN</v>
      </c>
      <c r="AI5746" t="str">
        <f>"Bldg IRN"</f>
        <v>Bldg IRN</v>
      </c>
      <c r="AJ5746" t="s">
        <v>48</v>
      </c>
      <c r="AK5746" t="s">
        <v>48</v>
      </c>
      <c r="AL5746" t="s">
        <v>53</v>
      </c>
      <c r="AM5746">
        <v>535.55999999999995</v>
      </c>
      <c r="AN5746">
        <v>1140.92</v>
      </c>
      <c r="AO5746">
        <v>15</v>
      </c>
    </row>
    <row r="5747" spans="1:41" x14ac:dyDescent="0.3">
      <c r="A5747" t="str">
        <f>"Trad IRN"</f>
        <v>Trad IRN</v>
      </c>
      <c r="B5747" t="str">
        <f>"Bldg IRN"</f>
        <v>Bldg IRN</v>
      </c>
      <c r="C5747" t="s">
        <v>41</v>
      </c>
      <c r="D5747" t="s">
        <v>3</v>
      </c>
      <c r="E5747" t="s">
        <v>80</v>
      </c>
      <c r="F5747" t="s">
        <v>81</v>
      </c>
      <c r="G5747" t="s">
        <v>82</v>
      </c>
      <c r="H5747" t="s">
        <v>83</v>
      </c>
      <c r="I5747" t="str">
        <f>"Trad IRN"</f>
        <v>Trad IRN</v>
      </c>
      <c r="J5747" t="s">
        <v>43</v>
      </c>
      <c r="K5747" t="s">
        <v>44</v>
      </c>
      <c r="L5747" t="s">
        <v>45</v>
      </c>
      <c r="M5747" t="s">
        <v>46</v>
      </c>
      <c r="N5747" t="str">
        <f t="shared" si="567"/>
        <v>08/18/2022</v>
      </c>
      <c r="O5747" t="str">
        <f>"12/31/2500"</f>
        <v>12/31/2500</v>
      </c>
      <c r="P5747">
        <v>1</v>
      </c>
      <c r="Q5747">
        <v>1</v>
      </c>
      <c r="S5747">
        <v>1</v>
      </c>
      <c r="T5747">
        <v>1</v>
      </c>
      <c r="U5747">
        <v>0</v>
      </c>
      <c r="V5747" t="str">
        <f>"Trad IRN"</f>
        <v>Trad IRN</v>
      </c>
      <c r="W5747">
        <v>100</v>
      </c>
      <c r="X5747" t="s">
        <v>47</v>
      </c>
      <c r="Z5747" t="s">
        <v>47</v>
      </c>
      <c r="AB5747" t="str">
        <f>"07"</f>
        <v>07</v>
      </c>
      <c r="AC5747" t="s">
        <v>48</v>
      </c>
      <c r="AD5747" t="s">
        <v>49</v>
      </c>
      <c r="AE5747" t="s">
        <v>50</v>
      </c>
      <c r="AF5747">
        <v>0</v>
      </c>
      <c r="AG5747" t="s">
        <v>56</v>
      </c>
      <c r="AH5747" t="str">
        <f>"Trad IRN"</f>
        <v>Trad IRN</v>
      </c>
      <c r="AI5747" t="str">
        <f>"Bldg IRN"</f>
        <v>Bldg IRN</v>
      </c>
      <c r="AJ5747" t="s">
        <v>48</v>
      </c>
      <c r="AK5747" t="s">
        <v>48</v>
      </c>
      <c r="AL5747" t="s">
        <v>53</v>
      </c>
      <c r="AM5747">
        <v>1140.92</v>
      </c>
      <c r="AN5747">
        <v>1140.92</v>
      </c>
      <c r="AO5747">
        <v>15</v>
      </c>
    </row>
    <row r="5748" spans="1:41" x14ac:dyDescent="0.3">
      <c r="A5748" t="str">
        <f>"Trad IRN"</f>
        <v>Trad IRN</v>
      </c>
      <c r="B5748" t="str">
        <f>"Bldg IRN"</f>
        <v>Bldg IRN</v>
      </c>
      <c r="C5748" t="s">
        <v>41</v>
      </c>
      <c r="D5748" t="s">
        <v>3</v>
      </c>
      <c r="E5748" t="s">
        <v>80</v>
      </c>
      <c r="F5748" t="s">
        <v>81</v>
      </c>
      <c r="G5748" t="s">
        <v>82</v>
      </c>
      <c r="H5748" t="s">
        <v>83</v>
      </c>
      <c r="I5748" t="str">
        <f>"Trad IRN"</f>
        <v>Trad IRN</v>
      </c>
      <c r="J5748" t="s">
        <v>43</v>
      </c>
      <c r="K5748" t="s">
        <v>44</v>
      </c>
      <c r="L5748" t="s">
        <v>45</v>
      </c>
      <c r="M5748" t="s">
        <v>46</v>
      </c>
      <c r="N5748" t="str">
        <f t="shared" si="567"/>
        <v>08/18/2022</v>
      </c>
      <c r="O5748" t="str">
        <f>"12/31/2500"</f>
        <v>12/31/2500</v>
      </c>
      <c r="P5748">
        <v>1</v>
      </c>
      <c r="Q5748">
        <v>1</v>
      </c>
      <c r="S5748">
        <v>0</v>
      </c>
      <c r="T5748">
        <v>1</v>
      </c>
      <c r="U5748">
        <v>0</v>
      </c>
      <c r="V5748" t="str">
        <f>"Trad IRN"</f>
        <v>Trad IRN</v>
      </c>
      <c r="W5748">
        <v>100</v>
      </c>
      <c r="X5748" t="s">
        <v>47</v>
      </c>
      <c r="Z5748" t="s">
        <v>47</v>
      </c>
      <c r="AB5748" t="str">
        <f>"07"</f>
        <v>07</v>
      </c>
      <c r="AC5748" t="s">
        <v>48</v>
      </c>
      <c r="AD5748" t="s">
        <v>49</v>
      </c>
      <c r="AE5748" t="s">
        <v>55</v>
      </c>
      <c r="AF5748">
        <v>0</v>
      </c>
      <c r="AG5748" t="s">
        <v>56</v>
      </c>
      <c r="AH5748" t="str">
        <f>"Trad IRN"</f>
        <v>Trad IRN</v>
      </c>
      <c r="AI5748" t="str">
        <f>"Bldg IRN"</f>
        <v>Bldg IRN</v>
      </c>
      <c r="AJ5748" t="s">
        <v>48</v>
      </c>
      <c r="AK5748" t="s">
        <v>48</v>
      </c>
      <c r="AL5748" t="s">
        <v>53</v>
      </c>
      <c r="AM5748">
        <v>1140.92</v>
      </c>
      <c r="AN5748">
        <v>1140.92</v>
      </c>
      <c r="AO5748">
        <v>15</v>
      </c>
    </row>
    <row r="5749" spans="1:41" x14ac:dyDescent="0.3">
      <c r="A5749" t="str">
        <f>"Trad IRN"</f>
        <v>Trad IRN</v>
      </c>
      <c r="B5749" t="str">
        <f>"Bldg IRN"</f>
        <v>Bldg IRN</v>
      </c>
      <c r="C5749" t="s">
        <v>41</v>
      </c>
      <c r="D5749" t="s">
        <v>3</v>
      </c>
      <c r="E5749" t="s">
        <v>80</v>
      </c>
      <c r="F5749" t="s">
        <v>81</v>
      </c>
      <c r="G5749" t="s">
        <v>82</v>
      </c>
      <c r="H5749" t="s">
        <v>83</v>
      </c>
      <c r="I5749" t="str">
        <f>"Trad IRN"</f>
        <v>Trad IRN</v>
      </c>
      <c r="J5749" t="s">
        <v>43</v>
      </c>
      <c r="K5749" t="s">
        <v>44</v>
      </c>
      <c r="L5749" t="s">
        <v>45</v>
      </c>
      <c r="M5749" t="s">
        <v>46</v>
      </c>
      <c r="N5749" t="str">
        <f t="shared" si="567"/>
        <v>08/18/2022</v>
      </c>
      <c r="O5749" t="str">
        <f>"12/31/2500"</f>
        <v>12/31/2500</v>
      </c>
      <c r="P5749">
        <v>1</v>
      </c>
      <c r="Q5749">
        <v>1</v>
      </c>
      <c r="S5749">
        <v>1</v>
      </c>
      <c r="T5749">
        <v>1</v>
      </c>
      <c r="U5749">
        <v>0</v>
      </c>
      <c r="V5749" t="str">
        <f>"Trad IRN"</f>
        <v>Trad IRN</v>
      </c>
      <c r="W5749">
        <v>100</v>
      </c>
      <c r="X5749" t="s">
        <v>47</v>
      </c>
      <c r="Z5749" t="s">
        <v>47</v>
      </c>
      <c r="AB5749" t="str">
        <f>"06"</f>
        <v>06</v>
      </c>
      <c r="AC5749" t="s">
        <v>48</v>
      </c>
      <c r="AD5749" t="s">
        <v>49</v>
      </c>
      <c r="AE5749" t="s">
        <v>50</v>
      </c>
      <c r="AF5749">
        <v>0</v>
      </c>
      <c r="AG5749" t="s">
        <v>56</v>
      </c>
      <c r="AH5749" t="str">
        <f>"Trad IRN"</f>
        <v>Trad IRN</v>
      </c>
      <c r="AI5749" t="str">
        <f>"Bldg IRN"</f>
        <v>Bldg IRN</v>
      </c>
      <c r="AJ5749" t="s">
        <v>48</v>
      </c>
      <c r="AK5749" t="s">
        <v>48</v>
      </c>
      <c r="AL5749" t="s">
        <v>53</v>
      </c>
      <c r="AM5749">
        <v>1140.92</v>
      </c>
      <c r="AN5749">
        <v>1140.92</v>
      </c>
      <c r="AO5749">
        <v>15</v>
      </c>
    </row>
    <row r="5750" spans="1:41" x14ac:dyDescent="0.3">
      <c r="A5750" t="str">
        <f>"Trad IRN"</f>
        <v>Trad IRN</v>
      </c>
      <c r="B5750" t="str">
        <f>"Bldg IRN"</f>
        <v>Bldg IRN</v>
      </c>
      <c r="C5750" t="s">
        <v>41</v>
      </c>
      <c r="D5750" t="s">
        <v>3</v>
      </c>
      <c r="E5750" t="s">
        <v>80</v>
      </c>
      <c r="F5750" t="s">
        <v>81</v>
      </c>
      <c r="G5750" t="s">
        <v>82</v>
      </c>
      <c r="H5750" t="s">
        <v>83</v>
      </c>
      <c r="I5750" t="str">
        <f>"Trad IRN"</f>
        <v>Trad IRN</v>
      </c>
      <c r="J5750" t="s">
        <v>43</v>
      </c>
      <c r="K5750" t="s">
        <v>44</v>
      </c>
      <c r="L5750" t="s">
        <v>45</v>
      </c>
      <c r="M5750" t="s">
        <v>46</v>
      </c>
      <c r="N5750" t="str">
        <f t="shared" si="567"/>
        <v>08/18/2022</v>
      </c>
      <c r="O5750" t="str">
        <f>"12/31/2500"</f>
        <v>12/31/2500</v>
      </c>
      <c r="P5750">
        <v>1</v>
      </c>
      <c r="Q5750">
        <v>1</v>
      </c>
      <c r="S5750">
        <v>1</v>
      </c>
      <c r="T5750">
        <v>1</v>
      </c>
      <c r="U5750">
        <v>0</v>
      </c>
      <c r="V5750" t="str">
        <f>"Trad IRN"</f>
        <v>Trad IRN</v>
      </c>
      <c r="W5750">
        <v>100</v>
      </c>
      <c r="X5750" t="s">
        <v>47</v>
      </c>
      <c r="Z5750" t="s">
        <v>47</v>
      </c>
      <c r="AB5750" t="str">
        <f>"07"</f>
        <v>07</v>
      </c>
      <c r="AC5750" t="s">
        <v>48</v>
      </c>
      <c r="AD5750" t="s">
        <v>49</v>
      </c>
      <c r="AE5750" t="s">
        <v>50</v>
      </c>
      <c r="AF5750">
        <v>0</v>
      </c>
      <c r="AG5750" t="s">
        <v>56</v>
      </c>
      <c r="AH5750" t="str">
        <f>"Trad IRN"</f>
        <v>Trad IRN</v>
      </c>
      <c r="AI5750" t="str">
        <f>"Bldg IRN"</f>
        <v>Bldg IRN</v>
      </c>
      <c r="AJ5750" t="s">
        <v>48</v>
      </c>
      <c r="AK5750" t="s">
        <v>48</v>
      </c>
      <c r="AL5750" t="s">
        <v>53</v>
      </c>
      <c r="AM5750">
        <v>1140.92</v>
      </c>
      <c r="AN5750">
        <v>1140.92</v>
      </c>
      <c r="AO5750">
        <v>15</v>
      </c>
    </row>
    <row r="5751" spans="1:41" x14ac:dyDescent="0.3">
      <c r="A5751" t="str">
        <f>"Trad IRN"</f>
        <v>Trad IRN</v>
      </c>
      <c r="B5751" t="str">
        <f>"Bldg IRN"</f>
        <v>Bldg IRN</v>
      </c>
      <c r="C5751" t="s">
        <v>41</v>
      </c>
      <c r="D5751" t="s">
        <v>3</v>
      </c>
      <c r="E5751" t="s">
        <v>80</v>
      </c>
      <c r="F5751" t="s">
        <v>81</v>
      </c>
      <c r="G5751" t="s">
        <v>82</v>
      </c>
      <c r="H5751" t="s">
        <v>83</v>
      </c>
      <c r="I5751" t="str">
        <f>"Trad IRN"</f>
        <v>Trad IRN</v>
      </c>
      <c r="J5751" t="s">
        <v>43</v>
      </c>
      <c r="K5751" t="s">
        <v>44</v>
      </c>
      <c r="L5751" t="s">
        <v>45</v>
      </c>
      <c r="M5751" t="s">
        <v>46</v>
      </c>
      <c r="N5751" t="str">
        <f t="shared" si="567"/>
        <v>08/18/2022</v>
      </c>
      <c r="O5751" t="str">
        <f>"12/31/2500"</f>
        <v>12/31/2500</v>
      </c>
      <c r="P5751">
        <v>1</v>
      </c>
      <c r="Q5751">
        <v>1</v>
      </c>
      <c r="S5751">
        <v>0</v>
      </c>
      <c r="T5751">
        <v>1</v>
      </c>
      <c r="U5751">
        <v>0</v>
      </c>
      <c r="V5751" t="str">
        <f>"Trad IRN"</f>
        <v>Trad IRN</v>
      </c>
      <c r="W5751">
        <v>100</v>
      </c>
      <c r="X5751" t="s">
        <v>47</v>
      </c>
      <c r="Z5751" t="s">
        <v>47</v>
      </c>
      <c r="AB5751" t="str">
        <f>"06"</f>
        <v>06</v>
      </c>
      <c r="AC5751" t="s">
        <v>48</v>
      </c>
      <c r="AD5751" t="s">
        <v>49</v>
      </c>
      <c r="AE5751" t="s">
        <v>50</v>
      </c>
      <c r="AF5751">
        <v>0</v>
      </c>
      <c r="AG5751" t="s">
        <v>56</v>
      </c>
      <c r="AH5751" t="str">
        <f>"Trad IRN"</f>
        <v>Trad IRN</v>
      </c>
      <c r="AI5751" t="str">
        <f>"Bldg IRN"</f>
        <v>Bldg IRN</v>
      </c>
      <c r="AJ5751" t="s">
        <v>48</v>
      </c>
      <c r="AK5751" t="s">
        <v>48</v>
      </c>
      <c r="AL5751" t="s">
        <v>53</v>
      </c>
      <c r="AM5751">
        <v>1140.92</v>
      </c>
      <c r="AN5751">
        <v>1140.92</v>
      </c>
      <c r="AO5751">
        <v>15</v>
      </c>
    </row>
    <row r="5752" spans="1:41" x14ac:dyDescent="0.3">
      <c r="A5752" t="str">
        <f>"Trad IRN"</f>
        <v>Trad IRN</v>
      </c>
      <c r="B5752" t="str">
        <f>"Bldg IRN"</f>
        <v>Bldg IRN</v>
      </c>
      <c r="C5752" t="s">
        <v>41</v>
      </c>
      <c r="D5752" t="s">
        <v>3</v>
      </c>
      <c r="E5752" t="s">
        <v>80</v>
      </c>
      <c r="F5752" t="s">
        <v>81</v>
      </c>
      <c r="G5752" t="s">
        <v>82</v>
      </c>
      <c r="H5752" t="s">
        <v>83</v>
      </c>
      <c r="I5752" t="str">
        <f>"Trad IRN"</f>
        <v>Trad IRN</v>
      </c>
      <c r="J5752" t="s">
        <v>43</v>
      </c>
      <c r="K5752" t="s">
        <v>44</v>
      </c>
      <c r="L5752" t="s">
        <v>45</v>
      </c>
      <c r="M5752" t="s">
        <v>46</v>
      </c>
      <c r="N5752" t="str">
        <f t="shared" si="567"/>
        <v>08/18/2022</v>
      </c>
      <c r="O5752" t="str">
        <f>"10/16/2022"</f>
        <v>10/16/2022</v>
      </c>
      <c r="P5752">
        <v>0.213389</v>
      </c>
      <c r="Q5752">
        <v>0.213389</v>
      </c>
      <c r="S5752">
        <v>0</v>
      </c>
      <c r="T5752">
        <v>0.213389</v>
      </c>
      <c r="U5752">
        <v>0</v>
      </c>
      <c r="V5752" t="str">
        <f>"Trad IRN"</f>
        <v>Trad IRN</v>
      </c>
      <c r="W5752">
        <v>100</v>
      </c>
      <c r="X5752" t="s">
        <v>47</v>
      </c>
      <c r="Z5752" t="s">
        <v>47</v>
      </c>
      <c r="AB5752" t="str">
        <f>"07"</f>
        <v>07</v>
      </c>
      <c r="AC5752" t="s">
        <v>48</v>
      </c>
      <c r="AD5752" t="s">
        <v>49</v>
      </c>
      <c r="AE5752" t="s">
        <v>50</v>
      </c>
      <c r="AF5752">
        <v>0</v>
      </c>
      <c r="AG5752" t="s">
        <v>56</v>
      </c>
      <c r="AH5752" t="str">
        <f>"Trad IRN"</f>
        <v>Trad IRN</v>
      </c>
      <c r="AI5752" t="str">
        <f>"Bldg IRN"</f>
        <v>Bldg IRN</v>
      </c>
      <c r="AJ5752" t="s">
        <v>48</v>
      </c>
      <c r="AK5752" t="s">
        <v>48</v>
      </c>
      <c r="AL5752" t="s">
        <v>53</v>
      </c>
      <c r="AM5752">
        <v>243.46</v>
      </c>
      <c r="AN5752">
        <v>1140.92</v>
      </c>
      <c r="AO5752">
        <v>15</v>
      </c>
    </row>
    <row r="5753" spans="1:41" x14ac:dyDescent="0.3">
      <c r="A5753" t="str">
        <f>"Trad IRN"</f>
        <v>Trad IRN</v>
      </c>
      <c r="B5753" t="str">
        <f>"Bldg IRN"</f>
        <v>Bldg IRN</v>
      </c>
      <c r="C5753" t="s">
        <v>41</v>
      </c>
      <c r="D5753" t="s">
        <v>3</v>
      </c>
      <c r="E5753" t="s">
        <v>80</v>
      </c>
      <c r="F5753" t="s">
        <v>81</v>
      </c>
      <c r="G5753" t="s">
        <v>82</v>
      </c>
      <c r="H5753" t="s">
        <v>83</v>
      </c>
      <c r="I5753" t="str">
        <f>"Trad IRN"</f>
        <v>Trad IRN</v>
      </c>
      <c r="J5753" t="s">
        <v>43</v>
      </c>
      <c r="K5753" t="s">
        <v>44</v>
      </c>
      <c r="L5753" t="s">
        <v>45</v>
      </c>
      <c r="M5753" t="s">
        <v>46</v>
      </c>
      <c r="N5753" t="str">
        <f>"10/17/2022"</f>
        <v>10/17/2022</v>
      </c>
      <c r="O5753" t="str">
        <f t="shared" ref="O5753:O5761" si="568">"12/31/2500"</f>
        <v>12/31/2500</v>
      </c>
      <c r="P5753">
        <v>0.78661099999999995</v>
      </c>
      <c r="Q5753">
        <v>0.78661099999999995</v>
      </c>
      <c r="S5753">
        <v>0</v>
      </c>
      <c r="T5753">
        <v>0.78661099999999995</v>
      </c>
      <c r="U5753">
        <v>0</v>
      </c>
      <c r="V5753" t="str">
        <f>"Trad IRN"</f>
        <v>Trad IRN</v>
      </c>
      <c r="W5753">
        <v>100</v>
      </c>
      <c r="X5753" t="s">
        <v>47</v>
      </c>
      <c r="Z5753" t="s">
        <v>47</v>
      </c>
      <c r="AB5753" t="str">
        <f>"07"</f>
        <v>07</v>
      </c>
      <c r="AC5753" t="s">
        <v>48</v>
      </c>
      <c r="AD5753" t="s">
        <v>49</v>
      </c>
      <c r="AE5753" t="s">
        <v>50</v>
      </c>
      <c r="AF5753">
        <v>0</v>
      </c>
      <c r="AG5753" t="s">
        <v>56</v>
      </c>
      <c r="AH5753" t="str">
        <f>"Trad IRN"</f>
        <v>Trad IRN</v>
      </c>
      <c r="AI5753" t="str">
        <f>"Bldg IRN"</f>
        <v>Bldg IRN</v>
      </c>
      <c r="AJ5753" t="s">
        <v>48</v>
      </c>
      <c r="AK5753" t="s">
        <v>48</v>
      </c>
      <c r="AL5753" t="s">
        <v>53</v>
      </c>
      <c r="AM5753">
        <v>897.46</v>
      </c>
      <c r="AN5753">
        <v>1140.92</v>
      </c>
      <c r="AO5753">
        <v>15</v>
      </c>
    </row>
    <row r="5754" spans="1:41" x14ac:dyDescent="0.3">
      <c r="A5754" t="str">
        <f>"Trad IRN"</f>
        <v>Trad IRN</v>
      </c>
      <c r="B5754" t="str">
        <f>"Bldg IRN"</f>
        <v>Bldg IRN</v>
      </c>
      <c r="C5754" t="s">
        <v>41</v>
      </c>
      <c r="D5754" t="s">
        <v>3</v>
      </c>
      <c r="E5754" t="s">
        <v>80</v>
      </c>
      <c r="F5754" t="s">
        <v>81</v>
      </c>
      <c r="G5754" t="s">
        <v>82</v>
      </c>
      <c r="H5754" t="s">
        <v>83</v>
      </c>
      <c r="I5754" t="str">
        <f>"Trad IRN"</f>
        <v>Trad IRN</v>
      </c>
      <c r="J5754" t="s">
        <v>43</v>
      </c>
      <c r="K5754" t="s">
        <v>44</v>
      </c>
      <c r="L5754" t="s">
        <v>45</v>
      </c>
      <c r="M5754" t="s">
        <v>46</v>
      </c>
      <c r="N5754" t="str">
        <f t="shared" ref="N5754:N5763" si="569">"08/18/2022"</f>
        <v>08/18/2022</v>
      </c>
      <c r="O5754" t="str">
        <f t="shared" si="568"/>
        <v>12/31/2500</v>
      </c>
      <c r="P5754">
        <v>1</v>
      </c>
      <c r="Q5754">
        <v>1</v>
      </c>
      <c r="S5754">
        <v>1</v>
      </c>
      <c r="T5754">
        <v>1</v>
      </c>
      <c r="U5754">
        <v>0</v>
      </c>
      <c r="V5754" t="str">
        <f>"Trad IRN"</f>
        <v>Trad IRN</v>
      </c>
      <c r="W5754">
        <v>100</v>
      </c>
      <c r="X5754" t="s">
        <v>47</v>
      </c>
      <c r="Z5754" t="s">
        <v>47</v>
      </c>
      <c r="AB5754" t="str">
        <f>"07"</f>
        <v>07</v>
      </c>
      <c r="AC5754" t="s">
        <v>48</v>
      </c>
      <c r="AD5754" t="s">
        <v>49</v>
      </c>
      <c r="AE5754" t="s">
        <v>55</v>
      </c>
      <c r="AF5754">
        <v>0</v>
      </c>
      <c r="AG5754" t="s">
        <v>56</v>
      </c>
      <c r="AH5754" t="str">
        <f>"Trad IRN"</f>
        <v>Trad IRN</v>
      </c>
      <c r="AI5754" t="str">
        <f>"Bldg IRN"</f>
        <v>Bldg IRN</v>
      </c>
      <c r="AJ5754" t="s">
        <v>48</v>
      </c>
      <c r="AK5754" t="s">
        <v>48</v>
      </c>
      <c r="AL5754" t="s">
        <v>53</v>
      </c>
      <c r="AM5754">
        <v>1140.92</v>
      </c>
      <c r="AN5754">
        <v>1140.92</v>
      </c>
      <c r="AO5754">
        <v>15</v>
      </c>
    </row>
    <row r="5755" spans="1:41" x14ac:dyDescent="0.3">
      <c r="A5755" t="str">
        <f>"Trad IRN"</f>
        <v>Trad IRN</v>
      </c>
      <c r="B5755" t="str">
        <f>"Bldg IRN"</f>
        <v>Bldg IRN</v>
      </c>
      <c r="C5755" t="s">
        <v>41</v>
      </c>
      <c r="D5755" t="s">
        <v>3</v>
      </c>
      <c r="E5755" t="s">
        <v>80</v>
      </c>
      <c r="F5755" t="s">
        <v>81</v>
      </c>
      <c r="G5755" t="s">
        <v>82</v>
      </c>
      <c r="H5755" t="s">
        <v>83</v>
      </c>
      <c r="I5755" t="str">
        <f>"Trad IRN"</f>
        <v>Trad IRN</v>
      </c>
      <c r="J5755" t="s">
        <v>43</v>
      </c>
      <c r="K5755" t="s">
        <v>44</v>
      </c>
      <c r="L5755" t="s">
        <v>45</v>
      </c>
      <c r="M5755" t="s">
        <v>46</v>
      </c>
      <c r="N5755" t="str">
        <f t="shared" si="569"/>
        <v>08/18/2022</v>
      </c>
      <c r="O5755" t="str">
        <f t="shared" si="568"/>
        <v>12/31/2500</v>
      </c>
      <c r="P5755">
        <v>1</v>
      </c>
      <c r="Q5755">
        <v>1</v>
      </c>
      <c r="R5755">
        <v>1</v>
      </c>
      <c r="S5755">
        <v>0</v>
      </c>
      <c r="T5755">
        <v>1</v>
      </c>
      <c r="U5755">
        <v>0</v>
      </c>
      <c r="V5755" t="str">
        <f>"Trad IRN"</f>
        <v>Trad IRN</v>
      </c>
      <c r="W5755">
        <v>100</v>
      </c>
      <c r="X5755" t="s">
        <v>47</v>
      </c>
      <c r="Z5755" t="s">
        <v>47</v>
      </c>
      <c r="AB5755" t="str">
        <f>"08"</f>
        <v>08</v>
      </c>
      <c r="AC5755" t="str">
        <f>"10"</f>
        <v>10</v>
      </c>
      <c r="AD5755" t="str">
        <f>"2"</f>
        <v>2</v>
      </c>
      <c r="AE5755" t="s">
        <v>55</v>
      </c>
      <c r="AF5755">
        <v>0</v>
      </c>
      <c r="AG5755" t="s">
        <v>56</v>
      </c>
      <c r="AH5755" t="str">
        <f>"Trad IRN"</f>
        <v>Trad IRN</v>
      </c>
      <c r="AI5755" t="str">
        <f>"Bldg IRN"</f>
        <v>Bldg IRN</v>
      </c>
      <c r="AJ5755" t="s">
        <v>48</v>
      </c>
      <c r="AK5755" t="s">
        <v>48</v>
      </c>
      <c r="AL5755" t="s">
        <v>53</v>
      </c>
      <c r="AM5755">
        <v>1140.92</v>
      </c>
      <c r="AN5755">
        <v>1140.92</v>
      </c>
      <c r="AO5755">
        <v>15</v>
      </c>
    </row>
    <row r="5756" spans="1:41" x14ac:dyDescent="0.3">
      <c r="A5756" t="str">
        <f>"Trad IRN"</f>
        <v>Trad IRN</v>
      </c>
      <c r="B5756" t="str">
        <f>"Bldg IRN"</f>
        <v>Bldg IRN</v>
      </c>
      <c r="C5756" t="s">
        <v>41</v>
      </c>
      <c r="D5756" t="s">
        <v>3</v>
      </c>
      <c r="E5756" t="s">
        <v>80</v>
      </c>
      <c r="F5756" t="s">
        <v>81</v>
      </c>
      <c r="G5756" t="s">
        <v>82</v>
      </c>
      <c r="H5756" t="s">
        <v>83</v>
      </c>
      <c r="I5756" t="str">
        <f>"Trad IRN"</f>
        <v>Trad IRN</v>
      </c>
      <c r="J5756" t="s">
        <v>43</v>
      </c>
      <c r="K5756" t="s">
        <v>44</v>
      </c>
      <c r="L5756" t="s">
        <v>45</v>
      </c>
      <c r="M5756" t="s">
        <v>46</v>
      </c>
      <c r="N5756" t="str">
        <f t="shared" si="569"/>
        <v>08/18/2022</v>
      </c>
      <c r="O5756" t="str">
        <f t="shared" si="568"/>
        <v>12/31/2500</v>
      </c>
      <c r="P5756">
        <v>1</v>
      </c>
      <c r="Q5756">
        <v>1</v>
      </c>
      <c r="R5756">
        <v>1</v>
      </c>
      <c r="S5756">
        <v>0</v>
      </c>
      <c r="T5756">
        <v>1</v>
      </c>
      <c r="U5756">
        <v>0</v>
      </c>
      <c r="V5756" t="str">
        <f>"Trad IRN"</f>
        <v>Trad IRN</v>
      </c>
      <c r="W5756">
        <v>100</v>
      </c>
      <c r="X5756" t="s">
        <v>47</v>
      </c>
      <c r="Z5756" t="s">
        <v>47</v>
      </c>
      <c r="AB5756" t="str">
        <f>"06"</f>
        <v>06</v>
      </c>
      <c r="AC5756" t="str">
        <f>"10"</f>
        <v>10</v>
      </c>
      <c r="AD5756" t="str">
        <f>"2"</f>
        <v>2</v>
      </c>
      <c r="AE5756" t="s">
        <v>55</v>
      </c>
      <c r="AF5756">
        <v>0</v>
      </c>
      <c r="AG5756" t="s">
        <v>56</v>
      </c>
      <c r="AH5756" t="str">
        <f>"Trad IRN"</f>
        <v>Trad IRN</v>
      </c>
      <c r="AI5756" t="str">
        <f>"Bldg IRN"</f>
        <v>Bldg IRN</v>
      </c>
      <c r="AJ5756" t="s">
        <v>48</v>
      </c>
      <c r="AK5756" t="s">
        <v>48</v>
      </c>
      <c r="AL5756" t="s">
        <v>53</v>
      </c>
      <c r="AM5756">
        <v>1140.92</v>
      </c>
      <c r="AN5756">
        <v>1140.92</v>
      </c>
      <c r="AO5756">
        <v>15</v>
      </c>
    </row>
    <row r="5757" spans="1:41" x14ac:dyDescent="0.3">
      <c r="A5757" t="str">
        <f>"Trad IRN"</f>
        <v>Trad IRN</v>
      </c>
      <c r="B5757" t="str">
        <f>"Bldg IRN"</f>
        <v>Bldg IRN</v>
      </c>
      <c r="C5757" t="s">
        <v>41</v>
      </c>
      <c r="D5757" t="s">
        <v>3</v>
      </c>
      <c r="E5757" t="s">
        <v>80</v>
      </c>
      <c r="F5757" t="s">
        <v>81</v>
      </c>
      <c r="G5757" t="s">
        <v>82</v>
      </c>
      <c r="H5757" t="s">
        <v>83</v>
      </c>
      <c r="I5757" t="str">
        <f>"Trad IRN"</f>
        <v>Trad IRN</v>
      </c>
      <c r="J5757" t="s">
        <v>43</v>
      </c>
      <c r="K5757" t="s">
        <v>44</v>
      </c>
      <c r="L5757" t="s">
        <v>45</v>
      </c>
      <c r="M5757" t="s">
        <v>46</v>
      </c>
      <c r="N5757" t="str">
        <f t="shared" si="569"/>
        <v>08/18/2022</v>
      </c>
      <c r="O5757" t="str">
        <f t="shared" si="568"/>
        <v>12/31/2500</v>
      </c>
      <c r="P5757">
        <v>1</v>
      </c>
      <c r="Q5757">
        <v>1</v>
      </c>
      <c r="S5757">
        <v>1</v>
      </c>
      <c r="T5757">
        <v>1</v>
      </c>
      <c r="U5757">
        <v>0</v>
      </c>
      <c r="V5757" t="str">
        <f>"Trad IRN"</f>
        <v>Trad IRN</v>
      </c>
      <c r="W5757">
        <v>100</v>
      </c>
      <c r="X5757" t="s">
        <v>47</v>
      </c>
      <c r="Z5757" t="s">
        <v>47</v>
      </c>
      <c r="AB5757" t="str">
        <f>"06"</f>
        <v>06</v>
      </c>
      <c r="AC5757" t="s">
        <v>48</v>
      </c>
      <c r="AD5757" t="s">
        <v>49</v>
      </c>
      <c r="AE5757" t="s">
        <v>50</v>
      </c>
      <c r="AF5757">
        <v>0</v>
      </c>
      <c r="AG5757" t="s">
        <v>56</v>
      </c>
      <c r="AH5757" t="str">
        <f>"Trad IRN"</f>
        <v>Trad IRN</v>
      </c>
      <c r="AI5757" t="str">
        <f>"Bldg IRN"</f>
        <v>Bldg IRN</v>
      </c>
      <c r="AJ5757" t="s">
        <v>48</v>
      </c>
      <c r="AK5757" t="s">
        <v>48</v>
      </c>
      <c r="AL5757" t="s">
        <v>53</v>
      </c>
      <c r="AM5757">
        <v>1140.92</v>
      </c>
      <c r="AN5757">
        <v>1140.92</v>
      </c>
      <c r="AO5757">
        <v>15</v>
      </c>
    </row>
    <row r="5758" spans="1:41" x14ac:dyDescent="0.3">
      <c r="A5758" t="str">
        <f>"Trad IRN"</f>
        <v>Trad IRN</v>
      </c>
      <c r="B5758" t="str">
        <f>"Bldg IRN"</f>
        <v>Bldg IRN</v>
      </c>
      <c r="C5758" t="s">
        <v>41</v>
      </c>
      <c r="D5758" t="s">
        <v>3</v>
      </c>
      <c r="E5758" t="s">
        <v>80</v>
      </c>
      <c r="F5758" t="s">
        <v>81</v>
      </c>
      <c r="G5758" t="s">
        <v>82</v>
      </c>
      <c r="H5758" t="s">
        <v>83</v>
      </c>
      <c r="I5758" t="str">
        <f>"Trad IRN"</f>
        <v>Trad IRN</v>
      </c>
      <c r="J5758" t="s">
        <v>43</v>
      </c>
      <c r="K5758" t="s">
        <v>44</v>
      </c>
      <c r="L5758" t="s">
        <v>45</v>
      </c>
      <c r="M5758" t="s">
        <v>46</v>
      </c>
      <c r="N5758" t="str">
        <f t="shared" si="569"/>
        <v>08/18/2022</v>
      </c>
      <c r="O5758" t="str">
        <f t="shared" si="568"/>
        <v>12/31/2500</v>
      </c>
      <c r="P5758">
        <v>1</v>
      </c>
      <c r="Q5758">
        <v>1</v>
      </c>
      <c r="S5758">
        <v>1</v>
      </c>
      <c r="T5758">
        <v>1</v>
      </c>
      <c r="U5758">
        <v>0</v>
      </c>
      <c r="V5758" t="str">
        <f>"Trad IRN"</f>
        <v>Trad IRN</v>
      </c>
      <c r="W5758">
        <v>100</v>
      </c>
      <c r="X5758" t="s">
        <v>47</v>
      </c>
      <c r="Z5758" t="s">
        <v>47</v>
      </c>
      <c r="AB5758" t="str">
        <f>"07"</f>
        <v>07</v>
      </c>
      <c r="AC5758" t="s">
        <v>48</v>
      </c>
      <c r="AD5758" t="s">
        <v>49</v>
      </c>
      <c r="AE5758" t="s">
        <v>50</v>
      </c>
      <c r="AF5758">
        <v>0</v>
      </c>
      <c r="AG5758" t="s">
        <v>56</v>
      </c>
      <c r="AH5758" t="str">
        <f>"Trad IRN"</f>
        <v>Trad IRN</v>
      </c>
      <c r="AI5758" t="str">
        <f>"Bldg IRN"</f>
        <v>Bldg IRN</v>
      </c>
      <c r="AJ5758" t="s">
        <v>48</v>
      </c>
      <c r="AK5758" t="s">
        <v>48</v>
      </c>
      <c r="AL5758" t="s">
        <v>53</v>
      </c>
      <c r="AM5758">
        <v>1140.92</v>
      </c>
      <c r="AN5758">
        <v>1140.92</v>
      </c>
      <c r="AO5758">
        <v>15</v>
      </c>
    </row>
    <row r="5759" spans="1:41" x14ac:dyDescent="0.3">
      <c r="A5759" t="str">
        <f>"Trad IRN"</f>
        <v>Trad IRN</v>
      </c>
      <c r="B5759" t="str">
        <f>"Bldg IRN"</f>
        <v>Bldg IRN</v>
      </c>
      <c r="C5759" t="s">
        <v>41</v>
      </c>
      <c r="D5759" t="s">
        <v>3</v>
      </c>
      <c r="E5759" t="s">
        <v>80</v>
      </c>
      <c r="F5759" t="s">
        <v>81</v>
      </c>
      <c r="G5759" t="s">
        <v>82</v>
      </c>
      <c r="H5759" t="s">
        <v>83</v>
      </c>
      <c r="I5759" t="str">
        <f>"Trad IRN"</f>
        <v>Trad IRN</v>
      </c>
      <c r="J5759" t="s">
        <v>43</v>
      </c>
      <c r="K5759" t="s">
        <v>44</v>
      </c>
      <c r="L5759" t="s">
        <v>45</v>
      </c>
      <c r="M5759" t="s">
        <v>46</v>
      </c>
      <c r="N5759" t="str">
        <f t="shared" si="569"/>
        <v>08/18/2022</v>
      </c>
      <c r="O5759" t="str">
        <f t="shared" si="568"/>
        <v>12/31/2500</v>
      </c>
      <c r="P5759">
        <v>1</v>
      </c>
      <c r="Q5759">
        <v>1</v>
      </c>
      <c r="S5759">
        <v>0</v>
      </c>
      <c r="T5759">
        <v>1</v>
      </c>
      <c r="U5759">
        <v>0</v>
      </c>
      <c r="V5759" t="str">
        <f>"Trad IRN"</f>
        <v>Trad IRN</v>
      </c>
      <c r="W5759">
        <v>100</v>
      </c>
      <c r="X5759" t="s">
        <v>47</v>
      </c>
      <c r="Z5759" t="s">
        <v>47</v>
      </c>
      <c r="AB5759" t="str">
        <f>"08"</f>
        <v>08</v>
      </c>
      <c r="AC5759" t="s">
        <v>48</v>
      </c>
      <c r="AD5759" t="s">
        <v>49</v>
      </c>
      <c r="AE5759" t="s">
        <v>50</v>
      </c>
      <c r="AF5759">
        <v>0</v>
      </c>
      <c r="AG5759" t="s">
        <v>56</v>
      </c>
      <c r="AH5759" t="str">
        <f>"Trad IRN"</f>
        <v>Trad IRN</v>
      </c>
      <c r="AI5759" t="str">
        <f>"Bldg IRN"</f>
        <v>Bldg IRN</v>
      </c>
      <c r="AJ5759" t="s">
        <v>48</v>
      </c>
      <c r="AK5759" t="s">
        <v>48</v>
      </c>
      <c r="AL5759" t="s">
        <v>53</v>
      </c>
      <c r="AM5759">
        <v>1140.92</v>
      </c>
      <c r="AN5759">
        <v>1140.92</v>
      </c>
      <c r="AO5759">
        <v>15</v>
      </c>
    </row>
    <row r="5760" spans="1:41" x14ac:dyDescent="0.3">
      <c r="A5760" t="str">
        <f>"Trad IRN"</f>
        <v>Trad IRN</v>
      </c>
      <c r="B5760" t="str">
        <f>"Bldg IRN"</f>
        <v>Bldg IRN</v>
      </c>
      <c r="C5760" t="s">
        <v>41</v>
      </c>
      <c r="D5760" t="s">
        <v>3</v>
      </c>
      <c r="E5760" t="s">
        <v>80</v>
      </c>
      <c r="F5760" t="s">
        <v>81</v>
      </c>
      <c r="G5760" t="s">
        <v>82</v>
      </c>
      <c r="H5760" t="s">
        <v>83</v>
      </c>
      <c r="I5760" t="str">
        <f>"Trad IRN"</f>
        <v>Trad IRN</v>
      </c>
      <c r="J5760" t="s">
        <v>43</v>
      </c>
      <c r="K5760" t="s">
        <v>44</v>
      </c>
      <c r="L5760" t="s">
        <v>45</v>
      </c>
      <c r="M5760" t="s">
        <v>46</v>
      </c>
      <c r="N5760" t="str">
        <f t="shared" si="569"/>
        <v>08/18/2022</v>
      </c>
      <c r="O5760" t="str">
        <f t="shared" si="568"/>
        <v>12/31/2500</v>
      </c>
      <c r="P5760">
        <v>1</v>
      </c>
      <c r="Q5760">
        <v>1</v>
      </c>
      <c r="S5760">
        <v>0</v>
      </c>
      <c r="T5760">
        <v>1</v>
      </c>
      <c r="U5760">
        <v>0</v>
      </c>
      <c r="V5760" t="str">
        <f>"Trad IRN"</f>
        <v>Trad IRN</v>
      </c>
      <c r="W5760">
        <v>100</v>
      </c>
      <c r="X5760" t="s">
        <v>47</v>
      </c>
      <c r="Z5760" t="s">
        <v>47</v>
      </c>
      <c r="AB5760" t="str">
        <f>"06"</f>
        <v>06</v>
      </c>
      <c r="AC5760" t="s">
        <v>48</v>
      </c>
      <c r="AD5760" t="s">
        <v>49</v>
      </c>
      <c r="AE5760" t="s">
        <v>50</v>
      </c>
      <c r="AF5760">
        <v>0</v>
      </c>
      <c r="AG5760" t="s">
        <v>56</v>
      </c>
      <c r="AH5760" t="str">
        <f>"Trad IRN"</f>
        <v>Trad IRN</v>
      </c>
      <c r="AI5760" t="str">
        <f>"Bldg IRN"</f>
        <v>Bldg IRN</v>
      </c>
      <c r="AJ5760" t="s">
        <v>48</v>
      </c>
      <c r="AK5760" t="s">
        <v>48</v>
      </c>
      <c r="AL5760" t="s">
        <v>53</v>
      </c>
      <c r="AM5760">
        <v>1140.92</v>
      </c>
      <c r="AN5760">
        <v>1140.92</v>
      </c>
      <c r="AO5760">
        <v>15</v>
      </c>
    </row>
    <row r="5761" spans="1:41" x14ac:dyDescent="0.3">
      <c r="A5761" t="str">
        <f>"Trad IRN"</f>
        <v>Trad IRN</v>
      </c>
      <c r="B5761" t="str">
        <f>"Bldg IRN"</f>
        <v>Bldg IRN</v>
      </c>
      <c r="C5761" t="s">
        <v>41</v>
      </c>
      <c r="D5761" t="s">
        <v>3</v>
      </c>
      <c r="E5761" t="s">
        <v>80</v>
      </c>
      <c r="F5761" t="s">
        <v>81</v>
      </c>
      <c r="G5761" t="s">
        <v>82</v>
      </c>
      <c r="H5761" t="s">
        <v>83</v>
      </c>
      <c r="I5761" t="str">
        <f>"Trad IRN"</f>
        <v>Trad IRN</v>
      </c>
      <c r="J5761" t="s">
        <v>43</v>
      </c>
      <c r="K5761" t="s">
        <v>44</v>
      </c>
      <c r="L5761" t="s">
        <v>45</v>
      </c>
      <c r="M5761" t="s">
        <v>46</v>
      </c>
      <c r="N5761" t="str">
        <f t="shared" si="569"/>
        <v>08/18/2022</v>
      </c>
      <c r="O5761" t="str">
        <f t="shared" si="568"/>
        <v>12/31/2500</v>
      </c>
      <c r="P5761">
        <v>1</v>
      </c>
      <c r="Q5761">
        <v>1</v>
      </c>
      <c r="S5761">
        <v>0</v>
      </c>
      <c r="T5761">
        <v>1</v>
      </c>
      <c r="U5761">
        <v>0</v>
      </c>
      <c r="V5761" t="str">
        <f>"Trad IRN"</f>
        <v>Trad IRN</v>
      </c>
      <c r="W5761">
        <v>100</v>
      </c>
      <c r="X5761" t="s">
        <v>47</v>
      </c>
      <c r="Z5761" t="s">
        <v>47</v>
      </c>
      <c r="AB5761" t="str">
        <f>"06"</f>
        <v>06</v>
      </c>
      <c r="AC5761" t="s">
        <v>48</v>
      </c>
      <c r="AD5761" t="s">
        <v>49</v>
      </c>
      <c r="AE5761" t="s">
        <v>55</v>
      </c>
      <c r="AF5761">
        <v>0</v>
      </c>
      <c r="AG5761" t="s">
        <v>56</v>
      </c>
      <c r="AH5761" t="str">
        <f>"Trad IRN"</f>
        <v>Trad IRN</v>
      </c>
      <c r="AI5761" t="str">
        <f>"Bldg IRN"</f>
        <v>Bldg IRN</v>
      </c>
      <c r="AJ5761" t="s">
        <v>48</v>
      </c>
      <c r="AK5761" t="s">
        <v>48</v>
      </c>
      <c r="AL5761" t="s">
        <v>53</v>
      </c>
      <c r="AM5761">
        <v>1140.92</v>
      </c>
      <c r="AN5761">
        <v>1140.92</v>
      </c>
      <c r="AO5761">
        <v>15</v>
      </c>
    </row>
    <row r="5762" spans="1:41" x14ac:dyDescent="0.3">
      <c r="A5762" t="str">
        <f>"Trad IRN"</f>
        <v>Trad IRN</v>
      </c>
      <c r="B5762" t="str">
        <f>"Bldg IRN"</f>
        <v>Bldg IRN</v>
      </c>
      <c r="C5762" t="s">
        <v>41</v>
      </c>
      <c r="D5762" t="s">
        <v>3</v>
      </c>
      <c r="E5762" t="s">
        <v>80</v>
      </c>
      <c r="F5762" t="s">
        <v>81</v>
      </c>
      <c r="G5762" t="s">
        <v>82</v>
      </c>
      <c r="H5762" t="s">
        <v>83</v>
      </c>
      <c r="I5762" t="str">
        <f>"Trad IRN"</f>
        <v>Trad IRN</v>
      </c>
      <c r="J5762" t="s">
        <v>43</v>
      </c>
      <c r="K5762" t="s">
        <v>44</v>
      </c>
      <c r="L5762" t="s">
        <v>45</v>
      </c>
      <c r="M5762" t="s">
        <v>46</v>
      </c>
      <c r="N5762" t="str">
        <f t="shared" si="569"/>
        <v>08/18/2022</v>
      </c>
      <c r="O5762" t="str">
        <f>"10/14/2022"</f>
        <v>10/14/2022</v>
      </c>
      <c r="P5762">
        <v>0.18138099999999999</v>
      </c>
      <c r="Q5762">
        <v>0.18138099999999999</v>
      </c>
      <c r="R5762">
        <v>0.18138099999999999</v>
      </c>
      <c r="S5762">
        <v>0</v>
      </c>
      <c r="T5762">
        <v>0.18138099999999999</v>
      </c>
      <c r="U5762">
        <v>0</v>
      </c>
      <c r="V5762" t="str">
        <f>"Trad IRN"</f>
        <v>Trad IRN</v>
      </c>
      <c r="W5762">
        <v>85</v>
      </c>
      <c r="X5762" t="s">
        <v>47</v>
      </c>
      <c r="Z5762" t="s">
        <v>47</v>
      </c>
      <c r="AB5762" t="str">
        <f>"08"</f>
        <v>08</v>
      </c>
      <c r="AC5762" t="str">
        <f>"15"</f>
        <v>15</v>
      </c>
      <c r="AD5762" t="str">
        <f>"2"</f>
        <v>2</v>
      </c>
      <c r="AE5762" t="s">
        <v>50</v>
      </c>
      <c r="AF5762">
        <v>0</v>
      </c>
      <c r="AG5762" t="s">
        <v>56</v>
      </c>
      <c r="AH5762" t="str">
        <f>"Trad IRN"</f>
        <v>Trad IRN</v>
      </c>
      <c r="AI5762" t="str">
        <f>"Bldg IRN"</f>
        <v>Bldg IRN</v>
      </c>
      <c r="AJ5762" t="s">
        <v>48</v>
      </c>
      <c r="AK5762" t="s">
        <v>48</v>
      </c>
      <c r="AL5762" t="s">
        <v>53</v>
      </c>
      <c r="AM5762">
        <v>206.94</v>
      </c>
      <c r="AN5762">
        <v>1140.92</v>
      </c>
      <c r="AO5762">
        <v>15</v>
      </c>
    </row>
    <row r="5763" spans="1:41" x14ac:dyDescent="0.3">
      <c r="A5763" t="str">
        <f>"Trad IRN"</f>
        <v>Trad IRN</v>
      </c>
      <c r="B5763" t="str">
        <f>"Bldg IRN"</f>
        <v>Bldg IRN</v>
      </c>
      <c r="C5763" t="s">
        <v>41</v>
      </c>
      <c r="D5763" t="s">
        <v>3</v>
      </c>
      <c r="E5763" t="s">
        <v>80</v>
      </c>
      <c r="F5763" t="s">
        <v>81</v>
      </c>
      <c r="G5763" t="s">
        <v>82</v>
      </c>
      <c r="H5763" t="s">
        <v>83</v>
      </c>
      <c r="I5763" t="s">
        <v>8</v>
      </c>
      <c r="J5763" t="s">
        <v>43</v>
      </c>
      <c r="K5763" t="s">
        <v>44</v>
      </c>
      <c r="L5763" t="s">
        <v>45</v>
      </c>
      <c r="M5763" t="s">
        <v>46</v>
      </c>
      <c r="N5763" t="str">
        <f t="shared" si="569"/>
        <v>08/18/2022</v>
      </c>
      <c r="O5763" t="str">
        <f>"10/13/2022"</f>
        <v>10/13/2022</v>
      </c>
      <c r="P5763">
        <v>3.2007000000000001E-2</v>
      </c>
      <c r="Q5763">
        <v>3.2007000000000001E-2</v>
      </c>
      <c r="R5763">
        <v>3.2007000000000001E-2</v>
      </c>
      <c r="S5763">
        <v>0</v>
      </c>
      <c r="T5763">
        <v>1.9473000000000001E-2</v>
      </c>
      <c r="U5763">
        <v>1.2534E-2</v>
      </c>
      <c r="V5763" t="str">
        <f>"Trad IRN"</f>
        <v>Trad IRN</v>
      </c>
      <c r="W5763">
        <v>15</v>
      </c>
      <c r="X5763" t="s">
        <v>47</v>
      </c>
      <c r="Z5763" t="s">
        <v>47</v>
      </c>
      <c r="AB5763" t="str">
        <f>"08"</f>
        <v>08</v>
      </c>
      <c r="AC5763" t="str">
        <f>"15"</f>
        <v>15</v>
      </c>
      <c r="AD5763" t="str">
        <f>"2"</f>
        <v>2</v>
      </c>
      <c r="AE5763" t="s">
        <v>50</v>
      </c>
      <c r="AF5763">
        <v>0</v>
      </c>
      <c r="AG5763" t="s">
        <v>51</v>
      </c>
      <c r="AH5763" t="str">
        <f>"Trad IRN"</f>
        <v>Trad IRN</v>
      </c>
      <c r="AI5763" t="str">
        <f>"Bldg IRN"</f>
        <v>Bldg IRN</v>
      </c>
      <c r="AJ5763" t="s">
        <v>48</v>
      </c>
      <c r="AK5763" t="s">
        <v>48</v>
      </c>
      <c r="AL5763" t="s">
        <v>53</v>
      </c>
      <c r="AM5763">
        <v>36.24</v>
      </c>
      <c r="AN5763">
        <v>1132.3</v>
      </c>
      <c r="AO5763">
        <v>15</v>
      </c>
    </row>
    <row r="5764" spans="1:41" x14ac:dyDescent="0.3">
      <c r="A5764" t="str">
        <f>"Trad IRN"</f>
        <v>Trad IRN</v>
      </c>
      <c r="B5764" t="str">
        <f>"Bldg IRN"</f>
        <v>Bldg IRN</v>
      </c>
      <c r="C5764" t="s">
        <v>41</v>
      </c>
      <c r="D5764" t="s">
        <v>3</v>
      </c>
      <c r="E5764" t="s">
        <v>80</v>
      </c>
      <c r="F5764" t="s">
        <v>81</v>
      </c>
      <c r="G5764" t="s">
        <v>82</v>
      </c>
      <c r="H5764" t="s">
        <v>83</v>
      </c>
      <c r="I5764" t="str">
        <f>"Trad IRN"</f>
        <v>Trad IRN</v>
      </c>
      <c r="J5764" t="s">
        <v>43</v>
      </c>
      <c r="K5764" t="s">
        <v>44</v>
      </c>
      <c r="L5764" t="s">
        <v>45</v>
      </c>
      <c r="M5764" t="s">
        <v>46</v>
      </c>
      <c r="N5764" t="str">
        <f>"10/15/2022"</f>
        <v>10/15/2022</v>
      </c>
      <c r="O5764" t="str">
        <f>"01/01/2023"</f>
        <v>01/01/2023</v>
      </c>
      <c r="P5764">
        <v>0.256021</v>
      </c>
      <c r="Q5764">
        <v>0.256021</v>
      </c>
      <c r="R5764">
        <v>0.256021</v>
      </c>
      <c r="S5764">
        <v>0</v>
      </c>
      <c r="T5764">
        <v>0.256021</v>
      </c>
      <c r="U5764">
        <v>0</v>
      </c>
      <c r="V5764" t="str">
        <f>"Trad IRN"</f>
        <v>Trad IRN</v>
      </c>
      <c r="W5764">
        <v>100</v>
      </c>
      <c r="X5764" t="s">
        <v>47</v>
      </c>
      <c r="Z5764" t="s">
        <v>47</v>
      </c>
      <c r="AB5764" t="str">
        <f>"08"</f>
        <v>08</v>
      </c>
      <c r="AC5764" t="str">
        <f>"15"</f>
        <v>15</v>
      </c>
      <c r="AD5764" t="str">
        <f>"2"</f>
        <v>2</v>
      </c>
      <c r="AE5764" t="s">
        <v>50</v>
      </c>
      <c r="AF5764">
        <v>0</v>
      </c>
      <c r="AG5764" t="s">
        <v>56</v>
      </c>
      <c r="AH5764" t="str">
        <f>"Trad IRN"</f>
        <v>Trad IRN</v>
      </c>
      <c r="AI5764" t="str">
        <f>"Bldg IRN"</f>
        <v>Bldg IRN</v>
      </c>
      <c r="AJ5764" t="s">
        <v>48</v>
      </c>
      <c r="AK5764" t="s">
        <v>48</v>
      </c>
      <c r="AL5764" t="s">
        <v>53</v>
      </c>
      <c r="AM5764">
        <v>292.10000000000002</v>
      </c>
      <c r="AN5764">
        <v>1140.92</v>
      </c>
      <c r="AO5764">
        <v>15</v>
      </c>
    </row>
    <row r="5765" spans="1:41" x14ac:dyDescent="0.3">
      <c r="A5765" t="str">
        <f>"Trad IRN"</f>
        <v>Trad IRN</v>
      </c>
      <c r="B5765" t="str">
        <f>"Bldg IRN"</f>
        <v>Bldg IRN</v>
      </c>
      <c r="C5765" t="s">
        <v>41</v>
      </c>
      <c r="D5765" t="s">
        <v>3</v>
      </c>
      <c r="E5765" t="s">
        <v>80</v>
      </c>
      <c r="F5765" t="s">
        <v>81</v>
      </c>
      <c r="G5765" t="s">
        <v>82</v>
      </c>
      <c r="H5765" t="s">
        <v>83</v>
      </c>
      <c r="I5765" t="str">
        <f>"Trad IRN"</f>
        <v>Trad IRN</v>
      </c>
      <c r="J5765" t="s">
        <v>43</v>
      </c>
      <c r="K5765" t="s">
        <v>44</v>
      </c>
      <c r="L5765" t="s">
        <v>45</v>
      </c>
      <c r="M5765" t="s">
        <v>46</v>
      </c>
      <c r="N5765" t="str">
        <f t="shared" ref="N5765:N5773" si="570">"08/18/2022"</f>
        <v>08/18/2022</v>
      </c>
      <c r="O5765" t="str">
        <f t="shared" ref="O5765:O5772" si="571">"12/31/2500"</f>
        <v>12/31/2500</v>
      </c>
      <c r="P5765">
        <v>1</v>
      </c>
      <c r="Q5765">
        <v>1</v>
      </c>
      <c r="S5765">
        <v>1</v>
      </c>
      <c r="T5765">
        <v>1</v>
      </c>
      <c r="U5765">
        <v>0</v>
      </c>
      <c r="V5765" t="str">
        <f>"Trad IRN"</f>
        <v>Trad IRN</v>
      </c>
      <c r="W5765">
        <v>100</v>
      </c>
      <c r="X5765" t="s">
        <v>47</v>
      </c>
      <c r="Z5765" t="s">
        <v>47</v>
      </c>
      <c r="AB5765" t="str">
        <f>"08"</f>
        <v>08</v>
      </c>
      <c r="AC5765" t="s">
        <v>48</v>
      </c>
      <c r="AD5765" t="s">
        <v>49</v>
      </c>
      <c r="AE5765" t="s">
        <v>50</v>
      </c>
      <c r="AF5765">
        <v>0</v>
      </c>
      <c r="AG5765" t="s">
        <v>56</v>
      </c>
      <c r="AH5765" t="str">
        <f>"Trad IRN"</f>
        <v>Trad IRN</v>
      </c>
      <c r="AI5765" t="str">
        <f>"Bldg IRN"</f>
        <v>Bldg IRN</v>
      </c>
      <c r="AJ5765" t="s">
        <v>48</v>
      </c>
      <c r="AK5765" t="s">
        <v>48</v>
      </c>
      <c r="AL5765" t="s">
        <v>53</v>
      </c>
      <c r="AM5765">
        <v>1140.92</v>
      </c>
      <c r="AN5765">
        <v>1140.92</v>
      </c>
      <c r="AO5765">
        <v>15</v>
      </c>
    </row>
    <row r="5766" spans="1:41" x14ac:dyDescent="0.3">
      <c r="A5766" t="str">
        <f>"Trad IRN"</f>
        <v>Trad IRN</v>
      </c>
      <c r="B5766" t="str">
        <f>"Bldg IRN"</f>
        <v>Bldg IRN</v>
      </c>
      <c r="C5766" t="s">
        <v>41</v>
      </c>
      <c r="D5766" t="s">
        <v>3</v>
      </c>
      <c r="E5766" t="s">
        <v>80</v>
      </c>
      <c r="F5766" t="s">
        <v>81</v>
      </c>
      <c r="G5766" t="s">
        <v>82</v>
      </c>
      <c r="H5766" t="s">
        <v>83</v>
      </c>
      <c r="I5766" t="str">
        <f>"Trad IRN"</f>
        <v>Trad IRN</v>
      </c>
      <c r="J5766" t="s">
        <v>43</v>
      </c>
      <c r="K5766" t="s">
        <v>44</v>
      </c>
      <c r="L5766" t="s">
        <v>45</v>
      </c>
      <c r="M5766" t="s">
        <v>46</v>
      </c>
      <c r="N5766" t="str">
        <f t="shared" si="570"/>
        <v>08/18/2022</v>
      </c>
      <c r="O5766" t="str">
        <f t="shared" si="571"/>
        <v>12/31/2500</v>
      </c>
      <c r="P5766">
        <v>1</v>
      </c>
      <c r="Q5766">
        <v>1</v>
      </c>
      <c r="S5766">
        <v>1</v>
      </c>
      <c r="T5766">
        <v>1</v>
      </c>
      <c r="U5766">
        <v>0</v>
      </c>
      <c r="V5766" t="str">
        <f>"Trad IRN"</f>
        <v>Trad IRN</v>
      </c>
      <c r="W5766">
        <v>100</v>
      </c>
      <c r="X5766" t="s">
        <v>47</v>
      </c>
      <c r="Z5766" t="s">
        <v>47</v>
      </c>
      <c r="AB5766" t="str">
        <f>"07"</f>
        <v>07</v>
      </c>
      <c r="AC5766" t="s">
        <v>48</v>
      </c>
      <c r="AD5766" t="s">
        <v>49</v>
      </c>
      <c r="AE5766" t="s">
        <v>50</v>
      </c>
      <c r="AF5766">
        <v>0</v>
      </c>
      <c r="AG5766" t="s">
        <v>56</v>
      </c>
      <c r="AH5766" t="str">
        <f>"Trad IRN"</f>
        <v>Trad IRN</v>
      </c>
      <c r="AI5766" t="str">
        <f>"Bldg IRN"</f>
        <v>Bldg IRN</v>
      </c>
      <c r="AJ5766" t="s">
        <v>48</v>
      </c>
      <c r="AK5766" t="s">
        <v>48</v>
      </c>
      <c r="AL5766" t="s">
        <v>53</v>
      </c>
      <c r="AM5766">
        <v>1140.92</v>
      </c>
      <c r="AN5766">
        <v>1140.92</v>
      </c>
      <c r="AO5766">
        <v>15</v>
      </c>
    </row>
    <row r="5767" spans="1:41" x14ac:dyDescent="0.3">
      <c r="A5767" t="str">
        <f>"Trad IRN"</f>
        <v>Trad IRN</v>
      </c>
      <c r="B5767" t="str">
        <f>"Bldg IRN"</f>
        <v>Bldg IRN</v>
      </c>
      <c r="C5767" t="s">
        <v>41</v>
      </c>
      <c r="D5767" t="s">
        <v>3</v>
      </c>
      <c r="E5767" t="s">
        <v>80</v>
      </c>
      <c r="F5767" t="s">
        <v>81</v>
      </c>
      <c r="G5767" t="s">
        <v>82</v>
      </c>
      <c r="H5767" t="s">
        <v>83</v>
      </c>
      <c r="I5767" t="str">
        <f>"Trad IRN"</f>
        <v>Trad IRN</v>
      </c>
      <c r="J5767" t="s">
        <v>43</v>
      </c>
      <c r="K5767" t="s">
        <v>44</v>
      </c>
      <c r="L5767" t="s">
        <v>45</v>
      </c>
      <c r="M5767" t="s">
        <v>46</v>
      </c>
      <c r="N5767" t="str">
        <f t="shared" si="570"/>
        <v>08/18/2022</v>
      </c>
      <c r="O5767" t="str">
        <f t="shared" si="571"/>
        <v>12/31/2500</v>
      </c>
      <c r="P5767">
        <v>1</v>
      </c>
      <c r="Q5767">
        <v>1</v>
      </c>
      <c r="S5767">
        <v>0</v>
      </c>
      <c r="T5767">
        <v>1</v>
      </c>
      <c r="U5767">
        <v>0</v>
      </c>
      <c r="V5767" t="str">
        <f>"Trad IRN"</f>
        <v>Trad IRN</v>
      </c>
      <c r="W5767">
        <v>100</v>
      </c>
      <c r="X5767" t="s">
        <v>47</v>
      </c>
      <c r="Z5767" t="s">
        <v>47</v>
      </c>
      <c r="AB5767" t="str">
        <f>"07"</f>
        <v>07</v>
      </c>
      <c r="AC5767" t="s">
        <v>48</v>
      </c>
      <c r="AD5767" t="s">
        <v>49</v>
      </c>
      <c r="AE5767" t="s">
        <v>50</v>
      </c>
      <c r="AF5767">
        <v>0</v>
      </c>
      <c r="AG5767" t="s">
        <v>56</v>
      </c>
      <c r="AH5767" t="str">
        <f>"Trad IRN"</f>
        <v>Trad IRN</v>
      </c>
      <c r="AI5767" t="str">
        <f>"Bldg IRN"</f>
        <v>Bldg IRN</v>
      </c>
      <c r="AJ5767" t="s">
        <v>48</v>
      </c>
      <c r="AK5767" t="s">
        <v>48</v>
      </c>
      <c r="AL5767" t="s">
        <v>53</v>
      </c>
      <c r="AM5767">
        <v>1140.92</v>
      </c>
      <c r="AN5767">
        <v>1140.92</v>
      </c>
      <c r="AO5767">
        <v>15</v>
      </c>
    </row>
    <row r="5768" spans="1:41" x14ac:dyDescent="0.3">
      <c r="A5768" t="str">
        <f>"Trad IRN"</f>
        <v>Trad IRN</v>
      </c>
      <c r="B5768" t="str">
        <f>"Bldg IRN"</f>
        <v>Bldg IRN</v>
      </c>
      <c r="C5768" t="s">
        <v>41</v>
      </c>
      <c r="D5768" t="s">
        <v>3</v>
      </c>
      <c r="E5768" t="s">
        <v>80</v>
      </c>
      <c r="F5768" t="s">
        <v>81</v>
      </c>
      <c r="G5768" t="s">
        <v>82</v>
      </c>
      <c r="H5768" t="s">
        <v>83</v>
      </c>
      <c r="I5768" t="str">
        <f>"Trad IRN"</f>
        <v>Trad IRN</v>
      </c>
      <c r="J5768" t="s">
        <v>43</v>
      </c>
      <c r="K5768" t="s">
        <v>44</v>
      </c>
      <c r="L5768" t="s">
        <v>45</v>
      </c>
      <c r="M5768" t="s">
        <v>46</v>
      </c>
      <c r="N5768" t="str">
        <f t="shared" si="570"/>
        <v>08/18/2022</v>
      </c>
      <c r="O5768" t="str">
        <f t="shared" si="571"/>
        <v>12/31/2500</v>
      </c>
      <c r="P5768">
        <v>1</v>
      </c>
      <c r="Q5768">
        <v>1</v>
      </c>
      <c r="S5768">
        <v>1</v>
      </c>
      <c r="T5768">
        <v>1</v>
      </c>
      <c r="U5768">
        <v>0</v>
      </c>
      <c r="V5768" t="str">
        <f>"Trad IRN"</f>
        <v>Trad IRN</v>
      </c>
      <c r="W5768">
        <v>100</v>
      </c>
      <c r="X5768" t="s">
        <v>47</v>
      </c>
      <c r="Z5768" t="s">
        <v>47</v>
      </c>
      <c r="AB5768" t="str">
        <f>"07"</f>
        <v>07</v>
      </c>
      <c r="AC5768" t="s">
        <v>48</v>
      </c>
      <c r="AD5768" t="s">
        <v>49</v>
      </c>
      <c r="AE5768" t="s">
        <v>50</v>
      </c>
      <c r="AF5768">
        <v>0</v>
      </c>
      <c r="AG5768" t="s">
        <v>56</v>
      </c>
      <c r="AH5768" t="str">
        <f>"Trad IRN"</f>
        <v>Trad IRN</v>
      </c>
      <c r="AI5768" t="str">
        <f>"Bldg IRN"</f>
        <v>Bldg IRN</v>
      </c>
      <c r="AJ5768" t="s">
        <v>48</v>
      </c>
      <c r="AK5768" t="s">
        <v>48</v>
      </c>
      <c r="AL5768" t="s">
        <v>53</v>
      </c>
      <c r="AM5768">
        <v>1140.92</v>
      </c>
      <c r="AN5768">
        <v>1140.92</v>
      </c>
      <c r="AO5768">
        <v>15</v>
      </c>
    </row>
    <row r="5769" spans="1:41" x14ac:dyDescent="0.3">
      <c r="A5769" t="str">
        <f>"Trad IRN"</f>
        <v>Trad IRN</v>
      </c>
      <c r="B5769" t="str">
        <f>"Bldg IRN"</f>
        <v>Bldg IRN</v>
      </c>
      <c r="C5769" t="s">
        <v>41</v>
      </c>
      <c r="D5769" t="s">
        <v>3</v>
      </c>
      <c r="E5769" t="s">
        <v>80</v>
      </c>
      <c r="F5769" t="s">
        <v>81</v>
      </c>
      <c r="G5769" t="s">
        <v>82</v>
      </c>
      <c r="H5769" t="s">
        <v>83</v>
      </c>
      <c r="I5769" t="str">
        <f>"Trad IRN"</f>
        <v>Trad IRN</v>
      </c>
      <c r="J5769" t="s">
        <v>43</v>
      </c>
      <c r="K5769" t="s">
        <v>44</v>
      </c>
      <c r="L5769" t="s">
        <v>45</v>
      </c>
      <c r="M5769" t="s">
        <v>46</v>
      </c>
      <c r="N5769" t="str">
        <f t="shared" si="570"/>
        <v>08/18/2022</v>
      </c>
      <c r="O5769" t="str">
        <f t="shared" si="571"/>
        <v>12/31/2500</v>
      </c>
      <c r="P5769">
        <v>1</v>
      </c>
      <c r="Q5769">
        <v>1</v>
      </c>
      <c r="R5769">
        <v>1</v>
      </c>
      <c r="S5769">
        <v>0</v>
      </c>
      <c r="T5769">
        <v>1</v>
      </c>
      <c r="U5769">
        <v>0</v>
      </c>
      <c r="V5769" t="str">
        <f>"Trad IRN"</f>
        <v>Trad IRN</v>
      </c>
      <c r="W5769">
        <v>100</v>
      </c>
      <c r="X5769" t="s">
        <v>47</v>
      </c>
      <c r="Z5769" t="s">
        <v>47</v>
      </c>
      <c r="AB5769" t="str">
        <f>"07"</f>
        <v>07</v>
      </c>
      <c r="AC5769" t="str">
        <f>"10"</f>
        <v>10</v>
      </c>
      <c r="AD5769" t="str">
        <f>"2"</f>
        <v>2</v>
      </c>
      <c r="AE5769" t="s">
        <v>55</v>
      </c>
      <c r="AF5769">
        <v>0</v>
      </c>
      <c r="AG5769" t="s">
        <v>56</v>
      </c>
      <c r="AH5769" t="str">
        <f>"Trad IRN"</f>
        <v>Trad IRN</v>
      </c>
      <c r="AI5769" t="str">
        <f>"Bldg IRN"</f>
        <v>Bldg IRN</v>
      </c>
      <c r="AJ5769" t="s">
        <v>48</v>
      </c>
      <c r="AK5769" t="s">
        <v>48</v>
      </c>
      <c r="AL5769" t="s">
        <v>53</v>
      </c>
      <c r="AM5769">
        <v>1140.92</v>
      </c>
      <c r="AN5769">
        <v>1140.92</v>
      </c>
      <c r="AO5769">
        <v>15</v>
      </c>
    </row>
    <row r="5770" spans="1:41" x14ac:dyDescent="0.3">
      <c r="A5770" t="str">
        <f>"Trad IRN"</f>
        <v>Trad IRN</v>
      </c>
      <c r="B5770" t="str">
        <f>"Bldg IRN"</f>
        <v>Bldg IRN</v>
      </c>
      <c r="C5770" t="s">
        <v>41</v>
      </c>
      <c r="D5770" t="s">
        <v>3</v>
      </c>
      <c r="E5770" t="s">
        <v>80</v>
      </c>
      <c r="F5770" t="s">
        <v>81</v>
      </c>
      <c r="G5770" t="s">
        <v>82</v>
      </c>
      <c r="H5770" t="s">
        <v>83</v>
      </c>
      <c r="I5770" t="str">
        <f>"Trad IRN"</f>
        <v>Trad IRN</v>
      </c>
      <c r="J5770" t="s">
        <v>43</v>
      </c>
      <c r="K5770" t="s">
        <v>44</v>
      </c>
      <c r="L5770" t="s">
        <v>45</v>
      </c>
      <c r="M5770" t="s">
        <v>46</v>
      </c>
      <c r="N5770" t="str">
        <f t="shared" si="570"/>
        <v>08/18/2022</v>
      </c>
      <c r="O5770" t="str">
        <f t="shared" si="571"/>
        <v>12/31/2500</v>
      </c>
      <c r="P5770">
        <v>1</v>
      </c>
      <c r="Q5770">
        <v>1</v>
      </c>
      <c r="S5770">
        <v>0</v>
      </c>
      <c r="T5770">
        <v>1</v>
      </c>
      <c r="U5770">
        <v>0</v>
      </c>
      <c r="V5770" t="str">
        <f>"Trad IRN"</f>
        <v>Trad IRN</v>
      </c>
      <c r="W5770">
        <v>100</v>
      </c>
      <c r="X5770" t="s">
        <v>47</v>
      </c>
      <c r="Z5770" t="s">
        <v>47</v>
      </c>
      <c r="AB5770" t="str">
        <f>"07"</f>
        <v>07</v>
      </c>
      <c r="AC5770" t="s">
        <v>48</v>
      </c>
      <c r="AD5770" t="s">
        <v>49</v>
      </c>
      <c r="AE5770" t="s">
        <v>50</v>
      </c>
      <c r="AF5770">
        <v>0</v>
      </c>
      <c r="AG5770" t="s">
        <v>56</v>
      </c>
      <c r="AH5770" t="str">
        <f>"Trad IRN"</f>
        <v>Trad IRN</v>
      </c>
      <c r="AI5770" t="str">
        <f>"Bldg IRN"</f>
        <v>Bldg IRN</v>
      </c>
      <c r="AJ5770" t="s">
        <v>48</v>
      </c>
      <c r="AK5770" t="s">
        <v>48</v>
      </c>
      <c r="AL5770" t="s">
        <v>53</v>
      </c>
      <c r="AM5770">
        <v>1140.92</v>
      </c>
      <c r="AN5770">
        <v>1140.92</v>
      </c>
      <c r="AO5770">
        <v>15</v>
      </c>
    </row>
    <row r="5771" spans="1:41" x14ac:dyDescent="0.3">
      <c r="A5771" t="str">
        <f>"Trad IRN"</f>
        <v>Trad IRN</v>
      </c>
      <c r="B5771" t="str">
        <f>"Bldg IRN"</f>
        <v>Bldg IRN</v>
      </c>
      <c r="C5771" t="s">
        <v>41</v>
      </c>
      <c r="D5771" t="s">
        <v>3</v>
      </c>
      <c r="E5771" t="s">
        <v>80</v>
      </c>
      <c r="F5771" t="s">
        <v>81</v>
      </c>
      <c r="G5771" t="s">
        <v>82</v>
      </c>
      <c r="H5771" t="s">
        <v>83</v>
      </c>
      <c r="I5771" t="str">
        <f>"Trad IRN"</f>
        <v>Trad IRN</v>
      </c>
      <c r="J5771" t="s">
        <v>43</v>
      </c>
      <c r="K5771" t="s">
        <v>44</v>
      </c>
      <c r="L5771" t="s">
        <v>45</v>
      </c>
      <c r="M5771" t="s">
        <v>59</v>
      </c>
      <c r="N5771" t="str">
        <f t="shared" si="570"/>
        <v>08/18/2022</v>
      </c>
      <c r="O5771" t="str">
        <f t="shared" si="571"/>
        <v>12/31/2500</v>
      </c>
      <c r="P5771">
        <v>1</v>
      </c>
      <c r="Q5771">
        <v>1</v>
      </c>
      <c r="R5771">
        <v>1</v>
      </c>
      <c r="S5771">
        <v>0</v>
      </c>
      <c r="T5771">
        <v>1</v>
      </c>
      <c r="U5771">
        <v>0</v>
      </c>
      <c r="V5771" t="s">
        <v>84</v>
      </c>
      <c r="W5771">
        <v>100</v>
      </c>
      <c r="X5771" t="s">
        <v>47</v>
      </c>
      <c r="Z5771" t="s">
        <v>47</v>
      </c>
      <c r="AB5771" t="str">
        <f>"06"</f>
        <v>06</v>
      </c>
      <c r="AC5771" t="str">
        <f>"15"</f>
        <v>15</v>
      </c>
      <c r="AD5771" t="str">
        <f>"2"</f>
        <v>2</v>
      </c>
      <c r="AE5771" t="s">
        <v>50</v>
      </c>
      <c r="AF5771">
        <v>0</v>
      </c>
      <c r="AG5771" t="s">
        <v>56</v>
      </c>
      <c r="AH5771" t="str">
        <f>"Trad IRN"</f>
        <v>Trad IRN</v>
      </c>
      <c r="AI5771" t="str">
        <f>"Bldg IRN"</f>
        <v>Bldg IRN</v>
      </c>
      <c r="AJ5771" t="s">
        <v>48</v>
      </c>
      <c r="AK5771" t="s">
        <v>48</v>
      </c>
      <c r="AL5771" t="s">
        <v>53</v>
      </c>
      <c r="AM5771">
        <v>1140.92</v>
      </c>
      <c r="AN5771">
        <v>1140.92</v>
      </c>
      <c r="AO5771">
        <v>15</v>
      </c>
    </row>
    <row r="5772" spans="1:41" x14ac:dyDescent="0.3">
      <c r="A5772" t="str">
        <f>"Trad IRN"</f>
        <v>Trad IRN</v>
      </c>
      <c r="B5772" t="str">
        <f>"Bldg IRN"</f>
        <v>Bldg IRN</v>
      </c>
      <c r="C5772" t="s">
        <v>41</v>
      </c>
      <c r="D5772" t="s">
        <v>3</v>
      </c>
      <c r="E5772" t="s">
        <v>80</v>
      </c>
      <c r="F5772" t="s">
        <v>81</v>
      </c>
      <c r="G5772" t="s">
        <v>82</v>
      </c>
      <c r="H5772" t="s">
        <v>83</v>
      </c>
      <c r="I5772" t="str">
        <f>"Trad IRN"</f>
        <v>Trad IRN</v>
      </c>
      <c r="J5772" t="s">
        <v>43</v>
      </c>
      <c r="K5772" t="s">
        <v>44</v>
      </c>
      <c r="L5772" t="s">
        <v>45</v>
      </c>
      <c r="M5772" t="s">
        <v>46</v>
      </c>
      <c r="N5772" t="str">
        <f t="shared" si="570"/>
        <v>08/18/2022</v>
      </c>
      <c r="O5772" t="str">
        <f t="shared" si="571"/>
        <v>12/31/2500</v>
      </c>
      <c r="P5772">
        <v>1</v>
      </c>
      <c r="Q5772">
        <v>1</v>
      </c>
      <c r="S5772">
        <v>0</v>
      </c>
      <c r="T5772">
        <v>1</v>
      </c>
      <c r="U5772">
        <v>0</v>
      </c>
      <c r="V5772" t="str">
        <f>"Trad IRN"</f>
        <v>Trad IRN</v>
      </c>
      <c r="W5772">
        <v>100</v>
      </c>
      <c r="X5772" t="s">
        <v>47</v>
      </c>
      <c r="Z5772" t="s">
        <v>47</v>
      </c>
      <c r="AB5772" t="str">
        <f>"06"</f>
        <v>06</v>
      </c>
      <c r="AC5772" t="s">
        <v>48</v>
      </c>
      <c r="AD5772" t="s">
        <v>49</v>
      </c>
      <c r="AE5772" t="s">
        <v>50</v>
      </c>
      <c r="AF5772">
        <v>0</v>
      </c>
      <c r="AG5772" t="s">
        <v>56</v>
      </c>
      <c r="AH5772" t="str">
        <f>"Trad IRN"</f>
        <v>Trad IRN</v>
      </c>
      <c r="AI5772" t="str">
        <f>"Bldg IRN"</f>
        <v>Bldg IRN</v>
      </c>
      <c r="AJ5772" t="s">
        <v>48</v>
      </c>
      <c r="AK5772" t="s">
        <v>48</v>
      </c>
      <c r="AL5772" t="s">
        <v>53</v>
      </c>
      <c r="AM5772">
        <v>1140.92</v>
      </c>
      <c r="AN5772">
        <v>1140.92</v>
      </c>
      <c r="AO5772">
        <v>15</v>
      </c>
    </row>
    <row r="5773" spans="1:41" x14ac:dyDescent="0.3">
      <c r="A5773" t="str">
        <f>"Trad IRN"</f>
        <v>Trad IRN</v>
      </c>
      <c r="B5773" t="str">
        <f>"Bldg IRN"</f>
        <v>Bldg IRN</v>
      </c>
      <c r="C5773" t="s">
        <v>41</v>
      </c>
      <c r="D5773" t="s">
        <v>3</v>
      </c>
      <c r="E5773" t="s">
        <v>80</v>
      </c>
      <c r="F5773" t="s">
        <v>81</v>
      </c>
      <c r="G5773" t="s">
        <v>82</v>
      </c>
      <c r="H5773" t="s">
        <v>83</v>
      </c>
      <c r="I5773" t="str">
        <f>"Trad IRN"</f>
        <v>Trad IRN</v>
      </c>
      <c r="J5773" t="s">
        <v>43</v>
      </c>
      <c r="K5773" t="s">
        <v>44</v>
      </c>
      <c r="L5773" t="s">
        <v>45</v>
      </c>
      <c r="M5773" t="s">
        <v>46</v>
      </c>
      <c r="N5773" t="str">
        <f t="shared" si="570"/>
        <v>08/18/2022</v>
      </c>
      <c r="O5773" t="str">
        <f>"10/16/2022"</f>
        <v>10/16/2022</v>
      </c>
      <c r="P5773">
        <v>0.213389</v>
      </c>
      <c r="Q5773">
        <v>0.213389</v>
      </c>
      <c r="R5773">
        <v>0.213389</v>
      </c>
      <c r="S5773">
        <v>0</v>
      </c>
      <c r="T5773">
        <v>0.213389</v>
      </c>
      <c r="U5773">
        <v>0</v>
      </c>
      <c r="V5773" t="str">
        <f>"Trad IRN"</f>
        <v>Trad IRN</v>
      </c>
      <c r="W5773">
        <v>100</v>
      </c>
      <c r="X5773" t="s">
        <v>47</v>
      </c>
      <c r="Z5773" t="s">
        <v>47</v>
      </c>
      <c r="AB5773" t="str">
        <f t="shared" ref="AB5773:AB5782" si="572">"08"</f>
        <v>08</v>
      </c>
      <c r="AC5773" t="str">
        <f>"10"</f>
        <v>10</v>
      </c>
      <c r="AD5773" t="str">
        <f>"2"</f>
        <v>2</v>
      </c>
      <c r="AE5773" t="s">
        <v>50</v>
      </c>
      <c r="AF5773">
        <v>0</v>
      </c>
      <c r="AG5773" t="s">
        <v>56</v>
      </c>
      <c r="AH5773" t="str">
        <f>"Trad IRN"</f>
        <v>Trad IRN</v>
      </c>
      <c r="AI5773" t="str">
        <f>"Bldg IRN"</f>
        <v>Bldg IRN</v>
      </c>
      <c r="AJ5773" t="s">
        <v>48</v>
      </c>
      <c r="AK5773" t="s">
        <v>48</v>
      </c>
      <c r="AL5773" t="s">
        <v>53</v>
      </c>
      <c r="AM5773">
        <v>243.46</v>
      </c>
      <c r="AN5773">
        <v>1140.92</v>
      </c>
      <c r="AO5773">
        <v>15</v>
      </c>
    </row>
    <row r="5774" spans="1:41" x14ac:dyDescent="0.3">
      <c r="A5774" t="str">
        <f>"Trad IRN"</f>
        <v>Trad IRN</v>
      </c>
      <c r="B5774" t="str">
        <f>"Bldg IRN"</f>
        <v>Bldg IRN</v>
      </c>
      <c r="C5774" t="s">
        <v>41</v>
      </c>
      <c r="D5774" t="s">
        <v>3</v>
      </c>
      <c r="E5774" t="s">
        <v>80</v>
      </c>
      <c r="F5774" t="s">
        <v>81</v>
      </c>
      <c r="G5774" t="s">
        <v>82</v>
      </c>
      <c r="H5774" t="s">
        <v>83</v>
      </c>
      <c r="I5774" t="str">
        <f>"Trad IRN"</f>
        <v>Trad IRN</v>
      </c>
      <c r="J5774" t="s">
        <v>43</v>
      </c>
      <c r="K5774" t="s">
        <v>44</v>
      </c>
      <c r="L5774" t="s">
        <v>45</v>
      </c>
      <c r="M5774" t="s">
        <v>46</v>
      </c>
      <c r="N5774" t="str">
        <f>"10/17/2022"</f>
        <v>10/17/2022</v>
      </c>
      <c r="O5774" t="str">
        <f>"10/27/2022"</f>
        <v>10/27/2022</v>
      </c>
      <c r="P5774">
        <v>4.4119999999999999E-2</v>
      </c>
      <c r="Q5774">
        <v>4.4119999999999999E-2</v>
      </c>
      <c r="R5774">
        <v>4.4119999999999999E-2</v>
      </c>
      <c r="S5774">
        <v>0</v>
      </c>
      <c r="T5774">
        <v>4.4119999999999999E-2</v>
      </c>
      <c r="U5774">
        <v>0</v>
      </c>
      <c r="V5774" t="str">
        <f>"Trad IRN"</f>
        <v>Trad IRN</v>
      </c>
      <c r="W5774">
        <v>85</v>
      </c>
      <c r="X5774" t="s">
        <v>47</v>
      </c>
      <c r="Z5774" t="s">
        <v>47</v>
      </c>
      <c r="AB5774" t="str">
        <f t="shared" si="572"/>
        <v>08</v>
      </c>
      <c r="AC5774" t="str">
        <f>"10"</f>
        <v>10</v>
      </c>
      <c r="AD5774" t="str">
        <f>"2"</f>
        <v>2</v>
      </c>
      <c r="AE5774" t="s">
        <v>50</v>
      </c>
      <c r="AF5774">
        <v>0</v>
      </c>
      <c r="AG5774" t="s">
        <v>56</v>
      </c>
      <c r="AH5774" t="str">
        <f>"Trad IRN"</f>
        <v>Trad IRN</v>
      </c>
      <c r="AI5774" t="str">
        <f>"Bldg IRN"</f>
        <v>Bldg IRN</v>
      </c>
      <c r="AJ5774" t="s">
        <v>48</v>
      </c>
      <c r="AK5774" t="s">
        <v>48</v>
      </c>
      <c r="AL5774" t="s">
        <v>53</v>
      </c>
      <c r="AM5774">
        <v>50.34</v>
      </c>
      <c r="AN5774">
        <v>1140.92</v>
      </c>
      <c r="AO5774">
        <v>15</v>
      </c>
    </row>
    <row r="5775" spans="1:41" x14ac:dyDescent="0.3">
      <c r="A5775" t="str">
        <f>"Trad IRN"</f>
        <v>Trad IRN</v>
      </c>
      <c r="B5775" t="str">
        <f>"Bldg IRN"</f>
        <v>Bldg IRN</v>
      </c>
      <c r="C5775" t="s">
        <v>41</v>
      </c>
      <c r="D5775" t="s">
        <v>3</v>
      </c>
      <c r="E5775" t="s">
        <v>80</v>
      </c>
      <c r="F5775" t="s">
        <v>81</v>
      </c>
      <c r="G5775" t="s">
        <v>82</v>
      </c>
      <c r="H5775" t="s">
        <v>83</v>
      </c>
      <c r="I5775" t="s">
        <v>8</v>
      </c>
      <c r="J5775" t="s">
        <v>43</v>
      </c>
      <c r="K5775" t="s">
        <v>44</v>
      </c>
      <c r="L5775" t="s">
        <v>45</v>
      </c>
      <c r="M5775" t="s">
        <v>46</v>
      </c>
      <c r="N5775" t="str">
        <f>"10/17/2022"</f>
        <v>10/17/2022</v>
      </c>
      <c r="O5775" t="str">
        <f>"12/20/2022"</f>
        <v>12/20/2022</v>
      </c>
      <c r="P5775">
        <v>3.7543E-2</v>
      </c>
      <c r="Q5775">
        <v>3.7543E-2</v>
      </c>
      <c r="R5775">
        <v>3.7543E-2</v>
      </c>
      <c r="S5775">
        <v>0</v>
      </c>
      <c r="T5775">
        <v>2.2637999999999998E-2</v>
      </c>
      <c r="U5775">
        <v>1.4905E-2</v>
      </c>
      <c r="V5775" t="str">
        <f>"Trad IRN"</f>
        <v>Trad IRN</v>
      </c>
      <c r="W5775">
        <v>15</v>
      </c>
      <c r="X5775" t="s">
        <v>47</v>
      </c>
      <c r="Z5775" t="s">
        <v>47</v>
      </c>
      <c r="AB5775" t="str">
        <f t="shared" si="572"/>
        <v>08</v>
      </c>
      <c r="AC5775" t="str">
        <f>"10"</f>
        <v>10</v>
      </c>
      <c r="AD5775" t="str">
        <f>"2"</f>
        <v>2</v>
      </c>
      <c r="AE5775" t="s">
        <v>50</v>
      </c>
      <c r="AF5775">
        <v>0</v>
      </c>
      <c r="AG5775" t="s">
        <v>51</v>
      </c>
      <c r="AH5775" t="str">
        <f>"Trad IRN"</f>
        <v>Trad IRN</v>
      </c>
      <c r="AI5775" t="str">
        <f>"Bldg IRN"</f>
        <v>Bldg IRN</v>
      </c>
      <c r="AJ5775" t="s">
        <v>48</v>
      </c>
      <c r="AK5775" t="s">
        <v>48</v>
      </c>
      <c r="AL5775" t="s">
        <v>53</v>
      </c>
      <c r="AM5775">
        <v>42.51</v>
      </c>
      <c r="AN5775">
        <v>1132.3</v>
      </c>
      <c r="AO5775">
        <v>15</v>
      </c>
    </row>
    <row r="5776" spans="1:41" x14ac:dyDescent="0.3">
      <c r="A5776" t="str">
        <f>"Trad IRN"</f>
        <v>Trad IRN</v>
      </c>
      <c r="B5776" t="str">
        <f>"Bldg IRN"</f>
        <v>Bldg IRN</v>
      </c>
      <c r="C5776" t="s">
        <v>41</v>
      </c>
      <c r="D5776" t="s">
        <v>3</v>
      </c>
      <c r="E5776" t="s">
        <v>80</v>
      </c>
      <c r="F5776" t="s">
        <v>81</v>
      </c>
      <c r="G5776" t="s">
        <v>82</v>
      </c>
      <c r="H5776" t="s">
        <v>83</v>
      </c>
      <c r="I5776" t="str">
        <f>"Trad IRN"</f>
        <v>Trad IRN</v>
      </c>
      <c r="J5776" t="s">
        <v>43</v>
      </c>
      <c r="K5776" t="s">
        <v>44</v>
      </c>
      <c r="L5776" t="s">
        <v>45</v>
      </c>
      <c r="M5776" t="s">
        <v>46</v>
      </c>
      <c r="N5776" t="str">
        <f>"10/28/2022"</f>
        <v>10/28/2022</v>
      </c>
      <c r="O5776" t="str">
        <f>"01/03/2023"</f>
        <v>01/03/2023</v>
      </c>
      <c r="P5776">
        <v>0.17349899999999999</v>
      </c>
      <c r="Q5776">
        <v>0.17349899999999999</v>
      </c>
      <c r="R5776">
        <v>0.17349899999999999</v>
      </c>
      <c r="S5776">
        <v>0</v>
      </c>
      <c r="T5776">
        <v>0.17349899999999999</v>
      </c>
      <c r="U5776">
        <v>0</v>
      </c>
      <c r="V5776" t="str">
        <f>"Trad IRN"</f>
        <v>Trad IRN</v>
      </c>
      <c r="W5776">
        <v>85</v>
      </c>
      <c r="X5776" t="s">
        <v>47</v>
      </c>
      <c r="Z5776" t="s">
        <v>47</v>
      </c>
      <c r="AB5776" t="str">
        <f t="shared" si="572"/>
        <v>08</v>
      </c>
      <c r="AC5776" t="str">
        <f>"10"</f>
        <v>10</v>
      </c>
      <c r="AD5776" t="str">
        <f>"2"</f>
        <v>2</v>
      </c>
      <c r="AE5776" t="s">
        <v>55</v>
      </c>
      <c r="AF5776">
        <v>0</v>
      </c>
      <c r="AG5776" t="s">
        <v>56</v>
      </c>
      <c r="AH5776" t="str">
        <f>"Trad IRN"</f>
        <v>Trad IRN</v>
      </c>
      <c r="AI5776" t="str">
        <f>"Bldg IRN"</f>
        <v>Bldg IRN</v>
      </c>
      <c r="AJ5776" t="s">
        <v>48</v>
      </c>
      <c r="AK5776" t="s">
        <v>48</v>
      </c>
      <c r="AL5776" t="s">
        <v>53</v>
      </c>
      <c r="AM5776">
        <v>197.95</v>
      </c>
      <c r="AN5776">
        <v>1140.92</v>
      </c>
      <c r="AO5776">
        <v>15</v>
      </c>
    </row>
    <row r="5777" spans="1:41" x14ac:dyDescent="0.3">
      <c r="A5777" t="str">
        <f>"Trad IRN"</f>
        <v>Trad IRN</v>
      </c>
      <c r="B5777" t="str">
        <f>"Bldg IRN"</f>
        <v>Bldg IRN</v>
      </c>
      <c r="C5777" t="s">
        <v>41</v>
      </c>
      <c r="D5777" t="s">
        <v>3</v>
      </c>
      <c r="E5777" t="s">
        <v>80</v>
      </c>
      <c r="F5777" t="s">
        <v>81</v>
      </c>
      <c r="G5777" t="s">
        <v>82</v>
      </c>
      <c r="H5777" t="s">
        <v>83</v>
      </c>
      <c r="I5777" t="str">
        <f>"Trad IRN"</f>
        <v>Trad IRN</v>
      </c>
      <c r="J5777" t="s">
        <v>43</v>
      </c>
      <c r="K5777" t="s">
        <v>44</v>
      </c>
      <c r="L5777" t="s">
        <v>45</v>
      </c>
      <c r="M5777" t="s">
        <v>46</v>
      </c>
      <c r="N5777" t="str">
        <f>"01/04/2023"</f>
        <v>01/04/2023</v>
      </c>
      <c r="O5777" t="str">
        <f>"12/31/2500"</f>
        <v>12/31/2500</v>
      </c>
      <c r="P5777">
        <v>0.53058899999999998</v>
      </c>
      <c r="Q5777">
        <v>0.53058899999999998</v>
      </c>
      <c r="R5777">
        <v>0.53058899999999998</v>
      </c>
      <c r="S5777">
        <v>0</v>
      </c>
      <c r="T5777">
        <v>0.53058899999999998</v>
      </c>
      <c r="U5777">
        <v>0</v>
      </c>
      <c r="V5777" t="str">
        <f>"Trad IRN"</f>
        <v>Trad IRN</v>
      </c>
      <c r="W5777">
        <v>100</v>
      </c>
      <c r="X5777" t="s">
        <v>47</v>
      </c>
      <c r="Z5777" t="s">
        <v>47</v>
      </c>
      <c r="AB5777" t="str">
        <f t="shared" si="572"/>
        <v>08</v>
      </c>
      <c r="AC5777" t="str">
        <f>"10"</f>
        <v>10</v>
      </c>
      <c r="AD5777" t="str">
        <f>"2"</f>
        <v>2</v>
      </c>
      <c r="AE5777" t="s">
        <v>55</v>
      </c>
      <c r="AF5777">
        <v>0</v>
      </c>
      <c r="AG5777" t="s">
        <v>56</v>
      </c>
      <c r="AH5777" t="str">
        <f>"Trad IRN"</f>
        <v>Trad IRN</v>
      </c>
      <c r="AI5777" t="str">
        <f>"Bldg IRN"</f>
        <v>Bldg IRN</v>
      </c>
      <c r="AJ5777" t="s">
        <v>48</v>
      </c>
      <c r="AK5777" t="s">
        <v>48</v>
      </c>
      <c r="AL5777" t="s">
        <v>53</v>
      </c>
      <c r="AM5777">
        <v>605.36</v>
      </c>
      <c r="AN5777">
        <v>1140.92</v>
      </c>
      <c r="AO5777">
        <v>15</v>
      </c>
    </row>
    <row r="5778" spans="1:41" x14ac:dyDescent="0.3">
      <c r="A5778" t="str">
        <f>"Trad IRN"</f>
        <v>Trad IRN</v>
      </c>
      <c r="B5778" t="str">
        <f>"Bldg IRN"</f>
        <v>Bldg IRN</v>
      </c>
      <c r="C5778" t="s">
        <v>41</v>
      </c>
      <c r="D5778" t="s">
        <v>3</v>
      </c>
      <c r="E5778" t="s">
        <v>80</v>
      </c>
      <c r="F5778" t="s">
        <v>81</v>
      </c>
      <c r="G5778" t="s">
        <v>82</v>
      </c>
      <c r="H5778" t="s">
        <v>83</v>
      </c>
      <c r="I5778" t="str">
        <f>"Trad IRN"</f>
        <v>Trad IRN</v>
      </c>
      <c r="J5778" t="s">
        <v>43</v>
      </c>
      <c r="K5778" t="s">
        <v>44</v>
      </c>
      <c r="L5778" t="s">
        <v>45</v>
      </c>
      <c r="M5778" t="s">
        <v>46</v>
      </c>
      <c r="N5778" t="str">
        <f>"08/18/2022"</f>
        <v>08/18/2022</v>
      </c>
      <c r="O5778" t="str">
        <f>"10/16/2022"</f>
        <v>10/16/2022</v>
      </c>
      <c r="P5778">
        <v>0.213389</v>
      </c>
      <c r="Q5778">
        <v>0.213389</v>
      </c>
      <c r="S5778">
        <v>0</v>
      </c>
      <c r="T5778">
        <v>0.213389</v>
      </c>
      <c r="U5778">
        <v>0</v>
      </c>
      <c r="V5778" t="str">
        <f>"Trad IRN"</f>
        <v>Trad IRN</v>
      </c>
      <c r="W5778">
        <v>100</v>
      </c>
      <c r="X5778" t="s">
        <v>47</v>
      </c>
      <c r="Z5778" t="s">
        <v>47</v>
      </c>
      <c r="AB5778" t="str">
        <f t="shared" si="572"/>
        <v>08</v>
      </c>
      <c r="AC5778" t="s">
        <v>48</v>
      </c>
      <c r="AD5778" t="s">
        <v>49</v>
      </c>
      <c r="AE5778" t="s">
        <v>50</v>
      </c>
      <c r="AF5778">
        <v>0</v>
      </c>
      <c r="AG5778" t="s">
        <v>56</v>
      </c>
      <c r="AH5778" t="str">
        <f>"Trad IRN"</f>
        <v>Trad IRN</v>
      </c>
      <c r="AI5778" t="str">
        <f>"Bldg IRN"</f>
        <v>Bldg IRN</v>
      </c>
      <c r="AJ5778" t="s">
        <v>48</v>
      </c>
      <c r="AK5778" t="s">
        <v>48</v>
      </c>
      <c r="AL5778" t="s">
        <v>53</v>
      </c>
      <c r="AM5778">
        <v>243.46</v>
      </c>
      <c r="AN5778">
        <v>1140.92</v>
      </c>
      <c r="AO5778">
        <v>15</v>
      </c>
    </row>
    <row r="5779" spans="1:41" x14ac:dyDescent="0.3">
      <c r="A5779" t="str">
        <f>"Trad IRN"</f>
        <v>Trad IRN</v>
      </c>
      <c r="B5779" t="str">
        <f>"Bldg IRN"</f>
        <v>Bldg IRN</v>
      </c>
      <c r="C5779" t="s">
        <v>41</v>
      </c>
      <c r="D5779" t="s">
        <v>3</v>
      </c>
      <c r="E5779" t="s">
        <v>80</v>
      </c>
      <c r="F5779" t="s">
        <v>81</v>
      </c>
      <c r="G5779" t="s">
        <v>82</v>
      </c>
      <c r="H5779" t="s">
        <v>83</v>
      </c>
      <c r="I5779" t="str">
        <f>"Trad IRN"</f>
        <v>Trad IRN</v>
      </c>
      <c r="J5779" t="s">
        <v>43</v>
      </c>
      <c r="K5779" t="s">
        <v>44</v>
      </c>
      <c r="L5779" t="s">
        <v>45</v>
      </c>
      <c r="M5779" t="s">
        <v>46</v>
      </c>
      <c r="N5779" t="str">
        <f>"01/04/2023"</f>
        <v>01/04/2023</v>
      </c>
      <c r="O5779" t="str">
        <f>"12/31/2500"</f>
        <v>12/31/2500</v>
      </c>
      <c r="P5779">
        <v>0.53058899999999998</v>
      </c>
      <c r="Q5779">
        <v>0.53058899999999998</v>
      </c>
      <c r="S5779">
        <v>0</v>
      </c>
      <c r="T5779">
        <v>0.53058899999999998</v>
      </c>
      <c r="U5779">
        <v>0</v>
      </c>
      <c r="V5779" t="str">
        <f>"Trad IRN"</f>
        <v>Trad IRN</v>
      </c>
      <c r="W5779">
        <v>100</v>
      </c>
      <c r="X5779" t="s">
        <v>47</v>
      </c>
      <c r="Z5779" t="s">
        <v>47</v>
      </c>
      <c r="AB5779" t="str">
        <f t="shared" si="572"/>
        <v>08</v>
      </c>
      <c r="AC5779" t="s">
        <v>48</v>
      </c>
      <c r="AD5779" t="s">
        <v>49</v>
      </c>
      <c r="AE5779" t="s">
        <v>50</v>
      </c>
      <c r="AF5779">
        <v>0</v>
      </c>
      <c r="AG5779" t="s">
        <v>56</v>
      </c>
      <c r="AH5779" t="str">
        <f>"Trad IRN"</f>
        <v>Trad IRN</v>
      </c>
      <c r="AI5779" t="str">
        <f>"Bldg IRN"</f>
        <v>Bldg IRN</v>
      </c>
      <c r="AJ5779" t="s">
        <v>48</v>
      </c>
      <c r="AK5779" t="s">
        <v>48</v>
      </c>
      <c r="AL5779" t="s">
        <v>53</v>
      </c>
      <c r="AM5779">
        <v>605.36</v>
      </c>
      <c r="AN5779">
        <v>1140.92</v>
      </c>
      <c r="AO5779">
        <v>15</v>
      </c>
    </row>
    <row r="5780" spans="1:41" x14ac:dyDescent="0.3">
      <c r="A5780" t="str">
        <f>"Trad IRN"</f>
        <v>Trad IRN</v>
      </c>
      <c r="B5780" t="str">
        <f>"Bldg IRN"</f>
        <v>Bldg IRN</v>
      </c>
      <c r="C5780" t="s">
        <v>41</v>
      </c>
      <c r="D5780" t="s">
        <v>3</v>
      </c>
      <c r="E5780" t="s">
        <v>80</v>
      </c>
      <c r="F5780" t="s">
        <v>81</v>
      </c>
      <c r="G5780" t="s">
        <v>82</v>
      </c>
      <c r="H5780" t="s">
        <v>83</v>
      </c>
      <c r="I5780" t="s">
        <v>8</v>
      </c>
      <c r="J5780" t="s">
        <v>43</v>
      </c>
      <c r="K5780" t="s">
        <v>44</v>
      </c>
      <c r="L5780" t="s">
        <v>45</v>
      </c>
      <c r="M5780" t="s">
        <v>46</v>
      </c>
      <c r="N5780" t="str">
        <f>"10/17/2022"</f>
        <v>10/17/2022</v>
      </c>
      <c r="O5780" t="str">
        <f>"12/20/2022"</f>
        <v>12/20/2022</v>
      </c>
      <c r="P5780">
        <v>3.7543E-2</v>
      </c>
      <c r="Q5780">
        <v>3.7543E-2</v>
      </c>
      <c r="S5780">
        <v>0</v>
      </c>
      <c r="T5780">
        <v>2.2637999999999998E-2</v>
      </c>
      <c r="U5780">
        <v>1.4905E-2</v>
      </c>
      <c r="V5780" t="str">
        <f>"Trad IRN"</f>
        <v>Trad IRN</v>
      </c>
      <c r="W5780">
        <v>15</v>
      </c>
      <c r="X5780" t="s">
        <v>47</v>
      </c>
      <c r="Z5780" t="s">
        <v>47</v>
      </c>
      <c r="AB5780" t="str">
        <f t="shared" si="572"/>
        <v>08</v>
      </c>
      <c r="AC5780" t="s">
        <v>48</v>
      </c>
      <c r="AD5780" t="s">
        <v>49</v>
      </c>
      <c r="AE5780" t="s">
        <v>50</v>
      </c>
      <c r="AF5780">
        <v>0</v>
      </c>
      <c r="AG5780" t="s">
        <v>51</v>
      </c>
      <c r="AH5780" t="str">
        <f>"Trad IRN"</f>
        <v>Trad IRN</v>
      </c>
      <c r="AI5780" t="str">
        <f>"Bldg IRN"</f>
        <v>Bldg IRN</v>
      </c>
      <c r="AJ5780" t="s">
        <v>48</v>
      </c>
      <c r="AK5780" t="s">
        <v>48</v>
      </c>
      <c r="AL5780" t="s">
        <v>53</v>
      </c>
      <c r="AM5780">
        <v>42.51</v>
      </c>
      <c r="AN5780">
        <v>1132.3</v>
      </c>
      <c r="AO5780">
        <v>15</v>
      </c>
    </row>
    <row r="5781" spans="1:41" x14ac:dyDescent="0.3">
      <c r="A5781" t="str">
        <f>"Trad IRN"</f>
        <v>Trad IRN</v>
      </c>
      <c r="B5781" t="str">
        <f>"Bldg IRN"</f>
        <v>Bldg IRN</v>
      </c>
      <c r="C5781" t="s">
        <v>41</v>
      </c>
      <c r="D5781" t="s">
        <v>3</v>
      </c>
      <c r="E5781" t="s">
        <v>80</v>
      </c>
      <c r="F5781" t="s">
        <v>81</v>
      </c>
      <c r="G5781" t="s">
        <v>82</v>
      </c>
      <c r="H5781" t="s">
        <v>83</v>
      </c>
      <c r="I5781" t="str">
        <f>"Trad IRN"</f>
        <v>Trad IRN</v>
      </c>
      <c r="J5781" t="s">
        <v>43</v>
      </c>
      <c r="K5781" t="s">
        <v>44</v>
      </c>
      <c r="L5781" t="s">
        <v>45</v>
      </c>
      <c r="M5781" t="s">
        <v>46</v>
      </c>
      <c r="N5781" t="str">
        <f>"10/17/2022"</f>
        <v>10/17/2022</v>
      </c>
      <c r="O5781" t="str">
        <f>"01/03/2023"</f>
        <v>01/03/2023</v>
      </c>
      <c r="P5781">
        <v>0.21761800000000001</v>
      </c>
      <c r="Q5781">
        <v>0.21761800000000001</v>
      </c>
      <c r="S5781">
        <v>0</v>
      </c>
      <c r="T5781">
        <v>0.21761800000000001</v>
      </c>
      <c r="U5781">
        <v>0</v>
      </c>
      <c r="V5781" t="str">
        <f>"Trad IRN"</f>
        <v>Trad IRN</v>
      </c>
      <c r="W5781">
        <v>85</v>
      </c>
      <c r="X5781" t="s">
        <v>47</v>
      </c>
      <c r="Z5781" t="s">
        <v>47</v>
      </c>
      <c r="AB5781" t="str">
        <f t="shared" si="572"/>
        <v>08</v>
      </c>
      <c r="AC5781" t="s">
        <v>48</v>
      </c>
      <c r="AD5781" t="s">
        <v>49</v>
      </c>
      <c r="AE5781" t="s">
        <v>50</v>
      </c>
      <c r="AF5781">
        <v>0</v>
      </c>
      <c r="AG5781" t="s">
        <v>56</v>
      </c>
      <c r="AH5781" t="str">
        <f>"Trad IRN"</f>
        <v>Trad IRN</v>
      </c>
      <c r="AI5781" t="str">
        <f>"Bldg IRN"</f>
        <v>Bldg IRN</v>
      </c>
      <c r="AJ5781" t="s">
        <v>48</v>
      </c>
      <c r="AK5781" t="s">
        <v>48</v>
      </c>
      <c r="AL5781" t="s">
        <v>53</v>
      </c>
      <c r="AM5781">
        <v>248.28</v>
      </c>
      <c r="AN5781">
        <v>1140.92</v>
      </c>
      <c r="AO5781">
        <v>15</v>
      </c>
    </row>
    <row r="5782" spans="1:41" x14ac:dyDescent="0.3">
      <c r="A5782" t="str">
        <f>"Trad IRN"</f>
        <v>Trad IRN</v>
      </c>
      <c r="B5782" t="str">
        <f>"Bldg IRN"</f>
        <v>Bldg IRN</v>
      </c>
      <c r="C5782" t="s">
        <v>41</v>
      </c>
      <c r="D5782" t="s">
        <v>3</v>
      </c>
      <c r="E5782" t="s">
        <v>80</v>
      </c>
      <c r="F5782" t="s">
        <v>81</v>
      </c>
      <c r="G5782" t="s">
        <v>82</v>
      </c>
      <c r="H5782" t="s">
        <v>83</v>
      </c>
      <c r="I5782" t="str">
        <f>"Trad IRN"</f>
        <v>Trad IRN</v>
      </c>
      <c r="J5782" t="s">
        <v>43</v>
      </c>
      <c r="K5782" t="s">
        <v>44</v>
      </c>
      <c r="L5782" t="s">
        <v>45</v>
      </c>
      <c r="M5782" t="s">
        <v>46</v>
      </c>
      <c r="N5782" t="str">
        <f t="shared" ref="N5782:N5789" si="573">"08/18/2022"</f>
        <v>08/18/2022</v>
      </c>
      <c r="O5782" t="str">
        <f t="shared" ref="O5782:O5788" si="574">"12/31/2500"</f>
        <v>12/31/2500</v>
      </c>
      <c r="P5782">
        <v>1</v>
      </c>
      <c r="Q5782">
        <v>1</v>
      </c>
      <c r="S5782">
        <v>0</v>
      </c>
      <c r="T5782">
        <v>1</v>
      </c>
      <c r="U5782">
        <v>0</v>
      </c>
      <c r="V5782" t="str">
        <f>"Trad IRN"</f>
        <v>Trad IRN</v>
      </c>
      <c r="W5782">
        <v>100</v>
      </c>
      <c r="X5782" t="s">
        <v>47</v>
      </c>
      <c r="Z5782" t="s">
        <v>47</v>
      </c>
      <c r="AB5782" t="str">
        <f t="shared" si="572"/>
        <v>08</v>
      </c>
      <c r="AC5782" t="s">
        <v>48</v>
      </c>
      <c r="AD5782" t="s">
        <v>49</v>
      </c>
      <c r="AE5782" t="s">
        <v>50</v>
      </c>
      <c r="AF5782">
        <v>0</v>
      </c>
      <c r="AG5782" t="s">
        <v>56</v>
      </c>
      <c r="AH5782" t="str">
        <f>"Trad IRN"</f>
        <v>Trad IRN</v>
      </c>
      <c r="AI5782" t="str">
        <f>"Bldg IRN"</f>
        <v>Bldg IRN</v>
      </c>
      <c r="AJ5782" t="s">
        <v>48</v>
      </c>
      <c r="AK5782" t="s">
        <v>48</v>
      </c>
      <c r="AL5782" t="s">
        <v>53</v>
      </c>
      <c r="AM5782">
        <v>1140.92</v>
      </c>
      <c r="AN5782">
        <v>1140.92</v>
      </c>
      <c r="AO5782">
        <v>15</v>
      </c>
    </row>
    <row r="5783" spans="1:41" x14ac:dyDescent="0.3">
      <c r="A5783" t="str">
        <f>"Trad IRN"</f>
        <v>Trad IRN</v>
      </c>
      <c r="B5783" t="str">
        <f>"Bldg IRN"</f>
        <v>Bldg IRN</v>
      </c>
      <c r="C5783" t="s">
        <v>41</v>
      </c>
      <c r="D5783" t="s">
        <v>3</v>
      </c>
      <c r="E5783" t="s">
        <v>80</v>
      </c>
      <c r="F5783" t="s">
        <v>81</v>
      </c>
      <c r="G5783" t="s">
        <v>82</v>
      </c>
      <c r="H5783" t="s">
        <v>83</v>
      </c>
      <c r="I5783" t="str">
        <f>"Trad IRN"</f>
        <v>Trad IRN</v>
      </c>
      <c r="J5783" t="s">
        <v>43</v>
      </c>
      <c r="K5783" t="s">
        <v>44</v>
      </c>
      <c r="L5783" t="s">
        <v>45</v>
      </c>
      <c r="M5783" t="s">
        <v>46</v>
      </c>
      <c r="N5783" t="str">
        <f t="shared" si="573"/>
        <v>08/18/2022</v>
      </c>
      <c r="O5783" t="str">
        <f t="shared" si="574"/>
        <v>12/31/2500</v>
      </c>
      <c r="P5783">
        <v>1</v>
      </c>
      <c r="Q5783">
        <v>1</v>
      </c>
      <c r="S5783">
        <v>1</v>
      </c>
      <c r="T5783">
        <v>1</v>
      </c>
      <c r="U5783">
        <v>0</v>
      </c>
      <c r="V5783" t="str">
        <f>"Trad IRN"</f>
        <v>Trad IRN</v>
      </c>
      <c r="W5783">
        <v>100</v>
      </c>
      <c r="X5783" t="s">
        <v>47</v>
      </c>
      <c r="Z5783" t="s">
        <v>47</v>
      </c>
      <c r="AB5783" t="str">
        <f>"07"</f>
        <v>07</v>
      </c>
      <c r="AC5783" t="s">
        <v>48</v>
      </c>
      <c r="AD5783" t="s">
        <v>49</v>
      </c>
      <c r="AE5783" t="s">
        <v>50</v>
      </c>
      <c r="AF5783">
        <v>0</v>
      </c>
      <c r="AG5783" t="s">
        <v>56</v>
      </c>
      <c r="AH5783" t="str">
        <f>"Trad IRN"</f>
        <v>Trad IRN</v>
      </c>
      <c r="AI5783" t="str">
        <f>"Bldg IRN"</f>
        <v>Bldg IRN</v>
      </c>
      <c r="AJ5783" t="s">
        <v>48</v>
      </c>
      <c r="AK5783" t="s">
        <v>48</v>
      </c>
      <c r="AL5783" t="s">
        <v>53</v>
      </c>
      <c r="AM5783">
        <v>1140.92</v>
      </c>
      <c r="AN5783">
        <v>1140.92</v>
      </c>
      <c r="AO5783">
        <v>15</v>
      </c>
    </row>
    <row r="5784" spans="1:41" x14ac:dyDescent="0.3">
      <c r="A5784" t="str">
        <f>"Trad IRN"</f>
        <v>Trad IRN</v>
      </c>
      <c r="B5784" t="str">
        <f>"Bldg IRN"</f>
        <v>Bldg IRN</v>
      </c>
      <c r="C5784" t="s">
        <v>41</v>
      </c>
      <c r="D5784" t="s">
        <v>3</v>
      </c>
      <c r="E5784" t="s">
        <v>80</v>
      </c>
      <c r="F5784" t="s">
        <v>81</v>
      </c>
      <c r="G5784" t="s">
        <v>82</v>
      </c>
      <c r="H5784" t="s">
        <v>83</v>
      </c>
      <c r="I5784" t="str">
        <f>"Trad IRN"</f>
        <v>Trad IRN</v>
      </c>
      <c r="J5784" t="s">
        <v>43</v>
      </c>
      <c r="K5784" t="s">
        <v>44</v>
      </c>
      <c r="L5784" t="s">
        <v>45</v>
      </c>
      <c r="M5784" t="s">
        <v>46</v>
      </c>
      <c r="N5784" t="str">
        <f t="shared" si="573"/>
        <v>08/18/2022</v>
      </c>
      <c r="O5784" t="str">
        <f t="shared" si="574"/>
        <v>12/31/2500</v>
      </c>
      <c r="P5784">
        <v>1</v>
      </c>
      <c r="Q5784">
        <v>1</v>
      </c>
      <c r="S5784">
        <v>1</v>
      </c>
      <c r="T5784">
        <v>1</v>
      </c>
      <c r="U5784">
        <v>0</v>
      </c>
      <c r="V5784" t="str">
        <f>"Trad IRN"</f>
        <v>Trad IRN</v>
      </c>
      <c r="W5784">
        <v>100</v>
      </c>
      <c r="X5784" t="s">
        <v>47</v>
      </c>
      <c r="Z5784" t="s">
        <v>47</v>
      </c>
      <c r="AB5784" t="str">
        <f>"06"</f>
        <v>06</v>
      </c>
      <c r="AC5784" t="s">
        <v>48</v>
      </c>
      <c r="AD5784" t="s">
        <v>49</v>
      </c>
      <c r="AE5784" t="s">
        <v>50</v>
      </c>
      <c r="AF5784">
        <v>0</v>
      </c>
      <c r="AG5784" t="s">
        <v>56</v>
      </c>
      <c r="AH5784" t="str">
        <f>"Trad IRN"</f>
        <v>Trad IRN</v>
      </c>
      <c r="AI5784" t="str">
        <f>"Bldg IRN"</f>
        <v>Bldg IRN</v>
      </c>
      <c r="AJ5784" t="s">
        <v>48</v>
      </c>
      <c r="AK5784" t="s">
        <v>48</v>
      </c>
      <c r="AL5784" t="s">
        <v>53</v>
      </c>
      <c r="AM5784">
        <v>1140.92</v>
      </c>
      <c r="AN5784">
        <v>1140.92</v>
      </c>
      <c r="AO5784">
        <v>15</v>
      </c>
    </row>
    <row r="5785" spans="1:41" x14ac:dyDescent="0.3">
      <c r="A5785" t="str">
        <f>"Trad IRN"</f>
        <v>Trad IRN</v>
      </c>
      <c r="B5785" t="str">
        <f>"Bldg IRN"</f>
        <v>Bldg IRN</v>
      </c>
      <c r="C5785" t="s">
        <v>41</v>
      </c>
      <c r="D5785" t="s">
        <v>3</v>
      </c>
      <c r="E5785" t="s">
        <v>80</v>
      </c>
      <c r="F5785" t="s">
        <v>81</v>
      </c>
      <c r="G5785" t="s">
        <v>82</v>
      </c>
      <c r="H5785" t="s">
        <v>83</v>
      </c>
      <c r="I5785" t="str">
        <f>"Trad IRN"</f>
        <v>Trad IRN</v>
      </c>
      <c r="J5785" t="s">
        <v>43</v>
      </c>
      <c r="K5785" t="s">
        <v>44</v>
      </c>
      <c r="L5785" t="s">
        <v>45</v>
      </c>
      <c r="M5785" t="s">
        <v>46</v>
      </c>
      <c r="N5785" t="str">
        <f t="shared" si="573"/>
        <v>08/18/2022</v>
      </c>
      <c r="O5785" t="str">
        <f t="shared" si="574"/>
        <v>12/31/2500</v>
      </c>
      <c r="P5785">
        <v>1</v>
      </c>
      <c r="Q5785">
        <v>1</v>
      </c>
      <c r="S5785">
        <v>1</v>
      </c>
      <c r="T5785">
        <v>1</v>
      </c>
      <c r="U5785">
        <v>0</v>
      </c>
      <c r="V5785" t="str">
        <f>"Trad IRN"</f>
        <v>Trad IRN</v>
      </c>
      <c r="W5785">
        <v>100</v>
      </c>
      <c r="X5785" t="s">
        <v>47</v>
      </c>
      <c r="Z5785" t="s">
        <v>47</v>
      </c>
      <c r="AB5785" t="str">
        <f>"08"</f>
        <v>08</v>
      </c>
      <c r="AC5785" t="s">
        <v>48</v>
      </c>
      <c r="AD5785" t="s">
        <v>49</v>
      </c>
      <c r="AE5785" t="s">
        <v>50</v>
      </c>
      <c r="AF5785">
        <v>0</v>
      </c>
      <c r="AG5785" t="s">
        <v>56</v>
      </c>
      <c r="AH5785" t="str">
        <f>"Trad IRN"</f>
        <v>Trad IRN</v>
      </c>
      <c r="AI5785" t="str">
        <f>"Bldg IRN"</f>
        <v>Bldg IRN</v>
      </c>
      <c r="AJ5785" t="s">
        <v>48</v>
      </c>
      <c r="AK5785" t="s">
        <v>48</v>
      </c>
      <c r="AL5785" t="s">
        <v>53</v>
      </c>
      <c r="AM5785">
        <v>1140.92</v>
      </c>
      <c r="AN5785">
        <v>1140.92</v>
      </c>
      <c r="AO5785">
        <v>15</v>
      </c>
    </row>
    <row r="5786" spans="1:41" x14ac:dyDescent="0.3">
      <c r="A5786" t="str">
        <f>"Trad IRN"</f>
        <v>Trad IRN</v>
      </c>
      <c r="B5786" t="str">
        <f>"Bldg IRN"</f>
        <v>Bldg IRN</v>
      </c>
      <c r="C5786" t="s">
        <v>41</v>
      </c>
      <c r="D5786" t="s">
        <v>3</v>
      </c>
      <c r="E5786" t="s">
        <v>80</v>
      </c>
      <c r="F5786" t="s">
        <v>81</v>
      </c>
      <c r="G5786" t="s">
        <v>82</v>
      </c>
      <c r="H5786" t="s">
        <v>83</v>
      </c>
      <c r="I5786" t="str">
        <f>"Trad IRN"</f>
        <v>Trad IRN</v>
      </c>
      <c r="J5786" t="s">
        <v>43</v>
      </c>
      <c r="K5786" t="s">
        <v>44</v>
      </c>
      <c r="L5786" t="s">
        <v>45</v>
      </c>
      <c r="M5786" t="s">
        <v>46</v>
      </c>
      <c r="N5786" t="str">
        <f t="shared" si="573"/>
        <v>08/18/2022</v>
      </c>
      <c r="O5786" t="str">
        <f t="shared" si="574"/>
        <v>12/31/2500</v>
      </c>
      <c r="P5786">
        <v>1</v>
      </c>
      <c r="Q5786">
        <v>1</v>
      </c>
      <c r="S5786">
        <v>0</v>
      </c>
      <c r="T5786">
        <v>1</v>
      </c>
      <c r="U5786">
        <v>0</v>
      </c>
      <c r="V5786" t="str">
        <f>"Trad IRN"</f>
        <v>Trad IRN</v>
      </c>
      <c r="W5786">
        <v>100</v>
      </c>
      <c r="X5786" t="s">
        <v>47</v>
      </c>
      <c r="Z5786" t="s">
        <v>47</v>
      </c>
      <c r="AB5786" t="str">
        <f>"08"</f>
        <v>08</v>
      </c>
      <c r="AC5786" t="s">
        <v>48</v>
      </c>
      <c r="AD5786" t="s">
        <v>49</v>
      </c>
      <c r="AE5786" t="s">
        <v>55</v>
      </c>
      <c r="AF5786">
        <v>0</v>
      </c>
      <c r="AG5786" t="s">
        <v>56</v>
      </c>
      <c r="AH5786" t="str">
        <f>"Trad IRN"</f>
        <v>Trad IRN</v>
      </c>
      <c r="AI5786" t="str">
        <f>"Bldg IRN"</f>
        <v>Bldg IRN</v>
      </c>
      <c r="AJ5786" t="s">
        <v>48</v>
      </c>
      <c r="AK5786" t="s">
        <v>48</v>
      </c>
      <c r="AL5786" t="s">
        <v>53</v>
      </c>
      <c r="AM5786">
        <v>1140.92</v>
      </c>
      <c r="AN5786">
        <v>1140.92</v>
      </c>
      <c r="AO5786">
        <v>15</v>
      </c>
    </row>
    <row r="5787" spans="1:41" x14ac:dyDescent="0.3">
      <c r="A5787" t="str">
        <f>"Trad IRN"</f>
        <v>Trad IRN</v>
      </c>
      <c r="B5787" t="str">
        <f>"Bldg IRN"</f>
        <v>Bldg IRN</v>
      </c>
      <c r="C5787" t="s">
        <v>41</v>
      </c>
      <c r="D5787" t="s">
        <v>3</v>
      </c>
      <c r="E5787" t="s">
        <v>80</v>
      </c>
      <c r="F5787" t="s">
        <v>81</v>
      </c>
      <c r="G5787" t="s">
        <v>82</v>
      </c>
      <c r="H5787" t="s">
        <v>83</v>
      </c>
      <c r="I5787" t="str">
        <f>"Trad IRN"</f>
        <v>Trad IRN</v>
      </c>
      <c r="J5787" t="s">
        <v>43</v>
      </c>
      <c r="K5787" t="s">
        <v>44</v>
      </c>
      <c r="L5787" t="s">
        <v>45</v>
      </c>
      <c r="M5787" t="s">
        <v>46</v>
      </c>
      <c r="N5787" t="str">
        <f t="shared" si="573"/>
        <v>08/18/2022</v>
      </c>
      <c r="O5787" t="str">
        <f t="shared" si="574"/>
        <v>12/31/2500</v>
      </c>
      <c r="P5787">
        <v>1</v>
      </c>
      <c r="Q5787">
        <v>1</v>
      </c>
      <c r="R5787">
        <v>1</v>
      </c>
      <c r="S5787">
        <v>0</v>
      </c>
      <c r="T5787">
        <v>1</v>
      </c>
      <c r="U5787">
        <v>0</v>
      </c>
      <c r="V5787" t="str">
        <f>"Trad IRN"</f>
        <v>Trad IRN</v>
      </c>
      <c r="W5787">
        <v>100</v>
      </c>
      <c r="X5787" t="s">
        <v>47</v>
      </c>
      <c r="Z5787" t="s">
        <v>47</v>
      </c>
      <c r="AB5787" t="str">
        <f>"07"</f>
        <v>07</v>
      </c>
      <c r="AC5787" t="str">
        <f>"10"</f>
        <v>10</v>
      </c>
      <c r="AD5787" t="str">
        <f>"2"</f>
        <v>2</v>
      </c>
      <c r="AE5787" t="s">
        <v>50</v>
      </c>
      <c r="AF5787">
        <v>0</v>
      </c>
      <c r="AG5787" t="s">
        <v>56</v>
      </c>
      <c r="AH5787" t="str">
        <f>"Trad IRN"</f>
        <v>Trad IRN</v>
      </c>
      <c r="AI5787" t="str">
        <f>"Bldg IRN"</f>
        <v>Bldg IRN</v>
      </c>
      <c r="AJ5787" t="s">
        <v>48</v>
      </c>
      <c r="AK5787" t="s">
        <v>48</v>
      </c>
      <c r="AL5787" t="s">
        <v>53</v>
      </c>
      <c r="AM5787">
        <v>1140.92</v>
      </c>
      <c r="AN5787">
        <v>1140.92</v>
      </c>
      <c r="AO5787">
        <v>15</v>
      </c>
    </row>
    <row r="5788" spans="1:41" x14ac:dyDescent="0.3">
      <c r="A5788" t="str">
        <f>"Trad IRN"</f>
        <v>Trad IRN</v>
      </c>
      <c r="B5788" t="str">
        <f>"Bldg IRN"</f>
        <v>Bldg IRN</v>
      </c>
      <c r="C5788" t="s">
        <v>41</v>
      </c>
      <c r="D5788" t="s">
        <v>3</v>
      </c>
      <c r="E5788" t="s">
        <v>80</v>
      </c>
      <c r="F5788" t="s">
        <v>81</v>
      </c>
      <c r="G5788" t="s">
        <v>82</v>
      </c>
      <c r="H5788" t="s">
        <v>83</v>
      </c>
      <c r="I5788" t="str">
        <f>"Trad IRN"</f>
        <v>Trad IRN</v>
      </c>
      <c r="J5788" t="s">
        <v>43</v>
      </c>
      <c r="K5788" t="s">
        <v>44</v>
      </c>
      <c r="L5788" t="s">
        <v>45</v>
      </c>
      <c r="M5788" t="s">
        <v>46</v>
      </c>
      <c r="N5788" t="str">
        <f t="shared" si="573"/>
        <v>08/18/2022</v>
      </c>
      <c r="O5788" t="str">
        <f t="shared" si="574"/>
        <v>12/31/2500</v>
      </c>
      <c r="P5788">
        <v>1</v>
      </c>
      <c r="Q5788">
        <v>1</v>
      </c>
      <c r="S5788">
        <v>1</v>
      </c>
      <c r="T5788">
        <v>1</v>
      </c>
      <c r="U5788">
        <v>0</v>
      </c>
      <c r="V5788" t="str">
        <f>"Trad IRN"</f>
        <v>Trad IRN</v>
      </c>
      <c r="W5788">
        <v>100</v>
      </c>
      <c r="X5788" t="s">
        <v>47</v>
      </c>
      <c r="Z5788" t="s">
        <v>47</v>
      </c>
      <c r="AB5788" t="str">
        <f>"07"</f>
        <v>07</v>
      </c>
      <c r="AC5788" t="s">
        <v>48</v>
      </c>
      <c r="AD5788" t="s">
        <v>49</v>
      </c>
      <c r="AE5788" t="s">
        <v>50</v>
      </c>
      <c r="AF5788">
        <v>0</v>
      </c>
      <c r="AG5788" t="s">
        <v>56</v>
      </c>
      <c r="AH5788" t="str">
        <f>"Trad IRN"</f>
        <v>Trad IRN</v>
      </c>
      <c r="AI5788" t="str">
        <f>"Bldg IRN"</f>
        <v>Bldg IRN</v>
      </c>
      <c r="AJ5788" t="s">
        <v>48</v>
      </c>
      <c r="AK5788" t="s">
        <v>48</v>
      </c>
      <c r="AL5788" t="s">
        <v>53</v>
      </c>
      <c r="AM5788">
        <v>1140.92</v>
      </c>
      <c r="AN5788">
        <v>1140.92</v>
      </c>
      <c r="AO5788">
        <v>15</v>
      </c>
    </row>
    <row r="5789" spans="1:41" x14ac:dyDescent="0.3">
      <c r="A5789" t="str">
        <f>"Trad IRN"</f>
        <v>Trad IRN</v>
      </c>
      <c r="B5789" t="str">
        <f>"Bldg IRN"</f>
        <v>Bldg IRN</v>
      </c>
      <c r="C5789" t="s">
        <v>41</v>
      </c>
      <c r="D5789" t="s">
        <v>3</v>
      </c>
      <c r="E5789" t="s">
        <v>80</v>
      </c>
      <c r="F5789" t="s">
        <v>81</v>
      </c>
      <c r="G5789" t="s">
        <v>82</v>
      </c>
      <c r="H5789" t="s">
        <v>83</v>
      </c>
      <c r="I5789" t="str">
        <f>"Trad IRN"</f>
        <v>Trad IRN</v>
      </c>
      <c r="J5789" t="s">
        <v>43</v>
      </c>
      <c r="K5789" t="s">
        <v>44</v>
      </c>
      <c r="L5789" t="s">
        <v>45</v>
      </c>
      <c r="M5789" t="s">
        <v>46</v>
      </c>
      <c r="N5789" t="str">
        <f t="shared" si="573"/>
        <v>08/18/2022</v>
      </c>
      <c r="O5789" t="str">
        <f>"10/27/2022"</f>
        <v>10/27/2022</v>
      </c>
      <c r="P5789">
        <v>0.265295</v>
      </c>
      <c r="Q5789">
        <v>0.265295</v>
      </c>
      <c r="R5789">
        <v>0.265295</v>
      </c>
      <c r="S5789">
        <v>0</v>
      </c>
      <c r="T5789">
        <v>0.265295</v>
      </c>
      <c r="U5789">
        <v>0</v>
      </c>
      <c r="V5789" t="str">
        <f>"Trad IRN"</f>
        <v>Trad IRN</v>
      </c>
      <c r="W5789">
        <v>100</v>
      </c>
      <c r="X5789" t="s">
        <v>47</v>
      </c>
      <c r="Z5789" t="s">
        <v>47</v>
      </c>
      <c r="AB5789" t="str">
        <f>"06"</f>
        <v>06</v>
      </c>
      <c r="AC5789" t="str">
        <f>"10"</f>
        <v>10</v>
      </c>
      <c r="AD5789" t="str">
        <f>"2"</f>
        <v>2</v>
      </c>
      <c r="AE5789" t="s">
        <v>50</v>
      </c>
      <c r="AF5789">
        <v>0</v>
      </c>
      <c r="AG5789" t="s">
        <v>56</v>
      </c>
      <c r="AH5789" t="str">
        <f>"Trad IRN"</f>
        <v>Trad IRN</v>
      </c>
      <c r="AI5789" t="str">
        <f>"Bldg IRN"</f>
        <v>Bldg IRN</v>
      </c>
      <c r="AJ5789" t="s">
        <v>48</v>
      </c>
      <c r="AK5789" t="s">
        <v>48</v>
      </c>
      <c r="AL5789" t="s">
        <v>53</v>
      </c>
      <c r="AM5789">
        <v>302.68</v>
      </c>
      <c r="AN5789">
        <v>1140.92</v>
      </c>
      <c r="AO5789">
        <v>15</v>
      </c>
    </row>
    <row r="5790" spans="1:41" x14ac:dyDescent="0.3">
      <c r="A5790" t="str">
        <f>"Trad IRN"</f>
        <v>Trad IRN</v>
      </c>
      <c r="B5790" t="str">
        <f>"Bldg IRN"</f>
        <v>Bldg IRN</v>
      </c>
      <c r="C5790" t="s">
        <v>41</v>
      </c>
      <c r="D5790" t="s">
        <v>3</v>
      </c>
      <c r="E5790" t="s">
        <v>80</v>
      </c>
      <c r="F5790" t="s">
        <v>81</v>
      </c>
      <c r="G5790" t="s">
        <v>82</v>
      </c>
      <c r="H5790" t="s">
        <v>83</v>
      </c>
      <c r="I5790" t="str">
        <f>"Trad IRN"</f>
        <v>Trad IRN</v>
      </c>
      <c r="J5790" t="s">
        <v>43</v>
      </c>
      <c r="K5790" t="s">
        <v>44</v>
      </c>
      <c r="L5790" t="s">
        <v>45</v>
      </c>
      <c r="M5790" t="s">
        <v>46</v>
      </c>
      <c r="N5790" t="str">
        <f>"10/28/2022"</f>
        <v>10/28/2022</v>
      </c>
      <c r="O5790" t="str">
        <f t="shared" ref="O5790:O5817" si="575">"12/31/2500"</f>
        <v>12/31/2500</v>
      </c>
      <c r="P5790">
        <v>0.73470500000000005</v>
      </c>
      <c r="Q5790">
        <v>0.73470500000000005</v>
      </c>
      <c r="R5790">
        <v>0.73470500000000005</v>
      </c>
      <c r="S5790">
        <v>0</v>
      </c>
      <c r="T5790">
        <v>0.73470500000000005</v>
      </c>
      <c r="U5790">
        <v>0</v>
      </c>
      <c r="V5790" t="str">
        <f>"Trad IRN"</f>
        <v>Trad IRN</v>
      </c>
      <c r="W5790">
        <v>100</v>
      </c>
      <c r="X5790" t="s">
        <v>47</v>
      </c>
      <c r="Z5790" t="s">
        <v>47</v>
      </c>
      <c r="AB5790" t="str">
        <f>"06"</f>
        <v>06</v>
      </c>
      <c r="AC5790" t="str">
        <f>"10"</f>
        <v>10</v>
      </c>
      <c r="AD5790" t="str">
        <f>"2"</f>
        <v>2</v>
      </c>
      <c r="AE5790" t="s">
        <v>55</v>
      </c>
      <c r="AF5790">
        <v>0</v>
      </c>
      <c r="AG5790" t="s">
        <v>56</v>
      </c>
      <c r="AH5790" t="str">
        <f>"Trad IRN"</f>
        <v>Trad IRN</v>
      </c>
      <c r="AI5790" t="str">
        <f>"Bldg IRN"</f>
        <v>Bldg IRN</v>
      </c>
      <c r="AJ5790" t="s">
        <v>48</v>
      </c>
      <c r="AK5790" t="s">
        <v>48</v>
      </c>
      <c r="AL5790" t="s">
        <v>53</v>
      </c>
      <c r="AM5790">
        <v>838.24</v>
      </c>
      <c r="AN5790">
        <v>1140.92</v>
      </c>
      <c r="AO5790">
        <v>15</v>
      </c>
    </row>
    <row r="5791" spans="1:41" x14ac:dyDescent="0.3">
      <c r="A5791" t="str">
        <f>"Trad IRN"</f>
        <v>Trad IRN</v>
      </c>
      <c r="B5791" t="str">
        <f>"Bldg IRN"</f>
        <v>Bldg IRN</v>
      </c>
      <c r="C5791" t="s">
        <v>41</v>
      </c>
      <c r="D5791" t="s">
        <v>3</v>
      </c>
      <c r="E5791" t="s">
        <v>80</v>
      </c>
      <c r="F5791" t="s">
        <v>81</v>
      </c>
      <c r="G5791" t="s">
        <v>82</v>
      </c>
      <c r="H5791" t="s">
        <v>83</v>
      </c>
      <c r="I5791" t="str">
        <f>"Trad IRN"</f>
        <v>Trad IRN</v>
      </c>
      <c r="J5791" t="s">
        <v>43</v>
      </c>
      <c r="K5791" t="s">
        <v>44</v>
      </c>
      <c r="L5791" t="s">
        <v>45</v>
      </c>
      <c r="M5791" t="s">
        <v>46</v>
      </c>
      <c r="N5791" t="str">
        <f t="shared" ref="N5791:N5818" si="576">"08/18/2022"</f>
        <v>08/18/2022</v>
      </c>
      <c r="O5791" t="str">
        <f t="shared" si="575"/>
        <v>12/31/2500</v>
      </c>
      <c r="P5791">
        <v>1</v>
      </c>
      <c r="Q5791">
        <v>1</v>
      </c>
      <c r="R5791">
        <v>1</v>
      </c>
      <c r="S5791">
        <v>0</v>
      </c>
      <c r="T5791">
        <v>1</v>
      </c>
      <c r="U5791">
        <v>0</v>
      </c>
      <c r="V5791" t="str">
        <f>"Trad IRN"</f>
        <v>Trad IRN</v>
      </c>
      <c r="W5791">
        <v>100</v>
      </c>
      <c r="X5791" t="s">
        <v>47</v>
      </c>
      <c r="Z5791" t="s">
        <v>47</v>
      </c>
      <c r="AB5791" t="str">
        <f>"06"</f>
        <v>06</v>
      </c>
      <c r="AC5791" t="str">
        <f>"15"</f>
        <v>15</v>
      </c>
      <c r="AD5791" t="str">
        <f>"2"</f>
        <v>2</v>
      </c>
      <c r="AE5791" t="s">
        <v>50</v>
      </c>
      <c r="AF5791">
        <v>0</v>
      </c>
      <c r="AG5791" t="s">
        <v>56</v>
      </c>
      <c r="AH5791" t="str">
        <f>"Trad IRN"</f>
        <v>Trad IRN</v>
      </c>
      <c r="AI5791" t="str">
        <f>"Bldg IRN"</f>
        <v>Bldg IRN</v>
      </c>
      <c r="AJ5791" t="s">
        <v>48</v>
      </c>
      <c r="AK5791" t="s">
        <v>48</v>
      </c>
      <c r="AL5791" t="s">
        <v>53</v>
      </c>
      <c r="AM5791">
        <v>1140.92</v>
      </c>
      <c r="AN5791">
        <v>1140.92</v>
      </c>
      <c r="AO5791">
        <v>15</v>
      </c>
    </row>
    <row r="5792" spans="1:41" x14ac:dyDescent="0.3">
      <c r="A5792" t="str">
        <f>"Trad IRN"</f>
        <v>Trad IRN</v>
      </c>
      <c r="B5792" t="str">
        <f>"Bldg IRN"</f>
        <v>Bldg IRN</v>
      </c>
      <c r="C5792" t="s">
        <v>41</v>
      </c>
      <c r="D5792" t="s">
        <v>3</v>
      </c>
      <c r="E5792" t="s">
        <v>80</v>
      </c>
      <c r="F5792" t="s">
        <v>81</v>
      </c>
      <c r="G5792" t="s">
        <v>82</v>
      </c>
      <c r="H5792" t="s">
        <v>83</v>
      </c>
      <c r="I5792" t="str">
        <f>"Trad IRN"</f>
        <v>Trad IRN</v>
      </c>
      <c r="J5792" t="s">
        <v>43</v>
      </c>
      <c r="K5792" t="s">
        <v>44</v>
      </c>
      <c r="L5792" t="s">
        <v>45</v>
      </c>
      <c r="M5792" t="s">
        <v>46</v>
      </c>
      <c r="N5792" t="str">
        <f t="shared" si="576"/>
        <v>08/18/2022</v>
      </c>
      <c r="O5792" t="str">
        <f t="shared" si="575"/>
        <v>12/31/2500</v>
      </c>
      <c r="P5792">
        <v>1</v>
      </c>
      <c r="Q5792">
        <v>1</v>
      </c>
      <c r="S5792">
        <v>1</v>
      </c>
      <c r="T5792">
        <v>1</v>
      </c>
      <c r="U5792">
        <v>0</v>
      </c>
      <c r="V5792" t="str">
        <f>"Trad IRN"</f>
        <v>Trad IRN</v>
      </c>
      <c r="W5792">
        <v>100</v>
      </c>
      <c r="X5792" t="s">
        <v>47</v>
      </c>
      <c r="Z5792" t="s">
        <v>47</v>
      </c>
      <c r="AB5792" t="str">
        <f>"08"</f>
        <v>08</v>
      </c>
      <c r="AC5792" t="s">
        <v>48</v>
      </c>
      <c r="AD5792" t="s">
        <v>49</v>
      </c>
      <c r="AE5792" t="s">
        <v>50</v>
      </c>
      <c r="AF5792">
        <v>0</v>
      </c>
      <c r="AG5792" t="s">
        <v>56</v>
      </c>
      <c r="AH5792" t="str">
        <f>"Trad IRN"</f>
        <v>Trad IRN</v>
      </c>
      <c r="AI5792" t="str">
        <f>"Bldg IRN"</f>
        <v>Bldg IRN</v>
      </c>
      <c r="AJ5792" t="s">
        <v>48</v>
      </c>
      <c r="AK5792" t="s">
        <v>48</v>
      </c>
      <c r="AL5792" t="s">
        <v>53</v>
      </c>
      <c r="AM5792">
        <v>1140.92</v>
      </c>
      <c r="AN5792">
        <v>1140.92</v>
      </c>
      <c r="AO5792">
        <v>15</v>
      </c>
    </row>
    <row r="5793" spans="1:41" x14ac:dyDescent="0.3">
      <c r="A5793" t="str">
        <f>"Trad IRN"</f>
        <v>Trad IRN</v>
      </c>
      <c r="B5793" t="str">
        <f>"Bldg IRN"</f>
        <v>Bldg IRN</v>
      </c>
      <c r="C5793" t="s">
        <v>41</v>
      </c>
      <c r="D5793" t="s">
        <v>3</v>
      </c>
      <c r="E5793" t="s">
        <v>80</v>
      </c>
      <c r="F5793" t="s">
        <v>81</v>
      </c>
      <c r="G5793" t="s">
        <v>82</v>
      </c>
      <c r="H5793" t="s">
        <v>83</v>
      </c>
      <c r="I5793" t="str">
        <f>"Trad IRN"</f>
        <v>Trad IRN</v>
      </c>
      <c r="J5793" t="s">
        <v>43</v>
      </c>
      <c r="K5793" t="s">
        <v>44</v>
      </c>
      <c r="L5793" t="s">
        <v>45</v>
      </c>
      <c r="M5793" t="s">
        <v>46</v>
      </c>
      <c r="N5793" t="str">
        <f t="shared" si="576"/>
        <v>08/18/2022</v>
      </c>
      <c r="O5793" t="str">
        <f t="shared" si="575"/>
        <v>12/31/2500</v>
      </c>
      <c r="P5793">
        <v>1</v>
      </c>
      <c r="Q5793">
        <v>1</v>
      </c>
      <c r="S5793">
        <v>1</v>
      </c>
      <c r="T5793">
        <v>1</v>
      </c>
      <c r="U5793">
        <v>0</v>
      </c>
      <c r="V5793" t="str">
        <f>"Trad IRN"</f>
        <v>Trad IRN</v>
      </c>
      <c r="W5793">
        <v>100</v>
      </c>
      <c r="X5793" t="s">
        <v>47</v>
      </c>
      <c r="Z5793" t="s">
        <v>47</v>
      </c>
      <c r="AB5793" t="str">
        <f>"07"</f>
        <v>07</v>
      </c>
      <c r="AC5793" t="s">
        <v>48</v>
      </c>
      <c r="AD5793" t="s">
        <v>49</v>
      </c>
      <c r="AE5793" t="s">
        <v>50</v>
      </c>
      <c r="AF5793">
        <v>0</v>
      </c>
      <c r="AG5793" t="s">
        <v>56</v>
      </c>
      <c r="AH5793" t="str">
        <f>"Trad IRN"</f>
        <v>Trad IRN</v>
      </c>
      <c r="AI5793" t="str">
        <f>"Bldg IRN"</f>
        <v>Bldg IRN</v>
      </c>
      <c r="AJ5793" t="s">
        <v>48</v>
      </c>
      <c r="AK5793" t="s">
        <v>48</v>
      </c>
      <c r="AL5793" t="s">
        <v>53</v>
      </c>
      <c r="AM5793">
        <v>1140.92</v>
      </c>
      <c r="AN5793">
        <v>1140.92</v>
      </c>
      <c r="AO5793">
        <v>15</v>
      </c>
    </row>
    <row r="5794" spans="1:41" x14ac:dyDescent="0.3">
      <c r="A5794" t="str">
        <f>"Trad IRN"</f>
        <v>Trad IRN</v>
      </c>
      <c r="B5794" t="str">
        <f>"Bldg IRN"</f>
        <v>Bldg IRN</v>
      </c>
      <c r="C5794" t="s">
        <v>41</v>
      </c>
      <c r="D5794" t="s">
        <v>3</v>
      </c>
      <c r="E5794" t="s">
        <v>80</v>
      </c>
      <c r="F5794" t="s">
        <v>81</v>
      </c>
      <c r="G5794" t="s">
        <v>82</v>
      </c>
      <c r="H5794" t="s">
        <v>83</v>
      </c>
      <c r="I5794" t="str">
        <f>"Trad IRN"</f>
        <v>Trad IRN</v>
      </c>
      <c r="J5794" t="s">
        <v>43</v>
      </c>
      <c r="K5794" t="s">
        <v>44</v>
      </c>
      <c r="L5794" t="s">
        <v>45</v>
      </c>
      <c r="M5794" t="s">
        <v>46</v>
      </c>
      <c r="N5794" t="str">
        <f t="shared" si="576"/>
        <v>08/18/2022</v>
      </c>
      <c r="O5794" t="str">
        <f t="shared" si="575"/>
        <v>12/31/2500</v>
      </c>
      <c r="P5794">
        <v>1</v>
      </c>
      <c r="Q5794">
        <v>1</v>
      </c>
      <c r="S5794">
        <v>1</v>
      </c>
      <c r="T5794">
        <v>1</v>
      </c>
      <c r="U5794">
        <v>0</v>
      </c>
      <c r="V5794" t="str">
        <f>"Trad IRN"</f>
        <v>Trad IRN</v>
      </c>
      <c r="W5794">
        <v>100</v>
      </c>
      <c r="X5794" t="s">
        <v>47</v>
      </c>
      <c r="Z5794" t="s">
        <v>47</v>
      </c>
      <c r="AB5794" t="str">
        <f>"08"</f>
        <v>08</v>
      </c>
      <c r="AC5794" t="s">
        <v>48</v>
      </c>
      <c r="AD5794" t="s">
        <v>49</v>
      </c>
      <c r="AE5794" t="s">
        <v>55</v>
      </c>
      <c r="AF5794">
        <v>0</v>
      </c>
      <c r="AG5794" t="s">
        <v>56</v>
      </c>
      <c r="AH5794" t="str">
        <f>"Trad IRN"</f>
        <v>Trad IRN</v>
      </c>
      <c r="AI5794" t="str">
        <f>"Bldg IRN"</f>
        <v>Bldg IRN</v>
      </c>
      <c r="AJ5794" t="s">
        <v>48</v>
      </c>
      <c r="AK5794" t="s">
        <v>48</v>
      </c>
      <c r="AL5794" t="s">
        <v>53</v>
      </c>
      <c r="AM5794">
        <v>1140.92</v>
      </c>
      <c r="AN5794">
        <v>1140.92</v>
      </c>
      <c r="AO5794">
        <v>15</v>
      </c>
    </row>
    <row r="5795" spans="1:41" x14ac:dyDescent="0.3">
      <c r="A5795" t="str">
        <f>"Trad IRN"</f>
        <v>Trad IRN</v>
      </c>
      <c r="B5795" t="str">
        <f>"Bldg IRN"</f>
        <v>Bldg IRN</v>
      </c>
      <c r="C5795" t="s">
        <v>41</v>
      </c>
      <c r="D5795" t="s">
        <v>3</v>
      </c>
      <c r="E5795" t="s">
        <v>80</v>
      </c>
      <c r="F5795" t="s">
        <v>81</v>
      </c>
      <c r="G5795" t="s">
        <v>82</v>
      </c>
      <c r="H5795" t="s">
        <v>83</v>
      </c>
      <c r="I5795" t="str">
        <f>"Trad IRN"</f>
        <v>Trad IRN</v>
      </c>
      <c r="J5795" t="s">
        <v>43</v>
      </c>
      <c r="K5795" t="s">
        <v>44</v>
      </c>
      <c r="L5795" t="s">
        <v>45</v>
      </c>
      <c r="M5795" t="s">
        <v>46</v>
      </c>
      <c r="N5795" t="str">
        <f t="shared" si="576"/>
        <v>08/18/2022</v>
      </c>
      <c r="O5795" t="str">
        <f t="shared" si="575"/>
        <v>12/31/2500</v>
      </c>
      <c r="P5795">
        <v>1</v>
      </c>
      <c r="Q5795">
        <v>1</v>
      </c>
      <c r="S5795">
        <v>0</v>
      </c>
      <c r="T5795">
        <v>1</v>
      </c>
      <c r="U5795">
        <v>0</v>
      </c>
      <c r="V5795" t="str">
        <f>"Trad IRN"</f>
        <v>Trad IRN</v>
      </c>
      <c r="W5795">
        <v>100</v>
      </c>
      <c r="X5795" t="s">
        <v>47</v>
      </c>
      <c r="Z5795" t="s">
        <v>47</v>
      </c>
      <c r="AB5795" t="str">
        <f>"06"</f>
        <v>06</v>
      </c>
      <c r="AC5795" t="s">
        <v>48</v>
      </c>
      <c r="AD5795" t="s">
        <v>49</v>
      </c>
      <c r="AE5795" t="s">
        <v>50</v>
      </c>
      <c r="AF5795">
        <v>0</v>
      </c>
      <c r="AG5795" t="s">
        <v>56</v>
      </c>
      <c r="AH5795" t="str">
        <f>"Trad IRN"</f>
        <v>Trad IRN</v>
      </c>
      <c r="AI5795" t="str">
        <f>"Bldg IRN"</f>
        <v>Bldg IRN</v>
      </c>
      <c r="AJ5795" t="s">
        <v>48</v>
      </c>
      <c r="AK5795" t="s">
        <v>48</v>
      </c>
      <c r="AL5795" t="s">
        <v>53</v>
      </c>
      <c r="AM5795">
        <v>1140.92</v>
      </c>
      <c r="AN5795">
        <v>1140.92</v>
      </c>
      <c r="AO5795">
        <v>15</v>
      </c>
    </row>
    <row r="5796" spans="1:41" x14ac:dyDescent="0.3">
      <c r="A5796" t="str">
        <f>"Trad IRN"</f>
        <v>Trad IRN</v>
      </c>
      <c r="B5796" t="str">
        <f>"Bldg IRN"</f>
        <v>Bldg IRN</v>
      </c>
      <c r="C5796" t="s">
        <v>41</v>
      </c>
      <c r="D5796" t="s">
        <v>3</v>
      </c>
      <c r="E5796" t="s">
        <v>80</v>
      </c>
      <c r="F5796" t="s">
        <v>81</v>
      </c>
      <c r="G5796" t="s">
        <v>82</v>
      </c>
      <c r="H5796" t="s">
        <v>83</v>
      </c>
      <c r="I5796" t="str">
        <f>"Trad IRN"</f>
        <v>Trad IRN</v>
      </c>
      <c r="J5796" t="s">
        <v>43</v>
      </c>
      <c r="K5796" t="s">
        <v>44</v>
      </c>
      <c r="L5796" t="s">
        <v>45</v>
      </c>
      <c r="M5796" t="s">
        <v>46</v>
      </c>
      <c r="N5796" t="str">
        <f t="shared" si="576"/>
        <v>08/18/2022</v>
      </c>
      <c r="O5796" t="str">
        <f t="shared" si="575"/>
        <v>12/31/2500</v>
      </c>
      <c r="P5796">
        <v>1</v>
      </c>
      <c r="Q5796">
        <v>1</v>
      </c>
      <c r="S5796">
        <v>0</v>
      </c>
      <c r="T5796">
        <v>1</v>
      </c>
      <c r="U5796">
        <v>0</v>
      </c>
      <c r="V5796" t="str">
        <f>"Trad IRN"</f>
        <v>Trad IRN</v>
      </c>
      <c r="W5796">
        <v>100</v>
      </c>
      <c r="X5796" t="s">
        <v>47</v>
      </c>
      <c r="Z5796" t="s">
        <v>47</v>
      </c>
      <c r="AB5796" t="str">
        <f>"07"</f>
        <v>07</v>
      </c>
      <c r="AC5796" t="s">
        <v>48</v>
      </c>
      <c r="AD5796" t="s">
        <v>49</v>
      </c>
      <c r="AE5796" t="s">
        <v>50</v>
      </c>
      <c r="AF5796">
        <v>0</v>
      </c>
      <c r="AG5796" t="s">
        <v>56</v>
      </c>
      <c r="AH5796" t="str">
        <f>"Trad IRN"</f>
        <v>Trad IRN</v>
      </c>
      <c r="AI5796" t="str">
        <f>"Bldg IRN"</f>
        <v>Bldg IRN</v>
      </c>
      <c r="AJ5796" t="s">
        <v>48</v>
      </c>
      <c r="AK5796" t="s">
        <v>48</v>
      </c>
      <c r="AL5796" t="s">
        <v>53</v>
      </c>
      <c r="AM5796">
        <v>1140.92</v>
      </c>
      <c r="AN5796">
        <v>1140.92</v>
      </c>
      <c r="AO5796">
        <v>15</v>
      </c>
    </row>
    <row r="5797" spans="1:41" x14ac:dyDescent="0.3">
      <c r="A5797" t="str">
        <f>"Trad IRN"</f>
        <v>Trad IRN</v>
      </c>
      <c r="B5797" t="str">
        <f>"Bldg IRN"</f>
        <v>Bldg IRN</v>
      </c>
      <c r="C5797" t="s">
        <v>41</v>
      </c>
      <c r="D5797" t="s">
        <v>3</v>
      </c>
      <c r="E5797" t="s">
        <v>80</v>
      </c>
      <c r="F5797" t="s">
        <v>81</v>
      </c>
      <c r="G5797" t="s">
        <v>82</v>
      </c>
      <c r="H5797" t="s">
        <v>83</v>
      </c>
      <c r="I5797" t="str">
        <f>"Trad IRN"</f>
        <v>Trad IRN</v>
      </c>
      <c r="J5797" t="s">
        <v>43</v>
      </c>
      <c r="K5797" t="s">
        <v>44</v>
      </c>
      <c r="L5797" t="s">
        <v>45</v>
      </c>
      <c r="M5797" t="s">
        <v>46</v>
      </c>
      <c r="N5797" t="str">
        <f t="shared" si="576"/>
        <v>08/18/2022</v>
      </c>
      <c r="O5797" t="str">
        <f t="shared" si="575"/>
        <v>12/31/2500</v>
      </c>
      <c r="P5797">
        <v>1</v>
      </c>
      <c r="Q5797">
        <v>1</v>
      </c>
      <c r="S5797">
        <v>0</v>
      </c>
      <c r="T5797">
        <v>1</v>
      </c>
      <c r="U5797">
        <v>0</v>
      </c>
      <c r="V5797" t="str">
        <f>"Trad IRN"</f>
        <v>Trad IRN</v>
      </c>
      <c r="W5797">
        <v>100</v>
      </c>
      <c r="X5797" t="s">
        <v>47</v>
      </c>
      <c r="Z5797" t="s">
        <v>47</v>
      </c>
      <c r="AB5797" t="str">
        <f>"07"</f>
        <v>07</v>
      </c>
      <c r="AC5797" t="s">
        <v>48</v>
      </c>
      <c r="AD5797" t="s">
        <v>49</v>
      </c>
      <c r="AE5797" t="s">
        <v>50</v>
      </c>
      <c r="AF5797">
        <v>0</v>
      </c>
      <c r="AG5797" t="s">
        <v>56</v>
      </c>
      <c r="AH5797" t="str">
        <f>"Trad IRN"</f>
        <v>Trad IRN</v>
      </c>
      <c r="AI5797" t="str">
        <f>"Bldg IRN"</f>
        <v>Bldg IRN</v>
      </c>
      <c r="AJ5797" t="s">
        <v>48</v>
      </c>
      <c r="AK5797" t="s">
        <v>48</v>
      </c>
      <c r="AL5797" t="s">
        <v>53</v>
      </c>
      <c r="AM5797">
        <v>1140.92</v>
      </c>
      <c r="AN5797">
        <v>1140.92</v>
      </c>
      <c r="AO5797">
        <v>15</v>
      </c>
    </row>
    <row r="5798" spans="1:41" x14ac:dyDescent="0.3">
      <c r="A5798" t="str">
        <f>"Trad IRN"</f>
        <v>Trad IRN</v>
      </c>
      <c r="B5798" t="str">
        <f>"Bldg IRN"</f>
        <v>Bldg IRN</v>
      </c>
      <c r="C5798" t="s">
        <v>41</v>
      </c>
      <c r="D5798" t="s">
        <v>3</v>
      </c>
      <c r="E5798" t="s">
        <v>80</v>
      </c>
      <c r="F5798" t="s">
        <v>81</v>
      </c>
      <c r="G5798" t="s">
        <v>82</v>
      </c>
      <c r="H5798" t="s">
        <v>83</v>
      </c>
      <c r="I5798" t="str">
        <f>"Trad IRN"</f>
        <v>Trad IRN</v>
      </c>
      <c r="J5798" t="s">
        <v>43</v>
      </c>
      <c r="K5798" t="s">
        <v>44</v>
      </c>
      <c r="L5798" t="s">
        <v>45</v>
      </c>
      <c r="M5798" t="s">
        <v>46</v>
      </c>
      <c r="N5798" t="str">
        <f t="shared" si="576"/>
        <v>08/18/2022</v>
      </c>
      <c r="O5798" t="str">
        <f t="shared" si="575"/>
        <v>12/31/2500</v>
      </c>
      <c r="P5798">
        <v>1</v>
      </c>
      <c r="Q5798">
        <v>1</v>
      </c>
      <c r="S5798">
        <v>1</v>
      </c>
      <c r="T5798">
        <v>1</v>
      </c>
      <c r="U5798">
        <v>0</v>
      </c>
      <c r="V5798" t="str">
        <f>"Trad IRN"</f>
        <v>Trad IRN</v>
      </c>
      <c r="W5798">
        <v>100</v>
      </c>
      <c r="X5798" t="s">
        <v>47</v>
      </c>
      <c r="Z5798" t="s">
        <v>47</v>
      </c>
      <c r="AB5798" t="str">
        <f>"08"</f>
        <v>08</v>
      </c>
      <c r="AC5798" t="s">
        <v>48</v>
      </c>
      <c r="AD5798" t="s">
        <v>49</v>
      </c>
      <c r="AE5798" t="s">
        <v>55</v>
      </c>
      <c r="AF5798">
        <v>0</v>
      </c>
      <c r="AG5798" t="s">
        <v>56</v>
      </c>
      <c r="AH5798" t="str">
        <f>"Trad IRN"</f>
        <v>Trad IRN</v>
      </c>
      <c r="AI5798" t="str">
        <f>"Bldg IRN"</f>
        <v>Bldg IRN</v>
      </c>
      <c r="AJ5798" t="s">
        <v>48</v>
      </c>
      <c r="AK5798" t="s">
        <v>48</v>
      </c>
      <c r="AL5798" t="s">
        <v>53</v>
      </c>
      <c r="AM5798">
        <v>1140.92</v>
      </c>
      <c r="AN5798">
        <v>1140.92</v>
      </c>
      <c r="AO5798">
        <v>15</v>
      </c>
    </row>
    <row r="5799" spans="1:41" x14ac:dyDescent="0.3">
      <c r="A5799" t="str">
        <f>"Trad IRN"</f>
        <v>Trad IRN</v>
      </c>
      <c r="B5799" t="str">
        <f>"Bldg IRN"</f>
        <v>Bldg IRN</v>
      </c>
      <c r="C5799" t="s">
        <v>41</v>
      </c>
      <c r="D5799" t="s">
        <v>3</v>
      </c>
      <c r="E5799" t="s">
        <v>80</v>
      </c>
      <c r="F5799" t="s">
        <v>81</v>
      </c>
      <c r="G5799" t="s">
        <v>82</v>
      </c>
      <c r="H5799" t="s">
        <v>83</v>
      </c>
      <c r="I5799" t="str">
        <f>"Trad IRN"</f>
        <v>Trad IRN</v>
      </c>
      <c r="J5799" t="s">
        <v>43</v>
      </c>
      <c r="K5799" t="s">
        <v>44</v>
      </c>
      <c r="L5799" t="s">
        <v>45</v>
      </c>
      <c r="M5799" t="s">
        <v>46</v>
      </c>
      <c r="N5799" t="str">
        <f t="shared" si="576"/>
        <v>08/18/2022</v>
      </c>
      <c r="O5799" t="str">
        <f t="shared" si="575"/>
        <v>12/31/2500</v>
      </c>
      <c r="P5799">
        <v>1</v>
      </c>
      <c r="Q5799">
        <v>1</v>
      </c>
      <c r="S5799">
        <v>0</v>
      </c>
      <c r="T5799">
        <v>1</v>
      </c>
      <c r="U5799">
        <v>0</v>
      </c>
      <c r="V5799" t="str">
        <f>"Trad IRN"</f>
        <v>Trad IRN</v>
      </c>
      <c r="W5799">
        <v>100</v>
      </c>
      <c r="X5799" t="s">
        <v>47</v>
      </c>
      <c r="Z5799" t="s">
        <v>47</v>
      </c>
      <c r="AB5799" t="str">
        <f>"07"</f>
        <v>07</v>
      </c>
      <c r="AC5799" t="s">
        <v>48</v>
      </c>
      <c r="AD5799" t="s">
        <v>49</v>
      </c>
      <c r="AE5799" t="s">
        <v>50</v>
      </c>
      <c r="AF5799">
        <v>0</v>
      </c>
      <c r="AG5799" t="s">
        <v>56</v>
      </c>
      <c r="AH5799" t="str">
        <f>"Trad IRN"</f>
        <v>Trad IRN</v>
      </c>
      <c r="AI5799" t="str">
        <f>"Bldg IRN"</f>
        <v>Bldg IRN</v>
      </c>
      <c r="AJ5799" t="s">
        <v>48</v>
      </c>
      <c r="AK5799" t="s">
        <v>48</v>
      </c>
      <c r="AL5799" t="s">
        <v>53</v>
      </c>
      <c r="AM5799">
        <v>1140.92</v>
      </c>
      <c r="AN5799">
        <v>1140.92</v>
      </c>
      <c r="AO5799">
        <v>15</v>
      </c>
    </row>
    <row r="5800" spans="1:41" x14ac:dyDescent="0.3">
      <c r="A5800" t="str">
        <f>"Trad IRN"</f>
        <v>Trad IRN</v>
      </c>
      <c r="B5800" t="str">
        <f>"Bldg IRN"</f>
        <v>Bldg IRN</v>
      </c>
      <c r="C5800" t="s">
        <v>41</v>
      </c>
      <c r="D5800" t="s">
        <v>3</v>
      </c>
      <c r="E5800" t="s">
        <v>80</v>
      </c>
      <c r="F5800" t="s">
        <v>81</v>
      </c>
      <c r="G5800" t="s">
        <v>82</v>
      </c>
      <c r="H5800" t="s">
        <v>83</v>
      </c>
      <c r="I5800" t="str">
        <f>"Trad IRN"</f>
        <v>Trad IRN</v>
      </c>
      <c r="J5800" t="s">
        <v>43</v>
      </c>
      <c r="K5800" t="s">
        <v>44</v>
      </c>
      <c r="L5800" t="s">
        <v>45</v>
      </c>
      <c r="M5800" t="s">
        <v>46</v>
      </c>
      <c r="N5800" t="str">
        <f t="shared" si="576"/>
        <v>08/18/2022</v>
      </c>
      <c r="O5800" t="str">
        <f t="shared" si="575"/>
        <v>12/31/2500</v>
      </c>
      <c r="P5800">
        <v>1</v>
      </c>
      <c r="Q5800">
        <v>1</v>
      </c>
      <c r="S5800">
        <v>0</v>
      </c>
      <c r="T5800">
        <v>1</v>
      </c>
      <c r="U5800">
        <v>0</v>
      </c>
      <c r="V5800" t="str">
        <f>"Trad IRN"</f>
        <v>Trad IRN</v>
      </c>
      <c r="W5800">
        <v>100</v>
      </c>
      <c r="X5800" t="s">
        <v>47</v>
      </c>
      <c r="Z5800" t="s">
        <v>47</v>
      </c>
      <c r="AB5800" t="str">
        <f>"07"</f>
        <v>07</v>
      </c>
      <c r="AC5800" t="s">
        <v>48</v>
      </c>
      <c r="AD5800" t="s">
        <v>49</v>
      </c>
      <c r="AE5800" t="s">
        <v>50</v>
      </c>
      <c r="AF5800">
        <v>0</v>
      </c>
      <c r="AG5800" t="s">
        <v>56</v>
      </c>
      <c r="AH5800" t="str">
        <f>"Trad IRN"</f>
        <v>Trad IRN</v>
      </c>
      <c r="AI5800" t="str">
        <f>"Bldg IRN"</f>
        <v>Bldg IRN</v>
      </c>
      <c r="AJ5800" t="s">
        <v>48</v>
      </c>
      <c r="AK5800" t="s">
        <v>48</v>
      </c>
      <c r="AL5800" t="s">
        <v>53</v>
      </c>
      <c r="AM5800">
        <v>1140.92</v>
      </c>
      <c r="AN5800">
        <v>1140.92</v>
      </c>
      <c r="AO5800">
        <v>15</v>
      </c>
    </row>
    <row r="5801" spans="1:41" x14ac:dyDescent="0.3">
      <c r="A5801" t="str">
        <f>"Trad IRN"</f>
        <v>Trad IRN</v>
      </c>
      <c r="B5801" t="str">
        <f>"Bldg IRN"</f>
        <v>Bldg IRN</v>
      </c>
      <c r="C5801" t="s">
        <v>41</v>
      </c>
      <c r="D5801" t="s">
        <v>3</v>
      </c>
      <c r="E5801" t="s">
        <v>80</v>
      </c>
      <c r="F5801" t="s">
        <v>81</v>
      </c>
      <c r="G5801" t="s">
        <v>82</v>
      </c>
      <c r="H5801" t="s">
        <v>83</v>
      </c>
      <c r="I5801" t="str">
        <f>"Trad IRN"</f>
        <v>Trad IRN</v>
      </c>
      <c r="J5801" t="s">
        <v>43</v>
      </c>
      <c r="K5801" t="s">
        <v>44</v>
      </c>
      <c r="L5801" t="s">
        <v>45</v>
      </c>
      <c r="M5801" t="s">
        <v>46</v>
      </c>
      <c r="N5801" t="str">
        <f t="shared" si="576"/>
        <v>08/18/2022</v>
      </c>
      <c r="O5801" t="str">
        <f t="shared" si="575"/>
        <v>12/31/2500</v>
      </c>
      <c r="P5801">
        <v>1</v>
      </c>
      <c r="Q5801">
        <v>1</v>
      </c>
      <c r="S5801">
        <v>1</v>
      </c>
      <c r="T5801">
        <v>1</v>
      </c>
      <c r="U5801">
        <v>0</v>
      </c>
      <c r="V5801" t="str">
        <f>"Trad IRN"</f>
        <v>Trad IRN</v>
      </c>
      <c r="W5801">
        <v>100</v>
      </c>
      <c r="X5801" t="s">
        <v>47</v>
      </c>
      <c r="Z5801" t="s">
        <v>47</v>
      </c>
      <c r="AB5801" t="str">
        <f>"06"</f>
        <v>06</v>
      </c>
      <c r="AC5801" t="s">
        <v>48</v>
      </c>
      <c r="AD5801" t="s">
        <v>49</v>
      </c>
      <c r="AE5801" t="s">
        <v>55</v>
      </c>
      <c r="AF5801">
        <v>0</v>
      </c>
      <c r="AG5801" t="s">
        <v>56</v>
      </c>
      <c r="AH5801" t="str">
        <f>"Trad IRN"</f>
        <v>Trad IRN</v>
      </c>
      <c r="AI5801" t="str">
        <f>"Bldg IRN"</f>
        <v>Bldg IRN</v>
      </c>
      <c r="AJ5801" t="s">
        <v>48</v>
      </c>
      <c r="AK5801" t="s">
        <v>48</v>
      </c>
      <c r="AL5801" t="s">
        <v>53</v>
      </c>
      <c r="AM5801">
        <v>1140.92</v>
      </c>
      <c r="AN5801">
        <v>1140.92</v>
      </c>
      <c r="AO5801">
        <v>15</v>
      </c>
    </row>
    <row r="5802" spans="1:41" x14ac:dyDescent="0.3">
      <c r="A5802" t="str">
        <f>"Trad IRN"</f>
        <v>Trad IRN</v>
      </c>
      <c r="B5802" t="str">
        <f>"Bldg IRN"</f>
        <v>Bldg IRN</v>
      </c>
      <c r="C5802" t="s">
        <v>41</v>
      </c>
      <c r="D5802" t="s">
        <v>3</v>
      </c>
      <c r="E5802" t="s">
        <v>80</v>
      </c>
      <c r="F5802" t="s">
        <v>81</v>
      </c>
      <c r="G5802" t="s">
        <v>82</v>
      </c>
      <c r="H5802" t="s">
        <v>83</v>
      </c>
      <c r="I5802" t="str">
        <f>"Trad IRN"</f>
        <v>Trad IRN</v>
      </c>
      <c r="J5802" t="s">
        <v>43</v>
      </c>
      <c r="K5802" t="s">
        <v>44</v>
      </c>
      <c r="L5802" t="s">
        <v>45</v>
      </c>
      <c r="M5802" t="s">
        <v>46</v>
      </c>
      <c r="N5802" t="str">
        <f t="shared" si="576"/>
        <v>08/18/2022</v>
      </c>
      <c r="O5802" t="str">
        <f t="shared" si="575"/>
        <v>12/31/2500</v>
      </c>
      <c r="P5802">
        <v>1</v>
      </c>
      <c r="Q5802">
        <v>1</v>
      </c>
      <c r="S5802">
        <v>1</v>
      </c>
      <c r="T5802">
        <v>1</v>
      </c>
      <c r="U5802">
        <v>0</v>
      </c>
      <c r="V5802" t="str">
        <f>"Trad IRN"</f>
        <v>Trad IRN</v>
      </c>
      <c r="W5802">
        <v>100</v>
      </c>
      <c r="X5802" t="s">
        <v>47</v>
      </c>
      <c r="Z5802" t="s">
        <v>47</v>
      </c>
      <c r="AB5802" t="str">
        <f>"07"</f>
        <v>07</v>
      </c>
      <c r="AC5802" t="s">
        <v>48</v>
      </c>
      <c r="AD5802" t="s">
        <v>49</v>
      </c>
      <c r="AE5802" t="s">
        <v>55</v>
      </c>
      <c r="AF5802">
        <v>0</v>
      </c>
      <c r="AG5802" t="s">
        <v>56</v>
      </c>
      <c r="AH5802" t="str">
        <f>"Trad IRN"</f>
        <v>Trad IRN</v>
      </c>
      <c r="AI5802" t="str">
        <f>"Bldg IRN"</f>
        <v>Bldg IRN</v>
      </c>
      <c r="AJ5802" t="s">
        <v>48</v>
      </c>
      <c r="AK5802" t="s">
        <v>48</v>
      </c>
      <c r="AL5802" t="s">
        <v>53</v>
      </c>
      <c r="AM5802">
        <v>1140.92</v>
      </c>
      <c r="AN5802">
        <v>1140.92</v>
      </c>
      <c r="AO5802">
        <v>15</v>
      </c>
    </row>
    <row r="5803" spans="1:41" x14ac:dyDescent="0.3">
      <c r="A5803" t="str">
        <f>"Trad IRN"</f>
        <v>Trad IRN</v>
      </c>
      <c r="B5803" t="str">
        <f>"Bldg IRN"</f>
        <v>Bldg IRN</v>
      </c>
      <c r="C5803" t="s">
        <v>41</v>
      </c>
      <c r="D5803" t="s">
        <v>3</v>
      </c>
      <c r="E5803" t="s">
        <v>80</v>
      </c>
      <c r="F5803" t="s">
        <v>81</v>
      </c>
      <c r="G5803" t="s">
        <v>82</v>
      </c>
      <c r="H5803" t="s">
        <v>83</v>
      </c>
      <c r="I5803" t="str">
        <f>"Trad IRN"</f>
        <v>Trad IRN</v>
      </c>
      <c r="J5803" t="s">
        <v>43</v>
      </c>
      <c r="K5803" t="s">
        <v>44</v>
      </c>
      <c r="L5803" t="s">
        <v>45</v>
      </c>
      <c r="M5803" t="s">
        <v>46</v>
      </c>
      <c r="N5803" t="str">
        <f t="shared" si="576"/>
        <v>08/18/2022</v>
      </c>
      <c r="O5803" t="str">
        <f t="shared" si="575"/>
        <v>12/31/2500</v>
      </c>
      <c r="P5803">
        <v>1</v>
      </c>
      <c r="Q5803">
        <v>1</v>
      </c>
      <c r="S5803">
        <v>1</v>
      </c>
      <c r="T5803">
        <v>1</v>
      </c>
      <c r="U5803">
        <v>0</v>
      </c>
      <c r="V5803" t="str">
        <f>"Trad IRN"</f>
        <v>Trad IRN</v>
      </c>
      <c r="W5803">
        <v>100</v>
      </c>
      <c r="X5803" t="s">
        <v>47</v>
      </c>
      <c r="Z5803" t="s">
        <v>47</v>
      </c>
      <c r="AB5803" t="str">
        <f>"08"</f>
        <v>08</v>
      </c>
      <c r="AC5803" t="s">
        <v>48</v>
      </c>
      <c r="AD5803" t="s">
        <v>49</v>
      </c>
      <c r="AE5803" t="s">
        <v>50</v>
      </c>
      <c r="AF5803">
        <v>0</v>
      </c>
      <c r="AG5803" t="s">
        <v>56</v>
      </c>
      <c r="AH5803" t="str">
        <f>"Trad IRN"</f>
        <v>Trad IRN</v>
      </c>
      <c r="AI5803" t="str">
        <f>"Bldg IRN"</f>
        <v>Bldg IRN</v>
      </c>
      <c r="AJ5803" t="s">
        <v>48</v>
      </c>
      <c r="AK5803" t="s">
        <v>48</v>
      </c>
      <c r="AL5803" t="s">
        <v>53</v>
      </c>
      <c r="AM5803">
        <v>1140.92</v>
      </c>
      <c r="AN5803">
        <v>1140.92</v>
      </c>
      <c r="AO5803">
        <v>15</v>
      </c>
    </row>
    <row r="5804" spans="1:41" x14ac:dyDescent="0.3">
      <c r="A5804" t="str">
        <f>"Trad IRN"</f>
        <v>Trad IRN</v>
      </c>
      <c r="B5804" t="str">
        <f>"Bldg IRN"</f>
        <v>Bldg IRN</v>
      </c>
      <c r="C5804" t="s">
        <v>41</v>
      </c>
      <c r="D5804" t="s">
        <v>3</v>
      </c>
      <c r="E5804" t="s">
        <v>80</v>
      </c>
      <c r="F5804" t="s">
        <v>81</v>
      </c>
      <c r="G5804" t="s">
        <v>82</v>
      </c>
      <c r="H5804" t="s">
        <v>83</v>
      </c>
      <c r="I5804" t="str">
        <f>"Trad IRN"</f>
        <v>Trad IRN</v>
      </c>
      <c r="J5804" t="s">
        <v>43</v>
      </c>
      <c r="K5804" t="s">
        <v>44</v>
      </c>
      <c r="L5804" t="s">
        <v>45</v>
      </c>
      <c r="M5804" t="s">
        <v>46</v>
      </c>
      <c r="N5804" t="str">
        <f t="shared" si="576"/>
        <v>08/18/2022</v>
      </c>
      <c r="O5804" t="str">
        <f t="shared" si="575"/>
        <v>12/31/2500</v>
      </c>
      <c r="P5804">
        <v>1</v>
      </c>
      <c r="Q5804">
        <v>1</v>
      </c>
      <c r="S5804">
        <v>0</v>
      </c>
      <c r="T5804">
        <v>1</v>
      </c>
      <c r="U5804">
        <v>0</v>
      </c>
      <c r="V5804" t="str">
        <f>"Trad IRN"</f>
        <v>Trad IRN</v>
      </c>
      <c r="W5804">
        <v>100</v>
      </c>
      <c r="X5804" t="s">
        <v>47</v>
      </c>
      <c r="Z5804" t="s">
        <v>47</v>
      </c>
      <c r="AB5804" t="str">
        <f>"07"</f>
        <v>07</v>
      </c>
      <c r="AC5804" t="s">
        <v>48</v>
      </c>
      <c r="AD5804" t="s">
        <v>49</v>
      </c>
      <c r="AE5804" t="s">
        <v>50</v>
      </c>
      <c r="AF5804">
        <v>0</v>
      </c>
      <c r="AG5804" t="s">
        <v>56</v>
      </c>
      <c r="AH5804" t="str">
        <f>"Trad IRN"</f>
        <v>Trad IRN</v>
      </c>
      <c r="AI5804" t="str">
        <f>"Bldg IRN"</f>
        <v>Bldg IRN</v>
      </c>
      <c r="AJ5804" t="s">
        <v>48</v>
      </c>
      <c r="AK5804" t="s">
        <v>48</v>
      </c>
      <c r="AL5804" t="s">
        <v>53</v>
      </c>
      <c r="AM5804">
        <v>1140.92</v>
      </c>
      <c r="AN5804">
        <v>1140.92</v>
      </c>
      <c r="AO5804">
        <v>15</v>
      </c>
    </row>
    <row r="5805" spans="1:41" x14ac:dyDescent="0.3">
      <c r="A5805" t="str">
        <f>"Trad IRN"</f>
        <v>Trad IRN</v>
      </c>
      <c r="B5805" t="str">
        <f>"Bldg IRN"</f>
        <v>Bldg IRN</v>
      </c>
      <c r="C5805" t="s">
        <v>41</v>
      </c>
      <c r="D5805" t="s">
        <v>3</v>
      </c>
      <c r="E5805" t="s">
        <v>80</v>
      </c>
      <c r="F5805" t="s">
        <v>81</v>
      </c>
      <c r="G5805" t="s">
        <v>82</v>
      </c>
      <c r="H5805" t="s">
        <v>83</v>
      </c>
      <c r="I5805" t="str">
        <f>"Trad IRN"</f>
        <v>Trad IRN</v>
      </c>
      <c r="J5805" t="s">
        <v>43</v>
      </c>
      <c r="K5805" t="s">
        <v>44</v>
      </c>
      <c r="L5805" t="s">
        <v>45</v>
      </c>
      <c r="M5805" t="s">
        <v>46</v>
      </c>
      <c r="N5805" t="str">
        <f t="shared" si="576"/>
        <v>08/18/2022</v>
      </c>
      <c r="O5805" t="str">
        <f t="shared" si="575"/>
        <v>12/31/2500</v>
      </c>
      <c r="P5805">
        <v>1</v>
      </c>
      <c r="Q5805">
        <v>1</v>
      </c>
      <c r="S5805">
        <v>1</v>
      </c>
      <c r="T5805">
        <v>1</v>
      </c>
      <c r="U5805">
        <v>0</v>
      </c>
      <c r="V5805" t="str">
        <f>"Trad IRN"</f>
        <v>Trad IRN</v>
      </c>
      <c r="W5805">
        <v>100</v>
      </c>
      <c r="X5805" t="s">
        <v>47</v>
      </c>
      <c r="Z5805" t="s">
        <v>47</v>
      </c>
      <c r="AB5805" t="str">
        <f>"06"</f>
        <v>06</v>
      </c>
      <c r="AC5805" t="s">
        <v>48</v>
      </c>
      <c r="AD5805" t="s">
        <v>49</v>
      </c>
      <c r="AE5805" t="s">
        <v>50</v>
      </c>
      <c r="AF5805">
        <v>0</v>
      </c>
      <c r="AG5805" t="s">
        <v>56</v>
      </c>
      <c r="AH5805" t="str">
        <f>"Trad IRN"</f>
        <v>Trad IRN</v>
      </c>
      <c r="AI5805" t="str">
        <f>"Bldg IRN"</f>
        <v>Bldg IRN</v>
      </c>
      <c r="AJ5805" t="s">
        <v>48</v>
      </c>
      <c r="AK5805" t="s">
        <v>48</v>
      </c>
      <c r="AL5805" t="s">
        <v>53</v>
      </c>
      <c r="AM5805">
        <v>1140.92</v>
      </c>
      <c r="AN5805">
        <v>1140.92</v>
      </c>
      <c r="AO5805">
        <v>15</v>
      </c>
    </row>
    <row r="5806" spans="1:41" x14ac:dyDescent="0.3">
      <c r="A5806" t="str">
        <f>"Trad IRN"</f>
        <v>Trad IRN</v>
      </c>
      <c r="B5806" t="str">
        <f>"Bldg IRN"</f>
        <v>Bldg IRN</v>
      </c>
      <c r="C5806" t="s">
        <v>41</v>
      </c>
      <c r="D5806" t="s">
        <v>3</v>
      </c>
      <c r="E5806" t="s">
        <v>80</v>
      </c>
      <c r="F5806" t="s">
        <v>81</v>
      </c>
      <c r="G5806" t="s">
        <v>82</v>
      </c>
      <c r="H5806" t="s">
        <v>83</v>
      </c>
      <c r="I5806" t="str">
        <f>"Trad IRN"</f>
        <v>Trad IRN</v>
      </c>
      <c r="J5806" t="s">
        <v>43</v>
      </c>
      <c r="K5806" t="s">
        <v>44</v>
      </c>
      <c r="L5806" t="s">
        <v>45</v>
      </c>
      <c r="M5806" t="s">
        <v>46</v>
      </c>
      <c r="N5806" t="str">
        <f t="shared" si="576"/>
        <v>08/18/2022</v>
      </c>
      <c r="O5806" t="str">
        <f t="shared" si="575"/>
        <v>12/31/2500</v>
      </c>
      <c r="P5806">
        <v>1</v>
      </c>
      <c r="Q5806">
        <v>1</v>
      </c>
      <c r="S5806">
        <v>0</v>
      </c>
      <c r="T5806">
        <v>1</v>
      </c>
      <c r="U5806">
        <v>0</v>
      </c>
      <c r="V5806" t="str">
        <f>"Trad IRN"</f>
        <v>Trad IRN</v>
      </c>
      <c r="W5806">
        <v>100</v>
      </c>
      <c r="X5806" t="s">
        <v>47</v>
      </c>
      <c r="Z5806" t="s">
        <v>47</v>
      </c>
      <c r="AB5806" t="str">
        <f>"06"</f>
        <v>06</v>
      </c>
      <c r="AC5806" t="s">
        <v>48</v>
      </c>
      <c r="AD5806" t="s">
        <v>49</v>
      </c>
      <c r="AE5806" t="s">
        <v>50</v>
      </c>
      <c r="AF5806">
        <v>0</v>
      </c>
      <c r="AG5806" t="s">
        <v>56</v>
      </c>
      <c r="AH5806" t="str">
        <f>"Trad IRN"</f>
        <v>Trad IRN</v>
      </c>
      <c r="AI5806" t="str">
        <f>"Bldg IRN"</f>
        <v>Bldg IRN</v>
      </c>
      <c r="AJ5806" t="s">
        <v>48</v>
      </c>
      <c r="AK5806" t="s">
        <v>48</v>
      </c>
      <c r="AL5806" t="s">
        <v>53</v>
      </c>
      <c r="AM5806">
        <v>1140.92</v>
      </c>
      <c r="AN5806">
        <v>1140.92</v>
      </c>
      <c r="AO5806">
        <v>15</v>
      </c>
    </row>
    <row r="5807" spans="1:41" x14ac:dyDescent="0.3">
      <c r="A5807" t="str">
        <f>"Trad IRN"</f>
        <v>Trad IRN</v>
      </c>
      <c r="B5807" t="str">
        <f>"Bldg IRN"</f>
        <v>Bldg IRN</v>
      </c>
      <c r="C5807" t="s">
        <v>41</v>
      </c>
      <c r="D5807" t="s">
        <v>3</v>
      </c>
      <c r="E5807" t="s">
        <v>80</v>
      </c>
      <c r="F5807" t="s">
        <v>81</v>
      </c>
      <c r="G5807" t="s">
        <v>82</v>
      </c>
      <c r="H5807" t="s">
        <v>83</v>
      </c>
      <c r="I5807" t="str">
        <f>"Trad IRN"</f>
        <v>Trad IRN</v>
      </c>
      <c r="J5807" t="s">
        <v>43</v>
      </c>
      <c r="K5807" t="s">
        <v>44</v>
      </c>
      <c r="L5807" t="s">
        <v>45</v>
      </c>
      <c r="M5807" t="s">
        <v>46</v>
      </c>
      <c r="N5807" t="str">
        <f t="shared" si="576"/>
        <v>08/18/2022</v>
      </c>
      <c r="O5807" t="str">
        <f t="shared" si="575"/>
        <v>12/31/2500</v>
      </c>
      <c r="P5807">
        <v>1</v>
      </c>
      <c r="Q5807">
        <v>1</v>
      </c>
      <c r="R5807">
        <v>1</v>
      </c>
      <c r="S5807">
        <v>0</v>
      </c>
      <c r="T5807">
        <v>1</v>
      </c>
      <c r="U5807">
        <v>0</v>
      </c>
      <c r="V5807" t="str">
        <f>"Trad IRN"</f>
        <v>Trad IRN</v>
      </c>
      <c r="W5807">
        <v>100</v>
      </c>
      <c r="X5807" t="s">
        <v>47</v>
      </c>
      <c r="Z5807" t="s">
        <v>47</v>
      </c>
      <c r="AB5807" t="str">
        <f>"07"</f>
        <v>07</v>
      </c>
      <c r="AC5807" t="str">
        <f>"15"</f>
        <v>15</v>
      </c>
      <c r="AD5807" t="str">
        <f>"2"</f>
        <v>2</v>
      </c>
      <c r="AE5807" t="s">
        <v>50</v>
      </c>
      <c r="AF5807">
        <v>0</v>
      </c>
      <c r="AG5807" t="s">
        <v>56</v>
      </c>
      <c r="AH5807" t="str">
        <f>"Trad IRN"</f>
        <v>Trad IRN</v>
      </c>
      <c r="AI5807" t="str">
        <f>"Bldg IRN"</f>
        <v>Bldg IRN</v>
      </c>
      <c r="AJ5807" t="s">
        <v>48</v>
      </c>
      <c r="AK5807" t="s">
        <v>48</v>
      </c>
      <c r="AL5807" t="s">
        <v>53</v>
      </c>
      <c r="AM5807">
        <v>1140.92</v>
      </c>
      <c r="AN5807">
        <v>1140.92</v>
      </c>
      <c r="AO5807">
        <v>15</v>
      </c>
    </row>
    <row r="5808" spans="1:41" x14ac:dyDescent="0.3">
      <c r="A5808" t="str">
        <f>"Trad IRN"</f>
        <v>Trad IRN</v>
      </c>
      <c r="B5808" t="str">
        <f>"Bldg IRN"</f>
        <v>Bldg IRN</v>
      </c>
      <c r="C5808" t="s">
        <v>41</v>
      </c>
      <c r="D5808" t="s">
        <v>3</v>
      </c>
      <c r="E5808" t="s">
        <v>80</v>
      </c>
      <c r="F5808" t="s">
        <v>81</v>
      </c>
      <c r="G5808" t="s">
        <v>82</v>
      </c>
      <c r="H5808" t="s">
        <v>83</v>
      </c>
      <c r="I5808" t="str">
        <f>"Trad IRN"</f>
        <v>Trad IRN</v>
      </c>
      <c r="J5808" t="s">
        <v>43</v>
      </c>
      <c r="K5808" t="s">
        <v>44</v>
      </c>
      <c r="L5808" t="s">
        <v>45</v>
      </c>
      <c r="M5808" t="s">
        <v>46</v>
      </c>
      <c r="N5808" t="str">
        <f t="shared" si="576"/>
        <v>08/18/2022</v>
      </c>
      <c r="O5808" t="str">
        <f t="shared" si="575"/>
        <v>12/31/2500</v>
      </c>
      <c r="P5808">
        <v>1</v>
      </c>
      <c r="Q5808">
        <v>1</v>
      </c>
      <c r="S5808">
        <v>1</v>
      </c>
      <c r="T5808">
        <v>1</v>
      </c>
      <c r="U5808">
        <v>0</v>
      </c>
      <c r="V5808" t="str">
        <f>"Trad IRN"</f>
        <v>Trad IRN</v>
      </c>
      <c r="W5808">
        <v>100</v>
      </c>
      <c r="X5808" t="s">
        <v>47</v>
      </c>
      <c r="Z5808" t="s">
        <v>47</v>
      </c>
      <c r="AB5808" t="str">
        <f>"08"</f>
        <v>08</v>
      </c>
      <c r="AC5808" t="s">
        <v>48</v>
      </c>
      <c r="AD5808" t="s">
        <v>49</v>
      </c>
      <c r="AE5808" t="s">
        <v>50</v>
      </c>
      <c r="AF5808">
        <v>0</v>
      </c>
      <c r="AG5808" t="s">
        <v>56</v>
      </c>
      <c r="AH5808" t="str">
        <f>"Trad IRN"</f>
        <v>Trad IRN</v>
      </c>
      <c r="AI5808" t="str">
        <f>"Bldg IRN"</f>
        <v>Bldg IRN</v>
      </c>
      <c r="AJ5808" t="s">
        <v>48</v>
      </c>
      <c r="AK5808" t="s">
        <v>48</v>
      </c>
      <c r="AL5808" t="s">
        <v>53</v>
      </c>
      <c r="AM5808">
        <v>1140.92</v>
      </c>
      <c r="AN5808">
        <v>1140.92</v>
      </c>
      <c r="AO5808">
        <v>15</v>
      </c>
    </row>
    <row r="5809" spans="1:41" x14ac:dyDescent="0.3">
      <c r="A5809" t="str">
        <f>"Trad IRN"</f>
        <v>Trad IRN</v>
      </c>
      <c r="B5809" t="str">
        <f>"Bldg IRN"</f>
        <v>Bldg IRN</v>
      </c>
      <c r="C5809" t="s">
        <v>41</v>
      </c>
      <c r="D5809" t="s">
        <v>3</v>
      </c>
      <c r="E5809" t="s">
        <v>80</v>
      </c>
      <c r="F5809" t="s">
        <v>81</v>
      </c>
      <c r="G5809" t="s">
        <v>82</v>
      </c>
      <c r="H5809" t="s">
        <v>83</v>
      </c>
      <c r="I5809" t="str">
        <f>"Trad IRN"</f>
        <v>Trad IRN</v>
      </c>
      <c r="J5809" t="s">
        <v>43</v>
      </c>
      <c r="K5809" t="s">
        <v>44</v>
      </c>
      <c r="L5809" t="s">
        <v>45</v>
      </c>
      <c r="M5809" t="s">
        <v>46</v>
      </c>
      <c r="N5809" t="str">
        <f t="shared" si="576"/>
        <v>08/18/2022</v>
      </c>
      <c r="O5809" t="str">
        <f t="shared" si="575"/>
        <v>12/31/2500</v>
      </c>
      <c r="P5809">
        <v>1</v>
      </c>
      <c r="Q5809">
        <v>1</v>
      </c>
      <c r="R5809">
        <v>1</v>
      </c>
      <c r="S5809">
        <v>0</v>
      </c>
      <c r="T5809">
        <v>1</v>
      </c>
      <c r="U5809">
        <v>0</v>
      </c>
      <c r="V5809" t="str">
        <f>"Trad IRN"</f>
        <v>Trad IRN</v>
      </c>
      <c r="W5809">
        <v>100</v>
      </c>
      <c r="X5809" t="s">
        <v>47</v>
      </c>
      <c r="Z5809" t="s">
        <v>47</v>
      </c>
      <c r="AB5809" t="str">
        <f>"08"</f>
        <v>08</v>
      </c>
      <c r="AC5809" t="str">
        <f>"10"</f>
        <v>10</v>
      </c>
      <c r="AD5809" t="str">
        <f>"2"</f>
        <v>2</v>
      </c>
      <c r="AE5809" t="s">
        <v>50</v>
      </c>
      <c r="AF5809">
        <v>0</v>
      </c>
      <c r="AG5809" t="s">
        <v>56</v>
      </c>
      <c r="AH5809" t="str">
        <f>"Trad IRN"</f>
        <v>Trad IRN</v>
      </c>
      <c r="AI5809" t="str">
        <f>"Bldg IRN"</f>
        <v>Bldg IRN</v>
      </c>
      <c r="AJ5809" t="s">
        <v>48</v>
      </c>
      <c r="AK5809" t="s">
        <v>48</v>
      </c>
      <c r="AL5809" t="s">
        <v>53</v>
      </c>
      <c r="AM5809">
        <v>1140.92</v>
      </c>
      <c r="AN5809">
        <v>1140.92</v>
      </c>
      <c r="AO5809">
        <v>15</v>
      </c>
    </row>
    <row r="5810" spans="1:41" x14ac:dyDescent="0.3">
      <c r="A5810" t="str">
        <f>"Trad IRN"</f>
        <v>Trad IRN</v>
      </c>
      <c r="B5810" t="str">
        <f>"Bldg IRN"</f>
        <v>Bldg IRN</v>
      </c>
      <c r="C5810" t="s">
        <v>41</v>
      </c>
      <c r="D5810" t="s">
        <v>3</v>
      </c>
      <c r="E5810" t="s">
        <v>80</v>
      </c>
      <c r="F5810" t="s">
        <v>81</v>
      </c>
      <c r="G5810" t="s">
        <v>82</v>
      </c>
      <c r="H5810" t="s">
        <v>83</v>
      </c>
      <c r="I5810" t="str">
        <f>"Trad IRN"</f>
        <v>Trad IRN</v>
      </c>
      <c r="J5810" t="s">
        <v>43</v>
      </c>
      <c r="K5810" t="s">
        <v>44</v>
      </c>
      <c r="L5810" t="s">
        <v>45</v>
      </c>
      <c r="M5810" t="s">
        <v>46</v>
      </c>
      <c r="N5810" t="str">
        <f t="shared" si="576"/>
        <v>08/18/2022</v>
      </c>
      <c r="O5810" t="str">
        <f t="shared" si="575"/>
        <v>12/31/2500</v>
      </c>
      <c r="P5810">
        <v>1</v>
      </c>
      <c r="Q5810">
        <v>1</v>
      </c>
      <c r="S5810">
        <v>0</v>
      </c>
      <c r="T5810">
        <v>1</v>
      </c>
      <c r="U5810">
        <v>0</v>
      </c>
      <c r="V5810" t="str">
        <f>"Trad IRN"</f>
        <v>Trad IRN</v>
      </c>
      <c r="W5810">
        <v>100</v>
      </c>
      <c r="X5810" t="s">
        <v>47</v>
      </c>
      <c r="Z5810" t="s">
        <v>47</v>
      </c>
      <c r="AB5810" t="str">
        <f>"06"</f>
        <v>06</v>
      </c>
      <c r="AC5810" t="s">
        <v>48</v>
      </c>
      <c r="AD5810" t="s">
        <v>49</v>
      </c>
      <c r="AE5810" t="s">
        <v>50</v>
      </c>
      <c r="AF5810">
        <v>0</v>
      </c>
      <c r="AG5810" t="s">
        <v>56</v>
      </c>
      <c r="AH5810" t="str">
        <f>"Trad IRN"</f>
        <v>Trad IRN</v>
      </c>
      <c r="AI5810" t="str">
        <f>"Bldg IRN"</f>
        <v>Bldg IRN</v>
      </c>
      <c r="AJ5810" t="s">
        <v>48</v>
      </c>
      <c r="AK5810" t="s">
        <v>48</v>
      </c>
      <c r="AL5810" t="s">
        <v>53</v>
      </c>
      <c r="AM5810">
        <v>1140.92</v>
      </c>
      <c r="AN5810">
        <v>1140.92</v>
      </c>
      <c r="AO5810">
        <v>15</v>
      </c>
    </row>
    <row r="5811" spans="1:41" x14ac:dyDescent="0.3">
      <c r="A5811" t="str">
        <f>"Trad IRN"</f>
        <v>Trad IRN</v>
      </c>
      <c r="B5811" t="str">
        <f>"Bldg IRN"</f>
        <v>Bldg IRN</v>
      </c>
      <c r="C5811" t="s">
        <v>41</v>
      </c>
      <c r="D5811" t="s">
        <v>3</v>
      </c>
      <c r="E5811" t="s">
        <v>80</v>
      </c>
      <c r="F5811" t="s">
        <v>81</v>
      </c>
      <c r="G5811" t="s">
        <v>82</v>
      </c>
      <c r="H5811" t="s">
        <v>83</v>
      </c>
      <c r="I5811" t="str">
        <f>"Trad IRN"</f>
        <v>Trad IRN</v>
      </c>
      <c r="J5811" t="s">
        <v>43</v>
      </c>
      <c r="K5811" t="s">
        <v>44</v>
      </c>
      <c r="L5811" t="s">
        <v>45</v>
      </c>
      <c r="M5811" t="s">
        <v>46</v>
      </c>
      <c r="N5811" t="str">
        <f t="shared" si="576"/>
        <v>08/18/2022</v>
      </c>
      <c r="O5811" t="str">
        <f t="shared" si="575"/>
        <v>12/31/2500</v>
      </c>
      <c r="P5811">
        <v>1</v>
      </c>
      <c r="Q5811">
        <v>1</v>
      </c>
      <c r="S5811">
        <v>0</v>
      </c>
      <c r="T5811">
        <v>1</v>
      </c>
      <c r="U5811">
        <v>0</v>
      </c>
      <c r="V5811" t="str">
        <f>"Trad IRN"</f>
        <v>Trad IRN</v>
      </c>
      <c r="W5811">
        <v>100</v>
      </c>
      <c r="X5811" t="s">
        <v>47</v>
      </c>
      <c r="Z5811" t="s">
        <v>47</v>
      </c>
      <c r="AB5811" t="str">
        <f>"07"</f>
        <v>07</v>
      </c>
      <c r="AC5811" t="s">
        <v>48</v>
      </c>
      <c r="AD5811" t="s">
        <v>49</v>
      </c>
      <c r="AE5811" t="s">
        <v>50</v>
      </c>
      <c r="AF5811">
        <v>0</v>
      </c>
      <c r="AG5811" t="s">
        <v>56</v>
      </c>
      <c r="AH5811" t="str">
        <f>"Trad IRN"</f>
        <v>Trad IRN</v>
      </c>
      <c r="AI5811" t="str">
        <f>"Bldg IRN"</f>
        <v>Bldg IRN</v>
      </c>
      <c r="AJ5811" t="s">
        <v>48</v>
      </c>
      <c r="AK5811" t="s">
        <v>48</v>
      </c>
      <c r="AL5811" t="s">
        <v>53</v>
      </c>
      <c r="AM5811">
        <v>1140.92</v>
      </c>
      <c r="AN5811">
        <v>1140.92</v>
      </c>
      <c r="AO5811">
        <v>15</v>
      </c>
    </row>
    <row r="5812" spans="1:41" x14ac:dyDescent="0.3">
      <c r="A5812" t="str">
        <f>"Trad IRN"</f>
        <v>Trad IRN</v>
      </c>
      <c r="B5812" t="str">
        <f>"Bldg IRN"</f>
        <v>Bldg IRN</v>
      </c>
      <c r="C5812" t="s">
        <v>41</v>
      </c>
      <c r="D5812" t="s">
        <v>3</v>
      </c>
      <c r="E5812" t="s">
        <v>80</v>
      </c>
      <c r="F5812" t="s">
        <v>81</v>
      </c>
      <c r="G5812" t="s">
        <v>82</v>
      </c>
      <c r="H5812" t="s">
        <v>83</v>
      </c>
      <c r="I5812" t="str">
        <f>"Trad IRN"</f>
        <v>Trad IRN</v>
      </c>
      <c r="J5812" t="s">
        <v>43</v>
      </c>
      <c r="K5812" t="s">
        <v>44</v>
      </c>
      <c r="L5812" t="s">
        <v>45</v>
      </c>
      <c r="M5812" t="s">
        <v>46</v>
      </c>
      <c r="N5812" t="str">
        <f t="shared" si="576"/>
        <v>08/18/2022</v>
      </c>
      <c r="O5812" t="str">
        <f t="shared" si="575"/>
        <v>12/31/2500</v>
      </c>
      <c r="P5812">
        <v>1</v>
      </c>
      <c r="Q5812">
        <v>1</v>
      </c>
      <c r="S5812">
        <v>1</v>
      </c>
      <c r="T5812">
        <v>1</v>
      </c>
      <c r="U5812">
        <v>0</v>
      </c>
      <c r="V5812" t="str">
        <f>"Trad IRN"</f>
        <v>Trad IRN</v>
      </c>
      <c r="W5812">
        <v>100</v>
      </c>
      <c r="X5812" t="s">
        <v>47</v>
      </c>
      <c r="Z5812" t="s">
        <v>47</v>
      </c>
      <c r="AB5812" t="str">
        <f>"08"</f>
        <v>08</v>
      </c>
      <c r="AC5812" t="s">
        <v>48</v>
      </c>
      <c r="AD5812" t="s">
        <v>49</v>
      </c>
      <c r="AE5812" t="s">
        <v>50</v>
      </c>
      <c r="AF5812">
        <v>0</v>
      </c>
      <c r="AG5812" t="s">
        <v>56</v>
      </c>
      <c r="AH5812" t="str">
        <f>"Trad IRN"</f>
        <v>Trad IRN</v>
      </c>
      <c r="AI5812" t="str">
        <f>"Bldg IRN"</f>
        <v>Bldg IRN</v>
      </c>
      <c r="AJ5812" t="s">
        <v>48</v>
      </c>
      <c r="AK5812" t="s">
        <v>48</v>
      </c>
      <c r="AL5812" t="s">
        <v>53</v>
      </c>
      <c r="AM5812">
        <v>1140.92</v>
      </c>
      <c r="AN5812">
        <v>1140.92</v>
      </c>
      <c r="AO5812">
        <v>15</v>
      </c>
    </row>
    <row r="5813" spans="1:41" x14ac:dyDescent="0.3">
      <c r="A5813" t="str">
        <f>"Trad IRN"</f>
        <v>Trad IRN</v>
      </c>
      <c r="B5813" t="str">
        <f>"Bldg IRN"</f>
        <v>Bldg IRN</v>
      </c>
      <c r="C5813" t="s">
        <v>41</v>
      </c>
      <c r="D5813" t="s">
        <v>3</v>
      </c>
      <c r="E5813" t="s">
        <v>80</v>
      </c>
      <c r="F5813" t="s">
        <v>81</v>
      </c>
      <c r="G5813" t="s">
        <v>82</v>
      </c>
      <c r="H5813" t="s">
        <v>83</v>
      </c>
      <c r="I5813" t="str">
        <f>"Trad IRN"</f>
        <v>Trad IRN</v>
      </c>
      <c r="J5813" t="s">
        <v>43</v>
      </c>
      <c r="K5813" t="s">
        <v>44</v>
      </c>
      <c r="L5813" t="s">
        <v>45</v>
      </c>
      <c r="M5813" t="s">
        <v>46</v>
      </c>
      <c r="N5813" t="str">
        <f t="shared" si="576"/>
        <v>08/18/2022</v>
      </c>
      <c r="O5813" t="str">
        <f t="shared" si="575"/>
        <v>12/31/2500</v>
      </c>
      <c r="P5813">
        <v>1</v>
      </c>
      <c r="Q5813">
        <v>1</v>
      </c>
      <c r="S5813">
        <v>1</v>
      </c>
      <c r="T5813">
        <v>1</v>
      </c>
      <c r="U5813">
        <v>0</v>
      </c>
      <c r="V5813" t="str">
        <f>"Trad IRN"</f>
        <v>Trad IRN</v>
      </c>
      <c r="W5813">
        <v>100</v>
      </c>
      <c r="X5813" t="s">
        <v>47</v>
      </c>
      <c r="Z5813" t="s">
        <v>47</v>
      </c>
      <c r="AB5813" t="str">
        <f>"06"</f>
        <v>06</v>
      </c>
      <c r="AC5813" t="s">
        <v>48</v>
      </c>
      <c r="AD5813" t="s">
        <v>49</v>
      </c>
      <c r="AE5813" t="s">
        <v>50</v>
      </c>
      <c r="AF5813">
        <v>0</v>
      </c>
      <c r="AG5813" t="s">
        <v>56</v>
      </c>
      <c r="AH5813" t="str">
        <f>"Trad IRN"</f>
        <v>Trad IRN</v>
      </c>
      <c r="AI5813" t="str">
        <f>"Bldg IRN"</f>
        <v>Bldg IRN</v>
      </c>
      <c r="AJ5813" t="s">
        <v>48</v>
      </c>
      <c r="AK5813" t="s">
        <v>48</v>
      </c>
      <c r="AL5813" t="s">
        <v>53</v>
      </c>
      <c r="AM5813">
        <v>1140.92</v>
      </c>
      <c r="AN5813">
        <v>1140.92</v>
      </c>
      <c r="AO5813">
        <v>15</v>
      </c>
    </row>
    <row r="5814" spans="1:41" x14ac:dyDescent="0.3">
      <c r="A5814" t="str">
        <f>"Trad IRN"</f>
        <v>Trad IRN</v>
      </c>
      <c r="B5814" t="str">
        <f>"Bldg IRN"</f>
        <v>Bldg IRN</v>
      </c>
      <c r="C5814" t="s">
        <v>41</v>
      </c>
      <c r="D5814" t="s">
        <v>3</v>
      </c>
      <c r="E5814" t="s">
        <v>80</v>
      </c>
      <c r="F5814" t="s">
        <v>81</v>
      </c>
      <c r="G5814" t="s">
        <v>82</v>
      </c>
      <c r="H5814" t="s">
        <v>83</v>
      </c>
      <c r="I5814" t="str">
        <f>"Trad IRN"</f>
        <v>Trad IRN</v>
      </c>
      <c r="J5814" t="s">
        <v>43</v>
      </c>
      <c r="K5814" t="s">
        <v>44</v>
      </c>
      <c r="L5814" t="s">
        <v>45</v>
      </c>
      <c r="M5814" t="s">
        <v>46</v>
      </c>
      <c r="N5814" t="str">
        <f t="shared" si="576"/>
        <v>08/18/2022</v>
      </c>
      <c r="O5814" t="str">
        <f t="shared" si="575"/>
        <v>12/31/2500</v>
      </c>
      <c r="P5814">
        <v>1</v>
      </c>
      <c r="Q5814">
        <v>1</v>
      </c>
      <c r="S5814">
        <v>1</v>
      </c>
      <c r="T5814">
        <v>1</v>
      </c>
      <c r="U5814">
        <v>0</v>
      </c>
      <c r="V5814" t="str">
        <f>"Trad IRN"</f>
        <v>Trad IRN</v>
      </c>
      <c r="W5814">
        <v>100</v>
      </c>
      <c r="X5814" t="s">
        <v>47</v>
      </c>
      <c r="Z5814" t="s">
        <v>47</v>
      </c>
      <c r="AB5814" t="str">
        <f>"06"</f>
        <v>06</v>
      </c>
      <c r="AC5814" t="s">
        <v>48</v>
      </c>
      <c r="AD5814" t="s">
        <v>49</v>
      </c>
      <c r="AE5814" t="s">
        <v>50</v>
      </c>
      <c r="AF5814">
        <v>0</v>
      </c>
      <c r="AG5814" t="s">
        <v>56</v>
      </c>
      <c r="AH5814" t="str">
        <f>"Trad IRN"</f>
        <v>Trad IRN</v>
      </c>
      <c r="AI5814" t="str">
        <f>"Bldg IRN"</f>
        <v>Bldg IRN</v>
      </c>
      <c r="AJ5814" t="s">
        <v>48</v>
      </c>
      <c r="AK5814" t="s">
        <v>48</v>
      </c>
      <c r="AL5814" t="s">
        <v>53</v>
      </c>
      <c r="AM5814">
        <v>1140.92</v>
      </c>
      <c r="AN5814">
        <v>1140.92</v>
      </c>
      <c r="AO5814">
        <v>15</v>
      </c>
    </row>
    <row r="5815" spans="1:41" x14ac:dyDescent="0.3">
      <c r="A5815" t="str">
        <f>"Trad IRN"</f>
        <v>Trad IRN</v>
      </c>
      <c r="B5815" t="str">
        <f>"Bldg IRN"</f>
        <v>Bldg IRN</v>
      </c>
      <c r="C5815" t="s">
        <v>41</v>
      </c>
      <c r="D5815" t="s">
        <v>3</v>
      </c>
      <c r="E5815" t="s">
        <v>80</v>
      </c>
      <c r="F5815" t="s">
        <v>81</v>
      </c>
      <c r="G5815" t="s">
        <v>82</v>
      </c>
      <c r="H5815" t="s">
        <v>83</v>
      </c>
      <c r="I5815" t="str">
        <f>"Trad IRN"</f>
        <v>Trad IRN</v>
      </c>
      <c r="J5815" t="s">
        <v>43</v>
      </c>
      <c r="K5815" t="s">
        <v>44</v>
      </c>
      <c r="L5815" t="s">
        <v>45</v>
      </c>
      <c r="M5815" t="s">
        <v>46</v>
      </c>
      <c r="N5815" t="str">
        <f t="shared" si="576"/>
        <v>08/18/2022</v>
      </c>
      <c r="O5815" t="str">
        <f t="shared" si="575"/>
        <v>12/31/2500</v>
      </c>
      <c r="P5815">
        <v>1</v>
      </c>
      <c r="Q5815">
        <v>1</v>
      </c>
      <c r="R5815">
        <v>1</v>
      </c>
      <c r="S5815">
        <v>0</v>
      </c>
      <c r="T5815">
        <v>1</v>
      </c>
      <c r="U5815">
        <v>0</v>
      </c>
      <c r="V5815" t="str">
        <f>"Trad IRN"</f>
        <v>Trad IRN</v>
      </c>
      <c r="W5815">
        <v>100</v>
      </c>
      <c r="X5815" t="s">
        <v>47</v>
      </c>
      <c r="Z5815" t="s">
        <v>47</v>
      </c>
      <c r="AB5815" t="str">
        <f>"07"</f>
        <v>07</v>
      </c>
      <c r="AC5815" t="str">
        <f>"15"</f>
        <v>15</v>
      </c>
      <c r="AD5815" t="str">
        <f>"2"</f>
        <v>2</v>
      </c>
      <c r="AE5815" t="s">
        <v>55</v>
      </c>
      <c r="AF5815">
        <v>0</v>
      </c>
      <c r="AG5815" t="s">
        <v>56</v>
      </c>
      <c r="AH5815" t="str">
        <f>"Trad IRN"</f>
        <v>Trad IRN</v>
      </c>
      <c r="AI5815" t="str">
        <f>"Bldg IRN"</f>
        <v>Bldg IRN</v>
      </c>
      <c r="AJ5815" t="s">
        <v>48</v>
      </c>
      <c r="AK5815" t="s">
        <v>48</v>
      </c>
      <c r="AL5815" t="s">
        <v>53</v>
      </c>
      <c r="AM5815">
        <v>1140.92</v>
      </c>
      <c r="AN5815">
        <v>1140.92</v>
      </c>
      <c r="AO5815">
        <v>15</v>
      </c>
    </row>
    <row r="5816" spans="1:41" x14ac:dyDescent="0.3">
      <c r="A5816" t="str">
        <f>"Trad IRN"</f>
        <v>Trad IRN</v>
      </c>
      <c r="B5816" t="str">
        <f>"Bldg IRN"</f>
        <v>Bldg IRN</v>
      </c>
      <c r="C5816" t="s">
        <v>41</v>
      </c>
      <c r="D5816" t="s">
        <v>3</v>
      </c>
      <c r="E5816" t="s">
        <v>80</v>
      </c>
      <c r="F5816" t="s">
        <v>81</v>
      </c>
      <c r="G5816" t="s">
        <v>82</v>
      </c>
      <c r="H5816" t="s">
        <v>83</v>
      </c>
      <c r="I5816" t="str">
        <f>"Trad IRN"</f>
        <v>Trad IRN</v>
      </c>
      <c r="J5816" t="s">
        <v>43</v>
      </c>
      <c r="K5816" t="s">
        <v>44</v>
      </c>
      <c r="L5816" t="s">
        <v>45</v>
      </c>
      <c r="M5816" t="s">
        <v>46</v>
      </c>
      <c r="N5816" t="str">
        <f t="shared" si="576"/>
        <v>08/18/2022</v>
      </c>
      <c r="O5816" t="str">
        <f t="shared" si="575"/>
        <v>12/31/2500</v>
      </c>
      <c r="P5816">
        <v>1</v>
      </c>
      <c r="Q5816">
        <v>1</v>
      </c>
      <c r="S5816">
        <v>0</v>
      </c>
      <c r="T5816">
        <v>1</v>
      </c>
      <c r="U5816">
        <v>0</v>
      </c>
      <c r="V5816" t="str">
        <f>"Trad IRN"</f>
        <v>Trad IRN</v>
      </c>
      <c r="W5816">
        <v>100</v>
      </c>
      <c r="X5816" t="s">
        <v>47</v>
      </c>
      <c r="Z5816" t="s">
        <v>47</v>
      </c>
      <c r="AB5816" t="str">
        <f>"08"</f>
        <v>08</v>
      </c>
      <c r="AC5816" t="s">
        <v>48</v>
      </c>
      <c r="AD5816" t="s">
        <v>49</v>
      </c>
      <c r="AE5816" t="s">
        <v>50</v>
      </c>
      <c r="AF5816">
        <v>0</v>
      </c>
      <c r="AG5816" t="s">
        <v>56</v>
      </c>
      <c r="AH5816" t="str">
        <f>"Trad IRN"</f>
        <v>Trad IRN</v>
      </c>
      <c r="AI5816" t="str">
        <f>"Bldg IRN"</f>
        <v>Bldg IRN</v>
      </c>
      <c r="AJ5816" t="s">
        <v>48</v>
      </c>
      <c r="AK5816" t="s">
        <v>48</v>
      </c>
      <c r="AL5816" t="s">
        <v>53</v>
      </c>
      <c r="AM5816">
        <v>1140.92</v>
      </c>
      <c r="AN5816">
        <v>1140.92</v>
      </c>
      <c r="AO5816">
        <v>15</v>
      </c>
    </row>
    <row r="5817" spans="1:41" x14ac:dyDescent="0.3">
      <c r="A5817" t="str">
        <f>"Trad IRN"</f>
        <v>Trad IRN</v>
      </c>
      <c r="B5817" t="str">
        <f>"Bldg IRN"</f>
        <v>Bldg IRN</v>
      </c>
      <c r="C5817" t="s">
        <v>41</v>
      </c>
      <c r="D5817" t="s">
        <v>3</v>
      </c>
      <c r="E5817" t="s">
        <v>80</v>
      </c>
      <c r="F5817" t="s">
        <v>81</v>
      </c>
      <c r="G5817" t="s">
        <v>82</v>
      </c>
      <c r="H5817" t="s">
        <v>83</v>
      </c>
      <c r="I5817" t="str">
        <f>"Trad IRN"</f>
        <v>Trad IRN</v>
      </c>
      <c r="J5817" t="s">
        <v>43</v>
      </c>
      <c r="K5817" t="s">
        <v>44</v>
      </c>
      <c r="L5817" t="s">
        <v>45</v>
      </c>
      <c r="M5817" t="s">
        <v>46</v>
      </c>
      <c r="N5817" t="str">
        <f t="shared" si="576"/>
        <v>08/18/2022</v>
      </c>
      <c r="O5817" t="str">
        <f t="shared" si="575"/>
        <v>12/31/2500</v>
      </c>
      <c r="P5817">
        <v>1</v>
      </c>
      <c r="Q5817">
        <v>1</v>
      </c>
      <c r="S5817">
        <v>0</v>
      </c>
      <c r="T5817">
        <v>1</v>
      </c>
      <c r="U5817">
        <v>0</v>
      </c>
      <c r="V5817" t="str">
        <f>"Trad IRN"</f>
        <v>Trad IRN</v>
      </c>
      <c r="W5817">
        <v>100</v>
      </c>
      <c r="X5817" t="s">
        <v>47</v>
      </c>
      <c r="Z5817" t="s">
        <v>47</v>
      </c>
      <c r="AB5817" t="str">
        <f>"08"</f>
        <v>08</v>
      </c>
      <c r="AC5817" t="s">
        <v>48</v>
      </c>
      <c r="AD5817" t="s">
        <v>49</v>
      </c>
      <c r="AE5817" t="s">
        <v>50</v>
      </c>
      <c r="AF5817">
        <v>0</v>
      </c>
      <c r="AG5817" t="s">
        <v>56</v>
      </c>
      <c r="AH5817" t="str">
        <f>"Trad IRN"</f>
        <v>Trad IRN</v>
      </c>
      <c r="AI5817" t="str">
        <f>"Bldg IRN"</f>
        <v>Bldg IRN</v>
      </c>
      <c r="AJ5817" t="s">
        <v>48</v>
      </c>
      <c r="AK5817" t="s">
        <v>48</v>
      </c>
      <c r="AL5817" t="s">
        <v>53</v>
      </c>
      <c r="AM5817">
        <v>1140.92</v>
      </c>
      <c r="AN5817">
        <v>1140.92</v>
      </c>
      <c r="AO5817">
        <v>15</v>
      </c>
    </row>
    <row r="5818" spans="1:41" x14ac:dyDescent="0.3">
      <c r="A5818" t="str">
        <f>"Trad IRN"</f>
        <v>Trad IRN</v>
      </c>
      <c r="B5818" t="str">
        <f>"Bldg IRN"</f>
        <v>Bldg IRN</v>
      </c>
      <c r="C5818" t="s">
        <v>41</v>
      </c>
      <c r="D5818" t="s">
        <v>3</v>
      </c>
      <c r="E5818" t="s">
        <v>80</v>
      </c>
      <c r="F5818" t="s">
        <v>81</v>
      </c>
      <c r="G5818" t="s">
        <v>82</v>
      </c>
      <c r="H5818" t="s">
        <v>83</v>
      </c>
      <c r="I5818" t="str">
        <f>"Trad IRN"</f>
        <v>Trad IRN</v>
      </c>
      <c r="J5818" t="s">
        <v>43</v>
      </c>
      <c r="K5818" t="s">
        <v>44</v>
      </c>
      <c r="L5818" t="s">
        <v>45</v>
      </c>
      <c r="M5818" t="s">
        <v>46</v>
      </c>
      <c r="N5818" t="str">
        <f t="shared" si="576"/>
        <v>08/18/2022</v>
      </c>
      <c r="O5818" t="str">
        <f>"08/28/2022"</f>
        <v>08/28/2022</v>
      </c>
      <c r="P5818">
        <v>4.0370999999999997E-2</v>
      </c>
      <c r="Q5818">
        <v>4.0370999999999997E-2</v>
      </c>
      <c r="R5818">
        <v>4.0370999999999997E-2</v>
      </c>
      <c r="S5818">
        <v>0</v>
      </c>
      <c r="T5818">
        <v>4.0370999999999997E-2</v>
      </c>
      <c r="U5818">
        <v>0</v>
      </c>
      <c r="V5818" t="str">
        <f>"Trad IRN"</f>
        <v>Trad IRN</v>
      </c>
      <c r="W5818">
        <v>100</v>
      </c>
      <c r="X5818" t="s">
        <v>47</v>
      </c>
      <c r="Z5818" t="s">
        <v>47</v>
      </c>
      <c r="AB5818" t="str">
        <f>"08"</f>
        <v>08</v>
      </c>
      <c r="AC5818" t="str">
        <f>"10"</f>
        <v>10</v>
      </c>
      <c r="AD5818" t="str">
        <f>"2"</f>
        <v>2</v>
      </c>
      <c r="AE5818" t="s">
        <v>50</v>
      </c>
      <c r="AF5818">
        <v>0</v>
      </c>
      <c r="AG5818" t="s">
        <v>56</v>
      </c>
      <c r="AH5818" t="str">
        <f>"Trad IRN"</f>
        <v>Trad IRN</v>
      </c>
      <c r="AI5818" t="str">
        <f>"Bldg IRN"</f>
        <v>Bldg IRN</v>
      </c>
      <c r="AJ5818" t="s">
        <v>48</v>
      </c>
      <c r="AK5818" t="s">
        <v>48</v>
      </c>
      <c r="AL5818" t="s">
        <v>53</v>
      </c>
      <c r="AM5818">
        <v>46.06</v>
      </c>
      <c r="AN5818">
        <v>1140.92</v>
      </c>
      <c r="AO5818">
        <v>15</v>
      </c>
    </row>
    <row r="5819" spans="1:41" x14ac:dyDescent="0.3">
      <c r="A5819" t="str">
        <f>"Trad IRN"</f>
        <v>Trad IRN</v>
      </c>
      <c r="B5819" t="str">
        <f>"Bldg IRN"</f>
        <v>Bldg IRN</v>
      </c>
      <c r="C5819" t="s">
        <v>41</v>
      </c>
      <c r="D5819" t="s">
        <v>3</v>
      </c>
      <c r="E5819" t="s">
        <v>80</v>
      </c>
      <c r="F5819" t="s">
        <v>81</v>
      </c>
      <c r="G5819" t="s">
        <v>82</v>
      </c>
      <c r="H5819" t="s">
        <v>83</v>
      </c>
      <c r="I5819" t="str">
        <f>"Trad IRN"</f>
        <v>Trad IRN</v>
      </c>
      <c r="J5819" t="s">
        <v>43</v>
      </c>
      <c r="K5819" t="s">
        <v>44</v>
      </c>
      <c r="L5819" t="s">
        <v>45</v>
      </c>
      <c r="M5819" t="s">
        <v>46</v>
      </c>
      <c r="N5819" t="str">
        <f>"08/29/2022"</f>
        <v>08/29/2022</v>
      </c>
      <c r="O5819" t="str">
        <f>"12/31/2500"</f>
        <v>12/31/2500</v>
      </c>
      <c r="P5819">
        <v>0.95962899999999995</v>
      </c>
      <c r="Q5819">
        <v>0.95962899999999995</v>
      </c>
      <c r="R5819">
        <v>0.95962899999999995</v>
      </c>
      <c r="S5819">
        <v>0</v>
      </c>
      <c r="T5819">
        <v>0.95962899999999995</v>
      </c>
      <c r="U5819">
        <v>0</v>
      </c>
      <c r="V5819" t="str">
        <f>"Trad IRN"</f>
        <v>Trad IRN</v>
      </c>
      <c r="W5819">
        <v>100</v>
      </c>
      <c r="X5819" t="s">
        <v>47</v>
      </c>
      <c r="Z5819" t="s">
        <v>47</v>
      </c>
      <c r="AB5819" t="str">
        <f>"08"</f>
        <v>08</v>
      </c>
      <c r="AC5819" t="str">
        <f>"10"</f>
        <v>10</v>
      </c>
      <c r="AD5819" t="str">
        <f>"2"</f>
        <v>2</v>
      </c>
      <c r="AE5819" t="s">
        <v>55</v>
      </c>
      <c r="AF5819">
        <v>0</v>
      </c>
      <c r="AG5819" t="s">
        <v>56</v>
      </c>
      <c r="AH5819" t="str">
        <f>"Trad IRN"</f>
        <v>Trad IRN</v>
      </c>
      <c r="AI5819" t="str">
        <f>"Bldg IRN"</f>
        <v>Bldg IRN</v>
      </c>
      <c r="AJ5819" t="s">
        <v>48</v>
      </c>
      <c r="AK5819" t="s">
        <v>48</v>
      </c>
      <c r="AL5819" t="s">
        <v>53</v>
      </c>
      <c r="AM5819">
        <v>1094.8599999999999</v>
      </c>
      <c r="AN5819">
        <v>1140.92</v>
      </c>
      <c r="AO5819">
        <v>15</v>
      </c>
    </row>
    <row r="5820" spans="1:41" x14ac:dyDescent="0.3">
      <c r="A5820" t="str">
        <f>"Trad IRN"</f>
        <v>Trad IRN</v>
      </c>
      <c r="B5820" t="str">
        <f>"Bldg IRN"</f>
        <v>Bldg IRN</v>
      </c>
      <c r="C5820" t="s">
        <v>41</v>
      </c>
      <c r="D5820" t="s">
        <v>3</v>
      </c>
      <c r="E5820" t="s">
        <v>80</v>
      </c>
      <c r="F5820" t="s">
        <v>81</v>
      </c>
      <c r="G5820" t="s">
        <v>82</v>
      </c>
      <c r="H5820" t="s">
        <v>83</v>
      </c>
      <c r="I5820" t="str">
        <f>"Trad IRN"</f>
        <v>Trad IRN</v>
      </c>
      <c r="J5820" t="s">
        <v>43</v>
      </c>
      <c r="K5820" t="s">
        <v>44</v>
      </c>
      <c r="L5820" t="s">
        <v>45</v>
      </c>
      <c r="M5820" t="s">
        <v>46</v>
      </c>
      <c r="N5820" t="str">
        <f t="shared" ref="N5820:N5825" si="577">"08/18/2022"</f>
        <v>08/18/2022</v>
      </c>
      <c r="O5820" t="str">
        <f>"01/15/2023"</f>
        <v>01/15/2023</v>
      </c>
      <c r="P5820">
        <v>0.51554900000000004</v>
      </c>
      <c r="Q5820">
        <v>0.51554900000000004</v>
      </c>
      <c r="S5820">
        <v>0.51554900000000004</v>
      </c>
      <c r="T5820">
        <v>0.51554900000000004</v>
      </c>
      <c r="U5820">
        <v>0</v>
      </c>
      <c r="V5820" t="str">
        <f>"Trad IRN"</f>
        <v>Trad IRN</v>
      </c>
      <c r="W5820">
        <v>100</v>
      </c>
      <c r="X5820" t="s">
        <v>47</v>
      </c>
      <c r="Z5820" t="s">
        <v>47</v>
      </c>
      <c r="AB5820" t="str">
        <f>"07"</f>
        <v>07</v>
      </c>
      <c r="AC5820" t="s">
        <v>48</v>
      </c>
      <c r="AD5820" t="s">
        <v>49</v>
      </c>
      <c r="AE5820" t="s">
        <v>50</v>
      </c>
      <c r="AF5820">
        <v>0</v>
      </c>
      <c r="AG5820" t="s">
        <v>56</v>
      </c>
      <c r="AH5820" t="str">
        <f>"Trad IRN"</f>
        <v>Trad IRN</v>
      </c>
      <c r="AI5820" t="str">
        <f>"Bldg IRN"</f>
        <v>Bldg IRN</v>
      </c>
      <c r="AJ5820" t="s">
        <v>48</v>
      </c>
      <c r="AK5820" t="s">
        <v>48</v>
      </c>
      <c r="AL5820" t="s">
        <v>53</v>
      </c>
      <c r="AM5820">
        <v>588.20000000000005</v>
      </c>
      <c r="AN5820">
        <v>1140.92</v>
      </c>
      <c r="AO5820">
        <v>15</v>
      </c>
    </row>
    <row r="5821" spans="1:41" x14ac:dyDescent="0.3">
      <c r="A5821" t="str">
        <f>"Trad IRN"</f>
        <v>Trad IRN</v>
      </c>
      <c r="B5821" t="str">
        <f>"Bldg IRN"</f>
        <v>Bldg IRN</v>
      </c>
      <c r="C5821" t="s">
        <v>41</v>
      </c>
      <c r="D5821" t="s">
        <v>3</v>
      </c>
      <c r="E5821" t="s">
        <v>80</v>
      </c>
      <c r="F5821" t="s">
        <v>81</v>
      </c>
      <c r="G5821" t="s">
        <v>82</v>
      </c>
      <c r="H5821" t="s">
        <v>83</v>
      </c>
      <c r="I5821" t="str">
        <f>"Trad IRN"</f>
        <v>Trad IRN</v>
      </c>
      <c r="J5821" t="s">
        <v>43</v>
      </c>
      <c r="K5821" t="s">
        <v>44</v>
      </c>
      <c r="L5821" t="s">
        <v>45</v>
      </c>
      <c r="M5821" t="s">
        <v>46</v>
      </c>
      <c r="N5821" t="str">
        <f t="shared" si="577"/>
        <v>08/18/2022</v>
      </c>
      <c r="O5821" t="str">
        <f t="shared" ref="O5821:O5826" si="578">"12/31/2500"</f>
        <v>12/31/2500</v>
      </c>
      <c r="P5821">
        <v>1</v>
      </c>
      <c r="Q5821">
        <v>1</v>
      </c>
      <c r="R5821">
        <v>1</v>
      </c>
      <c r="S5821">
        <v>0</v>
      </c>
      <c r="T5821">
        <v>1</v>
      </c>
      <c r="U5821">
        <v>0</v>
      </c>
      <c r="V5821" t="str">
        <f>"Trad IRN"</f>
        <v>Trad IRN</v>
      </c>
      <c r="W5821">
        <v>100</v>
      </c>
      <c r="X5821" t="s">
        <v>47</v>
      </c>
      <c r="Z5821" t="s">
        <v>47</v>
      </c>
      <c r="AB5821" t="str">
        <f>"08"</f>
        <v>08</v>
      </c>
      <c r="AC5821" t="str">
        <f>"15"</f>
        <v>15</v>
      </c>
      <c r="AD5821" t="str">
        <f>"2"</f>
        <v>2</v>
      </c>
      <c r="AE5821" t="s">
        <v>50</v>
      </c>
      <c r="AF5821">
        <v>0</v>
      </c>
      <c r="AG5821" t="s">
        <v>56</v>
      </c>
      <c r="AH5821" t="str">
        <f>"Trad IRN"</f>
        <v>Trad IRN</v>
      </c>
      <c r="AI5821" t="str">
        <f>"Bldg IRN"</f>
        <v>Bldg IRN</v>
      </c>
      <c r="AJ5821" t="s">
        <v>48</v>
      </c>
      <c r="AK5821" t="s">
        <v>48</v>
      </c>
      <c r="AL5821" t="s">
        <v>53</v>
      </c>
      <c r="AM5821">
        <v>1140.92</v>
      </c>
      <c r="AN5821">
        <v>1140.92</v>
      </c>
      <c r="AO5821">
        <v>15</v>
      </c>
    </row>
    <row r="5822" spans="1:41" x14ac:dyDescent="0.3">
      <c r="A5822" t="str">
        <f>"Trad IRN"</f>
        <v>Trad IRN</v>
      </c>
      <c r="B5822" t="str">
        <f>"Bldg IRN"</f>
        <v>Bldg IRN</v>
      </c>
      <c r="C5822" t="s">
        <v>41</v>
      </c>
      <c r="D5822" t="s">
        <v>3</v>
      </c>
      <c r="E5822" t="s">
        <v>80</v>
      </c>
      <c r="F5822" t="s">
        <v>81</v>
      </c>
      <c r="G5822" t="s">
        <v>82</v>
      </c>
      <c r="H5822" t="s">
        <v>83</v>
      </c>
      <c r="I5822" t="str">
        <f>"Trad IRN"</f>
        <v>Trad IRN</v>
      </c>
      <c r="J5822" t="s">
        <v>43</v>
      </c>
      <c r="K5822" t="s">
        <v>44</v>
      </c>
      <c r="L5822" t="s">
        <v>45</v>
      </c>
      <c r="M5822" t="s">
        <v>46</v>
      </c>
      <c r="N5822" t="str">
        <f t="shared" si="577"/>
        <v>08/18/2022</v>
      </c>
      <c r="O5822" t="str">
        <f t="shared" si="578"/>
        <v>12/31/2500</v>
      </c>
      <c r="P5822">
        <v>1</v>
      </c>
      <c r="Q5822">
        <v>1</v>
      </c>
      <c r="R5822">
        <v>1</v>
      </c>
      <c r="S5822">
        <v>0</v>
      </c>
      <c r="T5822">
        <v>1</v>
      </c>
      <c r="U5822">
        <v>0</v>
      </c>
      <c r="V5822" t="str">
        <f>"Trad IRN"</f>
        <v>Trad IRN</v>
      </c>
      <c r="W5822">
        <v>100</v>
      </c>
      <c r="X5822" t="s">
        <v>47</v>
      </c>
      <c r="Z5822" t="s">
        <v>47</v>
      </c>
      <c r="AB5822" t="str">
        <f>"07"</f>
        <v>07</v>
      </c>
      <c r="AC5822" t="str">
        <f>"10"</f>
        <v>10</v>
      </c>
      <c r="AD5822" t="str">
        <f>"2"</f>
        <v>2</v>
      </c>
      <c r="AE5822" t="s">
        <v>50</v>
      </c>
      <c r="AF5822">
        <v>2</v>
      </c>
      <c r="AG5822" t="s">
        <v>56</v>
      </c>
      <c r="AH5822" t="str">
        <f>"Trad IRN"</f>
        <v>Trad IRN</v>
      </c>
      <c r="AI5822" t="str">
        <f>"Bldg IRN"</f>
        <v>Bldg IRN</v>
      </c>
      <c r="AJ5822" t="s">
        <v>48</v>
      </c>
      <c r="AK5822" t="s">
        <v>48</v>
      </c>
      <c r="AL5822" t="s">
        <v>53</v>
      </c>
      <c r="AM5822">
        <v>1140.92</v>
      </c>
      <c r="AN5822">
        <v>1140.92</v>
      </c>
      <c r="AO5822">
        <v>15</v>
      </c>
    </row>
    <row r="5823" spans="1:41" x14ac:dyDescent="0.3">
      <c r="A5823" t="str">
        <f>"Trad IRN"</f>
        <v>Trad IRN</v>
      </c>
      <c r="B5823" t="str">
        <f>"Bldg IRN"</f>
        <v>Bldg IRN</v>
      </c>
      <c r="C5823" t="s">
        <v>41</v>
      </c>
      <c r="D5823" t="s">
        <v>3</v>
      </c>
      <c r="E5823" t="s">
        <v>80</v>
      </c>
      <c r="F5823" t="s">
        <v>81</v>
      </c>
      <c r="G5823" t="s">
        <v>82</v>
      </c>
      <c r="H5823" t="s">
        <v>83</v>
      </c>
      <c r="I5823" t="str">
        <f>"Trad IRN"</f>
        <v>Trad IRN</v>
      </c>
      <c r="J5823" t="s">
        <v>43</v>
      </c>
      <c r="K5823" t="s">
        <v>44</v>
      </c>
      <c r="L5823" t="s">
        <v>45</v>
      </c>
      <c r="M5823" t="s">
        <v>46</v>
      </c>
      <c r="N5823" t="str">
        <f t="shared" si="577"/>
        <v>08/18/2022</v>
      </c>
      <c r="O5823" t="str">
        <f t="shared" si="578"/>
        <v>12/31/2500</v>
      </c>
      <c r="P5823">
        <v>1</v>
      </c>
      <c r="Q5823">
        <v>1</v>
      </c>
      <c r="R5823">
        <v>1</v>
      </c>
      <c r="S5823">
        <v>0</v>
      </c>
      <c r="T5823">
        <v>1</v>
      </c>
      <c r="U5823">
        <v>0</v>
      </c>
      <c r="V5823" t="str">
        <f>"Trad IRN"</f>
        <v>Trad IRN</v>
      </c>
      <c r="W5823">
        <v>100</v>
      </c>
      <c r="X5823" t="s">
        <v>47</v>
      </c>
      <c r="Z5823" t="s">
        <v>47</v>
      </c>
      <c r="AB5823" t="str">
        <f>"06"</f>
        <v>06</v>
      </c>
      <c r="AC5823" t="str">
        <f>"10"</f>
        <v>10</v>
      </c>
      <c r="AD5823" t="str">
        <f>"2"</f>
        <v>2</v>
      </c>
      <c r="AE5823" t="s">
        <v>50</v>
      </c>
      <c r="AF5823">
        <v>0</v>
      </c>
      <c r="AG5823" t="s">
        <v>56</v>
      </c>
      <c r="AH5823" t="str">
        <f>"Trad IRN"</f>
        <v>Trad IRN</v>
      </c>
      <c r="AI5823" t="str">
        <f>"Bldg IRN"</f>
        <v>Bldg IRN</v>
      </c>
      <c r="AJ5823" t="s">
        <v>48</v>
      </c>
      <c r="AK5823" t="s">
        <v>48</v>
      </c>
      <c r="AL5823" t="s">
        <v>53</v>
      </c>
      <c r="AM5823">
        <v>1140.92</v>
      </c>
      <c r="AN5823">
        <v>1140.92</v>
      </c>
      <c r="AO5823">
        <v>15</v>
      </c>
    </row>
    <row r="5824" spans="1:41" x14ac:dyDescent="0.3">
      <c r="A5824" t="str">
        <f>"Trad IRN"</f>
        <v>Trad IRN</v>
      </c>
      <c r="B5824" t="str">
        <f>"Bldg IRN"</f>
        <v>Bldg IRN</v>
      </c>
      <c r="C5824" t="s">
        <v>41</v>
      </c>
      <c r="D5824" t="s">
        <v>3</v>
      </c>
      <c r="E5824" t="s">
        <v>80</v>
      </c>
      <c r="F5824" t="s">
        <v>81</v>
      </c>
      <c r="G5824" t="s">
        <v>82</v>
      </c>
      <c r="H5824" t="s">
        <v>83</v>
      </c>
      <c r="I5824" t="str">
        <f>"Trad IRN"</f>
        <v>Trad IRN</v>
      </c>
      <c r="J5824" t="s">
        <v>43</v>
      </c>
      <c r="K5824" t="s">
        <v>44</v>
      </c>
      <c r="L5824" t="s">
        <v>45</v>
      </c>
      <c r="M5824" t="s">
        <v>46</v>
      </c>
      <c r="N5824" t="str">
        <f t="shared" si="577"/>
        <v>08/18/2022</v>
      </c>
      <c r="O5824" t="str">
        <f t="shared" si="578"/>
        <v>12/31/2500</v>
      </c>
      <c r="P5824">
        <v>1</v>
      </c>
      <c r="Q5824">
        <v>1</v>
      </c>
      <c r="S5824">
        <v>0</v>
      </c>
      <c r="T5824">
        <v>1</v>
      </c>
      <c r="U5824">
        <v>0</v>
      </c>
      <c r="V5824" t="str">
        <f>"Trad IRN"</f>
        <v>Trad IRN</v>
      </c>
      <c r="W5824">
        <v>100</v>
      </c>
      <c r="X5824" t="s">
        <v>47</v>
      </c>
      <c r="Z5824" t="s">
        <v>47</v>
      </c>
      <c r="AB5824" t="str">
        <f>"06"</f>
        <v>06</v>
      </c>
      <c r="AC5824" t="s">
        <v>48</v>
      </c>
      <c r="AD5824" t="s">
        <v>49</v>
      </c>
      <c r="AE5824" t="s">
        <v>55</v>
      </c>
      <c r="AF5824">
        <v>0</v>
      </c>
      <c r="AG5824" t="s">
        <v>56</v>
      </c>
      <c r="AH5824" t="str">
        <f>"Trad IRN"</f>
        <v>Trad IRN</v>
      </c>
      <c r="AI5824" t="str">
        <f>"Bldg IRN"</f>
        <v>Bldg IRN</v>
      </c>
      <c r="AJ5824" t="s">
        <v>48</v>
      </c>
      <c r="AK5824" t="s">
        <v>48</v>
      </c>
      <c r="AL5824" t="s">
        <v>53</v>
      </c>
      <c r="AM5824">
        <v>1140.92</v>
      </c>
      <c r="AN5824">
        <v>1140.92</v>
      </c>
      <c r="AO5824">
        <v>15</v>
      </c>
    </row>
    <row r="5825" spans="1:41" x14ac:dyDescent="0.3">
      <c r="A5825" t="str">
        <f>"Trad IRN"</f>
        <v>Trad IRN</v>
      </c>
      <c r="B5825" t="str">
        <f>"Bldg IRN"</f>
        <v>Bldg IRN</v>
      </c>
      <c r="C5825" t="s">
        <v>41</v>
      </c>
      <c r="D5825" t="s">
        <v>3</v>
      </c>
      <c r="E5825" t="s">
        <v>80</v>
      </c>
      <c r="F5825" t="s">
        <v>81</v>
      </c>
      <c r="G5825" t="s">
        <v>82</v>
      </c>
      <c r="H5825" t="s">
        <v>83</v>
      </c>
      <c r="I5825" t="str">
        <f>"Trad IRN"</f>
        <v>Trad IRN</v>
      </c>
      <c r="J5825" t="s">
        <v>43</v>
      </c>
      <c r="K5825" t="s">
        <v>44</v>
      </c>
      <c r="L5825" t="s">
        <v>45</v>
      </c>
      <c r="M5825" t="s">
        <v>46</v>
      </c>
      <c r="N5825" t="str">
        <f t="shared" si="577"/>
        <v>08/18/2022</v>
      </c>
      <c r="O5825" t="str">
        <f t="shared" si="578"/>
        <v>12/31/2500</v>
      </c>
      <c r="P5825">
        <v>1</v>
      </c>
      <c r="Q5825">
        <v>1</v>
      </c>
      <c r="R5825">
        <v>1</v>
      </c>
      <c r="S5825">
        <v>0</v>
      </c>
      <c r="T5825">
        <v>1</v>
      </c>
      <c r="U5825">
        <v>0</v>
      </c>
      <c r="V5825" t="str">
        <f>"Trad IRN"</f>
        <v>Trad IRN</v>
      </c>
      <c r="W5825">
        <v>100</v>
      </c>
      <c r="X5825" t="s">
        <v>47</v>
      </c>
      <c r="Z5825" t="s">
        <v>47</v>
      </c>
      <c r="AB5825" t="str">
        <f>"06"</f>
        <v>06</v>
      </c>
      <c r="AC5825" t="str">
        <f>"15"</f>
        <v>15</v>
      </c>
      <c r="AD5825" t="str">
        <f>"2"</f>
        <v>2</v>
      </c>
      <c r="AE5825" t="s">
        <v>55</v>
      </c>
      <c r="AF5825">
        <v>0</v>
      </c>
      <c r="AG5825" t="s">
        <v>56</v>
      </c>
      <c r="AH5825" t="str">
        <f>"Trad IRN"</f>
        <v>Trad IRN</v>
      </c>
      <c r="AI5825" t="str">
        <f>"Bldg IRN"</f>
        <v>Bldg IRN</v>
      </c>
      <c r="AJ5825" t="s">
        <v>48</v>
      </c>
      <c r="AK5825" t="s">
        <v>48</v>
      </c>
      <c r="AL5825" t="s">
        <v>53</v>
      </c>
      <c r="AM5825">
        <v>1140.92</v>
      </c>
      <c r="AN5825">
        <v>1140.92</v>
      </c>
      <c r="AO5825">
        <v>15</v>
      </c>
    </row>
    <row r="5826" spans="1:41" x14ac:dyDescent="0.3">
      <c r="A5826" t="str">
        <f>"Trad IRN"</f>
        <v>Trad IRN</v>
      </c>
      <c r="B5826" t="str">
        <f>"Bldg IRN"</f>
        <v>Bldg IRN</v>
      </c>
      <c r="C5826" t="s">
        <v>41</v>
      </c>
      <c r="D5826" t="s">
        <v>3</v>
      </c>
      <c r="E5826" t="s">
        <v>80</v>
      </c>
      <c r="F5826" t="s">
        <v>81</v>
      </c>
      <c r="G5826" t="s">
        <v>82</v>
      </c>
      <c r="H5826" t="s">
        <v>83</v>
      </c>
      <c r="I5826" t="str">
        <f>"Trad IRN"</f>
        <v>Trad IRN</v>
      </c>
      <c r="J5826" t="s">
        <v>43</v>
      </c>
      <c r="K5826" t="s">
        <v>44</v>
      </c>
      <c r="L5826" t="s">
        <v>45</v>
      </c>
      <c r="M5826" t="s">
        <v>46</v>
      </c>
      <c r="N5826" t="str">
        <f>"10/03/2022"</f>
        <v>10/03/2022</v>
      </c>
      <c r="O5826" t="str">
        <f t="shared" si="578"/>
        <v>12/31/2500</v>
      </c>
      <c r="P5826">
        <v>0.83851600000000004</v>
      </c>
      <c r="Q5826">
        <v>0.83851600000000004</v>
      </c>
      <c r="S5826">
        <v>0.83851600000000004</v>
      </c>
      <c r="T5826">
        <v>0.83851600000000004</v>
      </c>
      <c r="U5826">
        <v>0</v>
      </c>
      <c r="V5826" t="str">
        <f>"Trad IRN"</f>
        <v>Trad IRN</v>
      </c>
      <c r="W5826">
        <v>100</v>
      </c>
      <c r="X5826" t="s">
        <v>47</v>
      </c>
      <c r="Z5826" t="s">
        <v>47</v>
      </c>
      <c r="AB5826" t="str">
        <f t="shared" ref="AB5826:AB5831" si="579">"08"</f>
        <v>08</v>
      </c>
      <c r="AC5826" t="s">
        <v>48</v>
      </c>
      <c r="AD5826" t="s">
        <v>49</v>
      </c>
      <c r="AE5826" t="s">
        <v>55</v>
      </c>
      <c r="AF5826">
        <v>0</v>
      </c>
      <c r="AG5826" t="s">
        <v>56</v>
      </c>
      <c r="AH5826" t="str">
        <f>"Trad IRN"</f>
        <v>Trad IRN</v>
      </c>
      <c r="AI5826" t="str">
        <f>"Bldg IRN"</f>
        <v>Bldg IRN</v>
      </c>
      <c r="AJ5826" t="s">
        <v>48</v>
      </c>
      <c r="AK5826" t="s">
        <v>48</v>
      </c>
      <c r="AL5826" t="s">
        <v>53</v>
      </c>
      <c r="AM5826">
        <v>956.68</v>
      </c>
      <c r="AN5826">
        <v>1140.92</v>
      </c>
      <c r="AO5826">
        <v>15</v>
      </c>
    </row>
    <row r="5827" spans="1:41" x14ac:dyDescent="0.3">
      <c r="A5827" t="str">
        <f>"Trad IRN"</f>
        <v>Trad IRN</v>
      </c>
      <c r="B5827" t="str">
        <f>"Bldg IRN"</f>
        <v>Bldg IRN</v>
      </c>
      <c r="C5827" t="s">
        <v>41</v>
      </c>
      <c r="D5827" t="s">
        <v>3</v>
      </c>
      <c r="E5827" t="s">
        <v>80</v>
      </c>
      <c r="F5827" t="s">
        <v>81</v>
      </c>
      <c r="G5827" t="s">
        <v>82</v>
      </c>
      <c r="H5827" t="s">
        <v>83</v>
      </c>
      <c r="I5827" t="str">
        <f>"Trad IRN"</f>
        <v>Trad IRN</v>
      </c>
      <c r="J5827" t="s">
        <v>43</v>
      </c>
      <c r="K5827" t="s">
        <v>44</v>
      </c>
      <c r="L5827" t="s">
        <v>45</v>
      </c>
      <c r="M5827" t="s">
        <v>46</v>
      </c>
      <c r="N5827" t="str">
        <f>"08/18/2022"</f>
        <v>08/18/2022</v>
      </c>
      <c r="O5827" t="str">
        <f>"10/02/2022"</f>
        <v>10/02/2022</v>
      </c>
      <c r="P5827">
        <v>0.16148399999999999</v>
      </c>
      <c r="Q5827">
        <v>0.16148399999999999</v>
      </c>
      <c r="S5827">
        <v>0.16148399999999999</v>
      </c>
      <c r="T5827">
        <v>0.16148399999999999</v>
      </c>
      <c r="U5827">
        <v>0</v>
      </c>
      <c r="V5827" t="str">
        <f>"Trad IRN"</f>
        <v>Trad IRN</v>
      </c>
      <c r="W5827">
        <v>100</v>
      </c>
      <c r="X5827" t="s">
        <v>47</v>
      </c>
      <c r="Z5827" t="s">
        <v>47</v>
      </c>
      <c r="AB5827" t="str">
        <f t="shared" si="579"/>
        <v>08</v>
      </c>
      <c r="AC5827" t="s">
        <v>48</v>
      </c>
      <c r="AD5827" t="s">
        <v>49</v>
      </c>
      <c r="AE5827" t="s">
        <v>50</v>
      </c>
      <c r="AF5827">
        <v>0</v>
      </c>
      <c r="AG5827" t="s">
        <v>56</v>
      </c>
      <c r="AH5827" t="str">
        <f>"Trad IRN"</f>
        <v>Trad IRN</v>
      </c>
      <c r="AI5827" t="str">
        <f>"Bldg IRN"</f>
        <v>Bldg IRN</v>
      </c>
      <c r="AJ5827" t="s">
        <v>48</v>
      </c>
      <c r="AK5827" t="s">
        <v>48</v>
      </c>
      <c r="AL5827" t="s">
        <v>53</v>
      </c>
      <c r="AM5827">
        <v>184.24</v>
      </c>
      <c r="AN5827">
        <v>1140.92</v>
      </c>
      <c r="AO5827">
        <v>15</v>
      </c>
    </row>
    <row r="5828" spans="1:41" x14ac:dyDescent="0.3">
      <c r="A5828" t="str">
        <f>"Trad IRN"</f>
        <v>Trad IRN</v>
      </c>
      <c r="B5828" t="str">
        <f>"Bldg IRN"</f>
        <v>Bldg IRN</v>
      </c>
      <c r="C5828" t="s">
        <v>41</v>
      </c>
      <c r="D5828" t="s">
        <v>3</v>
      </c>
      <c r="E5828" t="s">
        <v>80</v>
      </c>
      <c r="F5828" t="s">
        <v>81</v>
      </c>
      <c r="G5828" t="s">
        <v>82</v>
      </c>
      <c r="H5828" t="s">
        <v>83</v>
      </c>
      <c r="I5828" t="str">
        <f>"Trad IRN"</f>
        <v>Trad IRN</v>
      </c>
      <c r="J5828" t="s">
        <v>43</v>
      </c>
      <c r="K5828" t="s">
        <v>44</v>
      </c>
      <c r="L5828" t="s">
        <v>45</v>
      </c>
      <c r="M5828" t="s">
        <v>46</v>
      </c>
      <c r="N5828" t="str">
        <f>"08/18/2022"</f>
        <v>08/18/2022</v>
      </c>
      <c r="O5828" t="str">
        <f>"12/31/2500"</f>
        <v>12/31/2500</v>
      </c>
      <c r="P5828">
        <v>1</v>
      </c>
      <c r="Q5828">
        <v>1</v>
      </c>
      <c r="S5828">
        <v>0</v>
      </c>
      <c r="T5828">
        <v>1</v>
      </c>
      <c r="U5828">
        <v>0</v>
      </c>
      <c r="V5828" t="str">
        <f>"Trad IRN"</f>
        <v>Trad IRN</v>
      </c>
      <c r="W5828">
        <v>100</v>
      </c>
      <c r="X5828" t="s">
        <v>47</v>
      </c>
      <c r="Z5828" t="s">
        <v>47</v>
      </c>
      <c r="AB5828" t="str">
        <f t="shared" si="579"/>
        <v>08</v>
      </c>
      <c r="AC5828" t="s">
        <v>48</v>
      </c>
      <c r="AD5828" t="s">
        <v>49</v>
      </c>
      <c r="AE5828" t="s">
        <v>55</v>
      </c>
      <c r="AF5828">
        <v>0</v>
      </c>
      <c r="AG5828" t="s">
        <v>56</v>
      </c>
      <c r="AH5828" t="str">
        <f>"Trad IRN"</f>
        <v>Trad IRN</v>
      </c>
      <c r="AI5828" t="str">
        <f>"Bldg IRN"</f>
        <v>Bldg IRN</v>
      </c>
      <c r="AJ5828" t="s">
        <v>48</v>
      </c>
      <c r="AK5828" t="s">
        <v>48</v>
      </c>
      <c r="AL5828" t="s">
        <v>53</v>
      </c>
      <c r="AM5828">
        <v>1140.92</v>
      </c>
      <c r="AN5828">
        <v>1140.92</v>
      </c>
      <c r="AO5828">
        <v>15</v>
      </c>
    </row>
    <row r="5829" spans="1:41" x14ac:dyDescent="0.3">
      <c r="A5829" t="str">
        <f>"Trad IRN"</f>
        <v>Trad IRN</v>
      </c>
      <c r="B5829" t="str">
        <f>"Bldg IRN"</f>
        <v>Bldg IRN</v>
      </c>
      <c r="C5829" t="s">
        <v>41</v>
      </c>
      <c r="D5829" t="s">
        <v>3</v>
      </c>
      <c r="E5829" t="s">
        <v>80</v>
      </c>
      <c r="F5829" t="s">
        <v>81</v>
      </c>
      <c r="G5829" t="s">
        <v>82</v>
      </c>
      <c r="H5829" t="s">
        <v>83</v>
      </c>
      <c r="I5829" t="str">
        <f>"Trad IRN"</f>
        <v>Trad IRN</v>
      </c>
      <c r="J5829" t="s">
        <v>43</v>
      </c>
      <c r="K5829" t="s">
        <v>44</v>
      </c>
      <c r="L5829" t="s">
        <v>45</v>
      </c>
      <c r="M5829" t="s">
        <v>46</v>
      </c>
      <c r="N5829" t="str">
        <f>"08/18/2022"</f>
        <v>08/18/2022</v>
      </c>
      <c r="O5829" t="str">
        <f>"12/31/2500"</f>
        <v>12/31/2500</v>
      </c>
      <c r="P5829">
        <v>1</v>
      </c>
      <c r="Q5829">
        <v>1</v>
      </c>
      <c r="S5829">
        <v>0.83851600000000004</v>
      </c>
      <c r="T5829">
        <v>1</v>
      </c>
      <c r="U5829">
        <v>0</v>
      </c>
      <c r="V5829" t="str">
        <f>"Trad IRN"</f>
        <v>Trad IRN</v>
      </c>
      <c r="W5829">
        <v>100</v>
      </c>
      <c r="X5829" t="s">
        <v>47</v>
      </c>
      <c r="Z5829" t="s">
        <v>47</v>
      </c>
      <c r="AB5829" t="str">
        <f t="shared" si="579"/>
        <v>08</v>
      </c>
      <c r="AC5829" t="s">
        <v>48</v>
      </c>
      <c r="AD5829" t="s">
        <v>49</v>
      </c>
      <c r="AE5829" t="s">
        <v>50</v>
      </c>
      <c r="AF5829">
        <v>0</v>
      </c>
      <c r="AG5829" t="s">
        <v>56</v>
      </c>
      <c r="AH5829" t="str">
        <f>"Trad IRN"</f>
        <v>Trad IRN</v>
      </c>
      <c r="AI5829" t="str">
        <f>"Bldg IRN"</f>
        <v>Bldg IRN</v>
      </c>
      <c r="AJ5829" t="s">
        <v>48</v>
      </c>
      <c r="AK5829" t="s">
        <v>48</v>
      </c>
      <c r="AL5829" t="s">
        <v>53</v>
      </c>
      <c r="AM5829">
        <v>1140.92</v>
      </c>
      <c r="AN5829">
        <v>1140.92</v>
      </c>
      <c r="AO5829">
        <v>15</v>
      </c>
    </row>
    <row r="5830" spans="1:41" x14ac:dyDescent="0.3">
      <c r="A5830" t="str">
        <f>"Trad IRN"</f>
        <v>Trad IRN</v>
      </c>
      <c r="B5830" t="str">
        <f>"Bldg IRN"</f>
        <v>Bldg IRN</v>
      </c>
      <c r="C5830" t="s">
        <v>41</v>
      </c>
      <c r="D5830" t="s">
        <v>3</v>
      </c>
      <c r="E5830" t="s">
        <v>80</v>
      </c>
      <c r="F5830" t="s">
        <v>81</v>
      </c>
      <c r="G5830" t="s">
        <v>82</v>
      </c>
      <c r="H5830" t="s">
        <v>83</v>
      </c>
      <c r="I5830" t="str">
        <f>"Trad IRN"</f>
        <v>Trad IRN</v>
      </c>
      <c r="J5830" t="s">
        <v>43</v>
      </c>
      <c r="K5830" t="s">
        <v>44</v>
      </c>
      <c r="L5830" t="s">
        <v>45</v>
      </c>
      <c r="M5830" t="s">
        <v>46</v>
      </c>
      <c r="N5830" t="str">
        <f>"08/18/2022"</f>
        <v>08/18/2022</v>
      </c>
      <c r="O5830" t="str">
        <f>"10/06/2022"</f>
        <v>10/06/2022</v>
      </c>
      <c r="P5830">
        <v>0.18455299999999999</v>
      </c>
      <c r="Q5830">
        <v>0.18455299999999999</v>
      </c>
      <c r="S5830">
        <v>0</v>
      </c>
      <c r="T5830">
        <v>0.18455299999999999</v>
      </c>
      <c r="U5830">
        <v>0</v>
      </c>
      <c r="V5830" t="str">
        <f>"Trad IRN"</f>
        <v>Trad IRN</v>
      </c>
      <c r="W5830">
        <v>100</v>
      </c>
      <c r="X5830" t="s">
        <v>47</v>
      </c>
      <c r="Z5830" t="s">
        <v>47</v>
      </c>
      <c r="AB5830" t="str">
        <f t="shared" si="579"/>
        <v>08</v>
      </c>
      <c r="AC5830" t="s">
        <v>48</v>
      </c>
      <c r="AD5830" t="s">
        <v>49</v>
      </c>
      <c r="AE5830" t="s">
        <v>50</v>
      </c>
      <c r="AF5830">
        <v>3</v>
      </c>
      <c r="AG5830" t="s">
        <v>56</v>
      </c>
      <c r="AH5830" t="str">
        <f>"Trad IRN"</f>
        <v>Trad IRN</v>
      </c>
      <c r="AI5830" t="str">
        <f>"Bldg IRN"</f>
        <v>Bldg IRN</v>
      </c>
      <c r="AJ5830" t="s">
        <v>48</v>
      </c>
      <c r="AK5830" t="s">
        <v>48</v>
      </c>
      <c r="AL5830" t="s">
        <v>53</v>
      </c>
      <c r="AM5830">
        <v>210.56</v>
      </c>
      <c r="AN5830">
        <v>1140.92</v>
      </c>
      <c r="AO5830">
        <v>15</v>
      </c>
    </row>
    <row r="5831" spans="1:41" x14ac:dyDescent="0.3">
      <c r="A5831" t="str">
        <f>"Trad IRN"</f>
        <v>Trad IRN</v>
      </c>
      <c r="B5831" t="str">
        <f>"Bldg IRN"</f>
        <v>Bldg IRN</v>
      </c>
      <c r="C5831" t="s">
        <v>41</v>
      </c>
      <c r="D5831" t="s">
        <v>3</v>
      </c>
      <c r="E5831" t="s">
        <v>80</v>
      </c>
      <c r="F5831" t="s">
        <v>81</v>
      </c>
      <c r="G5831" t="s">
        <v>82</v>
      </c>
      <c r="H5831" t="s">
        <v>83</v>
      </c>
      <c r="I5831" t="str">
        <f>"Trad IRN"</f>
        <v>Trad IRN</v>
      </c>
      <c r="J5831" t="s">
        <v>43</v>
      </c>
      <c r="K5831" t="s">
        <v>44</v>
      </c>
      <c r="L5831" t="s">
        <v>45</v>
      </c>
      <c r="M5831" t="s">
        <v>46</v>
      </c>
      <c r="N5831" t="str">
        <f>"10/07/2022"</f>
        <v>10/07/2022</v>
      </c>
      <c r="O5831" t="str">
        <f>"12/31/2500"</f>
        <v>12/31/2500</v>
      </c>
      <c r="P5831">
        <v>0.81544700000000003</v>
      </c>
      <c r="Q5831">
        <v>0.81544700000000003</v>
      </c>
      <c r="S5831">
        <v>0</v>
      </c>
      <c r="T5831">
        <v>0.81544700000000003</v>
      </c>
      <c r="U5831">
        <v>0</v>
      </c>
      <c r="V5831" t="str">
        <f>"Trad IRN"</f>
        <v>Trad IRN</v>
      </c>
      <c r="W5831">
        <v>100</v>
      </c>
      <c r="X5831" t="s">
        <v>47</v>
      </c>
      <c r="Z5831" t="s">
        <v>47</v>
      </c>
      <c r="AB5831" t="str">
        <f t="shared" si="579"/>
        <v>08</v>
      </c>
      <c r="AC5831" t="s">
        <v>48</v>
      </c>
      <c r="AD5831" t="s">
        <v>49</v>
      </c>
      <c r="AE5831" t="s">
        <v>55</v>
      </c>
      <c r="AF5831">
        <v>3</v>
      </c>
      <c r="AG5831" t="s">
        <v>56</v>
      </c>
      <c r="AH5831" t="str">
        <f>"Trad IRN"</f>
        <v>Trad IRN</v>
      </c>
      <c r="AI5831" t="str">
        <f>"Bldg IRN"</f>
        <v>Bldg IRN</v>
      </c>
      <c r="AJ5831" t="s">
        <v>48</v>
      </c>
      <c r="AK5831" t="s">
        <v>48</v>
      </c>
      <c r="AL5831" t="s">
        <v>53</v>
      </c>
      <c r="AM5831">
        <v>930.36</v>
      </c>
      <c r="AN5831">
        <v>1140.92</v>
      </c>
      <c r="AO5831">
        <v>15</v>
      </c>
    </row>
    <row r="5832" spans="1:41" x14ac:dyDescent="0.3">
      <c r="A5832" t="str">
        <f>"Trad IRN"</f>
        <v>Trad IRN</v>
      </c>
      <c r="B5832" t="str">
        <f>"Bldg IRN"</f>
        <v>Bldg IRN</v>
      </c>
      <c r="C5832" t="s">
        <v>41</v>
      </c>
      <c r="D5832" t="s">
        <v>3</v>
      </c>
      <c r="E5832" t="s">
        <v>80</v>
      </c>
      <c r="F5832" t="s">
        <v>81</v>
      </c>
      <c r="G5832" t="s">
        <v>82</v>
      </c>
      <c r="H5832" t="s">
        <v>83</v>
      </c>
      <c r="I5832" t="str">
        <f>"Trad IRN"</f>
        <v>Trad IRN</v>
      </c>
      <c r="J5832" t="s">
        <v>43</v>
      </c>
      <c r="K5832" t="s">
        <v>44</v>
      </c>
      <c r="L5832" t="s">
        <v>45</v>
      </c>
      <c r="M5832" t="s">
        <v>46</v>
      </c>
      <c r="N5832" t="str">
        <f>"01/23/2023"</f>
        <v>01/23/2023</v>
      </c>
      <c r="O5832" t="str">
        <f>"12/31/2500"</f>
        <v>12/31/2500</v>
      </c>
      <c r="P5832">
        <v>0.46138200000000001</v>
      </c>
      <c r="Q5832">
        <v>0.46138200000000001</v>
      </c>
      <c r="R5832">
        <v>0.46138200000000001</v>
      </c>
      <c r="S5832">
        <v>0</v>
      </c>
      <c r="T5832">
        <v>0.46138200000000001</v>
      </c>
      <c r="U5832">
        <v>0</v>
      </c>
      <c r="V5832" t="str">
        <f>"Trad IRN"</f>
        <v>Trad IRN</v>
      </c>
      <c r="W5832">
        <v>100</v>
      </c>
      <c r="X5832" t="s">
        <v>47</v>
      </c>
      <c r="Z5832" t="s">
        <v>47</v>
      </c>
      <c r="AB5832" t="str">
        <f>"06"</f>
        <v>06</v>
      </c>
      <c r="AC5832" t="str">
        <f>"10"</f>
        <v>10</v>
      </c>
      <c r="AD5832" t="str">
        <f>"2"</f>
        <v>2</v>
      </c>
      <c r="AE5832" t="s">
        <v>55</v>
      </c>
      <c r="AF5832">
        <v>0</v>
      </c>
      <c r="AG5832" t="s">
        <v>56</v>
      </c>
      <c r="AH5832" t="str">
        <f>"Trad IRN"</f>
        <v>Trad IRN</v>
      </c>
      <c r="AI5832" t="str">
        <f>"Bldg IRN"</f>
        <v>Bldg IRN</v>
      </c>
      <c r="AJ5832" t="s">
        <v>48</v>
      </c>
      <c r="AK5832" t="s">
        <v>48</v>
      </c>
      <c r="AL5832" t="s">
        <v>53</v>
      </c>
      <c r="AM5832">
        <v>526.4</v>
      </c>
      <c r="AN5832">
        <v>1140.92</v>
      </c>
      <c r="AO5832">
        <v>15</v>
      </c>
    </row>
    <row r="5833" spans="1:41" x14ac:dyDescent="0.3">
      <c r="A5833" t="str">
        <f>"Trad IRN"</f>
        <v>Trad IRN</v>
      </c>
      <c r="B5833" t="str">
        <f>"Bldg IRN"</f>
        <v>Bldg IRN</v>
      </c>
      <c r="C5833" t="s">
        <v>41</v>
      </c>
      <c r="D5833" t="s">
        <v>3</v>
      </c>
      <c r="E5833" t="s">
        <v>80</v>
      </c>
      <c r="F5833" t="s">
        <v>81</v>
      </c>
      <c r="G5833" t="s">
        <v>82</v>
      </c>
      <c r="H5833" t="s">
        <v>83</v>
      </c>
      <c r="I5833" t="str">
        <f>"Trad IRN"</f>
        <v>Trad IRN</v>
      </c>
      <c r="J5833" t="s">
        <v>43</v>
      </c>
      <c r="K5833" t="s">
        <v>44</v>
      </c>
      <c r="L5833" t="s">
        <v>45</v>
      </c>
      <c r="M5833" t="s">
        <v>46</v>
      </c>
      <c r="N5833" t="str">
        <f>"11/14/2022"</f>
        <v>11/14/2022</v>
      </c>
      <c r="O5833" t="str">
        <f>"01/22/2023"</f>
        <v>01/22/2023</v>
      </c>
      <c r="P5833">
        <v>0.213389</v>
      </c>
      <c r="Q5833">
        <v>0.213389</v>
      </c>
      <c r="R5833">
        <v>0.213389</v>
      </c>
      <c r="S5833">
        <v>0</v>
      </c>
      <c r="T5833">
        <v>0.213389</v>
      </c>
      <c r="U5833">
        <v>0</v>
      </c>
      <c r="V5833" t="str">
        <f>"Trad IRN"</f>
        <v>Trad IRN</v>
      </c>
      <c r="W5833">
        <v>100</v>
      </c>
      <c r="X5833" t="s">
        <v>47</v>
      </c>
      <c r="Z5833" t="s">
        <v>47</v>
      </c>
      <c r="AB5833" t="str">
        <f>"06"</f>
        <v>06</v>
      </c>
      <c r="AC5833" t="str">
        <f>"10"</f>
        <v>10</v>
      </c>
      <c r="AD5833" t="str">
        <f>"2"</f>
        <v>2</v>
      </c>
      <c r="AE5833" t="s">
        <v>50</v>
      </c>
      <c r="AF5833">
        <v>0</v>
      </c>
      <c r="AG5833" t="s">
        <v>56</v>
      </c>
      <c r="AH5833" t="str">
        <f>"Trad IRN"</f>
        <v>Trad IRN</v>
      </c>
      <c r="AI5833" t="str">
        <f>"Bldg IRN"</f>
        <v>Bldg IRN</v>
      </c>
      <c r="AJ5833" t="s">
        <v>48</v>
      </c>
      <c r="AK5833" t="s">
        <v>48</v>
      </c>
      <c r="AL5833" t="s">
        <v>53</v>
      </c>
      <c r="AM5833">
        <v>243.46</v>
      </c>
      <c r="AN5833">
        <v>1140.92</v>
      </c>
      <c r="AO5833">
        <v>15</v>
      </c>
    </row>
    <row r="5834" spans="1:41" x14ac:dyDescent="0.3">
      <c r="A5834" t="str">
        <f>"Trad IRN"</f>
        <v>Trad IRN</v>
      </c>
      <c r="B5834" t="str">
        <f>"Bldg IRN"</f>
        <v>Bldg IRN</v>
      </c>
      <c r="C5834" t="s">
        <v>41</v>
      </c>
      <c r="D5834" t="s">
        <v>3</v>
      </c>
      <c r="E5834" t="s">
        <v>80</v>
      </c>
      <c r="F5834" t="s">
        <v>81</v>
      </c>
      <c r="G5834" t="s">
        <v>82</v>
      </c>
      <c r="H5834" t="s">
        <v>83</v>
      </c>
      <c r="I5834" t="str">
        <f>"Trad IRN"</f>
        <v>Trad IRN</v>
      </c>
      <c r="J5834" t="s">
        <v>43</v>
      </c>
      <c r="K5834" t="s">
        <v>44</v>
      </c>
      <c r="L5834" t="s">
        <v>45</v>
      </c>
      <c r="M5834" t="s">
        <v>46</v>
      </c>
      <c r="N5834" t="str">
        <f>"08/18/2022"</f>
        <v>08/18/2022</v>
      </c>
      <c r="O5834" t="str">
        <f>"10/16/2022"</f>
        <v>10/16/2022</v>
      </c>
      <c r="P5834">
        <v>0.213389</v>
      </c>
      <c r="Q5834">
        <v>0.213389</v>
      </c>
      <c r="S5834">
        <v>0</v>
      </c>
      <c r="T5834">
        <v>0.213389</v>
      </c>
      <c r="U5834">
        <v>0</v>
      </c>
      <c r="V5834" t="str">
        <f>"Trad IRN"</f>
        <v>Trad IRN</v>
      </c>
      <c r="W5834">
        <v>100</v>
      </c>
      <c r="X5834" t="s">
        <v>47</v>
      </c>
      <c r="Z5834" t="s">
        <v>47</v>
      </c>
      <c r="AB5834" t="str">
        <f>"08"</f>
        <v>08</v>
      </c>
      <c r="AC5834" t="s">
        <v>48</v>
      </c>
      <c r="AD5834" t="s">
        <v>49</v>
      </c>
      <c r="AE5834" t="s">
        <v>55</v>
      </c>
      <c r="AF5834">
        <v>0</v>
      </c>
      <c r="AG5834" t="s">
        <v>56</v>
      </c>
      <c r="AH5834" t="str">
        <f>"Trad IRN"</f>
        <v>Trad IRN</v>
      </c>
      <c r="AI5834" t="str">
        <f>"Bldg IRN"</f>
        <v>Bldg IRN</v>
      </c>
      <c r="AJ5834" t="s">
        <v>48</v>
      </c>
      <c r="AK5834" t="s">
        <v>48</v>
      </c>
      <c r="AL5834" t="s">
        <v>53</v>
      </c>
      <c r="AM5834">
        <v>243.46</v>
      </c>
      <c r="AN5834">
        <v>1140.92</v>
      </c>
      <c r="AO5834">
        <v>15</v>
      </c>
    </row>
    <row r="5835" spans="1:41" x14ac:dyDescent="0.3">
      <c r="A5835" t="str">
        <f>"Trad IRN"</f>
        <v>Trad IRN</v>
      </c>
      <c r="B5835" t="str">
        <f>"Bldg IRN"</f>
        <v>Bldg IRN</v>
      </c>
      <c r="C5835" t="s">
        <v>41</v>
      </c>
      <c r="D5835" t="s">
        <v>3</v>
      </c>
      <c r="E5835" t="s">
        <v>80</v>
      </c>
      <c r="F5835" t="s">
        <v>81</v>
      </c>
      <c r="G5835" t="s">
        <v>82</v>
      </c>
      <c r="H5835" t="s">
        <v>83</v>
      </c>
      <c r="I5835" t="str">
        <f>"Trad IRN"</f>
        <v>Trad IRN</v>
      </c>
      <c r="J5835" t="s">
        <v>43</v>
      </c>
      <c r="K5835" t="s">
        <v>44</v>
      </c>
      <c r="L5835" t="s">
        <v>45</v>
      </c>
      <c r="M5835" t="s">
        <v>46</v>
      </c>
      <c r="N5835" t="str">
        <f>"10/17/2022"</f>
        <v>10/17/2022</v>
      </c>
      <c r="O5835" t="str">
        <f>"01/03/2023"</f>
        <v>01/03/2023</v>
      </c>
      <c r="P5835">
        <v>0.21761800000000001</v>
      </c>
      <c r="Q5835">
        <v>0.21761800000000001</v>
      </c>
      <c r="S5835">
        <v>0</v>
      </c>
      <c r="T5835">
        <v>0.21761800000000001</v>
      </c>
      <c r="U5835">
        <v>0</v>
      </c>
      <c r="V5835" t="str">
        <f>"Trad IRN"</f>
        <v>Trad IRN</v>
      </c>
      <c r="W5835">
        <v>85</v>
      </c>
      <c r="X5835" t="s">
        <v>47</v>
      </c>
      <c r="Z5835" t="s">
        <v>47</v>
      </c>
      <c r="AB5835" t="str">
        <f>"08"</f>
        <v>08</v>
      </c>
      <c r="AC5835" t="s">
        <v>48</v>
      </c>
      <c r="AD5835" t="s">
        <v>49</v>
      </c>
      <c r="AE5835" t="s">
        <v>55</v>
      </c>
      <c r="AF5835">
        <v>0</v>
      </c>
      <c r="AG5835" t="s">
        <v>56</v>
      </c>
      <c r="AH5835" t="str">
        <f>"Trad IRN"</f>
        <v>Trad IRN</v>
      </c>
      <c r="AI5835" t="str">
        <f>"Bldg IRN"</f>
        <v>Bldg IRN</v>
      </c>
      <c r="AJ5835" t="s">
        <v>48</v>
      </c>
      <c r="AK5835" t="s">
        <v>48</v>
      </c>
      <c r="AL5835" t="s">
        <v>53</v>
      </c>
      <c r="AM5835">
        <v>248.28</v>
      </c>
      <c r="AN5835">
        <v>1140.92</v>
      </c>
      <c r="AO5835">
        <v>15</v>
      </c>
    </row>
    <row r="5836" spans="1:41" x14ac:dyDescent="0.3">
      <c r="A5836" t="str">
        <f>"Trad IRN"</f>
        <v>Trad IRN</v>
      </c>
      <c r="B5836" t="str">
        <f>"Bldg IRN"</f>
        <v>Bldg IRN</v>
      </c>
      <c r="C5836" t="s">
        <v>41</v>
      </c>
      <c r="D5836" t="s">
        <v>3</v>
      </c>
      <c r="E5836" t="s">
        <v>80</v>
      </c>
      <c r="F5836" t="s">
        <v>81</v>
      </c>
      <c r="G5836" t="s">
        <v>82</v>
      </c>
      <c r="H5836" t="s">
        <v>83</v>
      </c>
      <c r="I5836" t="s">
        <v>8</v>
      </c>
      <c r="J5836" t="s">
        <v>43</v>
      </c>
      <c r="K5836" t="s">
        <v>44</v>
      </c>
      <c r="L5836" t="s">
        <v>45</v>
      </c>
      <c r="M5836" t="s">
        <v>46</v>
      </c>
      <c r="N5836" t="str">
        <f>"10/17/2022"</f>
        <v>10/17/2022</v>
      </c>
      <c r="O5836" t="str">
        <f>"12/20/2022"</f>
        <v>12/20/2022</v>
      </c>
      <c r="P5836">
        <v>3.7543E-2</v>
      </c>
      <c r="Q5836">
        <v>3.7543E-2</v>
      </c>
      <c r="S5836">
        <v>0</v>
      </c>
      <c r="T5836">
        <v>2.2637999999999998E-2</v>
      </c>
      <c r="U5836">
        <v>1.4905E-2</v>
      </c>
      <c r="V5836" t="str">
        <f>"Trad IRN"</f>
        <v>Trad IRN</v>
      </c>
      <c r="W5836">
        <v>15</v>
      </c>
      <c r="X5836" t="s">
        <v>47</v>
      </c>
      <c r="Z5836" t="s">
        <v>47</v>
      </c>
      <c r="AB5836" t="str">
        <f>"08"</f>
        <v>08</v>
      </c>
      <c r="AC5836" t="s">
        <v>48</v>
      </c>
      <c r="AD5836" t="s">
        <v>49</v>
      </c>
      <c r="AE5836" t="s">
        <v>50</v>
      </c>
      <c r="AF5836">
        <v>0</v>
      </c>
      <c r="AG5836" t="s">
        <v>51</v>
      </c>
      <c r="AH5836" t="str">
        <f>"Trad IRN"</f>
        <v>Trad IRN</v>
      </c>
      <c r="AI5836" t="str">
        <f>"Bldg IRN"</f>
        <v>Bldg IRN</v>
      </c>
      <c r="AJ5836" t="s">
        <v>48</v>
      </c>
      <c r="AK5836" t="s">
        <v>48</v>
      </c>
      <c r="AL5836" t="s">
        <v>53</v>
      </c>
      <c r="AM5836">
        <v>42.51</v>
      </c>
      <c r="AN5836">
        <v>1132.3</v>
      </c>
      <c r="AO5836">
        <v>15</v>
      </c>
    </row>
    <row r="5837" spans="1:41" x14ac:dyDescent="0.3">
      <c r="A5837" t="str">
        <f>"Trad IRN"</f>
        <v>Trad IRN</v>
      </c>
      <c r="B5837" t="str">
        <f>"Bldg IRN"</f>
        <v>Bldg IRN</v>
      </c>
      <c r="C5837" t="s">
        <v>41</v>
      </c>
      <c r="D5837" t="s">
        <v>3</v>
      </c>
      <c r="E5837" t="s">
        <v>80</v>
      </c>
      <c r="F5837" t="s">
        <v>81</v>
      </c>
      <c r="G5837" t="s">
        <v>82</v>
      </c>
      <c r="H5837" t="s">
        <v>83</v>
      </c>
      <c r="I5837" t="str">
        <f>"Trad IRN"</f>
        <v>Trad IRN</v>
      </c>
      <c r="J5837" t="s">
        <v>43</v>
      </c>
      <c r="K5837" t="s">
        <v>44</v>
      </c>
      <c r="L5837" t="s">
        <v>45</v>
      </c>
      <c r="M5837" t="s">
        <v>46</v>
      </c>
      <c r="N5837" t="str">
        <f>"01/04/2023"</f>
        <v>01/04/2023</v>
      </c>
      <c r="O5837" t="str">
        <f t="shared" ref="O5837:O5845" si="580">"12/31/2500"</f>
        <v>12/31/2500</v>
      </c>
      <c r="P5837">
        <v>0.53058899999999998</v>
      </c>
      <c r="Q5837">
        <v>0.53058899999999998</v>
      </c>
      <c r="S5837">
        <v>0</v>
      </c>
      <c r="T5837">
        <v>0.53058899999999998</v>
      </c>
      <c r="U5837">
        <v>0</v>
      </c>
      <c r="V5837" t="str">
        <f>"Trad IRN"</f>
        <v>Trad IRN</v>
      </c>
      <c r="W5837">
        <v>100</v>
      </c>
      <c r="X5837" t="s">
        <v>47</v>
      </c>
      <c r="Z5837" t="s">
        <v>47</v>
      </c>
      <c r="AB5837" t="str">
        <f>"08"</f>
        <v>08</v>
      </c>
      <c r="AC5837" t="s">
        <v>48</v>
      </c>
      <c r="AD5837" t="s">
        <v>49</v>
      </c>
      <c r="AE5837" t="s">
        <v>55</v>
      </c>
      <c r="AF5837">
        <v>0</v>
      </c>
      <c r="AG5837" t="s">
        <v>56</v>
      </c>
      <c r="AH5837" t="str">
        <f>"Trad IRN"</f>
        <v>Trad IRN</v>
      </c>
      <c r="AI5837" t="str">
        <f>"Bldg IRN"</f>
        <v>Bldg IRN</v>
      </c>
      <c r="AJ5837" t="s">
        <v>48</v>
      </c>
      <c r="AK5837" t="s">
        <v>48</v>
      </c>
      <c r="AL5837" t="s">
        <v>53</v>
      </c>
      <c r="AM5837">
        <v>605.36</v>
      </c>
      <c r="AN5837">
        <v>1140.92</v>
      </c>
      <c r="AO5837">
        <v>15</v>
      </c>
    </row>
    <row r="5838" spans="1:41" x14ac:dyDescent="0.3">
      <c r="A5838" t="str">
        <f>"Trad IRN"</f>
        <v>Trad IRN</v>
      </c>
      <c r="B5838" t="str">
        <f>"Bldg IRN"</f>
        <v>Bldg IRN</v>
      </c>
      <c r="C5838" t="s">
        <v>41</v>
      </c>
      <c r="D5838" t="s">
        <v>3</v>
      </c>
      <c r="E5838" t="s">
        <v>80</v>
      </c>
      <c r="F5838" t="s">
        <v>81</v>
      </c>
      <c r="G5838" t="s">
        <v>82</v>
      </c>
      <c r="H5838" t="s">
        <v>83</v>
      </c>
      <c r="I5838" t="str">
        <f>"Trad IRN"</f>
        <v>Trad IRN</v>
      </c>
      <c r="J5838" t="s">
        <v>43</v>
      </c>
      <c r="K5838" t="s">
        <v>44</v>
      </c>
      <c r="L5838" t="s">
        <v>45</v>
      </c>
      <c r="M5838" t="s">
        <v>46</v>
      </c>
      <c r="N5838" t="str">
        <f>"08/18/2022"</f>
        <v>08/18/2022</v>
      </c>
      <c r="O5838" t="str">
        <f t="shared" si="580"/>
        <v>12/31/2500</v>
      </c>
      <c r="P5838">
        <v>1</v>
      </c>
      <c r="Q5838">
        <v>1</v>
      </c>
      <c r="S5838">
        <v>0</v>
      </c>
      <c r="T5838">
        <v>1</v>
      </c>
      <c r="U5838">
        <v>0</v>
      </c>
      <c r="V5838" t="str">
        <f>"Trad IRN"</f>
        <v>Trad IRN</v>
      </c>
      <c r="W5838">
        <v>100</v>
      </c>
      <c r="X5838" t="s">
        <v>47</v>
      </c>
      <c r="Z5838" t="s">
        <v>47</v>
      </c>
      <c r="AB5838" t="str">
        <f>"08"</f>
        <v>08</v>
      </c>
      <c r="AC5838" t="s">
        <v>48</v>
      </c>
      <c r="AD5838" t="s">
        <v>49</v>
      </c>
      <c r="AE5838" t="s">
        <v>50</v>
      </c>
      <c r="AF5838">
        <v>0</v>
      </c>
      <c r="AG5838" t="s">
        <v>56</v>
      </c>
      <c r="AH5838" t="str">
        <f>"Trad IRN"</f>
        <v>Trad IRN</v>
      </c>
      <c r="AI5838" t="str">
        <f>"Bldg IRN"</f>
        <v>Bldg IRN</v>
      </c>
      <c r="AJ5838" t="s">
        <v>48</v>
      </c>
      <c r="AK5838" t="s">
        <v>48</v>
      </c>
      <c r="AL5838" t="s">
        <v>53</v>
      </c>
      <c r="AM5838">
        <v>1140.92</v>
      </c>
      <c r="AN5838">
        <v>1140.92</v>
      </c>
      <c r="AO5838">
        <v>15</v>
      </c>
    </row>
    <row r="5839" spans="1:41" x14ac:dyDescent="0.3">
      <c r="A5839" t="str">
        <f>"Trad IRN"</f>
        <v>Trad IRN</v>
      </c>
      <c r="B5839" t="str">
        <f>"Bldg IRN"</f>
        <v>Bldg IRN</v>
      </c>
      <c r="C5839" t="s">
        <v>41</v>
      </c>
      <c r="D5839" t="s">
        <v>3</v>
      </c>
      <c r="E5839" t="s">
        <v>80</v>
      </c>
      <c r="F5839" t="s">
        <v>81</v>
      </c>
      <c r="G5839" t="s">
        <v>82</v>
      </c>
      <c r="H5839" t="s">
        <v>83</v>
      </c>
      <c r="I5839" t="str">
        <f>"Trad IRN"</f>
        <v>Trad IRN</v>
      </c>
      <c r="J5839" t="s">
        <v>43</v>
      </c>
      <c r="K5839" t="s">
        <v>44</v>
      </c>
      <c r="L5839" t="s">
        <v>45</v>
      </c>
      <c r="M5839" t="s">
        <v>46</v>
      </c>
      <c r="N5839" t="str">
        <f>"08/18/2022"</f>
        <v>08/18/2022</v>
      </c>
      <c r="O5839" t="str">
        <f t="shared" si="580"/>
        <v>12/31/2500</v>
      </c>
      <c r="P5839">
        <v>1</v>
      </c>
      <c r="Q5839">
        <v>1</v>
      </c>
      <c r="S5839">
        <v>0</v>
      </c>
      <c r="T5839">
        <v>1</v>
      </c>
      <c r="U5839">
        <v>0</v>
      </c>
      <c r="V5839" t="str">
        <f>"Trad IRN"</f>
        <v>Trad IRN</v>
      </c>
      <c r="W5839">
        <v>100</v>
      </c>
      <c r="X5839" t="s">
        <v>47</v>
      </c>
      <c r="Z5839" t="s">
        <v>47</v>
      </c>
      <c r="AB5839" t="str">
        <f>"06"</f>
        <v>06</v>
      </c>
      <c r="AC5839" t="s">
        <v>48</v>
      </c>
      <c r="AD5839" t="s">
        <v>49</v>
      </c>
      <c r="AE5839" t="s">
        <v>50</v>
      </c>
      <c r="AF5839">
        <v>0</v>
      </c>
      <c r="AG5839" t="s">
        <v>56</v>
      </c>
      <c r="AH5839" t="str">
        <f>"Trad IRN"</f>
        <v>Trad IRN</v>
      </c>
      <c r="AI5839" t="str">
        <f>"Bldg IRN"</f>
        <v>Bldg IRN</v>
      </c>
      <c r="AJ5839" t="s">
        <v>48</v>
      </c>
      <c r="AK5839" t="s">
        <v>48</v>
      </c>
      <c r="AL5839" t="s">
        <v>53</v>
      </c>
      <c r="AM5839">
        <v>1140.92</v>
      </c>
      <c r="AN5839">
        <v>1140.92</v>
      </c>
      <c r="AO5839">
        <v>15</v>
      </c>
    </row>
    <row r="5840" spans="1:41" x14ac:dyDescent="0.3">
      <c r="A5840" t="str">
        <f>"Trad IRN"</f>
        <v>Trad IRN</v>
      </c>
      <c r="B5840" t="str">
        <f>"Bldg IRN"</f>
        <v>Bldg IRN</v>
      </c>
      <c r="C5840" t="s">
        <v>41</v>
      </c>
      <c r="D5840" t="s">
        <v>3</v>
      </c>
      <c r="E5840" t="s">
        <v>80</v>
      </c>
      <c r="F5840" t="s">
        <v>81</v>
      </c>
      <c r="G5840" t="s">
        <v>82</v>
      </c>
      <c r="H5840" t="s">
        <v>83</v>
      </c>
      <c r="I5840" t="str">
        <f>"Trad IRN"</f>
        <v>Trad IRN</v>
      </c>
      <c r="J5840" t="s">
        <v>43</v>
      </c>
      <c r="K5840" t="s">
        <v>44</v>
      </c>
      <c r="L5840" t="s">
        <v>45</v>
      </c>
      <c r="M5840" t="s">
        <v>46</v>
      </c>
      <c r="N5840" t="str">
        <f>"08/18/2022"</f>
        <v>08/18/2022</v>
      </c>
      <c r="O5840" t="str">
        <f t="shared" si="580"/>
        <v>12/31/2500</v>
      </c>
      <c r="P5840">
        <v>1</v>
      </c>
      <c r="Q5840">
        <v>1</v>
      </c>
      <c r="S5840">
        <v>0</v>
      </c>
      <c r="T5840">
        <v>1</v>
      </c>
      <c r="U5840">
        <v>0</v>
      </c>
      <c r="V5840" t="str">
        <f>"Trad IRN"</f>
        <v>Trad IRN</v>
      </c>
      <c r="W5840">
        <v>100</v>
      </c>
      <c r="X5840" t="s">
        <v>47</v>
      </c>
      <c r="Z5840" t="s">
        <v>47</v>
      </c>
      <c r="AB5840" t="str">
        <f>"07"</f>
        <v>07</v>
      </c>
      <c r="AC5840" t="s">
        <v>48</v>
      </c>
      <c r="AD5840" t="s">
        <v>49</v>
      </c>
      <c r="AE5840" t="s">
        <v>55</v>
      </c>
      <c r="AF5840">
        <v>0</v>
      </c>
      <c r="AG5840" t="s">
        <v>56</v>
      </c>
      <c r="AH5840" t="str">
        <f>"Trad IRN"</f>
        <v>Trad IRN</v>
      </c>
      <c r="AI5840" t="str">
        <f>"Bldg IRN"</f>
        <v>Bldg IRN</v>
      </c>
      <c r="AJ5840" t="s">
        <v>48</v>
      </c>
      <c r="AK5840" t="s">
        <v>48</v>
      </c>
      <c r="AL5840" t="s">
        <v>53</v>
      </c>
      <c r="AM5840">
        <v>1140.92</v>
      </c>
      <c r="AN5840">
        <v>1140.92</v>
      </c>
      <c r="AO5840">
        <v>15</v>
      </c>
    </row>
    <row r="5841" spans="1:41" x14ac:dyDescent="0.3">
      <c r="A5841" t="str">
        <f>"Trad IRN"</f>
        <v>Trad IRN</v>
      </c>
      <c r="B5841" t="str">
        <f>"Bldg IRN"</f>
        <v>Bldg IRN</v>
      </c>
      <c r="C5841" t="s">
        <v>41</v>
      </c>
      <c r="D5841" t="s">
        <v>3</v>
      </c>
      <c r="E5841" t="s">
        <v>80</v>
      </c>
      <c r="F5841" t="s">
        <v>81</v>
      </c>
      <c r="G5841" t="s">
        <v>82</v>
      </c>
      <c r="H5841" t="s">
        <v>83</v>
      </c>
      <c r="I5841" t="str">
        <f>"Trad IRN"</f>
        <v>Trad IRN</v>
      </c>
      <c r="J5841" t="s">
        <v>43</v>
      </c>
      <c r="K5841" t="s">
        <v>44</v>
      </c>
      <c r="L5841" t="s">
        <v>45</v>
      </c>
      <c r="M5841" t="s">
        <v>46</v>
      </c>
      <c r="N5841" t="str">
        <f>"08/18/2022"</f>
        <v>08/18/2022</v>
      </c>
      <c r="O5841" t="str">
        <f t="shared" si="580"/>
        <v>12/31/2500</v>
      </c>
      <c r="P5841">
        <v>1</v>
      </c>
      <c r="Q5841">
        <v>1</v>
      </c>
      <c r="S5841">
        <v>0</v>
      </c>
      <c r="T5841">
        <v>1</v>
      </c>
      <c r="U5841">
        <v>0</v>
      </c>
      <c r="V5841" t="str">
        <f>"Trad IRN"</f>
        <v>Trad IRN</v>
      </c>
      <c r="W5841">
        <v>100</v>
      </c>
      <c r="X5841" t="s">
        <v>47</v>
      </c>
      <c r="Z5841" t="s">
        <v>47</v>
      </c>
      <c r="AB5841" t="str">
        <f>"07"</f>
        <v>07</v>
      </c>
      <c r="AC5841" t="s">
        <v>48</v>
      </c>
      <c r="AD5841" t="s">
        <v>49</v>
      </c>
      <c r="AE5841" t="s">
        <v>55</v>
      </c>
      <c r="AF5841">
        <v>0</v>
      </c>
      <c r="AG5841" t="s">
        <v>56</v>
      </c>
      <c r="AH5841" t="str">
        <f>"Trad IRN"</f>
        <v>Trad IRN</v>
      </c>
      <c r="AI5841" t="str">
        <f>"Bldg IRN"</f>
        <v>Bldg IRN</v>
      </c>
      <c r="AJ5841" t="s">
        <v>48</v>
      </c>
      <c r="AK5841" t="s">
        <v>48</v>
      </c>
      <c r="AL5841" t="s">
        <v>53</v>
      </c>
      <c r="AM5841">
        <v>1140.92</v>
      </c>
      <c r="AN5841">
        <v>1140.92</v>
      </c>
      <c r="AO5841">
        <v>15</v>
      </c>
    </row>
    <row r="5842" spans="1:41" x14ac:dyDescent="0.3">
      <c r="A5842" t="str">
        <f>"Trad IRN"</f>
        <v>Trad IRN</v>
      </c>
      <c r="B5842" t="str">
        <f>"Bldg IRN"</f>
        <v>Bldg IRN</v>
      </c>
      <c r="C5842" t="s">
        <v>41</v>
      </c>
      <c r="D5842" t="s">
        <v>3</v>
      </c>
      <c r="E5842" t="s">
        <v>80</v>
      </c>
      <c r="F5842" t="s">
        <v>81</v>
      </c>
      <c r="G5842" t="s">
        <v>82</v>
      </c>
      <c r="H5842" t="s">
        <v>83</v>
      </c>
      <c r="I5842" t="str">
        <f>"Trad IRN"</f>
        <v>Trad IRN</v>
      </c>
      <c r="J5842" t="s">
        <v>43</v>
      </c>
      <c r="K5842" t="s">
        <v>44</v>
      </c>
      <c r="L5842" t="s">
        <v>45</v>
      </c>
      <c r="M5842" t="s">
        <v>46</v>
      </c>
      <c r="N5842" t="str">
        <f>"08/18/2022"</f>
        <v>08/18/2022</v>
      </c>
      <c r="O5842" t="str">
        <f t="shared" si="580"/>
        <v>12/31/2500</v>
      </c>
      <c r="P5842">
        <v>1</v>
      </c>
      <c r="Q5842">
        <v>1</v>
      </c>
      <c r="S5842">
        <v>0</v>
      </c>
      <c r="T5842">
        <v>1</v>
      </c>
      <c r="U5842">
        <v>0</v>
      </c>
      <c r="V5842" t="str">
        <f>"Trad IRN"</f>
        <v>Trad IRN</v>
      </c>
      <c r="W5842">
        <v>100</v>
      </c>
      <c r="X5842" t="s">
        <v>47</v>
      </c>
      <c r="Z5842" t="s">
        <v>47</v>
      </c>
      <c r="AB5842" t="str">
        <f>"06"</f>
        <v>06</v>
      </c>
      <c r="AC5842" t="s">
        <v>48</v>
      </c>
      <c r="AD5842" t="s">
        <v>49</v>
      </c>
      <c r="AE5842" t="s">
        <v>55</v>
      </c>
      <c r="AF5842">
        <v>0</v>
      </c>
      <c r="AG5842" t="s">
        <v>56</v>
      </c>
      <c r="AH5842" t="str">
        <f>"Trad IRN"</f>
        <v>Trad IRN</v>
      </c>
      <c r="AI5842" t="str">
        <f>"Bldg IRN"</f>
        <v>Bldg IRN</v>
      </c>
      <c r="AJ5842" t="s">
        <v>48</v>
      </c>
      <c r="AK5842" t="s">
        <v>48</v>
      </c>
      <c r="AL5842" t="s">
        <v>53</v>
      </c>
      <c r="AM5842">
        <v>1140.92</v>
      </c>
      <c r="AN5842">
        <v>1140.92</v>
      </c>
      <c r="AO5842">
        <v>15</v>
      </c>
    </row>
    <row r="5843" spans="1:41" x14ac:dyDescent="0.3">
      <c r="A5843" t="str">
        <f>"Trad IRN"</f>
        <v>Trad IRN</v>
      </c>
      <c r="B5843" t="str">
        <f>"Bldg IRN"</f>
        <v>Bldg IRN</v>
      </c>
      <c r="C5843" t="s">
        <v>41</v>
      </c>
      <c r="D5843" t="s">
        <v>3</v>
      </c>
      <c r="E5843" t="s">
        <v>80</v>
      </c>
      <c r="F5843" t="s">
        <v>81</v>
      </c>
      <c r="G5843" t="s">
        <v>82</v>
      </c>
      <c r="H5843" t="s">
        <v>83</v>
      </c>
      <c r="I5843" t="str">
        <f>"Trad IRN"</f>
        <v>Trad IRN</v>
      </c>
      <c r="J5843" t="s">
        <v>43</v>
      </c>
      <c r="K5843" t="s">
        <v>44</v>
      </c>
      <c r="L5843" t="s">
        <v>45</v>
      </c>
      <c r="M5843" t="s">
        <v>46</v>
      </c>
      <c r="N5843" t="str">
        <f>"01/19/2023"</f>
        <v>01/19/2023</v>
      </c>
      <c r="O5843" t="str">
        <f t="shared" si="580"/>
        <v>12/31/2500</v>
      </c>
      <c r="P5843">
        <v>0.47291699999999998</v>
      </c>
      <c r="Q5843">
        <v>0.47291699999999998</v>
      </c>
      <c r="S5843">
        <v>0</v>
      </c>
      <c r="T5843">
        <v>0.47291699999999998</v>
      </c>
      <c r="U5843">
        <v>0</v>
      </c>
      <c r="V5843" t="str">
        <f>"Trad IRN"</f>
        <v>Trad IRN</v>
      </c>
      <c r="W5843">
        <v>100</v>
      </c>
      <c r="X5843" t="s">
        <v>47</v>
      </c>
      <c r="Z5843" t="s">
        <v>47</v>
      </c>
      <c r="AB5843" t="str">
        <f>"06"</f>
        <v>06</v>
      </c>
      <c r="AC5843" t="s">
        <v>48</v>
      </c>
      <c r="AD5843" t="s">
        <v>49</v>
      </c>
      <c r="AE5843" t="s">
        <v>55</v>
      </c>
      <c r="AF5843">
        <v>0</v>
      </c>
      <c r="AG5843" t="s">
        <v>56</v>
      </c>
      <c r="AH5843" t="str">
        <f>"Trad IRN"</f>
        <v>Trad IRN</v>
      </c>
      <c r="AI5843" t="str">
        <f>"Bldg IRN"</f>
        <v>Bldg IRN</v>
      </c>
      <c r="AJ5843" t="s">
        <v>48</v>
      </c>
      <c r="AK5843" t="s">
        <v>48</v>
      </c>
      <c r="AL5843" t="s">
        <v>53</v>
      </c>
      <c r="AM5843">
        <v>539.55999999999995</v>
      </c>
      <c r="AN5843">
        <v>1140.92</v>
      </c>
      <c r="AO5843">
        <v>15</v>
      </c>
    </row>
    <row r="5844" spans="1:41" x14ac:dyDescent="0.3">
      <c r="A5844" t="str">
        <f>"Trad IRN"</f>
        <v>Trad IRN</v>
      </c>
      <c r="B5844" t="str">
        <f>"Bldg IRN"</f>
        <v>Bldg IRN</v>
      </c>
      <c r="C5844" t="s">
        <v>41</v>
      </c>
      <c r="D5844" t="s">
        <v>3</v>
      </c>
      <c r="E5844" t="s">
        <v>80</v>
      </c>
      <c r="F5844" t="s">
        <v>81</v>
      </c>
      <c r="G5844" t="s">
        <v>82</v>
      </c>
      <c r="H5844" t="s">
        <v>83</v>
      </c>
      <c r="I5844" t="str">
        <f>"Trad IRN"</f>
        <v>Trad IRN</v>
      </c>
      <c r="J5844" t="s">
        <v>43</v>
      </c>
      <c r="K5844" t="s">
        <v>44</v>
      </c>
      <c r="L5844" t="s">
        <v>45</v>
      </c>
      <c r="M5844" t="s">
        <v>46</v>
      </c>
      <c r="N5844" t="str">
        <f>"08/18/2022"</f>
        <v>08/18/2022</v>
      </c>
      <c r="O5844" t="str">
        <f t="shared" si="580"/>
        <v>12/31/2500</v>
      </c>
      <c r="P5844">
        <v>1</v>
      </c>
      <c r="Q5844">
        <v>1</v>
      </c>
      <c r="S5844">
        <v>0</v>
      </c>
      <c r="T5844">
        <v>1</v>
      </c>
      <c r="U5844">
        <v>0</v>
      </c>
      <c r="V5844" t="str">
        <f>"Trad IRN"</f>
        <v>Trad IRN</v>
      </c>
      <c r="W5844">
        <v>100</v>
      </c>
      <c r="X5844" t="s">
        <v>47</v>
      </c>
      <c r="Z5844" t="s">
        <v>47</v>
      </c>
      <c r="AB5844" t="str">
        <f>"08"</f>
        <v>08</v>
      </c>
      <c r="AC5844" t="s">
        <v>48</v>
      </c>
      <c r="AD5844" t="s">
        <v>49</v>
      </c>
      <c r="AE5844" t="s">
        <v>50</v>
      </c>
      <c r="AF5844">
        <v>0</v>
      </c>
      <c r="AG5844" t="s">
        <v>56</v>
      </c>
      <c r="AH5844" t="str">
        <f>"Trad IRN"</f>
        <v>Trad IRN</v>
      </c>
      <c r="AI5844" t="str">
        <f>"Bldg IRN"</f>
        <v>Bldg IRN</v>
      </c>
      <c r="AJ5844" t="s">
        <v>48</v>
      </c>
      <c r="AK5844" t="s">
        <v>48</v>
      </c>
      <c r="AL5844" t="s">
        <v>53</v>
      </c>
      <c r="AM5844">
        <v>1140.92</v>
      </c>
      <c r="AN5844">
        <v>1140.92</v>
      </c>
      <c r="AO5844">
        <v>15</v>
      </c>
    </row>
    <row r="5845" spans="1:41" x14ac:dyDescent="0.3">
      <c r="A5845" t="str">
        <f>"Trad IRN"</f>
        <v>Trad IRN</v>
      </c>
      <c r="B5845" t="str">
        <f>"Bldg IRN"</f>
        <v>Bldg IRN</v>
      </c>
      <c r="C5845" t="s">
        <v>41</v>
      </c>
      <c r="D5845" t="s">
        <v>3</v>
      </c>
      <c r="E5845" t="s">
        <v>80</v>
      </c>
      <c r="F5845" t="s">
        <v>81</v>
      </c>
      <c r="G5845" t="s">
        <v>82</v>
      </c>
      <c r="H5845" t="s">
        <v>83</v>
      </c>
      <c r="I5845" t="str">
        <f>"Trad IRN"</f>
        <v>Trad IRN</v>
      </c>
      <c r="J5845" t="s">
        <v>43</v>
      </c>
      <c r="K5845" t="s">
        <v>44</v>
      </c>
      <c r="L5845" t="s">
        <v>45</v>
      </c>
      <c r="M5845" t="s">
        <v>46</v>
      </c>
      <c r="N5845" t="str">
        <f>"10/15/2022"</f>
        <v>10/15/2022</v>
      </c>
      <c r="O5845" t="str">
        <f t="shared" si="580"/>
        <v>12/31/2500</v>
      </c>
      <c r="P5845">
        <v>0.78661099999999995</v>
      </c>
      <c r="Q5845">
        <v>0.78661099999999995</v>
      </c>
      <c r="S5845">
        <v>0.78661099999999995</v>
      </c>
      <c r="T5845">
        <v>0.78661099999999995</v>
      </c>
      <c r="U5845">
        <v>0</v>
      </c>
      <c r="V5845" t="str">
        <f>"Trad IRN"</f>
        <v>Trad IRN</v>
      </c>
      <c r="W5845">
        <v>100</v>
      </c>
      <c r="X5845" t="s">
        <v>47</v>
      </c>
      <c r="Z5845" t="s">
        <v>47</v>
      </c>
      <c r="AB5845" t="str">
        <f>"08"</f>
        <v>08</v>
      </c>
      <c r="AC5845" t="s">
        <v>48</v>
      </c>
      <c r="AD5845" t="s">
        <v>49</v>
      </c>
      <c r="AE5845" t="s">
        <v>50</v>
      </c>
      <c r="AF5845">
        <v>0</v>
      </c>
      <c r="AG5845" t="s">
        <v>56</v>
      </c>
      <c r="AH5845" t="str">
        <f>"Trad IRN"</f>
        <v>Trad IRN</v>
      </c>
      <c r="AI5845" t="str">
        <f>"Bldg IRN"</f>
        <v>Bldg IRN</v>
      </c>
      <c r="AJ5845" t="s">
        <v>48</v>
      </c>
      <c r="AK5845" t="s">
        <v>48</v>
      </c>
      <c r="AL5845" t="s">
        <v>53</v>
      </c>
      <c r="AM5845">
        <v>897.46</v>
      </c>
      <c r="AN5845">
        <v>1140.92</v>
      </c>
      <c r="AO5845">
        <v>15</v>
      </c>
    </row>
    <row r="5846" spans="1:41" x14ac:dyDescent="0.3">
      <c r="A5846" t="str">
        <f>"Trad IRN"</f>
        <v>Trad IRN</v>
      </c>
      <c r="B5846" t="str">
        <f>"Bldg IRN"</f>
        <v>Bldg IRN</v>
      </c>
      <c r="C5846" t="s">
        <v>41</v>
      </c>
      <c r="D5846" t="s">
        <v>3</v>
      </c>
      <c r="E5846" t="s">
        <v>80</v>
      </c>
      <c r="F5846" t="s">
        <v>81</v>
      </c>
      <c r="G5846" t="s">
        <v>82</v>
      </c>
      <c r="H5846" t="s">
        <v>83</v>
      </c>
      <c r="I5846" t="s">
        <v>8</v>
      </c>
      <c r="J5846" t="s">
        <v>43</v>
      </c>
      <c r="K5846" t="s">
        <v>44</v>
      </c>
      <c r="L5846" t="s">
        <v>45</v>
      </c>
      <c r="M5846" t="s">
        <v>46</v>
      </c>
      <c r="N5846" t="str">
        <f>"08/18/2022"</f>
        <v>08/18/2022</v>
      </c>
      <c r="O5846" t="str">
        <f>"10/13/2022"</f>
        <v>10/13/2022</v>
      </c>
      <c r="P5846">
        <v>3.2007000000000001E-2</v>
      </c>
      <c r="Q5846">
        <v>3.2007000000000001E-2</v>
      </c>
      <c r="S5846">
        <v>0</v>
      </c>
      <c r="T5846">
        <v>1.9473000000000001E-2</v>
      </c>
      <c r="U5846">
        <v>1.2534E-2</v>
      </c>
      <c r="V5846" t="str">
        <f>"Trad IRN"</f>
        <v>Trad IRN</v>
      </c>
      <c r="W5846">
        <v>15</v>
      </c>
      <c r="X5846" t="s">
        <v>47</v>
      </c>
      <c r="Z5846" t="s">
        <v>47</v>
      </c>
      <c r="AB5846" t="str">
        <f>"08"</f>
        <v>08</v>
      </c>
      <c r="AC5846" t="s">
        <v>48</v>
      </c>
      <c r="AD5846" t="s">
        <v>49</v>
      </c>
      <c r="AE5846" t="s">
        <v>50</v>
      </c>
      <c r="AF5846">
        <v>0</v>
      </c>
      <c r="AG5846" t="s">
        <v>51</v>
      </c>
      <c r="AH5846" t="str">
        <f>"Trad IRN"</f>
        <v>Trad IRN</v>
      </c>
      <c r="AI5846" t="str">
        <f>"Bldg IRN"</f>
        <v>Bldg IRN</v>
      </c>
      <c r="AJ5846" t="s">
        <v>48</v>
      </c>
      <c r="AK5846" t="s">
        <v>48</v>
      </c>
      <c r="AL5846" t="s">
        <v>53</v>
      </c>
      <c r="AM5846">
        <v>36.24</v>
      </c>
      <c r="AN5846">
        <v>1132.3</v>
      </c>
      <c r="AO5846">
        <v>15</v>
      </c>
    </row>
    <row r="5847" spans="1:41" x14ac:dyDescent="0.3">
      <c r="A5847" t="str">
        <f>"Trad IRN"</f>
        <v>Trad IRN</v>
      </c>
      <c r="B5847" t="str">
        <f>"Bldg IRN"</f>
        <v>Bldg IRN</v>
      </c>
      <c r="C5847" t="s">
        <v>41</v>
      </c>
      <c r="D5847" t="s">
        <v>3</v>
      </c>
      <c r="E5847" t="s">
        <v>80</v>
      </c>
      <c r="F5847" t="s">
        <v>81</v>
      </c>
      <c r="G5847" t="s">
        <v>82</v>
      </c>
      <c r="H5847" t="s">
        <v>83</v>
      </c>
      <c r="I5847" t="str">
        <f>"Trad IRN"</f>
        <v>Trad IRN</v>
      </c>
      <c r="J5847" t="s">
        <v>43</v>
      </c>
      <c r="K5847" t="s">
        <v>44</v>
      </c>
      <c r="L5847" t="s">
        <v>45</v>
      </c>
      <c r="M5847" t="s">
        <v>46</v>
      </c>
      <c r="N5847" t="str">
        <f>"08/18/2022"</f>
        <v>08/18/2022</v>
      </c>
      <c r="O5847" t="str">
        <f>"10/14/2022"</f>
        <v>10/14/2022</v>
      </c>
      <c r="P5847">
        <v>0.18138099999999999</v>
      </c>
      <c r="Q5847">
        <v>0.18138099999999999</v>
      </c>
      <c r="S5847">
        <v>0.18138099999999999</v>
      </c>
      <c r="T5847">
        <v>0.18138099999999999</v>
      </c>
      <c r="U5847">
        <v>0</v>
      </c>
      <c r="V5847" t="str">
        <f>"Trad IRN"</f>
        <v>Trad IRN</v>
      </c>
      <c r="W5847">
        <v>85</v>
      </c>
      <c r="X5847" t="s">
        <v>47</v>
      </c>
      <c r="Z5847" t="s">
        <v>47</v>
      </c>
      <c r="AB5847" t="str">
        <f>"08"</f>
        <v>08</v>
      </c>
      <c r="AC5847" t="s">
        <v>48</v>
      </c>
      <c r="AD5847" t="s">
        <v>49</v>
      </c>
      <c r="AE5847" t="s">
        <v>50</v>
      </c>
      <c r="AF5847">
        <v>0</v>
      </c>
      <c r="AG5847" t="s">
        <v>56</v>
      </c>
      <c r="AH5847" t="str">
        <f>"Trad IRN"</f>
        <v>Trad IRN</v>
      </c>
      <c r="AI5847" t="str">
        <f>"Bldg IRN"</f>
        <v>Bldg IRN</v>
      </c>
      <c r="AJ5847" t="s">
        <v>48</v>
      </c>
      <c r="AK5847" t="s">
        <v>48</v>
      </c>
      <c r="AL5847" t="s">
        <v>53</v>
      </c>
      <c r="AM5847">
        <v>206.94</v>
      </c>
      <c r="AN5847">
        <v>1140.92</v>
      </c>
      <c r="AO5847">
        <v>15</v>
      </c>
    </row>
    <row r="5848" spans="1:41" x14ac:dyDescent="0.3">
      <c r="A5848" t="str">
        <f>"Trad IRN"</f>
        <v>Trad IRN</v>
      </c>
      <c r="B5848" t="str">
        <f>"Bldg IRN"</f>
        <v>Bldg IRN</v>
      </c>
      <c r="C5848" t="s">
        <v>41</v>
      </c>
      <c r="D5848" t="s">
        <v>3</v>
      </c>
      <c r="E5848" t="s">
        <v>80</v>
      </c>
      <c r="F5848" t="s">
        <v>81</v>
      </c>
      <c r="G5848" t="s">
        <v>82</v>
      </c>
      <c r="H5848" t="s">
        <v>83</v>
      </c>
      <c r="I5848" t="str">
        <f>"Trad IRN"</f>
        <v>Trad IRN</v>
      </c>
      <c r="J5848" t="s">
        <v>43</v>
      </c>
      <c r="K5848" t="s">
        <v>44</v>
      </c>
      <c r="L5848" t="s">
        <v>45</v>
      </c>
      <c r="M5848" t="s">
        <v>46</v>
      </c>
      <c r="N5848" t="str">
        <f>"08/18/2022"</f>
        <v>08/18/2022</v>
      </c>
      <c r="O5848" t="str">
        <f>"12/31/2500"</f>
        <v>12/31/2500</v>
      </c>
      <c r="P5848">
        <v>1</v>
      </c>
      <c r="Q5848">
        <v>1</v>
      </c>
      <c r="S5848">
        <v>0</v>
      </c>
      <c r="T5848">
        <v>1</v>
      </c>
      <c r="U5848">
        <v>0</v>
      </c>
      <c r="V5848" t="s">
        <v>84</v>
      </c>
      <c r="W5848">
        <v>100</v>
      </c>
      <c r="X5848" t="s">
        <v>47</v>
      </c>
      <c r="Z5848" t="s">
        <v>47</v>
      </c>
      <c r="AB5848" t="str">
        <f>"07"</f>
        <v>07</v>
      </c>
      <c r="AC5848" t="s">
        <v>48</v>
      </c>
      <c r="AD5848" t="s">
        <v>49</v>
      </c>
      <c r="AE5848" t="s">
        <v>50</v>
      </c>
      <c r="AF5848">
        <v>0</v>
      </c>
      <c r="AG5848" t="s">
        <v>56</v>
      </c>
      <c r="AH5848" t="str">
        <f>"Trad IRN"</f>
        <v>Trad IRN</v>
      </c>
      <c r="AI5848" t="str">
        <f>"Bldg IRN"</f>
        <v>Bldg IRN</v>
      </c>
      <c r="AJ5848" t="s">
        <v>48</v>
      </c>
      <c r="AK5848" t="s">
        <v>48</v>
      </c>
      <c r="AL5848" t="s">
        <v>53</v>
      </c>
      <c r="AM5848">
        <v>1140.92</v>
      </c>
      <c r="AN5848">
        <v>1140.92</v>
      </c>
      <c r="AO5848">
        <v>15</v>
      </c>
    </row>
    <row r="5849" spans="1:41" x14ac:dyDescent="0.3">
      <c r="A5849" t="str">
        <f>"Trad IRN"</f>
        <v>Trad IRN</v>
      </c>
      <c r="B5849" t="str">
        <f>"Bldg IRN"</f>
        <v>Bldg IRN</v>
      </c>
      <c r="C5849" t="s">
        <v>41</v>
      </c>
      <c r="D5849" t="s">
        <v>3</v>
      </c>
      <c r="E5849" t="s">
        <v>80</v>
      </c>
      <c r="F5849" t="s">
        <v>81</v>
      </c>
      <c r="G5849" t="s">
        <v>82</v>
      </c>
      <c r="H5849" t="s">
        <v>83</v>
      </c>
      <c r="I5849" t="str">
        <f>"Trad IRN"</f>
        <v>Trad IRN</v>
      </c>
      <c r="J5849" t="s">
        <v>43</v>
      </c>
      <c r="K5849" t="s">
        <v>44</v>
      </c>
      <c r="L5849" t="s">
        <v>45</v>
      </c>
      <c r="M5849" t="s">
        <v>46</v>
      </c>
      <c r="N5849" t="str">
        <f>"08/18/2022"</f>
        <v>08/18/2022</v>
      </c>
      <c r="O5849" t="str">
        <f>"12/31/2500"</f>
        <v>12/31/2500</v>
      </c>
      <c r="P5849">
        <v>1</v>
      </c>
      <c r="Q5849">
        <v>1</v>
      </c>
      <c r="S5849">
        <v>1</v>
      </c>
      <c r="T5849">
        <v>1</v>
      </c>
      <c r="U5849">
        <v>0</v>
      </c>
      <c r="V5849" t="str">
        <f>"Trad IRN"</f>
        <v>Trad IRN</v>
      </c>
      <c r="W5849">
        <v>100</v>
      </c>
      <c r="X5849" t="s">
        <v>47</v>
      </c>
      <c r="Z5849" t="s">
        <v>47</v>
      </c>
      <c r="AB5849" t="str">
        <f>"07"</f>
        <v>07</v>
      </c>
      <c r="AC5849" t="s">
        <v>48</v>
      </c>
      <c r="AD5849" t="s">
        <v>49</v>
      </c>
      <c r="AE5849" t="s">
        <v>50</v>
      </c>
      <c r="AF5849">
        <v>0</v>
      </c>
      <c r="AG5849" t="s">
        <v>56</v>
      </c>
      <c r="AH5849" t="str">
        <f>"Trad IRN"</f>
        <v>Trad IRN</v>
      </c>
      <c r="AI5849" t="str">
        <f>"Bldg IRN"</f>
        <v>Bldg IRN</v>
      </c>
      <c r="AJ5849" t="s">
        <v>48</v>
      </c>
      <c r="AK5849" t="s">
        <v>48</v>
      </c>
      <c r="AL5849" t="s">
        <v>53</v>
      </c>
      <c r="AM5849">
        <v>1140.92</v>
      </c>
      <c r="AN5849">
        <v>1140.92</v>
      </c>
      <c r="AO5849">
        <v>15</v>
      </c>
    </row>
    <row r="5850" spans="1:41" x14ac:dyDescent="0.3">
      <c r="A5850" t="str">
        <f>"Trad IRN"</f>
        <v>Trad IRN</v>
      </c>
      <c r="B5850" t="str">
        <f>"Bldg IRN"</f>
        <v>Bldg IRN</v>
      </c>
      <c r="C5850" t="s">
        <v>41</v>
      </c>
      <c r="D5850" t="s">
        <v>3</v>
      </c>
      <c r="E5850" t="s">
        <v>80</v>
      </c>
      <c r="F5850" t="s">
        <v>81</v>
      </c>
      <c r="G5850" t="s">
        <v>82</v>
      </c>
      <c r="H5850" t="s">
        <v>83</v>
      </c>
      <c r="I5850" t="str">
        <f>"Trad IRN"</f>
        <v>Trad IRN</v>
      </c>
      <c r="J5850" t="s">
        <v>43</v>
      </c>
      <c r="K5850" t="s">
        <v>44</v>
      </c>
      <c r="L5850" t="s">
        <v>45</v>
      </c>
      <c r="M5850" t="s">
        <v>46</v>
      </c>
      <c r="N5850" t="str">
        <f>"08/18/2022"</f>
        <v>08/18/2022</v>
      </c>
      <c r="O5850" t="str">
        <f>"01/03/2023"</f>
        <v>01/03/2023</v>
      </c>
      <c r="P5850">
        <v>0.46941100000000002</v>
      </c>
      <c r="Q5850">
        <v>0.46941100000000002</v>
      </c>
      <c r="S5850">
        <v>0</v>
      </c>
      <c r="T5850">
        <v>0.46941100000000002</v>
      </c>
      <c r="U5850">
        <v>0</v>
      </c>
      <c r="V5850" t="str">
        <f>"Trad IRN"</f>
        <v>Trad IRN</v>
      </c>
      <c r="W5850">
        <v>100</v>
      </c>
      <c r="X5850" t="s">
        <v>47</v>
      </c>
      <c r="Z5850" t="s">
        <v>47</v>
      </c>
      <c r="AB5850" t="str">
        <f>"08"</f>
        <v>08</v>
      </c>
      <c r="AC5850" t="s">
        <v>48</v>
      </c>
      <c r="AD5850" t="s">
        <v>49</v>
      </c>
      <c r="AE5850" t="s">
        <v>50</v>
      </c>
      <c r="AF5850">
        <v>0</v>
      </c>
      <c r="AG5850" t="s">
        <v>56</v>
      </c>
      <c r="AH5850" t="str">
        <f>"Trad IRN"</f>
        <v>Trad IRN</v>
      </c>
      <c r="AI5850" t="str">
        <f>"Bldg IRN"</f>
        <v>Bldg IRN</v>
      </c>
      <c r="AJ5850" t="s">
        <v>48</v>
      </c>
      <c r="AK5850" t="s">
        <v>48</v>
      </c>
      <c r="AL5850" t="s">
        <v>53</v>
      </c>
      <c r="AM5850">
        <v>535.55999999999995</v>
      </c>
      <c r="AN5850">
        <v>1140.92</v>
      </c>
      <c r="AO5850">
        <v>15</v>
      </c>
    </row>
    <row r="5851" spans="1:41" x14ac:dyDescent="0.3">
      <c r="A5851" t="str">
        <f>"Trad IRN"</f>
        <v>Trad IRN</v>
      </c>
      <c r="B5851" t="str">
        <f>"Bldg IRN"</f>
        <v>Bldg IRN</v>
      </c>
      <c r="C5851" t="s">
        <v>41</v>
      </c>
      <c r="D5851" t="s">
        <v>3</v>
      </c>
      <c r="E5851" t="s">
        <v>80</v>
      </c>
      <c r="F5851" t="s">
        <v>81</v>
      </c>
      <c r="G5851" t="s">
        <v>82</v>
      </c>
      <c r="H5851" t="s">
        <v>83</v>
      </c>
      <c r="I5851" t="str">
        <f>"Trad IRN"</f>
        <v>Trad IRN</v>
      </c>
      <c r="J5851" t="s">
        <v>43</v>
      </c>
      <c r="K5851" t="s">
        <v>44</v>
      </c>
      <c r="L5851" t="s">
        <v>45</v>
      </c>
      <c r="M5851" t="s">
        <v>46</v>
      </c>
      <c r="N5851" t="str">
        <f>"01/04/2023"</f>
        <v>01/04/2023</v>
      </c>
      <c r="O5851" t="str">
        <f t="shared" ref="O5851:O5856" si="581">"12/31/2500"</f>
        <v>12/31/2500</v>
      </c>
      <c r="P5851">
        <v>0.45100099999999999</v>
      </c>
      <c r="Q5851">
        <v>0.45100099999999999</v>
      </c>
      <c r="S5851">
        <v>0</v>
      </c>
      <c r="T5851">
        <v>0.45100099999999999</v>
      </c>
      <c r="U5851">
        <v>0</v>
      </c>
      <c r="V5851" t="str">
        <f>"Trad IRN"</f>
        <v>Trad IRN</v>
      </c>
      <c r="W5851">
        <v>85</v>
      </c>
      <c r="X5851" t="s">
        <v>47</v>
      </c>
      <c r="Z5851" t="s">
        <v>47</v>
      </c>
      <c r="AB5851" t="str">
        <f>"08"</f>
        <v>08</v>
      </c>
      <c r="AC5851" t="s">
        <v>48</v>
      </c>
      <c r="AD5851" t="s">
        <v>49</v>
      </c>
      <c r="AE5851" t="s">
        <v>50</v>
      </c>
      <c r="AF5851">
        <v>0</v>
      </c>
      <c r="AG5851" t="s">
        <v>56</v>
      </c>
      <c r="AH5851" t="str">
        <f>"Trad IRN"</f>
        <v>Trad IRN</v>
      </c>
      <c r="AI5851" t="str">
        <f>"Bldg IRN"</f>
        <v>Bldg IRN</v>
      </c>
      <c r="AJ5851" t="s">
        <v>48</v>
      </c>
      <c r="AK5851" t="s">
        <v>48</v>
      </c>
      <c r="AL5851" t="s">
        <v>53</v>
      </c>
      <c r="AM5851">
        <v>514.55999999999995</v>
      </c>
      <c r="AN5851">
        <v>1140.92</v>
      </c>
      <c r="AO5851">
        <v>15</v>
      </c>
    </row>
    <row r="5852" spans="1:41" x14ac:dyDescent="0.3">
      <c r="A5852" t="str">
        <f>"Trad IRN"</f>
        <v>Trad IRN</v>
      </c>
      <c r="B5852" t="str">
        <f>"Bldg IRN"</f>
        <v>Bldg IRN</v>
      </c>
      <c r="C5852" t="s">
        <v>41</v>
      </c>
      <c r="D5852" t="s">
        <v>3</v>
      </c>
      <c r="E5852" t="s">
        <v>80</v>
      </c>
      <c r="F5852" t="s">
        <v>81</v>
      </c>
      <c r="G5852" t="s">
        <v>82</v>
      </c>
      <c r="H5852" t="s">
        <v>83</v>
      </c>
      <c r="I5852" t="s">
        <v>8</v>
      </c>
      <c r="J5852" t="s">
        <v>43</v>
      </c>
      <c r="K5852" t="s">
        <v>44</v>
      </c>
      <c r="L5852" t="s">
        <v>45</v>
      </c>
      <c r="M5852" t="s">
        <v>46</v>
      </c>
      <c r="N5852" t="str">
        <f>"01/04/2023"</f>
        <v>01/04/2023</v>
      </c>
      <c r="O5852" t="str">
        <f t="shared" si="581"/>
        <v>12/31/2500</v>
      </c>
      <c r="P5852">
        <v>7.9585000000000003E-2</v>
      </c>
      <c r="Q5852">
        <v>7.9585000000000003E-2</v>
      </c>
      <c r="S5852">
        <v>0</v>
      </c>
      <c r="T5852">
        <v>5.1806999999999999E-2</v>
      </c>
      <c r="U5852">
        <v>2.7778000000000001E-2</v>
      </c>
      <c r="V5852" t="str">
        <f>"Trad IRN"</f>
        <v>Trad IRN</v>
      </c>
      <c r="W5852">
        <v>15</v>
      </c>
      <c r="X5852" t="s">
        <v>47</v>
      </c>
      <c r="Z5852" t="s">
        <v>47</v>
      </c>
      <c r="AB5852" t="str">
        <f>"08"</f>
        <v>08</v>
      </c>
      <c r="AC5852" t="s">
        <v>48</v>
      </c>
      <c r="AD5852" t="s">
        <v>49</v>
      </c>
      <c r="AE5852" t="s">
        <v>50</v>
      </c>
      <c r="AF5852">
        <v>0</v>
      </c>
      <c r="AG5852" t="s">
        <v>51</v>
      </c>
      <c r="AH5852" t="str">
        <f>"Trad IRN"</f>
        <v>Trad IRN</v>
      </c>
      <c r="AI5852" t="str">
        <f>"Bldg IRN"</f>
        <v>Bldg IRN</v>
      </c>
      <c r="AJ5852" t="s">
        <v>48</v>
      </c>
      <c r="AK5852" t="s">
        <v>48</v>
      </c>
      <c r="AL5852" t="s">
        <v>53</v>
      </c>
      <c r="AM5852">
        <v>90.11</v>
      </c>
      <c r="AN5852">
        <v>1132.3</v>
      </c>
      <c r="AO5852">
        <v>15</v>
      </c>
    </row>
    <row r="5853" spans="1:41" x14ac:dyDescent="0.3">
      <c r="A5853" t="str">
        <f>"Trad IRN"</f>
        <v>Trad IRN</v>
      </c>
      <c r="B5853" t="str">
        <f>"Bldg IRN"</f>
        <v>Bldg IRN</v>
      </c>
      <c r="C5853" t="s">
        <v>41</v>
      </c>
      <c r="D5853" t="s">
        <v>3</v>
      </c>
      <c r="E5853" t="s">
        <v>80</v>
      </c>
      <c r="F5853" t="s">
        <v>81</v>
      </c>
      <c r="G5853" t="s">
        <v>82</v>
      </c>
      <c r="H5853" t="s">
        <v>83</v>
      </c>
      <c r="I5853" t="str">
        <f>"Trad IRN"</f>
        <v>Trad IRN</v>
      </c>
      <c r="J5853" t="s">
        <v>43</v>
      </c>
      <c r="K5853" t="s">
        <v>44</v>
      </c>
      <c r="L5853" t="s">
        <v>45</v>
      </c>
      <c r="M5853" t="s">
        <v>46</v>
      </c>
      <c r="N5853" t="str">
        <f t="shared" ref="N5853:N5859" si="582">"08/18/2022"</f>
        <v>08/18/2022</v>
      </c>
      <c r="O5853" t="str">
        <f t="shared" si="581"/>
        <v>12/31/2500</v>
      </c>
      <c r="P5853">
        <v>1</v>
      </c>
      <c r="Q5853">
        <v>1</v>
      </c>
      <c r="S5853">
        <v>1</v>
      </c>
      <c r="T5853">
        <v>1</v>
      </c>
      <c r="U5853">
        <v>0</v>
      </c>
      <c r="V5853" t="str">
        <f>"Trad IRN"</f>
        <v>Trad IRN</v>
      </c>
      <c r="W5853">
        <v>100</v>
      </c>
      <c r="X5853" t="s">
        <v>47</v>
      </c>
      <c r="Z5853" t="s">
        <v>47</v>
      </c>
      <c r="AB5853" t="str">
        <f>"06"</f>
        <v>06</v>
      </c>
      <c r="AC5853" t="s">
        <v>48</v>
      </c>
      <c r="AD5853" t="s">
        <v>49</v>
      </c>
      <c r="AE5853" t="s">
        <v>50</v>
      </c>
      <c r="AF5853">
        <v>0</v>
      </c>
      <c r="AG5853" t="s">
        <v>56</v>
      </c>
      <c r="AH5853" t="str">
        <f>"Trad IRN"</f>
        <v>Trad IRN</v>
      </c>
      <c r="AI5853" t="str">
        <f>"Bldg IRN"</f>
        <v>Bldg IRN</v>
      </c>
      <c r="AJ5853" t="s">
        <v>48</v>
      </c>
      <c r="AK5853" t="s">
        <v>48</v>
      </c>
      <c r="AL5853" t="s">
        <v>53</v>
      </c>
      <c r="AM5853">
        <v>1140.92</v>
      </c>
      <c r="AN5853">
        <v>1140.92</v>
      </c>
      <c r="AO5853">
        <v>15</v>
      </c>
    </row>
    <row r="5854" spans="1:41" x14ac:dyDescent="0.3">
      <c r="A5854" t="str">
        <f>"Trad IRN"</f>
        <v>Trad IRN</v>
      </c>
      <c r="B5854" t="str">
        <f>"Bldg IRN"</f>
        <v>Bldg IRN</v>
      </c>
      <c r="C5854" t="s">
        <v>41</v>
      </c>
      <c r="D5854" t="s">
        <v>3</v>
      </c>
      <c r="E5854" t="s">
        <v>80</v>
      </c>
      <c r="F5854" t="s">
        <v>81</v>
      </c>
      <c r="G5854" t="s">
        <v>82</v>
      </c>
      <c r="H5854" t="s">
        <v>83</v>
      </c>
      <c r="I5854" t="str">
        <f>"Trad IRN"</f>
        <v>Trad IRN</v>
      </c>
      <c r="J5854" t="s">
        <v>43</v>
      </c>
      <c r="K5854" t="s">
        <v>44</v>
      </c>
      <c r="L5854" t="s">
        <v>45</v>
      </c>
      <c r="M5854" t="s">
        <v>46</v>
      </c>
      <c r="N5854" t="str">
        <f t="shared" si="582"/>
        <v>08/18/2022</v>
      </c>
      <c r="O5854" t="str">
        <f t="shared" si="581"/>
        <v>12/31/2500</v>
      </c>
      <c r="P5854">
        <v>1</v>
      </c>
      <c r="Q5854">
        <v>1</v>
      </c>
      <c r="S5854">
        <v>0</v>
      </c>
      <c r="T5854">
        <v>1</v>
      </c>
      <c r="U5854">
        <v>0</v>
      </c>
      <c r="V5854" t="str">
        <f>"Trad IRN"</f>
        <v>Trad IRN</v>
      </c>
      <c r="W5854">
        <v>100</v>
      </c>
      <c r="X5854" t="s">
        <v>47</v>
      </c>
      <c r="Z5854" t="s">
        <v>47</v>
      </c>
      <c r="AB5854" t="str">
        <f>"07"</f>
        <v>07</v>
      </c>
      <c r="AC5854" t="s">
        <v>48</v>
      </c>
      <c r="AD5854" t="s">
        <v>49</v>
      </c>
      <c r="AE5854" t="s">
        <v>50</v>
      </c>
      <c r="AF5854">
        <v>0</v>
      </c>
      <c r="AG5854" t="s">
        <v>56</v>
      </c>
      <c r="AH5854" t="str">
        <f>"Trad IRN"</f>
        <v>Trad IRN</v>
      </c>
      <c r="AI5854" t="str">
        <f>"Bldg IRN"</f>
        <v>Bldg IRN</v>
      </c>
      <c r="AJ5854" t="s">
        <v>48</v>
      </c>
      <c r="AK5854" t="s">
        <v>48</v>
      </c>
      <c r="AL5854" t="s">
        <v>53</v>
      </c>
      <c r="AM5854">
        <v>1140.92</v>
      </c>
      <c r="AN5854">
        <v>1140.92</v>
      </c>
      <c r="AO5854">
        <v>15</v>
      </c>
    </row>
    <row r="5855" spans="1:41" x14ac:dyDescent="0.3">
      <c r="A5855" t="str">
        <f>"Trad IRN"</f>
        <v>Trad IRN</v>
      </c>
      <c r="B5855" t="str">
        <f>"Bldg IRN"</f>
        <v>Bldg IRN</v>
      </c>
      <c r="C5855" t="s">
        <v>41</v>
      </c>
      <c r="D5855" t="s">
        <v>3</v>
      </c>
      <c r="E5855" t="s">
        <v>80</v>
      </c>
      <c r="F5855" t="s">
        <v>81</v>
      </c>
      <c r="G5855" t="s">
        <v>82</v>
      </c>
      <c r="H5855" t="s">
        <v>83</v>
      </c>
      <c r="I5855" t="str">
        <f>"Trad IRN"</f>
        <v>Trad IRN</v>
      </c>
      <c r="J5855" t="s">
        <v>43</v>
      </c>
      <c r="K5855" t="s">
        <v>44</v>
      </c>
      <c r="L5855" t="s">
        <v>45</v>
      </c>
      <c r="M5855" t="s">
        <v>46</v>
      </c>
      <c r="N5855" t="str">
        <f t="shared" si="582"/>
        <v>08/18/2022</v>
      </c>
      <c r="O5855" t="str">
        <f t="shared" si="581"/>
        <v>12/31/2500</v>
      </c>
      <c r="P5855">
        <v>1</v>
      </c>
      <c r="Q5855">
        <v>1</v>
      </c>
      <c r="R5855">
        <v>1</v>
      </c>
      <c r="S5855">
        <v>0</v>
      </c>
      <c r="T5855">
        <v>1</v>
      </c>
      <c r="U5855">
        <v>0</v>
      </c>
      <c r="V5855" t="str">
        <f>"Trad IRN"</f>
        <v>Trad IRN</v>
      </c>
      <c r="W5855">
        <v>100</v>
      </c>
      <c r="X5855" t="s">
        <v>47</v>
      </c>
      <c r="Z5855" t="s">
        <v>47</v>
      </c>
      <c r="AB5855" t="str">
        <f>"07"</f>
        <v>07</v>
      </c>
      <c r="AC5855" t="str">
        <f>"10"</f>
        <v>10</v>
      </c>
      <c r="AD5855" t="str">
        <f>"2"</f>
        <v>2</v>
      </c>
      <c r="AE5855" t="s">
        <v>55</v>
      </c>
      <c r="AF5855">
        <v>0</v>
      </c>
      <c r="AG5855" t="s">
        <v>56</v>
      </c>
      <c r="AH5855" t="str">
        <f>"Trad IRN"</f>
        <v>Trad IRN</v>
      </c>
      <c r="AI5855" t="str">
        <f>"Bldg IRN"</f>
        <v>Bldg IRN</v>
      </c>
      <c r="AJ5855" t="s">
        <v>48</v>
      </c>
      <c r="AK5855" t="s">
        <v>48</v>
      </c>
      <c r="AL5855" t="s">
        <v>53</v>
      </c>
      <c r="AM5855">
        <v>1140.92</v>
      </c>
      <c r="AN5855">
        <v>1140.92</v>
      </c>
      <c r="AO5855">
        <v>15</v>
      </c>
    </row>
    <row r="5856" spans="1:41" x14ac:dyDescent="0.3">
      <c r="A5856" t="str">
        <f>"Trad IRN"</f>
        <v>Trad IRN</v>
      </c>
      <c r="B5856" t="str">
        <f>"Bldg IRN"</f>
        <v>Bldg IRN</v>
      </c>
      <c r="C5856" t="s">
        <v>41</v>
      </c>
      <c r="D5856" t="s">
        <v>3</v>
      </c>
      <c r="E5856" t="s">
        <v>80</v>
      </c>
      <c r="F5856" t="s">
        <v>81</v>
      </c>
      <c r="G5856" t="s">
        <v>82</v>
      </c>
      <c r="H5856" t="s">
        <v>83</v>
      </c>
      <c r="I5856" t="str">
        <f>"Trad IRN"</f>
        <v>Trad IRN</v>
      </c>
      <c r="J5856" t="s">
        <v>43</v>
      </c>
      <c r="K5856" t="s">
        <v>44</v>
      </c>
      <c r="L5856" t="s">
        <v>45</v>
      </c>
      <c r="M5856" t="s">
        <v>46</v>
      </c>
      <c r="N5856" t="str">
        <f t="shared" si="582"/>
        <v>08/18/2022</v>
      </c>
      <c r="O5856" t="str">
        <f t="shared" si="581"/>
        <v>12/31/2500</v>
      </c>
      <c r="P5856">
        <v>1</v>
      </c>
      <c r="Q5856">
        <v>1</v>
      </c>
      <c r="R5856">
        <v>1</v>
      </c>
      <c r="S5856">
        <v>0</v>
      </c>
      <c r="T5856">
        <v>1</v>
      </c>
      <c r="U5856">
        <v>0</v>
      </c>
      <c r="V5856" t="str">
        <f>"Trad IRN"</f>
        <v>Trad IRN</v>
      </c>
      <c r="W5856">
        <v>100</v>
      </c>
      <c r="X5856" t="s">
        <v>47</v>
      </c>
      <c r="Z5856" t="s">
        <v>47</v>
      </c>
      <c r="AB5856" t="str">
        <f>"07"</f>
        <v>07</v>
      </c>
      <c r="AC5856" t="str">
        <f>"10"</f>
        <v>10</v>
      </c>
      <c r="AD5856" t="str">
        <f>"2"</f>
        <v>2</v>
      </c>
      <c r="AE5856" t="s">
        <v>50</v>
      </c>
      <c r="AF5856">
        <v>0</v>
      </c>
      <c r="AG5856" t="s">
        <v>56</v>
      </c>
      <c r="AH5856" t="str">
        <f>"Trad IRN"</f>
        <v>Trad IRN</v>
      </c>
      <c r="AI5856" t="str">
        <f>"Bldg IRN"</f>
        <v>Bldg IRN</v>
      </c>
      <c r="AJ5856" t="s">
        <v>48</v>
      </c>
      <c r="AK5856" t="s">
        <v>48</v>
      </c>
      <c r="AL5856" t="s">
        <v>53</v>
      </c>
      <c r="AM5856">
        <v>1140.92</v>
      </c>
      <c r="AN5856">
        <v>1140.92</v>
      </c>
      <c r="AO5856">
        <v>15</v>
      </c>
    </row>
    <row r="5857" spans="1:41" x14ac:dyDescent="0.3">
      <c r="A5857" t="str">
        <f>"Trad IRN"</f>
        <v>Trad IRN</v>
      </c>
      <c r="B5857" t="str">
        <f>"Bldg IRN"</f>
        <v>Bldg IRN</v>
      </c>
      <c r="C5857" t="s">
        <v>41</v>
      </c>
      <c r="D5857" t="s">
        <v>3</v>
      </c>
      <c r="E5857" t="s">
        <v>80</v>
      </c>
      <c r="F5857" t="s">
        <v>81</v>
      </c>
      <c r="G5857" t="s">
        <v>82</v>
      </c>
      <c r="H5857" t="s">
        <v>83</v>
      </c>
      <c r="I5857" t="str">
        <f>"Trad IRN"</f>
        <v>Trad IRN</v>
      </c>
      <c r="J5857" t="s">
        <v>43</v>
      </c>
      <c r="K5857" t="s">
        <v>44</v>
      </c>
      <c r="L5857" t="s">
        <v>45</v>
      </c>
      <c r="M5857" t="s">
        <v>46</v>
      </c>
      <c r="N5857" t="str">
        <f t="shared" si="582"/>
        <v>08/18/2022</v>
      </c>
      <c r="O5857" t="str">
        <f>"01/03/2023"</f>
        <v>01/03/2023</v>
      </c>
      <c r="P5857">
        <v>0.46941100000000002</v>
      </c>
      <c r="Q5857">
        <v>0.46941100000000002</v>
      </c>
      <c r="R5857">
        <v>0.46941100000000002</v>
      </c>
      <c r="S5857">
        <v>0</v>
      </c>
      <c r="T5857">
        <v>0.46941100000000002</v>
      </c>
      <c r="U5857">
        <v>0</v>
      </c>
      <c r="V5857" t="str">
        <f>"Trad IRN"</f>
        <v>Trad IRN</v>
      </c>
      <c r="W5857">
        <v>100</v>
      </c>
      <c r="X5857" t="s">
        <v>47</v>
      </c>
      <c r="Z5857" t="s">
        <v>47</v>
      </c>
      <c r="AB5857" t="str">
        <f>"07"</f>
        <v>07</v>
      </c>
      <c r="AC5857" t="str">
        <f>"15"</f>
        <v>15</v>
      </c>
      <c r="AD5857" t="str">
        <f>"2"</f>
        <v>2</v>
      </c>
      <c r="AE5857" t="s">
        <v>50</v>
      </c>
      <c r="AF5857">
        <v>0</v>
      </c>
      <c r="AG5857" t="s">
        <v>56</v>
      </c>
      <c r="AH5857" t="str">
        <f>"Trad IRN"</f>
        <v>Trad IRN</v>
      </c>
      <c r="AI5857" t="str">
        <f>"Bldg IRN"</f>
        <v>Bldg IRN</v>
      </c>
      <c r="AJ5857" t="s">
        <v>48</v>
      </c>
      <c r="AK5857" t="s">
        <v>48</v>
      </c>
      <c r="AL5857" t="s">
        <v>53</v>
      </c>
      <c r="AM5857">
        <v>535.55999999999995</v>
      </c>
      <c r="AN5857">
        <v>1140.92</v>
      </c>
      <c r="AO5857">
        <v>15</v>
      </c>
    </row>
    <row r="5858" spans="1:41" x14ac:dyDescent="0.3">
      <c r="A5858" t="str">
        <f>"Trad IRN"</f>
        <v>Trad IRN</v>
      </c>
      <c r="B5858" t="str">
        <f>"Bldg IRN"</f>
        <v>Bldg IRN</v>
      </c>
      <c r="C5858" t="s">
        <v>41</v>
      </c>
      <c r="D5858" t="s">
        <v>3</v>
      </c>
      <c r="E5858" t="s">
        <v>80</v>
      </c>
      <c r="F5858" t="s">
        <v>81</v>
      </c>
      <c r="G5858" t="s">
        <v>82</v>
      </c>
      <c r="H5858" t="s">
        <v>83</v>
      </c>
      <c r="I5858" t="str">
        <f>"Trad IRN"</f>
        <v>Trad IRN</v>
      </c>
      <c r="J5858" t="s">
        <v>43</v>
      </c>
      <c r="K5858" t="s">
        <v>44</v>
      </c>
      <c r="L5858" t="s">
        <v>45</v>
      </c>
      <c r="M5858" t="s">
        <v>46</v>
      </c>
      <c r="N5858" t="str">
        <f t="shared" si="582"/>
        <v>08/18/2022</v>
      </c>
      <c r="O5858" t="str">
        <f>"12/31/2500"</f>
        <v>12/31/2500</v>
      </c>
      <c r="P5858">
        <v>1</v>
      </c>
      <c r="Q5858">
        <v>1</v>
      </c>
      <c r="S5858">
        <v>0</v>
      </c>
      <c r="T5858">
        <v>1</v>
      </c>
      <c r="U5858">
        <v>0</v>
      </c>
      <c r="V5858" t="str">
        <f>"Trad IRN"</f>
        <v>Trad IRN</v>
      </c>
      <c r="W5858">
        <v>100</v>
      </c>
      <c r="X5858" t="s">
        <v>47</v>
      </c>
      <c r="Z5858" t="s">
        <v>47</v>
      </c>
      <c r="AB5858" t="str">
        <f>"07"</f>
        <v>07</v>
      </c>
      <c r="AC5858" t="s">
        <v>48</v>
      </c>
      <c r="AD5858" t="s">
        <v>49</v>
      </c>
      <c r="AE5858" t="s">
        <v>50</v>
      </c>
      <c r="AF5858">
        <v>0</v>
      </c>
      <c r="AG5858" t="s">
        <v>56</v>
      </c>
      <c r="AH5858" t="str">
        <f>"Trad IRN"</f>
        <v>Trad IRN</v>
      </c>
      <c r="AI5858" t="str">
        <f>"Bldg IRN"</f>
        <v>Bldg IRN</v>
      </c>
      <c r="AJ5858" t="s">
        <v>48</v>
      </c>
      <c r="AK5858" t="s">
        <v>48</v>
      </c>
      <c r="AL5858" t="s">
        <v>53</v>
      </c>
      <c r="AM5858">
        <v>1140.92</v>
      </c>
      <c r="AN5858">
        <v>1140.92</v>
      </c>
      <c r="AO5858">
        <v>15</v>
      </c>
    </row>
    <row r="5859" spans="1:41" x14ac:dyDescent="0.3">
      <c r="A5859" t="str">
        <f>"Trad IRN"</f>
        <v>Trad IRN</v>
      </c>
      <c r="B5859" t="str">
        <f>"Bldg IRN"</f>
        <v>Bldg IRN</v>
      </c>
      <c r="C5859" t="s">
        <v>41</v>
      </c>
      <c r="D5859" t="s">
        <v>3</v>
      </c>
      <c r="E5859" t="s">
        <v>80</v>
      </c>
      <c r="F5859" t="s">
        <v>81</v>
      </c>
      <c r="G5859" t="s">
        <v>82</v>
      </c>
      <c r="H5859" t="s">
        <v>83</v>
      </c>
      <c r="I5859" t="str">
        <f>"Trad IRN"</f>
        <v>Trad IRN</v>
      </c>
      <c r="J5859" t="s">
        <v>43</v>
      </c>
      <c r="K5859" t="s">
        <v>44</v>
      </c>
      <c r="L5859" t="s">
        <v>45</v>
      </c>
      <c r="M5859" t="s">
        <v>46</v>
      </c>
      <c r="N5859" t="str">
        <f t="shared" si="582"/>
        <v>08/18/2022</v>
      </c>
      <c r="O5859" t="str">
        <f>"01/22/2023"</f>
        <v>01/22/2023</v>
      </c>
      <c r="P5859">
        <v>0.53861800000000004</v>
      </c>
      <c r="Q5859">
        <v>0.53861800000000004</v>
      </c>
      <c r="S5859">
        <v>0</v>
      </c>
      <c r="T5859">
        <v>0.53861800000000004</v>
      </c>
      <c r="U5859">
        <v>0</v>
      </c>
      <c r="V5859" t="str">
        <f>"Trad IRN"</f>
        <v>Trad IRN</v>
      </c>
      <c r="W5859">
        <v>100</v>
      </c>
      <c r="X5859" t="s">
        <v>47</v>
      </c>
      <c r="Z5859" t="s">
        <v>47</v>
      </c>
      <c r="AB5859" t="str">
        <f>"08"</f>
        <v>08</v>
      </c>
      <c r="AC5859" t="s">
        <v>48</v>
      </c>
      <c r="AD5859" t="s">
        <v>49</v>
      </c>
      <c r="AE5859" t="s">
        <v>50</v>
      </c>
      <c r="AF5859">
        <v>0</v>
      </c>
      <c r="AG5859" t="s">
        <v>56</v>
      </c>
      <c r="AH5859" t="str">
        <f>"Trad IRN"</f>
        <v>Trad IRN</v>
      </c>
      <c r="AI5859" t="str">
        <f>"Bldg IRN"</f>
        <v>Bldg IRN</v>
      </c>
      <c r="AJ5859" t="s">
        <v>48</v>
      </c>
      <c r="AK5859" t="s">
        <v>48</v>
      </c>
      <c r="AL5859" t="s">
        <v>53</v>
      </c>
      <c r="AM5859">
        <v>614.52</v>
      </c>
      <c r="AN5859">
        <v>1140.92</v>
      </c>
      <c r="AO5859">
        <v>15</v>
      </c>
    </row>
    <row r="5860" spans="1:41" x14ac:dyDescent="0.3">
      <c r="A5860" t="str">
        <f>"Trad IRN"</f>
        <v>Trad IRN</v>
      </c>
      <c r="B5860" t="str">
        <f>"Bldg IRN"</f>
        <v>Bldg IRN</v>
      </c>
      <c r="C5860" t="s">
        <v>41</v>
      </c>
      <c r="D5860" t="s">
        <v>3</v>
      </c>
      <c r="E5860" t="s">
        <v>80</v>
      </c>
      <c r="F5860" t="s">
        <v>81</v>
      </c>
      <c r="G5860" t="s">
        <v>82</v>
      </c>
      <c r="H5860" t="s">
        <v>83</v>
      </c>
      <c r="I5860" t="str">
        <f>"Trad IRN"</f>
        <v>Trad IRN</v>
      </c>
      <c r="J5860" t="s">
        <v>43</v>
      </c>
      <c r="K5860" t="s">
        <v>44</v>
      </c>
      <c r="L5860" t="s">
        <v>45</v>
      </c>
      <c r="M5860" t="s">
        <v>46</v>
      </c>
      <c r="N5860" t="str">
        <f>"01/23/2023"</f>
        <v>01/23/2023</v>
      </c>
      <c r="O5860" t="str">
        <f>"12/31/2500"</f>
        <v>12/31/2500</v>
      </c>
      <c r="P5860">
        <v>0.46138200000000001</v>
      </c>
      <c r="Q5860">
        <v>0.46138200000000001</v>
      </c>
      <c r="S5860">
        <v>0</v>
      </c>
      <c r="T5860">
        <v>0.46138200000000001</v>
      </c>
      <c r="U5860">
        <v>0</v>
      </c>
      <c r="V5860" t="str">
        <f>"Trad IRN"</f>
        <v>Trad IRN</v>
      </c>
      <c r="W5860">
        <v>100</v>
      </c>
      <c r="X5860" t="s">
        <v>47</v>
      </c>
      <c r="Z5860" t="s">
        <v>47</v>
      </c>
      <c r="AB5860" t="str">
        <f>"08"</f>
        <v>08</v>
      </c>
      <c r="AC5860" t="s">
        <v>48</v>
      </c>
      <c r="AD5860" t="s">
        <v>49</v>
      </c>
      <c r="AE5860" t="s">
        <v>55</v>
      </c>
      <c r="AF5860">
        <v>0</v>
      </c>
      <c r="AG5860" t="s">
        <v>56</v>
      </c>
      <c r="AH5860" t="str">
        <f>"Trad IRN"</f>
        <v>Trad IRN</v>
      </c>
      <c r="AI5860" t="str">
        <f>"Bldg IRN"</f>
        <v>Bldg IRN</v>
      </c>
      <c r="AJ5860" t="s">
        <v>48</v>
      </c>
      <c r="AK5860" t="s">
        <v>48</v>
      </c>
      <c r="AL5860" t="s">
        <v>53</v>
      </c>
      <c r="AM5860">
        <v>526.4</v>
      </c>
      <c r="AN5860">
        <v>1140.92</v>
      </c>
      <c r="AO5860">
        <v>15</v>
      </c>
    </row>
    <row r="5861" spans="1:41" x14ac:dyDescent="0.3">
      <c r="A5861" t="str">
        <f>"Trad IRN"</f>
        <v>Trad IRN</v>
      </c>
      <c r="B5861" t="str">
        <f>"Bldg IRN"</f>
        <v>Bldg IRN</v>
      </c>
      <c r="C5861" t="s">
        <v>41</v>
      </c>
      <c r="D5861" t="s">
        <v>3</v>
      </c>
      <c r="E5861" t="s">
        <v>80</v>
      </c>
      <c r="F5861" t="s">
        <v>81</v>
      </c>
      <c r="G5861" t="s">
        <v>82</v>
      </c>
      <c r="H5861" t="s">
        <v>83</v>
      </c>
      <c r="I5861" t="str">
        <f>"Trad IRN"</f>
        <v>Trad IRN</v>
      </c>
      <c r="J5861" t="s">
        <v>43</v>
      </c>
      <c r="K5861" t="s">
        <v>44</v>
      </c>
      <c r="L5861" t="s">
        <v>45</v>
      </c>
      <c r="M5861" t="s">
        <v>46</v>
      </c>
      <c r="N5861" t="str">
        <f>"11/16/2022"</f>
        <v>11/16/2022</v>
      </c>
      <c r="O5861" t="str">
        <f>"12/31/2500"</f>
        <v>12/31/2500</v>
      </c>
      <c r="P5861">
        <v>0.66323699999999997</v>
      </c>
      <c r="Q5861">
        <v>0.66323699999999997</v>
      </c>
      <c r="R5861">
        <v>0.66323699999999997</v>
      </c>
      <c r="S5861">
        <v>0</v>
      </c>
      <c r="T5861">
        <v>0.66323699999999997</v>
      </c>
      <c r="U5861">
        <v>0</v>
      </c>
      <c r="V5861" t="str">
        <f>"Trad IRN"</f>
        <v>Trad IRN</v>
      </c>
      <c r="W5861">
        <v>100</v>
      </c>
      <c r="X5861" t="s">
        <v>47</v>
      </c>
      <c r="Z5861" t="s">
        <v>47</v>
      </c>
      <c r="AB5861" t="str">
        <f>"06"</f>
        <v>06</v>
      </c>
      <c r="AC5861" t="str">
        <f>"10"</f>
        <v>10</v>
      </c>
      <c r="AD5861" t="str">
        <f>"2"</f>
        <v>2</v>
      </c>
      <c r="AE5861" t="s">
        <v>55</v>
      </c>
      <c r="AF5861">
        <v>0</v>
      </c>
      <c r="AG5861" t="s">
        <v>56</v>
      </c>
      <c r="AH5861" t="str">
        <f>"Trad IRN"</f>
        <v>Trad IRN</v>
      </c>
      <c r="AI5861" t="str">
        <f>"Bldg IRN"</f>
        <v>Bldg IRN</v>
      </c>
      <c r="AJ5861" t="s">
        <v>48</v>
      </c>
      <c r="AK5861" t="s">
        <v>48</v>
      </c>
      <c r="AL5861" t="s">
        <v>53</v>
      </c>
      <c r="AM5861">
        <v>756.7</v>
      </c>
      <c r="AN5861">
        <v>1140.92</v>
      </c>
      <c r="AO5861">
        <v>15</v>
      </c>
    </row>
    <row r="5862" spans="1:41" x14ac:dyDescent="0.3">
      <c r="A5862" t="str">
        <f>"Trad IRN"</f>
        <v>Trad IRN</v>
      </c>
      <c r="B5862" t="str">
        <f>"Bldg IRN"</f>
        <v>Bldg IRN</v>
      </c>
      <c r="C5862" t="s">
        <v>41</v>
      </c>
      <c r="D5862" t="s">
        <v>3</v>
      </c>
      <c r="E5862" t="s">
        <v>80</v>
      </c>
      <c r="F5862" t="s">
        <v>81</v>
      </c>
      <c r="G5862" t="s">
        <v>82</v>
      </c>
      <c r="H5862" t="s">
        <v>83</v>
      </c>
      <c r="I5862" t="str">
        <f>"Trad IRN"</f>
        <v>Trad IRN</v>
      </c>
      <c r="J5862" t="s">
        <v>43</v>
      </c>
      <c r="K5862" t="s">
        <v>44</v>
      </c>
      <c r="L5862" t="s">
        <v>45</v>
      </c>
      <c r="M5862" t="s">
        <v>46</v>
      </c>
      <c r="N5862" t="str">
        <f>"10/13/2022"</f>
        <v>10/13/2022</v>
      </c>
      <c r="O5862" t="str">
        <f>"11/15/2022"</f>
        <v>11/15/2022</v>
      </c>
      <c r="P5862">
        <v>0.12914100000000001</v>
      </c>
      <c r="Q5862">
        <v>0.12914100000000001</v>
      </c>
      <c r="R5862">
        <v>0.12914100000000001</v>
      </c>
      <c r="S5862">
        <v>0</v>
      </c>
      <c r="T5862">
        <v>0.12914100000000001</v>
      </c>
      <c r="U5862">
        <v>0</v>
      </c>
      <c r="V5862" t="str">
        <f>"Trad IRN"</f>
        <v>Trad IRN</v>
      </c>
      <c r="W5862">
        <v>100</v>
      </c>
      <c r="X5862" t="s">
        <v>47</v>
      </c>
      <c r="Z5862" t="s">
        <v>47</v>
      </c>
      <c r="AB5862" t="str">
        <f>"06"</f>
        <v>06</v>
      </c>
      <c r="AC5862" t="str">
        <f>"10"</f>
        <v>10</v>
      </c>
      <c r="AD5862" t="str">
        <f>"2"</f>
        <v>2</v>
      </c>
      <c r="AE5862" t="s">
        <v>50</v>
      </c>
      <c r="AF5862">
        <v>0</v>
      </c>
      <c r="AG5862" t="s">
        <v>56</v>
      </c>
      <c r="AH5862" t="str">
        <f>"Trad IRN"</f>
        <v>Trad IRN</v>
      </c>
      <c r="AI5862" t="str">
        <f>"Bldg IRN"</f>
        <v>Bldg IRN</v>
      </c>
      <c r="AJ5862" t="s">
        <v>48</v>
      </c>
      <c r="AK5862" t="s">
        <v>48</v>
      </c>
      <c r="AL5862" t="s">
        <v>53</v>
      </c>
      <c r="AM5862">
        <v>147.34</v>
      </c>
      <c r="AN5862">
        <v>1140.92</v>
      </c>
      <c r="AO5862">
        <v>15</v>
      </c>
    </row>
    <row r="5863" spans="1:41" x14ac:dyDescent="0.3">
      <c r="A5863" t="str">
        <f>"Trad IRN"</f>
        <v>Trad IRN</v>
      </c>
      <c r="B5863" t="str">
        <f>"Bldg IRN"</f>
        <v>Bldg IRN</v>
      </c>
      <c r="C5863" t="s">
        <v>41</v>
      </c>
      <c r="D5863" t="s">
        <v>3</v>
      </c>
      <c r="E5863" t="s">
        <v>80</v>
      </c>
      <c r="F5863" t="s">
        <v>81</v>
      </c>
      <c r="G5863" t="s">
        <v>82</v>
      </c>
      <c r="H5863" t="s">
        <v>83</v>
      </c>
      <c r="I5863" t="str">
        <f>"Trad IRN"</f>
        <v>Trad IRN</v>
      </c>
      <c r="J5863" t="s">
        <v>43</v>
      </c>
      <c r="K5863" t="s">
        <v>44</v>
      </c>
      <c r="L5863" t="s">
        <v>45</v>
      </c>
      <c r="M5863" t="s">
        <v>46</v>
      </c>
      <c r="N5863" t="str">
        <f>"08/18/2022"</f>
        <v>08/18/2022</v>
      </c>
      <c r="O5863" t="str">
        <f>"12/31/2500"</f>
        <v>12/31/2500</v>
      </c>
      <c r="P5863">
        <v>1</v>
      </c>
      <c r="Q5863">
        <v>1</v>
      </c>
      <c r="S5863">
        <v>0</v>
      </c>
      <c r="T5863">
        <v>1</v>
      </c>
      <c r="U5863">
        <v>0</v>
      </c>
      <c r="V5863" t="str">
        <f>"Trad IRN"</f>
        <v>Trad IRN</v>
      </c>
      <c r="W5863">
        <v>100</v>
      </c>
      <c r="X5863" t="s">
        <v>47</v>
      </c>
      <c r="Z5863" t="s">
        <v>47</v>
      </c>
      <c r="AB5863" t="str">
        <f>"06"</f>
        <v>06</v>
      </c>
      <c r="AC5863" t="s">
        <v>48</v>
      </c>
      <c r="AD5863" t="s">
        <v>49</v>
      </c>
      <c r="AE5863" t="s">
        <v>55</v>
      </c>
      <c r="AF5863">
        <v>0</v>
      </c>
      <c r="AG5863" t="s">
        <v>56</v>
      </c>
      <c r="AH5863" t="str">
        <f>"Trad IRN"</f>
        <v>Trad IRN</v>
      </c>
      <c r="AI5863" t="str">
        <f>"Bldg IRN"</f>
        <v>Bldg IRN</v>
      </c>
      <c r="AJ5863" t="s">
        <v>48</v>
      </c>
      <c r="AK5863" t="s">
        <v>48</v>
      </c>
      <c r="AL5863" t="s">
        <v>53</v>
      </c>
      <c r="AM5863">
        <v>1140.92</v>
      </c>
      <c r="AN5863">
        <v>1140.92</v>
      </c>
      <c r="AO5863">
        <v>15</v>
      </c>
    </row>
    <row r="5864" spans="1:41" x14ac:dyDescent="0.3">
      <c r="A5864" t="str">
        <f>"Trad IRN"</f>
        <v>Trad IRN</v>
      </c>
      <c r="B5864" t="str">
        <f>"Bldg IRN"</f>
        <v>Bldg IRN</v>
      </c>
      <c r="C5864" t="s">
        <v>41</v>
      </c>
      <c r="D5864" t="s">
        <v>3</v>
      </c>
      <c r="E5864" t="s">
        <v>80</v>
      </c>
      <c r="F5864" t="s">
        <v>81</v>
      </c>
      <c r="G5864" t="s">
        <v>82</v>
      </c>
      <c r="H5864" t="s">
        <v>83</v>
      </c>
      <c r="I5864" t="str">
        <f>"Trad IRN"</f>
        <v>Trad IRN</v>
      </c>
      <c r="J5864" t="s">
        <v>43</v>
      </c>
      <c r="K5864" t="s">
        <v>44</v>
      </c>
      <c r="L5864" t="s">
        <v>45</v>
      </c>
      <c r="M5864" t="s">
        <v>46</v>
      </c>
      <c r="N5864" t="str">
        <f>"08/18/2022"</f>
        <v>08/18/2022</v>
      </c>
      <c r="O5864" t="str">
        <f>"12/31/2500"</f>
        <v>12/31/2500</v>
      </c>
      <c r="P5864">
        <v>1</v>
      </c>
      <c r="Q5864">
        <v>1</v>
      </c>
      <c r="S5864">
        <v>0</v>
      </c>
      <c r="T5864">
        <v>1</v>
      </c>
      <c r="U5864">
        <v>0</v>
      </c>
      <c r="V5864" t="str">
        <f>"Trad IRN"</f>
        <v>Trad IRN</v>
      </c>
      <c r="W5864">
        <v>100</v>
      </c>
      <c r="X5864" t="s">
        <v>47</v>
      </c>
      <c r="Z5864" t="s">
        <v>47</v>
      </c>
      <c r="AB5864" t="str">
        <f>"07"</f>
        <v>07</v>
      </c>
      <c r="AC5864" t="s">
        <v>48</v>
      </c>
      <c r="AD5864" t="s">
        <v>49</v>
      </c>
      <c r="AE5864" t="s">
        <v>50</v>
      </c>
      <c r="AF5864">
        <v>0</v>
      </c>
      <c r="AG5864" t="s">
        <v>56</v>
      </c>
      <c r="AH5864" t="str">
        <f>"Trad IRN"</f>
        <v>Trad IRN</v>
      </c>
      <c r="AI5864" t="str">
        <f>"Bldg IRN"</f>
        <v>Bldg IRN</v>
      </c>
      <c r="AJ5864" t="s">
        <v>48</v>
      </c>
      <c r="AK5864" t="s">
        <v>48</v>
      </c>
      <c r="AL5864" t="s">
        <v>53</v>
      </c>
      <c r="AM5864">
        <v>1140.92</v>
      </c>
      <c r="AN5864">
        <v>1140.92</v>
      </c>
      <c r="AO5864">
        <v>15</v>
      </c>
    </row>
    <row r="5865" spans="1:41" x14ac:dyDescent="0.3">
      <c r="A5865" t="str">
        <f>"Trad IRN"</f>
        <v>Trad IRN</v>
      </c>
      <c r="B5865" t="str">
        <f>"Bldg IRN"</f>
        <v>Bldg IRN</v>
      </c>
      <c r="C5865" t="s">
        <v>41</v>
      </c>
      <c r="D5865" t="s">
        <v>3</v>
      </c>
      <c r="E5865" t="s">
        <v>80</v>
      </c>
      <c r="F5865" t="s">
        <v>81</v>
      </c>
      <c r="G5865" t="s">
        <v>82</v>
      </c>
      <c r="H5865" t="s">
        <v>83</v>
      </c>
      <c r="I5865" t="str">
        <f>"Trad IRN"</f>
        <v>Trad IRN</v>
      </c>
      <c r="J5865" t="s">
        <v>43</v>
      </c>
      <c r="K5865" t="s">
        <v>44</v>
      </c>
      <c r="L5865" t="s">
        <v>45</v>
      </c>
      <c r="M5865" t="s">
        <v>46</v>
      </c>
      <c r="N5865" t="str">
        <f>"08/18/2022"</f>
        <v>08/18/2022</v>
      </c>
      <c r="O5865" t="str">
        <f>"12/31/2500"</f>
        <v>12/31/2500</v>
      </c>
      <c r="P5865">
        <v>1</v>
      </c>
      <c r="Q5865">
        <v>1</v>
      </c>
      <c r="R5865">
        <v>1</v>
      </c>
      <c r="S5865">
        <v>0</v>
      </c>
      <c r="T5865">
        <v>1</v>
      </c>
      <c r="U5865">
        <v>0</v>
      </c>
      <c r="V5865" t="str">
        <f>"Trad IRN"</f>
        <v>Trad IRN</v>
      </c>
      <c r="W5865">
        <v>100</v>
      </c>
      <c r="X5865" t="s">
        <v>47</v>
      </c>
      <c r="Z5865" t="s">
        <v>47</v>
      </c>
      <c r="AB5865" t="str">
        <f>"07"</f>
        <v>07</v>
      </c>
      <c r="AC5865" t="str">
        <f>"10"</f>
        <v>10</v>
      </c>
      <c r="AD5865" t="str">
        <f>"2"</f>
        <v>2</v>
      </c>
      <c r="AE5865" t="s">
        <v>50</v>
      </c>
      <c r="AF5865">
        <v>0</v>
      </c>
      <c r="AG5865" t="s">
        <v>56</v>
      </c>
      <c r="AH5865" t="str">
        <f>"Trad IRN"</f>
        <v>Trad IRN</v>
      </c>
      <c r="AI5865" t="str">
        <f>"Bldg IRN"</f>
        <v>Bldg IRN</v>
      </c>
      <c r="AJ5865" t="s">
        <v>48</v>
      </c>
      <c r="AK5865" t="s">
        <v>48</v>
      </c>
      <c r="AL5865" t="s">
        <v>53</v>
      </c>
      <c r="AM5865">
        <v>1140.92</v>
      </c>
      <c r="AN5865">
        <v>1140.92</v>
      </c>
      <c r="AO5865">
        <v>15</v>
      </c>
    </row>
    <row r="5866" spans="1:41" x14ac:dyDescent="0.3">
      <c r="A5866" t="str">
        <f>"Trad IRN"</f>
        <v>Trad IRN</v>
      </c>
      <c r="B5866" t="str">
        <f>"Bldg IRN"</f>
        <v>Bldg IRN</v>
      </c>
      <c r="C5866" t="s">
        <v>41</v>
      </c>
      <c r="D5866" t="s">
        <v>3</v>
      </c>
      <c r="E5866" t="s">
        <v>80</v>
      </c>
      <c r="F5866" t="s">
        <v>81</v>
      </c>
      <c r="G5866" t="s">
        <v>82</v>
      </c>
      <c r="H5866" t="s">
        <v>83</v>
      </c>
      <c r="I5866" t="str">
        <f>"Trad IRN"</f>
        <v>Trad IRN</v>
      </c>
      <c r="J5866" t="s">
        <v>43</v>
      </c>
      <c r="K5866" t="s">
        <v>44</v>
      </c>
      <c r="L5866" t="s">
        <v>45</v>
      </c>
      <c r="M5866" t="s">
        <v>46</v>
      </c>
      <c r="N5866" t="str">
        <f>"08/18/2022"</f>
        <v>08/18/2022</v>
      </c>
      <c r="O5866" t="str">
        <f>"12/31/2500"</f>
        <v>12/31/2500</v>
      </c>
      <c r="P5866">
        <v>1</v>
      </c>
      <c r="Q5866">
        <v>1</v>
      </c>
      <c r="S5866">
        <v>0</v>
      </c>
      <c r="T5866">
        <v>1</v>
      </c>
      <c r="U5866">
        <v>0</v>
      </c>
      <c r="V5866" t="str">
        <f>"Trad IRN"</f>
        <v>Trad IRN</v>
      </c>
      <c r="W5866">
        <v>100</v>
      </c>
      <c r="X5866" t="s">
        <v>47</v>
      </c>
      <c r="Z5866" t="s">
        <v>47</v>
      </c>
      <c r="AB5866" t="str">
        <f>"08"</f>
        <v>08</v>
      </c>
      <c r="AC5866" t="s">
        <v>48</v>
      </c>
      <c r="AD5866" t="s">
        <v>49</v>
      </c>
      <c r="AE5866" t="s">
        <v>50</v>
      </c>
      <c r="AF5866">
        <v>0</v>
      </c>
      <c r="AG5866" t="s">
        <v>56</v>
      </c>
      <c r="AH5866" t="str">
        <f>"Trad IRN"</f>
        <v>Trad IRN</v>
      </c>
      <c r="AI5866" t="str">
        <f>"Bldg IRN"</f>
        <v>Bldg IRN</v>
      </c>
      <c r="AJ5866" t="s">
        <v>48</v>
      </c>
      <c r="AK5866" t="s">
        <v>48</v>
      </c>
      <c r="AL5866" t="s">
        <v>53</v>
      </c>
      <c r="AM5866">
        <v>1140.92</v>
      </c>
      <c r="AN5866">
        <v>1140.92</v>
      </c>
      <c r="AO5866">
        <v>15</v>
      </c>
    </row>
    <row r="5867" spans="1:41" x14ac:dyDescent="0.3">
      <c r="A5867" t="str">
        <f>"Trad IRN"</f>
        <v>Trad IRN</v>
      </c>
      <c r="B5867" t="str">
        <f>"Bldg IRN"</f>
        <v>Bldg IRN</v>
      </c>
      <c r="C5867" t="s">
        <v>41</v>
      </c>
      <c r="D5867" t="s">
        <v>3</v>
      </c>
      <c r="E5867" t="s">
        <v>80</v>
      </c>
      <c r="F5867" t="s">
        <v>81</v>
      </c>
      <c r="G5867" t="s">
        <v>82</v>
      </c>
      <c r="H5867" t="s">
        <v>83</v>
      </c>
      <c r="I5867" t="str">
        <f>"Trad IRN"</f>
        <v>Trad IRN</v>
      </c>
      <c r="J5867" t="s">
        <v>43</v>
      </c>
      <c r="K5867" t="s">
        <v>44</v>
      </c>
      <c r="L5867" t="s">
        <v>45</v>
      </c>
      <c r="M5867" t="s">
        <v>46</v>
      </c>
      <c r="N5867" t="str">
        <f>"10/07/2022"</f>
        <v>10/07/2022</v>
      </c>
      <c r="O5867" t="str">
        <f>"12/31/2500"</f>
        <v>12/31/2500</v>
      </c>
      <c r="P5867">
        <v>0.81544700000000003</v>
      </c>
      <c r="Q5867">
        <v>0.81544700000000003</v>
      </c>
      <c r="S5867">
        <v>0.81544700000000003</v>
      </c>
      <c r="T5867">
        <v>0.81544700000000003</v>
      </c>
      <c r="U5867">
        <v>0</v>
      </c>
      <c r="V5867" t="str">
        <f>"Trad IRN"</f>
        <v>Trad IRN</v>
      </c>
      <c r="W5867">
        <v>100</v>
      </c>
      <c r="X5867" t="s">
        <v>47</v>
      </c>
      <c r="Z5867" t="s">
        <v>47</v>
      </c>
      <c r="AB5867" t="str">
        <f>"06"</f>
        <v>06</v>
      </c>
      <c r="AC5867" t="s">
        <v>48</v>
      </c>
      <c r="AD5867" t="s">
        <v>49</v>
      </c>
      <c r="AE5867" t="s">
        <v>55</v>
      </c>
      <c r="AF5867">
        <v>0</v>
      </c>
      <c r="AG5867" t="s">
        <v>56</v>
      </c>
      <c r="AH5867" t="str">
        <f>"Trad IRN"</f>
        <v>Trad IRN</v>
      </c>
      <c r="AI5867" t="str">
        <f>"Bldg IRN"</f>
        <v>Bldg IRN</v>
      </c>
      <c r="AJ5867" t="s">
        <v>48</v>
      </c>
      <c r="AK5867" t="s">
        <v>48</v>
      </c>
      <c r="AL5867" t="s">
        <v>53</v>
      </c>
      <c r="AM5867">
        <v>930.36</v>
      </c>
      <c r="AN5867">
        <v>1140.92</v>
      </c>
      <c r="AO5867">
        <v>15</v>
      </c>
    </row>
    <row r="5868" spans="1:41" x14ac:dyDescent="0.3">
      <c r="A5868" t="str">
        <f>"Trad IRN"</f>
        <v>Trad IRN</v>
      </c>
      <c r="B5868" t="str">
        <f>"Bldg IRN"</f>
        <v>Bldg IRN</v>
      </c>
      <c r="C5868" t="s">
        <v>41</v>
      </c>
      <c r="D5868" t="s">
        <v>3</v>
      </c>
      <c r="E5868" t="s">
        <v>80</v>
      </c>
      <c r="F5868" t="s">
        <v>81</v>
      </c>
      <c r="G5868" t="s">
        <v>82</v>
      </c>
      <c r="H5868" t="s">
        <v>83</v>
      </c>
      <c r="I5868" t="str">
        <f>"Trad IRN"</f>
        <v>Trad IRN</v>
      </c>
      <c r="J5868" t="s">
        <v>43</v>
      </c>
      <c r="K5868" t="s">
        <v>44</v>
      </c>
      <c r="L5868" t="s">
        <v>45</v>
      </c>
      <c r="M5868" t="s">
        <v>46</v>
      </c>
      <c r="N5868" t="str">
        <f>"08/18/2022"</f>
        <v>08/18/2022</v>
      </c>
      <c r="O5868" t="str">
        <f>"10/06/2022"</f>
        <v>10/06/2022</v>
      </c>
      <c r="P5868">
        <v>0.18455299999999999</v>
      </c>
      <c r="Q5868">
        <v>0.18455299999999999</v>
      </c>
      <c r="S5868">
        <v>0.18455299999999999</v>
      </c>
      <c r="T5868">
        <v>0.18455299999999999</v>
      </c>
      <c r="U5868">
        <v>0</v>
      </c>
      <c r="V5868" t="str">
        <f>"Trad IRN"</f>
        <v>Trad IRN</v>
      </c>
      <c r="W5868">
        <v>100</v>
      </c>
      <c r="X5868" t="s">
        <v>47</v>
      </c>
      <c r="Z5868" t="s">
        <v>47</v>
      </c>
      <c r="AB5868" t="str">
        <f>"06"</f>
        <v>06</v>
      </c>
      <c r="AC5868" t="s">
        <v>48</v>
      </c>
      <c r="AD5868" t="s">
        <v>49</v>
      </c>
      <c r="AE5868" t="s">
        <v>50</v>
      </c>
      <c r="AF5868">
        <v>0</v>
      </c>
      <c r="AG5868" t="s">
        <v>56</v>
      </c>
      <c r="AH5868" t="str">
        <f>"Trad IRN"</f>
        <v>Trad IRN</v>
      </c>
      <c r="AI5868" t="str">
        <f>"Bldg IRN"</f>
        <v>Bldg IRN</v>
      </c>
      <c r="AJ5868" t="s">
        <v>48</v>
      </c>
      <c r="AK5868" t="s">
        <v>48</v>
      </c>
      <c r="AL5868" t="s">
        <v>53</v>
      </c>
      <c r="AM5868">
        <v>210.56</v>
      </c>
      <c r="AN5868">
        <v>1140.92</v>
      </c>
      <c r="AO5868">
        <v>15</v>
      </c>
    </row>
    <row r="5869" spans="1:41" x14ac:dyDescent="0.3">
      <c r="A5869" t="str">
        <f>"Trad IRN"</f>
        <v>Trad IRN</v>
      </c>
      <c r="B5869" t="str">
        <f>"Bldg IRN"</f>
        <v>Bldg IRN</v>
      </c>
      <c r="C5869" t="s">
        <v>41</v>
      </c>
      <c r="D5869" t="s">
        <v>3</v>
      </c>
      <c r="E5869" t="s">
        <v>80</v>
      </c>
      <c r="F5869" t="s">
        <v>81</v>
      </c>
      <c r="G5869" t="s">
        <v>82</v>
      </c>
      <c r="H5869" t="s">
        <v>83</v>
      </c>
      <c r="I5869" t="str">
        <f>"Trad IRN"</f>
        <v>Trad IRN</v>
      </c>
      <c r="J5869" t="s">
        <v>43</v>
      </c>
      <c r="K5869" t="s">
        <v>44</v>
      </c>
      <c r="L5869" t="s">
        <v>45</v>
      </c>
      <c r="M5869" t="s">
        <v>46</v>
      </c>
      <c r="N5869" t="str">
        <f>"08/18/2022"</f>
        <v>08/18/2022</v>
      </c>
      <c r="O5869" t="str">
        <f>"10/06/2022"</f>
        <v>10/06/2022</v>
      </c>
      <c r="P5869">
        <v>0.18455299999999999</v>
      </c>
      <c r="Q5869">
        <v>0.18455299999999999</v>
      </c>
      <c r="S5869">
        <v>0.18455299999999999</v>
      </c>
      <c r="T5869">
        <v>0.18455299999999999</v>
      </c>
      <c r="U5869">
        <v>0</v>
      </c>
      <c r="V5869" t="str">
        <f>"Trad IRN"</f>
        <v>Trad IRN</v>
      </c>
      <c r="W5869">
        <v>100</v>
      </c>
      <c r="X5869" t="s">
        <v>47</v>
      </c>
      <c r="Z5869" t="s">
        <v>47</v>
      </c>
      <c r="AB5869" t="str">
        <f>"07"</f>
        <v>07</v>
      </c>
      <c r="AC5869" t="s">
        <v>48</v>
      </c>
      <c r="AD5869" t="s">
        <v>49</v>
      </c>
      <c r="AE5869" t="s">
        <v>50</v>
      </c>
      <c r="AF5869">
        <v>0</v>
      </c>
      <c r="AG5869" t="s">
        <v>56</v>
      </c>
      <c r="AH5869" t="str">
        <f>"Trad IRN"</f>
        <v>Trad IRN</v>
      </c>
      <c r="AI5869" t="str">
        <f>"Bldg IRN"</f>
        <v>Bldg IRN</v>
      </c>
      <c r="AJ5869" t="s">
        <v>48</v>
      </c>
      <c r="AK5869" t="s">
        <v>48</v>
      </c>
      <c r="AL5869" t="s">
        <v>53</v>
      </c>
      <c r="AM5869">
        <v>210.56</v>
      </c>
      <c r="AN5869">
        <v>1140.92</v>
      </c>
      <c r="AO5869">
        <v>15</v>
      </c>
    </row>
    <row r="5870" spans="1:41" x14ac:dyDescent="0.3">
      <c r="A5870" t="str">
        <f>"Trad IRN"</f>
        <v>Trad IRN</v>
      </c>
      <c r="B5870" t="str">
        <f>"Bldg IRN"</f>
        <v>Bldg IRN</v>
      </c>
      <c r="C5870" t="s">
        <v>41</v>
      </c>
      <c r="D5870" t="s">
        <v>3</v>
      </c>
      <c r="E5870" t="s">
        <v>80</v>
      </c>
      <c r="F5870" t="s">
        <v>81</v>
      </c>
      <c r="G5870" t="s">
        <v>82</v>
      </c>
      <c r="H5870" t="s">
        <v>83</v>
      </c>
      <c r="I5870" t="str">
        <f>"Trad IRN"</f>
        <v>Trad IRN</v>
      </c>
      <c r="J5870" t="s">
        <v>43</v>
      </c>
      <c r="K5870" t="s">
        <v>44</v>
      </c>
      <c r="L5870" t="s">
        <v>45</v>
      </c>
      <c r="M5870" t="s">
        <v>46</v>
      </c>
      <c r="N5870" t="str">
        <f>"10/07/2022"</f>
        <v>10/07/2022</v>
      </c>
      <c r="O5870" t="str">
        <f>"12/31/2500"</f>
        <v>12/31/2500</v>
      </c>
      <c r="P5870">
        <v>0.81544700000000003</v>
      </c>
      <c r="Q5870">
        <v>0.81544700000000003</v>
      </c>
      <c r="S5870">
        <v>0.81544700000000003</v>
      </c>
      <c r="T5870">
        <v>0.81544700000000003</v>
      </c>
      <c r="U5870">
        <v>0</v>
      </c>
      <c r="V5870" t="str">
        <f>"Trad IRN"</f>
        <v>Trad IRN</v>
      </c>
      <c r="W5870">
        <v>100</v>
      </c>
      <c r="X5870" t="s">
        <v>47</v>
      </c>
      <c r="Z5870" t="s">
        <v>47</v>
      </c>
      <c r="AB5870" t="str">
        <f>"07"</f>
        <v>07</v>
      </c>
      <c r="AC5870" t="s">
        <v>48</v>
      </c>
      <c r="AD5870" t="s">
        <v>49</v>
      </c>
      <c r="AE5870" t="s">
        <v>55</v>
      </c>
      <c r="AF5870">
        <v>0</v>
      </c>
      <c r="AG5870" t="s">
        <v>56</v>
      </c>
      <c r="AH5870" t="str">
        <f>"Trad IRN"</f>
        <v>Trad IRN</v>
      </c>
      <c r="AI5870" t="str">
        <f>"Bldg IRN"</f>
        <v>Bldg IRN</v>
      </c>
      <c r="AJ5870" t="s">
        <v>48</v>
      </c>
      <c r="AK5870" t="s">
        <v>48</v>
      </c>
      <c r="AL5870" t="s">
        <v>53</v>
      </c>
      <c r="AM5870">
        <v>930.36</v>
      </c>
      <c r="AN5870">
        <v>1140.92</v>
      </c>
      <c r="AO5870">
        <v>15</v>
      </c>
    </row>
    <row r="5871" spans="1:41" x14ac:dyDescent="0.3">
      <c r="A5871" t="str">
        <f>"Trad IRN"</f>
        <v>Trad IRN</v>
      </c>
      <c r="B5871" t="str">
        <f>"Bldg IRN"</f>
        <v>Bldg IRN</v>
      </c>
      <c r="C5871" t="s">
        <v>41</v>
      </c>
      <c r="D5871" t="s">
        <v>3</v>
      </c>
      <c r="E5871" t="s">
        <v>80</v>
      </c>
      <c r="F5871" t="s">
        <v>81</v>
      </c>
      <c r="G5871" t="s">
        <v>82</v>
      </c>
      <c r="H5871" t="s">
        <v>83</v>
      </c>
      <c r="I5871" t="str">
        <f>"Trad IRN"</f>
        <v>Trad IRN</v>
      </c>
      <c r="J5871" t="s">
        <v>43</v>
      </c>
      <c r="K5871" t="s">
        <v>44</v>
      </c>
      <c r="L5871" t="s">
        <v>45</v>
      </c>
      <c r="M5871" t="s">
        <v>46</v>
      </c>
      <c r="N5871" t="str">
        <f>"08/18/2022"</f>
        <v>08/18/2022</v>
      </c>
      <c r="O5871" t="str">
        <f>"12/31/2500"</f>
        <v>12/31/2500</v>
      </c>
      <c r="P5871">
        <v>1</v>
      </c>
      <c r="Q5871">
        <v>1</v>
      </c>
      <c r="S5871">
        <v>0</v>
      </c>
      <c r="T5871">
        <v>1</v>
      </c>
      <c r="U5871">
        <v>0</v>
      </c>
      <c r="V5871" t="str">
        <f>"Trad IRN"</f>
        <v>Trad IRN</v>
      </c>
      <c r="W5871">
        <v>100</v>
      </c>
      <c r="X5871" t="s">
        <v>47</v>
      </c>
      <c r="Z5871" t="s">
        <v>47</v>
      </c>
      <c r="AB5871" t="str">
        <f>"06"</f>
        <v>06</v>
      </c>
      <c r="AC5871" t="s">
        <v>48</v>
      </c>
      <c r="AD5871" t="s">
        <v>49</v>
      </c>
      <c r="AE5871" t="s">
        <v>55</v>
      </c>
      <c r="AF5871">
        <v>0</v>
      </c>
      <c r="AG5871" t="s">
        <v>56</v>
      </c>
      <c r="AH5871" t="str">
        <f>"Trad IRN"</f>
        <v>Trad IRN</v>
      </c>
      <c r="AI5871" t="str">
        <f>"Bldg IRN"</f>
        <v>Bldg IRN</v>
      </c>
      <c r="AJ5871" t="s">
        <v>48</v>
      </c>
      <c r="AK5871" t="s">
        <v>48</v>
      </c>
      <c r="AL5871" t="s">
        <v>53</v>
      </c>
      <c r="AM5871">
        <v>1140.92</v>
      </c>
      <c r="AN5871">
        <v>1140.92</v>
      </c>
      <c r="AO5871">
        <v>15</v>
      </c>
    </row>
    <row r="5872" spans="1:41" x14ac:dyDescent="0.3">
      <c r="A5872" t="str">
        <f>"Trad IRN"</f>
        <v>Trad IRN</v>
      </c>
      <c r="B5872" t="str">
        <f>"Bldg IRN"</f>
        <v>Bldg IRN</v>
      </c>
      <c r="C5872" t="s">
        <v>41</v>
      </c>
      <c r="D5872" t="s">
        <v>3</v>
      </c>
      <c r="E5872" t="s">
        <v>80</v>
      </c>
      <c r="F5872" t="s">
        <v>81</v>
      </c>
      <c r="G5872" t="s">
        <v>82</v>
      </c>
      <c r="H5872" t="s">
        <v>83</v>
      </c>
      <c r="I5872" t="s">
        <v>8</v>
      </c>
      <c r="J5872" t="s">
        <v>43</v>
      </c>
      <c r="K5872" t="s">
        <v>44</v>
      </c>
      <c r="L5872" t="s">
        <v>45</v>
      </c>
      <c r="M5872" t="s">
        <v>46</v>
      </c>
      <c r="N5872" t="str">
        <f>"08/18/2022"</f>
        <v>08/18/2022</v>
      </c>
      <c r="O5872" t="str">
        <f>"12/31/2500"</f>
        <v>12/31/2500</v>
      </c>
      <c r="P5872">
        <v>0.5</v>
      </c>
      <c r="Q5872">
        <v>0.5</v>
      </c>
      <c r="S5872">
        <v>0</v>
      </c>
      <c r="T5872">
        <v>5.5556000000000001E-2</v>
      </c>
      <c r="U5872">
        <v>0.44444400000000001</v>
      </c>
      <c r="V5872" t="str">
        <f>"Trad IRN"</f>
        <v>Trad IRN</v>
      </c>
      <c r="W5872">
        <v>50</v>
      </c>
      <c r="X5872" t="s">
        <v>47</v>
      </c>
      <c r="Z5872" t="s">
        <v>47</v>
      </c>
      <c r="AB5872" t="str">
        <f t="shared" ref="AB5872:AB5884" si="583">"08"</f>
        <v>08</v>
      </c>
      <c r="AC5872" t="s">
        <v>48</v>
      </c>
      <c r="AD5872" t="s">
        <v>49</v>
      </c>
      <c r="AE5872" t="s">
        <v>50</v>
      </c>
      <c r="AF5872">
        <v>2</v>
      </c>
      <c r="AG5872" t="s">
        <v>51</v>
      </c>
      <c r="AH5872" t="str">
        <f>"Trad IRN"</f>
        <v>Trad IRN</v>
      </c>
      <c r="AI5872" t="str">
        <f>"Bldg IRN"</f>
        <v>Bldg IRN</v>
      </c>
      <c r="AJ5872" t="s">
        <v>48</v>
      </c>
      <c r="AK5872" t="s">
        <v>48</v>
      </c>
      <c r="AL5872" t="s">
        <v>53</v>
      </c>
      <c r="AM5872">
        <v>570.46</v>
      </c>
      <c r="AN5872">
        <v>1140.92</v>
      </c>
      <c r="AO5872">
        <v>15</v>
      </c>
    </row>
    <row r="5873" spans="1:41" x14ac:dyDescent="0.3">
      <c r="A5873" t="str">
        <f>"Trad IRN"</f>
        <v>Trad IRN</v>
      </c>
      <c r="B5873" t="str">
        <f>"Bldg IRN"</f>
        <v>Bldg IRN</v>
      </c>
      <c r="C5873" t="s">
        <v>41</v>
      </c>
      <c r="D5873" t="s">
        <v>3</v>
      </c>
      <c r="E5873" t="s">
        <v>80</v>
      </c>
      <c r="F5873" t="s">
        <v>81</v>
      </c>
      <c r="G5873" t="s">
        <v>82</v>
      </c>
      <c r="H5873" t="s">
        <v>83</v>
      </c>
      <c r="I5873" t="str">
        <f>"Trad IRN"</f>
        <v>Trad IRN</v>
      </c>
      <c r="J5873" t="s">
        <v>43</v>
      </c>
      <c r="K5873" t="s">
        <v>44</v>
      </c>
      <c r="L5873" t="s">
        <v>45</v>
      </c>
      <c r="M5873" t="s">
        <v>46</v>
      </c>
      <c r="N5873" t="str">
        <f>"08/18/2022"</f>
        <v>08/18/2022</v>
      </c>
      <c r="O5873" t="str">
        <f>"12/31/2500"</f>
        <v>12/31/2500</v>
      </c>
      <c r="P5873">
        <v>0.5</v>
      </c>
      <c r="Q5873">
        <v>0.5</v>
      </c>
      <c r="S5873">
        <v>0</v>
      </c>
      <c r="T5873">
        <v>0.5</v>
      </c>
      <c r="U5873">
        <v>0</v>
      </c>
      <c r="V5873" t="str">
        <f>"Trad IRN"</f>
        <v>Trad IRN</v>
      </c>
      <c r="W5873">
        <v>50</v>
      </c>
      <c r="X5873" t="s">
        <v>47</v>
      </c>
      <c r="Z5873" t="s">
        <v>47</v>
      </c>
      <c r="AB5873" t="str">
        <f t="shared" si="583"/>
        <v>08</v>
      </c>
      <c r="AC5873" t="s">
        <v>48</v>
      </c>
      <c r="AD5873" t="s">
        <v>49</v>
      </c>
      <c r="AE5873" t="s">
        <v>55</v>
      </c>
      <c r="AF5873">
        <v>2</v>
      </c>
      <c r="AG5873" t="s">
        <v>56</v>
      </c>
      <c r="AH5873" t="str">
        <f>"Trad IRN"</f>
        <v>Trad IRN</v>
      </c>
      <c r="AI5873" t="str">
        <f>"Bldg IRN"</f>
        <v>Bldg IRN</v>
      </c>
      <c r="AJ5873" t="s">
        <v>48</v>
      </c>
      <c r="AK5873" t="s">
        <v>48</v>
      </c>
      <c r="AL5873" t="s">
        <v>53</v>
      </c>
      <c r="AM5873">
        <v>570.46</v>
      </c>
      <c r="AN5873">
        <v>1140.92</v>
      </c>
      <c r="AO5873">
        <v>15</v>
      </c>
    </row>
    <row r="5874" spans="1:41" x14ac:dyDescent="0.3">
      <c r="A5874" t="str">
        <f>"Trad IRN"</f>
        <v>Trad IRN</v>
      </c>
      <c r="B5874" t="str">
        <f>"Bldg IRN"</f>
        <v>Bldg IRN</v>
      </c>
      <c r="C5874" t="s">
        <v>41</v>
      </c>
      <c r="D5874" t="s">
        <v>3</v>
      </c>
      <c r="E5874" t="s">
        <v>80</v>
      </c>
      <c r="F5874" t="s">
        <v>81</v>
      </c>
      <c r="G5874" t="s">
        <v>82</v>
      </c>
      <c r="H5874" t="s">
        <v>83</v>
      </c>
      <c r="I5874" t="str">
        <f>"Trad IRN"</f>
        <v>Trad IRN</v>
      </c>
      <c r="J5874" t="s">
        <v>43</v>
      </c>
      <c r="K5874" t="s">
        <v>44</v>
      </c>
      <c r="L5874" t="s">
        <v>45</v>
      </c>
      <c r="M5874" t="s">
        <v>46</v>
      </c>
      <c r="N5874" t="str">
        <f>"01/04/2023"</f>
        <v>01/04/2023</v>
      </c>
      <c r="O5874" t="str">
        <f>"12/31/2500"</f>
        <v>12/31/2500</v>
      </c>
      <c r="P5874">
        <v>0.53058899999999998</v>
      </c>
      <c r="Q5874">
        <v>0.53058899999999998</v>
      </c>
      <c r="S5874">
        <v>0</v>
      </c>
      <c r="T5874">
        <v>0.53058899999999998</v>
      </c>
      <c r="U5874">
        <v>0</v>
      </c>
      <c r="V5874" t="str">
        <f>"Trad IRN"</f>
        <v>Trad IRN</v>
      </c>
      <c r="W5874">
        <v>100</v>
      </c>
      <c r="X5874" t="s">
        <v>47</v>
      </c>
      <c r="Z5874" t="s">
        <v>47</v>
      </c>
      <c r="AB5874" t="str">
        <f t="shared" si="583"/>
        <v>08</v>
      </c>
      <c r="AC5874" t="s">
        <v>48</v>
      </c>
      <c r="AD5874" t="s">
        <v>49</v>
      </c>
      <c r="AE5874" t="s">
        <v>50</v>
      </c>
      <c r="AF5874">
        <v>0</v>
      </c>
      <c r="AG5874" t="s">
        <v>56</v>
      </c>
      <c r="AH5874" t="str">
        <f>"Trad IRN"</f>
        <v>Trad IRN</v>
      </c>
      <c r="AI5874" t="str">
        <f>"Bldg IRN"</f>
        <v>Bldg IRN</v>
      </c>
      <c r="AJ5874" t="s">
        <v>48</v>
      </c>
      <c r="AK5874" t="s">
        <v>48</v>
      </c>
      <c r="AL5874" t="s">
        <v>53</v>
      </c>
      <c r="AM5874">
        <v>605.36</v>
      </c>
      <c r="AN5874">
        <v>1140.92</v>
      </c>
      <c r="AO5874">
        <v>15</v>
      </c>
    </row>
    <row r="5875" spans="1:41" x14ac:dyDescent="0.3">
      <c r="A5875" t="str">
        <f>"Trad IRN"</f>
        <v>Trad IRN</v>
      </c>
      <c r="B5875" t="str">
        <f>"Bldg IRN"</f>
        <v>Bldg IRN</v>
      </c>
      <c r="C5875" t="s">
        <v>41</v>
      </c>
      <c r="D5875" t="s">
        <v>3</v>
      </c>
      <c r="E5875" t="s">
        <v>80</v>
      </c>
      <c r="F5875" t="s">
        <v>81</v>
      </c>
      <c r="G5875" t="s">
        <v>82</v>
      </c>
      <c r="H5875" t="s">
        <v>83</v>
      </c>
      <c r="I5875" t="s">
        <v>8</v>
      </c>
      <c r="J5875" t="s">
        <v>43</v>
      </c>
      <c r="K5875" t="s">
        <v>44</v>
      </c>
      <c r="L5875" t="s">
        <v>45</v>
      </c>
      <c r="M5875" t="s">
        <v>46</v>
      </c>
      <c r="N5875" t="str">
        <f>"10/17/2022"</f>
        <v>10/17/2022</v>
      </c>
      <c r="O5875" t="str">
        <f>"12/20/2022"</f>
        <v>12/20/2022</v>
      </c>
      <c r="P5875">
        <v>3.7543E-2</v>
      </c>
      <c r="Q5875">
        <v>3.7543E-2</v>
      </c>
      <c r="S5875">
        <v>0</v>
      </c>
      <c r="T5875">
        <v>2.2637999999999998E-2</v>
      </c>
      <c r="U5875">
        <v>1.4905E-2</v>
      </c>
      <c r="V5875" t="str">
        <f>"Trad IRN"</f>
        <v>Trad IRN</v>
      </c>
      <c r="W5875">
        <v>15</v>
      </c>
      <c r="X5875" t="s">
        <v>47</v>
      </c>
      <c r="Z5875" t="s">
        <v>47</v>
      </c>
      <c r="AB5875" t="str">
        <f t="shared" si="583"/>
        <v>08</v>
      </c>
      <c r="AC5875" t="s">
        <v>48</v>
      </c>
      <c r="AD5875" t="s">
        <v>49</v>
      </c>
      <c r="AE5875" t="s">
        <v>50</v>
      </c>
      <c r="AF5875">
        <v>0</v>
      </c>
      <c r="AG5875" t="s">
        <v>51</v>
      </c>
      <c r="AH5875" t="str">
        <f>"Trad IRN"</f>
        <v>Trad IRN</v>
      </c>
      <c r="AI5875" t="str">
        <f>"Bldg IRN"</f>
        <v>Bldg IRN</v>
      </c>
      <c r="AJ5875" t="s">
        <v>48</v>
      </c>
      <c r="AK5875" t="s">
        <v>48</v>
      </c>
      <c r="AL5875" t="s">
        <v>53</v>
      </c>
      <c r="AM5875">
        <v>42.51</v>
      </c>
      <c r="AN5875">
        <v>1132.3</v>
      </c>
      <c r="AO5875">
        <v>15</v>
      </c>
    </row>
    <row r="5876" spans="1:41" x14ac:dyDescent="0.3">
      <c r="A5876" t="str">
        <f>"Trad IRN"</f>
        <v>Trad IRN</v>
      </c>
      <c r="B5876" t="str">
        <f>"Bldg IRN"</f>
        <v>Bldg IRN</v>
      </c>
      <c r="C5876" t="s">
        <v>41</v>
      </c>
      <c r="D5876" t="s">
        <v>3</v>
      </c>
      <c r="E5876" t="s">
        <v>80</v>
      </c>
      <c r="F5876" t="s">
        <v>81</v>
      </c>
      <c r="G5876" t="s">
        <v>82</v>
      </c>
      <c r="H5876" t="s">
        <v>83</v>
      </c>
      <c r="I5876" t="str">
        <f>"Trad IRN"</f>
        <v>Trad IRN</v>
      </c>
      <c r="J5876" t="s">
        <v>43</v>
      </c>
      <c r="K5876" t="s">
        <v>44</v>
      </c>
      <c r="L5876" t="s">
        <v>45</v>
      </c>
      <c r="M5876" t="s">
        <v>46</v>
      </c>
      <c r="N5876" t="str">
        <f>"10/17/2022"</f>
        <v>10/17/2022</v>
      </c>
      <c r="O5876" t="str">
        <f>"01/03/2023"</f>
        <v>01/03/2023</v>
      </c>
      <c r="P5876">
        <v>0.21761800000000001</v>
      </c>
      <c r="Q5876">
        <v>0.21761800000000001</v>
      </c>
      <c r="S5876">
        <v>0</v>
      </c>
      <c r="T5876">
        <v>0.21761800000000001</v>
      </c>
      <c r="U5876">
        <v>0</v>
      </c>
      <c r="V5876" t="str">
        <f>"Trad IRN"</f>
        <v>Trad IRN</v>
      </c>
      <c r="W5876">
        <v>85</v>
      </c>
      <c r="X5876" t="s">
        <v>47</v>
      </c>
      <c r="Z5876" t="s">
        <v>47</v>
      </c>
      <c r="AB5876" t="str">
        <f t="shared" si="583"/>
        <v>08</v>
      </c>
      <c r="AC5876" t="s">
        <v>48</v>
      </c>
      <c r="AD5876" t="s">
        <v>49</v>
      </c>
      <c r="AE5876" t="s">
        <v>50</v>
      </c>
      <c r="AF5876">
        <v>0</v>
      </c>
      <c r="AG5876" t="s">
        <v>56</v>
      </c>
      <c r="AH5876" t="str">
        <f>"Trad IRN"</f>
        <v>Trad IRN</v>
      </c>
      <c r="AI5876" t="str">
        <f>"Bldg IRN"</f>
        <v>Bldg IRN</v>
      </c>
      <c r="AJ5876" t="s">
        <v>48</v>
      </c>
      <c r="AK5876" t="s">
        <v>48</v>
      </c>
      <c r="AL5876" t="s">
        <v>53</v>
      </c>
      <c r="AM5876">
        <v>248.28</v>
      </c>
      <c r="AN5876">
        <v>1140.92</v>
      </c>
      <c r="AO5876">
        <v>15</v>
      </c>
    </row>
    <row r="5877" spans="1:41" x14ac:dyDescent="0.3">
      <c r="A5877" t="str">
        <f>"Trad IRN"</f>
        <v>Trad IRN</v>
      </c>
      <c r="B5877" t="str">
        <f>"Bldg IRN"</f>
        <v>Bldg IRN</v>
      </c>
      <c r="C5877" t="s">
        <v>41</v>
      </c>
      <c r="D5877" t="s">
        <v>3</v>
      </c>
      <c r="E5877" t="s">
        <v>80</v>
      </c>
      <c r="F5877" t="s">
        <v>81</v>
      </c>
      <c r="G5877" t="s">
        <v>82</v>
      </c>
      <c r="H5877" t="s">
        <v>83</v>
      </c>
      <c r="I5877" t="str">
        <f>"Trad IRN"</f>
        <v>Trad IRN</v>
      </c>
      <c r="J5877" t="s">
        <v>43</v>
      </c>
      <c r="K5877" t="s">
        <v>44</v>
      </c>
      <c r="L5877" t="s">
        <v>45</v>
      </c>
      <c r="M5877" t="s">
        <v>46</v>
      </c>
      <c r="N5877" t="str">
        <f>"08/18/2022"</f>
        <v>08/18/2022</v>
      </c>
      <c r="O5877" t="str">
        <f>"10/16/2022"</f>
        <v>10/16/2022</v>
      </c>
      <c r="P5877">
        <v>0.213389</v>
      </c>
      <c r="Q5877">
        <v>0.213389</v>
      </c>
      <c r="S5877">
        <v>0</v>
      </c>
      <c r="T5877">
        <v>0.213389</v>
      </c>
      <c r="U5877">
        <v>0</v>
      </c>
      <c r="V5877" t="str">
        <f>"Trad IRN"</f>
        <v>Trad IRN</v>
      </c>
      <c r="W5877">
        <v>100</v>
      </c>
      <c r="X5877" t="s">
        <v>47</v>
      </c>
      <c r="Z5877" t="s">
        <v>47</v>
      </c>
      <c r="AB5877" t="str">
        <f t="shared" si="583"/>
        <v>08</v>
      </c>
      <c r="AC5877" t="s">
        <v>48</v>
      </c>
      <c r="AD5877" t="s">
        <v>49</v>
      </c>
      <c r="AE5877" t="s">
        <v>50</v>
      </c>
      <c r="AF5877">
        <v>0</v>
      </c>
      <c r="AG5877" t="s">
        <v>56</v>
      </c>
      <c r="AH5877" t="str">
        <f>"Trad IRN"</f>
        <v>Trad IRN</v>
      </c>
      <c r="AI5877" t="str">
        <f>"Bldg IRN"</f>
        <v>Bldg IRN</v>
      </c>
      <c r="AJ5877" t="s">
        <v>48</v>
      </c>
      <c r="AK5877" t="s">
        <v>48</v>
      </c>
      <c r="AL5877" t="s">
        <v>53</v>
      </c>
      <c r="AM5877">
        <v>243.46</v>
      </c>
      <c r="AN5877">
        <v>1140.92</v>
      </c>
      <c r="AO5877">
        <v>15</v>
      </c>
    </row>
    <row r="5878" spans="1:41" x14ac:dyDescent="0.3">
      <c r="A5878" t="str">
        <f>"Trad IRN"</f>
        <v>Trad IRN</v>
      </c>
      <c r="B5878" t="str">
        <f>"Bldg IRN"</f>
        <v>Bldg IRN</v>
      </c>
      <c r="C5878" t="s">
        <v>41</v>
      </c>
      <c r="D5878" t="s">
        <v>3</v>
      </c>
      <c r="E5878" t="s">
        <v>80</v>
      </c>
      <c r="F5878" t="s">
        <v>81</v>
      </c>
      <c r="G5878" t="s">
        <v>82</v>
      </c>
      <c r="H5878" t="s">
        <v>83</v>
      </c>
      <c r="I5878" t="str">
        <f>"Trad IRN"</f>
        <v>Trad IRN</v>
      </c>
      <c r="J5878" t="s">
        <v>43</v>
      </c>
      <c r="K5878" t="s">
        <v>44</v>
      </c>
      <c r="L5878" t="s">
        <v>45</v>
      </c>
      <c r="M5878" t="s">
        <v>46</v>
      </c>
      <c r="N5878" t="str">
        <f>"08/18/2022"</f>
        <v>08/18/2022</v>
      </c>
      <c r="O5878" t="str">
        <f>"12/31/2500"</f>
        <v>12/31/2500</v>
      </c>
      <c r="P5878">
        <v>1</v>
      </c>
      <c r="Q5878">
        <v>1</v>
      </c>
      <c r="S5878">
        <v>0</v>
      </c>
      <c r="T5878">
        <v>1</v>
      </c>
      <c r="U5878">
        <v>0</v>
      </c>
      <c r="V5878" t="str">
        <f>"Trad IRN"</f>
        <v>Trad IRN</v>
      </c>
      <c r="W5878">
        <v>100</v>
      </c>
      <c r="X5878" t="s">
        <v>47</v>
      </c>
      <c r="Z5878" t="s">
        <v>47</v>
      </c>
      <c r="AB5878" t="str">
        <f t="shared" si="583"/>
        <v>08</v>
      </c>
      <c r="AC5878" t="s">
        <v>48</v>
      </c>
      <c r="AD5878" t="s">
        <v>49</v>
      </c>
      <c r="AE5878" t="s">
        <v>50</v>
      </c>
      <c r="AF5878">
        <v>2</v>
      </c>
      <c r="AG5878" t="s">
        <v>56</v>
      </c>
      <c r="AH5878" t="str">
        <f>"Trad IRN"</f>
        <v>Trad IRN</v>
      </c>
      <c r="AI5878" t="str">
        <f>"Bldg IRN"</f>
        <v>Bldg IRN</v>
      </c>
      <c r="AJ5878" t="s">
        <v>48</v>
      </c>
      <c r="AK5878" t="s">
        <v>48</v>
      </c>
      <c r="AL5878" t="s">
        <v>53</v>
      </c>
      <c r="AM5878">
        <v>1140.92</v>
      </c>
      <c r="AN5878">
        <v>1140.92</v>
      </c>
      <c r="AO5878">
        <v>15</v>
      </c>
    </row>
    <row r="5879" spans="1:41" x14ac:dyDescent="0.3">
      <c r="A5879" t="str">
        <f>"Trad IRN"</f>
        <v>Trad IRN</v>
      </c>
      <c r="B5879" t="str">
        <f>"Bldg IRN"</f>
        <v>Bldg IRN</v>
      </c>
      <c r="C5879" t="s">
        <v>41</v>
      </c>
      <c r="D5879" t="s">
        <v>3</v>
      </c>
      <c r="E5879" t="s">
        <v>80</v>
      </c>
      <c r="F5879" t="s">
        <v>81</v>
      </c>
      <c r="G5879" t="s">
        <v>82</v>
      </c>
      <c r="H5879" t="s">
        <v>83</v>
      </c>
      <c r="I5879" t="str">
        <f>"Trad IRN"</f>
        <v>Trad IRN</v>
      </c>
      <c r="J5879" t="s">
        <v>43</v>
      </c>
      <c r="K5879" t="s">
        <v>44</v>
      </c>
      <c r="L5879" t="s">
        <v>45</v>
      </c>
      <c r="M5879" t="s">
        <v>46</v>
      </c>
      <c r="N5879" t="str">
        <f>"08/18/2022"</f>
        <v>08/18/2022</v>
      </c>
      <c r="O5879" t="str">
        <f>"10/14/2022"</f>
        <v>10/14/2022</v>
      </c>
      <c r="P5879">
        <v>0.18138099999999999</v>
      </c>
      <c r="Q5879">
        <v>0.18138099999999999</v>
      </c>
      <c r="S5879">
        <v>0</v>
      </c>
      <c r="T5879">
        <v>0.18138099999999999</v>
      </c>
      <c r="U5879">
        <v>0</v>
      </c>
      <c r="V5879" t="str">
        <f>"Trad IRN"</f>
        <v>Trad IRN</v>
      </c>
      <c r="W5879">
        <v>85</v>
      </c>
      <c r="X5879" t="s">
        <v>47</v>
      </c>
      <c r="Z5879" t="s">
        <v>47</v>
      </c>
      <c r="AB5879" t="str">
        <f t="shared" si="583"/>
        <v>08</v>
      </c>
      <c r="AC5879" t="s">
        <v>48</v>
      </c>
      <c r="AD5879" t="s">
        <v>49</v>
      </c>
      <c r="AE5879" t="s">
        <v>55</v>
      </c>
      <c r="AF5879">
        <v>0</v>
      </c>
      <c r="AG5879" t="s">
        <v>56</v>
      </c>
      <c r="AH5879" t="str">
        <f>"Trad IRN"</f>
        <v>Trad IRN</v>
      </c>
      <c r="AI5879" t="str">
        <f>"Bldg IRN"</f>
        <v>Bldg IRN</v>
      </c>
      <c r="AJ5879" t="s">
        <v>48</v>
      </c>
      <c r="AK5879" t="s">
        <v>48</v>
      </c>
      <c r="AL5879" t="s">
        <v>53</v>
      </c>
      <c r="AM5879">
        <v>206.94</v>
      </c>
      <c r="AN5879">
        <v>1140.92</v>
      </c>
      <c r="AO5879">
        <v>15</v>
      </c>
    </row>
    <row r="5880" spans="1:41" x14ac:dyDescent="0.3">
      <c r="A5880" t="str">
        <f>"Trad IRN"</f>
        <v>Trad IRN</v>
      </c>
      <c r="B5880" t="str">
        <f>"Bldg IRN"</f>
        <v>Bldg IRN</v>
      </c>
      <c r="C5880" t="s">
        <v>41</v>
      </c>
      <c r="D5880" t="s">
        <v>3</v>
      </c>
      <c r="E5880" t="s">
        <v>80</v>
      </c>
      <c r="F5880" t="s">
        <v>81</v>
      </c>
      <c r="G5880" t="s">
        <v>82</v>
      </c>
      <c r="H5880" t="s">
        <v>83</v>
      </c>
      <c r="I5880" t="str">
        <f>"Trad IRN"</f>
        <v>Trad IRN</v>
      </c>
      <c r="J5880" t="s">
        <v>43</v>
      </c>
      <c r="K5880" t="s">
        <v>44</v>
      </c>
      <c r="L5880" t="s">
        <v>45</v>
      </c>
      <c r="M5880" t="s">
        <v>46</v>
      </c>
      <c r="N5880" t="str">
        <f>"10/15/2022"</f>
        <v>10/15/2022</v>
      </c>
      <c r="O5880" t="str">
        <f>"12/31/2500"</f>
        <v>12/31/2500</v>
      </c>
      <c r="P5880">
        <v>0.78661099999999995</v>
      </c>
      <c r="Q5880">
        <v>0.78661099999999995</v>
      </c>
      <c r="S5880">
        <v>0</v>
      </c>
      <c r="T5880">
        <v>0.78661099999999995</v>
      </c>
      <c r="U5880">
        <v>0</v>
      </c>
      <c r="V5880" t="str">
        <f>"Trad IRN"</f>
        <v>Trad IRN</v>
      </c>
      <c r="W5880">
        <v>100</v>
      </c>
      <c r="X5880" t="s">
        <v>47</v>
      </c>
      <c r="Z5880" t="s">
        <v>47</v>
      </c>
      <c r="AB5880" t="str">
        <f t="shared" si="583"/>
        <v>08</v>
      </c>
      <c r="AC5880" t="s">
        <v>48</v>
      </c>
      <c r="AD5880" t="s">
        <v>49</v>
      </c>
      <c r="AE5880" t="s">
        <v>55</v>
      </c>
      <c r="AF5880">
        <v>0</v>
      </c>
      <c r="AG5880" t="s">
        <v>56</v>
      </c>
      <c r="AH5880" t="str">
        <f>"Trad IRN"</f>
        <v>Trad IRN</v>
      </c>
      <c r="AI5880" t="str">
        <f>"Bldg IRN"</f>
        <v>Bldg IRN</v>
      </c>
      <c r="AJ5880" t="s">
        <v>48</v>
      </c>
      <c r="AK5880" t="s">
        <v>48</v>
      </c>
      <c r="AL5880" t="s">
        <v>53</v>
      </c>
      <c r="AM5880">
        <v>897.46</v>
      </c>
      <c r="AN5880">
        <v>1140.92</v>
      </c>
      <c r="AO5880">
        <v>15</v>
      </c>
    </row>
    <row r="5881" spans="1:41" x14ac:dyDescent="0.3">
      <c r="A5881" t="str">
        <f>"Trad IRN"</f>
        <v>Trad IRN</v>
      </c>
      <c r="B5881" t="str">
        <f>"Bldg IRN"</f>
        <v>Bldg IRN</v>
      </c>
      <c r="C5881" t="s">
        <v>41</v>
      </c>
      <c r="D5881" t="s">
        <v>3</v>
      </c>
      <c r="E5881" t="s">
        <v>80</v>
      </c>
      <c r="F5881" t="s">
        <v>81</v>
      </c>
      <c r="G5881" t="s">
        <v>82</v>
      </c>
      <c r="H5881" t="s">
        <v>83</v>
      </c>
      <c r="I5881" t="s">
        <v>8</v>
      </c>
      <c r="J5881" t="s">
        <v>43</v>
      </c>
      <c r="K5881" t="s">
        <v>44</v>
      </c>
      <c r="L5881" t="s">
        <v>45</v>
      </c>
      <c r="M5881" t="s">
        <v>46</v>
      </c>
      <c r="N5881" t="str">
        <f>"08/18/2022"</f>
        <v>08/18/2022</v>
      </c>
      <c r="O5881" t="str">
        <f>"10/13/2022"</f>
        <v>10/13/2022</v>
      </c>
      <c r="P5881">
        <v>3.2007000000000001E-2</v>
      </c>
      <c r="Q5881">
        <v>3.2007000000000001E-2</v>
      </c>
      <c r="S5881">
        <v>0</v>
      </c>
      <c r="T5881">
        <v>1.9473000000000001E-2</v>
      </c>
      <c r="U5881">
        <v>1.2534E-2</v>
      </c>
      <c r="V5881" t="str">
        <f>"Trad IRN"</f>
        <v>Trad IRN</v>
      </c>
      <c r="W5881">
        <v>15</v>
      </c>
      <c r="X5881" t="s">
        <v>47</v>
      </c>
      <c r="Z5881" t="s">
        <v>47</v>
      </c>
      <c r="AB5881" t="str">
        <f t="shared" si="583"/>
        <v>08</v>
      </c>
      <c r="AC5881" t="s">
        <v>48</v>
      </c>
      <c r="AD5881" t="s">
        <v>49</v>
      </c>
      <c r="AE5881" t="s">
        <v>55</v>
      </c>
      <c r="AF5881">
        <v>0</v>
      </c>
      <c r="AG5881" t="s">
        <v>51</v>
      </c>
      <c r="AH5881" t="str">
        <f>"Trad IRN"</f>
        <v>Trad IRN</v>
      </c>
      <c r="AI5881" t="str">
        <f>"Bldg IRN"</f>
        <v>Bldg IRN</v>
      </c>
      <c r="AJ5881" t="s">
        <v>48</v>
      </c>
      <c r="AK5881" t="s">
        <v>48</v>
      </c>
      <c r="AL5881" t="s">
        <v>53</v>
      </c>
      <c r="AM5881">
        <v>36.24</v>
      </c>
      <c r="AN5881">
        <v>1132.3</v>
      </c>
      <c r="AO5881">
        <v>15</v>
      </c>
    </row>
    <row r="5882" spans="1:41" x14ac:dyDescent="0.3">
      <c r="A5882" t="str">
        <f>"Trad IRN"</f>
        <v>Trad IRN</v>
      </c>
      <c r="B5882" t="str">
        <f>"Bldg IRN"</f>
        <v>Bldg IRN</v>
      </c>
      <c r="C5882" t="s">
        <v>41</v>
      </c>
      <c r="D5882" t="s">
        <v>3</v>
      </c>
      <c r="E5882" t="s">
        <v>80</v>
      </c>
      <c r="F5882" t="s">
        <v>81</v>
      </c>
      <c r="G5882" t="s">
        <v>82</v>
      </c>
      <c r="H5882" t="s">
        <v>83</v>
      </c>
      <c r="I5882" t="str">
        <f>"Trad IRN"</f>
        <v>Trad IRN</v>
      </c>
      <c r="J5882" t="s">
        <v>43</v>
      </c>
      <c r="K5882" t="s">
        <v>44</v>
      </c>
      <c r="L5882" t="s">
        <v>45</v>
      </c>
      <c r="M5882" t="s">
        <v>46</v>
      </c>
      <c r="N5882" t="str">
        <f>"08/18/2022"</f>
        <v>08/18/2022</v>
      </c>
      <c r="O5882" t="str">
        <f>"10/14/2022"</f>
        <v>10/14/2022</v>
      </c>
      <c r="P5882">
        <v>0.18138099999999999</v>
      </c>
      <c r="Q5882">
        <v>0.18138099999999999</v>
      </c>
      <c r="S5882">
        <v>0</v>
      </c>
      <c r="T5882">
        <v>0.18138099999999999</v>
      </c>
      <c r="U5882">
        <v>0</v>
      </c>
      <c r="V5882" t="str">
        <f>"Trad IRN"</f>
        <v>Trad IRN</v>
      </c>
      <c r="W5882">
        <v>85</v>
      </c>
      <c r="X5882" t="s">
        <v>47</v>
      </c>
      <c r="Z5882" t="s">
        <v>47</v>
      </c>
      <c r="AB5882" t="str">
        <f t="shared" si="583"/>
        <v>08</v>
      </c>
      <c r="AC5882" t="s">
        <v>48</v>
      </c>
      <c r="AD5882" t="s">
        <v>49</v>
      </c>
      <c r="AE5882" t="s">
        <v>50</v>
      </c>
      <c r="AF5882">
        <v>0</v>
      </c>
      <c r="AG5882" t="s">
        <v>56</v>
      </c>
      <c r="AH5882" t="str">
        <f>"Trad IRN"</f>
        <v>Trad IRN</v>
      </c>
      <c r="AI5882" t="str">
        <f>"Bldg IRN"</f>
        <v>Bldg IRN</v>
      </c>
      <c r="AJ5882" t="s">
        <v>48</v>
      </c>
      <c r="AK5882" t="s">
        <v>48</v>
      </c>
      <c r="AL5882" t="s">
        <v>53</v>
      </c>
      <c r="AM5882">
        <v>206.94</v>
      </c>
      <c r="AN5882">
        <v>1140.92</v>
      </c>
      <c r="AO5882">
        <v>15</v>
      </c>
    </row>
    <row r="5883" spans="1:41" x14ac:dyDescent="0.3">
      <c r="A5883" t="str">
        <f>"Trad IRN"</f>
        <v>Trad IRN</v>
      </c>
      <c r="B5883" t="str">
        <f>"Bldg IRN"</f>
        <v>Bldg IRN</v>
      </c>
      <c r="C5883" t="s">
        <v>41</v>
      </c>
      <c r="D5883" t="s">
        <v>3</v>
      </c>
      <c r="E5883" t="s">
        <v>80</v>
      </c>
      <c r="F5883" t="s">
        <v>81</v>
      </c>
      <c r="G5883" t="s">
        <v>82</v>
      </c>
      <c r="H5883" t="s">
        <v>83</v>
      </c>
      <c r="I5883" t="str">
        <f>"Trad IRN"</f>
        <v>Trad IRN</v>
      </c>
      <c r="J5883" t="s">
        <v>43</v>
      </c>
      <c r="K5883" t="s">
        <v>44</v>
      </c>
      <c r="L5883" t="s">
        <v>45</v>
      </c>
      <c r="M5883" t="s">
        <v>46</v>
      </c>
      <c r="N5883" t="str">
        <f>"10/15/2022"</f>
        <v>10/15/2022</v>
      </c>
      <c r="O5883" t="str">
        <f>"12/31/2500"</f>
        <v>12/31/2500</v>
      </c>
      <c r="P5883">
        <v>0.78661099999999995</v>
      </c>
      <c r="Q5883">
        <v>0.78661099999999995</v>
      </c>
      <c r="S5883">
        <v>0</v>
      </c>
      <c r="T5883">
        <v>0.78661099999999995</v>
      </c>
      <c r="U5883">
        <v>0</v>
      </c>
      <c r="V5883" t="str">
        <f>"Trad IRN"</f>
        <v>Trad IRN</v>
      </c>
      <c r="W5883">
        <v>100</v>
      </c>
      <c r="X5883" t="s">
        <v>47</v>
      </c>
      <c r="Z5883" t="s">
        <v>47</v>
      </c>
      <c r="AB5883" t="str">
        <f t="shared" si="583"/>
        <v>08</v>
      </c>
      <c r="AC5883" t="s">
        <v>48</v>
      </c>
      <c r="AD5883" t="s">
        <v>49</v>
      </c>
      <c r="AE5883" t="s">
        <v>50</v>
      </c>
      <c r="AF5883">
        <v>0</v>
      </c>
      <c r="AG5883" t="s">
        <v>56</v>
      </c>
      <c r="AH5883" t="str">
        <f>"Trad IRN"</f>
        <v>Trad IRN</v>
      </c>
      <c r="AI5883" t="str">
        <f>"Bldg IRN"</f>
        <v>Bldg IRN</v>
      </c>
      <c r="AJ5883" t="s">
        <v>48</v>
      </c>
      <c r="AK5883" t="s">
        <v>48</v>
      </c>
      <c r="AL5883" t="s">
        <v>53</v>
      </c>
      <c r="AM5883">
        <v>897.46</v>
      </c>
      <c r="AN5883">
        <v>1140.92</v>
      </c>
      <c r="AO5883">
        <v>15</v>
      </c>
    </row>
    <row r="5884" spans="1:41" x14ac:dyDescent="0.3">
      <c r="A5884" t="str">
        <f>"Trad IRN"</f>
        <v>Trad IRN</v>
      </c>
      <c r="B5884" t="str">
        <f>"Bldg IRN"</f>
        <v>Bldg IRN</v>
      </c>
      <c r="C5884" t="s">
        <v>41</v>
      </c>
      <c r="D5884" t="s">
        <v>3</v>
      </c>
      <c r="E5884" t="s">
        <v>80</v>
      </c>
      <c r="F5884" t="s">
        <v>81</v>
      </c>
      <c r="G5884" t="s">
        <v>82</v>
      </c>
      <c r="H5884" t="s">
        <v>83</v>
      </c>
      <c r="I5884" t="s">
        <v>8</v>
      </c>
      <c r="J5884" t="s">
        <v>43</v>
      </c>
      <c r="K5884" t="s">
        <v>44</v>
      </c>
      <c r="L5884" t="s">
        <v>45</v>
      </c>
      <c r="M5884" t="s">
        <v>46</v>
      </c>
      <c r="N5884" t="str">
        <f t="shared" ref="N5884:N5889" si="584">"08/18/2022"</f>
        <v>08/18/2022</v>
      </c>
      <c r="O5884" t="str">
        <f>"10/13/2022"</f>
        <v>10/13/2022</v>
      </c>
      <c r="P5884">
        <v>3.2007000000000001E-2</v>
      </c>
      <c r="Q5884">
        <v>3.2007000000000001E-2</v>
      </c>
      <c r="S5884">
        <v>0</v>
      </c>
      <c r="T5884">
        <v>1.9473000000000001E-2</v>
      </c>
      <c r="U5884">
        <v>1.2534E-2</v>
      </c>
      <c r="V5884" t="str">
        <f>"Trad IRN"</f>
        <v>Trad IRN</v>
      </c>
      <c r="W5884">
        <v>15</v>
      </c>
      <c r="X5884" t="s">
        <v>47</v>
      </c>
      <c r="Z5884" t="s">
        <v>47</v>
      </c>
      <c r="AB5884" t="str">
        <f t="shared" si="583"/>
        <v>08</v>
      </c>
      <c r="AC5884" t="s">
        <v>48</v>
      </c>
      <c r="AD5884" t="s">
        <v>49</v>
      </c>
      <c r="AE5884" t="s">
        <v>50</v>
      </c>
      <c r="AF5884">
        <v>0</v>
      </c>
      <c r="AG5884" t="s">
        <v>51</v>
      </c>
      <c r="AH5884" t="str">
        <f>"Trad IRN"</f>
        <v>Trad IRN</v>
      </c>
      <c r="AI5884" t="str">
        <f>"Bldg IRN"</f>
        <v>Bldg IRN</v>
      </c>
      <c r="AJ5884" t="s">
        <v>48</v>
      </c>
      <c r="AK5884" t="s">
        <v>48</v>
      </c>
      <c r="AL5884" t="s">
        <v>53</v>
      </c>
      <c r="AM5884">
        <v>36.24</v>
      </c>
      <c r="AN5884">
        <v>1132.3</v>
      </c>
      <c r="AO5884">
        <v>15</v>
      </c>
    </row>
    <row r="5885" spans="1:41" x14ac:dyDescent="0.3">
      <c r="A5885" t="str">
        <f>"Trad IRN"</f>
        <v>Trad IRN</v>
      </c>
      <c r="B5885" t="str">
        <f>"Bldg IRN"</f>
        <v>Bldg IRN</v>
      </c>
      <c r="C5885" t="s">
        <v>41</v>
      </c>
      <c r="D5885" t="s">
        <v>3</v>
      </c>
      <c r="E5885" t="s">
        <v>80</v>
      </c>
      <c r="F5885" t="s">
        <v>81</v>
      </c>
      <c r="G5885" t="s">
        <v>82</v>
      </c>
      <c r="H5885" t="s">
        <v>83</v>
      </c>
      <c r="I5885" t="str">
        <f>"Trad IRN"</f>
        <v>Trad IRN</v>
      </c>
      <c r="J5885" t="s">
        <v>43</v>
      </c>
      <c r="K5885" t="s">
        <v>44</v>
      </c>
      <c r="L5885" t="s">
        <v>45</v>
      </c>
      <c r="M5885" t="s">
        <v>46</v>
      </c>
      <c r="N5885" t="str">
        <f t="shared" si="584"/>
        <v>08/18/2022</v>
      </c>
      <c r="O5885" t="str">
        <f>"12/31/2500"</f>
        <v>12/31/2500</v>
      </c>
      <c r="P5885">
        <v>1</v>
      </c>
      <c r="Q5885">
        <v>1</v>
      </c>
      <c r="S5885">
        <v>0</v>
      </c>
      <c r="T5885">
        <v>1</v>
      </c>
      <c r="U5885">
        <v>0</v>
      </c>
      <c r="V5885" t="str">
        <f>"Trad IRN"</f>
        <v>Trad IRN</v>
      </c>
      <c r="W5885">
        <v>100</v>
      </c>
      <c r="X5885" t="s">
        <v>47</v>
      </c>
      <c r="Z5885" t="s">
        <v>47</v>
      </c>
      <c r="AB5885" t="str">
        <f>"06"</f>
        <v>06</v>
      </c>
      <c r="AC5885" t="s">
        <v>48</v>
      </c>
      <c r="AD5885" t="s">
        <v>49</v>
      </c>
      <c r="AE5885" t="s">
        <v>50</v>
      </c>
      <c r="AF5885">
        <v>0</v>
      </c>
      <c r="AG5885" t="s">
        <v>56</v>
      </c>
      <c r="AH5885" t="str">
        <f>"Trad IRN"</f>
        <v>Trad IRN</v>
      </c>
      <c r="AI5885" t="str">
        <f>"Bldg IRN"</f>
        <v>Bldg IRN</v>
      </c>
      <c r="AJ5885" t="s">
        <v>48</v>
      </c>
      <c r="AK5885" t="s">
        <v>48</v>
      </c>
      <c r="AL5885" t="s">
        <v>53</v>
      </c>
      <c r="AM5885">
        <v>1140.92</v>
      </c>
      <c r="AN5885">
        <v>1140.92</v>
      </c>
      <c r="AO5885">
        <v>15</v>
      </c>
    </row>
    <row r="5886" spans="1:41" x14ac:dyDescent="0.3">
      <c r="A5886" t="str">
        <f>"Trad IRN"</f>
        <v>Trad IRN</v>
      </c>
      <c r="B5886" t="str">
        <f>"Bldg IRN"</f>
        <v>Bldg IRN</v>
      </c>
      <c r="C5886" t="s">
        <v>41</v>
      </c>
      <c r="D5886" t="s">
        <v>3</v>
      </c>
      <c r="E5886" t="s">
        <v>80</v>
      </c>
      <c r="F5886" t="s">
        <v>81</v>
      </c>
      <c r="G5886" t="s">
        <v>82</v>
      </c>
      <c r="H5886" t="s">
        <v>83</v>
      </c>
      <c r="I5886" t="str">
        <f>"Trad IRN"</f>
        <v>Trad IRN</v>
      </c>
      <c r="J5886" t="s">
        <v>43</v>
      </c>
      <c r="K5886" t="s">
        <v>44</v>
      </c>
      <c r="L5886" t="s">
        <v>45</v>
      </c>
      <c r="M5886" t="s">
        <v>46</v>
      </c>
      <c r="N5886" t="str">
        <f t="shared" si="584"/>
        <v>08/18/2022</v>
      </c>
      <c r="O5886" t="str">
        <f>"12/31/2500"</f>
        <v>12/31/2500</v>
      </c>
      <c r="P5886">
        <v>1</v>
      </c>
      <c r="Q5886">
        <v>1</v>
      </c>
      <c r="S5886">
        <v>0</v>
      </c>
      <c r="T5886">
        <v>1</v>
      </c>
      <c r="U5886">
        <v>0</v>
      </c>
      <c r="V5886" t="str">
        <f>"Trad IRN"</f>
        <v>Trad IRN</v>
      </c>
      <c r="W5886">
        <v>100</v>
      </c>
      <c r="X5886" t="s">
        <v>47</v>
      </c>
      <c r="Z5886" t="s">
        <v>47</v>
      </c>
      <c r="AB5886" t="str">
        <f>"07"</f>
        <v>07</v>
      </c>
      <c r="AC5886" t="s">
        <v>48</v>
      </c>
      <c r="AD5886" t="s">
        <v>49</v>
      </c>
      <c r="AE5886" t="s">
        <v>50</v>
      </c>
      <c r="AF5886">
        <v>0</v>
      </c>
      <c r="AG5886" t="s">
        <v>56</v>
      </c>
      <c r="AH5886" t="str">
        <f>"Trad IRN"</f>
        <v>Trad IRN</v>
      </c>
      <c r="AI5886" t="str">
        <f>"Bldg IRN"</f>
        <v>Bldg IRN</v>
      </c>
      <c r="AJ5886" t="s">
        <v>48</v>
      </c>
      <c r="AK5886" t="s">
        <v>48</v>
      </c>
      <c r="AL5886" t="s">
        <v>53</v>
      </c>
      <c r="AM5886">
        <v>1140.92</v>
      </c>
      <c r="AN5886">
        <v>1140.92</v>
      </c>
      <c r="AO5886">
        <v>15</v>
      </c>
    </row>
    <row r="5887" spans="1:41" x14ac:dyDescent="0.3">
      <c r="A5887" t="str">
        <f>"Trad IRN"</f>
        <v>Trad IRN</v>
      </c>
      <c r="B5887" t="str">
        <f>"Bldg IRN"</f>
        <v>Bldg IRN</v>
      </c>
      <c r="C5887" t="s">
        <v>41</v>
      </c>
      <c r="D5887" t="s">
        <v>3</v>
      </c>
      <c r="E5887" t="s">
        <v>80</v>
      </c>
      <c r="F5887" t="s">
        <v>81</v>
      </c>
      <c r="G5887" t="s">
        <v>82</v>
      </c>
      <c r="H5887" t="s">
        <v>83</v>
      </c>
      <c r="I5887" t="str">
        <f>"Trad IRN"</f>
        <v>Trad IRN</v>
      </c>
      <c r="J5887" t="s">
        <v>43</v>
      </c>
      <c r="K5887" t="s">
        <v>44</v>
      </c>
      <c r="L5887" t="s">
        <v>45</v>
      </c>
      <c r="M5887" t="s">
        <v>46</v>
      </c>
      <c r="N5887" t="str">
        <f t="shared" si="584"/>
        <v>08/18/2022</v>
      </c>
      <c r="O5887" t="str">
        <f>"12/31/2500"</f>
        <v>12/31/2500</v>
      </c>
      <c r="P5887">
        <v>1</v>
      </c>
      <c r="Q5887">
        <v>1</v>
      </c>
      <c r="S5887">
        <v>1</v>
      </c>
      <c r="T5887">
        <v>1</v>
      </c>
      <c r="U5887">
        <v>0</v>
      </c>
      <c r="V5887" t="str">
        <f>"Trad IRN"</f>
        <v>Trad IRN</v>
      </c>
      <c r="W5887">
        <v>100</v>
      </c>
      <c r="X5887" t="s">
        <v>47</v>
      </c>
      <c r="Z5887" t="s">
        <v>47</v>
      </c>
      <c r="AB5887" t="str">
        <f>"06"</f>
        <v>06</v>
      </c>
      <c r="AC5887" t="s">
        <v>48</v>
      </c>
      <c r="AD5887" t="s">
        <v>49</v>
      </c>
      <c r="AE5887" t="s">
        <v>50</v>
      </c>
      <c r="AF5887">
        <v>0</v>
      </c>
      <c r="AG5887" t="s">
        <v>56</v>
      </c>
      <c r="AH5887" t="str">
        <f>"Trad IRN"</f>
        <v>Trad IRN</v>
      </c>
      <c r="AI5887" t="str">
        <f>"Bldg IRN"</f>
        <v>Bldg IRN</v>
      </c>
      <c r="AJ5887" t="s">
        <v>48</v>
      </c>
      <c r="AK5887" t="s">
        <v>48</v>
      </c>
      <c r="AL5887" t="s">
        <v>53</v>
      </c>
      <c r="AM5887">
        <v>1140.92</v>
      </c>
      <c r="AN5887">
        <v>1140.92</v>
      </c>
      <c r="AO5887">
        <v>15</v>
      </c>
    </row>
    <row r="5888" spans="1:41" x14ac:dyDescent="0.3">
      <c r="A5888" t="str">
        <f>"Trad IRN"</f>
        <v>Trad IRN</v>
      </c>
      <c r="B5888" t="str">
        <f>"Bldg IRN"</f>
        <v>Bldg IRN</v>
      </c>
      <c r="C5888" t="s">
        <v>41</v>
      </c>
      <c r="D5888" t="s">
        <v>3</v>
      </c>
      <c r="E5888" t="s">
        <v>80</v>
      </c>
      <c r="F5888" t="s">
        <v>81</v>
      </c>
      <c r="G5888" t="s">
        <v>82</v>
      </c>
      <c r="H5888" t="s">
        <v>83</v>
      </c>
      <c r="I5888" t="str">
        <f>"Trad IRN"</f>
        <v>Trad IRN</v>
      </c>
      <c r="J5888" t="s">
        <v>43</v>
      </c>
      <c r="K5888" t="s">
        <v>44</v>
      </c>
      <c r="L5888" t="s">
        <v>45</v>
      </c>
      <c r="M5888" t="s">
        <v>46</v>
      </c>
      <c r="N5888" t="str">
        <f t="shared" si="584"/>
        <v>08/18/2022</v>
      </c>
      <c r="O5888" t="str">
        <f>"12/31/2500"</f>
        <v>12/31/2500</v>
      </c>
      <c r="P5888">
        <v>1</v>
      </c>
      <c r="Q5888">
        <v>1</v>
      </c>
      <c r="S5888">
        <v>1</v>
      </c>
      <c r="T5888">
        <v>1</v>
      </c>
      <c r="U5888">
        <v>0</v>
      </c>
      <c r="V5888" t="str">
        <f>"Trad IRN"</f>
        <v>Trad IRN</v>
      </c>
      <c r="W5888">
        <v>100</v>
      </c>
      <c r="X5888" t="s">
        <v>47</v>
      </c>
      <c r="Z5888" t="s">
        <v>47</v>
      </c>
      <c r="AB5888" t="str">
        <f>"06"</f>
        <v>06</v>
      </c>
      <c r="AC5888" t="s">
        <v>48</v>
      </c>
      <c r="AD5888" t="s">
        <v>49</v>
      </c>
      <c r="AE5888" t="s">
        <v>50</v>
      </c>
      <c r="AF5888">
        <v>0</v>
      </c>
      <c r="AG5888" t="s">
        <v>56</v>
      </c>
      <c r="AH5888" t="str">
        <f>"Trad IRN"</f>
        <v>Trad IRN</v>
      </c>
      <c r="AI5888" t="str">
        <f>"Bldg IRN"</f>
        <v>Bldg IRN</v>
      </c>
      <c r="AJ5888" t="s">
        <v>48</v>
      </c>
      <c r="AK5888" t="s">
        <v>48</v>
      </c>
      <c r="AL5888" t="s">
        <v>53</v>
      </c>
      <c r="AM5888">
        <v>1140.92</v>
      </c>
      <c r="AN5888">
        <v>1140.92</v>
      </c>
      <c r="AO5888">
        <v>15</v>
      </c>
    </row>
    <row r="5889" spans="1:41" x14ac:dyDescent="0.3">
      <c r="A5889" t="str">
        <f>"Trad IRN"</f>
        <v>Trad IRN</v>
      </c>
      <c r="B5889" t="str">
        <f>"Bldg IRN"</f>
        <v>Bldg IRN</v>
      </c>
      <c r="C5889" t="s">
        <v>41</v>
      </c>
      <c r="D5889" t="s">
        <v>3</v>
      </c>
      <c r="E5889" t="s">
        <v>80</v>
      </c>
      <c r="F5889" t="s">
        <v>81</v>
      </c>
      <c r="G5889" t="s">
        <v>82</v>
      </c>
      <c r="H5889" t="s">
        <v>83</v>
      </c>
      <c r="I5889" t="str">
        <f>"Trad IRN"</f>
        <v>Trad IRN</v>
      </c>
      <c r="J5889" t="s">
        <v>43</v>
      </c>
      <c r="K5889" t="s">
        <v>44</v>
      </c>
      <c r="L5889" t="s">
        <v>45</v>
      </c>
      <c r="M5889" t="s">
        <v>46</v>
      </c>
      <c r="N5889" t="str">
        <f t="shared" si="584"/>
        <v>08/18/2022</v>
      </c>
      <c r="O5889" t="str">
        <f>"10/16/2022"</f>
        <v>10/16/2022</v>
      </c>
      <c r="P5889">
        <v>0.213389</v>
      </c>
      <c r="Q5889">
        <v>0.213389</v>
      </c>
      <c r="S5889">
        <v>0.213389</v>
      </c>
      <c r="T5889">
        <v>0.213389</v>
      </c>
      <c r="U5889">
        <v>0</v>
      </c>
      <c r="V5889" t="str">
        <f>"Trad IRN"</f>
        <v>Trad IRN</v>
      </c>
      <c r="W5889">
        <v>100</v>
      </c>
      <c r="X5889" t="s">
        <v>47</v>
      </c>
      <c r="Z5889" t="s">
        <v>47</v>
      </c>
      <c r="AB5889" t="str">
        <f t="shared" ref="AB5889:AB5894" si="585">"08"</f>
        <v>08</v>
      </c>
      <c r="AC5889" t="s">
        <v>48</v>
      </c>
      <c r="AD5889" t="s">
        <v>49</v>
      </c>
      <c r="AE5889" t="s">
        <v>55</v>
      </c>
      <c r="AF5889">
        <v>0</v>
      </c>
      <c r="AG5889" t="s">
        <v>56</v>
      </c>
      <c r="AH5889" t="str">
        <f>"Trad IRN"</f>
        <v>Trad IRN</v>
      </c>
      <c r="AI5889" t="str">
        <f>"Bldg IRN"</f>
        <v>Bldg IRN</v>
      </c>
      <c r="AJ5889" t="s">
        <v>48</v>
      </c>
      <c r="AK5889" t="s">
        <v>48</v>
      </c>
      <c r="AL5889" t="s">
        <v>53</v>
      </c>
      <c r="AM5889">
        <v>243.46</v>
      </c>
      <c r="AN5889">
        <v>1140.92</v>
      </c>
      <c r="AO5889">
        <v>15</v>
      </c>
    </row>
    <row r="5890" spans="1:41" x14ac:dyDescent="0.3">
      <c r="A5890" t="str">
        <f>"Trad IRN"</f>
        <v>Trad IRN</v>
      </c>
      <c r="B5890" t="str">
        <f>"Bldg IRN"</f>
        <v>Bldg IRN</v>
      </c>
      <c r="C5890" t="s">
        <v>41</v>
      </c>
      <c r="D5890" t="s">
        <v>3</v>
      </c>
      <c r="E5890" t="s">
        <v>80</v>
      </c>
      <c r="F5890" t="s">
        <v>81</v>
      </c>
      <c r="G5890" t="s">
        <v>82</v>
      </c>
      <c r="H5890" t="s">
        <v>83</v>
      </c>
      <c r="I5890" t="str">
        <f>"Trad IRN"</f>
        <v>Trad IRN</v>
      </c>
      <c r="J5890" t="s">
        <v>43</v>
      </c>
      <c r="K5890" t="s">
        <v>44</v>
      </c>
      <c r="L5890" t="s">
        <v>45</v>
      </c>
      <c r="M5890" t="s">
        <v>46</v>
      </c>
      <c r="N5890" t="str">
        <f>"10/17/2022"</f>
        <v>10/17/2022</v>
      </c>
      <c r="O5890" t="str">
        <f>"01/03/2023"</f>
        <v>01/03/2023</v>
      </c>
      <c r="P5890">
        <v>0.21761800000000001</v>
      </c>
      <c r="Q5890">
        <v>0.21761800000000001</v>
      </c>
      <c r="S5890">
        <v>0.21761800000000001</v>
      </c>
      <c r="T5890">
        <v>0.21761800000000001</v>
      </c>
      <c r="U5890">
        <v>0</v>
      </c>
      <c r="V5890" t="str">
        <f>"Trad IRN"</f>
        <v>Trad IRN</v>
      </c>
      <c r="W5890">
        <v>85</v>
      </c>
      <c r="X5890" t="s">
        <v>47</v>
      </c>
      <c r="Z5890" t="s">
        <v>47</v>
      </c>
      <c r="AB5890" t="str">
        <f t="shared" si="585"/>
        <v>08</v>
      </c>
      <c r="AC5890" t="s">
        <v>48</v>
      </c>
      <c r="AD5890" t="s">
        <v>49</v>
      </c>
      <c r="AE5890" t="s">
        <v>55</v>
      </c>
      <c r="AF5890">
        <v>0</v>
      </c>
      <c r="AG5890" t="s">
        <v>56</v>
      </c>
      <c r="AH5890" t="str">
        <f>"Trad IRN"</f>
        <v>Trad IRN</v>
      </c>
      <c r="AI5890" t="str">
        <f>"Bldg IRN"</f>
        <v>Bldg IRN</v>
      </c>
      <c r="AJ5890" t="s">
        <v>48</v>
      </c>
      <c r="AK5890" t="s">
        <v>48</v>
      </c>
      <c r="AL5890" t="s">
        <v>53</v>
      </c>
      <c r="AM5890">
        <v>248.28</v>
      </c>
      <c r="AN5890">
        <v>1140.92</v>
      </c>
      <c r="AO5890">
        <v>15</v>
      </c>
    </row>
    <row r="5891" spans="1:41" x14ac:dyDescent="0.3">
      <c r="A5891" t="str">
        <f>"Trad IRN"</f>
        <v>Trad IRN</v>
      </c>
      <c r="B5891" t="str">
        <f>"Bldg IRN"</f>
        <v>Bldg IRN</v>
      </c>
      <c r="C5891" t="s">
        <v>41</v>
      </c>
      <c r="D5891" t="s">
        <v>3</v>
      </c>
      <c r="E5891" t="s">
        <v>80</v>
      </c>
      <c r="F5891" t="s">
        <v>81</v>
      </c>
      <c r="G5891" t="s">
        <v>82</v>
      </c>
      <c r="H5891" t="s">
        <v>83</v>
      </c>
      <c r="I5891" t="s">
        <v>8</v>
      </c>
      <c r="J5891" t="s">
        <v>43</v>
      </c>
      <c r="K5891" t="s">
        <v>44</v>
      </c>
      <c r="L5891" t="s">
        <v>45</v>
      </c>
      <c r="M5891" t="s">
        <v>46</v>
      </c>
      <c r="N5891" t="str">
        <f>"10/17/2022"</f>
        <v>10/17/2022</v>
      </c>
      <c r="O5891" t="str">
        <f>"12/08/2022"</f>
        <v>12/08/2022</v>
      </c>
      <c r="P5891">
        <v>3.0623000000000001E-2</v>
      </c>
      <c r="Q5891">
        <v>3.0623000000000001E-2</v>
      </c>
      <c r="S5891">
        <v>0</v>
      </c>
      <c r="T5891">
        <v>1.8428E-2</v>
      </c>
      <c r="U5891">
        <v>1.2194999999999999E-2</v>
      </c>
      <c r="V5891" t="str">
        <f>"Trad IRN"</f>
        <v>Trad IRN</v>
      </c>
      <c r="W5891">
        <v>15</v>
      </c>
      <c r="X5891" t="s">
        <v>47</v>
      </c>
      <c r="Z5891" t="s">
        <v>47</v>
      </c>
      <c r="AB5891" t="str">
        <f t="shared" si="585"/>
        <v>08</v>
      </c>
      <c r="AC5891" t="s">
        <v>48</v>
      </c>
      <c r="AD5891" t="s">
        <v>49</v>
      </c>
      <c r="AE5891" t="s">
        <v>50</v>
      </c>
      <c r="AF5891">
        <v>0</v>
      </c>
      <c r="AG5891" t="s">
        <v>51</v>
      </c>
      <c r="AH5891" t="str">
        <f>"Trad IRN"</f>
        <v>Trad IRN</v>
      </c>
      <c r="AI5891" t="str">
        <f>"Bldg IRN"</f>
        <v>Bldg IRN</v>
      </c>
      <c r="AJ5891" t="s">
        <v>48</v>
      </c>
      <c r="AK5891" t="s">
        <v>48</v>
      </c>
      <c r="AL5891" t="s">
        <v>53</v>
      </c>
      <c r="AM5891">
        <v>34.67</v>
      </c>
      <c r="AN5891">
        <v>1132.3</v>
      </c>
      <c r="AO5891">
        <v>15</v>
      </c>
    </row>
    <row r="5892" spans="1:41" x14ac:dyDescent="0.3">
      <c r="A5892" t="str">
        <f>"Trad IRN"</f>
        <v>Trad IRN</v>
      </c>
      <c r="B5892" t="str">
        <f>"Bldg IRN"</f>
        <v>Bldg IRN</v>
      </c>
      <c r="C5892" t="s">
        <v>41</v>
      </c>
      <c r="D5892" t="s">
        <v>3</v>
      </c>
      <c r="E5892" t="s">
        <v>80</v>
      </c>
      <c r="F5892" t="s">
        <v>81</v>
      </c>
      <c r="G5892" t="s">
        <v>82</v>
      </c>
      <c r="H5892" t="s">
        <v>83</v>
      </c>
      <c r="I5892" t="s">
        <v>8</v>
      </c>
      <c r="J5892" t="s">
        <v>43</v>
      </c>
      <c r="K5892" t="s">
        <v>44</v>
      </c>
      <c r="L5892" t="s">
        <v>45</v>
      </c>
      <c r="M5892" t="s">
        <v>46</v>
      </c>
      <c r="N5892" t="str">
        <f>"12/09/2022"</f>
        <v>12/09/2022</v>
      </c>
      <c r="O5892" t="str">
        <f>"12/20/2022"</f>
        <v>12/20/2022</v>
      </c>
      <c r="P5892">
        <v>6.9199999999999999E-3</v>
      </c>
      <c r="Q5892">
        <v>6.9199999999999999E-3</v>
      </c>
      <c r="S5892">
        <v>0</v>
      </c>
      <c r="T5892">
        <v>4.2100000000000002E-3</v>
      </c>
      <c r="U5892">
        <v>2.7100000000000002E-3</v>
      </c>
      <c r="V5892" t="str">
        <f>"Trad IRN"</f>
        <v>Trad IRN</v>
      </c>
      <c r="W5892">
        <v>15</v>
      </c>
      <c r="X5892" t="s">
        <v>47</v>
      </c>
      <c r="Z5892" t="s">
        <v>47</v>
      </c>
      <c r="AB5892" t="str">
        <f t="shared" si="585"/>
        <v>08</v>
      </c>
      <c r="AC5892" t="s">
        <v>48</v>
      </c>
      <c r="AD5892" t="s">
        <v>49</v>
      </c>
      <c r="AE5892" t="s">
        <v>55</v>
      </c>
      <c r="AF5892">
        <v>0</v>
      </c>
      <c r="AG5892" t="s">
        <v>51</v>
      </c>
      <c r="AH5892" t="str">
        <f>"Trad IRN"</f>
        <v>Trad IRN</v>
      </c>
      <c r="AI5892" t="str">
        <f>"Bldg IRN"</f>
        <v>Bldg IRN</v>
      </c>
      <c r="AJ5892" t="s">
        <v>48</v>
      </c>
      <c r="AK5892" t="s">
        <v>48</v>
      </c>
      <c r="AL5892" t="s">
        <v>53</v>
      </c>
      <c r="AM5892">
        <v>7.84</v>
      </c>
      <c r="AN5892">
        <v>1132.3</v>
      </c>
      <c r="AO5892">
        <v>15</v>
      </c>
    </row>
    <row r="5893" spans="1:41" x14ac:dyDescent="0.3">
      <c r="A5893" t="str">
        <f>"Trad IRN"</f>
        <v>Trad IRN</v>
      </c>
      <c r="B5893" t="str">
        <f>"Bldg IRN"</f>
        <v>Bldg IRN</v>
      </c>
      <c r="C5893" t="s">
        <v>41</v>
      </c>
      <c r="D5893" t="s">
        <v>3</v>
      </c>
      <c r="E5893" t="s">
        <v>80</v>
      </c>
      <c r="F5893" t="s">
        <v>81</v>
      </c>
      <c r="G5893" t="s">
        <v>82</v>
      </c>
      <c r="H5893" t="s">
        <v>83</v>
      </c>
      <c r="I5893" t="str">
        <f>"Trad IRN"</f>
        <v>Trad IRN</v>
      </c>
      <c r="J5893" t="s">
        <v>43</v>
      </c>
      <c r="K5893" t="s">
        <v>44</v>
      </c>
      <c r="L5893" t="s">
        <v>45</v>
      </c>
      <c r="M5893" t="s">
        <v>46</v>
      </c>
      <c r="N5893" t="str">
        <f>"01/04/2023"</f>
        <v>01/04/2023</v>
      </c>
      <c r="O5893" t="str">
        <f>"12/31/2500"</f>
        <v>12/31/2500</v>
      </c>
      <c r="P5893">
        <v>0.53058899999999998</v>
      </c>
      <c r="Q5893">
        <v>0.53058899999999998</v>
      </c>
      <c r="S5893">
        <v>0.53058899999999998</v>
      </c>
      <c r="T5893">
        <v>0.53058899999999998</v>
      </c>
      <c r="U5893">
        <v>0</v>
      </c>
      <c r="V5893" t="str">
        <f>"Trad IRN"</f>
        <v>Trad IRN</v>
      </c>
      <c r="W5893">
        <v>100</v>
      </c>
      <c r="X5893" t="s">
        <v>47</v>
      </c>
      <c r="Z5893" t="s">
        <v>47</v>
      </c>
      <c r="AB5893" t="str">
        <f t="shared" si="585"/>
        <v>08</v>
      </c>
      <c r="AC5893" t="s">
        <v>48</v>
      </c>
      <c r="AD5893" t="s">
        <v>49</v>
      </c>
      <c r="AE5893" t="s">
        <v>55</v>
      </c>
      <c r="AF5893">
        <v>0</v>
      </c>
      <c r="AG5893" t="s">
        <v>56</v>
      </c>
      <c r="AH5893" t="str">
        <f>"Trad IRN"</f>
        <v>Trad IRN</v>
      </c>
      <c r="AI5893" t="str">
        <f>"Bldg IRN"</f>
        <v>Bldg IRN</v>
      </c>
      <c r="AJ5893" t="s">
        <v>48</v>
      </c>
      <c r="AK5893" t="s">
        <v>48</v>
      </c>
      <c r="AL5893" t="s">
        <v>53</v>
      </c>
      <c r="AM5893">
        <v>605.36</v>
      </c>
      <c r="AN5893">
        <v>1140.92</v>
      </c>
      <c r="AO5893">
        <v>15</v>
      </c>
    </row>
    <row r="5894" spans="1:41" x14ac:dyDescent="0.3">
      <c r="A5894" t="str">
        <f>"Trad IRN"</f>
        <v>Trad IRN</v>
      </c>
      <c r="B5894" t="str">
        <f>"Bldg IRN"</f>
        <v>Bldg IRN</v>
      </c>
      <c r="C5894" t="s">
        <v>41</v>
      </c>
      <c r="D5894" t="s">
        <v>3</v>
      </c>
      <c r="E5894" t="s">
        <v>80</v>
      </c>
      <c r="F5894" t="s">
        <v>81</v>
      </c>
      <c r="G5894" t="s">
        <v>82</v>
      </c>
      <c r="H5894" t="s">
        <v>83</v>
      </c>
      <c r="I5894" t="str">
        <f>"Trad IRN"</f>
        <v>Trad IRN</v>
      </c>
      <c r="J5894" t="s">
        <v>43</v>
      </c>
      <c r="K5894" t="s">
        <v>44</v>
      </c>
      <c r="L5894" t="s">
        <v>45</v>
      </c>
      <c r="M5894" t="s">
        <v>46</v>
      </c>
      <c r="N5894" t="str">
        <f>"08/18/2022"</f>
        <v>08/18/2022</v>
      </c>
      <c r="O5894" t="str">
        <f>"12/31/2500"</f>
        <v>12/31/2500</v>
      </c>
      <c r="P5894">
        <v>1</v>
      </c>
      <c r="Q5894">
        <v>1</v>
      </c>
      <c r="S5894">
        <v>1</v>
      </c>
      <c r="T5894">
        <v>1</v>
      </c>
      <c r="U5894">
        <v>0</v>
      </c>
      <c r="V5894" t="str">
        <f>"Trad IRN"</f>
        <v>Trad IRN</v>
      </c>
      <c r="W5894">
        <v>100</v>
      </c>
      <c r="X5894" t="s">
        <v>47</v>
      </c>
      <c r="Z5894" t="s">
        <v>47</v>
      </c>
      <c r="AB5894" t="str">
        <f t="shared" si="585"/>
        <v>08</v>
      </c>
      <c r="AC5894" t="s">
        <v>48</v>
      </c>
      <c r="AD5894" t="s">
        <v>49</v>
      </c>
      <c r="AE5894" t="s">
        <v>50</v>
      </c>
      <c r="AF5894">
        <v>0</v>
      </c>
      <c r="AG5894" t="s">
        <v>56</v>
      </c>
      <c r="AH5894" t="str">
        <f>"Trad IRN"</f>
        <v>Trad IRN</v>
      </c>
      <c r="AI5894" t="str">
        <f>"Bldg IRN"</f>
        <v>Bldg IRN</v>
      </c>
      <c r="AJ5894" t="s">
        <v>48</v>
      </c>
      <c r="AK5894" t="s">
        <v>48</v>
      </c>
      <c r="AL5894" t="s">
        <v>53</v>
      </c>
      <c r="AM5894">
        <v>1140.92</v>
      </c>
      <c r="AN5894">
        <v>1140.92</v>
      </c>
      <c r="AO5894">
        <v>15</v>
      </c>
    </row>
    <row r="5895" spans="1:41" x14ac:dyDescent="0.3">
      <c r="A5895" t="str">
        <f>"Trad IRN"</f>
        <v>Trad IRN</v>
      </c>
      <c r="B5895" t="str">
        <f>"Bldg IRN"</f>
        <v>Bldg IRN</v>
      </c>
      <c r="C5895" t="s">
        <v>41</v>
      </c>
      <c r="D5895" t="s">
        <v>3</v>
      </c>
      <c r="E5895" t="s">
        <v>80</v>
      </c>
      <c r="F5895" t="s">
        <v>81</v>
      </c>
      <c r="G5895" t="s">
        <v>82</v>
      </c>
      <c r="H5895" t="s">
        <v>83</v>
      </c>
      <c r="I5895" t="str">
        <f>"Trad IRN"</f>
        <v>Trad IRN</v>
      </c>
      <c r="J5895" t="s">
        <v>43</v>
      </c>
      <c r="K5895" t="s">
        <v>44</v>
      </c>
      <c r="L5895" t="s">
        <v>45</v>
      </c>
      <c r="M5895" t="s">
        <v>46</v>
      </c>
      <c r="N5895" t="str">
        <f>"08/18/2022"</f>
        <v>08/18/2022</v>
      </c>
      <c r="O5895" t="str">
        <f>"12/31/2500"</f>
        <v>12/31/2500</v>
      </c>
      <c r="P5895">
        <v>1</v>
      </c>
      <c r="Q5895">
        <v>1</v>
      </c>
      <c r="S5895">
        <v>1</v>
      </c>
      <c r="T5895">
        <v>1</v>
      </c>
      <c r="U5895">
        <v>0</v>
      </c>
      <c r="V5895" t="str">
        <f>"Trad IRN"</f>
        <v>Trad IRN</v>
      </c>
      <c r="W5895">
        <v>100</v>
      </c>
      <c r="X5895" t="s">
        <v>47</v>
      </c>
      <c r="Z5895" t="s">
        <v>47</v>
      </c>
      <c r="AB5895" t="str">
        <f>"07"</f>
        <v>07</v>
      </c>
      <c r="AC5895" t="s">
        <v>48</v>
      </c>
      <c r="AD5895" t="s">
        <v>49</v>
      </c>
      <c r="AE5895" t="s">
        <v>50</v>
      </c>
      <c r="AF5895">
        <v>0</v>
      </c>
      <c r="AG5895" t="s">
        <v>56</v>
      </c>
      <c r="AH5895" t="str">
        <f>"Trad IRN"</f>
        <v>Trad IRN</v>
      </c>
      <c r="AI5895" t="str">
        <f>"Bldg IRN"</f>
        <v>Bldg IRN</v>
      </c>
      <c r="AJ5895" t="s">
        <v>48</v>
      </c>
      <c r="AK5895" t="s">
        <v>48</v>
      </c>
      <c r="AL5895" t="s">
        <v>53</v>
      </c>
      <c r="AM5895">
        <v>1140.92</v>
      </c>
      <c r="AN5895">
        <v>1140.92</v>
      </c>
      <c r="AO5895">
        <v>15</v>
      </c>
    </row>
    <row r="5896" spans="1:41" x14ac:dyDescent="0.3">
      <c r="A5896" t="str">
        <f>"Trad IRN"</f>
        <v>Trad IRN</v>
      </c>
      <c r="B5896" t="str">
        <f>"Bldg IRN"</f>
        <v>Bldg IRN</v>
      </c>
      <c r="C5896" t="s">
        <v>41</v>
      </c>
      <c r="D5896" t="s">
        <v>3</v>
      </c>
      <c r="E5896" t="s">
        <v>80</v>
      </c>
      <c r="F5896" t="s">
        <v>81</v>
      </c>
      <c r="G5896" t="s">
        <v>82</v>
      </c>
      <c r="H5896" t="s">
        <v>83</v>
      </c>
      <c r="I5896" t="str">
        <f>"Trad IRN"</f>
        <v>Trad IRN</v>
      </c>
      <c r="J5896" t="s">
        <v>43</v>
      </c>
      <c r="K5896" t="s">
        <v>44</v>
      </c>
      <c r="L5896" t="s">
        <v>45</v>
      </c>
      <c r="M5896" t="s">
        <v>46</v>
      </c>
      <c r="N5896" t="str">
        <f>"08/18/2022"</f>
        <v>08/18/2022</v>
      </c>
      <c r="O5896" t="str">
        <f>"12/31/2500"</f>
        <v>12/31/2500</v>
      </c>
      <c r="P5896">
        <v>1</v>
      </c>
      <c r="Q5896">
        <v>1</v>
      </c>
      <c r="S5896">
        <v>0</v>
      </c>
      <c r="T5896">
        <v>1</v>
      </c>
      <c r="U5896">
        <v>0</v>
      </c>
      <c r="V5896" t="str">
        <f>"Trad IRN"</f>
        <v>Trad IRN</v>
      </c>
      <c r="W5896">
        <v>100</v>
      </c>
      <c r="X5896" t="s">
        <v>47</v>
      </c>
      <c r="Z5896" t="s">
        <v>47</v>
      </c>
      <c r="AB5896" t="str">
        <f>"06"</f>
        <v>06</v>
      </c>
      <c r="AC5896" t="s">
        <v>48</v>
      </c>
      <c r="AD5896" t="s">
        <v>49</v>
      </c>
      <c r="AE5896" t="s">
        <v>50</v>
      </c>
      <c r="AF5896">
        <v>0</v>
      </c>
      <c r="AG5896" t="s">
        <v>56</v>
      </c>
      <c r="AH5896" t="str">
        <f>"Trad IRN"</f>
        <v>Trad IRN</v>
      </c>
      <c r="AI5896" t="str">
        <f>"Bldg IRN"</f>
        <v>Bldg IRN</v>
      </c>
      <c r="AJ5896" t="s">
        <v>48</v>
      </c>
      <c r="AK5896" t="s">
        <v>48</v>
      </c>
      <c r="AL5896" t="s">
        <v>53</v>
      </c>
      <c r="AM5896">
        <v>1140.92</v>
      </c>
      <c r="AN5896">
        <v>1140.92</v>
      </c>
      <c r="AO5896">
        <v>15</v>
      </c>
    </row>
    <row r="5897" spans="1:41" x14ac:dyDescent="0.3">
      <c r="A5897" t="str">
        <f>"Trad IRN"</f>
        <v>Trad IRN</v>
      </c>
      <c r="B5897" t="str">
        <f>"Bldg IRN"</f>
        <v>Bldg IRN</v>
      </c>
      <c r="C5897" t="s">
        <v>41</v>
      </c>
      <c r="D5897" t="s">
        <v>3</v>
      </c>
      <c r="E5897" t="s">
        <v>80</v>
      </c>
      <c r="F5897" t="s">
        <v>81</v>
      </c>
      <c r="G5897" t="s">
        <v>82</v>
      </c>
      <c r="H5897" t="s">
        <v>83</v>
      </c>
      <c r="I5897" t="str">
        <f>"Trad IRN"</f>
        <v>Trad IRN</v>
      </c>
      <c r="J5897" t="s">
        <v>43</v>
      </c>
      <c r="K5897" t="s">
        <v>44</v>
      </c>
      <c r="L5897" t="s">
        <v>45</v>
      </c>
      <c r="M5897" t="s">
        <v>46</v>
      </c>
      <c r="N5897" t="str">
        <f>"10/15/2022"</f>
        <v>10/15/2022</v>
      </c>
      <c r="O5897" t="str">
        <f>"12/31/2500"</f>
        <v>12/31/2500</v>
      </c>
      <c r="P5897">
        <v>0.78661099999999995</v>
      </c>
      <c r="Q5897">
        <v>0.78661099999999995</v>
      </c>
      <c r="R5897">
        <v>0.78661099999999995</v>
      </c>
      <c r="S5897">
        <v>0</v>
      </c>
      <c r="T5897">
        <v>0.78661099999999995</v>
      </c>
      <c r="U5897">
        <v>0</v>
      </c>
      <c r="V5897" t="str">
        <f>"Trad IRN"</f>
        <v>Trad IRN</v>
      </c>
      <c r="W5897">
        <v>100</v>
      </c>
      <c r="X5897" t="s">
        <v>47</v>
      </c>
      <c r="Z5897" t="s">
        <v>47</v>
      </c>
      <c r="AB5897" t="str">
        <f>"08"</f>
        <v>08</v>
      </c>
      <c r="AC5897" t="str">
        <f>"15"</f>
        <v>15</v>
      </c>
      <c r="AD5897" t="str">
        <f>"2"</f>
        <v>2</v>
      </c>
      <c r="AE5897" t="s">
        <v>50</v>
      </c>
      <c r="AF5897">
        <v>0</v>
      </c>
      <c r="AG5897" t="s">
        <v>56</v>
      </c>
      <c r="AH5897" t="str">
        <f>"Trad IRN"</f>
        <v>Trad IRN</v>
      </c>
      <c r="AI5897" t="str">
        <f>"Bldg IRN"</f>
        <v>Bldg IRN</v>
      </c>
      <c r="AJ5897" t="s">
        <v>48</v>
      </c>
      <c r="AK5897" t="s">
        <v>48</v>
      </c>
      <c r="AL5897" t="s">
        <v>53</v>
      </c>
      <c r="AM5897">
        <v>897.46</v>
      </c>
      <c r="AN5897">
        <v>1140.92</v>
      </c>
      <c r="AO5897">
        <v>15</v>
      </c>
    </row>
    <row r="5898" spans="1:41" x14ac:dyDescent="0.3">
      <c r="A5898" t="str">
        <f>"Trad IRN"</f>
        <v>Trad IRN</v>
      </c>
      <c r="B5898" t="str">
        <f>"Bldg IRN"</f>
        <v>Bldg IRN</v>
      </c>
      <c r="C5898" t="s">
        <v>41</v>
      </c>
      <c r="D5898" t="s">
        <v>3</v>
      </c>
      <c r="E5898" t="s">
        <v>80</v>
      </c>
      <c r="F5898" t="s">
        <v>81</v>
      </c>
      <c r="G5898" t="s">
        <v>82</v>
      </c>
      <c r="H5898" t="s">
        <v>83</v>
      </c>
      <c r="I5898" t="s">
        <v>8</v>
      </c>
      <c r="J5898" t="s">
        <v>43</v>
      </c>
      <c r="K5898" t="s">
        <v>44</v>
      </c>
      <c r="L5898" t="s">
        <v>45</v>
      </c>
      <c r="M5898" t="s">
        <v>46</v>
      </c>
      <c r="N5898" t="str">
        <f>"08/18/2022"</f>
        <v>08/18/2022</v>
      </c>
      <c r="O5898" t="str">
        <f>"10/13/2022"</f>
        <v>10/13/2022</v>
      </c>
      <c r="P5898">
        <v>3.2007000000000001E-2</v>
      </c>
      <c r="Q5898">
        <v>3.2007000000000001E-2</v>
      </c>
      <c r="R5898">
        <v>3.2007000000000001E-2</v>
      </c>
      <c r="S5898">
        <v>0</v>
      </c>
      <c r="T5898">
        <v>1.9473000000000001E-2</v>
      </c>
      <c r="U5898">
        <v>1.2534E-2</v>
      </c>
      <c r="V5898" t="str">
        <f>"Trad IRN"</f>
        <v>Trad IRN</v>
      </c>
      <c r="W5898">
        <v>15</v>
      </c>
      <c r="X5898" t="s">
        <v>47</v>
      </c>
      <c r="Z5898" t="s">
        <v>47</v>
      </c>
      <c r="AB5898" t="str">
        <f>"08"</f>
        <v>08</v>
      </c>
      <c r="AC5898" t="str">
        <f>"15"</f>
        <v>15</v>
      </c>
      <c r="AD5898" t="str">
        <f>"2"</f>
        <v>2</v>
      </c>
      <c r="AE5898" t="s">
        <v>50</v>
      </c>
      <c r="AF5898">
        <v>0</v>
      </c>
      <c r="AG5898" t="s">
        <v>51</v>
      </c>
      <c r="AH5898" t="str">
        <f>"Trad IRN"</f>
        <v>Trad IRN</v>
      </c>
      <c r="AI5898" t="str">
        <f>"Bldg IRN"</f>
        <v>Bldg IRN</v>
      </c>
      <c r="AJ5898" t="s">
        <v>48</v>
      </c>
      <c r="AK5898" t="s">
        <v>48</v>
      </c>
      <c r="AL5898" t="s">
        <v>53</v>
      </c>
      <c r="AM5898">
        <v>36.24</v>
      </c>
      <c r="AN5898">
        <v>1132.3</v>
      </c>
      <c r="AO5898">
        <v>15</v>
      </c>
    </row>
    <row r="5899" spans="1:41" x14ac:dyDescent="0.3">
      <c r="A5899" t="str">
        <f>"Trad IRN"</f>
        <v>Trad IRN</v>
      </c>
      <c r="B5899" t="str">
        <f>"Bldg IRN"</f>
        <v>Bldg IRN</v>
      </c>
      <c r="C5899" t="s">
        <v>41</v>
      </c>
      <c r="D5899" t="s">
        <v>3</v>
      </c>
      <c r="E5899" t="s">
        <v>80</v>
      </c>
      <c r="F5899" t="s">
        <v>81</v>
      </c>
      <c r="G5899" t="s">
        <v>82</v>
      </c>
      <c r="H5899" t="s">
        <v>83</v>
      </c>
      <c r="I5899" t="str">
        <f>"Trad IRN"</f>
        <v>Trad IRN</v>
      </c>
      <c r="J5899" t="s">
        <v>43</v>
      </c>
      <c r="K5899" t="s">
        <v>44</v>
      </c>
      <c r="L5899" t="s">
        <v>45</v>
      </c>
      <c r="M5899" t="s">
        <v>46</v>
      </c>
      <c r="N5899" t="str">
        <f>"08/18/2022"</f>
        <v>08/18/2022</v>
      </c>
      <c r="O5899" t="str">
        <f>"10/14/2022"</f>
        <v>10/14/2022</v>
      </c>
      <c r="P5899">
        <v>0.18138099999999999</v>
      </c>
      <c r="Q5899">
        <v>0.18138099999999999</v>
      </c>
      <c r="R5899">
        <v>0.18138099999999999</v>
      </c>
      <c r="S5899">
        <v>0</v>
      </c>
      <c r="T5899">
        <v>0.18138099999999999</v>
      </c>
      <c r="U5899">
        <v>0</v>
      </c>
      <c r="V5899" t="str">
        <f>"Trad IRN"</f>
        <v>Trad IRN</v>
      </c>
      <c r="W5899">
        <v>85</v>
      </c>
      <c r="X5899" t="s">
        <v>47</v>
      </c>
      <c r="Z5899" t="s">
        <v>47</v>
      </c>
      <c r="AB5899" t="str">
        <f>"08"</f>
        <v>08</v>
      </c>
      <c r="AC5899" t="str">
        <f>"15"</f>
        <v>15</v>
      </c>
      <c r="AD5899" t="str">
        <f>"2"</f>
        <v>2</v>
      </c>
      <c r="AE5899" t="s">
        <v>50</v>
      </c>
      <c r="AF5899">
        <v>0</v>
      </c>
      <c r="AG5899" t="s">
        <v>56</v>
      </c>
      <c r="AH5899" t="str">
        <f>"Trad IRN"</f>
        <v>Trad IRN</v>
      </c>
      <c r="AI5899" t="str">
        <f>"Bldg IRN"</f>
        <v>Bldg IRN</v>
      </c>
      <c r="AJ5899" t="s">
        <v>48</v>
      </c>
      <c r="AK5899" t="s">
        <v>48</v>
      </c>
      <c r="AL5899" t="s">
        <v>53</v>
      </c>
      <c r="AM5899">
        <v>206.94</v>
      </c>
      <c r="AN5899">
        <v>1140.92</v>
      </c>
      <c r="AO5899">
        <v>15</v>
      </c>
    </row>
    <row r="5900" spans="1:41" x14ac:dyDescent="0.3">
      <c r="A5900" t="str">
        <f>"Trad IRN"</f>
        <v>Trad IRN</v>
      </c>
      <c r="B5900" t="str">
        <f>"Bldg IRN"</f>
        <v>Bldg IRN</v>
      </c>
      <c r="C5900" t="s">
        <v>41</v>
      </c>
      <c r="D5900" t="s">
        <v>3</v>
      </c>
      <c r="E5900" t="s">
        <v>80</v>
      </c>
      <c r="F5900" t="s">
        <v>81</v>
      </c>
      <c r="G5900" t="s">
        <v>82</v>
      </c>
      <c r="H5900" t="s">
        <v>83</v>
      </c>
      <c r="I5900" t="str">
        <f>"Trad IRN"</f>
        <v>Trad IRN</v>
      </c>
      <c r="J5900" t="s">
        <v>43</v>
      </c>
      <c r="K5900" t="s">
        <v>44</v>
      </c>
      <c r="L5900" t="s">
        <v>45</v>
      </c>
      <c r="M5900" t="s">
        <v>46</v>
      </c>
      <c r="N5900" t="str">
        <f>"08/18/2022"</f>
        <v>08/18/2022</v>
      </c>
      <c r="O5900" t="str">
        <f>"12/31/2500"</f>
        <v>12/31/2500</v>
      </c>
      <c r="P5900">
        <v>1</v>
      </c>
      <c r="Q5900">
        <v>1</v>
      </c>
      <c r="S5900">
        <v>0</v>
      </c>
      <c r="T5900">
        <v>1</v>
      </c>
      <c r="U5900">
        <v>0</v>
      </c>
      <c r="V5900" t="str">
        <f>"Trad IRN"</f>
        <v>Trad IRN</v>
      </c>
      <c r="W5900">
        <v>100</v>
      </c>
      <c r="X5900" t="s">
        <v>47</v>
      </c>
      <c r="Z5900" t="s">
        <v>47</v>
      </c>
      <c r="AB5900" t="str">
        <f>"07"</f>
        <v>07</v>
      </c>
      <c r="AC5900" t="s">
        <v>48</v>
      </c>
      <c r="AD5900" t="s">
        <v>49</v>
      </c>
      <c r="AE5900" t="s">
        <v>55</v>
      </c>
      <c r="AF5900">
        <v>0</v>
      </c>
      <c r="AG5900" t="s">
        <v>56</v>
      </c>
      <c r="AH5900" t="str">
        <f>"Trad IRN"</f>
        <v>Trad IRN</v>
      </c>
      <c r="AI5900" t="str">
        <f>"Bldg IRN"</f>
        <v>Bldg IRN</v>
      </c>
      <c r="AJ5900" t="s">
        <v>48</v>
      </c>
      <c r="AK5900" t="s">
        <v>48</v>
      </c>
      <c r="AL5900" t="s">
        <v>53</v>
      </c>
      <c r="AM5900">
        <v>1140.92</v>
      </c>
      <c r="AN5900">
        <v>1140.92</v>
      </c>
      <c r="AO5900">
        <v>15</v>
      </c>
    </row>
    <row r="5901" spans="1:41" x14ac:dyDescent="0.3">
      <c r="A5901" t="str">
        <f>"Trad IRN"</f>
        <v>Trad IRN</v>
      </c>
      <c r="B5901" t="str">
        <f>"Bldg IRN"</f>
        <v>Bldg IRN</v>
      </c>
      <c r="C5901" t="s">
        <v>41</v>
      </c>
      <c r="D5901" t="s">
        <v>3</v>
      </c>
      <c r="E5901" t="s">
        <v>80</v>
      </c>
      <c r="F5901" t="s">
        <v>81</v>
      </c>
      <c r="G5901" t="s">
        <v>82</v>
      </c>
      <c r="H5901" t="s">
        <v>83</v>
      </c>
      <c r="I5901" t="str">
        <f>"Trad IRN"</f>
        <v>Trad IRN</v>
      </c>
      <c r="J5901" t="s">
        <v>43</v>
      </c>
      <c r="K5901" t="s">
        <v>44</v>
      </c>
      <c r="L5901" t="s">
        <v>45</v>
      </c>
      <c r="M5901" t="s">
        <v>46</v>
      </c>
      <c r="N5901" t="str">
        <f>"08/18/2022"</f>
        <v>08/18/2022</v>
      </c>
      <c r="O5901" t="str">
        <f>"01/07/2023"</f>
        <v>01/07/2023</v>
      </c>
      <c r="P5901">
        <v>0.48671199999999998</v>
      </c>
      <c r="Q5901">
        <v>0.48671199999999998</v>
      </c>
      <c r="R5901">
        <v>0.48671199999999998</v>
      </c>
      <c r="S5901">
        <v>0</v>
      </c>
      <c r="T5901">
        <v>0.48671199999999998</v>
      </c>
      <c r="U5901">
        <v>0</v>
      </c>
      <c r="V5901" t="str">
        <f>"Trad IRN"</f>
        <v>Trad IRN</v>
      </c>
      <c r="W5901">
        <v>100</v>
      </c>
      <c r="X5901" t="s">
        <v>47</v>
      </c>
      <c r="Z5901" t="s">
        <v>47</v>
      </c>
      <c r="AB5901" t="str">
        <f>"07"</f>
        <v>07</v>
      </c>
      <c r="AC5901" t="str">
        <f>"15"</f>
        <v>15</v>
      </c>
      <c r="AD5901" t="str">
        <f>"2"</f>
        <v>2</v>
      </c>
      <c r="AE5901" t="s">
        <v>55</v>
      </c>
      <c r="AF5901">
        <v>0</v>
      </c>
      <c r="AG5901" t="s">
        <v>56</v>
      </c>
      <c r="AH5901" t="str">
        <f>"Trad IRN"</f>
        <v>Trad IRN</v>
      </c>
      <c r="AI5901" t="str">
        <f>"Bldg IRN"</f>
        <v>Bldg IRN</v>
      </c>
      <c r="AJ5901" t="s">
        <v>48</v>
      </c>
      <c r="AK5901" t="s">
        <v>48</v>
      </c>
      <c r="AL5901" t="s">
        <v>53</v>
      </c>
      <c r="AM5901">
        <v>555.29999999999995</v>
      </c>
      <c r="AN5901">
        <v>1140.92</v>
      </c>
      <c r="AO5901">
        <v>15</v>
      </c>
    </row>
    <row r="5902" spans="1:41" x14ac:dyDescent="0.3">
      <c r="A5902" t="str">
        <f>"Trad IRN"</f>
        <v>Trad IRN</v>
      </c>
      <c r="B5902" t="str">
        <f>"Bldg IRN"</f>
        <v>Bldg IRN</v>
      </c>
      <c r="C5902" t="s">
        <v>41</v>
      </c>
      <c r="D5902" t="s">
        <v>3</v>
      </c>
      <c r="E5902" t="s">
        <v>80</v>
      </c>
      <c r="F5902" t="s">
        <v>81</v>
      </c>
      <c r="G5902" t="s">
        <v>82</v>
      </c>
      <c r="H5902" t="s">
        <v>83</v>
      </c>
      <c r="I5902" t="str">
        <f>"Trad IRN"</f>
        <v>Trad IRN</v>
      </c>
      <c r="J5902" t="s">
        <v>43</v>
      </c>
      <c r="K5902" t="s">
        <v>44</v>
      </c>
      <c r="L5902" t="s">
        <v>45</v>
      </c>
      <c r="M5902" t="s">
        <v>46</v>
      </c>
      <c r="N5902" t="str">
        <f>"08/18/2022"</f>
        <v>08/18/2022</v>
      </c>
      <c r="O5902" t="str">
        <f>"12/31/2500"</f>
        <v>12/31/2500</v>
      </c>
      <c r="P5902">
        <v>1</v>
      </c>
      <c r="Q5902">
        <v>1</v>
      </c>
      <c r="S5902">
        <v>0</v>
      </c>
      <c r="T5902">
        <v>1</v>
      </c>
      <c r="U5902">
        <v>0</v>
      </c>
      <c r="V5902" t="str">
        <f>"Trad IRN"</f>
        <v>Trad IRN</v>
      </c>
      <c r="W5902">
        <v>100</v>
      </c>
      <c r="X5902" t="s">
        <v>47</v>
      </c>
      <c r="Z5902" t="s">
        <v>47</v>
      </c>
      <c r="AB5902" t="str">
        <f>"06"</f>
        <v>06</v>
      </c>
      <c r="AC5902" t="s">
        <v>48</v>
      </c>
      <c r="AD5902" t="s">
        <v>49</v>
      </c>
      <c r="AE5902" t="s">
        <v>50</v>
      </c>
      <c r="AF5902">
        <v>2</v>
      </c>
      <c r="AG5902" t="s">
        <v>56</v>
      </c>
      <c r="AH5902" t="str">
        <f>"Trad IRN"</f>
        <v>Trad IRN</v>
      </c>
      <c r="AI5902" t="str">
        <f>"Bldg IRN"</f>
        <v>Bldg IRN</v>
      </c>
      <c r="AJ5902" t="s">
        <v>48</v>
      </c>
      <c r="AK5902" t="s">
        <v>48</v>
      </c>
      <c r="AL5902" t="s">
        <v>53</v>
      </c>
      <c r="AM5902">
        <v>1140.92</v>
      </c>
      <c r="AN5902">
        <v>1140.92</v>
      </c>
      <c r="AO5902">
        <v>15</v>
      </c>
    </row>
    <row r="5903" spans="1:41" x14ac:dyDescent="0.3">
      <c r="A5903" t="str">
        <f>"Trad IRN"</f>
        <v>Trad IRN</v>
      </c>
      <c r="B5903" t="str">
        <f>"Bldg IRN"</f>
        <v>Bldg IRN</v>
      </c>
      <c r="C5903" t="s">
        <v>41</v>
      </c>
      <c r="D5903" t="s">
        <v>3</v>
      </c>
      <c r="E5903" t="s">
        <v>80</v>
      </c>
      <c r="F5903" t="s">
        <v>81</v>
      </c>
      <c r="G5903" t="s">
        <v>82</v>
      </c>
      <c r="H5903" t="s">
        <v>83</v>
      </c>
      <c r="I5903" t="str">
        <f>"Trad IRN"</f>
        <v>Trad IRN</v>
      </c>
      <c r="J5903" t="s">
        <v>43</v>
      </c>
      <c r="K5903" t="s">
        <v>44</v>
      </c>
      <c r="L5903" t="s">
        <v>45</v>
      </c>
      <c r="M5903" t="s">
        <v>46</v>
      </c>
      <c r="N5903" t="str">
        <f>"11/02/2022"</f>
        <v>11/02/2022</v>
      </c>
      <c r="O5903" t="str">
        <f>"12/31/2500"</f>
        <v>12/31/2500</v>
      </c>
      <c r="P5903">
        <v>0.71740300000000001</v>
      </c>
      <c r="Q5903">
        <v>0.71740300000000001</v>
      </c>
      <c r="S5903">
        <v>0</v>
      </c>
      <c r="T5903">
        <v>0.71740300000000001</v>
      </c>
      <c r="U5903">
        <v>0</v>
      </c>
      <c r="V5903" t="str">
        <f>"Trad IRN"</f>
        <v>Trad IRN</v>
      </c>
      <c r="W5903">
        <v>100</v>
      </c>
      <c r="X5903" t="s">
        <v>47</v>
      </c>
      <c r="Z5903" t="s">
        <v>47</v>
      </c>
      <c r="AB5903" t="str">
        <f>"06"</f>
        <v>06</v>
      </c>
      <c r="AC5903" t="s">
        <v>48</v>
      </c>
      <c r="AD5903" t="s">
        <v>49</v>
      </c>
      <c r="AE5903" t="s">
        <v>55</v>
      </c>
      <c r="AF5903">
        <v>0</v>
      </c>
      <c r="AG5903" t="s">
        <v>56</v>
      </c>
      <c r="AH5903" t="str">
        <f>"Trad IRN"</f>
        <v>Trad IRN</v>
      </c>
      <c r="AI5903" t="str">
        <f>"Bldg IRN"</f>
        <v>Bldg IRN</v>
      </c>
      <c r="AJ5903" t="s">
        <v>48</v>
      </c>
      <c r="AK5903" t="s">
        <v>48</v>
      </c>
      <c r="AL5903" t="s">
        <v>53</v>
      </c>
      <c r="AM5903">
        <v>818.5</v>
      </c>
      <c r="AN5903">
        <v>1140.92</v>
      </c>
      <c r="AO5903">
        <v>15</v>
      </c>
    </row>
    <row r="5904" spans="1:41" x14ac:dyDescent="0.3">
      <c r="A5904" t="str">
        <f>"Trad IRN"</f>
        <v>Trad IRN</v>
      </c>
      <c r="B5904" t="str">
        <f>"Bldg IRN"</f>
        <v>Bldg IRN</v>
      </c>
      <c r="C5904" t="s">
        <v>41</v>
      </c>
      <c r="D5904" t="s">
        <v>3</v>
      </c>
      <c r="E5904" t="s">
        <v>80</v>
      </c>
      <c r="F5904" t="s">
        <v>81</v>
      </c>
      <c r="G5904" t="s">
        <v>82</v>
      </c>
      <c r="H5904" t="s">
        <v>83</v>
      </c>
      <c r="I5904" t="str">
        <f>"Trad IRN"</f>
        <v>Trad IRN</v>
      </c>
      <c r="J5904" t="s">
        <v>43</v>
      </c>
      <c r="K5904" t="s">
        <v>44</v>
      </c>
      <c r="L5904" t="s">
        <v>45</v>
      </c>
      <c r="M5904" t="s">
        <v>46</v>
      </c>
      <c r="N5904" t="str">
        <f>"08/18/2022"</f>
        <v>08/18/2022</v>
      </c>
      <c r="O5904" t="str">
        <f>"11/01/2022"</f>
        <v>11/01/2022</v>
      </c>
      <c r="P5904">
        <v>0.28259699999999999</v>
      </c>
      <c r="Q5904">
        <v>0.28259699999999999</v>
      </c>
      <c r="S5904">
        <v>0</v>
      </c>
      <c r="T5904">
        <v>0.28259699999999999</v>
      </c>
      <c r="U5904">
        <v>0</v>
      </c>
      <c r="V5904" t="str">
        <f>"Trad IRN"</f>
        <v>Trad IRN</v>
      </c>
      <c r="W5904">
        <v>100</v>
      </c>
      <c r="X5904" t="s">
        <v>47</v>
      </c>
      <c r="Z5904" t="s">
        <v>47</v>
      </c>
      <c r="AB5904" t="str">
        <f>"06"</f>
        <v>06</v>
      </c>
      <c r="AC5904" t="s">
        <v>48</v>
      </c>
      <c r="AD5904" t="s">
        <v>49</v>
      </c>
      <c r="AE5904" t="s">
        <v>50</v>
      </c>
      <c r="AF5904">
        <v>0</v>
      </c>
      <c r="AG5904" t="s">
        <v>56</v>
      </c>
      <c r="AH5904" t="str">
        <f>"Trad IRN"</f>
        <v>Trad IRN</v>
      </c>
      <c r="AI5904" t="str">
        <f>"Bldg IRN"</f>
        <v>Bldg IRN</v>
      </c>
      <c r="AJ5904" t="s">
        <v>48</v>
      </c>
      <c r="AK5904" t="s">
        <v>48</v>
      </c>
      <c r="AL5904" t="s">
        <v>53</v>
      </c>
      <c r="AM5904">
        <v>322.42</v>
      </c>
      <c r="AN5904">
        <v>1140.92</v>
      </c>
      <c r="AO5904">
        <v>15</v>
      </c>
    </row>
    <row r="5905" spans="1:41" x14ac:dyDescent="0.3">
      <c r="A5905" t="str">
        <f>"Trad IRN"</f>
        <v>Trad IRN</v>
      </c>
      <c r="B5905" t="str">
        <f>"Bldg IRN"</f>
        <v>Bldg IRN</v>
      </c>
      <c r="C5905" t="s">
        <v>41</v>
      </c>
      <c r="D5905" t="s">
        <v>3</v>
      </c>
      <c r="E5905" t="s">
        <v>80</v>
      </c>
      <c r="F5905" t="s">
        <v>81</v>
      </c>
      <c r="G5905" t="s">
        <v>82</v>
      </c>
      <c r="H5905" t="s">
        <v>83</v>
      </c>
      <c r="I5905" t="str">
        <f>"Trad IRN"</f>
        <v>Trad IRN</v>
      </c>
      <c r="J5905" t="s">
        <v>43</v>
      </c>
      <c r="K5905" t="s">
        <v>44</v>
      </c>
      <c r="L5905" t="s">
        <v>45</v>
      </c>
      <c r="M5905" t="s">
        <v>46</v>
      </c>
      <c r="N5905" t="str">
        <f>"08/18/2022"</f>
        <v>08/18/2022</v>
      </c>
      <c r="O5905" t="str">
        <f>"12/31/2500"</f>
        <v>12/31/2500</v>
      </c>
      <c r="P5905">
        <v>1</v>
      </c>
      <c r="Q5905">
        <v>1</v>
      </c>
      <c r="S5905">
        <v>1</v>
      </c>
      <c r="T5905">
        <v>1</v>
      </c>
      <c r="U5905">
        <v>0</v>
      </c>
      <c r="V5905" t="str">
        <f>"Trad IRN"</f>
        <v>Trad IRN</v>
      </c>
      <c r="W5905">
        <v>100</v>
      </c>
      <c r="X5905" t="s">
        <v>47</v>
      </c>
      <c r="Z5905" t="s">
        <v>47</v>
      </c>
      <c r="AB5905" t="str">
        <f>"06"</f>
        <v>06</v>
      </c>
      <c r="AC5905" t="s">
        <v>48</v>
      </c>
      <c r="AD5905" t="s">
        <v>49</v>
      </c>
      <c r="AE5905" t="s">
        <v>55</v>
      </c>
      <c r="AF5905">
        <v>0</v>
      </c>
      <c r="AG5905" t="s">
        <v>56</v>
      </c>
      <c r="AH5905" t="str">
        <f>"Trad IRN"</f>
        <v>Trad IRN</v>
      </c>
      <c r="AI5905" t="str">
        <f>"Bldg IRN"</f>
        <v>Bldg IRN</v>
      </c>
      <c r="AJ5905" t="s">
        <v>48</v>
      </c>
      <c r="AK5905" t="s">
        <v>48</v>
      </c>
      <c r="AL5905" t="s">
        <v>53</v>
      </c>
      <c r="AM5905">
        <v>1140.92</v>
      </c>
      <c r="AN5905">
        <v>1140.92</v>
      </c>
      <c r="AO5905">
        <v>15</v>
      </c>
    </row>
    <row r="5906" spans="1:41" x14ac:dyDescent="0.3">
      <c r="A5906" t="str">
        <f>"Trad IRN"</f>
        <v>Trad IRN</v>
      </c>
      <c r="B5906" t="str">
        <f>"Bldg IRN"</f>
        <v>Bldg IRN</v>
      </c>
      <c r="C5906" t="s">
        <v>41</v>
      </c>
      <c r="D5906" t="s">
        <v>3</v>
      </c>
      <c r="E5906" t="s">
        <v>80</v>
      </c>
      <c r="F5906" t="s">
        <v>81</v>
      </c>
      <c r="G5906" t="s">
        <v>82</v>
      </c>
      <c r="H5906" t="s">
        <v>83</v>
      </c>
      <c r="I5906" t="str">
        <f>"Trad IRN"</f>
        <v>Trad IRN</v>
      </c>
      <c r="J5906" t="s">
        <v>43</v>
      </c>
      <c r="K5906" t="s">
        <v>44</v>
      </c>
      <c r="L5906" t="s">
        <v>45</v>
      </c>
      <c r="M5906" t="s">
        <v>46</v>
      </c>
      <c r="N5906" t="str">
        <f>"08/18/2022"</f>
        <v>08/18/2022</v>
      </c>
      <c r="O5906" t="str">
        <f>"12/31/2500"</f>
        <v>12/31/2500</v>
      </c>
      <c r="P5906">
        <v>1</v>
      </c>
      <c r="Q5906">
        <v>1</v>
      </c>
      <c r="S5906">
        <v>0</v>
      </c>
      <c r="T5906">
        <v>1</v>
      </c>
      <c r="U5906">
        <v>0</v>
      </c>
      <c r="V5906" t="str">
        <f>"Trad IRN"</f>
        <v>Trad IRN</v>
      </c>
      <c r="W5906">
        <v>100</v>
      </c>
      <c r="X5906" t="s">
        <v>47</v>
      </c>
      <c r="Z5906" t="s">
        <v>47</v>
      </c>
      <c r="AB5906" t="str">
        <f>"08"</f>
        <v>08</v>
      </c>
      <c r="AC5906" t="s">
        <v>48</v>
      </c>
      <c r="AD5906" t="s">
        <v>49</v>
      </c>
      <c r="AE5906" t="s">
        <v>55</v>
      </c>
      <c r="AF5906">
        <v>0</v>
      </c>
      <c r="AG5906" t="s">
        <v>56</v>
      </c>
      <c r="AH5906" t="str">
        <f>"Trad IRN"</f>
        <v>Trad IRN</v>
      </c>
      <c r="AI5906" t="str">
        <f>"Bldg IRN"</f>
        <v>Bldg IRN</v>
      </c>
      <c r="AJ5906" t="s">
        <v>48</v>
      </c>
      <c r="AK5906" t="s">
        <v>48</v>
      </c>
      <c r="AL5906" t="s">
        <v>53</v>
      </c>
      <c r="AM5906">
        <v>1140.92</v>
      </c>
      <c r="AN5906">
        <v>1140.92</v>
      </c>
      <c r="AO5906">
        <v>15</v>
      </c>
    </row>
    <row r="5907" spans="1:41" x14ac:dyDescent="0.3">
      <c r="A5907" t="str">
        <f>"Trad IRN"</f>
        <v>Trad IRN</v>
      </c>
      <c r="B5907" t="str">
        <f>"Bldg IRN"</f>
        <v>Bldg IRN</v>
      </c>
      <c r="C5907" t="s">
        <v>41</v>
      </c>
      <c r="D5907" t="s">
        <v>3</v>
      </c>
      <c r="E5907" t="s">
        <v>80</v>
      </c>
      <c r="F5907" t="s">
        <v>81</v>
      </c>
      <c r="G5907" t="s">
        <v>82</v>
      </c>
      <c r="H5907" t="s">
        <v>83</v>
      </c>
      <c r="I5907" t="str">
        <f>"Trad IRN"</f>
        <v>Trad IRN</v>
      </c>
      <c r="J5907" t="s">
        <v>43</v>
      </c>
      <c r="K5907" t="s">
        <v>44</v>
      </c>
      <c r="L5907" t="s">
        <v>45</v>
      </c>
      <c r="M5907" t="s">
        <v>46</v>
      </c>
      <c r="N5907" t="str">
        <f>"08/18/2022"</f>
        <v>08/18/2022</v>
      </c>
      <c r="O5907" t="str">
        <f>"12/31/2500"</f>
        <v>12/31/2500</v>
      </c>
      <c r="P5907">
        <v>1</v>
      </c>
      <c r="Q5907">
        <v>1</v>
      </c>
      <c r="R5907">
        <v>1</v>
      </c>
      <c r="S5907">
        <v>0</v>
      </c>
      <c r="T5907">
        <v>1</v>
      </c>
      <c r="U5907">
        <v>0</v>
      </c>
      <c r="V5907" t="str">
        <f>"Trad IRN"</f>
        <v>Trad IRN</v>
      </c>
      <c r="W5907">
        <v>100</v>
      </c>
      <c r="X5907" t="s">
        <v>47</v>
      </c>
      <c r="Z5907" t="s">
        <v>47</v>
      </c>
      <c r="AB5907" t="str">
        <f>"07"</f>
        <v>07</v>
      </c>
      <c r="AC5907" t="str">
        <f>"09"</f>
        <v>09</v>
      </c>
      <c r="AD5907" t="str">
        <f>"2"</f>
        <v>2</v>
      </c>
      <c r="AE5907" t="s">
        <v>55</v>
      </c>
      <c r="AF5907">
        <v>0</v>
      </c>
      <c r="AG5907" t="s">
        <v>56</v>
      </c>
      <c r="AH5907" t="str">
        <f>"Trad IRN"</f>
        <v>Trad IRN</v>
      </c>
      <c r="AI5907" t="str">
        <f>"Bldg IRN"</f>
        <v>Bldg IRN</v>
      </c>
      <c r="AJ5907" t="s">
        <v>48</v>
      </c>
      <c r="AK5907" t="s">
        <v>48</v>
      </c>
      <c r="AL5907" t="s">
        <v>53</v>
      </c>
      <c r="AM5907">
        <v>1140.92</v>
      </c>
      <c r="AN5907">
        <v>1140.92</v>
      </c>
      <c r="AO5907">
        <v>15</v>
      </c>
    </row>
    <row r="5908" spans="1:41" x14ac:dyDescent="0.3">
      <c r="A5908" t="str">
        <f>"Trad IRN"</f>
        <v>Trad IRN</v>
      </c>
      <c r="B5908" t="str">
        <f>"Bldg IRN"</f>
        <v>Bldg IRN</v>
      </c>
      <c r="C5908" t="s">
        <v>41</v>
      </c>
      <c r="D5908" t="s">
        <v>3</v>
      </c>
      <c r="E5908" t="s">
        <v>80</v>
      </c>
      <c r="F5908" t="s">
        <v>81</v>
      </c>
      <c r="G5908" t="s">
        <v>82</v>
      </c>
      <c r="H5908" t="s">
        <v>83</v>
      </c>
      <c r="I5908" t="str">
        <f>"Trad IRN"</f>
        <v>Trad IRN</v>
      </c>
      <c r="J5908" t="s">
        <v>43</v>
      </c>
      <c r="K5908" t="s">
        <v>44</v>
      </c>
      <c r="L5908" t="s">
        <v>45</v>
      </c>
      <c r="M5908" t="s">
        <v>46</v>
      </c>
      <c r="N5908" t="str">
        <f>"08/18/2022"</f>
        <v>08/18/2022</v>
      </c>
      <c r="O5908" t="str">
        <f>"12/31/2500"</f>
        <v>12/31/2500</v>
      </c>
      <c r="P5908">
        <v>1</v>
      </c>
      <c r="Q5908">
        <v>1</v>
      </c>
      <c r="S5908">
        <v>1</v>
      </c>
      <c r="T5908">
        <v>1</v>
      </c>
      <c r="U5908">
        <v>0</v>
      </c>
      <c r="V5908" t="str">
        <f>"Trad IRN"</f>
        <v>Trad IRN</v>
      </c>
      <c r="W5908">
        <v>100</v>
      </c>
      <c r="X5908" t="s">
        <v>47</v>
      </c>
      <c r="Z5908" t="s">
        <v>47</v>
      </c>
      <c r="AB5908" t="str">
        <f>"06"</f>
        <v>06</v>
      </c>
      <c r="AC5908" t="s">
        <v>48</v>
      </c>
      <c r="AD5908" t="s">
        <v>49</v>
      </c>
      <c r="AE5908" t="s">
        <v>50</v>
      </c>
      <c r="AF5908">
        <v>0</v>
      </c>
      <c r="AG5908" t="s">
        <v>56</v>
      </c>
      <c r="AH5908" t="str">
        <f>"Trad IRN"</f>
        <v>Trad IRN</v>
      </c>
      <c r="AI5908" t="str">
        <f>"Bldg IRN"</f>
        <v>Bldg IRN</v>
      </c>
      <c r="AJ5908" t="s">
        <v>48</v>
      </c>
      <c r="AK5908" t="s">
        <v>48</v>
      </c>
      <c r="AL5908" t="s">
        <v>53</v>
      </c>
      <c r="AM5908">
        <v>1140.92</v>
      </c>
      <c r="AN5908">
        <v>1140.92</v>
      </c>
      <c r="AO5908">
        <v>15</v>
      </c>
    </row>
    <row r="5909" spans="1:41" x14ac:dyDescent="0.3">
      <c r="A5909" t="str">
        <f>"Trad IRN"</f>
        <v>Trad IRN</v>
      </c>
      <c r="B5909" t="str">
        <f>"Bldg IRN"</f>
        <v>Bldg IRN</v>
      </c>
      <c r="C5909" t="s">
        <v>41</v>
      </c>
      <c r="D5909" t="s">
        <v>3</v>
      </c>
      <c r="E5909" t="s">
        <v>80</v>
      </c>
      <c r="F5909" t="s">
        <v>81</v>
      </c>
      <c r="G5909" t="s">
        <v>82</v>
      </c>
      <c r="H5909" t="s">
        <v>83</v>
      </c>
      <c r="I5909" t="str">
        <f>"Trad IRN"</f>
        <v>Trad IRN</v>
      </c>
      <c r="J5909" t="s">
        <v>43</v>
      </c>
      <c r="K5909" t="s">
        <v>44</v>
      </c>
      <c r="L5909" t="s">
        <v>45</v>
      </c>
      <c r="M5909" t="s">
        <v>46</v>
      </c>
      <c r="N5909" t="str">
        <f>"01/04/2023"</f>
        <v>01/04/2023</v>
      </c>
      <c r="O5909" t="str">
        <f>"12/31/2500"</f>
        <v>12/31/2500</v>
      </c>
      <c r="P5909">
        <v>0.45100099999999999</v>
      </c>
      <c r="Q5909">
        <v>0.45100099999999999</v>
      </c>
      <c r="S5909">
        <v>0</v>
      </c>
      <c r="T5909">
        <v>0.45100099999999999</v>
      </c>
      <c r="U5909">
        <v>0</v>
      </c>
      <c r="V5909" t="str">
        <f>"Trad IRN"</f>
        <v>Trad IRN</v>
      </c>
      <c r="W5909">
        <v>85</v>
      </c>
      <c r="X5909" t="s">
        <v>47</v>
      </c>
      <c r="Z5909" t="s">
        <v>47</v>
      </c>
      <c r="AB5909" t="str">
        <f>"08"</f>
        <v>08</v>
      </c>
      <c r="AC5909" t="s">
        <v>48</v>
      </c>
      <c r="AD5909" t="s">
        <v>49</v>
      </c>
      <c r="AE5909" t="s">
        <v>50</v>
      </c>
      <c r="AF5909">
        <v>0</v>
      </c>
      <c r="AG5909" t="s">
        <v>56</v>
      </c>
      <c r="AH5909" t="str">
        <f>"Trad IRN"</f>
        <v>Trad IRN</v>
      </c>
      <c r="AI5909" t="str">
        <f>"Bldg IRN"</f>
        <v>Bldg IRN</v>
      </c>
      <c r="AJ5909" t="s">
        <v>48</v>
      </c>
      <c r="AK5909" t="s">
        <v>48</v>
      </c>
      <c r="AL5909" t="s">
        <v>53</v>
      </c>
      <c r="AM5909">
        <v>514.55999999999995</v>
      </c>
      <c r="AN5909">
        <v>1140.92</v>
      </c>
      <c r="AO5909">
        <v>15</v>
      </c>
    </row>
    <row r="5910" spans="1:41" x14ac:dyDescent="0.3">
      <c r="A5910" t="str">
        <f>"Trad IRN"</f>
        <v>Trad IRN</v>
      </c>
      <c r="B5910" t="str">
        <f>"Bldg IRN"</f>
        <v>Bldg IRN</v>
      </c>
      <c r="C5910" t="s">
        <v>41</v>
      </c>
      <c r="D5910" t="s">
        <v>3</v>
      </c>
      <c r="E5910" t="s">
        <v>80</v>
      </c>
      <c r="F5910" t="s">
        <v>81</v>
      </c>
      <c r="G5910" t="s">
        <v>82</v>
      </c>
      <c r="H5910" t="s">
        <v>83</v>
      </c>
      <c r="I5910" t="str">
        <f>"Trad IRN"</f>
        <v>Trad IRN</v>
      </c>
      <c r="J5910" t="s">
        <v>43</v>
      </c>
      <c r="K5910" t="s">
        <v>44</v>
      </c>
      <c r="L5910" t="s">
        <v>45</v>
      </c>
      <c r="M5910" t="s">
        <v>46</v>
      </c>
      <c r="N5910" t="str">
        <f>"08/18/2022"</f>
        <v>08/18/2022</v>
      </c>
      <c r="O5910" t="str">
        <f>"01/03/2023"</f>
        <v>01/03/2023</v>
      </c>
      <c r="P5910">
        <v>0.46941100000000002</v>
      </c>
      <c r="Q5910">
        <v>0.46941100000000002</v>
      </c>
      <c r="S5910">
        <v>0</v>
      </c>
      <c r="T5910">
        <v>0.46941100000000002</v>
      </c>
      <c r="U5910">
        <v>0</v>
      </c>
      <c r="V5910" t="str">
        <f>"Trad IRN"</f>
        <v>Trad IRN</v>
      </c>
      <c r="W5910">
        <v>100</v>
      </c>
      <c r="X5910" t="s">
        <v>47</v>
      </c>
      <c r="Z5910" t="s">
        <v>47</v>
      </c>
      <c r="AB5910" t="str">
        <f>"08"</f>
        <v>08</v>
      </c>
      <c r="AC5910" t="s">
        <v>48</v>
      </c>
      <c r="AD5910" t="s">
        <v>49</v>
      </c>
      <c r="AE5910" t="s">
        <v>50</v>
      </c>
      <c r="AF5910">
        <v>0</v>
      </c>
      <c r="AG5910" t="s">
        <v>56</v>
      </c>
      <c r="AH5910" t="str">
        <f>"Trad IRN"</f>
        <v>Trad IRN</v>
      </c>
      <c r="AI5910" t="str">
        <f>"Bldg IRN"</f>
        <v>Bldg IRN</v>
      </c>
      <c r="AJ5910" t="s">
        <v>48</v>
      </c>
      <c r="AK5910" t="s">
        <v>48</v>
      </c>
      <c r="AL5910" t="s">
        <v>53</v>
      </c>
      <c r="AM5910">
        <v>535.55999999999995</v>
      </c>
      <c r="AN5910">
        <v>1140.92</v>
      </c>
      <c r="AO5910">
        <v>15</v>
      </c>
    </row>
    <row r="5911" spans="1:41" x14ac:dyDescent="0.3">
      <c r="A5911" t="str">
        <f>"Trad IRN"</f>
        <v>Trad IRN</v>
      </c>
      <c r="B5911" t="str">
        <f>"Bldg IRN"</f>
        <v>Bldg IRN</v>
      </c>
      <c r="C5911" t="s">
        <v>41</v>
      </c>
      <c r="D5911" t="s">
        <v>3</v>
      </c>
      <c r="E5911" t="s">
        <v>80</v>
      </c>
      <c r="F5911" t="s">
        <v>81</v>
      </c>
      <c r="G5911" t="s">
        <v>82</v>
      </c>
      <c r="H5911" t="s">
        <v>83</v>
      </c>
      <c r="I5911" t="s">
        <v>8</v>
      </c>
      <c r="J5911" t="s">
        <v>43</v>
      </c>
      <c r="K5911" t="s">
        <v>44</v>
      </c>
      <c r="L5911" t="s">
        <v>45</v>
      </c>
      <c r="M5911" t="s">
        <v>46</v>
      </c>
      <c r="N5911" t="str">
        <f>"01/04/2023"</f>
        <v>01/04/2023</v>
      </c>
      <c r="O5911" t="str">
        <f t="shared" ref="O5911:O5918" si="586">"12/31/2500"</f>
        <v>12/31/2500</v>
      </c>
      <c r="P5911">
        <v>7.9585000000000003E-2</v>
      </c>
      <c r="Q5911">
        <v>7.9585000000000003E-2</v>
      </c>
      <c r="S5911">
        <v>0</v>
      </c>
      <c r="T5911">
        <v>5.1806999999999999E-2</v>
      </c>
      <c r="U5911">
        <v>2.7778000000000001E-2</v>
      </c>
      <c r="V5911" t="str">
        <f>"Trad IRN"</f>
        <v>Trad IRN</v>
      </c>
      <c r="W5911">
        <v>15</v>
      </c>
      <c r="X5911" t="s">
        <v>47</v>
      </c>
      <c r="Z5911" t="s">
        <v>47</v>
      </c>
      <c r="AB5911" t="str">
        <f>"08"</f>
        <v>08</v>
      </c>
      <c r="AC5911" t="s">
        <v>48</v>
      </c>
      <c r="AD5911" t="s">
        <v>49</v>
      </c>
      <c r="AE5911" t="s">
        <v>50</v>
      </c>
      <c r="AF5911">
        <v>0</v>
      </c>
      <c r="AG5911" t="s">
        <v>51</v>
      </c>
      <c r="AH5911" t="str">
        <f>"Trad IRN"</f>
        <v>Trad IRN</v>
      </c>
      <c r="AI5911" t="str">
        <f>"Bldg IRN"</f>
        <v>Bldg IRN</v>
      </c>
      <c r="AJ5911" t="s">
        <v>48</v>
      </c>
      <c r="AK5911" t="s">
        <v>48</v>
      </c>
      <c r="AL5911" t="s">
        <v>53</v>
      </c>
      <c r="AM5911">
        <v>90.11</v>
      </c>
      <c r="AN5911">
        <v>1132.3</v>
      </c>
      <c r="AO5911">
        <v>15</v>
      </c>
    </row>
    <row r="5912" spans="1:41" x14ac:dyDescent="0.3">
      <c r="A5912" t="str">
        <f>"Trad IRN"</f>
        <v>Trad IRN</v>
      </c>
      <c r="B5912" t="str">
        <f>"Bldg IRN"</f>
        <v>Bldg IRN</v>
      </c>
      <c r="C5912" t="s">
        <v>41</v>
      </c>
      <c r="D5912" t="s">
        <v>3</v>
      </c>
      <c r="E5912" t="s">
        <v>80</v>
      </c>
      <c r="F5912" t="s">
        <v>81</v>
      </c>
      <c r="G5912" t="s">
        <v>82</v>
      </c>
      <c r="H5912" t="s">
        <v>83</v>
      </c>
      <c r="I5912" t="str">
        <f>"Trad IRN"</f>
        <v>Trad IRN</v>
      </c>
      <c r="J5912" t="s">
        <v>43</v>
      </c>
      <c r="K5912" t="s">
        <v>44</v>
      </c>
      <c r="L5912" t="s">
        <v>45</v>
      </c>
      <c r="M5912" t="s">
        <v>46</v>
      </c>
      <c r="N5912" t="str">
        <f t="shared" ref="N5912:N5919" si="587">"08/18/2022"</f>
        <v>08/18/2022</v>
      </c>
      <c r="O5912" t="str">
        <f t="shared" si="586"/>
        <v>12/31/2500</v>
      </c>
      <c r="P5912">
        <v>1</v>
      </c>
      <c r="Q5912">
        <v>1</v>
      </c>
      <c r="S5912">
        <v>0</v>
      </c>
      <c r="T5912">
        <v>1</v>
      </c>
      <c r="U5912">
        <v>0</v>
      </c>
      <c r="V5912" t="str">
        <f>"Trad IRN"</f>
        <v>Trad IRN</v>
      </c>
      <c r="W5912">
        <v>100</v>
      </c>
      <c r="X5912" t="s">
        <v>47</v>
      </c>
      <c r="Z5912" t="s">
        <v>47</v>
      </c>
      <c r="AB5912" t="str">
        <f>"06"</f>
        <v>06</v>
      </c>
      <c r="AC5912" t="s">
        <v>48</v>
      </c>
      <c r="AD5912" t="s">
        <v>49</v>
      </c>
      <c r="AE5912" t="s">
        <v>55</v>
      </c>
      <c r="AF5912">
        <v>0</v>
      </c>
      <c r="AG5912" t="s">
        <v>56</v>
      </c>
      <c r="AH5912" t="str">
        <f>"Trad IRN"</f>
        <v>Trad IRN</v>
      </c>
      <c r="AI5912" t="str">
        <f>"Bldg IRN"</f>
        <v>Bldg IRN</v>
      </c>
      <c r="AJ5912" t="s">
        <v>48</v>
      </c>
      <c r="AK5912" t="s">
        <v>48</v>
      </c>
      <c r="AL5912" t="s">
        <v>53</v>
      </c>
      <c r="AM5912">
        <v>1140.92</v>
      </c>
      <c r="AN5912">
        <v>1140.92</v>
      </c>
      <c r="AO5912">
        <v>15</v>
      </c>
    </row>
    <row r="5913" spans="1:41" x14ac:dyDescent="0.3">
      <c r="A5913" t="str">
        <f>"Trad IRN"</f>
        <v>Trad IRN</v>
      </c>
      <c r="B5913" t="str">
        <f>"Bldg IRN"</f>
        <v>Bldg IRN</v>
      </c>
      <c r="C5913" t="s">
        <v>41</v>
      </c>
      <c r="D5913" t="s">
        <v>3</v>
      </c>
      <c r="E5913" t="s">
        <v>80</v>
      </c>
      <c r="F5913" t="s">
        <v>81</v>
      </c>
      <c r="G5913" t="s">
        <v>82</v>
      </c>
      <c r="H5913" t="s">
        <v>83</v>
      </c>
      <c r="I5913" t="str">
        <f>"Trad IRN"</f>
        <v>Trad IRN</v>
      </c>
      <c r="J5913" t="s">
        <v>43</v>
      </c>
      <c r="K5913" t="s">
        <v>44</v>
      </c>
      <c r="L5913" t="s">
        <v>45</v>
      </c>
      <c r="M5913" t="s">
        <v>46</v>
      </c>
      <c r="N5913" t="str">
        <f t="shared" si="587"/>
        <v>08/18/2022</v>
      </c>
      <c r="O5913" t="str">
        <f t="shared" si="586"/>
        <v>12/31/2500</v>
      </c>
      <c r="P5913">
        <v>1</v>
      </c>
      <c r="Q5913">
        <v>1</v>
      </c>
      <c r="R5913">
        <v>1</v>
      </c>
      <c r="S5913">
        <v>0</v>
      </c>
      <c r="T5913">
        <v>1</v>
      </c>
      <c r="U5913">
        <v>0</v>
      </c>
      <c r="V5913" t="str">
        <f>"Trad IRN"</f>
        <v>Trad IRN</v>
      </c>
      <c r="W5913">
        <v>100</v>
      </c>
      <c r="X5913" t="s">
        <v>47</v>
      </c>
      <c r="Z5913" t="s">
        <v>47</v>
      </c>
      <c r="AB5913" t="str">
        <f>"06"</f>
        <v>06</v>
      </c>
      <c r="AC5913" t="str">
        <f>"10"</f>
        <v>10</v>
      </c>
      <c r="AD5913" t="str">
        <f>"2"</f>
        <v>2</v>
      </c>
      <c r="AE5913" t="s">
        <v>55</v>
      </c>
      <c r="AF5913">
        <v>0</v>
      </c>
      <c r="AG5913" t="s">
        <v>56</v>
      </c>
      <c r="AH5913" t="str">
        <f>"Trad IRN"</f>
        <v>Trad IRN</v>
      </c>
      <c r="AI5913" t="str">
        <f>"Bldg IRN"</f>
        <v>Bldg IRN</v>
      </c>
      <c r="AJ5913" t="s">
        <v>48</v>
      </c>
      <c r="AK5913" t="s">
        <v>48</v>
      </c>
      <c r="AL5913" t="s">
        <v>53</v>
      </c>
      <c r="AM5913">
        <v>1140.92</v>
      </c>
      <c r="AN5913">
        <v>1140.92</v>
      </c>
      <c r="AO5913">
        <v>15</v>
      </c>
    </row>
    <row r="5914" spans="1:41" x14ac:dyDescent="0.3">
      <c r="A5914" t="str">
        <f>"Trad IRN"</f>
        <v>Trad IRN</v>
      </c>
      <c r="B5914" t="str">
        <f>"Bldg IRN"</f>
        <v>Bldg IRN</v>
      </c>
      <c r="C5914" t="s">
        <v>41</v>
      </c>
      <c r="D5914" t="s">
        <v>3</v>
      </c>
      <c r="E5914" t="s">
        <v>80</v>
      </c>
      <c r="F5914" t="s">
        <v>81</v>
      </c>
      <c r="G5914" t="s">
        <v>82</v>
      </c>
      <c r="H5914" t="s">
        <v>83</v>
      </c>
      <c r="I5914" t="str">
        <f>"Trad IRN"</f>
        <v>Trad IRN</v>
      </c>
      <c r="J5914" t="s">
        <v>43</v>
      </c>
      <c r="K5914" t="s">
        <v>44</v>
      </c>
      <c r="L5914" t="s">
        <v>45</v>
      </c>
      <c r="M5914" t="s">
        <v>46</v>
      </c>
      <c r="N5914" t="str">
        <f t="shared" si="587"/>
        <v>08/18/2022</v>
      </c>
      <c r="O5914" t="str">
        <f t="shared" si="586"/>
        <v>12/31/2500</v>
      </c>
      <c r="P5914">
        <v>1</v>
      </c>
      <c r="Q5914">
        <v>1</v>
      </c>
      <c r="S5914">
        <v>0</v>
      </c>
      <c r="T5914">
        <v>1</v>
      </c>
      <c r="U5914">
        <v>0</v>
      </c>
      <c r="V5914" t="str">
        <f>"Trad IRN"</f>
        <v>Trad IRN</v>
      </c>
      <c r="W5914">
        <v>100</v>
      </c>
      <c r="X5914" t="s">
        <v>47</v>
      </c>
      <c r="Z5914" t="s">
        <v>47</v>
      </c>
      <c r="AB5914" t="str">
        <f>"08"</f>
        <v>08</v>
      </c>
      <c r="AC5914" t="s">
        <v>48</v>
      </c>
      <c r="AD5914" t="s">
        <v>49</v>
      </c>
      <c r="AE5914" t="s">
        <v>55</v>
      </c>
      <c r="AF5914">
        <v>0</v>
      </c>
      <c r="AG5914" t="s">
        <v>56</v>
      </c>
      <c r="AH5914" t="str">
        <f>"Trad IRN"</f>
        <v>Trad IRN</v>
      </c>
      <c r="AI5914" t="str">
        <f>"Bldg IRN"</f>
        <v>Bldg IRN</v>
      </c>
      <c r="AJ5914" t="s">
        <v>48</v>
      </c>
      <c r="AK5914" t="s">
        <v>48</v>
      </c>
      <c r="AL5914" t="s">
        <v>53</v>
      </c>
      <c r="AM5914">
        <v>1140.92</v>
      </c>
      <c r="AN5914">
        <v>1140.92</v>
      </c>
      <c r="AO5914">
        <v>15</v>
      </c>
    </row>
    <row r="5915" spans="1:41" x14ac:dyDescent="0.3">
      <c r="A5915" t="str">
        <f>"Trad IRN"</f>
        <v>Trad IRN</v>
      </c>
      <c r="B5915" t="str">
        <f>"Bldg IRN"</f>
        <v>Bldg IRN</v>
      </c>
      <c r="C5915" t="s">
        <v>41</v>
      </c>
      <c r="D5915" t="s">
        <v>3</v>
      </c>
      <c r="E5915" t="s">
        <v>80</v>
      </c>
      <c r="F5915" t="s">
        <v>81</v>
      </c>
      <c r="G5915" t="s">
        <v>82</v>
      </c>
      <c r="H5915" t="s">
        <v>83</v>
      </c>
      <c r="I5915" t="str">
        <f>"Trad IRN"</f>
        <v>Trad IRN</v>
      </c>
      <c r="J5915" t="s">
        <v>43</v>
      </c>
      <c r="K5915" t="s">
        <v>44</v>
      </c>
      <c r="L5915" t="s">
        <v>45</v>
      </c>
      <c r="M5915" t="s">
        <v>46</v>
      </c>
      <c r="N5915" t="str">
        <f t="shared" si="587"/>
        <v>08/18/2022</v>
      </c>
      <c r="O5915" t="str">
        <f t="shared" si="586"/>
        <v>12/31/2500</v>
      </c>
      <c r="P5915">
        <v>1</v>
      </c>
      <c r="Q5915">
        <v>1</v>
      </c>
      <c r="S5915">
        <v>0</v>
      </c>
      <c r="T5915">
        <v>1</v>
      </c>
      <c r="U5915">
        <v>0</v>
      </c>
      <c r="V5915" t="str">
        <f>"Trad IRN"</f>
        <v>Trad IRN</v>
      </c>
      <c r="W5915">
        <v>100</v>
      </c>
      <c r="X5915" t="s">
        <v>47</v>
      </c>
      <c r="Z5915" t="s">
        <v>47</v>
      </c>
      <c r="AB5915" t="str">
        <f>"08"</f>
        <v>08</v>
      </c>
      <c r="AC5915" t="s">
        <v>48</v>
      </c>
      <c r="AD5915" t="s">
        <v>49</v>
      </c>
      <c r="AE5915" t="s">
        <v>55</v>
      </c>
      <c r="AF5915">
        <v>0</v>
      </c>
      <c r="AG5915" t="s">
        <v>56</v>
      </c>
      <c r="AH5915" t="str">
        <f>"Trad IRN"</f>
        <v>Trad IRN</v>
      </c>
      <c r="AI5915" t="str">
        <f>"Bldg IRN"</f>
        <v>Bldg IRN</v>
      </c>
      <c r="AJ5915" t="s">
        <v>48</v>
      </c>
      <c r="AK5915" t="s">
        <v>48</v>
      </c>
      <c r="AL5915" t="s">
        <v>53</v>
      </c>
      <c r="AM5915">
        <v>1140.92</v>
      </c>
      <c r="AN5915">
        <v>1140.92</v>
      </c>
      <c r="AO5915">
        <v>15</v>
      </c>
    </row>
    <row r="5916" spans="1:41" x14ac:dyDescent="0.3">
      <c r="A5916" t="str">
        <f>"Trad IRN"</f>
        <v>Trad IRN</v>
      </c>
      <c r="B5916" t="str">
        <f>"Bldg IRN"</f>
        <v>Bldg IRN</v>
      </c>
      <c r="C5916" t="s">
        <v>41</v>
      </c>
      <c r="D5916" t="s">
        <v>3</v>
      </c>
      <c r="E5916" t="s">
        <v>80</v>
      </c>
      <c r="F5916" t="s">
        <v>81</v>
      </c>
      <c r="G5916" t="s">
        <v>82</v>
      </c>
      <c r="H5916" t="s">
        <v>83</v>
      </c>
      <c r="I5916" t="str">
        <f>"Trad IRN"</f>
        <v>Trad IRN</v>
      </c>
      <c r="J5916" t="s">
        <v>43</v>
      </c>
      <c r="K5916" t="s">
        <v>44</v>
      </c>
      <c r="L5916" t="s">
        <v>45</v>
      </c>
      <c r="M5916" t="s">
        <v>46</v>
      </c>
      <c r="N5916" t="str">
        <f t="shared" si="587"/>
        <v>08/18/2022</v>
      </c>
      <c r="O5916" t="str">
        <f t="shared" si="586"/>
        <v>12/31/2500</v>
      </c>
      <c r="P5916">
        <v>1</v>
      </c>
      <c r="Q5916">
        <v>1</v>
      </c>
      <c r="S5916">
        <v>0</v>
      </c>
      <c r="T5916">
        <v>1</v>
      </c>
      <c r="U5916">
        <v>0</v>
      </c>
      <c r="V5916" t="str">
        <f>"Trad IRN"</f>
        <v>Trad IRN</v>
      </c>
      <c r="W5916">
        <v>100</v>
      </c>
      <c r="X5916" t="s">
        <v>47</v>
      </c>
      <c r="Z5916" t="s">
        <v>47</v>
      </c>
      <c r="AB5916" t="str">
        <f>"07"</f>
        <v>07</v>
      </c>
      <c r="AC5916" t="s">
        <v>48</v>
      </c>
      <c r="AD5916" t="s">
        <v>49</v>
      </c>
      <c r="AE5916" t="s">
        <v>55</v>
      </c>
      <c r="AF5916">
        <v>0</v>
      </c>
      <c r="AG5916" t="s">
        <v>56</v>
      </c>
      <c r="AH5916" t="str">
        <f>"Trad IRN"</f>
        <v>Trad IRN</v>
      </c>
      <c r="AI5916" t="str">
        <f>"Bldg IRN"</f>
        <v>Bldg IRN</v>
      </c>
      <c r="AJ5916" t="s">
        <v>48</v>
      </c>
      <c r="AK5916" t="s">
        <v>48</v>
      </c>
      <c r="AL5916" t="s">
        <v>53</v>
      </c>
      <c r="AM5916">
        <v>1140.92</v>
      </c>
      <c r="AN5916">
        <v>1140.92</v>
      </c>
      <c r="AO5916">
        <v>15</v>
      </c>
    </row>
    <row r="5917" spans="1:41" x14ac:dyDescent="0.3">
      <c r="A5917" t="str">
        <f>"Trad IRN"</f>
        <v>Trad IRN</v>
      </c>
      <c r="B5917" t="str">
        <f>"Bldg IRN"</f>
        <v>Bldg IRN</v>
      </c>
      <c r="C5917" t="s">
        <v>41</v>
      </c>
      <c r="D5917" t="s">
        <v>3</v>
      </c>
      <c r="E5917" t="s">
        <v>80</v>
      </c>
      <c r="F5917" t="s">
        <v>81</v>
      </c>
      <c r="G5917" t="s">
        <v>82</v>
      </c>
      <c r="H5917" t="s">
        <v>83</v>
      </c>
      <c r="I5917" t="str">
        <f>"Trad IRN"</f>
        <v>Trad IRN</v>
      </c>
      <c r="J5917" t="s">
        <v>43</v>
      </c>
      <c r="K5917" t="s">
        <v>44</v>
      </c>
      <c r="L5917" t="s">
        <v>45</v>
      </c>
      <c r="M5917" t="s">
        <v>46</v>
      </c>
      <c r="N5917" t="str">
        <f t="shared" si="587"/>
        <v>08/18/2022</v>
      </c>
      <c r="O5917" t="str">
        <f t="shared" si="586"/>
        <v>12/31/2500</v>
      </c>
      <c r="P5917">
        <v>1</v>
      </c>
      <c r="Q5917">
        <v>1</v>
      </c>
      <c r="S5917">
        <v>1</v>
      </c>
      <c r="T5917">
        <v>1</v>
      </c>
      <c r="U5917">
        <v>0</v>
      </c>
      <c r="V5917" t="str">
        <f>"Trad IRN"</f>
        <v>Trad IRN</v>
      </c>
      <c r="W5917">
        <v>100</v>
      </c>
      <c r="X5917" t="s">
        <v>47</v>
      </c>
      <c r="Z5917" t="s">
        <v>47</v>
      </c>
      <c r="AB5917" t="str">
        <f>"08"</f>
        <v>08</v>
      </c>
      <c r="AC5917" t="s">
        <v>48</v>
      </c>
      <c r="AD5917" t="s">
        <v>49</v>
      </c>
      <c r="AE5917" t="s">
        <v>50</v>
      </c>
      <c r="AF5917">
        <v>0</v>
      </c>
      <c r="AG5917" t="s">
        <v>56</v>
      </c>
      <c r="AH5917" t="str">
        <f>"Trad IRN"</f>
        <v>Trad IRN</v>
      </c>
      <c r="AI5917" t="str">
        <f>"Bldg IRN"</f>
        <v>Bldg IRN</v>
      </c>
      <c r="AJ5917" t="s">
        <v>48</v>
      </c>
      <c r="AK5917" t="s">
        <v>48</v>
      </c>
      <c r="AL5917" t="s">
        <v>53</v>
      </c>
      <c r="AM5917">
        <v>1140.92</v>
      </c>
      <c r="AN5917">
        <v>1140.92</v>
      </c>
      <c r="AO5917">
        <v>15</v>
      </c>
    </row>
    <row r="5918" spans="1:41" x14ac:dyDescent="0.3">
      <c r="A5918" t="str">
        <f>"Trad IRN"</f>
        <v>Trad IRN</v>
      </c>
      <c r="B5918" t="str">
        <f>"Bldg IRN"</f>
        <v>Bldg IRN</v>
      </c>
      <c r="C5918" t="s">
        <v>41</v>
      </c>
      <c r="D5918" t="s">
        <v>3</v>
      </c>
      <c r="E5918" t="s">
        <v>80</v>
      </c>
      <c r="F5918" t="s">
        <v>81</v>
      </c>
      <c r="G5918" t="s">
        <v>82</v>
      </c>
      <c r="H5918" t="s">
        <v>83</v>
      </c>
      <c r="I5918" t="str">
        <f>"Trad IRN"</f>
        <v>Trad IRN</v>
      </c>
      <c r="J5918" t="s">
        <v>43</v>
      </c>
      <c r="K5918" t="s">
        <v>44</v>
      </c>
      <c r="L5918" t="s">
        <v>45</v>
      </c>
      <c r="M5918" t="s">
        <v>46</v>
      </c>
      <c r="N5918" t="str">
        <f t="shared" si="587"/>
        <v>08/18/2022</v>
      </c>
      <c r="O5918" t="str">
        <f t="shared" si="586"/>
        <v>12/31/2500</v>
      </c>
      <c r="P5918">
        <v>1</v>
      </c>
      <c r="Q5918">
        <v>1</v>
      </c>
      <c r="S5918">
        <v>0</v>
      </c>
      <c r="T5918">
        <v>1</v>
      </c>
      <c r="U5918">
        <v>0</v>
      </c>
      <c r="V5918" t="str">
        <f>"Trad IRN"</f>
        <v>Trad IRN</v>
      </c>
      <c r="W5918">
        <v>100</v>
      </c>
      <c r="X5918" t="s">
        <v>47</v>
      </c>
      <c r="Z5918" t="s">
        <v>47</v>
      </c>
      <c r="AB5918" t="str">
        <f>"08"</f>
        <v>08</v>
      </c>
      <c r="AC5918" t="s">
        <v>48</v>
      </c>
      <c r="AD5918" t="s">
        <v>49</v>
      </c>
      <c r="AE5918" t="s">
        <v>50</v>
      </c>
      <c r="AF5918">
        <v>0</v>
      </c>
      <c r="AG5918" t="s">
        <v>56</v>
      </c>
      <c r="AH5918" t="str">
        <f>"Trad IRN"</f>
        <v>Trad IRN</v>
      </c>
      <c r="AI5918" t="str">
        <f>"Bldg IRN"</f>
        <v>Bldg IRN</v>
      </c>
      <c r="AJ5918" t="s">
        <v>48</v>
      </c>
      <c r="AK5918" t="s">
        <v>48</v>
      </c>
      <c r="AL5918" t="s">
        <v>53</v>
      </c>
      <c r="AM5918">
        <v>1140.92</v>
      </c>
      <c r="AN5918">
        <v>1140.92</v>
      </c>
      <c r="AO5918">
        <v>15</v>
      </c>
    </row>
    <row r="5919" spans="1:41" x14ac:dyDescent="0.3">
      <c r="A5919" t="str">
        <f>"Trad IRN"</f>
        <v>Trad IRN</v>
      </c>
      <c r="B5919" t="str">
        <f>"Bldg IRN"</f>
        <v>Bldg IRN</v>
      </c>
      <c r="C5919" t="s">
        <v>41</v>
      </c>
      <c r="D5919" t="s">
        <v>3</v>
      </c>
      <c r="E5919" t="s">
        <v>80</v>
      </c>
      <c r="F5919" t="s">
        <v>81</v>
      </c>
      <c r="G5919" t="s">
        <v>82</v>
      </c>
      <c r="H5919" t="s">
        <v>83</v>
      </c>
      <c r="I5919" t="str">
        <f>"Trad IRN"</f>
        <v>Trad IRN</v>
      </c>
      <c r="J5919" t="s">
        <v>43</v>
      </c>
      <c r="K5919" t="s">
        <v>44</v>
      </c>
      <c r="L5919" t="s">
        <v>45</v>
      </c>
      <c r="M5919" t="s">
        <v>46</v>
      </c>
      <c r="N5919" t="str">
        <f t="shared" si="587"/>
        <v>08/18/2022</v>
      </c>
      <c r="O5919" t="str">
        <f>"08/28/2022"</f>
        <v>08/28/2022</v>
      </c>
      <c r="P5919">
        <v>4.0370999999999997E-2</v>
      </c>
      <c r="Q5919">
        <v>4.0370999999999997E-2</v>
      </c>
      <c r="S5919">
        <v>0</v>
      </c>
      <c r="T5919">
        <v>4.0370999999999997E-2</v>
      </c>
      <c r="U5919">
        <v>0</v>
      </c>
      <c r="V5919" t="str">
        <f>"Trad IRN"</f>
        <v>Trad IRN</v>
      </c>
      <c r="W5919">
        <v>100</v>
      </c>
      <c r="X5919" t="s">
        <v>47</v>
      </c>
      <c r="Z5919" t="s">
        <v>47</v>
      </c>
      <c r="AB5919" t="str">
        <f>"08"</f>
        <v>08</v>
      </c>
      <c r="AC5919" t="s">
        <v>48</v>
      </c>
      <c r="AD5919" t="s">
        <v>49</v>
      </c>
      <c r="AE5919" t="s">
        <v>50</v>
      </c>
      <c r="AF5919">
        <v>0</v>
      </c>
      <c r="AG5919" t="s">
        <v>56</v>
      </c>
      <c r="AH5919" t="str">
        <f>"Trad IRN"</f>
        <v>Trad IRN</v>
      </c>
      <c r="AI5919" t="str">
        <f>"Bldg IRN"</f>
        <v>Bldg IRN</v>
      </c>
      <c r="AJ5919" t="s">
        <v>48</v>
      </c>
      <c r="AK5919" t="s">
        <v>48</v>
      </c>
      <c r="AL5919" t="s">
        <v>53</v>
      </c>
      <c r="AM5919">
        <v>46.06</v>
      </c>
      <c r="AN5919">
        <v>1140.92</v>
      </c>
      <c r="AO5919">
        <v>15</v>
      </c>
    </row>
    <row r="5920" spans="1:41" x14ac:dyDescent="0.3">
      <c r="A5920" t="str">
        <f>"Trad IRN"</f>
        <v>Trad IRN</v>
      </c>
      <c r="B5920" t="str">
        <f>"Bldg IRN"</f>
        <v>Bldg IRN</v>
      </c>
      <c r="C5920" t="s">
        <v>41</v>
      </c>
      <c r="D5920" t="s">
        <v>3</v>
      </c>
      <c r="E5920" t="s">
        <v>80</v>
      </c>
      <c r="F5920" t="s">
        <v>81</v>
      </c>
      <c r="G5920" t="s">
        <v>82</v>
      </c>
      <c r="H5920" t="s">
        <v>83</v>
      </c>
      <c r="I5920" t="str">
        <f>"Trad IRN"</f>
        <v>Trad IRN</v>
      </c>
      <c r="J5920" t="s">
        <v>43</v>
      </c>
      <c r="K5920" t="s">
        <v>44</v>
      </c>
      <c r="L5920" t="s">
        <v>45</v>
      </c>
      <c r="M5920" t="s">
        <v>46</v>
      </c>
      <c r="N5920" t="str">
        <f>"08/29/2022"</f>
        <v>08/29/2022</v>
      </c>
      <c r="O5920" t="str">
        <f t="shared" ref="O5920:O5927" si="588">"12/31/2500"</f>
        <v>12/31/2500</v>
      </c>
      <c r="P5920">
        <v>0.95962899999999995</v>
      </c>
      <c r="Q5920">
        <v>0.95962899999999995</v>
      </c>
      <c r="S5920">
        <v>0</v>
      </c>
      <c r="T5920">
        <v>0.95962899999999995</v>
      </c>
      <c r="U5920">
        <v>0</v>
      </c>
      <c r="V5920" t="str">
        <f>"Trad IRN"</f>
        <v>Trad IRN</v>
      </c>
      <c r="W5920">
        <v>100</v>
      </c>
      <c r="X5920" t="s">
        <v>47</v>
      </c>
      <c r="Z5920" t="s">
        <v>47</v>
      </c>
      <c r="AB5920" t="str">
        <f>"08"</f>
        <v>08</v>
      </c>
      <c r="AC5920" t="s">
        <v>48</v>
      </c>
      <c r="AD5920" t="s">
        <v>49</v>
      </c>
      <c r="AE5920" t="s">
        <v>55</v>
      </c>
      <c r="AF5920">
        <v>0</v>
      </c>
      <c r="AG5920" t="s">
        <v>56</v>
      </c>
      <c r="AH5920" t="str">
        <f>"Trad IRN"</f>
        <v>Trad IRN</v>
      </c>
      <c r="AI5920" t="str">
        <f>"Bldg IRN"</f>
        <v>Bldg IRN</v>
      </c>
      <c r="AJ5920" t="s">
        <v>48</v>
      </c>
      <c r="AK5920" t="s">
        <v>48</v>
      </c>
      <c r="AL5920" t="s">
        <v>53</v>
      </c>
      <c r="AM5920">
        <v>1094.8599999999999</v>
      </c>
      <c r="AN5920">
        <v>1140.92</v>
      </c>
      <c r="AO5920">
        <v>15</v>
      </c>
    </row>
    <row r="5921" spans="1:41" x14ac:dyDescent="0.3">
      <c r="A5921" t="str">
        <f>"Trad IRN"</f>
        <v>Trad IRN</v>
      </c>
      <c r="B5921" t="str">
        <f>"Bldg IRN"</f>
        <v>Bldg IRN</v>
      </c>
      <c r="C5921" t="s">
        <v>41</v>
      </c>
      <c r="D5921" t="s">
        <v>3</v>
      </c>
      <c r="E5921" t="s">
        <v>80</v>
      </c>
      <c r="F5921" t="s">
        <v>81</v>
      </c>
      <c r="G5921" t="s">
        <v>82</v>
      </c>
      <c r="H5921" t="s">
        <v>83</v>
      </c>
      <c r="I5921" t="str">
        <f>"Trad IRN"</f>
        <v>Trad IRN</v>
      </c>
      <c r="J5921" t="s">
        <v>43</v>
      </c>
      <c r="K5921" t="s">
        <v>44</v>
      </c>
      <c r="L5921" t="s">
        <v>45</v>
      </c>
      <c r="M5921" t="s">
        <v>46</v>
      </c>
      <c r="N5921" t="str">
        <f t="shared" ref="N5921:N5928" si="589">"08/18/2022"</f>
        <v>08/18/2022</v>
      </c>
      <c r="O5921" t="str">
        <f t="shared" si="588"/>
        <v>12/31/2500</v>
      </c>
      <c r="P5921">
        <v>1</v>
      </c>
      <c r="Q5921">
        <v>1</v>
      </c>
      <c r="S5921">
        <v>0</v>
      </c>
      <c r="T5921">
        <v>1</v>
      </c>
      <c r="U5921">
        <v>0</v>
      </c>
      <c r="V5921" t="str">
        <f>"Trad IRN"</f>
        <v>Trad IRN</v>
      </c>
      <c r="W5921">
        <v>100</v>
      </c>
      <c r="X5921" t="s">
        <v>47</v>
      </c>
      <c r="Z5921" t="s">
        <v>47</v>
      </c>
      <c r="AB5921" t="str">
        <f>"06"</f>
        <v>06</v>
      </c>
      <c r="AC5921" t="s">
        <v>48</v>
      </c>
      <c r="AD5921" t="s">
        <v>49</v>
      </c>
      <c r="AE5921" t="s">
        <v>50</v>
      </c>
      <c r="AF5921">
        <v>0</v>
      </c>
      <c r="AG5921" t="s">
        <v>56</v>
      </c>
      <c r="AH5921" t="str">
        <f>"Trad IRN"</f>
        <v>Trad IRN</v>
      </c>
      <c r="AI5921" t="str">
        <f>"Bldg IRN"</f>
        <v>Bldg IRN</v>
      </c>
      <c r="AJ5921" t="s">
        <v>48</v>
      </c>
      <c r="AK5921" t="s">
        <v>48</v>
      </c>
      <c r="AL5921" t="s">
        <v>53</v>
      </c>
      <c r="AM5921">
        <v>1140.92</v>
      </c>
      <c r="AN5921">
        <v>1140.92</v>
      </c>
      <c r="AO5921">
        <v>15</v>
      </c>
    </row>
    <row r="5922" spans="1:41" x14ac:dyDescent="0.3">
      <c r="A5922" t="str">
        <f>"Trad IRN"</f>
        <v>Trad IRN</v>
      </c>
      <c r="B5922" t="str">
        <f>"Bldg IRN"</f>
        <v>Bldg IRN</v>
      </c>
      <c r="C5922" t="s">
        <v>41</v>
      </c>
      <c r="D5922" t="s">
        <v>3</v>
      </c>
      <c r="E5922" t="s">
        <v>80</v>
      </c>
      <c r="F5922" t="s">
        <v>81</v>
      </c>
      <c r="G5922" t="s">
        <v>82</v>
      </c>
      <c r="H5922" t="s">
        <v>83</v>
      </c>
      <c r="I5922" t="str">
        <f>"Trad IRN"</f>
        <v>Trad IRN</v>
      </c>
      <c r="J5922" t="s">
        <v>43</v>
      </c>
      <c r="K5922" t="s">
        <v>44</v>
      </c>
      <c r="L5922" t="s">
        <v>45</v>
      </c>
      <c r="M5922" t="s">
        <v>46</v>
      </c>
      <c r="N5922" t="str">
        <f t="shared" si="589"/>
        <v>08/18/2022</v>
      </c>
      <c r="O5922" t="str">
        <f t="shared" si="588"/>
        <v>12/31/2500</v>
      </c>
      <c r="P5922">
        <v>1</v>
      </c>
      <c r="Q5922">
        <v>1</v>
      </c>
      <c r="S5922">
        <v>1</v>
      </c>
      <c r="T5922">
        <v>1</v>
      </c>
      <c r="U5922">
        <v>0</v>
      </c>
      <c r="V5922" t="str">
        <f>"Trad IRN"</f>
        <v>Trad IRN</v>
      </c>
      <c r="W5922">
        <v>100</v>
      </c>
      <c r="X5922" t="s">
        <v>47</v>
      </c>
      <c r="Z5922" t="s">
        <v>47</v>
      </c>
      <c r="AB5922" t="str">
        <f>"07"</f>
        <v>07</v>
      </c>
      <c r="AC5922" t="s">
        <v>48</v>
      </c>
      <c r="AD5922" t="s">
        <v>49</v>
      </c>
      <c r="AE5922" t="s">
        <v>50</v>
      </c>
      <c r="AF5922">
        <v>0</v>
      </c>
      <c r="AG5922" t="s">
        <v>56</v>
      </c>
      <c r="AH5922" t="str">
        <f>"Trad IRN"</f>
        <v>Trad IRN</v>
      </c>
      <c r="AI5922" t="str">
        <f>"Bldg IRN"</f>
        <v>Bldg IRN</v>
      </c>
      <c r="AJ5922" t="s">
        <v>48</v>
      </c>
      <c r="AK5922" t="s">
        <v>48</v>
      </c>
      <c r="AL5922" t="s">
        <v>53</v>
      </c>
      <c r="AM5922">
        <v>1140.92</v>
      </c>
      <c r="AN5922">
        <v>1140.92</v>
      </c>
      <c r="AO5922">
        <v>15</v>
      </c>
    </row>
    <row r="5923" spans="1:41" x14ac:dyDescent="0.3">
      <c r="A5923" t="str">
        <f>"Trad IRN"</f>
        <v>Trad IRN</v>
      </c>
      <c r="B5923" t="str">
        <f>"Bldg IRN"</f>
        <v>Bldg IRN</v>
      </c>
      <c r="C5923" t="s">
        <v>41</v>
      </c>
      <c r="D5923" t="s">
        <v>3</v>
      </c>
      <c r="E5923" t="s">
        <v>80</v>
      </c>
      <c r="F5923" t="s">
        <v>81</v>
      </c>
      <c r="G5923" t="s">
        <v>82</v>
      </c>
      <c r="H5923" t="s">
        <v>83</v>
      </c>
      <c r="I5923" t="str">
        <f>"Trad IRN"</f>
        <v>Trad IRN</v>
      </c>
      <c r="J5923" t="s">
        <v>43</v>
      </c>
      <c r="K5923" t="s">
        <v>44</v>
      </c>
      <c r="L5923" t="s">
        <v>45</v>
      </c>
      <c r="M5923" t="s">
        <v>59</v>
      </c>
      <c r="N5923" t="str">
        <f t="shared" si="589"/>
        <v>08/18/2022</v>
      </c>
      <c r="O5923" t="str">
        <f t="shared" si="588"/>
        <v>12/31/2500</v>
      </c>
      <c r="P5923">
        <v>1</v>
      </c>
      <c r="Q5923">
        <v>1</v>
      </c>
      <c r="S5923">
        <v>1</v>
      </c>
      <c r="T5923">
        <v>1</v>
      </c>
      <c r="U5923">
        <v>0</v>
      </c>
      <c r="V5923" t="s">
        <v>84</v>
      </c>
      <c r="W5923">
        <v>100</v>
      </c>
      <c r="X5923" t="s">
        <v>47</v>
      </c>
      <c r="Z5923" t="s">
        <v>47</v>
      </c>
      <c r="AB5923" t="str">
        <f>"08"</f>
        <v>08</v>
      </c>
      <c r="AC5923" t="s">
        <v>48</v>
      </c>
      <c r="AD5923" t="s">
        <v>49</v>
      </c>
      <c r="AE5923" t="s">
        <v>50</v>
      </c>
      <c r="AF5923">
        <v>0</v>
      </c>
      <c r="AG5923" t="s">
        <v>56</v>
      </c>
      <c r="AH5923" t="str">
        <f>"Trad IRN"</f>
        <v>Trad IRN</v>
      </c>
      <c r="AI5923" t="str">
        <f>"Bldg IRN"</f>
        <v>Bldg IRN</v>
      </c>
      <c r="AJ5923" t="s">
        <v>48</v>
      </c>
      <c r="AK5923" t="s">
        <v>48</v>
      </c>
      <c r="AL5923" t="s">
        <v>53</v>
      </c>
      <c r="AM5923">
        <v>1140.92</v>
      </c>
      <c r="AN5923">
        <v>1140.92</v>
      </c>
      <c r="AO5923">
        <v>15</v>
      </c>
    </row>
    <row r="5924" spans="1:41" x14ac:dyDescent="0.3">
      <c r="A5924" t="str">
        <f>"Trad IRN"</f>
        <v>Trad IRN</v>
      </c>
      <c r="B5924" t="str">
        <f>"Bldg IRN"</f>
        <v>Bldg IRN</v>
      </c>
      <c r="C5924" t="s">
        <v>41</v>
      </c>
      <c r="D5924" t="s">
        <v>3</v>
      </c>
      <c r="E5924" t="s">
        <v>80</v>
      </c>
      <c r="F5924" t="s">
        <v>81</v>
      </c>
      <c r="G5924" t="s">
        <v>82</v>
      </c>
      <c r="H5924" t="s">
        <v>83</v>
      </c>
      <c r="I5924" t="str">
        <f>"Trad IRN"</f>
        <v>Trad IRN</v>
      </c>
      <c r="J5924" t="s">
        <v>43</v>
      </c>
      <c r="K5924" t="s">
        <v>44</v>
      </c>
      <c r="L5924" t="s">
        <v>45</v>
      </c>
      <c r="M5924" t="s">
        <v>59</v>
      </c>
      <c r="N5924" t="str">
        <f t="shared" si="589"/>
        <v>08/18/2022</v>
      </c>
      <c r="O5924" t="str">
        <f t="shared" si="588"/>
        <v>12/31/2500</v>
      </c>
      <c r="P5924">
        <v>1</v>
      </c>
      <c r="Q5924">
        <v>1</v>
      </c>
      <c r="S5924">
        <v>1</v>
      </c>
      <c r="T5924">
        <v>1</v>
      </c>
      <c r="U5924">
        <v>0</v>
      </c>
      <c r="V5924" t="s">
        <v>84</v>
      </c>
      <c r="W5924">
        <v>100</v>
      </c>
      <c r="X5924" t="s">
        <v>47</v>
      </c>
      <c r="Z5924" t="s">
        <v>47</v>
      </c>
      <c r="AB5924" t="str">
        <f>"07"</f>
        <v>07</v>
      </c>
      <c r="AC5924" t="s">
        <v>48</v>
      </c>
      <c r="AD5924" t="s">
        <v>49</v>
      </c>
      <c r="AE5924" t="s">
        <v>50</v>
      </c>
      <c r="AF5924">
        <v>0</v>
      </c>
      <c r="AG5924" t="s">
        <v>56</v>
      </c>
      <c r="AH5924" t="str">
        <f>"Trad IRN"</f>
        <v>Trad IRN</v>
      </c>
      <c r="AI5924" t="str">
        <f>"Bldg IRN"</f>
        <v>Bldg IRN</v>
      </c>
      <c r="AJ5924" t="s">
        <v>48</v>
      </c>
      <c r="AK5924" t="s">
        <v>48</v>
      </c>
      <c r="AL5924" t="s">
        <v>53</v>
      </c>
      <c r="AM5924">
        <v>1140.92</v>
      </c>
      <c r="AN5924">
        <v>1140.92</v>
      </c>
      <c r="AO5924">
        <v>15</v>
      </c>
    </row>
    <row r="5925" spans="1:41" x14ac:dyDescent="0.3">
      <c r="A5925" t="str">
        <f>"Trad IRN"</f>
        <v>Trad IRN</v>
      </c>
      <c r="B5925" t="str">
        <f>"Bldg IRN"</f>
        <v>Bldg IRN</v>
      </c>
      <c r="C5925" t="s">
        <v>41</v>
      </c>
      <c r="D5925" t="s">
        <v>3</v>
      </c>
      <c r="E5925" t="s">
        <v>80</v>
      </c>
      <c r="F5925" t="s">
        <v>81</v>
      </c>
      <c r="G5925" t="s">
        <v>82</v>
      </c>
      <c r="H5925" t="s">
        <v>83</v>
      </c>
      <c r="I5925" t="str">
        <f>"Trad IRN"</f>
        <v>Trad IRN</v>
      </c>
      <c r="J5925" t="s">
        <v>43</v>
      </c>
      <c r="K5925" t="s">
        <v>44</v>
      </c>
      <c r="L5925" t="s">
        <v>45</v>
      </c>
      <c r="M5925" t="s">
        <v>59</v>
      </c>
      <c r="N5925" t="str">
        <f t="shared" si="589"/>
        <v>08/18/2022</v>
      </c>
      <c r="O5925" t="str">
        <f t="shared" si="588"/>
        <v>12/31/2500</v>
      </c>
      <c r="P5925">
        <v>1</v>
      </c>
      <c r="Q5925">
        <v>1</v>
      </c>
      <c r="S5925">
        <v>0</v>
      </c>
      <c r="T5925">
        <v>1</v>
      </c>
      <c r="U5925">
        <v>0</v>
      </c>
      <c r="V5925" t="s">
        <v>84</v>
      </c>
      <c r="W5925">
        <v>100</v>
      </c>
      <c r="X5925" t="s">
        <v>47</v>
      </c>
      <c r="Z5925" t="s">
        <v>47</v>
      </c>
      <c r="AB5925" t="str">
        <f>"08"</f>
        <v>08</v>
      </c>
      <c r="AC5925" t="s">
        <v>48</v>
      </c>
      <c r="AD5925" t="s">
        <v>49</v>
      </c>
      <c r="AE5925" t="s">
        <v>55</v>
      </c>
      <c r="AF5925">
        <v>0</v>
      </c>
      <c r="AG5925" t="s">
        <v>56</v>
      </c>
      <c r="AH5925" t="str">
        <f>"Trad IRN"</f>
        <v>Trad IRN</v>
      </c>
      <c r="AI5925" t="str">
        <f>"Bldg IRN"</f>
        <v>Bldg IRN</v>
      </c>
      <c r="AJ5925" t="s">
        <v>48</v>
      </c>
      <c r="AK5925" t="s">
        <v>48</v>
      </c>
      <c r="AL5925" t="s">
        <v>53</v>
      </c>
      <c r="AM5925">
        <v>1140.92</v>
      </c>
      <c r="AN5925">
        <v>1140.92</v>
      </c>
      <c r="AO5925">
        <v>15</v>
      </c>
    </row>
    <row r="5926" spans="1:41" x14ac:dyDescent="0.3">
      <c r="A5926" t="str">
        <f>"Trad IRN"</f>
        <v>Trad IRN</v>
      </c>
      <c r="B5926" t="str">
        <f>"Bldg IRN"</f>
        <v>Bldg IRN</v>
      </c>
      <c r="C5926" t="s">
        <v>41</v>
      </c>
      <c r="D5926" t="s">
        <v>3</v>
      </c>
      <c r="E5926" t="s">
        <v>80</v>
      </c>
      <c r="F5926" t="s">
        <v>81</v>
      </c>
      <c r="G5926" t="s">
        <v>82</v>
      </c>
      <c r="H5926" t="s">
        <v>83</v>
      </c>
      <c r="I5926" t="str">
        <f>"Trad IRN"</f>
        <v>Trad IRN</v>
      </c>
      <c r="J5926" t="s">
        <v>43</v>
      </c>
      <c r="K5926" t="s">
        <v>44</v>
      </c>
      <c r="L5926" t="s">
        <v>45</v>
      </c>
      <c r="M5926" t="s">
        <v>59</v>
      </c>
      <c r="N5926" t="str">
        <f t="shared" si="589"/>
        <v>08/18/2022</v>
      </c>
      <c r="O5926" t="str">
        <f t="shared" si="588"/>
        <v>12/31/2500</v>
      </c>
      <c r="P5926">
        <v>1</v>
      </c>
      <c r="Q5926">
        <v>1</v>
      </c>
      <c r="S5926">
        <v>0</v>
      </c>
      <c r="T5926">
        <v>1</v>
      </c>
      <c r="U5926">
        <v>0</v>
      </c>
      <c r="V5926" t="s">
        <v>84</v>
      </c>
      <c r="W5926">
        <v>100</v>
      </c>
      <c r="X5926" t="s">
        <v>47</v>
      </c>
      <c r="Z5926" t="s">
        <v>47</v>
      </c>
      <c r="AB5926" t="str">
        <f>"08"</f>
        <v>08</v>
      </c>
      <c r="AC5926" t="s">
        <v>48</v>
      </c>
      <c r="AD5926" t="s">
        <v>49</v>
      </c>
      <c r="AE5926" t="s">
        <v>55</v>
      </c>
      <c r="AF5926">
        <v>0</v>
      </c>
      <c r="AG5926" t="s">
        <v>56</v>
      </c>
      <c r="AH5926" t="str">
        <f>"Trad IRN"</f>
        <v>Trad IRN</v>
      </c>
      <c r="AI5926" t="str">
        <f>"Bldg IRN"</f>
        <v>Bldg IRN</v>
      </c>
      <c r="AJ5926" t="s">
        <v>48</v>
      </c>
      <c r="AK5926" t="s">
        <v>48</v>
      </c>
      <c r="AL5926" t="s">
        <v>53</v>
      </c>
      <c r="AM5926">
        <v>1140.92</v>
      </c>
      <c r="AN5926">
        <v>1140.92</v>
      </c>
      <c r="AO5926">
        <v>15</v>
      </c>
    </row>
    <row r="5927" spans="1:41" x14ac:dyDescent="0.3">
      <c r="A5927" t="str">
        <f>"Trad IRN"</f>
        <v>Trad IRN</v>
      </c>
      <c r="B5927" t="str">
        <f>"Bldg IRN"</f>
        <v>Bldg IRN</v>
      </c>
      <c r="C5927" t="s">
        <v>41</v>
      </c>
      <c r="D5927" t="s">
        <v>3</v>
      </c>
      <c r="E5927" t="s">
        <v>80</v>
      </c>
      <c r="F5927" t="s">
        <v>81</v>
      </c>
      <c r="G5927" t="s">
        <v>82</v>
      </c>
      <c r="H5927" t="s">
        <v>83</v>
      </c>
      <c r="I5927" t="str">
        <f>"Trad IRN"</f>
        <v>Trad IRN</v>
      </c>
      <c r="J5927" t="s">
        <v>43</v>
      </c>
      <c r="K5927" t="s">
        <v>44</v>
      </c>
      <c r="L5927" t="s">
        <v>45</v>
      </c>
      <c r="M5927" t="s">
        <v>46</v>
      </c>
      <c r="N5927" t="str">
        <f t="shared" si="589"/>
        <v>08/18/2022</v>
      </c>
      <c r="O5927" t="str">
        <f t="shared" si="588"/>
        <v>12/31/2500</v>
      </c>
      <c r="P5927">
        <v>1</v>
      </c>
      <c r="Q5927">
        <v>1</v>
      </c>
      <c r="R5927">
        <v>1</v>
      </c>
      <c r="S5927">
        <v>0</v>
      </c>
      <c r="T5927">
        <v>1</v>
      </c>
      <c r="U5927">
        <v>0</v>
      </c>
      <c r="V5927" t="str">
        <f>"Trad IRN"</f>
        <v>Trad IRN</v>
      </c>
      <c r="W5927">
        <v>100</v>
      </c>
      <c r="X5927" t="s">
        <v>47</v>
      </c>
      <c r="Z5927" t="s">
        <v>47</v>
      </c>
      <c r="AB5927" t="str">
        <f>"06"</f>
        <v>06</v>
      </c>
      <c r="AC5927" t="str">
        <f>"10"</f>
        <v>10</v>
      </c>
      <c r="AD5927" t="str">
        <f>"2"</f>
        <v>2</v>
      </c>
      <c r="AE5927" t="s">
        <v>55</v>
      </c>
      <c r="AF5927">
        <v>0</v>
      </c>
      <c r="AG5927" t="s">
        <v>56</v>
      </c>
      <c r="AH5927" t="str">
        <f>"Trad IRN"</f>
        <v>Trad IRN</v>
      </c>
      <c r="AI5927" t="str">
        <f>"Bldg IRN"</f>
        <v>Bldg IRN</v>
      </c>
      <c r="AJ5927" t="s">
        <v>48</v>
      </c>
      <c r="AK5927" t="s">
        <v>48</v>
      </c>
      <c r="AL5927" t="s">
        <v>53</v>
      </c>
      <c r="AM5927">
        <v>1140.92</v>
      </c>
      <c r="AN5927">
        <v>1140.92</v>
      </c>
      <c r="AO5927">
        <v>15</v>
      </c>
    </row>
    <row r="5928" spans="1:41" x14ac:dyDescent="0.3">
      <c r="A5928" t="str">
        <f>"Trad IRN"</f>
        <v>Trad IRN</v>
      </c>
      <c r="B5928" t="str">
        <f>"Bldg IRN"</f>
        <v>Bldg IRN</v>
      </c>
      <c r="C5928" t="s">
        <v>41</v>
      </c>
      <c r="D5928" t="s">
        <v>3</v>
      </c>
      <c r="E5928" t="s">
        <v>80</v>
      </c>
      <c r="F5928" t="s">
        <v>81</v>
      </c>
      <c r="G5928" t="s">
        <v>82</v>
      </c>
      <c r="H5928" t="s">
        <v>83</v>
      </c>
      <c r="I5928" t="str">
        <f>"Trad IRN"</f>
        <v>Trad IRN</v>
      </c>
      <c r="J5928" t="s">
        <v>43</v>
      </c>
      <c r="K5928" t="s">
        <v>44</v>
      </c>
      <c r="L5928" t="s">
        <v>45</v>
      </c>
      <c r="M5928" t="s">
        <v>46</v>
      </c>
      <c r="N5928" t="str">
        <f t="shared" si="589"/>
        <v>08/18/2022</v>
      </c>
      <c r="O5928" t="str">
        <f>"12/06/2022"</f>
        <v>12/06/2022</v>
      </c>
      <c r="P5928">
        <v>0.40597100000000003</v>
      </c>
      <c r="Q5928">
        <v>0.40597100000000003</v>
      </c>
      <c r="S5928">
        <v>0</v>
      </c>
      <c r="T5928">
        <v>0.40597100000000003</v>
      </c>
      <c r="U5928">
        <v>0</v>
      </c>
      <c r="V5928" t="str">
        <f>"Trad IRN"</f>
        <v>Trad IRN</v>
      </c>
      <c r="W5928">
        <v>100</v>
      </c>
      <c r="X5928" t="s">
        <v>47</v>
      </c>
      <c r="Z5928" t="s">
        <v>47</v>
      </c>
      <c r="AB5928" t="str">
        <f>"06"</f>
        <v>06</v>
      </c>
      <c r="AC5928" t="s">
        <v>48</v>
      </c>
      <c r="AD5928" t="s">
        <v>49</v>
      </c>
      <c r="AE5928" t="s">
        <v>50</v>
      </c>
      <c r="AF5928">
        <v>0</v>
      </c>
      <c r="AG5928" t="s">
        <v>56</v>
      </c>
      <c r="AH5928" t="str">
        <f>"Trad IRN"</f>
        <v>Trad IRN</v>
      </c>
      <c r="AI5928" t="str">
        <f>"Bldg IRN"</f>
        <v>Bldg IRN</v>
      </c>
      <c r="AJ5928" t="s">
        <v>48</v>
      </c>
      <c r="AK5928" t="s">
        <v>48</v>
      </c>
      <c r="AL5928" t="s">
        <v>53</v>
      </c>
      <c r="AM5928">
        <v>463.18</v>
      </c>
      <c r="AN5928">
        <v>1140.92</v>
      </c>
      <c r="AO5928">
        <v>15</v>
      </c>
    </row>
    <row r="5929" spans="1:41" x14ac:dyDescent="0.3">
      <c r="A5929" t="str">
        <f>"Trad IRN"</f>
        <v>Trad IRN</v>
      </c>
      <c r="B5929" t="str">
        <f>"Bldg IRN"</f>
        <v>Bldg IRN</v>
      </c>
      <c r="C5929" t="s">
        <v>41</v>
      </c>
      <c r="D5929" t="s">
        <v>3</v>
      </c>
      <c r="E5929" t="s">
        <v>80</v>
      </c>
      <c r="F5929" t="s">
        <v>81</v>
      </c>
      <c r="G5929" t="s">
        <v>82</v>
      </c>
      <c r="H5929" t="s">
        <v>83</v>
      </c>
      <c r="I5929" t="str">
        <f>"Trad IRN"</f>
        <v>Trad IRN</v>
      </c>
      <c r="J5929" t="s">
        <v>43</v>
      </c>
      <c r="K5929" t="s">
        <v>44</v>
      </c>
      <c r="L5929" t="s">
        <v>45</v>
      </c>
      <c r="M5929" t="s">
        <v>46</v>
      </c>
      <c r="N5929" t="str">
        <f>"12/07/2022"</f>
        <v>12/07/2022</v>
      </c>
      <c r="O5929" t="str">
        <f>"12/31/2500"</f>
        <v>12/31/2500</v>
      </c>
      <c r="P5929">
        <v>0.59402900000000003</v>
      </c>
      <c r="Q5929">
        <v>0.59402900000000003</v>
      </c>
      <c r="R5929">
        <v>0.54212400000000005</v>
      </c>
      <c r="S5929">
        <v>0</v>
      </c>
      <c r="T5929">
        <v>0.59402900000000003</v>
      </c>
      <c r="U5929">
        <v>0</v>
      </c>
      <c r="V5929" t="str">
        <f>"Trad IRN"</f>
        <v>Trad IRN</v>
      </c>
      <c r="W5929">
        <v>100</v>
      </c>
      <c r="X5929" t="s">
        <v>47</v>
      </c>
      <c r="Z5929" t="s">
        <v>47</v>
      </c>
      <c r="AB5929" t="str">
        <f>"06"</f>
        <v>06</v>
      </c>
      <c r="AC5929" t="str">
        <f>"04"</f>
        <v>04</v>
      </c>
      <c r="AD5929" t="str">
        <f>"4"</f>
        <v>4</v>
      </c>
      <c r="AE5929" t="s">
        <v>55</v>
      </c>
      <c r="AF5929">
        <v>0</v>
      </c>
      <c r="AG5929" t="s">
        <v>56</v>
      </c>
      <c r="AH5929" t="str">
        <f>"Trad IRN"</f>
        <v>Trad IRN</v>
      </c>
      <c r="AI5929" t="str">
        <f>"Bldg IRN"</f>
        <v>Bldg IRN</v>
      </c>
      <c r="AJ5929" t="s">
        <v>48</v>
      </c>
      <c r="AK5929" t="s">
        <v>48</v>
      </c>
      <c r="AL5929" t="s">
        <v>53</v>
      </c>
      <c r="AM5929">
        <v>677.74</v>
      </c>
      <c r="AN5929">
        <v>1140.92</v>
      </c>
      <c r="AO5929">
        <v>15</v>
      </c>
    </row>
    <row r="5930" spans="1:41" x14ac:dyDescent="0.3">
      <c r="A5930" t="str">
        <f>"Trad IRN"</f>
        <v>Trad IRN</v>
      </c>
      <c r="B5930" t="str">
        <f>"Bldg IRN"</f>
        <v>Bldg IRN</v>
      </c>
      <c r="C5930" t="s">
        <v>41</v>
      </c>
      <c r="D5930" t="s">
        <v>3</v>
      </c>
      <c r="E5930" t="s">
        <v>80</v>
      </c>
      <c r="F5930" t="s">
        <v>81</v>
      </c>
      <c r="G5930" t="s">
        <v>82</v>
      </c>
      <c r="H5930" t="s">
        <v>83</v>
      </c>
      <c r="I5930" t="str">
        <f>"Trad IRN"</f>
        <v>Trad IRN</v>
      </c>
      <c r="J5930" t="s">
        <v>43</v>
      </c>
      <c r="K5930" t="s">
        <v>44</v>
      </c>
      <c r="L5930" t="s">
        <v>45</v>
      </c>
      <c r="M5930" t="s">
        <v>46</v>
      </c>
      <c r="N5930" t="str">
        <f>"08/18/2022"</f>
        <v>08/18/2022</v>
      </c>
      <c r="O5930" t="str">
        <f>"12/31/2500"</f>
        <v>12/31/2500</v>
      </c>
      <c r="P5930">
        <v>1</v>
      </c>
      <c r="Q5930">
        <v>1</v>
      </c>
      <c r="S5930">
        <v>0</v>
      </c>
      <c r="T5930">
        <v>1</v>
      </c>
      <c r="U5930">
        <v>0</v>
      </c>
      <c r="V5930" t="str">
        <f>"Trad IRN"</f>
        <v>Trad IRN</v>
      </c>
      <c r="W5930">
        <v>100</v>
      </c>
      <c r="X5930" t="s">
        <v>47</v>
      </c>
      <c r="Z5930" t="s">
        <v>47</v>
      </c>
      <c r="AB5930" t="str">
        <f>"08"</f>
        <v>08</v>
      </c>
      <c r="AC5930" t="s">
        <v>48</v>
      </c>
      <c r="AD5930" t="s">
        <v>49</v>
      </c>
      <c r="AE5930" t="s">
        <v>50</v>
      </c>
      <c r="AF5930">
        <v>0</v>
      </c>
      <c r="AG5930" t="s">
        <v>56</v>
      </c>
      <c r="AH5930" t="str">
        <f>"Trad IRN"</f>
        <v>Trad IRN</v>
      </c>
      <c r="AI5930" t="str">
        <f>"Bldg IRN"</f>
        <v>Bldg IRN</v>
      </c>
      <c r="AJ5930" t="s">
        <v>48</v>
      </c>
      <c r="AK5930" t="s">
        <v>48</v>
      </c>
      <c r="AL5930" t="s">
        <v>53</v>
      </c>
      <c r="AM5930">
        <v>1140.92</v>
      </c>
      <c r="AN5930">
        <v>1140.92</v>
      </c>
      <c r="AO5930">
        <v>15</v>
      </c>
    </row>
    <row r="5931" spans="1:41" x14ac:dyDescent="0.3">
      <c r="A5931" t="str">
        <f>"Trad IRN"</f>
        <v>Trad IRN</v>
      </c>
      <c r="B5931" t="str">
        <f>"Bldg IRN"</f>
        <v>Bldg IRN</v>
      </c>
      <c r="C5931" t="s">
        <v>41</v>
      </c>
      <c r="D5931" t="s">
        <v>3</v>
      </c>
      <c r="E5931" t="s">
        <v>80</v>
      </c>
      <c r="F5931" t="s">
        <v>81</v>
      </c>
      <c r="G5931" t="s">
        <v>82</v>
      </c>
      <c r="H5931" t="s">
        <v>83</v>
      </c>
      <c r="I5931" t="str">
        <f>"Trad IRN"</f>
        <v>Trad IRN</v>
      </c>
      <c r="J5931" t="s">
        <v>43</v>
      </c>
      <c r="K5931" t="s">
        <v>44</v>
      </c>
      <c r="L5931" t="s">
        <v>45</v>
      </c>
      <c r="M5931" t="s">
        <v>46</v>
      </c>
      <c r="N5931" t="str">
        <f>"08/18/2022"</f>
        <v>08/18/2022</v>
      </c>
      <c r="O5931" t="str">
        <f>"12/31/2500"</f>
        <v>12/31/2500</v>
      </c>
      <c r="P5931">
        <v>1</v>
      </c>
      <c r="Q5931">
        <v>1</v>
      </c>
      <c r="R5931">
        <v>1</v>
      </c>
      <c r="S5931">
        <v>0</v>
      </c>
      <c r="T5931">
        <v>1</v>
      </c>
      <c r="U5931">
        <v>0</v>
      </c>
      <c r="V5931" t="str">
        <f>"Trad IRN"</f>
        <v>Trad IRN</v>
      </c>
      <c r="W5931">
        <v>100</v>
      </c>
      <c r="X5931" t="s">
        <v>47</v>
      </c>
      <c r="Z5931" t="s">
        <v>47</v>
      </c>
      <c r="AB5931" t="str">
        <f>"07"</f>
        <v>07</v>
      </c>
      <c r="AC5931" t="str">
        <f>"12"</f>
        <v>12</v>
      </c>
      <c r="AD5931" t="str">
        <f>"6"</f>
        <v>6</v>
      </c>
      <c r="AE5931" t="s">
        <v>55</v>
      </c>
      <c r="AF5931">
        <v>0</v>
      </c>
      <c r="AG5931" t="s">
        <v>56</v>
      </c>
      <c r="AH5931" t="str">
        <f>"Trad IRN"</f>
        <v>Trad IRN</v>
      </c>
      <c r="AI5931" t="str">
        <f>"Bldg IRN"</f>
        <v>Bldg IRN</v>
      </c>
      <c r="AJ5931" t="s">
        <v>48</v>
      </c>
      <c r="AK5931" t="s">
        <v>48</v>
      </c>
      <c r="AL5931" t="s">
        <v>53</v>
      </c>
      <c r="AM5931">
        <v>1140.92</v>
      </c>
      <c r="AN5931">
        <v>1140.92</v>
      </c>
      <c r="AO5931">
        <v>15</v>
      </c>
    </row>
    <row r="5932" spans="1:41" x14ac:dyDescent="0.3">
      <c r="A5932" t="str">
        <f>"Trad IRN"</f>
        <v>Trad IRN</v>
      </c>
      <c r="B5932" t="str">
        <f>"Bldg IRN"</f>
        <v>Bldg IRN</v>
      </c>
      <c r="C5932" t="s">
        <v>41</v>
      </c>
      <c r="D5932" t="s">
        <v>3</v>
      </c>
      <c r="E5932" t="s">
        <v>80</v>
      </c>
      <c r="F5932" t="s">
        <v>81</v>
      </c>
      <c r="G5932" t="s">
        <v>82</v>
      </c>
      <c r="H5932" t="s">
        <v>83</v>
      </c>
      <c r="I5932" t="str">
        <f>"Trad IRN"</f>
        <v>Trad IRN</v>
      </c>
      <c r="J5932" t="s">
        <v>43</v>
      </c>
      <c r="K5932" t="s">
        <v>44</v>
      </c>
      <c r="L5932" t="s">
        <v>45</v>
      </c>
      <c r="M5932" t="s">
        <v>46</v>
      </c>
      <c r="N5932" t="str">
        <f>"08/18/2022"</f>
        <v>08/18/2022</v>
      </c>
      <c r="O5932" t="str">
        <f>"12/31/2500"</f>
        <v>12/31/2500</v>
      </c>
      <c r="P5932">
        <v>1</v>
      </c>
      <c r="Q5932">
        <v>1</v>
      </c>
      <c r="R5932">
        <v>1</v>
      </c>
      <c r="S5932">
        <v>1</v>
      </c>
      <c r="T5932">
        <v>1</v>
      </c>
      <c r="U5932">
        <v>0</v>
      </c>
      <c r="V5932" t="str">
        <f>"Trad IRN"</f>
        <v>Trad IRN</v>
      </c>
      <c r="W5932">
        <v>100</v>
      </c>
      <c r="X5932" t="s">
        <v>47</v>
      </c>
      <c r="Z5932" t="s">
        <v>47</v>
      </c>
      <c r="AB5932" t="str">
        <f>"06"</f>
        <v>06</v>
      </c>
      <c r="AC5932" t="str">
        <f>"10"</f>
        <v>10</v>
      </c>
      <c r="AD5932" t="str">
        <f>"2"</f>
        <v>2</v>
      </c>
      <c r="AE5932" t="s">
        <v>50</v>
      </c>
      <c r="AF5932">
        <v>0</v>
      </c>
      <c r="AG5932" t="s">
        <v>56</v>
      </c>
      <c r="AH5932" t="str">
        <f>"Trad IRN"</f>
        <v>Trad IRN</v>
      </c>
      <c r="AI5932" t="str">
        <f>"Bldg IRN"</f>
        <v>Bldg IRN</v>
      </c>
      <c r="AJ5932" t="s">
        <v>48</v>
      </c>
      <c r="AK5932" t="s">
        <v>48</v>
      </c>
      <c r="AL5932" t="s">
        <v>53</v>
      </c>
      <c r="AM5932">
        <v>1140.92</v>
      </c>
      <c r="AN5932">
        <v>1140.92</v>
      </c>
      <c r="AO5932">
        <v>15</v>
      </c>
    </row>
    <row r="5933" spans="1:41" x14ac:dyDescent="0.3">
      <c r="A5933" t="str">
        <f>"Trad IRN"</f>
        <v>Trad IRN</v>
      </c>
      <c r="B5933" t="str">
        <f>"Bldg IRN"</f>
        <v>Bldg IRN</v>
      </c>
      <c r="C5933" t="s">
        <v>41</v>
      </c>
      <c r="D5933" t="s">
        <v>3</v>
      </c>
      <c r="E5933" t="s">
        <v>80</v>
      </c>
      <c r="F5933" t="s">
        <v>81</v>
      </c>
      <c r="G5933" t="s">
        <v>82</v>
      </c>
      <c r="H5933" t="s">
        <v>83</v>
      </c>
      <c r="I5933" t="str">
        <f>"Trad IRN"</f>
        <v>Trad IRN</v>
      </c>
      <c r="J5933" t="s">
        <v>43</v>
      </c>
      <c r="K5933" t="s">
        <v>44</v>
      </c>
      <c r="L5933" t="s">
        <v>45</v>
      </c>
      <c r="M5933" t="s">
        <v>46</v>
      </c>
      <c r="N5933" t="str">
        <f>"08/18/2022"</f>
        <v>08/18/2022</v>
      </c>
      <c r="O5933" t="str">
        <f>"12/31/2500"</f>
        <v>12/31/2500</v>
      </c>
      <c r="P5933">
        <v>1</v>
      </c>
      <c r="Q5933">
        <v>1</v>
      </c>
      <c r="S5933">
        <v>0</v>
      </c>
      <c r="T5933">
        <v>1</v>
      </c>
      <c r="U5933">
        <v>0</v>
      </c>
      <c r="V5933" t="str">
        <f>"Trad IRN"</f>
        <v>Trad IRN</v>
      </c>
      <c r="W5933">
        <v>100</v>
      </c>
      <c r="X5933" t="s">
        <v>47</v>
      </c>
      <c r="Z5933" t="s">
        <v>47</v>
      </c>
      <c r="AB5933" t="str">
        <f>"06"</f>
        <v>06</v>
      </c>
      <c r="AC5933" t="s">
        <v>48</v>
      </c>
      <c r="AD5933" t="s">
        <v>49</v>
      </c>
      <c r="AE5933" t="s">
        <v>50</v>
      </c>
      <c r="AF5933">
        <v>0</v>
      </c>
      <c r="AG5933" t="s">
        <v>56</v>
      </c>
      <c r="AH5933" t="str">
        <f>"Trad IRN"</f>
        <v>Trad IRN</v>
      </c>
      <c r="AI5933" t="str">
        <f>"Bldg IRN"</f>
        <v>Bldg IRN</v>
      </c>
      <c r="AJ5933" t="s">
        <v>48</v>
      </c>
      <c r="AK5933" t="s">
        <v>48</v>
      </c>
      <c r="AL5933" t="s">
        <v>53</v>
      </c>
      <c r="AM5933">
        <v>1140.92</v>
      </c>
      <c r="AN5933">
        <v>1140.92</v>
      </c>
      <c r="AO5933">
        <v>15</v>
      </c>
    </row>
    <row r="5934" spans="1:41" x14ac:dyDescent="0.3">
      <c r="A5934" t="str">
        <f>"Trad IRN"</f>
        <v>Trad IRN</v>
      </c>
      <c r="B5934" t="str">
        <f>"Bldg IRN"</f>
        <v>Bldg IRN</v>
      </c>
      <c r="C5934" t="s">
        <v>41</v>
      </c>
      <c r="D5934" t="s">
        <v>3</v>
      </c>
      <c r="E5934" t="s">
        <v>80</v>
      </c>
      <c r="F5934" t="s">
        <v>81</v>
      </c>
      <c r="G5934" t="s">
        <v>82</v>
      </c>
      <c r="H5934" t="s">
        <v>83</v>
      </c>
      <c r="I5934" t="str">
        <f>"Trad IRN"</f>
        <v>Trad IRN</v>
      </c>
      <c r="J5934" t="s">
        <v>43</v>
      </c>
      <c r="K5934" t="s">
        <v>44</v>
      </c>
      <c r="L5934" t="s">
        <v>45</v>
      </c>
      <c r="M5934" t="s">
        <v>46</v>
      </c>
      <c r="N5934" t="str">
        <f>"01/18/2023"</f>
        <v>01/18/2023</v>
      </c>
      <c r="O5934" t="str">
        <f>"01/30/2023"</f>
        <v>01/30/2023</v>
      </c>
      <c r="P5934">
        <v>4.6137999999999998E-2</v>
      </c>
      <c r="Q5934">
        <v>4.6137999999999998E-2</v>
      </c>
      <c r="S5934">
        <v>0</v>
      </c>
      <c r="T5934">
        <v>4.6137999999999998E-2</v>
      </c>
      <c r="U5934">
        <v>0</v>
      </c>
      <c r="V5934" t="str">
        <f>"Trad IRN"</f>
        <v>Trad IRN</v>
      </c>
      <c r="W5934">
        <v>100</v>
      </c>
      <c r="X5934" t="s">
        <v>47</v>
      </c>
      <c r="Z5934" t="s">
        <v>47</v>
      </c>
      <c r="AB5934" t="str">
        <f>"07"</f>
        <v>07</v>
      </c>
      <c r="AC5934" t="s">
        <v>48</v>
      </c>
      <c r="AD5934" t="s">
        <v>49</v>
      </c>
      <c r="AE5934" t="s">
        <v>55</v>
      </c>
      <c r="AF5934">
        <v>0</v>
      </c>
      <c r="AG5934" t="s">
        <v>56</v>
      </c>
      <c r="AH5934" t="str">
        <f>"Trad IRN"</f>
        <v>Trad IRN</v>
      </c>
      <c r="AI5934" t="str">
        <f>"Bldg IRN"</f>
        <v>Bldg IRN</v>
      </c>
      <c r="AJ5934" t="s">
        <v>48</v>
      </c>
      <c r="AK5934" t="s">
        <v>48</v>
      </c>
      <c r="AL5934" t="s">
        <v>53</v>
      </c>
      <c r="AM5934">
        <v>52.64</v>
      </c>
      <c r="AN5934">
        <v>1140.92</v>
      </c>
      <c r="AO5934">
        <v>15</v>
      </c>
    </row>
    <row r="5935" spans="1:41" x14ac:dyDescent="0.3">
      <c r="A5935" t="str">
        <f>"Trad IRN"</f>
        <v>Trad IRN</v>
      </c>
      <c r="B5935" t="str">
        <f>"Bldg IRN"</f>
        <v>Bldg IRN</v>
      </c>
      <c r="C5935" t="s">
        <v>41</v>
      </c>
      <c r="D5935" t="s">
        <v>3</v>
      </c>
      <c r="E5935" t="s">
        <v>80</v>
      </c>
      <c r="F5935" t="s">
        <v>81</v>
      </c>
      <c r="G5935" t="s">
        <v>82</v>
      </c>
      <c r="H5935" t="s">
        <v>83</v>
      </c>
      <c r="I5935" t="str">
        <f>"Trad IRN"</f>
        <v>Trad IRN</v>
      </c>
      <c r="J5935" t="s">
        <v>43</v>
      </c>
      <c r="K5935" t="s">
        <v>44</v>
      </c>
      <c r="L5935" t="s">
        <v>45</v>
      </c>
      <c r="M5935" t="s">
        <v>46</v>
      </c>
      <c r="N5935" t="str">
        <f>"08/18/2022"</f>
        <v>08/18/2022</v>
      </c>
      <c r="O5935" t="str">
        <f t="shared" ref="O5935:O5944" si="590">"12/31/2500"</f>
        <v>12/31/2500</v>
      </c>
      <c r="P5935">
        <v>1</v>
      </c>
      <c r="Q5935">
        <v>1</v>
      </c>
      <c r="S5935">
        <v>0</v>
      </c>
      <c r="T5935">
        <v>1</v>
      </c>
      <c r="U5935">
        <v>0</v>
      </c>
      <c r="V5935" t="str">
        <f>"Trad IRN"</f>
        <v>Trad IRN</v>
      </c>
      <c r="W5935">
        <v>100</v>
      </c>
      <c r="X5935" t="s">
        <v>47</v>
      </c>
      <c r="Z5935" t="s">
        <v>47</v>
      </c>
      <c r="AB5935" t="str">
        <f>"06"</f>
        <v>06</v>
      </c>
      <c r="AC5935" t="s">
        <v>48</v>
      </c>
      <c r="AD5935" t="s">
        <v>49</v>
      </c>
      <c r="AE5935" t="s">
        <v>50</v>
      </c>
      <c r="AF5935">
        <v>0</v>
      </c>
      <c r="AG5935" t="s">
        <v>56</v>
      </c>
      <c r="AH5935" t="str">
        <f>"Trad IRN"</f>
        <v>Trad IRN</v>
      </c>
      <c r="AI5935" t="str">
        <f>"Bldg IRN"</f>
        <v>Bldg IRN</v>
      </c>
      <c r="AJ5935" t="s">
        <v>48</v>
      </c>
      <c r="AK5935" t="s">
        <v>48</v>
      </c>
      <c r="AL5935" t="s">
        <v>53</v>
      </c>
      <c r="AM5935">
        <v>1140.92</v>
      </c>
      <c r="AN5935">
        <v>1140.92</v>
      </c>
      <c r="AO5935">
        <v>15</v>
      </c>
    </row>
    <row r="5936" spans="1:41" x14ac:dyDescent="0.3">
      <c r="A5936" t="str">
        <f>"Trad IRN"</f>
        <v>Trad IRN</v>
      </c>
      <c r="B5936" t="str">
        <f>"Bldg IRN"</f>
        <v>Bldg IRN</v>
      </c>
      <c r="C5936" t="s">
        <v>41</v>
      </c>
      <c r="D5936" t="s">
        <v>3</v>
      </c>
      <c r="E5936" t="s">
        <v>80</v>
      </c>
      <c r="F5936" t="s">
        <v>81</v>
      </c>
      <c r="G5936" t="s">
        <v>82</v>
      </c>
      <c r="H5936" t="s">
        <v>83</v>
      </c>
      <c r="I5936" t="str">
        <f>"Trad IRN"</f>
        <v>Trad IRN</v>
      </c>
      <c r="J5936" t="s">
        <v>43</v>
      </c>
      <c r="K5936" t="s">
        <v>44</v>
      </c>
      <c r="L5936" t="s">
        <v>45</v>
      </c>
      <c r="M5936" t="s">
        <v>46</v>
      </c>
      <c r="N5936" t="str">
        <f>"08/18/2022"</f>
        <v>08/18/2022</v>
      </c>
      <c r="O5936" t="str">
        <f t="shared" si="590"/>
        <v>12/31/2500</v>
      </c>
      <c r="P5936">
        <v>1</v>
      </c>
      <c r="Q5936">
        <v>1</v>
      </c>
      <c r="R5936">
        <v>1</v>
      </c>
      <c r="S5936">
        <v>0</v>
      </c>
      <c r="T5936">
        <v>1</v>
      </c>
      <c r="U5936">
        <v>0</v>
      </c>
      <c r="V5936" t="str">
        <f>"Trad IRN"</f>
        <v>Trad IRN</v>
      </c>
      <c r="W5936">
        <v>100</v>
      </c>
      <c r="X5936" t="s">
        <v>47</v>
      </c>
      <c r="Z5936" t="s">
        <v>47</v>
      </c>
      <c r="AB5936" t="str">
        <f>"06"</f>
        <v>06</v>
      </c>
      <c r="AC5936" t="str">
        <f>"10"</f>
        <v>10</v>
      </c>
      <c r="AD5936" t="str">
        <f>"2"</f>
        <v>2</v>
      </c>
      <c r="AE5936" t="s">
        <v>50</v>
      </c>
      <c r="AF5936">
        <v>0</v>
      </c>
      <c r="AG5936" t="s">
        <v>56</v>
      </c>
      <c r="AH5936" t="str">
        <f>"Trad IRN"</f>
        <v>Trad IRN</v>
      </c>
      <c r="AI5936" t="str">
        <f>"Bldg IRN"</f>
        <v>Bldg IRN</v>
      </c>
      <c r="AJ5936" t="s">
        <v>48</v>
      </c>
      <c r="AK5936" t="s">
        <v>48</v>
      </c>
      <c r="AL5936" t="s">
        <v>53</v>
      </c>
      <c r="AM5936">
        <v>1140.92</v>
      </c>
      <c r="AN5936">
        <v>1140.92</v>
      </c>
      <c r="AO5936">
        <v>15</v>
      </c>
    </row>
    <row r="5937" spans="1:41" x14ac:dyDescent="0.3">
      <c r="A5937" t="str">
        <f>"Trad IRN"</f>
        <v>Trad IRN</v>
      </c>
      <c r="B5937" t="str">
        <f>"Bldg IRN"</f>
        <v>Bldg IRN</v>
      </c>
      <c r="C5937" t="s">
        <v>41</v>
      </c>
      <c r="D5937" t="s">
        <v>3</v>
      </c>
      <c r="E5937" t="s">
        <v>80</v>
      </c>
      <c r="F5937" t="s">
        <v>81</v>
      </c>
      <c r="G5937" t="s">
        <v>82</v>
      </c>
      <c r="H5937" t="s">
        <v>83</v>
      </c>
      <c r="I5937" t="str">
        <f>"Trad IRN"</f>
        <v>Trad IRN</v>
      </c>
      <c r="J5937" t="s">
        <v>43</v>
      </c>
      <c r="K5937" t="s">
        <v>44</v>
      </c>
      <c r="L5937" t="s">
        <v>45</v>
      </c>
      <c r="M5937" t="s">
        <v>46</v>
      </c>
      <c r="N5937" t="str">
        <f>"10/21/2022"</f>
        <v>10/21/2022</v>
      </c>
      <c r="O5937" t="str">
        <f t="shared" si="590"/>
        <v>12/31/2500</v>
      </c>
      <c r="P5937">
        <v>0.76354200000000005</v>
      </c>
      <c r="Q5937">
        <v>0.76354200000000005</v>
      </c>
      <c r="S5937">
        <v>0</v>
      </c>
      <c r="T5937">
        <v>0.76354200000000005</v>
      </c>
      <c r="U5937">
        <v>0</v>
      </c>
      <c r="V5937" t="str">
        <f>"Trad IRN"</f>
        <v>Trad IRN</v>
      </c>
      <c r="W5937">
        <v>100</v>
      </c>
      <c r="X5937" t="s">
        <v>47</v>
      </c>
      <c r="Z5937" t="s">
        <v>47</v>
      </c>
      <c r="AB5937" t="str">
        <f>"08"</f>
        <v>08</v>
      </c>
      <c r="AC5937" t="s">
        <v>48</v>
      </c>
      <c r="AD5937" t="s">
        <v>49</v>
      </c>
      <c r="AE5937" t="s">
        <v>50</v>
      </c>
      <c r="AF5937">
        <v>0</v>
      </c>
      <c r="AG5937" t="s">
        <v>56</v>
      </c>
      <c r="AH5937" t="str">
        <f>"Trad IRN"</f>
        <v>Trad IRN</v>
      </c>
      <c r="AI5937" t="str">
        <f>"Bldg IRN"</f>
        <v>Bldg IRN</v>
      </c>
      <c r="AJ5937" t="s">
        <v>48</v>
      </c>
      <c r="AK5937" t="s">
        <v>48</v>
      </c>
      <c r="AL5937" t="s">
        <v>53</v>
      </c>
      <c r="AM5937">
        <v>871.14</v>
      </c>
      <c r="AN5937">
        <v>1140.92</v>
      </c>
      <c r="AO5937">
        <v>15</v>
      </c>
    </row>
    <row r="5938" spans="1:41" x14ac:dyDescent="0.3">
      <c r="A5938" t="str">
        <f>"Trad IRN"</f>
        <v>Trad IRN</v>
      </c>
      <c r="B5938" t="str">
        <f>"Bldg IRN"</f>
        <v>Bldg IRN</v>
      </c>
      <c r="C5938" t="s">
        <v>41</v>
      </c>
      <c r="D5938" t="s">
        <v>3</v>
      </c>
      <c r="E5938" t="s">
        <v>80</v>
      </c>
      <c r="F5938" t="s">
        <v>81</v>
      </c>
      <c r="G5938" t="s">
        <v>82</v>
      </c>
      <c r="H5938" t="s">
        <v>83</v>
      </c>
      <c r="I5938" t="str">
        <f>"Trad IRN"</f>
        <v>Trad IRN</v>
      </c>
      <c r="J5938" t="s">
        <v>43</v>
      </c>
      <c r="K5938" t="s">
        <v>44</v>
      </c>
      <c r="L5938" t="s">
        <v>45</v>
      </c>
      <c r="M5938" t="s">
        <v>46</v>
      </c>
      <c r="N5938" t="str">
        <f t="shared" ref="N5938:N5943" si="591">"08/18/2022"</f>
        <v>08/18/2022</v>
      </c>
      <c r="O5938" t="str">
        <f t="shared" si="590"/>
        <v>12/31/2500</v>
      </c>
      <c r="P5938">
        <v>1</v>
      </c>
      <c r="Q5938">
        <v>1</v>
      </c>
      <c r="S5938">
        <v>0</v>
      </c>
      <c r="T5938">
        <v>1</v>
      </c>
      <c r="U5938">
        <v>0</v>
      </c>
      <c r="V5938" t="str">
        <f>"Trad IRN"</f>
        <v>Trad IRN</v>
      </c>
      <c r="W5938">
        <v>100</v>
      </c>
      <c r="X5938" t="s">
        <v>47</v>
      </c>
      <c r="Z5938" t="s">
        <v>47</v>
      </c>
      <c r="AB5938" t="str">
        <f>"06"</f>
        <v>06</v>
      </c>
      <c r="AC5938" t="s">
        <v>48</v>
      </c>
      <c r="AD5938" t="s">
        <v>49</v>
      </c>
      <c r="AE5938" t="s">
        <v>55</v>
      </c>
      <c r="AF5938">
        <v>0</v>
      </c>
      <c r="AG5938" t="s">
        <v>56</v>
      </c>
      <c r="AH5938" t="str">
        <f>"Trad IRN"</f>
        <v>Trad IRN</v>
      </c>
      <c r="AI5938" t="str">
        <f>"Bldg IRN"</f>
        <v>Bldg IRN</v>
      </c>
      <c r="AJ5938" t="s">
        <v>48</v>
      </c>
      <c r="AK5938" t="s">
        <v>48</v>
      </c>
      <c r="AL5938" t="s">
        <v>53</v>
      </c>
      <c r="AM5938">
        <v>1140.92</v>
      </c>
      <c r="AN5938">
        <v>1140.92</v>
      </c>
      <c r="AO5938">
        <v>15</v>
      </c>
    </row>
    <row r="5939" spans="1:41" x14ac:dyDescent="0.3">
      <c r="A5939" t="str">
        <f>"Trad IRN"</f>
        <v>Trad IRN</v>
      </c>
      <c r="B5939" t="str">
        <f>"Bldg IRN"</f>
        <v>Bldg IRN</v>
      </c>
      <c r="C5939" t="s">
        <v>41</v>
      </c>
      <c r="D5939" t="s">
        <v>3</v>
      </c>
      <c r="E5939" t="s">
        <v>80</v>
      </c>
      <c r="F5939" t="s">
        <v>81</v>
      </c>
      <c r="G5939" t="s">
        <v>82</v>
      </c>
      <c r="H5939" t="s">
        <v>83</v>
      </c>
      <c r="I5939" t="str">
        <f>"Trad IRN"</f>
        <v>Trad IRN</v>
      </c>
      <c r="J5939" t="s">
        <v>43</v>
      </c>
      <c r="K5939" t="s">
        <v>44</v>
      </c>
      <c r="L5939" t="s">
        <v>45</v>
      </c>
      <c r="M5939" t="s">
        <v>46</v>
      </c>
      <c r="N5939" t="str">
        <f t="shared" si="591"/>
        <v>08/18/2022</v>
      </c>
      <c r="O5939" t="str">
        <f t="shared" si="590"/>
        <v>12/31/2500</v>
      </c>
      <c r="P5939">
        <v>1</v>
      </c>
      <c r="Q5939">
        <v>1</v>
      </c>
      <c r="S5939">
        <v>1</v>
      </c>
      <c r="T5939">
        <v>1</v>
      </c>
      <c r="U5939">
        <v>0</v>
      </c>
      <c r="V5939" t="str">
        <f>"Trad IRN"</f>
        <v>Trad IRN</v>
      </c>
      <c r="W5939">
        <v>100</v>
      </c>
      <c r="X5939" t="s">
        <v>47</v>
      </c>
      <c r="Z5939" t="s">
        <v>47</v>
      </c>
      <c r="AB5939" t="str">
        <f>"08"</f>
        <v>08</v>
      </c>
      <c r="AC5939" t="s">
        <v>48</v>
      </c>
      <c r="AD5939" t="s">
        <v>49</v>
      </c>
      <c r="AE5939" t="s">
        <v>50</v>
      </c>
      <c r="AF5939">
        <v>0</v>
      </c>
      <c r="AG5939" t="s">
        <v>56</v>
      </c>
      <c r="AH5939" t="str">
        <f>"Trad IRN"</f>
        <v>Trad IRN</v>
      </c>
      <c r="AI5939" t="str">
        <f>"Bldg IRN"</f>
        <v>Bldg IRN</v>
      </c>
      <c r="AJ5939" t="s">
        <v>48</v>
      </c>
      <c r="AK5939" t="s">
        <v>48</v>
      </c>
      <c r="AL5939" t="s">
        <v>53</v>
      </c>
      <c r="AM5939">
        <v>1140.92</v>
      </c>
      <c r="AN5939">
        <v>1140.92</v>
      </c>
      <c r="AO5939">
        <v>15</v>
      </c>
    </row>
    <row r="5940" spans="1:41" x14ac:dyDescent="0.3">
      <c r="A5940" t="str">
        <f>"Trad IRN"</f>
        <v>Trad IRN</v>
      </c>
      <c r="B5940" t="str">
        <f>"Bldg IRN"</f>
        <v>Bldg IRN</v>
      </c>
      <c r="C5940" t="s">
        <v>41</v>
      </c>
      <c r="D5940" t="s">
        <v>3</v>
      </c>
      <c r="E5940" t="s">
        <v>80</v>
      </c>
      <c r="F5940" t="s">
        <v>81</v>
      </c>
      <c r="G5940" t="s">
        <v>82</v>
      </c>
      <c r="H5940" t="s">
        <v>83</v>
      </c>
      <c r="I5940" t="str">
        <f>"Trad IRN"</f>
        <v>Trad IRN</v>
      </c>
      <c r="J5940" t="s">
        <v>43</v>
      </c>
      <c r="K5940" t="s">
        <v>44</v>
      </c>
      <c r="L5940" t="s">
        <v>45</v>
      </c>
      <c r="M5940" t="s">
        <v>46</v>
      </c>
      <c r="N5940" t="str">
        <f t="shared" si="591"/>
        <v>08/18/2022</v>
      </c>
      <c r="O5940" t="str">
        <f t="shared" si="590"/>
        <v>12/31/2500</v>
      </c>
      <c r="P5940">
        <v>1</v>
      </c>
      <c r="Q5940">
        <v>1</v>
      </c>
      <c r="R5940">
        <v>1</v>
      </c>
      <c r="S5940">
        <v>0</v>
      </c>
      <c r="T5940">
        <v>1</v>
      </c>
      <c r="U5940">
        <v>0</v>
      </c>
      <c r="V5940" t="str">
        <f>"Trad IRN"</f>
        <v>Trad IRN</v>
      </c>
      <c r="W5940">
        <v>100</v>
      </c>
      <c r="X5940" t="s">
        <v>47</v>
      </c>
      <c r="Z5940" t="s">
        <v>47</v>
      </c>
      <c r="AB5940" t="str">
        <f>"06"</f>
        <v>06</v>
      </c>
      <c r="AC5940" t="str">
        <f>"12"</f>
        <v>12</v>
      </c>
      <c r="AD5940" t="str">
        <f>"6"</f>
        <v>6</v>
      </c>
      <c r="AE5940" t="s">
        <v>55</v>
      </c>
      <c r="AF5940">
        <v>0</v>
      </c>
      <c r="AG5940" t="s">
        <v>56</v>
      </c>
      <c r="AH5940" t="str">
        <f>"Trad IRN"</f>
        <v>Trad IRN</v>
      </c>
      <c r="AI5940" t="str">
        <f>"Bldg IRN"</f>
        <v>Bldg IRN</v>
      </c>
      <c r="AJ5940" t="s">
        <v>48</v>
      </c>
      <c r="AK5940" t="s">
        <v>48</v>
      </c>
      <c r="AL5940" t="s">
        <v>53</v>
      </c>
      <c r="AM5940">
        <v>1140.92</v>
      </c>
      <c r="AN5940">
        <v>1140.92</v>
      </c>
      <c r="AO5940">
        <v>15</v>
      </c>
    </row>
    <row r="5941" spans="1:41" x14ac:dyDescent="0.3">
      <c r="A5941" t="str">
        <f>"Trad IRN"</f>
        <v>Trad IRN</v>
      </c>
      <c r="B5941" t="str">
        <f>"Bldg IRN"</f>
        <v>Bldg IRN</v>
      </c>
      <c r="C5941" t="s">
        <v>41</v>
      </c>
      <c r="D5941" t="s">
        <v>3</v>
      </c>
      <c r="E5941" t="s">
        <v>80</v>
      </c>
      <c r="F5941" t="s">
        <v>81</v>
      </c>
      <c r="G5941" t="s">
        <v>82</v>
      </c>
      <c r="H5941" t="s">
        <v>83</v>
      </c>
      <c r="I5941" t="s">
        <v>8</v>
      </c>
      <c r="J5941" t="s">
        <v>43</v>
      </c>
      <c r="K5941" t="s">
        <v>44</v>
      </c>
      <c r="L5941" t="s">
        <v>45</v>
      </c>
      <c r="M5941" t="s">
        <v>46</v>
      </c>
      <c r="N5941" t="str">
        <f t="shared" si="591"/>
        <v>08/18/2022</v>
      </c>
      <c r="O5941" t="str">
        <f t="shared" si="590"/>
        <v>12/31/2500</v>
      </c>
      <c r="P5941">
        <v>0.5</v>
      </c>
      <c r="Q5941">
        <v>0.5</v>
      </c>
      <c r="S5941">
        <v>0</v>
      </c>
      <c r="T5941">
        <v>5.5556000000000001E-2</v>
      </c>
      <c r="U5941">
        <v>0.44444400000000001</v>
      </c>
      <c r="V5941" t="str">
        <f>"Trad IRN"</f>
        <v>Trad IRN</v>
      </c>
      <c r="W5941">
        <v>50</v>
      </c>
      <c r="X5941" t="s">
        <v>47</v>
      </c>
      <c r="Z5941" t="s">
        <v>47</v>
      </c>
      <c r="AB5941" t="str">
        <f>"08"</f>
        <v>08</v>
      </c>
      <c r="AC5941" t="s">
        <v>48</v>
      </c>
      <c r="AD5941" t="s">
        <v>49</v>
      </c>
      <c r="AE5941" t="s">
        <v>50</v>
      </c>
      <c r="AF5941">
        <v>0</v>
      </c>
      <c r="AG5941" t="s">
        <v>51</v>
      </c>
      <c r="AH5941" t="str">
        <f>"Trad IRN"</f>
        <v>Trad IRN</v>
      </c>
      <c r="AI5941" t="str">
        <f>"Bldg IRN"</f>
        <v>Bldg IRN</v>
      </c>
      <c r="AJ5941" t="s">
        <v>48</v>
      </c>
      <c r="AK5941" t="s">
        <v>48</v>
      </c>
      <c r="AL5941" t="s">
        <v>53</v>
      </c>
      <c r="AM5941">
        <v>570.46</v>
      </c>
      <c r="AN5941">
        <v>1140.92</v>
      </c>
      <c r="AO5941">
        <v>15</v>
      </c>
    </row>
    <row r="5942" spans="1:41" x14ac:dyDescent="0.3">
      <c r="A5942" t="str">
        <f>"Trad IRN"</f>
        <v>Trad IRN</v>
      </c>
      <c r="B5942" t="str">
        <f>"Bldg IRN"</f>
        <v>Bldg IRN</v>
      </c>
      <c r="C5942" t="s">
        <v>41</v>
      </c>
      <c r="D5942" t="s">
        <v>3</v>
      </c>
      <c r="E5942" t="s">
        <v>80</v>
      </c>
      <c r="F5942" t="s">
        <v>81</v>
      </c>
      <c r="G5942" t="s">
        <v>82</v>
      </c>
      <c r="H5942" t="s">
        <v>83</v>
      </c>
      <c r="I5942" t="str">
        <f>"Trad IRN"</f>
        <v>Trad IRN</v>
      </c>
      <c r="J5942" t="s">
        <v>43</v>
      </c>
      <c r="K5942" t="s">
        <v>44</v>
      </c>
      <c r="L5942" t="s">
        <v>45</v>
      </c>
      <c r="M5942" t="s">
        <v>46</v>
      </c>
      <c r="N5942" t="str">
        <f t="shared" si="591"/>
        <v>08/18/2022</v>
      </c>
      <c r="O5942" t="str">
        <f t="shared" si="590"/>
        <v>12/31/2500</v>
      </c>
      <c r="P5942">
        <v>0.5</v>
      </c>
      <c r="Q5942">
        <v>0.5</v>
      </c>
      <c r="S5942">
        <v>0</v>
      </c>
      <c r="T5942">
        <v>0.5</v>
      </c>
      <c r="U5942">
        <v>0</v>
      </c>
      <c r="V5942" t="str">
        <f>"Trad IRN"</f>
        <v>Trad IRN</v>
      </c>
      <c r="W5942">
        <v>50</v>
      </c>
      <c r="X5942" t="s">
        <v>47</v>
      </c>
      <c r="Z5942" t="s">
        <v>47</v>
      </c>
      <c r="AB5942" t="str">
        <f>"08"</f>
        <v>08</v>
      </c>
      <c r="AC5942" t="s">
        <v>48</v>
      </c>
      <c r="AD5942" t="s">
        <v>49</v>
      </c>
      <c r="AE5942" t="s">
        <v>55</v>
      </c>
      <c r="AF5942">
        <v>0</v>
      </c>
      <c r="AG5942" t="s">
        <v>56</v>
      </c>
      <c r="AH5942" t="str">
        <f>"Trad IRN"</f>
        <v>Trad IRN</v>
      </c>
      <c r="AI5942" t="str">
        <f>"Bldg IRN"</f>
        <v>Bldg IRN</v>
      </c>
      <c r="AJ5942" t="s">
        <v>48</v>
      </c>
      <c r="AK5942" t="s">
        <v>48</v>
      </c>
      <c r="AL5942" t="s">
        <v>53</v>
      </c>
      <c r="AM5942">
        <v>570.46</v>
      </c>
      <c r="AN5942">
        <v>1140.92</v>
      </c>
      <c r="AO5942">
        <v>15</v>
      </c>
    </row>
    <row r="5943" spans="1:41" x14ac:dyDescent="0.3">
      <c r="A5943" t="str">
        <f>"Trad IRN"</f>
        <v>Trad IRN</v>
      </c>
      <c r="B5943" t="str">
        <f>"Bldg IRN"</f>
        <v>Bldg IRN</v>
      </c>
      <c r="C5943" t="s">
        <v>41</v>
      </c>
      <c r="D5943" t="s">
        <v>3</v>
      </c>
      <c r="E5943" t="s">
        <v>80</v>
      </c>
      <c r="F5943" t="s">
        <v>81</v>
      </c>
      <c r="G5943" t="s">
        <v>82</v>
      </c>
      <c r="H5943" t="s">
        <v>83</v>
      </c>
      <c r="I5943" t="str">
        <f>"Trad IRN"</f>
        <v>Trad IRN</v>
      </c>
      <c r="J5943" t="s">
        <v>43</v>
      </c>
      <c r="K5943" t="s">
        <v>44</v>
      </c>
      <c r="L5943" t="s">
        <v>45</v>
      </c>
      <c r="M5943" t="s">
        <v>59</v>
      </c>
      <c r="N5943" t="str">
        <f t="shared" si="591"/>
        <v>08/18/2022</v>
      </c>
      <c r="O5943" t="str">
        <f t="shared" si="590"/>
        <v>12/31/2500</v>
      </c>
      <c r="P5943">
        <v>1</v>
      </c>
      <c r="Q5943">
        <v>1</v>
      </c>
      <c r="S5943">
        <v>0</v>
      </c>
      <c r="T5943">
        <v>1</v>
      </c>
      <c r="U5943">
        <v>0</v>
      </c>
      <c r="V5943" t="s">
        <v>84</v>
      </c>
      <c r="W5943">
        <v>100</v>
      </c>
      <c r="X5943" t="s">
        <v>47</v>
      </c>
      <c r="Z5943" t="s">
        <v>47</v>
      </c>
      <c r="AB5943" t="str">
        <f>"06"</f>
        <v>06</v>
      </c>
      <c r="AC5943" t="s">
        <v>48</v>
      </c>
      <c r="AD5943" t="s">
        <v>49</v>
      </c>
      <c r="AE5943" t="s">
        <v>50</v>
      </c>
      <c r="AF5943">
        <v>0</v>
      </c>
      <c r="AG5943" t="s">
        <v>56</v>
      </c>
      <c r="AH5943" t="str">
        <f>"Trad IRN"</f>
        <v>Trad IRN</v>
      </c>
      <c r="AI5943" t="str">
        <f>"Bldg IRN"</f>
        <v>Bldg IRN</v>
      </c>
      <c r="AJ5943" t="s">
        <v>48</v>
      </c>
      <c r="AK5943" t="s">
        <v>48</v>
      </c>
      <c r="AL5943" t="s">
        <v>53</v>
      </c>
      <c r="AM5943">
        <v>1140.92</v>
      </c>
      <c r="AN5943">
        <v>1140.92</v>
      </c>
      <c r="AO5943">
        <v>15</v>
      </c>
    </row>
    <row r="5944" spans="1:41" x14ac:dyDescent="0.3">
      <c r="A5944" t="str">
        <f>"Trad IRN"</f>
        <v>Trad IRN</v>
      </c>
      <c r="B5944" t="str">
        <f>"Bldg IRN"</f>
        <v>Bldg IRN</v>
      </c>
      <c r="C5944" t="s">
        <v>41</v>
      </c>
      <c r="D5944" t="s">
        <v>3</v>
      </c>
      <c r="E5944" t="s">
        <v>80</v>
      </c>
      <c r="F5944" t="s">
        <v>81</v>
      </c>
      <c r="G5944" t="s">
        <v>82</v>
      </c>
      <c r="H5944" t="s">
        <v>83</v>
      </c>
      <c r="I5944" t="str">
        <f>"Trad IRN"</f>
        <v>Trad IRN</v>
      </c>
      <c r="J5944" t="s">
        <v>43</v>
      </c>
      <c r="K5944" t="s">
        <v>44</v>
      </c>
      <c r="L5944" t="s">
        <v>45</v>
      </c>
      <c r="M5944" t="s">
        <v>46</v>
      </c>
      <c r="N5944" t="str">
        <f>"01/23/2023"</f>
        <v>01/23/2023</v>
      </c>
      <c r="O5944" t="str">
        <f t="shared" si="590"/>
        <v>12/31/2500</v>
      </c>
      <c r="P5944">
        <v>0.46138200000000001</v>
      </c>
      <c r="Q5944">
        <v>0.46138200000000001</v>
      </c>
      <c r="S5944">
        <v>0</v>
      </c>
      <c r="T5944">
        <v>0.46138200000000001</v>
      </c>
      <c r="U5944">
        <v>0</v>
      </c>
      <c r="V5944" t="str">
        <f>"Trad IRN"</f>
        <v>Trad IRN</v>
      </c>
      <c r="W5944">
        <v>100</v>
      </c>
      <c r="X5944" t="s">
        <v>47</v>
      </c>
      <c r="Z5944" t="s">
        <v>47</v>
      </c>
      <c r="AB5944" t="str">
        <f>"07"</f>
        <v>07</v>
      </c>
      <c r="AC5944" t="s">
        <v>48</v>
      </c>
      <c r="AD5944" t="s">
        <v>49</v>
      </c>
      <c r="AE5944" t="s">
        <v>55</v>
      </c>
      <c r="AF5944">
        <v>0</v>
      </c>
      <c r="AG5944" t="s">
        <v>56</v>
      </c>
      <c r="AH5944" t="str">
        <f>"Trad IRN"</f>
        <v>Trad IRN</v>
      </c>
      <c r="AI5944" t="str">
        <f>"Bldg IRN"</f>
        <v>Bldg IRN</v>
      </c>
      <c r="AJ5944" t="s">
        <v>48</v>
      </c>
      <c r="AK5944" t="s">
        <v>48</v>
      </c>
      <c r="AL5944" t="s">
        <v>53</v>
      </c>
      <c r="AM5944">
        <v>526.4</v>
      </c>
      <c r="AN5944">
        <v>1140.92</v>
      </c>
      <c r="AO5944">
        <v>15</v>
      </c>
    </row>
    <row r="5945" spans="1:41" x14ac:dyDescent="0.3">
      <c r="A5945" t="str">
        <f>"Trad IRN"</f>
        <v>Trad IRN</v>
      </c>
      <c r="B5945" t="str">
        <f>"Bldg IRN"</f>
        <v>Bldg IRN</v>
      </c>
      <c r="C5945" t="s">
        <v>41</v>
      </c>
      <c r="D5945" t="s">
        <v>3</v>
      </c>
      <c r="E5945" t="s">
        <v>80</v>
      </c>
      <c r="F5945" t="s">
        <v>81</v>
      </c>
      <c r="G5945" t="s">
        <v>82</v>
      </c>
      <c r="H5945" t="s">
        <v>83</v>
      </c>
      <c r="I5945" t="str">
        <f>"Trad IRN"</f>
        <v>Trad IRN</v>
      </c>
      <c r="J5945" t="s">
        <v>43</v>
      </c>
      <c r="K5945" t="s">
        <v>44</v>
      </c>
      <c r="L5945" t="s">
        <v>45</v>
      </c>
      <c r="M5945" t="s">
        <v>46</v>
      </c>
      <c r="N5945" t="str">
        <f>"01/10/2023"</f>
        <v>01/10/2023</v>
      </c>
      <c r="O5945" t="str">
        <f>"01/22/2023"</f>
        <v>01/22/2023</v>
      </c>
      <c r="P5945">
        <v>4.6137999999999998E-2</v>
      </c>
      <c r="Q5945">
        <v>4.6137999999999998E-2</v>
      </c>
      <c r="S5945">
        <v>0</v>
      </c>
      <c r="T5945">
        <v>4.6137999999999998E-2</v>
      </c>
      <c r="U5945">
        <v>0</v>
      </c>
      <c r="V5945" t="str">
        <f>"Trad IRN"</f>
        <v>Trad IRN</v>
      </c>
      <c r="W5945">
        <v>100</v>
      </c>
      <c r="X5945" t="s">
        <v>47</v>
      </c>
      <c r="Z5945" t="s">
        <v>47</v>
      </c>
      <c r="AB5945" t="str">
        <f>"07"</f>
        <v>07</v>
      </c>
      <c r="AC5945" t="s">
        <v>48</v>
      </c>
      <c r="AD5945" t="s">
        <v>49</v>
      </c>
      <c r="AE5945" t="s">
        <v>50</v>
      </c>
      <c r="AF5945">
        <v>0</v>
      </c>
      <c r="AG5945" t="s">
        <v>56</v>
      </c>
      <c r="AH5945" t="str">
        <f>"Trad IRN"</f>
        <v>Trad IRN</v>
      </c>
      <c r="AI5945" t="str">
        <f>"Bldg IRN"</f>
        <v>Bldg IRN</v>
      </c>
      <c r="AJ5945" t="s">
        <v>48</v>
      </c>
      <c r="AK5945" t="s">
        <v>48</v>
      </c>
      <c r="AL5945" t="s">
        <v>53</v>
      </c>
      <c r="AM5945">
        <v>52.64</v>
      </c>
      <c r="AN5945">
        <v>1140.92</v>
      </c>
      <c r="AO5945">
        <v>15</v>
      </c>
    </row>
    <row r="5946" spans="1:41" x14ac:dyDescent="0.3">
      <c r="A5946" t="str">
        <f>"Trad IRN"</f>
        <v>Trad IRN</v>
      </c>
      <c r="B5946" t="str">
        <f>"Bldg IRN"</f>
        <v>Bldg IRN</v>
      </c>
      <c r="C5946" t="s">
        <v>41</v>
      </c>
      <c r="D5946" t="s">
        <v>3</v>
      </c>
      <c r="E5946" t="s">
        <v>80</v>
      </c>
      <c r="F5946" t="s">
        <v>81</v>
      </c>
      <c r="G5946" t="s">
        <v>82</v>
      </c>
      <c r="H5946" t="s">
        <v>83</v>
      </c>
      <c r="I5946" t="str">
        <f>"Trad IRN"</f>
        <v>Trad IRN</v>
      </c>
      <c r="J5946" t="s">
        <v>43</v>
      </c>
      <c r="K5946" t="s">
        <v>44</v>
      </c>
      <c r="L5946" t="s">
        <v>45</v>
      </c>
      <c r="M5946" t="s">
        <v>46</v>
      </c>
      <c r="N5946" t="str">
        <f>"08/18/2022"</f>
        <v>08/18/2022</v>
      </c>
      <c r="O5946" t="str">
        <f>"12/31/2500"</f>
        <v>12/31/2500</v>
      </c>
      <c r="P5946">
        <v>1</v>
      </c>
      <c r="Q5946">
        <v>1</v>
      </c>
      <c r="S5946">
        <v>0</v>
      </c>
      <c r="T5946">
        <v>1</v>
      </c>
      <c r="U5946">
        <v>0</v>
      </c>
      <c r="V5946" t="str">
        <f>"Trad IRN"</f>
        <v>Trad IRN</v>
      </c>
      <c r="W5946">
        <v>100</v>
      </c>
      <c r="X5946" t="s">
        <v>47</v>
      </c>
      <c r="Z5946" t="s">
        <v>47</v>
      </c>
      <c r="AB5946" t="str">
        <f>"07"</f>
        <v>07</v>
      </c>
      <c r="AC5946" t="s">
        <v>48</v>
      </c>
      <c r="AD5946" t="s">
        <v>49</v>
      </c>
      <c r="AE5946" t="s">
        <v>50</v>
      </c>
      <c r="AF5946">
        <v>0</v>
      </c>
      <c r="AG5946" t="s">
        <v>56</v>
      </c>
      <c r="AH5946" t="str">
        <f>"Trad IRN"</f>
        <v>Trad IRN</v>
      </c>
      <c r="AI5946" t="str">
        <f>"Bldg IRN"</f>
        <v>Bldg IRN</v>
      </c>
      <c r="AJ5946" t="s">
        <v>48</v>
      </c>
      <c r="AK5946" t="s">
        <v>48</v>
      </c>
      <c r="AL5946" t="s">
        <v>53</v>
      </c>
      <c r="AM5946">
        <v>1140.92</v>
      </c>
      <c r="AN5946">
        <v>1140.92</v>
      </c>
      <c r="AO5946">
        <v>15</v>
      </c>
    </row>
    <row r="5947" spans="1:41" x14ac:dyDescent="0.3">
      <c r="A5947" t="str">
        <f>"Trad IRN"</f>
        <v>Trad IRN</v>
      </c>
      <c r="B5947" t="str">
        <f>"Bldg IRN"</f>
        <v>Bldg IRN</v>
      </c>
      <c r="C5947" t="s">
        <v>41</v>
      </c>
      <c r="D5947" t="s">
        <v>3</v>
      </c>
      <c r="E5947" t="s">
        <v>80</v>
      </c>
      <c r="F5947" t="s">
        <v>81</v>
      </c>
      <c r="G5947" t="s">
        <v>82</v>
      </c>
      <c r="H5947" t="s">
        <v>83</v>
      </c>
      <c r="I5947" t="s">
        <v>8</v>
      </c>
      <c r="J5947" t="s">
        <v>43</v>
      </c>
      <c r="K5947" t="s">
        <v>44</v>
      </c>
      <c r="L5947" t="s">
        <v>45</v>
      </c>
      <c r="M5947" t="s">
        <v>46</v>
      </c>
      <c r="N5947" t="str">
        <f>"01/04/2023"</f>
        <v>01/04/2023</v>
      </c>
      <c r="O5947" t="str">
        <f>"12/31/2500"</f>
        <v>12/31/2500</v>
      </c>
      <c r="P5947">
        <v>7.9585000000000003E-2</v>
      </c>
      <c r="Q5947">
        <v>7.9585000000000003E-2</v>
      </c>
      <c r="S5947">
        <v>0</v>
      </c>
      <c r="T5947">
        <v>5.1806999999999999E-2</v>
      </c>
      <c r="U5947">
        <v>2.7778000000000001E-2</v>
      </c>
      <c r="V5947" t="str">
        <f>"Trad IRN"</f>
        <v>Trad IRN</v>
      </c>
      <c r="W5947">
        <v>15</v>
      </c>
      <c r="X5947" t="s">
        <v>47</v>
      </c>
      <c r="Z5947" t="s">
        <v>47</v>
      </c>
      <c r="AB5947" t="str">
        <f>"08"</f>
        <v>08</v>
      </c>
      <c r="AC5947" t="s">
        <v>48</v>
      </c>
      <c r="AD5947" t="s">
        <v>49</v>
      </c>
      <c r="AE5947" t="s">
        <v>50</v>
      </c>
      <c r="AF5947">
        <v>0</v>
      </c>
      <c r="AG5947" t="s">
        <v>51</v>
      </c>
      <c r="AH5947" t="str">
        <f>"Trad IRN"</f>
        <v>Trad IRN</v>
      </c>
      <c r="AI5947" t="str">
        <f>"Bldg IRN"</f>
        <v>Bldg IRN</v>
      </c>
      <c r="AJ5947" t="s">
        <v>48</v>
      </c>
      <c r="AK5947" t="s">
        <v>48</v>
      </c>
      <c r="AL5947" t="s">
        <v>53</v>
      </c>
      <c r="AM5947">
        <v>90.11</v>
      </c>
      <c r="AN5947">
        <v>1132.3</v>
      </c>
      <c r="AO5947">
        <v>15</v>
      </c>
    </row>
    <row r="5948" spans="1:41" x14ac:dyDescent="0.3">
      <c r="A5948" t="str">
        <f>"Trad IRN"</f>
        <v>Trad IRN</v>
      </c>
      <c r="B5948" t="str">
        <f>"Bldg IRN"</f>
        <v>Bldg IRN</v>
      </c>
      <c r="C5948" t="s">
        <v>41</v>
      </c>
      <c r="D5948" t="s">
        <v>3</v>
      </c>
      <c r="E5948" t="s">
        <v>80</v>
      </c>
      <c r="F5948" t="s">
        <v>81</v>
      </c>
      <c r="G5948" t="s">
        <v>82</v>
      </c>
      <c r="H5948" t="s">
        <v>83</v>
      </c>
      <c r="I5948" t="str">
        <f>"Trad IRN"</f>
        <v>Trad IRN</v>
      </c>
      <c r="J5948" t="s">
        <v>43</v>
      </c>
      <c r="K5948" t="s">
        <v>44</v>
      </c>
      <c r="L5948" t="s">
        <v>45</v>
      </c>
      <c r="M5948" t="s">
        <v>46</v>
      </c>
      <c r="N5948" t="str">
        <f>"08/18/2022"</f>
        <v>08/18/2022</v>
      </c>
      <c r="O5948" t="str">
        <f>"12/31/2500"</f>
        <v>12/31/2500</v>
      </c>
      <c r="P5948">
        <v>1</v>
      </c>
      <c r="Q5948">
        <v>1</v>
      </c>
      <c r="S5948">
        <v>0</v>
      </c>
      <c r="T5948">
        <v>1</v>
      </c>
      <c r="U5948">
        <v>0</v>
      </c>
      <c r="V5948" t="str">
        <f>"Trad IRN"</f>
        <v>Trad IRN</v>
      </c>
      <c r="W5948">
        <v>100</v>
      </c>
      <c r="X5948" t="s">
        <v>47</v>
      </c>
      <c r="Z5948" t="s">
        <v>47</v>
      </c>
      <c r="AB5948" t="str">
        <f>"08"</f>
        <v>08</v>
      </c>
      <c r="AC5948" t="s">
        <v>48</v>
      </c>
      <c r="AD5948" t="s">
        <v>49</v>
      </c>
      <c r="AE5948" t="s">
        <v>50</v>
      </c>
      <c r="AF5948">
        <v>0</v>
      </c>
      <c r="AG5948" t="s">
        <v>56</v>
      </c>
      <c r="AH5948" t="str">
        <f>"Trad IRN"</f>
        <v>Trad IRN</v>
      </c>
      <c r="AI5948" t="str">
        <f>"Bldg IRN"</f>
        <v>Bldg IRN</v>
      </c>
      <c r="AJ5948" t="s">
        <v>48</v>
      </c>
      <c r="AK5948" t="s">
        <v>48</v>
      </c>
      <c r="AL5948" t="s">
        <v>53</v>
      </c>
      <c r="AM5948">
        <v>1140.92</v>
      </c>
      <c r="AN5948">
        <v>1140.92</v>
      </c>
      <c r="AO5948">
        <v>15</v>
      </c>
    </row>
    <row r="5949" spans="1:41" x14ac:dyDescent="0.3">
      <c r="A5949" t="str">
        <f>"Trad IRN"</f>
        <v>Trad IRN</v>
      </c>
      <c r="B5949" t="str">
        <f>"Bldg IRN"</f>
        <v>Bldg IRN</v>
      </c>
      <c r="C5949" t="s">
        <v>41</v>
      </c>
      <c r="D5949" t="s">
        <v>3</v>
      </c>
      <c r="E5949" t="s">
        <v>80</v>
      </c>
      <c r="F5949" t="s">
        <v>81</v>
      </c>
      <c r="G5949" t="s">
        <v>82</v>
      </c>
      <c r="H5949" t="s">
        <v>83</v>
      </c>
      <c r="I5949" t="str">
        <f>"Trad IRN"</f>
        <v>Trad IRN</v>
      </c>
      <c r="J5949" t="s">
        <v>43</v>
      </c>
      <c r="K5949" t="s">
        <v>44</v>
      </c>
      <c r="L5949" t="s">
        <v>45</v>
      </c>
      <c r="M5949" t="s">
        <v>46</v>
      </c>
      <c r="N5949" t="str">
        <f>"08/18/2022"</f>
        <v>08/18/2022</v>
      </c>
      <c r="O5949" t="str">
        <f>"10/16/2022"</f>
        <v>10/16/2022</v>
      </c>
      <c r="P5949">
        <v>0.213389</v>
      </c>
      <c r="Q5949">
        <v>0.213389</v>
      </c>
      <c r="S5949">
        <v>0</v>
      </c>
      <c r="T5949">
        <v>0.213389</v>
      </c>
      <c r="U5949">
        <v>0</v>
      </c>
      <c r="V5949" t="str">
        <f>"Trad IRN"</f>
        <v>Trad IRN</v>
      </c>
      <c r="W5949">
        <v>100</v>
      </c>
      <c r="X5949" t="s">
        <v>47</v>
      </c>
      <c r="Z5949" t="s">
        <v>47</v>
      </c>
      <c r="AB5949" t="str">
        <f>"06"</f>
        <v>06</v>
      </c>
      <c r="AC5949" t="s">
        <v>48</v>
      </c>
      <c r="AD5949" t="s">
        <v>49</v>
      </c>
      <c r="AE5949" t="s">
        <v>50</v>
      </c>
      <c r="AF5949">
        <v>0</v>
      </c>
      <c r="AG5949" t="s">
        <v>56</v>
      </c>
      <c r="AH5949" t="str">
        <f>"Trad IRN"</f>
        <v>Trad IRN</v>
      </c>
      <c r="AI5949" t="str">
        <f>"Bldg IRN"</f>
        <v>Bldg IRN</v>
      </c>
      <c r="AJ5949" t="s">
        <v>48</v>
      </c>
      <c r="AK5949" t="s">
        <v>48</v>
      </c>
      <c r="AL5949" t="s">
        <v>53</v>
      </c>
      <c r="AM5949">
        <v>243.46</v>
      </c>
      <c r="AN5949">
        <v>1140.92</v>
      </c>
      <c r="AO5949">
        <v>15</v>
      </c>
    </row>
    <row r="5950" spans="1:41" x14ac:dyDescent="0.3">
      <c r="A5950" t="str">
        <f>"Trad IRN"</f>
        <v>Trad IRN</v>
      </c>
      <c r="B5950" t="str">
        <f>"Bldg IRN"</f>
        <v>Bldg IRN</v>
      </c>
      <c r="C5950" t="s">
        <v>41</v>
      </c>
      <c r="D5950" t="s">
        <v>3</v>
      </c>
      <c r="E5950" t="s">
        <v>80</v>
      </c>
      <c r="F5950" t="s">
        <v>81</v>
      </c>
      <c r="G5950" t="s">
        <v>82</v>
      </c>
      <c r="H5950" t="s">
        <v>83</v>
      </c>
      <c r="I5950" t="str">
        <f>"Trad IRN"</f>
        <v>Trad IRN</v>
      </c>
      <c r="J5950" t="s">
        <v>43</v>
      </c>
      <c r="K5950" t="s">
        <v>44</v>
      </c>
      <c r="L5950" t="s">
        <v>45</v>
      </c>
      <c r="M5950" t="s">
        <v>46</v>
      </c>
      <c r="N5950" t="str">
        <f>"10/17/2022"</f>
        <v>10/17/2022</v>
      </c>
      <c r="O5950" t="str">
        <f t="shared" ref="O5950:O5961" si="592">"12/31/2500"</f>
        <v>12/31/2500</v>
      </c>
      <c r="P5950">
        <v>0.78661099999999995</v>
      </c>
      <c r="Q5950">
        <v>0.78661099999999995</v>
      </c>
      <c r="S5950">
        <v>0</v>
      </c>
      <c r="T5950">
        <v>0.78661099999999995</v>
      </c>
      <c r="U5950">
        <v>0</v>
      </c>
      <c r="V5950" t="str">
        <f>"Trad IRN"</f>
        <v>Trad IRN</v>
      </c>
      <c r="W5950">
        <v>100</v>
      </c>
      <c r="X5950" t="s">
        <v>47</v>
      </c>
      <c r="Z5950" t="s">
        <v>47</v>
      </c>
      <c r="AB5950" t="str">
        <f>"06"</f>
        <v>06</v>
      </c>
      <c r="AC5950" t="s">
        <v>48</v>
      </c>
      <c r="AD5950" t="s">
        <v>49</v>
      </c>
      <c r="AE5950" t="s">
        <v>55</v>
      </c>
      <c r="AF5950">
        <v>0</v>
      </c>
      <c r="AG5950" t="s">
        <v>56</v>
      </c>
      <c r="AH5950" t="str">
        <f>"Trad IRN"</f>
        <v>Trad IRN</v>
      </c>
      <c r="AI5950" t="str">
        <f>"Bldg IRN"</f>
        <v>Bldg IRN</v>
      </c>
      <c r="AJ5950" t="s">
        <v>48</v>
      </c>
      <c r="AK5950" t="s">
        <v>48</v>
      </c>
      <c r="AL5950" t="s">
        <v>53</v>
      </c>
      <c r="AM5950">
        <v>897.46</v>
      </c>
      <c r="AN5950">
        <v>1140.92</v>
      </c>
      <c r="AO5950">
        <v>15</v>
      </c>
    </row>
    <row r="5951" spans="1:41" x14ac:dyDescent="0.3">
      <c r="A5951" t="str">
        <f>"Trad IRN"</f>
        <v>Trad IRN</v>
      </c>
      <c r="B5951" t="str">
        <f>"Bldg IRN"</f>
        <v>Bldg IRN</v>
      </c>
      <c r="C5951" t="s">
        <v>41</v>
      </c>
      <c r="D5951" t="s">
        <v>3</v>
      </c>
      <c r="E5951" t="s">
        <v>80</v>
      </c>
      <c r="F5951" t="s">
        <v>81</v>
      </c>
      <c r="G5951" t="s">
        <v>82</v>
      </c>
      <c r="H5951" t="s">
        <v>83</v>
      </c>
      <c r="I5951" t="str">
        <f>"Trad IRN"</f>
        <v>Trad IRN</v>
      </c>
      <c r="J5951" t="s">
        <v>43</v>
      </c>
      <c r="K5951" t="s">
        <v>44</v>
      </c>
      <c r="L5951" t="s">
        <v>45</v>
      </c>
      <c r="M5951" t="s">
        <v>46</v>
      </c>
      <c r="N5951" t="str">
        <f t="shared" ref="N5951:N5959" si="593">"08/18/2022"</f>
        <v>08/18/2022</v>
      </c>
      <c r="O5951" t="str">
        <f t="shared" si="592"/>
        <v>12/31/2500</v>
      </c>
      <c r="P5951">
        <v>1</v>
      </c>
      <c r="Q5951">
        <v>1</v>
      </c>
      <c r="R5951">
        <v>1</v>
      </c>
      <c r="S5951">
        <v>0</v>
      </c>
      <c r="T5951">
        <v>1</v>
      </c>
      <c r="U5951">
        <v>0</v>
      </c>
      <c r="V5951" t="str">
        <f>"Trad IRN"</f>
        <v>Trad IRN</v>
      </c>
      <c r="W5951">
        <v>100</v>
      </c>
      <c r="X5951" t="s">
        <v>47</v>
      </c>
      <c r="Z5951" t="s">
        <v>47</v>
      </c>
      <c r="AB5951" t="str">
        <f>"08"</f>
        <v>08</v>
      </c>
      <c r="AC5951" t="str">
        <f>"01"</f>
        <v>01</v>
      </c>
      <c r="AD5951" t="str">
        <f>"5"</f>
        <v>5</v>
      </c>
      <c r="AE5951" t="s">
        <v>55</v>
      </c>
      <c r="AF5951">
        <v>0</v>
      </c>
      <c r="AG5951" t="s">
        <v>56</v>
      </c>
      <c r="AH5951" t="str">
        <f>"Trad IRN"</f>
        <v>Trad IRN</v>
      </c>
      <c r="AI5951" t="str">
        <f>"Bldg IRN"</f>
        <v>Bldg IRN</v>
      </c>
      <c r="AJ5951" t="s">
        <v>48</v>
      </c>
      <c r="AK5951" t="s">
        <v>48</v>
      </c>
      <c r="AL5951" t="s">
        <v>53</v>
      </c>
      <c r="AM5951">
        <v>1140.92</v>
      </c>
      <c r="AN5951">
        <v>1140.92</v>
      </c>
      <c r="AO5951">
        <v>15</v>
      </c>
    </row>
    <row r="5952" spans="1:41" x14ac:dyDescent="0.3">
      <c r="A5952" t="str">
        <f>"Trad IRN"</f>
        <v>Trad IRN</v>
      </c>
      <c r="B5952" t="str">
        <f>"Bldg IRN"</f>
        <v>Bldg IRN</v>
      </c>
      <c r="C5952" t="s">
        <v>41</v>
      </c>
      <c r="D5952" t="s">
        <v>3</v>
      </c>
      <c r="E5952" t="s">
        <v>80</v>
      </c>
      <c r="F5952" t="s">
        <v>81</v>
      </c>
      <c r="G5952" t="s">
        <v>82</v>
      </c>
      <c r="H5952" t="s">
        <v>83</v>
      </c>
      <c r="I5952" t="str">
        <f>"Trad IRN"</f>
        <v>Trad IRN</v>
      </c>
      <c r="J5952" t="s">
        <v>43</v>
      </c>
      <c r="K5952" t="s">
        <v>44</v>
      </c>
      <c r="L5952" t="s">
        <v>45</v>
      </c>
      <c r="M5952" t="s">
        <v>46</v>
      </c>
      <c r="N5952" t="str">
        <f t="shared" si="593"/>
        <v>08/18/2022</v>
      </c>
      <c r="O5952" t="str">
        <f t="shared" si="592"/>
        <v>12/31/2500</v>
      </c>
      <c r="P5952">
        <v>1</v>
      </c>
      <c r="Q5952">
        <v>1</v>
      </c>
      <c r="S5952">
        <v>0</v>
      </c>
      <c r="T5952">
        <v>1</v>
      </c>
      <c r="U5952">
        <v>0</v>
      </c>
      <c r="V5952" t="str">
        <f>"Trad IRN"</f>
        <v>Trad IRN</v>
      </c>
      <c r="W5952">
        <v>100</v>
      </c>
      <c r="X5952" t="s">
        <v>47</v>
      </c>
      <c r="Z5952" t="s">
        <v>47</v>
      </c>
      <c r="AB5952" t="str">
        <f>"08"</f>
        <v>08</v>
      </c>
      <c r="AC5952" t="s">
        <v>48</v>
      </c>
      <c r="AD5952" t="s">
        <v>49</v>
      </c>
      <c r="AE5952" t="s">
        <v>50</v>
      </c>
      <c r="AF5952">
        <v>0</v>
      </c>
      <c r="AG5952" t="s">
        <v>56</v>
      </c>
      <c r="AH5952" t="str">
        <f>"Trad IRN"</f>
        <v>Trad IRN</v>
      </c>
      <c r="AI5952" t="str">
        <f>"Bldg IRN"</f>
        <v>Bldg IRN</v>
      </c>
      <c r="AJ5952" t="s">
        <v>48</v>
      </c>
      <c r="AK5952" t="s">
        <v>48</v>
      </c>
      <c r="AL5952" t="s">
        <v>53</v>
      </c>
      <c r="AM5952">
        <v>1140.92</v>
      </c>
      <c r="AN5952">
        <v>1140.92</v>
      </c>
      <c r="AO5952">
        <v>15</v>
      </c>
    </row>
    <row r="5953" spans="1:41" x14ac:dyDescent="0.3">
      <c r="A5953" t="str">
        <f>"Trad IRN"</f>
        <v>Trad IRN</v>
      </c>
      <c r="B5953" t="str">
        <f>"Bldg IRN"</f>
        <v>Bldg IRN</v>
      </c>
      <c r="C5953" t="s">
        <v>41</v>
      </c>
      <c r="D5953" t="s">
        <v>3</v>
      </c>
      <c r="E5953" t="s">
        <v>80</v>
      </c>
      <c r="F5953" t="s">
        <v>81</v>
      </c>
      <c r="G5953" t="s">
        <v>82</v>
      </c>
      <c r="H5953" t="s">
        <v>83</v>
      </c>
      <c r="I5953" t="str">
        <f>"Trad IRN"</f>
        <v>Trad IRN</v>
      </c>
      <c r="J5953" t="s">
        <v>43</v>
      </c>
      <c r="K5953" t="s">
        <v>44</v>
      </c>
      <c r="L5953" t="s">
        <v>45</v>
      </c>
      <c r="M5953" t="s">
        <v>46</v>
      </c>
      <c r="N5953" t="str">
        <f t="shared" si="593"/>
        <v>08/18/2022</v>
      </c>
      <c r="O5953" t="str">
        <f t="shared" si="592"/>
        <v>12/31/2500</v>
      </c>
      <c r="P5953">
        <v>1</v>
      </c>
      <c r="Q5953">
        <v>1</v>
      </c>
      <c r="S5953">
        <v>0</v>
      </c>
      <c r="T5953">
        <v>1</v>
      </c>
      <c r="U5953">
        <v>0</v>
      </c>
      <c r="V5953" t="str">
        <f>"Trad IRN"</f>
        <v>Trad IRN</v>
      </c>
      <c r="W5953">
        <v>100</v>
      </c>
      <c r="X5953" t="s">
        <v>47</v>
      </c>
      <c r="Z5953" t="s">
        <v>47</v>
      </c>
      <c r="AB5953" t="str">
        <f>"07"</f>
        <v>07</v>
      </c>
      <c r="AC5953" t="s">
        <v>48</v>
      </c>
      <c r="AD5953" t="s">
        <v>49</v>
      </c>
      <c r="AE5953" t="s">
        <v>50</v>
      </c>
      <c r="AF5953">
        <v>0</v>
      </c>
      <c r="AG5953" t="s">
        <v>56</v>
      </c>
      <c r="AH5953" t="str">
        <f>"Trad IRN"</f>
        <v>Trad IRN</v>
      </c>
      <c r="AI5953" t="str">
        <f>"Bldg IRN"</f>
        <v>Bldg IRN</v>
      </c>
      <c r="AJ5953" t="s">
        <v>48</v>
      </c>
      <c r="AK5953" t="s">
        <v>48</v>
      </c>
      <c r="AL5953" t="s">
        <v>53</v>
      </c>
      <c r="AM5953">
        <v>1140.92</v>
      </c>
      <c r="AN5953">
        <v>1140.92</v>
      </c>
      <c r="AO5953">
        <v>15</v>
      </c>
    </row>
    <row r="5954" spans="1:41" x14ac:dyDescent="0.3">
      <c r="A5954" t="str">
        <f>"Trad IRN"</f>
        <v>Trad IRN</v>
      </c>
      <c r="B5954" t="str">
        <f>"Bldg IRN"</f>
        <v>Bldg IRN</v>
      </c>
      <c r="C5954" t="s">
        <v>41</v>
      </c>
      <c r="D5954" t="s">
        <v>3</v>
      </c>
      <c r="E5954" t="s">
        <v>80</v>
      </c>
      <c r="F5954" t="s">
        <v>81</v>
      </c>
      <c r="G5954" t="s">
        <v>82</v>
      </c>
      <c r="H5954" t="s">
        <v>83</v>
      </c>
      <c r="I5954" t="str">
        <f>"Trad IRN"</f>
        <v>Trad IRN</v>
      </c>
      <c r="J5954" t="s">
        <v>43</v>
      </c>
      <c r="K5954" t="s">
        <v>44</v>
      </c>
      <c r="L5954" t="s">
        <v>45</v>
      </c>
      <c r="M5954" t="s">
        <v>46</v>
      </c>
      <c r="N5954" t="str">
        <f t="shared" si="593"/>
        <v>08/18/2022</v>
      </c>
      <c r="O5954" t="str">
        <f t="shared" si="592"/>
        <v>12/31/2500</v>
      </c>
      <c r="P5954">
        <v>1</v>
      </c>
      <c r="Q5954">
        <v>1</v>
      </c>
      <c r="S5954">
        <v>0</v>
      </c>
      <c r="T5954">
        <v>1</v>
      </c>
      <c r="U5954">
        <v>0</v>
      </c>
      <c r="V5954" t="str">
        <f>"Trad IRN"</f>
        <v>Trad IRN</v>
      </c>
      <c r="W5954">
        <v>100</v>
      </c>
      <c r="X5954" t="s">
        <v>47</v>
      </c>
      <c r="Z5954" t="s">
        <v>47</v>
      </c>
      <c r="AB5954" t="str">
        <f>"08"</f>
        <v>08</v>
      </c>
      <c r="AC5954" t="s">
        <v>48</v>
      </c>
      <c r="AD5954" t="s">
        <v>49</v>
      </c>
      <c r="AE5954" t="s">
        <v>50</v>
      </c>
      <c r="AF5954">
        <v>0</v>
      </c>
      <c r="AG5954" t="s">
        <v>56</v>
      </c>
      <c r="AH5954" t="str">
        <f>"Trad IRN"</f>
        <v>Trad IRN</v>
      </c>
      <c r="AI5954" t="str">
        <f>"Bldg IRN"</f>
        <v>Bldg IRN</v>
      </c>
      <c r="AJ5954" t="s">
        <v>48</v>
      </c>
      <c r="AK5954" t="s">
        <v>48</v>
      </c>
      <c r="AL5954" t="s">
        <v>53</v>
      </c>
      <c r="AM5954">
        <v>1140.92</v>
      </c>
      <c r="AN5954">
        <v>1140.92</v>
      </c>
      <c r="AO5954">
        <v>15</v>
      </c>
    </row>
    <row r="5955" spans="1:41" x14ac:dyDescent="0.3">
      <c r="A5955" t="str">
        <f>"Trad IRN"</f>
        <v>Trad IRN</v>
      </c>
      <c r="B5955" t="str">
        <f>"Bldg IRN"</f>
        <v>Bldg IRN</v>
      </c>
      <c r="C5955" t="s">
        <v>41</v>
      </c>
      <c r="D5955" t="s">
        <v>3</v>
      </c>
      <c r="E5955" t="s">
        <v>80</v>
      </c>
      <c r="F5955" t="s">
        <v>81</v>
      </c>
      <c r="G5955" t="s">
        <v>82</v>
      </c>
      <c r="H5955" t="s">
        <v>83</v>
      </c>
      <c r="I5955" t="str">
        <f>"Trad IRN"</f>
        <v>Trad IRN</v>
      </c>
      <c r="J5955" t="s">
        <v>43</v>
      </c>
      <c r="K5955" t="s">
        <v>44</v>
      </c>
      <c r="L5955" t="s">
        <v>45</v>
      </c>
      <c r="M5955" t="s">
        <v>46</v>
      </c>
      <c r="N5955" t="str">
        <f t="shared" si="593"/>
        <v>08/18/2022</v>
      </c>
      <c r="O5955" t="str">
        <f t="shared" si="592"/>
        <v>12/31/2500</v>
      </c>
      <c r="P5955">
        <v>1</v>
      </c>
      <c r="Q5955">
        <v>1</v>
      </c>
      <c r="S5955">
        <v>0</v>
      </c>
      <c r="T5955">
        <v>1</v>
      </c>
      <c r="U5955">
        <v>0</v>
      </c>
      <c r="V5955" t="str">
        <f>"Trad IRN"</f>
        <v>Trad IRN</v>
      </c>
      <c r="W5955">
        <v>100</v>
      </c>
      <c r="X5955" t="s">
        <v>47</v>
      </c>
      <c r="Z5955" t="s">
        <v>47</v>
      </c>
      <c r="AB5955" t="str">
        <f>"08"</f>
        <v>08</v>
      </c>
      <c r="AC5955" t="s">
        <v>48</v>
      </c>
      <c r="AD5955" t="s">
        <v>49</v>
      </c>
      <c r="AE5955" t="s">
        <v>55</v>
      </c>
      <c r="AF5955">
        <v>0</v>
      </c>
      <c r="AG5955" t="s">
        <v>56</v>
      </c>
      <c r="AH5955" t="str">
        <f>"Trad IRN"</f>
        <v>Trad IRN</v>
      </c>
      <c r="AI5955" t="str">
        <f>"Bldg IRN"</f>
        <v>Bldg IRN</v>
      </c>
      <c r="AJ5955" t="s">
        <v>48</v>
      </c>
      <c r="AK5955" t="s">
        <v>48</v>
      </c>
      <c r="AL5955" t="s">
        <v>53</v>
      </c>
      <c r="AM5955">
        <v>1140.92</v>
      </c>
      <c r="AN5955">
        <v>1140.92</v>
      </c>
      <c r="AO5955">
        <v>15</v>
      </c>
    </row>
    <row r="5956" spans="1:41" x14ac:dyDescent="0.3">
      <c r="A5956" t="str">
        <f>"Trad IRN"</f>
        <v>Trad IRN</v>
      </c>
      <c r="B5956" t="str">
        <f>"Bldg IRN"</f>
        <v>Bldg IRN</v>
      </c>
      <c r="C5956" t="s">
        <v>41</v>
      </c>
      <c r="D5956" t="s">
        <v>3</v>
      </c>
      <c r="E5956" t="s">
        <v>80</v>
      </c>
      <c r="F5956" t="s">
        <v>81</v>
      </c>
      <c r="G5956" t="s">
        <v>82</v>
      </c>
      <c r="H5956" t="s">
        <v>83</v>
      </c>
      <c r="I5956" t="str">
        <f>"Trad IRN"</f>
        <v>Trad IRN</v>
      </c>
      <c r="J5956" t="s">
        <v>43</v>
      </c>
      <c r="K5956" t="s">
        <v>44</v>
      </c>
      <c r="L5956" t="s">
        <v>45</v>
      </c>
      <c r="M5956" t="s">
        <v>46</v>
      </c>
      <c r="N5956" t="str">
        <f t="shared" si="593"/>
        <v>08/18/2022</v>
      </c>
      <c r="O5956" t="str">
        <f t="shared" si="592"/>
        <v>12/31/2500</v>
      </c>
      <c r="P5956">
        <v>1</v>
      </c>
      <c r="Q5956">
        <v>1</v>
      </c>
      <c r="S5956">
        <v>0</v>
      </c>
      <c r="T5956">
        <v>1</v>
      </c>
      <c r="U5956">
        <v>0</v>
      </c>
      <c r="V5956" t="str">
        <f>"Trad IRN"</f>
        <v>Trad IRN</v>
      </c>
      <c r="W5956">
        <v>100</v>
      </c>
      <c r="X5956" t="s">
        <v>47</v>
      </c>
      <c r="Z5956" t="s">
        <v>47</v>
      </c>
      <c r="AB5956" t="str">
        <f>"07"</f>
        <v>07</v>
      </c>
      <c r="AC5956" t="s">
        <v>48</v>
      </c>
      <c r="AD5956" t="s">
        <v>49</v>
      </c>
      <c r="AE5956" t="s">
        <v>50</v>
      </c>
      <c r="AF5956">
        <v>0</v>
      </c>
      <c r="AG5956" t="s">
        <v>56</v>
      </c>
      <c r="AH5956" t="str">
        <f>"Trad IRN"</f>
        <v>Trad IRN</v>
      </c>
      <c r="AI5956" t="str">
        <f>"Bldg IRN"</f>
        <v>Bldg IRN</v>
      </c>
      <c r="AJ5956" t="s">
        <v>48</v>
      </c>
      <c r="AK5956" t="s">
        <v>48</v>
      </c>
      <c r="AL5956" t="s">
        <v>53</v>
      </c>
      <c r="AM5956">
        <v>1140.92</v>
      </c>
      <c r="AN5956">
        <v>1140.92</v>
      </c>
      <c r="AO5956">
        <v>15</v>
      </c>
    </row>
    <row r="5957" spans="1:41" x14ac:dyDescent="0.3">
      <c r="A5957" t="str">
        <f>"Trad IRN"</f>
        <v>Trad IRN</v>
      </c>
      <c r="B5957" t="str">
        <f>"Bldg IRN"</f>
        <v>Bldg IRN</v>
      </c>
      <c r="C5957" t="s">
        <v>41</v>
      </c>
      <c r="D5957" t="s">
        <v>3</v>
      </c>
      <c r="E5957" t="s">
        <v>80</v>
      </c>
      <c r="F5957" t="s">
        <v>81</v>
      </c>
      <c r="G5957" t="s">
        <v>82</v>
      </c>
      <c r="H5957" t="s">
        <v>83</v>
      </c>
      <c r="I5957" t="str">
        <f>"Trad IRN"</f>
        <v>Trad IRN</v>
      </c>
      <c r="J5957" t="s">
        <v>43</v>
      </c>
      <c r="K5957" t="s">
        <v>44</v>
      </c>
      <c r="L5957" t="s">
        <v>45</v>
      </c>
      <c r="M5957" t="s">
        <v>46</v>
      </c>
      <c r="N5957" t="str">
        <f t="shared" si="593"/>
        <v>08/18/2022</v>
      </c>
      <c r="O5957" t="str">
        <f t="shared" si="592"/>
        <v>12/31/2500</v>
      </c>
      <c r="P5957">
        <v>1</v>
      </c>
      <c r="Q5957">
        <v>1</v>
      </c>
      <c r="R5957">
        <v>1</v>
      </c>
      <c r="S5957">
        <v>0</v>
      </c>
      <c r="T5957">
        <v>1</v>
      </c>
      <c r="U5957">
        <v>0</v>
      </c>
      <c r="V5957" t="str">
        <f>"Trad IRN"</f>
        <v>Trad IRN</v>
      </c>
      <c r="W5957">
        <v>100</v>
      </c>
      <c r="X5957" t="s">
        <v>47</v>
      </c>
      <c r="Z5957" t="s">
        <v>47</v>
      </c>
      <c r="AB5957" t="str">
        <f>"06"</f>
        <v>06</v>
      </c>
      <c r="AC5957" t="str">
        <f>"10"</f>
        <v>10</v>
      </c>
      <c r="AD5957" t="str">
        <f>"2"</f>
        <v>2</v>
      </c>
      <c r="AE5957" t="s">
        <v>50</v>
      </c>
      <c r="AF5957">
        <v>0</v>
      </c>
      <c r="AG5957" t="s">
        <v>56</v>
      </c>
      <c r="AH5957" t="str">
        <f>"Trad IRN"</f>
        <v>Trad IRN</v>
      </c>
      <c r="AI5957" t="str">
        <f>"Bldg IRN"</f>
        <v>Bldg IRN</v>
      </c>
      <c r="AJ5957" t="s">
        <v>48</v>
      </c>
      <c r="AK5957" t="s">
        <v>48</v>
      </c>
      <c r="AL5957" t="s">
        <v>53</v>
      </c>
      <c r="AM5957">
        <v>1140.92</v>
      </c>
      <c r="AN5957">
        <v>1140.92</v>
      </c>
      <c r="AO5957">
        <v>15</v>
      </c>
    </row>
    <row r="5958" spans="1:41" x14ac:dyDescent="0.3">
      <c r="A5958" t="str">
        <f>"Trad IRN"</f>
        <v>Trad IRN</v>
      </c>
      <c r="B5958" t="str">
        <f>"Bldg IRN"</f>
        <v>Bldg IRN</v>
      </c>
      <c r="C5958" t="s">
        <v>41</v>
      </c>
      <c r="D5958" t="s">
        <v>3</v>
      </c>
      <c r="E5958" t="s">
        <v>80</v>
      </c>
      <c r="F5958" t="s">
        <v>81</v>
      </c>
      <c r="G5958" t="s">
        <v>82</v>
      </c>
      <c r="H5958" t="s">
        <v>83</v>
      </c>
      <c r="I5958" t="str">
        <f>"Trad IRN"</f>
        <v>Trad IRN</v>
      </c>
      <c r="J5958" t="s">
        <v>43</v>
      </c>
      <c r="K5958" t="s">
        <v>44</v>
      </c>
      <c r="L5958" t="s">
        <v>45</v>
      </c>
      <c r="M5958" t="s">
        <v>59</v>
      </c>
      <c r="N5958" t="str">
        <f t="shared" si="593"/>
        <v>08/18/2022</v>
      </c>
      <c r="O5958" t="str">
        <f t="shared" si="592"/>
        <v>12/31/2500</v>
      </c>
      <c r="P5958">
        <v>1</v>
      </c>
      <c r="Q5958">
        <v>1</v>
      </c>
      <c r="S5958">
        <v>1</v>
      </c>
      <c r="T5958">
        <v>1</v>
      </c>
      <c r="U5958">
        <v>0</v>
      </c>
      <c r="V5958" t="s">
        <v>84</v>
      </c>
      <c r="W5958">
        <v>100</v>
      </c>
      <c r="X5958" t="s">
        <v>47</v>
      </c>
      <c r="Z5958" t="s">
        <v>47</v>
      </c>
      <c r="AB5958" t="str">
        <f>"07"</f>
        <v>07</v>
      </c>
      <c r="AC5958" t="s">
        <v>48</v>
      </c>
      <c r="AD5958" t="s">
        <v>49</v>
      </c>
      <c r="AE5958" t="s">
        <v>50</v>
      </c>
      <c r="AF5958">
        <v>0</v>
      </c>
      <c r="AG5958" t="s">
        <v>56</v>
      </c>
      <c r="AH5958" t="str">
        <f>"Trad IRN"</f>
        <v>Trad IRN</v>
      </c>
      <c r="AI5958" t="str">
        <f>"Bldg IRN"</f>
        <v>Bldg IRN</v>
      </c>
      <c r="AJ5958" t="s">
        <v>48</v>
      </c>
      <c r="AK5958" t="s">
        <v>48</v>
      </c>
      <c r="AL5958" t="s">
        <v>53</v>
      </c>
      <c r="AM5958">
        <v>1140.92</v>
      </c>
      <c r="AN5958">
        <v>1140.92</v>
      </c>
      <c r="AO5958">
        <v>15</v>
      </c>
    </row>
    <row r="5959" spans="1:41" x14ac:dyDescent="0.3">
      <c r="A5959" t="str">
        <f>"Trad IRN"</f>
        <v>Trad IRN</v>
      </c>
      <c r="B5959" t="str">
        <f>"Bldg IRN"</f>
        <v>Bldg IRN</v>
      </c>
      <c r="C5959" t="s">
        <v>41</v>
      </c>
      <c r="D5959" t="s">
        <v>3</v>
      </c>
      <c r="E5959" t="s">
        <v>80</v>
      </c>
      <c r="F5959" t="s">
        <v>81</v>
      </c>
      <c r="G5959" t="s">
        <v>82</v>
      </c>
      <c r="H5959" t="s">
        <v>83</v>
      </c>
      <c r="I5959" t="str">
        <f>"Trad IRN"</f>
        <v>Trad IRN</v>
      </c>
      <c r="J5959" t="s">
        <v>43</v>
      </c>
      <c r="K5959" t="s">
        <v>44</v>
      </c>
      <c r="L5959" t="s">
        <v>45</v>
      </c>
      <c r="M5959" t="s">
        <v>46</v>
      </c>
      <c r="N5959" t="str">
        <f t="shared" si="593"/>
        <v>08/18/2022</v>
      </c>
      <c r="O5959" t="str">
        <f t="shared" si="592"/>
        <v>12/31/2500</v>
      </c>
      <c r="P5959">
        <v>1</v>
      </c>
      <c r="Q5959">
        <v>1</v>
      </c>
      <c r="S5959">
        <v>1</v>
      </c>
      <c r="T5959">
        <v>1</v>
      </c>
      <c r="U5959">
        <v>0</v>
      </c>
      <c r="V5959" t="str">
        <f>"Trad IRN"</f>
        <v>Trad IRN</v>
      </c>
      <c r="W5959">
        <v>100</v>
      </c>
      <c r="X5959" t="s">
        <v>47</v>
      </c>
      <c r="Z5959" t="s">
        <v>47</v>
      </c>
      <c r="AB5959" t="str">
        <f>"07"</f>
        <v>07</v>
      </c>
      <c r="AC5959" t="s">
        <v>48</v>
      </c>
      <c r="AD5959" t="s">
        <v>49</v>
      </c>
      <c r="AE5959" t="s">
        <v>50</v>
      </c>
      <c r="AF5959">
        <v>0</v>
      </c>
      <c r="AG5959" t="s">
        <v>56</v>
      </c>
      <c r="AH5959" t="str">
        <f>"Trad IRN"</f>
        <v>Trad IRN</v>
      </c>
      <c r="AI5959" t="str">
        <f>"Bldg IRN"</f>
        <v>Bldg IRN</v>
      </c>
      <c r="AJ5959" t="s">
        <v>48</v>
      </c>
      <c r="AK5959" t="s">
        <v>48</v>
      </c>
      <c r="AL5959" t="s">
        <v>53</v>
      </c>
      <c r="AM5959">
        <v>1140.92</v>
      </c>
      <c r="AN5959">
        <v>1140.92</v>
      </c>
      <c r="AO5959">
        <v>15</v>
      </c>
    </row>
    <row r="5960" spans="1:41" x14ac:dyDescent="0.3">
      <c r="A5960" t="str">
        <f>"Trad IRN"</f>
        <v>Trad IRN</v>
      </c>
      <c r="B5960" t="str">
        <f>"Bldg IRN"</f>
        <v>Bldg IRN</v>
      </c>
      <c r="C5960" t="s">
        <v>41</v>
      </c>
      <c r="D5960" t="s">
        <v>3</v>
      </c>
      <c r="E5960" t="s">
        <v>80</v>
      </c>
      <c r="F5960" t="s">
        <v>81</v>
      </c>
      <c r="G5960" t="s">
        <v>82</v>
      </c>
      <c r="H5960" t="s">
        <v>83</v>
      </c>
      <c r="I5960" t="s">
        <v>8</v>
      </c>
      <c r="J5960" t="s">
        <v>43</v>
      </c>
      <c r="K5960" t="s">
        <v>44</v>
      </c>
      <c r="L5960" t="s">
        <v>45</v>
      </c>
      <c r="M5960" t="s">
        <v>46</v>
      </c>
      <c r="N5960" t="str">
        <f>"01/04/2023"</f>
        <v>01/04/2023</v>
      </c>
      <c r="O5960" t="str">
        <f t="shared" si="592"/>
        <v>12/31/2500</v>
      </c>
      <c r="P5960">
        <v>7.9585000000000003E-2</v>
      </c>
      <c r="Q5960">
        <v>7.9585000000000003E-2</v>
      </c>
      <c r="S5960">
        <v>0</v>
      </c>
      <c r="T5960">
        <v>5.1806999999999999E-2</v>
      </c>
      <c r="U5960">
        <v>2.7778000000000001E-2</v>
      </c>
      <c r="V5960" t="str">
        <f>"Trad IRN"</f>
        <v>Trad IRN</v>
      </c>
      <c r="W5960">
        <v>15</v>
      </c>
      <c r="X5960" t="s">
        <v>47</v>
      </c>
      <c r="Z5960" t="s">
        <v>47</v>
      </c>
      <c r="AB5960" t="str">
        <f>"08"</f>
        <v>08</v>
      </c>
      <c r="AC5960" t="s">
        <v>48</v>
      </c>
      <c r="AD5960" t="s">
        <v>49</v>
      </c>
      <c r="AE5960" t="s">
        <v>50</v>
      </c>
      <c r="AF5960">
        <v>0</v>
      </c>
      <c r="AG5960" t="s">
        <v>51</v>
      </c>
      <c r="AH5960" t="str">
        <f>"Trad IRN"</f>
        <v>Trad IRN</v>
      </c>
      <c r="AI5960" t="str">
        <f>"Bldg IRN"</f>
        <v>Bldg IRN</v>
      </c>
      <c r="AJ5960" t="s">
        <v>48</v>
      </c>
      <c r="AK5960" t="s">
        <v>48</v>
      </c>
      <c r="AL5960" t="s">
        <v>53</v>
      </c>
      <c r="AM5960">
        <v>90.11</v>
      </c>
      <c r="AN5960">
        <v>1132.3</v>
      </c>
      <c r="AO5960">
        <v>15</v>
      </c>
    </row>
    <row r="5961" spans="1:41" x14ac:dyDescent="0.3">
      <c r="A5961" t="str">
        <f>"Trad IRN"</f>
        <v>Trad IRN</v>
      </c>
      <c r="B5961" t="str">
        <f>"Bldg IRN"</f>
        <v>Bldg IRN</v>
      </c>
      <c r="C5961" t="s">
        <v>41</v>
      </c>
      <c r="D5961" t="s">
        <v>3</v>
      </c>
      <c r="E5961" t="s">
        <v>80</v>
      </c>
      <c r="F5961" t="s">
        <v>81</v>
      </c>
      <c r="G5961" t="s">
        <v>82</v>
      </c>
      <c r="H5961" t="s">
        <v>83</v>
      </c>
      <c r="I5961" t="str">
        <f>"Trad IRN"</f>
        <v>Trad IRN</v>
      </c>
      <c r="J5961" t="s">
        <v>43</v>
      </c>
      <c r="K5961" t="s">
        <v>44</v>
      </c>
      <c r="L5961" t="s">
        <v>45</v>
      </c>
      <c r="M5961" t="s">
        <v>46</v>
      </c>
      <c r="N5961" t="str">
        <f>"01/04/2023"</f>
        <v>01/04/2023</v>
      </c>
      <c r="O5961" t="str">
        <f t="shared" si="592"/>
        <v>12/31/2500</v>
      </c>
      <c r="P5961">
        <v>0.45100099999999999</v>
      </c>
      <c r="Q5961">
        <v>0.45100099999999999</v>
      </c>
      <c r="S5961">
        <v>0</v>
      </c>
      <c r="T5961">
        <v>0.45100099999999999</v>
      </c>
      <c r="U5961">
        <v>0</v>
      </c>
      <c r="V5961" t="str">
        <f>"Trad IRN"</f>
        <v>Trad IRN</v>
      </c>
      <c r="W5961">
        <v>85</v>
      </c>
      <c r="X5961" t="s">
        <v>47</v>
      </c>
      <c r="Z5961" t="s">
        <v>47</v>
      </c>
      <c r="AB5961" t="str">
        <f>"08"</f>
        <v>08</v>
      </c>
      <c r="AC5961" t="s">
        <v>48</v>
      </c>
      <c r="AD5961" t="s">
        <v>49</v>
      </c>
      <c r="AE5961" t="s">
        <v>50</v>
      </c>
      <c r="AF5961">
        <v>0</v>
      </c>
      <c r="AG5961" t="s">
        <v>56</v>
      </c>
      <c r="AH5961" t="str">
        <f>"Trad IRN"</f>
        <v>Trad IRN</v>
      </c>
      <c r="AI5961" t="str">
        <f>"Bldg IRN"</f>
        <v>Bldg IRN</v>
      </c>
      <c r="AJ5961" t="s">
        <v>48</v>
      </c>
      <c r="AK5961" t="s">
        <v>48</v>
      </c>
      <c r="AL5961" t="s">
        <v>53</v>
      </c>
      <c r="AM5961">
        <v>514.55999999999995</v>
      </c>
      <c r="AN5961">
        <v>1140.92</v>
      </c>
      <c r="AO5961">
        <v>15</v>
      </c>
    </row>
    <row r="5962" spans="1:41" x14ac:dyDescent="0.3">
      <c r="A5962" t="str">
        <f>"Trad IRN"</f>
        <v>Trad IRN</v>
      </c>
      <c r="B5962" t="str">
        <f>"Bldg IRN"</f>
        <v>Bldg IRN</v>
      </c>
      <c r="C5962" t="s">
        <v>41</v>
      </c>
      <c r="D5962" t="s">
        <v>3</v>
      </c>
      <c r="E5962" t="s">
        <v>80</v>
      </c>
      <c r="F5962" t="s">
        <v>81</v>
      </c>
      <c r="G5962" t="s">
        <v>82</v>
      </c>
      <c r="H5962" t="s">
        <v>83</v>
      </c>
      <c r="I5962" t="str">
        <f>"Trad IRN"</f>
        <v>Trad IRN</v>
      </c>
      <c r="J5962" t="s">
        <v>43</v>
      </c>
      <c r="K5962" t="s">
        <v>44</v>
      </c>
      <c r="L5962" t="s">
        <v>45</v>
      </c>
      <c r="M5962" t="s">
        <v>46</v>
      </c>
      <c r="N5962" t="str">
        <f>"08/18/2022"</f>
        <v>08/18/2022</v>
      </c>
      <c r="O5962" t="str">
        <f>"01/03/2023"</f>
        <v>01/03/2023</v>
      </c>
      <c r="P5962">
        <v>0.46941100000000002</v>
      </c>
      <c r="Q5962">
        <v>0.46941100000000002</v>
      </c>
      <c r="S5962">
        <v>0</v>
      </c>
      <c r="T5962">
        <v>0.46941100000000002</v>
      </c>
      <c r="U5962">
        <v>0</v>
      </c>
      <c r="V5962" t="str">
        <f>"Trad IRN"</f>
        <v>Trad IRN</v>
      </c>
      <c r="W5962">
        <v>100</v>
      </c>
      <c r="X5962" t="s">
        <v>47</v>
      </c>
      <c r="Z5962" t="s">
        <v>47</v>
      </c>
      <c r="AB5962" t="str">
        <f>"08"</f>
        <v>08</v>
      </c>
      <c r="AC5962" t="s">
        <v>48</v>
      </c>
      <c r="AD5962" t="s">
        <v>49</v>
      </c>
      <c r="AE5962" t="s">
        <v>50</v>
      </c>
      <c r="AF5962">
        <v>0</v>
      </c>
      <c r="AG5962" t="s">
        <v>56</v>
      </c>
      <c r="AH5962" t="str">
        <f>"Trad IRN"</f>
        <v>Trad IRN</v>
      </c>
      <c r="AI5962" t="str">
        <f>"Bldg IRN"</f>
        <v>Bldg IRN</v>
      </c>
      <c r="AJ5962" t="s">
        <v>48</v>
      </c>
      <c r="AK5962" t="s">
        <v>48</v>
      </c>
      <c r="AL5962" t="s">
        <v>53</v>
      </c>
      <c r="AM5962">
        <v>535.55999999999995</v>
      </c>
      <c r="AN5962">
        <v>1140.92</v>
      </c>
      <c r="AO5962">
        <v>15</v>
      </c>
    </row>
    <row r="5963" spans="1:41" x14ac:dyDescent="0.3">
      <c r="A5963" t="str">
        <f>"Trad IRN"</f>
        <v>Trad IRN</v>
      </c>
      <c r="B5963" t="str">
        <f>"Bldg IRN"</f>
        <v>Bldg IRN</v>
      </c>
      <c r="C5963" t="s">
        <v>41</v>
      </c>
      <c r="D5963" t="s">
        <v>3</v>
      </c>
      <c r="E5963" t="s">
        <v>80</v>
      </c>
      <c r="F5963" t="s">
        <v>81</v>
      </c>
      <c r="G5963" t="s">
        <v>82</v>
      </c>
      <c r="H5963" t="s">
        <v>83</v>
      </c>
      <c r="I5963" t="str">
        <f>"Trad IRN"</f>
        <v>Trad IRN</v>
      </c>
      <c r="J5963" t="s">
        <v>43</v>
      </c>
      <c r="K5963" t="s">
        <v>44</v>
      </c>
      <c r="L5963" t="s">
        <v>45</v>
      </c>
      <c r="M5963" t="s">
        <v>46</v>
      </c>
      <c r="N5963" t="str">
        <f>"08/18/2022"</f>
        <v>08/18/2022</v>
      </c>
      <c r="O5963" t="str">
        <f>"12/31/2500"</f>
        <v>12/31/2500</v>
      </c>
      <c r="P5963">
        <v>1</v>
      </c>
      <c r="Q5963">
        <v>1</v>
      </c>
      <c r="S5963">
        <v>0</v>
      </c>
      <c r="T5963">
        <v>1</v>
      </c>
      <c r="U5963">
        <v>0</v>
      </c>
      <c r="V5963" t="str">
        <f>"Trad IRN"</f>
        <v>Trad IRN</v>
      </c>
      <c r="W5963">
        <v>100</v>
      </c>
      <c r="X5963" t="s">
        <v>47</v>
      </c>
      <c r="Z5963" t="s">
        <v>47</v>
      </c>
      <c r="AB5963" t="str">
        <f>"06"</f>
        <v>06</v>
      </c>
      <c r="AC5963" t="s">
        <v>48</v>
      </c>
      <c r="AD5963" t="s">
        <v>49</v>
      </c>
      <c r="AE5963" t="s">
        <v>50</v>
      </c>
      <c r="AF5963">
        <v>0</v>
      </c>
      <c r="AG5963" t="s">
        <v>56</v>
      </c>
      <c r="AH5963" t="str">
        <f>"Trad IRN"</f>
        <v>Trad IRN</v>
      </c>
      <c r="AI5963" t="str">
        <f>"Bldg IRN"</f>
        <v>Bldg IRN</v>
      </c>
      <c r="AJ5963" t="s">
        <v>48</v>
      </c>
      <c r="AK5963" t="s">
        <v>48</v>
      </c>
      <c r="AL5963" t="s">
        <v>53</v>
      </c>
      <c r="AM5963">
        <v>1140.92</v>
      </c>
      <c r="AN5963">
        <v>1140.92</v>
      </c>
      <c r="AO5963">
        <v>15</v>
      </c>
    </row>
    <row r="5964" spans="1:41" x14ac:dyDescent="0.3">
      <c r="A5964" t="str">
        <f>"Trad IRN"</f>
        <v>Trad IRN</v>
      </c>
      <c r="B5964" t="str">
        <f>"Bldg IRN"</f>
        <v>Bldg IRN</v>
      </c>
      <c r="C5964" t="s">
        <v>41</v>
      </c>
      <c r="D5964" t="s">
        <v>3</v>
      </c>
      <c r="E5964" t="s">
        <v>80</v>
      </c>
      <c r="F5964" t="s">
        <v>81</v>
      </c>
      <c r="G5964" t="s">
        <v>82</v>
      </c>
      <c r="H5964" t="s">
        <v>83</v>
      </c>
      <c r="I5964" t="str">
        <f>"Trad IRN"</f>
        <v>Trad IRN</v>
      </c>
      <c r="J5964" t="s">
        <v>43</v>
      </c>
      <c r="K5964" t="s">
        <v>44</v>
      </c>
      <c r="L5964" t="s">
        <v>45</v>
      </c>
      <c r="M5964" t="s">
        <v>46</v>
      </c>
      <c r="N5964" t="str">
        <f>"11/16/2022"</f>
        <v>11/16/2022</v>
      </c>
      <c r="O5964" t="str">
        <f>"12/31/2500"</f>
        <v>12/31/2500</v>
      </c>
      <c r="P5964">
        <v>0.66323699999999997</v>
      </c>
      <c r="Q5964">
        <v>0.66323699999999997</v>
      </c>
      <c r="S5964">
        <v>0</v>
      </c>
      <c r="T5964">
        <v>0.66323699999999997</v>
      </c>
      <c r="U5964">
        <v>0</v>
      </c>
      <c r="V5964" t="str">
        <f>"Trad IRN"</f>
        <v>Trad IRN</v>
      </c>
      <c r="W5964">
        <v>100</v>
      </c>
      <c r="X5964" t="s">
        <v>47</v>
      </c>
      <c r="Z5964" t="s">
        <v>47</v>
      </c>
      <c r="AB5964" t="str">
        <f>"07"</f>
        <v>07</v>
      </c>
      <c r="AC5964" t="s">
        <v>48</v>
      </c>
      <c r="AD5964" t="s">
        <v>49</v>
      </c>
      <c r="AE5964" t="s">
        <v>55</v>
      </c>
      <c r="AF5964">
        <v>0</v>
      </c>
      <c r="AG5964" t="s">
        <v>56</v>
      </c>
      <c r="AH5964" t="str">
        <f>"Trad IRN"</f>
        <v>Trad IRN</v>
      </c>
      <c r="AI5964" t="str">
        <f>"Bldg IRN"</f>
        <v>Bldg IRN</v>
      </c>
      <c r="AJ5964" t="s">
        <v>48</v>
      </c>
      <c r="AK5964" t="s">
        <v>48</v>
      </c>
      <c r="AL5964" t="s">
        <v>53</v>
      </c>
      <c r="AM5964">
        <v>756.7</v>
      </c>
      <c r="AN5964">
        <v>1140.92</v>
      </c>
      <c r="AO5964">
        <v>15</v>
      </c>
    </row>
    <row r="5965" spans="1:41" x14ac:dyDescent="0.3">
      <c r="A5965" t="str">
        <f>"Trad IRN"</f>
        <v>Trad IRN</v>
      </c>
      <c r="B5965" t="str">
        <f>"Bldg IRN"</f>
        <v>Bldg IRN</v>
      </c>
      <c r="C5965" t="s">
        <v>41</v>
      </c>
      <c r="D5965" t="s">
        <v>3</v>
      </c>
      <c r="E5965" t="s">
        <v>80</v>
      </c>
      <c r="F5965" t="s">
        <v>81</v>
      </c>
      <c r="G5965" t="s">
        <v>82</v>
      </c>
      <c r="H5965" t="s">
        <v>83</v>
      </c>
      <c r="I5965" t="str">
        <f>"Trad IRN"</f>
        <v>Trad IRN</v>
      </c>
      <c r="J5965" t="s">
        <v>43</v>
      </c>
      <c r="K5965" t="s">
        <v>44</v>
      </c>
      <c r="L5965" t="s">
        <v>45</v>
      </c>
      <c r="M5965" t="s">
        <v>46</v>
      </c>
      <c r="N5965" t="str">
        <f>"08/18/2022"</f>
        <v>08/18/2022</v>
      </c>
      <c r="O5965" t="str">
        <f>"11/15/2022"</f>
        <v>11/15/2022</v>
      </c>
      <c r="P5965">
        <v>0.33676299999999998</v>
      </c>
      <c r="Q5965">
        <v>0.33676299999999998</v>
      </c>
      <c r="S5965">
        <v>0</v>
      </c>
      <c r="T5965">
        <v>0.33676299999999998</v>
      </c>
      <c r="U5965">
        <v>0</v>
      </c>
      <c r="V5965" t="str">
        <f>"Trad IRN"</f>
        <v>Trad IRN</v>
      </c>
      <c r="W5965">
        <v>100</v>
      </c>
      <c r="X5965" t="s">
        <v>47</v>
      </c>
      <c r="Z5965" t="s">
        <v>47</v>
      </c>
      <c r="AB5965" t="str">
        <f>"07"</f>
        <v>07</v>
      </c>
      <c r="AC5965" t="s">
        <v>48</v>
      </c>
      <c r="AD5965" t="s">
        <v>49</v>
      </c>
      <c r="AE5965" t="s">
        <v>50</v>
      </c>
      <c r="AF5965">
        <v>0</v>
      </c>
      <c r="AG5965" t="s">
        <v>56</v>
      </c>
      <c r="AH5965" t="str">
        <f>"Trad IRN"</f>
        <v>Trad IRN</v>
      </c>
      <c r="AI5965" t="str">
        <f>"Bldg IRN"</f>
        <v>Bldg IRN</v>
      </c>
      <c r="AJ5965" t="s">
        <v>48</v>
      </c>
      <c r="AK5965" t="s">
        <v>48</v>
      </c>
      <c r="AL5965" t="s">
        <v>53</v>
      </c>
      <c r="AM5965">
        <v>384.22</v>
      </c>
      <c r="AN5965">
        <v>1140.92</v>
      </c>
      <c r="AO5965">
        <v>15</v>
      </c>
    </row>
    <row r="5966" spans="1:41" x14ac:dyDescent="0.3">
      <c r="A5966" t="str">
        <f>"Trad IRN"</f>
        <v>Trad IRN</v>
      </c>
      <c r="B5966" t="str">
        <f>"Bldg IRN"</f>
        <v>Bldg IRN</v>
      </c>
      <c r="C5966" t="s">
        <v>41</v>
      </c>
      <c r="D5966" t="s">
        <v>3</v>
      </c>
      <c r="E5966" t="s">
        <v>80</v>
      </c>
      <c r="F5966" t="s">
        <v>81</v>
      </c>
      <c r="G5966" t="s">
        <v>82</v>
      </c>
      <c r="H5966" t="s">
        <v>83</v>
      </c>
      <c r="I5966" t="str">
        <f>"Trad IRN"</f>
        <v>Trad IRN</v>
      </c>
      <c r="J5966" t="s">
        <v>43</v>
      </c>
      <c r="K5966" t="s">
        <v>44</v>
      </c>
      <c r="L5966" t="s">
        <v>45</v>
      </c>
      <c r="M5966" t="s">
        <v>46</v>
      </c>
      <c r="N5966" t="str">
        <f>"08/18/2022"</f>
        <v>08/18/2022</v>
      </c>
      <c r="O5966" t="str">
        <f>"12/31/2500"</f>
        <v>12/31/2500</v>
      </c>
      <c r="P5966">
        <v>1</v>
      </c>
      <c r="Q5966">
        <v>1</v>
      </c>
      <c r="R5966">
        <v>1</v>
      </c>
      <c r="S5966">
        <v>0</v>
      </c>
      <c r="T5966">
        <v>1</v>
      </c>
      <c r="U5966">
        <v>0</v>
      </c>
      <c r="V5966" t="str">
        <f>"Trad IRN"</f>
        <v>Trad IRN</v>
      </c>
      <c r="W5966">
        <v>100</v>
      </c>
      <c r="X5966" t="s">
        <v>47</v>
      </c>
      <c r="Z5966" t="s">
        <v>47</v>
      </c>
      <c r="AB5966" t="str">
        <f>"07"</f>
        <v>07</v>
      </c>
      <c r="AC5966" t="str">
        <f>"10"</f>
        <v>10</v>
      </c>
      <c r="AD5966" t="str">
        <f>"2"</f>
        <v>2</v>
      </c>
      <c r="AE5966" t="s">
        <v>50</v>
      </c>
      <c r="AF5966">
        <v>0</v>
      </c>
      <c r="AG5966" t="s">
        <v>56</v>
      </c>
      <c r="AH5966" t="str">
        <f>"Trad IRN"</f>
        <v>Trad IRN</v>
      </c>
      <c r="AI5966" t="str">
        <f>"Bldg IRN"</f>
        <v>Bldg IRN</v>
      </c>
      <c r="AJ5966" t="s">
        <v>48</v>
      </c>
      <c r="AK5966" t="s">
        <v>48</v>
      </c>
      <c r="AL5966" t="s">
        <v>53</v>
      </c>
      <c r="AM5966">
        <v>1140.92</v>
      </c>
      <c r="AN5966">
        <v>1140.92</v>
      </c>
      <c r="AO5966">
        <v>15</v>
      </c>
    </row>
    <row r="5967" spans="1:41" x14ac:dyDescent="0.3">
      <c r="A5967" t="str">
        <f>"Trad IRN"</f>
        <v>Trad IRN</v>
      </c>
      <c r="B5967" t="str">
        <f>"Bldg IRN"</f>
        <v>Bldg IRN</v>
      </c>
      <c r="C5967" t="s">
        <v>41</v>
      </c>
      <c r="D5967" t="s">
        <v>3</v>
      </c>
      <c r="E5967" t="s">
        <v>80</v>
      </c>
      <c r="F5967" t="s">
        <v>81</v>
      </c>
      <c r="G5967" t="s">
        <v>82</v>
      </c>
      <c r="H5967" t="s">
        <v>83</v>
      </c>
      <c r="I5967" t="str">
        <f>"Trad IRN"</f>
        <v>Trad IRN</v>
      </c>
      <c r="J5967" t="s">
        <v>43</v>
      </c>
      <c r="K5967" t="s">
        <v>44</v>
      </c>
      <c r="L5967" t="s">
        <v>45</v>
      </c>
      <c r="M5967" t="s">
        <v>46</v>
      </c>
      <c r="N5967" t="str">
        <f>"08/18/2022"</f>
        <v>08/18/2022</v>
      </c>
      <c r="O5967" t="str">
        <f>"12/31/2500"</f>
        <v>12/31/2500</v>
      </c>
      <c r="P5967">
        <v>1</v>
      </c>
      <c r="Q5967">
        <v>1</v>
      </c>
      <c r="S5967">
        <v>0</v>
      </c>
      <c r="T5967">
        <v>1</v>
      </c>
      <c r="U5967">
        <v>0</v>
      </c>
      <c r="V5967" t="str">
        <f>"Trad IRN"</f>
        <v>Trad IRN</v>
      </c>
      <c r="W5967">
        <v>100</v>
      </c>
      <c r="X5967" t="s">
        <v>47</v>
      </c>
      <c r="Z5967" t="s">
        <v>47</v>
      </c>
      <c r="AB5967" t="str">
        <f>"06"</f>
        <v>06</v>
      </c>
      <c r="AC5967" t="s">
        <v>48</v>
      </c>
      <c r="AD5967" t="s">
        <v>49</v>
      </c>
      <c r="AE5967" t="s">
        <v>50</v>
      </c>
      <c r="AF5967">
        <v>0</v>
      </c>
      <c r="AG5967" t="s">
        <v>56</v>
      </c>
      <c r="AH5967" t="str">
        <f>"Trad IRN"</f>
        <v>Trad IRN</v>
      </c>
      <c r="AI5967" t="str">
        <f>"Bldg IRN"</f>
        <v>Bldg IRN</v>
      </c>
      <c r="AJ5967" t="s">
        <v>48</v>
      </c>
      <c r="AK5967" t="s">
        <v>48</v>
      </c>
      <c r="AL5967" t="s">
        <v>53</v>
      </c>
      <c r="AM5967">
        <v>1140.92</v>
      </c>
      <c r="AN5967">
        <v>1140.92</v>
      </c>
      <c r="AO5967">
        <v>15</v>
      </c>
    </row>
    <row r="5968" spans="1:41" x14ac:dyDescent="0.3">
      <c r="A5968" t="str">
        <f>"Trad IRN"</f>
        <v>Trad IRN</v>
      </c>
      <c r="B5968" t="str">
        <f>"Bldg IRN"</f>
        <v>Bldg IRN</v>
      </c>
      <c r="C5968" t="s">
        <v>41</v>
      </c>
      <c r="D5968" t="s">
        <v>3</v>
      </c>
      <c r="E5968" t="s">
        <v>80</v>
      </c>
      <c r="F5968" t="s">
        <v>81</v>
      </c>
      <c r="G5968" t="s">
        <v>82</v>
      </c>
      <c r="H5968" t="s">
        <v>83</v>
      </c>
      <c r="I5968" t="str">
        <f>"Trad IRN"</f>
        <v>Trad IRN</v>
      </c>
      <c r="J5968" t="s">
        <v>43</v>
      </c>
      <c r="K5968" t="s">
        <v>44</v>
      </c>
      <c r="L5968" t="s">
        <v>45</v>
      </c>
      <c r="M5968" t="s">
        <v>46</v>
      </c>
      <c r="N5968" t="str">
        <f>"10/05/2022"</f>
        <v>10/05/2022</v>
      </c>
      <c r="O5968" t="str">
        <f>"10/16/2022"</f>
        <v>10/16/2022</v>
      </c>
      <c r="P5968">
        <v>4.0370999999999997E-2</v>
      </c>
      <c r="Q5968">
        <v>4.0370999999999997E-2</v>
      </c>
      <c r="S5968">
        <v>0</v>
      </c>
      <c r="T5968">
        <v>4.0370999999999997E-2</v>
      </c>
      <c r="U5968">
        <v>0</v>
      </c>
      <c r="V5968" t="str">
        <f>"Trad IRN"</f>
        <v>Trad IRN</v>
      </c>
      <c r="W5968">
        <v>100</v>
      </c>
      <c r="X5968" t="s">
        <v>47</v>
      </c>
      <c r="Z5968" t="s">
        <v>47</v>
      </c>
      <c r="AB5968" t="str">
        <f>"08"</f>
        <v>08</v>
      </c>
      <c r="AC5968" t="s">
        <v>48</v>
      </c>
      <c r="AD5968" t="s">
        <v>49</v>
      </c>
      <c r="AE5968" t="s">
        <v>55</v>
      </c>
      <c r="AF5968">
        <v>0</v>
      </c>
      <c r="AG5968" t="s">
        <v>56</v>
      </c>
      <c r="AH5968" t="str">
        <f>"Trad IRN"</f>
        <v>Trad IRN</v>
      </c>
      <c r="AI5968" t="str">
        <f>"Bldg IRN"</f>
        <v>Bldg IRN</v>
      </c>
      <c r="AJ5968" t="s">
        <v>48</v>
      </c>
      <c r="AK5968" t="s">
        <v>48</v>
      </c>
      <c r="AL5968" t="s">
        <v>53</v>
      </c>
      <c r="AM5968">
        <v>46.06</v>
      </c>
      <c r="AN5968">
        <v>1140.92</v>
      </c>
      <c r="AO5968">
        <v>15</v>
      </c>
    </row>
    <row r="5969" spans="1:41" x14ac:dyDescent="0.3">
      <c r="A5969" t="str">
        <f>"Trad IRN"</f>
        <v>Trad IRN</v>
      </c>
      <c r="B5969" t="str">
        <f>"Bldg IRN"</f>
        <v>Bldg IRN</v>
      </c>
      <c r="C5969" t="s">
        <v>41</v>
      </c>
      <c r="D5969" t="s">
        <v>3</v>
      </c>
      <c r="E5969" t="s">
        <v>80</v>
      </c>
      <c r="F5969" t="s">
        <v>81</v>
      </c>
      <c r="G5969" t="s">
        <v>82</v>
      </c>
      <c r="H5969" t="s">
        <v>83</v>
      </c>
      <c r="I5969" t="str">
        <f>"Trad IRN"</f>
        <v>Trad IRN</v>
      </c>
      <c r="J5969" t="s">
        <v>43</v>
      </c>
      <c r="K5969" t="s">
        <v>44</v>
      </c>
      <c r="L5969" t="s">
        <v>45</v>
      </c>
      <c r="M5969" t="s">
        <v>46</v>
      </c>
      <c r="N5969" t="str">
        <f>"10/17/2022"</f>
        <v>10/17/2022</v>
      </c>
      <c r="O5969" t="str">
        <f>"01/03/2023"</f>
        <v>01/03/2023</v>
      </c>
      <c r="P5969">
        <v>0.21761800000000001</v>
      </c>
      <c r="Q5969">
        <v>0.21761800000000001</v>
      </c>
      <c r="S5969">
        <v>0</v>
      </c>
      <c r="T5969">
        <v>0.21761800000000001</v>
      </c>
      <c r="U5969">
        <v>0</v>
      </c>
      <c r="V5969" t="str">
        <f>"Trad IRN"</f>
        <v>Trad IRN</v>
      </c>
      <c r="W5969">
        <v>85</v>
      </c>
      <c r="X5969" t="s">
        <v>47</v>
      </c>
      <c r="Z5969" t="s">
        <v>47</v>
      </c>
      <c r="AB5969" t="str">
        <f>"08"</f>
        <v>08</v>
      </c>
      <c r="AC5969" t="s">
        <v>48</v>
      </c>
      <c r="AD5969" t="s">
        <v>49</v>
      </c>
      <c r="AE5969" t="s">
        <v>55</v>
      </c>
      <c r="AF5969">
        <v>0</v>
      </c>
      <c r="AG5969" t="s">
        <v>56</v>
      </c>
      <c r="AH5969" t="str">
        <f>"Trad IRN"</f>
        <v>Trad IRN</v>
      </c>
      <c r="AI5969" t="str">
        <f>"Bldg IRN"</f>
        <v>Bldg IRN</v>
      </c>
      <c r="AJ5969" t="s">
        <v>48</v>
      </c>
      <c r="AK5969" t="s">
        <v>48</v>
      </c>
      <c r="AL5969" t="s">
        <v>53</v>
      </c>
      <c r="AM5969">
        <v>248.28</v>
      </c>
      <c r="AN5969">
        <v>1140.92</v>
      </c>
      <c r="AO5969">
        <v>15</v>
      </c>
    </row>
    <row r="5970" spans="1:41" x14ac:dyDescent="0.3">
      <c r="A5970" t="str">
        <f>"Trad IRN"</f>
        <v>Trad IRN</v>
      </c>
      <c r="B5970" t="str">
        <f>"Bldg IRN"</f>
        <v>Bldg IRN</v>
      </c>
      <c r="C5970" t="s">
        <v>41</v>
      </c>
      <c r="D5970" t="s">
        <v>3</v>
      </c>
      <c r="E5970" t="s">
        <v>80</v>
      </c>
      <c r="F5970" t="s">
        <v>81</v>
      </c>
      <c r="G5970" t="s">
        <v>82</v>
      </c>
      <c r="H5970" t="s">
        <v>83</v>
      </c>
      <c r="I5970" t="s">
        <v>8</v>
      </c>
      <c r="J5970" t="s">
        <v>43</v>
      </c>
      <c r="K5970" t="s">
        <v>44</v>
      </c>
      <c r="L5970" t="s">
        <v>45</v>
      </c>
      <c r="M5970" t="s">
        <v>46</v>
      </c>
      <c r="N5970" t="str">
        <f>"10/17/2022"</f>
        <v>10/17/2022</v>
      </c>
      <c r="O5970" t="str">
        <f>"12/20/2022"</f>
        <v>12/20/2022</v>
      </c>
      <c r="P5970">
        <v>3.7543E-2</v>
      </c>
      <c r="Q5970">
        <v>3.7543E-2</v>
      </c>
      <c r="S5970">
        <v>0</v>
      </c>
      <c r="T5970">
        <v>2.2637999999999998E-2</v>
      </c>
      <c r="U5970">
        <v>1.4905E-2</v>
      </c>
      <c r="V5970" t="str">
        <f>"Trad IRN"</f>
        <v>Trad IRN</v>
      </c>
      <c r="W5970">
        <v>15</v>
      </c>
      <c r="X5970" t="s">
        <v>47</v>
      </c>
      <c r="Z5970" t="s">
        <v>47</v>
      </c>
      <c r="AB5970" t="str">
        <f>"08"</f>
        <v>08</v>
      </c>
      <c r="AC5970" t="s">
        <v>48</v>
      </c>
      <c r="AD5970" t="s">
        <v>49</v>
      </c>
      <c r="AE5970" t="s">
        <v>50</v>
      </c>
      <c r="AF5970">
        <v>0</v>
      </c>
      <c r="AG5970" t="s">
        <v>51</v>
      </c>
      <c r="AH5970" t="str">
        <f>"Trad IRN"</f>
        <v>Trad IRN</v>
      </c>
      <c r="AI5970" t="str">
        <f>"Bldg IRN"</f>
        <v>Bldg IRN</v>
      </c>
      <c r="AJ5970" t="s">
        <v>48</v>
      </c>
      <c r="AK5970" t="s">
        <v>48</v>
      </c>
      <c r="AL5970" t="s">
        <v>53</v>
      </c>
      <c r="AM5970">
        <v>42.51</v>
      </c>
      <c r="AN5970">
        <v>1132.3</v>
      </c>
      <c r="AO5970">
        <v>15</v>
      </c>
    </row>
    <row r="5971" spans="1:41" x14ac:dyDescent="0.3">
      <c r="A5971" t="str">
        <f>"Trad IRN"</f>
        <v>Trad IRN</v>
      </c>
      <c r="B5971" t="str">
        <f>"Bldg IRN"</f>
        <v>Bldg IRN</v>
      </c>
      <c r="C5971" t="s">
        <v>41</v>
      </c>
      <c r="D5971" t="s">
        <v>3</v>
      </c>
      <c r="E5971" t="s">
        <v>80</v>
      </c>
      <c r="F5971" t="s">
        <v>81</v>
      </c>
      <c r="G5971" t="s">
        <v>82</v>
      </c>
      <c r="H5971" t="s">
        <v>83</v>
      </c>
      <c r="I5971" t="str">
        <f>"Trad IRN"</f>
        <v>Trad IRN</v>
      </c>
      <c r="J5971" t="s">
        <v>43</v>
      </c>
      <c r="K5971" t="s">
        <v>44</v>
      </c>
      <c r="L5971" t="s">
        <v>45</v>
      </c>
      <c r="M5971" t="s">
        <v>46</v>
      </c>
      <c r="N5971" t="str">
        <f>"01/04/2023"</f>
        <v>01/04/2023</v>
      </c>
      <c r="O5971" t="str">
        <f>"12/31/2500"</f>
        <v>12/31/2500</v>
      </c>
      <c r="P5971">
        <v>0.53058899999999998</v>
      </c>
      <c r="Q5971">
        <v>0.53058899999999998</v>
      </c>
      <c r="S5971">
        <v>0</v>
      </c>
      <c r="T5971">
        <v>0.53058899999999998</v>
      </c>
      <c r="U5971">
        <v>0</v>
      </c>
      <c r="V5971" t="str">
        <f>"Trad IRN"</f>
        <v>Trad IRN</v>
      </c>
      <c r="W5971">
        <v>100</v>
      </c>
      <c r="X5971" t="s">
        <v>47</v>
      </c>
      <c r="Z5971" t="s">
        <v>47</v>
      </c>
      <c r="AB5971" t="str">
        <f>"08"</f>
        <v>08</v>
      </c>
      <c r="AC5971" t="s">
        <v>48</v>
      </c>
      <c r="AD5971" t="s">
        <v>49</v>
      </c>
      <c r="AE5971" t="s">
        <v>55</v>
      </c>
      <c r="AF5971">
        <v>0</v>
      </c>
      <c r="AG5971" t="s">
        <v>56</v>
      </c>
      <c r="AH5971" t="str">
        <f>"Trad IRN"</f>
        <v>Trad IRN</v>
      </c>
      <c r="AI5971" t="str">
        <f>"Bldg IRN"</f>
        <v>Bldg IRN</v>
      </c>
      <c r="AJ5971" t="s">
        <v>48</v>
      </c>
      <c r="AK5971" t="s">
        <v>48</v>
      </c>
      <c r="AL5971" t="s">
        <v>53</v>
      </c>
      <c r="AM5971">
        <v>605.36</v>
      </c>
      <c r="AN5971">
        <v>1140.92</v>
      </c>
      <c r="AO5971">
        <v>15</v>
      </c>
    </row>
    <row r="5972" spans="1:41" x14ac:dyDescent="0.3">
      <c r="A5972" t="str">
        <f>"Trad IRN"</f>
        <v>Trad IRN</v>
      </c>
      <c r="B5972" t="str">
        <f>"Bldg IRN"</f>
        <v>Bldg IRN</v>
      </c>
      <c r="C5972" t="s">
        <v>41</v>
      </c>
      <c r="D5972" t="s">
        <v>3</v>
      </c>
      <c r="E5972" t="s">
        <v>80</v>
      </c>
      <c r="F5972" t="s">
        <v>81</v>
      </c>
      <c r="G5972" t="s">
        <v>82</v>
      </c>
      <c r="H5972" t="s">
        <v>83</v>
      </c>
      <c r="I5972" t="str">
        <f>"Trad IRN"</f>
        <v>Trad IRN</v>
      </c>
      <c r="J5972" t="s">
        <v>43</v>
      </c>
      <c r="K5972" t="s">
        <v>44</v>
      </c>
      <c r="L5972" t="s">
        <v>45</v>
      </c>
      <c r="M5972" t="s">
        <v>46</v>
      </c>
      <c r="N5972" t="str">
        <f>"08/18/2022"</f>
        <v>08/18/2022</v>
      </c>
      <c r="O5972" t="str">
        <f>"10/04/2022"</f>
        <v>10/04/2022</v>
      </c>
      <c r="P5972">
        <v>0.17301800000000001</v>
      </c>
      <c r="Q5972">
        <v>0.17301800000000001</v>
      </c>
      <c r="S5972">
        <v>0</v>
      </c>
      <c r="T5972">
        <v>0.17301800000000001</v>
      </c>
      <c r="U5972">
        <v>0</v>
      </c>
      <c r="V5972" t="str">
        <f>"Trad IRN"</f>
        <v>Trad IRN</v>
      </c>
      <c r="W5972">
        <v>100</v>
      </c>
      <c r="X5972" t="s">
        <v>47</v>
      </c>
      <c r="Z5972" t="s">
        <v>47</v>
      </c>
      <c r="AB5972" t="str">
        <f>"08"</f>
        <v>08</v>
      </c>
      <c r="AC5972" t="s">
        <v>48</v>
      </c>
      <c r="AD5972" t="s">
        <v>49</v>
      </c>
      <c r="AE5972" t="s">
        <v>50</v>
      </c>
      <c r="AF5972">
        <v>0</v>
      </c>
      <c r="AG5972" t="s">
        <v>56</v>
      </c>
      <c r="AH5972" t="str">
        <f>"Trad IRN"</f>
        <v>Trad IRN</v>
      </c>
      <c r="AI5972" t="str">
        <f>"Bldg IRN"</f>
        <v>Bldg IRN</v>
      </c>
      <c r="AJ5972" t="s">
        <v>48</v>
      </c>
      <c r="AK5972" t="s">
        <v>48</v>
      </c>
      <c r="AL5972" t="s">
        <v>53</v>
      </c>
      <c r="AM5972">
        <v>197.4</v>
      </c>
      <c r="AN5972">
        <v>1140.92</v>
      </c>
      <c r="AO5972">
        <v>15</v>
      </c>
    </row>
    <row r="5973" spans="1:41" x14ac:dyDescent="0.3">
      <c r="A5973" t="str">
        <f>"Trad IRN"</f>
        <v>Trad IRN</v>
      </c>
      <c r="B5973" t="str">
        <f>"Bldg IRN"</f>
        <v>Bldg IRN</v>
      </c>
      <c r="C5973" t="s">
        <v>41</v>
      </c>
      <c r="D5973" t="s">
        <v>3</v>
      </c>
      <c r="E5973" t="s">
        <v>80</v>
      </c>
      <c r="F5973" t="s">
        <v>81</v>
      </c>
      <c r="G5973" t="s">
        <v>82</v>
      </c>
      <c r="H5973" t="s">
        <v>83</v>
      </c>
      <c r="I5973" t="str">
        <f>"Trad IRN"</f>
        <v>Trad IRN</v>
      </c>
      <c r="J5973" t="s">
        <v>43</v>
      </c>
      <c r="K5973" t="s">
        <v>44</v>
      </c>
      <c r="L5973" t="s">
        <v>45</v>
      </c>
      <c r="M5973" t="s">
        <v>46</v>
      </c>
      <c r="N5973" t="str">
        <f>"08/18/2022"</f>
        <v>08/18/2022</v>
      </c>
      <c r="O5973" t="str">
        <f>"10/04/2022"</f>
        <v>10/04/2022</v>
      </c>
      <c r="P5973">
        <v>0.17301800000000001</v>
      </c>
      <c r="Q5973">
        <v>0.17301800000000001</v>
      </c>
      <c r="S5973">
        <v>0</v>
      </c>
      <c r="T5973">
        <v>0.17301800000000001</v>
      </c>
      <c r="U5973">
        <v>0</v>
      </c>
      <c r="V5973" t="str">
        <f>"Trad IRN"</f>
        <v>Trad IRN</v>
      </c>
      <c r="W5973">
        <v>100</v>
      </c>
      <c r="X5973" t="s">
        <v>47</v>
      </c>
      <c r="Z5973" t="s">
        <v>47</v>
      </c>
      <c r="AB5973" t="str">
        <f>"07"</f>
        <v>07</v>
      </c>
      <c r="AC5973" t="s">
        <v>48</v>
      </c>
      <c r="AD5973" t="s">
        <v>49</v>
      </c>
      <c r="AE5973" t="s">
        <v>50</v>
      </c>
      <c r="AF5973">
        <v>0</v>
      </c>
      <c r="AG5973" t="s">
        <v>56</v>
      </c>
      <c r="AH5973" t="str">
        <f>"Trad IRN"</f>
        <v>Trad IRN</v>
      </c>
      <c r="AI5973" t="str">
        <f>"Bldg IRN"</f>
        <v>Bldg IRN</v>
      </c>
      <c r="AJ5973" t="s">
        <v>48</v>
      </c>
      <c r="AK5973" t="s">
        <v>48</v>
      </c>
      <c r="AL5973" t="s">
        <v>53</v>
      </c>
      <c r="AM5973">
        <v>197.4</v>
      </c>
      <c r="AN5973">
        <v>1140.92</v>
      </c>
      <c r="AO5973">
        <v>15</v>
      </c>
    </row>
    <row r="5974" spans="1:41" x14ac:dyDescent="0.3">
      <c r="A5974" t="str">
        <f>"Trad IRN"</f>
        <v>Trad IRN</v>
      </c>
      <c r="B5974" t="str">
        <f>"Bldg IRN"</f>
        <v>Bldg IRN</v>
      </c>
      <c r="C5974" t="s">
        <v>41</v>
      </c>
      <c r="D5974" t="s">
        <v>3</v>
      </c>
      <c r="E5974" t="s">
        <v>80</v>
      </c>
      <c r="F5974" t="s">
        <v>81</v>
      </c>
      <c r="G5974" t="s">
        <v>82</v>
      </c>
      <c r="H5974" t="s">
        <v>83</v>
      </c>
      <c r="I5974" t="str">
        <f>"Trad IRN"</f>
        <v>Trad IRN</v>
      </c>
      <c r="J5974" t="s">
        <v>43</v>
      </c>
      <c r="K5974" t="s">
        <v>44</v>
      </c>
      <c r="L5974" t="s">
        <v>45</v>
      </c>
      <c r="M5974" t="s">
        <v>46</v>
      </c>
      <c r="N5974" t="str">
        <f>"10/05/2022"</f>
        <v>10/05/2022</v>
      </c>
      <c r="O5974" t="str">
        <f t="shared" ref="O5974:O5979" si="594">"12/31/2500"</f>
        <v>12/31/2500</v>
      </c>
      <c r="P5974">
        <v>0.82698199999999999</v>
      </c>
      <c r="Q5974">
        <v>0.82698199999999999</v>
      </c>
      <c r="S5974">
        <v>0</v>
      </c>
      <c r="T5974">
        <v>0.82698199999999999</v>
      </c>
      <c r="U5974">
        <v>0</v>
      </c>
      <c r="V5974" t="str">
        <f>"Trad IRN"</f>
        <v>Trad IRN</v>
      </c>
      <c r="W5974">
        <v>100</v>
      </c>
      <c r="X5974" t="s">
        <v>47</v>
      </c>
      <c r="Z5974" t="s">
        <v>47</v>
      </c>
      <c r="AB5974" t="str">
        <f>"07"</f>
        <v>07</v>
      </c>
      <c r="AC5974" t="s">
        <v>48</v>
      </c>
      <c r="AD5974" t="s">
        <v>49</v>
      </c>
      <c r="AE5974" t="s">
        <v>55</v>
      </c>
      <c r="AF5974">
        <v>0</v>
      </c>
      <c r="AG5974" t="s">
        <v>56</v>
      </c>
      <c r="AH5974" t="str">
        <f>"Trad IRN"</f>
        <v>Trad IRN</v>
      </c>
      <c r="AI5974" t="str">
        <f>"Bldg IRN"</f>
        <v>Bldg IRN</v>
      </c>
      <c r="AJ5974" t="s">
        <v>48</v>
      </c>
      <c r="AK5974" t="s">
        <v>48</v>
      </c>
      <c r="AL5974" t="s">
        <v>53</v>
      </c>
      <c r="AM5974">
        <v>943.52</v>
      </c>
      <c r="AN5974">
        <v>1140.92</v>
      </c>
      <c r="AO5974">
        <v>15</v>
      </c>
    </row>
    <row r="5975" spans="1:41" x14ac:dyDescent="0.3">
      <c r="A5975" t="str">
        <f>"Trad IRN"</f>
        <v>Trad IRN</v>
      </c>
      <c r="B5975" t="str">
        <f>"Bldg IRN"</f>
        <v>Bldg IRN</v>
      </c>
      <c r="C5975" t="s">
        <v>41</v>
      </c>
      <c r="D5975" t="s">
        <v>3</v>
      </c>
      <c r="E5975" t="s">
        <v>80</v>
      </c>
      <c r="F5975" t="s">
        <v>81</v>
      </c>
      <c r="G5975" t="s">
        <v>82</v>
      </c>
      <c r="H5975" t="s">
        <v>83</v>
      </c>
      <c r="I5975" t="str">
        <f>"Trad IRN"</f>
        <v>Trad IRN</v>
      </c>
      <c r="J5975" t="s">
        <v>43</v>
      </c>
      <c r="K5975" t="s">
        <v>44</v>
      </c>
      <c r="L5975" t="s">
        <v>45</v>
      </c>
      <c r="M5975" t="s">
        <v>46</v>
      </c>
      <c r="N5975" t="str">
        <f t="shared" ref="N5975:N5982" si="595">"08/18/2022"</f>
        <v>08/18/2022</v>
      </c>
      <c r="O5975" t="str">
        <f t="shared" si="594"/>
        <v>12/31/2500</v>
      </c>
      <c r="P5975">
        <v>1</v>
      </c>
      <c r="Q5975">
        <v>1</v>
      </c>
      <c r="S5975">
        <v>1</v>
      </c>
      <c r="T5975">
        <v>1</v>
      </c>
      <c r="U5975">
        <v>0</v>
      </c>
      <c r="V5975" t="str">
        <f>"Trad IRN"</f>
        <v>Trad IRN</v>
      </c>
      <c r="W5975">
        <v>100</v>
      </c>
      <c r="X5975" t="s">
        <v>47</v>
      </c>
      <c r="Z5975" t="s">
        <v>47</v>
      </c>
      <c r="AB5975" t="str">
        <f>"06"</f>
        <v>06</v>
      </c>
      <c r="AC5975" t="s">
        <v>48</v>
      </c>
      <c r="AD5975" t="s">
        <v>49</v>
      </c>
      <c r="AE5975" t="s">
        <v>50</v>
      </c>
      <c r="AF5975">
        <v>0</v>
      </c>
      <c r="AG5975" t="s">
        <v>56</v>
      </c>
      <c r="AH5975" t="str">
        <f>"Trad IRN"</f>
        <v>Trad IRN</v>
      </c>
      <c r="AI5975" t="str">
        <f>"Bldg IRN"</f>
        <v>Bldg IRN</v>
      </c>
      <c r="AJ5975" t="s">
        <v>48</v>
      </c>
      <c r="AK5975" t="s">
        <v>48</v>
      </c>
      <c r="AL5975" t="s">
        <v>53</v>
      </c>
      <c r="AM5975">
        <v>1140.92</v>
      </c>
      <c r="AN5975">
        <v>1140.92</v>
      </c>
      <c r="AO5975">
        <v>15</v>
      </c>
    </row>
    <row r="5976" spans="1:41" x14ac:dyDescent="0.3">
      <c r="A5976" t="str">
        <f>"Trad IRN"</f>
        <v>Trad IRN</v>
      </c>
      <c r="B5976" t="str">
        <f>"Bldg IRN"</f>
        <v>Bldg IRN</v>
      </c>
      <c r="C5976" t="s">
        <v>41</v>
      </c>
      <c r="D5976" t="s">
        <v>3</v>
      </c>
      <c r="E5976" t="s">
        <v>80</v>
      </c>
      <c r="F5976" t="s">
        <v>81</v>
      </c>
      <c r="G5976" t="s">
        <v>82</v>
      </c>
      <c r="H5976" t="s">
        <v>83</v>
      </c>
      <c r="I5976" t="str">
        <f>"Trad IRN"</f>
        <v>Trad IRN</v>
      </c>
      <c r="J5976" t="s">
        <v>43</v>
      </c>
      <c r="K5976" t="s">
        <v>44</v>
      </c>
      <c r="L5976" t="s">
        <v>45</v>
      </c>
      <c r="M5976" t="s">
        <v>46</v>
      </c>
      <c r="N5976" t="str">
        <f t="shared" si="595"/>
        <v>08/18/2022</v>
      </c>
      <c r="O5976" t="str">
        <f t="shared" si="594"/>
        <v>12/31/2500</v>
      </c>
      <c r="P5976">
        <v>1</v>
      </c>
      <c r="Q5976">
        <v>1</v>
      </c>
      <c r="R5976">
        <v>1</v>
      </c>
      <c r="S5976">
        <v>0</v>
      </c>
      <c r="T5976">
        <v>1</v>
      </c>
      <c r="U5976">
        <v>0</v>
      </c>
      <c r="V5976" t="str">
        <f>"Trad IRN"</f>
        <v>Trad IRN</v>
      </c>
      <c r="W5976">
        <v>100</v>
      </c>
      <c r="X5976" t="s">
        <v>47</v>
      </c>
      <c r="Z5976" t="s">
        <v>47</v>
      </c>
      <c r="AB5976" t="str">
        <f>"06"</f>
        <v>06</v>
      </c>
      <c r="AC5976" t="str">
        <f>"15"</f>
        <v>15</v>
      </c>
      <c r="AD5976" t="str">
        <f>"2"</f>
        <v>2</v>
      </c>
      <c r="AE5976" t="s">
        <v>50</v>
      </c>
      <c r="AF5976">
        <v>0</v>
      </c>
      <c r="AG5976" t="s">
        <v>56</v>
      </c>
      <c r="AH5976" t="str">
        <f>"Trad IRN"</f>
        <v>Trad IRN</v>
      </c>
      <c r="AI5976" t="str">
        <f>"Bldg IRN"</f>
        <v>Bldg IRN</v>
      </c>
      <c r="AJ5976" t="s">
        <v>48</v>
      </c>
      <c r="AK5976" t="s">
        <v>48</v>
      </c>
      <c r="AL5976" t="s">
        <v>53</v>
      </c>
      <c r="AM5976">
        <v>1140.92</v>
      </c>
      <c r="AN5976">
        <v>1140.92</v>
      </c>
      <c r="AO5976">
        <v>15</v>
      </c>
    </row>
    <row r="5977" spans="1:41" x14ac:dyDescent="0.3">
      <c r="A5977" t="str">
        <f>"Trad IRN"</f>
        <v>Trad IRN</v>
      </c>
      <c r="B5977" t="str">
        <f>"Bldg IRN"</f>
        <v>Bldg IRN</v>
      </c>
      <c r="C5977" t="s">
        <v>41</v>
      </c>
      <c r="D5977" t="s">
        <v>3</v>
      </c>
      <c r="E5977" t="s">
        <v>80</v>
      </c>
      <c r="F5977" t="s">
        <v>81</v>
      </c>
      <c r="G5977" t="s">
        <v>82</v>
      </c>
      <c r="H5977" t="s">
        <v>83</v>
      </c>
      <c r="I5977" t="str">
        <f>"Trad IRN"</f>
        <v>Trad IRN</v>
      </c>
      <c r="J5977" t="s">
        <v>43</v>
      </c>
      <c r="K5977" t="s">
        <v>44</v>
      </c>
      <c r="L5977" t="s">
        <v>45</v>
      </c>
      <c r="M5977" t="s">
        <v>46</v>
      </c>
      <c r="N5977" t="str">
        <f t="shared" si="595"/>
        <v>08/18/2022</v>
      </c>
      <c r="O5977" t="str">
        <f t="shared" si="594"/>
        <v>12/31/2500</v>
      </c>
      <c r="P5977">
        <v>1</v>
      </c>
      <c r="Q5977">
        <v>1</v>
      </c>
      <c r="S5977">
        <v>1</v>
      </c>
      <c r="T5977">
        <v>1</v>
      </c>
      <c r="U5977">
        <v>0</v>
      </c>
      <c r="V5977" t="str">
        <f>"Trad IRN"</f>
        <v>Trad IRN</v>
      </c>
      <c r="W5977">
        <v>100</v>
      </c>
      <c r="X5977" t="s">
        <v>47</v>
      </c>
      <c r="Z5977" t="s">
        <v>47</v>
      </c>
      <c r="AB5977" t="str">
        <f>"07"</f>
        <v>07</v>
      </c>
      <c r="AC5977" t="s">
        <v>48</v>
      </c>
      <c r="AD5977" t="s">
        <v>49</v>
      </c>
      <c r="AE5977" t="s">
        <v>50</v>
      </c>
      <c r="AF5977">
        <v>0</v>
      </c>
      <c r="AG5977" t="s">
        <v>56</v>
      </c>
      <c r="AH5977" t="str">
        <f>"Trad IRN"</f>
        <v>Trad IRN</v>
      </c>
      <c r="AI5977" t="str">
        <f>"Bldg IRN"</f>
        <v>Bldg IRN</v>
      </c>
      <c r="AJ5977" t="s">
        <v>48</v>
      </c>
      <c r="AK5977" t="s">
        <v>48</v>
      </c>
      <c r="AL5977" t="s">
        <v>53</v>
      </c>
      <c r="AM5977">
        <v>1140.92</v>
      </c>
      <c r="AN5977">
        <v>1140.92</v>
      </c>
      <c r="AO5977">
        <v>15</v>
      </c>
    </row>
    <row r="5978" spans="1:41" x14ac:dyDescent="0.3">
      <c r="A5978" t="str">
        <f>"Trad IRN"</f>
        <v>Trad IRN</v>
      </c>
      <c r="B5978" t="str">
        <f>"Bldg IRN"</f>
        <v>Bldg IRN</v>
      </c>
      <c r="C5978" t="s">
        <v>41</v>
      </c>
      <c r="D5978" t="s">
        <v>3</v>
      </c>
      <c r="E5978" t="s">
        <v>80</v>
      </c>
      <c r="F5978" t="s">
        <v>81</v>
      </c>
      <c r="G5978" t="s">
        <v>82</v>
      </c>
      <c r="H5978" t="s">
        <v>83</v>
      </c>
      <c r="I5978" t="str">
        <f>"Trad IRN"</f>
        <v>Trad IRN</v>
      </c>
      <c r="J5978" t="s">
        <v>43</v>
      </c>
      <c r="K5978" t="s">
        <v>44</v>
      </c>
      <c r="L5978" t="s">
        <v>45</v>
      </c>
      <c r="M5978" t="s">
        <v>46</v>
      </c>
      <c r="N5978" t="str">
        <f t="shared" si="595"/>
        <v>08/18/2022</v>
      </c>
      <c r="O5978" t="str">
        <f t="shared" si="594"/>
        <v>12/31/2500</v>
      </c>
      <c r="P5978">
        <v>1</v>
      </c>
      <c r="Q5978">
        <v>1</v>
      </c>
      <c r="S5978">
        <v>1</v>
      </c>
      <c r="T5978">
        <v>1</v>
      </c>
      <c r="U5978">
        <v>0</v>
      </c>
      <c r="V5978" t="str">
        <f>"Trad IRN"</f>
        <v>Trad IRN</v>
      </c>
      <c r="W5978">
        <v>100</v>
      </c>
      <c r="X5978" t="s">
        <v>47</v>
      </c>
      <c r="Z5978" t="s">
        <v>47</v>
      </c>
      <c r="AB5978" t="str">
        <f>"07"</f>
        <v>07</v>
      </c>
      <c r="AC5978" t="s">
        <v>48</v>
      </c>
      <c r="AD5978" t="s">
        <v>49</v>
      </c>
      <c r="AE5978" t="s">
        <v>50</v>
      </c>
      <c r="AF5978">
        <v>0</v>
      </c>
      <c r="AG5978" t="s">
        <v>56</v>
      </c>
      <c r="AH5978" t="str">
        <f>"Trad IRN"</f>
        <v>Trad IRN</v>
      </c>
      <c r="AI5978" t="str">
        <f>"Bldg IRN"</f>
        <v>Bldg IRN</v>
      </c>
      <c r="AJ5978" t="s">
        <v>48</v>
      </c>
      <c r="AK5978" t="s">
        <v>48</v>
      </c>
      <c r="AL5978" t="s">
        <v>53</v>
      </c>
      <c r="AM5978">
        <v>1140.92</v>
      </c>
      <c r="AN5978">
        <v>1140.92</v>
      </c>
      <c r="AO5978">
        <v>15</v>
      </c>
    </row>
    <row r="5979" spans="1:41" x14ac:dyDescent="0.3">
      <c r="A5979" t="str">
        <f>"Trad IRN"</f>
        <v>Trad IRN</v>
      </c>
      <c r="B5979" t="str">
        <f>"Bldg IRN"</f>
        <v>Bldg IRN</v>
      </c>
      <c r="C5979" t="s">
        <v>41</v>
      </c>
      <c r="D5979" t="s">
        <v>3</v>
      </c>
      <c r="E5979" t="s">
        <v>80</v>
      </c>
      <c r="F5979" t="s">
        <v>81</v>
      </c>
      <c r="G5979" t="s">
        <v>82</v>
      </c>
      <c r="H5979" t="s">
        <v>83</v>
      </c>
      <c r="I5979" t="str">
        <f>"Trad IRN"</f>
        <v>Trad IRN</v>
      </c>
      <c r="J5979" t="s">
        <v>43</v>
      </c>
      <c r="K5979" t="s">
        <v>44</v>
      </c>
      <c r="L5979" t="s">
        <v>45</v>
      </c>
      <c r="M5979" t="s">
        <v>46</v>
      </c>
      <c r="N5979" t="str">
        <f t="shared" si="595"/>
        <v>08/18/2022</v>
      </c>
      <c r="O5979" t="str">
        <f t="shared" si="594"/>
        <v>12/31/2500</v>
      </c>
      <c r="P5979">
        <v>1</v>
      </c>
      <c r="Q5979">
        <v>1</v>
      </c>
      <c r="S5979">
        <v>0</v>
      </c>
      <c r="T5979">
        <v>1</v>
      </c>
      <c r="U5979">
        <v>0</v>
      </c>
      <c r="V5979" t="str">
        <f>"Trad IRN"</f>
        <v>Trad IRN</v>
      </c>
      <c r="W5979">
        <v>100</v>
      </c>
      <c r="X5979" t="s">
        <v>47</v>
      </c>
      <c r="Z5979" t="s">
        <v>47</v>
      </c>
      <c r="AB5979" t="str">
        <f>"07"</f>
        <v>07</v>
      </c>
      <c r="AC5979" t="s">
        <v>48</v>
      </c>
      <c r="AD5979" t="s">
        <v>49</v>
      </c>
      <c r="AE5979" t="s">
        <v>50</v>
      </c>
      <c r="AF5979">
        <v>0</v>
      </c>
      <c r="AG5979" t="s">
        <v>56</v>
      </c>
      <c r="AH5979" t="str">
        <f>"Trad IRN"</f>
        <v>Trad IRN</v>
      </c>
      <c r="AI5979" t="str">
        <f>"Bldg IRN"</f>
        <v>Bldg IRN</v>
      </c>
      <c r="AJ5979" t="s">
        <v>48</v>
      </c>
      <c r="AK5979" t="s">
        <v>48</v>
      </c>
      <c r="AL5979" t="s">
        <v>53</v>
      </c>
      <c r="AM5979">
        <v>1140.92</v>
      </c>
      <c r="AN5979">
        <v>1140.92</v>
      </c>
      <c r="AO5979">
        <v>15</v>
      </c>
    </row>
    <row r="5980" spans="1:41" x14ac:dyDescent="0.3">
      <c r="A5980" t="str">
        <f>"Trad IRN"</f>
        <v>Trad IRN</v>
      </c>
      <c r="B5980" t="str">
        <f>"Bldg IRN"</f>
        <v>Bldg IRN</v>
      </c>
      <c r="C5980" t="s">
        <v>41</v>
      </c>
      <c r="D5980" t="s">
        <v>3</v>
      </c>
      <c r="E5980" t="s">
        <v>80</v>
      </c>
      <c r="F5980" t="s">
        <v>81</v>
      </c>
      <c r="G5980" t="s">
        <v>82</v>
      </c>
      <c r="H5980" t="s">
        <v>83</v>
      </c>
      <c r="I5980" t="str">
        <f>"Trad IRN"</f>
        <v>Trad IRN</v>
      </c>
      <c r="J5980" t="s">
        <v>43</v>
      </c>
      <c r="K5980" t="s">
        <v>44</v>
      </c>
      <c r="L5980" t="s">
        <v>45</v>
      </c>
      <c r="M5980" t="s">
        <v>46</v>
      </c>
      <c r="N5980" t="str">
        <f t="shared" si="595"/>
        <v>08/18/2022</v>
      </c>
      <c r="O5980" t="str">
        <f>"11/27/2022"</f>
        <v>11/27/2022</v>
      </c>
      <c r="P5980">
        <v>0.36559999999999998</v>
      </c>
      <c r="Q5980">
        <v>0.36559999999999998</v>
      </c>
      <c r="R5980">
        <v>0.36559999999999998</v>
      </c>
      <c r="S5980">
        <v>0</v>
      </c>
      <c r="T5980">
        <v>0.36559999999999998</v>
      </c>
      <c r="U5980">
        <v>0</v>
      </c>
      <c r="V5980" t="str">
        <f>"Trad IRN"</f>
        <v>Trad IRN</v>
      </c>
      <c r="W5980">
        <v>100</v>
      </c>
      <c r="X5980" t="s">
        <v>47</v>
      </c>
      <c r="Z5980" t="s">
        <v>47</v>
      </c>
      <c r="AB5980" t="str">
        <f>"07"</f>
        <v>07</v>
      </c>
      <c r="AC5980" t="str">
        <f>"15"</f>
        <v>15</v>
      </c>
      <c r="AD5980" t="str">
        <f>"2"</f>
        <v>2</v>
      </c>
      <c r="AE5980" t="s">
        <v>50</v>
      </c>
      <c r="AF5980">
        <v>0</v>
      </c>
      <c r="AG5980" t="s">
        <v>56</v>
      </c>
      <c r="AH5980" t="str">
        <f>"Trad IRN"</f>
        <v>Trad IRN</v>
      </c>
      <c r="AI5980" t="str">
        <f>"Bldg IRN"</f>
        <v>Bldg IRN</v>
      </c>
      <c r="AJ5980" t="s">
        <v>48</v>
      </c>
      <c r="AK5980" t="s">
        <v>48</v>
      </c>
      <c r="AL5980" t="s">
        <v>53</v>
      </c>
      <c r="AM5980">
        <v>417.12</v>
      </c>
      <c r="AN5980">
        <v>1140.92</v>
      </c>
      <c r="AO5980">
        <v>15</v>
      </c>
    </row>
    <row r="5981" spans="1:41" x14ac:dyDescent="0.3">
      <c r="A5981" t="str">
        <f>"Trad IRN"</f>
        <v>Trad IRN</v>
      </c>
      <c r="B5981" t="str">
        <f>"Bldg IRN"</f>
        <v>Bldg IRN</v>
      </c>
      <c r="C5981" t="s">
        <v>41</v>
      </c>
      <c r="D5981" t="s">
        <v>3</v>
      </c>
      <c r="E5981" t="s">
        <v>80</v>
      </c>
      <c r="F5981" t="s">
        <v>81</v>
      </c>
      <c r="G5981" t="s">
        <v>82</v>
      </c>
      <c r="H5981" t="s">
        <v>83</v>
      </c>
      <c r="I5981" t="str">
        <f>"Trad IRN"</f>
        <v>Trad IRN</v>
      </c>
      <c r="J5981" t="s">
        <v>43</v>
      </c>
      <c r="K5981" t="s">
        <v>44</v>
      </c>
      <c r="L5981" t="s">
        <v>45</v>
      </c>
      <c r="M5981" t="s">
        <v>46</v>
      </c>
      <c r="N5981" t="str">
        <f t="shared" si="595"/>
        <v>08/18/2022</v>
      </c>
      <c r="O5981" t="str">
        <f>"11/27/2022"</f>
        <v>11/27/2022</v>
      </c>
      <c r="P5981">
        <v>0.36559999999999998</v>
      </c>
      <c r="Q5981">
        <v>0.36559999999999998</v>
      </c>
      <c r="S5981">
        <v>0</v>
      </c>
      <c r="T5981">
        <v>0.36559999999999998</v>
      </c>
      <c r="U5981">
        <v>0</v>
      </c>
      <c r="V5981" t="str">
        <f>"Trad IRN"</f>
        <v>Trad IRN</v>
      </c>
      <c r="W5981">
        <v>100</v>
      </c>
      <c r="X5981" t="s">
        <v>47</v>
      </c>
      <c r="Z5981" t="s">
        <v>47</v>
      </c>
      <c r="AB5981" t="str">
        <f>"06"</f>
        <v>06</v>
      </c>
      <c r="AC5981" t="s">
        <v>48</v>
      </c>
      <c r="AD5981" t="s">
        <v>49</v>
      </c>
      <c r="AE5981" t="s">
        <v>50</v>
      </c>
      <c r="AF5981">
        <v>0</v>
      </c>
      <c r="AG5981" t="s">
        <v>56</v>
      </c>
      <c r="AH5981" t="str">
        <f>"Trad IRN"</f>
        <v>Trad IRN</v>
      </c>
      <c r="AI5981" t="str">
        <f>"Bldg IRN"</f>
        <v>Bldg IRN</v>
      </c>
      <c r="AJ5981" t="s">
        <v>48</v>
      </c>
      <c r="AK5981" t="s">
        <v>48</v>
      </c>
      <c r="AL5981" t="s">
        <v>53</v>
      </c>
      <c r="AM5981">
        <v>417.12</v>
      </c>
      <c r="AN5981">
        <v>1140.92</v>
      </c>
      <c r="AO5981">
        <v>15</v>
      </c>
    </row>
    <row r="5982" spans="1:41" x14ac:dyDescent="0.3">
      <c r="A5982" t="str">
        <f>"Trad IRN"</f>
        <v>Trad IRN</v>
      </c>
      <c r="B5982" t="str">
        <f>"Bldg IRN"</f>
        <v>Bldg IRN</v>
      </c>
      <c r="C5982" t="s">
        <v>41</v>
      </c>
      <c r="D5982" t="s">
        <v>3</v>
      </c>
      <c r="E5982" t="s">
        <v>80</v>
      </c>
      <c r="F5982" t="s">
        <v>81</v>
      </c>
      <c r="G5982" t="s">
        <v>82</v>
      </c>
      <c r="H5982" t="s">
        <v>83</v>
      </c>
      <c r="I5982" t="str">
        <f>"Trad IRN"</f>
        <v>Trad IRN</v>
      </c>
      <c r="J5982" t="s">
        <v>43</v>
      </c>
      <c r="K5982" t="s">
        <v>44</v>
      </c>
      <c r="L5982" t="s">
        <v>45</v>
      </c>
      <c r="M5982" t="s">
        <v>46</v>
      </c>
      <c r="N5982" t="str">
        <f t="shared" si="595"/>
        <v>08/18/2022</v>
      </c>
      <c r="O5982" t="str">
        <f>"12/31/2500"</f>
        <v>12/31/2500</v>
      </c>
      <c r="P5982">
        <v>1</v>
      </c>
      <c r="Q5982">
        <v>1</v>
      </c>
      <c r="S5982">
        <v>1</v>
      </c>
      <c r="T5982">
        <v>1</v>
      </c>
      <c r="U5982">
        <v>0</v>
      </c>
      <c r="V5982" t="str">
        <f>"Trad IRN"</f>
        <v>Trad IRN</v>
      </c>
      <c r="W5982">
        <v>100</v>
      </c>
      <c r="X5982" t="s">
        <v>47</v>
      </c>
      <c r="Z5982" t="s">
        <v>47</v>
      </c>
      <c r="AB5982" t="str">
        <f>"08"</f>
        <v>08</v>
      </c>
      <c r="AC5982" t="s">
        <v>48</v>
      </c>
      <c r="AD5982" t="s">
        <v>49</v>
      </c>
      <c r="AE5982" t="s">
        <v>50</v>
      </c>
      <c r="AF5982">
        <v>0</v>
      </c>
      <c r="AG5982" t="s">
        <v>56</v>
      </c>
      <c r="AH5982" t="str">
        <f>"Trad IRN"</f>
        <v>Trad IRN</v>
      </c>
      <c r="AI5982" t="str">
        <f>"Bldg IRN"</f>
        <v>Bldg IRN</v>
      </c>
      <c r="AJ5982" t="s">
        <v>48</v>
      </c>
      <c r="AK5982" t="s">
        <v>48</v>
      </c>
      <c r="AL5982" t="s">
        <v>53</v>
      </c>
      <c r="AM5982">
        <v>1140.92</v>
      </c>
      <c r="AN5982">
        <v>1140.92</v>
      </c>
      <c r="AO5982">
        <v>15</v>
      </c>
    </row>
    <row r="5983" spans="1:41" x14ac:dyDescent="0.3">
      <c r="A5983" t="str">
        <f>"Trad IRN"</f>
        <v>Trad IRN</v>
      </c>
      <c r="B5983" t="str">
        <f>"Bldg IRN"</f>
        <v>Bldg IRN</v>
      </c>
      <c r="C5983" t="s">
        <v>41</v>
      </c>
      <c r="D5983" t="s">
        <v>3</v>
      </c>
      <c r="E5983" t="s">
        <v>80</v>
      </c>
      <c r="F5983" t="s">
        <v>81</v>
      </c>
      <c r="G5983" t="s">
        <v>82</v>
      </c>
      <c r="H5983" t="s">
        <v>83</v>
      </c>
      <c r="I5983" t="s">
        <v>8</v>
      </c>
      <c r="J5983" t="s">
        <v>43</v>
      </c>
      <c r="K5983" t="s">
        <v>44</v>
      </c>
      <c r="L5983" t="s">
        <v>45</v>
      </c>
      <c r="M5983" t="s">
        <v>46</v>
      </c>
      <c r="N5983" t="str">
        <f>"10/17/2022"</f>
        <v>10/17/2022</v>
      </c>
      <c r="O5983" t="str">
        <f>"12/20/2022"</f>
        <v>12/20/2022</v>
      </c>
      <c r="P5983">
        <v>3.7543E-2</v>
      </c>
      <c r="Q5983">
        <v>3.7543E-2</v>
      </c>
      <c r="S5983">
        <v>0</v>
      </c>
      <c r="T5983">
        <v>2.2637999999999998E-2</v>
      </c>
      <c r="U5983">
        <v>1.4905E-2</v>
      </c>
      <c r="V5983" t="str">
        <f>"Trad IRN"</f>
        <v>Trad IRN</v>
      </c>
      <c r="W5983">
        <v>15</v>
      </c>
      <c r="X5983" t="s">
        <v>47</v>
      </c>
      <c r="Z5983" t="s">
        <v>47</v>
      </c>
      <c r="AB5983" t="str">
        <f>"08"</f>
        <v>08</v>
      </c>
      <c r="AC5983" t="s">
        <v>48</v>
      </c>
      <c r="AD5983" t="s">
        <v>49</v>
      </c>
      <c r="AE5983" t="s">
        <v>50</v>
      </c>
      <c r="AF5983">
        <v>0</v>
      </c>
      <c r="AG5983" t="s">
        <v>51</v>
      </c>
      <c r="AH5983" t="str">
        <f>"Trad IRN"</f>
        <v>Trad IRN</v>
      </c>
      <c r="AI5983" t="str">
        <f>"Bldg IRN"</f>
        <v>Bldg IRN</v>
      </c>
      <c r="AJ5983" t="s">
        <v>48</v>
      </c>
      <c r="AK5983" t="s">
        <v>48</v>
      </c>
      <c r="AL5983" t="s">
        <v>53</v>
      </c>
      <c r="AM5983">
        <v>42.51</v>
      </c>
      <c r="AN5983">
        <v>1132.3</v>
      </c>
      <c r="AO5983">
        <v>15</v>
      </c>
    </row>
    <row r="5984" spans="1:41" x14ac:dyDescent="0.3">
      <c r="A5984" t="str">
        <f>"Trad IRN"</f>
        <v>Trad IRN</v>
      </c>
      <c r="B5984" t="str">
        <f>"Bldg IRN"</f>
        <v>Bldg IRN</v>
      </c>
      <c r="C5984" t="s">
        <v>41</v>
      </c>
      <c r="D5984" t="s">
        <v>3</v>
      </c>
      <c r="E5984" t="s">
        <v>80</v>
      </c>
      <c r="F5984" t="s">
        <v>81</v>
      </c>
      <c r="G5984" t="s">
        <v>82</v>
      </c>
      <c r="H5984" t="s">
        <v>83</v>
      </c>
      <c r="I5984" t="str">
        <f>"Trad IRN"</f>
        <v>Trad IRN</v>
      </c>
      <c r="J5984" t="s">
        <v>43</v>
      </c>
      <c r="K5984" t="s">
        <v>44</v>
      </c>
      <c r="L5984" t="s">
        <v>45</v>
      </c>
      <c r="M5984" t="s">
        <v>46</v>
      </c>
      <c r="N5984" t="str">
        <f>"01/04/2023"</f>
        <v>01/04/2023</v>
      </c>
      <c r="O5984" t="str">
        <f>"12/31/2500"</f>
        <v>12/31/2500</v>
      </c>
      <c r="P5984">
        <v>5.3059000000000002E-2</v>
      </c>
      <c r="Q5984">
        <v>5.3059000000000002E-2</v>
      </c>
      <c r="S5984">
        <v>0</v>
      </c>
      <c r="T5984">
        <v>5.3059000000000002E-2</v>
      </c>
      <c r="U5984">
        <v>0</v>
      </c>
      <c r="V5984" t="str">
        <f>"Trad IRN"</f>
        <v>Trad IRN</v>
      </c>
      <c r="W5984">
        <v>10</v>
      </c>
      <c r="X5984" t="s">
        <v>47</v>
      </c>
      <c r="Z5984" t="s">
        <v>47</v>
      </c>
      <c r="AB5984" t="str">
        <f>"08"</f>
        <v>08</v>
      </c>
      <c r="AC5984" t="s">
        <v>48</v>
      </c>
      <c r="AD5984" t="s">
        <v>49</v>
      </c>
      <c r="AE5984" t="s">
        <v>50</v>
      </c>
      <c r="AF5984">
        <v>0</v>
      </c>
      <c r="AG5984" t="s">
        <v>56</v>
      </c>
      <c r="AH5984" t="str">
        <f>"Trad IRN"</f>
        <v>Trad IRN</v>
      </c>
      <c r="AI5984" t="str">
        <f>"Bldg IRN"</f>
        <v>Bldg IRN</v>
      </c>
      <c r="AJ5984" t="s">
        <v>48</v>
      </c>
      <c r="AK5984" t="s">
        <v>48</v>
      </c>
      <c r="AL5984" t="s">
        <v>53</v>
      </c>
      <c r="AM5984">
        <v>60.54</v>
      </c>
      <c r="AN5984">
        <v>1140.92</v>
      </c>
      <c r="AO5984">
        <v>15</v>
      </c>
    </row>
    <row r="5985" spans="1:41" x14ac:dyDescent="0.3">
      <c r="A5985" t="str">
        <f>"Trad IRN"</f>
        <v>Trad IRN</v>
      </c>
      <c r="B5985" t="str">
        <f>"Bldg IRN"</f>
        <v>Bldg IRN</v>
      </c>
      <c r="C5985" t="s">
        <v>41</v>
      </c>
      <c r="D5985" t="s">
        <v>3</v>
      </c>
      <c r="E5985" t="s">
        <v>80</v>
      </c>
      <c r="F5985" t="s">
        <v>81</v>
      </c>
      <c r="G5985" t="s">
        <v>82</v>
      </c>
      <c r="H5985" t="s">
        <v>83</v>
      </c>
      <c r="I5985" t="str">
        <f>"Trad IRN"</f>
        <v>Trad IRN</v>
      </c>
      <c r="J5985" t="s">
        <v>43</v>
      </c>
      <c r="K5985" t="s">
        <v>44</v>
      </c>
      <c r="L5985" t="s">
        <v>45</v>
      </c>
      <c r="M5985" t="s">
        <v>46</v>
      </c>
      <c r="N5985" t="str">
        <f>"10/17/2022"</f>
        <v>10/17/2022</v>
      </c>
      <c r="O5985" t="str">
        <f>"01/03/2023"</f>
        <v>01/03/2023</v>
      </c>
      <c r="P5985">
        <v>0.21761800000000001</v>
      </c>
      <c r="Q5985">
        <v>0.21761800000000001</v>
      </c>
      <c r="S5985">
        <v>0</v>
      </c>
      <c r="T5985">
        <v>0.21761800000000001</v>
      </c>
      <c r="U5985">
        <v>0</v>
      </c>
      <c r="V5985" t="str">
        <f>"Trad IRN"</f>
        <v>Trad IRN</v>
      </c>
      <c r="W5985">
        <v>85</v>
      </c>
      <c r="X5985" t="s">
        <v>47</v>
      </c>
      <c r="Z5985" t="s">
        <v>47</v>
      </c>
      <c r="AB5985" t="str">
        <f>"08"</f>
        <v>08</v>
      </c>
      <c r="AC5985" t="s">
        <v>48</v>
      </c>
      <c r="AD5985" t="s">
        <v>49</v>
      </c>
      <c r="AE5985" t="s">
        <v>50</v>
      </c>
      <c r="AF5985">
        <v>0</v>
      </c>
      <c r="AG5985" t="s">
        <v>56</v>
      </c>
      <c r="AH5985" t="str">
        <f>"Trad IRN"</f>
        <v>Trad IRN</v>
      </c>
      <c r="AI5985" t="str">
        <f>"Bldg IRN"</f>
        <v>Bldg IRN</v>
      </c>
      <c r="AJ5985" t="s">
        <v>48</v>
      </c>
      <c r="AK5985" t="s">
        <v>48</v>
      </c>
      <c r="AL5985" t="s">
        <v>53</v>
      </c>
      <c r="AM5985">
        <v>248.28</v>
      </c>
      <c r="AN5985">
        <v>1140.92</v>
      </c>
      <c r="AO5985">
        <v>15</v>
      </c>
    </row>
    <row r="5986" spans="1:41" x14ac:dyDescent="0.3">
      <c r="A5986" t="str">
        <f>"Trad IRN"</f>
        <v>Trad IRN</v>
      </c>
      <c r="B5986" t="str">
        <f>"Bldg IRN"</f>
        <v>Bldg IRN</v>
      </c>
      <c r="C5986" t="s">
        <v>41</v>
      </c>
      <c r="D5986" t="s">
        <v>3</v>
      </c>
      <c r="E5986" t="s">
        <v>80</v>
      </c>
      <c r="F5986" t="s">
        <v>81</v>
      </c>
      <c r="G5986" t="s">
        <v>82</v>
      </c>
      <c r="H5986" t="s">
        <v>83</v>
      </c>
      <c r="I5986" t="str">
        <f>"Trad IRN"</f>
        <v>Trad IRN</v>
      </c>
      <c r="J5986" t="s">
        <v>43</v>
      </c>
      <c r="K5986" t="s">
        <v>44</v>
      </c>
      <c r="L5986" t="s">
        <v>45</v>
      </c>
      <c r="M5986" t="s">
        <v>46</v>
      </c>
      <c r="N5986" t="str">
        <f t="shared" ref="N5986:N5991" si="596">"08/18/2022"</f>
        <v>08/18/2022</v>
      </c>
      <c r="O5986" t="str">
        <f>"10/16/2022"</f>
        <v>10/16/2022</v>
      </c>
      <c r="P5986">
        <v>0.213389</v>
      </c>
      <c r="Q5986">
        <v>0.213389</v>
      </c>
      <c r="S5986">
        <v>0</v>
      </c>
      <c r="T5986">
        <v>0.213389</v>
      </c>
      <c r="U5986">
        <v>0</v>
      </c>
      <c r="V5986" t="str">
        <f>"Trad IRN"</f>
        <v>Trad IRN</v>
      </c>
      <c r="W5986">
        <v>100</v>
      </c>
      <c r="X5986" t="s">
        <v>47</v>
      </c>
      <c r="Z5986" t="s">
        <v>47</v>
      </c>
      <c r="AB5986" t="str">
        <f>"08"</f>
        <v>08</v>
      </c>
      <c r="AC5986" t="s">
        <v>48</v>
      </c>
      <c r="AD5986" t="s">
        <v>49</v>
      </c>
      <c r="AE5986" t="s">
        <v>50</v>
      </c>
      <c r="AF5986">
        <v>0</v>
      </c>
      <c r="AG5986" t="s">
        <v>56</v>
      </c>
      <c r="AH5986" t="str">
        <f>"Trad IRN"</f>
        <v>Trad IRN</v>
      </c>
      <c r="AI5986" t="str">
        <f>"Bldg IRN"</f>
        <v>Bldg IRN</v>
      </c>
      <c r="AJ5986" t="s">
        <v>48</v>
      </c>
      <c r="AK5986" t="s">
        <v>48</v>
      </c>
      <c r="AL5986" t="s">
        <v>53</v>
      </c>
      <c r="AM5986">
        <v>243.46</v>
      </c>
      <c r="AN5986">
        <v>1140.92</v>
      </c>
      <c r="AO5986">
        <v>15</v>
      </c>
    </row>
    <row r="5987" spans="1:41" x14ac:dyDescent="0.3">
      <c r="A5987" t="str">
        <f>"Trad IRN"</f>
        <v>Trad IRN</v>
      </c>
      <c r="B5987" t="str">
        <f>"Bldg IRN"</f>
        <v>Bldg IRN</v>
      </c>
      <c r="C5987" t="s">
        <v>41</v>
      </c>
      <c r="D5987" t="s">
        <v>3</v>
      </c>
      <c r="E5987" t="s">
        <v>80</v>
      </c>
      <c r="F5987" t="s">
        <v>81</v>
      </c>
      <c r="G5987" t="s">
        <v>82</v>
      </c>
      <c r="H5987" t="s">
        <v>83</v>
      </c>
      <c r="I5987" t="str">
        <f>"Trad IRN"</f>
        <v>Trad IRN</v>
      </c>
      <c r="J5987" t="s">
        <v>43</v>
      </c>
      <c r="K5987" t="s">
        <v>44</v>
      </c>
      <c r="L5987" t="s">
        <v>45</v>
      </c>
      <c r="M5987" t="s">
        <v>46</v>
      </c>
      <c r="N5987" t="str">
        <f t="shared" si="596"/>
        <v>08/18/2022</v>
      </c>
      <c r="O5987" t="str">
        <f>"12/31/2500"</f>
        <v>12/31/2500</v>
      </c>
      <c r="P5987">
        <v>1</v>
      </c>
      <c r="Q5987">
        <v>1</v>
      </c>
      <c r="S5987">
        <v>0</v>
      </c>
      <c r="T5987">
        <v>1</v>
      </c>
      <c r="U5987">
        <v>0</v>
      </c>
      <c r="V5987" t="str">
        <f>"Trad IRN"</f>
        <v>Trad IRN</v>
      </c>
      <c r="W5987">
        <v>100</v>
      </c>
      <c r="X5987" t="s">
        <v>47</v>
      </c>
      <c r="Z5987" t="s">
        <v>47</v>
      </c>
      <c r="AB5987" t="str">
        <f>"06"</f>
        <v>06</v>
      </c>
      <c r="AC5987" t="s">
        <v>48</v>
      </c>
      <c r="AD5987" t="s">
        <v>49</v>
      </c>
      <c r="AE5987" t="s">
        <v>50</v>
      </c>
      <c r="AF5987">
        <v>0</v>
      </c>
      <c r="AG5987" t="s">
        <v>56</v>
      </c>
      <c r="AH5987" t="str">
        <f>"Trad IRN"</f>
        <v>Trad IRN</v>
      </c>
      <c r="AI5987" t="str">
        <f>"Bldg IRN"</f>
        <v>Bldg IRN</v>
      </c>
      <c r="AJ5987" t="s">
        <v>48</v>
      </c>
      <c r="AK5987" t="s">
        <v>48</v>
      </c>
      <c r="AL5987" t="s">
        <v>53</v>
      </c>
      <c r="AM5987">
        <v>1140.92</v>
      </c>
      <c r="AN5987">
        <v>1140.92</v>
      </c>
      <c r="AO5987">
        <v>15</v>
      </c>
    </row>
    <row r="5988" spans="1:41" x14ac:dyDescent="0.3">
      <c r="A5988" t="str">
        <f>"Trad IRN"</f>
        <v>Trad IRN</v>
      </c>
      <c r="B5988" t="str">
        <f>"Bldg IRN"</f>
        <v>Bldg IRN</v>
      </c>
      <c r="C5988" t="s">
        <v>41</v>
      </c>
      <c r="D5988" t="s">
        <v>3</v>
      </c>
      <c r="E5988" t="s">
        <v>80</v>
      </c>
      <c r="F5988" t="s">
        <v>81</v>
      </c>
      <c r="G5988" t="s">
        <v>82</v>
      </c>
      <c r="H5988" t="s">
        <v>83</v>
      </c>
      <c r="I5988" t="str">
        <f>"Trad IRN"</f>
        <v>Trad IRN</v>
      </c>
      <c r="J5988" t="s">
        <v>43</v>
      </c>
      <c r="K5988" t="s">
        <v>44</v>
      </c>
      <c r="L5988" t="s">
        <v>45</v>
      </c>
      <c r="M5988" t="s">
        <v>46</v>
      </c>
      <c r="N5988" t="str">
        <f t="shared" si="596"/>
        <v>08/18/2022</v>
      </c>
      <c r="O5988" t="str">
        <f>"12/31/2500"</f>
        <v>12/31/2500</v>
      </c>
      <c r="P5988">
        <v>1</v>
      </c>
      <c r="Q5988">
        <v>1</v>
      </c>
      <c r="S5988">
        <v>0</v>
      </c>
      <c r="T5988">
        <v>1</v>
      </c>
      <c r="U5988">
        <v>0</v>
      </c>
      <c r="V5988" t="str">
        <f>"Trad IRN"</f>
        <v>Trad IRN</v>
      </c>
      <c r="W5988">
        <v>100</v>
      </c>
      <c r="X5988" t="s">
        <v>47</v>
      </c>
      <c r="Z5988" t="s">
        <v>47</v>
      </c>
      <c r="AB5988" t="str">
        <f>"07"</f>
        <v>07</v>
      </c>
      <c r="AC5988" t="s">
        <v>48</v>
      </c>
      <c r="AD5988" t="s">
        <v>49</v>
      </c>
      <c r="AE5988" t="s">
        <v>50</v>
      </c>
      <c r="AF5988">
        <v>0</v>
      </c>
      <c r="AG5988" t="s">
        <v>56</v>
      </c>
      <c r="AH5988" t="str">
        <f>"Trad IRN"</f>
        <v>Trad IRN</v>
      </c>
      <c r="AI5988" t="str">
        <f>"Bldg IRN"</f>
        <v>Bldg IRN</v>
      </c>
      <c r="AJ5988" t="s">
        <v>48</v>
      </c>
      <c r="AK5988" t="s">
        <v>48</v>
      </c>
      <c r="AL5988" t="s">
        <v>53</v>
      </c>
      <c r="AM5988">
        <v>1140.92</v>
      </c>
      <c r="AN5988">
        <v>1140.92</v>
      </c>
      <c r="AO5988">
        <v>15</v>
      </c>
    </row>
    <row r="5989" spans="1:41" x14ac:dyDescent="0.3">
      <c r="A5989" t="str">
        <f>"Trad IRN"</f>
        <v>Trad IRN</v>
      </c>
      <c r="B5989" t="str">
        <f>"Bldg IRN"</f>
        <v>Bldg IRN</v>
      </c>
      <c r="C5989" t="s">
        <v>41</v>
      </c>
      <c r="D5989" t="s">
        <v>3</v>
      </c>
      <c r="E5989" t="s">
        <v>80</v>
      </c>
      <c r="F5989" t="s">
        <v>81</v>
      </c>
      <c r="G5989" t="s">
        <v>82</v>
      </c>
      <c r="H5989" t="s">
        <v>83</v>
      </c>
      <c r="I5989" t="str">
        <f>"Trad IRN"</f>
        <v>Trad IRN</v>
      </c>
      <c r="J5989" t="s">
        <v>43</v>
      </c>
      <c r="K5989" t="s">
        <v>44</v>
      </c>
      <c r="L5989" t="s">
        <v>45</v>
      </c>
      <c r="M5989" t="s">
        <v>46</v>
      </c>
      <c r="N5989" t="str">
        <f t="shared" si="596"/>
        <v>08/18/2022</v>
      </c>
      <c r="O5989" t="str">
        <f>"12/31/2500"</f>
        <v>12/31/2500</v>
      </c>
      <c r="P5989">
        <v>1</v>
      </c>
      <c r="Q5989">
        <v>1</v>
      </c>
      <c r="S5989">
        <v>0</v>
      </c>
      <c r="T5989">
        <v>1</v>
      </c>
      <c r="U5989">
        <v>0</v>
      </c>
      <c r="V5989" t="str">
        <f>"Trad IRN"</f>
        <v>Trad IRN</v>
      </c>
      <c r="W5989">
        <v>100</v>
      </c>
      <c r="X5989" t="s">
        <v>47</v>
      </c>
      <c r="Z5989" t="s">
        <v>47</v>
      </c>
      <c r="AB5989" t="str">
        <f>"06"</f>
        <v>06</v>
      </c>
      <c r="AC5989" t="s">
        <v>48</v>
      </c>
      <c r="AD5989" t="s">
        <v>49</v>
      </c>
      <c r="AE5989" t="s">
        <v>50</v>
      </c>
      <c r="AF5989">
        <v>0</v>
      </c>
      <c r="AG5989" t="s">
        <v>56</v>
      </c>
      <c r="AH5989" t="str">
        <f>"Trad IRN"</f>
        <v>Trad IRN</v>
      </c>
      <c r="AI5989" t="str">
        <f>"Bldg IRN"</f>
        <v>Bldg IRN</v>
      </c>
      <c r="AJ5989" t="s">
        <v>48</v>
      </c>
      <c r="AK5989" t="s">
        <v>48</v>
      </c>
      <c r="AL5989" t="s">
        <v>53</v>
      </c>
      <c r="AM5989">
        <v>1140.92</v>
      </c>
      <c r="AN5989">
        <v>1140.92</v>
      </c>
      <c r="AO5989">
        <v>15</v>
      </c>
    </row>
    <row r="5990" spans="1:41" x14ac:dyDescent="0.3">
      <c r="A5990" t="str">
        <f>"Trad IRN"</f>
        <v>Trad IRN</v>
      </c>
      <c r="B5990" t="str">
        <f>"Bldg IRN"</f>
        <v>Bldg IRN</v>
      </c>
      <c r="C5990" t="s">
        <v>41</v>
      </c>
      <c r="D5990" t="s">
        <v>3</v>
      </c>
      <c r="E5990" t="s">
        <v>80</v>
      </c>
      <c r="F5990" t="s">
        <v>81</v>
      </c>
      <c r="G5990" t="s">
        <v>82</v>
      </c>
      <c r="H5990" t="s">
        <v>83</v>
      </c>
      <c r="I5990" t="str">
        <f>"Trad IRN"</f>
        <v>Trad IRN</v>
      </c>
      <c r="J5990" t="s">
        <v>43</v>
      </c>
      <c r="K5990" t="s">
        <v>44</v>
      </c>
      <c r="L5990" t="s">
        <v>45</v>
      </c>
      <c r="M5990" t="s">
        <v>46</v>
      </c>
      <c r="N5990" t="str">
        <f t="shared" si="596"/>
        <v>08/18/2022</v>
      </c>
      <c r="O5990" t="str">
        <f>"12/31/2500"</f>
        <v>12/31/2500</v>
      </c>
      <c r="P5990">
        <v>1</v>
      </c>
      <c r="Q5990">
        <v>1</v>
      </c>
      <c r="S5990">
        <v>0</v>
      </c>
      <c r="T5990">
        <v>1</v>
      </c>
      <c r="U5990">
        <v>0</v>
      </c>
      <c r="V5990" t="str">
        <f>"Trad IRN"</f>
        <v>Trad IRN</v>
      </c>
      <c r="W5990">
        <v>100</v>
      </c>
      <c r="X5990" t="s">
        <v>47</v>
      </c>
      <c r="Z5990" t="s">
        <v>47</v>
      </c>
      <c r="AB5990" t="str">
        <f>"06"</f>
        <v>06</v>
      </c>
      <c r="AC5990" t="s">
        <v>48</v>
      </c>
      <c r="AD5990" t="s">
        <v>49</v>
      </c>
      <c r="AE5990" t="s">
        <v>50</v>
      </c>
      <c r="AF5990">
        <v>0</v>
      </c>
      <c r="AG5990" t="s">
        <v>56</v>
      </c>
      <c r="AH5990" t="str">
        <f>"Trad IRN"</f>
        <v>Trad IRN</v>
      </c>
      <c r="AI5990" t="str">
        <f>"Bldg IRN"</f>
        <v>Bldg IRN</v>
      </c>
      <c r="AJ5990" t="s">
        <v>48</v>
      </c>
      <c r="AK5990" t="s">
        <v>48</v>
      </c>
      <c r="AL5990" t="s">
        <v>53</v>
      </c>
      <c r="AM5990">
        <v>1140.92</v>
      </c>
      <c r="AN5990">
        <v>1140.92</v>
      </c>
      <c r="AO5990">
        <v>15</v>
      </c>
    </row>
    <row r="5991" spans="1:41" x14ac:dyDescent="0.3">
      <c r="A5991" t="str">
        <f>"Trad IRN"</f>
        <v>Trad IRN</v>
      </c>
      <c r="B5991" t="str">
        <f>"Bldg IRN"</f>
        <v>Bldg IRN</v>
      </c>
      <c r="C5991" t="s">
        <v>41</v>
      </c>
      <c r="D5991" t="s">
        <v>3</v>
      </c>
      <c r="E5991" t="s">
        <v>80</v>
      </c>
      <c r="F5991" t="s">
        <v>81</v>
      </c>
      <c r="G5991" t="s">
        <v>82</v>
      </c>
      <c r="H5991" t="s">
        <v>83</v>
      </c>
      <c r="I5991" t="str">
        <f>"Trad IRN"</f>
        <v>Trad IRN</v>
      </c>
      <c r="J5991" t="s">
        <v>43</v>
      </c>
      <c r="K5991" t="s">
        <v>44</v>
      </c>
      <c r="L5991" t="s">
        <v>45</v>
      </c>
      <c r="M5991" t="s">
        <v>46</v>
      </c>
      <c r="N5991" t="str">
        <f t="shared" si="596"/>
        <v>08/18/2022</v>
      </c>
      <c r="O5991" t="str">
        <f>"12/31/2500"</f>
        <v>12/31/2500</v>
      </c>
      <c r="P5991">
        <v>1</v>
      </c>
      <c r="Q5991">
        <v>1</v>
      </c>
      <c r="S5991">
        <v>1</v>
      </c>
      <c r="T5991">
        <v>1</v>
      </c>
      <c r="U5991">
        <v>0</v>
      </c>
      <c r="V5991" t="str">
        <f>"Trad IRN"</f>
        <v>Trad IRN</v>
      </c>
      <c r="W5991">
        <v>100</v>
      </c>
      <c r="X5991" t="s">
        <v>47</v>
      </c>
      <c r="Z5991" t="s">
        <v>47</v>
      </c>
      <c r="AB5991" t="str">
        <f>"07"</f>
        <v>07</v>
      </c>
      <c r="AC5991" t="s">
        <v>48</v>
      </c>
      <c r="AD5991" t="s">
        <v>49</v>
      </c>
      <c r="AE5991" t="s">
        <v>50</v>
      </c>
      <c r="AF5991">
        <v>0</v>
      </c>
      <c r="AG5991" t="s">
        <v>56</v>
      </c>
      <c r="AH5991" t="str">
        <f>"Trad IRN"</f>
        <v>Trad IRN</v>
      </c>
      <c r="AI5991" t="str">
        <f>"Bldg IRN"</f>
        <v>Bldg IRN</v>
      </c>
      <c r="AJ5991" t="s">
        <v>48</v>
      </c>
      <c r="AK5991" t="s">
        <v>48</v>
      </c>
      <c r="AL5991" t="s">
        <v>53</v>
      </c>
      <c r="AM5991">
        <v>1140.92</v>
      </c>
      <c r="AN5991">
        <v>1140.92</v>
      </c>
      <c r="AO5991">
        <v>15</v>
      </c>
    </row>
    <row r="5992" spans="1:41" x14ac:dyDescent="0.3">
      <c r="A5992" t="str">
        <f>"Trad IRN"</f>
        <v>Trad IRN</v>
      </c>
      <c r="B5992" t="str">
        <f>"Bldg IRN"</f>
        <v>Bldg IRN</v>
      </c>
      <c r="C5992" t="s">
        <v>41</v>
      </c>
      <c r="D5992" t="s">
        <v>3</v>
      </c>
      <c r="E5992" t="s">
        <v>80</v>
      </c>
      <c r="F5992" t="s">
        <v>81</v>
      </c>
      <c r="G5992" t="s">
        <v>82</v>
      </c>
      <c r="H5992" t="s">
        <v>83</v>
      </c>
      <c r="I5992" t="s">
        <v>8</v>
      </c>
      <c r="J5992" t="s">
        <v>43</v>
      </c>
      <c r="K5992" t="s">
        <v>44</v>
      </c>
      <c r="L5992" t="s">
        <v>45</v>
      </c>
      <c r="M5992" t="s">
        <v>46</v>
      </c>
      <c r="N5992" t="str">
        <f>"10/17/2022"</f>
        <v>10/17/2022</v>
      </c>
      <c r="O5992" t="str">
        <f>"12/08/2022"</f>
        <v>12/08/2022</v>
      </c>
      <c r="P5992">
        <v>3.0623000000000001E-2</v>
      </c>
      <c r="Q5992">
        <v>3.0623000000000001E-2</v>
      </c>
      <c r="R5992">
        <v>3.0623000000000001E-2</v>
      </c>
      <c r="S5992">
        <v>0</v>
      </c>
      <c r="T5992">
        <v>1.8428E-2</v>
      </c>
      <c r="U5992">
        <v>1.2194999999999999E-2</v>
      </c>
      <c r="V5992" t="str">
        <f>"Trad IRN"</f>
        <v>Trad IRN</v>
      </c>
      <c r="W5992">
        <v>15</v>
      </c>
      <c r="X5992" t="s">
        <v>47</v>
      </c>
      <c r="Z5992" t="s">
        <v>47</v>
      </c>
      <c r="AB5992" t="str">
        <f t="shared" ref="AB5992:AB5997" si="597">"08"</f>
        <v>08</v>
      </c>
      <c r="AC5992" t="str">
        <f>"10"</f>
        <v>10</v>
      </c>
      <c r="AD5992" t="str">
        <f t="shared" ref="AD5992:AD5997" si="598">"2"</f>
        <v>2</v>
      </c>
      <c r="AE5992" t="s">
        <v>50</v>
      </c>
      <c r="AF5992">
        <v>0</v>
      </c>
      <c r="AG5992" t="s">
        <v>51</v>
      </c>
      <c r="AH5992" t="str">
        <f>"Trad IRN"</f>
        <v>Trad IRN</v>
      </c>
      <c r="AI5992" t="str">
        <f>"Bldg IRN"</f>
        <v>Bldg IRN</v>
      </c>
      <c r="AJ5992" t="s">
        <v>48</v>
      </c>
      <c r="AK5992" t="s">
        <v>48</v>
      </c>
      <c r="AL5992" t="s">
        <v>53</v>
      </c>
      <c r="AM5992">
        <v>34.67</v>
      </c>
      <c r="AN5992">
        <v>1132.3</v>
      </c>
      <c r="AO5992">
        <v>15</v>
      </c>
    </row>
    <row r="5993" spans="1:41" x14ac:dyDescent="0.3">
      <c r="A5993" t="str">
        <f>"Trad IRN"</f>
        <v>Trad IRN</v>
      </c>
      <c r="B5993" t="str">
        <f>"Bldg IRN"</f>
        <v>Bldg IRN</v>
      </c>
      <c r="C5993" t="s">
        <v>41</v>
      </c>
      <c r="D5993" t="s">
        <v>3</v>
      </c>
      <c r="E5993" t="s">
        <v>80</v>
      </c>
      <c r="F5993" t="s">
        <v>81</v>
      </c>
      <c r="G5993" t="s">
        <v>82</v>
      </c>
      <c r="H5993" t="s">
        <v>83</v>
      </c>
      <c r="I5993" t="s">
        <v>8</v>
      </c>
      <c r="J5993" t="s">
        <v>43</v>
      </c>
      <c r="K5993" t="s">
        <v>44</v>
      </c>
      <c r="L5993" t="s">
        <v>45</v>
      </c>
      <c r="M5993" t="s">
        <v>46</v>
      </c>
      <c r="N5993" t="str">
        <f>"12/09/2022"</f>
        <v>12/09/2022</v>
      </c>
      <c r="O5993" t="str">
        <f>"12/20/2022"</f>
        <v>12/20/2022</v>
      </c>
      <c r="P5993">
        <v>6.9199999999999999E-3</v>
      </c>
      <c r="Q5993">
        <v>6.9199999999999999E-3</v>
      </c>
      <c r="R5993">
        <v>6.9199999999999999E-3</v>
      </c>
      <c r="S5993">
        <v>0</v>
      </c>
      <c r="T5993">
        <v>4.2100000000000002E-3</v>
      </c>
      <c r="U5993">
        <v>2.7100000000000002E-3</v>
      </c>
      <c r="V5993" t="str">
        <f>"Trad IRN"</f>
        <v>Trad IRN</v>
      </c>
      <c r="W5993">
        <v>15</v>
      </c>
      <c r="X5993" t="s">
        <v>47</v>
      </c>
      <c r="Z5993" t="s">
        <v>47</v>
      </c>
      <c r="AB5993" t="str">
        <f t="shared" si="597"/>
        <v>08</v>
      </c>
      <c r="AC5993" t="str">
        <f>"10"</f>
        <v>10</v>
      </c>
      <c r="AD5993" t="str">
        <f t="shared" si="598"/>
        <v>2</v>
      </c>
      <c r="AE5993" t="s">
        <v>55</v>
      </c>
      <c r="AF5993">
        <v>0</v>
      </c>
      <c r="AG5993" t="s">
        <v>51</v>
      </c>
      <c r="AH5993" t="str">
        <f>"Trad IRN"</f>
        <v>Trad IRN</v>
      </c>
      <c r="AI5993" t="str">
        <f>"Bldg IRN"</f>
        <v>Bldg IRN</v>
      </c>
      <c r="AJ5993" t="s">
        <v>48</v>
      </c>
      <c r="AK5993" t="s">
        <v>48</v>
      </c>
      <c r="AL5993" t="s">
        <v>53</v>
      </c>
      <c r="AM5993">
        <v>7.84</v>
      </c>
      <c r="AN5993">
        <v>1132.3</v>
      </c>
      <c r="AO5993">
        <v>15</v>
      </c>
    </row>
    <row r="5994" spans="1:41" x14ac:dyDescent="0.3">
      <c r="A5994" t="str">
        <f>"Trad IRN"</f>
        <v>Trad IRN</v>
      </c>
      <c r="B5994" t="str">
        <f>"Bldg IRN"</f>
        <v>Bldg IRN</v>
      </c>
      <c r="C5994" t="s">
        <v>41</v>
      </c>
      <c r="D5994" t="s">
        <v>3</v>
      </c>
      <c r="E5994" t="s">
        <v>80</v>
      </c>
      <c r="F5994" t="s">
        <v>81</v>
      </c>
      <c r="G5994" t="s">
        <v>82</v>
      </c>
      <c r="H5994" t="s">
        <v>83</v>
      </c>
      <c r="I5994" t="str">
        <f>"Trad IRN"</f>
        <v>Trad IRN</v>
      </c>
      <c r="J5994" t="s">
        <v>43</v>
      </c>
      <c r="K5994" t="s">
        <v>44</v>
      </c>
      <c r="L5994" t="s">
        <v>45</v>
      </c>
      <c r="M5994" t="s">
        <v>46</v>
      </c>
      <c r="N5994" t="str">
        <f>"01/04/2023"</f>
        <v>01/04/2023</v>
      </c>
      <c r="O5994" t="str">
        <f>"01/23/2023"</f>
        <v>01/23/2023</v>
      </c>
      <c r="P5994">
        <v>7.4975E-2</v>
      </c>
      <c r="Q5994">
        <v>7.4975E-2</v>
      </c>
      <c r="R5994">
        <v>7.4975E-2</v>
      </c>
      <c r="S5994">
        <v>0</v>
      </c>
      <c r="T5994">
        <v>7.4975E-2</v>
      </c>
      <c r="U5994">
        <v>0</v>
      </c>
      <c r="V5994" t="str">
        <f>"Trad IRN"</f>
        <v>Trad IRN</v>
      </c>
      <c r="W5994">
        <v>100</v>
      </c>
      <c r="X5994" t="s">
        <v>47</v>
      </c>
      <c r="Z5994" t="s">
        <v>47</v>
      </c>
      <c r="AB5994" t="str">
        <f t="shared" si="597"/>
        <v>08</v>
      </c>
      <c r="AC5994" t="str">
        <f>"10"</f>
        <v>10</v>
      </c>
      <c r="AD5994" t="str">
        <f t="shared" si="598"/>
        <v>2</v>
      </c>
      <c r="AE5994" t="s">
        <v>50</v>
      </c>
      <c r="AF5994">
        <v>0</v>
      </c>
      <c r="AG5994" t="s">
        <v>56</v>
      </c>
      <c r="AH5994" t="str">
        <f>"Trad IRN"</f>
        <v>Trad IRN</v>
      </c>
      <c r="AI5994" t="str">
        <f>"Bldg IRN"</f>
        <v>Bldg IRN</v>
      </c>
      <c r="AJ5994" t="s">
        <v>48</v>
      </c>
      <c r="AK5994" t="s">
        <v>48</v>
      </c>
      <c r="AL5994" t="s">
        <v>53</v>
      </c>
      <c r="AM5994">
        <v>85.54</v>
      </c>
      <c r="AN5994">
        <v>1140.92</v>
      </c>
      <c r="AO5994">
        <v>15</v>
      </c>
    </row>
    <row r="5995" spans="1:41" x14ac:dyDescent="0.3">
      <c r="A5995" t="str">
        <f>"Trad IRN"</f>
        <v>Trad IRN</v>
      </c>
      <c r="B5995" t="str">
        <f>"Bldg IRN"</f>
        <v>Bldg IRN</v>
      </c>
      <c r="C5995" t="s">
        <v>41</v>
      </c>
      <c r="D5995" t="s">
        <v>3</v>
      </c>
      <c r="E5995" t="s">
        <v>80</v>
      </c>
      <c r="F5995" t="s">
        <v>81</v>
      </c>
      <c r="G5995" t="s">
        <v>82</v>
      </c>
      <c r="H5995" t="s">
        <v>83</v>
      </c>
      <c r="I5995" t="str">
        <f>"Trad IRN"</f>
        <v>Trad IRN</v>
      </c>
      <c r="J5995" t="s">
        <v>43</v>
      </c>
      <c r="K5995" t="s">
        <v>44</v>
      </c>
      <c r="L5995" t="s">
        <v>45</v>
      </c>
      <c r="M5995" t="s">
        <v>46</v>
      </c>
      <c r="N5995" t="str">
        <f>"10/17/2022"</f>
        <v>10/17/2022</v>
      </c>
      <c r="O5995" t="str">
        <f>"01/03/2023"</f>
        <v>01/03/2023</v>
      </c>
      <c r="P5995">
        <v>0.21761800000000001</v>
      </c>
      <c r="Q5995">
        <v>0.21761800000000001</v>
      </c>
      <c r="R5995">
        <v>0.21761800000000001</v>
      </c>
      <c r="S5995">
        <v>0</v>
      </c>
      <c r="T5995">
        <v>0.21761800000000001</v>
      </c>
      <c r="U5995">
        <v>0</v>
      </c>
      <c r="V5995" t="str">
        <f>"Trad IRN"</f>
        <v>Trad IRN</v>
      </c>
      <c r="W5995">
        <v>85</v>
      </c>
      <c r="X5995" t="s">
        <v>47</v>
      </c>
      <c r="Z5995" t="s">
        <v>47</v>
      </c>
      <c r="AB5995" t="str">
        <f t="shared" si="597"/>
        <v>08</v>
      </c>
      <c r="AC5995" t="str">
        <f>"10"</f>
        <v>10</v>
      </c>
      <c r="AD5995" t="str">
        <f t="shared" si="598"/>
        <v>2</v>
      </c>
      <c r="AE5995" t="s">
        <v>50</v>
      </c>
      <c r="AF5995">
        <v>0</v>
      </c>
      <c r="AG5995" t="s">
        <v>56</v>
      </c>
      <c r="AH5995" t="str">
        <f>"Trad IRN"</f>
        <v>Trad IRN</v>
      </c>
      <c r="AI5995" t="str">
        <f>"Bldg IRN"</f>
        <v>Bldg IRN</v>
      </c>
      <c r="AJ5995" t="s">
        <v>48</v>
      </c>
      <c r="AK5995" t="s">
        <v>48</v>
      </c>
      <c r="AL5995" t="s">
        <v>53</v>
      </c>
      <c r="AM5995">
        <v>248.28</v>
      </c>
      <c r="AN5995">
        <v>1140.92</v>
      </c>
      <c r="AO5995">
        <v>15</v>
      </c>
    </row>
    <row r="5996" spans="1:41" x14ac:dyDescent="0.3">
      <c r="A5996" t="str">
        <f>"Trad IRN"</f>
        <v>Trad IRN</v>
      </c>
      <c r="B5996" t="str">
        <f>"Bldg IRN"</f>
        <v>Bldg IRN</v>
      </c>
      <c r="C5996" t="s">
        <v>41</v>
      </c>
      <c r="D5996" t="s">
        <v>3</v>
      </c>
      <c r="E5996" t="s">
        <v>80</v>
      </c>
      <c r="F5996" t="s">
        <v>81</v>
      </c>
      <c r="G5996" t="s">
        <v>82</v>
      </c>
      <c r="H5996" t="s">
        <v>83</v>
      </c>
      <c r="I5996" t="str">
        <f>"Trad IRN"</f>
        <v>Trad IRN</v>
      </c>
      <c r="J5996" t="s">
        <v>43</v>
      </c>
      <c r="K5996" t="s">
        <v>44</v>
      </c>
      <c r="L5996" t="s">
        <v>45</v>
      </c>
      <c r="M5996" t="s">
        <v>46</v>
      </c>
      <c r="N5996" t="str">
        <f>"08/30/2022"</f>
        <v>08/30/2022</v>
      </c>
      <c r="O5996" t="str">
        <f>"10/16/2022"</f>
        <v>10/16/2022</v>
      </c>
      <c r="P5996">
        <v>0.16725100000000001</v>
      </c>
      <c r="Q5996">
        <v>0.16725100000000001</v>
      </c>
      <c r="R5996">
        <v>0.16725100000000001</v>
      </c>
      <c r="S5996">
        <v>0</v>
      </c>
      <c r="T5996">
        <v>0.16725100000000001</v>
      </c>
      <c r="U5996">
        <v>0</v>
      </c>
      <c r="V5996" t="str">
        <f>"Trad IRN"</f>
        <v>Trad IRN</v>
      </c>
      <c r="W5996">
        <v>100</v>
      </c>
      <c r="X5996" t="s">
        <v>47</v>
      </c>
      <c r="Z5996" t="s">
        <v>47</v>
      </c>
      <c r="AB5996" t="str">
        <f t="shared" si="597"/>
        <v>08</v>
      </c>
      <c r="AC5996" t="str">
        <f>"10"</f>
        <v>10</v>
      </c>
      <c r="AD5996" t="str">
        <f t="shared" si="598"/>
        <v>2</v>
      </c>
      <c r="AE5996" t="s">
        <v>50</v>
      </c>
      <c r="AF5996">
        <v>0</v>
      </c>
      <c r="AG5996" t="s">
        <v>56</v>
      </c>
      <c r="AH5996" t="str">
        <f>"Trad IRN"</f>
        <v>Trad IRN</v>
      </c>
      <c r="AI5996" t="str">
        <f>"Bldg IRN"</f>
        <v>Bldg IRN</v>
      </c>
      <c r="AJ5996" t="s">
        <v>48</v>
      </c>
      <c r="AK5996" t="s">
        <v>48</v>
      </c>
      <c r="AL5996" t="s">
        <v>53</v>
      </c>
      <c r="AM5996">
        <v>190.82</v>
      </c>
      <c r="AN5996">
        <v>1140.92</v>
      </c>
      <c r="AO5996">
        <v>15</v>
      </c>
    </row>
    <row r="5997" spans="1:41" x14ac:dyDescent="0.3">
      <c r="A5997" t="str">
        <f>"Trad IRN"</f>
        <v>Trad IRN</v>
      </c>
      <c r="B5997" t="str">
        <f>"Bldg IRN"</f>
        <v>Bldg IRN</v>
      </c>
      <c r="C5997" t="s">
        <v>41</v>
      </c>
      <c r="D5997" t="s">
        <v>3</v>
      </c>
      <c r="E5997" t="s">
        <v>80</v>
      </c>
      <c r="F5997" t="s">
        <v>81</v>
      </c>
      <c r="G5997" t="s">
        <v>82</v>
      </c>
      <c r="H5997" t="s">
        <v>83</v>
      </c>
      <c r="I5997" t="str">
        <f>"Trad IRN"</f>
        <v>Trad IRN</v>
      </c>
      <c r="J5997" t="s">
        <v>43</v>
      </c>
      <c r="K5997" t="s">
        <v>44</v>
      </c>
      <c r="L5997" t="s">
        <v>45</v>
      </c>
      <c r="M5997" t="s">
        <v>46</v>
      </c>
      <c r="N5997" t="str">
        <f>"01/24/2023"</f>
        <v>01/24/2023</v>
      </c>
      <c r="O5997" t="str">
        <f t="shared" ref="O5997:O6004" si="599">"12/31/2500"</f>
        <v>12/31/2500</v>
      </c>
      <c r="P5997">
        <v>0.45561499999999999</v>
      </c>
      <c r="Q5997">
        <v>0.45561499999999999</v>
      </c>
      <c r="R5997">
        <v>0.45561499999999999</v>
      </c>
      <c r="S5997">
        <v>0</v>
      </c>
      <c r="T5997">
        <v>0.45561499999999999</v>
      </c>
      <c r="U5997">
        <v>0</v>
      </c>
      <c r="V5997" t="str">
        <f>"Trad IRN"</f>
        <v>Trad IRN</v>
      </c>
      <c r="W5997">
        <v>100</v>
      </c>
      <c r="X5997" t="s">
        <v>47</v>
      </c>
      <c r="Z5997" t="s">
        <v>47</v>
      </c>
      <c r="AB5997" t="str">
        <f t="shared" si="597"/>
        <v>08</v>
      </c>
      <c r="AC5997" t="str">
        <f>"15"</f>
        <v>15</v>
      </c>
      <c r="AD5997" t="str">
        <f t="shared" si="598"/>
        <v>2</v>
      </c>
      <c r="AE5997" t="s">
        <v>50</v>
      </c>
      <c r="AF5997">
        <v>0</v>
      </c>
      <c r="AG5997" t="s">
        <v>56</v>
      </c>
      <c r="AH5997" t="str">
        <f>"Trad IRN"</f>
        <v>Trad IRN</v>
      </c>
      <c r="AI5997" t="str">
        <f>"Bldg IRN"</f>
        <v>Bldg IRN</v>
      </c>
      <c r="AJ5997" t="s">
        <v>48</v>
      </c>
      <c r="AK5997" t="s">
        <v>48</v>
      </c>
      <c r="AL5997" t="s">
        <v>53</v>
      </c>
      <c r="AM5997">
        <v>519.82000000000005</v>
      </c>
      <c r="AN5997">
        <v>1140.92</v>
      </c>
      <c r="AO5997">
        <v>15</v>
      </c>
    </row>
    <row r="5998" spans="1:41" x14ac:dyDescent="0.3">
      <c r="A5998" t="str">
        <f>"Trad IRN"</f>
        <v>Trad IRN</v>
      </c>
      <c r="B5998" t="str">
        <f>"Bldg IRN"</f>
        <v>Bldg IRN</v>
      </c>
      <c r="C5998" t="s">
        <v>41</v>
      </c>
      <c r="D5998" t="s">
        <v>3</v>
      </c>
      <c r="E5998" t="s">
        <v>80</v>
      </c>
      <c r="F5998" t="s">
        <v>81</v>
      </c>
      <c r="G5998" t="s">
        <v>82</v>
      </c>
      <c r="H5998" t="s">
        <v>83</v>
      </c>
      <c r="I5998" t="str">
        <f>"Trad IRN"</f>
        <v>Trad IRN</v>
      </c>
      <c r="J5998" t="s">
        <v>43</v>
      </c>
      <c r="K5998" t="s">
        <v>44</v>
      </c>
      <c r="L5998" t="s">
        <v>45</v>
      </c>
      <c r="M5998" t="s">
        <v>46</v>
      </c>
      <c r="N5998" t="str">
        <f t="shared" ref="N5998:N6005" si="600">"08/18/2022"</f>
        <v>08/18/2022</v>
      </c>
      <c r="O5998" t="str">
        <f t="shared" si="599"/>
        <v>12/31/2500</v>
      </c>
      <c r="P5998">
        <v>1</v>
      </c>
      <c r="Q5998">
        <v>1</v>
      </c>
      <c r="S5998">
        <v>1</v>
      </c>
      <c r="T5998">
        <v>1</v>
      </c>
      <c r="U5998">
        <v>0</v>
      </c>
      <c r="V5998" t="str">
        <f>"Trad IRN"</f>
        <v>Trad IRN</v>
      </c>
      <c r="W5998">
        <v>100</v>
      </c>
      <c r="X5998" t="s">
        <v>47</v>
      </c>
      <c r="Z5998" t="s">
        <v>47</v>
      </c>
      <c r="AB5998" t="str">
        <f>"07"</f>
        <v>07</v>
      </c>
      <c r="AC5998" t="s">
        <v>48</v>
      </c>
      <c r="AD5998" t="s">
        <v>49</v>
      </c>
      <c r="AE5998" t="s">
        <v>50</v>
      </c>
      <c r="AF5998">
        <v>0</v>
      </c>
      <c r="AG5998" t="s">
        <v>56</v>
      </c>
      <c r="AH5998" t="str">
        <f>"Trad IRN"</f>
        <v>Trad IRN</v>
      </c>
      <c r="AI5998" t="str">
        <f>"Bldg IRN"</f>
        <v>Bldg IRN</v>
      </c>
      <c r="AJ5998" t="s">
        <v>48</v>
      </c>
      <c r="AK5998" t="s">
        <v>48</v>
      </c>
      <c r="AL5998" t="s">
        <v>53</v>
      </c>
      <c r="AM5998">
        <v>1140.92</v>
      </c>
      <c r="AN5998">
        <v>1140.92</v>
      </c>
      <c r="AO5998">
        <v>15</v>
      </c>
    </row>
    <row r="5999" spans="1:41" x14ac:dyDescent="0.3">
      <c r="A5999" t="str">
        <f>"Trad IRN"</f>
        <v>Trad IRN</v>
      </c>
      <c r="B5999" t="str">
        <f>"Bldg IRN"</f>
        <v>Bldg IRN</v>
      </c>
      <c r="C5999" t="s">
        <v>41</v>
      </c>
      <c r="D5999" t="s">
        <v>3</v>
      </c>
      <c r="E5999" t="s">
        <v>80</v>
      </c>
      <c r="F5999" t="s">
        <v>81</v>
      </c>
      <c r="G5999" t="s">
        <v>82</v>
      </c>
      <c r="H5999" t="s">
        <v>83</v>
      </c>
      <c r="I5999" t="str">
        <f>"Trad IRN"</f>
        <v>Trad IRN</v>
      </c>
      <c r="J5999" t="s">
        <v>43</v>
      </c>
      <c r="K5999" t="s">
        <v>44</v>
      </c>
      <c r="L5999" t="s">
        <v>45</v>
      </c>
      <c r="M5999" t="s">
        <v>46</v>
      </c>
      <c r="N5999" t="str">
        <f t="shared" si="600"/>
        <v>08/18/2022</v>
      </c>
      <c r="O5999" t="str">
        <f t="shared" si="599"/>
        <v>12/31/2500</v>
      </c>
      <c r="P5999">
        <v>1</v>
      </c>
      <c r="Q5999">
        <v>1</v>
      </c>
      <c r="S5999">
        <v>1</v>
      </c>
      <c r="T5999">
        <v>1</v>
      </c>
      <c r="U5999">
        <v>0</v>
      </c>
      <c r="V5999" t="str">
        <f>"Trad IRN"</f>
        <v>Trad IRN</v>
      </c>
      <c r="W5999">
        <v>100</v>
      </c>
      <c r="X5999" t="s">
        <v>47</v>
      </c>
      <c r="Z5999" t="s">
        <v>47</v>
      </c>
      <c r="AB5999" t="str">
        <f>"07"</f>
        <v>07</v>
      </c>
      <c r="AC5999" t="s">
        <v>48</v>
      </c>
      <c r="AD5999" t="s">
        <v>49</v>
      </c>
      <c r="AE5999" t="s">
        <v>55</v>
      </c>
      <c r="AF5999">
        <v>0</v>
      </c>
      <c r="AG5999" t="s">
        <v>56</v>
      </c>
      <c r="AH5999" t="str">
        <f>"Trad IRN"</f>
        <v>Trad IRN</v>
      </c>
      <c r="AI5999" t="str">
        <f>"Bldg IRN"</f>
        <v>Bldg IRN</v>
      </c>
      <c r="AJ5999" t="s">
        <v>48</v>
      </c>
      <c r="AK5999" t="s">
        <v>48</v>
      </c>
      <c r="AL5999" t="s">
        <v>53</v>
      </c>
      <c r="AM5999">
        <v>1140.92</v>
      </c>
      <c r="AN5999">
        <v>1140.92</v>
      </c>
      <c r="AO5999">
        <v>15</v>
      </c>
    </row>
    <row r="6000" spans="1:41" x14ac:dyDescent="0.3">
      <c r="A6000" t="str">
        <f>"Trad IRN"</f>
        <v>Trad IRN</v>
      </c>
      <c r="B6000" t="str">
        <f>"Bldg IRN"</f>
        <v>Bldg IRN</v>
      </c>
      <c r="C6000" t="s">
        <v>41</v>
      </c>
      <c r="D6000" t="s">
        <v>3</v>
      </c>
      <c r="E6000" t="s">
        <v>80</v>
      </c>
      <c r="F6000" t="s">
        <v>81</v>
      </c>
      <c r="G6000" t="s">
        <v>82</v>
      </c>
      <c r="H6000" t="s">
        <v>83</v>
      </c>
      <c r="I6000" t="str">
        <f>"Trad IRN"</f>
        <v>Trad IRN</v>
      </c>
      <c r="J6000" t="s">
        <v>43</v>
      </c>
      <c r="K6000" t="s">
        <v>44</v>
      </c>
      <c r="L6000" t="s">
        <v>45</v>
      </c>
      <c r="M6000" t="s">
        <v>46</v>
      </c>
      <c r="N6000" t="str">
        <f t="shared" si="600"/>
        <v>08/18/2022</v>
      </c>
      <c r="O6000" t="str">
        <f t="shared" si="599"/>
        <v>12/31/2500</v>
      </c>
      <c r="P6000">
        <v>1</v>
      </c>
      <c r="Q6000">
        <v>1</v>
      </c>
      <c r="S6000">
        <v>1</v>
      </c>
      <c r="T6000">
        <v>1</v>
      </c>
      <c r="U6000">
        <v>0</v>
      </c>
      <c r="V6000" t="str">
        <f>"Trad IRN"</f>
        <v>Trad IRN</v>
      </c>
      <c r="W6000">
        <v>100</v>
      </c>
      <c r="X6000" t="s">
        <v>47</v>
      </c>
      <c r="Z6000" t="s">
        <v>47</v>
      </c>
      <c r="AB6000" t="str">
        <f>"08"</f>
        <v>08</v>
      </c>
      <c r="AC6000" t="s">
        <v>48</v>
      </c>
      <c r="AD6000" t="s">
        <v>49</v>
      </c>
      <c r="AE6000" t="s">
        <v>50</v>
      </c>
      <c r="AF6000">
        <v>0</v>
      </c>
      <c r="AG6000" t="s">
        <v>56</v>
      </c>
      <c r="AH6000" t="str">
        <f>"Trad IRN"</f>
        <v>Trad IRN</v>
      </c>
      <c r="AI6000" t="str">
        <f>"Bldg IRN"</f>
        <v>Bldg IRN</v>
      </c>
      <c r="AJ6000" t="s">
        <v>48</v>
      </c>
      <c r="AK6000" t="s">
        <v>48</v>
      </c>
      <c r="AL6000" t="s">
        <v>53</v>
      </c>
      <c r="AM6000">
        <v>1140.92</v>
      </c>
      <c r="AN6000">
        <v>1140.92</v>
      </c>
      <c r="AO6000">
        <v>15</v>
      </c>
    </row>
    <row r="6001" spans="1:41" x14ac:dyDescent="0.3">
      <c r="A6001" t="str">
        <f>"Trad IRN"</f>
        <v>Trad IRN</v>
      </c>
      <c r="B6001" t="str">
        <f>"Bldg IRN"</f>
        <v>Bldg IRN</v>
      </c>
      <c r="C6001" t="s">
        <v>41</v>
      </c>
      <c r="D6001" t="s">
        <v>3</v>
      </c>
      <c r="E6001" t="s">
        <v>80</v>
      </c>
      <c r="F6001" t="s">
        <v>81</v>
      </c>
      <c r="G6001" t="s">
        <v>82</v>
      </c>
      <c r="H6001" t="s">
        <v>83</v>
      </c>
      <c r="I6001" t="str">
        <f>"Trad IRN"</f>
        <v>Trad IRN</v>
      </c>
      <c r="J6001" t="s">
        <v>43</v>
      </c>
      <c r="K6001" t="s">
        <v>44</v>
      </c>
      <c r="L6001" t="s">
        <v>45</v>
      </c>
      <c r="M6001" t="s">
        <v>46</v>
      </c>
      <c r="N6001" t="str">
        <f t="shared" si="600"/>
        <v>08/18/2022</v>
      </c>
      <c r="O6001" t="str">
        <f t="shared" si="599"/>
        <v>12/31/2500</v>
      </c>
      <c r="P6001">
        <v>1</v>
      </c>
      <c r="Q6001">
        <v>1</v>
      </c>
      <c r="S6001">
        <v>0</v>
      </c>
      <c r="T6001">
        <v>1</v>
      </c>
      <c r="U6001">
        <v>0</v>
      </c>
      <c r="V6001" t="str">
        <f>"Trad IRN"</f>
        <v>Trad IRN</v>
      </c>
      <c r="W6001">
        <v>100</v>
      </c>
      <c r="X6001" t="s">
        <v>47</v>
      </c>
      <c r="Z6001" t="s">
        <v>47</v>
      </c>
      <c r="AB6001" t="str">
        <f>"08"</f>
        <v>08</v>
      </c>
      <c r="AC6001" t="s">
        <v>48</v>
      </c>
      <c r="AD6001" t="s">
        <v>49</v>
      </c>
      <c r="AE6001" t="s">
        <v>50</v>
      </c>
      <c r="AF6001">
        <v>0</v>
      </c>
      <c r="AG6001" t="s">
        <v>56</v>
      </c>
      <c r="AH6001" t="str">
        <f>"Trad IRN"</f>
        <v>Trad IRN</v>
      </c>
      <c r="AI6001" t="str">
        <f>"Bldg IRN"</f>
        <v>Bldg IRN</v>
      </c>
      <c r="AJ6001" t="s">
        <v>48</v>
      </c>
      <c r="AK6001" t="s">
        <v>48</v>
      </c>
      <c r="AL6001" t="s">
        <v>53</v>
      </c>
      <c r="AM6001">
        <v>1140.92</v>
      </c>
      <c r="AN6001">
        <v>1140.92</v>
      </c>
      <c r="AO6001">
        <v>15</v>
      </c>
    </row>
    <row r="6002" spans="1:41" x14ac:dyDescent="0.3">
      <c r="A6002" t="str">
        <f>"Trad IRN"</f>
        <v>Trad IRN</v>
      </c>
      <c r="B6002" t="str">
        <f>"Bldg IRN"</f>
        <v>Bldg IRN</v>
      </c>
      <c r="C6002" t="s">
        <v>41</v>
      </c>
      <c r="D6002" t="s">
        <v>3</v>
      </c>
      <c r="E6002" t="s">
        <v>80</v>
      </c>
      <c r="F6002" t="s">
        <v>81</v>
      </c>
      <c r="G6002" t="s">
        <v>82</v>
      </c>
      <c r="H6002" t="s">
        <v>83</v>
      </c>
      <c r="I6002" t="str">
        <f>"Trad IRN"</f>
        <v>Trad IRN</v>
      </c>
      <c r="J6002" t="s">
        <v>43</v>
      </c>
      <c r="K6002" t="s">
        <v>44</v>
      </c>
      <c r="L6002" t="s">
        <v>45</v>
      </c>
      <c r="M6002" t="s">
        <v>46</v>
      </c>
      <c r="N6002" t="str">
        <f t="shared" si="600"/>
        <v>08/18/2022</v>
      </c>
      <c r="O6002" t="str">
        <f t="shared" si="599"/>
        <v>12/31/2500</v>
      </c>
      <c r="P6002">
        <v>1</v>
      </c>
      <c r="Q6002">
        <v>1</v>
      </c>
      <c r="S6002">
        <v>1</v>
      </c>
      <c r="T6002">
        <v>1</v>
      </c>
      <c r="U6002">
        <v>0</v>
      </c>
      <c r="V6002" t="str">
        <f>"Trad IRN"</f>
        <v>Trad IRN</v>
      </c>
      <c r="W6002">
        <v>100</v>
      </c>
      <c r="X6002" t="s">
        <v>47</v>
      </c>
      <c r="Z6002" t="s">
        <v>47</v>
      </c>
      <c r="AB6002" t="str">
        <f>"06"</f>
        <v>06</v>
      </c>
      <c r="AC6002" t="s">
        <v>48</v>
      </c>
      <c r="AD6002" t="s">
        <v>49</v>
      </c>
      <c r="AE6002" t="s">
        <v>50</v>
      </c>
      <c r="AF6002">
        <v>0</v>
      </c>
      <c r="AG6002" t="s">
        <v>56</v>
      </c>
      <c r="AH6002" t="str">
        <f>"Trad IRN"</f>
        <v>Trad IRN</v>
      </c>
      <c r="AI6002" t="str">
        <f>"Bldg IRN"</f>
        <v>Bldg IRN</v>
      </c>
      <c r="AJ6002" t="s">
        <v>48</v>
      </c>
      <c r="AK6002" t="s">
        <v>48</v>
      </c>
      <c r="AL6002" t="s">
        <v>53</v>
      </c>
      <c r="AM6002">
        <v>1140.92</v>
      </c>
      <c r="AN6002">
        <v>1140.92</v>
      </c>
      <c r="AO6002">
        <v>15</v>
      </c>
    </row>
    <row r="6003" spans="1:41" x14ac:dyDescent="0.3">
      <c r="A6003" t="str">
        <f>"Trad IRN"</f>
        <v>Trad IRN</v>
      </c>
      <c r="B6003" t="str">
        <f>"Bldg IRN"</f>
        <v>Bldg IRN</v>
      </c>
      <c r="C6003" t="s">
        <v>41</v>
      </c>
      <c r="D6003" t="s">
        <v>3</v>
      </c>
      <c r="E6003" t="s">
        <v>80</v>
      </c>
      <c r="F6003" t="s">
        <v>81</v>
      </c>
      <c r="G6003" t="s">
        <v>82</v>
      </c>
      <c r="H6003" t="s">
        <v>83</v>
      </c>
      <c r="I6003" t="str">
        <f>"Trad IRN"</f>
        <v>Trad IRN</v>
      </c>
      <c r="J6003" t="s">
        <v>43</v>
      </c>
      <c r="K6003" t="s">
        <v>44</v>
      </c>
      <c r="L6003" t="s">
        <v>45</v>
      </c>
      <c r="M6003" t="s">
        <v>46</v>
      </c>
      <c r="N6003" t="str">
        <f t="shared" si="600"/>
        <v>08/18/2022</v>
      </c>
      <c r="O6003" t="str">
        <f t="shared" si="599"/>
        <v>12/31/2500</v>
      </c>
      <c r="P6003">
        <v>1</v>
      </c>
      <c r="Q6003">
        <v>1</v>
      </c>
      <c r="S6003">
        <v>1</v>
      </c>
      <c r="T6003">
        <v>1</v>
      </c>
      <c r="U6003">
        <v>0</v>
      </c>
      <c r="V6003" t="str">
        <f>"Trad IRN"</f>
        <v>Trad IRN</v>
      </c>
      <c r="W6003">
        <v>100</v>
      </c>
      <c r="X6003" t="s">
        <v>47</v>
      </c>
      <c r="Z6003" t="s">
        <v>47</v>
      </c>
      <c r="AB6003" t="str">
        <f>"06"</f>
        <v>06</v>
      </c>
      <c r="AC6003" t="s">
        <v>48</v>
      </c>
      <c r="AD6003" t="s">
        <v>49</v>
      </c>
      <c r="AE6003" t="s">
        <v>50</v>
      </c>
      <c r="AF6003">
        <v>0</v>
      </c>
      <c r="AG6003" t="s">
        <v>56</v>
      </c>
      <c r="AH6003" t="str">
        <f>"Trad IRN"</f>
        <v>Trad IRN</v>
      </c>
      <c r="AI6003" t="str">
        <f>"Bldg IRN"</f>
        <v>Bldg IRN</v>
      </c>
      <c r="AJ6003" t="s">
        <v>48</v>
      </c>
      <c r="AK6003" t="s">
        <v>48</v>
      </c>
      <c r="AL6003" t="s">
        <v>53</v>
      </c>
      <c r="AM6003">
        <v>1140.92</v>
      </c>
      <c r="AN6003">
        <v>1140.92</v>
      </c>
      <c r="AO6003">
        <v>15</v>
      </c>
    </row>
    <row r="6004" spans="1:41" x14ac:dyDescent="0.3">
      <c r="A6004" t="str">
        <f>"Trad IRN"</f>
        <v>Trad IRN</v>
      </c>
      <c r="B6004" t="str">
        <f>"Bldg IRN"</f>
        <v>Bldg IRN</v>
      </c>
      <c r="C6004" t="s">
        <v>41</v>
      </c>
      <c r="D6004" t="s">
        <v>3</v>
      </c>
      <c r="E6004" t="s">
        <v>80</v>
      </c>
      <c r="F6004" t="s">
        <v>81</v>
      </c>
      <c r="G6004" t="s">
        <v>82</v>
      </c>
      <c r="H6004" t="s">
        <v>83</v>
      </c>
      <c r="I6004" t="str">
        <f>"Trad IRN"</f>
        <v>Trad IRN</v>
      </c>
      <c r="J6004" t="s">
        <v>43</v>
      </c>
      <c r="K6004" t="s">
        <v>44</v>
      </c>
      <c r="L6004" t="s">
        <v>45</v>
      </c>
      <c r="M6004" t="s">
        <v>46</v>
      </c>
      <c r="N6004" t="str">
        <f t="shared" si="600"/>
        <v>08/18/2022</v>
      </c>
      <c r="O6004" t="str">
        <f t="shared" si="599"/>
        <v>12/31/2500</v>
      </c>
      <c r="P6004">
        <v>1</v>
      </c>
      <c r="Q6004">
        <v>1</v>
      </c>
      <c r="S6004">
        <v>0.83851600000000004</v>
      </c>
      <c r="T6004">
        <v>1</v>
      </c>
      <c r="U6004">
        <v>0</v>
      </c>
      <c r="V6004" t="str">
        <f>"Trad IRN"</f>
        <v>Trad IRN</v>
      </c>
      <c r="W6004">
        <v>100</v>
      </c>
      <c r="X6004" t="s">
        <v>47</v>
      </c>
      <c r="Z6004" t="s">
        <v>47</v>
      </c>
      <c r="AB6004" t="str">
        <f>"07"</f>
        <v>07</v>
      </c>
      <c r="AC6004" t="s">
        <v>48</v>
      </c>
      <c r="AD6004" t="s">
        <v>49</v>
      </c>
      <c r="AE6004" t="s">
        <v>50</v>
      </c>
      <c r="AF6004">
        <v>0</v>
      </c>
      <c r="AG6004" t="s">
        <v>56</v>
      </c>
      <c r="AH6004" t="str">
        <f>"Trad IRN"</f>
        <v>Trad IRN</v>
      </c>
      <c r="AI6004" t="str">
        <f>"Bldg IRN"</f>
        <v>Bldg IRN</v>
      </c>
      <c r="AJ6004" t="s">
        <v>48</v>
      </c>
      <c r="AK6004" t="s">
        <v>48</v>
      </c>
      <c r="AL6004" t="s">
        <v>53</v>
      </c>
      <c r="AM6004">
        <v>1140.92</v>
      </c>
      <c r="AN6004">
        <v>1140.92</v>
      </c>
      <c r="AO6004">
        <v>15</v>
      </c>
    </row>
    <row r="6005" spans="1:41" x14ac:dyDescent="0.3">
      <c r="A6005" t="str">
        <f>"Trad IRN"</f>
        <v>Trad IRN</v>
      </c>
      <c r="B6005" t="str">
        <f>"Bldg IRN"</f>
        <v>Bldg IRN</v>
      </c>
      <c r="C6005" t="s">
        <v>41</v>
      </c>
      <c r="D6005" t="s">
        <v>3</v>
      </c>
      <c r="E6005" t="s">
        <v>80</v>
      </c>
      <c r="F6005" t="s">
        <v>81</v>
      </c>
      <c r="G6005" t="s">
        <v>82</v>
      </c>
      <c r="H6005" t="s">
        <v>83</v>
      </c>
      <c r="I6005" t="str">
        <f>"Trad IRN"</f>
        <v>Trad IRN</v>
      </c>
      <c r="J6005" t="s">
        <v>43</v>
      </c>
      <c r="K6005" t="s">
        <v>44</v>
      </c>
      <c r="L6005" t="s">
        <v>45</v>
      </c>
      <c r="M6005" t="s">
        <v>46</v>
      </c>
      <c r="N6005" t="str">
        <f t="shared" si="600"/>
        <v>08/18/2022</v>
      </c>
      <c r="O6005" t="str">
        <f>"01/03/2023"</f>
        <v>01/03/2023</v>
      </c>
      <c r="P6005">
        <v>0.46941100000000002</v>
      </c>
      <c r="Q6005">
        <v>0.46941100000000002</v>
      </c>
      <c r="S6005">
        <v>0</v>
      </c>
      <c r="T6005">
        <v>0.46941100000000002</v>
      </c>
      <c r="U6005">
        <v>0</v>
      </c>
      <c r="V6005" t="str">
        <f>"Trad IRN"</f>
        <v>Trad IRN</v>
      </c>
      <c r="W6005">
        <v>100</v>
      </c>
      <c r="X6005" t="s">
        <v>47</v>
      </c>
      <c r="Z6005" t="s">
        <v>47</v>
      </c>
      <c r="AB6005" t="str">
        <f>"08"</f>
        <v>08</v>
      </c>
      <c r="AC6005" t="s">
        <v>48</v>
      </c>
      <c r="AD6005" t="s">
        <v>49</v>
      </c>
      <c r="AE6005" t="s">
        <v>50</v>
      </c>
      <c r="AF6005">
        <v>0</v>
      </c>
      <c r="AG6005" t="s">
        <v>56</v>
      </c>
      <c r="AH6005" t="str">
        <f>"Trad IRN"</f>
        <v>Trad IRN</v>
      </c>
      <c r="AI6005" t="str">
        <f>"Bldg IRN"</f>
        <v>Bldg IRN</v>
      </c>
      <c r="AJ6005" t="s">
        <v>48</v>
      </c>
      <c r="AK6005" t="s">
        <v>48</v>
      </c>
      <c r="AL6005" t="s">
        <v>53</v>
      </c>
      <c r="AM6005">
        <v>535.55999999999995</v>
      </c>
      <c r="AN6005">
        <v>1140.92</v>
      </c>
      <c r="AO6005">
        <v>15</v>
      </c>
    </row>
    <row r="6006" spans="1:41" x14ac:dyDescent="0.3">
      <c r="A6006" t="str">
        <f>"Trad IRN"</f>
        <v>Trad IRN</v>
      </c>
      <c r="B6006" t="str">
        <f>"Bldg IRN"</f>
        <v>Bldg IRN</v>
      </c>
      <c r="C6006" t="s">
        <v>41</v>
      </c>
      <c r="D6006" t="s">
        <v>3</v>
      </c>
      <c r="E6006" t="s">
        <v>80</v>
      </c>
      <c r="F6006" t="s">
        <v>81</v>
      </c>
      <c r="G6006" t="s">
        <v>82</v>
      </c>
      <c r="H6006" t="s">
        <v>83</v>
      </c>
      <c r="I6006" t="s">
        <v>8</v>
      </c>
      <c r="J6006" t="s">
        <v>43</v>
      </c>
      <c r="K6006" t="s">
        <v>44</v>
      </c>
      <c r="L6006" t="s">
        <v>45</v>
      </c>
      <c r="M6006" t="s">
        <v>46</v>
      </c>
      <c r="N6006" t="str">
        <f>"01/04/2023"</f>
        <v>01/04/2023</v>
      </c>
      <c r="O6006" t="str">
        <f>"12/31/2500"</f>
        <v>12/31/2500</v>
      </c>
      <c r="P6006">
        <v>7.9585000000000003E-2</v>
      </c>
      <c r="Q6006">
        <v>7.9585000000000003E-2</v>
      </c>
      <c r="S6006">
        <v>0</v>
      </c>
      <c r="T6006">
        <v>5.1806999999999999E-2</v>
      </c>
      <c r="U6006">
        <v>2.7778000000000001E-2</v>
      </c>
      <c r="V6006" t="str">
        <f>"Trad IRN"</f>
        <v>Trad IRN</v>
      </c>
      <c r="W6006">
        <v>15</v>
      </c>
      <c r="X6006" t="s">
        <v>47</v>
      </c>
      <c r="Z6006" t="s">
        <v>47</v>
      </c>
      <c r="AB6006" t="str">
        <f>"08"</f>
        <v>08</v>
      </c>
      <c r="AC6006" t="s">
        <v>48</v>
      </c>
      <c r="AD6006" t="s">
        <v>49</v>
      </c>
      <c r="AE6006" t="s">
        <v>50</v>
      </c>
      <c r="AF6006">
        <v>0</v>
      </c>
      <c r="AG6006" t="s">
        <v>51</v>
      </c>
      <c r="AH6006" t="str">
        <f>"Trad IRN"</f>
        <v>Trad IRN</v>
      </c>
      <c r="AI6006" t="str">
        <f>"Bldg IRN"</f>
        <v>Bldg IRN</v>
      </c>
      <c r="AJ6006" t="s">
        <v>48</v>
      </c>
      <c r="AK6006" t="s">
        <v>48</v>
      </c>
      <c r="AL6006" t="s">
        <v>53</v>
      </c>
      <c r="AM6006">
        <v>90.11</v>
      </c>
      <c r="AN6006">
        <v>1132.3</v>
      </c>
      <c r="AO6006">
        <v>15</v>
      </c>
    </row>
    <row r="6007" spans="1:41" x14ac:dyDescent="0.3">
      <c r="A6007" t="str">
        <f>"Trad IRN"</f>
        <v>Trad IRN</v>
      </c>
      <c r="B6007" t="str">
        <f>"Bldg IRN"</f>
        <v>Bldg IRN</v>
      </c>
      <c r="C6007" t="s">
        <v>41</v>
      </c>
      <c r="D6007" t="s">
        <v>3</v>
      </c>
      <c r="E6007" t="s">
        <v>80</v>
      </c>
      <c r="F6007" t="s">
        <v>81</v>
      </c>
      <c r="G6007" t="s">
        <v>82</v>
      </c>
      <c r="H6007" t="s">
        <v>83</v>
      </c>
      <c r="I6007" t="str">
        <f>"Trad IRN"</f>
        <v>Trad IRN</v>
      </c>
      <c r="J6007" t="s">
        <v>43</v>
      </c>
      <c r="K6007" t="s">
        <v>44</v>
      </c>
      <c r="L6007" t="s">
        <v>45</v>
      </c>
      <c r="M6007" t="s">
        <v>46</v>
      </c>
      <c r="N6007" t="str">
        <f>"01/04/2023"</f>
        <v>01/04/2023</v>
      </c>
      <c r="O6007" t="str">
        <f>"12/31/2500"</f>
        <v>12/31/2500</v>
      </c>
      <c r="P6007">
        <v>0.45100099999999999</v>
      </c>
      <c r="Q6007">
        <v>0.45100099999999999</v>
      </c>
      <c r="S6007">
        <v>0</v>
      </c>
      <c r="T6007">
        <v>0.45100099999999999</v>
      </c>
      <c r="U6007">
        <v>0</v>
      </c>
      <c r="V6007" t="str">
        <f>"Trad IRN"</f>
        <v>Trad IRN</v>
      </c>
      <c r="W6007">
        <v>85</v>
      </c>
      <c r="X6007" t="s">
        <v>47</v>
      </c>
      <c r="Z6007" t="s">
        <v>47</v>
      </c>
      <c r="AB6007" t="str">
        <f>"08"</f>
        <v>08</v>
      </c>
      <c r="AC6007" t="s">
        <v>48</v>
      </c>
      <c r="AD6007" t="s">
        <v>49</v>
      </c>
      <c r="AE6007" t="s">
        <v>50</v>
      </c>
      <c r="AF6007">
        <v>0</v>
      </c>
      <c r="AG6007" t="s">
        <v>56</v>
      </c>
      <c r="AH6007" t="str">
        <f>"Trad IRN"</f>
        <v>Trad IRN</v>
      </c>
      <c r="AI6007" t="str">
        <f>"Bldg IRN"</f>
        <v>Bldg IRN</v>
      </c>
      <c r="AJ6007" t="s">
        <v>48</v>
      </c>
      <c r="AK6007" t="s">
        <v>48</v>
      </c>
      <c r="AL6007" t="s">
        <v>53</v>
      </c>
      <c r="AM6007">
        <v>514.55999999999995</v>
      </c>
      <c r="AN6007">
        <v>1140.92</v>
      </c>
      <c r="AO6007">
        <v>15</v>
      </c>
    </row>
    <row r="6008" spans="1:41" x14ac:dyDescent="0.3">
      <c r="A6008" t="str">
        <f>"Trad IRN"</f>
        <v>Trad IRN</v>
      </c>
      <c r="B6008" t="str">
        <f>"Bldg IRN"</f>
        <v>Bldg IRN</v>
      </c>
      <c r="C6008" t="s">
        <v>41</v>
      </c>
      <c r="D6008" t="s">
        <v>3</v>
      </c>
      <c r="E6008" t="s">
        <v>80</v>
      </c>
      <c r="F6008" t="s">
        <v>81</v>
      </c>
      <c r="G6008" t="s">
        <v>82</v>
      </c>
      <c r="H6008" t="s">
        <v>83</v>
      </c>
      <c r="I6008" t="str">
        <f>"Trad IRN"</f>
        <v>Trad IRN</v>
      </c>
      <c r="J6008" t="s">
        <v>43</v>
      </c>
      <c r="K6008" t="s">
        <v>44</v>
      </c>
      <c r="L6008" t="s">
        <v>45</v>
      </c>
      <c r="M6008" t="s">
        <v>46</v>
      </c>
      <c r="N6008" t="str">
        <f>"08/18/2022"</f>
        <v>08/18/2022</v>
      </c>
      <c r="O6008" t="str">
        <f>"11/20/2022"</f>
        <v>11/20/2022</v>
      </c>
      <c r="P6008">
        <v>0.35406500000000002</v>
      </c>
      <c r="Q6008">
        <v>0.35406500000000002</v>
      </c>
      <c r="S6008">
        <v>0</v>
      </c>
      <c r="T6008">
        <v>0.35406500000000002</v>
      </c>
      <c r="U6008">
        <v>0</v>
      </c>
      <c r="V6008" t="str">
        <f>"Trad IRN"</f>
        <v>Trad IRN</v>
      </c>
      <c r="W6008">
        <v>100</v>
      </c>
      <c r="X6008" t="s">
        <v>47</v>
      </c>
      <c r="Z6008" t="s">
        <v>47</v>
      </c>
      <c r="AB6008" t="str">
        <f>"08"</f>
        <v>08</v>
      </c>
      <c r="AC6008" t="s">
        <v>48</v>
      </c>
      <c r="AD6008" t="s">
        <v>49</v>
      </c>
      <c r="AE6008" t="s">
        <v>50</v>
      </c>
      <c r="AF6008">
        <v>0</v>
      </c>
      <c r="AG6008" t="s">
        <v>56</v>
      </c>
      <c r="AH6008" t="str">
        <f>"Trad IRN"</f>
        <v>Trad IRN</v>
      </c>
      <c r="AI6008" t="str">
        <f>"Bldg IRN"</f>
        <v>Bldg IRN</v>
      </c>
      <c r="AJ6008" t="s">
        <v>48</v>
      </c>
      <c r="AK6008" t="s">
        <v>48</v>
      </c>
      <c r="AL6008" t="s">
        <v>53</v>
      </c>
      <c r="AM6008">
        <v>403.96</v>
      </c>
      <c r="AN6008">
        <v>1140.92</v>
      </c>
      <c r="AO6008">
        <v>15</v>
      </c>
    </row>
    <row r="6009" spans="1:41" x14ac:dyDescent="0.3">
      <c r="A6009" t="str">
        <f>"Trad IRN"</f>
        <v>Trad IRN</v>
      </c>
      <c r="B6009" t="str">
        <f>"Bldg IRN"</f>
        <v>Bldg IRN</v>
      </c>
      <c r="C6009" t="s">
        <v>41</v>
      </c>
      <c r="D6009" t="s">
        <v>3</v>
      </c>
      <c r="E6009" t="s">
        <v>80</v>
      </c>
      <c r="F6009" t="s">
        <v>81</v>
      </c>
      <c r="G6009" t="s">
        <v>82</v>
      </c>
      <c r="H6009" t="s">
        <v>83</v>
      </c>
      <c r="I6009" t="str">
        <f>"Trad IRN"</f>
        <v>Trad IRN</v>
      </c>
      <c r="J6009" t="s">
        <v>43</v>
      </c>
      <c r="K6009" t="s">
        <v>44</v>
      </c>
      <c r="L6009" t="s">
        <v>45</v>
      </c>
      <c r="M6009" t="s">
        <v>46</v>
      </c>
      <c r="N6009" t="str">
        <f>"10/19/2022"</f>
        <v>10/19/2022</v>
      </c>
      <c r="O6009" t="str">
        <f>"12/31/2500"</f>
        <v>12/31/2500</v>
      </c>
      <c r="P6009">
        <v>0.77507599999999999</v>
      </c>
      <c r="Q6009">
        <v>0.77507599999999999</v>
      </c>
      <c r="S6009">
        <v>0</v>
      </c>
      <c r="T6009">
        <v>0.77507599999999999</v>
      </c>
      <c r="U6009">
        <v>0</v>
      </c>
      <c r="V6009" t="str">
        <f>"Trad IRN"</f>
        <v>Trad IRN</v>
      </c>
      <c r="W6009">
        <v>100</v>
      </c>
      <c r="X6009" t="s">
        <v>47</v>
      </c>
      <c r="Z6009" t="s">
        <v>47</v>
      </c>
      <c r="AB6009" t="str">
        <f>"07"</f>
        <v>07</v>
      </c>
      <c r="AC6009" t="s">
        <v>48</v>
      </c>
      <c r="AD6009" t="s">
        <v>49</v>
      </c>
      <c r="AE6009" t="s">
        <v>55</v>
      </c>
      <c r="AF6009">
        <v>0</v>
      </c>
      <c r="AG6009" t="s">
        <v>56</v>
      </c>
      <c r="AH6009" t="str">
        <f>"Trad IRN"</f>
        <v>Trad IRN</v>
      </c>
      <c r="AI6009" t="str">
        <f>"Bldg IRN"</f>
        <v>Bldg IRN</v>
      </c>
      <c r="AJ6009" t="s">
        <v>48</v>
      </c>
      <c r="AK6009" t="s">
        <v>48</v>
      </c>
      <c r="AL6009" t="s">
        <v>53</v>
      </c>
      <c r="AM6009">
        <v>884.3</v>
      </c>
      <c r="AN6009">
        <v>1140.92</v>
      </c>
      <c r="AO6009">
        <v>15</v>
      </c>
    </row>
    <row r="6010" spans="1:41" x14ac:dyDescent="0.3">
      <c r="A6010" t="str">
        <f>"Trad IRN"</f>
        <v>Trad IRN</v>
      </c>
      <c r="B6010" t="str">
        <f>"Bldg IRN"</f>
        <v>Bldg IRN</v>
      </c>
      <c r="C6010" t="s">
        <v>41</v>
      </c>
      <c r="D6010" t="s">
        <v>3</v>
      </c>
      <c r="E6010" t="s">
        <v>80</v>
      </c>
      <c r="F6010" t="s">
        <v>81</v>
      </c>
      <c r="G6010" t="s">
        <v>82</v>
      </c>
      <c r="H6010" t="s">
        <v>83</v>
      </c>
      <c r="I6010" t="str">
        <f>"Trad IRN"</f>
        <v>Trad IRN</v>
      </c>
      <c r="J6010" t="s">
        <v>43</v>
      </c>
      <c r="K6010" t="s">
        <v>44</v>
      </c>
      <c r="L6010" t="s">
        <v>45</v>
      </c>
      <c r="M6010" t="s">
        <v>46</v>
      </c>
      <c r="N6010" t="str">
        <f>"08/18/2022"</f>
        <v>08/18/2022</v>
      </c>
      <c r="O6010" t="str">
        <f>"10/18/2022"</f>
        <v>10/18/2022</v>
      </c>
      <c r="P6010">
        <v>0.22492400000000001</v>
      </c>
      <c r="Q6010">
        <v>0.22492400000000001</v>
      </c>
      <c r="S6010">
        <v>0</v>
      </c>
      <c r="T6010">
        <v>0.22492400000000001</v>
      </c>
      <c r="U6010">
        <v>0</v>
      </c>
      <c r="V6010" t="str">
        <f>"Trad IRN"</f>
        <v>Trad IRN</v>
      </c>
      <c r="W6010">
        <v>100</v>
      </c>
      <c r="X6010" t="s">
        <v>47</v>
      </c>
      <c r="Z6010" t="s">
        <v>47</v>
      </c>
      <c r="AB6010" t="str">
        <f>"07"</f>
        <v>07</v>
      </c>
      <c r="AC6010" t="s">
        <v>48</v>
      </c>
      <c r="AD6010" t="s">
        <v>49</v>
      </c>
      <c r="AE6010" t="s">
        <v>50</v>
      </c>
      <c r="AF6010">
        <v>0</v>
      </c>
      <c r="AG6010" t="s">
        <v>56</v>
      </c>
      <c r="AH6010" t="str">
        <f>"Trad IRN"</f>
        <v>Trad IRN</v>
      </c>
      <c r="AI6010" t="str">
        <f>"Bldg IRN"</f>
        <v>Bldg IRN</v>
      </c>
      <c r="AJ6010" t="s">
        <v>48</v>
      </c>
      <c r="AK6010" t="s">
        <v>48</v>
      </c>
      <c r="AL6010" t="s">
        <v>53</v>
      </c>
      <c r="AM6010">
        <v>256.62</v>
      </c>
      <c r="AN6010">
        <v>1140.92</v>
      </c>
      <c r="AO6010">
        <v>15</v>
      </c>
    </row>
    <row r="6011" spans="1:41" x14ac:dyDescent="0.3">
      <c r="A6011" t="str">
        <f>"Trad IRN"</f>
        <v>Trad IRN</v>
      </c>
      <c r="B6011" t="str">
        <f>"Bldg IRN"</f>
        <v>Bldg IRN</v>
      </c>
      <c r="C6011" t="s">
        <v>41</v>
      </c>
      <c r="D6011" t="s">
        <v>3</v>
      </c>
      <c r="E6011" t="s">
        <v>80</v>
      </c>
      <c r="F6011" t="s">
        <v>81</v>
      </c>
      <c r="G6011" t="s">
        <v>82</v>
      </c>
      <c r="H6011" t="s">
        <v>83</v>
      </c>
      <c r="I6011" t="str">
        <f>"Trad IRN"</f>
        <v>Trad IRN</v>
      </c>
      <c r="J6011" t="s">
        <v>43</v>
      </c>
      <c r="K6011" t="s">
        <v>44</v>
      </c>
      <c r="L6011" t="s">
        <v>45</v>
      </c>
      <c r="M6011" t="s">
        <v>46</v>
      </c>
      <c r="N6011" t="str">
        <f>"08/18/2022"</f>
        <v>08/18/2022</v>
      </c>
      <c r="O6011" t="str">
        <f>"12/31/2500"</f>
        <v>12/31/2500</v>
      </c>
      <c r="P6011">
        <v>1</v>
      </c>
      <c r="Q6011">
        <v>1</v>
      </c>
      <c r="S6011">
        <v>1</v>
      </c>
      <c r="T6011">
        <v>1</v>
      </c>
      <c r="U6011">
        <v>0</v>
      </c>
      <c r="V6011" t="str">
        <f>"Trad IRN"</f>
        <v>Trad IRN</v>
      </c>
      <c r="W6011">
        <v>100</v>
      </c>
      <c r="X6011" t="s">
        <v>47</v>
      </c>
      <c r="Z6011" t="s">
        <v>47</v>
      </c>
      <c r="AB6011" t="str">
        <f>"08"</f>
        <v>08</v>
      </c>
      <c r="AC6011" t="s">
        <v>48</v>
      </c>
      <c r="AD6011" t="s">
        <v>49</v>
      </c>
      <c r="AE6011" t="s">
        <v>50</v>
      </c>
      <c r="AF6011">
        <v>0</v>
      </c>
      <c r="AG6011" t="s">
        <v>56</v>
      </c>
      <c r="AH6011" t="str">
        <f>"Trad IRN"</f>
        <v>Trad IRN</v>
      </c>
      <c r="AI6011" t="str">
        <f>"Bldg IRN"</f>
        <v>Bldg IRN</v>
      </c>
      <c r="AJ6011" t="s">
        <v>48</v>
      </c>
      <c r="AK6011" t="s">
        <v>48</v>
      </c>
      <c r="AL6011" t="s">
        <v>53</v>
      </c>
      <c r="AM6011">
        <v>1140.92</v>
      </c>
      <c r="AN6011">
        <v>1140.92</v>
      </c>
      <c r="AO6011">
        <v>15</v>
      </c>
    </row>
    <row r="6012" spans="1:41" x14ac:dyDescent="0.3">
      <c r="A6012" t="str">
        <f>"Trad IRN"</f>
        <v>Trad IRN</v>
      </c>
      <c r="B6012" t="str">
        <f>"Bldg IRN"</f>
        <v>Bldg IRN</v>
      </c>
      <c r="C6012" t="s">
        <v>41</v>
      </c>
      <c r="D6012" t="s">
        <v>3</v>
      </c>
      <c r="E6012" t="s">
        <v>80</v>
      </c>
      <c r="F6012" t="s">
        <v>81</v>
      </c>
      <c r="G6012" t="s">
        <v>82</v>
      </c>
      <c r="H6012" t="s">
        <v>83</v>
      </c>
      <c r="I6012" t="str">
        <f>"Trad IRN"</f>
        <v>Trad IRN</v>
      </c>
      <c r="J6012" t="s">
        <v>43</v>
      </c>
      <c r="K6012" t="s">
        <v>44</v>
      </c>
      <c r="L6012" t="s">
        <v>45</v>
      </c>
      <c r="M6012" t="s">
        <v>46</v>
      </c>
      <c r="N6012" t="str">
        <f>"08/18/2022"</f>
        <v>08/18/2022</v>
      </c>
      <c r="O6012" t="str">
        <f>"12/31/2500"</f>
        <v>12/31/2500</v>
      </c>
      <c r="P6012">
        <v>1</v>
      </c>
      <c r="Q6012">
        <v>1</v>
      </c>
      <c r="S6012">
        <v>1</v>
      </c>
      <c r="T6012">
        <v>1</v>
      </c>
      <c r="U6012">
        <v>0</v>
      </c>
      <c r="V6012" t="str">
        <f>"Trad IRN"</f>
        <v>Trad IRN</v>
      </c>
      <c r="W6012">
        <v>100</v>
      </c>
      <c r="X6012" t="s">
        <v>47</v>
      </c>
      <c r="Z6012" t="s">
        <v>47</v>
      </c>
      <c r="AB6012" t="str">
        <f>"06"</f>
        <v>06</v>
      </c>
      <c r="AC6012" t="s">
        <v>48</v>
      </c>
      <c r="AD6012" t="s">
        <v>49</v>
      </c>
      <c r="AE6012" t="s">
        <v>50</v>
      </c>
      <c r="AF6012">
        <v>0</v>
      </c>
      <c r="AG6012" t="s">
        <v>56</v>
      </c>
      <c r="AH6012" t="str">
        <f>"Trad IRN"</f>
        <v>Trad IRN</v>
      </c>
      <c r="AI6012" t="str">
        <f>"Bldg IRN"</f>
        <v>Bldg IRN</v>
      </c>
      <c r="AJ6012" t="s">
        <v>48</v>
      </c>
      <c r="AK6012" t="s">
        <v>48</v>
      </c>
      <c r="AL6012" t="s">
        <v>53</v>
      </c>
      <c r="AM6012">
        <v>1140.92</v>
      </c>
      <c r="AN6012">
        <v>1140.92</v>
      </c>
      <c r="AO6012">
        <v>15</v>
      </c>
    </row>
    <row r="6013" spans="1:41" x14ac:dyDescent="0.3">
      <c r="A6013" t="str">
        <f>"Trad IRN"</f>
        <v>Trad IRN</v>
      </c>
      <c r="B6013" t="str">
        <f>"Bldg IRN"</f>
        <v>Bldg IRN</v>
      </c>
      <c r="C6013" t="s">
        <v>41</v>
      </c>
      <c r="D6013" t="s">
        <v>3</v>
      </c>
      <c r="E6013" t="s">
        <v>80</v>
      </c>
      <c r="F6013" t="s">
        <v>81</v>
      </c>
      <c r="G6013" t="s">
        <v>82</v>
      </c>
      <c r="H6013" t="s">
        <v>83</v>
      </c>
      <c r="I6013" t="str">
        <f>"Trad IRN"</f>
        <v>Trad IRN</v>
      </c>
      <c r="J6013" t="s">
        <v>43</v>
      </c>
      <c r="K6013" t="s">
        <v>44</v>
      </c>
      <c r="L6013" t="s">
        <v>45</v>
      </c>
      <c r="M6013" t="s">
        <v>46</v>
      </c>
      <c r="N6013" t="str">
        <f>"08/18/2022"</f>
        <v>08/18/2022</v>
      </c>
      <c r="O6013" t="str">
        <f>"10/16/2022"</f>
        <v>10/16/2022</v>
      </c>
      <c r="P6013">
        <v>0.213389</v>
      </c>
      <c r="Q6013">
        <v>0.213389</v>
      </c>
      <c r="S6013">
        <v>0</v>
      </c>
      <c r="T6013">
        <v>0.213389</v>
      </c>
      <c r="U6013">
        <v>0</v>
      </c>
      <c r="V6013" t="str">
        <f>"Trad IRN"</f>
        <v>Trad IRN</v>
      </c>
      <c r="W6013">
        <v>100</v>
      </c>
      <c r="X6013" t="s">
        <v>47</v>
      </c>
      <c r="Z6013" t="s">
        <v>47</v>
      </c>
      <c r="AB6013" t="str">
        <f>"08"</f>
        <v>08</v>
      </c>
      <c r="AC6013" t="s">
        <v>48</v>
      </c>
      <c r="AD6013" t="s">
        <v>49</v>
      </c>
      <c r="AE6013" t="s">
        <v>50</v>
      </c>
      <c r="AF6013">
        <v>0</v>
      </c>
      <c r="AG6013" t="s">
        <v>56</v>
      </c>
      <c r="AH6013" t="str">
        <f>"Trad IRN"</f>
        <v>Trad IRN</v>
      </c>
      <c r="AI6013" t="str">
        <f>"Bldg IRN"</f>
        <v>Bldg IRN</v>
      </c>
      <c r="AJ6013" t="s">
        <v>48</v>
      </c>
      <c r="AK6013" t="s">
        <v>48</v>
      </c>
      <c r="AL6013" t="s">
        <v>53</v>
      </c>
      <c r="AM6013">
        <v>243.46</v>
      </c>
      <c r="AN6013">
        <v>1140.92</v>
      </c>
      <c r="AO6013">
        <v>15</v>
      </c>
    </row>
    <row r="6014" spans="1:41" x14ac:dyDescent="0.3">
      <c r="A6014" t="str">
        <f>"Trad IRN"</f>
        <v>Trad IRN</v>
      </c>
      <c r="B6014" t="str">
        <f>"Bldg IRN"</f>
        <v>Bldg IRN</v>
      </c>
      <c r="C6014" t="s">
        <v>41</v>
      </c>
      <c r="D6014" t="s">
        <v>3</v>
      </c>
      <c r="E6014" t="s">
        <v>80</v>
      </c>
      <c r="F6014" t="s">
        <v>81</v>
      </c>
      <c r="G6014" t="s">
        <v>82</v>
      </c>
      <c r="H6014" t="s">
        <v>83</v>
      </c>
      <c r="I6014" t="str">
        <f>"Trad IRN"</f>
        <v>Trad IRN</v>
      </c>
      <c r="J6014" t="s">
        <v>43</v>
      </c>
      <c r="K6014" t="s">
        <v>44</v>
      </c>
      <c r="L6014" t="s">
        <v>45</v>
      </c>
      <c r="M6014" t="s">
        <v>46</v>
      </c>
      <c r="N6014" t="str">
        <f>"10/17/2022"</f>
        <v>10/17/2022</v>
      </c>
      <c r="O6014" t="str">
        <f>"01/03/2023"</f>
        <v>01/03/2023</v>
      </c>
      <c r="P6014">
        <v>0.21761800000000001</v>
      </c>
      <c r="Q6014">
        <v>0.21761800000000001</v>
      </c>
      <c r="S6014">
        <v>0</v>
      </c>
      <c r="T6014">
        <v>0.21761800000000001</v>
      </c>
      <c r="U6014">
        <v>0</v>
      </c>
      <c r="V6014" t="str">
        <f>"Trad IRN"</f>
        <v>Trad IRN</v>
      </c>
      <c r="W6014">
        <v>85</v>
      </c>
      <c r="X6014" t="s">
        <v>47</v>
      </c>
      <c r="Z6014" t="s">
        <v>47</v>
      </c>
      <c r="AB6014" t="str">
        <f>"08"</f>
        <v>08</v>
      </c>
      <c r="AC6014" t="s">
        <v>48</v>
      </c>
      <c r="AD6014" t="s">
        <v>49</v>
      </c>
      <c r="AE6014" t="s">
        <v>50</v>
      </c>
      <c r="AF6014">
        <v>0</v>
      </c>
      <c r="AG6014" t="s">
        <v>56</v>
      </c>
      <c r="AH6014" t="str">
        <f>"Trad IRN"</f>
        <v>Trad IRN</v>
      </c>
      <c r="AI6014" t="str">
        <f>"Bldg IRN"</f>
        <v>Bldg IRN</v>
      </c>
      <c r="AJ6014" t="s">
        <v>48</v>
      </c>
      <c r="AK6014" t="s">
        <v>48</v>
      </c>
      <c r="AL6014" t="s">
        <v>53</v>
      </c>
      <c r="AM6014">
        <v>248.28</v>
      </c>
      <c r="AN6014">
        <v>1140.92</v>
      </c>
      <c r="AO6014">
        <v>15</v>
      </c>
    </row>
    <row r="6015" spans="1:41" x14ac:dyDescent="0.3">
      <c r="A6015" t="str">
        <f>"Trad IRN"</f>
        <v>Trad IRN</v>
      </c>
      <c r="B6015" t="str">
        <f>"Bldg IRN"</f>
        <v>Bldg IRN</v>
      </c>
      <c r="C6015" t="s">
        <v>41</v>
      </c>
      <c r="D6015" t="s">
        <v>3</v>
      </c>
      <c r="E6015" t="s">
        <v>80</v>
      </c>
      <c r="F6015" t="s">
        <v>81</v>
      </c>
      <c r="G6015" t="s">
        <v>82</v>
      </c>
      <c r="H6015" t="s">
        <v>83</v>
      </c>
      <c r="I6015" t="s">
        <v>8</v>
      </c>
      <c r="J6015" t="s">
        <v>43</v>
      </c>
      <c r="K6015" t="s">
        <v>44</v>
      </c>
      <c r="L6015" t="s">
        <v>45</v>
      </c>
      <c r="M6015" t="s">
        <v>46</v>
      </c>
      <c r="N6015" t="str">
        <f>"10/17/2022"</f>
        <v>10/17/2022</v>
      </c>
      <c r="O6015" t="str">
        <f>"12/20/2022"</f>
        <v>12/20/2022</v>
      </c>
      <c r="P6015">
        <v>3.7543E-2</v>
      </c>
      <c r="Q6015">
        <v>3.7543E-2</v>
      </c>
      <c r="S6015">
        <v>0</v>
      </c>
      <c r="T6015">
        <v>2.2637999999999998E-2</v>
      </c>
      <c r="U6015">
        <v>1.4905E-2</v>
      </c>
      <c r="V6015" t="str">
        <f>"Trad IRN"</f>
        <v>Trad IRN</v>
      </c>
      <c r="W6015">
        <v>15</v>
      </c>
      <c r="X6015" t="s">
        <v>47</v>
      </c>
      <c r="Z6015" t="s">
        <v>47</v>
      </c>
      <c r="AB6015" t="str">
        <f>"08"</f>
        <v>08</v>
      </c>
      <c r="AC6015" t="s">
        <v>48</v>
      </c>
      <c r="AD6015" t="s">
        <v>49</v>
      </c>
      <c r="AE6015" t="s">
        <v>50</v>
      </c>
      <c r="AF6015">
        <v>0</v>
      </c>
      <c r="AG6015" t="s">
        <v>51</v>
      </c>
      <c r="AH6015" t="str">
        <f>"Trad IRN"</f>
        <v>Trad IRN</v>
      </c>
      <c r="AI6015" t="str">
        <f>"Bldg IRN"</f>
        <v>Bldg IRN</v>
      </c>
      <c r="AJ6015" t="s">
        <v>48</v>
      </c>
      <c r="AK6015" t="s">
        <v>48</v>
      </c>
      <c r="AL6015" t="s">
        <v>53</v>
      </c>
      <c r="AM6015">
        <v>42.51</v>
      </c>
      <c r="AN6015">
        <v>1132.3</v>
      </c>
      <c r="AO6015">
        <v>15</v>
      </c>
    </row>
    <row r="6016" spans="1:41" x14ac:dyDescent="0.3">
      <c r="A6016" t="str">
        <f>"Trad IRN"</f>
        <v>Trad IRN</v>
      </c>
      <c r="B6016" t="str">
        <f>"Bldg IRN"</f>
        <v>Bldg IRN</v>
      </c>
      <c r="C6016" t="s">
        <v>41</v>
      </c>
      <c r="D6016" t="s">
        <v>3</v>
      </c>
      <c r="E6016" t="s">
        <v>80</v>
      </c>
      <c r="F6016" t="s">
        <v>81</v>
      </c>
      <c r="G6016" t="s">
        <v>82</v>
      </c>
      <c r="H6016" t="s">
        <v>83</v>
      </c>
      <c r="I6016" t="str">
        <f>"Trad IRN"</f>
        <v>Trad IRN</v>
      </c>
      <c r="J6016" t="s">
        <v>43</v>
      </c>
      <c r="K6016" t="s">
        <v>44</v>
      </c>
      <c r="L6016" t="s">
        <v>45</v>
      </c>
      <c r="M6016" t="s">
        <v>46</v>
      </c>
      <c r="N6016" t="str">
        <f>"01/04/2023"</f>
        <v>01/04/2023</v>
      </c>
      <c r="O6016" t="str">
        <f t="shared" ref="O6016:O6040" si="601">"12/31/2500"</f>
        <v>12/31/2500</v>
      </c>
      <c r="P6016">
        <v>0.53058899999999998</v>
      </c>
      <c r="Q6016">
        <v>0.53058899999999998</v>
      </c>
      <c r="S6016">
        <v>0</v>
      </c>
      <c r="T6016">
        <v>0.53058899999999998</v>
      </c>
      <c r="U6016">
        <v>0</v>
      </c>
      <c r="V6016" t="str">
        <f>"Trad IRN"</f>
        <v>Trad IRN</v>
      </c>
      <c r="W6016">
        <v>100</v>
      </c>
      <c r="X6016" t="s">
        <v>47</v>
      </c>
      <c r="Z6016" t="s">
        <v>47</v>
      </c>
      <c r="AB6016" t="str">
        <f>"08"</f>
        <v>08</v>
      </c>
      <c r="AC6016" t="s">
        <v>48</v>
      </c>
      <c r="AD6016" t="s">
        <v>49</v>
      </c>
      <c r="AE6016" t="s">
        <v>50</v>
      </c>
      <c r="AF6016">
        <v>0</v>
      </c>
      <c r="AG6016" t="s">
        <v>56</v>
      </c>
      <c r="AH6016" t="str">
        <f>"Trad IRN"</f>
        <v>Trad IRN</v>
      </c>
      <c r="AI6016" t="str">
        <f>"Bldg IRN"</f>
        <v>Bldg IRN</v>
      </c>
      <c r="AJ6016" t="s">
        <v>48</v>
      </c>
      <c r="AK6016" t="s">
        <v>48</v>
      </c>
      <c r="AL6016" t="s">
        <v>53</v>
      </c>
      <c r="AM6016">
        <v>605.36</v>
      </c>
      <c r="AN6016">
        <v>1140.92</v>
      </c>
      <c r="AO6016">
        <v>15</v>
      </c>
    </row>
    <row r="6017" spans="1:41" x14ac:dyDescent="0.3">
      <c r="A6017" t="str">
        <f>"Trad IRN"</f>
        <v>Trad IRN</v>
      </c>
      <c r="B6017" t="str">
        <f>"Bldg IRN"</f>
        <v>Bldg IRN</v>
      </c>
      <c r="C6017" t="s">
        <v>41</v>
      </c>
      <c r="D6017" t="s">
        <v>3</v>
      </c>
      <c r="E6017" t="s">
        <v>80</v>
      </c>
      <c r="F6017" t="s">
        <v>81</v>
      </c>
      <c r="G6017" t="s">
        <v>82</v>
      </c>
      <c r="H6017" t="s">
        <v>83</v>
      </c>
      <c r="I6017" t="str">
        <f>"Trad IRN"</f>
        <v>Trad IRN</v>
      </c>
      <c r="J6017" t="s">
        <v>43</v>
      </c>
      <c r="K6017" t="s">
        <v>44</v>
      </c>
      <c r="L6017" t="s">
        <v>45</v>
      </c>
      <c r="M6017" t="s">
        <v>46</v>
      </c>
      <c r="N6017" t="str">
        <f t="shared" ref="N6017:N6038" si="602">"08/18/2022"</f>
        <v>08/18/2022</v>
      </c>
      <c r="O6017" t="str">
        <f t="shared" si="601"/>
        <v>12/31/2500</v>
      </c>
      <c r="P6017">
        <v>1</v>
      </c>
      <c r="Q6017">
        <v>1</v>
      </c>
      <c r="S6017">
        <v>1</v>
      </c>
      <c r="T6017">
        <v>1</v>
      </c>
      <c r="U6017">
        <v>0</v>
      </c>
      <c r="V6017" t="str">
        <f>"Trad IRN"</f>
        <v>Trad IRN</v>
      </c>
      <c r="W6017">
        <v>100</v>
      </c>
      <c r="X6017" t="s">
        <v>47</v>
      </c>
      <c r="Z6017" t="s">
        <v>47</v>
      </c>
      <c r="AB6017" t="str">
        <f>"07"</f>
        <v>07</v>
      </c>
      <c r="AC6017" t="s">
        <v>48</v>
      </c>
      <c r="AD6017" t="s">
        <v>49</v>
      </c>
      <c r="AE6017" t="s">
        <v>50</v>
      </c>
      <c r="AF6017">
        <v>0</v>
      </c>
      <c r="AG6017" t="s">
        <v>56</v>
      </c>
      <c r="AH6017" t="str">
        <f>"Trad IRN"</f>
        <v>Trad IRN</v>
      </c>
      <c r="AI6017" t="str">
        <f>"Bldg IRN"</f>
        <v>Bldg IRN</v>
      </c>
      <c r="AJ6017" t="s">
        <v>48</v>
      </c>
      <c r="AK6017" t="s">
        <v>48</v>
      </c>
      <c r="AL6017" t="s">
        <v>53</v>
      </c>
      <c r="AM6017">
        <v>1140.92</v>
      </c>
      <c r="AN6017">
        <v>1140.92</v>
      </c>
      <c r="AO6017">
        <v>15</v>
      </c>
    </row>
    <row r="6018" spans="1:41" x14ac:dyDescent="0.3">
      <c r="A6018" t="str">
        <f>"Trad IRN"</f>
        <v>Trad IRN</v>
      </c>
      <c r="B6018" t="str">
        <f>"Bldg IRN"</f>
        <v>Bldg IRN</v>
      </c>
      <c r="C6018" t="s">
        <v>41</v>
      </c>
      <c r="D6018" t="s">
        <v>3</v>
      </c>
      <c r="E6018" t="s">
        <v>80</v>
      </c>
      <c r="F6018" t="s">
        <v>81</v>
      </c>
      <c r="G6018" t="s">
        <v>82</v>
      </c>
      <c r="H6018" t="s">
        <v>83</v>
      </c>
      <c r="I6018" t="str">
        <f>"Trad IRN"</f>
        <v>Trad IRN</v>
      </c>
      <c r="J6018" t="s">
        <v>43</v>
      </c>
      <c r="K6018" t="s">
        <v>44</v>
      </c>
      <c r="L6018" t="s">
        <v>45</v>
      </c>
      <c r="M6018" t="s">
        <v>46</v>
      </c>
      <c r="N6018" t="str">
        <f t="shared" si="602"/>
        <v>08/18/2022</v>
      </c>
      <c r="O6018" t="str">
        <f t="shared" si="601"/>
        <v>12/31/2500</v>
      </c>
      <c r="P6018">
        <v>1</v>
      </c>
      <c r="Q6018">
        <v>1</v>
      </c>
      <c r="S6018">
        <v>0</v>
      </c>
      <c r="T6018">
        <v>1</v>
      </c>
      <c r="U6018">
        <v>0</v>
      </c>
      <c r="V6018" t="str">
        <f>"Trad IRN"</f>
        <v>Trad IRN</v>
      </c>
      <c r="W6018">
        <v>100</v>
      </c>
      <c r="X6018" t="s">
        <v>47</v>
      </c>
      <c r="Z6018" t="s">
        <v>47</v>
      </c>
      <c r="AB6018" t="str">
        <f>"08"</f>
        <v>08</v>
      </c>
      <c r="AC6018" t="s">
        <v>48</v>
      </c>
      <c r="AD6018" t="s">
        <v>49</v>
      </c>
      <c r="AE6018" t="s">
        <v>50</v>
      </c>
      <c r="AF6018">
        <v>0</v>
      </c>
      <c r="AG6018" t="s">
        <v>56</v>
      </c>
      <c r="AH6018" t="str">
        <f>"Trad IRN"</f>
        <v>Trad IRN</v>
      </c>
      <c r="AI6018" t="str">
        <f>"Bldg IRN"</f>
        <v>Bldg IRN</v>
      </c>
      <c r="AJ6018" t="s">
        <v>48</v>
      </c>
      <c r="AK6018" t="s">
        <v>48</v>
      </c>
      <c r="AL6018" t="s">
        <v>53</v>
      </c>
      <c r="AM6018">
        <v>1140.92</v>
      </c>
      <c r="AN6018">
        <v>1140.92</v>
      </c>
      <c r="AO6018">
        <v>15</v>
      </c>
    </row>
    <row r="6019" spans="1:41" x14ac:dyDescent="0.3">
      <c r="A6019" t="str">
        <f>"Trad IRN"</f>
        <v>Trad IRN</v>
      </c>
      <c r="B6019" t="str">
        <f>"Bldg IRN"</f>
        <v>Bldg IRN</v>
      </c>
      <c r="C6019" t="s">
        <v>41</v>
      </c>
      <c r="D6019" t="s">
        <v>3</v>
      </c>
      <c r="E6019" t="s">
        <v>80</v>
      </c>
      <c r="F6019" t="s">
        <v>81</v>
      </c>
      <c r="G6019" t="s">
        <v>82</v>
      </c>
      <c r="H6019" t="s">
        <v>83</v>
      </c>
      <c r="I6019" t="str">
        <f>"Trad IRN"</f>
        <v>Trad IRN</v>
      </c>
      <c r="J6019" t="s">
        <v>43</v>
      </c>
      <c r="K6019" t="s">
        <v>44</v>
      </c>
      <c r="L6019" t="s">
        <v>45</v>
      </c>
      <c r="M6019" t="s">
        <v>46</v>
      </c>
      <c r="N6019" t="str">
        <f t="shared" si="602"/>
        <v>08/18/2022</v>
      </c>
      <c r="O6019" t="str">
        <f t="shared" si="601"/>
        <v>12/31/2500</v>
      </c>
      <c r="P6019">
        <v>1</v>
      </c>
      <c r="Q6019">
        <v>1</v>
      </c>
      <c r="S6019">
        <v>0</v>
      </c>
      <c r="T6019">
        <v>1</v>
      </c>
      <c r="U6019">
        <v>0</v>
      </c>
      <c r="V6019" t="str">
        <f>"Trad IRN"</f>
        <v>Trad IRN</v>
      </c>
      <c r="W6019">
        <v>100</v>
      </c>
      <c r="X6019" t="s">
        <v>47</v>
      </c>
      <c r="Z6019" t="s">
        <v>47</v>
      </c>
      <c r="AB6019" t="str">
        <f>"08"</f>
        <v>08</v>
      </c>
      <c r="AC6019" t="s">
        <v>48</v>
      </c>
      <c r="AD6019" t="s">
        <v>49</v>
      </c>
      <c r="AE6019" t="s">
        <v>50</v>
      </c>
      <c r="AF6019">
        <v>0</v>
      </c>
      <c r="AG6019" t="s">
        <v>56</v>
      </c>
      <c r="AH6019" t="str">
        <f>"Trad IRN"</f>
        <v>Trad IRN</v>
      </c>
      <c r="AI6019" t="str">
        <f>"Bldg IRN"</f>
        <v>Bldg IRN</v>
      </c>
      <c r="AJ6019" t="s">
        <v>48</v>
      </c>
      <c r="AK6019" t="s">
        <v>48</v>
      </c>
      <c r="AL6019" t="s">
        <v>53</v>
      </c>
      <c r="AM6019">
        <v>1140.92</v>
      </c>
      <c r="AN6019">
        <v>1140.92</v>
      </c>
      <c r="AO6019">
        <v>15</v>
      </c>
    </row>
    <row r="6020" spans="1:41" x14ac:dyDescent="0.3">
      <c r="A6020" t="str">
        <f>"Trad IRN"</f>
        <v>Trad IRN</v>
      </c>
      <c r="B6020" t="str">
        <f>"Bldg IRN"</f>
        <v>Bldg IRN</v>
      </c>
      <c r="C6020" t="s">
        <v>41</v>
      </c>
      <c r="D6020" t="s">
        <v>3</v>
      </c>
      <c r="E6020" t="s">
        <v>80</v>
      </c>
      <c r="F6020" t="s">
        <v>81</v>
      </c>
      <c r="G6020" t="s">
        <v>82</v>
      </c>
      <c r="H6020" t="s">
        <v>83</v>
      </c>
      <c r="I6020" t="str">
        <f>"Trad IRN"</f>
        <v>Trad IRN</v>
      </c>
      <c r="J6020" t="s">
        <v>43</v>
      </c>
      <c r="K6020" t="s">
        <v>44</v>
      </c>
      <c r="L6020" t="s">
        <v>45</v>
      </c>
      <c r="M6020" t="s">
        <v>46</v>
      </c>
      <c r="N6020" t="str">
        <f t="shared" si="602"/>
        <v>08/18/2022</v>
      </c>
      <c r="O6020" t="str">
        <f t="shared" si="601"/>
        <v>12/31/2500</v>
      </c>
      <c r="P6020">
        <v>1</v>
      </c>
      <c r="Q6020">
        <v>1</v>
      </c>
      <c r="S6020">
        <v>0</v>
      </c>
      <c r="T6020">
        <v>1</v>
      </c>
      <c r="U6020">
        <v>0</v>
      </c>
      <c r="V6020" t="str">
        <f>"Trad IRN"</f>
        <v>Trad IRN</v>
      </c>
      <c r="W6020">
        <v>100</v>
      </c>
      <c r="X6020" t="s">
        <v>47</v>
      </c>
      <c r="Z6020" t="s">
        <v>47</v>
      </c>
      <c r="AB6020" t="str">
        <f>"07"</f>
        <v>07</v>
      </c>
      <c r="AC6020" t="s">
        <v>48</v>
      </c>
      <c r="AD6020" t="s">
        <v>49</v>
      </c>
      <c r="AE6020" t="s">
        <v>55</v>
      </c>
      <c r="AF6020">
        <v>0</v>
      </c>
      <c r="AG6020" t="s">
        <v>56</v>
      </c>
      <c r="AH6020" t="str">
        <f>"Trad IRN"</f>
        <v>Trad IRN</v>
      </c>
      <c r="AI6020" t="str">
        <f>"Bldg IRN"</f>
        <v>Bldg IRN</v>
      </c>
      <c r="AJ6020" t="s">
        <v>48</v>
      </c>
      <c r="AK6020" t="s">
        <v>48</v>
      </c>
      <c r="AL6020" t="s">
        <v>53</v>
      </c>
      <c r="AM6020">
        <v>1140.92</v>
      </c>
      <c r="AN6020">
        <v>1140.92</v>
      </c>
      <c r="AO6020">
        <v>15</v>
      </c>
    </row>
    <row r="6021" spans="1:41" x14ac:dyDescent="0.3">
      <c r="A6021" t="str">
        <f>"Trad IRN"</f>
        <v>Trad IRN</v>
      </c>
      <c r="B6021" t="str">
        <f>"Bldg IRN"</f>
        <v>Bldg IRN</v>
      </c>
      <c r="C6021" t="s">
        <v>41</v>
      </c>
      <c r="D6021" t="s">
        <v>3</v>
      </c>
      <c r="E6021" t="s">
        <v>80</v>
      </c>
      <c r="F6021" t="s">
        <v>81</v>
      </c>
      <c r="G6021" t="s">
        <v>82</v>
      </c>
      <c r="H6021" t="s">
        <v>83</v>
      </c>
      <c r="I6021" t="str">
        <f>"Trad IRN"</f>
        <v>Trad IRN</v>
      </c>
      <c r="J6021" t="s">
        <v>43</v>
      </c>
      <c r="K6021" t="s">
        <v>44</v>
      </c>
      <c r="L6021" t="s">
        <v>45</v>
      </c>
      <c r="M6021" t="s">
        <v>46</v>
      </c>
      <c r="N6021" t="str">
        <f t="shared" si="602"/>
        <v>08/18/2022</v>
      </c>
      <c r="O6021" t="str">
        <f t="shared" si="601"/>
        <v>12/31/2500</v>
      </c>
      <c r="P6021">
        <v>1</v>
      </c>
      <c r="Q6021">
        <v>1</v>
      </c>
      <c r="S6021">
        <v>0</v>
      </c>
      <c r="T6021">
        <v>1</v>
      </c>
      <c r="U6021">
        <v>0</v>
      </c>
      <c r="V6021" t="str">
        <f>"Trad IRN"</f>
        <v>Trad IRN</v>
      </c>
      <c r="W6021">
        <v>100</v>
      </c>
      <c r="X6021" t="s">
        <v>47</v>
      </c>
      <c r="Z6021" t="s">
        <v>47</v>
      </c>
      <c r="AB6021" t="str">
        <f>"08"</f>
        <v>08</v>
      </c>
      <c r="AC6021" t="s">
        <v>48</v>
      </c>
      <c r="AD6021" t="s">
        <v>49</v>
      </c>
      <c r="AE6021" t="s">
        <v>55</v>
      </c>
      <c r="AF6021">
        <v>0</v>
      </c>
      <c r="AG6021" t="s">
        <v>56</v>
      </c>
      <c r="AH6021" t="str">
        <f>"Trad IRN"</f>
        <v>Trad IRN</v>
      </c>
      <c r="AI6021" t="str">
        <f>"Bldg IRN"</f>
        <v>Bldg IRN</v>
      </c>
      <c r="AJ6021" t="s">
        <v>48</v>
      </c>
      <c r="AK6021" t="s">
        <v>48</v>
      </c>
      <c r="AL6021" t="s">
        <v>53</v>
      </c>
      <c r="AM6021">
        <v>1140.92</v>
      </c>
      <c r="AN6021">
        <v>1140.92</v>
      </c>
      <c r="AO6021">
        <v>15</v>
      </c>
    </row>
    <row r="6022" spans="1:41" x14ac:dyDescent="0.3">
      <c r="A6022" t="str">
        <f>"Trad IRN"</f>
        <v>Trad IRN</v>
      </c>
      <c r="B6022" t="str">
        <f>"Bldg IRN"</f>
        <v>Bldg IRN</v>
      </c>
      <c r="C6022" t="s">
        <v>41</v>
      </c>
      <c r="D6022" t="s">
        <v>3</v>
      </c>
      <c r="E6022" t="s">
        <v>80</v>
      </c>
      <c r="F6022" t="s">
        <v>81</v>
      </c>
      <c r="G6022" t="s">
        <v>82</v>
      </c>
      <c r="H6022" t="s">
        <v>83</v>
      </c>
      <c r="I6022" t="str">
        <f>"Trad IRN"</f>
        <v>Trad IRN</v>
      </c>
      <c r="J6022" t="s">
        <v>43</v>
      </c>
      <c r="K6022" t="s">
        <v>44</v>
      </c>
      <c r="L6022" t="s">
        <v>45</v>
      </c>
      <c r="M6022" t="s">
        <v>46</v>
      </c>
      <c r="N6022" t="str">
        <f t="shared" si="602"/>
        <v>08/18/2022</v>
      </c>
      <c r="O6022" t="str">
        <f t="shared" si="601"/>
        <v>12/31/2500</v>
      </c>
      <c r="P6022">
        <v>1</v>
      </c>
      <c r="Q6022">
        <v>1</v>
      </c>
      <c r="S6022">
        <v>0</v>
      </c>
      <c r="T6022">
        <v>1</v>
      </c>
      <c r="U6022">
        <v>0</v>
      </c>
      <c r="V6022" t="str">
        <f>"Trad IRN"</f>
        <v>Trad IRN</v>
      </c>
      <c r="W6022">
        <v>100</v>
      </c>
      <c r="X6022" t="s">
        <v>47</v>
      </c>
      <c r="Z6022" t="s">
        <v>47</v>
      </c>
      <c r="AB6022" t="str">
        <f>"08"</f>
        <v>08</v>
      </c>
      <c r="AC6022" t="s">
        <v>48</v>
      </c>
      <c r="AD6022" t="s">
        <v>49</v>
      </c>
      <c r="AE6022" t="s">
        <v>50</v>
      </c>
      <c r="AF6022">
        <v>0</v>
      </c>
      <c r="AG6022" t="s">
        <v>56</v>
      </c>
      <c r="AH6022" t="str">
        <f>"Trad IRN"</f>
        <v>Trad IRN</v>
      </c>
      <c r="AI6022" t="str">
        <f>"Bldg IRN"</f>
        <v>Bldg IRN</v>
      </c>
      <c r="AJ6022" t="s">
        <v>48</v>
      </c>
      <c r="AK6022" t="s">
        <v>48</v>
      </c>
      <c r="AL6022" t="s">
        <v>53</v>
      </c>
      <c r="AM6022">
        <v>1140.92</v>
      </c>
      <c r="AN6022">
        <v>1140.92</v>
      </c>
      <c r="AO6022">
        <v>15</v>
      </c>
    </row>
    <row r="6023" spans="1:41" x14ac:dyDescent="0.3">
      <c r="A6023" t="str">
        <f>"Trad IRN"</f>
        <v>Trad IRN</v>
      </c>
      <c r="B6023" t="str">
        <f>"Bldg IRN"</f>
        <v>Bldg IRN</v>
      </c>
      <c r="C6023" t="s">
        <v>41</v>
      </c>
      <c r="D6023" t="s">
        <v>3</v>
      </c>
      <c r="E6023" t="s">
        <v>80</v>
      </c>
      <c r="F6023" t="s">
        <v>81</v>
      </c>
      <c r="G6023" t="s">
        <v>82</v>
      </c>
      <c r="H6023" t="s">
        <v>83</v>
      </c>
      <c r="I6023" t="str">
        <f>"Trad IRN"</f>
        <v>Trad IRN</v>
      </c>
      <c r="J6023" t="s">
        <v>43</v>
      </c>
      <c r="K6023" t="s">
        <v>44</v>
      </c>
      <c r="L6023" t="s">
        <v>45</v>
      </c>
      <c r="M6023" t="s">
        <v>46</v>
      </c>
      <c r="N6023" t="str">
        <f t="shared" si="602"/>
        <v>08/18/2022</v>
      </c>
      <c r="O6023" t="str">
        <f t="shared" si="601"/>
        <v>12/31/2500</v>
      </c>
      <c r="P6023">
        <v>1</v>
      </c>
      <c r="Q6023">
        <v>1</v>
      </c>
      <c r="S6023">
        <v>0</v>
      </c>
      <c r="T6023">
        <v>1</v>
      </c>
      <c r="U6023">
        <v>0</v>
      </c>
      <c r="V6023" t="str">
        <f>"Trad IRN"</f>
        <v>Trad IRN</v>
      </c>
      <c r="W6023">
        <v>100</v>
      </c>
      <c r="X6023" t="s">
        <v>47</v>
      </c>
      <c r="Z6023" t="s">
        <v>47</v>
      </c>
      <c r="AB6023" t="str">
        <f>"06"</f>
        <v>06</v>
      </c>
      <c r="AC6023" t="s">
        <v>48</v>
      </c>
      <c r="AD6023" t="s">
        <v>49</v>
      </c>
      <c r="AE6023" t="s">
        <v>50</v>
      </c>
      <c r="AF6023">
        <v>0</v>
      </c>
      <c r="AG6023" t="s">
        <v>56</v>
      </c>
      <c r="AH6023" t="str">
        <f>"Trad IRN"</f>
        <v>Trad IRN</v>
      </c>
      <c r="AI6023" t="str">
        <f>"Bldg IRN"</f>
        <v>Bldg IRN</v>
      </c>
      <c r="AJ6023" t="s">
        <v>48</v>
      </c>
      <c r="AK6023" t="s">
        <v>48</v>
      </c>
      <c r="AL6023" t="s">
        <v>53</v>
      </c>
      <c r="AM6023">
        <v>1140.92</v>
      </c>
      <c r="AN6023">
        <v>1140.92</v>
      </c>
      <c r="AO6023">
        <v>15</v>
      </c>
    </row>
    <row r="6024" spans="1:41" x14ac:dyDescent="0.3">
      <c r="A6024" t="str">
        <f>"Trad IRN"</f>
        <v>Trad IRN</v>
      </c>
      <c r="B6024" t="str">
        <f>"Bldg IRN"</f>
        <v>Bldg IRN</v>
      </c>
      <c r="C6024" t="s">
        <v>41</v>
      </c>
      <c r="D6024" t="s">
        <v>3</v>
      </c>
      <c r="E6024" t="s">
        <v>80</v>
      </c>
      <c r="F6024" t="s">
        <v>81</v>
      </c>
      <c r="G6024" t="s">
        <v>82</v>
      </c>
      <c r="H6024" t="s">
        <v>83</v>
      </c>
      <c r="I6024" t="str">
        <f>"Trad IRN"</f>
        <v>Trad IRN</v>
      </c>
      <c r="J6024" t="s">
        <v>43</v>
      </c>
      <c r="K6024" t="s">
        <v>44</v>
      </c>
      <c r="L6024" t="s">
        <v>45</v>
      </c>
      <c r="M6024" t="s">
        <v>46</v>
      </c>
      <c r="N6024" t="str">
        <f t="shared" si="602"/>
        <v>08/18/2022</v>
      </c>
      <c r="O6024" t="str">
        <f t="shared" si="601"/>
        <v>12/31/2500</v>
      </c>
      <c r="P6024">
        <v>1</v>
      </c>
      <c r="Q6024">
        <v>1</v>
      </c>
      <c r="R6024">
        <v>1</v>
      </c>
      <c r="S6024">
        <v>0</v>
      </c>
      <c r="T6024">
        <v>1</v>
      </c>
      <c r="U6024">
        <v>0</v>
      </c>
      <c r="V6024" t="str">
        <f>"Trad IRN"</f>
        <v>Trad IRN</v>
      </c>
      <c r="W6024">
        <v>100</v>
      </c>
      <c r="X6024" t="s">
        <v>47</v>
      </c>
      <c r="Z6024" t="s">
        <v>47</v>
      </c>
      <c r="AB6024" t="str">
        <f>"06"</f>
        <v>06</v>
      </c>
      <c r="AC6024" t="str">
        <f>"10"</f>
        <v>10</v>
      </c>
      <c r="AD6024" t="str">
        <f>"2"</f>
        <v>2</v>
      </c>
      <c r="AE6024" t="s">
        <v>55</v>
      </c>
      <c r="AF6024">
        <v>0</v>
      </c>
      <c r="AG6024" t="s">
        <v>56</v>
      </c>
      <c r="AH6024" t="str">
        <f>"Trad IRN"</f>
        <v>Trad IRN</v>
      </c>
      <c r="AI6024" t="str">
        <f>"Bldg IRN"</f>
        <v>Bldg IRN</v>
      </c>
      <c r="AJ6024" t="s">
        <v>48</v>
      </c>
      <c r="AK6024" t="s">
        <v>48</v>
      </c>
      <c r="AL6024" t="s">
        <v>53</v>
      </c>
      <c r="AM6024">
        <v>1140.92</v>
      </c>
      <c r="AN6024">
        <v>1140.92</v>
      </c>
      <c r="AO6024">
        <v>15</v>
      </c>
    </row>
    <row r="6025" spans="1:41" x14ac:dyDescent="0.3">
      <c r="A6025" t="str">
        <f>"Trad IRN"</f>
        <v>Trad IRN</v>
      </c>
      <c r="B6025" t="str">
        <f>"Bldg IRN"</f>
        <v>Bldg IRN</v>
      </c>
      <c r="C6025" t="s">
        <v>41</v>
      </c>
      <c r="D6025" t="s">
        <v>3</v>
      </c>
      <c r="E6025" t="s">
        <v>80</v>
      </c>
      <c r="F6025" t="s">
        <v>81</v>
      </c>
      <c r="G6025" t="s">
        <v>82</v>
      </c>
      <c r="H6025" t="s">
        <v>83</v>
      </c>
      <c r="I6025" t="str">
        <f>"Trad IRN"</f>
        <v>Trad IRN</v>
      </c>
      <c r="J6025" t="s">
        <v>43</v>
      </c>
      <c r="K6025" t="s">
        <v>44</v>
      </c>
      <c r="L6025" t="s">
        <v>45</v>
      </c>
      <c r="M6025" t="s">
        <v>46</v>
      </c>
      <c r="N6025" t="str">
        <f t="shared" si="602"/>
        <v>08/18/2022</v>
      </c>
      <c r="O6025" t="str">
        <f t="shared" si="601"/>
        <v>12/31/2500</v>
      </c>
      <c r="P6025">
        <v>1</v>
      </c>
      <c r="Q6025">
        <v>1</v>
      </c>
      <c r="S6025">
        <v>1</v>
      </c>
      <c r="T6025">
        <v>1</v>
      </c>
      <c r="U6025">
        <v>0</v>
      </c>
      <c r="V6025" t="str">
        <f>"Trad IRN"</f>
        <v>Trad IRN</v>
      </c>
      <c r="W6025">
        <v>100</v>
      </c>
      <c r="X6025" t="s">
        <v>47</v>
      </c>
      <c r="Z6025" t="s">
        <v>47</v>
      </c>
      <c r="AB6025" t="str">
        <f>"06"</f>
        <v>06</v>
      </c>
      <c r="AC6025" t="s">
        <v>48</v>
      </c>
      <c r="AD6025" t="s">
        <v>49</v>
      </c>
      <c r="AE6025" t="s">
        <v>50</v>
      </c>
      <c r="AF6025">
        <v>0</v>
      </c>
      <c r="AG6025" t="s">
        <v>56</v>
      </c>
      <c r="AH6025" t="str">
        <f>"Trad IRN"</f>
        <v>Trad IRN</v>
      </c>
      <c r="AI6025" t="str">
        <f>"Bldg IRN"</f>
        <v>Bldg IRN</v>
      </c>
      <c r="AJ6025" t="s">
        <v>48</v>
      </c>
      <c r="AK6025" t="s">
        <v>48</v>
      </c>
      <c r="AL6025" t="s">
        <v>53</v>
      </c>
      <c r="AM6025">
        <v>1140.92</v>
      </c>
      <c r="AN6025">
        <v>1140.92</v>
      </c>
      <c r="AO6025">
        <v>15</v>
      </c>
    </row>
    <row r="6026" spans="1:41" x14ac:dyDescent="0.3">
      <c r="A6026" t="str">
        <f>"Trad IRN"</f>
        <v>Trad IRN</v>
      </c>
      <c r="B6026" t="str">
        <f>"Bldg IRN"</f>
        <v>Bldg IRN</v>
      </c>
      <c r="C6026" t="s">
        <v>41</v>
      </c>
      <c r="D6026" t="s">
        <v>3</v>
      </c>
      <c r="E6026" t="s">
        <v>80</v>
      </c>
      <c r="F6026" t="s">
        <v>81</v>
      </c>
      <c r="G6026" t="s">
        <v>82</v>
      </c>
      <c r="H6026" t="s">
        <v>83</v>
      </c>
      <c r="I6026" t="str">
        <f>"Trad IRN"</f>
        <v>Trad IRN</v>
      </c>
      <c r="J6026" t="s">
        <v>43</v>
      </c>
      <c r="K6026" t="s">
        <v>44</v>
      </c>
      <c r="L6026" t="s">
        <v>45</v>
      </c>
      <c r="M6026" t="s">
        <v>46</v>
      </c>
      <c r="N6026" t="str">
        <f t="shared" si="602"/>
        <v>08/18/2022</v>
      </c>
      <c r="O6026" t="str">
        <f t="shared" si="601"/>
        <v>12/31/2500</v>
      </c>
      <c r="P6026">
        <v>1</v>
      </c>
      <c r="Q6026">
        <v>1</v>
      </c>
      <c r="S6026">
        <v>1</v>
      </c>
      <c r="T6026">
        <v>1</v>
      </c>
      <c r="U6026">
        <v>0</v>
      </c>
      <c r="V6026" t="str">
        <f>"Trad IRN"</f>
        <v>Trad IRN</v>
      </c>
      <c r="W6026">
        <v>100</v>
      </c>
      <c r="X6026" t="s">
        <v>47</v>
      </c>
      <c r="Z6026" t="s">
        <v>47</v>
      </c>
      <c r="AB6026" t="str">
        <f>"06"</f>
        <v>06</v>
      </c>
      <c r="AC6026" t="s">
        <v>48</v>
      </c>
      <c r="AD6026" t="s">
        <v>49</v>
      </c>
      <c r="AE6026" t="s">
        <v>50</v>
      </c>
      <c r="AF6026">
        <v>0</v>
      </c>
      <c r="AG6026" t="s">
        <v>56</v>
      </c>
      <c r="AH6026" t="str">
        <f>"Trad IRN"</f>
        <v>Trad IRN</v>
      </c>
      <c r="AI6026" t="str">
        <f>"Bldg IRN"</f>
        <v>Bldg IRN</v>
      </c>
      <c r="AJ6026" t="s">
        <v>48</v>
      </c>
      <c r="AK6026" t="s">
        <v>48</v>
      </c>
      <c r="AL6026" t="s">
        <v>53</v>
      </c>
      <c r="AM6026">
        <v>1140.92</v>
      </c>
      <c r="AN6026">
        <v>1140.92</v>
      </c>
      <c r="AO6026">
        <v>15</v>
      </c>
    </row>
    <row r="6027" spans="1:41" x14ac:dyDescent="0.3">
      <c r="A6027" t="str">
        <f>"Trad IRN"</f>
        <v>Trad IRN</v>
      </c>
      <c r="B6027" t="str">
        <f>"Bldg IRN"</f>
        <v>Bldg IRN</v>
      </c>
      <c r="C6027" t="s">
        <v>41</v>
      </c>
      <c r="D6027" t="s">
        <v>3</v>
      </c>
      <c r="E6027" t="s">
        <v>80</v>
      </c>
      <c r="F6027" t="s">
        <v>81</v>
      </c>
      <c r="G6027" t="s">
        <v>82</v>
      </c>
      <c r="H6027" t="s">
        <v>83</v>
      </c>
      <c r="I6027" t="str">
        <f>"Trad IRN"</f>
        <v>Trad IRN</v>
      </c>
      <c r="J6027" t="s">
        <v>43</v>
      </c>
      <c r="K6027" t="s">
        <v>44</v>
      </c>
      <c r="L6027" t="s">
        <v>45</v>
      </c>
      <c r="M6027" t="s">
        <v>46</v>
      </c>
      <c r="N6027" t="str">
        <f t="shared" si="602"/>
        <v>08/18/2022</v>
      </c>
      <c r="O6027" t="str">
        <f t="shared" si="601"/>
        <v>12/31/2500</v>
      </c>
      <c r="P6027">
        <v>1</v>
      </c>
      <c r="Q6027">
        <v>1</v>
      </c>
      <c r="S6027">
        <v>0</v>
      </c>
      <c r="T6027">
        <v>1</v>
      </c>
      <c r="U6027">
        <v>0</v>
      </c>
      <c r="V6027" t="str">
        <f>"Trad IRN"</f>
        <v>Trad IRN</v>
      </c>
      <c r="W6027">
        <v>100</v>
      </c>
      <c r="X6027" t="s">
        <v>47</v>
      </c>
      <c r="Z6027" t="s">
        <v>47</v>
      </c>
      <c r="AB6027" t="str">
        <f>"07"</f>
        <v>07</v>
      </c>
      <c r="AC6027" t="s">
        <v>48</v>
      </c>
      <c r="AD6027" t="s">
        <v>49</v>
      </c>
      <c r="AE6027" t="s">
        <v>55</v>
      </c>
      <c r="AF6027">
        <v>0</v>
      </c>
      <c r="AG6027" t="s">
        <v>56</v>
      </c>
      <c r="AH6027" t="str">
        <f>"Trad IRN"</f>
        <v>Trad IRN</v>
      </c>
      <c r="AI6027" t="str">
        <f>"Bldg IRN"</f>
        <v>Bldg IRN</v>
      </c>
      <c r="AJ6027" t="s">
        <v>48</v>
      </c>
      <c r="AK6027" t="s">
        <v>48</v>
      </c>
      <c r="AL6027" t="s">
        <v>53</v>
      </c>
      <c r="AM6027">
        <v>1140.92</v>
      </c>
      <c r="AN6027">
        <v>1140.92</v>
      </c>
      <c r="AO6027">
        <v>15</v>
      </c>
    </row>
    <row r="6028" spans="1:41" x14ac:dyDescent="0.3">
      <c r="A6028" t="str">
        <f>"Trad IRN"</f>
        <v>Trad IRN</v>
      </c>
      <c r="B6028" t="str">
        <f>"Bldg IRN"</f>
        <v>Bldg IRN</v>
      </c>
      <c r="C6028" t="s">
        <v>41</v>
      </c>
      <c r="D6028" t="s">
        <v>3</v>
      </c>
      <c r="E6028" t="s">
        <v>80</v>
      </c>
      <c r="F6028" t="s">
        <v>81</v>
      </c>
      <c r="G6028" t="s">
        <v>82</v>
      </c>
      <c r="H6028" t="s">
        <v>83</v>
      </c>
      <c r="I6028" t="str">
        <f>"Trad IRN"</f>
        <v>Trad IRN</v>
      </c>
      <c r="J6028" t="s">
        <v>43</v>
      </c>
      <c r="K6028" t="s">
        <v>44</v>
      </c>
      <c r="L6028" t="s">
        <v>45</v>
      </c>
      <c r="M6028" t="s">
        <v>46</v>
      </c>
      <c r="N6028" t="str">
        <f t="shared" si="602"/>
        <v>08/18/2022</v>
      </c>
      <c r="O6028" t="str">
        <f t="shared" si="601"/>
        <v>12/31/2500</v>
      </c>
      <c r="P6028">
        <v>1</v>
      </c>
      <c r="Q6028">
        <v>1</v>
      </c>
      <c r="R6028">
        <v>1</v>
      </c>
      <c r="S6028">
        <v>0</v>
      </c>
      <c r="T6028">
        <v>1</v>
      </c>
      <c r="U6028">
        <v>0</v>
      </c>
      <c r="V6028" t="s">
        <v>84</v>
      </c>
      <c r="W6028">
        <v>100</v>
      </c>
      <c r="X6028" t="s">
        <v>47</v>
      </c>
      <c r="Z6028" t="s">
        <v>47</v>
      </c>
      <c r="AB6028" t="str">
        <f>"06"</f>
        <v>06</v>
      </c>
      <c r="AC6028" t="str">
        <f>"15"</f>
        <v>15</v>
      </c>
      <c r="AD6028" t="str">
        <f>"2"</f>
        <v>2</v>
      </c>
      <c r="AE6028" t="s">
        <v>55</v>
      </c>
      <c r="AF6028">
        <v>0</v>
      </c>
      <c r="AG6028" t="s">
        <v>56</v>
      </c>
      <c r="AH6028" t="str">
        <f>"Trad IRN"</f>
        <v>Trad IRN</v>
      </c>
      <c r="AI6028" t="str">
        <f>"Bldg IRN"</f>
        <v>Bldg IRN</v>
      </c>
      <c r="AJ6028" t="s">
        <v>48</v>
      </c>
      <c r="AK6028" t="s">
        <v>48</v>
      </c>
      <c r="AL6028" t="s">
        <v>53</v>
      </c>
      <c r="AM6028">
        <v>1140.92</v>
      </c>
      <c r="AN6028">
        <v>1140.92</v>
      </c>
      <c r="AO6028">
        <v>15</v>
      </c>
    </row>
    <row r="6029" spans="1:41" x14ac:dyDescent="0.3">
      <c r="A6029" t="str">
        <f>"Trad IRN"</f>
        <v>Trad IRN</v>
      </c>
      <c r="B6029" t="str">
        <f>"Bldg IRN"</f>
        <v>Bldg IRN</v>
      </c>
      <c r="C6029" t="s">
        <v>41</v>
      </c>
      <c r="D6029" t="s">
        <v>3</v>
      </c>
      <c r="E6029" t="s">
        <v>80</v>
      </c>
      <c r="F6029" t="s">
        <v>81</v>
      </c>
      <c r="G6029" t="s">
        <v>82</v>
      </c>
      <c r="H6029" t="s">
        <v>83</v>
      </c>
      <c r="I6029" t="str">
        <f>"Trad IRN"</f>
        <v>Trad IRN</v>
      </c>
      <c r="J6029" t="s">
        <v>43</v>
      </c>
      <c r="K6029" t="s">
        <v>44</v>
      </c>
      <c r="L6029" t="s">
        <v>45</v>
      </c>
      <c r="M6029" t="s">
        <v>46</v>
      </c>
      <c r="N6029" t="str">
        <f t="shared" si="602"/>
        <v>08/18/2022</v>
      </c>
      <c r="O6029" t="str">
        <f t="shared" si="601"/>
        <v>12/31/2500</v>
      </c>
      <c r="P6029">
        <v>1</v>
      </c>
      <c r="Q6029">
        <v>1</v>
      </c>
      <c r="S6029">
        <v>0</v>
      </c>
      <c r="T6029">
        <v>1</v>
      </c>
      <c r="U6029">
        <v>0</v>
      </c>
      <c r="V6029" t="str">
        <f>"Trad IRN"</f>
        <v>Trad IRN</v>
      </c>
      <c r="W6029">
        <v>100</v>
      </c>
      <c r="X6029" t="s">
        <v>47</v>
      </c>
      <c r="Z6029" t="s">
        <v>47</v>
      </c>
      <c r="AB6029" t="str">
        <f>"08"</f>
        <v>08</v>
      </c>
      <c r="AC6029" t="s">
        <v>48</v>
      </c>
      <c r="AD6029" t="s">
        <v>49</v>
      </c>
      <c r="AE6029" t="s">
        <v>50</v>
      </c>
      <c r="AF6029">
        <v>0</v>
      </c>
      <c r="AG6029" t="s">
        <v>56</v>
      </c>
      <c r="AH6029" t="str">
        <f>"Trad IRN"</f>
        <v>Trad IRN</v>
      </c>
      <c r="AI6029" t="str">
        <f>"Bldg IRN"</f>
        <v>Bldg IRN</v>
      </c>
      <c r="AJ6029" t="s">
        <v>48</v>
      </c>
      <c r="AK6029" t="s">
        <v>48</v>
      </c>
      <c r="AL6029" t="s">
        <v>53</v>
      </c>
      <c r="AM6029">
        <v>1140.92</v>
      </c>
      <c r="AN6029">
        <v>1140.92</v>
      </c>
      <c r="AO6029">
        <v>15</v>
      </c>
    </row>
    <row r="6030" spans="1:41" x14ac:dyDescent="0.3">
      <c r="A6030" t="str">
        <f>"Trad IRN"</f>
        <v>Trad IRN</v>
      </c>
      <c r="B6030" t="str">
        <f>"Bldg IRN"</f>
        <v>Bldg IRN</v>
      </c>
      <c r="C6030" t="s">
        <v>41</v>
      </c>
      <c r="D6030" t="s">
        <v>3</v>
      </c>
      <c r="E6030" t="s">
        <v>80</v>
      </c>
      <c r="F6030" t="s">
        <v>81</v>
      </c>
      <c r="G6030" t="s">
        <v>82</v>
      </c>
      <c r="H6030" t="s">
        <v>83</v>
      </c>
      <c r="I6030" t="str">
        <f>"Trad IRN"</f>
        <v>Trad IRN</v>
      </c>
      <c r="J6030" t="s">
        <v>43</v>
      </c>
      <c r="K6030" t="s">
        <v>44</v>
      </c>
      <c r="L6030" t="s">
        <v>45</v>
      </c>
      <c r="M6030" t="s">
        <v>46</v>
      </c>
      <c r="N6030" t="str">
        <f t="shared" si="602"/>
        <v>08/18/2022</v>
      </c>
      <c r="O6030" t="str">
        <f t="shared" si="601"/>
        <v>12/31/2500</v>
      </c>
      <c r="P6030">
        <v>1</v>
      </c>
      <c r="Q6030">
        <v>1</v>
      </c>
      <c r="S6030">
        <v>1</v>
      </c>
      <c r="T6030">
        <v>1</v>
      </c>
      <c r="U6030">
        <v>0</v>
      </c>
      <c r="V6030" t="str">
        <f>"Trad IRN"</f>
        <v>Trad IRN</v>
      </c>
      <c r="W6030">
        <v>100</v>
      </c>
      <c r="X6030" t="s">
        <v>47</v>
      </c>
      <c r="Z6030" t="s">
        <v>47</v>
      </c>
      <c r="AB6030" t="str">
        <f>"07"</f>
        <v>07</v>
      </c>
      <c r="AC6030" t="s">
        <v>48</v>
      </c>
      <c r="AD6030" t="s">
        <v>49</v>
      </c>
      <c r="AE6030" t="s">
        <v>50</v>
      </c>
      <c r="AF6030">
        <v>0</v>
      </c>
      <c r="AG6030" t="s">
        <v>56</v>
      </c>
      <c r="AH6030" t="str">
        <f>"Trad IRN"</f>
        <v>Trad IRN</v>
      </c>
      <c r="AI6030" t="str">
        <f>"Bldg IRN"</f>
        <v>Bldg IRN</v>
      </c>
      <c r="AJ6030" t="s">
        <v>48</v>
      </c>
      <c r="AK6030" t="s">
        <v>48</v>
      </c>
      <c r="AL6030" t="s">
        <v>53</v>
      </c>
      <c r="AM6030">
        <v>1140.92</v>
      </c>
      <c r="AN6030">
        <v>1140.92</v>
      </c>
      <c r="AO6030">
        <v>15</v>
      </c>
    </row>
    <row r="6031" spans="1:41" x14ac:dyDescent="0.3">
      <c r="A6031" t="str">
        <f>"Trad IRN"</f>
        <v>Trad IRN</v>
      </c>
      <c r="B6031" t="str">
        <f>"Bldg IRN"</f>
        <v>Bldg IRN</v>
      </c>
      <c r="C6031" t="s">
        <v>41</v>
      </c>
      <c r="D6031" t="s">
        <v>3</v>
      </c>
      <c r="E6031" t="s">
        <v>80</v>
      </c>
      <c r="F6031" t="s">
        <v>81</v>
      </c>
      <c r="G6031" t="s">
        <v>82</v>
      </c>
      <c r="H6031" t="s">
        <v>83</v>
      </c>
      <c r="I6031" t="str">
        <f>"Trad IRN"</f>
        <v>Trad IRN</v>
      </c>
      <c r="J6031" t="s">
        <v>43</v>
      </c>
      <c r="K6031" t="s">
        <v>44</v>
      </c>
      <c r="L6031" t="s">
        <v>45</v>
      </c>
      <c r="M6031" t="s">
        <v>46</v>
      </c>
      <c r="N6031" t="str">
        <f t="shared" si="602"/>
        <v>08/18/2022</v>
      </c>
      <c r="O6031" t="str">
        <f t="shared" si="601"/>
        <v>12/31/2500</v>
      </c>
      <c r="P6031">
        <v>1</v>
      </c>
      <c r="Q6031">
        <v>1</v>
      </c>
      <c r="R6031">
        <v>1</v>
      </c>
      <c r="S6031">
        <v>0</v>
      </c>
      <c r="T6031">
        <v>1</v>
      </c>
      <c r="U6031">
        <v>0</v>
      </c>
      <c r="V6031" t="s">
        <v>84</v>
      </c>
      <c r="W6031">
        <v>100</v>
      </c>
      <c r="X6031" t="s">
        <v>47</v>
      </c>
      <c r="Z6031" t="s">
        <v>47</v>
      </c>
      <c r="AB6031" t="str">
        <f>"07"</f>
        <v>07</v>
      </c>
      <c r="AC6031" t="str">
        <f>"01"</f>
        <v>01</v>
      </c>
      <c r="AD6031" t="str">
        <f>"5"</f>
        <v>5</v>
      </c>
      <c r="AE6031" t="s">
        <v>50</v>
      </c>
      <c r="AF6031">
        <v>0</v>
      </c>
      <c r="AG6031" t="s">
        <v>56</v>
      </c>
      <c r="AH6031" t="str">
        <f>"Trad IRN"</f>
        <v>Trad IRN</v>
      </c>
      <c r="AI6031" t="str">
        <f>"Bldg IRN"</f>
        <v>Bldg IRN</v>
      </c>
      <c r="AJ6031" t="s">
        <v>48</v>
      </c>
      <c r="AK6031" t="s">
        <v>48</v>
      </c>
      <c r="AL6031" t="s">
        <v>53</v>
      </c>
      <c r="AM6031">
        <v>1140.92</v>
      </c>
      <c r="AN6031">
        <v>1140.92</v>
      </c>
      <c r="AO6031">
        <v>15</v>
      </c>
    </row>
    <row r="6032" spans="1:41" x14ac:dyDescent="0.3">
      <c r="A6032" t="str">
        <f>"Trad IRN"</f>
        <v>Trad IRN</v>
      </c>
      <c r="B6032" t="str">
        <f>"Bldg IRN"</f>
        <v>Bldg IRN</v>
      </c>
      <c r="C6032" t="s">
        <v>41</v>
      </c>
      <c r="D6032" t="s">
        <v>3</v>
      </c>
      <c r="E6032" t="s">
        <v>80</v>
      </c>
      <c r="F6032" t="s">
        <v>81</v>
      </c>
      <c r="G6032" t="s">
        <v>82</v>
      </c>
      <c r="H6032" t="s">
        <v>83</v>
      </c>
      <c r="I6032" t="str">
        <f>"Trad IRN"</f>
        <v>Trad IRN</v>
      </c>
      <c r="J6032" t="s">
        <v>43</v>
      </c>
      <c r="K6032" t="s">
        <v>44</v>
      </c>
      <c r="L6032" t="s">
        <v>45</v>
      </c>
      <c r="M6032" t="s">
        <v>46</v>
      </c>
      <c r="N6032" t="str">
        <f t="shared" si="602"/>
        <v>08/18/2022</v>
      </c>
      <c r="O6032" t="str">
        <f t="shared" si="601"/>
        <v>12/31/2500</v>
      </c>
      <c r="P6032">
        <v>1</v>
      </c>
      <c r="Q6032">
        <v>1</v>
      </c>
      <c r="S6032">
        <v>1</v>
      </c>
      <c r="T6032">
        <v>1</v>
      </c>
      <c r="U6032">
        <v>0</v>
      </c>
      <c r="V6032" t="str">
        <f>"Trad IRN"</f>
        <v>Trad IRN</v>
      </c>
      <c r="W6032">
        <v>100</v>
      </c>
      <c r="X6032" t="s">
        <v>47</v>
      </c>
      <c r="Z6032" t="s">
        <v>47</v>
      </c>
      <c r="AB6032" t="str">
        <f>"08"</f>
        <v>08</v>
      </c>
      <c r="AC6032" t="s">
        <v>48</v>
      </c>
      <c r="AD6032" t="s">
        <v>49</v>
      </c>
      <c r="AE6032" t="s">
        <v>50</v>
      </c>
      <c r="AF6032">
        <v>0</v>
      </c>
      <c r="AG6032" t="s">
        <v>56</v>
      </c>
      <c r="AH6032" t="str">
        <f>"Trad IRN"</f>
        <v>Trad IRN</v>
      </c>
      <c r="AI6032" t="str">
        <f>"Bldg IRN"</f>
        <v>Bldg IRN</v>
      </c>
      <c r="AJ6032" t="s">
        <v>48</v>
      </c>
      <c r="AK6032" t="s">
        <v>48</v>
      </c>
      <c r="AL6032" t="s">
        <v>53</v>
      </c>
      <c r="AM6032">
        <v>1140.92</v>
      </c>
      <c r="AN6032">
        <v>1140.92</v>
      </c>
      <c r="AO6032">
        <v>15</v>
      </c>
    </row>
    <row r="6033" spans="1:41" x14ac:dyDescent="0.3">
      <c r="A6033" t="str">
        <f>"Trad IRN"</f>
        <v>Trad IRN</v>
      </c>
      <c r="B6033" t="str">
        <f>"Bldg IRN"</f>
        <v>Bldg IRN</v>
      </c>
      <c r="C6033" t="s">
        <v>41</v>
      </c>
      <c r="D6033" t="s">
        <v>3</v>
      </c>
      <c r="E6033" t="s">
        <v>80</v>
      </c>
      <c r="F6033" t="s">
        <v>81</v>
      </c>
      <c r="G6033" t="s">
        <v>82</v>
      </c>
      <c r="H6033" t="s">
        <v>83</v>
      </c>
      <c r="I6033" t="str">
        <f>"Trad IRN"</f>
        <v>Trad IRN</v>
      </c>
      <c r="J6033" t="s">
        <v>43</v>
      </c>
      <c r="K6033" t="s">
        <v>44</v>
      </c>
      <c r="L6033" t="s">
        <v>45</v>
      </c>
      <c r="M6033" t="s">
        <v>46</v>
      </c>
      <c r="N6033" t="str">
        <f t="shared" si="602"/>
        <v>08/18/2022</v>
      </c>
      <c r="O6033" t="str">
        <f t="shared" si="601"/>
        <v>12/31/2500</v>
      </c>
      <c r="P6033">
        <v>1</v>
      </c>
      <c r="Q6033">
        <v>1</v>
      </c>
      <c r="S6033">
        <v>0</v>
      </c>
      <c r="T6033">
        <v>1</v>
      </c>
      <c r="U6033">
        <v>0</v>
      </c>
      <c r="V6033" t="str">
        <f>"Trad IRN"</f>
        <v>Trad IRN</v>
      </c>
      <c r="W6033">
        <v>100</v>
      </c>
      <c r="X6033" t="s">
        <v>47</v>
      </c>
      <c r="Z6033" t="s">
        <v>47</v>
      </c>
      <c r="AB6033" t="str">
        <f>"06"</f>
        <v>06</v>
      </c>
      <c r="AC6033" t="s">
        <v>48</v>
      </c>
      <c r="AD6033" t="s">
        <v>49</v>
      </c>
      <c r="AE6033" t="s">
        <v>50</v>
      </c>
      <c r="AF6033">
        <v>0</v>
      </c>
      <c r="AG6033" t="s">
        <v>56</v>
      </c>
      <c r="AH6033" t="str">
        <f>"Trad IRN"</f>
        <v>Trad IRN</v>
      </c>
      <c r="AI6033" t="str">
        <f>"Bldg IRN"</f>
        <v>Bldg IRN</v>
      </c>
      <c r="AJ6033" t="s">
        <v>48</v>
      </c>
      <c r="AK6033" t="s">
        <v>48</v>
      </c>
      <c r="AL6033" t="s">
        <v>53</v>
      </c>
      <c r="AM6033">
        <v>1140.92</v>
      </c>
      <c r="AN6033">
        <v>1140.92</v>
      </c>
      <c r="AO6033">
        <v>15</v>
      </c>
    </row>
    <row r="6034" spans="1:41" x14ac:dyDescent="0.3">
      <c r="A6034" t="str">
        <f>"Trad IRN"</f>
        <v>Trad IRN</v>
      </c>
      <c r="B6034" t="str">
        <f>"Bldg IRN"</f>
        <v>Bldg IRN</v>
      </c>
      <c r="C6034" t="s">
        <v>41</v>
      </c>
      <c r="D6034" t="s">
        <v>3</v>
      </c>
      <c r="E6034" t="s">
        <v>80</v>
      </c>
      <c r="F6034" t="s">
        <v>81</v>
      </c>
      <c r="G6034" t="s">
        <v>82</v>
      </c>
      <c r="H6034" t="s">
        <v>83</v>
      </c>
      <c r="I6034" t="str">
        <f>"Trad IRN"</f>
        <v>Trad IRN</v>
      </c>
      <c r="J6034" t="s">
        <v>43</v>
      </c>
      <c r="K6034" t="s">
        <v>44</v>
      </c>
      <c r="L6034" t="s">
        <v>45</v>
      </c>
      <c r="M6034" t="s">
        <v>46</v>
      </c>
      <c r="N6034" t="str">
        <f t="shared" si="602"/>
        <v>08/18/2022</v>
      </c>
      <c r="O6034" t="str">
        <f t="shared" si="601"/>
        <v>12/31/2500</v>
      </c>
      <c r="P6034">
        <v>1</v>
      </c>
      <c r="Q6034">
        <v>1</v>
      </c>
      <c r="S6034">
        <v>1</v>
      </c>
      <c r="T6034">
        <v>1</v>
      </c>
      <c r="U6034">
        <v>0</v>
      </c>
      <c r="V6034" t="str">
        <f>"Trad IRN"</f>
        <v>Trad IRN</v>
      </c>
      <c r="W6034">
        <v>100</v>
      </c>
      <c r="X6034" t="s">
        <v>47</v>
      </c>
      <c r="Z6034" t="s">
        <v>47</v>
      </c>
      <c r="AB6034" t="str">
        <f>"08"</f>
        <v>08</v>
      </c>
      <c r="AC6034" t="s">
        <v>48</v>
      </c>
      <c r="AD6034" t="s">
        <v>49</v>
      </c>
      <c r="AE6034" t="s">
        <v>50</v>
      </c>
      <c r="AF6034">
        <v>0</v>
      </c>
      <c r="AG6034" t="s">
        <v>56</v>
      </c>
      <c r="AH6034" t="str">
        <f>"Trad IRN"</f>
        <v>Trad IRN</v>
      </c>
      <c r="AI6034" t="str">
        <f>"Bldg IRN"</f>
        <v>Bldg IRN</v>
      </c>
      <c r="AJ6034" t="s">
        <v>48</v>
      </c>
      <c r="AK6034" t="s">
        <v>48</v>
      </c>
      <c r="AL6034" t="s">
        <v>53</v>
      </c>
      <c r="AM6034">
        <v>1140.92</v>
      </c>
      <c r="AN6034">
        <v>1140.92</v>
      </c>
      <c r="AO6034">
        <v>15</v>
      </c>
    </row>
    <row r="6035" spans="1:41" x14ac:dyDescent="0.3">
      <c r="A6035" t="str">
        <f>"Trad IRN"</f>
        <v>Trad IRN</v>
      </c>
      <c r="B6035" t="str">
        <f>"Bldg IRN"</f>
        <v>Bldg IRN</v>
      </c>
      <c r="C6035" t="s">
        <v>41</v>
      </c>
      <c r="D6035" t="s">
        <v>3</v>
      </c>
      <c r="E6035" t="s">
        <v>80</v>
      </c>
      <c r="F6035" t="s">
        <v>81</v>
      </c>
      <c r="G6035" t="s">
        <v>82</v>
      </c>
      <c r="H6035" t="s">
        <v>83</v>
      </c>
      <c r="I6035" t="str">
        <f>"Trad IRN"</f>
        <v>Trad IRN</v>
      </c>
      <c r="J6035" t="s">
        <v>43</v>
      </c>
      <c r="K6035" t="s">
        <v>44</v>
      </c>
      <c r="L6035" t="s">
        <v>45</v>
      </c>
      <c r="M6035" t="s">
        <v>46</v>
      </c>
      <c r="N6035" t="str">
        <f t="shared" si="602"/>
        <v>08/18/2022</v>
      </c>
      <c r="O6035" t="str">
        <f t="shared" si="601"/>
        <v>12/31/2500</v>
      </c>
      <c r="P6035">
        <v>1</v>
      </c>
      <c r="Q6035">
        <v>1</v>
      </c>
      <c r="S6035">
        <v>0</v>
      </c>
      <c r="T6035">
        <v>1</v>
      </c>
      <c r="U6035">
        <v>0</v>
      </c>
      <c r="V6035" t="str">
        <f>"Trad IRN"</f>
        <v>Trad IRN</v>
      </c>
      <c r="W6035">
        <v>100</v>
      </c>
      <c r="X6035" t="s">
        <v>47</v>
      </c>
      <c r="Z6035" t="s">
        <v>47</v>
      </c>
      <c r="AB6035" t="str">
        <f>"06"</f>
        <v>06</v>
      </c>
      <c r="AC6035" t="s">
        <v>48</v>
      </c>
      <c r="AD6035" t="s">
        <v>49</v>
      </c>
      <c r="AE6035" t="s">
        <v>50</v>
      </c>
      <c r="AF6035">
        <v>0</v>
      </c>
      <c r="AG6035" t="s">
        <v>56</v>
      </c>
      <c r="AH6035" t="str">
        <f>"Trad IRN"</f>
        <v>Trad IRN</v>
      </c>
      <c r="AI6035" t="str">
        <f>"Bldg IRN"</f>
        <v>Bldg IRN</v>
      </c>
      <c r="AJ6035" t="s">
        <v>48</v>
      </c>
      <c r="AK6035" t="s">
        <v>48</v>
      </c>
      <c r="AL6035" t="s">
        <v>53</v>
      </c>
      <c r="AM6035">
        <v>1140.92</v>
      </c>
      <c r="AN6035">
        <v>1140.92</v>
      </c>
      <c r="AO6035">
        <v>15</v>
      </c>
    </row>
    <row r="6036" spans="1:41" x14ac:dyDescent="0.3">
      <c r="A6036" t="str">
        <f>"Trad IRN"</f>
        <v>Trad IRN</v>
      </c>
      <c r="B6036" t="str">
        <f>"Bldg IRN"</f>
        <v>Bldg IRN</v>
      </c>
      <c r="C6036" t="s">
        <v>41</v>
      </c>
      <c r="D6036" t="s">
        <v>3</v>
      </c>
      <c r="E6036" t="s">
        <v>80</v>
      </c>
      <c r="F6036" t="s">
        <v>81</v>
      </c>
      <c r="G6036" t="s">
        <v>82</v>
      </c>
      <c r="H6036" t="s">
        <v>83</v>
      </c>
      <c r="I6036" t="str">
        <f>"Trad IRN"</f>
        <v>Trad IRN</v>
      </c>
      <c r="J6036" t="s">
        <v>43</v>
      </c>
      <c r="K6036" t="s">
        <v>44</v>
      </c>
      <c r="L6036" t="s">
        <v>45</v>
      </c>
      <c r="M6036" t="s">
        <v>46</v>
      </c>
      <c r="N6036" t="str">
        <f t="shared" si="602"/>
        <v>08/18/2022</v>
      </c>
      <c r="O6036" t="str">
        <f t="shared" si="601"/>
        <v>12/31/2500</v>
      </c>
      <c r="P6036">
        <v>1</v>
      </c>
      <c r="Q6036">
        <v>1</v>
      </c>
      <c r="S6036">
        <v>1</v>
      </c>
      <c r="T6036">
        <v>1</v>
      </c>
      <c r="U6036">
        <v>0</v>
      </c>
      <c r="V6036" t="str">
        <f>"Trad IRN"</f>
        <v>Trad IRN</v>
      </c>
      <c r="W6036">
        <v>100</v>
      </c>
      <c r="X6036" t="s">
        <v>47</v>
      </c>
      <c r="Z6036" t="s">
        <v>47</v>
      </c>
      <c r="AB6036" t="str">
        <f>"08"</f>
        <v>08</v>
      </c>
      <c r="AC6036" t="s">
        <v>48</v>
      </c>
      <c r="AD6036" t="s">
        <v>49</v>
      </c>
      <c r="AE6036" t="s">
        <v>50</v>
      </c>
      <c r="AF6036">
        <v>0</v>
      </c>
      <c r="AG6036" t="s">
        <v>56</v>
      </c>
      <c r="AH6036" t="str">
        <f>"Trad IRN"</f>
        <v>Trad IRN</v>
      </c>
      <c r="AI6036" t="str">
        <f>"Bldg IRN"</f>
        <v>Bldg IRN</v>
      </c>
      <c r="AJ6036" t="s">
        <v>48</v>
      </c>
      <c r="AK6036" t="s">
        <v>48</v>
      </c>
      <c r="AL6036" t="s">
        <v>53</v>
      </c>
      <c r="AM6036">
        <v>1140.92</v>
      </c>
      <c r="AN6036">
        <v>1140.92</v>
      </c>
      <c r="AO6036">
        <v>15</v>
      </c>
    </row>
    <row r="6037" spans="1:41" x14ac:dyDescent="0.3">
      <c r="A6037" t="str">
        <f>"Trad IRN"</f>
        <v>Trad IRN</v>
      </c>
      <c r="B6037" t="str">
        <f>"Bldg IRN"</f>
        <v>Bldg IRN</v>
      </c>
      <c r="C6037" t="s">
        <v>41</v>
      </c>
      <c r="D6037" t="s">
        <v>3</v>
      </c>
      <c r="E6037" t="s">
        <v>80</v>
      </c>
      <c r="F6037" t="s">
        <v>81</v>
      </c>
      <c r="G6037" t="s">
        <v>82</v>
      </c>
      <c r="H6037" t="s">
        <v>83</v>
      </c>
      <c r="I6037" t="str">
        <f>"Trad IRN"</f>
        <v>Trad IRN</v>
      </c>
      <c r="J6037" t="s">
        <v>43</v>
      </c>
      <c r="K6037" t="s">
        <v>44</v>
      </c>
      <c r="L6037" t="s">
        <v>45</v>
      </c>
      <c r="M6037" t="s">
        <v>46</v>
      </c>
      <c r="N6037" t="str">
        <f t="shared" si="602"/>
        <v>08/18/2022</v>
      </c>
      <c r="O6037" t="str">
        <f t="shared" si="601"/>
        <v>12/31/2500</v>
      </c>
      <c r="P6037">
        <v>1</v>
      </c>
      <c r="Q6037">
        <v>1</v>
      </c>
      <c r="S6037">
        <v>0.83851600000000004</v>
      </c>
      <c r="T6037">
        <v>1</v>
      </c>
      <c r="U6037">
        <v>0</v>
      </c>
      <c r="V6037" t="str">
        <f>"Trad IRN"</f>
        <v>Trad IRN</v>
      </c>
      <c r="W6037">
        <v>100</v>
      </c>
      <c r="X6037" t="s">
        <v>47</v>
      </c>
      <c r="Z6037" t="s">
        <v>47</v>
      </c>
      <c r="AB6037" t="str">
        <f>"07"</f>
        <v>07</v>
      </c>
      <c r="AC6037" t="s">
        <v>48</v>
      </c>
      <c r="AD6037" t="s">
        <v>49</v>
      </c>
      <c r="AE6037" t="s">
        <v>50</v>
      </c>
      <c r="AF6037">
        <v>0</v>
      </c>
      <c r="AG6037" t="s">
        <v>56</v>
      </c>
      <c r="AH6037" t="str">
        <f>"Trad IRN"</f>
        <v>Trad IRN</v>
      </c>
      <c r="AI6037" t="str">
        <f>"Bldg IRN"</f>
        <v>Bldg IRN</v>
      </c>
      <c r="AJ6037" t="s">
        <v>48</v>
      </c>
      <c r="AK6037" t="s">
        <v>48</v>
      </c>
      <c r="AL6037" t="s">
        <v>53</v>
      </c>
      <c r="AM6037">
        <v>1140.92</v>
      </c>
      <c r="AN6037">
        <v>1140.92</v>
      </c>
      <c r="AO6037">
        <v>15</v>
      </c>
    </row>
    <row r="6038" spans="1:41" x14ac:dyDescent="0.3">
      <c r="A6038" t="str">
        <f>"Trad IRN"</f>
        <v>Trad IRN</v>
      </c>
      <c r="B6038" t="str">
        <f>"Bldg IRN"</f>
        <v>Bldg IRN</v>
      </c>
      <c r="C6038" t="s">
        <v>41</v>
      </c>
      <c r="D6038" t="s">
        <v>3</v>
      </c>
      <c r="E6038" t="s">
        <v>80</v>
      </c>
      <c r="F6038" t="s">
        <v>81</v>
      </c>
      <c r="G6038" t="s">
        <v>82</v>
      </c>
      <c r="H6038" t="s">
        <v>83</v>
      </c>
      <c r="I6038" t="str">
        <f>"Trad IRN"</f>
        <v>Trad IRN</v>
      </c>
      <c r="J6038" t="s">
        <v>43</v>
      </c>
      <c r="K6038" t="s">
        <v>44</v>
      </c>
      <c r="L6038" t="s">
        <v>45</v>
      </c>
      <c r="M6038" t="s">
        <v>46</v>
      </c>
      <c r="N6038" t="str">
        <f t="shared" si="602"/>
        <v>08/18/2022</v>
      </c>
      <c r="O6038" t="str">
        <f t="shared" si="601"/>
        <v>12/31/2500</v>
      </c>
      <c r="P6038">
        <v>1</v>
      </c>
      <c r="Q6038">
        <v>1</v>
      </c>
      <c r="S6038">
        <v>0</v>
      </c>
      <c r="T6038">
        <v>1</v>
      </c>
      <c r="U6038">
        <v>0</v>
      </c>
      <c r="V6038" t="str">
        <f>"Trad IRN"</f>
        <v>Trad IRN</v>
      </c>
      <c r="W6038">
        <v>100</v>
      </c>
      <c r="X6038" t="s">
        <v>47</v>
      </c>
      <c r="Z6038" t="s">
        <v>47</v>
      </c>
      <c r="AB6038" t="str">
        <f>"08"</f>
        <v>08</v>
      </c>
      <c r="AC6038" t="s">
        <v>48</v>
      </c>
      <c r="AD6038" t="s">
        <v>49</v>
      </c>
      <c r="AE6038" t="s">
        <v>55</v>
      </c>
      <c r="AF6038">
        <v>0</v>
      </c>
      <c r="AG6038" t="s">
        <v>56</v>
      </c>
      <c r="AH6038" t="str">
        <f>"Trad IRN"</f>
        <v>Trad IRN</v>
      </c>
      <c r="AI6038" t="str">
        <f>"Bldg IRN"</f>
        <v>Bldg IRN</v>
      </c>
      <c r="AJ6038" t="s">
        <v>48</v>
      </c>
      <c r="AK6038" t="s">
        <v>48</v>
      </c>
      <c r="AL6038" t="s">
        <v>53</v>
      </c>
      <c r="AM6038">
        <v>1140.92</v>
      </c>
      <c r="AN6038">
        <v>1140.92</v>
      </c>
      <c r="AO6038">
        <v>15</v>
      </c>
    </row>
    <row r="6039" spans="1:41" x14ac:dyDescent="0.3">
      <c r="A6039" t="str">
        <f>"Trad IRN"</f>
        <v>Trad IRN</v>
      </c>
      <c r="B6039" t="str">
        <f>"Bldg IRN"</f>
        <v>Bldg IRN</v>
      </c>
      <c r="C6039" t="s">
        <v>41</v>
      </c>
      <c r="D6039" t="s">
        <v>3</v>
      </c>
      <c r="E6039" t="s">
        <v>80</v>
      </c>
      <c r="F6039" t="s">
        <v>81</v>
      </c>
      <c r="G6039" t="s">
        <v>82</v>
      </c>
      <c r="H6039" t="s">
        <v>83</v>
      </c>
      <c r="I6039" t="str">
        <f>"Trad IRN"</f>
        <v>Trad IRN</v>
      </c>
      <c r="J6039" t="s">
        <v>43</v>
      </c>
      <c r="K6039" t="s">
        <v>44</v>
      </c>
      <c r="L6039" t="s">
        <v>45</v>
      </c>
      <c r="M6039" t="s">
        <v>46</v>
      </c>
      <c r="N6039" t="str">
        <f>"01/04/2023"</f>
        <v>01/04/2023</v>
      </c>
      <c r="O6039" t="str">
        <f t="shared" si="601"/>
        <v>12/31/2500</v>
      </c>
      <c r="P6039">
        <v>0.45100099999999999</v>
      </c>
      <c r="Q6039">
        <v>0.45100099999999999</v>
      </c>
      <c r="R6039">
        <v>0.45100099999999999</v>
      </c>
      <c r="S6039">
        <v>0</v>
      </c>
      <c r="T6039">
        <v>0.45100099999999999</v>
      </c>
      <c r="U6039">
        <v>0</v>
      </c>
      <c r="V6039" t="s">
        <v>84</v>
      </c>
      <c r="W6039">
        <v>85</v>
      </c>
      <c r="X6039" t="s">
        <v>47</v>
      </c>
      <c r="Z6039" t="s">
        <v>47</v>
      </c>
      <c r="AB6039" t="str">
        <f>"08"</f>
        <v>08</v>
      </c>
      <c r="AC6039" t="str">
        <f>"15"</f>
        <v>15</v>
      </c>
      <c r="AD6039" t="str">
        <f>"2"</f>
        <v>2</v>
      </c>
      <c r="AE6039" t="s">
        <v>50</v>
      </c>
      <c r="AF6039">
        <v>0</v>
      </c>
      <c r="AG6039" t="s">
        <v>56</v>
      </c>
      <c r="AH6039" t="str">
        <f>"Trad IRN"</f>
        <v>Trad IRN</v>
      </c>
      <c r="AI6039" t="str">
        <f>"Bldg IRN"</f>
        <v>Bldg IRN</v>
      </c>
      <c r="AJ6039" t="s">
        <v>48</v>
      </c>
      <c r="AK6039" t="s">
        <v>48</v>
      </c>
      <c r="AL6039" t="s">
        <v>53</v>
      </c>
      <c r="AM6039">
        <v>514.55999999999995</v>
      </c>
      <c r="AN6039">
        <v>1140.92</v>
      </c>
      <c r="AO6039">
        <v>15</v>
      </c>
    </row>
    <row r="6040" spans="1:41" x14ac:dyDescent="0.3">
      <c r="A6040" t="str">
        <f>"Trad IRN"</f>
        <v>Trad IRN</v>
      </c>
      <c r="B6040" t="str">
        <f>"Bldg IRN"</f>
        <v>Bldg IRN</v>
      </c>
      <c r="C6040" t="s">
        <v>41</v>
      </c>
      <c r="D6040" t="s">
        <v>3</v>
      </c>
      <c r="E6040" t="s">
        <v>80</v>
      </c>
      <c r="F6040" t="s">
        <v>81</v>
      </c>
      <c r="G6040" t="s">
        <v>82</v>
      </c>
      <c r="H6040" t="s">
        <v>83</v>
      </c>
      <c r="I6040" t="s">
        <v>8</v>
      </c>
      <c r="J6040" t="s">
        <v>43</v>
      </c>
      <c r="K6040" t="s">
        <v>44</v>
      </c>
      <c r="L6040" t="s">
        <v>45</v>
      </c>
      <c r="M6040" t="s">
        <v>65</v>
      </c>
      <c r="N6040" t="str">
        <f>"01/04/2023"</f>
        <v>01/04/2023</v>
      </c>
      <c r="O6040" t="str">
        <f t="shared" si="601"/>
        <v>12/31/2500</v>
      </c>
      <c r="P6040">
        <v>7.9585000000000003E-2</v>
      </c>
      <c r="Q6040">
        <v>7.9585000000000003E-2</v>
      </c>
      <c r="R6040">
        <v>7.9585000000000003E-2</v>
      </c>
      <c r="S6040">
        <v>0</v>
      </c>
      <c r="T6040">
        <v>5.1806999999999999E-2</v>
      </c>
      <c r="U6040">
        <v>2.7778000000000001E-2</v>
      </c>
      <c r="V6040" t="s">
        <v>84</v>
      </c>
      <c r="W6040">
        <v>15</v>
      </c>
      <c r="X6040" t="s">
        <v>47</v>
      </c>
      <c r="Z6040" t="s">
        <v>47</v>
      </c>
      <c r="AB6040" t="str">
        <f>"08"</f>
        <v>08</v>
      </c>
      <c r="AC6040" t="str">
        <f>"15"</f>
        <v>15</v>
      </c>
      <c r="AD6040" t="str">
        <f>"2"</f>
        <v>2</v>
      </c>
      <c r="AE6040" t="s">
        <v>50</v>
      </c>
      <c r="AF6040">
        <v>0</v>
      </c>
      <c r="AG6040" t="s">
        <v>51</v>
      </c>
      <c r="AH6040" t="str">
        <f>"Trad IRN"</f>
        <v>Trad IRN</v>
      </c>
      <c r="AI6040" t="str">
        <f>"Bldg IRN"</f>
        <v>Bldg IRN</v>
      </c>
      <c r="AJ6040" t="s">
        <v>48</v>
      </c>
      <c r="AK6040" t="s">
        <v>48</v>
      </c>
      <c r="AL6040" t="s">
        <v>53</v>
      </c>
      <c r="AM6040">
        <v>90.11</v>
      </c>
      <c r="AN6040">
        <v>1132.3</v>
      </c>
      <c r="AO6040">
        <v>15</v>
      </c>
    </row>
    <row r="6041" spans="1:41" x14ac:dyDescent="0.3">
      <c r="A6041" t="str">
        <f>"Trad IRN"</f>
        <v>Trad IRN</v>
      </c>
      <c r="B6041" t="str">
        <f>"Bldg IRN"</f>
        <v>Bldg IRN</v>
      </c>
      <c r="C6041" t="s">
        <v>41</v>
      </c>
      <c r="D6041" t="s">
        <v>3</v>
      </c>
      <c r="E6041" t="s">
        <v>80</v>
      </c>
      <c r="F6041" t="s">
        <v>81</v>
      </c>
      <c r="G6041" t="s">
        <v>82</v>
      </c>
      <c r="H6041" t="s">
        <v>83</v>
      </c>
      <c r="I6041" t="str">
        <f>"Trad IRN"</f>
        <v>Trad IRN</v>
      </c>
      <c r="J6041" t="s">
        <v>43</v>
      </c>
      <c r="K6041" t="s">
        <v>44</v>
      </c>
      <c r="L6041" t="s">
        <v>45</v>
      </c>
      <c r="M6041" t="s">
        <v>46</v>
      </c>
      <c r="N6041" t="str">
        <f t="shared" ref="N6041:N6048" si="603">"08/18/2022"</f>
        <v>08/18/2022</v>
      </c>
      <c r="O6041" t="str">
        <f>"01/03/2023"</f>
        <v>01/03/2023</v>
      </c>
      <c r="P6041">
        <v>0.46941100000000002</v>
      </c>
      <c r="Q6041">
        <v>0.46941100000000002</v>
      </c>
      <c r="R6041">
        <v>0.46941100000000002</v>
      </c>
      <c r="S6041">
        <v>0</v>
      </c>
      <c r="T6041">
        <v>0.46941100000000002</v>
      </c>
      <c r="U6041">
        <v>0</v>
      </c>
      <c r="V6041" t="s">
        <v>84</v>
      </c>
      <c r="W6041">
        <v>100</v>
      </c>
      <c r="X6041" t="s">
        <v>47</v>
      </c>
      <c r="Z6041" t="s">
        <v>47</v>
      </c>
      <c r="AB6041" t="str">
        <f>"08"</f>
        <v>08</v>
      </c>
      <c r="AC6041" t="str">
        <f>"15"</f>
        <v>15</v>
      </c>
      <c r="AD6041" t="str">
        <f>"2"</f>
        <v>2</v>
      </c>
      <c r="AE6041" t="s">
        <v>50</v>
      </c>
      <c r="AF6041">
        <v>0</v>
      </c>
      <c r="AG6041" t="s">
        <v>56</v>
      </c>
      <c r="AH6041" t="str">
        <f>"Trad IRN"</f>
        <v>Trad IRN</v>
      </c>
      <c r="AI6041" t="str">
        <f>"Bldg IRN"</f>
        <v>Bldg IRN</v>
      </c>
      <c r="AJ6041" t="s">
        <v>48</v>
      </c>
      <c r="AK6041" t="s">
        <v>48</v>
      </c>
      <c r="AL6041" t="s">
        <v>53</v>
      </c>
      <c r="AM6041">
        <v>535.55999999999995</v>
      </c>
      <c r="AN6041">
        <v>1140.92</v>
      </c>
      <c r="AO6041">
        <v>15</v>
      </c>
    </row>
    <row r="6042" spans="1:41" x14ac:dyDescent="0.3">
      <c r="A6042" t="str">
        <f>"Trad IRN"</f>
        <v>Trad IRN</v>
      </c>
      <c r="B6042" t="str">
        <f>"Bldg IRN"</f>
        <v>Bldg IRN</v>
      </c>
      <c r="C6042" t="s">
        <v>41</v>
      </c>
      <c r="D6042" t="s">
        <v>3</v>
      </c>
      <c r="E6042" t="s">
        <v>80</v>
      </c>
      <c r="F6042" t="s">
        <v>81</v>
      </c>
      <c r="G6042" t="s">
        <v>82</v>
      </c>
      <c r="H6042" t="s">
        <v>83</v>
      </c>
      <c r="I6042" t="str">
        <f>"Trad IRN"</f>
        <v>Trad IRN</v>
      </c>
      <c r="J6042" t="s">
        <v>43</v>
      </c>
      <c r="K6042" t="s">
        <v>44</v>
      </c>
      <c r="L6042" t="s">
        <v>45</v>
      </c>
      <c r="M6042" t="s">
        <v>46</v>
      </c>
      <c r="N6042" t="str">
        <f t="shared" si="603"/>
        <v>08/18/2022</v>
      </c>
      <c r="O6042" t="str">
        <f t="shared" ref="O6042:O6048" si="604">"12/31/2500"</f>
        <v>12/31/2500</v>
      </c>
      <c r="P6042">
        <v>1</v>
      </c>
      <c r="Q6042">
        <v>1</v>
      </c>
      <c r="R6042">
        <v>1</v>
      </c>
      <c r="S6042">
        <v>0</v>
      </c>
      <c r="T6042">
        <v>1</v>
      </c>
      <c r="U6042">
        <v>0</v>
      </c>
      <c r="V6042" t="str">
        <f>"Trad IRN"</f>
        <v>Trad IRN</v>
      </c>
      <c r="W6042">
        <v>100</v>
      </c>
      <c r="X6042" t="s">
        <v>47</v>
      </c>
      <c r="Z6042" t="s">
        <v>47</v>
      </c>
      <c r="AB6042" t="str">
        <f>"07"</f>
        <v>07</v>
      </c>
      <c r="AC6042" t="str">
        <f>"15"</f>
        <v>15</v>
      </c>
      <c r="AD6042" t="str">
        <f>"2"</f>
        <v>2</v>
      </c>
      <c r="AE6042" t="s">
        <v>50</v>
      </c>
      <c r="AF6042">
        <v>0</v>
      </c>
      <c r="AG6042" t="s">
        <v>56</v>
      </c>
      <c r="AH6042" t="str">
        <f>"Trad IRN"</f>
        <v>Trad IRN</v>
      </c>
      <c r="AI6042" t="str">
        <f>"Bldg IRN"</f>
        <v>Bldg IRN</v>
      </c>
      <c r="AJ6042" t="s">
        <v>48</v>
      </c>
      <c r="AK6042" t="s">
        <v>48</v>
      </c>
      <c r="AL6042" t="s">
        <v>53</v>
      </c>
      <c r="AM6042">
        <v>1140.92</v>
      </c>
      <c r="AN6042">
        <v>1140.92</v>
      </c>
      <c r="AO6042">
        <v>15</v>
      </c>
    </row>
    <row r="6043" spans="1:41" x14ac:dyDescent="0.3">
      <c r="A6043" t="str">
        <f>"Trad IRN"</f>
        <v>Trad IRN</v>
      </c>
      <c r="B6043" t="str">
        <f>"Bldg IRN"</f>
        <v>Bldg IRN</v>
      </c>
      <c r="C6043" t="s">
        <v>41</v>
      </c>
      <c r="D6043" t="s">
        <v>3</v>
      </c>
      <c r="E6043" t="s">
        <v>80</v>
      </c>
      <c r="F6043" t="s">
        <v>81</v>
      </c>
      <c r="G6043" t="s">
        <v>82</v>
      </c>
      <c r="H6043" t="s">
        <v>83</v>
      </c>
      <c r="I6043" t="str">
        <f>"Trad IRN"</f>
        <v>Trad IRN</v>
      </c>
      <c r="J6043" t="s">
        <v>43</v>
      </c>
      <c r="K6043" t="s">
        <v>44</v>
      </c>
      <c r="L6043" t="s">
        <v>45</v>
      </c>
      <c r="M6043" t="s">
        <v>46</v>
      </c>
      <c r="N6043" t="str">
        <f t="shared" si="603"/>
        <v>08/18/2022</v>
      </c>
      <c r="O6043" t="str">
        <f t="shared" si="604"/>
        <v>12/31/2500</v>
      </c>
      <c r="P6043">
        <v>1</v>
      </c>
      <c r="Q6043">
        <v>1</v>
      </c>
      <c r="S6043">
        <v>1</v>
      </c>
      <c r="T6043">
        <v>1</v>
      </c>
      <c r="U6043">
        <v>0</v>
      </c>
      <c r="V6043" t="str">
        <f>"Trad IRN"</f>
        <v>Trad IRN</v>
      </c>
      <c r="W6043">
        <v>100</v>
      </c>
      <c r="X6043" t="s">
        <v>47</v>
      </c>
      <c r="Z6043" t="s">
        <v>47</v>
      </c>
      <c r="AB6043" t="str">
        <f>"08"</f>
        <v>08</v>
      </c>
      <c r="AC6043" t="s">
        <v>48</v>
      </c>
      <c r="AD6043" t="s">
        <v>49</v>
      </c>
      <c r="AE6043" t="s">
        <v>50</v>
      </c>
      <c r="AF6043">
        <v>0</v>
      </c>
      <c r="AG6043" t="s">
        <v>56</v>
      </c>
      <c r="AH6043" t="str">
        <f>"Trad IRN"</f>
        <v>Trad IRN</v>
      </c>
      <c r="AI6043" t="str">
        <f>"Bldg IRN"</f>
        <v>Bldg IRN</v>
      </c>
      <c r="AJ6043" t="s">
        <v>48</v>
      </c>
      <c r="AK6043" t="s">
        <v>48</v>
      </c>
      <c r="AL6043" t="s">
        <v>53</v>
      </c>
      <c r="AM6043">
        <v>1140.92</v>
      </c>
      <c r="AN6043">
        <v>1140.92</v>
      </c>
      <c r="AO6043">
        <v>15</v>
      </c>
    </row>
    <row r="6044" spans="1:41" x14ac:dyDescent="0.3">
      <c r="A6044" t="str">
        <f>"Trad IRN"</f>
        <v>Trad IRN</v>
      </c>
      <c r="B6044" t="str">
        <f>"Bldg IRN"</f>
        <v>Bldg IRN</v>
      </c>
      <c r="C6044" t="s">
        <v>41</v>
      </c>
      <c r="D6044" t="s">
        <v>3</v>
      </c>
      <c r="E6044" t="s">
        <v>80</v>
      </c>
      <c r="F6044" t="s">
        <v>81</v>
      </c>
      <c r="G6044" t="s">
        <v>82</v>
      </c>
      <c r="H6044" t="s">
        <v>83</v>
      </c>
      <c r="I6044" t="str">
        <f>"Trad IRN"</f>
        <v>Trad IRN</v>
      </c>
      <c r="J6044" t="s">
        <v>43</v>
      </c>
      <c r="K6044" t="s">
        <v>44</v>
      </c>
      <c r="L6044" t="s">
        <v>45</v>
      </c>
      <c r="M6044" t="s">
        <v>46</v>
      </c>
      <c r="N6044" t="str">
        <f t="shared" si="603"/>
        <v>08/18/2022</v>
      </c>
      <c r="O6044" t="str">
        <f t="shared" si="604"/>
        <v>12/31/2500</v>
      </c>
      <c r="P6044">
        <v>1</v>
      </c>
      <c r="Q6044">
        <v>1</v>
      </c>
      <c r="S6044">
        <v>0</v>
      </c>
      <c r="T6044">
        <v>1</v>
      </c>
      <c r="U6044">
        <v>0</v>
      </c>
      <c r="V6044" t="str">
        <f>"Trad IRN"</f>
        <v>Trad IRN</v>
      </c>
      <c r="W6044">
        <v>100</v>
      </c>
      <c r="X6044" t="s">
        <v>47</v>
      </c>
      <c r="Z6044" t="s">
        <v>47</v>
      </c>
      <c r="AB6044" t="str">
        <f>"06"</f>
        <v>06</v>
      </c>
      <c r="AC6044" t="s">
        <v>48</v>
      </c>
      <c r="AD6044" t="s">
        <v>49</v>
      </c>
      <c r="AE6044" t="s">
        <v>50</v>
      </c>
      <c r="AF6044">
        <v>0</v>
      </c>
      <c r="AG6044" t="s">
        <v>56</v>
      </c>
      <c r="AH6044" t="str">
        <f>"Trad IRN"</f>
        <v>Trad IRN</v>
      </c>
      <c r="AI6044" t="str">
        <f>"Bldg IRN"</f>
        <v>Bldg IRN</v>
      </c>
      <c r="AJ6044" t="s">
        <v>48</v>
      </c>
      <c r="AK6044" t="s">
        <v>48</v>
      </c>
      <c r="AL6044" t="s">
        <v>53</v>
      </c>
      <c r="AM6044">
        <v>1140.92</v>
      </c>
      <c r="AN6044">
        <v>1140.92</v>
      </c>
      <c r="AO6044">
        <v>15</v>
      </c>
    </row>
    <row r="6045" spans="1:41" x14ac:dyDescent="0.3">
      <c r="A6045" t="str">
        <f>"Trad IRN"</f>
        <v>Trad IRN</v>
      </c>
      <c r="B6045" t="str">
        <f>"Bldg IRN"</f>
        <v>Bldg IRN</v>
      </c>
      <c r="C6045" t="s">
        <v>41</v>
      </c>
      <c r="D6045" t="s">
        <v>3</v>
      </c>
      <c r="E6045" t="s">
        <v>80</v>
      </c>
      <c r="F6045" t="s">
        <v>81</v>
      </c>
      <c r="G6045" t="s">
        <v>82</v>
      </c>
      <c r="H6045" t="s">
        <v>83</v>
      </c>
      <c r="I6045" t="str">
        <f>"Trad IRN"</f>
        <v>Trad IRN</v>
      </c>
      <c r="J6045" t="s">
        <v>43</v>
      </c>
      <c r="K6045" t="s">
        <v>44</v>
      </c>
      <c r="L6045" t="s">
        <v>45</v>
      </c>
      <c r="M6045" t="s">
        <v>46</v>
      </c>
      <c r="N6045" t="str">
        <f t="shared" si="603"/>
        <v>08/18/2022</v>
      </c>
      <c r="O6045" t="str">
        <f t="shared" si="604"/>
        <v>12/31/2500</v>
      </c>
      <c r="P6045">
        <v>1</v>
      </c>
      <c r="Q6045">
        <v>1</v>
      </c>
      <c r="R6045">
        <v>1</v>
      </c>
      <c r="S6045">
        <v>0</v>
      </c>
      <c r="T6045">
        <v>1</v>
      </c>
      <c r="U6045">
        <v>0</v>
      </c>
      <c r="V6045" t="str">
        <f>"Trad IRN"</f>
        <v>Trad IRN</v>
      </c>
      <c r="W6045">
        <v>100</v>
      </c>
      <c r="X6045" t="s">
        <v>47</v>
      </c>
      <c r="Z6045" t="s">
        <v>47</v>
      </c>
      <c r="AB6045" t="str">
        <f>"07"</f>
        <v>07</v>
      </c>
      <c r="AC6045" t="str">
        <f>"15"</f>
        <v>15</v>
      </c>
      <c r="AD6045" t="str">
        <f>"2"</f>
        <v>2</v>
      </c>
      <c r="AE6045" t="s">
        <v>55</v>
      </c>
      <c r="AF6045">
        <v>0</v>
      </c>
      <c r="AG6045" t="s">
        <v>56</v>
      </c>
      <c r="AH6045" t="str">
        <f>"Trad IRN"</f>
        <v>Trad IRN</v>
      </c>
      <c r="AI6045" t="str">
        <f>"Bldg IRN"</f>
        <v>Bldg IRN</v>
      </c>
      <c r="AJ6045" t="s">
        <v>48</v>
      </c>
      <c r="AK6045" t="s">
        <v>48</v>
      </c>
      <c r="AL6045" t="s">
        <v>53</v>
      </c>
      <c r="AM6045">
        <v>1140.92</v>
      </c>
      <c r="AN6045">
        <v>1140.92</v>
      </c>
      <c r="AO6045">
        <v>15</v>
      </c>
    </row>
    <row r="6046" spans="1:41" x14ac:dyDescent="0.3">
      <c r="A6046" t="str">
        <f>"Trad IRN"</f>
        <v>Trad IRN</v>
      </c>
      <c r="B6046" t="str">
        <f>"Bldg IRN"</f>
        <v>Bldg IRN</v>
      </c>
      <c r="C6046" t="s">
        <v>41</v>
      </c>
      <c r="D6046" t="s">
        <v>3</v>
      </c>
      <c r="E6046" t="s">
        <v>80</v>
      </c>
      <c r="F6046" t="s">
        <v>81</v>
      </c>
      <c r="G6046" t="s">
        <v>82</v>
      </c>
      <c r="H6046" t="s">
        <v>83</v>
      </c>
      <c r="I6046" t="str">
        <f>"Trad IRN"</f>
        <v>Trad IRN</v>
      </c>
      <c r="J6046" t="s">
        <v>43</v>
      </c>
      <c r="K6046" t="s">
        <v>44</v>
      </c>
      <c r="L6046" t="s">
        <v>45</v>
      </c>
      <c r="M6046" t="s">
        <v>46</v>
      </c>
      <c r="N6046" t="str">
        <f t="shared" si="603"/>
        <v>08/18/2022</v>
      </c>
      <c r="O6046" t="str">
        <f t="shared" si="604"/>
        <v>12/31/2500</v>
      </c>
      <c r="P6046">
        <v>1</v>
      </c>
      <c r="Q6046">
        <v>1</v>
      </c>
      <c r="S6046">
        <v>0.83851600000000004</v>
      </c>
      <c r="T6046">
        <v>1</v>
      </c>
      <c r="U6046">
        <v>0</v>
      </c>
      <c r="V6046" t="str">
        <f>"Trad IRN"</f>
        <v>Trad IRN</v>
      </c>
      <c r="W6046">
        <v>100</v>
      </c>
      <c r="X6046" t="s">
        <v>47</v>
      </c>
      <c r="Z6046" t="s">
        <v>47</v>
      </c>
      <c r="AB6046" t="str">
        <f>"06"</f>
        <v>06</v>
      </c>
      <c r="AC6046" t="s">
        <v>48</v>
      </c>
      <c r="AD6046" t="s">
        <v>49</v>
      </c>
      <c r="AE6046" t="s">
        <v>50</v>
      </c>
      <c r="AF6046">
        <v>0</v>
      </c>
      <c r="AG6046" t="s">
        <v>56</v>
      </c>
      <c r="AH6046" t="str">
        <f>"Trad IRN"</f>
        <v>Trad IRN</v>
      </c>
      <c r="AI6046" t="str">
        <f>"Bldg IRN"</f>
        <v>Bldg IRN</v>
      </c>
      <c r="AJ6046" t="s">
        <v>48</v>
      </c>
      <c r="AK6046" t="s">
        <v>48</v>
      </c>
      <c r="AL6046" t="s">
        <v>53</v>
      </c>
      <c r="AM6046">
        <v>1140.92</v>
      </c>
      <c r="AN6046">
        <v>1140.92</v>
      </c>
      <c r="AO6046">
        <v>15</v>
      </c>
    </row>
    <row r="6047" spans="1:41" x14ac:dyDescent="0.3">
      <c r="A6047" t="str">
        <f>"Trad IRN"</f>
        <v>Trad IRN</v>
      </c>
      <c r="B6047" t="str">
        <f>"Bldg IRN"</f>
        <v>Bldg IRN</v>
      </c>
      <c r="C6047" t="s">
        <v>41</v>
      </c>
      <c r="D6047" t="s">
        <v>3</v>
      </c>
      <c r="E6047" t="s">
        <v>80</v>
      </c>
      <c r="F6047" t="s">
        <v>81</v>
      </c>
      <c r="G6047" t="s">
        <v>82</v>
      </c>
      <c r="H6047" t="s">
        <v>83</v>
      </c>
      <c r="I6047" t="str">
        <f>"Trad IRN"</f>
        <v>Trad IRN</v>
      </c>
      <c r="J6047" t="s">
        <v>43</v>
      </c>
      <c r="K6047" t="s">
        <v>44</v>
      </c>
      <c r="L6047" t="s">
        <v>45</v>
      </c>
      <c r="M6047" t="s">
        <v>46</v>
      </c>
      <c r="N6047" t="str">
        <f t="shared" si="603"/>
        <v>08/18/2022</v>
      </c>
      <c r="O6047" t="str">
        <f t="shared" si="604"/>
        <v>12/31/2500</v>
      </c>
      <c r="P6047">
        <v>1</v>
      </c>
      <c r="Q6047">
        <v>1</v>
      </c>
      <c r="S6047">
        <v>1</v>
      </c>
      <c r="T6047">
        <v>1</v>
      </c>
      <c r="U6047">
        <v>0</v>
      </c>
      <c r="V6047" t="str">
        <f>"Trad IRN"</f>
        <v>Trad IRN</v>
      </c>
      <c r="W6047">
        <v>100</v>
      </c>
      <c r="X6047" t="s">
        <v>47</v>
      </c>
      <c r="Z6047" t="s">
        <v>47</v>
      </c>
      <c r="AB6047" t="str">
        <f>"06"</f>
        <v>06</v>
      </c>
      <c r="AC6047" t="s">
        <v>48</v>
      </c>
      <c r="AD6047" t="s">
        <v>49</v>
      </c>
      <c r="AE6047" t="s">
        <v>50</v>
      </c>
      <c r="AF6047">
        <v>0</v>
      </c>
      <c r="AG6047" t="s">
        <v>56</v>
      </c>
      <c r="AH6047" t="str">
        <f>"Trad IRN"</f>
        <v>Trad IRN</v>
      </c>
      <c r="AI6047" t="str">
        <f>"Bldg IRN"</f>
        <v>Bldg IRN</v>
      </c>
      <c r="AJ6047" t="s">
        <v>48</v>
      </c>
      <c r="AK6047" t="s">
        <v>48</v>
      </c>
      <c r="AL6047" t="s">
        <v>53</v>
      </c>
      <c r="AM6047">
        <v>1140.92</v>
      </c>
      <c r="AN6047">
        <v>1140.92</v>
      </c>
      <c r="AO6047">
        <v>15</v>
      </c>
    </row>
    <row r="6048" spans="1:41" x14ac:dyDescent="0.3">
      <c r="A6048" t="str">
        <f>"Trad IRN"</f>
        <v>Trad IRN</v>
      </c>
      <c r="B6048" t="str">
        <f>"Bldg IRN"</f>
        <v>Bldg IRN</v>
      </c>
      <c r="C6048" t="s">
        <v>41</v>
      </c>
      <c r="D6048" t="s">
        <v>3</v>
      </c>
      <c r="E6048" t="s">
        <v>80</v>
      </c>
      <c r="F6048" t="s">
        <v>81</v>
      </c>
      <c r="G6048" t="s">
        <v>82</v>
      </c>
      <c r="H6048" t="s">
        <v>83</v>
      </c>
      <c r="I6048" t="str">
        <f>"Trad IRN"</f>
        <v>Trad IRN</v>
      </c>
      <c r="J6048" t="s">
        <v>43</v>
      </c>
      <c r="K6048" t="s">
        <v>44</v>
      </c>
      <c r="L6048" t="s">
        <v>45</v>
      </c>
      <c r="M6048" t="s">
        <v>46</v>
      </c>
      <c r="N6048" t="str">
        <f t="shared" si="603"/>
        <v>08/18/2022</v>
      </c>
      <c r="O6048" t="str">
        <f t="shared" si="604"/>
        <v>12/31/2500</v>
      </c>
      <c r="P6048">
        <v>1</v>
      </c>
      <c r="Q6048">
        <v>1</v>
      </c>
      <c r="R6048">
        <v>1</v>
      </c>
      <c r="S6048">
        <v>0</v>
      </c>
      <c r="T6048">
        <v>1</v>
      </c>
      <c r="U6048">
        <v>0</v>
      </c>
      <c r="V6048" t="str">
        <f>"Trad IRN"</f>
        <v>Trad IRN</v>
      </c>
      <c r="W6048">
        <v>100</v>
      </c>
      <c r="X6048" t="s">
        <v>47</v>
      </c>
      <c r="Z6048" t="s">
        <v>47</v>
      </c>
      <c r="AB6048" t="str">
        <f>"07"</f>
        <v>07</v>
      </c>
      <c r="AC6048" t="str">
        <f>"15"</f>
        <v>15</v>
      </c>
      <c r="AD6048" t="str">
        <f>"2"</f>
        <v>2</v>
      </c>
      <c r="AE6048" t="s">
        <v>50</v>
      </c>
      <c r="AF6048">
        <v>0</v>
      </c>
      <c r="AG6048" t="s">
        <v>56</v>
      </c>
      <c r="AH6048" t="str">
        <f>"Trad IRN"</f>
        <v>Trad IRN</v>
      </c>
      <c r="AI6048" t="str">
        <f>"Bldg IRN"</f>
        <v>Bldg IRN</v>
      </c>
      <c r="AJ6048" t="s">
        <v>48</v>
      </c>
      <c r="AK6048" t="s">
        <v>48</v>
      </c>
      <c r="AL6048" t="s">
        <v>53</v>
      </c>
      <c r="AM6048">
        <v>1140.92</v>
      </c>
      <c r="AN6048">
        <v>1140.92</v>
      </c>
      <c r="AO6048">
        <v>15</v>
      </c>
    </row>
    <row r="6049" spans="1:41" x14ac:dyDescent="0.3">
      <c r="A6049" t="str">
        <f>"Trad IRN"</f>
        <v>Trad IRN</v>
      </c>
      <c r="B6049" t="str">
        <f>"Bldg IRN"</f>
        <v>Bldg IRN</v>
      </c>
      <c r="C6049" t="s">
        <v>41</v>
      </c>
      <c r="D6049" t="s">
        <v>3</v>
      </c>
      <c r="E6049" t="s">
        <v>80</v>
      </c>
      <c r="F6049" t="s">
        <v>81</v>
      </c>
      <c r="G6049" t="s">
        <v>82</v>
      </c>
      <c r="H6049" t="s">
        <v>83</v>
      </c>
      <c r="I6049" t="str">
        <f>"Trad IRN"</f>
        <v>Trad IRN</v>
      </c>
      <c r="J6049" t="s">
        <v>43</v>
      </c>
      <c r="K6049" t="s">
        <v>44</v>
      </c>
      <c r="L6049" t="s">
        <v>45</v>
      </c>
      <c r="M6049" t="s">
        <v>46</v>
      </c>
      <c r="N6049" t="str">
        <f>"10/28/2022"</f>
        <v>10/28/2022</v>
      </c>
      <c r="O6049" t="str">
        <f>"01/23/2023"</f>
        <v>01/23/2023</v>
      </c>
      <c r="P6049">
        <v>0.27909099999999998</v>
      </c>
      <c r="Q6049">
        <v>0.27909099999999998</v>
      </c>
      <c r="S6049">
        <v>0</v>
      </c>
      <c r="T6049">
        <v>0.27909099999999998</v>
      </c>
      <c r="U6049">
        <v>0</v>
      </c>
      <c r="V6049" t="str">
        <f>"Trad IRN"</f>
        <v>Trad IRN</v>
      </c>
      <c r="W6049">
        <v>100</v>
      </c>
      <c r="X6049" t="s">
        <v>47</v>
      </c>
      <c r="Z6049" t="s">
        <v>47</v>
      </c>
      <c r="AB6049" t="str">
        <f>"06"</f>
        <v>06</v>
      </c>
      <c r="AC6049" t="s">
        <v>48</v>
      </c>
      <c r="AD6049" t="s">
        <v>49</v>
      </c>
      <c r="AE6049" t="s">
        <v>55</v>
      </c>
      <c r="AF6049">
        <v>0</v>
      </c>
      <c r="AG6049" t="s">
        <v>56</v>
      </c>
      <c r="AH6049" t="str">
        <f>"Trad IRN"</f>
        <v>Trad IRN</v>
      </c>
      <c r="AI6049" t="str">
        <f>"Bldg IRN"</f>
        <v>Bldg IRN</v>
      </c>
      <c r="AJ6049" t="s">
        <v>48</v>
      </c>
      <c r="AK6049" t="s">
        <v>48</v>
      </c>
      <c r="AL6049" t="s">
        <v>53</v>
      </c>
      <c r="AM6049">
        <v>318.42</v>
      </c>
      <c r="AN6049">
        <v>1140.92</v>
      </c>
      <c r="AO6049">
        <v>15</v>
      </c>
    </row>
    <row r="6050" spans="1:41" x14ac:dyDescent="0.3">
      <c r="A6050" t="str">
        <f>"Trad IRN"</f>
        <v>Trad IRN</v>
      </c>
      <c r="B6050" t="str">
        <f>"Bldg IRN"</f>
        <v>Bldg IRN</v>
      </c>
      <c r="C6050" t="s">
        <v>41</v>
      </c>
      <c r="D6050" t="s">
        <v>3</v>
      </c>
      <c r="E6050" t="s">
        <v>80</v>
      </c>
      <c r="F6050" t="s">
        <v>81</v>
      </c>
      <c r="G6050" t="s">
        <v>82</v>
      </c>
      <c r="H6050" t="s">
        <v>83</v>
      </c>
      <c r="I6050" t="str">
        <f>"Trad IRN"</f>
        <v>Trad IRN</v>
      </c>
      <c r="J6050" t="s">
        <v>43</v>
      </c>
      <c r="K6050" t="s">
        <v>44</v>
      </c>
      <c r="L6050" t="s">
        <v>45</v>
      </c>
      <c r="M6050" t="s">
        <v>46</v>
      </c>
      <c r="N6050" t="str">
        <f>"08/18/2022"</f>
        <v>08/18/2022</v>
      </c>
      <c r="O6050" t="str">
        <f>"10/27/2022"</f>
        <v>10/27/2022</v>
      </c>
      <c r="P6050">
        <v>0.265295</v>
      </c>
      <c r="Q6050">
        <v>0.265295</v>
      </c>
      <c r="S6050">
        <v>0</v>
      </c>
      <c r="T6050">
        <v>0.265295</v>
      </c>
      <c r="U6050">
        <v>0</v>
      </c>
      <c r="V6050" t="str">
        <f>"Trad IRN"</f>
        <v>Trad IRN</v>
      </c>
      <c r="W6050">
        <v>100</v>
      </c>
      <c r="X6050" t="s">
        <v>47</v>
      </c>
      <c r="Z6050" t="s">
        <v>47</v>
      </c>
      <c r="AB6050" t="str">
        <f>"06"</f>
        <v>06</v>
      </c>
      <c r="AC6050" t="s">
        <v>48</v>
      </c>
      <c r="AD6050" t="s">
        <v>49</v>
      </c>
      <c r="AE6050" t="s">
        <v>50</v>
      </c>
      <c r="AF6050">
        <v>0</v>
      </c>
      <c r="AG6050" t="s">
        <v>56</v>
      </c>
      <c r="AH6050" t="str">
        <f>"Trad IRN"</f>
        <v>Trad IRN</v>
      </c>
      <c r="AI6050" t="str">
        <f>"Bldg IRN"</f>
        <v>Bldg IRN</v>
      </c>
      <c r="AJ6050" t="s">
        <v>48</v>
      </c>
      <c r="AK6050" t="s">
        <v>48</v>
      </c>
      <c r="AL6050" t="s">
        <v>53</v>
      </c>
      <c r="AM6050">
        <v>302.68</v>
      </c>
      <c r="AN6050">
        <v>1140.92</v>
      </c>
      <c r="AO6050">
        <v>15</v>
      </c>
    </row>
    <row r="6051" spans="1:41" x14ac:dyDescent="0.3">
      <c r="A6051" t="str">
        <f>"Trad IRN"</f>
        <v>Trad IRN</v>
      </c>
      <c r="B6051" t="str">
        <f>"Bldg IRN"</f>
        <v>Bldg IRN</v>
      </c>
      <c r="C6051" t="s">
        <v>41</v>
      </c>
      <c r="D6051" t="s">
        <v>3</v>
      </c>
      <c r="E6051" t="s">
        <v>80</v>
      </c>
      <c r="F6051" t="s">
        <v>81</v>
      </c>
      <c r="G6051" t="s">
        <v>82</v>
      </c>
      <c r="H6051" t="s">
        <v>83</v>
      </c>
      <c r="I6051" t="str">
        <f>"Trad IRN"</f>
        <v>Trad IRN</v>
      </c>
      <c r="J6051" t="s">
        <v>43</v>
      </c>
      <c r="K6051" t="s">
        <v>44</v>
      </c>
      <c r="L6051" t="s">
        <v>45</v>
      </c>
      <c r="M6051" t="s">
        <v>46</v>
      </c>
      <c r="N6051" t="str">
        <f>"09/21/2022"</f>
        <v>09/21/2022</v>
      </c>
      <c r="O6051" t="str">
        <f t="shared" ref="O6051:O6057" si="605">"12/31/2500"</f>
        <v>12/31/2500</v>
      </c>
      <c r="P6051">
        <v>0.86735300000000004</v>
      </c>
      <c r="Q6051">
        <v>0.86735300000000004</v>
      </c>
      <c r="S6051">
        <v>0</v>
      </c>
      <c r="T6051">
        <v>0.86735300000000004</v>
      </c>
      <c r="U6051">
        <v>0</v>
      </c>
      <c r="V6051" t="str">
        <f>"Trad IRN"</f>
        <v>Trad IRN</v>
      </c>
      <c r="W6051">
        <v>100</v>
      </c>
      <c r="X6051" t="s">
        <v>47</v>
      </c>
      <c r="Z6051" t="s">
        <v>47</v>
      </c>
      <c r="AB6051" t="str">
        <f>"06"</f>
        <v>06</v>
      </c>
      <c r="AC6051" t="s">
        <v>48</v>
      </c>
      <c r="AD6051" t="s">
        <v>49</v>
      </c>
      <c r="AE6051" t="s">
        <v>55</v>
      </c>
      <c r="AF6051">
        <v>1</v>
      </c>
      <c r="AG6051" t="s">
        <v>56</v>
      </c>
      <c r="AH6051" t="str">
        <f>"Trad IRN"</f>
        <v>Trad IRN</v>
      </c>
      <c r="AI6051" t="str">
        <f>"Bldg IRN"</f>
        <v>Bldg IRN</v>
      </c>
      <c r="AJ6051" t="s">
        <v>48</v>
      </c>
      <c r="AK6051" t="s">
        <v>48</v>
      </c>
      <c r="AL6051" t="s">
        <v>53</v>
      </c>
      <c r="AM6051">
        <v>989.58</v>
      </c>
      <c r="AN6051">
        <v>1140.92</v>
      </c>
      <c r="AO6051">
        <v>15</v>
      </c>
    </row>
    <row r="6052" spans="1:41" x14ac:dyDescent="0.3">
      <c r="A6052" t="str">
        <f>"Trad IRN"</f>
        <v>Trad IRN</v>
      </c>
      <c r="B6052" t="str">
        <f>"Bldg IRN"</f>
        <v>Bldg IRN</v>
      </c>
      <c r="C6052" t="s">
        <v>41</v>
      </c>
      <c r="D6052" t="s">
        <v>3</v>
      </c>
      <c r="E6052" t="s">
        <v>80</v>
      </c>
      <c r="F6052" t="s">
        <v>81</v>
      </c>
      <c r="G6052" t="s">
        <v>82</v>
      </c>
      <c r="H6052" t="s">
        <v>83</v>
      </c>
      <c r="I6052" t="str">
        <f>"Trad IRN"</f>
        <v>Trad IRN</v>
      </c>
      <c r="J6052" t="s">
        <v>43</v>
      </c>
      <c r="K6052" t="s">
        <v>44</v>
      </c>
      <c r="L6052" t="s">
        <v>45</v>
      </c>
      <c r="M6052" t="s">
        <v>46</v>
      </c>
      <c r="N6052" t="str">
        <f>"08/18/2022"</f>
        <v>08/18/2022</v>
      </c>
      <c r="O6052" t="str">
        <f t="shared" si="605"/>
        <v>12/31/2500</v>
      </c>
      <c r="P6052">
        <v>1</v>
      </c>
      <c r="Q6052">
        <v>1</v>
      </c>
      <c r="S6052">
        <v>0</v>
      </c>
      <c r="T6052">
        <v>1</v>
      </c>
      <c r="U6052">
        <v>0</v>
      </c>
      <c r="V6052" t="str">
        <f>"Trad IRN"</f>
        <v>Trad IRN</v>
      </c>
      <c r="W6052">
        <v>100</v>
      </c>
      <c r="X6052" t="s">
        <v>47</v>
      </c>
      <c r="Z6052" t="s">
        <v>47</v>
      </c>
      <c r="AB6052" t="str">
        <f>"07"</f>
        <v>07</v>
      </c>
      <c r="AC6052" t="s">
        <v>48</v>
      </c>
      <c r="AD6052" t="s">
        <v>49</v>
      </c>
      <c r="AE6052" t="s">
        <v>50</v>
      </c>
      <c r="AF6052">
        <v>0</v>
      </c>
      <c r="AG6052" t="s">
        <v>56</v>
      </c>
      <c r="AH6052" t="str">
        <f>"Trad IRN"</f>
        <v>Trad IRN</v>
      </c>
      <c r="AI6052" t="str">
        <f>"Bldg IRN"</f>
        <v>Bldg IRN</v>
      </c>
      <c r="AJ6052" t="s">
        <v>48</v>
      </c>
      <c r="AK6052" t="s">
        <v>48</v>
      </c>
      <c r="AL6052" t="s">
        <v>53</v>
      </c>
      <c r="AM6052">
        <v>1140.92</v>
      </c>
      <c r="AN6052">
        <v>1140.92</v>
      </c>
      <c r="AO6052">
        <v>15</v>
      </c>
    </row>
    <row r="6053" spans="1:41" x14ac:dyDescent="0.3">
      <c r="A6053" t="str">
        <f>"Trad IRN"</f>
        <v>Trad IRN</v>
      </c>
      <c r="B6053" t="str">
        <f>"Bldg IRN"</f>
        <v>Bldg IRN</v>
      </c>
      <c r="C6053" t="s">
        <v>41</v>
      </c>
      <c r="D6053" t="s">
        <v>3</v>
      </c>
      <c r="E6053" t="s">
        <v>80</v>
      </c>
      <c r="F6053" t="s">
        <v>81</v>
      </c>
      <c r="G6053" t="s">
        <v>82</v>
      </c>
      <c r="H6053" t="s">
        <v>83</v>
      </c>
      <c r="I6053" t="str">
        <f>"Trad IRN"</f>
        <v>Trad IRN</v>
      </c>
      <c r="J6053" t="s">
        <v>43</v>
      </c>
      <c r="K6053" t="s">
        <v>44</v>
      </c>
      <c r="L6053" t="s">
        <v>45</v>
      </c>
      <c r="M6053" t="s">
        <v>46</v>
      </c>
      <c r="N6053" t="str">
        <f>"08/18/2022"</f>
        <v>08/18/2022</v>
      </c>
      <c r="O6053" t="str">
        <f t="shared" si="605"/>
        <v>12/31/2500</v>
      </c>
      <c r="P6053">
        <v>1</v>
      </c>
      <c r="Q6053">
        <v>1</v>
      </c>
      <c r="S6053">
        <v>1</v>
      </c>
      <c r="T6053">
        <v>1</v>
      </c>
      <c r="U6053">
        <v>0</v>
      </c>
      <c r="V6053" t="str">
        <f>"Trad IRN"</f>
        <v>Trad IRN</v>
      </c>
      <c r="W6053">
        <v>100</v>
      </c>
      <c r="X6053" t="s">
        <v>47</v>
      </c>
      <c r="Z6053" t="s">
        <v>47</v>
      </c>
      <c r="AB6053" t="str">
        <f>"06"</f>
        <v>06</v>
      </c>
      <c r="AC6053" t="s">
        <v>48</v>
      </c>
      <c r="AD6053" t="s">
        <v>49</v>
      </c>
      <c r="AE6053" t="s">
        <v>50</v>
      </c>
      <c r="AF6053">
        <v>0</v>
      </c>
      <c r="AG6053" t="s">
        <v>56</v>
      </c>
      <c r="AH6053" t="str">
        <f>"Trad IRN"</f>
        <v>Trad IRN</v>
      </c>
      <c r="AI6053" t="str">
        <f>"Bldg IRN"</f>
        <v>Bldg IRN</v>
      </c>
      <c r="AJ6053" t="s">
        <v>48</v>
      </c>
      <c r="AK6053" t="s">
        <v>48</v>
      </c>
      <c r="AL6053" t="s">
        <v>53</v>
      </c>
      <c r="AM6053">
        <v>1140.92</v>
      </c>
      <c r="AN6053">
        <v>1140.92</v>
      </c>
      <c r="AO6053">
        <v>15</v>
      </c>
    </row>
    <row r="6054" spans="1:41" x14ac:dyDescent="0.3">
      <c r="A6054" t="str">
        <f>"Trad IRN"</f>
        <v>Trad IRN</v>
      </c>
      <c r="B6054" t="str">
        <f>"Bldg IRN"</f>
        <v>Bldg IRN</v>
      </c>
      <c r="C6054" t="s">
        <v>41</v>
      </c>
      <c r="D6054" t="s">
        <v>3</v>
      </c>
      <c r="E6054" t="s">
        <v>80</v>
      </c>
      <c r="F6054" t="s">
        <v>81</v>
      </c>
      <c r="G6054" t="s">
        <v>82</v>
      </c>
      <c r="H6054" t="s">
        <v>83</v>
      </c>
      <c r="I6054" t="str">
        <f>"Trad IRN"</f>
        <v>Trad IRN</v>
      </c>
      <c r="J6054" t="s">
        <v>43</v>
      </c>
      <c r="K6054" t="s">
        <v>44</v>
      </c>
      <c r="L6054" t="s">
        <v>45</v>
      </c>
      <c r="M6054" t="s">
        <v>46</v>
      </c>
      <c r="N6054" t="str">
        <f>"08/18/2022"</f>
        <v>08/18/2022</v>
      </c>
      <c r="O6054" t="str">
        <f t="shared" si="605"/>
        <v>12/31/2500</v>
      </c>
      <c r="P6054">
        <v>1</v>
      </c>
      <c r="Q6054">
        <v>1</v>
      </c>
      <c r="S6054">
        <v>0</v>
      </c>
      <c r="T6054">
        <v>1</v>
      </c>
      <c r="U6054">
        <v>0</v>
      </c>
      <c r="V6054" t="str">
        <f>"Trad IRN"</f>
        <v>Trad IRN</v>
      </c>
      <c r="W6054">
        <v>100</v>
      </c>
      <c r="X6054" t="s">
        <v>47</v>
      </c>
      <c r="Z6054" t="s">
        <v>47</v>
      </c>
      <c r="AB6054" t="str">
        <f>"08"</f>
        <v>08</v>
      </c>
      <c r="AC6054" t="s">
        <v>48</v>
      </c>
      <c r="AD6054" t="s">
        <v>49</v>
      </c>
      <c r="AE6054" t="s">
        <v>50</v>
      </c>
      <c r="AF6054">
        <v>2</v>
      </c>
      <c r="AG6054" t="s">
        <v>56</v>
      </c>
      <c r="AH6054" t="str">
        <f>"Trad IRN"</f>
        <v>Trad IRN</v>
      </c>
      <c r="AI6054" t="str">
        <f>"Bldg IRN"</f>
        <v>Bldg IRN</v>
      </c>
      <c r="AJ6054" t="s">
        <v>48</v>
      </c>
      <c r="AK6054" t="s">
        <v>48</v>
      </c>
      <c r="AL6054" t="s">
        <v>53</v>
      </c>
      <c r="AM6054">
        <v>1140.92</v>
      </c>
      <c r="AN6054">
        <v>1140.92</v>
      </c>
      <c r="AO6054">
        <v>15</v>
      </c>
    </row>
    <row r="6055" spans="1:41" x14ac:dyDescent="0.3">
      <c r="A6055" t="str">
        <f>"Trad IRN"</f>
        <v>Trad IRN</v>
      </c>
      <c r="B6055" t="str">
        <f>"Bldg IRN"</f>
        <v>Bldg IRN</v>
      </c>
      <c r="C6055" t="s">
        <v>41</v>
      </c>
      <c r="D6055" t="s">
        <v>3</v>
      </c>
      <c r="E6055" t="s">
        <v>80</v>
      </c>
      <c r="F6055" t="s">
        <v>81</v>
      </c>
      <c r="G6055" t="s">
        <v>82</v>
      </c>
      <c r="H6055" t="s">
        <v>83</v>
      </c>
      <c r="I6055" t="str">
        <f>"Trad IRN"</f>
        <v>Trad IRN</v>
      </c>
      <c r="J6055" t="s">
        <v>43</v>
      </c>
      <c r="K6055" t="s">
        <v>44</v>
      </c>
      <c r="L6055" t="s">
        <v>45</v>
      </c>
      <c r="M6055" t="s">
        <v>46</v>
      </c>
      <c r="N6055" t="str">
        <f>"08/18/2022"</f>
        <v>08/18/2022</v>
      </c>
      <c r="O6055" t="str">
        <f t="shared" si="605"/>
        <v>12/31/2500</v>
      </c>
      <c r="P6055">
        <v>1</v>
      </c>
      <c r="Q6055">
        <v>1</v>
      </c>
      <c r="S6055">
        <v>0</v>
      </c>
      <c r="T6055">
        <v>1</v>
      </c>
      <c r="U6055">
        <v>0</v>
      </c>
      <c r="V6055" t="str">
        <f>"Trad IRN"</f>
        <v>Trad IRN</v>
      </c>
      <c r="W6055">
        <v>100</v>
      </c>
      <c r="X6055" t="s">
        <v>47</v>
      </c>
      <c r="Z6055" t="s">
        <v>47</v>
      </c>
      <c r="AB6055" t="str">
        <f>"08"</f>
        <v>08</v>
      </c>
      <c r="AC6055" t="s">
        <v>48</v>
      </c>
      <c r="AD6055" t="s">
        <v>49</v>
      </c>
      <c r="AE6055" t="s">
        <v>50</v>
      </c>
      <c r="AF6055">
        <v>0</v>
      </c>
      <c r="AG6055" t="s">
        <v>56</v>
      </c>
      <c r="AH6055" t="str">
        <f>"Trad IRN"</f>
        <v>Trad IRN</v>
      </c>
      <c r="AI6055" t="str">
        <f>"Bldg IRN"</f>
        <v>Bldg IRN</v>
      </c>
      <c r="AJ6055" t="s">
        <v>48</v>
      </c>
      <c r="AK6055" t="s">
        <v>48</v>
      </c>
      <c r="AL6055" t="s">
        <v>53</v>
      </c>
      <c r="AM6055">
        <v>1140.92</v>
      </c>
      <c r="AN6055">
        <v>1140.92</v>
      </c>
      <c r="AO6055">
        <v>15</v>
      </c>
    </row>
    <row r="6056" spans="1:41" x14ac:dyDescent="0.3">
      <c r="A6056" t="str">
        <f>"Trad IRN"</f>
        <v>Trad IRN</v>
      </c>
      <c r="B6056" t="str">
        <f>"Bldg IRN"</f>
        <v>Bldg IRN</v>
      </c>
      <c r="C6056" t="s">
        <v>41</v>
      </c>
      <c r="D6056" t="s">
        <v>3</v>
      </c>
      <c r="E6056" t="s">
        <v>80</v>
      </c>
      <c r="F6056" t="s">
        <v>81</v>
      </c>
      <c r="G6056" t="s">
        <v>82</v>
      </c>
      <c r="H6056" t="s">
        <v>83</v>
      </c>
      <c r="I6056" t="str">
        <f>"Trad IRN"</f>
        <v>Trad IRN</v>
      </c>
      <c r="J6056" t="s">
        <v>43</v>
      </c>
      <c r="K6056" t="s">
        <v>44</v>
      </c>
      <c r="L6056" t="s">
        <v>45</v>
      </c>
      <c r="M6056" t="s">
        <v>46</v>
      </c>
      <c r="N6056" t="str">
        <f>"01/09/2023"</f>
        <v>01/09/2023</v>
      </c>
      <c r="O6056" t="str">
        <f t="shared" si="605"/>
        <v>12/31/2500</v>
      </c>
      <c r="P6056">
        <v>0.51328799999999997</v>
      </c>
      <c r="Q6056">
        <v>0.51328799999999997</v>
      </c>
      <c r="S6056">
        <v>0</v>
      </c>
      <c r="T6056">
        <v>0.51328799999999997</v>
      </c>
      <c r="U6056">
        <v>0</v>
      </c>
      <c r="V6056" t="str">
        <f>"Trad IRN"</f>
        <v>Trad IRN</v>
      </c>
      <c r="W6056">
        <v>100</v>
      </c>
      <c r="X6056" t="s">
        <v>47</v>
      </c>
      <c r="Z6056" t="s">
        <v>47</v>
      </c>
      <c r="AB6056" t="str">
        <f>"08"</f>
        <v>08</v>
      </c>
      <c r="AC6056" t="s">
        <v>48</v>
      </c>
      <c r="AD6056" t="s">
        <v>49</v>
      </c>
      <c r="AE6056" t="s">
        <v>50</v>
      </c>
      <c r="AF6056">
        <v>0</v>
      </c>
      <c r="AG6056" t="s">
        <v>56</v>
      </c>
      <c r="AH6056" t="str">
        <f>"Trad IRN"</f>
        <v>Trad IRN</v>
      </c>
      <c r="AI6056" t="str">
        <f>"Bldg IRN"</f>
        <v>Bldg IRN</v>
      </c>
      <c r="AJ6056" t="s">
        <v>48</v>
      </c>
      <c r="AK6056" t="s">
        <v>48</v>
      </c>
      <c r="AL6056" t="s">
        <v>53</v>
      </c>
      <c r="AM6056">
        <v>585.62</v>
      </c>
      <c r="AN6056">
        <v>1140.92</v>
      </c>
      <c r="AO6056">
        <v>15</v>
      </c>
    </row>
    <row r="6057" spans="1:41" x14ac:dyDescent="0.3">
      <c r="A6057" t="str">
        <f>"Trad IRN"</f>
        <v>Trad IRN</v>
      </c>
      <c r="B6057" t="str">
        <f>"Bldg IRN"</f>
        <v>Bldg IRN</v>
      </c>
      <c r="C6057" t="s">
        <v>41</v>
      </c>
      <c r="D6057" t="s">
        <v>3</v>
      </c>
      <c r="E6057" t="s">
        <v>80</v>
      </c>
      <c r="F6057" t="s">
        <v>81</v>
      </c>
      <c r="G6057" t="s">
        <v>82</v>
      </c>
      <c r="H6057" t="s">
        <v>83</v>
      </c>
      <c r="I6057" t="str">
        <f>"Trad IRN"</f>
        <v>Trad IRN</v>
      </c>
      <c r="J6057" t="s">
        <v>43</v>
      </c>
      <c r="K6057" t="s">
        <v>44</v>
      </c>
      <c r="L6057" t="s">
        <v>45</v>
      </c>
      <c r="M6057" t="s">
        <v>46</v>
      </c>
      <c r="N6057" t="str">
        <f>"11/16/2022"</f>
        <v>11/16/2022</v>
      </c>
      <c r="O6057" t="str">
        <f t="shared" si="605"/>
        <v>12/31/2500</v>
      </c>
      <c r="P6057">
        <v>0.66323699999999997</v>
      </c>
      <c r="Q6057">
        <v>0.66323699999999997</v>
      </c>
      <c r="R6057">
        <v>0.54789100000000002</v>
      </c>
      <c r="S6057">
        <v>0.66323699999999997</v>
      </c>
      <c r="T6057">
        <v>0.66323699999999997</v>
      </c>
      <c r="U6057">
        <v>0</v>
      </c>
      <c r="V6057" t="str">
        <f>"Trad IRN"</f>
        <v>Trad IRN</v>
      </c>
      <c r="W6057">
        <v>100</v>
      </c>
      <c r="X6057" t="s">
        <v>47</v>
      </c>
      <c r="Z6057" t="s">
        <v>47</v>
      </c>
      <c r="AB6057" t="str">
        <f>"06"</f>
        <v>06</v>
      </c>
      <c r="AC6057" t="str">
        <f>"15"</f>
        <v>15</v>
      </c>
      <c r="AD6057" t="str">
        <f>"2"</f>
        <v>2</v>
      </c>
      <c r="AE6057" t="s">
        <v>50</v>
      </c>
      <c r="AF6057">
        <v>0</v>
      </c>
      <c r="AG6057" t="s">
        <v>56</v>
      </c>
      <c r="AH6057" t="str">
        <f>"Trad IRN"</f>
        <v>Trad IRN</v>
      </c>
      <c r="AI6057" t="str">
        <f>"Bldg IRN"</f>
        <v>Bldg IRN</v>
      </c>
      <c r="AJ6057" t="s">
        <v>48</v>
      </c>
      <c r="AK6057" t="s">
        <v>48</v>
      </c>
      <c r="AL6057" t="s">
        <v>53</v>
      </c>
      <c r="AM6057">
        <v>756.7</v>
      </c>
      <c r="AN6057">
        <v>1140.92</v>
      </c>
      <c r="AO6057">
        <v>15</v>
      </c>
    </row>
    <row r="6058" spans="1:41" x14ac:dyDescent="0.3">
      <c r="A6058" t="str">
        <f>"Trad IRN"</f>
        <v>Trad IRN</v>
      </c>
      <c r="B6058" t="str">
        <f>"Bldg IRN"</f>
        <v>Bldg IRN</v>
      </c>
      <c r="C6058" t="s">
        <v>41</v>
      </c>
      <c r="D6058" t="s">
        <v>3</v>
      </c>
      <c r="E6058" t="s">
        <v>80</v>
      </c>
      <c r="F6058" t="s">
        <v>81</v>
      </c>
      <c r="G6058" t="s">
        <v>82</v>
      </c>
      <c r="H6058" t="s">
        <v>83</v>
      </c>
      <c r="I6058" t="str">
        <f>"Trad IRN"</f>
        <v>Trad IRN</v>
      </c>
      <c r="J6058" t="s">
        <v>43</v>
      </c>
      <c r="K6058" t="s">
        <v>44</v>
      </c>
      <c r="L6058" t="s">
        <v>45</v>
      </c>
      <c r="M6058" t="s">
        <v>46</v>
      </c>
      <c r="N6058" t="str">
        <f t="shared" ref="N6058:N6066" si="606">"08/18/2022"</f>
        <v>08/18/2022</v>
      </c>
      <c r="O6058" t="str">
        <f>"11/15/2022"</f>
        <v>11/15/2022</v>
      </c>
      <c r="P6058">
        <v>0.33676299999999998</v>
      </c>
      <c r="Q6058">
        <v>0.33676299999999998</v>
      </c>
      <c r="S6058">
        <v>0.33676299999999998</v>
      </c>
      <c r="T6058">
        <v>0.33676299999999998</v>
      </c>
      <c r="U6058">
        <v>0</v>
      </c>
      <c r="V6058" t="str">
        <f>"Trad IRN"</f>
        <v>Trad IRN</v>
      </c>
      <c r="W6058">
        <v>100</v>
      </c>
      <c r="X6058" t="s">
        <v>47</v>
      </c>
      <c r="Z6058" t="s">
        <v>47</v>
      </c>
      <c r="AB6058" t="str">
        <f>"06"</f>
        <v>06</v>
      </c>
      <c r="AC6058" t="s">
        <v>48</v>
      </c>
      <c r="AD6058" t="s">
        <v>49</v>
      </c>
      <c r="AE6058" t="s">
        <v>50</v>
      </c>
      <c r="AF6058">
        <v>0</v>
      </c>
      <c r="AG6058" t="s">
        <v>56</v>
      </c>
      <c r="AH6058" t="str">
        <f>"Trad IRN"</f>
        <v>Trad IRN</v>
      </c>
      <c r="AI6058" t="str">
        <f>"Bldg IRN"</f>
        <v>Bldg IRN</v>
      </c>
      <c r="AJ6058" t="s">
        <v>48</v>
      </c>
      <c r="AK6058" t="s">
        <v>48</v>
      </c>
      <c r="AL6058" t="s">
        <v>53</v>
      </c>
      <c r="AM6058">
        <v>384.22</v>
      </c>
      <c r="AN6058">
        <v>1140.92</v>
      </c>
      <c r="AO6058">
        <v>15</v>
      </c>
    </row>
    <row r="6059" spans="1:41" x14ac:dyDescent="0.3">
      <c r="A6059" t="str">
        <f>"Trad IRN"</f>
        <v>Trad IRN</v>
      </c>
      <c r="B6059" t="str">
        <f>"Bldg IRN"</f>
        <v>Bldg IRN</v>
      </c>
      <c r="C6059" t="s">
        <v>41</v>
      </c>
      <c r="D6059" t="s">
        <v>3</v>
      </c>
      <c r="E6059" t="s">
        <v>80</v>
      </c>
      <c r="F6059" t="s">
        <v>81</v>
      </c>
      <c r="G6059" t="s">
        <v>82</v>
      </c>
      <c r="H6059" t="s">
        <v>83</v>
      </c>
      <c r="I6059" t="str">
        <f>"Trad IRN"</f>
        <v>Trad IRN</v>
      </c>
      <c r="J6059" t="s">
        <v>43</v>
      </c>
      <c r="K6059" t="s">
        <v>44</v>
      </c>
      <c r="L6059" t="s">
        <v>45</v>
      </c>
      <c r="M6059" t="s">
        <v>46</v>
      </c>
      <c r="N6059" t="str">
        <f t="shared" si="606"/>
        <v>08/18/2022</v>
      </c>
      <c r="O6059" t="str">
        <f t="shared" ref="O6059:O6065" si="607">"12/31/2500"</f>
        <v>12/31/2500</v>
      </c>
      <c r="P6059">
        <v>1</v>
      </c>
      <c r="Q6059">
        <v>1</v>
      </c>
      <c r="S6059">
        <v>0</v>
      </c>
      <c r="T6059">
        <v>1</v>
      </c>
      <c r="U6059">
        <v>0</v>
      </c>
      <c r="V6059" t="str">
        <f>"Trad IRN"</f>
        <v>Trad IRN</v>
      </c>
      <c r="W6059">
        <v>100</v>
      </c>
      <c r="X6059" t="s">
        <v>47</v>
      </c>
      <c r="Z6059" t="s">
        <v>47</v>
      </c>
      <c r="AB6059" t="str">
        <f>"07"</f>
        <v>07</v>
      </c>
      <c r="AC6059" t="s">
        <v>48</v>
      </c>
      <c r="AD6059" t="s">
        <v>49</v>
      </c>
      <c r="AE6059" t="s">
        <v>50</v>
      </c>
      <c r="AF6059">
        <v>0</v>
      </c>
      <c r="AG6059" t="s">
        <v>56</v>
      </c>
      <c r="AH6059" t="str">
        <f>"Trad IRN"</f>
        <v>Trad IRN</v>
      </c>
      <c r="AI6059" t="str">
        <f>"Bldg IRN"</f>
        <v>Bldg IRN</v>
      </c>
      <c r="AJ6059" t="s">
        <v>48</v>
      </c>
      <c r="AK6059" t="s">
        <v>48</v>
      </c>
      <c r="AL6059" t="s">
        <v>53</v>
      </c>
      <c r="AM6059">
        <v>1140.92</v>
      </c>
      <c r="AN6059">
        <v>1140.92</v>
      </c>
      <c r="AO6059">
        <v>15</v>
      </c>
    </row>
    <row r="6060" spans="1:41" x14ac:dyDescent="0.3">
      <c r="A6060" t="str">
        <f>"Trad IRN"</f>
        <v>Trad IRN</v>
      </c>
      <c r="B6060" t="str">
        <f>"Bldg IRN"</f>
        <v>Bldg IRN</v>
      </c>
      <c r="C6060" t="s">
        <v>41</v>
      </c>
      <c r="D6060" t="s">
        <v>3</v>
      </c>
      <c r="E6060" t="s">
        <v>80</v>
      </c>
      <c r="F6060" t="s">
        <v>81</v>
      </c>
      <c r="G6060" t="s">
        <v>82</v>
      </c>
      <c r="H6060" t="s">
        <v>83</v>
      </c>
      <c r="I6060" t="str">
        <f>"Trad IRN"</f>
        <v>Trad IRN</v>
      </c>
      <c r="J6060" t="s">
        <v>43</v>
      </c>
      <c r="K6060" t="s">
        <v>44</v>
      </c>
      <c r="L6060" t="s">
        <v>45</v>
      </c>
      <c r="M6060" t="s">
        <v>46</v>
      </c>
      <c r="N6060" t="str">
        <f t="shared" si="606"/>
        <v>08/18/2022</v>
      </c>
      <c r="O6060" t="str">
        <f t="shared" si="607"/>
        <v>12/31/2500</v>
      </c>
      <c r="P6060">
        <v>1</v>
      </c>
      <c r="Q6060">
        <v>1</v>
      </c>
      <c r="S6060">
        <v>0</v>
      </c>
      <c r="T6060">
        <v>1</v>
      </c>
      <c r="U6060">
        <v>0</v>
      </c>
      <c r="V6060" t="str">
        <f>"Trad IRN"</f>
        <v>Trad IRN</v>
      </c>
      <c r="W6060">
        <v>100</v>
      </c>
      <c r="X6060" t="s">
        <v>47</v>
      </c>
      <c r="Z6060" t="s">
        <v>47</v>
      </c>
      <c r="AB6060" t="str">
        <f>"07"</f>
        <v>07</v>
      </c>
      <c r="AC6060" t="s">
        <v>48</v>
      </c>
      <c r="AD6060" t="s">
        <v>49</v>
      </c>
      <c r="AE6060" t="s">
        <v>55</v>
      </c>
      <c r="AF6060">
        <v>0</v>
      </c>
      <c r="AG6060" t="s">
        <v>56</v>
      </c>
      <c r="AH6060" t="str">
        <f>"Trad IRN"</f>
        <v>Trad IRN</v>
      </c>
      <c r="AI6060" t="str">
        <f>"Bldg IRN"</f>
        <v>Bldg IRN</v>
      </c>
      <c r="AJ6060" t="s">
        <v>48</v>
      </c>
      <c r="AK6060" t="s">
        <v>48</v>
      </c>
      <c r="AL6060" t="s">
        <v>53</v>
      </c>
      <c r="AM6060">
        <v>1140.92</v>
      </c>
      <c r="AN6060">
        <v>1140.92</v>
      </c>
      <c r="AO6060">
        <v>15</v>
      </c>
    </row>
    <row r="6061" spans="1:41" x14ac:dyDescent="0.3">
      <c r="A6061" t="str">
        <f>"Trad IRN"</f>
        <v>Trad IRN</v>
      </c>
      <c r="B6061" t="str">
        <f>"Bldg IRN"</f>
        <v>Bldg IRN</v>
      </c>
      <c r="C6061" t="s">
        <v>41</v>
      </c>
      <c r="D6061" t="s">
        <v>3</v>
      </c>
      <c r="E6061" t="s">
        <v>80</v>
      </c>
      <c r="F6061" t="s">
        <v>81</v>
      </c>
      <c r="G6061" t="s">
        <v>82</v>
      </c>
      <c r="H6061" t="s">
        <v>83</v>
      </c>
      <c r="I6061" t="str">
        <f>"Trad IRN"</f>
        <v>Trad IRN</v>
      </c>
      <c r="J6061" t="s">
        <v>43</v>
      </c>
      <c r="K6061" t="s">
        <v>44</v>
      </c>
      <c r="L6061" t="s">
        <v>45</v>
      </c>
      <c r="M6061" t="s">
        <v>46</v>
      </c>
      <c r="N6061" t="str">
        <f t="shared" si="606"/>
        <v>08/18/2022</v>
      </c>
      <c r="O6061" t="str">
        <f t="shared" si="607"/>
        <v>12/31/2500</v>
      </c>
      <c r="P6061">
        <v>1</v>
      </c>
      <c r="Q6061">
        <v>1</v>
      </c>
      <c r="S6061">
        <v>0</v>
      </c>
      <c r="T6061">
        <v>1</v>
      </c>
      <c r="U6061">
        <v>0</v>
      </c>
      <c r="V6061" t="str">
        <f>"Trad IRN"</f>
        <v>Trad IRN</v>
      </c>
      <c r="W6061">
        <v>100</v>
      </c>
      <c r="X6061" t="s">
        <v>47</v>
      </c>
      <c r="Z6061" t="s">
        <v>47</v>
      </c>
      <c r="AB6061" t="str">
        <f>"08"</f>
        <v>08</v>
      </c>
      <c r="AC6061" t="s">
        <v>48</v>
      </c>
      <c r="AD6061" t="s">
        <v>49</v>
      </c>
      <c r="AE6061" t="s">
        <v>50</v>
      </c>
      <c r="AF6061">
        <v>0</v>
      </c>
      <c r="AG6061" t="s">
        <v>56</v>
      </c>
      <c r="AH6061" t="str">
        <f>"Trad IRN"</f>
        <v>Trad IRN</v>
      </c>
      <c r="AI6061" t="str">
        <f>"Bldg IRN"</f>
        <v>Bldg IRN</v>
      </c>
      <c r="AJ6061" t="s">
        <v>48</v>
      </c>
      <c r="AK6061" t="s">
        <v>48</v>
      </c>
      <c r="AL6061" t="s">
        <v>53</v>
      </c>
      <c r="AM6061">
        <v>1140.92</v>
      </c>
      <c r="AN6061">
        <v>1140.92</v>
      </c>
      <c r="AO6061">
        <v>15</v>
      </c>
    </row>
    <row r="6062" spans="1:41" x14ac:dyDescent="0.3">
      <c r="A6062" t="str">
        <f>"Trad IRN"</f>
        <v>Trad IRN</v>
      </c>
      <c r="B6062" t="str">
        <f>"Bldg IRN"</f>
        <v>Bldg IRN</v>
      </c>
      <c r="C6062" t="s">
        <v>41</v>
      </c>
      <c r="D6062" t="s">
        <v>3</v>
      </c>
      <c r="E6062" t="s">
        <v>80</v>
      </c>
      <c r="F6062" t="s">
        <v>81</v>
      </c>
      <c r="G6062" t="s">
        <v>82</v>
      </c>
      <c r="H6062" t="s">
        <v>83</v>
      </c>
      <c r="I6062" t="str">
        <f>"Trad IRN"</f>
        <v>Trad IRN</v>
      </c>
      <c r="J6062" t="s">
        <v>43</v>
      </c>
      <c r="K6062" t="s">
        <v>44</v>
      </c>
      <c r="L6062" t="s">
        <v>45</v>
      </c>
      <c r="M6062" t="s">
        <v>46</v>
      </c>
      <c r="N6062" t="str">
        <f t="shared" si="606"/>
        <v>08/18/2022</v>
      </c>
      <c r="O6062" t="str">
        <f t="shared" si="607"/>
        <v>12/31/2500</v>
      </c>
      <c r="P6062">
        <v>1</v>
      </c>
      <c r="Q6062">
        <v>1</v>
      </c>
      <c r="S6062">
        <v>0</v>
      </c>
      <c r="T6062">
        <v>1</v>
      </c>
      <c r="U6062">
        <v>0</v>
      </c>
      <c r="V6062" t="str">
        <f>"Trad IRN"</f>
        <v>Trad IRN</v>
      </c>
      <c r="W6062">
        <v>100</v>
      </c>
      <c r="X6062" t="s">
        <v>47</v>
      </c>
      <c r="Z6062" t="s">
        <v>47</v>
      </c>
      <c r="AB6062" t="str">
        <f>"08"</f>
        <v>08</v>
      </c>
      <c r="AC6062" t="s">
        <v>48</v>
      </c>
      <c r="AD6062" t="s">
        <v>49</v>
      </c>
      <c r="AE6062" t="s">
        <v>55</v>
      </c>
      <c r="AF6062">
        <v>0</v>
      </c>
      <c r="AG6062" t="s">
        <v>56</v>
      </c>
      <c r="AH6062" t="str">
        <f>"Trad IRN"</f>
        <v>Trad IRN</v>
      </c>
      <c r="AI6062" t="str">
        <f>"Bldg IRN"</f>
        <v>Bldg IRN</v>
      </c>
      <c r="AJ6062" t="s">
        <v>48</v>
      </c>
      <c r="AK6062" t="s">
        <v>48</v>
      </c>
      <c r="AL6062" t="s">
        <v>53</v>
      </c>
      <c r="AM6062">
        <v>1140.92</v>
      </c>
      <c r="AN6062">
        <v>1140.92</v>
      </c>
      <c r="AO6062">
        <v>15</v>
      </c>
    </row>
    <row r="6063" spans="1:41" x14ac:dyDescent="0.3">
      <c r="A6063" t="str">
        <f>"Trad IRN"</f>
        <v>Trad IRN</v>
      </c>
      <c r="B6063" t="str">
        <f>"Bldg IRN"</f>
        <v>Bldg IRN</v>
      </c>
      <c r="C6063" t="s">
        <v>41</v>
      </c>
      <c r="D6063" t="s">
        <v>3</v>
      </c>
      <c r="E6063" t="s">
        <v>80</v>
      </c>
      <c r="F6063" t="s">
        <v>81</v>
      </c>
      <c r="G6063" t="s">
        <v>82</v>
      </c>
      <c r="H6063" t="s">
        <v>83</v>
      </c>
      <c r="I6063" t="str">
        <f>"Trad IRN"</f>
        <v>Trad IRN</v>
      </c>
      <c r="J6063" t="s">
        <v>43</v>
      </c>
      <c r="K6063" t="s">
        <v>44</v>
      </c>
      <c r="L6063" t="s">
        <v>45</v>
      </c>
      <c r="M6063" t="s">
        <v>46</v>
      </c>
      <c r="N6063" t="str">
        <f t="shared" si="606"/>
        <v>08/18/2022</v>
      </c>
      <c r="O6063" t="str">
        <f t="shared" si="607"/>
        <v>12/31/2500</v>
      </c>
      <c r="P6063">
        <v>1</v>
      </c>
      <c r="Q6063">
        <v>1</v>
      </c>
      <c r="S6063">
        <v>0</v>
      </c>
      <c r="T6063">
        <v>1</v>
      </c>
      <c r="U6063">
        <v>0</v>
      </c>
      <c r="V6063" t="str">
        <f>"Trad IRN"</f>
        <v>Trad IRN</v>
      </c>
      <c r="W6063">
        <v>100</v>
      </c>
      <c r="X6063" t="s">
        <v>47</v>
      </c>
      <c r="Z6063" t="s">
        <v>47</v>
      </c>
      <c r="AB6063" t="str">
        <f>"07"</f>
        <v>07</v>
      </c>
      <c r="AC6063" t="s">
        <v>48</v>
      </c>
      <c r="AD6063" t="s">
        <v>49</v>
      </c>
      <c r="AE6063" t="s">
        <v>50</v>
      </c>
      <c r="AF6063">
        <v>0</v>
      </c>
      <c r="AG6063" t="s">
        <v>56</v>
      </c>
      <c r="AH6063" t="str">
        <f>"Trad IRN"</f>
        <v>Trad IRN</v>
      </c>
      <c r="AI6063" t="str">
        <f>"Bldg IRN"</f>
        <v>Bldg IRN</v>
      </c>
      <c r="AJ6063" t="s">
        <v>48</v>
      </c>
      <c r="AK6063" t="s">
        <v>48</v>
      </c>
      <c r="AL6063" t="s">
        <v>53</v>
      </c>
      <c r="AM6063">
        <v>1140.92</v>
      </c>
      <c r="AN6063">
        <v>1140.92</v>
      </c>
      <c r="AO6063">
        <v>15</v>
      </c>
    </row>
    <row r="6064" spans="1:41" x14ac:dyDescent="0.3">
      <c r="A6064" t="str">
        <f>"Trad IRN"</f>
        <v>Trad IRN</v>
      </c>
      <c r="B6064" t="str">
        <f>"Bldg IRN"</f>
        <v>Bldg IRN</v>
      </c>
      <c r="C6064" t="s">
        <v>41</v>
      </c>
      <c r="D6064" t="s">
        <v>3</v>
      </c>
      <c r="E6064" t="s">
        <v>80</v>
      </c>
      <c r="F6064" t="s">
        <v>81</v>
      </c>
      <c r="G6064" t="s">
        <v>82</v>
      </c>
      <c r="H6064" t="s">
        <v>83</v>
      </c>
      <c r="I6064" t="str">
        <f>"Trad IRN"</f>
        <v>Trad IRN</v>
      </c>
      <c r="J6064" t="s">
        <v>43</v>
      </c>
      <c r="K6064" t="s">
        <v>44</v>
      </c>
      <c r="L6064" t="s">
        <v>45</v>
      </c>
      <c r="M6064" t="s">
        <v>46</v>
      </c>
      <c r="N6064" t="str">
        <f t="shared" si="606"/>
        <v>08/18/2022</v>
      </c>
      <c r="O6064" t="str">
        <f t="shared" si="607"/>
        <v>12/31/2500</v>
      </c>
      <c r="P6064">
        <v>1</v>
      </c>
      <c r="Q6064">
        <v>1</v>
      </c>
      <c r="R6064">
        <v>1</v>
      </c>
      <c r="S6064">
        <v>0</v>
      </c>
      <c r="T6064">
        <v>1</v>
      </c>
      <c r="U6064">
        <v>0</v>
      </c>
      <c r="V6064" t="str">
        <f>"Trad IRN"</f>
        <v>Trad IRN</v>
      </c>
      <c r="W6064">
        <v>100</v>
      </c>
      <c r="X6064" t="s">
        <v>47</v>
      </c>
      <c r="Z6064" t="s">
        <v>47</v>
      </c>
      <c r="AB6064" t="str">
        <f>"06"</f>
        <v>06</v>
      </c>
      <c r="AC6064" t="str">
        <f>"13"</f>
        <v>13</v>
      </c>
      <c r="AD6064" t="str">
        <f>"6"</f>
        <v>6</v>
      </c>
      <c r="AE6064" t="s">
        <v>55</v>
      </c>
      <c r="AF6064">
        <v>0</v>
      </c>
      <c r="AG6064" t="s">
        <v>56</v>
      </c>
      <c r="AH6064" t="str">
        <f>"Trad IRN"</f>
        <v>Trad IRN</v>
      </c>
      <c r="AI6064" t="str">
        <f>"Bldg IRN"</f>
        <v>Bldg IRN</v>
      </c>
      <c r="AJ6064" t="s">
        <v>48</v>
      </c>
      <c r="AK6064" t="s">
        <v>48</v>
      </c>
      <c r="AL6064" t="s">
        <v>53</v>
      </c>
      <c r="AM6064">
        <v>1140.92</v>
      </c>
      <c r="AN6064">
        <v>1140.92</v>
      </c>
      <c r="AO6064">
        <v>15</v>
      </c>
    </row>
    <row r="6065" spans="1:41" x14ac:dyDescent="0.3">
      <c r="A6065" t="str">
        <f>"Trad IRN"</f>
        <v>Trad IRN</v>
      </c>
      <c r="B6065" t="str">
        <f>"Bldg IRN"</f>
        <v>Bldg IRN</v>
      </c>
      <c r="C6065" t="s">
        <v>41</v>
      </c>
      <c r="D6065" t="s">
        <v>3</v>
      </c>
      <c r="E6065" t="s">
        <v>80</v>
      </c>
      <c r="F6065" t="s">
        <v>81</v>
      </c>
      <c r="G6065" t="s">
        <v>82</v>
      </c>
      <c r="H6065" t="s">
        <v>83</v>
      </c>
      <c r="I6065" t="str">
        <f>"Trad IRN"</f>
        <v>Trad IRN</v>
      </c>
      <c r="J6065" t="s">
        <v>43</v>
      </c>
      <c r="K6065" t="s">
        <v>44</v>
      </c>
      <c r="L6065" t="s">
        <v>45</v>
      </c>
      <c r="M6065" t="s">
        <v>59</v>
      </c>
      <c r="N6065" t="str">
        <f t="shared" si="606"/>
        <v>08/18/2022</v>
      </c>
      <c r="O6065" t="str">
        <f t="shared" si="607"/>
        <v>12/31/2500</v>
      </c>
      <c r="P6065">
        <v>1</v>
      </c>
      <c r="Q6065">
        <v>1</v>
      </c>
      <c r="S6065">
        <v>1</v>
      </c>
      <c r="T6065">
        <v>1</v>
      </c>
      <c r="U6065">
        <v>0</v>
      </c>
      <c r="V6065" t="s">
        <v>84</v>
      </c>
      <c r="W6065">
        <v>100</v>
      </c>
      <c r="X6065" t="s">
        <v>47</v>
      </c>
      <c r="Z6065" t="s">
        <v>47</v>
      </c>
      <c r="AB6065" t="str">
        <f>"06"</f>
        <v>06</v>
      </c>
      <c r="AC6065" t="s">
        <v>48</v>
      </c>
      <c r="AD6065" t="s">
        <v>49</v>
      </c>
      <c r="AE6065" t="s">
        <v>50</v>
      </c>
      <c r="AF6065">
        <v>0</v>
      </c>
      <c r="AG6065" t="s">
        <v>56</v>
      </c>
      <c r="AH6065" t="str">
        <f>"Trad IRN"</f>
        <v>Trad IRN</v>
      </c>
      <c r="AI6065" t="str">
        <f>"Bldg IRN"</f>
        <v>Bldg IRN</v>
      </c>
      <c r="AJ6065" t="s">
        <v>48</v>
      </c>
      <c r="AK6065" t="s">
        <v>48</v>
      </c>
      <c r="AL6065" t="s">
        <v>53</v>
      </c>
      <c r="AM6065">
        <v>1140.92</v>
      </c>
      <c r="AN6065">
        <v>1140.92</v>
      </c>
      <c r="AO6065">
        <v>15</v>
      </c>
    </row>
    <row r="6066" spans="1:41" x14ac:dyDescent="0.3">
      <c r="A6066" t="str">
        <f>"Trad IRN"</f>
        <v>Trad IRN</v>
      </c>
      <c r="B6066" t="str">
        <f>"Bldg IRN"</f>
        <v>Bldg IRN</v>
      </c>
      <c r="C6066" t="s">
        <v>41</v>
      </c>
      <c r="D6066" t="s">
        <v>3</v>
      </c>
      <c r="E6066" t="s">
        <v>80</v>
      </c>
      <c r="F6066" t="s">
        <v>81</v>
      </c>
      <c r="G6066" t="s">
        <v>82</v>
      </c>
      <c r="H6066" t="s">
        <v>83</v>
      </c>
      <c r="I6066" t="str">
        <f>"Trad IRN"</f>
        <v>Trad IRN</v>
      </c>
      <c r="J6066" t="s">
        <v>43</v>
      </c>
      <c r="K6066" t="s">
        <v>44</v>
      </c>
      <c r="L6066" t="s">
        <v>45</v>
      </c>
      <c r="M6066" t="s">
        <v>46</v>
      </c>
      <c r="N6066" t="str">
        <f t="shared" si="606"/>
        <v>08/18/2022</v>
      </c>
      <c r="O6066" t="str">
        <f>"01/03/2023"</f>
        <v>01/03/2023</v>
      </c>
      <c r="P6066">
        <v>0.46941100000000002</v>
      </c>
      <c r="Q6066">
        <v>0.46941100000000002</v>
      </c>
      <c r="S6066">
        <v>0.46941100000000002</v>
      </c>
      <c r="T6066">
        <v>0.46941100000000002</v>
      </c>
      <c r="U6066">
        <v>0</v>
      </c>
      <c r="V6066" t="str">
        <f>"Trad IRN"</f>
        <v>Trad IRN</v>
      </c>
      <c r="W6066">
        <v>100</v>
      </c>
      <c r="X6066" t="s">
        <v>47</v>
      </c>
      <c r="Z6066" t="s">
        <v>47</v>
      </c>
      <c r="AB6066" t="str">
        <f>"08"</f>
        <v>08</v>
      </c>
      <c r="AC6066" t="s">
        <v>48</v>
      </c>
      <c r="AD6066" t="s">
        <v>49</v>
      </c>
      <c r="AE6066" t="s">
        <v>50</v>
      </c>
      <c r="AF6066">
        <v>0</v>
      </c>
      <c r="AG6066" t="s">
        <v>56</v>
      </c>
      <c r="AH6066" t="str">
        <f>"Trad IRN"</f>
        <v>Trad IRN</v>
      </c>
      <c r="AI6066" t="str">
        <f>"Bldg IRN"</f>
        <v>Bldg IRN</v>
      </c>
      <c r="AJ6066" t="s">
        <v>48</v>
      </c>
      <c r="AK6066" t="s">
        <v>48</v>
      </c>
      <c r="AL6066" t="s">
        <v>53</v>
      </c>
      <c r="AM6066">
        <v>535.55999999999995</v>
      </c>
      <c r="AN6066">
        <v>1140.92</v>
      </c>
      <c r="AO6066">
        <v>15</v>
      </c>
    </row>
    <row r="6067" spans="1:41" x14ac:dyDescent="0.3">
      <c r="A6067" t="str">
        <f>"Trad IRN"</f>
        <v>Trad IRN</v>
      </c>
      <c r="B6067" t="str">
        <f>"Bldg IRN"</f>
        <v>Bldg IRN</v>
      </c>
      <c r="C6067" t="s">
        <v>41</v>
      </c>
      <c r="D6067" t="s">
        <v>3</v>
      </c>
      <c r="E6067" t="s">
        <v>80</v>
      </c>
      <c r="F6067" t="s">
        <v>81</v>
      </c>
      <c r="G6067" t="s">
        <v>82</v>
      </c>
      <c r="H6067" t="s">
        <v>83</v>
      </c>
      <c r="I6067" t="str">
        <f>"Trad IRN"</f>
        <v>Trad IRN</v>
      </c>
      <c r="J6067" t="s">
        <v>43</v>
      </c>
      <c r="K6067" t="s">
        <v>44</v>
      </c>
      <c r="L6067" t="s">
        <v>45</v>
      </c>
      <c r="M6067" t="s">
        <v>46</v>
      </c>
      <c r="N6067" t="str">
        <f>"01/04/2023"</f>
        <v>01/04/2023</v>
      </c>
      <c r="O6067" t="str">
        <f t="shared" ref="O6067:O6081" si="608">"12/31/2500"</f>
        <v>12/31/2500</v>
      </c>
      <c r="P6067">
        <v>0.45100099999999999</v>
      </c>
      <c r="Q6067">
        <v>0.45100099999999999</v>
      </c>
      <c r="S6067">
        <v>0.45100099999999999</v>
      </c>
      <c r="T6067">
        <v>0.45100099999999999</v>
      </c>
      <c r="U6067">
        <v>0</v>
      </c>
      <c r="V6067" t="str">
        <f>"Trad IRN"</f>
        <v>Trad IRN</v>
      </c>
      <c r="W6067">
        <v>85</v>
      </c>
      <c r="X6067" t="s">
        <v>47</v>
      </c>
      <c r="Z6067" t="s">
        <v>47</v>
      </c>
      <c r="AB6067" t="str">
        <f>"08"</f>
        <v>08</v>
      </c>
      <c r="AC6067" t="s">
        <v>48</v>
      </c>
      <c r="AD6067" t="s">
        <v>49</v>
      </c>
      <c r="AE6067" t="s">
        <v>50</v>
      </c>
      <c r="AF6067">
        <v>0</v>
      </c>
      <c r="AG6067" t="s">
        <v>56</v>
      </c>
      <c r="AH6067" t="str">
        <f>"Trad IRN"</f>
        <v>Trad IRN</v>
      </c>
      <c r="AI6067" t="str">
        <f>"Bldg IRN"</f>
        <v>Bldg IRN</v>
      </c>
      <c r="AJ6067" t="s">
        <v>48</v>
      </c>
      <c r="AK6067" t="s">
        <v>48</v>
      </c>
      <c r="AL6067" t="s">
        <v>53</v>
      </c>
      <c r="AM6067">
        <v>514.55999999999995</v>
      </c>
      <c r="AN6067">
        <v>1140.92</v>
      </c>
      <c r="AO6067">
        <v>15</v>
      </c>
    </row>
    <row r="6068" spans="1:41" x14ac:dyDescent="0.3">
      <c r="A6068" t="str">
        <f>"Trad IRN"</f>
        <v>Trad IRN</v>
      </c>
      <c r="B6068" t="str">
        <f>"Bldg IRN"</f>
        <v>Bldg IRN</v>
      </c>
      <c r="C6068" t="s">
        <v>41</v>
      </c>
      <c r="D6068" t="s">
        <v>3</v>
      </c>
      <c r="E6068" t="s">
        <v>80</v>
      </c>
      <c r="F6068" t="s">
        <v>81</v>
      </c>
      <c r="G6068" t="s">
        <v>82</v>
      </c>
      <c r="H6068" t="s">
        <v>83</v>
      </c>
      <c r="I6068" t="s">
        <v>8</v>
      </c>
      <c r="J6068" t="s">
        <v>43</v>
      </c>
      <c r="K6068" t="s">
        <v>44</v>
      </c>
      <c r="L6068" t="s">
        <v>45</v>
      </c>
      <c r="M6068" t="s">
        <v>46</v>
      </c>
      <c r="N6068" t="str">
        <f>"01/04/2023"</f>
        <v>01/04/2023</v>
      </c>
      <c r="O6068" t="str">
        <f t="shared" si="608"/>
        <v>12/31/2500</v>
      </c>
      <c r="P6068">
        <v>7.9585000000000003E-2</v>
      </c>
      <c r="Q6068">
        <v>7.9585000000000003E-2</v>
      </c>
      <c r="S6068">
        <v>0</v>
      </c>
      <c r="T6068">
        <v>5.1806999999999999E-2</v>
      </c>
      <c r="U6068">
        <v>2.7778000000000001E-2</v>
      </c>
      <c r="V6068" t="str">
        <f>"Trad IRN"</f>
        <v>Trad IRN</v>
      </c>
      <c r="W6068">
        <v>15</v>
      </c>
      <c r="X6068" t="s">
        <v>47</v>
      </c>
      <c r="Z6068" t="s">
        <v>47</v>
      </c>
      <c r="AB6068" t="str">
        <f>"08"</f>
        <v>08</v>
      </c>
      <c r="AC6068" t="s">
        <v>48</v>
      </c>
      <c r="AD6068" t="s">
        <v>49</v>
      </c>
      <c r="AE6068" t="s">
        <v>50</v>
      </c>
      <c r="AF6068">
        <v>0</v>
      </c>
      <c r="AG6068" t="s">
        <v>51</v>
      </c>
      <c r="AH6068" t="str">
        <f>"Trad IRN"</f>
        <v>Trad IRN</v>
      </c>
      <c r="AI6068" t="str">
        <f>"Bldg IRN"</f>
        <v>Bldg IRN</v>
      </c>
      <c r="AJ6068" t="s">
        <v>48</v>
      </c>
      <c r="AK6068" t="s">
        <v>48</v>
      </c>
      <c r="AL6068" t="s">
        <v>53</v>
      </c>
      <c r="AM6068">
        <v>90.11</v>
      </c>
      <c r="AN6068">
        <v>1132.3</v>
      </c>
      <c r="AO6068">
        <v>15</v>
      </c>
    </row>
    <row r="6069" spans="1:41" x14ac:dyDescent="0.3">
      <c r="A6069" t="str">
        <f>"Trad IRN"</f>
        <v>Trad IRN</v>
      </c>
      <c r="B6069" t="str">
        <f>"Bldg IRN"</f>
        <v>Bldg IRN</v>
      </c>
      <c r="C6069" t="s">
        <v>41</v>
      </c>
      <c r="D6069" t="s">
        <v>3</v>
      </c>
      <c r="E6069" t="s">
        <v>80</v>
      </c>
      <c r="F6069" t="s">
        <v>81</v>
      </c>
      <c r="G6069" t="s">
        <v>82</v>
      </c>
      <c r="H6069" t="s">
        <v>83</v>
      </c>
      <c r="I6069" t="str">
        <f>"Trad IRN"</f>
        <v>Trad IRN</v>
      </c>
      <c r="J6069" t="s">
        <v>43</v>
      </c>
      <c r="K6069" t="s">
        <v>44</v>
      </c>
      <c r="L6069" t="s">
        <v>45</v>
      </c>
      <c r="M6069" t="s">
        <v>46</v>
      </c>
      <c r="N6069" t="str">
        <f t="shared" ref="N6069:N6082" si="609">"08/18/2022"</f>
        <v>08/18/2022</v>
      </c>
      <c r="O6069" t="str">
        <f t="shared" si="608"/>
        <v>12/31/2500</v>
      </c>
      <c r="P6069">
        <v>1</v>
      </c>
      <c r="Q6069">
        <v>1</v>
      </c>
      <c r="S6069">
        <v>0</v>
      </c>
      <c r="T6069">
        <v>1</v>
      </c>
      <c r="U6069">
        <v>0</v>
      </c>
      <c r="V6069" t="str">
        <f>"Trad IRN"</f>
        <v>Trad IRN</v>
      </c>
      <c r="W6069">
        <v>100</v>
      </c>
      <c r="X6069" t="s">
        <v>47</v>
      </c>
      <c r="Z6069" t="s">
        <v>47</v>
      </c>
      <c r="AB6069" t="str">
        <f>"07"</f>
        <v>07</v>
      </c>
      <c r="AC6069" t="s">
        <v>48</v>
      </c>
      <c r="AD6069" t="s">
        <v>49</v>
      </c>
      <c r="AE6069" t="s">
        <v>50</v>
      </c>
      <c r="AF6069">
        <v>0</v>
      </c>
      <c r="AG6069" t="s">
        <v>56</v>
      </c>
      <c r="AH6069" t="str">
        <f>"Trad IRN"</f>
        <v>Trad IRN</v>
      </c>
      <c r="AI6069" t="str">
        <f>"Bldg IRN"</f>
        <v>Bldg IRN</v>
      </c>
      <c r="AJ6069" t="s">
        <v>48</v>
      </c>
      <c r="AK6069" t="s">
        <v>48</v>
      </c>
      <c r="AL6069" t="s">
        <v>53</v>
      </c>
      <c r="AM6069">
        <v>1140.92</v>
      </c>
      <c r="AN6069">
        <v>1140.92</v>
      </c>
      <c r="AO6069">
        <v>15</v>
      </c>
    </row>
    <row r="6070" spans="1:41" x14ac:dyDescent="0.3">
      <c r="A6070" t="str">
        <f>"Trad IRN"</f>
        <v>Trad IRN</v>
      </c>
      <c r="B6070" t="str">
        <f>"Bldg IRN"</f>
        <v>Bldg IRN</v>
      </c>
      <c r="C6070" t="s">
        <v>41</v>
      </c>
      <c r="D6070" t="s">
        <v>3</v>
      </c>
      <c r="E6070" t="s">
        <v>80</v>
      </c>
      <c r="F6070" t="s">
        <v>81</v>
      </c>
      <c r="G6070" t="s">
        <v>82</v>
      </c>
      <c r="H6070" t="s">
        <v>83</v>
      </c>
      <c r="I6070" t="str">
        <f>"Trad IRN"</f>
        <v>Trad IRN</v>
      </c>
      <c r="J6070" t="s">
        <v>43</v>
      </c>
      <c r="K6070" t="s">
        <v>44</v>
      </c>
      <c r="L6070" t="s">
        <v>45</v>
      </c>
      <c r="M6070" t="s">
        <v>46</v>
      </c>
      <c r="N6070" t="str">
        <f t="shared" si="609"/>
        <v>08/18/2022</v>
      </c>
      <c r="O6070" t="str">
        <f t="shared" si="608"/>
        <v>12/31/2500</v>
      </c>
      <c r="P6070">
        <v>1</v>
      </c>
      <c r="Q6070">
        <v>1</v>
      </c>
      <c r="S6070">
        <v>0</v>
      </c>
      <c r="T6070">
        <v>1</v>
      </c>
      <c r="U6070">
        <v>0</v>
      </c>
      <c r="V6070" t="str">
        <f>"Trad IRN"</f>
        <v>Trad IRN</v>
      </c>
      <c r="W6070">
        <v>100</v>
      </c>
      <c r="X6070" t="s">
        <v>47</v>
      </c>
      <c r="Z6070" t="s">
        <v>47</v>
      </c>
      <c r="AB6070" t="str">
        <f>"06"</f>
        <v>06</v>
      </c>
      <c r="AC6070" t="s">
        <v>48</v>
      </c>
      <c r="AD6070" t="s">
        <v>49</v>
      </c>
      <c r="AE6070" t="s">
        <v>50</v>
      </c>
      <c r="AF6070">
        <v>0</v>
      </c>
      <c r="AG6070" t="s">
        <v>56</v>
      </c>
      <c r="AH6070" t="str">
        <f>"Trad IRN"</f>
        <v>Trad IRN</v>
      </c>
      <c r="AI6070" t="str">
        <f>"Bldg IRN"</f>
        <v>Bldg IRN</v>
      </c>
      <c r="AJ6070" t="s">
        <v>48</v>
      </c>
      <c r="AK6070" t="s">
        <v>48</v>
      </c>
      <c r="AL6070" t="s">
        <v>53</v>
      </c>
      <c r="AM6070">
        <v>1140.92</v>
      </c>
      <c r="AN6070">
        <v>1140.92</v>
      </c>
      <c r="AO6070">
        <v>15</v>
      </c>
    </row>
    <row r="6071" spans="1:41" x14ac:dyDescent="0.3">
      <c r="A6071" t="str">
        <f>"Trad IRN"</f>
        <v>Trad IRN</v>
      </c>
      <c r="B6071" t="str">
        <f>"Bldg IRN"</f>
        <v>Bldg IRN</v>
      </c>
      <c r="C6071" t="s">
        <v>41</v>
      </c>
      <c r="D6071" t="s">
        <v>3</v>
      </c>
      <c r="E6071" t="s">
        <v>80</v>
      </c>
      <c r="F6071" t="s">
        <v>81</v>
      </c>
      <c r="G6071" t="s">
        <v>82</v>
      </c>
      <c r="H6071" t="s">
        <v>83</v>
      </c>
      <c r="I6071" t="str">
        <f>"Trad IRN"</f>
        <v>Trad IRN</v>
      </c>
      <c r="J6071" t="s">
        <v>43</v>
      </c>
      <c r="K6071" t="s">
        <v>44</v>
      </c>
      <c r="L6071" t="s">
        <v>45</v>
      </c>
      <c r="M6071" t="s">
        <v>46</v>
      </c>
      <c r="N6071" t="str">
        <f t="shared" si="609"/>
        <v>08/18/2022</v>
      </c>
      <c r="O6071" t="str">
        <f t="shared" si="608"/>
        <v>12/31/2500</v>
      </c>
      <c r="P6071">
        <v>1</v>
      </c>
      <c r="Q6071">
        <v>1</v>
      </c>
      <c r="S6071">
        <v>0</v>
      </c>
      <c r="T6071">
        <v>1</v>
      </c>
      <c r="U6071">
        <v>0</v>
      </c>
      <c r="V6071" t="str">
        <f>"Trad IRN"</f>
        <v>Trad IRN</v>
      </c>
      <c r="W6071">
        <v>100</v>
      </c>
      <c r="X6071" t="s">
        <v>47</v>
      </c>
      <c r="Z6071" t="s">
        <v>47</v>
      </c>
      <c r="AB6071" t="str">
        <f>"07"</f>
        <v>07</v>
      </c>
      <c r="AC6071" t="s">
        <v>48</v>
      </c>
      <c r="AD6071" t="s">
        <v>49</v>
      </c>
      <c r="AE6071" t="s">
        <v>55</v>
      </c>
      <c r="AF6071">
        <v>0</v>
      </c>
      <c r="AG6071" t="s">
        <v>56</v>
      </c>
      <c r="AH6071" t="str">
        <f>"Trad IRN"</f>
        <v>Trad IRN</v>
      </c>
      <c r="AI6071" t="str">
        <f>"Bldg IRN"</f>
        <v>Bldg IRN</v>
      </c>
      <c r="AJ6071" t="s">
        <v>48</v>
      </c>
      <c r="AK6071" t="s">
        <v>48</v>
      </c>
      <c r="AL6071" t="s">
        <v>53</v>
      </c>
      <c r="AM6071">
        <v>1140.92</v>
      </c>
      <c r="AN6071">
        <v>1140.92</v>
      </c>
      <c r="AO6071">
        <v>15</v>
      </c>
    </row>
    <row r="6072" spans="1:41" x14ac:dyDescent="0.3">
      <c r="A6072" t="str">
        <f>"Trad IRN"</f>
        <v>Trad IRN</v>
      </c>
      <c r="B6072" t="str">
        <f>"Bldg IRN"</f>
        <v>Bldg IRN</v>
      </c>
      <c r="C6072" t="s">
        <v>41</v>
      </c>
      <c r="D6072" t="s">
        <v>3</v>
      </c>
      <c r="E6072" t="s">
        <v>80</v>
      </c>
      <c r="F6072" t="s">
        <v>81</v>
      </c>
      <c r="G6072" t="s">
        <v>82</v>
      </c>
      <c r="H6072" t="s">
        <v>83</v>
      </c>
      <c r="I6072" t="str">
        <f>"Trad IRN"</f>
        <v>Trad IRN</v>
      </c>
      <c r="J6072" t="s">
        <v>43</v>
      </c>
      <c r="K6072" t="s">
        <v>44</v>
      </c>
      <c r="L6072" t="s">
        <v>45</v>
      </c>
      <c r="M6072" t="s">
        <v>46</v>
      </c>
      <c r="N6072" t="str">
        <f t="shared" si="609"/>
        <v>08/18/2022</v>
      </c>
      <c r="O6072" t="str">
        <f t="shared" si="608"/>
        <v>12/31/2500</v>
      </c>
      <c r="P6072">
        <v>1</v>
      </c>
      <c r="Q6072">
        <v>1</v>
      </c>
      <c r="S6072">
        <v>0</v>
      </c>
      <c r="T6072">
        <v>1</v>
      </c>
      <c r="U6072">
        <v>0</v>
      </c>
      <c r="V6072" t="s">
        <v>84</v>
      </c>
      <c r="W6072">
        <v>100</v>
      </c>
      <c r="X6072" t="s">
        <v>47</v>
      </c>
      <c r="Z6072" t="s">
        <v>47</v>
      </c>
      <c r="AB6072" t="str">
        <f>"08"</f>
        <v>08</v>
      </c>
      <c r="AC6072" t="s">
        <v>48</v>
      </c>
      <c r="AD6072" t="s">
        <v>49</v>
      </c>
      <c r="AE6072" t="s">
        <v>55</v>
      </c>
      <c r="AF6072">
        <v>0</v>
      </c>
      <c r="AG6072" t="s">
        <v>56</v>
      </c>
      <c r="AH6072" t="str">
        <f>"Trad IRN"</f>
        <v>Trad IRN</v>
      </c>
      <c r="AI6072" t="str">
        <f>"Bldg IRN"</f>
        <v>Bldg IRN</v>
      </c>
      <c r="AJ6072" t="s">
        <v>48</v>
      </c>
      <c r="AK6072" t="s">
        <v>48</v>
      </c>
      <c r="AL6072" t="s">
        <v>53</v>
      </c>
      <c r="AM6072">
        <v>1140.92</v>
      </c>
      <c r="AN6072">
        <v>1140.92</v>
      </c>
      <c r="AO6072">
        <v>15</v>
      </c>
    </row>
    <row r="6073" spans="1:41" x14ac:dyDescent="0.3">
      <c r="A6073" t="str">
        <f>"Trad IRN"</f>
        <v>Trad IRN</v>
      </c>
      <c r="B6073" t="str">
        <f>"Bldg IRN"</f>
        <v>Bldg IRN</v>
      </c>
      <c r="C6073" t="s">
        <v>41</v>
      </c>
      <c r="D6073" t="s">
        <v>3</v>
      </c>
      <c r="E6073" t="s">
        <v>80</v>
      </c>
      <c r="F6073" t="s">
        <v>81</v>
      </c>
      <c r="G6073" t="s">
        <v>82</v>
      </c>
      <c r="H6073" t="s">
        <v>83</v>
      </c>
      <c r="I6073" t="str">
        <f>"Trad IRN"</f>
        <v>Trad IRN</v>
      </c>
      <c r="J6073" t="s">
        <v>43</v>
      </c>
      <c r="K6073" t="s">
        <v>44</v>
      </c>
      <c r="L6073" t="s">
        <v>45</v>
      </c>
      <c r="M6073" t="s">
        <v>46</v>
      </c>
      <c r="N6073" t="str">
        <f t="shared" si="609"/>
        <v>08/18/2022</v>
      </c>
      <c r="O6073" t="str">
        <f t="shared" si="608"/>
        <v>12/31/2500</v>
      </c>
      <c r="P6073">
        <v>1</v>
      </c>
      <c r="Q6073">
        <v>1</v>
      </c>
      <c r="R6073">
        <v>1</v>
      </c>
      <c r="S6073">
        <v>0</v>
      </c>
      <c r="T6073">
        <v>1</v>
      </c>
      <c r="U6073">
        <v>0</v>
      </c>
      <c r="V6073" t="str">
        <f>"Trad IRN"</f>
        <v>Trad IRN</v>
      </c>
      <c r="W6073">
        <v>100</v>
      </c>
      <c r="X6073" t="s">
        <v>47</v>
      </c>
      <c r="Z6073" t="s">
        <v>47</v>
      </c>
      <c r="AB6073" t="str">
        <f>"08"</f>
        <v>08</v>
      </c>
      <c r="AC6073" t="str">
        <f>"15"</f>
        <v>15</v>
      </c>
      <c r="AD6073" t="str">
        <f>"2"</f>
        <v>2</v>
      </c>
      <c r="AE6073" t="s">
        <v>50</v>
      </c>
      <c r="AF6073">
        <v>0</v>
      </c>
      <c r="AG6073" t="s">
        <v>56</v>
      </c>
      <c r="AH6073" t="str">
        <f>"Trad IRN"</f>
        <v>Trad IRN</v>
      </c>
      <c r="AI6073" t="str">
        <f>"Bldg IRN"</f>
        <v>Bldg IRN</v>
      </c>
      <c r="AJ6073" t="s">
        <v>48</v>
      </c>
      <c r="AK6073" t="s">
        <v>48</v>
      </c>
      <c r="AL6073" t="s">
        <v>53</v>
      </c>
      <c r="AM6073">
        <v>1140.92</v>
      </c>
      <c r="AN6073">
        <v>1140.92</v>
      </c>
      <c r="AO6073">
        <v>15</v>
      </c>
    </row>
    <row r="6074" spans="1:41" x14ac:dyDescent="0.3">
      <c r="A6074" t="str">
        <f>"Trad IRN"</f>
        <v>Trad IRN</v>
      </c>
      <c r="B6074" t="str">
        <f>"Bldg IRN"</f>
        <v>Bldg IRN</v>
      </c>
      <c r="C6074" t="s">
        <v>41</v>
      </c>
      <c r="D6074" t="s">
        <v>3</v>
      </c>
      <c r="E6074" t="s">
        <v>80</v>
      </c>
      <c r="F6074" t="s">
        <v>81</v>
      </c>
      <c r="G6074" t="s">
        <v>82</v>
      </c>
      <c r="H6074" t="s">
        <v>83</v>
      </c>
      <c r="I6074" t="s">
        <v>8</v>
      </c>
      <c r="J6074" t="s">
        <v>43</v>
      </c>
      <c r="K6074" t="s">
        <v>44</v>
      </c>
      <c r="L6074" t="s">
        <v>45</v>
      </c>
      <c r="M6074" t="s">
        <v>46</v>
      </c>
      <c r="N6074" t="str">
        <f t="shared" si="609"/>
        <v>08/18/2022</v>
      </c>
      <c r="O6074" t="str">
        <f t="shared" si="608"/>
        <v>12/31/2500</v>
      </c>
      <c r="P6074">
        <v>0.5</v>
      </c>
      <c r="Q6074">
        <v>0.5</v>
      </c>
      <c r="S6074">
        <v>0</v>
      </c>
      <c r="T6074">
        <v>5.5556000000000001E-2</v>
      </c>
      <c r="U6074">
        <v>0.44444400000000001</v>
      </c>
      <c r="V6074" t="str">
        <f>"Trad IRN"</f>
        <v>Trad IRN</v>
      </c>
      <c r="W6074">
        <v>50</v>
      </c>
      <c r="X6074" t="s">
        <v>47</v>
      </c>
      <c r="Z6074" t="s">
        <v>47</v>
      </c>
      <c r="AB6074" t="str">
        <f>"08"</f>
        <v>08</v>
      </c>
      <c r="AC6074" t="s">
        <v>48</v>
      </c>
      <c r="AD6074" t="s">
        <v>49</v>
      </c>
      <c r="AE6074" t="s">
        <v>50</v>
      </c>
      <c r="AF6074">
        <v>3</v>
      </c>
      <c r="AG6074" t="s">
        <v>51</v>
      </c>
      <c r="AH6074" t="str">
        <f>"Trad IRN"</f>
        <v>Trad IRN</v>
      </c>
      <c r="AI6074" t="str">
        <f>"Bldg IRN"</f>
        <v>Bldg IRN</v>
      </c>
      <c r="AJ6074" t="s">
        <v>48</v>
      </c>
      <c r="AK6074" t="s">
        <v>48</v>
      </c>
      <c r="AL6074" t="s">
        <v>53</v>
      </c>
      <c r="AM6074">
        <v>570.46</v>
      </c>
      <c r="AN6074">
        <v>1140.92</v>
      </c>
      <c r="AO6074">
        <v>15</v>
      </c>
    </row>
    <row r="6075" spans="1:41" x14ac:dyDescent="0.3">
      <c r="A6075" t="str">
        <f>"Trad IRN"</f>
        <v>Trad IRN</v>
      </c>
      <c r="B6075" t="str">
        <f>"Bldg IRN"</f>
        <v>Bldg IRN</v>
      </c>
      <c r="C6075" t="s">
        <v>41</v>
      </c>
      <c r="D6075" t="s">
        <v>3</v>
      </c>
      <c r="E6075" t="s">
        <v>80</v>
      </c>
      <c r="F6075" t="s">
        <v>81</v>
      </c>
      <c r="G6075" t="s">
        <v>82</v>
      </c>
      <c r="H6075" t="s">
        <v>83</v>
      </c>
      <c r="I6075" t="str">
        <f>"Trad IRN"</f>
        <v>Trad IRN</v>
      </c>
      <c r="J6075" t="s">
        <v>43</v>
      </c>
      <c r="K6075" t="s">
        <v>44</v>
      </c>
      <c r="L6075" t="s">
        <v>45</v>
      </c>
      <c r="M6075" t="s">
        <v>46</v>
      </c>
      <c r="N6075" t="str">
        <f t="shared" si="609"/>
        <v>08/18/2022</v>
      </c>
      <c r="O6075" t="str">
        <f t="shared" si="608"/>
        <v>12/31/2500</v>
      </c>
      <c r="P6075">
        <v>0.5</v>
      </c>
      <c r="Q6075">
        <v>0.5</v>
      </c>
      <c r="S6075">
        <v>0</v>
      </c>
      <c r="T6075">
        <v>0.5</v>
      </c>
      <c r="U6075">
        <v>0</v>
      </c>
      <c r="V6075" t="str">
        <f>"Trad IRN"</f>
        <v>Trad IRN</v>
      </c>
      <c r="W6075">
        <v>50</v>
      </c>
      <c r="X6075" t="s">
        <v>47</v>
      </c>
      <c r="Z6075" t="s">
        <v>47</v>
      </c>
      <c r="AB6075" t="str">
        <f>"08"</f>
        <v>08</v>
      </c>
      <c r="AC6075" t="s">
        <v>48</v>
      </c>
      <c r="AD6075" t="s">
        <v>49</v>
      </c>
      <c r="AE6075" t="s">
        <v>50</v>
      </c>
      <c r="AF6075">
        <v>3</v>
      </c>
      <c r="AG6075" t="s">
        <v>56</v>
      </c>
      <c r="AH6075" t="str">
        <f>"Trad IRN"</f>
        <v>Trad IRN</v>
      </c>
      <c r="AI6075" t="str">
        <f>"Bldg IRN"</f>
        <v>Bldg IRN</v>
      </c>
      <c r="AJ6075" t="s">
        <v>48</v>
      </c>
      <c r="AK6075" t="s">
        <v>48</v>
      </c>
      <c r="AL6075" t="s">
        <v>53</v>
      </c>
      <c r="AM6075">
        <v>570.46</v>
      </c>
      <c r="AN6075">
        <v>1140.92</v>
      </c>
      <c r="AO6075">
        <v>15</v>
      </c>
    </row>
    <row r="6076" spans="1:41" x14ac:dyDescent="0.3">
      <c r="A6076" t="str">
        <f>"Trad IRN"</f>
        <v>Trad IRN</v>
      </c>
      <c r="B6076" t="str">
        <f>"Bldg IRN"</f>
        <v>Bldg IRN</v>
      </c>
      <c r="C6076" t="s">
        <v>41</v>
      </c>
      <c r="D6076" t="s">
        <v>3</v>
      </c>
      <c r="E6076" t="s">
        <v>80</v>
      </c>
      <c r="F6076" t="s">
        <v>81</v>
      </c>
      <c r="G6076" t="s">
        <v>82</v>
      </c>
      <c r="H6076" t="s">
        <v>83</v>
      </c>
      <c r="I6076" t="str">
        <f>"Trad IRN"</f>
        <v>Trad IRN</v>
      </c>
      <c r="J6076" t="s">
        <v>43</v>
      </c>
      <c r="K6076" t="s">
        <v>44</v>
      </c>
      <c r="L6076" t="s">
        <v>45</v>
      </c>
      <c r="M6076" t="s">
        <v>46</v>
      </c>
      <c r="N6076" t="str">
        <f t="shared" si="609"/>
        <v>08/18/2022</v>
      </c>
      <c r="O6076" t="str">
        <f t="shared" si="608"/>
        <v>12/31/2500</v>
      </c>
      <c r="P6076">
        <v>1</v>
      </c>
      <c r="Q6076">
        <v>1</v>
      </c>
      <c r="S6076">
        <v>0</v>
      </c>
      <c r="T6076">
        <v>1</v>
      </c>
      <c r="U6076">
        <v>0</v>
      </c>
      <c r="V6076" t="str">
        <f>"Trad IRN"</f>
        <v>Trad IRN</v>
      </c>
      <c r="W6076">
        <v>100</v>
      </c>
      <c r="X6076" t="s">
        <v>47</v>
      </c>
      <c r="Z6076" t="s">
        <v>47</v>
      </c>
      <c r="AB6076" t="str">
        <f>"08"</f>
        <v>08</v>
      </c>
      <c r="AC6076" t="s">
        <v>48</v>
      </c>
      <c r="AD6076" t="s">
        <v>49</v>
      </c>
      <c r="AE6076" t="s">
        <v>50</v>
      </c>
      <c r="AF6076">
        <v>0</v>
      </c>
      <c r="AG6076" t="s">
        <v>56</v>
      </c>
      <c r="AH6076" t="str">
        <f>"Trad IRN"</f>
        <v>Trad IRN</v>
      </c>
      <c r="AI6076" t="str">
        <f>"Bldg IRN"</f>
        <v>Bldg IRN</v>
      </c>
      <c r="AJ6076" t="s">
        <v>48</v>
      </c>
      <c r="AK6076" t="s">
        <v>48</v>
      </c>
      <c r="AL6076" t="s">
        <v>53</v>
      </c>
      <c r="AM6076">
        <v>1140.92</v>
      </c>
      <c r="AN6076">
        <v>1140.92</v>
      </c>
      <c r="AO6076">
        <v>15</v>
      </c>
    </row>
    <row r="6077" spans="1:41" x14ac:dyDescent="0.3">
      <c r="A6077" t="str">
        <f>"Trad IRN"</f>
        <v>Trad IRN</v>
      </c>
      <c r="B6077" t="str">
        <f>"Bldg IRN"</f>
        <v>Bldg IRN</v>
      </c>
      <c r="C6077" t="s">
        <v>41</v>
      </c>
      <c r="D6077" t="s">
        <v>3</v>
      </c>
      <c r="E6077" t="s">
        <v>80</v>
      </c>
      <c r="F6077" t="s">
        <v>81</v>
      </c>
      <c r="G6077" t="s">
        <v>82</v>
      </c>
      <c r="H6077" t="s">
        <v>83</v>
      </c>
      <c r="I6077" t="str">
        <f>"Trad IRN"</f>
        <v>Trad IRN</v>
      </c>
      <c r="J6077" t="s">
        <v>43</v>
      </c>
      <c r="K6077" t="s">
        <v>44</v>
      </c>
      <c r="L6077" t="s">
        <v>45</v>
      </c>
      <c r="M6077" t="s">
        <v>46</v>
      </c>
      <c r="N6077" t="str">
        <f t="shared" si="609"/>
        <v>08/18/2022</v>
      </c>
      <c r="O6077" t="str">
        <f t="shared" si="608"/>
        <v>12/31/2500</v>
      </c>
      <c r="P6077">
        <v>1</v>
      </c>
      <c r="Q6077">
        <v>1</v>
      </c>
      <c r="S6077">
        <v>0</v>
      </c>
      <c r="T6077">
        <v>1</v>
      </c>
      <c r="U6077">
        <v>0</v>
      </c>
      <c r="V6077" t="str">
        <f>"Trad IRN"</f>
        <v>Trad IRN</v>
      </c>
      <c r="W6077">
        <v>100</v>
      </c>
      <c r="X6077" t="s">
        <v>47</v>
      </c>
      <c r="Z6077" t="s">
        <v>47</v>
      </c>
      <c r="AB6077" t="str">
        <f>"06"</f>
        <v>06</v>
      </c>
      <c r="AC6077" t="s">
        <v>48</v>
      </c>
      <c r="AD6077" t="s">
        <v>49</v>
      </c>
      <c r="AE6077" t="s">
        <v>50</v>
      </c>
      <c r="AF6077">
        <v>0</v>
      </c>
      <c r="AG6077" t="s">
        <v>56</v>
      </c>
      <c r="AH6077" t="str">
        <f>"Trad IRN"</f>
        <v>Trad IRN</v>
      </c>
      <c r="AI6077" t="str">
        <f>"Bldg IRN"</f>
        <v>Bldg IRN</v>
      </c>
      <c r="AJ6077" t="s">
        <v>48</v>
      </c>
      <c r="AK6077" t="s">
        <v>48</v>
      </c>
      <c r="AL6077" t="s">
        <v>53</v>
      </c>
      <c r="AM6077">
        <v>1140.92</v>
      </c>
      <c r="AN6077">
        <v>1140.92</v>
      </c>
      <c r="AO6077">
        <v>15</v>
      </c>
    </row>
    <row r="6078" spans="1:41" x14ac:dyDescent="0.3">
      <c r="A6078" t="str">
        <f>"Trad IRN"</f>
        <v>Trad IRN</v>
      </c>
      <c r="B6078" t="str">
        <f>"Bldg IRN"</f>
        <v>Bldg IRN</v>
      </c>
      <c r="C6078" t="s">
        <v>41</v>
      </c>
      <c r="D6078" t="s">
        <v>3</v>
      </c>
      <c r="E6078" t="s">
        <v>80</v>
      </c>
      <c r="F6078" t="s">
        <v>81</v>
      </c>
      <c r="G6078" t="s">
        <v>82</v>
      </c>
      <c r="H6078" t="s">
        <v>83</v>
      </c>
      <c r="I6078" t="str">
        <f>"Trad IRN"</f>
        <v>Trad IRN</v>
      </c>
      <c r="J6078" t="s">
        <v>43</v>
      </c>
      <c r="K6078" t="s">
        <v>44</v>
      </c>
      <c r="L6078" t="s">
        <v>45</v>
      </c>
      <c r="M6078" t="s">
        <v>46</v>
      </c>
      <c r="N6078" t="str">
        <f t="shared" si="609"/>
        <v>08/18/2022</v>
      </c>
      <c r="O6078" t="str">
        <f t="shared" si="608"/>
        <v>12/31/2500</v>
      </c>
      <c r="P6078">
        <v>1</v>
      </c>
      <c r="Q6078">
        <v>1</v>
      </c>
      <c r="R6078">
        <v>1</v>
      </c>
      <c r="S6078">
        <v>0</v>
      </c>
      <c r="T6078">
        <v>1</v>
      </c>
      <c r="U6078">
        <v>0</v>
      </c>
      <c r="V6078" t="str">
        <f>"Trad IRN"</f>
        <v>Trad IRN</v>
      </c>
      <c r="W6078">
        <v>100</v>
      </c>
      <c r="X6078" t="s">
        <v>47</v>
      </c>
      <c r="Z6078" t="s">
        <v>47</v>
      </c>
      <c r="AB6078" t="str">
        <f>"07"</f>
        <v>07</v>
      </c>
      <c r="AC6078" t="str">
        <f>"15"</f>
        <v>15</v>
      </c>
      <c r="AD6078" t="str">
        <f>"2"</f>
        <v>2</v>
      </c>
      <c r="AE6078" t="s">
        <v>50</v>
      </c>
      <c r="AF6078">
        <v>0</v>
      </c>
      <c r="AG6078" t="s">
        <v>56</v>
      </c>
      <c r="AH6078" t="str">
        <f>"Trad IRN"</f>
        <v>Trad IRN</v>
      </c>
      <c r="AI6078" t="str">
        <f>"Bldg IRN"</f>
        <v>Bldg IRN</v>
      </c>
      <c r="AJ6078" t="s">
        <v>48</v>
      </c>
      <c r="AK6078" t="s">
        <v>48</v>
      </c>
      <c r="AL6078" t="s">
        <v>53</v>
      </c>
      <c r="AM6078">
        <v>1140.92</v>
      </c>
      <c r="AN6078">
        <v>1140.92</v>
      </c>
      <c r="AO6078">
        <v>15</v>
      </c>
    </row>
    <row r="6079" spans="1:41" x14ac:dyDescent="0.3">
      <c r="A6079" t="str">
        <f>"Trad IRN"</f>
        <v>Trad IRN</v>
      </c>
      <c r="B6079" t="str">
        <f>"Bldg IRN"</f>
        <v>Bldg IRN</v>
      </c>
      <c r="C6079" t="s">
        <v>41</v>
      </c>
      <c r="D6079" t="s">
        <v>3</v>
      </c>
      <c r="E6079" t="s">
        <v>80</v>
      </c>
      <c r="F6079" t="s">
        <v>81</v>
      </c>
      <c r="G6079" t="s">
        <v>82</v>
      </c>
      <c r="H6079" t="s">
        <v>83</v>
      </c>
      <c r="I6079" t="str">
        <f>"Trad IRN"</f>
        <v>Trad IRN</v>
      </c>
      <c r="J6079" t="s">
        <v>43</v>
      </c>
      <c r="K6079" t="s">
        <v>44</v>
      </c>
      <c r="L6079" t="s">
        <v>45</v>
      </c>
      <c r="M6079" t="s">
        <v>46</v>
      </c>
      <c r="N6079" t="str">
        <f t="shared" si="609"/>
        <v>08/18/2022</v>
      </c>
      <c r="O6079" t="str">
        <f t="shared" si="608"/>
        <v>12/31/2500</v>
      </c>
      <c r="P6079">
        <v>1</v>
      </c>
      <c r="Q6079">
        <v>1</v>
      </c>
      <c r="S6079">
        <v>1</v>
      </c>
      <c r="T6079">
        <v>1</v>
      </c>
      <c r="U6079">
        <v>0</v>
      </c>
      <c r="V6079" t="str">
        <f>"Trad IRN"</f>
        <v>Trad IRN</v>
      </c>
      <c r="W6079">
        <v>100</v>
      </c>
      <c r="X6079" t="s">
        <v>47</v>
      </c>
      <c r="Z6079" t="s">
        <v>47</v>
      </c>
      <c r="AB6079" t="str">
        <f>"07"</f>
        <v>07</v>
      </c>
      <c r="AC6079" t="s">
        <v>48</v>
      </c>
      <c r="AD6079" t="s">
        <v>49</v>
      </c>
      <c r="AE6079" t="s">
        <v>55</v>
      </c>
      <c r="AF6079">
        <v>0</v>
      </c>
      <c r="AG6079" t="s">
        <v>56</v>
      </c>
      <c r="AH6079" t="str">
        <f>"Trad IRN"</f>
        <v>Trad IRN</v>
      </c>
      <c r="AI6079" t="str">
        <f>"Bldg IRN"</f>
        <v>Bldg IRN</v>
      </c>
      <c r="AJ6079" t="s">
        <v>48</v>
      </c>
      <c r="AK6079" t="s">
        <v>48</v>
      </c>
      <c r="AL6079" t="s">
        <v>53</v>
      </c>
      <c r="AM6079">
        <v>1140.92</v>
      </c>
      <c r="AN6079">
        <v>1140.92</v>
      </c>
      <c r="AO6079">
        <v>15</v>
      </c>
    </row>
    <row r="6080" spans="1:41" x14ac:dyDescent="0.3">
      <c r="A6080" t="str">
        <f>"Trad IRN"</f>
        <v>Trad IRN</v>
      </c>
      <c r="B6080" t="str">
        <f>"Bldg IRN"</f>
        <v>Bldg IRN</v>
      </c>
      <c r="C6080" t="s">
        <v>41</v>
      </c>
      <c r="D6080" t="s">
        <v>3</v>
      </c>
      <c r="E6080" t="s">
        <v>80</v>
      </c>
      <c r="F6080" t="s">
        <v>81</v>
      </c>
      <c r="G6080" t="s">
        <v>82</v>
      </c>
      <c r="H6080" t="s">
        <v>83</v>
      </c>
      <c r="I6080" t="str">
        <f>"Trad IRN"</f>
        <v>Trad IRN</v>
      </c>
      <c r="J6080" t="s">
        <v>43</v>
      </c>
      <c r="K6080" t="s">
        <v>44</v>
      </c>
      <c r="L6080" t="s">
        <v>45</v>
      </c>
      <c r="M6080" t="s">
        <v>46</v>
      </c>
      <c r="N6080" t="str">
        <f t="shared" si="609"/>
        <v>08/18/2022</v>
      </c>
      <c r="O6080" t="str">
        <f t="shared" si="608"/>
        <v>12/31/2500</v>
      </c>
      <c r="P6080">
        <v>1</v>
      </c>
      <c r="Q6080">
        <v>1</v>
      </c>
      <c r="S6080">
        <v>0.83851600000000004</v>
      </c>
      <c r="T6080">
        <v>1</v>
      </c>
      <c r="U6080">
        <v>0</v>
      </c>
      <c r="V6080" t="str">
        <f>"Trad IRN"</f>
        <v>Trad IRN</v>
      </c>
      <c r="W6080">
        <v>100</v>
      </c>
      <c r="X6080" t="s">
        <v>47</v>
      </c>
      <c r="Z6080" t="s">
        <v>47</v>
      </c>
      <c r="AB6080" t="str">
        <f>"06"</f>
        <v>06</v>
      </c>
      <c r="AC6080" t="s">
        <v>48</v>
      </c>
      <c r="AD6080" t="s">
        <v>49</v>
      </c>
      <c r="AE6080" t="s">
        <v>50</v>
      </c>
      <c r="AF6080">
        <v>0</v>
      </c>
      <c r="AG6080" t="s">
        <v>56</v>
      </c>
      <c r="AH6080" t="str">
        <f>"Trad IRN"</f>
        <v>Trad IRN</v>
      </c>
      <c r="AI6080" t="str">
        <f>"Bldg IRN"</f>
        <v>Bldg IRN</v>
      </c>
      <c r="AJ6080" t="s">
        <v>48</v>
      </c>
      <c r="AK6080" t="s">
        <v>48</v>
      </c>
      <c r="AL6080" t="s">
        <v>53</v>
      </c>
      <c r="AM6080">
        <v>1140.92</v>
      </c>
      <c r="AN6080">
        <v>1140.92</v>
      </c>
      <c r="AO6080">
        <v>15</v>
      </c>
    </row>
    <row r="6081" spans="1:41" x14ac:dyDescent="0.3">
      <c r="A6081" t="str">
        <f>"Trad IRN"</f>
        <v>Trad IRN</v>
      </c>
      <c r="B6081" t="str">
        <f>"Bldg IRN"</f>
        <v>Bldg IRN</v>
      </c>
      <c r="C6081" t="s">
        <v>41</v>
      </c>
      <c r="D6081" t="s">
        <v>3</v>
      </c>
      <c r="E6081" t="s">
        <v>80</v>
      </c>
      <c r="F6081" t="s">
        <v>81</v>
      </c>
      <c r="G6081" t="s">
        <v>82</v>
      </c>
      <c r="H6081" t="s">
        <v>83</v>
      </c>
      <c r="I6081" t="str">
        <f>"Trad IRN"</f>
        <v>Trad IRN</v>
      </c>
      <c r="J6081" t="s">
        <v>43</v>
      </c>
      <c r="K6081" t="s">
        <v>44</v>
      </c>
      <c r="L6081" t="s">
        <v>45</v>
      </c>
      <c r="M6081" t="s">
        <v>46</v>
      </c>
      <c r="N6081" t="str">
        <f t="shared" si="609"/>
        <v>08/18/2022</v>
      </c>
      <c r="O6081" t="str">
        <f t="shared" si="608"/>
        <v>12/31/2500</v>
      </c>
      <c r="P6081">
        <v>1</v>
      </c>
      <c r="Q6081">
        <v>1</v>
      </c>
      <c r="S6081">
        <v>0</v>
      </c>
      <c r="T6081">
        <v>1</v>
      </c>
      <c r="U6081">
        <v>0</v>
      </c>
      <c r="V6081" t="str">
        <f>"Trad IRN"</f>
        <v>Trad IRN</v>
      </c>
      <c r="W6081">
        <v>100</v>
      </c>
      <c r="X6081" t="s">
        <v>47</v>
      </c>
      <c r="Z6081" t="s">
        <v>47</v>
      </c>
      <c r="AB6081" t="str">
        <f>"07"</f>
        <v>07</v>
      </c>
      <c r="AC6081" t="s">
        <v>48</v>
      </c>
      <c r="AD6081" t="s">
        <v>49</v>
      </c>
      <c r="AE6081" t="s">
        <v>50</v>
      </c>
      <c r="AF6081">
        <v>0</v>
      </c>
      <c r="AG6081" t="s">
        <v>56</v>
      </c>
      <c r="AH6081" t="str">
        <f>"Trad IRN"</f>
        <v>Trad IRN</v>
      </c>
      <c r="AI6081" t="str">
        <f>"Bldg IRN"</f>
        <v>Bldg IRN</v>
      </c>
      <c r="AJ6081" t="s">
        <v>48</v>
      </c>
      <c r="AK6081" t="s">
        <v>48</v>
      </c>
      <c r="AL6081" t="s">
        <v>53</v>
      </c>
      <c r="AM6081">
        <v>1140.92</v>
      </c>
      <c r="AN6081">
        <v>1140.92</v>
      </c>
      <c r="AO6081">
        <v>15</v>
      </c>
    </row>
    <row r="6082" spans="1:41" x14ac:dyDescent="0.3">
      <c r="A6082" t="str">
        <f>"Trad IRN"</f>
        <v>Trad IRN</v>
      </c>
      <c r="B6082" t="str">
        <f>"Bldg IRN"</f>
        <v>Bldg IRN</v>
      </c>
      <c r="C6082" t="s">
        <v>41</v>
      </c>
      <c r="D6082" t="s">
        <v>3</v>
      </c>
      <c r="E6082" t="s">
        <v>80</v>
      </c>
      <c r="F6082" t="s">
        <v>81</v>
      </c>
      <c r="G6082" t="s">
        <v>82</v>
      </c>
      <c r="H6082" t="s">
        <v>83</v>
      </c>
      <c r="I6082" t="str">
        <f>"Trad IRN"</f>
        <v>Trad IRN</v>
      </c>
      <c r="J6082" t="s">
        <v>43</v>
      </c>
      <c r="K6082" t="s">
        <v>44</v>
      </c>
      <c r="L6082" t="s">
        <v>45</v>
      </c>
      <c r="M6082" t="s">
        <v>46</v>
      </c>
      <c r="N6082" t="str">
        <f t="shared" si="609"/>
        <v>08/18/2022</v>
      </c>
      <c r="O6082" t="str">
        <f>"10/14/2022"</f>
        <v>10/14/2022</v>
      </c>
      <c r="P6082">
        <v>0.18138099999999999</v>
      </c>
      <c r="Q6082">
        <v>0.18138099999999999</v>
      </c>
      <c r="S6082">
        <v>0</v>
      </c>
      <c r="T6082">
        <v>0.18138099999999999</v>
      </c>
      <c r="U6082">
        <v>0</v>
      </c>
      <c r="V6082" t="str">
        <f>"Trad IRN"</f>
        <v>Trad IRN</v>
      </c>
      <c r="W6082">
        <v>85</v>
      </c>
      <c r="X6082" t="s">
        <v>47</v>
      </c>
      <c r="Z6082" t="s">
        <v>47</v>
      </c>
      <c r="AB6082" t="str">
        <f>"08"</f>
        <v>08</v>
      </c>
      <c r="AC6082" t="s">
        <v>48</v>
      </c>
      <c r="AD6082" t="s">
        <v>49</v>
      </c>
      <c r="AE6082" t="s">
        <v>50</v>
      </c>
      <c r="AF6082">
        <v>0</v>
      </c>
      <c r="AG6082" t="s">
        <v>56</v>
      </c>
      <c r="AH6082" t="str">
        <f>"Trad IRN"</f>
        <v>Trad IRN</v>
      </c>
      <c r="AI6082" t="str">
        <f>"Bldg IRN"</f>
        <v>Bldg IRN</v>
      </c>
      <c r="AJ6082" t="s">
        <v>48</v>
      </c>
      <c r="AK6082" t="s">
        <v>48</v>
      </c>
      <c r="AL6082" t="s">
        <v>53</v>
      </c>
      <c r="AM6082">
        <v>206.94</v>
      </c>
      <c r="AN6082">
        <v>1140.92</v>
      </c>
      <c r="AO6082">
        <v>15</v>
      </c>
    </row>
    <row r="6083" spans="1:41" x14ac:dyDescent="0.3">
      <c r="A6083" t="str">
        <f>"Trad IRN"</f>
        <v>Trad IRN</v>
      </c>
      <c r="B6083" t="str">
        <f>"Bldg IRN"</f>
        <v>Bldg IRN</v>
      </c>
      <c r="C6083" t="s">
        <v>41</v>
      </c>
      <c r="D6083" t="s">
        <v>3</v>
      </c>
      <c r="E6083" t="s">
        <v>80</v>
      </c>
      <c r="F6083" t="s">
        <v>81</v>
      </c>
      <c r="G6083" t="s">
        <v>82</v>
      </c>
      <c r="H6083" t="s">
        <v>83</v>
      </c>
      <c r="I6083" t="str">
        <f>"Trad IRN"</f>
        <v>Trad IRN</v>
      </c>
      <c r="J6083" t="s">
        <v>43</v>
      </c>
      <c r="K6083" t="s">
        <v>44</v>
      </c>
      <c r="L6083" t="s">
        <v>45</v>
      </c>
      <c r="M6083" t="s">
        <v>46</v>
      </c>
      <c r="N6083" t="str">
        <f>"10/15/2022"</f>
        <v>10/15/2022</v>
      </c>
      <c r="O6083" t="str">
        <f>"12/31/2500"</f>
        <v>12/31/2500</v>
      </c>
      <c r="P6083">
        <v>0.78661099999999995</v>
      </c>
      <c r="Q6083">
        <v>0.78661099999999995</v>
      </c>
      <c r="S6083">
        <v>0</v>
      </c>
      <c r="T6083">
        <v>0.78661099999999995</v>
      </c>
      <c r="U6083">
        <v>0</v>
      </c>
      <c r="V6083" t="str">
        <f>"Trad IRN"</f>
        <v>Trad IRN</v>
      </c>
      <c r="W6083">
        <v>100</v>
      </c>
      <c r="X6083" t="s">
        <v>47</v>
      </c>
      <c r="Z6083" t="s">
        <v>47</v>
      </c>
      <c r="AB6083" t="str">
        <f>"08"</f>
        <v>08</v>
      </c>
      <c r="AC6083" t="s">
        <v>48</v>
      </c>
      <c r="AD6083" t="s">
        <v>49</v>
      </c>
      <c r="AE6083" t="s">
        <v>50</v>
      </c>
      <c r="AF6083">
        <v>0</v>
      </c>
      <c r="AG6083" t="s">
        <v>56</v>
      </c>
      <c r="AH6083" t="str">
        <f>"Trad IRN"</f>
        <v>Trad IRN</v>
      </c>
      <c r="AI6083" t="str">
        <f>"Bldg IRN"</f>
        <v>Bldg IRN</v>
      </c>
      <c r="AJ6083" t="s">
        <v>48</v>
      </c>
      <c r="AK6083" t="s">
        <v>48</v>
      </c>
      <c r="AL6083" t="s">
        <v>53</v>
      </c>
      <c r="AM6083">
        <v>897.46</v>
      </c>
      <c r="AN6083">
        <v>1140.92</v>
      </c>
      <c r="AO6083">
        <v>15</v>
      </c>
    </row>
    <row r="6084" spans="1:41" x14ac:dyDescent="0.3">
      <c r="A6084" t="str">
        <f>"Trad IRN"</f>
        <v>Trad IRN</v>
      </c>
      <c r="B6084" t="str">
        <f>"Bldg IRN"</f>
        <v>Bldg IRN</v>
      </c>
      <c r="C6084" t="s">
        <v>41</v>
      </c>
      <c r="D6084" t="s">
        <v>3</v>
      </c>
      <c r="E6084" t="s">
        <v>80</v>
      </c>
      <c r="F6084" t="s">
        <v>81</v>
      </c>
      <c r="G6084" t="s">
        <v>82</v>
      </c>
      <c r="H6084" t="s">
        <v>83</v>
      </c>
      <c r="I6084" t="s">
        <v>8</v>
      </c>
      <c r="J6084" t="s">
        <v>43</v>
      </c>
      <c r="K6084" t="s">
        <v>44</v>
      </c>
      <c r="L6084" t="s">
        <v>45</v>
      </c>
      <c r="M6084" t="s">
        <v>46</v>
      </c>
      <c r="N6084" t="str">
        <f t="shared" ref="N6084:N6089" si="610">"08/18/2022"</f>
        <v>08/18/2022</v>
      </c>
      <c r="O6084" t="str">
        <f>"10/13/2022"</f>
        <v>10/13/2022</v>
      </c>
      <c r="P6084">
        <v>3.2007000000000001E-2</v>
      </c>
      <c r="Q6084">
        <v>3.2007000000000001E-2</v>
      </c>
      <c r="S6084">
        <v>0</v>
      </c>
      <c r="T6084">
        <v>1.9473000000000001E-2</v>
      </c>
      <c r="U6084">
        <v>1.2534E-2</v>
      </c>
      <c r="V6084" t="str">
        <f>"Trad IRN"</f>
        <v>Trad IRN</v>
      </c>
      <c r="W6084">
        <v>15</v>
      </c>
      <c r="X6084" t="s">
        <v>47</v>
      </c>
      <c r="Z6084" t="s">
        <v>47</v>
      </c>
      <c r="AB6084" t="str">
        <f>"08"</f>
        <v>08</v>
      </c>
      <c r="AC6084" t="s">
        <v>48</v>
      </c>
      <c r="AD6084" t="s">
        <v>49</v>
      </c>
      <c r="AE6084" t="s">
        <v>50</v>
      </c>
      <c r="AF6084">
        <v>0</v>
      </c>
      <c r="AG6084" t="s">
        <v>51</v>
      </c>
      <c r="AH6084" t="str">
        <f>"Trad IRN"</f>
        <v>Trad IRN</v>
      </c>
      <c r="AI6084" t="str">
        <f>"Bldg IRN"</f>
        <v>Bldg IRN</v>
      </c>
      <c r="AJ6084" t="s">
        <v>48</v>
      </c>
      <c r="AK6084" t="s">
        <v>48</v>
      </c>
      <c r="AL6084" t="s">
        <v>53</v>
      </c>
      <c r="AM6084">
        <v>36.24</v>
      </c>
      <c r="AN6084">
        <v>1132.3</v>
      </c>
      <c r="AO6084">
        <v>15</v>
      </c>
    </row>
    <row r="6085" spans="1:41" x14ac:dyDescent="0.3">
      <c r="A6085" t="str">
        <f>"Trad IRN"</f>
        <v>Trad IRN</v>
      </c>
      <c r="B6085" t="str">
        <f>"Bldg IRN"</f>
        <v>Bldg IRN</v>
      </c>
      <c r="C6085" t="s">
        <v>41</v>
      </c>
      <c r="D6085" t="s">
        <v>3</v>
      </c>
      <c r="E6085" t="s">
        <v>80</v>
      </c>
      <c r="F6085" t="s">
        <v>81</v>
      </c>
      <c r="G6085" t="s">
        <v>82</v>
      </c>
      <c r="H6085" t="s">
        <v>83</v>
      </c>
      <c r="I6085" t="str">
        <f>"Trad IRN"</f>
        <v>Trad IRN</v>
      </c>
      <c r="J6085" t="s">
        <v>43</v>
      </c>
      <c r="K6085" t="s">
        <v>44</v>
      </c>
      <c r="L6085" t="s">
        <v>45</v>
      </c>
      <c r="M6085" t="s">
        <v>46</v>
      </c>
      <c r="N6085" t="str">
        <f t="shared" si="610"/>
        <v>08/18/2022</v>
      </c>
      <c r="O6085" t="str">
        <f>"12/31/2500"</f>
        <v>12/31/2500</v>
      </c>
      <c r="P6085">
        <v>1</v>
      </c>
      <c r="Q6085">
        <v>1</v>
      </c>
      <c r="R6085">
        <v>1</v>
      </c>
      <c r="S6085">
        <v>0</v>
      </c>
      <c r="T6085">
        <v>1</v>
      </c>
      <c r="U6085">
        <v>0</v>
      </c>
      <c r="V6085" t="str">
        <f>"Trad IRN"</f>
        <v>Trad IRN</v>
      </c>
      <c r="W6085">
        <v>100</v>
      </c>
      <c r="X6085" t="s">
        <v>47</v>
      </c>
      <c r="Z6085" t="s">
        <v>47</v>
      </c>
      <c r="AB6085" t="str">
        <f>"07"</f>
        <v>07</v>
      </c>
      <c r="AC6085" t="str">
        <f>"01"</f>
        <v>01</v>
      </c>
      <c r="AD6085" t="str">
        <f>"5"</f>
        <v>5</v>
      </c>
      <c r="AE6085" t="s">
        <v>55</v>
      </c>
      <c r="AF6085">
        <v>0</v>
      </c>
      <c r="AG6085" t="s">
        <v>56</v>
      </c>
      <c r="AH6085" t="str">
        <f>"Trad IRN"</f>
        <v>Trad IRN</v>
      </c>
      <c r="AI6085" t="str">
        <f>"Bldg IRN"</f>
        <v>Bldg IRN</v>
      </c>
      <c r="AJ6085" t="s">
        <v>48</v>
      </c>
      <c r="AK6085" t="s">
        <v>48</v>
      </c>
      <c r="AL6085" t="s">
        <v>53</v>
      </c>
      <c r="AM6085">
        <v>1140.92</v>
      </c>
      <c r="AN6085">
        <v>1140.92</v>
      </c>
      <c r="AO6085">
        <v>15</v>
      </c>
    </row>
    <row r="6086" spans="1:41" x14ac:dyDescent="0.3">
      <c r="A6086" t="str">
        <f>"Trad IRN"</f>
        <v>Trad IRN</v>
      </c>
      <c r="B6086" t="str">
        <f>"Bldg IRN"</f>
        <v>Bldg IRN</v>
      </c>
      <c r="C6086" t="s">
        <v>41</v>
      </c>
      <c r="D6086" t="s">
        <v>3</v>
      </c>
      <c r="E6086" t="s">
        <v>80</v>
      </c>
      <c r="F6086" t="s">
        <v>81</v>
      </c>
      <c r="G6086" t="s">
        <v>82</v>
      </c>
      <c r="H6086" t="s">
        <v>83</v>
      </c>
      <c r="I6086" t="str">
        <f>"Trad IRN"</f>
        <v>Trad IRN</v>
      </c>
      <c r="J6086" t="s">
        <v>43</v>
      </c>
      <c r="K6086" t="s">
        <v>44</v>
      </c>
      <c r="L6086" t="s">
        <v>45</v>
      </c>
      <c r="M6086" t="s">
        <v>46</v>
      </c>
      <c r="N6086" t="str">
        <f t="shared" si="610"/>
        <v>08/18/2022</v>
      </c>
      <c r="O6086" t="str">
        <f>"12/31/2500"</f>
        <v>12/31/2500</v>
      </c>
      <c r="P6086">
        <v>1</v>
      </c>
      <c r="Q6086">
        <v>1</v>
      </c>
      <c r="R6086">
        <v>1</v>
      </c>
      <c r="S6086">
        <v>0</v>
      </c>
      <c r="T6086">
        <v>1</v>
      </c>
      <c r="U6086">
        <v>0</v>
      </c>
      <c r="V6086" t="str">
        <f>"Trad IRN"</f>
        <v>Trad IRN</v>
      </c>
      <c r="W6086">
        <v>100</v>
      </c>
      <c r="X6086" t="s">
        <v>47</v>
      </c>
      <c r="Z6086" t="s">
        <v>47</v>
      </c>
      <c r="AB6086" t="str">
        <f>"06"</f>
        <v>06</v>
      </c>
      <c r="AC6086" t="str">
        <f>"10"</f>
        <v>10</v>
      </c>
      <c r="AD6086" t="str">
        <f>"2"</f>
        <v>2</v>
      </c>
      <c r="AE6086" t="s">
        <v>50</v>
      </c>
      <c r="AF6086">
        <v>0</v>
      </c>
      <c r="AG6086" t="s">
        <v>56</v>
      </c>
      <c r="AH6086" t="str">
        <f>"Trad IRN"</f>
        <v>Trad IRN</v>
      </c>
      <c r="AI6086" t="str">
        <f>"Bldg IRN"</f>
        <v>Bldg IRN</v>
      </c>
      <c r="AJ6086" t="s">
        <v>48</v>
      </c>
      <c r="AK6086" t="s">
        <v>48</v>
      </c>
      <c r="AL6086" t="s">
        <v>53</v>
      </c>
      <c r="AM6086">
        <v>1140.92</v>
      </c>
      <c r="AN6086">
        <v>1140.92</v>
      </c>
      <c r="AO6086">
        <v>15</v>
      </c>
    </row>
    <row r="6087" spans="1:41" x14ac:dyDescent="0.3">
      <c r="A6087" t="str">
        <f>"Trad IRN"</f>
        <v>Trad IRN</v>
      </c>
      <c r="B6087" t="str">
        <f>"Bldg IRN"</f>
        <v>Bldg IRN</v>
      </c>
      <c r="C6087" t="s">
        <v>41</v>
      </c>
      <c r="D6087" t="s">
        <v>3</v>
      </c>
      <c r="E6087" t="s">
        <v>80</v>
      </c>
      <c r="F6087" t="s">
        <v>81</v>
      </c>
      <c r="G6087" t="s">
        <v>82</v>
      </c>
      <c r="H6087" t="s">
        <v>83</v>
      </c>
      <c r="I6087" t="str">
        <f>"Trad IRN"</f>
        <v>Trad IRN</v>
      </c>
      <c r="J6087" t="s">
        <v>43</v>
      </c>
      <c r="K6087" t="s">
        <v>44</v>
      </c>
      <c r="L6087" t="s">
        <v>45</v>
      </c>
      <c r="M6087" t="s">
        <v>46</v>
      </c>
      <c r="N6087" t="str">
        <f t="shared" si="610"/>
        <v>08/18/2022</v>
      </c>
      <c r="O6087" t="str">
        <f>"12/31/2500"</f>
        <v>12/31/2500</v>
      </c>
      <c r="P6087">
        <v>1</v>
      </c>
      <c r="Q6087">
        <v>1</v>
      </c>
      <c r="S6087">
        <v>1</v>
      </c>
      <c r="T6087">
        <v>1</v>
      </c>
      <c r="U6087">
        <v>0</v>
      </c>
      <c r="V6087" t="str">
        <f>"Trad IRN"</f>
        <v>Trad IRN</v>
      </c>
      <c r="W6087">
        <v>100</v>
      </c>
      <c r="X6087" t="s">
        <v>47</v>
      </c>
      <c r="Z6087" t="s">
        <v>47</v>
      </c>
      <c r="AB6087" t="str">
        <f>"07"</f>
        <v>07</v>
      </c>
      <c r="AC6087" t="s">
        <v>48</v>
      </c>
      <c r="AD6087" t="s">
        <v>49</v>
      </c>
      <c r="AE6087" t="s">
        <v>50</v>
      </c>
      <c r="AF6087">
        <v>0</v>
      </c>
      <c r="AG6087" t="s">
        <v>56</v>
      </c>
      <c r="AH6087" t="str">
        <f>"Trad IRN"</f>
        <v>Trad IRN</v>
      </c>
      <c r="AI6087" t="str">
        <f>"Bldg IRN"</f>
        <v>Bldg IRN</v>
      </c>
      <c r="AJ6087" t="s">
        <v>48</v>
      </c>
      <c r="AK6087" t="s">
        <v>48</v>
      </c>
      <c r="AL6087" t="s">
        <v>53</v>
      </c>
      <c r="AM6087">
        <v>1140.92</v>
      </c>
      <c r="AN6087">
        <v>1140.92</v>
      </c>
      <c r="AO6087">
        <v>15</v>
      </c>
    </row>
    <row r="6088" spans="1:41" x14ac:dyDescent="0.3">
      <c r="A6088" t="str">
        <f>"Trad IRN"</f>
        <v>Trad IRN</v>
      </c>
      <c r="B6088" t="str">
        <f>"Bldg IRN"</f>
        <v>Bldg IRN</v>
      </c>
      <c r="C6088" t="s">
        <v>41</v>
      </c>
      <c r="D6088" t="s">
        <v>3</v>
      </c>
      <c r="E6088" t="s">
        <v>80</v>
      </c>
      <c r="F6088" t="s">
        <v>81</v>
      </c>
      <c r="G6088" t="s">
        <v>82</v>
      </c>
      <c r="H6088" t="s">
        <v>83</v>
      </c>
      <c r="I6088" t="str">
        <f>"Trad IRN"</f>
        <v>Trad IRN</v>
      </c>
      <c r="J6088" t="s">
        <v>43</v>
      </c>
      <c r="K6088" t="s">
        <v>44</v>
      </c>
      <c r="L6088" t="s">
        <v>45</v>
      </c>
      <c r="M6088" t="s">
        <v>46</v>
      </c>
      <c r="N6088" t="str">
        <f t="shared" si="610"/>
        <v>08/18/2022</v>
      </c>
      <c r="O6088" t="str">
        <f>"12/31/2500"</f>
        <v>12/31/2500</v>
      </c>
      <c r="P6088">
        <v>1</v>
      </c>
      <c r="Q6088">
        <v>1</v>
      </c>
      <c r="S6088">
        <v>0</v>
      </c>
      <c r="T6088">
        <v>1</v>
      </c>
      <c r="U6088">
        <v>0</v>
      </c>
      <c r="V6088" t="str">
        <f>"Trad IRN"</f>
        <v>Trad IRN</v>
      </c>
      <c r="W6088">
        <v>100</v>
      </c>
      <c r="X6088" t="s">
        <v>47</v>
      </c>
      <c r="Z6088" t="s">
        <v>47</v>
      </c>
      <c r="AB6088" t="str">
        <f>"08"</f>
        <v>08</v>
      </c>
      <c r="AC6088" t="s">
        <v>48</v>
      </c>
      <c r="AD6088" t="s">
        <v>49</v>
      </c>
      <c r="AE6088" t="s">
        <v>50</v>
      </c>
      <c r="AF6088">
        <v>0</v>
      </c>
      <c r="AG6088" t="s">
        <v>56</v>
      </c>
      <c r="AH6088" t="str">
        <f>"Trad IRN"</f>
        <v>Trad IRN</v>
      </c>
      <c r="AI6088" t="str">
        <f>"Bldg IRN"</f>
        <v>Bldg IRN</v>
      </c>
      <c r="AJ6088" t="s">
        <v>48</v>
      </c>
      <c r="AK6088" t="s">
        <v>48</v>
      </c>
      <c r="AL6088" t="s">
        <v>53</v>
      </c>
      <c r="AM6088">
        <v>1140.92</v>
      </c>
      <c r="AN6088">
        <v>1140.92</v>
      </c>
      <c r="AO6088">
        <v>15</v>
      </c>
    </row>
    <row r="6089" spans="1:41" x14ac:dyDescent="0.3">
      <c r="A6089" t="str">
        <f>"Trad IRN"</f>
        <v>Trad IRN</v>
      </c>
      <c r="B6089" t="str">
        <f>"Bldg IRN"</f>
        <v>Bldg IRN</v>
      </c>
      <c r="C6089" t="s">
        <v>41</v>
      </c>
      <c r="D6089" t="s">
        <v>3</v>
      </c>
      <c r="E6089" t="s">
        <v>80</v>
      </c>
      <c r="F6089" t="s">
        <v>81</v>
      </c>
      <c r="G6089" t="s">
        <v>82</v>
      </c>
      <c r="H6089" t="s">
        <v>83</v>
      </c>
      <c r="I6089" t="str">
        <f>"Trad IRN"</f>
        <v>Trad IRN</v>
      </c>
      <c r="J6089" t="s">
        <v>43</v>
      </c>
      <c r="K6089" t="s">
        <v>44</v>
      </c>
      <c r="L6089" t="s">
        <v>45</v>
      </c>
      <c r="M6089" t="s">
        <v>46</v>
      </c>
      <c r="N6089" t="str">
        <f t="shared" si="610"/>
        <v>08/18/2022</v>
      </c>
      <c r="O6089" t="str">
        <f>"10/04/2022"</f>
        <v>10/04/2022</v>
      </c>
      <c r="P6089">
        <v>0.17301800000000001</v>
      </c>
      <c r="Q6089">
        <v>0.17301800000000001</v>
      </c>
      <c r="R6089">
        <v>0.17301800000000001</v>
      </c>
      <c r="S6089">
        <v>0</v>
      </c>
      <c r="T6089">
        <v>0.17301800000000001</v>
      </c>
      <c r="U6089">
        <v>0</v>
      </c>
      <c r="V6089" t="str">
        <f>"Trad IRN"</f>
        <v>Trad IRN</v>
      </c>
      <c r="W6089">
        <v>100</v>
      </c>
      <c r="X6089" t="s">
        <v>47</v>
      </c>
      <c r="Z6089" t="s">
        <v>47</v>
      </c>
      <c r="AB6089" t="str">
        <f>"08"</f>
        <v>08</v>
      </c>
      <c r="AC6089" t="str">
        <f>"10"</f>
        <v>10</v>
      </c>
      <c r="AD6089" t="str">
        <f>"2"</f>
        <v>2</v>
      </c>
      <c r="AE6089" t="s">
        <v>55</v>
      </c>
      <c r="AF6089">
        <v>0</v>
      </c>
      <c r="AG6089" t="s">
        <v>56</v>
      </c>
      <c r="AH6089" t="str">
        <f>"Trad IRN"</f>
        <v>Trad IRN</v>
      </c>
      <c r="AI6089" t="str">
        <f>"Bldg IRN"</f>
        <v>Bldg IRN</v>
      </c>
      <c r="AJ6089" t="s">
        <v>48</v>
      </c>
      <c r="AK6089" t="s">
        <v>48</v>
      </c>
      <c r="AL6089" t="s">
        <v>53</v>
      </c>
      <c r="AM6089">
        <v>197.4</v>
      </c>
      <c r="AN6089">
        <v>1140.92</v>
      </c>
      <c r="AO6089">
        <v>15</v>
      </c>
    </row>
    <row r="6090" spans="1:41" x14ac:dyDescent="0.3">
      <c r="A6090" t="str">
        <f>"Trad IRN"</f>
        <v>Trad IRN</v>
      </c>
      <c r="B6090" t="str">
        <f>"Bldg IRN"</f>
        <v>Bldg IRN</v>
      </c>
      <c r="C6090" t="s">
        <v>41</v>
      </c>
      <c r="D6090" t="s">
        <v>3</v>
      </c>
      <c r="E6090" t="s">
        <v>80</v>
      </c>
      <c r="F6090" t="s">
        <v>81</v>
      </c>
      <c r="G6090" t="s">
        <v>82</v>
      </c>
      <c r="H6090" t="s">
        <v>83</v>
      </c>
      <c r="I6090" t="str">
        <f>"Trad IRN"</f>
        <v>Trad IRN</v>
      </c>
      <c r="J6090" t="s">
        <v>43</v>
      </c>
      <c r="K6090" t="s">
        <v>44</v>
      </c>
      <c r="L6090" t="s">
        <v>45</v>
      </c>
      <c r="M6090" t="s">
        <v>59</v>
      </c>
      <c r="N6090" t="str">
        <f>"10/05/2022"</f>
        <v>10/05/2022</v>
      </c>
      <c r="O6090" t="str">
        <f t="shared" ref="O6090:O6106" si="611">"12/31/2500"</f>
        <v>12/31/2500</v>
      </c>
      <c r="P6090">
        <v>0.82698199999999999</v>
      </c>
      <c r="Q6090">
        <v>0.82698199999999999</v>
      </c>
      <c r="R6090">
        <v>0.82698199999999999</v>
      </c>
      <c r="S6090">
        <v>0</v>
      </c>
      <c r="T6090">
        <v>0.82698199999999999</v>
      </c>
      <c r="U6090">
        <v>0</v>
      </c>
      <c r="V6090" t="s">
        <v>84</v>
      </c>
      <c r="W6090">
        <v>100</v>
      </c>
      <c r="X6090" t="s">
        <v>47</v>
      </c>
      <c r="Z6090" t="s">
        <v>47</v>
      </c>
      <c r="AB6090" t="str">
        <f>"08"</f>
        <v>08</v>
      </c>
      <c r="AC6090" t="str">
        <f>"10"</f>
        <v>10</v>
      </c>
      <c r="AD6090" t="str">
        <f>"2"</f>
        <v>2</v>
      </c>
      <c r="AE6090" t="s">
        <v>55</v>
      </c>
      <c r="AF6090">
        <v>0</v>
      </c>
      <c r="AG6090" t="s">
        <v>56</v>
      </c>
      <c r="AH6090" t="str">
        <f>"Trad IRN"</f>
        <v>Trad IRN</v>
      </c>
      <c r="AI6090" t="str">
        <f>"Bldg IRN"</f>
        <v>Bldg IRN</v>
      </c>
      <c r="AJ6090" t="s">
        <v>48</v>
      </c>
      <c r="AK6090" t="s">
        <v>48</v>
      </c>
      <c r="AL6090" t="s">
        <v>53</v>
      </c>
      <c r="AM6090">
        <v>943.52</v>
      </c>
      <c r="AN6090">
        <v>1140.92</v>
      </c>
      <c r="AO6090">
        <v>15</v>
      </c>
    </row>
    <row r="6091" spans="1:41" x14ac:dyDescent="0.3">
      <c r="A6091" t="str">
        <f>"Trad IRN"</f>
        <v>Trad IRN</v>
      </c>
      <c r="B6091" t="str">
        <f>"Bldg IRN"</f>
        <v>Bldg IRN</v>
      </c>
      <c r="C6091" t="s">
        <v>41</v>
      </c>
      <c r="D6091" t="s">
        <v>3</v>
      </c>
      <c r="E6091" t="s">
        <v>80</v>
      </c>
      <c r="F6091" t="s">
        <v>81</v>
      </c>
      <c r="G6091" t="s">
        <v>82</v>
      </c>
      <c r="H6091" t="s">
        <v>83</v>
      </c>
      <c r="I6091" t="str">
        <f>"Trad IRN"</f>
        <v>Trad IRN</v>
      </c>
      <c r="J6091" t="s">
        <v>43</v>
      </c>
      <c r="K6091" t="s">
        <v>44</v>
      </c>
      <c r="L6091" t="s">
        <v>45</v>
      </c>
      <c r="M6091" t="s">
        <v>46</v>
      </c>
      <c r="N6091" t="str">
        <f>"08/18/2022"</f>
        <v>08/18/2022</v>
      </c>
      <c r="O6091" t="str">
        <f t="shared" si="611"/>
        <v>12/31/2500</v>
      </c>
      <c r="P6091">
        <v>1</v>
      </c>
      <c r="Q6091">
        <v>1</v>
      </c>
      <c r="S6091">
        <v>1</v>
      </c>
      <c r="T6091">
        <v>1</v>
      </c>
      <c r="U6091">
        <v>0</v>
      </c>
      <c r="V6091" t="str">
        <f>"Trad IRN"</f>
        <v>Trad IRN</v>
      </c>
      <c r="W6091">
        <v>100</v>
      </c>
      <c r="X6091" t="s">
        <v>47</v>
      </c>
      <c r="Z6091" t="s">
        <v>47</v>
      </c>
      <c r="AB6091" t="str">
        <f>"06"</f>
        <v>06</v>
      </c>
      <c r="AC6091" t="s">
        <v>48</v>
      </c>
      <c r="AD6091" t="s">
        <v>49</v>
      </c>
      <c r="AE6091" t="s">
        <v>50</v>
      </c>
      <c r="AF6091">
        <v>0</v>
      </c>
      <c r="AG6091" t="s">
        <v>56</v>
      </c>
      <c r="AH6091" t="str">
        <f>"Trad IRN"</f>
        <v>Trad IRN</v>
      </c>
      <c r="AI6091" t="str">
        <f>"Bldg IRN"</f>
        <v>Bldg IRN</v>
      </c>
      <c r="AJ6091" t="s">
        <v>48</v>
      </c>
      <c r="AK6091" t="s">
        <v>48</v>
      </c>
      <c r="AL6091" t="s">
        <v>53</v>
      </c>
      <c r="AM6091">
        <v>1140.92</v>
      </c>
      <c r="AN6091">
        <v>1140.92</v>
      </c>
      <c r="AO6091">
        <v>15</v>
      </c>
    </row>
    <row r="6092" spans="1:41" x14ac:dyDescent="0.3">
      <c r="A6092" t="str">
        <f>"Trad IRN"</f>
        <v>Trad IRN</v>
      </c>
      <c r="B6092" t="str">
        <f>"Bldg IRN"</f>
        <v>Bldg IRN</v>
      </c>
      <c r="C6092" t="s">
        <v>41</v>
      </c>
      <c r="D6092" t="s">
        <v>3</v>
      </c>
      <c r="E6092" t="s">
        <v>80</v>
      </c>
      <c r="F6092" t="s">
        <v>81</v>
      </c>
      <c r="G6092" t="s">
        <v>82</v>
      </c>
      <c r="H6092" t="s">
        <v>83</v>
      </c>
      <c r="I6092" t="str">
        <f>"Trad IRN"</f>
        <v>Trad IRN</v>
      </c>
      <c r="J6092" t="s">
        <v>43</v>
      </c>
      <c r="K6092" t="s">
        <v>44</v>
      </c>
      <c r="L6092" t="s">
        <v>45</v>
      </c>
      <c r="M6092" t="s">
        <v>46</v>
      </c>
      <c r="N6092" t="str">
        <f>"12/07/2022"</f>
        <v>12/07/2022</v>
      </c>
      <c r="O6092" t="str">
        <f t="shared" si="611"/>
        <v>12/31/2500</v>
      </c>
      <c r="P6092">
        <v>0.59402900000000003</v>
      </c>
      <c r="Q6092">
        <v>0.59402900000000003</v>
      </c>
      <c r="S6092">
        <v>0</v>
      </c>
      <c r="T6092">
        <v>0.59402900000000003</v>
      </c>
      <c r="U6092">
        <v>0</v>
      </c>
      <c r="V6092" t="str">
        <f>"Trad IRN"</f>
        <v>Trad IRN</v>
      </c>
      <c r="W6092">
        <v>100</v>
      </c>
      <c r="X6092" t="s">
        <v>47</v>
      </c>
      <c r="Z6092" t="s">
        <v>47</v>
      </c>
      <c r="AB6092" t="str">
        <f>"07"</f>
        <v>07</v>
      </c>
      <c r="AC6092" t="s">
        <v>48</v>
      </c>
      <c r="AD6092" t="s">
        <v>49</v>
      </c>
      <c r="AE6092" t="s">
        <v>50</v>
      </c>
      <c r="AF6092">
        <v>0</v>
      </c>
      <c r="AG6092" t="s">
        <v>56</v>
      </c>
      <c r="AH6092" t="str">
        <f>"Trad IRN"</f>
        <v>Trad IRN</v>
      </c>
      <c r="AI6092" t="str">
        <f>"Bldg IRN"</f>
        <v>Bldg IRN</v>
      </c>
      <c r="AJ6092" t="s">
        <v>48</v>
      </c>
      <c r="AK6092" t="s">
        <v>48</v>
      </c>
      <c r="AL6092" t="s">
        <v>53</v>
      </c>
      <c r="AM6092">
        <v>677.74</v>
      </c>
      <c r="AN6092">
        <v>1140.92</v>
      </c>
      <c r="AO6092">
        <v>15</v>
      </c>
    </row>
    <row r="6093" spans="1:41" x14ac:dyDescent="0.3">
      <c r="A6093" t="str">
        <f>"Trad IRN"</f>
        <v>Trad IRN</v>
      </c>
      <c r="B6093" t="str">
        <f>"Bldg IRN"</f>
        <v>Bldg IRN</v>
      </c>
      <c r="C6093" t="s">
        <v>41</v>
      </c>
      <c r="D6093" t="s">
        <v>3</v>
      </c>
      <c r="E6093" t="s">
        <v>80</v>
      </c>
      <c r="F6093" t="s">
        <v>81</v>
      </c>
      <c r="G6093" t="s">
        <v>82</v>
      </c>
      <c r="H6093" t="s">
        <v>83</v>
      </c>
      <c r="I6093" t="str">
        <f>"Trad IRN"</f>
        <v>Trad IRN</v>
      </c>
      <c r="J6093" t="s">
        <v>43</v>
      </c>
      <c r="K6093" t="s">
        <v>44</v>
      </c>
      <c r="L6093" t="s">
        <v>45</v>
      </c>
      <c r="M6093" t="s">
        <v>46</v>
      </c>
      <c r="N6093" t="str">
        <f t="shared" ref="N6093:N6104" si="612">"08/18/2022"</f>
        <v>08/18/2022</v>
      </c>
      <c r="O6093" t="str">
        <f t="shared" si="611"/>
        <v>12/31/2500</v>
      </c>
      <c r="P6093">
        <v>1</v>
      </c>
      <c r="Q6093">
        <v>1</v>
      </c>
      <c r="S6093">
        <v>0</v>
      </c>
      <c r="T6093">
        <v>1</v>
      </c>
      <c r="U6093">
        <v>0</v>
      </c>
      <c r="V6093" t="str">
        <f>"Trad IRN"</f>
        <v>Trad IRN</v>
      </c>
      <c r="W6093">
        <v>100</v>
      </c>
      <c r="X6093" t="s">
        <v>47</v>
      </c>
      <c r="Z6093" t="s">
        <v>47</v>
      </c>
      <c r="AB6093" t="str">
        <f>"06"</f>
        <v>06</v>
      </c>
      <c r="AC6093" t="s">
        <v>48</v>
      </c>
      <c r="AD6093" t="s">
        <v>49</v>
      </c>
      <c r="AE6093" t="s">
        <v>50</v>
      </c>
      <c r="AF6093">
        <v>0</v>
      </c>
      <c r="AG6093" t="s">
        <v>56</v>
      </c>
      <c r="AH6093" t="str">
        <f>"Trad IRN"</f>
        <v>Trad IRN</v>
      </c>
      <c r="AI6093" t="str">
        <f>"Bldg IRN"</f>
        <v>Bldg IRN</v>
      </c>
      <c r="AJ6093" t="s">
        <v>48</v>
      </c>
      <c r="AK6093" t="s">
        <v>48</v>
      </c>
      <c r="AL6093" t="s">
        <v>53</v>
      </c>
      <c r="AM6093">
        <v>1140.92</v>
      </c>
      <c r="AN6093">
        <v>1140.92</v>
      </c>
      <c r="AO6093">
        <v>15</v>
      </c>
    </row>
    <row r="6094" spans="1:41" x14ac:dyDescent="0.3">
      <c r="A6094" t="str">
        <f>"Trad IRN"</f>
        <v>Trad IRN</v>
      </c>
      <c r="B6094" t="str">
        <f>"Bldg IRN"</f>
        <v>Bldg IRN</v>
      </c>
      <c r="C6094" t="s">
        <v>41</v>
      </c>
      <c r="D6094" t="s">
        <v>3</v>
      </c>
      <c r="E6094" t="s">
        <v>80</v>
      </c>
      <c r="F6094" t="s">
        <v>81</v>
      </c>
      <c r="G6094" t="s">
        <v>82</v>
      </c>
      <c r="H6094" t="s">
        <v>83</v>
      </c>
      <c r="I6094" t="str">
        <f>"Trad IRN"</f>
        <v>Trad IRN</v>
      </c>
      <c r="J6094" t="s">
        <v>43</v>
      </c>
      <c r="K6094" t="s">
        <v>44</v>
      </c>
      <c r="L6094" t="s">
        <v>45</v>
      </c>
      <c r="M6094" t="s">
        <v>46</v>
      </c>
      <c r="N6094" t="str">
        <f t="shared" si="612"/>
        <v>08/18/2022</v>
      </c>
      <c r="O6094" t="str">
        <f t="shared" si="611"/>
        <v>12/31/2500</v>
      </c>
      <c r="P6094">
        <v>1</v>
      </c>
      <c r="Q6094">
        <v>1</v>
      </c>
      <c r="S6094">
        <v>0</v>
      </c>
      <c r="T6094">
        <v>1</v>
      </c>
      <c r="U6094">
        <v>0</v>
      </c>
      <c r="V6094" t="str">
        <f>"Trad IRN"</f>
        <v>Trad IRN</v>
      </c>
      <c r="W6094">
        <v>100</v>
      </c>
      <c r="X6094" t="s">
        <v>47</v>
      </c>
      <c r="Z6094" t="s">
        <v>47</v>
      </c>
      <c r="AB6094" t="str">
        <f>"06"</f>
        <v>06</v>
      </c>
      <c r="AC6094" t="s">
        <v>48</v>
      </c>
      <c r="AD6094" t="s">
        <v>49</v>
      </c>
      <c r="AE6094" t="s">
        <v>50</v>
      </c>
      <c r="AF6094">
        <v>0</v>
      </c>
      <c r="AG6094" t="s">
        <v>56</v>
      </c>
      <c r="AH6094" t="str">
        <f>"Trad IRN"</f>
        <v>Trad IRN</v>
      </c>
      <c r="AI6094" t="str">
        <f>"Bldg IRN"</f>
        <v>Bldg IRN</v>
      </c>
      <c r="AJ6094" t="s">
        <v>48</v>
      </c>
      <c r="AK6094" t="s">
        <v>48</v>
      </c>
      <c r="AL6094" t="s">
        <v>53</v>
      </c>
      <c r="AM6094">
        <v>1140.92</v>
      </c>
      <c r="AN6094">
        <v>1140.92</v>
      </c>
      <c r="AO6094">
        <v>15</v>
      </c>
    </row>
    <row r="6095" spans="1:41" x14ac:dyDescent="0.3">
      <c r="A6095" t="str">
        <f>"Trad IRN"</f>
        <v>Trad IRN</v>
      </c>
      <c r="B6095" t="str">
        <f>"Bldg IRN"</f>
        <v>Bldg IRN</v>
      </c>
      <c r="C6095" t="s">
        <v>41</v>
      </c>
      <c r="D6095" t="s">
        <v>3</v>
      </c>
      <c r="E6095" t="s">
        <v>80</v>
      </c>
      <c r="F6095" t="s">
        <v>81</v>
      </c>
      <c r="G6095" t="s">
        <v>82</v>
      </c>
      <c r="H6095" t="s">
        <v>83</v>
      </c>
      <c r="I6095" t="str">
        <f>"Trad IRN"</f>
        <v>Trad IRN</v>
      </c>
      <c r="J6095" t="s">
        <v>43</v>
      </c>
      <c r="K6095" t="s">
        <v>44</v>
      </c>
      <c r="L6095" t="s">
        <v>45</v>
      </c>
      <c r="M6095" t="s">
        <v>46</v>
      </c>
      <c r="N6095" t="str">
        <f t="shared" si="612"/>
        <v>08/18/2022</v>
      </c>
      <c r="O6095" t="str">
        <f t="shared" si="611"/>
        <v>12/31/2500</v>
      </c>
      <c r="P6095">
        <v>1</v>
      </c>
      <c r="Q6095">
        <v>1</v>
      </c>
      <c r="S6095">
        <v>1</v>
      </c>
      <c r="T6095">
        <v>1</v>
      </c>
      <c r="U6095">
        <v>0</v>
      </c>
      <c r="V6095" t="str">
        <f>"Trad IRN"</f>
        <v>Trad IRN</v>
      </c>
      <c r="W6095">
        <v>100</v>
      </c>
      <c r="X6095" t="s">
        <v>47</v>
      </c>
      <c r="Z6095" t="s">
        <v>47</v>
      </c>
      <c r="AB6095" t="str">
        <f>"07"</f>
        <v>07</v>
      </c>
      <c r="AC6095" t="s">
        <v>48</v>
      </c>
      <c r="AD6095" t="s">
        <v>49</v>
      </c>
      <c r="AE6095" t="s">
        <v>50</v>
      </c>
      <c r="AF6095">
        <v>0</v>
      </c>
      <c r="AG6095" t="s">
        <v>56</v>
      </c>
      <c r="AH6095" t="str">
        <f>"Trad IRN"</f>
        <v>Trad IRN</v>
      </c>
      <c r="AI6095" t="str">
        <f>"Bldg IRN"</f>
        <v>Bldg IRN</v>
      </c>
      <c r="AJ6095" t="s">
        <v>48</v>
      </c>
      <c r="AK6095" t="s">
        <v>48</v>
      </c>
      <c r="AL6095" t="s">
        <v>53</v>
      </c>
      <c r="AM6095">
        <v>1140.92</v>
      </c>
      <c r="AN6095">
        <v>1140.92</v>
      </c>
      <c r="AO6095">
        <v>15</v>
      </c>
    </row>
    <row r="6096" spans="1:41" x14ac:dyDescent="0.3">
      <c r="A6096" t="str">
        <f>"Trad IRN"</f>
        <v>Trad IRN</v>
      </c>
      <c r="B6096" t="str">
        <f>"Bldg IRN"</f>
        <v>Bldg IRN</v>
      </c>
      <c r="C6096" t="s">
        <v>41</v>
      </c>
      <c r="D6096" t="s">
        <v>3</v>
      </c>
      <c r="E6096" t="s">
        <v>80</v>
      </c>
      <c r="F6096" t="s">
        <v>81</v>
      </c>
      <c r="G6096" t="s">
        <v>82</v>
      </c>
      <c r="H6096" t="s">
        <v>83</v>
      </c>
      <c r="I6096" t="str">
        <f>"Trad IRN"</f>
        <v>Trad IRN</v>
      </c>
      <c r="J6096" t="s">
        <v>43</v>
      </c>
      <c r="K6096" t="s">
        <v>44</v>
      </c>
      <c r="L6096" t="s">
        <v>45</v>
      </c>
      <c r="M6096" t="s">
        <v>46</v>
      </c>
      <c r="N6096" t="str">
        <f t="shared" si="612"/>
        <v>08/18/2022</v>
      </c>
      <c r="O6096" t="str">
        <f t="shared" si="611"/>
        <v>12/31/2500</v>
      </c>
      <c r="P6096">
        <v>1</v>
      </c>
      <c r="Q6096">
        <v>1</v>
      </c>
      <c r="S6096">
        <v>0</v>
      </c>
      <c r="T6096">
        <v>1</v>
      </c>
      <c r="U6096">
        <v>0</v>
      </c>
      <c r="V6096" t="str">
        <f>"Trad IRN"</f>
        <v>Trad IRN</v>
      </c>
      <c r="W6096">
        <v>100</v>
      </c>
      <c r="X6096" t="s">
        <v>47</v>
      </c>
      <c r="Z6096" t="s">
        <v>47</v>
      </c>
      <c r="AB6096" t="str">
        <f>"08"</f>
        <v>08</v>
      </c>
      <c r="AC6096" t="s">
        <v>48</v>
      </c>
      <c r="AD6096" t="s">
        <v>49</v>
      </c>
      <c r="AE6096" t="s">
        <v>50</v>
      </c>
      <c r="AF6096">
        <v>0</v>
      </c>
      <c r="AG6096" t="s">
        <v>56</v>
      </c>
      <c r="AH6096" t="str">
        <f>"Trad IRN"</f>
        <v>Trad IRN</v>
      </c>
      <c r="AI6096" t="str">
        <f>"Bldg IRN"</f>
        <v>Bldg IRN</v>
      </c>
      <c r="AJ6096" t="s">
        <v>48</v>
      </c>
      <c r="AK6096" t="s">
        <v>48</v>
      </c>
      <c r="AL6096" t="s">
        <v>53</v>
      </c>
      <c r="AM6096">
        <v>1140.92</v>
      </c>
      <c r="AN6096">
        <v>1140.92</v>
      </c>
      <c r="AO6096">
        <v>15</v>
      </c>
    </row>
    <row r="6097" spans="1:41" x14ac:dyDescent="0.3">
      <c r="A6097" t="str">
        <f>"Trad IRN"</f>
        <v>Trad IRN</v>
      </c>
      <c r="B6097" t="str">
        <f>"Bldg IRN"</f>
        <v>Bldg IRN</v>
      </c>
      <c r="C6097" t="s">
        <v>41</v>
      </c>
      <c r="D6097" t="s">
        <v>3</v>
      </c>
      <c r="E6097" t="s">
        <v>80</v>
      </c>
      <c r="F6097" t="s">
        <v>81</v>
      </c>
      <c r="G6097" t="s">
        <v>82</v>
      </c>
      <c r="H6097" t="s">
        <v>83</v>
      </c>
      <c r="I6097" t="str">
        <f>"Trad IRN"</f>
        <v>Trad IRN</v>
      </c>
      <c r="J6097" t="s">
        <v>43</v>
      </c>
      <c r="K6097" t="s">
        <v>44</v>
      </c>
      <c r="L6097" t="s">
        <v>45</v>
      </c>
      <c r="M6097" t="s">
        <v>46</v>
      </c>
      <c r="N6097" t="str">
        <f t="shared" si="612"/>
        <v>08/18/2022</v>
      </c>
      <c r="O6097" t="str">
        <f t="shared" si="611"/>
        <v>12/31/2500</v>
      </c>
      <c r="P6097">
        <v>1</v>
      </c>
      <c r="Q6097">
        <v>1</v>
      </c>
      <c r="S6097">
        <v>0</v>
      </c>
      <c r="T6097">
        <v>1</v>
      </c>
      <c r="U6097">
        <v>0</v>
      </c>
      <c r="V6097" t="str">
        <f>"Trad IRN"</f>
        <v>Trad IRN</v>
      </c>
      <c r="W6097">
        <v>100</v>
      </c>
      <c r="X6097" t="s">
        <v>47</v>
      </c>
      <c r="Z6097" t="s">
        <v>47</v>
      </c>
      <c r="AB6097" t="str">
        <f>"06"</f>
        <v>06</v>
      </c>
      <c r="AC6097" t="s">
        <v>48</v>
      </c>
      <c r="AD6097" t="s">
        <v>49</v>
      </c>
      <c r="AE6097" t="s">
        <v>50</v>
      </c>
      <c r="AF6097">
        <v>0</v>
      </c>
      <c r="AG6097" t="s">
        <v>56</v>
      </c>
      <c r="AH6097" t="str">
        <f>"Trad IRN"</f>
        <v>Trad IRN</v>
      </c>
      <c r="AI6097" t="str">
        <f>"Bldg IRN"</f>
        <v>Bldg IRN</v>
      </c>
      <c r="AJ6097" t="s">
        <v>48</v>
      </c>
      <c r="AK6097" t="s">
        <v>48</v>
      </c>
      <c r="AL6097" t="s">
        <v>53</v>
      </c>
      <c r="AM6097">
        <v>1140.92</v>
      </c>
      <c r="AN6097">
        <v>1140.92</v>
      </c>
      <c r="AO6097">
        <v>15</v>
      </c>
    </row>
    <row r="6098" spans="1:41" x14ac:dyDescent="0.3">
      <c r="A6098" t="str">
        <f>"Trad IRN"</f>
        <v>Trad IRN</v>
      </c>
      <c r="B6098" t="str">
        <f>"Bldg IRN"</f>
        <v>Bldg IRN</v>
      </c>
      <c r="C6098" t="s">
        <v>41</v>
      </c>
      <c r="D6098" t="s">
        <v>3</v>
      </c>
      <c r="E6098" t="s">
        <v>80</v>
      </c>
      <c r="F6098" t="s">
        <v>81</v>
      </c>
      <c r="G6098" t="s">
        <v>82</v>
      </c>
      <c r="H6098" t="s">
        <v>83</v>
      </c>
      <c r="I6098" t="str">
        <f>"Trad IRN"</f>
        <v>Trad IRN</v>
      </c>
      <c r="J6098" t="s">
        <v>43</v>
      </c>
      <c r="K6098" t="s">
        <v>44</v>
      </c>
      <c r="L6098" t="s">
        <v>45</v>
      </c>
      <c r="M6098" t="s">
        <v>46</v>
      </c>
      <c r="N6098" t="str">
        <f t="shared" si="612"/>
        <v>08/18/2022</v>
      </c>
      <c r="O6098" t="str">
        <f t="shared" si="611"/>
        <v>12/31/2500</v>
      </c>
      <c r="P6098">
        <v>1</v>
      </c>
      <c r="Q6098">
        <v>1</v>
      </c>
      <c r="R6098">
        <v>1</v>
      </c>
      <c r="S6098">
        <v>0</v>
      </c>
      <c r="T6098">
        <v>1</v>
      </c>
      <c r="U6098">
        <v>0</v>
      </c>
      <c r="V6098" t="str">
        <f>"Trad IRN"</f>
        <v>Trad IRN</v>
      </c>
      <c r="W6098">
        <v>100</v>
      </c>
      <c r="X6098" t="s">
        <v>47</v>
      </c>
      <c r="Z6098" t="s">
        <v>47</v>
      </c>
      <c r="AB6098" t="str">
        <f>"06"</f>
        <v>06</v>
      </c>
      <c r="AC6098" t="str">
        <f>"10"</f>
        <v>10</v>
      </c>
      <c r="AD6098" t="str">
        <f>"2"</f>
        <v>2</v>
      </c>
      <c r="AE6098" t="s">
        <v>50</v>
      </c>
      <c r="AF6098">
        <v>2</v>
      </c>
      <c r="AG6098" t="s">
        <v>56</v>
      </c>
      <c r="AH6098" t="str">
        <f>"Trad IRN"</f>
        <v>Trad IRN</v>
      </c>
      <c r="AI6098" t="str">
        <f>"Bldg IRN"</f>
        <v>Bldg IRN</v>
      </c>
      <c r="AJ6098" t="s">
        <v>48</v>
      </c>
      <c r="AK6098" t="s">
        <v>48</v>
      </c>
      <c r="AL6098" t="s">
        <v>53</v>
      </c>
      <c r="AM6098">
        <v>1140.92</v>
      </c>
      <c r="AN6098">
        <v>1140.92</v>
      </c>
      <c r="AO6098">
        <v>15</v>
      </c>
    </row>
    <row r="6099" spans="1:41" x14ac:dyDescent="0.3">
      <c r="A6099" t="str">
        <f>"Trad IRN"</f>
        <v>Trad IRN</v>
      </c>
      <c r="B6099" t="str">
        <f>"Bldg IRN"</f>
        <v>Bldg IRN</v>
      </c>
      <c r="C6099" t="s">
        <v>41</v>
      </c>
      <c r="D6099" t="s">
        <v>3</v>
      </c>
      <c r="E6099" t="s">
        <v>80</v>
      </c>
      <c r="F6099" t="s">
        <v>81</v>
      </c>
      <c r="G6099" t="s">
        <v>82</v>
      </c>
      <c r="H6099" t="s">
        <v>83</v>
      </c>
      <c r="I6099" t="str">
        <f>"Trad IRN"</f>
        <v>Trad IRN</v>
      </c>
      <c r="J6099" t="s">
        <v>43</v>
      </c>
      <c r="K6099" t="s">
        <v>44</v>
      </c>
      <c r="L6099" t="s">
        <v>45</v>
      </c>
      <c r="M6099" t="s">
        <v>46</v>
      </c>
      <c r="N6099" t="str">
        <f t="shared" si="612"/>
        <v>08/18/2022</v>
      </c>
      <c r="O6099" t="str">
        <f t="shared" si="611"/>
        <v>12/31/2500</v>
      </c>
      <c r="P6099">
        <v>1</v>
      </c>
      <c r="Q6099">
        <v>1</v>
      </c>
      <c r="S6099">
        <v>0</v>
      </c>
      <c r="T6099">
        <v>1</v>
      </c>
      <c r="U6099">
        <v>0</v>
      </c>
      <c r="V6099" t="str">
        <f>"Trad IRN"</f>
        <v>Trad IRN</v>
      </c>
      <c r="W6099">
        <v>100</v>
      </c>
      <c r="X6099" t="s">
        <v>47</v>
      </c>
      <c r="Z6099" t="s">
        <v>47</v>
      </c>
      <c r="AB6099" t="str">
        <f>"08"</f>
        <v>08</v>
      </c>
      <c r="AC6099" t="s">
        <v>48</v>
      </c>
      <c r="AD6099" t="s">
        <v>49</v>
      </c>
      <c r="AE6099" t="s">
        <v>50</v>
      </c>
      <c r="AF6099">
        <v>0</v>
      </c>
      <c r="AG6099" t="s">
        <v>56</v>
      </c>
      <c r="AH6099" t="str">
        <f>"Trad IRN"</f>
        <v>Trad IRN</v>
      </c>
      <c r="AI6099" t="str">
        <f>"Bldg IRN"</f>
        <v>Bldg IRN</v>
      </c>
      <c r="AJ6099" t="s">
        <v>48</v>
      </c>
      <c r="AK6099" t="s">
        <v>48</v>
      </c>
      <c r="AL6099" t="s">
        <v>53</v>
      </c>
      <c r="AM6099">
        <v>1140.92</v>
      </c>
      <c r="AN6099">
        <v>1140.92</v>
      </c>
      <c r="AO6099">
        <v>15</v>
      </c>
    </row>
    <row r="6100" spans="1:41" x14ac:dyDescent="0.3">
      <c r="A6100" t="str">
        <f>"Trad IRN"</f>
        <v>Trad IRN</v>
      </c>
      <c r="B6100" t="str">
        <f>"Bldg IRN"</f>
        <v>Bldg IRN</v>
      </c>
      <c r="C6100" t="s">
        <v>41</v>
      </c>
      <c r="D6100" t="s">
        <v>3</v>
      </c>
      <c r="E6100" t="s">
        <v>80</v>
      </c>
      <c r="F6100" t="s">
        <v>81</v>
      </c>
      <c r="G6100" t="s">
        <v>82</v>
      </c>
      <c r="H6100" t="s">
        <v>83</v>
      </c>
      <c r="I6100" t="str">
        <f>"Trad IRN"</f>
        <v>Trad IRN</v>
      </c>
      <c r="J6100" t="s">
        <v>43</v>
      </c>
      <c r="K6100" t="s">
        <v>44</v>
      </c>
      <c r="L6100" t="s">
        <v>45</v>
      </c>
      <c r="M6100" t="s">
        <v>46</v>
      </c>
      <c r="N6100" t="str">
        <f t="shared" si="612"/>
        <v>08/18/2022</v>
      </c>
      <c r="O6100" t="str">
        <f t="shared" si="611"/>
        <v>12/31/2500</v>
      </c>
      <c r="P6100">
        <v>1</v>
      </c>
      <c r="Q6100">
        <v>1</v>
      </c>
      <c r="S6100">
        <v>0</v>
      </c>
      <c r="T6100">
        <v>1</v>
      </c>
      <c r="U6100">
        <v>0</v>
      </c>
      <c r="V6100" t="str">
        <f>"Trad IRN"</f>
        <v>Trad IRN</v>
      </c>
      <c r="W6100">
        <v>100</v>
      </c>
      <c r="X6100" t="s">
        <v>47</v>
      </c>
      <c r="Z6100" t="s">
        <v>47</v>
      </c>
      <c r="AB6100" t="str">
        <f>"06"</f>
        <v>06</v>
      </c>
      <c r="AC6100" t="s">
        <v>48</v>
      </c>
      <c r="AD6100" t="s">
        <v>49</v>
      </c>
      <c r="AE6100" t="s">
        <v>50</v>
      </c>
      <c r="AF6100">
        <v>0</v>
      </c>
      <c r="AG6100" t="s">
        <v>56</v>
      </c>
      <c r="AH6100" t="str">
        <f>"Trad IRN"</f>
        <v>Trad IRN</v>
      </c>
      <c r="AI6100" t="str">
        <f>"Bldg IRN"</f>
        <v>Bldg IRN</v>
      </c>
      <c r="AJ6100" t="s">
        <v>48</v>
      </c>
      <c r="AK6100" t="s">
        <v>48</v>
      </c>
      <c r="AL6100" t="s">
        <v>53</v>
      </c>
      <c r="AM6100">
        <v>1140.92</v>
      </c>
      <c r="AN6100">
        <v>1140.92</v>
      </c>
      <c r="AO6100">
        <v>15</v>
      </c>
    </row>
    <row r="6101" spans="1:41" x14ac:dyDescent="0.3">
      <c r="A6101" t="str">
        <f>"Trad IRN"</f>
        <v>Trad IRN</v>
      </c>
      <c r="B6101" t="str">
        <f>"Bldg IRN"</f>
        <v>Bldg IRN</v>
      </c>
      <c r="C6101" t="s">
        <v>41</v>
      </c>
      <c r="D6101" t="s">
        <v>3</v>
      </c>
      <c r="E6101" t="s">
        <v>80</v>
      </c>
      <c r="F6101" t="s">
        <v>81</v>
      </c>
      <c r="G6101" t="s">
        <v>82</v>
      </c>
      <c r="H6101" t="s">
        <v>83</v>
      </c>
      <c r="I6101" t="str">
        <f>"Trad IRN"</f>
        <v>Trad IRN</v>
      </c>
      <c r="J6101" t="s">
        <v>43</v>
      </c>
      <c r="K6101" t="s">
        <v>44</v>
      </c>
      <c r="L6101" t="s">
        <v>45</v>
      </c>
      <c r="M6101" t="s">
        <v>46</v>
      </c>
      <c r="N6101" t="str">
        <f t="shared" si="612"/>
        <v>08/18/2022</v>
      </c>
      <c r="O6101" t="str">
        <f t="shared" si="611"/>
        <v>12/31/2500</v>
      </c>
      <c r="P6101">
        <v>1</v>
      </c>
      <c r="Q6101">
        <v>1</v>
      </c>
      <c r="S6101">
        <v>1</v>
      </c>
      <c r="T6101">
        <v>1</v>
      </c>
      <c r="U6101">
        <v>0</v>
      </c>
      <c r="V6101" t="str">
        <f>"Trad IRN"</f>
        <v>Trad IRN</v>
      </c>
      <c r="W6101">
        <v>100</v>
      </c>
      <c r="X6101" t="s">
        <v>47</v>
      </c>
      <c r="Z6101" t="s">
        <v>47</v>
      </c>
      <c r="AB6101" t="str">
        <f>"07"</f>
        <v>07</v>
      </c>
      <c r="AC6101" t="s">
        <v>48</v>
      </c>
      <c r="AD6101" t="s">
        <v>49</v>
      </c>
      <c r="AE6101" t="s">
        <v>50</v>
      </c>
      <c r="AF6101">
        <v>0</v>
      </c>
      <c r="AG6101" t="s">
        <v>56</v>
      </c>
      <c r="AH6101" t="str">
        <f>"Trad IRN"</f>
        <v>Trad IRN</v>
      </c>
      <c r="AI6101" t="str">
        <f>"Bldg IRN"</f>
        <v>Bldg IRN</v>
      </c>
      <c r="AJ6101" t="s">
        <v>48</v>
      </c>
      <c r="AK6101" t="s">
        <v>48</v>
      </c>
      <c r="AL6101" t="s">
        <v>53</v>
      </c>
      <c r="AM6101">
        <v>1140.92</v>
      </c>
      <c r="AN6101">
        <v>1140.92</v>
      </c>
      <c r="AO6101">
        <v>15</v>
      </c>
    </row>
    <row r="6102" spans="1:41" x14ac:dyDescent="0.3">
      <c r="A6102" t="str">
        <f>"Trad IRN"</f>
        <v>Trad IRN</v>
      </c>
      <c r="B6102" t="str">
        <f>"Bldg IRN"</f>
        <v>Bldg IRN</v>
      </c>
      <c r="C6102" t="s">
        <v>41</v>
      </c>
      <c r="D6102" t="s">
        <v>3</v>
      </c>
      <c r="E6102" t="s">
        <v>80</v>
      </c>
      <c r="F6102" t="s">
        <v>81</v>
      </c>
      <c r="G6102" t="s">
        <v>82</v>
      </c>
      <c r="H6102" t="s">
        <v>83</v>
      </c>
      <c r="I6102" t="str">
        <f>"Trad IRN"</f>
        <v>Trad IRN</v>
      </c>
      <c r="J6102" t="s">
        <v>43</v>
      </c>
      <c r="K6102" t="s">
        <v>44</v>
      </c>
      <c r="L6102" t="s">
        <v>45</v>
      </c>
      <c r="M6102" t="s">
        <v>46</v>
      </c>
      <c r="N6102" t="str">
        <f t="shared" si="612"/>
        <v>08/18/2022</v>
      </c>
      <c r="O6102" t="str">
        <f t="shared" si="611"/>
        <v>12/31/2500</v>
      </c>
      <c r="P6102">
        <v>1</v>
      </c>
      <c r="Q6102">
        <v>1</v>
      </c>
      <c r="S6102">
        <v>0</v>
      </c>
      <c r="T6102">
        <v>1</v>
      </c>
      <c r="U6102">
        <v>0</v>
      </c>
      <c r="V6102" t="str">
        <f>"Trad IRN"</f>
        <v>Trad IRN</v>
      </c>
      <c r="W6102">
        <v>100</v>
      </c>
      <c r="X6102" t="s">
        <v>47</v>
      </c>
      <c r="Z6102" t="s">
        <v>47</v>
      </c>
      <c r="AB6102" t="str">
        <f>"07"</f>
        <v>07</v>
      </c>
      <c r="AC6102" t="s">
        <v>48</v>
      </c>
      <c r="AD6102" t="s">
        <v>49</v>
      </c>
      <c r="AE6102" t="s">
        <v>55</v>
      </c>
      <c r="AF6102">
        <v>0</v>
      </c>
      <c r="AG6102" t="s">
        <v>56</v>
      </c>
      <c r="AH6102" t="str">
        <f>"Trad IRN"</f>
        <v>Trad IRN</v>
      </c>
      <c r="AI6102" t="str">
        <f>"Bldg IRN"</f>
        <v>Bldg IRN</v>
      </c>
      <c r="AJ6102" t="s">
        <v>48</v>
      </c>
      <c r="AK6102" t="s">
        <v>48</v>
      </c>
      <c r="AL6102" t="s">
        <v>53</v>
      </c>
      <c r="AM6102">
        <v>1140.92</v>
      </c>
      <c r="AN6102">
        <v>1140.92</v>
      </c>
      <c r="AO6102">
        <v>15</v>
      </c>
    </row>
    <row r="6103" spans="1:41" x14ac:dyDescent="0.3">
      <c r="A6103" t="str">
        <f>"Trad IRN"</f>
        <v>Trad IRN</v>
      </c>
      <c r="B6103" t="str">
        <f>"Bldg IRN"</f>
        <v>Bldg IRN</v>
      </c>
      <c r="C6103" t="s">
        <v>41</v>
      </c>
      <c r="D6103" t="s">
        <v>3</v>
      </c>
      <c r="E6103" t="s">
        <v>80</v>
      </c>
      <c r="F6103" t="s">
        <v>81</v>
      </c>
      <c r="G6103" t="s">
        <v>82</v>
      </c>
      <c r="H6103" t="s">
        <v>83</v>
      </c>
      <c r="I6103" t="str">
        <f>"Trad IRN"</f>
        <v>Trad IRN</v>
      </c>
      <c r="J6103" t="s">
        <v>43</v>
      </c>
      <c r="K6103" t="s">
        <v>44</v>
      </c>
      <c r="L6103" t="s">
        <v>45</v>
      </c>
      <c r="M6103" t="s">
        <v>46</v>
      </c>
      <c r="N6103" t="str">
        <f t="shared" si="612"/>
        <v>08/18/2022</v>
      </c>
      <c r="O6103" t="str">
        <f t="shared" si="611"/>
        <v>12/31/2500</v>
      </c>
      <c r="P6103">
        <v>1</v>
      </c>
      <c r="Q6103">
        <v>1</v>
      </c>
      <c r="S6103">
        <v>1</v>
      </c>
      <c r="T6103">
        <v>1</v>
      </c>
      <c r="U6103">
        <v>0</v>
      </c>
      <c r="V6103" t="str">
        <f>"Trad IRN"</f>
        <v>Trad IRN</v>
      </c>
      <c r="W6103">
        <v>100</v>
      </c>
      <c r="X6103" t="s">
        <v>47</v>
      </c>
      <c r="Z6103" t="s">
        <v>47</v>
      </c>
      <c r="AB6103" t="str">
        <f>"06"</f>
        <v>06</v>
      </c>
      <c r="AC6103" t="s">
        <v>48</v>
      </c>
      <c r="AD6103" t="s">
        <v>49</v>
      </c>
      <c r="AE6103" t="s">
        <v>50</v>
      </c>
      <c r="AF6103">
        <v>0</v>
      </c>
      <c r="AG6103" t="s">
        <v>56</v>
      </c>
      <c r="AH6103" t="str">
        <f>"Trad IRN"</f>
        <v>Trad IRN</v>
      </c>
      <c r="AI6103" t="str">
        <f>"Bldg IRN"</f>
        <v>Bldg IRN</v>
      </c>
      <c r="AJ6103" t="s">
        <v>48</v>
      </c>
      <c r="AK6103" t="s">
        <v>48</v>
      </c>
      <c r="AL6103" t="s">
        <v>53</v>
      </c>
      <c r="AM6103">
        <v>1140.92</v>
      </c>
      <c r="AN6103">
        <v>1140.92</v>
      </c>
      <c r="AO6103">
        <v>15</v>
      </c>
    </row>
    <row r="6104" spans="1:41" x14ac:dyDescent="0.3">
      <c r="A6104" t="str">
        <f>"Trad IRN"</f>
        <v>Trad IRN</v>
      </c>
      <c r="B6104" t="str">
        <f>"Bldg IRN"</f>
        <v>Bldg IRN</v>
      </c>
      <c r="C6104" t="s">
        <v>41</v>
      </c>
      <c r="D6104" t="s">
        <v>3</v>
      </c>
      <c r="E6104" t="s">
        <v>80</v>
      </c>
      <c r="F6104" t="s">
        <v>81</v>
      </c>
      <c r="G6104" t="s">
        <v>82</v>
      </c>
      <c r="H6104" t="s">
        <v>83</v>
      </c>
      <c r="I6104" t="str">
        <f>"Trad IRN"</f>
        <v>Trad IRN</v>
      </c>
      <c r="J6104" t="s">
        <v>43</v>
      </c>
      <c r="K6104" t="s">
        <v>44</v>
      </c>
      <c r="L6104" t="s">
        <v>45</v>
      </c>
      <c r="M6104" t="s">
        <v>46</v>
      </c>
      <c r="N6104" t="str">
        <f t="shared" si="612"/>
        <v>08/18/2022</v>
      </c>
      <c r="O6104" t="str">
        <f t="shared" si="611"/>
        <v>12/31/2500</v>
      </c>
      <c r="P6104">
        <v>1</v>
      </c>
      <c r="Q6104">
        <v>1</v>
      </c>
      <c r="S6104">
        <v>0</v>
      </c>
      <c r="T6104">
        <v>1</v>
      </c>
      <c r="U6104">
        <v>0</v>
      </c>
      <c r="V6104" t="str">
        <f>"Trad IRN"</f>
        <v>Trad IRN</v>
      </c>
      <c r="W6104">
        <v>100</v>
      </c>
      <c r="X6104" t="s">
        <v>47</v>
      </c>
      <c r="Z6104" t="s">
        <v>47</v>
      </c>
      <c r="AB6104" t="str">
        <f>"07"</f>
        <v>07</v>
      </c>
      <c r="AC6104" t="s">
        <v>48</v>
      </c>
      <c r="AD6104" t="s">
        <v>49</v>
      </c>
      <c r="AE6104" t="s">
        <v>55</v>
      </c>
      <c r="AF6104">
        <v>0</v>
      </c>
      <c r="AG6104" t="s">
        <v>56</v>
      </c>
      <c r="AH6104" t="str">
        <f>"Trad IRN"</f>
        <v>Trad IRN</v>
      </c>
      <c r="AI6104" t="str">
        <f>"Bldg IRN"</f>
        <v>Bldg IRN</v>
      </c>
      <c r="AJ6104" t="s">
        <v>48</v>
      </c>
      <c r="AK6104" t="s">
        <v>48</v>
      </c>
      <c r="AL6104" t="s">
        <v>53</v>
      </c>
      <c r="AM6104">
        <v>1140.92</v>
      </c>
      <c r="AN6104">
        <v>1140.92</v>
      </c>
      <c r="AO6104">
        <v>15</v>
      </c>
    </row>
    <row r="6105" spans="1:41" x14ac:dyDescent="0.3">
      <c r="A6105" t="str">
        <f>"Trad IRN"</f>
        <v>Trad IRN</v>
      </c>
      <c r="B6105" t="str">
        <f>"Bldg IRN"</f>
        <v>Bldg IRN</v>
      </c>
      <c r="C6105" t="s">
        <v>41</v>
      </c>
      <c r="D6105" t="s">
        <v>3</v>
      </c>
      <c r="E6105" t="s">
        <v>80</v>
      </c>
      <c r="F6105" t="s">
        <v>81</v>
      </c>
      <c r="G6105" t="s">
        <v>82</v>
      </c>
      <c r="H6105" t="s">
        <v>83</v>
      </c>
      <c r="I6105" t="str">
        <f>"Trad IRN"</f>
        <v>Trad IRN</v>
      </c>
      <c r="J6105" t="s">
        <v>43</v>
      </c>
      <c r="K6105" t="s">
        <v>44</v>
      </c>
      <c r="L6105" t="s">
        <v>45</v>
      </c>
      <c r="M6105" t="s">
        <v>46</v>
      </c>
      <c r="N6105" t="str">
        <f>"01/04/2023"</f>
        <v>01/04/2023</v>
      </c>
      <c r="O6105" t="str">
        <f t="shared" si="611"/>
        <v>12/31/2500</v>
      </c>
      <c r="P6105">
        <v>0.45100099999999999</v>
      </c>
      <c r="Q6105">
        <v>0.45100099999999999</v>
      </c>
      <c r="S6105">
        <v>0</v>
      </c>
      <c r="T6105">
        <v>0.45100099999999999</v>
      </c>
      <c r="U6105">
        <v>0</v>
      </c>
      <c r="V6105" t="str">
        <f>"Trad IRN"</f>
        <v>Trad IRN</v>
      </c>
      <c r="W6105">
        <v>85</v>
      </c>
      <c r="X6105" t="s">
        <v>47</v>
      </c>
      <c r="Z6105" t="s">
        <v>47</v>
      </c>
      <c r="AB6105" t="str">
        <f>"08"</f>
        <v>08</v>
      </c>
      <c r="AC6105" t="s">
        <v>48</v>
      </c>
      <c r="AD6105" t="s">
        <v>49</v>
      </c>
      <c r="AE6105" t="s">
        <v>50</v>
      </c>
      <c r="AF6105">
        <v>0</v>
      </c>
      <c r="AG6105" t="s">
        <v>56</v>
      </c>
      <c r="AH6105" t="str">
        <f>"Trad IRN"</f>
        <v>Trad IRN</v>
      </c>
      <c r="AI6105" t="str">
        <f>"Bldg IRN"</f>
        <v>Bldg IRN</v>
      </c>
      <c r="AJ6105" t="s">
        <v>48</v>
      </c>
      <c r="AK6105" t="s">
        <v>48</v>
      </c>
      <c r="AL6105" t="s">
        <v>53</v>
      </c>
      <c r="AM6105">
        <v>514.55999999999995</v>
      </c>
      <c r="AN6105">
        <v>1140.92</v>
      </c>
      <c r="AO6105">
        <v>15</v>
      </c>
    </row>
    <row r="6106" spans="1:41" x14ac:dyDescent="0.3">
      <c r="A6106" t="str">
        <f>"Trad IRN"</f>
        <v>Trad IRN</v>
      </c>
      <c r="B6106" t="str">
        <f>"Bldg IRN"</f>
        <v>Bldg IRN</v>
      </c>
      <c r="C6106" t="s">
        <v>41</v>
      </c>
      <c r="D6106" t="s">
        <v>3</v>
      </c>
      <c r="E6106" t="s">
        <v>80</v>
      </c>
      <c r="F6106" t="s">
        <v>81</v>
      </c>
      <c r="G6106" t="s">
        <v>82</v>
      </c>
      <c r="H6106" t="s">
        <v>83</v>
      </c>
      <c r="I6106" t="s">
        <v>8</v>
      </c>
      <c r="J6106" t="s">
        <v>43</v>
      </c>
      <c r="K6106" t="s">
        <v>44</v>
      </c>
      <c r="L6106" t="s">
        <v>45</v>
      </c>
      <c r="M6106" t="s">
        <v>63</v>
      </c>
      <c r="N6106" t="str">
        <f>"01/04/2023"</f>
        <v>01/04/2023</v>
      </c>
      <c r="O6106" t="str">
        <f t="shared" si="611"/>
        <v>12/31/2500</v>
      </c>
      <c r="P6106">
        <v>7.9585000000000003E-2</v>
      </c>
      <c r="Q6106">
        <v>7.9585000000000003E-2</v>
      </c>
      <c r="S6106">
        <v>0</v>
      </c>
      <c r="T6106">
        <v>5.1806999999999999E-2</v>
      </c>
      <c r="U6106">
        <v>2.7778000000000001E-2</v>
      </c>
      <c r="V6106" t="s">
        <v>84</v>
      </c>
      <c r="W6106">
        <v>15</v>
      </c>
      <c r="X6106" t="s">
        <v>47</v>
      </c>
      <c r="Z6106" t="s">
        <v>47</v>
      </c>
      <c r="AB6106" t="str">
        <f>"08"</f>
        <v>08</v>
      </c>
      <c r="AC6106" t="s">
        <v>48</v>
      </c>
      <c r="AD6106" t="s">
        <v>49</v>
      </c>
      <c r="AE6106" t="s">
        <v>50</v>
      </c>
      <c r="AF6106">
        <v>0</v>
      </c>
      <c r="AG6106" t="s">
        <v>51</v>
      </c>
      <c r="AH6106" t="str">
        <f>"Trad IRN"</f>
        <v>Trad IRN</v>
      </c>
      <c r="AI6106" t="str">
        <f>"Bldg IRN"</f>
        <v>Bldg IRN</v>
      </c>
      <c r="AJ6106" t="s">
        <v>48</v>
      </c>
      <c r="AK6106" t="s">
        <v>48</v>
      </c>
      <c r="AL6106" t="s">
        <v>53</v>
      </c>
      <c r="AM6106">
        <v>90.11</v>
      </c>
      <c r="AN6106">
        <v>1132.3</v>
      </c>
      <c r="AO6106">
        <v>15</v>
      </c>
    </row>
    <row r="6107" spans="1:41" x14ac:dyDescent="0.3">
      <c r="A6107" t="str">
        <f>"Trad IRN"</f>
        <v>Trad IRN</v>
      </c>
      <c r="B6107" t="str">
        <f>"Bldg IRN"</f>
        <v>Bldg IRN</v>
      </c>
      <c r="C6107" t="s">
        <v>41</v>
      </c>
      <c r="D6107" t="s">
        <v>3</v>
      </c>
      <c r="E6107" t="s">
        <v>80</v>
      </c>
      <c r="F6107" t="s">
        <v>81</v>
      </c>
      <c r="G6107" t="s">
        <v>82</v>
      </c>
      <c r="H6107" t="s">
        <v>83</v>
      </c>
      <c r="I6107" t="str">
        <f>"Trad IRN"</f>
        <v>Trad IRN</v>
      </c>
      <c r="J6107" t="s">
        <v>43</v>
      </c>
      <c r="K6107" t="s">
        <v>44</v>
      </c>
      <c r="L6107" t="s">
        <v>45</v>
      </c>
      <c r="M6107" t="s">
        <v>46</v>
      </c>
      <c r="N6107" t="str">
        <f t="shared" ref="N6107:N6113" si="613">"08/18/2022"</f>
        <v>08/18/2022</v>
      </c>
      <c r="O6107" t="str">
        <f>"01/03/2023"</f>
        <v>01/03/2023</v>
      </c>
      <c r="P6107">
        <v>0.46941100000000002</v>
      </c>
      <c r="Q6107">
        <v>0.46941100000000002</v>
      </c>
      <c r="S6107">
        <v>0</v>
      </c>
      <c r="T6107">
        <v>0.46941100000000002</v>
      </c>
      <c r="U6107">
        <v>0</v>
      </c>
      <c r="V6107" t="str">
        <f>"Trad IRN"</f>
        <v>Trad IRN</v>
      </c>
      <c r="W6107">
        <v>100</v>
      </c>
      <c r="X6107" t="s">
        <v>47</v>
      </c>
      <c r="Z6107" t="s">
        <v>47</v>
      </c>
      <c r="AB6107" t="str">
        <f>"08"</f>
        <v>08</v>
      </c>
      <c r="AC6107" t="s">
        <v>48</v>
      </c>
      <c r="AD6107" t="s">
        <v>49</v>
      </c>
      <c r="AE6107" t="s">
        <v>50</v>
      </c>
      <c r="AF6107">
        <v>0</v>
      </c>
      <c r="AG6107" t="s">
        <v>56</v>
      </c>
      <c r="AH6107" t="str">
        <f>"Trad IRN"</f>
        <v>Trad IRN</v>
      </c>
      <c r="AI6107" t="str">
        <f>"Bldg IRN"</f>
        <v>Bldg IRN</v>
      </c>
      <c r="AJ6107" t="s">
        <v>48</v>
      </c>
      <c r="AK6107" t="s">
        <v>48</v>
      </c>
      <c r="AL6107" t="s">
        <v>53</v>
      </c>
      <c r="AM6107">
        <v>535.55999999999995</v>
      </c>
      <c r="AN6107">
        <v>1140.92</v>
      </c>
      <c r="AO6107">
        <v>15</v>
      </c>
    </row>
    <row r="6108" spans="1:41" x14ac:dyDescent="0.3">
      <c r="A6108" t="str">
        <f>"Trad IRN"</f>
        <v>Trad IRN</v>
      </c>
      <c r="B6108" t="str">
        <f>"Bldg IRN"</f>
        <v>Bldg IRN</v>
      </c>
      <c r="C6108" t="s">
        <v>41</v>
      </c>
      <c r="D6108" t="s">
        <v>3</v>
      </c>
      <c r="E6108" t="s">
        <v>80</v>
      </c>
      <c r="F6108" t="s">
        <v>81</v>
      </c>
      <c r="G6108" t="s">
        <v>82</v>
      </c>
      <c r="H6108" t="s">
        <v>83</v>
      </c>
      <c r="I6108" t="str">
        <f>"Trad IRN"</f>
        <v>Trad IRN</v>
      </c>
      <c r="J6108" t="s">
        <v>43</v>
      </c>
      <c r="K6108" t="s">
        <v>44</v>
      </c>
      <c r="L6108" t="s">
        <v>45</v>
      </c>
      <c r="M6108" t="s">
        <v>59</v>
      </c>
      <c r="N6108" t="str">
        <f t="shared" si="613"/>
        <v>08/18/2022</v>
      </c>
      <c r="O6108" t="str">
        <f>"12/31/2500"</f>
        <v>12/31/2500</v>
      </c>
      <c r="P6108">
        <v>1</v>
      </c>
      <c r="Q6108">
        <v>1</v>
      </c>
      <c r="S6108">
        <v>0</v>
      </c>
      <c r="T6108">
        <v>1</v>
      </c>
      <c r="U6108">
        <v>0</v>
      </c>
      <c r="V6108" t="s">
        <v>84</v>
      </c>
      <c r="W6108">
        <v>100</v>
      </c>
      <c r="X6108" t="s">
        <v>47</v>
      </c>
      <c r="Z6108" t="s">
        <v>47</v>
      </c>
      <c r="AB6108" t="str">
        <f>"06"</f>
        <v>06</v>
      </c>
      <c r="AC6108" t="s">
        <v>48</v>
      </c>
      <c r="AD6108" t="s">
        <v>49</v>
      </c>
      <c r="AE6108" t="s">
        <v>50</v>
      </c>
      <c r="AF6108">
        <v>0</v>
      </c>
      <c r="AG6108" t="s">
        <v>56</v>
      </c>
      <c r="AH6108" t="str">
        <f>"Trad IRN"</f>
        <v>Trad IRN</v>
      </c>
      <c r="AI6108" t="str">
        <f>"Bldg IRN"</f>
        <v>Bldg IRN</v>
      </c>
      <c r="AJ6108" t="s">
        <v>48</v>
      </c>
      <c r="AK6108" t="s">
        <v>48</v>
      </c>
      <c r="AL6108" t="s">
        <v>53</v>
      </c>
      <c r="AM6108">
        <v>1140.92</v>
      </c>
      <c r="AN6108">
        <v>1140.92</v>
      </c>
      <c r="AO6108">
        <v>15</v>
      </c>
    </row>
    <row r="6109" spans="1:41" x14ac:dyDescent="0.3">
      <c r="A6109" t="str">
        <f>"Trad IRN"</f>
        <v>Trad IRN</v>
      </c>
      <c r="B6109" t="str">
        <f>"Bldg IRN"</f>
        <v>Bldg IRN</v>
      </c>
      <c r="C6109" t="s">
        <v>41</v>
      </c>
      <c r="D6109" t="s">
        <v>3</v>
      </c>
      <c r="E6109" t="s">
        <v>80</v>
      </c>
      <c r="F6109" t="s">
        <v>81</v>
      </c>
      <c r="G6109" t="s">
        <v>82</v>
      </c>
      <c r="H6109" t="s">
        <v>83</v>
      </c>
      <c r="I6109" t="str">
        <f>"Trad IRN"</f>
        <v>Trad IRN</v>
      </c>
      <c r="J6109" t="s">
        <v>43</v>
      </c>
      <c r="K6109" t="s">
        <v>44</v>
      </c>
      <c r="L6109" t="s">
        <v>45</v>
      </c>
      <c r="M6109" t="s">
        <v>46</v>
      </c>
      <c r="N6109" t="str">
        <f t="shared" si="613"/>
        <v>08/18/2022</v>
      </c>
      <c r="O6109" t="str">
        <f>"12/31/2500"</f>
        <v>12/31/2500</v>
      </c>
      <c r="P6109">
        <v>1</v>
      </c>
      <c r="Q6109">
        <v>1</v>
      </c>
      <c r="S6109">
        <v>1</v>
      </c>
      <c r="T6109">
        <v>1</v>
      </c>
      <c r="U6109">
        <v>0</v>
      </c>
      <c r="V6109" t="str">
        <f>"Trad IRN"</f>
        <v>Trad IRN</v>
      </c>
      <c r="W6109">
        <v>100</v>
      </c>
      <c r="X6109" t="s">
        <v>47</v>
      </c>
      <c r="Z6109" t="s">
        <v>47</v>
      </c>
      <c r="AB6109" t="str">
        <f>"06"</f>
        <v>06</v>
      </c>
      <c r="AC6109" t="s">
        <v>48</v>
      </c>
      <c r="AD6109" t="s">
        <v>49</v>
      </c>
      <c r="AE6109" t="s">
        <v>50</v>
      </c>
      <c r="AF6109">
        <v>0</v>
      </c>
      <c r="AG6109" t="s">
        <v>56</v>
      </c>
      <c r="AH6109" t="str">
        <f>"Trad IRN"</f>
        <v>Trad IRN</v>
      </c>
      <c r="AI6109" t="str">
        <f>"Bldg IRN"</f>
        <v>Bldg IRN</v>
      </c>
      <c r="AJ6109" t="s">
        <v>48</v>
      </c>
      <c r="AK6109" t="s">
        <v>48</v>
      </c>
      <c r="AL6109" t="s">
        <v>53</v>
      </c>
      <c r="AM6109">
        <v>1140.92</v>
      </c>
      <c r="AN6109">
        <v>1140.92</v>
      </c>
      <c r="AO6109">
        <v>15</v>
      </c>
    </row>
    <row r="6110" spans="1:41" x14ac:dyDescent="0.3">
      <c r="A6110" t="str">
        <f>"Trad IRN"</f>
        <v>Trad IRN</v>
      </c>
      <c r="B6110" t="str">
        <f>"Bldg IRN"</f>
        <v>Bldg IRN</v>
      </c>
      <c r="C6110" t="s">
        <v>41</v>
      </c>
      <c r="D6110" t="s">
        <v>3</v>
      </c>
      <c r="E6110" t="s">
        <v>80</v>
      </c>
      <c r="F6110" t="s">
        <v>81</v>
      </c>
      <c r="G6110" t="s">
        <v>82</v>
      </c>
      <c r="H6110" t="s">
        <v>83</v>
      </c>
      <c r="I6110" t="str">
        <f>"Trad IRN"</f>
        <v>Trad IRN</v>
      </c>
      <c r="J6110" t="s">
        <v>43</v>
      </c>
      <c r="K6110" t="s">
        <v>44</v>
      </c>
      <c r="L6110" t="s">
        <v>45</v>
      </c>
      <c r="M6110" t="s">
        <v>46</v>
      </c>
      <c r="N6110" t="str">
        <f t="shared" si="613"/>
        <v>08/18/2022</v>
      </c>
      <c r="O6110" t="str">
        <f>"12/31/2500"</f>
        <v>12/31/2500</v>
      </c>
      <c r="P6110">
        <v>1</v>
      </c>
      <c r="Q6110">
        <v>1</v>
      </c>
      <c r="S6110">
        <v>1</v>
      </c>
      <c r="T6110">
        <v>1</v>
      </c>
      <c r="U6110">
        <v>0</v>
      </c>
      <c r="V6110" t="str">
        <f>"Trad IRN"</f>
        <v>Trad IRN</v>
      </c>
      <c r="W6110">
        <v>100</v>
      </c>
      <c r="X6110" t="s">
        <v>47</v>
      </c>
      <c r="Z6110" t="s">
        <v>47</v>
      </c>
      <c r="AB6110" t="str">
        <f>"07"</f>
        <v>07</v>
      </c>
      <c r="AC6110" t="s">
        <v>48</v>
      </c>
      <c r="AD6110" t="s">
        <v>49</v>
      </c>
      <c r="AE6110" t="s">
        <v>50</v>
      </c>
      <c r="AF6110">
        <v>0</v>
      </c>
      <c r="AG6110" t="s">
        <v>56</v>
      </c>
      <c r="AH6110" t="str">
        <f>"Trad IRN"</f>
        <v>Trad IRN</v>
      </c>
      <c r="AI6110" t="str">
        <f>"Bldg IRN"</f>
        <v>Bldg IRN</v>
      </c>
      <c r="AJ6110" t="s">
        <v>48</v>
      </c>
      <c r="AK6110" t="s">
        <v>48</v>
      </c>
      <c r="AL6110" t="s">
        <v>53</v>
      </c>
      <c r="AM6110">
        <v>1140.92</v>
      </c>
      <c r="AN6110">
        <v>1140.92</v>
      </c>
      <c r="AO6110">
        <v>15</v>
      </c>
    </row>
    <row r="6111" spans="1:41" x14ac:dyDescent="0.3">
      <c r="A6111" t="str">
        <f>"Trad IRN"</f>
        <v>Trad IRN</v>
      </c>
      <c r="B6111" t="str">
        <f>"Bldg IRN"</f>
        <v>Bldg IRN</v>
      </c>
      <c r="C6111" t="s">
        <v>41</v>
      </c>
      <c r="D6111" t="s">
        <v>3</v>
      </c>
      <c r="E6111" t="s">
        <v>80</v>
      </c>
      <c r="F6111" t="s">
        <v>81</v>
      </c>
      <c r="G6111" t="s">
        <v>82</v>
      </c>
      <c r="H6111" t="s">
        <v>83</v>
      </c>
      <c r="I6111" t="str">
        <f>"Trad IRN"</f>
        <v>Trad IRN</v>
      </c>
      <c r="J6111" t="s">
        <v>43</v>
      </c>
      <c r="K6111" t="s">
        <v>44</v>
      </c>
      <c r="L6111" t="s">
        <v>45</v>
      </c>
      <c r="M6111" t="s">
        <v>46</v>
      </c>
      <c r="N6111" t="str">
        <f t="shared" si="613"/>
        <v>08/18/2022</v>
      </c>
      <c r="O6111" t="str">
        <f>"12/31/2500"</f>
        <v>12/31/2500</v>
      </c>
      <c r="P6111">
        <v>1</v>
      </c>
      <c r="Q6111">
        <v>1</v>
      </c>
      <c r="S6111">
        <v>0</v>
      </c>
      <c r="T6111">
        <v>1</v>
      </c>
      <c r="U6111">
        <v>0</v>
      </c>
      <c r="V6111" t="str">
        <f>"Trad IRN"</f>
        <v>Trad IRN</v>
      </c>
      <c r="W6111">
        <v>100</v>
      </c>
      <c r="X6111" t="s">
        <v>47</v>
      </c>
      <c r="Z6111" t="s">
        <v>47</v>
      </c>
      <c r="AB6111" t="str">
        <f>"06"</f>
        <v>06</v>
      </c>
      <c r="AC6111" t="s">
        <v>48</v>
      </c>
      <c r="AD6111" t="s">
        <v>49</v>
      </c>
      <c r="AE6111" t="s">
        <v>50</v>
      </c>
      <c r="AF6111">
        <v>0</v>
      </c>
      <c r="AG6111" t="s">
        <v>56</v>
      </c>
      <c r="AH6111" t="str">
        <f>"Trad IRN"</f>
        <v>Trad IRN</v>
      </c>
      <c r="AI6111" t="str">
        <f>"Bldg IRN"</f>
        <v>Bldg IRN</v>
      </c>
      <c r="AJ6111" t="s">
        <v>48</v>
      </c>
      <c r="AK6111" t="s">
        <v>48</v>
      </c>
      <c r="AL6111" t="s">
        <v>53</v>
      </c>
      <c r="AM6111">
        <v>1140.92</v>
      </c>
      <c r="AN6111">
        <v>1140.92</v>
      </c>
      <c r="AO6111">
        <v>15</v>
      </c>
    </row>
    <row r="6112" spans="1:41" x14ac:dyDescent="0.3">
      <c r="A6112" t="str">
        <f>"Trad IRN"</f>
        <v>Trad IRN</v>
      </c>
      <c r="B6112" t="str">
        <f>"Bldg IRN"</f>
        <v>Bldg IRN</v>
      </c>
      <c r="C6112" t="s">
        <v>41</v>
      </c>
      <c r="D6112" t="s">
        <v>3</v>
      </c>
      <c r="E6112" t="s">
        <v>80</v>
      </c>
      <c r="F6112" t="s">
        <v>81</v>
      </c>
      <c r="G6112" t="s">
        <v>82</v>
      </c>
      <c r="H6112" t="s">
        <v>83</v>
      </c>
      <c r="I6112" t="str">
        <f>"Trad IRN"</f>
        <v>Trad IRN</v>
      </c>
      <c r="J6112" t="s">
        <v>43</v>
      </c>
      <c r="K6112" t="s">
        <v>44</v>
      </c>
      <c r="L6112" t="s">
        <v>45</v>
      </c>
      <c r="M6112" t="s">
        <v>46</v>
      </c>
      <c r="N6112" t="str">
        <f t="shared" si="613"/>
        <v>08/18/2022</v>
      </c>
      <c r="O6112" t="str">
        <f>"12/31/2500"</f>
        <v>12/31/2500</v>
      </c>
      <c r="P6112">
        <v>1</v>
      </c>
      <c r="Q6112">
        <v>1</v>
      </c>
      <c r="S6112">
        <v>0</v>
      </c>
      <c r="T6112">
        <v>1</v>
      </c>
      <c r="U6112">
        <v>0</v>
      </c>
      <c r="V6112" t="str">
        <f>"Trad IRN"</f>
        <v>Trad IRN</v>
      </c>
      <c r="W6112">
        <v>100</v>
      </c>
      <c r="X6112" t="s">
        <v>47</v>
      </c>
      <c r="Z6112" t="s">
        <v>47</v>
      </c>
      <c r="AB6112" t="str">
        <f>"08"</f>
        <v>08</v>
      </c>
      <c r="AC6112" t="s">
        <v>48</v>
      </c>
      <c r="AD6112" t="s">
        <v>49</v>
      </c>
      <c r="AE6112" t="s">
        <v>50</v>
      </c>
      <c r="AF6112">
        <v>0</v>
      </c>
      <c r="AG6112" t="s">
        <v>56</v>
      </c>
      <c r="AH6112" t="str">
        <f>"Trad IRN"</f>
        <v>Trad IRN</v>
      </c>
      <c r="AI6112" t="str">
        <f>"Bldg IRN"</f>
        <v>Bldg IRN</v>
      </c>
      <c r="AJ6112" t="s">
        <v>48</v>
      </c>
      <c r="AK6112" t="s">
        <v>48</v>
      </c>
      <c r="AL6112" t="s">
        <v>53</v>
      </c>
      <c r="AM6112">
        <v>1140.92</v>
      </c>
      <c r="AN6112">
        <v>1140.92</v>
      </c>
      <c r="AO6112">
        <v>15</v>
      </c>
    </row>
    <row r="6113" spans="1:41" x14ac:dyDescent="0.3">
      <c r="A6113" t="str">
        <f>"Trad IRN"</f>
        <v>Trad IRN</v>
      </c>
      <c r="B6113" t="str">
        <f>"Bldg IRN"</f>
        <v>Bldg IRN</v>
      </c>
      <c r="C6113" t="s">
        <v>41</v>
      </c>
      <c r="D6113" t="s">
        <v>3</v>
      </c>
      <c r="E6113" t="s">
        <v>80</v>
      </c>
      <c r="F6113" t="s">
        <v>81</v>
      </c>
      <c r="G6113" t="s">
        <v>82</v>
      </c>
      <c r="H6113" t="s">
        <v>83</v>
      </c>
      <c r="I6113" t="str">
        <f>"Trad IRN"</f>
        <v>Trad IRN</v>
      </c>
      <c r="J6113" t="s">
        <v>43</v>
      </c>
      <c r="K6113" t="s">
        <v>44</v>
      </c>
      <c r="L6113" t="s">
        <v>45</v>
      </c>
      <c r="M6113" t="s">
        <v>46</v>
      </c>
      <c r="N6113" t="str">
        <f t="shared" si="613"/>
        <v>08/18/2022</v>
      </c>
      <c r="O6113" t="str">
        <f>"10/16/2022"</f>
        <v>10/16/2022</v>
      </c>
      <c r="P6113">
        <v>0.213389</v>
      </c>
      <c r="Q6113">
        <v>0.213389</v>
      </c>
      <c r="S6113">
        <v>0</v>
      </c>
      <c r="T6113">
        <v>0.213389</v>
      </c>
      <c r="U6113">
        <v>0</v>
      </c>
      <c r="V6113" t="str">
        <f>"Trad IRN"</f>
        <v>Trad IRN</v>
      </c>
      <c r="W6113">
        <v>100</v>
      </c>
      <c r="X6113" t="s">
        <v>47</v>
      </c>
      <c r="Z6113" t="s">
        <v>47</v>
      </c>
      <c r="AB6113" t="str">
        <f>"08"</f>
        <v>08</v>
      </c>
      <c r="AC6113" t="s">
        <v>48</v>
      </c>
      <c r="AD6113" t="s">
        <v>49</v>
      </c>
      <c r="AE6113" t="s">
        <v>55</v>
      </c>
      <c r="AF6113">
        <v>0</v>
      </c>
      <c r="AG6113" t="s">
        <v>56</v>
      </c>
      <c r="AH6113" t="str">
        <f>"Trad IRN"</f>
        <v>Trad IRN</v>
      </c>
      <c r="AI6113" t="str">
        <f>"Bldg IRN"</f>
        <v>Bldg IRN</v>
      </c>
      <c r="AJ6113" t="s">
        <v>48</v>
      </c>
      <c r="AK6113" t="s">
        <v>48</v>
      </c>
      <c r="AL6113" t="s">
        <v>53</v>
      </c>
      <c r="AM6113">
        <v>243.46</v>
      </c>
      <c r="AN6113">
        <v>1140.92</v>
      </c>
      <c r="AO6113">
        <v>15</v>
      </c>
    </row>
    <row r="6114" spans="1:41" x14ac:dyDescent="0.3">
      <c r="A6114" t="str">
        <f>"Trad IRN"</f>
        <v>Trad IRN</v>
      </c>
      <c r="B6114" t="str">
        <f>"Bldg IRN"</f>
        <v>Bldg IRN</v>
      </c>
      <c r="C6114" t="s">
        <v>41</v>
      </c>
      <c r="D6114" t="s">
        <v>3</v>
      </c>
      <c r="E6114" t="s">
        <v>80</v>
      </c>
      <c r="F6114" t="s">
        <v>81</v>
      </c>
      <c r="G6114" t="s">
        <v>82</v>
      </c>
      <c r="H6114" t="s">
        <v>83</v>
      </c>
      <c r="I6114" t="str">
        <f>"Trad IRN"</f>
        <v>Trad IRN</v>
      </c>
      <c r="J6114" t="s">
        <v>43</v>
      </c>
      <c r="K6114" t="s">
        <v>44</v>
      </c>
      <c r="L6114" t="s">
        <v>45</v>
      </c>
      <c r="M6114" t="s">
        <v>46</v>
      </c>
      <c r="N6114" t="str">
        <f>"01/04/2023"</f>
        <v>01/04/2023</v>
      </c>
      <c r="O6114" t="str">
        <f>"12/31/2500"</f>
        <v>12/31/2500</v>
      </c>
      <c r="P6114">
        <v>0.53058899999999998</v>
      </c>
      <c r="Q6114">
        <v>0.53058899999999998</v>
      </c>
      <c r="S6114">
        <v>0</v>
      </c>
      <c r="T6114">
        <v>0.53058899999999998</v>
      </c>
      <c r="U6114">
        <v>0</v>
      </c>
      <c r="V6114" t="str">
        <f>"Trad IRN"</f>
        <v>Trad IRN</v>
      </c>
      <c r="W6114">
        <v>100</v>
      </c>
      <c r="X6114" t="s">
        <v>47</v>
      </c>
      <c r="Z6114" t="s">
        <v>47</v>
      </c>
      <c r="AB6114" t="str">
        <f>"08"</f>
        <v>08</v>
      </c>
      <c r="AC6114" t="s">
        <v>48</v>
      </c>
      <c r="AD6114" t="s">
        <v>49</v>
      </c>
      <c r="AE6114" t="s">
        <v>55</v>
      </c>
      <c r="AF6114">
        <v>0</v>
      </c>
      <c r="AG6114" t="s">
        <v>56</v>
      </c>
      <c r="AH6114" t="str">
        <f>"Trad IRN"</f>
        <v>Trad IRN</v>
      </c>
      <c r="AI6114" t="str">
        <f>"Bldg IRN"</f>
        <v>Bldg IRN</v>
      </c>
      <c r="AJ6114" t="s">
        <v>48</v>
      </c>
      <c r="AK6114" t="s">
        <v>48</v>
      </c>
      <c r="AL6114" t="s">
        <v>53</v>
      </c>
      <c r="AM6114">
        <v>605.36</v>
      </c>
      <c r="AN6114">
        <v>1140.92</v>
      </c>
      <c r="AO6114">
        <v>15</v>
      </c>
    </row>
    <row r="6115" spans="1:41" x14ac:dyDescent="0.3">
      <c r="A6115" t="str">
        <f>"Trad IRN"</f>
        <v>Trad IRN</v>
      </c>
      <c r="B6115" t="str">
        <f>"Bldg IRN"</f>
        <v>Bldg IRN</v>
      </c>
      <c r="C6115" t="s">
        <v>41</v>
      </c>
      <c r="D6115" t="s">
        <v>3</v>
      </c>
      <c r="E6115" t="s">
        <v>80</v>
      </c>
      <c r="F6115" t="s">
        <v>81</v>
      </c>
      <c r="G6115" t="s">
        <v>82</v>
      </c>
      <c r="H6115" t="s">
        <v>83</v>
      </c>
      <c r="I6115" t="s">
        <v>8</v>
      </c>
      <c r="J6115" t="s">
        <v>43</v>
      </c>
      <c r="K6115" t="s">
        <v>44</v>
      </c>
      <c r="L6115" t="s">
        <v>45</v>
      </c>
      <c r="M6115" t="s">
        <v>46</v>
      </c>
      <c r="N6115" t="str">
        <f>"10/17/2022"</f>
        <v>10/17/2022</v>
      </c>
      <c r="O6115" t="str">
        <f>"12/20/2022"</f>
        <v>12/20/2022</v>
      </c>
      <c r="P6115">
        <v>3.7543E-2</v>
      </c>
      <c r="Q6115">
        <v>3.7543E-2</v>
      </c>
      <c r="S6115">
        <v>0</v>
      </c>
      <c r="T6115">
        <v>2.2637999999999998E-2</v>
      </c>
      <c r="U6115">
        <v>1.4905E-2</v>
      </c>
      <c r="V6115" t="str">
        <f>"Trad IRN"</f>
        <v>Trad IRN</v>
      </c>
      <c r="W6115">
        <v>15</v>
      </c>
      <c r="X6115" t="s">
        <v>47</v>
      </c>
      <c r="Z6115" t="s">
        <v>47</v>
      </c>
      <c r="AB6115" t="str">
        <f>"08"</f>
        <v>08</v>
      </c>
      <c r="AC6115" t="s">
        <v>48</v>
      </c>
      <c r="AD6115" t="s">
        <v>49</v>
      </c>
      <c r="AE6115" t="s">
        <v>50</v>
      </c>
      <c r="AF6115">
        <v>0</v>
      </c>
      <c r="AG6115" t="s">
        <v>51</v>
      </c>
      <c r="AH6115" t="str">
        <f>"Trad IRN"</f>
        <v>Trad IRN</v>
      </c>
      <c r="AI6115" t="str">
        <f>"Bldg IRN"</f>
        <v>Bldg IRN</v>
      </c>
      <c r="AJ6115" t="s">
        <v>48</v>
      </c>
      <c r="AK6115" t="s">
        <v>48</v>
      </c>
      <c r="AL6115" t="s">
        <v>53</v>
      </c>
      <c r="AM6115">
        <v>42.51</v>
      </c>
      <c r="AN6115">
        <v>1132.3</v>
      </c>
      <c r="AO6115">
        <v>15</v>
      </c>
    </row>
    <row r="6116" spans="1:41" x14ac:dyDescent="0.3">
      <c r="A6116" t="str">
        <f>"Trad IRN"</f>
        <v>Trad IRN</v>
      </c>
      <c r="B6116" t="str">
        <f>"Bldg IRN"</f>
        <v>Bldg IRN</v>
      </c>
      <c r="C6116" t="s">
        <v>41</v>
      </c>
      <c r="D6116" t="s">
        <v>3</v>
      </c>
      <c r="E6116" t="s">
        <v>80</v>
      </c>
      <c r="F6116" t="s">
        <v>81</v>
      </c>
      <c r="G6116" t="s">
        <v>82</v>
      </c>
      <c r="H6116" t="s">
        <v>83</v>
      </c>
      <c r="I6116" t="str">
        <f>"Trad IRN"</f>
        <v>Trad IRN</v>
      </c>
      <c r="J6116" t="s">
        <v>43</v>
      </c>
      <c r="K6116" t="s">
        <v>44</v>
      </c>
      <c r="L6116" t="s">
        <v>45</v>
      </c>
      <c r="M6116" t="s">
        <v>46</v>
      </c>
      <c r="N6116" t="str">
        <f>"10/17/2022"</f>
        <v>10/17/2022</v>
      </c>
      <c r="O6116" t="str">
        <f>"01/03/2023"</f>
        <v>01/03/2023</v>
      </c>
      <c r="P6116">
        <v>0.21761800000000001</v>
      </c>
      <c r="Q6116">
        <v>0.21761800000000001</v>
      </c>
      <c r="S6116">
        <v>0</v>
      </c>
      <c r="T6116">
        <v>0.21761800000000001</v>
      </c>
      <c r="U6116">
        <v>0</v>
      </c>
      <c r="V6116" t="str">
        <f>"Trad IRN"</f>
        <v>Trad IRN</v>
      </c>
      <c r="W6116">
        <v>85</v>
      </c>
      <c r="X6116" t="s">
        <v>47</v>
      </c>
      <c r="Z6116" t="s">
        <v>47</v>
      </c>
      <c r="AB6116" t="str">
        <f>"08"</f>
        <v>08</v>
      </c>
      <c r="AC6116" t="s">
        <v>48</v>
      </c>
      <c r="AD6116" t="s">
        <v>49</v>
      </c>
      <c r="AE6116" t="s">
        <v>55</v>
      </c>
      <c r="AF6116">
        <v>0</v>
      </c>
      <c r="AG6116" t="s">
        <v>56</v>
      </c>
      <c r="AH6116" t="str">
        <f>"Trad IRN"</f>
        <v>Trad IRN</v>
      </c>
      <c r="AI6116" t="str">
        <f>"Bldg IRN"</f>
        <v>Bldg IRN</v>
      </c>
      <c r="AJ6116" t="s">
        <v>48</v>
      </c>
      <c r="AK6116" t="s">
        <v>48</v>
      </c>
      <c r="AL6116" t="s">
        <v>53</v>
      </c>
      <c r="AM6116">
        <v>248.28</v>
      </c>
      <c r="AN6116">
        <v>1140.92</v>
      </c>
      <c r="AO6116">
        <v>15</v>
      </c>
    </row>
    <row r="6117" spans="1:41" x14ac:dyDescent="0.3">
      <c r="A6117" t="str">
        <f>"Trad IRN"</f>
        <v>Trad IRN</v>
      </c>
      <c r="B6117" t="str">
        <f>"Bldg IRN"</f>
        <v>Bldg IRN</v>
      </c>
      <c r="C6117" t="s">
        <v>41</v>
      </c>
      <c r="D6117" t="s">
        <v>3</v>
      </c>
      <c r="E6117" t="s">
        <v>80</v>
      </c>
      <c r="F6117" t="s">
        <v>81</v>
      </c>
      <c r="G6117" t="s">
        <v>82</v>
      </c>
      <c r="H6117" t="s">
        <v>83</v>
      </c>
      <c r="I6117" t="str">
        <f>"Trad IRN"</f>
        <v>Trad IRN</v>
      </c>
      <c r="J6117" t="s">
        <v>43</v>
      </c>
      <c r="K6117" t="s">
        <v>44</v>
      </c>
      <c r="L6117" t="s">
        <v>45</v>
      </c>
      <c r="M6117" t="s">
        <v>46</v>
      </c>
      <c r="N6117" t="str">
        <f t="shared" ref="N6117:N6136" si="614">"08/18/2022"</f>
        <v>08/18/2022</v>
      </c>
      <c r="O6117" t="str">
        <f t="shared" ref="O6117:O6144" si="615">"12/31/2500"</f>
        <v>12/31/2500</v>
      </c>
      <c r="P6117">
        <v>1</v>
      </c>
      <c r="Q6117">
        <v>1</v>
      </c>
      <c r="R6117">
        <v>1</v>
      </c>
      <c r="S6117">
        <v>0</v>
      </c>
      <c r="T6117">
        <v>1</v>
      </c>
      <c r="U6117">
        <v>0</v>
      </c>
      <c r="V6117" t="str">
        <f>"Trad IRN"</f>
        <v>Trad IRN</v>
      </c>
      <c r="W6117">
        <v>100</v>
      </c>
      <c r="X6117" t="s">
        <v>47</v>
      </c>
      <c r="Z6117" t="s">
        <v>47</v>
      </c>
      <c r="AB6117" t="str">
        <f>"07"</f>
        <v>07</v>
      </c>
      <c r="AC6117" t="str">
        <f>"10"</f>
        <v>10</v>
      </c>
      <c r="AD6117" t="str">
        <f>"2"</f>
        <v>2</v>
      </c>
      <c r="AE6117" t="s">
        <v>50</v>
      </c>
      <c r="AF6117">
        <v>2</v>
      </c>
      <c r="AG6117" t="s">
        <v>56</v>
      </c>
      <c r="AH6117" t="str">
        <f>"Trad IRN"</f>
        <v>Trad IRN</v>
      </c>
      <c r="AI6117" t="str">
        <f>"Bldg IRN"</f>
        <v>Bldg IRN</v>
      </c>
      <c r="AJ6117" t="s">
        <v>48</v>
      </c>
      <c r="AK6117" t="s">
        <v>48</v>
      </c>
      <c r="AL6117" t="s">
        <v>53</v>
      </c>
      <c r="AM6117">
        <v>1140.92</v>
      </c>
      <c r="AN6117">
        <v>1140.92</v>
      </c>
      <c r="AO6117">
        <v>15</v>
      </c>
    </row>
    <row r="6118" spans="1:41" x14ac:dyDescent="0.3">
      <c r="A6118" t="str">
        <f>"Trad IRN"</f>
        <v>Trad IRN</v>
      </c>
      <c r="B6118" t="str">
        <f>"Bldg IRN"</f>
        <v>Bldg IRN</v>
      </c>
      <c r="C6118" t="s">
        <v>41</v>
      </c>
      <c r="D6118" t="s">
        <v>3</v>
      </c>
      <c r="E6118" t="s">
        <v>80</v>
      </c>
      <c r="F6118" t="s">
        <v>81</v>
      </c>
      <c r="G6118" t="s">
        <v>82</v>
      </c>
      <c r="H6118" t="s">
        <v>83</v>
      </c>
      <c r="I6118" t="str">
        <f>"Trad IRN"</f>
        <v>Trad IRN</v>
      </c>
      <c r="J6118" t="s">
        <v>43</v>
      </c>
      <c r="K6118" t="s">
        <v>44</v>
      </c>
      <c r="L6118" t="s">
        <v>45</v>
      </c>
      <c r="M6118" t="s">
        <v>46</v>
      </c>
      <c r="N6118" t="str">
        <f t="shared" si="614"/>
        <v>08/18/2022</v>
      </c>
      <c r="O6118" t="str">
        <f t="shared" si="615"/>
        <v>12/31/2500</v>
      </c>
      <c r="P6118">
        <v>1</v>
      </c>
      <c r="Q6118">
        <v>1</v>
      </c>
      <c r="S6118">
        <v>0</v>
      </c>
      <c r="T6118">
        <v>1</v>
      </c>
      <c r="U6118">
        <v>0</v>
      </c>
      <c r="V6118" t="str">
        <f>"Trad IRN"</f>
        <v>Trad IRN</v>
      </c>
      <c r="W6118">
        <v>100</v>
      </c>
      <c r="X6118" t="s">
        <v>47</v>
      </c>
      <c r="Z6118" t="s">
        <v>47</v>
      </c>
      <c r="AB6118" t="str">
        <f>"07"</f>
        <v>07</v>
      </c>
      <c r="AC6118" t="s">
        <v>48</v>
      </c>
      <c r="AD6118" t="s">
        <v>49</v>
      </c>
      <c r="AE6118" t="s">
        <v>50</v>
      </c>
      <c r="AF6118">
        <v>0</v>
      </c>
      <c r="AG6118" t="s">
        <v>56</v>
      </c>
      <c r="AH6118" t="str">
        <f>"Trad IRN"</f>
        <v>Trad IRN</v>
      </c>
      <c r="AI6118" t="str">
        <f>"Bldg IRN"</f>
        <v>Bldg IRN</v>
      </c>
      <c r="AJ6118" t="s">
        <v>48</v>
      </c>
      <c r="AK6118" t="s">
        <v>48</v>
      </c>
      <c r="AL6118" t="s">
        <v>53</v>
      </c>
      <c r="AM6118">
        <v>1140.92</v>
      </c>
      <c r="AN6118">
        <v>1140.92</v>
      </c>
      <c r="AO6118">
        <v>15</v>
      </c>
    </row>
    <row r="6119" spans="1:41" x14ac:dyDescent="0.3">
      <c r="A6119" t="str">
        <f>"Trad IRN"</f>
        <v>Trad IRN</v>
      </c>
      <c r="B6119" t="str">
        <f>"Bldg IRN"</f>
        <v>Bldg IRN</v>
      </c>
      <c r="C6119" t="s">
        <v>41</v>
      </c>
      <c r="D6119" t="s">
        <v>3</v>
      </c>
      <c r="E6119" t="s">
        <v>80</v>
      </c>
      <c r="F6119" t="s">
        <v>81</v>
      </c>
      <c r="G6119" t="s">
        <v>82</v>
      </c>
      <c r="H6119" t="s">
        <v>83</v>
      </c>
      <c r="I6119" t="str">
        <f>"Trad IRN"</f>
        <v>Trad IRN</v>
      </c>
      <c r="J6119" t="s">
        <v>43</v>
      </c>
      <c r="K6119" t="s">
        <v>44</v>
      </c>
      <c r="L6119" t="s">
        <v>45</v>
      </c>
      <c r="M6119" t="s">
        <v>46</v>
      </c>
      <c r="N6119" t="str">
        <f t="shared" si="614"/>
        <v>08/18/2022</v>
      </c>
      <c r="O6119" t="str">
        <f t="shared" si="615"/>
        <v>12/31/2500</v>
      </c>
      <c r="P6119">
        <v>1</v>
      </c>
      <c r="Q6119">
        <v>1</v>
      </c>
      <c r="S6119">
        <v>0</v>
      </c>
      <c r="T6119">
        <v>1</v>
      </c>
      <c r="U6119">
        <v>0</v>
      </c>
      <c r="V6119" t="str">
        <f>"Trad IRN"</f>
        <v>Trad IRN</v>
      </c>
      <c r="W6119">
        <v>100</v>
      </c>
      <c r="X6119" t="s">
        <v>47</v>
      </c>
      <c r="Z6119" t="s">
        <v>47</v>
      </c>
      <c r="AB6119" t="str">
        <f>"06"</f>
        <v>06</v>
      </c>
      <c r="AC6119" t="s">
        <v>48</v>
      </c>
      <c r="AD6119" t="s">
        <v>49</v>
      </c>
      <c r="AE6119" t="s">
        <v>50</v>
      </c>
      <c r="AF6119">
        <v>0</v>
      </c>
      <c r="AG6119" t="s">
        <v>56</v>
      </c>
      <c r="AH6119" t="str">
        <f>"Trad IRN"</f>
        <v>Trad IRN</v>
      </c>
      <c r="AI6119" t="str">
        <f>"Bldg IRN"</f>
        <v>Bldg IRN</v>
      </c>
      <c r="AJ6119" t="s">
        <v>48</v>
      </c>
      <c r="AK6119" t="s">
        <v>48</v>
      </c>
      <c r="AL6119" t="s">
        <v>53</v>
      </c>
      <c r="AM6119">
        <v>1140.92</v>
      </c>
      <c r="AN6119">
        <v>1140.92</v>
      </c>
      <c r="AO6119">
        <v>15</v>
      </c>
    </row>
    <row r="6120" spans="1:41" x14ac:dyDescent="0.3">
      <c r="A6120" t="str">
        <f>"Trad IRN"</f>
        <v>Trad IRN</v>
      </c>
      <c r="B6120" t="str">
        <f>"Bldg IRN"</f>
        <v>Bldg IRN</v>
      </c>
      <c r="C6120" t="s">
        <v>41</v>
      </c>
      <c r="D6120" t="s">
        <v>3</v>
      </c>
      <c r="E6120" t="s">
        <v>80</v>
      </c>
      <c r="F6120" t="s">
        <v>81</v>
      </c>
      <c r="G6120" t="s">
        <v>82</v>
      </c>
      <c r="H6120" t="s">
        <v>83</v>
      </c>
      <c r="I6120" t="str">
        <f>"Trad IRN"</f>
        <v>Trad IRN</v>
      </c>
      <c r="J6120" t="s">
        <v>43</v>
      </c>
      <c r="K6120" t="s">
        <v>44</v>
      </c>
      <c r="L6120" t="s">
        <v>45</v>
      </c>
      <c r="M6120" t="s">
        <v>46</v>
      </c>
      <c r="N6120" t="str">
        <f t="shared" si="614"/>
        <v>08/18/2022</v>
      </c>
      <c r="O6120" t="str">
        <f t="shared" si="615"/>
        <v>12/31/2500</v>
      </c>
      <c r="P6120">
        <v>1</v>
      </c>
      <c r="Q6120">
        <v>1</v>
      </c>
      <c r="S6120">
        <v>1</v>
      </c>
      <c r="T6120">
        <v>1</v>
      </c>
      <c r="U6120">
        <v>0</v>
      </c>
      <c r="V6120" t="str">
        <f>"Trad IRN"</f>
        <v>Trad IRN</v>
      </c>
      <c r="W6120">
        <v>100</v>
      </c>
      <c r="X6120" t="s">
        <v>47</v>
      </c>
      <c r="Z6120" t="s">
        <v>47</v>
      </c>
      <c r="AB6120" t="str">
        <f>"08"</f>
        <v>08</v>
      </c>
      <c r="AC6120" t="s">
        <v>48</v>
      </c>
      <c r="AD6120" t="s">
        <v>49</v>
      </c>
      <c r="AE6120" t="s">
        <v>50</v>
      </c>
      <c r="AF6120">
        <v>0</v>
      </c>
      <c r="AG6120" t="s">
        <v>56</v>
      </c>
      <c r="AH6120" t="str">
        <f>"Trad IRN"</f>
        <v>Trad IRN</v>
      </c>
      <c r="AI6120" t="str">
        <f>"Bldg IRN"</f>
        <v>Bldg IRN</v>
      </c>
      <c r="AJ6120" t="s">
        <v>48</v>
      </c>
      <c r="AK6120" t="s">
        <v>48</v>
      </c>
      <c r="AL6120" t="s">
        <v>53</v>
      </c>
      <c r="AM6120">
        <v>1140.92</v>
      </c>
      <c r="AN6120">
        <v>1140.92</v>
      </c>
      <c r="AO6120">
        <v>15</v>
      </c>
    </row>
    <row r="6121" spans="1:41" x14ac:dyDescent="0.3">
      <c r="A6121" t="str">
        <f>"Trad IRN"</f>
        <v>Trad IRN</v>
      </c>
      <c r="B6121" t="str">
        <f>"Bldg IRN"</f>
        <v>Bldg IRN</v>
      </c>
      <c r="C6121" t="s">
        <v>41</v>
      </c>
      <c r="D6121" t="s">
        <v>3</v>
      </c>
      <c r="E6121" t="s">
        <v>80</v>
      </c>
      <c r="F6121" t="s">
        <v>81</v>
      </c>
      <c r="G6121" t="s">
        <v>82</v>
      </c>
      <c r="H6121" t="s">
        <v>83</v>
      </c>
      <c r="I6121" t="str">
        <f>"Trad IRN"</f>
        <v>Trad IRN</v>
      </c>
      <c r="J6121" t="s">
        <v>43</v>
      </c>
      <c r="K6121" t="s">
        <v>44</v>
      </c>
      <c r="L6121" t="s">
        <v>45</v>
      </c>
      <c r="M6121" t="s">
        <v>46</v>
      </c>
      <c r="N6121" t="str">
        <f t="shared" si="614"/>
        <v>08/18/2022</v>
      </c>
      <c r="O6121" t="str">
        <f t="shared" si="615"/>
        <v>12/31/2500</v>
      </c>
      <c r="P6121">
        <v>1</v>
      </c>
      <c r="Q6121">
        <v>1</v>
      </c>
      <c r="S6121">
        <v>1</v>
      </c>
      <c r="T6121">
        <v>1</v>
      </c>
      <c r="U6121">
        <v>0</v>
      </c>
      <c r="V6121" t="str">
        <f>"Trad IRN"</f>
        <v>Trad IRN</v>
      </c>
      <c r="W6121">
        <v>100</v>
      </c>
      <c r="X6121" t="s">
        <v>47</v>
      </c>
      <c r="Z6121" t="s">
        <v>47</v>
      </c>
      <c r="AB6121" t="str">
        <f>"06"</f>
        <v>06</v>
      </c>
      <c r="AC6121" t="s">
        <v>48</v>
      </c>
      <c r="AD6121" t="s">
        <v>49</v>
      </c>
      <c r="AE6121" t="s">
        <v>50</v>
      </c>
      <c r="AF6121">
        <v>0</v>
      </c>
      <c r="AG6121" t="s">
        <v>56</v>
      </c>
      <c r="AH6121" t="str">
        <f>"Trad IRN"</f>
        <v>Trad IRN</v>
      </c>
      <c r="AI6121" t="str">
        <f>"Bldg IRN"</f>
        <v>Bldg IRN</v>
      </c>
      <c r="AJ6121" t="s">
        <v>48</v>
      </c>
      <c r="AK6121" t="s">
        <v>48</v>
      </c>
      <c r="AL6121" t="s">
        <v>53</v>
      </c>
      <c r="AM6121">
        <v>1140.92</v>
      </c>
      <c r="AN6121">
        <v>1140.92</v>
      </c>
      <c r="AO6121">
        <v>15</v>
      </c>
    </row>
    <row r="6122" spans="1:41" x14ac:dyDescent="0.3">
      <c r="A6122" t="str">
        <f>"Trad IRN"</f>
        <v>Trad IRN</v>
      </c>
      <c r="B6122" t="str">
        <f>"Bldg IRN"</f>
        <v>Bldg IRN</v>
      </c>
      <c r="C6122" t="s">
        <v>41</v>
      </c>
      <c r="D6122" t="s">
        <v>3</v>
      </c>
      <c r="E6122" t="s">
        <v>80</v>
      </c>
      <c r="F6122" t="s">
        <v>81</v>
      </c>
      <c r="G6122" t="s">
        <v>82</v>
      </c>
      <c r="H6122" t="s">
        <v>83</v>
      </c>
      <c r="I6122" t="str">
        <f>"Trad IRN"</f>
        <v>Trad IRN</v>
      </c>
      <c r="J6122" t="s">
        <v>43</v>
      </c>
      <c r="K6122" t="s">
        <v>44</v>
      </c>
      <c r="L6122" t="s">
        <v>45</v>
      </c>
      <c r="M6122" t="s">
        <v>46</v>
      </c>
      <c r="N6122" t="str">
        <f t="shared" si="614"/>
        <v>08/18/2022</v>
      </c>
      <c r="O6122" t="str">
        <f t="shared" si="615"/>
        <v>12/31/2500</v>
      </c>
      <c r="P6122">
        <v>1</v>
      </c>
      <c r="Q6122">
        <v>1</v>
      </c>
      <c r="S6122">
        <v>0</v>
      </c>
      <c r="T6122">
        <v>1</v>
      </c>
      <c r="U6122">
        <v>0</v>
      </c>
      <c r="V6122" t="str">
        <f>"Trad IRN"</f>
        <v>Trad IRN</v>
      </c>
      <c r="W6122">
        <v>100</v>
      </c>
      <c r="X6122" t="s">
        <v>47</v>
      </c>
      <c r="Z6122" t="s">
        <v>47</v>
      </c>
      <c r="AB6122" t="str">
        <f>"07"</f>
        <v>07</v>
      </c>
      <c r="AC6122" t="s">
        <v>48</v>
      </c>
      <c r="AD6122" t="s">
        <v>49</v>
      </c>
      <c r="AE6122" t="s">
        <v>50</v>
      </c>
      <c r="AF6122">
        <v>0</v>
      </c>
      <c r="AG6122" t="s">
        <v>56</v>
      </c>
      <c r="AH6122" t="str">
        <f>"Trad IRN"</f>
        <v>Trad IRN</v>
      </c>
      <c r="AI6122" t="str">
        <f>"Bldg IRN"</f>
        <v>Bldg IRN</v>
      </c>
      <c r="AJ6122" t="s">
        <v>48</v>
      </c>
      <c r="AK6122" t="s">
        <v>48</v>
      </c>
      <c r="AL6122" t="s">
        <v>53</v>
      </c>
      <c r="AM6122">
        <v>1140.92</v>
      </c>
      <c r="AN6122">
        <v>1140.92</v>
      </c>
      <c r="AO6122">
        <v>15</v>
      </c>
    </row>
    <row r="6123" spans="1:41" x14ac:dyDescent="0.3">
      <c r="A6123" t="str">
        <f>"Trad IRN"</f>
        <v>Trad IRN</v>
      </c>
      <c r="B6123" t="str">
        <f>"Bldg IRN"</f>
        <v>Bldg IRN</v>
      </c>
      <c r="C6123" t="s">
        <v>41</v>
      </c>
      <c r="D6123" t="s">
        <v>3</v>
      </c>
      <c r="E6123" t="s">
        <v>80</v>
      </c>
      <c r="F6123" t="s">
        <v>81</v>
      </c>
      <c r="G6123" t="s">
        <v>82</v>
      </c>
      <c r="H6123" t="s">
        <v>83</v>
      </c>
      <c r="I6123" t="str">
        <f>"Trad IRN"</f>
        <v>Trad IRN</v>
      </c>
      <c r="J6123" t="s">
        <v>43</v>
      </c>
      <c r="K6123" t="s">
        <v>44</v>
      </c>
      <c r="L6123" t="s">
        <v>45</v>
      </c>
      <c r="M6123" t="s">
        <v>46</v>
      </c>
      <c r="N6123" t="str">
        <f t="shared" si="614"/>
        <v>08/18/2022</v>
      </c>
      <c r="O6123" t="str">
        <f t="shared" si="615"/>
        <v>12/31/2500</v>
      </c>
      <c r="P6123">
        <v>1</v>
      </c>
      <c r="Q6123">
        <v>1</v>
      </c>
      <c r="S6123">
        <v>0</v>
      </c>
      <c r="T6123">
        <v>1</v>
      </c>
      <c r="U6123">
        <v>0</v>
      </c>
      <c r="V6123" t="str">
        <f>"Trad IRN"</f>
        <v>Trad IRN</v>
      </c>
      <c r="W6123">
        <v>100</v>
      </c>
      <c r="X6123" t="s">
        <v>47</v>
      </c>
      <c r="Z6123" t="s">
        <v>47</v>
      </c>
      <c r="AB6123" t="str">
        <f>"06"</f>
        <v>06</v>
      </c>
      <c r="AC6123" t="s">
        <v>48</v>
      </c>
      <c r="AD6123" t="s">
        <v>49</v>
      </c>
      <c r="AE6123" t="s">
        <v>50</v>
      </c>
      <c r="AF6123">
        <v>0</v>
      </c>
      <c r="AG6123" t="s">
        <v>56</v>
      </c>
      <c r="AH6123" t="str">
        <f>"Trad IRN"</f>
        <v>Trad IRN</v>
      </c>
      <c r="AI6123" t="str">
        <f>"Bldg IRN"</f>
        <v>Bldg IRN</v>
      </c>
      <c r="AJ6123" t="s">
        <v>48</v>
      </c>
      <c r="AK6123" t="s">
        <v>48</v>
      </c>
      <c r="AL6123" t="s">
        <v>53</v>
      </c>
      <c r="AM6123">
        <v>1140.92</v>
      </c>
      <c r="AN6123">
        <v>1140.92</v>
      </c>
      <c r="AO6123">
        <v>15</v>
      </c>
    </row>
    <row r="6124" spans="1:41" x14ac:dyDescent="0.3">
      <c r="A6124" t="str">
        <f>"Trad IRN"</f>
        <v>Trad IRN</v>
      </c>
      <c r="B6124" t="str">
        <f>"Bldg IRN"</f>
        <v>Bldg IRN</v>
      </c>
      <c r="C6124" t="s">
        <v>41</v>
      </c>
      <c r="D6124" t="s">
        <v>3</v>
      </c>
      <c r="E6124" t="s">
        <v>80</v>
      </c>
      <c r="F6124" t="s">
        <v>81</v>
      </c>
      <c r="G6124" t="s">
        <v>82</v>
      </c>
      <c r="H6124" t="s">
        <v>83</v>
      </c>
      <c r="I6124" t="str">
        <f>"Trad IRN"</f>
        <v>Trad IRN</v>
      </c>
      <c r="J6124" t="s">
        <v>43</v>
      </c>
      <c r="K6124" t="s">
        <v>44</v>
      </c>
      <c r="L6124" t="s">
        <v>45</v>
      </c>
      <c r="M6124" t="s">
        <v>46</v>
      </c>
      <c r="N6124" t="str">
        <f t="shared" si="614"/>
        <v>08/18/2022</v>
      </c>
      <c r="O6124" t="str">
        <f t="shared" si="615"/>
        <v>12/31/2500</v>
      </c>
      <c r="P6124">
        <v>1</v>
      </c>
      <c r="Q6124">
        <v>1</v>
      </c>
      <c r="S6124">
        <v>0</v>
      </c>
      <c r="T6124">
        <v>1</v>
      </c>
      <c r="U6124">
        <v>0</v>
      </c>
      <c r="V6124" t="str">
        <f>"Trad IRN"</f>
        <v>Trad IRN</v>
      </c>
      <c r="W6124">
        <v>100</v>
      </c>
      <c r="X6124" t="s">
        <v>47</v>
      </c>
      <c r="Z6124" t="s">
        <v>47</v>
      </c>
      <c r="AB6124" t="str">
        <f>"06"</f>
        <v>06</v>
      </c>
      <c r="AC6124" t="s">
        <v>48</v>
      </c>
      <c r="AD6124" t="s">
        <v>49</v>
      </c>
      <c r="AE6124" t="s">
        <v>50</v>
      </c>
      <c r="AF6124">
        <v>0</v>
      </c>
      <c r="AG6124" t="s">
        <v>56</v>
      </c>
      <c r="AH6124" t="str">
        <f>"Trad IRN"</f>
        <v>Trad IRN</v>
      </c>
      <c r="AI6124" t="str">
        <f>"Bldg IRN"</f>
        <v>Bldg IRN</v>
      </c>
      <c r="AJ6124" t="s">
        <v>48</v>
      </c>
      <c r="AK6124" t="s">
        <v>48</v>
      </c>
      <c r="AL6124" t="s">
        <v>53</v>
      </c>
      <c r="AM6124">
        <v>1140.92</v>
      </c>
      <c r="AN6124">
        <v>1140.92</v>
      </c>
      <c r="AO6124">
        <v>15</v>
      </c>
    </row>
    <row r="6125" spans="1:41" x14ac:dyDescent="0.3">
      <c r="A6125" t="str">
        <f>"Trad IRN"</f>
        <v>Trad IRN</v>
      </c>
      <c r="B6125" t="str">
        <f>"Bldg IRN"</f>
        <v>Bldg IRN</v>
      </c>
      <c r="C6125" t="s">
        <v>41</v>
      </c>
      <c r="D6125" t="s">
        <v>3</v>
      </c>
      <c r="E6125" t="s">
        <v>80</v>
      </c>
      <c r="F6125" t="s">
        <v>81</v>
      </c>
      <c r="G6125" t="s">
        <v>82</v>
      </c>
      <c r="H6125" t="s">
        <v>83</v>
      </c>
      <c r="I6125" t="str">
        <f>"Trad IRN"</f>
        <v>Trad IRN</v>
      </c>
      <c r="J6125" t="s">
        <v>43</v>
      </c>
      <c r="K6125" t="s">
        <v>44</v>
      </c>
      <c r="L6125" t="s">
        <v>45</v>
      </c>
      <c r="M6125" t="s">
        <v>46</v>
      </c>
      <c r="N6125" t="str">
        <f t="shared" si="614"/>
        <v>08/18/2022</v>
      </c>
      <c r="O6125" t="str">
        <f t="shared" si="615"/>
        <v>12/31/2500</v>
      </c>
      <c r="P6125">
        <v>1</v>
      </c>
      <c r="Q6125">
        <v>1</v>
      </c>
      <c r="R6125">
        <v>1</v>
      </c>
      <c r="S6125">
        <v>0</v>
      </c>
      <c r="T6125">
        <v>1</v>
      </c>
      <c r="U6125">
        <v>0</v>
      </c>
      <c r="V6125" t="str">
        <f>"Trad IRN"</f>
        <v>Trad IRN</v>
      </c>
      <c r="W6125">
        <v>100</v>
      </c>
      <c r="X6125" t="s">
        <v>47</v>
      </c>
      <c r="Z6125" t="s">
        <v>47</v>
      </c>
      <c r="AB6125" t="str">
        <f>"07"</f>
        <v>07</v>
      </c>
      <c r="AC6125" t="str">
        <f>"12"</f>
        <v>12</v>
      </c>
      <c r="AD6125" t="str">
        <f>"6"</f>
        <v>6</v>
      </c>
      <c r="AE6125" t="s">
        <v>50</v>
      </c>
      <c r="AF6125">
        <v>0</v>
      </c>
      <c r="AG6125" t="s">
        <v>56</v>
      </c>
      <c r="AH6125" t="str">
        <f>"Trad IRN"</f>
        <v>Trad IRN</v>
      </c>
      <c r="AI6125" t="str">
        <f>"Bldg IRN"</f>
        <v>Bldg IRN</v>
      </c>
      <c r="AJ6125" t="s">
        <v>48</v>
      </c>
      <c r="AK6125" t="s">
        <v>48</v>
      </c>
      <c r="AL6125" t="s">
        <v>53</v>
      </c>
      <c r="AM6125">
        <v>1140.92</v>
      </c>
      <c r="AN6125">
        <v>1140.92</v>
      </c>
      <c r="AO6125">
        <v>15</v>
      </c>
    </row>
    <row r="6126" spans="1:41" x14ac:dyDescent="0.3">
      <c r="A6126" t="str">
        <f>"Trad IRN"</f>
        <v>Trad IRN</v>
      </c>
      <c r="B6126" t="str">
        <f>"Bldg IRN"</f>
        <v>Bldg IRN</v>
      </c>
      <c r="C6126" t="s">
        <v>41</v>
      </c>
      <c r="D6126" t="s">
        <v>3</v>
      </c>
      <c r="E6126" t="s">
        <v>80</v>
      </c>
      <c r="F6126" t="s">
        <v>81</v>
      </c>
      <c r="G6126" t="s">
        <v>82</v>
      </c>
      <c r="H6126" t="s">
        <v>83</v>
      </c>
      <c r="I6126" t="str">
        <f>"Trad IRN"</f>
        <v>Trad IRN</v>
      </c>
      <c r="J6126" t="s">
        <v>43</v>
      </c>
      <c r="K6126" t="s">
        <v>44</v>
      </c>
      <c r="L6126" t="s">
        <v>45</v>
      </c>
      <c r="M6126" t="s">
        <v>46</v>
      </c>
      <c r="N6126" t="str">
        <f t="shared" si="614"/>
        <v>08/18/2022</v>
      </c>
      <c r="O6126" t="str">
        <f t="shared" si="615"/>
        <v>12/31/2500</v>
      </c>
      <c r="P6126">
        <v>1</v>
      </c>
      <c r="Q6126">
        <v>1</v>
      </c>
      <c r="S6126">
        <v>1</v>
      </c>
      <c r="T6126">
        <v>1</v>
      </c>
      <c r="U6126">
        <v>0</v>
      </c>
      <c r="V6126" t="str">
        <f>"Trad IRN"</f>
        <v>Trad IRN</v>
      </c>
      <c r="W6126">
        <v>100</v>
      </c>
      <c r="X6126" t="s">
        <v>47</v>
      </c>
      <c r="Z6126" t="s">
        <v>47</v>
      </c>
      <c r="AB6126" t="str">
        <f>"08"</f>
        <v>08</v>
      </c>
      <c r="AC6126" t="s">
        <v>48</v>
      </c>
      <c r="AD6126" t="s">
        <v>49</v>
      </c>
      <c r="AE6126" t="s">
        <v>50</v>
      </c>
      <c r="AF6126">
        <v>0</v>
      </c>
      <c r="AG6126" t="s">
        <v>56</v>
      </c>
      <c r="AH6126" t="str">
        <f>"Trad IRN"</f>
        <v>Trad IRN</v>
      </c>
      <c r="AI6126" t="str">
        <f>"Bldg IRN"</f>
        <v>Bldg IRN</v>
      </c>
      <c r="AJ6126" t="s">
        <v>48</v>
      </c>
      <c r="AK6126" t="s">
        <v>48</v>
      </c>
      <c r="AL6126" t="s">
        <v>53</v>
      </c>
      <c r="AM6126">
        <v>1140.92</v>
      </c>
      <c r="AN6126">
        <v>1140.92</v>
      </c>
      <c r="AO6126">
        <v>15</v>
      </c>
    </row>
    <row r="6127" spans="1:41" x14ac:dyDescent="0.3">
      <c r="A6127" t="str">
        <f>"Trad IRN"</f>
        <v>Trad IRN</v>
      </c>
      <c r="B6127" t="str">
        <f>"Bldg IRN"</f>
        <v>Bldg IRN</v>
      </c>
      <c r="C6127" t="s">
        <v>41</v>
      </c>
      <c r="D6127" t="s">
        <v>3</v>
      </c>
      <c r="E6127" t="s">
        <v>80</v>
      </c>
      <c r="F6127" t="s">
        <v>81</v>
      </c>
      <c r="G6127" t="s">
        <v>82</v>
      </c>
      <c r="H6127" t="s">
        <v>83</v>
      </c>
      <c r="I6127" t="str">
        <f>"Trad IRN"</f>
        <v>Trad IRN</v>
      </c>
      <c r="J6127" t="s">
        <v>43</v>
      </c>
      <c r="K6127" t="s">
        <v>44</v>
      </c>
      <c r="L6127" t="s">
        <v>45</v>
      </c>
      <c r="M6127" t="s">
        <v>46</v>
      </c>
      <c r="N6127" t="str">
        <f t="shared" si="614"/>
        <v>08/18/2022</v>
      </c>
      <c r="O6127" t="str">
        <f t="shared" si="615"/>
        <v>12/31/2500</v>
      </c>
      <c r="P6127">
        <v>1</v>
      </c>
      <c r="Q6127">
        <v>1</v>
      </c>
      <c r="R6127">
        <v>1</v>
      </c>
      <c r="S6127">
        <v>0</v>
      </c>
      <c r="T6127">
        <v>1</v>
      </c>
      <c r="U6127">
        <v>0</v>
      </c>
      <c r="V6127" t="s">
        <v>84</v>
      </c>
      <c r="W6127">
        <v>100</v>
      </c>
      <c r="X6127" t="s">
        <v>47</v>
      </c>
      <c r="Z6127" t="s">
        <v>47</v>
      </c>
      <c r="AB6127" t="str">
        <f>"06"</f>
        <v>06</v>
      </c>
      <c r="AC6127" t="str">
        <f>"15"</f>
        <v>15</v>
      </c>
      <c r="AD6127" t="str">
        <f>"2"</f>
        <v>2</v>
      </c>
      <c r="AE6127" t="s">
        <v>50</v>
      </c>
      <c r="AF6127">
        <v>0</v>
      </c>
      <c r="AG6127" t="s">
        <v>56</v>
      </c>
      <c r="AH6127" t="str">
        <f>"Trad IRN"</f>
        <v>Trad IRN</v>
      </c>
      <c r="AI6127" t="str">
        <f>"Bldg IRN"</f>
        <v>Bldg IRN</v>
      </c>
      <c r="AJ6127" t="s">
        <v>48</v>
      </c>
      <c r="AK6127" t="s">
        <v>48</v>
      </c>
      <c r="AL6127" t="s">
        <v>53</v>
      </c>
      <c r="AM6127">
        <v>1140.92</v>
      </c>
      <c r="AN6127">
        <v>1140.92</v>
      </c>
      <c r="AO6127">
        <v>15</v>
      </c>
    </row>
    <row r="6128" spans="1:41" x14ac:dyDescent="0.3">
      <c r="A6128" t="str">
        <f>"Trad IRN"</f>
        <v>Trad IRN</v>
      </c>
      <c r="B6128" t="str">
        <f>"Bldg IRN"</f>
        <v>Bldg IRN</v>
      </c>
      <c r="C6128" t="s">
        <v>41</v>
      </c>
      <c r="D6128" t="s">
        <v>3</v>
      </c>
      <c r="E6128" t="s">
        <v>80</v>
      </c>
      <c r="F6128" t="s">
        <v>81</v>
      </c>
      <c r="G6128" t="s">
        <v>82</v>
      </c>
      <c r="H6128" t="s">
        <v>83</v>
      </c>
      <c r="I6128" t="str">
        <f>"Trad IRN"</f>
        <v>Trad IRN</v>
      </c>
      <c r="J6128" t="s">
        <v>43</v>
      </c>
      <c r="K6128" t="s">
        <v>44</v>
      </c>
      <c r="L6128" t="s">
        <v>45</v>
      </c>
      <c r="M6128" t="s">
        <v>46</v>
      </c>
      <c r="N6128" t="str">
        <f t="shared" si="614"/>
        <v>08/18/2022</v>
      </c>
      <c r="O6128" t="str">
        <f t="shared" si="615"/>
        <v>12/31/2500</v>
      </c>
      <c r="P6128">
        <v>1</v>
      </c>
      <c r="Q6128">
        <v>1</v>
      </c>
      <c r="S6128">
        <v>1</v>
      </c>
      <c r="T6128">
        <v>1</v>
      </c>
      <c r="U6128">
        <v>0</v>
      </c>
      <c r="V6128" t="str">
        <f>"Trad IRN"</f>
        <v>Trad IRN</v>
      </c>
      <c r="W6128">
        <v>100</v>
      </c>
      <c r="X6128" t="s">
        <v>47</v>
      </c>
      <c r="Z6128" t="s">
        <v>47</v>
      </c>
      <c r="AB6128" t="str">
        <f>"06"</f>
        <v>06</v>
      </c>
      <c r="AC6128" t="s">
        <v>48</v>
      </c>
      <c r="AD6128" t="s">
        <v>49</v>
      </c>
      <c r="AE6128" t="s">
        <v>50</v>
      </c>
      <c r="AF6128">
        <v>0</v>
      </c>
      <c r="AG6128" t="s">
        <v>56</v>
      </c>
      <c r="AH6128" t="str">
        <f>"Trad IRN"</f>
        <v>Trad IRN</v>
      </c>
      <c r="AI6128" t="str">
        <f>"Bldg IRN"</f>
        <v>Bldg IRN</v>
      </c>
      <c r="AJ6128" t="s">
        <v>48</v>
      </c>
      <c r="AK6128" t="s">
        <v>48</v>
      </c>
      <c r="AL6128" t="s">
        <v>53</v>
      </c>
      <c r="AM6128">
        <v>1140.92</v>
      </c>
      <c r="AN6128">
        <v>1140.92</v>
      </c>
      <c r="AO6128">
        <v>15</v>
      </c>
    </row>
    <row r="6129" spans="1:41" x14ac:dyDescent="0.3">
      <c r="A6129" t="str">
        <f>"Trad IRN"</f>
        <v>Trad IRN</v>
      </c>
      <c r="B6129" t="str">
        <f>"Bldg IRN"</f>
        <v>Bldg IRN</v>
      </c>
      <c r="C6129" t="s">
        <v>41</v>
      </c>
      <c r="D6129" t="s">
        <v>3</v>
      </c>
      <c r="E6129" t="s">
        <v>80</v>
      </c>
      <c r="F6129" t="s">
        <v>81</v>
      </c>
      <c r="G6129" t="s">
        <v>82</v>
      </c>
      <c r="H6129" t="s">
        <v>83</v>
      </c>
      <c r="I6129" t="str">
        <f>"Trad IRN"</f>
        <v>Trad IRN</v>
      </c>
      <c r="J6129" t="s">
        <v>43</v>
      </c>
      <c r="K6129" t="s">
        <v>44</v>
      </c>
      <c r="L6129" t="s">
        <v>45</v>
      </c>
      <c r="M6129" t="s">
        <v>46</v>
      </c>
      <c r="N6129" t="str">
        <f t="shared" si="614"/>
        <v>08/18/2022</v>
      </c>
      <c r="O6129" t="str">
        <f t="shared" si="615"/>
        <v>12/31/2500</v>
      </c>
      <c r="P6129">
        <v>1</v>
      </c>
      <c r="Q6129">
        <v>1</v>
      </c>
      <c r="S6129">
        <v>1</v>
      </c>
      <c r="T6129">
        <v>1</v>
      </c>
      <c r="U6129">
        <v>0</v>
      </c>
      <c r="V6129" t="str">
        <f>"Trad IRN"</f>
        <v>Trad IRN</v>
      </c>
      <c r="W6129">
        <v>100</v>
      </c>
      <c r="X6129" t="s">
        <v>47</v>
      </c>
      <c r="Z6129" t="s">
        <v>47</v>
      </c>
      <c r="AB6129" t="str">
        <f>"08"</f>
        <v>08</v>
      </c>
      <c r="AC6129" t="s">
        <v>48</v>
      </c>
      <c r="AD6129" t="s">
        <v>49</v>
      </c>
      <c r="AE6129" t="s">
        <v>50</v>
      </c>
      <c r="AF6129">
        <v>0</v>
      </c>
      <c r="AG6129" t="s">
        <v>56</v>
      </c>
      <c r="AH6129" t="str">
        <f>"Trad IRN"</f>
        <v>Trad IRN</v>
      </c>
      <c r="AI6129" t="str">
        <f>"Bldg IRN"</f>
        <v>Bldg IRN</v>
      </c>
      <c r="AJ6129" t="s">
        <v>48</v>
      </c>
      <c r="AK6129" t="s">
        <v>48</v>
      </c>
      <c r="AL6129" t="s">
        <v>53</v>
      </c>
      <c r="AM6129">
        <v>1140.92</v>
      </c>
      <c r="AN6129">
        <v>1140.92</v>
      </c>
      <c r="AO6129">
        <v>15</v>
      </c>
    </row>
    <row r="6130" spans="1:41" x14ac:dyDescent="0.3">
      <c r="A6130" t="str">
        <f>"Trad IRN"</f>
        <v>Trad IRN</v>
      </c>
      <c r="B6130" t="str">
        <f>"Bldg IRN"</f>
        <v>Bldg IRN</v>
      </c>
      <c r="C6130" t="s">
        <v>41</v>
      </c>
      <c r="D6130" t="s">
        <v>3</v>
      </c>
      <c r="E6130" t="s">
        <v>80</v>
      </c>
      <c r="F6130" t="s">
        <v>81</v>
      </c>
      <c r="G6130" t="s">
        <v>82</v>
      </c>
      <c r="H6130" t="s">
        <v>83</v>
      </c>
      <c r="I6130" t="str">
        <f>"Trad IRN"</f>
        <v>Trad IRN</v>
      </c>
      <c r="J6130" t="s">
        <v>43</v>
      </c>
      <c r="K6130" t="s">
        <v>44</v>
      </c>
      <c r="L6130" t="s">
        <v>45</v>
      </c>
      <c r="M6130" t="s">
        <v>46</v>
      </c>
      <c r="N6130" t="str">
        <f t="shared" si="614"/>
        <v>08/18/2022</v>
      </c>
      <c r="O6130" t="str">
        <f t="shared" si="615"/>
        <v>12/31/2500</v>
      </c>
      <c r="P6130">
        <v>1</v>
      </c>
      <c r="Q6130">
        <v>1</v>
      </c>
      <c r="S6130">
        <v>0</v>
      </c>
      <c r="T6130">
        <v>1</v>
      </c>
      <c r="U6130">
        <v>0</v>
      </c>
      <c r="V6130" t="str">
        <f>"Trad IRN"</f>
        <v>Trad IRN</v>
      </c>
      <c r="W6130">
        <v>100</v>
      </c>
      <c r="X6130" t="s">
        <v>47</v>
      </c>
      <c r="Z6130" t="s">
        <v>47</v>
      </c>
      <c r="AB6130" t="str">
        <f>"06"</f>
        <v>06</v>
      </c>
      <c r="AC6130" t="s">
        <v>48</v>
      </c>
      <c r="AD6130" t="s">
        <v>49</v>
      </c>
      <c r="AE6130" t="s">
        <v>55</v>
      </c>
      <c r="AF6130">
        <v>0</v>
      </c>
      <c r="AG6130" t="s">
        <v>56</v>
      </c>
      <c r="AH6130" t="str">
        <f>"Trad IRN"</f>
        <v>Trad IRN</v>
      </c>
      <c r="AI6130" t="str">
        <f>"Bldg IRN"</f>
        <v>Bldg IRN</v>
      </c>
      <c r="AJ6130" t="s">
        <v>48</v>
      </c>
      <c r="AK6130" t="s">
        <v>48</v>
      </c>
      <c r="AL6130" t="s">
        <v>53</v>
      </c>
      <c r="AM6130">
        <v>1140.92</v>
      </c>
      <c r="AN6130">
        <v>1140.92</v>
      </c>
      <c r="AO6130">
        <v>15</v>
      </c>
    </row>
    <row r="6131" spans="1:41" x14ac:dyDescent="0.3">
      <c r="A6131" t="str">
        <f>"Trad IRN"</f>
        <v>Trad IRN</v>
      </c>
      <c r="B6131" t="str">
        <f>"Bldg IRN"</f>
        <v>Bldg IRN</v>
      </c>
      <c r="C6131" t="s">
        <v>41</v>
      </c>
      <c r="D6131" t="s">
        <v>3</v>
      </c>
      <c r="E6131" t="s">
        <v>80</v>
      </c>
      <c r="F6131" t="s">
        <v>81</v>
      </c>
      <c r="G6131" t="s">
        <v>82</v>
      </c>
      <c r="H6131" t="s">
        <v>83</v>
      </c>
      <c r="I6131" t="str">
        <f>"Trad IRN"</f>
        <v>Trad IRN</v>
      </c>
      <c r="J6131" t="s">
        <v>43</v>
      </c>
      <c r="K6131" t="s">
        <v>44</v>
      </c>
      <c r="L6131" t="s">
        <v>45</v>
      </c>
      <c r="M6131" t="s">
        <v>46</v>
      </c>
      <c r="N6131" t="str">
        <f t="shared" si="614"/>
        <v>08/18/2022</v>
      </c>
      <c r="O6131" t="str">
        <f t="shared" si="615"/>
        <v>12/31/2500</v>
      </c>
      <c r="P6131">
        <v>1</v>
      </c>
      <c r="Q6131">
        <v>1</v>
      </c>
      <c r="S6131">
        <v>0</v>
      </c>
      <c r="T6131">
        <v>1</v>
      </c>
      <c r="U6131">
        <v>0</v>
      </c>
      <c r="V6131" t="str">
        <f>"Trad IRN"</f>
        <v>Trad IRN</v>
      </c>
      <c r="W6131">
        <v>100</v>
      </c>
      <c r="X6131" t="s">
        <v>47</v>
      </c>
      <c r="Z6131" t="s">
        <v>47</v>
      </c>
      <c r="AB6131" t="str">
        <f>"06"</f>
        <v>06</v>
      </c>
      <c r="AC6131" t="s">
        <v>48</v>
      </c>
      <c r="AD6131" t="s">
        <v>49</v>
      </c>
      <c r="AE6131" t="s">
        <v>55</v>
      </c>
      <c r="AF6131">
        <v>0</v>
      </c>
      <c r="AG6131" t="s">
        <v>56</v>
      </c>
      <c r="AH6131" t="str">
        <f>"Trad IRN"</f>
        <v>Trad IRN</v>
      </c>
      <c r="AI6131" t="str">
        <f>"Bldg IRN"</f>
        <v>Bldg IRN</v>
      </c>
      <c r="AJ6131" t="s">
        <v>48</v>
      </c>
      <c r="AK6131" t="s">
        <v>48</v>
      </c>
      <c r="AL6131" t="s">
        <v>53</v>
      </c>
      <c r="AM6131">
        <v>1140.92</v>
      </c>
      <c r="AN6131">
        <v>1140.92</v>
      </c>
      <c r="AO6131">
        <v>15</v>
      </c>
    </row>
    <row r="6132" spans="1:41" x14ac:dyDescent="0.3">
      <c r="A6132" t="str">
        <f>"Trad IRN"</f>
        <v>Trad IRN</v>
      </c>
      <c r="B6132" t="str">
        <f>"Bldg IRN"</f>
        <v>Bldg IRN</v>
      </c>
      <c r="C6132" t="s">
        <v>41</v>
      </c>
      <c r="D6132" t="s">
        <v>3</v>
      </c>
      <c r="E6132" t="s">
        <v>80</v>
      </c>
      <c r="F6132" t="s">
        <v>81</v>
      </c>
      <c r="G6132" t="s">
        <v>82</v>
      </c>
      <c r="H6132" t="s">
        <v>83</v>
      </c>
      <c r="I6132" t="str">
        <f>"Trad IRN"</f>
        <v>Trad IRN</v>
      </c>
      <c r="J6132" t="s">
        <v>43</v>
      </c>
      <c r="K6132" t="s">
        <v>44</v>
      </c>
      <c r="L6132" t="s">
        <v>45</v>
      </c>
      <c r="M6132" t="s">
        <v>46</v>
      </c>
      <c r="N6132" t="str">
        <f t="shared" si="614"/>
        <v>08/18/2022</v>
      </c>
      <c r="O6132" t="str">
        <f t="shared" si="615"/>
        <v>12/31/2500</v>
      </c>
      <c r="P6132">
        <v>1</v>
      </c>
      <c r="Q6132">
        <v>1</v>
      </c>
      <c r="S6132">
        <v>0</v>
      </c>
      <c r="T6132">
        <v>1</v>
      </c>
      <c r="U6132">
        <v>0</v>
      </c>
      <c r="V6132" t="str">
        <f>"Trad IRN"</f>
        <v>Trad IRN</v>
      </c>
      <c r="W6132">
        <v>100</v>
      </c>
      <c r="X6132" t="s">
        <v>47</v>
      </c>
      <c r="Z6132" t="s">
        <v>47</v>
      </c>
      <c r="AB6132" t="str">
        <f>"07"</f>
        <v>07</v>
      </c>
      <c r="AC6132" t="s">
        <v>48</v>
      </c>
      <c r="AD6132" t="s">
        <v>49</v>
      </c>
      <c r="AE6132" t="s">
        <v>50</v>
      </c>
      <c r="AF6132">
        <v>0</v>
      </c>
      <c r="AG6132" t="s">
        <v>56</v>
      </c>
      <c r="AH6132" t="str">
        <f>"Trad IRN"</f>
        <v>Trad IRN</v>
      </c>
      <c r="AI6132" t="str">
        <f>"Bldg IRN"</f>
        <v>Bldg IRN</v>
      </c>
      <c r="AJ6132" t="s">
        <v>48</v>
      </c>
      <c r="AK6132" t="s">
        <v>48</v>
      </c>
      <c r="AL6132" t="s">
        <v>53</v>
      </c>
      <c r="AM6132">
        <v>1140.92</v>
      </c>
      <c r="AN6132">
        <v>1140.92</v>
      </c>
      <c r="AO6132">
        <v>15</v>
      </c>
    </row>
    <row r="6133" spans="1:41" x14ac:dyDescent="0.3">
      <c r="A6133" t="str">
        <f>"Trad IRN"</f>
        <v>Trad IRN</v>
      </c>
      <c r="B6133" t="str">
        <f>"Bldg IRN"</f>
        <v>Bldg IRN</v>
      </c>
      <c r="C6133" t="s">
        <v>41</v>
      </c>
      <c r="D6133" t="s">
        <v>3</v>
      </c>
      <c r="E6133" t="s">
        <v>80</v>
      </c>
      <c r="F6133" t="s">
        <v>81</v>
      </c>
      <c r="G6133" t="s">
        <v>82</v>
      </c>
      <c r="H6133" t="s">
        <v>83</v>
      </c>
      <c r="I6133" t="str">
        <f>"Trad IRN"</f>
        <v>Trad IRN</v>
      </c>
      <c r="J6133" t="s">
        <v>43</v>
      </c>
      <c r="K6133" t="s">
        <v>44</v>
      </c>
      <c r="L6133" t="s">
        <v>45</v>
      </c>
      <c r="M6133" t="s">
        <v>46</v>
      </c>
      <c r="N6133" t="str">
        <f t="shared" si="614"/>
        <v>08/18/2022</v>
      </c>
      <c r="O6133" t="str">
        <f t="shared" si="615"/>
        <v>12/31/2500</v>
      </c>
      <c r="P6133">
        <v>1</v>
      </c>
      <c r="Q6133">
        <v>1</v>
      </c>
      <c r="R6133">
        <v>1</v>
      </c>
      <c r="S6133">
        <v>0</v>
      </c>
      <c r="T6133">
        <v>1</v>
      </c>
      <c r="U6133">
        <v>0</v>
      </c>
      <c r="V6133" t="str">
        <f>"Trad IRN"</f>
        <v>Trad IRN</v>
      </c>
      <c r="W6133">
        <v>100</v>
      </c>
      <c r="X6133" t="s">
        <v>47</v>
      </c>
      <c r="Z6133" t="s">
        <v>47</v>
      </c>
      <c r="AB6133" t="str">
        <f>"06"</f>
        <v>06</v>
      </c>
      <c r="AC6133" t="str">
        <f>"10"</f>
        <v>10</v>
      </c>
      <c r="AD6133" t="str">
        <f>"2"</f>
        <v>2</v>
      </c>
      <c r="AE6133" t="s">
        <v>55</v>
      </c>
      <c r="AF6133">
        <v>0</v>
      </c>
      <c r="AG6133" t="s">
        <v>56</v>
      </c>
      <c r="AH6133" t="str">
        <f>"Trad IRN"</f>
        <v>Trad IRN</v>
      </c>
      <c r="AI6133" t="str">
        <f>"Bldg IRN"</f>
        <v>Bldg IRN</v>
      </c>
      <c r="AJ6133" t="s">
        <v>48</v>
      </c>
      <c r="AK6133" t="s">
        <v>48</v>
      </c>
      <c r="AL6133" t="s">
        <v>53</v>
      </c>
      <c r="AM6133">
        <v>1140.92</v>
      </c>
      <c r="AN6133">
        <v>1140.92</v>
      </c>
      <c r="AO6133">
        <v>15</v>
      </c>
    </row>
    <row r="6134" spans="1:41" x14ac:dyDescent="0.3">
      <c r="A6134" t="str">
        <f>"Trad IRN"</f>
        <v>Trad IRN</v>
      </c>
      <c r="B6134" t="str">
        <f>"Bldg IRN"</f>
        <v>Bldg IRN</v>
      </c>
      <c r="C6134" t="s">
        <v>41</v>
      </c>
      <c r="D6134" t="s">
        <v>3</v>
      </c>
      <c r="E6134" t="s">
        <v>80</v>
      </c>
      <c r="F6134" t="s">
        <v>81</v>
      </c>
      <c r="G6134" t="s">
        <v>82</v>
      </c>
      <c r="H6134" t="s">
        <v>83</v>
      </c>
      <c r="I6134" t="str">
        <f>"Trad IRN"</f>
        <v>Trad IRN</v>
      </c>
      <c r="J6134" t="s">
        <v>43</v>
      </c>
      <c r="K6134" t="s">
        <v>44</v>
      </c>
      <c r="L6134" t="s">
        <v>45</v>
      </c>
      <c r="M6134" t="s">
        <v>46</v>
      </c>
      <c r="N6134" t="str">
        <f t="shared" si="614"/>
        <v>08/18/2022</v>
      </c>
      <c r="O6134" t="str">
        <f t="shared" si="615"/>
        <v>12/31/2500</v>
      </c>
      <c r="P6134">
        <v>1</v>
      </c>
      <c r="Q6134">
        <v>1</v>
      </c>
      <c r="S6134">
        <v>0</v>
      </c>
      <c r="T6134">
        <v>1</v>
      </c>
      <c r="U6134">
        <v>0</v>
      </c>
      <c r="V6134" t="str">
        <f>"Trad IRN"</f>
        <v>Trad IRN</v>
      </c>
      <c r="W6134">
        <v>100</v>
      </c>
      <c r="X6134" t="s">
        <v>47</v>
      </c>
      <c r="Z6134" t="s">
        <v>47</v>
      </c>
      <c r="AB6134" t="str">
        <f>"07"</f>
        <v>07</v>
      </c>
      <c r="AC6134" t="s">
        <v>48</v>
      </c>
      <c r="AD6134" t="s">
        <v>49</v>
      </c>
      <c r="AE6134" t="s">
        <v>50</v>
      </c>
      <c r="AF6134">
        <v>0</v>
      </c>
      <c r="AG6134" t="s">
        <v>56</v>
      </c>
      <c r="AH6134" t="str">
        <f>"Trad IRN"</f>
        <v>Trad IRN</v>
      </c>
      <c r="AI6134" t="str">
        <f>"Bldg IRN"</f>
        <v>Bldg IRN</v>
      </c>
      <c r="AJ6134" t="s">
        <v>48</v>
      </c>
      <c r="AK6134" t="s">
        <v>48</v>
      </c>
      <c r="AL6134" t="s">
        <v>53</v>
      </c>
      <c r="AM6134">
        <v>1140.92</v>
      </c>
      <c r="AN6134">
        <v>1140.92</v>
      </c>
      <c r="AO6134">
        <v>15</v>
      </c>
    </row>
    <row r="6135" spans="1:41" x14ac:dyDescent="0.3">
      <c r="A6135" t="str">
        <f>"Trad IRN"</f>
        <v>Trad IRN</v>
      </c>
      <c r="B6135" t="str">
        <f>"Bldg IRN"</f>
        <v>Bldg IRN</v>
      </c>
      <c r="C6135" t="s">
        <v>41</v>
      </c>
      <c r="D6135" t="s">
        <v>3</v>
      </c>
      <c r="E6135" t="s">
        <v>80</v>
      </c>
      <c r="F6135" t="s">
        <v>81</v>
      </c>
      <c r="G6135" t="s">
        <v>82</v>
      </c>
      <c r="H6135" t="s">
        <v>83</v>
      </c>
      <c r="I6135" t="str">
        <f>"Trad IRN"</f>
        <v>Trad IRN</v>
      </c>
      <c r="J6135" t="s">
        <v>43</v>
      </c>
      <c r="K6135" t="s">
        <v>44</v>
      </c>
      <c r="L6135" t="s">
        <v>45</v>
      </c>
      <c r="M6135" t="s">
        <v>46</v>
      </c>
      <c r="N6135" t="str">
        <f t="shared" si="614"/>
        <v>08/18/2022</v>
      </c>
      <c r="O6135" t="str">
        <f t="shared" si="615"/>
        <v>12/31/2500</v>
      </c>
      <c r="P6135">
        <v>1</v>
      </c>
      <c r="Q6135">
        <v>1</v>
      </c>
      <c r="S6135">
        <v>1</v>
      </c>
      <c r="T6135">
        <v>1</v>
      </c>
      <c r="U6135">
        <v>0</v>
      </c>
      <c r="V6135" t="str">
        <f>"Trad IRN"</f>
        <v>Trad IRN</v>
      </c>
      <c r="W6135">
        <v>100</v>
      </c>
      <c r="X6135" t="s">
        <v>47</v>
      </c>
      <c r="Z6135" t="s">
        <v>47</v>
      </c>
      <c r="AB6135" t="str">
        <f>"06"</f>
        <v>06</v>
      </c>
      <c r="AC6135" t="s">
        <v>48</v>
      </c>
      <c r="AD6135" t="s">
        <v>49</v>
      </c>
      <c r="AE6135" t="s">
        <v>50</v>
      </c>
      <c r="AF6135">
        <v>0</v>
      </c>
      <c r="AG6135" t="s">
        <v>56</v>
      </c>
      <c r="AH6135" t="str">
        <f>"Trad IRN"</f>
        <v>Trad IRN</v>
      </c>
      <c r="AI6135" t="str">
        <f>"Bldg IRN"</f>
        <v>Bldg IRN</v>
      </c>
      <c r="AJ6135" t="s">
        <v>48</v>
      </c>
      <c r="AK6135" t="s">
        <v>48</v>
      </c>
      <c r="AL6135" t="s">
        <v>53</v>
      </c>
      <c r="AM6135">
        <v>1140.92</v>
      </c>
      <c r="AN6135">
        <v>1140.92</v>
      </c>
      <c r="AO6135">
        <v>15</v>
      </c>
    </row>
    <row r="6136" spans="1:41" x14ac:dyDescent="0.3">
      <c r="A6136" t="str">
        <f>"Trad IRN"</f>
        <v>Trad IRN</v>
      </c>
      <c r="B6136" t="str">
        <f>"Bldg IRN"</f>
        <v>Bldg IRN</v>
      </c>
      <c r="C6136" t="s">
        <v>41</v>
      </c>
      <c r="D6136" t="s">
        <v>3</v>
      </c>
      <c r="E6136" t="s">
        <v>80</v>
      </c>
      <c r="F6136" t="s">
        <v>81</v>
      </c>
      <c r="G6136" t="s">
        <v>82</v>
      </c>
      <c r="H6136" t="s">
        <v>83</v>
      </c>
      <c r="I6136" t="str">
        <f>"Trad IRN"</f>
        <v>Trad IRN</v>
      </c>
      <c r="J6136" t="s">
        <v>43</v>
      </c>
      <c r="K6136" t="s">
        <v>44</v>
      </c>
      <c r="L6136" t="s">
        <v>45</v>
      </c>
      <c r="M6136" t="s">
        <v>46</v>
      </c>
      <c r="N6136" t="str">
        <f t="shared" si="614"/>
        <v>08/18/2022</v>
      </c>
      <c r="O6136" t="str">
        <f t="shared" si="615"/>
        <v>12/31/2500</v>
      </c>
      <c r="P6136">
        <v>1</v>
      </c>
      <c r="Q6136">
        <v>1</v>
      </c>
      <c r="S6136">
        <v>1</v>
      </c>
      <c r="T6136">
        <v>1</v>
      </c>
      <c r="U6136">
        <v>0</v>
      </c>
      <c r="V6136" t="str">
        <f>"Trad IRN"</f>
        <v>Trad IRN</v>
      </c>
      <c r="W6136">
        <v>100</v>
      </c>
      <c r="X6136" t="s">
        <v>47</v>
      </c>
      <c r="Z6136" t="s">
        <v>47</v>
      </c>
      <c r="AB6136" t="str">
        <f>"07"</f>
        <v>07</v>
      </c>
      <c r="AC6136" t="s">
        <v>48</v>
      </c>
      <c r="AD6136" t="s">
        <v>49</v>
      </c>
      <c r="AE6136" t="s">
        <v>50</v>
      </c>
      <c r="AF6136">
        <v>0</v>
      </c>
      <c r="AG6136" t="s">
        <v>56</v>
      </c>
      <c r="AH6136" t="str">
        <f>"Trad IRN"</f>
        <v>Trad IRN</v>
      </c>
      <c r="AI6136" t="str">
        <f>"Bldg IRN"</f>
        <v>Bldg IRN</v>
      </c>
      <c r="AJ6136" t="s">
        <v>48</v>
      </c>
      <c r="AK6136" t="s">
        <v>48</v>
      </c>
      <c r="AL6136" t="s">
        <v>53</v>
      </c>
      <c r="AM6136">
        <v>1140.92</v>
      </c>
      <c r="AN6136">
        <v>1140.92</v>
      </c>
      <c r="AO6136">
        <v>15</v>
      </c>
    </row>
    <row r="6137" spans="1:41" x14ac:dyDescent="0.3">
      <c r="A6137" t="str">
        <f>"Trad IRN"</f>
        <v>Trad IRN</v>
      </c>
      <c r="B6137" t="str">
        <f>"Bldg IRN"</f>
        <v>Bldg IRN</v>
      </c>
      <c r="C6137" t="s">
        <v>41</v>
      </c>
      <c r="D6137" t="s">
        <v>3</v>
      </c>
      <c r="E6137" t="s">
        <v>80</v>
      </c>
      <c r="F6137" t="s">
        <v>81</v>
      </c>
      <c r="G6137" t="s">
        <v>82</v>
      </c>
      <c r="H6137" t="s">
        <v>83</v>
      </c>
      <c r="I6137" t="str">
        <f>"Trad IRN"</f>
        <v>Trad IRN</v>
      </c>
      <c r="J6137" t="s">
        <v>43</v>
      </c>
      <c r="K6137" t="s">
        <v>44</v>
      </c>
      <c r="L6137" t="s">
        <v>45</v>
      </c>
      <c r="M6137" t="s">
        <v>46</v>
      </c>
      <c r="N6137" t="str">
        <f>"10/27/2022"</f>
        <v>10/27/2022</v>
      </c>
      <c r="O6137" t="str">
        <f t="shared" si="615"/>
        <v>12/31/2500</v>
      </c>
      <c r="P6137">
        <v>0.74047300000000005</v>
      </c>
      <c r="Q6137">
        <v>0.74047300000000005</v>
      </c>
      <c r="S6137">
        <v>0</v>
      </c>
      <c r="T6137">
        <v>0.74047300000000005</v>
      </c>
      <c r="U6137">
        <v>0</v>
      </c>
      <c r="V6137" t="str">
        <f>"Trad IRN"</f>
        <v>Trad IRN</v>
      </c>
      <c r="W6137">
        <v>100</v>
      </c>
      <c r="X6137" t="s">
        <v>47</v>
      </c>
      <c r="Z6137" t="s">
        <v>47</v>
      </c>
      <c r="AB6137" t="str">
        <f>"07"</f>
        <v>07</v>
      </c>
      <c r="AC6137" t="s">
        <v>48</v>
      </c>
      <c r="AD6137" t="s">
        <v>49</v>
      </c>
      <c r="AE6137" t="s">
        <v>55</v>
      </c>
      <c r="AF6137">
        <v>0</v>
      </c>
      <c r="AG6137" t="s">
        <v>56</v>
      </c>
      <c r="AH6137" t="str">
        <f>"Trad IRN"</f>
        <v>Trad IRN</v>
      </c>
      <c r="AI6137" t="str">
        <f>"Bldg IRN"</f>
        <v>Bldg IRN</v>
      </c>
      <c r="AJ6137" t="s">
        <v>48</v>
      </c>
      <c r="AK6137" t="s">
        <v>48</v>
      </c>
      <c r="AL6137" t="s">
        <v>53</v>
      </c>
      <c r="AM6137">
        <v>844.82</v>
      </c>
      <c r="AN6137">
        <v>1140.92</v>
      </c>
      <c r="AO6137">
        <v>15</v>
      </c>
    </row>
    <row r="6138" spans="1:41" x14ac:dyDescent="0.3">
      <c r="A6138" t="str">
        <f>"Trad IRN"</f>
        <v>Trad IRN</v>
      </c>
      <c r="B6138" t="str">
        <f>"Bldg IRN"</f>
        <v>Bldg IRN</v>
      </c>
      <c r="C6138" t="s">
        <v>41</v>
      </c>
      <c r="D6138" t="s">
        <v>3</v>
      </c>
      <c r="E6138" t="s">
        <v>80</v>
      </c>
      <c r="F6138" t="s">
        <v>81</v>
      </c>
      <c r="G6138" t="s">
        <v>82</v>
      </c>
      <c r="H6138" t="s">
        <v>83</v>
      </c>
      <c r="I6138" t="str">
        <f>"Trad IRN"</f>
        <v>Trad IRN</v>
      </c>
      <c r="J6138" t="s">
        <v>43</v>
      </c>
      <c r="K6138" t="s">
        <v>44</v>
      </c>
      <c r="L6138" t="s">
        <v>45</v>
      </c>
      <c r="M6138" t="s">
        <v>46</v>
      </c>
      <c r="N6138" t="str">
        <f t="shared" ref="N6138:N6145" si="616">"08/18/2022"</f>
        <v>08/18/2022</v>
      </c>
      <c r="O6138" t="str">
        <f t="shared" si="615"/>
        <v>12/31/2500</v>
      </c>
      <c r="P6138">
        <v>1</v>
      </c>
      <c r="Q6138">
        <v>1</v>
      </c>
      <c r="S6138">
        <v>1</v>
      </c>
      <c r="T6138">
        <v>1</v>
      </c>
      <c r="U6138">
        <v>0</v>
      </c>
      <c r="V6138" t="str">
        <f>"Trad IRN"</f>
        <v>Trad IRN</v>
      </c>
      <c r="W6138">
        <v>100</v>
      </c>
      <c r="X6138" t="s">
        <v>47</v>
      </c>
      <c r="Z6138" t="s">
        <v>47</v>
      </c>
      <c r="AB6138" t="str">
        <f>"06"</f>
        <v>06</v>
      </c>
      <c r="AC6138" t="s">
        <v>48</v>
      </c>
      <c r="AD6138" t="s">
        <v>49</v>
      </c>
      <c r="AE6138" t="s">
        <v>50</v>
      </c>
      <c r="AF6138">
        <v>0</v>
      </c>
      <c r="AG6138" t="s">
        <v>56</v>
      </c>
      <c r="AH6138" t="str">
        <f>"Trad IRN"</f>
        <v>Trad IRN</v>
      </c>
      <c r="AI6138" t="str">
        <f>"Bldg IRN"</f>
        <v>Bldg IRN</v>
      </c>
      <c r="AJ6138" t="s">
        <v>48</v>
      </c>
      <c r="AK6138" t="s">
        <v>48</v>
      </c>
      <c r="AL6138" t="s">
        <v>53</v>
      </c>
      <c r="AM6138">
        <v>1140.92</v>
      </c>
      <c r="AN6138">
        <v>1140.92</v>
      </c>
      <c r="AO6138">
        <v>15</v>
      </c>
    </row>
    <row r="6139" spans="1:41" x14ac:dyDescent="0.3">
      <c r="A6139" t="str">
        <f>"Trad IRN"</f>
        <v>Trad IRN</v>
      </c>
      <c r="B6139" t="str">
        <f>"Bldg IRN"</f>
        <v>Bldg IRN</v>
      </c>
      <c r="C6139" t="s">
        <v>41</v>
      </c>
      <c r="D6139" t="s">
        <v>3</v>
      </c>
      <c r="E6139" t="s">
        <v>80</v>
      </c>
      <c r="F6139" t="s">
        <v>81</v>
      </c>
      <c r="G6139" t="s">
        <v>82</v>
      </c>
      <c r="H6139" t="s">
        <v>83</v>
      </c>
      <c r="I6139" t="str">
        <f>"Trad IRN"</f>
        <v>Trad IRN</v>
      </c>
      <c r="J6139" t="s">
        <v>43</v>
      </c>
      <c r="K6139" t="s">
        <v>44</v>
      </c>
      <c r="L6139" t="s">
        <v>45</v>
      </c>
      <c r="M6139" t="s">
        <v>46</v>
      </c>
      <c r="N6139" t="str">
        <f t="shared" si="616"/>
        <v>08/18/2022</v>
      </c>
      <c r="O6139" t="str">
        <f t="shared" si="615"/>
        <v>12/31/2500</v>
      </c>
      <c r="P6139">
        <v>1</v>
      </c>
      <c r="Q6139">
        <v>1</v>
      </c>
      <c r="S6139">
        <v>0</v>
      </c>
      <c r="T6139">
        <v>1</v>
      </c>
      <c r="U6139">
        <v>0</v>
      </c>
      <c r="V6139" t="str">
        <f>"Trad IRN"</f>
        <v>Trad IRN</v>
      </c>
      <c r="W6139">
        <v>100</v>
      </c>
      <c r="X6139" t="s">
        <v>47</v>
      </c>
      <c r="Z6139" t="s">
        <v>47</v>
      </c>
      <c r="AB6139" t="str">
        <f>"06"</f>
        <v>06</v>
      </c>
      <c r="AC6139" t="s">
        <v>48</v>
      </c>
      <c r="AD6139" t="s">
        <v>49</v>
      </c>
      <c r="AE6139" t="s">
        <v>50</v>
      </c>
      <c r="AF6139">
        <v>0</v>
      </c>
      <c r="AG6139" t="s">
        <v>56</v>
      </c>
      <c r="AH6139" t="str">
        <f>"Trad IRN"</f>
        <v>Trad IRN</v>
      </c>
      <c r="AI6139" t="str">
        <f>"Bldg IRN"</f>
        <v>Bldg IRN</v>
      </c>
      <c r="AJ6139" t="s">
        <v>48</v>
      </c>
      <c r="AK6139" t="s">
        <v>48</v>
      </c>
      <c r="AL6139" t="s">
        <v>53</v>
      </c>
      <c r="AM6139">
        <v>1140.92</v>
      </c>
      <c r="AN6139">
        <v>1140.92</v>
      </c>
      <c r="AO6139">
        <v>15</v>
      </c>
    </row>
    <row r="6140" spans="1:41" x14ac:dyDescent="0.3">
      <c r="A6140" t="str">
        <f>"Trad IRN"</f>
        <v>Trad IRN</v>
      </c>
      <c r="B6140" t="str">
        <f>"Bldg IRN"</f>
        <v>Bldg IRN</v>
      </c>
      <c r="C6140" t="s">
        <v>41</v>
      </c>
      <c r="D6140" t="s">
        <v>3</v>
      </c>
      <c r="E6140" t="s">
        <v>80</v>
      </c>
      <c r="F6140" t="s">
        <v>81</v>
      </c>
      <c r="G6140" t="s">
        <v>82</v>
      </c>
      <c r="H6140" t="s">
        <v>83</v>
      </c>
      <c r="I6140" t="str">
        <f>"Trad IRN"</f>
        <v>Trad IRN</v>
      </c>
      <c r="J6140" t="s">
        <v>43</v>
      </c>
      <c r="K6140" t="s">
        <v>44</v>
      </c>
      <c r="L6140" t="s">
        <v>45</v>
      </c>
      <c r="M6140" t="s">
        <v>46</v>
      </c>
      <c r="N6140" t="str">
        <f t="shared" si="616"/>
        <v>08/18/2022</v>
      </c>
      <c r="O6140" t="str">
        <f t="shared" si="615"/>
        <v>12/31/2500</v>
      </c>
      <c r="P6140">
        <v>1</v>
      </c>
      <c r="Q6140">
        <v>1</v>
      </c>
      <c r="S6140">
        <v>1</v>
      </c>
      <c r="T6140">
        <v>1</v>
      </c>
      <c r="U6140">
        <v>0</v>
      </c>
      <c r="V6140" t="str">
        <f>"Trad IRN"</f>
        <v>Trad IRN</v>
      </c>
      <c r="W6140">
        <v>100</v>
      </c>
      <c r="X6140" t="s">
        <v>47</v>
      </c>
      <c r="Z6140" t="s">
        <v>47</v>
      </c>
      <c r="AB6140" t="str">
        <f>"06"</f>
        <v>06</v>
      </c>
      <c r="AC6140" t="s">
        <v>48</v>
      </c>
      <c r="AD6140" t="s">
        <v>49</v>
      </c>
      <c r="AE6140" t="s">
        <v>50</v>
      </c>
      <c r="AF6140">
        <v>0</v>
      </c>
      <c r="AG6140" t="s">
        <v>56</v>
      </c>
      <c r="AH6140" t="str">
        <f>"Trad IRN"</f>
        <v>Trad IRN</v>
      </c>
      <c r="AI6140" t="str">
        <f>"Bldg IRN"</f>
        <v>Bldg IRN</v>
      </c>
      <c r="AJ6140" t="s">
        <v>48</v>
      </c>
      <c r="AK6140" t="s">
        <v>48</v>
      </c>
      <c r="AL6140" t="s">
        <v>53</v>
      </c>
      <c r="AM6140">
        <v>1140.92</v>
      </c>
      <c r="AN6140">
        <v>1140.92</v>
      </c>
      <c r="AO6140">
        <v>15</v>
      </c>
    </row>
    <row r="6141" spans="1:41" x14ac:dyDescent="0.3">
      <c r="A6141" t="str">
        <f>"Trad IRN"</f>
        <v>Trad IRN</v>
      </c>
      <c r="B6141" t="str">
        <f>"Bldg IRN"</f>
        <v>Bldg IRN</v>
      </c>
      <c r="C6141" t="s">
        <v>41</v>
      </c>
      <c r="D6141" t="s">
        <v>3</v>
      </c>
      <c r="E6141" t="s">
        <v>80</v>
      </c>
      <c r="F6141" t="s">
        <v>81</v>
      </c>
      <c r="G6141" t="s">
        <v>82</v>
      </c>
      <c r="H6141" t="s">
        <v>83</v>
      </c>
      <c r="I6141" t="str">
        <f>"Trad IRN"</f>
        <v>Trad IRN</v>
      </c>
      <c r="J6141" t="s">
        <v>43</v>
      </c>
      <c r="K6141" t="s">
        <v>44</v>
      </c>
      <c r="L6141" t="s">
        <v>45</v>
      </c>
      <c r="M6141" t="s">
        <v>46</v>
      </c>
      <c r="N6141" t="str">
        <f t="shared" si="616"/>
        <v>08/18/2022</v>
      </c>
      <c r="O6141" t="str">
        <f t="shared" si="615"/>
        <v>12/31/2500</v>
      </c>
      <c r="P6141">
        <v>1</v>
      </c>
      <c r="Q6141">
        <v>1</v>
      </c>
      <c r="S6141">
        <v>0</v>
      </c>
      <c r="T6141">
        <v>1</v>
      </c>
      <c r="U6141">
        <v>0</v>
      </c>
      <c r="V6141" t="str">
        <f>"Trad IRN"</f>
        <v>Trad IRN</v>
      </c>
      <c r="W6141">
        <v>100</v>
      </c>
      <c r="X6141" t="s">
        <v>47</v>
      </c>
      <c r="Z6141" t="s">
        <v>47</v>
      </c>
      <c r="AB6141" t="str">
        <f>"07"</f>
        <v>07</v>
      </c>
      <c r="AC6141" t="s">
        <v>48</v>
      </c>
      <c r="AD6141" t="s">
        <v>49</v>
      </c>
      <c r="AE6141" t="s">
        <v>50</v>
      </c>
      <c r="AF6141">
        <v>0</v>
      </c>
      <c r="AG6141" t="s">
        <v>56</v>
      </c>
      <c r="AH6141" t="str">
        <f>"Trad IRN"</f>
        <v>Trad IRN</v>
      </c>
      <c r="AI6141" t="str">
        <f>"Bldg IRN"</f>
        <v>Bldg IRN</v>
      </c>
      <c r="AJ6141" t="s">
        <v>48</v>
      </c>
      <c r="AK6141" t="s">
        <v>48</v>
      </c>
      <c r="AL6141" t="s">
        <v>53</v>
      </c>
      <c r="AM6141">
        <v>1140.92</v>
      </c>
      <c r="AN6141">
        <v>1140.92</v>
      </c>
      <c r="AO6141">
        <v>15</v>
      </c>
    </row>
    <row r="6142" spans="1:41" x14ac:dyDescent="0.3">
      <c r="A6142" t="str">
        <f>"Trad IRN"</f>
        <v>Trad IRN</v>
      </c>
      <c r="B6142" t="str">
        <f>"Bldg IRN"</f>
        <v>Bldg IRN</v>
      </c>
      <c r="C6142" t="s">
        <v>41</v>
      </c>
      <c r="D6142" t="s">
        <v>3</v>
      </c>
      <c r="E6142" t="s">
        <v>80</v>
      </c>
      <c r="F6142" t="s">
        <v>81</v>
      </c>
      <c r="G6142" t="s">
        <v>82</v>
      </c>
      <c r="H6142" t="s">
        <v>83</v>
      </c>
      <c r="I6142" t="str">
        <f>"Trad IRN"</f>
        <v>Trad IRN</v>
      </c>
      <c r="J6142" t="s">
        <v>43</v>
      </c>
      <c r="K6142" t="s">
        <v>44</v>
      </c>
      <c r="L6142" t="s">
        <v>45</v>
      </c>
      <c r="M6142" t="s">
        <v>46</v>
      </c>
      <c r="N6142" t="str">
        <f t="shared" si="616"/>
        <v>08/18/2022</v>
      </c>
      <c r="O6142" t="str">
        <f t="shared" si="615"/>
        <v>12/31/2500</v>
      </c>
      <c r="P6142">
        <v>1</v>
      </c>
      <c r="Q6142">
        <v>1</v>
      </c>
      <c r="S6142">
        <v>1</v>
      </c>
      <c r="T6142">
        <v>1</v>
      </c>
      <c r="U6142">
        <v>0</v>
      </c>
      <c r="V6142" t="str">
        <f>"Trad IRN"</f>
        <v>Trad IRN</v>
      </c>
      <c r="W6142">
        <v>100</v>
      </c>
      <c r="X6142" t="s">
        <v>47</v>
      </c>
      <c r="Z6142" t="s">
        <v>47</v>
      </c>
      <c r="AB6142" t="str">
        <f>"06"</f>
        <v>06</v>
      </c>
      <c r="AC6142" t="s">
        <v>48</v>
      </c>
      <c r="AD6142" t="s">
        <v>49</v>
      </c>
      <c r="AE6142" t="s">
        <v>50</v>
      </c>
      <c r="AF6142">
        <v>0</v>
      </c>
      <c r="AG6142" t="s">
        <v>56</v>
      </c>
      <c r="AH6142" t="str">
        <f>"Trad IRN"</f>
        <v>Trad IRN</v>
      </c>
      <c r="AI6142" t="str">
        <f>"Bldg IRN"</f>
        <v>Bldg IRN</v>
      </c>
      <c r="AJ6142" t="s">
        <v>48</v>
      </c>
      <c r="AK6142" t="s">
        <v>48</v>
      </c>
      <c r="AL6142" t="s">
        <v>53</v>
      </c>
      <c r="AM6142">
        <v>1140.92</v>
      </c>
      <c r="AN6142">
        <v>1140.92</v>
      </c>
      <c r="AO6142">
        <v>15</v>
      </c>
    </row>
    <row r="6143" spans="1:41" x14ac:dyDescent="0.3">
      <c r="A6143" t="str">
        <f>"Trad IRN"</f>
        <v>Trad IRN</v>
      </c>
      <c r="B6143" t="str">
        <f>"Bldg IRN"</f>
        <v>Bldg IRN</v>
      </c>
      <c r="C6143" t="s">
        <v>41</v>
      </c>
      <c r="D6143" t="s">
        <v>3</v>
      </c>
      <c r="E6143" t="s">
        <v>80</v>
      </c>
      <c r="F6143" t="s">
        <v>81</v>
      </c>
      <c r="G6143" t="s">
        <v>82</v>
      </c>
      <c r="H6143" t="s">
        <v>83</v>
      </c>
      <c r="I6143" t="str">
        <f>"Trad IRN"</f>
        <v>Trad IRN</v>
      </c>
      <c r="J6143" t="s">
        <v>43</v>
      </c>
      <c r="K6143" t="s">
        <v>44</v>
      </c>
      <c r="L6143" t="s">
        <v>45</v>
      </c>
      <c r="M6143" t="s">
        <v>46</v>
      </c>
      <c r="N6143" t="str">
        <f t="shared" si="616"/>
        <v>08/18/2022</v>
      </c>
      <c r="O6143" t="str">
        <f t="shared" si="615"/>
        <v>12/31/2500</v>
      </c>
      <c r="P6143">
        <v>1</v>
      </c>
      <c r="Q6143">
        <v>1</v>
      </c>
      <c r="S6143">
        <v>1</v>
      </c>
      <c r="T6143">
        <v>1</v>
      </c>
      <c r="U6143">
        <v>0</v>
      </c>
      <c r="V6143" t="str">
        <f>"Trad IRN"</f>
        <v>Trad IRN</v>
      </c>
      <c r="W6143">
        <v>100</v>
      </c>
      <c r="X6143" t="s">
        <v>47</v>
      </c>
      <c r="Z6143" t="s">
        <v>47</v>
      </c>
      <c r="AB6143" t="str">
        <f>"08"</f>
        <v>08</v>
      </c>
      <c r="AC6143" t="s">
        <v>48</v>
      </c>
      <c r="AD6143" t="s">
        <v>49</v>
      </c>
      <c r="AE6143" t="s">
        <v>50</v>
      </c>
      <c r="AF6143">
        <v>0</v>
      </c>
      <c r="AG6143" t="s">
        <v>56</v>
      </c>
      <c r="AH6143" t="str">
        <f>"Trad IRN"</f>
        <v>Trad IRN</v>
      </c>
      <c r="AI6143" t="str">
        <f>"Bldg IRN"</f>
        <v>Bldg IRN</v>
      </c>
      <c r="AJ6143" t="s">
        <v>48</v>
      </c>
      <c r="AK6143" t="s">
        <v>48</v>
      </c>
      <c r="AL6143" t="s">
        <v>53</v>
      </c>
      <c r="AM6143">
        <v>1140.92</v>
      </c>
      <c r="AN6143">
        <v>1140.92</v>
      </c>
      <c r="AO6143">
        <v>15</v>
      </c>
    </row>
    <row r="6144" spans="1:41" x14ac:dyDescent="0.3">
      <c r="A6144" t="str">
        <f>"Trad IRN"</f>
        <v>Trad IRN</v>
      </c>
      <c r="B6144" t="str">
        <f>"Bldg IRN"</f>
        <v>Bldg IRN</v>
      </c>
      <c r="C6144" t="s">
        <v>41</v>
      </c>
      <c r="D6144" t="s">
        <v>3</v>
      </c>
      <c r="E6144" t="s">
        <v>80</v>
      </c>
      <c r="F6144" t="s">
        <v>81</v>
      </c>
      <c r="G6144" t="s">
        <v>82</v>
      </c>
      <c r="H6144" t="s">
        <v>83</v>
      </c>
      <c r="I6144" t="str">
        <f>"Trad IRN"</f>
        <v>Trad IRN</v>
      </c>
      <c r="J6144" t="s">
        <v>43</v>
      </c>
      <c r="K6144" t="s">
        <v>44</v>
      </c>
      <c r="L6144" t="s">
        <v>45</v>
      </c>
      <c r="M6144" t="s">
        <v>46</v>
      </c>
      <c r="N6144" t="str">
        <f t="shared" si="616"/>
        <v>08/18/2022</v>
      </c>
      <c r="O6144" t="str">
        <f t="shared" si="615"/>
        <v>12/31/2500</v>
      </c>
      <c r="P6144">
        <v>1</v>
      </c>
      <c r="Q6144">
        <v>1</v>
      </c>
      <c r="S6144">
        <v>1</v>
      </c>
      <c r="T6144">
        <v>1</v>
      </c>
      <c r="U6144">
        <v>0</v>
      </c>
      <c r="V6144" t="str">
        <f>"Trad IRN"</f>
        <v>Trad IRN</v>
      </c>
      <c r="W6144">
        <v>100</v>
      </c>
      <c r="X6144" t="s">
        <v>47</v>
      </c>
      <c r="Z6144" t="s">
        <v>47</v>
      </c>
      <c r="AB6144" t="str">
        <f>"06"</f>
        <v>06</v>
      </c>
      <c r="AC6144" t="s">
        <v>48</v>
      </c>
      <c r="AD6144" t="s">
        <v>49</v>
      </c>
      <c r="AE6144" t="s">
        <v>50</v>
      </c>
      <c r="AF6144">
        <v>0</v>
      </c>
      <c r="AG6144" t="s">
        <v>56</v>
      </c>
      <c r="AH6144" t="str">
        <f>"Trad IRN"</f>
        <v>Trad IRN</v>
      </c>
      <c r="AI6144" t="str">
        <f>"Bldg IRN"</f>
        <v>Bldg IRN</v>
      </c>
      <c r="AJ6144" t="s">
        <v>48</v>
      </c>
      <c r="AK6144" t="s">
        <v>48</v>
      </c>
      <c r="AL6144" t="s">
        <v>53</v>
      </c>
      <c r="AM6144">
        <v>1140.92</v>
      </c>
      <c r="AN6144">
        <v>1140.92</v>
      </c>
      <c r="AO6144">
        <v>15</v>
      </c>
    </row>
    <row r="6145" spans="1:41" x14ac:dyDescent="0.3">
      <c r="A6145" t="str">
        <f>"Trad IRN"</f>
        <v>Trad IRN</v>
      </c>
      <c r="B6145" t="str">
        <f>"Bldg IRN"</f>
        <v>Bldg IRN</v>
      </c>
      <c r="C6145" t="s">
        <v>41</v>
      </c>
      <c r="D6145" t="s">
        <v>3</v>
      </c>
      <c r="E6145" t="s">
        <v>80</v>
      </c>
      <c r="F6145" t="s">
        <v>81</v>
      </c>
      <c r="G6145" t="s">
        <v>82</v>
      </c>
      <c r="H6145" t="s">
        <v>83</v>
      </c>
      <c r="I6145" t="str">
        <f>"Trad IRN"</f>
        <v>Trad IRN</v>
      </c>
      <c r="J6145" t="s">
        <v>43</v>
      </c>
      <c r="K6145" t="s">
        <v>44</v>
      </c>
      <c r="L6145" t="s">
        <v>45</v>
      </c>
      <c r="M6145" t="s">
        <v>46</v>
      </c>
      <c r="N6145" t="str">
        <f t="shared" si="616"/>
        <v>08/18/2022</v>
      </c>
      <c r="O6145" t="str">
        <f>"10/16/2022"</f>
        <v>10/16/2022</v>
      </c>
      <c r="P6145">
        <v>0.213389</v>
      </c>
      <c r="Q6145">
        <v>0.213389</v>
      </c>
      <c r="S6145">
        <v>0</v>
      </c>
      <c r="T6145">
        <v>0.213389</v>
      </c>
      <c r="U6145">
        <v>0</v>
      </c>
      <c r="V6145" t="str">
        <f>"Trad IRN"</f>
        <v>Trad IRN</v>
      </c>
      <c r="W6145">
        <v>100</v>
      </c>
      <c r="X6145" t="s">
        <v>47</v>
      </c>
      <c r="Z6145" t="s">
        <v>47</v>
      </c>
      <c r="AB6145" t="str">
        <f>"06"</f>
        <v>06</v>
      </c>
      <c r="AC6145" t="s">
        <v>48</v>
      </c>
      <c r="AD6145" t="s">
        <v>49</v>
      </c>
      <c r="AE6145" t="s">
        <v>50</v>
      </c>
      <c r="AF6145">
        <v>0</v>
      </c>
      <c r="AG6145" t="s">
        <v>56</v>
      </c>
      <c r="AH6145" t="str">
        <f>"Trad IRN"</f>
        <v>Trad IRN</v>
      </c>
      <c r="AI6145" t="str">
        <f>"Bldg IRN"</f>
        <v>Bldg IRN</v>
      </c>
      <c r="AJ6145" t="s">
        <v>48</v>
      </c>
      <c r="AK6145" t="s">
        <v>48</v>
      </c>
      <c r="AL6145" t="s">
        <v>53</v>
      </c>
      <c r="AM6145">
        <v>243.46</v>
      </c>
      <c r="AN6145">
        <v>1140.92</v>
      </c>
      <c r="AO6145">
        <v>15</v>
      </c>
    </row>
    <row r="6146" spans="1:41" x14ac:dyDescent="0.3">
      <c r="A6146" t="str">
        <f>"Trad IRN"</f>
        <v>Trad IRN</v>
      </c>
      <c r="B6146" t="str">
        <f>"Bldg IRN"</f>
        <v>Bldg IRN</v>
      </c>
      <c r="C6146" t="s">
        <v>41</v>
      </c>
      <c r="D6146" t="s">
        <v>3</v>
      </c>
      <c r="E6146" t="s">
        <v>80</v>
      </c>
      <c r="F6146" t="s">
        <v>81</v>
      </c>
      <c r="G6146" t="s">
        <v>82</v>
      </c>
      <c r="H6146" t="s">
        <v>83</v>
      </c>
      <c r="I6146" t="str">
        <f>"Trad IRN"</f>
        <v>Trad IRN</v>
      </c>
      <c r="J6146" t="s">
        <v>43</v>
      </c>
      <c r="K6146" t="s">
        <v>44</v>
      </c>
      <c r="L6146" t="s">
        <v>45</v>
      </c>
      <c r="M6146" t="s">
        <v>46</v>
      </c>
      <c r="N6146" t="str">
        <f>"10/17/2022"</f>
        <v>10/17/2022</v>
      </c>
      <c r="O6146" t="str">
        <f>"12/31/2500"</f>
        <v>12/31/2500</v>
      </c>
      <c r="P6146">
        <v>0.78661099999999995</v>
      </c>
      <c r="Q6146">
        <v>0.78661099999999995</v>
      </c>
      <c r="S6146">
        <v>0</v>
      </c>
      <c r="T6146">
        <v>0.78661099999999995</v>
      </c>
      <c r="U6146">
        <v>0</v>
      </c>
      <c r="V6146" t="str">
        <f>"Trad IRN"</f>
        <v>Trad IRN</v>
      </c>
      <c r="W6146">
        <v>100</v>
      </c>
      <c r="X6146" t="s">
        <v>47</v>
      </c>
      <c r="Z6146" t="s">
        <v>47</v>
      </c>
      <c r="AB6146" t="str">
        <f>"06"</f>
        <v>06</v>
      </c>
      <c r="AC6146" t="s">
        <v>48</v>
      </c>
      <c r="AD6146" t="s">
        <v>49</v>
      </c>
      <c r="AE6146" t="s">
        <v>55</v>
      </c>
      <c r="AF6146">
        <v>0</v>
      </c>
      <c r="AG6146" t="s">
        <v>56</v>
      </c>
      <c r="AH6146" t="str">
        <f>"Trad IRN"</f>
        <v>Trad IRN</v>
      </c>
      <c r="AI6146" t="str">
        <f>"Bldg IRN"</f>
        <v>Bldg IRN</v>
      </c>
      <c r="AJ6146" t="s">
        <v>48</v>
      </c>
      <c r="AK6146" t="s">
        <v>48</v>
      </c>
      <c r="AL6146" t="s">
        <v>53</v>
      </c>
      <c r="AM6146">
        <v>897.46</v>
      </c>
      <c r="AN6146">
        <v>1140.92</v>
      </c>
      <c r="AO6146">
        <v>15</v>
      </c>
    </row>
    <row r="6147" spans="1:41" x14ac:dyDescent="0.3">
      <c r="A6147" t="str">
        <f>"Trad IRN"</f>
        <v>Trad IRN</v>
      </c>
      <c r="B6147" t="str">
        <f>"Bldg IRN"</f>
        <v>Bldg IRN</v>
      </c>
      <c r="C6147" t="s">
        <v>41</v>
      </c>
      <c r="D6147" t="s">
        <v>3</v>
      </c>
      <c r="E6147" t="s">
        <v>80</v>
      </c>
      <c r="F6147" t="s">
        <v>81</v>
      </c>
      <c r="G6147" t="s">
        <v>82</v>
      </c>
      <c r="H6147" t="s">
        <v>83</v>
      </c>
      <c r="I6147" t="str">
        <f>"Trad IRN"</f>
        <v>Trad IRN</v>
      </c>
      <c r="J6147" t="s">
        <v>43</v>
      </c>
      <c r="K6147" t="s">
        <v>44</v>
      </c>
      <c r="L6147" t="s">
        <v>45</v>
      </c>
      <c r="M6147" t="s">
        <v>46</v>
      </c>
      <c r="N6147" t="str">
        <f>"08/18/2022"</f>
        <v>08/18/2022</v>
      </c>
      <c r="O6147" t="str">
        <f>"12/31/2500"</f>
        <v>12/31/2500</v>
      </c>
      <c r="P6147">
        <v>1</v>
      </c>
      <c r="Q6147">
        <v>1</v>
      </c>
      <c r="S6147">
        <v>0</v>
      </c>
      <c r="T6147">
        <v>1</v>
      </c>
      <c r="U6147">
        <v>0</v>
      </c>
      <c r="V6147" t="str">
        <f>"Trad IRN"</f>
        <v>Trad IRN</v>
      </c>
      <c r="W6147">
        <v>100</v>
      </c>
      <c r="X6147" t="s">
        <v>47</v>
      </c>
      <c r="Z6147" t="s">
        <v>47</v>
      </c>
      <c r="AB6147" t="str">
        <f>"08"</f>
        <v>08</v>
      </c>
      <c r="AC6147" t="s">
        <v>48</v>
      </c>
      <c r="AD6147" t="s">
        <v>49</v>
      </c>
      <c r="AE6147" t="s">
        <v>55</v>
      </c>
      <c r="AF6147">
        <v>1</v>
      </c>
      <c r="AG6147" t="s">
        <v>56</v>
      </c>
      <c r="AH6147" t="str">
        <f>"Trad IRN"</f>
        <v>Trad IRN</v>
      </c>
      <c r="AI6147" t="str">
        <f>"Bldg IRN"</f>
        <v>Bldg IRN</v>
      </c>
      <c r="AJ6147" t="s">
        <v>48</v>
      </c>
      <c r="AK6147" t="s">
        <v>48</v>
      </c>
      <c r="AL6147" t="s">
        <v>53</v>
      </c>
      <c r="AM6147">
        <v>1140.92</v>
      </c>
      <c r="AN6147">
        <v>1140.92</v>
      </c>
      <c r="AO6147">
        <v>15</v>
      </c>
    </row>
    <row r="6148" spans="1:41" x14ac:dyDescent="0.3">
      <c r="A6148" t="str">
        <f>"Trad IRN"</f>
        <v>Trad IRN</v>
      </c>
      <c r="B6148" t="str">
        <f>"Bldg IRN"</f>
        <v>Bldg IRN</v>
      </c>
      <c r="C6148" t="s">
        <v>41</v>
      </c>
      <c r="D6148" t="s">
        <v>3</v>
      </c>
      <c r="E6148" t="s">
        <v>80</v>
      </c>
      <c r="F6148" t="s">
        <v>81</v>
      </c>
      <c r="G6148" t="s">
        <v>82</v>
      </c>
      <c r="H6148" t="s">
        <v>83</v>
      </c>
      <c r="I6148" t="str">
        <f>"Trad IRN"</f>
        <v>Trad IRN</v>
      </c>
      <c r="J6148" t="s">
        <v>43</v>
      </c>
      <c r="K6148" t="s">
        <v>44</v>
      </c>
      <c r="L6148" t="s">
        <v>45</v>
      </c>
      <c r="M6148" t="s">
        <v>46</v>
      </c>
      <c r="N6148" t="str">
        <f>"12/15/2022"</f>
        <v>12/15/2022</v>
      </c>
      <c r="O6148" t="str">
        <f>"01/28/2023"</f>
        <v>01/28/2023</v>
      </c>
      <c r="P6148">
        <v>0.121113</v>
      </c>
      <c r="Q6148">
        <v>0.121113</v>
      </c>
      <c r="S6148">
        <v>0</v>
      </c>
      <c r="T6148">
        <v>0.121113</v>
      </c>
      <c r="U6148">
        <v>0</v>
      </c>
      <c r="V6148" t="str">
        <f>"Trad IRN"</f>
        <v>Trad IRN</v>
      </c>
      <c r="W6148">
        <v>100</v>
      </c>
      <c r="X6148" t="s">
        <v>47</v>
      </c>
      <c r="Z6148" t="s">
        <v>47</v>
      </c>
      <c r="AB6148" t="str">
        <f>"07"</f>
        <v>07</v>
      </c>
      <c r="AC6148" t="s">
        <v>48</v>
      </c>
      <c r="AD6148" t="s">
        <v>49</v>
      </c>
      <c r="AE6148" t="s">
        <v>55</v>
      </c>
      <c r="AF6148">
        <v>0</v>
      </c>
      <c r="AG6148" t="s">
        <v>56</v>
      </c>
      <c r="AH6148" t="str">
        <f>"Trad IRN"</f>
        <v>Trad IRN</v>
      </c>
      <c r="AI6148" t="str">
        <f>"Bldg IRN"</f>
        <v>Bldg IRN</v>
      </c>
      <c r="AJ6148" t="s">
        <v>48</v>
      </c>
      <c r="AK6148" t="s">
        <v>48</v>
      </c>
      <c r="AL6148" t="s">
        <v>53</v>
      </c>
      <c r="AM6148">
        <v>138.18</v>
      </c>
      <c r="AN6148">
        <v>1140.92</v>
      </c>
      <c r="AO6148">
        <v>15</v>
      </c>
    </row>
    <row r="6149" spans="1:41" x14ac:dyDescent="0.3">
      <c r="A6149" t="str">
        <f>"Trad IRN"</f>
        <v>Trad IRN</v>
      </c>
      <c r="B6149" t="str">
        <f>"Bldg IRN"</f>
        <v>Bldg IRN</v>
      </c>
      <c r="C6149" t="s">
        <v>41</v>
      </c>
      <c r="D6149" t="s">
        <v>3</v>
      </c>
      <c r="E6149" t="s">
        <v>80</v>
      </c>
      <c r="F6149" t="s">
        <v>81</v>
      </c>
      <c r="G6149" t="s">
        <v>82</v>
      </c>
      <c r="H6149" t="s">
        <v>83</v>
      </c>
      <c r="I6149" t="str">
        <f>"Trad IRN"</f>
        <v>Trad IRN</v>
      </c>
      <c r="J6149" t="s">
        <v>43</v>
      </c>
      <c r="K6149" t="s">
        <v>44</v>
      </c>
      <c r="L6149" t="s">
        <v>45</v>
      </c>
      <c r="M6149" t="s">
        <v>46</v>
      </c>
      <c r="N6149" t="str">
        <f>"08/18/2022"</f>
        <v>08/18/2022</v>
      </c>
      <c r="O6149" t="str">
        <f>"12/31/2500"</f>
        <v>12/31/2500</v>
      </c>
      <c r="P6149">
        <v>1</v>
      </c>
      <c r="Q6149">
        <v>1</v>
      </c>
      <c r="S6149">
        <v>0</v>
      </c>
      <c r="T6149">
        <v>1</v>
      </c>
      <c r="U6149">
        <v>0</v>
      </c>
      <c r="V6149" t="str">
        <f>"Trad IRN"</f>
        <v>Trad IRN</v>
      </c>
      <c r="W6149">
        <v>100</v>
      </c>
      <c r="X6149" t="s">
        <v>47</v>
      </c>
      <c r="Z6149" t="s">
        <v>47</v>
      </c>
      <c r="AB6149" t="str">
        <f>"06"</f>
        <v>06</v>
      </c>
      <c r="AC6149" t="s">
        <v>48</v>
      </c>
      <c r="AD6149" t="s">
        <v>49</v>
      </c>
      <c r="AE6149" t="s">
        <v>55</v>
      </c>
      <c r="AF6149">
        <v>0</v>
      </c>
      <c r="AG6149" t="s">
        <v>56</v>
      </c>
      <c r="AH6149" t="str">
        <f>"Trad IRN"</f>
        <v>Trad IRN</v>
      </c>
      <c r="AI6149" t="str">
        <f>"Bldg IRN"</f>
        <v>Bldg IRN</v>
      </c>
      <c r="AJ6149" t="s">
        <v>48</v>
      </c>
      <c r="AK6149" t="s">
        <v>48</v>
      </c>
      <c r="AL6149" t="s">
        <v>53</v>
      </c>
      <c r="AM6149">
        <v>1140.92</v>
      </c>
      <c r="AN6149">
        <v>1140.92</v>
      </c>
      <c r="AO6149">
        <v>15</v>
      </c>
    </row>
    <row r="6150" spans="1:41" x14ac:dyDescent="0.3">
      <c r="A6150" t="str">
        <f>"Trad IRN"</f>
        <v>Trad IRN</v>
      </c>
      <c r="B6150" t="str">
        <f>"Bldg IRN"</f>
        <v>Bldg IRN</v>
      </c>
      <c r="C6150" t="s">
        <v>41</v>
      </c>
      <c r="D6150" t="s">
        <v>3</v>
      </c>
      <c r="E6150" t="s">
        <v>80</v>
      </c>
      <c r="F6150" t="s">
        <v>81</v>
      </c>
      <c r="G6150" t="s">
        <v>82</v>
      </c>
      <c r="H6150" t="s">
        <v>83</v>
      </c>
      <c r="I6150" t="str">
        <f>"Trad IRN"</f>
        <v>Trad IRN</v>
      </c>
      <c r="J6150" t="s">
        <v>43</v>
      </c>
      <c r="K6150" t="s">
        <v>44</v>
      </c>
      <c r="L6150" t="s">
        <v>45</v>
      </c>
      <c r="M6150" t="s">
        <v>46</v>
      </c>
      <c r="N6150" t="str">
        <f>"08/18/2022"</f>
        <v>08/18/2022</v>
      </c>
      <c r="O6150" t="str">
        <f>"12/31/2500"</f>
        <v>12/31/2500</v>
      </c>
      <c r="P6150">
        <v>0.5</v>
      </c>
      <c r="Q6150">
        <v>0.5</v>
      </c>
      <c r="S6150">
        <v>0</v>
      </c>
      <c r="T6150">
        <v>0.5</v>
      </c>
      <c r="U6150">
        <v>0</v>
      </c>
      <c r="V6150" t="str">
        <f>"Trad IRN"</f>
        <v>Trad IRN</v>
      </c>
      <c r="W6150">
        <v>50</v>
      </c>
      <c r="X6150" t="s">
        <v>47</v>
      </c>
      <c r="Z6150" t="s">
        <v>47</v>
      </c>
      <c r="AB6150" t="str">
        <f>"08"</f>
        <v>08</v>
      </c>
      <c r="AC6150" t="s">
        <v>48</v>
      </c>
      <c r="AD6150" t="s">
        <v>49</v>
      </c>
      <c r="AE6150" t="s">
        <v>50</v>
      </c>
      <c r="AF6150">
        <v>0</v>
      </c>
      <c r="AG6150" t="s">
        <v>56</v>
      </c>
      <c r="AH6150" t="str">
        <f>"Trad IRN"</f>
        <v>Trad IRN</v>
      </c>
      <c r="AI6150" t="str">
        <f>"Bldg IRN"</f>
        <v>Bldg IRN</v>
      </c>
      <c r="AJ6150" t="s">
        <v>48</v>
      </c>
      <c r="AK6150" t="s">
        <v>48</v>
      </c>
      <c r="AL6150" t="s">
        <v>53</v>
      </c>
      <c r="AM6150">
        <v>570.46</v>
      </c>
      <c r="AN6150">
        <v>1140.92</v>
      </c>
      <c r="AO6150">
        <v>15</v>
      </c>
    </row>
    <row r="6151" spans="1:41" x14ac:dyDescent="0.3">
      <c r="A6151" t="str">
        <f>"Trad IRN"</f>
        <v>Trad IRN</v>
      </c>
      <c r="B6151" t="str">
        <f>"Bldg IRN"</f>
        <v>Bldg IRN</v>
      </c>
      <c r="C6151" t="s">
        <v>41</v>
      </c>
      <c r="D6151" t="s">
        <v>3</v>
      </c>
      <c r="E6151" t="s">
        <v>80</v>
      </c>
      <c r="F6151" t="s">
        <v>81</v>
      </c>
      <c r="G6151" t="s">
        <v>82</v>
      </c>
      <c r="H6151" t="s">
        <v>83</v>
      </c>
      <c r="I6151" t="s">
        <v>8</v>
      </c>
      <c r="J6151" t="s">
        <v>43</v>
      </c>
      <c r="K6151" t="s">
        <v>44</v>
      </c>
      <c r="L6151" t="s">
        <v>45</v>
      </c>
      <c r="M6151" t="s">
        <v>46</v>
      </c>
      <c r="N6151" t="str">
        <f>"08/18/2022"</f>
        <v>08/18/2022</v>
      </c>
      <c r="O6151" t="str">
        <f>"11/15/2022"</f>
        <v>11/15/2022</v>
      </c>
      <c r="P6151">
        <v>0.168382</v>
      </c>
      <c r="Q6151">
        <v>0.168382</v>
      </c>
      <c r="S6151">
        <v>0</v>
      </c>
      <c r="T6151">
        <v>8.4899999999999993E-3</v>
      </c>
      <c r="U6151">
        <v>0.15989200000000001</v>
      </c>
      <c r="V6151" t="str">
        <f>"Trad IRN"</f>
        <v>Trad IRN</v>
      </c>
      <c r="W6151">
        <v>50</v>
      </c>
      <c r="X6151" t="s">
        <v>47</v>
      </c>
      <c r="Z6151" t="s">
        <v>47</v>
      </c>
      <c r="AB6151" t="str">
        <f>"08"</f>
        <v>08</v>
      </c>
      <c r="AC6151" t="s">
        <v>48</v>
      </c>
      <c r="AD6151" t="s">
        <v>49</v>
      </c>
      <c r="AE6151" t="s">
        <v>50</v>
      </c>
      <c r="AF6151">
        <v>0</v>
      </c>
      <c r="AG6151" t="s">
        <v>51</v>
      </c>
      <c r="AH6151" t="str">
        <f>"Trad IRN"</f>
        <v>Trad IRN</v>
      </c>
      <c r="AI6151" t="str">
        <f>"Bldg IRN"</f>
        <v>Bldg IRN</v>
      </c>
      <c r="AJ6151" t="s">
        <v>48</v>
      </c>
      <c r="AK6151" t="s">
        <v>48</v>
      </c>
      <c r="AL6151" t="s">
        <v>53</v>
      </c>
      <c r="AM6151">
        <v>192.11</v>
      </c>
      <c r="AN6151">
        <v>1140.92</v>
      </c>
      <c r="AO6151">
        <v>15</v>
      </c>
    </row>
    <row r="6152" spans="1:41" x14ac:dyDescent="0.3">
      <c r="A6152" t="str">
        <f>"Trad IRN"</f>
        <v>Trad IRN</v>
      </c>
      <c r="B6152" t="str">
        <f>"Bldg IRN"</f>
        <v>Bldg IRN</v>
      </c>
      <c r="C6152" t="s">
        <v>41</v>
      </c>
      <c r="D6152" t="s">
        <v>3</v>
      </c>
      <c r="E6152" t="s">
        <v>80</v>
      </c>
      <c r="F6152" t="s">
        <v>81</v>
      </c>
      <c r="G6152" t="s">
        <v>82</v>
      </c>
      <c r="H6152" t="s">
        <v>83</v>
      </c>
      <c r="I6152" t="s">
        <v>8</v>
      </c>
      <c r="J6152" t="s">
        <v>43</v>
      </c>
      <c r="K6152" t="s">
        <v>44</v>
      </c>
      <c r="L6152" t="s">
        <v>45</v>
      </c>
      <c r="M6152" t="s">
        <v>46</v>
      </c>
      <c r="N6152" t="str">
        <f>"11/16/2022"</f>
        <v>11/16/2022</v>
      </c>
      <c r="O6152" t="str">
        <f>"12/31/2500"</f>
        <v>12/31/2500</v>
      </c>
      <c r="P6152">
        <v>0.33161800000000002</v>
      </c>
      <c r="Q6152">
        <v>0.33161800000000002</v>
      </c>
      <c r="S6152">
        <v>0</v>
      </c>
      <c r="T6152">
        <v>4.7065999999999997E-2</v>
      </c>
      <c r="U6152">
        <v>0.28455200000000003</v>
      </c>
      <c r="V6152" t="str">
        <f>"Trad IRN"</f>
        <v>Trad IRN</v>
      </c>
      <c r="W6152">
        <v>50</v>
      </c>
      <c r="X6152" t="s">
        <v>47</v>
      </c>
      <c r="Z6152" t="s">
        <v>47</v>
      </c>
      <c r="AB6152" t="str">
        <f>"08"</f>
        <v>08</v>
      </c>
      <c r="AC6152" t="s">
        <v>48</v>
      </c>
      <c r="AD6152" t="s">
        <v>49</v>
      </c>
      <c r="AE6152" t="s">
        <v>55</v>
      </c>
      <c r="AF6152">
        <v>0</v>
      </c>
      <c r="AG6152" t="s">
        <v>51</v>
      </c>
      <c r="AH6152" t="str">
        <f>"Trad IRN"</f>
        <v>Trad IRN</v>
      </c>
      <c r="AI6152" t="str">
        <f>"Bldg IRN"</f>
        <v>Bldg IRN</v>
      </c>
      <c r="AJ6152" t="s">
        <v>48</v>
      </c>
      <c r="AK6152" t="s">
        <v>48</v>
      </c>
      <c r="AL6152" t="s">
        <v>53</v>
      </c>
      <c r="AM6152">
        <v>378.35</v>
      </c>
      <c r="AN6152">
        <v>1140.92</v>
      </c>
      <c r="AO6152">
        <v>15</v>
      </c>
    </row>
    <row r="6153" spans="1:41" x14ac:dyDescent="0.3">
      <c r="A6153" t="str">
        <f>"Trad IRN"</f>
        <v>Trad IRN</v>
      </c>
      <c r="B6153" t="str">
        <f>"Bldg IRN"</f>
        <v>Bldg IRN</v>
      </c>
      <c r="C6153" t="s">
        <v>41</v>
      </c>
      <c r="D6153" t="s">
        <v>3</v>
      </c>
      <c r="E6153" t="s">
        <v>80</v>
      </c>
      <c r="F6153" t="s">
        <v>81</v>
      </c>
      <c r="G6153" t="s">
        <v>82</v>
      </c>
      <c r="H6153" t="s">
        <v>83</v>
      </c>
      <c r="I6153" t="str">
        <f>"Trad IRN"</f>
        <v>Trad IRN</v>
      </c>
      <c r="J6153" t="s">
        <v>43</v>
      </c>
      <c r="K6153" t="s">
        <v>44</v>
      </c>
      <c r="L6153" t="s">
        <v>45</v>
      </c>
      <c r="M6153" t="s">
        <v>46</v>
      </c>
      <c r="N6153" t="str">
        <f>"08/18/2022"</f>
        <v>08/18/2022</v>
      </c>
      <c r="O6153" t="str">
        <f>"12/31/2500"</f>
        <v>12/31/2500</v>
      </c>
      <c r="P6153">
        <v>1</v>
      </c>
      <c r="Q6153">
        <v>1</v>
      </c>
      <c r="S6153">
        <v>1</v>
      </c>
      <c r="T6153">
        <v>1</v>
      </c>
      <c r="U6153">
        <v>0</v>
      </c>
      <c r="V6153" t="str">
        <f>"Trad IRN"</f>
        <v>Trad IRN</v>
      </c>
      <c r="W6153">
        <v>100</v>
      </c>
      <c r="X6153" t="s">
        <v>47</v>
      </c>
      <c r="Z6153" t="s">
        <v>47</v>
      </c>
      <c r="AB6153" t="str">
        <f>"07"</f>
        <v>07</v>
      </c>
      <c r="AC6153" t="s">
        <v>48</v>
      </c>
      <c r="AD6153" t="s">
        <v>49</v>
      </c>
      <c r="AE6153" t="s">
        <v>50</v>
      </c>
      <c r="AF6153">
        <v>0</v>
      </c>
      <c r="AG6153" t="s">
        <v>56</v>
      </c>
      <c r="AH6153" t="str">
        <f>"Trad IRN"</f>
        <v>Trad IRN</v>
      </c>
      <c r="AI6153" t="str">
        <f>"Bldg IRN"</f>
        <v>Bldg IRN</v>
      </c>
      <c r="AJ6153" t="s">
        <v>48</v>
      </c>
      <c r="AK6153" t="s">
        <v>48</v>
      </c>
      <c r="AL6153" t="s">
        <v>53</v>
      </c>
      <c r="AM6153">
        <v>1140.92</v>
      </c>
      <c r="AN6153">
        <v>1140.92</v>
      </c>
      <c r="AO6153">
        <v>15</v>
      </c>
    </row>
    <row r="6154" spans="1:41" x14ac:dyDescent="0.3">
      <c r="A6154" t="str">
        <f>"Trad IRN"</f>
        <v>Trad IRN</v>
      </c>
      <c r="B6154" t="str">
        <f>"Bldg IRN"</f>
        <v>Bldg IRN</v>
      </c>
      <c r="C6154" t="s">
        <v>41</v>
      </c>
      <c r="D6154" t="s">
        <v>3</v>
      </c>
      <c r="E6154" t="s">
        <v>80</v>
      </c>
      <c r="F6154" t="s">
        <v>81</v>
      </c>
      <c r="G6154" t="s">
        <v>82</v>
      </c>
      <c r="H6154" t="s">
        <v>83</v>
      </c>
      <c r="I6154" t="str">
        <f>"Trad IRN"</f>
        <v>Trad IRN</v>
      </c>
      <c r="J6154" t="s">
        <v>43</v>
      </c>
      <c r="K6154" t="s">
        <v>44</v>
      </c>
      <c r="L6154" t="s">
        <v>45</v>
      </c>
      <c r="M6154" t="s">
        <v>46</v>
      </c>
      <c r="N6154" t="str">
        <f>"08/18/2022"</f>
        <v>08/18/2022</v>
      </c>
      <c r="O6154" t="str">
        <f>"12/31/2500"</f>
        <v>12/31/2500</v>
      </c>
      <c r="P6154">
        <v>1</v>
      </c>
      <c r="Q6154">
        <v>1</v>
      </c>
      <c r="S6154">
        <v>0</v>
      </c>
      <c r="T6154">
        <v>1</v>
      </c>
      <c r="U6154">
        <v>0</v>
      </c>
      <c r="V6154" t="str">
        <f>"Trad IRN"</f>
        <v>Trad IRN</v>
      </c>
      <c r="W6154">
        <v>100</v>
      </c>
      <c r="X6154" t="s">
        <v>47</v>
      </c>
      <c r="Z6154" t="s">
        <v>47</v>
      </c>
      <c r="AB6154" t="str">
        <f>"06"</f>
        <v>06</v>
      </c>
      <c r="AC6154" t="s">
        <v>48</v>
      </c>
      <c r="AD6154" t="s">
        <v>49</v>
      </c>
      <c r="AE6154" t="s">
        <v>50</v>
      </c>
      <c r="AF6154">
        <v>0</v>
      </c>
      <c r="AG6154" t="s">
        <v>56</v>
      </c>
      <c r="AH6154" t="str">
        <f>"Trad IRN"</f>
        <v>Trad IRN</v>
      </c>
      <c r="AI6154" t="str">
        <f>"Bldg IRN"</f>
        <v>Bldg IRN</v>
      </c>
      <c r="AJ6154" t="s">
        <v>48</v>
      </c>
      <c r="AK6154" t="s">
        <v>48</v>
      </c>
      <c r="AL6154" t="s">
        <v>53</v>
      </c>
      <c r="AM6154">
        <v>1140.92</v>
      </c>
      <c r="AN6154">
        <v>1140.92</v>
      </c>
      <c r="AO6154">
        <v>15</v>
      </c>
    </row>
    <row r="6155" spans="1:41" x14ac:dyDescent="0.3">
      <c r="A6155" t="str">
        <f>"Trad IRN"</f>
        <v>Trad IRN</v>
      </c>
      <c r="B6155" t="str">
        <f>"Bldg IRN"</f>
        <v>Bldg IRN</v>
      </c>
      <c r="C6155" t="s">
        <v>41</v>
      </c>
      <c r="D6155" t="s">
        <v>3</v>
      </c>
      <c r="E6155" t="s">
        <v>80</v>
      </c>
      <c r="F6155" t="s">
        <v>81</v>
      </c>
      <c r="G6155" t="s">
        <v>82</v>
      </c>
      <c r="H6155" t="s">
        <v>83</v>
      </c>
      <c r="I6155" t="str">
        <f>"Trad IRN"</f>
        <v>Trad IRN</v>
      </c>
      <c r="J6155" t="s">
        <v>43</v>
      </c>
      <c r="K6155" t="s">
        <v>44</v>
      </c>
      <c r="L6155" t="s">
        <v>45</v>
      </c>
      <c r="M6155" t="s">
        <v>46</v>
      </c>
      <c r="N6155" t="str">
        <f>"08/18/2022"</f>
        <v>08/18/2022</v>
      </c>
      <c r="O6155" t="str">
        <f>"10/11/2022"</f>
        <v>10/11/2022</v>
      </c>
      <c r="P6155">
        <v>0.20185500000000001</v>
      </c>
      <c r="Q6155">
        <v>0.20185500000000001</v>
      </c>
      <c r="S6155">
        <v>0</v>
      </c>
      <c r="T6155">
        <v>0.20185500000000001</v>
      </c>
      <c r="U6155">
        <v>0</v>
      </c>
      <c r="V6155" t="str">
        <f>"Trad IRN"</f>
        <v>Trad IRN</v>
      </c>
      <c r="W6155">
        <v>100</v>
      </c>
      <c r="X6155" t="s">
        <v>47</v>
      </c>
      <c r="Z6155" t="s">
        <v>47</v>
      </c>
      <c r="AB6155" t="str">
        <f>"06"</f>
        <v>06</v>
      </c>
      <c r="AC6155" t="s">
        <v>48</v>
      </c>
      <c r="AD6155" t="s">
        <v>49</v>
      </c>
      <c r="AE6155" t="s">
        <v>50</v>
      </c>
      <c r="AF6155">
        <v>0</v>
      </c>
      <c r="AG6155" t="s">
        <v>56</v>
      </c>
      <c r="AH6155" t="str">
        <f>"Trad IRN"</f>
        <v>Trad IRN</v>
      </c>
      <c r="AI6155" t="str">
        <f>"Bldg IRN"</f>
        <v>Bldg IRN</v>
      </c>
      <c r="AJ6155" t="s">
        <v>48</v>
      </c>
      <c r="AK6155" t="s">
        <v>48</v>
      </c>
      <c r="AL6155" t="s">
        <v>53</v>
      </c>
      <c r="AM6155">
        <v>230.3</v>
      </c>
      <c r="AN6155">
        <v>1140.92</v>
      </c>
      <c r="AO6155">
        <v>15</v>
      </c>
    </row>
    <row r="6156" spans="1:41" x14ac:dyDescent="0.3">
      <c r="A6156" t="str">
        <f>"Trad IRN"</f>
        <v>Trad IRN</v>
      </c>
      <c r="B6156" t="str">
        <f>"Bldg IRN"</f>
        <v>Bldg IRN</v>
      </c>
      <c r="C6156" t="s">
        <v>41</v>
      </c>
      <c r="D6156" t="s">
        <v>3</v>
      </c>
      <c r="E6156" t="s">
        <v>80</v>
      </c>
      <c r="F6156" t="s">
        <v>81</v>
      </c>
      <c r="G6156" t="s">
        <v>82</v>
      </c>
      <c r="H6156" t="s">
        <v>83</v>
      </c>
      <c r="I6156" t="str">
        <f>"Trad IRN"</f>
        <v>Trad IRN</v>
      </c>
      <c r="J6156" t="s">
        <v>43</v>
      </c>
      <c r="K6156" t="s">
        <v>44</v>
      </c>
      <c r="L6156" t="s">
        <v>45</v>
      </c>
      <c r="M6156" t="s">
        <v>59</v>
      </c>
      <c r="N6156" t="str">
        <f>"08/18/2022"</f>
        <v>08/18/2022</v>
      </c>
      <c r="O6156" t="str">
        <f>"10/16/2022"</f>
        <v>10/16/2022</v>
      </c>
      <c r="P6156">
        <v>0.213389</v>
      </c>
      <c r="Q6156">
        <v>0.213389</v>
      </c>
      <c r="S6156">
        <v>0</v>
      </c>
      <c r="T6156">
        <v>0.213389</v>
      </c>
      <c r="U6156">
        <v>0</v>
      </c>
      <c r="V6156" t="s">
        <v>84</v>
      </c>
      <c r="W6156">
        <v>100</v>
      </c>
      <c r="X6156" t="s">
        <v>47</v>
      </c>
      <c r="Z6156" t="s">
        <v>47</v>
      </c>
      <c r="AB6156" t="str">
        <f>"08"</f>
        <v>08</v>
      </c>
      <c r="AC6156" t="s">
        <v>48</v>
      </c>
      <c r="AD6156" t="s">
        <v>49</v>
      </c>
      <c r="AE6156" t="s">
        <v>50</v>
      </c>
      <c r="AF6156">
        <v>0</v>
      </c>
      <c r="AG6156" t="s">
        <v>56</v>
      </c>
      <c r="AH6156" t="str">
        <f>"Trad IRN"</f>
        <v>Trad IRN</v>
      </c>
      <c r="AI6156" t="str">
        <f>"Bldg IRN"</f>
        <v>Bldg IRN</v>
      </c>
      <c r="AJ6156" t="s">
        <v>48</v>
      </c>
      <c r="AK6156" t="s">
        <v>48</v>
      </c>
      <c r="AL6156" t="s">
        <v>53</v>
      </c>
      <c r="AM6156">
        <v>243.46</v>
      </c>
      <c r="AN6156">
        <v>1140.92</v>
      </c>
      <c r="AO6156">
        <v>15</v>
      </c>
    </row>
    <row r="6157" spans="1:41" x14ac:dyDescent="0.3">
      <c r="A6157" t="str">
        <f>"Trad IRN"</f>
        <v>Trad IRN</v>
      </c>
      <c r="B6157" t="str">
        <f>"Bldg IRN"</f>
        <v>Bldg IRN</v>
      </c>
      <c r="C6157" t="s">
        <v>41</v>
      </c>
      <c r="D6157" t="s">
        <v>3</v>
      </c>
      <c r="E6157" t="s">
        <v>80</v>
      </c>
      <c r="F6157" t="s">
        <v>81</v>
      </c>
      <c r="G6157" t="s">
        <v>82</v>
      </c>
      <c r="H6157" t="s">
        <v>83</v>
      </c>
      <c r="I6157" t="str">
        <f>"Trad IRN"</f>
        <v>Trad IRN</v>
      </c>
      <c r="J6157" t="s">
        <v>43</v>
      </c>
      <c r="K6157" t="s">
        <v>44</v>
      </c>
      <c r="L6157" t="s">
        <v>45</v>
      </c>
      <c r="M6157" t="s">
        <v>59</v>
      </c>
      <c r="N6157" t="str">
        <f>"01/04/2023"</f>
        <v>01/04/2023</v>
      </c>
      <c r="O6157" t="str">
        <f>"12/31/2500"</f>
        <v>12/31/2500</v>
      </c>
      <c r="P6157">
        <v>0.53058899999999998</v>
      </c>
      <c r="Q6157">
        <v>0.53058899999999998</v>
      </c>
      <c r="S6157">
        <v>0</v>
      </c>
      <c r="T6157">
        <v>0.53058899999999998</v>
      </c>
      <c r="U6157">
        <v>0</v>
      </c>
      <c r="V6157" t="s">
        <v>84</v>
      </c>
      <c r="W6157">
        <v>100</v>
      </c>
      <c r="X6157" t="s">
        <v>47</v>
      </c>
      <c r="Z6157" t="s">
        <v>47</v>
      </c>
      <c r="AB6157" t="str">
        <f>"08"</f>
        <v>08</v>
      </c>
      <c r="AC6157" t="s">
        <v>48</v>
      </c>
      <c r="AD6157" t="s">
        <v>49</v>
      </c>
      <c r="AE6157" t="s">
        <v>50</v>
      </c>
      <c r="AF6157">
        <v>0</v>
      </c>
      <c r="AG6157" t="s">
        <v>56</v>
      </c>
      <c r="AH6157" t="str">
        <f>"Trad IRN"</f>
        <v>Trad IRN</v>
      </c>
      <c r="AI6157" t="str">
        <f>"Bldg IRN"</f>
        <v>Bldg IRN</v>
      </c>
      <c r="AJ6157" t="s">
        <v>48</v>
      </c>
      <c r="AK6157" t="s">
        <v>48</v>
      </c>
      <c r="AL6157" t="s">
        <v>53</v>
      </c>
      <c r="AM6157">
        <v>605.36</v>
      </c>
      <c r="AN6157">
        <v>1140.92</v>
      </c>
      <c r="AO6157">
        <v>15</v>
      </c>
    </row>
    <row r="6158" spans="1:41" x14ac:dyDescent="0.3">
      <c r="A6158" t="str">
        <f>"Trad IRN"</f>
        <v>Trad IRN</v>
      </c>
      <c r="B6158" t="str">
        <f>"Bldg IRN"</f>
        <v>Bldg IRN</v>
      </c>
      <c r="C6158" t="s">
        <v>41</v>
      </c>
      <c r="D6158" t="s">
        <v>3</v>
      </c>
      <c r="E6158" t="s">
        <v>80</v>
      </c>
      <c r="F6158" t="s">
        <v>81</v>
      </c>
      <c r="G6158" t="s">
        <v>82</v>
      </c>
      <c r="H6158" t="s">
        <v>83</v>
      </c>
      <c r="I6158" t="s">
        <v>8</v>
      </c>
      <c r="J6158" t="s">
        <v>43</v>
      </c>
      <c r="K6158" t="s">
        <v>44</v>
      </c>
      <c r="L6158" t="s">
        <v>45</v>
      </c>
      <c r="M6158" t="s">
        <v>63</v>
      </c>
      <c r="N6158" t="str">
        <f>"10/17/2022"</f>
        <v>10/17/2022</v>
      </c>
      <c r="O6158" t="str">
        <f>"12/20/2022"</f>
        <v>12/20/2022</v>
      </c>
      <c r="P6158">
        <v>3.7543E-2</v>
      </c>
      <c r="Q6158">
        <v>3.7543E-2</v>
      </c>
      <c r="S6158">
        <v>0</v>
      </c>
      <c r="T6158">
        <v>2.2637999999999998E-2</v>
      </c>
      <c r="U6158">
        <v>1.4905E-2</v>
      </c>
      <c r="V6158" t="s">
        <v>84</v>
      </c>
      <c r="W6158">
        <v>15</v>
      </c>
      <c r="X6158" t="s">
        <v>47</v>
      </c>
      <c r="Z6158" t="s">
        <v>47</v>
      </c>
      <c r="AB6158" t="str">
        <f>"08"</f>
        <v>08</v>
      </c>
      <c r="AC6158" t="s">
        <v>48</v>
      </c>
      <c r="AD6158" t="s">
        <v>49</v>
      </c>
      <c r="AE6158" t="s">
        <v>50</v>
      </c>
      <c r="AF6158">
        <v>0</v>
      </c>
      <c r="AG6158" t="s">
        <v>51</v>
      </c>
      <c r="AH6158" t="str">
        <f>"Trad IRN"</f>
        <v>Trad IRN</v>
      </c>
      <c r="AI6158" t="str">
        <f>"Bldg IRN"</f>
        <v>Bldg IRN</v>
      </c>
      <c r="AJ6158" t="s">
        <v>48</v>
      </c>
      <c r="AK6158" t="s">
        <v>48</v>
      </c>
      <c r="AL6158" t="s">
        <v>53</v>
      </c>
      <c r="AM6158">
        <v>42.51</v>
      </c>
      <c r="AN6158">
        <v>1132.3</v>
      </c>
      <c r="AO6158">
        <v>15</v>
      </c>
    </row>
    <row r="6159" spans="1:41" x14ac:dyDescent="0.3">
      <c r="A6159" t="str">
        <f>"Trad IRN"</f>
        <v>Trad IRN</v>
      </c>
      <c r="B6159" t="str">
        <f>"Bldg IRN"</f>
        <v>Bldg IRN</v>
      </c>
      <c r="C6159" t="s">
        <v>41</v>
      </c>
      <c r="D6159" t="s">
        <v>3</v>
      </c>
      <c r="E6159" t="s">
        <v>80</v>
      </c>
      <c r="F6159" t="s">
        <v>81</v>
      </c>
      <c r="G6159" t="s">
        <v>82</v>
      </c>
      <c r="H6159" t="s">
        <v>83</v>
      </c>
      <c r="I6159" t="str">
        <f>"Trad IRN"</f>
        <v>Trad IRN</v>
      </c>
      <c r="J6159" t="s">
        <v>43</v>
      </c>
      <c r="K6159" t="s">
        <v>44</v>
      </c>
      <c r="L6159" t="s">
        <v>45</v>
      </c>
      <c r="M6159" t="s">
        <v>59</v>
      </c>
      <c r="N6159" t="str">
        <f>"10/17/2022"</f>
        <v>10/17/2022</v>
      </c>
      <c r="O6159" t="str">
        <f>"01/03/2023"</f>
        <v>01/03/2023</v>
      </c>
      <c r="P6159">
        <v>0.21761800000000001</v>
      </c>
      <c r="Q6159">
        <v>0.21761800000000001</v>
      </c>
      <c r="S6159">
        <v>0</v>
      </c>
      <c r="T6159">
        <v>0.21761800000000001</v>
      </c>
      <c r="U6159">
        <v>0</v>
      </c>
      <c r="V6159" t="s">
        <v>84</v>
      </c>
      <c r="W6159">
        <v>85</v>
      </c>
      <c r="X6159" t="s">
        <v>47</v>
      </c>
      <c r="Z6159" t="s">
        <v>47</v>
      </c>
      <c r="AB6159" t="str">
        <f>"08"</f>
        <v>08</v>
      </c>
      <c r="AC6159" t="s">
        <v>48</v>
      </c>
      <c r="AD6159" t="s">
        <v>49</v>
      </c>
      <c r="AE6159" t="s">
        <v>50</v>
      </c>
      <c r="AF6159">
        <v>0</v>
      </c>
      <c r="AG6159" t="s">
        <v>56</v>
      </c>
      <c r="AH6159" t="str">
        <f>"Trad IRN"</f>
        <v>Trad IRN</v>
      </c>
      <c r="AI6159" t="str">
        <f>"Bldg IRN"</f>
        <v>Bldg IRN</v>
      </c>
      <c r="AJ6159" t="s">
        <v>48</v>
      </c>
      <c r="AK6159" t="s">
        <v>48</v>
      </c>
      <c r="AL6159" t="s">
        <v>53</v>
      </c>
      <c r="AM6159">
        <v>248.28</v>
      </c>
      <c r="AN6159">
        <v>1140.92</v>
      </c>
      <c r="AO6159">
        <v>15</v>
      </c>
    </row>
    <row r="6160" spans="1:41" x14ac:dyDescent="0.3">
      <c r="A6160" t="str">
        <f>"Trad IRN"</f>
        <v>Trad IRN</v>
      </c>
      <c r="B6160" t="str">
        <f>"Bldg IRN"</f>
        <v>Bldg IRN</v>
      </c>
      <c r="C6160" t="s">
        <v>41</v>
      </c>
      <c r="D6160" t="s">
        <v>3</v>
      </c>
      <c r="E6160" t="s">
        <v>80</v>
      </c>
      <c r="F6160" t="s">
        <v>81</v>
      </c>
      <c r="G6160" t="s">
        <v>82</v>
      </c>
      <c r="H6160" t="s">
        <v>83</v>
      </c>
      <c r="I6160" t="str">
        <f>"Trad IRN"</f>
        <v>Trad IRN</v>
      </c>
      <c r="J6160" t="s">
        <v>43</v>
      </c>
      <c r="K6160" t="s">
        <v>44</v>
      </c>
      <c r="L6160" t="s">
        <v>45</v>
      </c>
      <c r="M6160" t="s">
        <v>46</v>
      </c>
      <c r="N6160" t="str">
        <f>"08/18/2022"</f>
        <v>08/18/2022</v>
      </c>
      <c r="O6160" t="str">
        <f t="shared" ref="O6160:O6165" si="617">"12/31/2500"</f>
        <v>12/31/2500</v>
      </c>
      <c r="P6160">
        <v>1</v>
      </c>
      <c r="Q6160">
        <v>1</v>
      </c>
      <c r="S6160">
        <v>1</v>
      </c>
      <c r="T6160">
        <v>1</v>
      </c>
      <c r="U6160">
        <v>0</v>
      </c>
      <c r="V6160" t="str">
        <f>"Trad IRN"</f>
        <v>Trad IRN</v>
      </c>
      <c r="W6160">
        <v>100</v>
      </c>
      <c r="X6160" t="s">
        <v>47</v>
      </c>
      <c r="Z6160" t="s">
        <v>47</v>
      </c>
      <c r="AB6160" t="str">
        <f>"06"</f>
        <v>06</v>
      </c>
      <c r="AC6160" t="s">
        <v>48</v>
      </c>
      <c r="AD6160" t="s">
        <v>49</v>
      </c>
      <c r="AE6160" t="s">
        <v>50</v>
      </c>
      <c r="AF6160">
        <v>0</v>
      </c>
      <c r="AG6160" t="s">
        <v>56</v>
      </c>
      <c r="AH6160" t="str">
        <f>"Trad IRN"</f>
        <v>Trad IRN</v>
      </c>
      <c r="AI6160" t="str">
        <f>"Bldg IRN"</f>
        <v>Bldg IRN</v>
      </c>
      <c r="AJ6160" t="s">
        <v>48</v>
      </c>
      <c r="AK6160" t="s">
        <v>48</v>
      </c>
      <c r="AL6160" t="s">
        <v>53</v>
      </c>
      <c r="AM6160">
        <v>1140.92</v>
      </c>
      <c r="AN6160">
        <v>1140.92</v>
      </c>
      <c r="AO6160">
        <v>15</v>
      </c>
    </row>
    <row r="6161" spans="1:41" x14ac:dyDescent="0.3">
      <c r="A6161" t="str">
        <f>"Trad IRN"</f>
        <v>Trad IRN</v>
      </c>
      <c r="B6161" t="str">
        <f>"Bldg IRN"</f>
        <v>Bldg IRN</v>
      </c>
      <c r="C6161" t="s">
        <v>41</v>
      </c>
      <c r="D6161" t="s">
        <v>3</v>
      </c>
      <c r="E6161" t="s">
        <v>80</v>
      </c>
      <c r="F6161" t="s">
        <v>81</v>
      </c>
      <c r="G6161" t="s">
        <v>82</v>
      </c>
      <c r="H6161" t="s">
        <v>83</v>
      </c>
      <c r="I6161" t="str">
        <f>"Trad IRN"</f>
        <v>Trad IRN</v>
      </c>
      <c r="J6161" t="s">
        <v>43</v>
      </c>
      <c r="K6161" t="s">
        <v>44</v>
      </c>
      <c r="L6161" t="s">
        <v>45</v>
      </c>
      <c r="M6161" t="s">
        <v>46</v>
      </c>
      <c r="N6161" t="str">
        <f>"08/18/2022"</f>
        <v>08/18/2022</v>
      </c>
      <c r="O6161" t="str">
        <f t="shared" si="617"/>
        <v>12/31/2500</v>
      </c>
      <c r="P6161">
        <v>1</v>
      </c>
      <c r="Q6161">
        <v>1</v>
      </c>
      <c r="S6161">
        <v>0</v>
      </c>
      <c r="T6161">
        <v>1</v>
      </c>
      <c r="U6161">
        <v>0</v>
      </c>
      <c r="V6161" t="str">
        <f>"Trad IRN"</f>
        <v>Trad IRN</v>
      </c>
      <c r="W6161">
        <v>100</v>
      </c>
      <c r="X6161" t="s">
        <v>47</v>
      </c>
      <c r="Z6161" t="s">
        <v>47</v>
      </c>
      <c r="AB6161" t="str">
        <f>"07"</f>
        <v>07</v>
      </c>
      <c r="AC6161" t="s">
        <v>48</v>
      </c>
      <c r="AD6161" t="s">
        <v>49</v>
      </c>
      <c r="AE6161" t="s">
        <v>55</v>
      </c>
      <c r="AF6161">
        <v>0</v>
      </c>
      <c r="AG6161" t="s">
        <v>56</v>
      </c>
      <c r="AH6161" t="str">
        <f>"Trad IRN"</f>
        <v>Trad IRN</v>
      </c>
      <c r="AI6161" t="str">
        <f>"Bldg IRN"</f>
        <v>Bldg IRN</v>
      </c>
      <c r="AJ6161" t="s">
        <v>48</v>
      </c>
      <c r="AK6161" t="s">
        <v>48</v>
      </c>
      <c r="AL6161" t="s">
        <v>53</v>
      </c>
      <c r="AM6161">
        <v>1140.92</v>
      </c>
      <c r="AN6161">
        <v>1140.92</v>
      </c>
      <c r="AO6161">
        <v>15</v>
      </c>
    </row>
    <row r="6162" spans="1:41" x14ac:dyDescent="0.3">
      <c r="A6162" t="str">
        <f>"Trad IRN"</f>
        <v>Trad IRN</v>
      </c>
      <c r="B6162" t="str">
        <f>"Bldg IRN"</f>
        <v>Bldg IRN</v>
      </c>
      <c r="C6162" t="s">
        <v>41</v>
      </c>
      <c r="D6162" t="s">
        <v>3</v>
      </c>
      <c r="E6162" t="s">
        <v>80</v>
      </c>
      <c r="F6162" t="s">
        <v>81</v>
      </c>
      <c r="G6162" t="s">
        <v>82</v>
      </c>
      <c r="H6162" t="s">
        <v>83</v>
      </c>
      <c r="I6162" t="str">
        <f>"Trad IRN"</f>
        <v>Trad IRN</v>
      </c>
      <c r="J6162" t="s">
        <v>43</v>
      </c>
      <c r="K6162" t="s">
        <v>44</v>
      </c>
      <c r="L6162" t="s">
        <v>45</v>
      </c>
      <c r="M6162" t="s">
        <v>46</v>
      </c>
      <c r="N6162" t="str">
        <f>"08/18/2022"</f>
        <v>08/18/2022</v>
      </c>
      <c r="O6162" t="str">
        <f t="shared" si="617"/>
        <v>12/31/2500</v>
      </c>
      <c r="P6162">
        <v>1</v>
      </c>
      <c r="Q6162">
        <v>1</v>
      </c>
      <c r="S6162">
        <v>0</v>
      </c>
      <c r="T6162">
        <v>1</v>
      </c>
      <c r="U6162">
        <v>0</v>
      </c>
      <c r="V6162" t="str">
        <f>"Trad IRN"</f>
        <v>Trad IRN</v>
      </c>
      <c r="W6162">
        <v>100</v>
      </c>
      <c r="X6162" t="s">
        <v>47</v>
      </c>
      <c r="Z6162" t="s">
        <v>47</v>
      </c>
      <c r="AB6162" t="str">
        <f>"07"</f>
        <v>07</v>
      </c>
      <c r="AC6162" t="s">
        <v>48</v>
      </c>
      <c r="AD6162" t="s">
        <v>49</v>
      </c>
      <c r="AE6162" t="s">
        <v>50</v>
      </c>
      <c r="AF6162">
        <v>0</v>
      </c>
      <c r="AG6162" t="s">
        <v>56</v>
      </c>
      <c r="AH6162" t="str">
        <f>"Trad IRN"</f>
        <v>Trad IRN</v>
      </c>
      <c r="AI6162" t="str">
        <f>"Bldg IRN"</f>
        <v>Bldg IRN</v>
      </c>
      <c r="AJ6162" t="s">
        <v>48</v>
      </c>
      <c r="AK6162" t="s">
        <v>48</v>
      </c>
      <c r="AL6162" t="s">
        <v>53</v>
      </c>
      <c r="AM6162">
        <v>1140.92</v>
      </c>
      <c r="AN6162">
        <v>1140.92</v>
      </c>
      <c r="AO6162">
        <v>15</v>
      </c>
    </row>
    <row r="6163" spans="1:41" x14ac:dyDescent="0.3">
      <c r="A6163" t="str">
        <f>"Trad IRN"</f>
        <v>Trad IRN</v>
      </c>
      <c r="B6163" t="str">
        <f>"Bldg IRN"</f>
        <v>Bldg IRN</v>
      </c>
      <c r="C6163" t="s">
        <v>41</v>
      </c>
      <c r="D6163" t="s">
        <v>3</v>
      </c>
      <c r="E6163" t="s">
        <v>80</v>
      </c>
      <c r="F6163" t="s">
        <v>81</v>
      </c>
      <c r="G6163" t="s">
        <v>82</v>
      </c>
      <c r="H6163" t="s">
        <v>83</v>
      </c>
      <c r="I6163" t="str">
        <f>"Trad IRN"</f>
        <v>Trad IRN</v>
      </c>
      <c r="J6163" t="s">
        <v>43</v>
      </c>
      <c r="K6163" t="s">
        <v>44</v>
      </c>
      <c r="L6163" t="s">
        <v>45</v>
      </c>
      <c r="M6163" t="s">
        <v>46</v>
      </c>
      <c r="N6163" t="str">
        <f>"08/18/2022"</f>
        <v>08/18/2022</v>
      </c>
      <c r="O6163" t="str">
        <f t="shared" si="617"/>
        <v>12/31/2500</v>
      </c>
      <c r="P6163">
        <v>1</v>
      </c>
      <c r="Q6163">
        <v>1</v>
      </c>
      <c r="S6163">
        <v>0</v>
      </c>
      <c r="T6163">
        <v>1</v>
      </c>
      <c r="U6163">
        <v>0</v>
      </c>
      <c r="V6163" t="str">
        <f>"Trad IRN"</f>
        <v>Trad IRN</v>
      </c>
      <c r="W6163">
        <v>100</v>
      </c>
      <c r="X6163" t="s">
        <v>47</v>
      </c>
      <c r="Z6163" t="s">
        <v>47</v>
      </c>
      <c r="AB6163" t="str">
        <f>"08"</f>
        <v>08</v>
      </c>
      <c r="AC6163" t="s">
        <v>48</v>
      </c>
      <c r="AD6163" t="s">
        <v>49</v>
      </c>
      <c r="AE6163" t="s">
        <v>50</v>
      </c>
      <c r="AF6163">
        <v>0</v>
      </c>
      <c r="AG6163" t="s">
        <v>56</v>
      </c>
      <c r="AH6163" t="str">
        <f>"Trad IRN"</f>
        <v>Trad IRN</v>
      </c>
      <c r="AI6163" t="str">
        <f>"Bldg IRN"</f>
        <v>Bldg IRN</v>
      </c>
      <c r="AJ6163" t="s">
        <v>48</v>
      </c>
      <c r="AK6163" t="s">
        <v>48</v>
      </c>
      <c r="AL6163" t="s">
        <v>53</v>
      </c>
      <c r="AM6163">
        <v>1140.92</v>
      </c>
      <c r="AN6163">
        <v>1140.92</v>
      </c>
      <c r="AO6163">
        <v>15</v>
      </c>
    </row>
    <row r="6164" spans="1:41" x14ac:dyDescent="0.3">
      <c r="A6164" t="str">
        <f>"Trad IRN"</f>
        <v>Trad IRN</v>
      </c>
      <c r="B6164" t="str">
        <f>"Bldg IRN"</f>
        <v>Bldg IRN</v>
      </c>
      <c r="C6164" t="s">
        <v>41</v>
      </c>
      <c r="D6164" t="s">
        <v>3</v>
      </c>
      <c r="E6164" t="s">
        <v>80</v>
      </c>
      <c r="F6164" t="s">
        <v>81</v>
      </c>
      <c r="G6164" t="s">
        <v>82</v>
      </c>
      <c r="H6164" t="s">
        <v>83</v>
      </c>
      <c r="I6164" t="str">
        <f>"Trad IRN"</f>
        <v>Trad IRN</v>
      </c>
      <c r="J6164" t="s">
        <v>43</v>
      </c>
      <c r="K6164" t="s">
        <v>44</v>
      </c>
      <c r="L6164" t="s">
        <v>45</v>
      </c>
      <c r="M6164" t="s">
        <v>46</v>
      </c>
      <c r="N6164" t="str">
        <f>"01/04/2023"</f>
        <v>01/04/2023</v>
      </c>
      <c r="O6164" t="str">
        <f t="shared" si="617"/>
        <v>12/31/2500</v>
      </c>
      <c r="P6164">
        <v>0.45100099999999999</v>
      </c>
      <c r="Q6164">
        <v>0.45100099999999999</v>
      </c>
      <c r="S6164">
        <v>0</v>
      </c>
      <c r="T6164">
        <v>0.45100099999999999</v>
      </c>
      <c r="U6164">
        <v>0</v>
      </c>
      <c r="V6164" t="str">
        <f>"Trad IRN"</f>
        <v>Trad IRN</v>
      </c>
      <c r="W6164">
        <v>85</v>
      </c>
      <c r="X6164" t="s">
        <v>47</v>
      </c>
      <c r="Z6164" t="s">
        <v>47</v>
      </c>
      <c r="AB6164" t="str">
        <f>"08"</f>
        <v>08</v>
      </c>
      <c r="AC6164" t="s">
        <v>48</v>
      </c>
      <c r="AD6164" t="s">
        <v>49</v>
      </c>
      <c r="AE6164" t="s">
        <v>50</v>
      </c>
      <c r="AF6164">
        <v>0</v>
      </c>
      <c r="AG6164" t="s">
        <v>56</v>
      </c>
      <c r="AH6164" t="str">
        <f>"Trad IRN"</f>
        <v>Trad IRN</v>
      </c>
      <c r="AI6164" t="str">
        <f>"Bldg IRN"</f>
        <v>Bldg IRN</v>
      </c>
      <c r="AJ6164" t="s">
        <v>48</v>
      </c>
      <c r="AK6164" t="s">
        <v>48</v>
      </c>
      <c r="AL6164" t="s">
        <v>53</v>
      </c>
      <c r="AM6164">
        <v>514.55999999999995</v>
      </c>
      <c r="AN6164">
        <v>1140.92</v>
      </c>
      <c r="AO6164">
        <v>15</v>
      </c>
    </row>
    <row r="6165" spans="1:41" x14ac:dyDescent="0.3">
      <c r="A6165" t="str">
        <f>"Trad IRN"</f>
        <v>Trad IRN</v>
      </c>
      <c r="B6165" t="str">
        <f>"Bldg IRN"</f>
        <v>Bldg IRN</v>
      </c>
      <c r="C6165" t="s">
        <v>41</v>
      </c>
      <c r="D6165" t="s">
        <v>3</v>
      </c>
      <c r="E6165" t="s">
        <v>80</v>
      </c>
      <c r="F6165" t="s">
        <v>81</v>
      </c>
      <c r="G6165" t="s">
        <v>82</v>
      </c>
      <c r="H6165" t="s">
        <v>83</v>
      </c>
      <c r="I6165" t="s">
        <v>8</v>
      </c>
      <c r="J6165" t="s">
        <v>43</v>
      </c>
      <c r="K6165" t="s">
        <v>44</v>
      </c>
      <c r="L6165" t="s">
        <v>45</v>
      </c>
      <c r="M6165" t="s">
        <v>46</v>
      </c>
      <c r="N6165" t="str">
        <f>"01/04/2023"</f>
        <v>01/04/2023</v>
      </c>
      <c r="O6165" t="str">
        <f t="shared" si="617"/>
        <v>12/31/2500</v>
      </c>
      <c r="P6165">
        <v>7.9585000000000003E-2</v>
      </c>
      <c r="Q6165">
        <v>7.9585000000000003E-2</v>
      </c>
      <c r="S6165">
        <v>0</v>
      </c>
      <c r="T6165">
        <v>5.1806999999999999E-2</v>
      </c>
      <c r="U6165">
        <v>2.7778000000000001E-2</v>
      </c>
      <c r="V6165" t="str">
        <f>"Trad IRN"</f>
        <v>Trad IRN</v>
      </c>
      <c r="W6165">
        <v>15</v>
      </c>
      <c r="X6165" t="s">
        <v>47</v>
      </c>
      <c r="Z6165" t="s">
        <v>47</v>
      </c>
      <c r="AB6165" t="str">
        <f>"08"</f>
        <v>08</v>
      </c>
      <c r="AC6165" t="s">
        <v>48</v>
      </c>
      <c r="AD6165" t="s">
        <v>49</v>
      </c>
      <c r="AE6165" t="s">
        <v>50</v>
      </c>
      <c r="AF6165">
        <v>0</v>
      </c>
      <c r="AG6165" t="s">
        <v>51</v>
      </c>
      <c r="AH6165" t="str">
        <f>"Trad IRN"</f>
        <v>Trad IRN</v>
      </c>
      <c r="AI6165" t="str">
        <f>"Bldg IRN"</f>
        <v>Bldg IRN</v>
      </c>
      <c r="AJ6165" t="s">
        <v>48</v>
      </c>
      <c r="AK6165" t="s">
        <v>48</v>
      </c>
      <c r="AL6165" t="s">
        <v>53</v>
      </c>
      <c r="AM6165">
        <v>90.11</v>
      </c>
      <c r="AN6165">
        <v>1132.3</v>
      </c>
      <c r="AO6165">
        <v>15</v>
      </c>
    </row>
    <row r="6166" spans="1:41" x14ac:dyDescent="0.3">
      <c r="A6166" t="str">
        <f>"Trad IRN"</f>
        <v>Trad IRN</v>
      </c>
      <c r="B6166" t="str">
        <f>"Bldg IRN"</f>
        <v>Bldg IRN</v>
      </c>
      <c r="C6166" t="s">
        <v>41</v>
      </c>
      <c r="D6166" t="s">
        <v>3</v>
      </c>
      <c r="E6166" t="s">
        <v>80</v>
      </c>
      <c r="F6166" t="s">
        <v>81</v>
      </c>
      <c r="G6166" t="s">
        <v>82</v>
      </c>
      <c r="H6166" t="s">
        <v>83</v>
      </c>
      <c r="I6166" t="str">
        <f>"Trad IRN"</f>
        <v>Trad IRN</v>
      </c>
      <c r="J6166" t="s">
        <v>43</v>
      </c>
      <c r="K6166" t="s">
        <v>44</v>
      </c>
      <c r="L6166" t="s">
        <v>45</v>
      </c>
      <c r="M6166" t="s">
        <v>46</v>
      </c>
      <c r="N6166" t="str">
        <f>"08/18/2022"</f>
        <v>08/18/2022</v>
      </c>
      <c r="O6166" t="str">
        <f>"01/03/2023"</f>
        <v>01/03/2023</v>
      </c>
      <c r="P6166">
        <v>0.46941100000000002</v>
      </c>
      <c r="Q6166">
        <v>0.46941100000000002</v>
      </c>
      <c r="S6166">
        <v>0</v>
      </c>
      <c r="T6166">
        <v>0.46941100000000002</v>
      </c>
      <c r="U6166">
        <v>0</v>
      </c>
      <c r="V6166" t="str">
        <f>"Trad IRN"</f>
        <v>Trad IRN</v>
      </c>
      <c r="W6166">
        <v>100</v>
      </c>
      <c r="X6166" t="s">
        <v>47</v>
      </c>
      <c r="Z6166" t="s">
        <v>47</v>
      </c>
      <c r="AB6166" t="str">
        <f>"08"</f>
        <v>08</v>
      </c>
      <c r="AC6166" t="s">
        <v>48</v>
      </c>
      <c r="AD6166" t="s">
        <v>49</v>
      </c>
      <c r="AE6166" t="s">
        <v>50</v>
      </c>
      <c r="AF6166">
        <v>0</v>
      </c>
      <c r="AG6166" t="s">
        <v>56</v>
      </c>
      <c r="AH6166" t="str">
        <f>"Trad IRN"</f>
        <v>Trad IRN</v>
      </c>
      <c r="AI6166" t="str">
        <f>"Bldg IRN"</f>
        <v>Bldg IRN</v>
      </c>
      <c r="AJ6166" t="s">
        <v>48</v>
      </c>
      <c r="AK6166" t="s">
        <v>48</v>
      </c>
      <c r="AL6166" t="s">
        <v>53</v>
      </c>
      <c r="AM6166">
        <v>535.55999999999995</v>
      </c>
      <c r="AN6166">
        <v>1140.92</v>
      </c>
      <c r="AO6166">
        <v>15</v>
      </c>
    </row>
    <row r="6167" spans="1:41" x14ac:dyDescent="0.3">
      <c r="A6167" t="str">
        <f>"Trad IRN"</f>
        <v>Trad IRN</v>
      </c>
      <c r="B6167" t="str">
        <f>"Bldg IRN"</f>
        <v>Bldg IRN</v>
      </c>
      <c r="C6167" t="s">
        <v>41</v>
      </c>
      <c r="D6167" t="s">
        <v>3</v>
      </c>
      <c r="E6167" t="s">
        <v>80</v>
      </c>
      <c r="F6167" t="s">
        <v>81</v>
      </c>
      <c r="G6167" t="s">
        <v>82</v>
      </c>
      <c r="H6167" t="s">
        <v>83</v>
      </c>
      <c r="I6167" t="str">
        <f>"Trad IRN"</f>
        <v>Trad IRN</v>
      </c>
      <c r="J6167" t="s">
        <v>43</v>
      </c>
      <c r="K6167" t="s">
        <v>44</v>
      </c>
      <c r="L6167" t="s">
        <v>45</v>
      </c>
      <c r="M6167" t="s">
        <v>46</v>
      </c>
      <c r="N6167" t="str">
        <f>"08/22/2022"</f>
        <v>08/22/2022</v>
      </c>
      <c r="O6167" t="str">
        <f t="shared" ref="O6167:O6176" si="618">"12/31/2500"</f>
        <v>12/31/2500</v>
      </c>
      <c r="P6167">
        <v>0.98846500000000004</v>
      </c>
      <c r="Q6167">
        <v>0.98846500000000004</v>
      </c>
      <c r="S6167">
        <v>0</v>
      </c>
      <c r="T6167">
        <v>0.98846500000000004</v>
      </c>
      <c r="U6167">
        <v>0</v>
      </c>
      <c r="V6167" t="str">
        <f>"Trad IRN"</f>
        <v>Trad IRN</v>
      </c>
      <c r="W6167">
        <v>100</v>
      </c>
      <c r="X6167" t="s">
        <v>47</v>
      </c>
      <c r="Z6167" t="s">
        <v>47</v>
      </c>
      <c r="AB6167" t="str">
        <f>"08"</f>
        <v>08</v>
      </c>
      <c r="AC6167" t="s">
        <v>48</v>
      </c>
      <c r="AD6167" t="s">
        <v>49</v>
      </c>
      <c r="AE6167" t="s">
        <v>55</v>
      </c>
      <c r="AF6167">
        <v>0</v>
      </c>
      <c r="AG6167" t="s">
        <v>56</v>
      </c>
      <c r="AH6167" t="str">
        <f>"Trad IRN"</f>
        <v>Trad IRN</v>
      </c>
      <c r="AI6167" t="str">
        <f>"Bldg IRN"</f>
        <v>Bldg IRN</v>
      </c>
      <c r="AJ6167" t="s">
        <v>48</v>
      </c>
      <c r="AK6167" t="s">
        <v>48</v>
      </c>
      <c r="AL6167" t="s">
        <v>53</v>
      </c>
      <c r="AM6167">
        <v>1127.76</v>
      </c>
      <c r="AN6167">
        <v>1140.92</v>
      </c>
      <c r="AO6167">
        <v>15</v>
      </c>
    </row>
    <row r="6168" spans="1:41" x14ac:dyDescent="0.3">
      <c r="A6168" t="str">
        <f>"Trad IRN"</f>
        <v>Trad IRN</v>
      </c>
      <c r="B6168" t="str">
        <f>"Bldg IRN"</f>
        <v>Bldg IRN</v>
      </c>
      <c r="C6168" t="s">
        <v>41</v>
      </c>
      <c r="D6168" t="s">
        <v>3</v>
      </c>
      <c r="E6168" t="s">
        <v>80</v>
      </c>
      <c r="F6168" t="s">
        <v>81</v>
      </c>
      <c r="G6168" t="s">
        <v>82</v>
      </c>
      <c r="H6168" t="s">
        <v>83</v>
      </c>
      <c r="I6168" t="str">
        <f>"Trad IRN"</f>
        <v>Trad IRN</v>
      </c>
      <c r="J6168" t="s">
        <v>43</v>
      </c>
      <c r="K6168" t="s">
        <v>44</v>
      </c>
      <c r="L6168" t="s">
        <v>45</v>
      </c>
      <c r="M6168" t="s">
        <v>46</v>
      </c>
      <c r="N6168" t="str">
        <f t="shared" ref="N6168:N6176" si="619">"08/18/2022"</f>
        <v>08/18/2022</v>
      </c>
      <c r="O6168" t="str">
        <f t="shared" si="618"/>
        <v>12/31/2500</v>
      </c>
      <c r="P6168">
        <v>1</v>
      </c>
      <c r="Q6168">
        <v>1</v>
      </c>
      <c r="S6168">
        <v>0</v>
      </c>
      <c r="T6168">
        <v>1</v>
      </c>
      <c r="U6168">
        <v>0</v>
      </c>
      <c r="V6168" t="str">
        <f>"Trad IRN"</f>
        <v>Trad IRN</v>
      </c>
      <c r="W6168">
        <v>100</v>
      </c>
      <c r="X6168" t="s">
        <v>47</v>
      </c>
      <c r="Z6168" t="s">
        <v>47</v>
      </c>
      <c r="AB6168" t="str">
        <f>"07"</f>
        <v>07</v>
      </c>
      <c r="AC6168" t="s">
        <v>48</v>
      </c>
      <c r="AD6168" t="s">
        <v>49</v>
      </c>
      <c r="AE6168" t="s">
        <v>50</v>
      </c>
      <c r="AF6168">
        <v>0</v>
      </c>
      <c r="AG6168" t="s">
        <v>56</v>
      </c>
      <c r="AH6168" t="str">
        <f>"Trad IRN"</f>
        <v>Trad IRN</v>
      </c>
      <c r="AI6168" t="str">
        <f>"Bldg IRN"</f>
        <v>Bldg IRN</v>
      </c>
      <c r="AJ6168" t="s">
        <v>48</v>
      </c>
      <c r="AK6168" t="s">
        <v>48</v>
      </c>
      <c r="AL6168" t="s">
        <v>53</v>
      </c>
      <c r="AM6168">
        <v>1140.92</v>
      </c>
      <c r="AN6168">
        <v>1140.92</v>
      </c>
      <c r="AO6168">
        <v>15</v>
      </c>
    </row>
    <row r="6169" spans="1:41" x14ac:dyDescent="0.3">
      <c r="A6169" t="str">
        <f>"Trad IRN"</f>
        <v>Trad IRN</v>
      </c>
      <c r="B6169" t="str">
        <f>"Bldg IRN"</f>
        <v>Bldg IRN</v>
      </c>
      <c r="C6169" t="s">
        <v>41</v>
      </c>
      <c r="D6169" t="s">
        <v>3</v>
      </c>
      <c r="E6169" t="s">
        <v>80</v>
      </c>
      <c r="F6169" t="s">
        <v>81</v>
      </c>
      <c r="G6169" t="s">
        <v>82</v>
      </c>
      <c r="H6169" t="s">
        <v>83</v>
      </c>
      <c r="I6169" t="str">
        <f>"Trad IRN"</f>
        <v>Trad IRN</v>
      </c>
      <c r="J6169" t="s">
        <v>43</v>
      </c>
      <c r="K6169" t="s">
        <v>44</v>
      </c>
      <c r="L6169" t="s">
        <v>45</v>
      </c>
      <c r="M6169" t="s">
        <v>46</v>
      </c>
      <c r="N6169" t="str">
        <f t="shared" si="619"/>
        <v>08/18/2022</v>
      </c>
      <c r="O6169" t="str">
        <f t="shared" si="618"/>
        <v>12/31/2500</v>
      </c>
      <c r="P6169">
        <v>1</v>
      </c>
      <c r="Q6169">
        <v>1</v>
      </c>
      <c r="S6169">
        <v>0</v>
      </c>
      <c r="T6169">
        <v>1</v>
      </c>
      <c r="U6169">
        <v>0</v>
      </c>
      <c r="V6169" t="str">
        <f>"Trad IRN"</f>
        <v>Trad IRN</v>
      </c>
      <c r="W6169">
        <v>100</v>
      </c>
      <c r="X6169" t="s">
        <v>47</v>
      </c>
      <c r="Z6169" t="s">
        <v>47</v>
      </c>
      <c r="AB6169" t="str">
        <f>"08"</f>
        <v>08</v>
      </c>
      <c r="AC6169" t="s">
        <v>48</v>
      </c>
      <c r="AD6169" t="s">
        <v>49</v>
      </c>
      <c r="AE6169" t="s">
        <v>55</v>
      </c>
      <c r="AF6169">
        <v>0</v>
      </c>
      <c r="AG6169" t="s">
        <v>56</v>
      </c>
      <c r="AH6169" t="str">
        <f>"Trad IRN"</f>
        <v>Trad IRN</v>
      </c>
      <c r="AI6169" t="str">
        <f>"Bldg IRN"</f>
        <v>Bldg IRN</v>
      </c>
      <c r="AJ6169" t="s">
        <v>48</v>
      </c>
      <c r="AK6169" t="s">
        <v>48</v>
      </c>
      <c r="AL6169" t="s">
        <v>53</v>
      </c>
      <c r="AM6169">
        <v>1140.92</v>
      </c>
      <c r="AN6169">
        <v>1140.92</v>
      </c>
      <c r="AO6169">
        <v>15</v>
      </c>
    </row>
    <row r="6170" spans="1:41" x14ac:dyDescent="0.3">
      <c r="A6170" t="str">
        <f>"Trad IRN"</f>
        <v>Trad IRN</v>
      </c>
      <c r="B6170" t="str">
        <f>"Bldg IRN"</f>
        <v>Bldg IRN</v>
      </c>
      <c r="C6170" t="s">
        <v>41</v>
      </c>
      <c r="D6170" t="s">
        <v>3</v>
      </c>
      <c r="E6170" t="s">
        <v>80</v>
      </c>
      <c r="F6170" t="s">
        <v>81</v>
      </c>
      <c r="G6170" t="s">
        <v>82</v>
      </c>
      <c r="H6170" t="s">
        <v>83</v>
      </c>
      <c r="I6170" t="str">
        <f>"Trad IRN"</f>
        <v>Trad IRN</v>
      </c>
      <c r="J6170" t="s">
        <v>43</v>
      </c>
      <c r="K6170" t="s">
        <v>44</v>
      </c>
      <c r="L6170" t="s">
        <v>45</v>
      </c>
      <c r="M6170" t="s">
        <v>46</v>
      </c>
      <c r="N6170" t="str">
        <f t="shared" si="619"/>
        <v>08/18/2022</v>
      </c>
      <c r="O6170" t="str">
        <f t="shared" si="618"/>
        <v>12/31/2500</v>
      </c>
      <c r="P6170">
        <v>1</v>
      </c>
      <c r="Q6170">
        <v>1</v>
      </c>
      <c r="S6170">
        <v>0</v>
      </c>
      <c r="T6170">
        <v>1</v>
      </c>
      <c r="U6170">
        <v>0</v>
      </c>
      <c r="V6170" t="str">
        <f>"Trad IRN"</f>
        <v>Trad IRN</v>
      </c>
      <c r="W6170">
        <v>100</v>
      </c>
      <c r="X6170" t="s">
        <v>47</v>
      </c>
      <c r="Z6170" t="s">
        <v>47</v>
      </c>
      <c r="AB6170" t="str">
        <f>"06"</f>
        <v>06</v>
      </c>
      <c r="AC6170" t="s">
        <v>48</v>
      </c>
      <c r="AD6170" t="s">
        <v>49</v>
      </c>
      <c r="AE6170" t="s">
        <v>50</v>
      </c>
      <c r="AF6170">
        <v>0</v>
      </c>
      <c r="AG6170" t="s">
        <v>56</v>
      </c>
      <c r="AH6170" t="str">
        <f>"Trad IRN"</f>
        <v>Trad IRN</v>
      </c>
      <c r="AI6170" t="str">
        <f>"Bldg IRN"</f>
        <v>Bldg IRN</v>
      </c>
      <c r="AJ6170" t="s">
        <v>48</v>
      </c>
      <c r="AK6170" t="s">
        <v>48</v>
      </c>
      <c r="AL6170" t="s">
        <v>53</v>
      </c>
      <c r="AM6170">
        <v>1140.92</v>
      </c>
      <c r="AN6170">
        <v>1140.92</v>
      </c>
      <c r="AO6170">
        <v>15</v>
      </c>
    </row>
    <row r="6171" spans="1:41" x14ac:dyDescent="0.3">
      <c r="A6171" t="str">
        <f>"Trad IRN"</f>
        <v>Trad IRN</v>
      </c>
      <c r="B6171" t="str">
        <f>"Bldg IRN"</f>
        <v>Bldg IRN</v>
      </c>
      <c r="C6171" t="s">
        <v>41</v>
      </c>
      <c r="D6171" t="s">
        <v>3</v>
      </c>
      <c r="E6171" t="s">
        <v>80</v>
      </c>
      <c r="F6171" t="s">
        <v>81</v>
      </c>
      <c r="G6171" t="s">
        <v>82</v>
      </c>
      <c r="H6171" t="s">
        <v>83</v>
      </c>
      <c r="I6171" t="str">
        <f>"Trad IRN"</f>
        <v>Trad IRN</v>
      </c>
      <c r="J6171" t="s">
        <v>43</v>
      </c>
      <c r="K6171" t="s">
        <v>44</v>
      </c>
      <c r="L6171" t="s">
        <v>45</v>
      </c>
      <c r="M6171" t="s">
        <v>46</v>
      </c>
      <c r="N6171" t="str">
        <f t="shared" si="619"/>
        <v>08/18/2022</v>
      </c>
      <c r="O6171" t="str">
        <f t="shared" si="618"/>
        <v>12/31/2500</v>
      </c>
      <c r="P6171">
        <v>1</v>
      </c>
      <c r="Q6171">
        <v>1</v>
      </c>
      <c r="S6171">
        <v>0</v>
      </c>
      <c r="T6171">
        <v>1</v>
      </c>
      <c r="U6171">
        <v>0</v>
      </c>
      <c r="V6171" t="str">
        <f>"Trad IRN"</f>
        <v>Trad IRN</v>
      </c>
      <c r="W6171">
        <v>100</v>
      </c>
      <c r="X6171" t="s">
        <v>47</v>
      </c>
      <c r="Z6171" t="s">
        <v>47</v>
      </c>
      <c r="AB6171" t="str">
        <f>"08"</f>
        <v>08</v>
      </c>
      <c r="AC6171" t="s">
        <v>48</v>
      </c>
      <c r="AD6171" t="s">
        <v>49</v>
      </c>
      <c r="AE6171" t="s">
        <v>55</v>
      </c>
      <c r="AF6171">
        <v>0</v>
      </c>
      <c r="AG6171" t="s">
        <v>56</v>
      </c>
      <c r="AH6171" t="str">
        <f>"Trad IRN"</f>
        <v>Trad IRN</v>
      </c>
      <c r="AI6171" t="str">
        <f>"Bldg IRN"</f>
        <v>Bldg IRN</v>
      </c>
      <c r="AJ6171" t="s">
        <v>48</v>
      </c>
      <c r="AK6171" t="s">
        <v>48</v>
      </c>
      <c r="AL6171" t="s">
        <v>53</v>
      </c>
      <c r="AM6171">
        <v>1140.92</v>
      </c>
      <c r="AN6171">
        <v>1140.92</v>
      </c>
      <c r="AO6171">
        <v>15</v>
      </c>
    </row>
    <row r="6172" spans="1:41" x14ac:dyDescent="0.3">
      <c r="A6172" t="str">
        <f>"Trad IRN"</f>
        <v>Trad IRN</v>
      </c>
      <c r="B6172" t="str">
        <f>"Bldg IRN"</f>
        <v>Bldg IRN</v>
      </c>
      <c r="C6172" t="s">
        <v>41</v>
      </c>
      <c r="D6172" t="s">
        <v>3</v>
      </c>
      <c r="E6172" t="s">
        <v>80</v>
      </c>
      <c r="F6172" t="s">
        <v>81</v>
      </c>
      <c r="G6172" t="s">
        <v>82</v>
      </c>
      <c r="H6172" t="s">
        <v>83</v>
      </c>
      <c r="I6172" t="str">
        <f>"Trad IRN"</f>
        <v>Trad IRN</v>
      </c>
      <c r="J6172" t="s">
        <v>43</v>
      </c>
      <c r="K6172" t="s">
        <v>44</v>
      </c>
      <c r="L6172" t="s">
        <v>45</v>
      </c>
      <c r="M6172" t="s">
        <v>46</v>
      </c>
      <c r="N6172" t="str">
        <f t="shared" si="619"/>
        <v>08/18/2022</v>
      </c>
      <c r="O6172" t="str">
        <f t="shared" si="618"/>
        <v>12/31/2500</v>
      </c>
      <c r="P6172">
        <v>1</v>
      </c>
      <c r="Q6172">
        <v>1</v>
      </c>
      <c r="R6172">
        <v>1</v>
      </c>
      <c r="S6172">
        <v>0</v>
      </c>
      <c r="T6172">
        <v>1</v>
      </c>
      <c r="U6172">
        <v>0</v>
      </c>
      <c r="V6172" t="str">
        <f>"Trad IRN"</f>
        <v>Trad IRN</v>
      </c>
      <c r="W6172">
        <v>100</v>
      </c>
      <c r="X6172" t="s">
        <v>47</v>
      </c>
      <c r="Z6172" t="s">
        <v>47</v>
      </c>
      <c r="AB6172" t="str">
        <f>"06"</f>
        <v>06</v>
      </c>
      <c r="AC6172" t="str">
        <f>"10"</f>
        <v>10</v>
      </c>
      <c r="AD6172" t="str">
        <f>"2"</f>
        <v>2</v>
      </c>
      <c r="AE6172" t="s">
        <v>55</v>
      </c>
      <c r="AF6172">
        <v>0</v>
      </c>
      <c r="AG6172" t="s">
        <v>56</v>
      </c>
      <c r="AH6172" t="str">
        <f>"Trad IRN"</f>
        <v>Trad IRN</v>
      </c>
      <c r="AI6172" t="str">
        <f>"Bldg IRN"</f>
        <v>Bldg IRN</v>
      </c>
      <c r="AJ6172" t="s">
        <v>48</v>
      </c>
      <c r="AK6172" t="s">
        <v>48</v>
      </c>
      <c r="AL6172" t="s">
        <v>53</v>
      </c>
      <c r="AM6172">
        <v>1140.92</v>
      </c>
      <c r="AN6172">
        <v>1140.92</v>
      </c>
      <c r="AO6172">
        <v>15</v>
      </c>
    </row>
    <row r="6173" spans="1:41" x14ac:dyDescent="0.3">
      <c r="A6173" t="str">
        <f>"Trad IRN"</f>
        <v>Trad IRN</v>
      </c>
      <c r="B6173" t="str">
        <f>"Bldg IRN"</f>
        <v>Bldg IRN</v>
      </c>
      <c r="C6173" t="s">
        <v>41</v>
      </c>
      <c r="D6173" t="s">
        <v>3</v>
      </c>
      <c r="E6173" t="s">
        <v>80</v>
      </c>
      <c r="F6173" t="s">
        <v>81</v>
      </c>
      <c r="G6173" t="s">
        <v>82</v>
      </c>
      <c r="H6173" t="s">
        <v>83</v>
      </c>
      <c r="I6173" t="str">
        <f>"Trad IRN"</f>
        <v>Trad IRN</v>
      </c>
      <c r="J6173" t="s">
        <v>43</v>
      </c>
      <c r="K6173" t="s">
        <v>44</v>
      </c>
      <c r="L6173" t="s">
        <v>45</v>
      </c>
      <c r="M6173" t="s">
        <v>46</v>
      </c>
      <c r="N6173" t="str">
        <f t="shared" si="619"/>
        <v>08/18/2022</v>
      </c>
      <c r="O6173" t="str">
        <f t="shared" si="618"/>
        <v>12/31/2500</v>
      </c>
      <c r="P6173">
        <v>1</v>
      </c>
      <c r="Q6173">
        <v>1</v>
      </c>
      <c r="S6173">
        <v>1</v>
      </c>
      <c r="T6173">
        <v>1</v>
      </c>
      <c r="U6173">
        <v>0</v>
      </c>
      <c r="V6173" t="str">
        <f>"Trad IRN"</f>
        <v>Trad IRN</v>
      </c>
      <c r="W6173">
        <v>100</v>
      </c>
      <c r="X6173" t="s">
        <v>47</v>
      </c>
      <c r="Z6173" t="s">
        <v>47</v>
      </c>
      <c r="AB6173" t="str">
        <f>"08"</f>
        <v>08</v>
      </c>
      <c r="AC6173" t="s">
        <v>48</v>
      </c>
      <c r="AD6173" t="s">
        <v>49</v>
      </c>
      <c r="AE6173" t="s">
        <v>50</v>
      </c>
      <c r="AF6173">
        <v>0</v>
      </c>
      <c r="AG6173" t="s">
        <v>56</v>
      </c>
      <c r="AH6173" t="str">
        <f>"Trad IRN"</f>
        <v>Trad IRN</v>
      </c>
      <c r="AI6173" t="str">
        <f>"Bldg IRN"</f>
        <v>Bldg IRN</v>
      </c>
      <c r="AJ6173" t="s">
        <v>48</v>
      </c>
      <c r="AK6173" t="s">
        <v>48</v>
      </c>
      <c r="AL6173" t="s">
        <v>53</v>
      </c>
      <c r="AM6173">
        <v>1140.92</v>
      </c>
      <c r="AN6173">
        <v>1140.92</v>
      </c>
      <c r="AO6173">
        <v>15</v>
      </c>
    </row>
    <row r="6174" spans="1:41" x14ac:dyDescent="0.3">
      <c r="A6174" t="str">
        <f>"Trad IRN"</f>
        <v>Trad IRN</v>
      </c>
      <c r="B6174" t="str">
        <f>"Bldg IRN"</f>
        <v>Bldg IRN</v>
      </c>
      <c r="C6174" t="s">
        <v>41</v>
      </c>
      <c r="D6174" t="s">
        <v>3</v>
      </c>
      <c r="E6174" t="s">
        <v>80</v>
      </c>
      <c r="F6174" t="s">
        <v>81</v>
      </c>
      <c r="G6174" t="s">
        <v>82</v>
      </c>
      <c r="H6174" t="s">
        <v>83</v>
      </c>
      <c r="I6174" t="str">
        <f>"Trad IRN"</f>
        <v>Trad IRN</v>
      </c>
      <c r="J6174" t="s">
        <v>43</v>
      </c>
      <c r="K6174" t="s">
        <v>44</v>
      </c>
      <c r="L6174" t="s">
        <v>45</v>
      </c>
      <c r="M6174" t="s">
        <v>46</v>
      </c>
      <c r="N6174" t="str">
        <f t="shared" si="619"/>
        <v>08/18/2022</v>
      </c>
      <c r="O6174" t="str">
        <f t="shared" si="618"/>
        <v>12/31/2500</v>
      </c>
      <c r="P6174">
        <v>1</v>
      </c>
      <c r="Q6174">
        <v>1</v>
      </c>
      <c r="S6174">
        <v>1</v>
      </c>
      <c r="T6174">
        <v>1</v>
      </c>
      <c r="U6174">
        <v>0</v>
      </c>
      <c r="V6174" t="str">
        <f>"Trad IRN"</f>
        <v>Trad IRN</v>
      </c>
      <c r="W6174">
        <v>100</v>
      </c>
      <c r="X6174" t="s">
        <v>47</v>
      </c>
      <c r="Z6174" t="s">
        <v>47</v>
      </c>
      <c r="AB6174" t="str">
        <f>"08"</f>
        <v>08</v>
      </c>
      <c r="AC6174" t="s">
        <v>48</v>
      </c>
      <c r="AD6174" t="s">
        <v>49</v>
      </c>
      <c r="AE6174" t="s">
        <v>50</v>
      </c>
      <c r="AF6174">
        <v>0</v>
      </c>
      <c r="AG6174" t="s">
        <v>56</v>
      </c>
      <c r="AH6174" t="str">
        <f>"Trad IRN"</f>
        <v>Trad IRN</v>
      </c>
      <c r="AI6174" t="str">
        <f>"Bldg IRN"</f>
        <v>Bldg IRN</v>
      </c>
      <c r="AJ6174" t="s">
        <v>48</v>
      </c>
      <c r="AK6174" t="s">
        <v>48</v>
      </c>
      <c r="AL6174" t="s">
        <v>53</v>
      </c>
      <c r="AM6174">
        <v>1140.92</v>
      </c>
      <c r="AN6174">
        <v>1140.92</v>
      </c>
      <c r="AO6174">
        <v>15</v>
      </c>
    </row>
    <row r="6175" spans="1:41" x14ac:dyDescent="0.3">
      <c r="A6175" t="str">
        <f>"Trad IRN"</f>
        <v>Trad IRN</v>
      </c>
      <c r="B6175" t="str">
        <f>"Bldg IRN"</f>
        <v>Bldg IRN</v>
      </c>
      <c r="C6175" t="s">
        <v>41</v>
      </c>
      <c r="D6175" t="s">
        <v>3</v>
      </c>
      <c r="E6175" t="s">
        <v>80</v>
      </c>
      <c r="F6175" t="s">
        <v>81</v>
      </c>
      <c r="G6175" t="s">
        <v>82</v>
      </c>
      <c r="H6175" t="s">
        <v>83</v>
      </c>
      <c r="I6175" t="str">
        <f>"Trad IRN"</f>
        <v>Trad IRN</v>
      </c>
      <c r="J6175" t="s">
        <v>43</v>
      </c>
      <c r="K6175" t="s">
        <v>44</v>
      </c>
      <c r="L6175" t="s">
        <v>45</v>
      </c>
      <c r="M6175" t="s">
        <v>46</v>
      </c>
      <c r="N6175" t="str">
        <f t="shared" si="619"/>
        <v>08/18/2022</v>
      </c>
      <c r="O6175" t="str">
        <f t="shared" si="618"/>
        <v>12/31/2500</v>
      </c>
      <c r="P6175">
        <v>1</v>
      </c>
      <c r="Q6175">
        <v>1</v>
      </c>
      <c r="R6175">
        <v>1</v>
      </c>
      <c r="S6175">
        <v>0</v>
      </c>
      <c r="T6175">
        <v>1</v>
      </c>
      <c r="U6175">
        <v>0</v>
      </c>
      <c r="V6175" t="str">
        <f>"Trad IRN"</f>
        <v>Trad IRN</v>
      </c>
      <c r="W6175">
        <v>100</v>
      </c>
      <c r="X6175" t="s">
        <v>47</v>
      </c>
      <c r="Z6175" t="s">
        <v>47</v>
      </c>
      <c r="AB6175" t="str">
        <f>"07"</f>
        <v>07</v>
      </c>
      <c r="AC6175" t="str">
        <f>"10"</f>
        <v>10</v>
      </c>
      <c r="AD6175" t="str">
        <f>"2"</f>
        <v>2</v>
      </c>
      <c r="AE6175" t="s">
        <v>55</v>
      </c>
      <c r="AF6175">
        <v>0</v>
      </c>
      <c r="AG6175" t="s">
        <v>56</v>
      </c>
      <c r="AH6175" t="str">
        <f>"Trad IRN"</f>
        <v>Trad IRN</v>
      </c>
      <c r="AI6175" t="str">
        <f>"Bldg IRN"</f>
        <v>Bldg IRN</v>
      </c>
      <c r="AJ6175" t="s">
        <v>48</v>
      </c>
      <c r="AK6175" t="s">
        <v>48</v>
      </c>
      <c r="AL6175" t="s">
        <v>53</v>
      </c>
      <c r="AM6175">
        <v>1140.92</v>
      </c>
      <c r="AN6175">
        <v>1140.92</v>
      </c>
      <c r="AO6175">
        <v>15</v>
      </c>
    </row>
    <row r="6176" spans="1:41" x14ac:dyDescent="0.3">
      <c r="A6176" t="str">
        <f>"Trad IRN"</f>
        <v>Trad IRN</v>
      </c>
      <c r="B6176" t="str">
        <f>"Bldg IRN"</f>
        <v>Bldg IRN</v>
      </c>
      <c r="C6176" t="s">
        <v>41</v>
      </c>
      <c r="D6176" t="s">
        <v>3</v>
      </c>
      <c r="E6176" t="s">
        <v>80</v>
      </c>
      <c r="F6176" t="s">
        <v>81</v>
      </c>
      <c r="G6176" t="s">
        <v>82</v>
      </c>
      <c r="H6176" t="s">
        <v>83</v>
      </c>
      <c r="I6176" t="str">
        <f>"Trad IRN"</f>
        <v>Trad IRN</v>
      </c>
      <c r="J6176" t="s">
        <v>43</v>
      </c>
      <c r="K6176" t="s">
        <v>44</v>
      </c>
      <c r="L6176" t="s">
        <v>45</v>
      </c>
      <c r="M6176" t="s">
        <v>46</v>
      </c>
      <c r="N6176" t="str">
        <f t="shared" si="619"/>
        <v>08/18/2022</v>
      </c>
      <c r="O6176" t="str">
        <f t="shared" si="618"/>
        <v>12/31/2500</v>
      </c>
      <c r="P6176">
        <v>1</v>
      </c>
      <c r="Q6176">
        <v>1</v>
      </c>
      <c r="S6176">
        <v>0</v>
      </c>
      <c r="T6176">
        <v>1</v>
      </c>
      <c r="U6176">
        <v>0</v>
      </c>
      <c r="V6176" t="str">
        <f>"Trad IRN"</f>
        <v>Trad IRN</v>
      </c>
      <c r="W6176">
        <v>100</v>
      </c>
      <c r="X6176" t="s">
        <v>47</v>
      </c>
      <c r="Z6176" t="s">
        <v>47</v>
      </c>
      <c r="AB6176" t="str">
        <f>"07"</f>
        <v>07</v>
      </c>
      <c r="AC6176" t="s">
        <v>48</v>
      </c>
      <c r="AD6176" t="s">
        <v>49</v>
      </c>
      <c r="AE6176" t="s">
        <v>55</v>
      </c>
      <c r="AF6176">
        <v>0</v>
      </c>
      <c r="AG6176" t="s">
        <v>56</v>
      </c>
      <c r="AH6176" t="str">
        <f>"Trad IRN"</f>
        <v>Trad IRN</v>
      </c>
      <c r="AI6176" t="str">
        <f>"Bldg IRN"</f>
        <v>Bldg IRN</v>
      </c>
      <c r="AJ6176" t="s">
        <v>48</v>
      </c>
      <c r="AK6176" t="s">
        <v>48</v>
      </c>
      <c r="AL6176" t="s">
        <v>53</v>
      </c>
      <c r="AM6176">
        <v>1140.92</v>
      </c>
      <c r="AN6176">
        <v>1140.92</v>
      </c>
      <c r="AO6176">
        <v>15</v>
      </c>
    </row>
    <row r="6177" spans="1:41" x14ac:dyDescent="0.3">
      <c r="A6177" t="str">
        <f>"Trad IRN"</f>
        <v>Trad IRN</v>
      </c>
      <c r="B6177" t="str">
        <f>"Bldg IRN"</f>
        <v>Bldg IRN</v>
      </c>
      <c r="C6177" t="s">
        <v>41</v>
      </c>
      <c r="D6177" t="s">
        <v>3</v>
      </c>
      <c r="E6177" t="s">
        <v>80</v>
      </c>
      <c r="F6177" t="s">
        <v>81</v>
      </c>
      <c r="G6177" t="s">
        <v>82</v>
      </c>
      <c r="H6177" t="s">
        <v>83</v>
      </c>
      <c r="I6177" t="s">
        <v>8</v>
      </c>
      <c r="J6177" t="s">
        <v>43</v>
      </c>
      <c r="K6177" t="s">
        <v>44</v>
      </c>
      <c r="L6177" t="s">
        <v>45</v>
      </c>
      <c r="M6177" t="s">
        <v>46</v>
      </c>
      <c r="N6177" t="str">
        <f>"10/17/2022"</f>
        <v>10/17/2022</v>
      </c>
      <c r="O6177" t="str">
        <f>"12/20/2022"</f>
        <v>12/20/2022</v>
      </c>
      <c r="P6177">
        <v>3.7543E-2</v>
      </c>
      <c r="Q6177">
        <v>3.7543E-2</v>
      </c>
      <c r="S6177">
        <v>0</v>
      </c>
      <c r="T6177">
        <v>2.2637999999999998E-2</v>
      </c>
      <c r="U6177">
        <v>1.4905E-2</v>
      </c>
      <c r="V6177" t="str">
        <f>"Trad IRN"</f>
        <v>Trad IRN</v>
      </c>
      <c r="W6177">
        <v>15</v>
      </c>
      <c r="X6177" t="s">
        <v>47</v>
      </c>
      <c r="Z6177" t="s">
        <v>47</v>
      </c>
      <c r="AB6177" t="str">
        <f t="shared" ref="AB6177:AB6183" si="620">"08"</f>
        <v>08</v>
      </c>
      <c r="AC6177" t="s">
        <v>48</v>
      </c>
      <c r="AD6177" t="s">
        <v>49</v>
      </c>
      <c r="AE6177" t="s">
        <v>50</v>
      </c>
      <c r="AF6177">
        <v>0</v>
      </c>
      <c r="AG6177" t="s">
        <v>51</v>
      </c>
      <c r="AH6177" t="str">
        <f>"Trad IRN"</f>
        <v>Trad IRN</v>
      </c>
      <c r="AI6177" t="str">
        <f>"Bldg IRN"</f>
        <v>Bldg IRN</v>
      </c>
      <c r="AJ6177" t="s">
        <v>48</v>
      </c>
      <c r="AK6177" t="s">
        <v>48</v>
      </c>
      <c r="AL6177" t="s">
        <v>53</v>
      </c>
      <c r="AM6177">
        <v>42.51</v>
      </c>
      <c r="AN6177">
        <v>1132.3</v>
      </c>
      <c r="AO6177">
        <v>15</v>
      </c>
    </row>
    <row r="6178" spans="1:41" x14ac:dyDescent="0.3">
      <c r="A6178" t="str">
        <f>"Trad IRN"</f>
        <v>Trad IRN</v>
      </c>
      <c r="B6178" t="str">
        <f>"Bldg IRN"</f>
        <v>Bldg IRN</v>
      </c>
      <c r="C6178" t="s">
        <v>41</v>
      </c>
      <c r="D6178" t="s">
        <v>3</v>
      </c>
      <c r="E6178" t="s">
        <v>80</v>
      </c>
      <c r="F6178" t="s">
        <v>81</v>
      </c>
      <c r="G6178" t="s">
        <v>82</v>
      </c>
      <c r="H6178" t="s">
        <v>83</v>
      </c>
      <c r="I6178" t="str">
        <f>"Trad IRN"</f>
        <v>Trad IRN</v>
      </c>
      <c r="J6178" t="s">
        <v>43</v>
      </c>
      <c r="K6178" t="s">
        <v>44</v>
      </c>
      <c r="L6178" t="s">
        <v>45</v>
      </c>
      <c r="M6178" t="s">
        <v>46</v>
      </c>
      <c r="N6178" t="str">
        <f>"01/04/2023"</f>
        <v>01/04/2023</v>
      </c>
      <c r="O6178" t="str">
        <f>"12/31/2500"</f>
        <v>12/31/2500</v>
      </c>
      <c r="P6178">
        <v>0.53058899999999998</v>
      </c>
      <c r="Q6178">
        <v>0.53058899999999998</v>
      </c>
      <c r="S6178">
        <v>0</v>
      </c>
      <c r="T6178">
        <v>0.53058899999999998</v>
      </c>
      <c r="U6178">
        <v>0</v>
      </c>
      <c r="V6178" t="str">
        <f>"Trad IRN"</f>
        <v>Trad IRN</v>
      </c>
      <c r="W6178">
        <v>100</v>
      </c>
      <c r="X6178" t="s">
        <v>47</v>
      </c>
      <c r="Z6178" t="s">
        <v>47</v>
      </c>
      <c r="AB6178" t="str">
        <f t="shared" si="620"/>
        <v>08</v>
      </c>
      <c r="AC6178" t="s">
        <v>48</v>
      </c>
      <c r="AD6178" t="s">
        <v>49</v>
      </c>
      <c r="AE6178" t="s">
        <v>55</v>
      </c>
      <c r="AF6178">
        <v>0</v>
      </c>
      <c r="AG6178" t="s">
        <v>56</v>
      </c>
      <c r="AH6178" t="str">
        <f>"Trad IRN"</f>
        <v>Trad IRN</v>
      </c>
      <c r="AI6178" t="str">
        <f>"Bldg IRN"</f>
        <v>Bldg IRN</v>
      </c>
      <c r="AJ6178" t="s">
        <v>48</v>
      </c>
      <c r="AK6178" t="s">
        <v>48</v>
      </c>
      <c r="AL6178" t="s">
        <v>53</v>
      </c>
      <c r="AM6178">
        <v>605.36</v>
      </c>
      <c r="AN6178">
        <v>1140.92</v>
      </c>
      <c r="AO6178">
        <v>15</v>
      </c>
    </row>
    <row r="6179" spans="1:41" x14ac:dyDescent="0.3">
      <c r="A6179" t="str">
        <f>"Trad IRN"</f>
        <v>Trad IRN</v>
      </c>
      <c r="B6179" t="str">
        <f>"Bldg IRN"</f>
        <v>Bldg IRN</v>
      </c>
      <c r="C6179" t="s">
        <v>41</v>
      </c>
      <c r="D6179" t="s">
        <v>3</v>
      </c>
      <c r="E6179" t="s">
        <v>80</v>
      </c>
      <c r="F6179" t="s">
        <v>81</v>
      </c>
      <c r="G6179" t="s">
        <v>82</v>
      </c>
      <c r="H6179" t="s">
        <v>83</v>
      </c>
      <c r="I6179" t="str">
        <f>"Trad IRN"</f>
        <v>Trad IRN</v>
      </c>
      <c r="J6179" t="s">
        <v>43</v>
      </c>
      <c r="K6179" t="s">
        <v>44</v>
      </c>
      <c r="L6179" t="s">
        <v>45</v>
      </c>
      <c r="M6179" t="s">
        <v>46</v>
      </c>
      <c r="N6179" t="str">
        <f>"10/17/2022"</f>
        <v>10/17/2022</v>
      </c>
      <c r="O6179" t="str">
        <f>"01/03/2023"</f>
        <v>01/03/2023</v>
      </c>
      <c r="P6179">
        <v>0.21761800000000001</v>
      </c>
      <c r="Q6179">
        <v>0.21761800000000001</v>
      </c>
      <c r="S6179">
        <v>0</v>
      </c>
      <c r="T6179">
        <v>0.21761800000000001</v>
      </c>
      <c r="U6179">
        <v>0</v>
      </c>
      <c r="V6179" t="str">
        <f>"Trad IRN"</f>
        <v>Trad IRN</v>
      </c>
      <c r="W6179">
        <v>85</v>
      </c>
      <c r="X6179" t="s">
        <v>47</v>
      </c>
      <c r="Z6179" t="s">
        <v>47</v>
      </c>
      <c r="AB6179" t="str">
        <f t="shared" si="620"/>
        <v>08</v>
      </c>
      <c r="AC6179" t="s">
        <v>48</v>
      </c>
      <c r="AD6179" t="s">
        <v>49</v>
      </c>
      <c r="AE6179" t="s">
        <v>55</v>
      </c>
      <c r="AF6179">
        <v>0</v>
      </c>
      <c r="AG6179" t="s">
        <v>56</v>
      </c>
      <c r="AH6179" t="str">
        <f>"Trad IRN"</f>
        <v>Trad IRN</v>
      </c>
      <c r="AI6179" t="str">
        <f>"Bldg IRN"</f>
        <v>Bldg IRN</v>
      </c>
      <c r="AJ6179" t="s">
        <v>48</v>
      </c>
      <c r="AK6179" t="s">
        <v>48</v>
      </c>
      <c r="AL6179" t="s">
        <v>53</v>
      </c>
      <c r="AM6179">
        <v>248.28</v>
      </c>
      <c r="AN6179">
        <v>1140.92</v>
      </c>
      <c r="AO6179">
        <v>15</v>
      </c>
    </row>
    <row r="6180" spans="1:41" x14ac:dyDescent="0.3">
      <c r="A6180" t="str">
        <f>"Trad IRN"</f>
        <v>Trad IRN</v>
      </c>
      <c r="B6180" t="str">
        <f>"Bldg IRN"</f>
        <v>Bldg IRN</v>
      </c>
      <c r="C6180" t="s">
        <v>41</v>
      </c>
      <c r="D6180" t="s">
        <v>3</v>
      </c>
      <c r="E6180" t="s">
        <v>80</v>
      </c>
      <c r="F6180" t="s">
        <v>81</v>
      </c>
      <c r="G6180" t="s">
        <v>82</v>
      </c>
      <c r="H6180" t="s">
        <v>83</v>
      </c>
      <c r="I6180" t="str">
        <f>"Trad IRN"</f>
        <v>Trad IRN</v>
      </c>
      <c r="J6180" t="s">
        <v>43</v>
      </c>
      <c r="K6180" t="s">
        <v>44</v>
      </c>
      <c r="L6180" t="s">
        <v>45</v>
      </c>
      <c r="M6180" t="s">
        <v>46</v>
      </c>
      <c r="N6180" t="str">
        <f>"08/18/2022"</f>
        <v>08/18/2022</v>
      </c>
      <c r="O6180" t="str">
        <f>"10/16/2022"</f>
        <v>10/16/2022</v>
      </c>
      <c r="P6180">
        <v>0.213389</v>
      </c>
      <c r="Q6180">
        <v>0.213389</v>
      </c>
      <c r="S6180">
        <v>0</v>
      </c>
      <c r="T6180">
        <v>0.213389</v>
      </c>
      <c r="U6180">
        <v>0</v>
      </c>
      <c r="V6180" t="str">
        <f>"Trad IRN"</f>
        <v>Trad IRN</v>
      </c>
      <c r="W6180">
        <v>100</v>
      </c>
      <c r="X6180" t="s">
        <v>47</v>
      </c>
      <c r="Z6180" t="s">
        <v>47</v>
      </c>
      <c r="AB6180" t="str">
        <f t="shared" si="620"/>
        <v>08</v>
      </c>
      <c r="AC6180" t="s">
        <v>48</v>
      </c>
      <c r="AD6180" t="s">
        <v>49</v>
      </c>
      <c r="AE6180" t="s">
        <v>55</v>
      </c>
      <c r="AF6180">
        <v>0</v>
      </c>
      <c r="AG6180" t="s">
        <v>56</v>
      </c>
      <c r="AH6180" t="str">
        <f>"Trad IRN"</f>
        <v>Trad IRN</v>
      </c>
      <c r="AI6180" t="str">
        <f>"Bldg IRN"</f>
        <v>Bldg IRN</v>
      </c>
      <c r="AJ6180" t="s">
        <v>48</v>
      </c>
      <c r="AK6180" t="s">
        <v>48</v>
      </c>
      <c r="AL6180" t="s">
        <v>53</v>
      </c>
      <c r="AM6180">
        <v>243.46</v>
      </c>
      <c r="AN6180">
        <v>1140.92</v>
      </c>
      <c r="AO6180">
        <v>15</v>
      </c>
    </row>
    <row r="6181" spans="1:41" x14ac:dyDescent="0.3">
      <c r="A6181" t="str">
        <f>"Trad IRN"</f>
        <v>Trad IRN</v>
      </c>
      <c r="B6181" t="str">
        <f>"Bldg IRN"</f>
        <v>Bldg IRN</v>
      </c>
      <c r="C6181" t="s">
        <v>41</v>
      </c>
      <c r="D6181" t="s">
        <v>3</v>
      </c>
      <c r="E6181" t="s">
        <v>80</v>
      </c>
      <c r="F6181" t="s">
        <v>81</v>
      </c>
      <c r="G6181" t="s">
        <v>82</v>
      </c>
      <c r="H6181" t="s">
        <v>83</v>
      </c>
      <c r="I6181" t="str">
        <f>"Trad IRN"</f>
        <v>Trad IRN</v>
      </c>
      <c r="J6181" t="s">
        <v>43</v>
      </c>
      <c r="K6181" t="s">
        <v>44</v>
      </c>
      <c r="L6181" t="s">
        <v>45</v>
      </c>
      <c r="M6181" t="s">
        <v>46</v>
      </c>
      <c r="N6181" t="str">
        <f>"08/18/2022"</f>
        <v>08/18/2022</v>
      </c>
      <c r="O6181" t="str">
        <f>"01/03/2023"</f>
        <v>01/03/2023</v>
      </c>
      <c r="P6181">
        <v>0.46941100000000002</v>
      </c>
      <c r="Q6181">
        <v>0.46941100000000002</v>
      </c>
      <c r="R6181">
        <v>0.46941100000000002</v>
      </c>
      <c r="S6181">
        <v>0</v>
      </c>
      <c r="T6181">
        <v>0.46941100000000002</v>
      </c>
      <c r="U6181">
        <v>0</v>
      </c>
      <c r="V6181" t="str">
        <f>"Trad IRN"</f>
        <v>Trad IRN</v>
      </c>
      <c r="W6181">
        <v>100</v>
      </c>
      <c r="X6181" t="s">
        <v>47</v>
      </c>
      <c r="Z6181" t="s">
        <v>47</v>
      </c>
      <c r="AB6181" t="str">
        <f t="shared" si="620"/>
        <v>08</v>
      </c>
      <c r="AC6181" t="str">
        <f>"10"</f>
        <v>10</v>
      </c>
      <c r="AD6181" t="str">
        <f>"2"</f>
        <v>2</v>
      </c>
      <c r="AE6181" t="s">
        <v>50</v>
      </c>
      <c r="AF6181">
        <v>0</v>
      </c>
      <c r="AG6181" t="s">
        <v>56</v>
      </c>
      <c r="AH6181" t="str">
        <f>"Trad IRN"</f>
        <v>Trad IRN</v>
      </c>
      <c r="AI6181" t="str">
        <f>"Bldg IRN"</f>
        <v>Bldg IRN</v>
      </c>
      <c r="AJ6181" t="s">
        <v>48</v>
      </c>
      <c r="AK6181" t="s">
        <v>48</v>
      </c>
      <c r="AL6181" t="s">
        <v>53</v>
      </c>
      <c r="AM6181">
        <v>535.55999999999995</v>
      </c>
      <c r="AN6181">
        <v>1140.92</v>
      </c>
      <c r="AO6181">
        <v>15</v>
      </c>
    </row>
    <row r="6182" spans="1:41" x14ac:dyDescent="0.3">
      <c r="A6182" t="str">
        <f>"Trad IRN"</f>
        <v>Trad IRN</v>
      </c>
      <c r="B6182" t="str">
        <f>"Bldg IRN"</f>
        <v>Bldg IRN</v>
      </c>
      <c r="C6182" t="s">
        <v>41</v>
      </c>
      <c r="D6182" t="s">
        <v>3</v>
      </c>
      <c r="E6182" t="s">
        <v>80</v>
      </c>
      <c r="F6182" t="s">
        <v>81</v>
      </c>
      <c r="G6182" t="s">
        <v>82</v>
      </c>
      <c r="H6182" t="s">
        <v>83</v>
      </c>
      <c r="I6182" t="s">
        <v>8</v>
      </c>
      <c r="J6182" t="s">
        <v>43</v>
      </c>
      <c r="K6182" t="s">
        <v>44</v>
      </c>
      <c r="L6182" t="s">
        <v>45</v>
      </c>
      <c r="M6182" t="s">
        <v>46</v>
      </c>
      <c r="N6182" t="str">
        <f>"01/04/2023"</f>
        <v>01/04/2023</v>
      </c>
      <c r="O6182" t="str">
        <f>"12/31/2500"</f>
        <v>12/31/2500</v>
      </c>
      <c r="P6182">
        <v>7.9585000000000003E-2</v>
      </c>
      <c r="Q6182">
        <v>7.9585000000000003E-2</v>
      </c>
      <c r="R6182">
        <v>7.9585000000000003E-2</v>
      </c>
      <c r="S6182">
        <v>0</v>
      </c>
      <c r="T6182">
        <v>5.1806999999999999E-2</v>
      </c>
      <c r="U6182">
        <v>2.7778000000000001E-2</v>
      </c>
      <c r="V6182" t="str">
        <f>"Trad IRN"</f>
        <v>Trad IRN</v>
      </c>
      <c r="W6182">
        <v>15</v>
      </c>
      <c r="X6182" t="s">
        <v>47</v>
      </c>
      <c r="Z6182" t="s">
        <v>47</v>
      </c>
      <c r="AB6182" t="str">
        <f t="shared" si="620"/>
        <v>08</v>
      </c>
      <c r="AC6182" t="str">
        <f>"10"</f>
        <v>10</v>
      </c>
      <c r="AD6182" t="str">
        <f>"2"</f>
        <v>2</v>
      </c>
      <c r="AE6182" t="s">
        <v>50</v>
      </c>
      <c r="AF6182">
        <v>0</v>
      </c>
      <c r="AG6182" t="s">
        <v>51</v>
      </c>
      <c r="AH6182" t="str">
        <f>"Trad IRN"</f>
        <v>Trad IRN</v>
      </c>
      <c r="AI6182" t="str">
        <f>"Bldg IRN"</f>
        <v>Bldg IRN</v>
      </c>
      <c r="AJ6182" t="s">
        <v>48</v>
      </c>
      <c r="AK6182" t="s">
        <v>48</v>
      </c>
      <c r="AL6182" t="s">
        <v>53</v>
      </c>
      <c r="AM6182">
        <v>90.11</v>
      </c>
      <c r="AN6182">
        <v>1132.3</v>
      </c>
      <c r="AO6182">
        <v>15</v>
      </c>
    </row>
    <row r="6183" spans="1:41" x14ac:dyDescent="0.3">
      <c r="A6183" t="str">
        <f>"Trad IRN"</f>
        <v>Trad IRN</v>
      </c>
      <c r="B6183" t="str">
        <f>"Bldg IRN"</f>
        <v>Bldg IRN</v>
      </c>
      <c r="C6183" t="s">
        <v>41</v>
      </c>
      <c r="D6183" t="s">
        <v>3</v>
      </c>
      <c r="E6183" t="s">
        <v>80</v>
      </c>
      <c r="F6183" t="s">
        <v>81</v>
      </c>
      <c r="G6183" t="s">
        <v>82</v>
      </c>
      <c r="H6183" t="s">
        <v>83</v>
      </c>
      <c r="I6183" t="str">
        <f>"Trad IRN"</f>
        <v>Trad IRN</v>
      </c>
      <c r="J6183" t="s">
        <v>43</v>
      </c>
      <c r="K6183" t="s">
        <v>44</v>
      </c>
      <c r="L6183" t="s">
        <v>45</v>
      </c>
      <c r="M6183" t="s">
        <v>46</v>
      </c>
      <c r="N6183" t="str">
        <f>"01/04/2023"</f>
        <v>01/04/2023</v>
      </c>
      <c r="O6183" t="str">
        <f>"12/31/2500"</f>
        <v>12/31/2500</v>
      </c>
      <c r="P6183">
        <v>0.45100099999999999</v>
      </c>
      <c r="Q6183">
        <v>0.45100099999999999</v>
      </c>
      <c r="R6183">
        <v>0.45100099999999999</v>
      </c>
      <c r="S6183">
        <v>0</v>
      </c>
      <c r="T6183">
        <v>0.45100099999999999</v>
      </c>
      <c r="U6183">
        <v>0</v>
      </c>
      <c r="V6183" t="str">
        <f>"Trad IRN"</f>
        <v>Trad IRN</v>
      </c>
      <c r="W6183">
        <v>85</v>
      </c>
      <c r="X6183" t="s">
        <v>47</v>
      </c>
      <c r="Z6183" t="s">
        <v>47</v>
      </c>
      <c r="AB6183" t="str">
        <f t="shared" si="620"/>
        <v>08</v>
      </c>
      <c r="AC6183" t="str">
        <f>"10"</f>
        <v>10</v>
      </c>
      <c r="AD6183" t="str">
        <f>"2"</f>
        <v>2</v>
      </c>
      <c r="AE6183" t="s">
        <v>50</v>
      </c>
      <c r="AF6183">
        <v>0</v>
      </c>
      <c r="AG6183" t="s">
        <v>56</v>
      </c>
      <c r="AH6183" t="str">
        <f>"Trad IRN"</f>
        <v>Trad IRN</v>
      </c>
      <c r="AI6183" t="str">
        <f>"Bldg IRN"</f>
        <v>Bldg IRN</v>
      </c>
      <c r="AJ6183" t="s">
        <v>48</v>
      </c>
      <c r="AK6183" t="s">
        <v>48</v>
      </c>
      <c r="AL6183" t="s">
        <v>53</v>
      </c>
      <c r="AM6183">
        <v>514.55999999999995</v>
      </c>
      <c r="AN6183">
        <v>1140.92</v>
      </c>
      <c r="AO6183">
        <v>15</v>
      </c>
    </row>
    <row r="6184" spans="1:41" x14ac:dyDescent="0.3">
      <c r="A6184" t="str">
        <f>"Trad IRN"</f>
        <v>Trad IRN</v>
      </c>
      <c r="B6184" t="str">
        <f>"Bldg IRN"</f>
        <v>Bldg IRN</v>
      </c>
      <c r="C6184" t="s">
        <v>41</v>
      </c>
      <c r="D6184" t="s">
        <v>3</v>
      </c>
      <c r="E6184" t="s">
        <v>80</v>
      </c>
      <c r="F6184" t="s">
        <v>81</v>
      </c>
      <c r="G6184" t="s">
        <v>82</v>
      </c>
      <c r="H6184" t="s">
        <v>83</v>
      </c>
      <c r="I6184" t="str">
        <f>"Trad IRN"</f>
        <v>Trad IRN</v>
      </c>
      <c r="J6184" t="s">
        <v>43</v>
      </c>
      <c r="K6184" t="s">
        <v>44</v>
      </c>
      <c r="L6184" t="s">
        <v>45</v>
      </c>
      <c r="M6184" t="s">
        <v>46</v>
      </c>
      <c r="N6184" t="str">
        <f>"08/18/2022"</f>
        <v>08/18/2022</v>
      </c>
      <c r="O6184" t="str">
        <f>"12/31/2500"</f>
        <v>12/31/2500</v>
      </c>
      <c r="P6184">
        <v>1</v>
      </c>
      <c r="Q6184">
        <v>1</v>
      </c>
      <c r="S6184">
        <v>0</v>
      </c>
      <c r="T6184">
        <v>1</v>
      </c>
      <c r="U6184">
        <v>0</v>
      </c>
      <c r="V6184" t="str">
        <f>"Trad IRN"</f>
        <v>Trad IRN</v>
      </c>
      <c r="W6184">
        <v>100</v>
      </c>
      <c r="X6184" t="s">
        <v>47</v>
      </c>
      <c r="Z6184" t="s">
        <v>47</v>
      </c>
      <c r="AB6184" t="str">
        <f>"06"</f>
        <v>06</v>
      </c>
      <c r="AC6184" t="s">
        <v>48</v>
      </c>
      <c r="AD6184" t="s">
        <v>49</v>
      </c>
      <c r="AE6184" t="s">
        <v>55</v>
      </c>
      <c r="AF6184">
        <v>2</v>
      </c>
      <c r="AG6184" t="s">
        <v>56</v>
      </c>
      <c r="AH6184" t="str">
        <f>"Trad IRN"</f>
        <v>Trad IRN</v>
      </c>
      <c r="AI6184" t="str">
        <f>"Bldg IRN"</f>
        <v>Bldg IRN</v>
      </c>
      <c r="AJ6184" t="s">
        <v>48</v>
      </c>
      <c r="AK6184" t="s">
        <v>48</v>
      </c>
      <c r="AL6184" t="s">
        <v>53</v>
      </c>
      <c r="AM6184">
        <v>1140.92</v>
      </c>
      <c r="AN6184">
        <v>1140.92</v>
      </c>
      <c r="AO6184">
        <v>15</v>
      </c>
    </row>
    <row r="6185" spans="1:41" x14ac:dyDescent="0.3">
      <c r="A6185" t="str">
        <f>"Trad IRN"</f>
        <v>Trad IRN</v>
      </c>
      <c r="B6185" t="str">
        <f>"Bldg IRN"</f>
        <v>Bldg IRN</v>
      </c>
      <c r="C6185" t="s">
        <v>41</v>
      </c>
      <c r="D6185" t="s">
        <v>3</v>
      </c>
      <c r="E6185" t="s">
        <v>80</v>
      </c>
      <c r="F6185" t="s">
        <v>81</v>
      </c>
      <c r="G6185" t="s">
        <v>82</v>
      </c>
      <c r="H6185" t="s">
        <v>83</v>
      </c>
      <c r="I6185" t="str">
        <f>"Trad IRN"</f>
        <v>Trad IRN</v>
      </c>
      <c r="J6185" t="s">
        <v>43</v>
      </c>
      <c r="K6185" t="s">
        <v>44</v>
      </c>
      <c r="L6185" t="s">
        <v>45</v>
      </c>
      <c r="M6185" t="s">
        <v>46</v>
      </c>
      <c r="N6185" t="str">
        <f>"08/18/2022"</f>
        <v>08/18/2022</v>
      </c>
      <c r="O6185" t="str">
        <f>"12/31/2500"</f>
        <v>12/31/2500</v>
      </c>
      <c r="P6185">
        <v>1</v>
      </c>
      <c r="Q6185">
        <v>1</v>
      </c>
      <c r="S6185">
        <v>0</v>
      </c>
      <c r="T6185">
        <v>1</v>
      </c>
      <c r="U6185">
        <v>0</v>
      </c>
      <c r="V6185" t="str">
        <f>"Trad IRN"</f>
        <v>Trad IRN</v>
      </c>
      <c r="W6185">
        <v>100</v>
      </c>
      <c r="X6185" t="s">
        <v>47</v>
      </c>
      <c r="Z6185" t="s">
        <v>47</v>
      </c>
      <c r="AB6185" t="str">
        <f>"06"</f>
        <v>06</v>
      </c>
      <c r="AC6185" t="s">
        <v>48</v>
      </c>
      <c r="AD6185" t="s">
        <v>49</v>
      </c>
      <c r="AE6185" t="s">
        <v>55</v>
      </c>
      <c r="AF6185">
        <v>0</v>
      </c>
      <c r="AG6185" t="s">
        <v>56</v>
      </c>
      <c r="AH6185" t="str">
        <f>"Trad IRN"</f>
        <v>Trad IRN</v>
      </c>
      <c r="AI6185" t="str">
        <f>"Bldg IRN"</f>
        <v>Bldg IRN</v>
      </c>
      <c r="AJ6185" t="s">
        <v>48</v>
      </c>
      <c r="AK6185" t="s">
        <v>48</v>
      </c>
      <c r="AL6185" t="s">
        <v>53</v>
      </c>
      <c r="AM6185">
        <v>1140.92</v>
      </c>
      <c r="AN6185">
        <v>1140.92</v>
      </c>
      <c r="AO6185">
        <v>15</v>
      </c>
    </row>
    <row r="6186" spans="1:41" x14ac:dyDescent="0.3">
      <c r="A6186" t="str">
        <f>"Trad IRN"</f>
        <v>Trad IRN</v>
      </c>
      <c r="B6186" t="str">
        <f>"Bldg IRN"</f>
        <v>Bldg IRN</v>
      </c>
      <c r="C6186" t="s">
        <v>41</v>
      </c>
      <c r="D6186" t="s">
        <v>3</v>
      </c>
      <c r="E6186" t="s">
        <v>80</v>
      </c>
      <c r="F6186" t="s">
        <v>81</v>
      </c>
      <c r="G6186" t="s">
        <v>82</v>
      </c>
      <c r="H6186" t="s">
        <v>83</v>
      </c>
      <c r="I6186" t="str">
        <f>"Trad IRN"</f>
        <v>Trad IRN</v>
      </c>
      <c r="J6186" t="s">
        <v>43</v>
      </c>
      <c r="K6186" t="s">
        <v>44</v>
      </c>
      <c r="L6186" t="s">
        <v>45</v>
      </c>
      <c r="M6186" t="s">
        <v>46</v>
      </c>
      <c r="N6186" t="str">
        <f>"10/28/2022"</f>
        <v>10/28/2022</v>
      </c>
      <c r="O6186" t="str">
        <f>"12/31/2500"</f>
        <v>12/31/2500</v>
      </c>
      <c r="P6186">
        <v>0.73470500000000005</v>
      </c>
      <c r="Q6186">
        <v>0.73470500000000005</v>
      </c>
      <c r="S6186">
        <v>0</v>
      </c>
      <c r="T6186">
        <v>0.73470500000000005</v>
      </c>
      <c r="U6186">
        <v>0</v>
      </c>
      <c r="V6186" t="str">
        <f>"Trad IRN"</f>
        <v>Trad IRN</v>
      </c>
      <c r="W6186">
        <v>100</v>
      </c>
      <c r="X6186" t="s">
        <v>47</v>
      </c>
      <c r="Z6186" t="s">
        <v>47</v>
      </c>
      <c r="AB6186" t="str">
        <f>"06"</f>
        <v>06</v>
      </c>
      <c r="AC6186" t="s">
        <v>48</v>
      </c>
      <c r="AD6186" t="s">
        <v>49</v>
      </c>
      <c r="AE6186" t="s">
        <v>50</v>
      </c>
      <c r="AF6186">
        <v>0</v>
      </c>
      <c r="AG6186" t="s">
        <v>56</v>
      </c>
      <c r="AH6186" t="str">
        <f>"Trad IRN"</f>
        <v>Trad IRN</v>
      </c>
      <c r="AI6186" t="str">
        <f>"Bldg IRN"</f>
        <v>Bldg IRN</v>
      </c>
      <c r="AJ6186" t="s">
        <v>48</v>
      </c>
      <c r="AK6186" t="s">
        <v>48</v>
      </c>
      <c r="AL6186" t="s">
        <v>53</v>
      </c>
      <c r="AM6186">
        <v>838.24</v>
      </c>
      <c r="AN6186">
        <v>1140.92</v>
      </c>
      <c r="AO6186">
        <v>15</v>
      </c>
    </row>
    <row r="6187" spans="1:41" x14ac:dyDescent="0.3">
      <c r="A6187" t="str">
        <f>"Trad IRN"</f>
        <v>Trad IRN</v>
      </c>
      <c r="B6187" t="str">
        <f>"Bldg IRN"</f>
        <v>Bldg IRN</v>
      </c>
      <c r="C6187" t="s">
        <v>41</v>
      </c>
      <c r="D6187" t="s">
        <v>3</v>
      </c>
      <c r="E6187" t="s">
        <v>80</v>
      </c>
      <c r="F6187" t="s">
        <v>81</v>
      </c>
      <c r="G6187" t="s">
        <v>82</v>
      </c>
      <c r="H6187" t="s">
        <v>83</v>
      </c>
      <c r="I6187" t="str">
        <f>"Trad IRN"</f>
        <v>Trad IRN</v>
      </c>
      <c r="J6187" t="s">
        <v>43</v>
      </c>
      <c r="K6187" t="s">
        <v>44</v>
      </c>
      <c r="L6187" t="s">
        <v>45</v>
      </c>
      <c r="M6187" t="s">
        <v>46</v>
      </c>
      <c r="N6187" t="str">
        <f t="shared" ref="N6187:N6207" si="621">"08/18/2022"</f>
        <v>08/18/2022</v>
      </c>
      <c r="O6187" t="str">
        <f>"10/27/2022"</f>
        <v>10/27/2022</v>
      </c>
      <c r="P6187">
        <v>0.265295</v>
      </c>
      <c r="Q6187">
        <v>0.265295</v>
      </c>
      <c r="R6187">
        <v>0.265295</v>
      </c>
      <c r="S6187">
        <v>0</v>
      </c>
      <c r="T6187">
        <v>0.265295</v>
      </c>
      <c r="U6187">
        <v>0</v>
      </c>
      <c r="V6187" t="str">
        <f>"Trad IRN"</f>
        <v>Trad IRN</v>
      </c>
      <c r="W6187">
        <v>100</v>
      </c>
      <c r="X6187" t="s">
        <v>47</v>
      </c>
      <c r="Z6187" t="s">
        <v>47</v>
      </c>
      <c r="AB6187" t="str">
        <f>"06"</f>
        <v>06</v>
      </c>
      <c r="AC6187" t="str">
        <f>"05"</f>
        <v>05</v>
      </c>
      <c r="AD6187" t="str">
        <f>"1"</f>
        <v>1</v>
      </c>
      <c r="AE6187" t="s">
        <v>50</v>
      </c>
      <c r="AF6187">
        <v>0</v>
      </c>
      <c r="AG6187" t="s">
        <v>56</v>
      </c>
      <c r="AH6187" t="str">
        <f>"Trad IRN"</f>
        <v>Trad IRN</v>
      </c>
      <c r="AI6187" t="str">
        <f>"Bldg IRN"</f>
        <v>Bldg IRN</v>
      </c>
      <c r="AJ6187" t="s">
        <v>48</v>
      </c>
      <c r="AK6187" t="s">
        <v>48</v>
      </c>
      <c r="AL6187" t="s">
        <v>53</v>
      </c>
      <c r="AM6187">
        <v>302.68</v>
      </c>
      <c r="AN6187">
        <v>1140.92</v>
      </c>
      <c r="AO6187">
        <v>15</v>
      </c>
    </row>
    <row r="6188" spans="1:41" x14ac:dyDescent="0.3">
      <c r="A6188" t="str">
        <f>"Trad IRN"</f>
        <v>Trad IRN</v>
      </c>
      <c r="B6188" t="str">
        <f>"Bldg IRN"</f>
        <v>Bldg IRN</v>
      </c>
      <c r="C6188" t="s">
        <v>41</v>
      </c>
      <c r="D6188" t="s">
        <v>3</v>
      </c>
      <c r="E6188" t="s">
        <v>80</v>
      </c>
      <c r="F6188" t="s">
        <v>81</v>
      </c>
      <c r="G6188" t="s">
        <v>82</v>
      </c>
      <c r="H6188" t="s">
        <v>83</v>
      </c>
      <c r="I6188" t="str">
        <f>"Trad IRN"</f>
        <v>Trad IRN</v>
      </c>
      <c r="J6188" t="s">
        <v>43</v>
      </c>
      <c r="K6188" t="s">
        <v>44</v>
      </c>
      <c r="L6188" t="s">
        <v>45</v>
      </c>
      <c r="M6188" t="s">
        <v>46</v>
      </c>
      <c r="N6188" t="str">
        <f t="shared" si="621"/>
        <v>08/18/2022</v>
      </c>
      <c r="O6188" t="str">
        <f t="shared" ref="O6188:O6208" si="622">"12/31/2500"</f>
        <v>12/31/2500</v>
      </c>
      <c r="P6188">
        <v>1</v>
      </c>
      <c r="Q6188">
        <v>1</v>
      </c>
      <c r="R6188">
        <v>1</v>
      </c>
      <c r="S6188">
        <v>0</v>
      </c>
      <c r="T6188">
        <v>1</v>
      </c>
      <c r="U6188">
        <v>0</v>
      </c>
      <c r="V6188" t="str">
        <f>"Trad IRN"</f>
        <v>Trad IRN</v>
      </c>
      <c r="W6188">
        <v>100</v>
      </c>
      <c r="X6188" t="s">
        <v>47</v>
      </c>
      <c r="Z6188" t="s">
        <v>47</v>
      </c>
      <c r="AB6188" t="str">
        <f>"07"</f>
        <v>07</v>
      </c>
      <c r="AC6188" t="str">
        <f>"10"</f>
        <v>10</v>
      </c>
      <c r="AD6188" t="str">
        <f>"2"</f>
        <v>2</v>
      </c>
      <c r="AE6188" t="s">
        <v>55</v>
      </c>
      <c r="AF6188">
        <v>0</v>
      </c>
      <c r="AG6188" t="s">
        <v>56</v>
      </c>
      <c r="AH6188" t="str">
        <f>"Trad IRN"</f>
        <v>Trad IRN</v>
      </c>
      <c r="AI6188" t="str">
        <f>"Bldg IRN"</f>
        <v>Bldg IRN</v>
      </c>
      <c r="AJ6188" t="s">
        <v>48</v>
      </c>
      <c r="AK6188" t="s">
        <v>48</v>
      </c>
      <c r="AL6188" t="s">
        <v>53</v>
      </c>
      <c r="AM6188">
        <v>1140.92</v>
      </c>
      <c r="AN6188">
        <v>1140.92</v>
      </c>
      <c r="AO6188">
        <v>15</v>
      </c>
    </row>
    <row r="6189" spans="1:41" x14ac:dyDescent="0.3">
      <c r="A6189" t="str">
        <f>"Trad IRN"</f>
        <v>Trad IRN</v>
      </c>
      <c r="B6189" t="str">
        <f>"Bldg IRN"</f>
        <v>Bldg IRN</v>
      </c>
      <c r="C6189" t="s">
        <v>41</v>
      </c>
      <c r="D6189" t="s">
        <v>3</v>
      </c>
      <c r="E6189" t="s">
        <v>80</v>
      </c>
      <c r="F6189" t="s">
        <v>81</v>
      </c>
      <c r="G6189" t="s">
        <v>82</v>
      </c>
      <c r="H6189" t="s">
        <v>83</v>
      </c>
      <c r="I6189" t="str">
        <f>"Trad IRN"</f>
        <v>Trad IRN</v>
      </c>
      <c r="J6189" t="s">
        <v>43</v>
      </c>
      <c r="K6189" t="s">
        <v>44</v>
      </c>
      <c r="L6189" t="s">
        <v>45</v>
      </c>
      <c r="M6189" t="s">
        <v>46</v>
      </c>
      <c r="N6189" t="str">
        <f t="shared" si="621"/>
        <v>08/18/2022</v>
      </c>
      <c r="O6189" t="str">
        <f t="shared" si="622"/>
        <v>12/31/2500</v>
      </c>
      <c r="P6189">
        <v>1</v>
      </c>
      <c r="Q6189">
        <v>1</v>
      </c>
      <c r="S6189">
        <v>1</v>
      </c>
      <c r="T6189">
        <v>1</v>
      </c>
      <c r="U6189">
        <v>0</v>
      </c>
      <c r="V6189" t="str">
        <f>"Trad IRN"</f>
        <v>Trad IRN</v>
      </c>
      <c r="W6189">
        <v>100</v>
      </c>
      <c r="X6189" t="s">
        <v>47</v>
      </c>
      <c r="Z6189" t="s">
        <v>47</v>
      </c>
      <c r="AB6189" t="str">
        <f>"07"</f>
        <v>07</v>
      </c>
      <c r="AC6189" t="s">
        <v>48</v>
      </c>
      <c r="AD6189" t="s">
        <v>49</v>
      </c>
      <c r="AE6189" t="s">
        <v>50</v>
      </c>
      <c r="AF6189">
        <v>0</v>
      </c>
      <c r="AG6189" t="s">
        <v>56</v>
      </c>
      <c r="AH6189" t="str">
        <f>"Trad IRN"</f>
        <v>Trad IRN</v>
      </c>
      <c r="AI6189" t="str">
        <f>"Bldg IRN"</f>
        <v>Bldg IRN</v>
      </c>
      <c r="AJ6189" t="s">
        <v>48</v>
      </c>
      <c r="AK6189" t="s">
        <v>48</v>
      </c>
      <c r="AL6189" t="s">
        <v>53</v>
      </c>
      <c r="AM6189">
        <v>1140.92</v>
      </c>
      <c r="AN6189">
        <v>1140.92</v>
      </c>
      <c r="AO6189">
        <v>15</v>
      </c>
    </row>
    <row r="6190" spans="1:41" x14ac:dyDescent="0.3">
      <c r="A6190" t="str">
        <f>"Trad IRN"</f>
        <v>Trad IRN</v>
      </c>
      <c r="B6190" t="str">
        <f>"Bldg IRN"</f>
        <v>Bldg IRN</v>
      </c>
      <c r="C6190" t="s">
        <v>41</v>
      </c>
      <c r="D6190" t="s">
        <v>3</v>
      </c>
      <c r="E6190" t="s">
        <v>80</v>
      </c>
      <c r="F6190" t="s">
        <v>81</v>
      </c>
      <c r="G6190" t="s">
        <v>82</v>
      </c>
      <c r="H6190" t="s">
        <v>83</v>
      </c>
      <c r="I6190" t="str">
        <f>"Trad IRN"</f>
        <v>Trad IRN</v>
      </c>
      <c r="J6190" t="s">
        <v>43</v>
      </c>
      <c r="K6190" t="s">
        <v>44</v>
      </c>
      <c r="L6190" t="s">
        <v>45</v>
      </c>
      <c r="M6190" t="s">
        <v>46</v>
      </c>
      <c r="N6190" t="str">
        <f t="shared" si="621"/>
        <v>08/18/2022</v>
      </c>
      <c r="O6190" t="str">
        <f t="shared" si="622"/>
        <v>12/31/2500</v>
      </c>
      <c r="P6190">
        <v>1</v>
      </c>
      <c r="Q6190">
        <v>1</v>
      </c>
      <c r="R6190">
        <v>1</v>
      </c>
      <c r="S6190">
        <v>0</v>
      </c>
      <c r="T6190">
        <v>1</v>
      </c>
      <c r="U6190">
        <v>0</v>
      </c>
      <c r="V6190" t="str">
        <f>"Trad IRN"</f>
        <v>Trad IRN</v>
      </c>
      <c r="W6190">
        <v>100</v>
      </c>
      <c r="X6190" t="s">
        <v>47</v>
      </c>
      <c r="Z6190" t="s">
        <v>47</v>
      </c>
      <c r="AB6190" t="str">
        <f>"07"</f>
        <v>07</v>
      </c>
      <c r="AC6190" t="str">
        <f>"10"</f>
        <v>10</v>
      </c>
      <c r="AD6190" t="str">
        <f>"2"</f>
        <v>2</v>
      </c>
      <c r="AE6190" t="s">
        <v>55</v>
      </c>
      <c r="AF6190">
        <v>0</v>
      </c>
      <c r="AG6190" t="s">
        <v>56</v>
      </c>
      <c r="AH6190" t="str">
        <f>"Trad IRN"</f>
        <v>Trad IRN</v>
      </c>
      <c r="AI6190" t="str">
        <f>"Bldg IRN"</f>
        <v>Bldg IRN</v>
      </c>
      <c r="AJ6190" t="s">
        <v>48</v>
      </c>
      <c r="AK6190" t="s">
        <v>48</v>
      </c>
      <c r="AL6190" t="s">
        <v>53</v>
      </c>
      <c r="AM6190">
        <v>1140.92</v>
      </c>
      <c r="AN6190">
        <v>1140.92</v>
      </c>
      <c r="AO6190">
        <v>15</v>
      </c>
    </row>
    <row r="6191" spans="1:41" x14ac:dyDescent="0.3">
      <c r="A6191" t="str">
        <f>"Trad IRN"</f>
        <v>Trad IRN</v>
      </c>
      <c r="B6191" t="str">
        <f>"Bldg IRN"</f>
        <v>Bldg IRN</v>
      </c>
      <c r="C6191" t="s">
        <v>41</v>
      </c>
      <c r="D6191" t="s">
        <v>3</v>
      </c>
      <c r="E6191" t="s">
        <v>80</v>
      </c>
      <c r="F6191" t="s">
        <v>81</v>
      </c>
      <c r="G6191" t="s">
        <v>82</v>
      </c>
      <c r="H6191" t="s">
        <v>83</v>
      </c>
      <c r="I6191" t="str">
        <f>"Trad IRN"</f>
        <v>Trad IRN</v>
      </c>
      <c r="J6191" t="s">
        <v>43</v>
      </c>
      <c r="K6191" t="s">
        <v>44</v>
      </c>
      <c r="L6191" t="s">
        <v>45</v>
      </c>
      <c r="M6191" t="s">
        <v>46</v>
      </c>
      <c r="N6191" t="str">
        <f t="shared" si="621"/>
        <v>08/18/2022</v>
      </c>
      <c r="O6191" t="str">
        <f t="shared" si="622"/>
        <v>12/31/2500</v>
      </c>
      <c r="P6191">
        <v>1</v>
      </c>
      <c r="Q6191">
        <v>1</v>
      </c>
      <c r="S6191">
        <v>0</v>
      </c>
      <c r="T6191">
        <v>1</v>
      </c>
      <c r="U6191">
        <v>0</v>
      </c>
      <c r="V6191" t="str">
        <f>"Trad IRN"</f>
        <v>Trad IRN</v>
      </c>
      <c r="W6191">
        <v>100</v>
      </c>
      <c r="X6191" t="s">
        <v>47</v>
      </c>
      <c r="Z6191" t="s">
        <v>47</v>
      </c>
      <c r="AB6191" t="str">
        <f>"08"</f>
        <v>08</v>
      </c>
      <c r="AC6191" t="s">
        <v>48</v>
      </c>
      <c r="AD6191" t="s">
        <v>49</v>
      </c>
      <c r="AE6191" t="s">
        <v>55</v>
      </c>
      <c r="AF6191">
        <v>0</v>
      </c>
      <c r="AG6191" t="s">
        <v>56</v>
      </c>
      <c r="AH6191" t="str">
        <f>"Trad IRN"</f>
        <v>Trad IRN</v>
      </c>
      <c r="AI6191" t="str">
        <f>"Bldg IRN"</f>
        <v>Bldg IRN</v>
      </c>
      <c r="AJ6191" t="s">
        <v>48</v>
      </c>
      <c r="AK6191" t="s">
        <v>48</v>
      </c>
      <c r="AL6191" t="s">
        <v>53</v>
      </c>
      <c r="AM6191">
        <v>1140.92</v>
      </c>
      <c r="AN6191">
        <v>1140.92</v>
      </c>
      <c r="AO6191">
        <v>15</v>
      </c>
    </row>
    <row r="6192" spans="1:41" x14ac:dyDescent="0.3">
      <c r="A6192" t="str">
        <f>"Trad IRN"</f>
        <v>Trad IRN</v>
      </c>
      <c r="B6192" t="str">
        <f>"Bldg IRN"</f>
        <v>Bldg IRN</v>
      </c>
      <c r="C6192" t="s">
        <v>41</v>
      </c>
      <c r="D6192" t="s">
        <v>3</v>
      </c>
      <c r="E6192" t="s">
        <v>80</v>
      </c>
      <c r="F6192" t="s">
        <v>81</v>
      </c>
      <c r="G6192" t="s">
        <v>82</v>
      </c>
      <c r="H6192" t="s">
        <v>83</v>
      </c>
      <c r="I6192" t="s">
        <v>8</v>
      </c>
      <c r="J6192" t="s">
        <v>43</v>
      </c>
      <c r="K6192" t="s">
        <v>44</v>
      </c>
      <c r="L6192" t="s">
        <v>45</v>
      </c>
      <c r="M6192" t="s">
        <v>46</v>
      </c>
      <c r="N6192" t="str">
        <f t="shared" si="621"/>
        <v>08/18/2022</v>
      </c>
      <c r="O6192" t="str">
        <f t="shared" si="622"/>
        <v>12/31/2500</v>
      </c>
      <c r="P6192">
        <v>0.5</v>
      </c>
      <c r="Q6192">
        <v>0.5</v>
      </c>
      <c r="S6192">
        <v>0</v>
      </c>
      <c r="T6192">
        <v>5.5556000000000001E-2</v>
      </c>
      <c r="U6192">
        <v>0.44444400000000001</v>
      </c>
      <c r="V6192" t="str">
        <f>"Trad IRN"</f>
        <v>Trad IRN</v>
      </c>
      <c r="W6192">
        <v>50</v>
      </c>
      <c r="X6192" t="s">
        <v>47</v>
      </c>
      <c r="Z6192" t="s">
        <v>47</v>
      </c>
      <c r="AB6192" t="str">
        <f>"08"</f>
        <v>08</v>
      </c>
      <c r="AC6192" t="s">
        <v>48</v>
      </c>
      <c r="AD6192" t="s">
        <v>49</v>
      </c>
      <c r="AE6192" t="s">
        <v>50</v>
      </c>
      <c r="AF6192">
        <v>0</v>
      </c>
      <c r="AG6192" t="s">
        <v>51</v>
      </c>
      <c r="AH6192" t="str">
        <f>"Trad IRN"</f>
        <v>Trad IRN</v>
      </c>
      <c r="AI6192" t="str">
        <f>"Bldg IRN"</f>
        <v>Bldg IRN</v>
      </c>
      <c r="AJ6192" t="s">
        <v>48</v>
      </c>
      <c r="AK6192" t="s">
        <v>48</v>
      </c>
      <c r="AL6192" t="s">
        <v>53</v>
      </c>
      <c r="AM6192">
        <v>570.46</v>
      </c>
      <c r="AN6192">
        <v>1140.92</v>
      </c>
      <c r="AO6192">
        <v>15</v>
      </c>
    </row>
    <row r="6193" spans="1:41" x14ac:dyDescent="0.3">
      <c r="A6193" t="str">
        <f>"Trad IRN"</f>
        <v>Trad IRN</v>
      </c>
      <c r="B6193" t="str">
        <f>"Bldg IRN"</f>
        <v>Bldg IRN</v>
      </c>
      <c r="C6193" t="s">
        <v>41</v>
      </c>
      <c r="D6193" t="s">
        <v>3</v>
      </c>
      <c r="E6193" t="s">
        <v>80</v>
      </c>
      <c r="F6193" t="s">
        <v>81</v>
      </c>
      <c r="G6193" t="s">
        <v>82</v>
      </c>
      <c r="H6193" t="s">
        <v>83</v>
      </c>
      <c r="I6193" t="str">
        <f>"Trad IRN"</f>
        <v>Trad IRN</v>
      </c>
      <c r="J6193" t="s">
        <v>43</v>
      </c>
      <c r="K6193" t="s">
        <v>44</v>
      </c>
      <c r="L6193" t="s">
        <v>45</v>
      </c>
      <c r="M6193" t="s">
        <v>46</v>
      </c>
      <c r="N6193" t="str">
        <f t="shared" si="621"/>
        <v>08/18/2022</v>
      </c>
      <c r="O6193" t="str">
        <f t="shared" si="622"/>
        <v>12/31/2500</v>
      </c>
      <c r="P6193">
        <v>0.5</v>
      </c>
      <c r="Q6193">
        <v>0.5</v>
      </c>
      <c r="S6193">
        <v>0.5</v>
      </c>
      <c r="T6193">
        <v>0.5</v>
      </c>
      <c r="U6193">
        <v>0</v>
      </c>
      <c r="V6193" t="str">
        <f>"Trad IRN"</f>
        <v>Trad IRN</v>
      </c>
      <c r="W6193">
        <v>50</v>
      </c>
      <c r="X6193" t="s">
        <v>47</v>
      </c>
      <c r="Z6193" t="s">
        <v>47</v>
      </c>
      <c r="AB6193" t="str">
        <f>"08"</f>
        <v>08</v>
      </c>
      <c r="AC6193" t="s">
        <v>48</v>
      </c>
      <c r="AD6193" t="s">
        <v>49</v>
      </c>
      <c r="AE6193" t="s">
        <v>50</v>
      </c>
      <c r="AF6193">
        <v>0</v>
      </c>
      <c r="AG6193" t="s">
        <v>56</v>
      </c>
      <c r="AH6193" t="str">
        <f>"Trad IRN"</f>
        <v>Trad IRN</v>
      </c>
      <c r="AI6193" t="str">
        <f>"Bldg IRN"</f>
        <v>Bldg IRN</v>
      </c>
      <c r="AJ6193" t="s">
        <v>48</v>
      </c>
      <c r="AK6193" t="s">
        <v>48</v>
      </c>
      <c r="AL6193" t="s">
        <v>53</v>
      </c>
      <c r="AM6193">
        <v>570.46</v>
      </c>
      <c r="AN6193">
        <v>1140.92</v>
      </c>
      <c r="AO6193">
        <v>15</v>
      </c>
    </row>
    <row r="6194" spans="1:41" x14ac:dyDescent="0.3">
      <c r="A6194" t="str">
        <f>"Trad IRN"</f>
        <v>Trad IRN</v>
      </c>
      <c r="B6194" t="str">
        <f>"Bldg IRN"</f>
        <v>Bldg IRN</v>
      </c>
      <c r="C6194" t="s">
        <v>41</v>
      </c>
      <c r="D6194" t="s">
        <v>3</v>
      </c>
      <c r="E6194" t="s">
        <v>80</v>
      </c>
      <c r="F6194" t="s">
        <v>81</v>
      </c>
      <c r="G6194" t="s">
        <v>82</v>
      </c>
      <c r="H6194" t="s">
        <v>83</v>
      </c>
      <c r="I6194" t="str">
        <f>"Trad IRN"</f>
        <v>Trad IRN</v>
      </c>
      <c r="J6194" t="s">
        <v>43</v>
      </c>
      <c r="K6194" t="s">
        <v>44</v>
      </c>
      <c r="L6194" t="s">
        <v>45</v>
      </c>
      <c r="M6194" t="s">
        <v>46</v>
      </c>
      <c r="N6194" t="str">
        <f t="shared" si="621"/>
        <v>08/18/2022</v>
      </c>
      <c r="O6194" t="str">
        <f t="shared" si="622"/>
        <v>12/31/2500</v>
      </c>
      <c r="P6194">
        <v>1</v>
      </c>
      <c r="Q6194">
        <v>1</v>
      </c>
      <c r="S6194">
        <v>0</v>
      </c>
      <c r="T6194">
        <v>1</v>
      </c>
      <c r="U6194">
        <v>0</v>
      </c>
      <c r="V6194" t="str">
        <f>"Trad IRN"</f>
        <v>Trad IRN</v>
      </c>
      <c r="W6194">
        <v>100</v>
      </c>
      <c r="X6194" t="s">
        <v>47</v>
      </c>
      <c r="Z6194" t="s">
        <v>47</v>
      </c>
      <c r="AB6194" t="str">
        <f>"08"</f>
        <v>08</v>
      </c>
      <c r="AC6194" t="s">
        <v>48</v>
      </c>
      <c r="AD6194" t="s">
        <v>49</v>
      </c>
      <c r="AE6194" t="s">
        <v>50</v>
      </c>
      <c r="AF6194">
        <v>0</v>
      </c>
      <c r="AG6194" t="s">
        <v>56</v>
      </c>
      <c r="AH6194" t="str">
        <f>"Trad IRN"</f>
        <v>Trad IRN</v>
      </c>
      <c r="AI6194" t="str">
        <f>"Bldg IRN"</f>
        <v>Bldg IRN</v>
      </c>
      <c r="AJ6194" t="s">
        <v>48</v>
      </c>
      <c r="AK6194" t="s">
        <v>48</v>
      </c>
      <c r="AL6194" t="s">
        <v>53</v>
      </c>
      <c r="AM6194">
        <v>1140.92</v>
      </c>
      <c r="AN6194">
        <v>1140.92</v>
      </c>
      <c r="AO6194">
        <v>15</v>
      </c>
    </row>
    <row r="6195" spans="1:41" x14ac:dyDescent="0.3">
      <c r="A6195" t="str">
        <f>"Trad IRN"</f>
        <v>Trad IRN</v>
      </c>
      <c r="B6195" t="str">
        <f>"Bldg IRN"</f>
        <v>Bldg IRN</v>
      </c>
      <c r="C6195" t="s">
        <v>41</v>
      </c>
      <c r="D6195" t="s">
        <v>3</v>
      </c>
      <c r="E6195" t="s">
        <v>80</v>
      </c>
      <c r="F6195" t="s">
        <v>81</v>
      </c>
      <c r="G6195" t="s">
        <v>82</v>
      </c>
      <c r="H6195" t="s">
        <v>83</v>
      </c>
      <c r="I6195" t="str">
        <f>"Trad IRN"</f>
        <v>Trad IRN</v>
      </c>
      <c r="J6195" t="s">
        <v>43</v>
      </c>
      <c r="K6195" t="s">
        <v>44</v>
      </c>
      <c r="L6195" t="s">
        <v>45</v>
      </c>
      <c r="M6195" t="s">
        <v>46</v>
      </c>
      <c r="N6195" t="str">
        <f t="shared" si="621"/>
        <v>08/18/2022</v>
      </c>
      <c r="O6195" t="str">
        <f t="shared" si="622"/>
        <v>12/31/2500</v>
      </c>
      <c r="P6195">
        <v>1</v>
      </c>
      <c r="Q6195">
        <v>1</v>
      </c>
      <c r="S6195">
        <v>0</v>
      </c>
      <c r="T6195">
        <v>1</v>
      </c>
      <c r="U6195">
        <v>0</v>
      </c>
      <c r="V6195" t="str">
        <f>"Trad IRN"</f>
        <v>Trad IRN</v>
      </c>
      <c r="W6195">
        <v>100</v>
      </c>
      <c r="X6195" t="s">
        <v>47</v>
      </c>
      <c r="Z6195" t="s">
        <v>47</v>
      </c>
      <c r="AB6195" t="str">
        <f>"06"</f>
        <v>06</v>
      </c>
      <c r="AC6195" t="s">
        <v>48</v>
      </c>
      <c r="AD6195" t="s">
        <v>49</v>
      </c>
      <c r="AE6195" t="s">
        <v>50</v>
      </c>
      <c r="AF6195">
        <v>0</v>
      </c>
      <c r="AG6195" t="s">
        <v>56</v>
      </c>
      <c r="AH6195" t="str">
        <f>"Trad IRN"</f>
        <v>Trad IRN</v>
      </c>
      <c r="AI6195" t="str">
        <f>"Bldg IRN"</f>
        <v>Bldg IRN</v>
      </c>
      <c r="AJ6195" t="s">
        <v>48</v>
      </c>
      <c r="AK6195" t="s">
        <v>48</v>
      </c>
      <c r="AL6195" t="s">
        <v>53</v>
      </c>
      <c r="AM6195">
        <v>1140.92</v>
      </c>
      <c r="AN6195">
        <v>1140.92</v>
      </c>
      <c r="AO6195">
        <v>15</v>
      </c>
    </row>
    <row r="6196" spans="1:41" x14ac:dyDescent="0.3">
      <c r="A6196" t="str">
        <f>"Trad IRN"</f>
        <v>Trad IRN</v>
      </c>
      <c r="B6196" t="str">
        <f>"Bldg IRN"</f>
        <v>Bldg IRN</v>
      </c>
      <c r="C6196" t="s">
        <v>41</v>
      </c>
      <c r="D6196" t="s">
        <v>3</v>
      </c>
      <c r="E6196" t="s">
        <v>80</v>
      </c>
      <c r="F6196" t="s">
        <v>81</v>
      </c>
      <c r="G6196" t="s">
        <v>82</v>
      </c>
      <c r="H6196" t="s">
        <v>83</v>
      </c>
      <c r="I6196" t="str">
        <f>"Trad IRN"</f>
        <v>Trad IRN</v>
      </c>
      <c r="J6196" t="s">
        <v>43</v>
      </c>
      <c r="K6196" t="s">
        <v>44</v>
      </c>
      <c r="L6196" t="s">
        <v>45</v>
      </c>
      <c r="M6196" t="s">
        <v>46</v>
      </c>
      <c r="N6196" t="str">
        <f t="shared" si="621"/>
        <v>08/18/2022</v>
      </c>
      <c r="O6196" t="str">
        <f t="shared" si="622"/>
        <v>12/31/2500</v>
      </c>
      <c r="P6196">
        <v>1</v>
      </c>
      <c r="Q6196">
        <v>1</v>
      </c>
      <c r="R6196">
        <v>1</v>
      </c>
      <c r="S6196">
        <v>0</v>
      </c>
      <c r="T6196">
        <v>1</v>
      </c>
      <c r="U6196">
        <v>0</v>
      </c>
      <c r="V6196" t="str">
        <f>"Trad IRN"</f>
        <v>Trad IRN</v>
      </c>
      <c r="W6196">
        <v>100</v>
      </c>
      <c r="X6196" t="s">
        <v>47</v>
      </c>
      <c r="Z6196" t="s">
        <v>47</v>
      </c>
      <c r="AB6196" t="str">
        <f>"06"</f>
        <v>06</v>
      </c>
      <c r="AC6196" t="str">
        <f>"10"</f>
        <v>10</v>
      </c>
      <c r="AD6196" t="str">
        <f>"2"</f>
        <v>2</v>
      </c>
      <c r="AE6196" t="s">
        <v>50</v>
      </c>
      <c r="AF6196">
        <v>0</v>
      </c>
      <c r="AG6196" t="s">
        <v>56</v>
      </c>
      <c r="AH6196" t="str">
        <f>"Trad IRN"</f>
        <v>Trad IRN</v>
      </c>
      <c r="AI6196" t="str">
        <f>"Bldg IRN"</f>
        <v>Bldg IRN</v>
      </c>
      <c r="AJ6196" t="s">
        <v>48</v>
      </c>
      <c r="AK6196" t="s">
        <v>48</v>
      </c>
      <c r="AL6196" t="s">
        <v>53</v>
      </c>
      <c r="AM6196">
        <v>1140.92</v>
      </c>
      <c r="AN6196">
        <v>1140.92</v>
      </c>
      <c r="AO6196">
        <v>15</v>
      </c>
    </row>
    <row r="6197" spans="1:41" x14ac:dyDescent="0.3">
      <c r="A6197" t="str">
        <f>"Trad IRN"</f>
        <v>Trad IRN</v>
      </c>
      <c r="B6197" t="str">
        <f>"Bldg IRN"</f>
        <v>Bldg IRN</v>
      </c>
      <c r="C6197" t="s">
        <v>41</v>
      </c>
      <c r="D6197" t="s">
        <v>3</v>
      </c>
      <c r="E6197" t="s">
        <v>80</v>
      </c>
      <c r="F6197" t="s">
        <v>81</v>
      </c>
      <c r="G6197" t="s">
        <v>82</v>
      </c>
      <c r="H6197" t="s">
        <v>83</v>
      </c>
      <c r="I6197" t="str">
        <f>"Trad IRN"</f>
        <v>Trad IRN</v>
      </c>
      <c r="J6197" t="s">
        <v>43</v>
      </c>
      <c r="K6197" t="s">
        <v>44</v>
      </c>
      <c r="L6197" t="s">
        <v>45</v>
      </c>
      <c r="M6197" t="s">
        <v>46</v>
      </c>
      <c r="N6197" t="str">
        <f t="shared" si="621"/>
        <v>08/18/2022</v>
      </c>
      <c r="O6197" t="str">
        <f t="shared" si="622"/>
        <v>12/31/2500</v>
      </c>
      <c r="P6197">
        <v>1</v>
      </c>
      <c r="Q6197">
        <v>1</v>
      </c>
      <c r="S6197">
        <v>0</v>
      </c>
      <c r="T6197">
        <v>1</v>
      </c>
      <c r="U6197">
        <v>0</v>
      </c>
      <c r="V6197" t="str">
        <f>"Trad IRN"</f>
        <v>Trad IRN</v>
      </c>
      <c r="W6197">
        <v>100</v>
      </c>
      <c r="X6197" t="s">
        <v>47</v>
      </c>
      <c r="Z6197" t="s">
        <v>47</v>
      </c>
      <c r="AB6197" t="str">
        <f>"07"</f>
        <v>07</v>
      </c>
      <c r="AC6197" t="s">
        <v>48</v>
      </c>
      <c r="AD6197" t="s">
        <v>49</v>
      </c>
      <c r="AE6197" t="s">
        <v>50</v>
      </c>
      <c r="AF6197">
        <v>0</v>
      </c>
      <c r="AG6197" t="s">
        <v>56</v>
      </c>
      <c r="AH6197" t="str">
        <f>"Trad IRN"</f>
        <v>Trad IRN</v>
      </c>
      <c r="AI6197" t="str">
        <f>"Bldg IRN"</f>
        <v>Bldg IRN</v>
      </c>
      <c r="AJ6197" t="s">
        <v>48</v>
      </c>
      <c r="AK6197" t="s">
        <v>48</v>
      </c>
      <c r="AL6197" t="s">
        <v>53</v>
      </c>
      <c r="AM6197">
        <v>1140.92</v>
      </c>
      <c r="AN6197">
        <v>1140.92</v>
      </c>
      <c r="AO6197">
        <v>15</v>
      </c>
    </row>
    <row r="6198" spans="1:41" x14ac:dyDescent="0.3">
      <c r="A6198" t="str">
        <f>"Trad IRN"</f>
        <v>Trad IRN</v>
      </c>
      <c r="B6198" t="str">
        <f>"Bldg IRN"</f>
        <v>Bldg IRN</v>
      </c>
      <c r="C6198" t="s">
        <v>41</v>
      </c>
      <c r="D6198" t="s">
        <v>3</v>
      </c>
      <c r="E6198" t="s">
        <v>80</v>
      </c>
      <c r="F6198" t="s">
        <v>81</v>
      </c>
      <c r="G6198" t="s">
        <v>82</v>
      </c>
      <c r="H6198" t="s">
        <v>83</v>
      </c>
      <c r="I6198" t="str">
        <f>"Trad IRN"</f>
        <v>Trad IRN</v>
      </c>
      <c r="J6198" t="s">
        <v>43</v>
      </c>
      <c r="K6198" t="s">
        <v>44</v>
      </c>
      <c r="L6198" t="s">
        <v>45</v>
      </c>
      <c r="M6198" t="s">
        <v>46</v>
      </c>
      <c r="N6198" t="str">
        <f t="shared" si="621"/>
        <v>08/18/2022</v>
      </c>
      <c r="O6198" t="str">
        <f t="shared" si="622"/>
        <v>12/31/2500</v>
      </c>
      <c r="P6198">
        <v>1</v>
      </c>
      <c r="Q6198">
        <v>1</v>
      </c>
      <c r="S6198">
        <v>1</v>
      </c>
      <c r="T6198">
        <v>1</v>
      </c>
      <c r="U6198">
        <v>0</v>
      </c>
      <c r="V6198" t="str">
        <f>"Trad IRN"</f>
        <v>Trad IRN</v>
      </c>
      <c r="W6198">
        <v>100</v>
      </c>
      <c r="X6198" t="s">
        <v>47</v>
      </c>
      <c r="Z6198" t="s">
        <v>47</v>
      </c>
      <c r="AB6198" t="str">
        <f>"07"</f>
        <v>07</v>
      </c>
      <c r="AC6198" t="s">
        <v>48</v>
      </c>
      <c r="AD6198" t="s">
        <v>49</v>
      </c>
      <c r="AE6198" t="s">
        <v>50</v>
      </c>
      <c r="AF6198">
        <v>0</v>
      </c>
      <c r="AG6198" t="s">
        <v>56</v>
      </c>
      <c r="AH6198" t="str">
        <f>"Trad IRN"</f>
        <v>Trad IRN</v>
      </c>
      <c r="AI6198" t="str">
        <f>"Bldg IRN"</f>
        <v>Bldg IRN</v>
      </c>
      <c r="AJ6198" t="s">
        <v>48</v>
      </c>
      <c r="AK6198" t="s">
        <v>48</v>
      </c>
      <c r="AL6198" t="s">
        <v>53</v>
      </c>
      <c r="AM6198">
        <v>1140.92</v>
      </c>
      <c r="AN6198">
        <v>1140.92</v>
      </c>
      <c r="AO6198">
        <v>15</v>
      </c>
    </row>
    <row r="6199" spans="1:41" x14ac:dyDescent="0.3">
      <c r="A6199" t="str">
        <f>"Trad IRN"</f>
        <v>Trad IRN</v>
      </c>
      <c r="B6199" t="str">
        <f>"Bldg IRN"</f>
        <v>Bldg IRN</v>
      </c>
      <c r="C6199" t="s">
        <v>41</v>
      </c>
      <c r="D6199" t="s">
        <v>3</v>
      </c>
      <c r="E6199" t="s">
        <v>80</v>
      </c>
      <c r="F6199" t="s">
        <v>81</v>
      </c>
      <c r="G6199" t="s">
        <v>82</v>
      </c>
      <c r="H6199" t="s">
        <v>83</v>
      </c>
      <c r="I6199" t="str">
        <f>"Trad IRN"</f>
        <v>Trad IRN</v>
      </c>
      <c r="J6199" t="s">
        <v>43</v>
      </c>
      <c r="K6199" t="s">
        <v>44</v>
      </c>
      <c r="L6199" t="s">
        <v>45</v>
      </c>
      <c r="M6199" t="s">
        <v>46</v>
      </c>
      <c r="N6199" t="str">
        <f t="shared" si="621"/>
        <v>08/18/2022</v>
      </c>
      <c r="O6199" t="str">
        <f t="shared" si="622"/>
        <v>12/31/2500</v>
      </c>
      <c r="P6199">
        <v>1</v>
      </c>
      <c r="Q6199">
        <v>1</v>
      </c>
      <c r="S6199">
        <v>1</v>
      </c>
      <c r="T6199">
        <v>1</v>
      </c>
      <c r="U6199">
        <v>0</v>
      </c>
      <c r="V6199" t="str">
        <f>"Trad IRN"</f>
        <v>Trad IRN</v>
      </c>
      <c r="W6199">
        <v>100</v>
      </c>
      <c r="X6199" t="s">
        <v>47</v>
      </c>
      <c r="Z6199" t="s">
        <v>47</v>
      </c>
      <c r="AB6199" t="str">
        <f>"07"</f>
        <v>07</v>
      </c>
      <c r="AC6199" t="s">
        <v>48</v>
      </c>
      <c r="AD6199" t="s">
        <v>49</v>
      </c>
      <c r="AE6199" t="s">
        <v>50</v>
      </c>
      <c r="AF6199">
        <v>0</v>
      </c>
      <c r="AG6199" t="s">
        <v>56</v>
      </c>
      <c r="AH6199" t="str">
        <f>"Trad IRN"</f>
        <v>Trad IRN</v>
      </c>
      <c r="AI6199" t="str">
        <f>"Bldg IRN"</f>
        <v>Bldg IRN</v>
      </c>
      <c r="AJ6199" t="s">
        <v>48</v>
      </c>
      <c r="AK6199" t="s">
        <v>48</v>
      </c>
      <c r="AL6199" t="s">
        <v>53</v>
      </c>
      <c r="AM6199">
        <v>1140.92</v>
      </c>
      <c r="AN6199">
        <v>1140.92</v>
      </c>
      <c r="AO6199">
        <v>15</v>
      </c>
    </row>
    <row r="6200" spans="1:41" x14ac:dyDescent="0.3">
      <c r="A6200" t="str">
        <f>"Trad IRN"</f>
        <v>Trad IRN</v>
      </c>
      <c r="B6200" t="str">
        <f>"Bldg IRN"</f>
        <v>Bldg IRN</v>
      </c>
      <c r="C6200" t="s">
        <v>41</v>
      </c>
      <c r="D6200" t="s">
        <v>3</v>
      </c>
      <c r="E6200" t="s">
        <v>80</v>
      </c>
      <c r="F6200" t="s">
        <v>81</v>
      </c>
      <c r="G6200" t="s">
        <v>82</v>
      </c>
      <c r="H6200" t="s">
        <v>83</v>
      </c>
      <c r="I6200" t="str">
        <f>"Trad IRN"</f>
        <v>Trad IRN</v>
      </c>
      <c r="J6200" t="s">
        <v>43</v>
      </c>
      <c r="K6200" t="s">
        <v>44</v>
      </c>
      <c r="L6200" t="s">
        <v>45</v>
      </c>
      <c r="M6200" t="s">
        <v>46</v>
      </c>
      <c r="N6200" t="str">
        <f t="shared" si="621"/>
        <v>08/18/2022</v>
      </c>
      <c r="O6200" t="str">
        <f t="shared" si="622"/>
        <v>12/31/2500</v>
      </c>
      <c r="P6200">
        <v>1</v>
      </c>
      <c r="Q6200">
        <v>1</v>
      </c>
      <c r="S6200">
        <v>1</v>
      </c>
      <c r="T6200">
        <v>1</v>
      </c>
      <c r="U6200">
        <v>0</v>
      </c>
      <c r="V6200" t="str">
        <f>"Trad IRN"</f>
        <v>Trad IRN</v>
      </c>
      <c r="W6200">
        <v>100</v>
      </c>
      <c r="X6200" t="s">
        <v>47</v>
      </c>
      <c r="Z6200" t="s">
        <v>47</v>
      </c>
      <c r="AB6200" t="str">
        <f>"07"</f>
        <v>07</v>
      </c>
      <c r="AC6200" t="s">
        <v>48</v>
      </c>
      <c r="AD6200" t="s">
        <v>49</v>
      </c>
      <c r="AE6200" t="s">
        <v>50</v>
      </c>
      <c r="AF6200">
        <v>0</v>
      </c>
      <c r="AG6200" t="s">
        <v>56</v>
      </c>
      <c r="AH6200" t="str">
        <f>"Trad IRN"</f>
        <v>Trad IRN</v>
      </c>
      <c r="AI6200" t="str">
        <f>"Bldg IRN"</f>
        <v>Bldg IRN</v>
      </c>
      <c r="AJ6200" t="s">
        <v>48</v>
      </c>
      <c r="AK6200" t="s">
        <v>48</v>
      </c>
      <c r="AL6200" t="s">
        <v>53</v>
      </c>
      <c r="AM6200">
        <v>1140.92</v>
      </c>
      <c r="AN6200">
        <v>1140.92</v>
      </c>
      <c r="AO6200">
        <v>15</v>
      </c>
    </row>
    <row r="6201" spans="1:41" x14ac:dyDescent="0.3">
      <c r="A6201" t="str">
        <f>"Trad IRN"</f>
        <v>Trad IRN</v>
      </c>
      <c r="B6201" t="str">
        <f>"Bldg IRN"</f>
        <v>Bldg IRN</v>
      </c>
      <c r="C6201" t="s">
        <v>41</v>
      </c>
      <c r="D6201" t="s">
        <v>3</v>
      </c>
      <c r="E6201" t="s">
        <v>80</v>
      </c>
      <c r="F6201" t="s">
        <v>81</v>
      </c>
      <c r="G6201" t="s">
        <v>82</v>
      </c>
      <c r="H6201" t="s">
        <v>83</v>
      </c>
      <c r="I6201" t="str">
        <f>"Trad IRN"</f>
        <v>Trad IRN</v>
      </c>
      <c r="J6201" t="s">
        <v>43</v>
      </c>
      <c r="K6201" t="s">
        <v>44</v>
      </c>
      <c r="L6201" t="s">
        <v>45</v>
      </c>
      <c r="M6201" t="s">
        <v>46</v>
      </c>
      <c r="N6201" t="str">
        <f t="shared" si="621"/>
        <v>08/18/2022</v>
      </c>
      <c r="O6201" t="str">
        <f t="shared" si="622"/>
        <v>12/31/2500</v>
      </c>
      <c r="P6201">
        <v>1</v>
      </c>
      <c r="Q6201">
        <v>1</v>
      </c>
      <c r="S6201">
        <v>0</v>
      </c>
      <c r="T6201">
        <v>1</v>
      </c>
      <c r="U6201">
        <v>0</v>
      </c>
      <c r="V6201" t="str">
        <f>"Trad IRN"</f>
        <v>Trad IRN</v>
      </c>
      <c r="W6201">
        <v>100</v>
      </c>
      <c r="X6201" t="s">
        <v>47</v>
      </c>
      <c r="Z6201" t="s">
        <v>47</v>
      </c>
      <c r="AB6201" t="str">
        <f>"06"</f>
        <v>06</v>
      </c>
      <c r="AC6201" t="s">
        <v>48</v>
      </c>
      <c r="AD6201" t="s">
        <v>49</v>
      </c>
      <c r="AE6201" t="s">
        <v>50</v>
      </c>
      <c r="AF6201">
        <v>0</v>
      </c>
      <c r="AG6201" t="s">
        <v>56</v>
      </c>
      <c r="AH6201" t="str">
        <f>"Trad IRN"</f>
        <v>Trad IRN</v>
      </c>
      <c r="AI6201" t="str">
        <f>"Bldg IRN"</f>
        <v>Bldg IRN</v>
      </c>
      <c r="AJ6201" t="s">
        <v>48</v>
      </c>
      <c r="AK6201" t="s">
        <v>48</v>
      </c>
      <c r="AL6201" t="s">
        <v>53</v>
      </c>
      <c r="AM6201">
        <v>1140.92</v>
      </c>
      <c r="AN6201">
        <v>1140.92</v>
      </c>
      <c r="AO6201">
        <v>15</v>
      </c>
    </row>
    <row r="6202" spans="1:41" x14ac:dyDescent="0.3">
      <c r="A6202" t="str">
        <f>"Trad IRN"</f>
        <v>Trad IRN</v>
      </c>
      <c r="B6202" t="str">
        <f>"Bldg IRN"</f>
        <v>Bldg IRN</v>
      </c>
      <c r="C6202" t="s">
        <v>41</v>
      </c>
      <c r="D6202" t="s">
        <v>3</v>
      </c>
      <c r="E6202" t="s">
        <v>80</v>
      </c>
      <c r="F6202" t="s">
        <v>81</v>
      </c>
      <c r="G6202" t="s">
        <v>82</v>
      </c>
      <c r="H6202" t="s">
        <v>83</v>
      </c>
      <c r="I6202" t="str">
        <f>"Trad IRN"</f>
        <v>Trad IRN</v>
      </c>
      <c r="J6202" t="s">
        <v>43</v>
      </c>
      <c r="K6202" t="s">
        <v>44</v>
      </c>
      <c r="L6202" t="s">
        <v>45</v>
      </c>
      <c r="M6202" t="s">
        <v>46</v>
      </c>
      <c r="N6202" t="str">
        <f t="shared" si="621"/>
        <v>08/18/2022</v>
      </c>
      <c r="O6202" t="str">
        <f t="shared" si="622"/>
        <v>12/31/2500</v>
      </c>
      <c r="P6202">
        <v>1</v>
      </c>
      <c r="Q6202">
        <v>1</v>
      </c>
      <c r="S6202">
        <v>1</v>
      </c>
      <c r="T6202">
        <v>1</v>
      </c>
      <c r="U6202">
        <v>0</v>
      </c>
      <c r="V6202" t="str">
        <f>"Trad IRN"</f>
        <v>Trad IRN</v>
      </c>
      <c r="W6202">
        <v>100</v>
      </c>
      <c r="X6202" t="s">
        <v>47</v>
      </c>
      <c r="Z6202" t="s">
        <v>47</v>
      </c>
      <c r="AB6202" t="str">
        <f>"07"</f>
        <v>07</v>
      </c>
      <c r="AC6202" t="s">
        <v>48</v>
      </c>
      <c r="AD6202" t="s">
        <v>49</v>
      </c>
      <c r="AE6202" t="s">
        <v>50</v>
      </c>
      <c r="AF6202">
        <v>0</v>
      </c>
      <c r="AG6202" t="s">
        <v>56</v>
      </c>
      <c r="AH6202" t="str">
        <f>"Trad IRN"</f>
        <v>Trad IRN</v>
      </c>
      <c r="AI6202" t="str">
        <f>"Bldg IRN"</f>
        <v>Bldg IRN</v>
      </c>
      <c r="AJ6202" t="s">
        <v>48</v>
      </c>
      <c r="AK6202" t="s">
        <v>48</v>
      </c>
      <c r="AL6202" t="s">
        <v>53</v>
      </c>
      <c r="AM6202">
        <v>1140.92</v>
      </c>
      <c r="AN6202">
        <v>1140.92</v>
      </c>
      <c r="AO6202">
        <v>15</v>
      </c>
    </row>
    <row r="6203" spans="1:41" x14ac:dyDescent="0.3">
      <c r="A6203" t="str">
        <f>"Trad IRN"</f>
        <v>Trad IRN</v>
      </c>
      <c r="B6203" t="str">
        <f>"Bldg IRN"</f>
        <v>Bldg IRN</v>
      </c>
      <c r="C6203" t="s">
        <v>41</v>
      </c>
      <c r="D6203" t="s">
        <v>3</v>
      </c>
      <c r="E6203" t="s">
        <v>80</v>
      </c>
      <c r="F6203" t="s">
        <v>81</v>
      </c>
      <c r="G6203" t="s">
        <v>82</v>
      </c>
      <c r="H6203" t="s">
        <v>83</v>
      </c>
      <c r="I6203" t="str">
        <f>"Trad IRN"</f>
        <v>Trad IRN</v>
      </c>
      <c r="J6203" t="s">
        <v>43</v>
      </c>
      <c r="K6203" t="s">
        <v>44</v>
      </c>
      <c r="L6203" t="s">
        <v>45</v>
      </c>
      <c r="M6203" t="s">
        <v>46</v>
      </c>
      <c r="N6203" t="str">
        <f t="shared" si="621"/>
        <v>08/18/2022</v>
      </c>
      <c r="O6203" t="str">
        <f t="shared" si="622"/>
        <v>12/31/2500</v>
      </c>
      <c r="P6203">
        <v>1</v>
      </c>
      <c r="Q6203">
        <v>1</v>
      </c>
      <c r="R6203">
        <v>1</v>
      </c>
      <c r="S6203">
        <v>0</v>
      </c>
      <c r="T6203">
        <v>1</v>
      </c>
      <c r="U6203">
        <v>0</v>
      </c>
      <c r="V6203" t="str">
        <f>"Trad IRN"</f>
        <v>Trad IRN</v>
      </c>
      <c r="W6203">
        <v>100</v>
      </c>
      <c r="X6203" t="s">
        <v>47</v>
      </c>
      <c r="Z6203" t="s">
        <v>47</v>
      </c>
      <c r="AB6203" t="str">
        <f>"08"</f>
        <v>08</v>
      </c>
      <c r="AC6203" t="str">
        <f>"12"</f>
        <v>12</v>
      </c>
      <c r="AD6203" t="str">
        <f>"6"</f>
        <v>6</v>
      </c>
      <c r="AE6203" t="s">
        <v>50</v>
      </c>
      <c r="AF6203">
        <v>0</v>
      </c>
      <c r="AG6203" t="s">
        <v>56</v>
      </c>
      <c r="AH6203" t="str">
        <f>"Trad IRN"</f>
        <v>Trad IRN</v>
      </c>
      <c r="AI6203" t="str">
        <f>"Bldg IRN"</f>
        <v>Bldg IRN</v>
      </c>
      <c r="AJ6203" t="s">
        <v>48</v>
      </c>
      <c r="AK6203" t="s">
        <v>48</v>
      </c>
      <c r="AL6203" t="s">
        <v>53</v>
      </c>
      <c r="AM6203">
        <v>1140.92</v>
      </c>
      <c r="AN6203">
        <v>1140.92</v>
      </c>
      <c r="AO6203">
        <v>15</v>
      </c>
    </row>
    <row r="6204" spans="1:41" x14ac:dyDescent="0.3">
      <c r="A6204" t="str">
        <f>"Trad IRN"</f>
        <v>Trad IRN</v>
      </c>
      <c r="B6204" t="str">
        <f>"Bldg IRN"</f>
        <v>Bldg IRN</v>
      </c>
      <c r="C6204" t="s">
        <v>41</v>
      </c>
      <c r="D6204" t="s">
        <v>3</v>
      </c>
      <c r="E6204" t="s">
        <v>80</v>
      </c>
      <c r="F6204" t="s">
        <v>81</v>
      </c>
      <c r="G6204" t="s">
        <v>82</v>
      </c>
      <c r="H6204" t="s">
        <v>83</v>
      </c>
      <c r="I6204" t="str">
        <f>"Trad IRN"</f>
        <v>Trad IRN</v>
      </c>
      <c r="J6204" t="s">
        <v>43</v>
      </c>
      <c r="K6204" t="s">
        <v>44</v>
      </c>
      <c r="L6204" t="s">
        <v>45</v>
      </c>
      <c r="M6204" t="s">
        <v>46</v>
      </c>
      <c r="N6204" t="str">
        <f t="shared" si="621"/>
        <v>08/18/2022</v>
      </c>
      <c r="O6204" t="str">
        <f t="shared" si="622"/>
        <v>12/31/2500</v>
      </c>
      <c r="P6204">
        <v>1</v>
      </c>
      <c r="Q6204">
        <v>1</v>
      </c>
      <c r="S6204">
        <v>0</v>
      </c>
      <c r="T6204">
        <v>1</v>
      </c>
      <c r="U6204">
        <v>0</v>
      </c>
      <c r="V6204" t="str">
        <f>"Trad IRN"</f>
        <v>Trad IRN</v>
      </c>
      <c r="W6204">
        <v>100</v>
      </c>
      <c r="X6204" t="s">
        <v>47</v>
      </c>
      <c r="Z6204" t="s">
        <v>47</v>
      </c>
      <c r="AB6204" t="str">
        <f>"06"</f>
        <v>06</v>
      </c>
      <c r="AC6204" t="s">
        <v>48</v>
      </c>
      <c r="AD6204" t="s">
        <v>49</v>
      </c>
      <c r="AE6204" t="s">
        <v>50</v>
      </c>
      <c r="AF6204">
        <v>0</v>
      </c>
      <c r="AG6204" t="s">
        <v>56</v>
      </c>
      <c r="AH6204" t="str">
        <f>"Trad IRN"</f>
        <v>Trad IRN</v>
      </c>
      <c r="AI6204" t="str">
        <f>"Bldg IRN"</f>
        <v>Bldg IRN</v>
      </c>
      <c r="AJ6204" t="s">
        <v>48</v>
      </c>
      <c r="AK6204" t="s">
        <v>48</v>
      </c>
      <c r="AL6204" t="s">
        <v>53</v>
      </c>
      <c r="AM6204">
        <v>1140.92</v>
      </c>
      <c r="AN6204">
        <v>1140.92</v>
      </c>
      <c r="AO6204">
        <v>15</v>
      </c>
    </row>
    <row r="6205" spans="1:41" x14ac:dyDescent="0.3">
      <c r="A6205" t="str">
        <f>"Trad IRN"</f>
        <v>Trad IRN</v>
      </c>
      <c r="B6205" t="str">
        <f>"Bldg IRN"</f>
        <v>Bldg IRN</v>
      </c>
      <c r="C6205" t="s">
        <v>41</v>
      </c>
      <c r="D6205" t="s">
        <v>3</v>
      </c>
      <c r="E6205" t="s">
        <v>80</v>
      </c>
      <c r="F6205" t="s">
        <v>81</v>
      </c>
      <c r="G6205" t="s">
        <v>82</v>
      </c>
      <c r="H6205" t="s">
        <v>83</v>
      </c>
      <c r="I6205" t="str">
        <f>"Trad IRN"</f>
        <v>Trad IRN</v>
      </c>
      <c r="J6205" t="s">
        <v>43</v>
      </c>
      <c r="K6205" t="s">
        <v>44</v>
      </c>
      <c r="L6205" t="s">
        <v>45</v>
      </c>
      <c r="M6205" t="s">
        <v>46</v>
      </c>
      <c r="N6205" t="str">
        <f t="shared" si="621"/>
        <v>08/18/2022</v>
      </c>
      <c r="O6205" t="str">
        <f t="shared" si="622"/>
        <v>12/31/2500</v>
      </c>
      <c r="P6205">
        <v>1</v>
      </c>
      <c r="Q6205">
        <v>1</v>
      </c>
      <c r="S6205">
        <v>1</v>
      </c>
      <c r="T6205">
        <v>1</v>
      </c>
      <c r="U6205">
        <v>0</v>
      </c>
      <c r="V6205" t="str">
        <f>"Trad IRN"</f>
        <v>Trad IRN</v>
      </c>
      <c r="W6205">
        <v>100</v>
      </c>
      <c r="X6205" t="s">
        <v>47</v>
      </c>
      <c r="Z6205" t="s">
        <v>47</v>
      </c>
      <c r="AB6205" t="str">
        <f>"06"</f>
        <v>06</v>
      </c>
      <c r="AC6205" t="s">
        <v>48</v>
      </c>
      <c r="AD6205" t="s">
        <v>49</v>
      </c>
      <c r="AE6205" t="s">
        <v>55</v>
      </c>
      <c r="AF6205">
        <v>0</v>
      </c>
      <c r="AG6205" t="s">
        <v>56</v>
      </c>
      <c r="AH6205" t="str">
        <f>"Trad IRN"</f>
        <v>Trad IRN</v>
      </c>
      <c r="AI6205" t="str">
        <f>"Bldg IRN"</f>
        <v>Bldg IRN</v>
      </c>
      <c r="AJ6205" t="s">
        <v>48</v>
      </c>
      <c r="AK6205" t="s">
        <v>48</v>
      </c>
      <c r="AL6205" t="s">
        <v>53</v>
      </c>
      <c r="AM6205">
        <v>1140.92</v>
      </c>
      <c r="AN6205">
        <v>1140.92</v>
      </c>
      <c r="AO6205">
        <v>15</v>
      </c>
    </row>
    <row r="6206" spans="1:41" x14ac:dyDescent="0.3">
      <c r="A6206" t="str">
        <f>"Trad IRN"</f>
        <v>Trad IRN</v>
      </c>
      <c r="B6206" t="str">
        <f>"Bldg IRN"</f>
        <v>Bldg IRN</v>
      </c>
      <c r="C6206" t="s">
        <v>41</v>
      </c>
      <c r="D6206" t="s">
        <v>3</v>
      </c>
      <c r="E6206" t="s">
        <v>80</v>
      </c>
      <c r="F6206" t="s">
        <v>81</v>
      </c>
      <c r="G6206" t="s">
        <v>82</v>
      </c>
      <c r="H6206" t="s">
        <v>83</v>
      </c>
      <c r="I6206" t="str">
        <f>"Trad IRN"</f>
        <v>Trad IRN</v>
      </c>
      <c r="J6206" t="s">
        <v>43</v>
      </c>
      <c r="K6206" t="s">
        <v>44</v>
      </c>
      <c r="L6206" t="s">
        <v>45</v>
      </c>
      <c r="M6206" t="s">
        <v>46</v>
      </c>
      <c r="N6206" t="str">
        <f t="shared" si="621"/>
        <v>08/18/2022</v>
      </c>
      <c r="O6206" t="str">
        <f t="shared" si="622"/>
        <v>12/31/2500</v>
      </c>
      <c r="P6206">
        <v>1</v>
      </c>
      <c r="Q6206">
        <v>1</v>
      </c>
      <c r="S6206">
        <v>1</v>
      </c>
      <c r="T6206">
        <v>1</v>
      </c>
      <c r="U6206">
        <v>0</v>
      </c>
      <c r="V6206" t="str">
        <f>"Trad IRN"</f>
        <v>Trad IRN</v>
      </c>
      <c r="W6206">
        <v>100</v>
      </c>
      <c r="X6206" t="s">
        <v>47</v>
      </c>
      <c r="Z6206" t="s">
        <v>47</v>
      </c>
      <c r="AB6206" t="str">
        <f>"07"</f>
        <v>07</v>
      </c>
      <c r="AC6206" t="s">
        <v>48</v>
      </c>
      <c r="AD6206" t="s">
        <v>49</v>
      </c>
      <c r="AE6206" t="s">
        <v>50</v>
      </c>
      <c r="AF6206">
        <v>0</v>
      </c>
      <c r="AG6206" t="s">
        <v>56</v>
      </c>
      <c r="AH6206" t="str">
        <f>"Trad IRN"</f>
        <v>Trad IRN</v>
      </c>
      <c r="AI6206" t="str">
        <f>"Bldg IRN"</f>
        <v>Bldg IRN</v>
      </c>
      <c r="AJ6206" t="s">
        <v>48</v>
      </c>
      <c r="AK6206" t="s">
        <v>48</v>
      </c>
      <c r="AL6206" t="s">
        <v>53</v>
      </c>
      <c r="AM6206">
        <v>1140.92</v>
      </c>
      <c r="AN6206">
        <v>1140.92</v>
      </c>
      <c r="AO6206">
        <v>15</v>
      </c>
    </row>
    <row r="6207" spans="1:41" x14ac:dyDescent="0.3">
      <c r="A6207" t="str">
        <f>"Trad IRN"</f>
        <v>Trad IRN</v>
      </c>
      <c r="B6207" t="str">
        <f>"Bldg IRN"</f>
        <v>Bldg IRN</v>
      </c>
      <c r="C6207" t="s">
        <v>41</v>
      </c>
      <c r="D6207" t="s">
        <v>3</v>
      </c>
      <c r="E6207" t="s">
        <v>80</v>
      </c>
      <c r="F6207" t="s">
        <v>81</v>
      </c>
      <c r="G6207" t="s">
        <v>82</v>
      </c>
      <c r="H6207" t="s">
        <v>83</v>
      </c>
      <c r="I6207" t="str">
        <f>"Trad IRN"</f>
        <v>Trad IRN</v>
      </c>
      <c r="J6207" t="s">
        <v>43</v>
      </c>
      <c r="K6207" t="s">
        <v>44</v>
      </c>
      <c r="L6207" t="s">
        <v>45</v>
      </c>
      <c r="M6207" t="s">
        <v>46</v>
      </c>
      <c r="N6207" t="str">
        <f t="shared" si="621"/>
        <v>08/18/2022</v>
      </c>
      <c r="O6207" t="str">
        <f t="shared" si="622"/>
        <v>12/31/2500</v>
      </c>
      <c r="P6207">
        <v>1</v>
      </c>
      <c r="Q6207">
        <v>1</v>
      </c>
      <c r="R6207">
        <v>1</v>
      </c>
      <c r="S6207">
        <v>0</v>
      </c>
      <c r="T6207">
        <v>1</v>
      </c>
      <c r="U6207">
        <v>0</v>
      </c>
      <c r="V6207" t="str">
        <f>"Trad IRN"</f>
        <v>Trad IRN</v>
      </c>
      <c r="W6207">
        <v>100</v>
      </c>
      <c r="X6207" t="s">
        <v>47</v>
      </c>
      <c r="Z6207" t="s">
        <v>47</v>
      </c>
      <c r="AB6207" t="str">
        <f>"06"</f>
        <v>06</v>
      </c>
      <c r="AC6207" t="str">
        <f>"12"</f>
        <v>12</v>
      </c>
      <c r="AD6207" t="str">
        <f>"6"</f>
        <v>6</v>
      </c>
      <c r="AE6207" t="s">
        <v>55</v>
      </c>
      <c r="AF6207">
        <v>0</v>
      </c>
      <c r="AG6207" t="s">
        <v>56</v>
      </c>
      <c r="AH6207" t="str">
        <f>"Trad IRN"</f>
        <v>Trad IRN</v>
      </c>
      <c r="AI6207" t="str">
        <f>"Bldg IRN"</f>
        <v>Bldg IRN</v>
      </c>
      <c r="AJ6207" t="s">
        <v>48</v>
      </c>
      <c r="AK6207" t="s">
        <v>48</v>
      </c>
      <c r="AL6207" t="s">
        <v>53</v>
      </c>
      <c r="AM6207">
        <v>1140.92</v>
      </c>
      <c r="AN6207">
        <v>1140.92</v>
      </c>
      <c r="AO6207">
        <v>15</v>
      </c>
    </row>
    <row r="6208" spans="1:41" x14ac:dyDescent="0.3">
      <c r="A6208" t="str">
        <f>"Trad IRN"</f>
        <v>Trad IRN</v>
      </c>
      <c r="B6208" t="str">
        <f>"Bldg IRN"</f>
        <v>Bldg IRN</v>
      </c>
      <c r="C6208" t="s">
        <v>41</v>
      </c>
      <c r="D6208" t="s">
        <v>3</v>
      </c>
      <c r="E6208" t="s">
        <v>80</v>
      </c>
      <c r="F6208" t="s">
        <v>81</v>
      </c>
      <c r="G6208" t="s">
        <v>82</v>
      </c>
      <c r="H6208" t="s">
        <v>83</v>
      </c>
      <c r="I6208" t="str">
        <f>"Trad IRN"</f>
        <v>Trad IRN</v>
      </c>
      <c r="J6208" t="s">
        <v>43</v>
      </c>
      <c r="K6208" t="s">
        <v>44</v>
      </c>
      <c r="L6208" t="s">
        <v>45</v>
      </c>
      <c r="M6208" t="s">
        <v>46</v>
      </c>
      <c r="N6208" t="str">
        <f>"01/04/2023"</f>
        <v>01/04/2023</v>
      </c>
      <c r="O6208" t="str">
        <f t="shared" si="622"/>
        <v>12/31/2500</v>
      </c>
      <c r="P6208">
        <v>0.45100099999999999</v>
      </c>
      <c r="Q6208">
        <v>0.45100099999999999</v>
      </c>
      <c r="S6208">
        <v>0</v>
      </c>
      <c r="T6208">
        <v>0.45100099999999999</v>
      </c>
      <c r="U6208">
        <v>0</v>
      </c>
      <c r="V6208" t="str">
        <f>"Trad IRN"</f>
        <v>Trad IRN</v>
      </c>
      <c r="W6208">
        <v>85</v>
      </c>
      <c r="X6208" t="s">
        <v>47</v>
      </c>
      <c r="Z6208" t="s">
        <v>47</v>
      </c>
      <c r="AB6208" t="str">
        <f>"08"</f>
        <v>08</v>
      </c>
      <c r="AC6208" t="s">
        <v>48</v>
      </c>
      <c r="AD6208" t="s">
        <v>49</v>
      </c>
      <c r="AE6208" t="s">
        <v>50</v>
      </c>
      <c r="AF6208">
        <v>0</v>
      </c>
      <c r="AG6208" t="s">
        <v>56</v>
      </c>
      <c r="AH6208" t="str">
        <f>"Trad IRN"</f>
        <v>Trad IRN</v>
      </c>
      <c r="AI6208" t="str">
        <f>"Bldg IRN"</f>
        <v>Bldg IRN</v>
      </c>
      <c r="AJ6208" t="s">
        <v>48</v>
      </c>
      <c r="AK6208" t="s">
        <v>48</v>
      </c>
      <c r="AL6208" t="s">
        <v>53</v>
      </c>
      <c r="AM6208">
        <v>514.55999999999995</v>
      </c>
      <c r="AN6208">
        <v>1140.92</v>
      </c>
      <c r="AO6208">
        <v>15</v>
      </c>
    </row>
    <row r="6209" spans="1:41" x14ac:dyDescent="0.3">
      <c r="A6209" t="str">
        <f>"Trad IRN"</f>
        <v>Trad IRN</v>
      </c>
      <c r="B6209" t="str">
        <f>"Bldg IRN"</f>
        <v>Bldg IRN</v>
      </c>
      <c r="C6209" t="s">
        <v>41</v>
      </c>
      <c r="D6209" t="s">
        <v>3</v>
      </c>
      <c r="E6209" t="s">
        <v>80</v>
      </c>
      <c r="F6209" t="s">
        <v>81</v>
      </c>
      <c r="G6209" t="s">
        <v>82</v>
      </c>
      <c r="H6209" t="s">
        <v>83</v>
      </c>
      <c r="I6209" t="str">
        <f>"Trad IRN"</f>
        <v>Trad IRN</v>
      </c>
      <c r="J6209" t="s">
        <v>43</v>
      </c>
      <c r="K6209" t="s">
        <v>44</v>
      </c>
      <c r="L6209" t="s">
        <v>45</v>
      </c>
      <c r="M6209" t="s">
        <v>46</v>
      </c>
      <c r="N6209" t="str">
        <f>"08/18/2022"</f>
        <v>08/18/2022</v>
      </c>
      <c r="O6209" t="str">
        <f>"01/03/2023"</f>
        <v>01/03/2023</v>
      </c>
      <c r="P6209">
        <v>0.46941100000000002</v>
      </c>
      <c r="Q6209">
        <v>0.46941100000000002</v>
      </c>
      <c r="S6209">
        <v>0</v>
      </c>
      <c r="T6209">
        <v>0.46941100000000002</v>
      </c>
      <c r="U6209">
        <v>0</v>
      </c>
      <c r="V6209" t="str">
        <f>"Trad IRN"</f>
        <v>Trad IRN</v>
      </c>
      <c r="W6209">
        <v>100</v>
      </c>
      <c r="X6209" t="s">
        <v>47</v>
      </c>
      <c r="Z6209" t="s">
        <v>47</v>
      </c>
      <c r="AB6209" t="str">
        <f>"08"</f>
        <v>08</v>
      </c>
      <c r="AC6209" t="s">
        <v>48</v>
      </c>
      <c r="AD6209" t="s">
        <v>49</v>
      </c>
      <c r="AE6209" t="s">
        <v>50</v>
      </c>
      <c r="AF6209">
        <v>0</v>
      </c>
      <c r="AG6209" t="s">
        <v>56</v>
      </c>
      <c r="AH6209" t="str">
        <f>"Trad IRN"</f>
        <v>Trad IRN</v>
      </c>
      <c r="AI6209" t="str">
        <f>"Bldg IRN"</f>
        <v>Bldg IRN</v>
      </c>
      <c r="AJ6209" t="s">
        <v>48</v>
      </c>
      <c r="AK6209" t="s">
        <v>48</v>
      </c>
      <c r="AL6209" t="s">
        <v>53</v>
      </c>
      <c r="AM6209">
        <v>535.55999999999995</v>
      </c>
      <c r="AN6209">
        <v>1140.92</v>
      </c>
      <c r="AO6209">
        <v>15</v>
      </c>
    </row>
    <row r="6210" spans="1:41" x14ac:dyDescent="0.3">
      <c r="A6210" t="str">
        <f>"Trad IRN"</f>
        <v>Trad IRN</v>
      </c>
      <c r="B6210" t="str">
        <f>"Bldg IRN"</f>
        <v>Bldg IRN</v>
      </c>
      <c r="C6210" t="s">
        <v>41</v>
      </c>
      <c r="D6210" t="s">
        <v>3</v>
      </c>
      <c r="E6210" t="s">
        <v>80</v>
      </c>
      <c r="F6210" t="s">
        <v>81</v>
      </c>
      <c r="G6210" t="s">
        <v>82</v>
      </c>
      <c r="H6210" t="s">
        <v>83</v>
      </c>
      <c r="I6210" t="s">
        <v>8</v>
      </c>
      <c r="J6210" t="s">
        <v>43</v>
      </c>
      <c r="K6210" t="s">
        <v>44</v>
      </c>
      <c r="L6210" t="s">
        <v>45</v>
      </c>
      <c r="M6210" t="s">
        <v>46</v>
      </c>
      <c r="N6210" t="str">
        <f>"01/04/2023"</f>
        <v>01/04/2023</v>
      </c>
      <c r="O6210" t="str">
        <f t="shared" ref="O6210:O6225" si="623">"12/31/2500"</f>
        <v>12/31/2500</v>
      </c>
      <c r="P6210">
        <v>7.9585000000000003E-2</v>
      </c>
      <c r="Q6210">
        <v>7.9585000000000003E-2</v>
      </c>
      <c r="S6210">
        <v>0</v>
      </c>
      <c r="T6210">
        <v>5.1806999999999999E-2</v>
      </c>
      <c r="U6210">
        <v>2.7778000000000001E-2</v>
      </c>
      <c r="V6210" t="str">
        <f>"Trad IRN"</f>
        <v>Trad IRN</v>
      </c>
      <c r="W6210">
        <v>15</v>
      </c>
      <c r="X6210" t="s">
        <v>47</v>
      </c>
      <c r="Z6210" t="s">
        <v>47</v>
      </c>
      <c r="AB6210" t="str">
        <f>"08"</f>
        <v>08</v>
      </c>
      <c r="AC6210" t="s">
        <v>48</v>
      </c>
      <c r="AD6210" t="s">
        <v>49</v>
      </c>
      <c r="AE6210" t="s">
        <v>50</v>
      </c>
      <c r="AF6210">
        <v>0</v>
      </c>
      <c r="AG6210" t="s">
        <v>51</v>
      </c>
      <c r="AH6210" t="str">
        <f>"Trad IRN"</f>
        <v>Trad IRN</v>
      </c>
      <c r="AI6210" t="str">
        <f>"Bldg IRN"</f>
        <v>Bldg IRN</v>
      </c>
      <c r="AJ6210" t="s">
        <v>48</v>
      </c>
      <c r="AK6210" t="s">
        <v>48</v>
      </c>
      <c r="AL6210" t="s">
        <v>53</v>
      </c>
      <c r="AM6210">
        <v>90.11</v>
      </c>
      <c r="AN6210">
        <v>1132.3</v>
      </c>
      <c r="AO6210">
        <v>15</v>
      </c>
    </row>
    <row r="6211" spans="1:41" x14ac:dyDescent="0.3">
      <c r="A6211" t="str">
        <f>"Trad IRN"</f>
        <v>Trad IRN</v>
      </c>
      <c r="B6211" t="str">
        <f>"Bldg IRN"</f>
        <v>Bldg IRN</v>
      </c>
      <c r="C6211" t="s">
        <v>41</v>
      </c>
      <c r="D6211" t="s">
        <v>3</v>
      </c>
      <c r="E6211" t="s">
        <v>80</v>
      </c>
      <c r="F6211" t="s">
        <v>81</v>
      </c>
      <c r="G6211" t="s">
        <v>82</v>
      </c>
      <c r="H6211" t="s">
        <v>83</v>
      </c>
      <c r="I6211" t="str">
        <f>"Trad IRN"</f>
        <v>Trad IRN</v>
      </c>
      <c r="J6211" t="s">
        <v>43</v>
      </c>
      <c r="K6211" t="s">
        <v>44</v>
      </c>
      <c r="L6211" t="s">
        <v>45</v>
      </c>
      <c r="M6211" t="s">
        <v>46</v>
      </c>
      <c r="N6211" t="str">
        <f t="shared" ref="N6211:N6226" si="624">"08/18/2022"</f>
        <v>08/18/2022</v>
      </c>
      <c r="O6211" t="str">
        <f t="shared" si="623"/>
        <v>12/31/2500</v>
      </c>
      <c r="P6211">
        <v>1</v>
      </c>
      <c r="Q6211">
        <v>1</v>
      </c>
      <c r="S6211">
        <v>0</v>
      </c>
      <c r="T6211">
        <v>1</v>
      </c>
      <c r="U6211">
        <v>0</v>
      </c>
      <c r="V6211" t="str">
        <f>"Trad IRN"</f>
        <v>Trad IRN</v>
      </c>
      <c r="W6211">
        <v>100</v>
      </c>
      <c r="X6211" t="s">
        <v>47</v>
      </c>
      <c r="Z6211" t="s">
        <v>47</v>
      </c>
      <c r="AB6211" t="str">
        <f>"06"</f>
        <v>06</v>
      </c>
      <c r="AC6211" t="s">
        <v>48</v>
      </c>
      <c r="AD6211" t="s">
        <v>49</v>
      </c>
      <c r="AE6211" t="s">
        <v>50</v>
      </c>
      <c r="AF6211">
        <v>0</v>
      </c>
      <c r="AG6211" t="s">
        <v>56</v>
      </c>
      <c r="AH6211" t="str">
        <f>"Trad IRN"</f>
        <v>Trad IRN</v>
      </c>
      <c r="AI6211" t="str">
        <f>"Bldg IRN"</f>
        <v>Bldg IRN</v>
      </c>
      <c r="AJ6211" t="s">
        <v>48</v>
      </c>
      <c r="AK6211" t="s">
        <v>48</v>
      </c>
      <c r="AL6211" t="s">
        <v>53</v>
      </c>
      <c r="AM6211">
        <v>1140.92</v>
      </c>
      <c r="AN6211">
        <v>1140.92</v>
      </c>
      <c r="AO6211">
        <v>15</v>
      </c>
    </row>
    <row r="6212" spans="1:41" x14ac:dyDescent="0.3">
      <c r="A6212" t="str">
        <f>"Trad IRN"</f>
        <v>Trad IRN</v>
      </c>
      <c r="B6212" t="str">
        <f>"Bldg IRN"</f>
        <v>Bldg IRN</v>
      </c>
      <c r="C6212" t="s">
        <v>41</v>
      </c>
      <c r="D6212" t="s">
        <v>3</v>
      </c>
      <c r="E6212" t="s">
        <v>80</v>
      </c>
      <c r="F6212" t="s">
        <v>81</v>
      </c>
      <c r="G6212" t="s">
        <v>82</v>
      </c>
      <c r="H6212" t="s">
        <v>83</v>
      </c>
      <c r="I6212" t="str">
        <f>"Trad IRN"</f>
        <v>Trad IRN</v>
      </c>
      <c r="J6212" t="s">
        <v>43</v>
      </c>
      <c r="K6212" t="s">
        <v>44</v>
      </c>
      <c r="L6212" t="s">
        <v>45</v>
      </c>
      <c r="M6212" t="s">
        <v>46</v>
      </c>
      <c r="N6212" t="str">
        <f t="shared" si="624"/>
        <v>08/18/2022</v>
      </c>
      <c r="O6212" t="str">
        <f t="shared" si="623"/>
        <v>12/31/2500</v>
      </c>
      <c r="P6212">
        <v>1</v>
      </c>
      <c r="Q6212">
        <v>1</v>
      </c>
      <c r="S6212">
        <v>1</v>
      </c>
      <c r="T6212">
        <v>1</v>
      </c>
      <c r="U6212">
        <v>0</v>
      </c>
      <c r="V6212" t="str">
        <f>"Trad IRN"</f>
        <v>Trad IRN</v>
      </c>
      <c r="W6212">
        <v>100</v>
      </c>
      <c r="X6212" t="s">
        <v>47</v>
      </c>
      <c r="Z6212" t="s">
        <v>47</v>
      </c>
      <c r="AB6212" t="str">
        <f>"07"</f>
        <v>07</v>
      </c>
      <c r="AC6212" t="s">
        <v>48</v>
      </c>
      <c r="AD6212" t="s">
        <v>49</v>
      </c>
      <c r="AE6212" t="s">
        <v>50</v>
      </c>
      <c r="AF6212">
        <v>0</v>
      </c>
      <c r="AG6212" t="s">
        <v>56</v>
      </c>
      <c r="AH6212" t="str">
        <f>"Trad IRN"</f>
        <v>Trad IRN</v>
      </c>
      <c r="AI6212" t="str">
        <f>"Bldg IRN"</f>
        <v>Bldg IRN</v>
      </c>
      <c r="AJ6212" t="s">
        <v>48</v>
      </c>
      <c r="AK6212" t="s">
        <v>48</v>
      </c>
      <c r="AL6212" t="s">
        <v>53</v>
      </c>
      <c r="AM6212">
        <v>1140.92</v>
      </c>
      <c r="AN6212">
        <v>1140.92</v>
      </c>
      <c r="AO6212">
        <v>15</v>
      </c>
    </row>
    <row r="6213" spans="1:41" x14ac:dyDescent="0.3">
      <c r="A6213" t="str">
        <f>"Trad IRN"</f>
        <v>Trad IRN</v>
      </c>
      <c r="B6213" t="str">
        <f>"Bldg IRN"</f>
        <v>Bldg IRN</v>
      </c>
      <c r="C6213" t="s">
        <v>41</v>
      </c>
      <c r="D6213" t="s">
        <v>3</v>
      </c>
      <c r="E6213" t="s">
        <v>80</v>
      </c>
      <c r="F6213" t="s">
        <v>81</v>
      </c>
      <c r="G6213" t="s">
        <v>82</v>
      </c>
      <c r="H6213" t="s">
        <v>83</v>
      </c>
      <c r="I6213" t="str">
        <f>"Trad IRN"</f>
        <v>Trad IRN</v>
      </c>
      <c r="J6213" t="s">
        <v>43</v>
      </c>
      <c r="K6213" t="s">
        <v>44</v>
      </c>
      <c r="L6213" t="s">
        <v>45</v>
      </c>
      <c r="M6213" t="s">
        <v>46</v>
      </c>
      <c r="N6213" t="str">
        <f t="shared" si="624"/>
        <v>08/18/2022</v>
      </c>
      <c r="O6213" t="str">
        <f t="shared" si="623"/>
        <v>12/31/2500</v>
      </c>
      <c r="P6213">
        <v>1</v>
      </c>
      <c r="Q6213">
        <v>1</v>
      </c>
      <c r="S6213">
        <v>0</v>
      </c>
      <c r="T6213">
        <v>1</v>
      </c>
      <c r="U6213">
        <v>0</v>
      </c>
      <c r="V6213" t="str">
        <f>"Trad IRN"</f>
        <v>Trad IRN</v>
      </c>
      <c r="W6213">
        <v>100</v>
      </c>
      <c r="X6213" t="s">
        <v>47</v>
      </c>
      <c r="Z6213" t="s">
        <v>47</v>
      </c>
      <c r="AB6213" t="str">
        <f>"07"</f>
        <v>07</v>
      </c>
      <c r="AC6213" t="s">
        <v>48</v>
      </c>
      <c r="AD6213" t="s">
        <v>49</v>
      </c>
      <c r="AE6213" t="s">
        <v>50</v>
      </c>
      <c r="AF6213">
        <v>0</v>
      </c>
      <c r="AG6213" t="s">
        <v>56</v>
      </c>
      <c r="AH6213" t="str">
        <f>"Trad IRN"</f>
        <v>Trad IRN</v>
      </c>
      <c r="AI6213" t="str">
        <f>"Bldg IRN"</f>
        <v>Bldg IRN</v>
      </c>
      <c r="AJ6213" t="s">
        <v>48</v>
      </c>
      <c r="AK6213" t="s">
        <v>48</v>
      </c>
      <c r="AL6213" t="s">
        <v>53</v>
      </c>
      <c r="AM6213">
        <v>1140.92</v>
      </c>
      <c r="AN6213">
        <v>1140.92</v>
      </c>
      <c r="AO6213">
        <v>15</v>
      </c>
    </row>
    <row r="6214" spans="1:41" x14ac:dyDescent="0.3">
      <c r="A6214" t="str">
        <f>"Trad IRN"</f>
        <v>Trad IRN</v>
      </c>
      <c r="B6214" t="str">
        <f>"Bldg IRN"</f>
        <v>Bldg IRN</v>
      </c>
      <c r="C6214" t="s">
        <v>41</v>
      </c>
      <c r="D6214" t="s">
        <v>3</v>
      </c>
      <c r="E6214" t="s">
        <v>80</v>
      </c>
      <c r="F6214" t="s">
        <v>81</v>
      </c>
      <c r="G6214" t="s">
        <v>82</v>
      </c>
      <c r="H6214" t="s">
        <v>83</v>
      </c>
      <c r="I6214" t="str">
        <f>"Trad IRN"</f>
        <v>Trad IRN</v>
      </c>
      <c r="J6214" t="s">
        <v>43</v>
      </c>
      <c r="K6214" t="s">
        <v>44</v>
      </c>
      <c r="L6214" t="s">
        <v>45</v>
      </c>
      <c r="M6214" t="s">
        <v>46</v>
      </c>
      <c r="N6214" t="str">
        <f t="shared" si="624"/>
        <v>08/18/2022</v>
      </c>
      <c r="O6214" t="str">
        <f t="shared" si="623"/>
        <v>12/31/2500</v>
      </c>
      <c r="P6214">
        <v>1</v>
      </c>
      <c r="Q6214">
        <v>1</v>
      </c>
      <c r="S6214">
        <v>0</v>
      </c>
      <c r="T6214">
        <v>1</v>
      </c>
      <c r="U6214">
        <v>0</v>
      </c>
      <c r="V6214" t="str">
        <f>"Trad IRN"</f>
        <v>Trad IRN</v>
      </c>
      <c r="W6214">
        <v>100</v>
      </c>
      <c r="X6214" t="s">
        <v>47</v>
      </c>
      <c r="Z6214" t="s">
        <v>47</v>
      </c>
      <c r="AB6214" t="str">
        <f>"08"</f>
        <v>08</v>
      </c>
      <c r="AC6214" t="s">
        <v>48</v>
      </c>
      <c r="AD6214" t="s">
        <v>49</v>
      </c>
      <c r="AE6214" t="s">
        <v>50</v>
      </c>
      <c r="AF6214">
        <v>0</v>
      </c>
      <c r="AG6214" t="s">
        <v>56</v>
      </c>
      <c r="AH6214" t="str">
        <f>"Trad IRN"</f>
        <v>Trad IRN</v>
      </c>
      <c r="AI6214" t="str">
        <f>"Bldg IRN"</f>
        <v>Bldg IRN</v>
      </c>
      <c r="AJ6214" t="s">
        <v>48</v>
      </c>
      <c r="AK6214" t="s">
        <v>48</v>
      </c>
      <c r="AL6214" t="s">
        <v>53</v>
      </c>
      <c r="AM6214">
        <v>1140.92</v>
      </c>
      <c r="AN6214">
        <v>1140.92</v>
      </c>
      <c r="AO6214">
        <v>15</v>
      </c>
    </row>
    <row r="6215" spans="1:41" x14ac:dyDescent="0.3">
      <c r="A6215" t="str">
        <f>"Trad IRN"</f>
        <v>Trad IRN</v>
      </c>
      <c r="B6215" t="str">
        <f>"Bldg IRN"</f>
        <v>Bldg IRN</v>
      </c>
      <c r="C6215" t="s">
        <v>41</v>
      </c>
      <c r="D6215" t="s">
        <v>3</v>
      </c>
      <c r="E6215" t="s">
        <v>80</v>
      </c>
      <c r="F6215" t="s">
        <v>81</v>
      </c>
      <c r="G6215" t="s">
        <v>82</v>
      </c>
      <c r="H6215" t="s">
        <v>83</v>
      </c>
      <c r="I6215" t="str">
        <f>"Trad IRN"</f>
        <v>Trad IRN</v>
      </c>
      <c r="J6215" t="s">
        <v>43</v>
      </c>
      <c r="K6215" t="s">
        <v>44</v>
      </c>
      <c r="L6215" t="s">
        <v>45</v>
      </c>
      <c r="M6215" t="s">
        <v>46</v>
      </c>
      <c r="N6215" t="str">
        <f t="shared" si="624"/>
        <v>08/18/2022</v>
      </c>
      <c r="O6215" t="str">
        <f t="shared" si="623"/>
        <v>12/31/2500</v>
      </c>
      <c r="P6215">
        <v>1</v>
      </c>
      <c r="Q6215">
        <v>1</v>
      </c>
      <c r="S6215">
        <v>0</v>
      </c>
      <c r="T6215">
        <v>1</v>
      </c>
      <c r="U6215">
        <v>0</v>
      </c>
      <c r="V6215" t="str">
        <f>"Trad IRN"</f>
        <v>Trad IRN</v>
      </c>
      <c r="W6215">
        <v>100</v>
      </c>
      <c r="X6215" t="s">
        <v>47</v>
      </c>
      <c r="Z6215" t="s">
        <v>47</v>
      </c>
      <c r="AB6215" t="str">
        <f>"06"</f>
        <v>06</v>
      </c>
      <c r="AC6215" t="s">
        <v>48</v>
      </c>
      <c r="AD6215" t="s">
        <v>49</v>
      </c>
      <c r="AE6215" t="s">
        <v>50</v>
      </c>
      <c r="AF6215">
        <v>0</v>
      </c>
      <c r="AG6215" t="s">
        <v>56</v>
      </c>
      <c r="AH6215" t="str">
        <f>"Trad IRN"</f>
        <v>Trad IRN</v>
      </c>
      <c r="AI6215" t="str">
        <f>"Bldg IRN"</f>
        <v>Bldg IRN</v>
      </c>
      <c r="AJ6215" t="s">
        <v>48</v>
      </c>
      <c r="AK6215" t="s">
        <v>48</v>
      </c>
      <c r="AL6215" t="s">
        <v>53</v>
      </c>
      <c r="AM6215">
        <v>1140.92</v>
      </c>
      <c r="AN6215">
        <v>1140.92</v>
      </c>
      <c r="AO6215">
        <v>15</v>
      </c>
    </row>
    <row r="6216" spans="1:41" x14ac:dyDescent="0.3">
      <c r="A6216" t="str">
        <f>"Trad IRN"</f>
        <v>Trad IRN</v>
      </c>
      <c r="B6216" t="str">
        <f>"Bldg IRN"</f>
        <v>Bldg IRN</v>
      </c>
      <c r="C6216" t="s">
        <v>41</v>
      </c>
      <c r="D6216" t="s">
        <v>3</v>
      </c>
      <c r="E6216" t="s">
        <v>80</v>
      </c>
      <c r="F6216" t="s">
        <v>81</v>
      </c>
      <c r="G6216" t="s">
        <v>82</v>
      </c>
      <c r="H6216" t="s">
        <v>83</v>
      </c>
      <c r="I6216" t="str">
        <f>"Trad IRN"</f>
        <v>Trad IRN</v>
      </c>
      <c r="J6216" t="s">
        <v>43</v>
      </c>
      <c r="K6216" t="s">
        <v>44</v>
      </c>
      <c r="L6216" t="s">
        <v>45</v>
      </c>
      <c r="M6216" t="s">
        <v>46</v>
      </c>
      <c r="N6216" t="str">
        <f t="shared" si="624"/>
        <v>08/18/2022</v>
      </c>
      <c r="O6216" t="str">
        <f t="shared" si="623"/>
        <v>12/31/2500</v>
      </c>
      <c r="P6216">
        <v>1</v>
      </c>
      <c r="Q6216">
        <v>1</v>
      </c>
      <c r="S6216">
        <v>1</v>
      </c>
      <c r="T6216">
        <v>1</v>
      </c>
      <c r="U6216">
        <v>0</v>
      </c>
      <c r="V6216" t="str">
        <f>"Trad IRN"</f>
        <v>Trad IRN</v>
      </c>
      <c r="W6216">
        <v>100</v>
      </c>
      <c r="X6216" t="s">
        <v>47</v>
      </c>
      <c r="Z6216" t="s">
        <v>47</v>
      </c>
      <c r="AB6216" t="str">
        <f>"08"</f>
        <v>08</v>
      </c>
      <c r="AC6216" t="s">
        <v>48</v>
      </c>
      <c r="AD6216" t="s">
        <v>49</v>
      </c>
      <c r="AE6216" t="s">
        <v>50</v>
      </c>
      <c r="AF6216">
        <v>0</v>
      </c>
      <c r="AG6216" t="s">
        <v>56</v>
      </c>
      <c r="AH6216" t="str">
        <f>"Trad IRN"</f>
        <v>Trad IRN</v>
      </c>
      <c r="AI6216" t="str">
        <f>"Bldg IRN"</f>
        <v>Bldg IRN</v>
      </c>
      <c r="AJ6216" t="s">
        <v>48</v>
      </c>
      <c r="AK6216" t="s">
        <v>48</v>
      </c>
      <c r="AL6216" t="s">
        <v>53</v>
      </c>
      <c r="AM6216">
        <v>1140.92</v>
      </c>
      <c r="AN6216">
        <v>1140.92</v>
      </c>
      <c r="AO6216">
        <v>15</v>
      </c>
    </row>
    <row r="6217" spans="1:41" x14ac:dyDescent="0.3">
      <c r="A6217" t="str">
        <f>"Trad IRN"</f>
        <v>Trad IRN</v>
      </c>
      <c r="B6217" t="str">
        <f>"Bldg IRN"</f>
        <v>Bldg IRN</v>
      </c>
      <c r="C6217" t="s">
        <v>41</v>
      </c>
      <c r="D6217" t="s">
        <v>3</v>
      </c>
      <c r="E6217" t="s">
        <v>80</v>
      </c>
      <c r="F6217" t="s">
        <v>81</v>
      </c>
      <c r="G6217" t="s">
        <v>82</v>
      </c>
      <c r="H6217" t="s">
        <v>83</v>
      </c>
      <c r="I6217" t="str">
        <f>"Trad IRN"</f>
        <v>Trad IRN</v>
      </c>
      <c r="J6217" t="s">
        <v>43</v>
      </c>
      <c r="K6217" t="s">
        <v>44</v>
      </c>
      <c r="L6217" t="s">
        <v>45</v>
      </c>
      <c r="M6217" t="s">
        <v>46</v>
      </c>
      <c r="N6217" t="str">
        <f t="shared" si="624"/>
        <v>08/18/2022</v>
      </c>
      <c r="O6217" t="str">
        <f t="shared" si="623"/>
        <v>12/31/2500</v>
      </c>
      <c r="P6217">
        <v>1</v>
      </c>
      <c r="Q6217">
        <v>1</v>
      </c>
      <c r="S6217">
        <v>0</v>
      </c>
      <c r="T6217">
        <v>1</v>
      </c>
      <c r="U6217">
        <v>0</v>
      </c>
      <c r="V6217" t="str">
        <f>"Trad IRN"</f>
        <v>Trad IRN</v>
      </c>
      <c r="W6217">
        <v>100</v>
      </c>
      <c r="X6217" t="s">
        <v>47</v>
      </c>
      <c r="Z6217" t="s">
        <v>47</v>
      </c>
      <c r="AB6217" t="str">
        <f>"06"</f>
        <v>06</v>
      </c>
      <c r="AC6217" t="s">
        <v>48</v>
      </c>
      <c r="AD6217" t="s">
        <v>49</v>
      </c>
      <c r="AE6217" t="s">
        <v>55</v>
      </c>
      <c r="AF6217">
        <v>0</v>
      </c>
      <c r="AG6217" t="s">
        <v>56</v>
      </c>
      <c r="AH6217" t="str">
        <f>"Trad IRN"</f>
        <v>Trad IRN</v>
      </c>
      <c r="AI6217" t="str">
        <f>"Bldg IRN"</f>
        <v>Bldg IRN</v>
      </c>
      <c r="AJ6217" t="s">
        <v>48</v>
      </c>
      <c r="AK6217" t="s">
        <v>48</v>
      </c>
      <c r="AL6217" t="s">
        <v>53</v>
      </c>
      <c r="AM6217">
        <v>1140.92</v>
      </c>
      <c r="AN6217">
        <v>1140.92</v>
      </c>
      <c r="AO6217">
        <v>15</v>
      </c>
    </row>
    <row r="6218" spans="1:41" x14ac:dyDescent="0.3">
      <c r="A6218" t="str">
        <f>"Trad IRN"</f>
        <v>Trad IRN</v>
      </c>
      <c r="B6218" t="str">
        <f>"Bldg IRN"</f>
        <v>Bldg IRN</v>
      </c>
      <c r="C6218" t="s">
        <v>41</v>
      </c>
      <c r="D6218" t="s">
        <v>3</v>
      </c>
      <c r="E6218" t="s">
        <v>80</v>
      </c>
      <c r="F6218" t="s">
        <v>81</v>
      </c>
      <c r="G6218" t="s">
        <v>82</v>
      </c>
      <c r="H6218" t="s">
        <v>83</v>
      </c>
      <c r="I6218" t="str">
        <f>"Trad IRN"</f>
        <v>Trad IRN</v>
      </c>
      <c r="J6218" t="s">
        <v>43</v>
      </c>
      <c r="K6218" t="s">
        <v>44</v>
      </c>
      <c r="L6218" t="s">
        <v>45</v>
      </c>
      <c r="M6218" t="s">
        <v>46</v>
      </c>
      <c r="N6218" t="str">
        <f t="shared" si="624"/>
        <v>08/18/2022</v>
      </c>
      <c r="O6218" t="str">
        <f t="shared" si="623"/>
        <v>12/31/2500</v>
      </c>
      <c r="P6218">
        <v>1</v>
      </c>
      <c r="Q6218">
        <v>1</v>
      </c>
      <c r="S6218">
        <v>1</v>
      </c>
      <c r="T6218">
        <v>1</v>
      </c>
      <c r="U6218">
        <v>0</v>
      </c>
      <c r="V6218" t="str">
        <f>"Trad IRN"</f>
        <v>Trad IRN</v>
      </c>
      <c r="W6218">
        <v>100</v>
      </c>
      <c r="X6218" t="s">
        <v>47</v>
      </c>
      <c r="Z6218" t="s">
        <v>47</v>
      </c>
      <c r="AB6218" t="str">
        <f>"06"</f>
        <v>06</v>
      </c>
      <c r="AC6218" t="s">
        <v>48</v>
      </c>
      <c r="AD6218" t="s">
        <v>49</v>
      </c>
      <c r="AE6218" t="s">
        <v>50</v>
      </c>
      <c r="AF6218">
        <v>0</v>
      </c>
      <c r="AG6218" t="s">
        <v>56</v>
      </c>
      <c r="AH6218" t="str">
        <f>"Trad IRN"</f>
        <v>Trad IRN</v>
      </c>
      <c r="AI6218" t="str">
        <f>"Bldg IRN"</f>
        <v>Bldg IRN</v>
      </c>
      <c r="AJ6218" t="s">
        <v>48</v>
      </c>
      <c r="AK6218" t="s">
        <v>48</v>
      </c>
      <c r="AL6218" t="s">
        <v>53</v>
      </c>
      <c r="AM6218">
        <v>1140.92</v>
      </c>
      <c r="AN6218">
        <v>1140.92</v>
      </c>
      <c r="AO6218">
        <v>15</v>
      </c>
    </row>
    <row r="6219" spans="1:41" x14ac:dyDescent="0.3">
      <c r="A6219" t="str">
        <f>"Trad IRN"</f>
        <v>Trad IRN</v>
      </c>
      <c r="B6219" t="str">
        <f>"Bldg IRN"</f>
        <v>Bldg IRN</v>
      </c>
      <c r="C6219" t="s">
        <v>41</v>
      </c>
      <c r="D6219" t="s">
        <v>3</v>
      </c>
      <c r="E6219" t="s">
        <v>80</v>
      </c>
      <c r="F6219" t="s">
        <v>81</v>
      </c>
      <c r="G6219" t="s">
        <v>82</v>
      </c>
      <c r="H6219" t="s">
        <v>83</v>
      </c>
      <c r="I6219" t="str">
        <f>"Trad IRN"</f>
        <v>Trad IRN</v>
      </c>
      <c r="J6219" t="s">
        <v>43</v>
      </c>
      <c r="K6219" t="s">
        <v>44</v>
      </c>
      <c r="L6219" t="s">
        <v>45</v>
      </c>
      <c r="M6219" t="s">
        <v>46</v>
      </c>
      <c r="N6219" t="str">
        <f t="shared" si="624"/>
        <v>08/18/2022</v>
      </c>
      <c r="O6219" t="str">
        <f t="shared" si="623"/>
        <v>12/31/2500</v>
      </c>
      <c r="P6219">
        <v>1</v>
      </c>
      <c r="Q6219">
        <v>1</v>
      </c>
      <c r="S6219">
        <v>0</v>
      </c>
      <c r="T6219">
        <v>1</v>
      </c>
      <c r="U6219">
        <v>0</v>
      </c>
      <c r="V6219" t="str">
        <f>"Trad IRN"</f>
        <v>Trad IRN</v>
      </c>
      <c r="W6219">
        <v>100</v>
      </c>
      <c r="X6219" t="s">
        <v>47</v>
      </c>
      <c r="Z6219" t="s">
        <v>47</v>
      </c>
      <c r="AB6219" t="str">
        <f>"06"</f>
        <v>06</v>
      </c>
      <c r="AC6219" t="s">
        <v>48</v>
      </c>
      <c r="AD6219" t="s">
        <v>49</v>
      </c>
      <c r="AE6219" t="s">
        <v>50</v>
      </c>
      <c r="AF6219">
        <v>0</v>
      </c>
      <c r="AG6219" t="s">
        <v>56</v>
      </c>
      <c r="AH6219" t="str">
        <f>"Trad IRN"</f>
        <v>Trad IRN</v>
      </c>
      <c r="AI6219" t="str">
        <f>"Bldg IRN"</f>
        <v>Bldg IRN</v>
      </c>
      <c r="AJ6219" t="s">
        <v>48</v>
      </c>
      <c r="AK6219" t="s">
        <v>48</v>
      </c>
      <c r="AL6219" t="s">
        <v>53</v>
      </c>
      <c r="AM6219">
        <v>1140.92</v>
      </c>
      <c r="AN6219">
        <v>1140.92</v>
      </c>
      <c r="AO6219">
        <v>15</v>
      </c>
    </row>
    <row r="6220" spans="1:41" x14ac:dyDescent="0.3">
      <c r="A6220" t="str">
        <f>"Trad IRN"</f>
        <v>Trad IRN</v>
      </c>
      <c r="B6220" t="str">
        <f>"Bldg IRN"</f>
        <v>Bldg IRN</v>
      </c>
      <c r="C6220" t="s">
        <v>41</v>
      </c>
      <c r="D6220" t="s">
        <v>3</v>
      </c>
      <c r="E6220" t="s">
        <v>80</v>
      </c>
      <c r="F6220" t="s">
        <v>81</v>
      </c>
      <c r="G6220" t="s">
        <v>82</v>
      </c>
      <c r="H6220" t="s">
        <v>83</v>
      </c>
      <c r="I6220" t="str">
        <f>"Trad IRN"</f>
        <v>Trad IRN</v>
      </c>
      <c r="J6220" t="s">
        <v>43</v>
      </c>
      <c r="K6220" t="s">
        <v>44</v>
      </c>
      <c r="L6220" t="s">
        <v>45</v>
      </c>
      <c r="M6220" t="s">
        <v>46</v>
      </c>
      <c r="N6220" t="str">
        <f t="shared" si="624"/>
        <v>08/18/2022</v>
      </c>
      <c r="O6220" t="str">
        <f t="shared" si="623"/>
        <v>12/31/2500</v>
      </c>
      <c r="P6220">
        <v>1</v>
      </c>
      <c r="Q6220">
        <v>1</v>
      </c>
      <c r="R6220">
        <v>1</v>
      </c>
      <c r="S6220">
        <v>0</v>
      </c>
      <c r="T6220">
        <v>1</v>
      </c>
      <c r="U6220">
        <v>0</v>
      </c>
      <c r="V6220" t="str">
        <f>"Trad IRN"</f>
        <v>Trad IRN</v>
      </c>
      <c r="W6220">
        <v>100</v>
      </c>
      <c r="X6220" t="s">
        <v>47</v>
      </c>
      <c r="Z6220" t="s">
        <v>47</v>
      </c>
      <c r="AB6220" t="str">
        <f>"07"</f>
        <v>07</v>
      </c>
      <c r="AC6220" t="str">
        <f>"15"</f>
        <v>15</v>
      </c>
      <c r="AD6220" t="str">
        <f>"2"</f>
        <v>2</v>
      </c>
      <c r="AE6220" t="s">
        <v>50</v>
      </c>
      <c r="AF6220">
        <v>0</v>
      </c>
      <c r="AG6220" t="s">
        <v>56</v>
      </c>
      <c r="AH6220" t="str">
        <f>"Trad IRN"</f>
        <v>Trad IRN</v>
      </c>
      <c r="AI6220" t="str">
        <f>"Bldg IRN"</f>
        <v>Bldg IRN</v>
      </c>
      <c r="AJ6220" t="s">
        <v>48</v>
      </c>
      <c r="AK6220" t="s">
        <v>48</v>
      </c>
      <c r="AL6220" t="s">
        <v>53</v>
      </c>
      <c r="AM6220">
        <v>1140.92</v>
      </c>
      <c r="AN6220">
        <v>1140.92</v>
      </c>
      <c r="AO6220">
        <v>15</v>
      </c>
    </row>
    <row r="6221" spans="1:41" x14ac:dyDescent="0.3">
      <c r="A6221" t="str">
        <f>"Trad IRN"</f>
        <v>Trad IRN</v>
      </c>
      <c r="B6221" t="str">
        <f>"Bldg IRN"</f>
        <v>Bldg IRN</v>
      </c>
      <c r="C6221" t="s">
        <v>41</v>
      </c>
      <c r="D6221" t="s">
        <v>3</v>
      </c>
      <c r="E6221" t="s">
        <v>80</v>
      </c>
      <c r="F6221" t="s">
        <v>81</v>
      </c>
      <c r="G6221" t="s">
        <v>82</v>
      </c>
      <c r="H6221" t="s">
        <v>83</v>
      </c>
      <c r="I6221" t="str">
        <f>"Trad IRN"</f>
        <v>Trad IRN</v>
      </c>
      <c r="J6221" t="s">
        <v>43</v>
      </c>
      <c r="K6221" t="s">
        <v>44</v>
      </c>
      <c r="L6221" t="s">
        <v>45</v>
      </c>
      <c r="M6221" t="s">
        <v>46</v>
      </c>
      <c r="N6221" t="str">
        <f t="shared" si="624"/>
        <v>08/18/2022</v>
      </c>
      <c r="O6221" t="str">
        <f t="shared" si="623"/>
        <v>12/31/2500</v>
      </c>
      <c r="P6221">
        <v>1</v>
      </c>
      <c r="Q6221">
        <v>1</v>
      </c>
      <c r="S6221">
        <v>0</v>
      </c>
      <c r="T6221">
        <v>1</v>
      </c>
      <c r="U6221">
        <v>0</v>
      </c>
      <c r="V6221" t="str">
        <f>"Trad IRN"</f>
        <v>Trad IRN</v>
      </c>
      <c r="W6221">
        <v>100</v>
      </c>
      <c r="X6221" t="s">
        <v>47</v>
      </c>
      <c r="Z6221" t="s">
        <v>47</v>
      </c>
      <c r="AB6221" t="str">
        <f>"06"</f>
        <v>06</v>
      </c>
      <c r="AC6221" t="s">
        <v>48</v>
      </c>
      <c r="AD6221" t="s">
        <v>49</v>
      </c>
      <c r="AE6221" t="s">
        <v>50</v>
      </c>
      <c r="AF6221">
        <v>0</v>
      </c>
      <c r="AG6221" t="s">
        <v>56</v>
      </c>
      <c r="AH6221" t="str">
        <f>"Trad IRN"</f>
        <v>Trad IRN</v>
      </c>
      <c r="AI6221" t="str">
        <f>"Bldg IRN"</f>
        <v>Bldg IRN</v>
      </c>
      <c r="AJ6221" t="s">
        <v>48</v>
      </c>
      <c r="AK6221" t="s">
        <v>48</v>
      </c>
      <c r="AL6221" t="s">
        <v>53</v>
      </c>
      <c r="AM6221">
        <v>1140.92</v>
      </c>
      <c r="AN6221">
        <v>1140.92</v>
      </c>
      <c r="AO6221">
        <v>15</v>
      </c>
    </row>
    <row r="6222" spans="1:41" x14ac:dyDescent="0.3">
      <c r="A6222" t="str">
        <f>"Trad IRN"</f>
        <v>Trad IRN</v>
      </c>
      <c r="B6222" t="str">
        <f>"Bldg IRN"</f>
        <v>Bldg IRN</v>
      </c>
      <c r="C6222" t="s">
        <v>41</v>
      </c>
      <c r="D6222" t="s">
        <v>3</v>
      </c>
      <c r="E6222" t="s">
        <v>80</v>
      </c>
      <c r="F6222" t="s">
        <v>81</v>
      </c>
      <c r="G6222" t="s">
        <v>82</v>
      </c>
      <c r="H6222" t="s">
        <v>83</v>
      </c>
      <c r="I6222" t="str">
        <f>"Trad IRN"</f>
        <v>Trad IRN</v>
      </c>
      <c r="J6222" t="s">
        <v>43</v>
      </c>
      <c r="K6222" t="s">
        <v>44</v>
      </c>
      <c r="L6222" t="s">
        <v>45</v>
      </c>
      <c r="M6222" t="s">
        <v>46</v>
      </c>
      <c r="N6222" t="str">
        <f t="shared" si="624"/>
        <v>08/18/2022</v>
      </c>
      <c r="O6222" t="str">
        <f t="shared" si="623"/>
        <v>12/31/2500</v>
      </c>
      <c r="P6222">
        <v>1</v>
      </c>
      <c r="Q6222">
        <v>1</v>
      </c>
      <c r="S6222">
        <v>0</v>
      </c>
      <c r="T6222">
        <v>1</v>
      </c>
      <c r="U6222">
        <v>0</v>
      </c>
      <c r="V6222" t="str">
        <f>"Trad IRN"</f>
        <v>Trad IRN</v>
      </c>
      <c r="W6222">
        <v>100</v>
      </c>
      <c r="X6222" t="s">
        <v>47</v>
      </c>
      <c r="Z6222" t="s">
        <v>47</v>
      </c>
      <c r="AB6222" t="str">
        <f>"06"</f>
        <v>06</v>
      </c>
      <c r="AC6222" t="s">
        <v>48</v>
      </c>
      <c r="AD6222" t="s">
        <v>49</v>
      </c>
      <c r="AE6222" t="s">
        <v>50</v>
      </c>
      <c r="AF6222">
        <v>0</v>
      </c>
      <c r="AG6222" t="s">
        <v>56</v>
      </c>
      <c r="AH6222" t="str">
        <f>"Trad IRN"</f>
        <v>Trad IRN</v>
      </c>
      <c r="AI6222" t="str">
        <f>"Bldg IRN"</f>
        <v>Bldg IRN</v>
      </c>
      <c r="AJ6222" t="s">
        <v>48</v>
      </c>
      <c r="AK6222" t="s">
        <v>48</v>
      </c>
      <c r="AL6222" t="s">
        <v>53</v>
      </c>
      <c r="AM6222">
        <v>1140.92</v>
      </c>
      <c r="AN6222">
        <v>1140.92</v>
      </c>
      <c r="AO6222">
        <v>15</v>
      </c>
    </row>
    <row r="6223" spans="1:41" x14ac:dyDescent="0.3">
      <c r="A6223" t="str">
        <f>"Trad IRN"</f>
        <v>Trad IRN</v>
      </c>
      <c r="B6223" t="str">
        <f>"Bldg IRN"</f>
        <v>Bldg IRN</v>
      </c>
      <c r="C6223" t="s">
        <v>41</v>
      </c>
      <c r="D6223" t="s">
        <v>3</v>
      </c>
      <c r="E6223" t="s">
        <v>80</v>
      </c>
      <c r="F6223" t="s">
        <v>81</v>
      </c>
      <c r="G6223" t="s">
        <v>82</v>
      </c>
      <c r="H6223" t="s">
        <v>83</v>
      </c>
      <c r="I6223" t="str">
        <f>"Trad IRN"</f>
        <v>Trad IRN</v>
      </c>
      <c r="J6223" t="s">
        <v>43</v>
      </c>
      <c r="K6223" t="s">
        <v>44</v>
      </c>
      <c r="L6223" t="s">
        <v>45</v>
      </c>
      <c r="M6223" t="s">
        <v>46</v>
      </c>
      <c r="N6223" t="str">
        <f t="shared" si="624"/>
        <v>08/18/2022</v>
      </c>
      <c r="O6223" t="str">
        <f t="shared" si="623"/>
        <v>12/31/2500</v>
      </c>
      <c r="P6223">
        <v>1</v>
      </c>
      <c r="Q6223">
        <v>1</v>
      </c>
      <c r="S6223">
        <v>0</v>
      </c>
      <c r="T6223">
        <v>1</v>
      </c>
      <c r="U6223">
        <v>0</v>
      </c>
      <c r="V6223" t="str">
        <f>"Trad IRN"</f>
        <v>Trad IRN</v>
      </c>
      <c r="W6223">
        <v>100</v>
      </c>
      <c r="X6223" t="s">
        <v>47</v>
      </c>
      <c r="Z6223" t="s">
        <v>47</v>
      </c>
      <c r="AB6223" t="str">
        <f>"06"</f>
        <v>06</v>
      </c>
      <c r="AC6223" t="s">
        <v>48</v>
      </c>
      <c r="AD6223" t="s">
        <v>49</v>
      </c>
      <c r="AE6223" t="s">
        <v>50</v>
      </c>
      <c r="AF6223">
        <v>0</v>
      </c>
      <c r="AG6223" t="s">
        <v>56</v>
      </c>
      <c r="AH6223" t="str">
        <f>"Trad IRN"</f>
        <v>Trad IRN</v>
      </c>
      <c r="AI6223" t="str">
        <f>"Bldg IRN"</f>
        <v>Bldg IRN</v>
      </c>
      <c r="AJ6223" t="s">
        <v>48</v>
      </c>
      <c r="AK6223" t="s">
        <v>48</v>
      </c>
      <c r="AL6223" t="s">
        <v>53</v>
      </c>
      <c r="AM6223">
        <v>1140.92</v>
      </c>
      <c r="AN6223">
        <v>1140.92</v>
      </c>
      <c r="AO6223">
        <v>15</v>
      </c>
    </row>
    <row r="6224" spans="1:41" x14ac:dyDescent="0.3">
      <c r="A6224" t="str">
        <f>"Trad IRN"</f>
        <v>Trad IRN</v>
      </c>
      <c r="B6224" t="str">
        <f>"Bldg IRN"</f>
        <v>Bldg IRN</v>
      </c>
      <c r="C6224" t="s">
        <v>41</v>
      </c>
      <c r="D6224" t="s">
        <v>3</v>
      </c>
      <c r="E6224" t="s">
        <v>80</v>
      </c>
      <c r="F6224" t="s">
        <v>81</v>
      </c>
      <c r="G6224" t="s">
        <v>82</v>
      </c>
      <c r="H6224" t="s">
        <v>83</v>
      </c>
      <c r="I6224" t="str">
        <f>"Trad IRN"</f>
        <v>Trad IRN</v>
      </c>
      <c r="J6224" t="s">
        <v>43</v>
      </c>
      <c r="K6224" t="s">
        <v>44</v>
      </c>
      <c r="L6224" t="s">
        <v>45</v>
      </c>
      <c r="M6224" t="s">
        <v>46</v>
      </c>
      <c r="N6224" t="str">
        <f t="shared" si="624"/>
        <v>08/18/2022</v>
      </c>
      <c r="O6224" t="str">
        <f t="shared" si="623"/>
        <v>12/31/2500</v>
      </c>
      <c r="P6224">
        <v>1</v>
      </c>
      <c r="Q6224">
        <v>1</v>
      </c>
      <c r="S6224">
        <v>0</v>
      </c>
      <c r="T6224">
        <v>1</v>
      </c>
      <c r="U6224">
        <v>0</v>
      </c>
      <c r="V6224" t="str">
        <f>"Trad IRN"</f>
        <v>Trad IRN</v>
      </c>
      <c r="W6224">
        <v>100</v>
      </c>
      <c r="X6224" t="s">
        <v>47</v>
      </c>
      <c r="Z6224" t="s">
        <v>47</v>
      </c>
      <c r="AB6224" t="str">
        <f>"07"</f>
        <v>07</v>
      </c>
      <c r="AC6224" t="s">
        <v>48</v>
      </c>
      <c r="AD6224" t="s">
        <v>49</v>
      </c>
      <c r="AE6224" t="s">
        <v>50</v>
      </c>
      <c r="AF6224">
        <v>0</v>
      </c>
      <c r="AG6224" t="s">
        <v>56</v>
      </c>
      <c r="AH6224" t="str">
        <f>"Trad IRN"</f>
        <v>Trad IRN</v>
      </c>
      <c r="AI6224" t="str">
        <f>"Bldg IRN"</f>
        <v>Bldg IRN</v>
      </c>
      <c r="AJ6224" t="s">
        <v>48</v>
      </c>
      <c r="AK6224" t="s">
        <v>48</v>
      </c>
      <c r="AL6224" t="s">
        <v>53</v>
      </c>
      <c r="AM6224">
        <v>1140.92</v>
      </c>
      <c r="AN6224">
        <v>1140.92</v>
      </c>
      <c r="AO6224">
        <v>15</v>
      </c>
    </row>
    <row r="6225" spans="1:41" x14ac:dyDescent="0.3">
      <c r="A6225" t="str">
        <f>"Trad IRN"</f>
        <v>Trad IRN</v>
      </c>
      <c r="B6225" t="str">
        <f>"Bldg IRN"</f>
        <v>Bldg IRN</v>
      </c>
      <c r="C6225" t="s">
        <v>41</v>
      </c>
      <c r="D6225" t="s">
        <v>3</v>
      </c>
      <c r="E6225" t="s">
        <v>80</v>
      </c>
      <c r="F6225" t="s">
        <v>81</v>
      </c>
      <c r="G6225" t="s">
        <v>82</v>
      </c>
      <c r="H6225" t="s">
        <v>83</v>
      </c>
      <c r="I6225" t="str">
        <f>"Trad IRN"</f>
        <v>Trad IRN</v>
      </c>
      <c r="J6225" t="s">
        <v>43</v>
      </c>
      <c r="K6225" t="s">
        <v>44</v>
      </c>
      <c r="L6225" t="s">
        <v>45</v>
      </c>
      <c r="M6225" t="s">
        <v>46</v>
      </c>
      <c r="N6225" t="str">
        <f t="shared" si="624"/>
        <v>08/18/2022</v>
      </c>
      <c r="O6225" t="str">
        <f t="shared" si="623"/>
        <v>12/31/2500</v>
      </c>
      <c r="P6225">
        <v>0.5</v>
      </c>
      <c r="Q6225">
        <v>0.5</v>
      </c>
      <c r="S6225">
        <v>0</v>
      </c>
      <c r="T6225">
        <v>0.5</v>
      </c>
      <c r="U6225">
        <v>0</v>
      </c>
      <c r="V6225" t="str">
        <f>"Trad IRN"</f>
        <v>Trad IRN</v>
      </c>
      <c r="W6225">
        <v>50</v>
      </c>
      <c r="X6225" t="s">
        <v>47</v>
      </c>
      <c r="Z6225" t="s">
        <v>47</v>
      </c>
      <c r="AB6225" t="str">
        <f>"08"</f>
        <v>08</v>
      </c>
      <c r="AC6225" t="s">
        <v>48</v>
      </c>
      <c r="AD6225" t="s">
        <v>49</v>
      </c>
      <c r="AE6225" t="s">
        <v>55</v>
      </c>
      <c r="AF6225">
        <v>0</v>
      </c>
      <c r="AG6225" t="s">
        <v>56</v>
      </c>
      <c r="AH6225" t="str">
        <f>"Trad IRN"</f>
        <v>Trad IRN</v>
      </c>
      <c r="AI6225" t="str">
        <f>"Bldg IRN"</f>
        <v>Bldg IRN</v>
      </c>
      <c r="AJ6225" t="s">
        <v>48</v>
      </c>
      <c r="AK6225" t="s">
        <v>48</v>
      </c>
      <c r="AL6225" t="s">
        <v>53</v>
      </c>
      <c r="AM6225">
        <v>570.46</v>
      </c>
      <c r="AN6225">
        <v>1140.92</v>
      </c>
      <c r="AO6225">
        <v>15</v>
      </c>
    </row>
    <row r="6226" spans="1:41" x14ac:dyDescent="0.3">
      <c r="A6226" t="str">
        <f>"Trad IRN"</f>
        <v>Trad IRN</v>
      </c>
      <c r="B6226" t="str">
        <f>"Bldg IRN"</f>
        <v>Bldg IRN</v>
      </c>
      <c r="C6226" t="s">
        <v>41</v>
      </c>
      <c r="D6226" t="s">
        <v>3</v>
      </c>
      <c r="E6226" t="s">
        <v>80</v>
      </c>
      <c r="F6226" t="s">
        <v>81</v>
      </c>
      <c r="G6226" t="s">
        <v>82</v>
      </c>
      <c r="H6226" t="s">
        <v>83</v>
      </c>
      <c r="I6226" t="s">
        <v>8</v>
      </c>
      <c r="J6226" t="s">
        <v>43</v>
      </c>
      <c r="K6226" t="s">
        <v>44</v>
      </c>
      <c r="L6226" t="s">
        <v>45</v>
      </c>
      <c r="M6226" t="s">
        <v>46</v>
      </c>
      <c r="N6226" t="str">
        <f t="shared" si="624"/>
        <v>08/18/2022</v>
      </c>
      <c r="O6226" t="str">
        <f>"10/13/2022"</f>
        <v>10/13/2022</v>
      </c>
      <c r="P6226">
        <v>0.106695</v>
      </c>
      <c r="Q6226">
        <v>0.106695</v>
      </c>
      <c r="S6226">
        <v>0</v>
      </c>
      <c r="T6226">
        <v>6.4229999999999999E-3</v>
      </c>
      <c r="U6226">
        <v>0.100272</v>
      </c>
      <c r="V6226" t="str">
        <f>"Trad IRN"</f>
        <v>Trad IRN</v>
      </c>
      <c r="W6226">
        <v>50</v>
      </c>
      <c r="X6226" t="s">
        <v>47</v>
      </c>
      <c r="Z6226" t="s">
        <v>47</v>
      </c>
      <c r="AB6226" t="str">
        <f>"08"</f>
        <v>08</v>
      </c>
      <c r="AC6226" t="s">
        <v>48</v>
      </c>
      <c r="AD6226" t="s">
        <v>49</v>
      </c>
      <c r="AE6226" t="s">
        <v>50</v>
      </c>
      <c r="AF6226">
        <v>0</v>
      </c>
      <c r="AG6226" t="s">
        <v>51</v>
      </c>
      <c r="AH6226" t="str">
        <f>"Trad IRN"</f>
        <v>Trad IRN</v>
      </c>
      <c r="AI6226" t="str">
        <f>"Bldg IRN"</f>
        <v>Bldg IRN</v>
      </c>
      <c r="AJ6226" t="s">
        <v>48</v>
      </c>
      <c r="AK6226" t="s">
        <v>48</v>
      </c>
      <c r="AL6226" t="s">
        <v>53</v>
      </c>
      <c r="AM6226">
        <v>121.73</v>
      </c>
      <c r="AN6226">
        <v>1140.92</v>
      </c>
      <c r="AO6226">
        <v>15</v>
      </c>
    </row>
    <row r="6227" spans="1:41" x14ac:dyDescent="0.3">
      <c r="A6227" t="str">
        <f>"Trad IRN"</f>
        <v>Trad IRN</v>
      </c>
      <c r="B6227" t="str">
        <f>"Bldg IRN"</f>
        <v>Bldg IRN</v>
      </c>
      <c r="C6227" t="s">
        <v>41</v>
      </c>
      <c r="D6227" t="s">
        <v>3</v>
      </c>
      <c r="E6227" t="s">
        <v>80</v>
      </c>
      <c r="F6227" t="s">
        <v>81</v>
      </c>
      <c r="G6227" t="s">
        <v>82</v>
      </c>
      <c r="H6227" t="s">
        <v>83</v>
      </c>
      <c r="I6227" t="s">
        <v>8</v>
      </c>
      <c r="J6227" t="s">
        <v>43</v>
      </c>
      <c r="K6227" t="s">
        <v>44</v>
      </c>
      <c r="L6227" t="s">
        <v>45</v>
      </c>
      <c r="M6227" t="s">
        <v>46</v>
      </c>
      <c r="N6227" t="str">
        <f>"10/14/2022"</f>
        <v>10/14/2022</v>
      </c>
      <c r="O6227" t="str">
        <f>"12/31/2500"</f>
        <v>12/31/2500</v>
      </c>
      <c r="P6227">
        <v>0.39330500000000002</v>
      </c>
      <c r="Q6227">
        <v>0.39330500000000002</v>
      </c>
      <c r="S6227">
        <v>0</v>
      </c>
      <c r="T6227">
        <v>4.9131000000000001E-2</v>
      </c>
      <c r="U6227">
        <v>0.34417399999999998</v>
      </c>
      <c r="V6227" t="str">
        <f>"Trad IRN"</f>
        <v>Trad IRN</v>
      </c>
      <c r="W6227">
        <v>50</v>
      </c>
      <c r="X6227" t="s">
        <v>47</v>
      </c>
      <c r="Z6227" t="s">
        <v>47</v>
      </c>
      <c r="AB6227" t="str">
        <f>"08"</f>
        <v>08</v>
      </c>
      <c r="AC6227" t="s">
        <v>48</v>
      </c>
      <c r="AD6227" t="s">
        <v>49</v>
      </c>
      <c r="AE6227" t="s">
        <v>55</v>
      </c>
      <c r="AF6227">
        <v>0</v>
      </c>
      <c r="AG6227" t="s">
        <v>51</v>
      </c>
      <c r="AH6227" t="str">
        <f>"Trad IRN"</f>
        <v>Trad IRN</v>
      </c>
      <c r="AI6227" t="str">
        <f>"Bldg IRN"</f>
        <v>Bldg IRN</v>
      </c>
      <c r="AJ6227" t="s">
        <v>48</v>
      </c>
      <c r="AK6227" t="s">
        <v>48</v>
      </c>
      <c r="AL6227" t="s">
        <v>53</v>
      </c>
      <c r="AM6227">
        <v>448.73</v>
      </c>
      <c r="AN6227">
        <v>1140.92</v>
      </c>
      <c r="AO6227">
        <v>15</v>
      </c>
    </row>
    <row r="6228" spans="1:41" x14ac:dyDescent="0.3">
      <c r="A6228" t="str">
        <f>"Trad IRN"</f>
        <v>Trad IRN</v>
      </c>
      <c r="B6228" t="str">
        <f>"Bldg IRN"</f>
        <v>Bldg IRN</v>
      </c>
      <c r="C6228" t="s">
        <v>41</v>
      </c>
      <c r="D6228" t="s">
        <v>3</v>
      </c>
      <c r="E6228" t="s">
        <v>80</v>
      </c>
      <c r="F6228" t="s">
        <v>81</v>
      </c>
      <c r="G6228" t="s">
        <v>82</v>
      </c>
      <c r="H6228" t="s">
        <v>83</v>
      </c>
      <c r="I6228" t="str">
        <f>"Trad IRN"</f>
        <v>Trad IRN</v>
      </c>
      <c r="J6228" t="s">
        <v>43</v>
      </c>
      <c r="K6228" t="s">
        <v>44</v>
      </c>
      <c r="L6228" t="s">
        <v>45</v>
      </c>
      <c r="M6228" t="s">
        <v>46</v>
      </c>
      <c r="N6228" t="str">
        <f>"08/18/2022"</f>
        <v>08/18/2022</v>
      </c>
      <c r="O6228" t="str">
        <f>"12/31/2500"</f>
        <v>12/31/2500</v>
      </c>
      <c r="P6228">
        <v>1</v>
      </c>
      <c r="Q6228">
        <v>1</v>
      </c>
      <c r="S6228">
        <v>0</v>
      </c>
      <c r="T6228">
        <v>1</v>
      </c>
      <c r="U6228">
        <v>0</v>
      </c>
      <c r="V6228" t="str">
        <f>"Trad IRN"</f>
        <v>Trad IRN</v>
      </c>
      <c r="W6228">
        <v>100</v>
      </c>
      <c r="X6228" t="s">
        <v>47</v>
      </c>
      <c r="Z6228" t="s">
        <v>47</v>
      </c>
      <c r="AB6228" t="str">
        <f>"06"</f>
        <v>06</v>
      </c>
      <c r="AC6228" t="s">
        <v>48</v>
      </c>
      <c r="AD6228" t="s">
        <v>49</v>
      </c>
      <c r="AE6228" t="s">
        <v>55</v>
      </c>
      <c r="AF6228">
        <v>0</v>
      </c>
      <c r="AG6228" t="s">
        <v>56</v>
      </c>
      <c r="AH6228" t="str">
        <f>"Trad IRN"</f>
        <v>Trad IRN</v>
      </c>
      <c r="AI6228" t="str">
        <f>"Bldg IRN"</f>
        <v>Bldg IRN</v>
      </c>
      <c r="AJ6228" t="s">
        <v>48</v>
      </c>
      <c r="AK6228" t="s">
        <v>48</v>
      </c>
      <c r="AL6228" t="s">
        <v>53</v>
      </c>
      <c r="AM6228">
        <v>1140.92</v>
      </c>
      <c r="AN6228">
        <v>1140.92</v>
      </c>
      <c r="AO6228">
        <v>15</v>
      </c>
    </row>
    <row r="6229" spans="1:41" x14ac:dyDescent="0.3">
      <c r="A6229" t="str">
        <f>"Trad IRN"</f>
        <v>Trad IRN</v>
      </c>
      <c r="B6229" t="str">
        <f>"Bldg IRN"</f>
        <v>Bldg IRN</v>
      </c>
      <c r="C6229" t="s">
        <v>41</v>
      </c>
      <c r="D6229" t="s">
        <v>3</v>
      </c>
      <c r="E6229" t="s">
        <v>80</v>
      </c>
      <c r="F6229" t="s">
        <v>81</v>
      </c>
      <c r="G6229" t="s">
        <v>82</v>
      </c>
      <c r="H6229" t="s">
        <v>83</v>
      </c>
      <c r="I6229" t="str">
        <f>"Trad IRN"</f>
        <v>Trad IRN</v>
      </c>
      <c r="J6229" t="s">
        <v>43</v>
      </c>
      <c r="K6229" t="s">
        <v>44</v>
      </c>
      <c r="L6229" t="s">
        <v>45</v>
      </c>
      <c r="M6229" t="s">
        <v>46</v>
      </c>
      <c r="N6229" t="str">
        <f>"10/15/2022"</f>
        <v>10/15/2022</v>
      </c>
      <c r="O6229" t="str">
        <f>"12/31/2500"</f>
        <v>12/31/2500</v>
      </c>
      <c r="P6229">
        <v>0.78661099999999995</v>
      </c>
      <c r="Q6229">
        <v>0.78661099999999995</v>
      </c>
      <c r="S6229">
        <v>0.78661099999999995</v>
      </c>
      <c r="T6229">
        <v>0.78661099999999995</v>
      </c>
      <c r="U6229">
        <v>0</v>
      </c>
      <c r="V6229" t="str">
        <f>"Trad IRN"</f>
        <v>Trad IRN</v>
      </c>
      <c r="W6229">
        <v>100</v>
      </c>
      <c r="X6229" t="s">
        <v>47</v>
      </c>
      <c r="Z6229" t="s">
        <v>47</v>
      </c>
      <c r="AB6229" t="str">
        <f>"08"</f>
        <v>08</v>
      </c>
      <c r="AC6229" t="s">
        <v>48</v>
      </c>
      <c r="AD6229" t="s">
        <v>49</v>
      </c>
      <c r="AE6229" t="s">
        <v>55</v>
      </c>
      <c r="AF6229">
        <v>0</v>
      </c>
      <c r="AG6229" t="s">
        <v>56</v>
      </c>
      <c r="AH6229" t="str">
        <f>"Trad IRN"</f>
        <v>Trad IRN</v>
      </c>
      <c r="AI6229" t="str">
        <f>"Bldg IRN"</f>
        <v>Bldg IRN</v>
      </c>
      <c r="AJ6229" t="s">
        <v>48</v>
      </c>
      <c r="AK6229" t="s">
        <v>48</v>
      </c>
      <c r="AL6229" t="s">
        <v>53</v>
      </c>
      <c r="AM6229">
        <v>897.46</v>
      </c>
      <c r="AN6229">
        <v>1140.92</v>
      </c>
      <c r="AO6229">
        <v>15</v>
      </c>
    </row>
    <row r="6230" spans="1:41" x14ac:dyDescent="0.3">
      <c r="A6230" t="str">
        <f>"Trad IRN"</f>
        <v>Trad IRN</v>
      </c>
      <c r="B6230" t="str">
        <f>"Bldg IRN"</f>
        <v>Bldg IRN</v>
      </c>
      <c r="C6230" t="s">
        <v>41</v>
      </c>
      <c r="D6230" t="s">
        <v>3</v>
      </c>
      <c r="E6230" t="s">
        <v>80</v>
      </c>
      <c r="F6230" t="s">
        <v>81</v>
      </c>
      <c r="G6230" t="s">
        <v>82</v>
      </c>
      <c r="H6230" t="s">
        <v>83</v>
      </c>
      <c r="I6230" t="s">
        <v>8</v>
      </c>
      <c r="J6230" t="s">
        <v>43</v>
      </c>
      <c r="K6230" t="s">
        <v>44</v>
      </c>
      <c r="L6230" t="s">
        <v>45</v>
      </c>
      <c r="M6230" t="s">
        <v>46</v>
      </c>
      <c r="N6230" t="str">
        <f t="shared" ref="N6230:N6237" si="625">"08/18/2022"</f>
        <v>08/18/2022</v>
      </c>
      <c r="O6230" t="str">
        <f>"10/13/2022"</f>
        <v>10/13/2022</v>
      </c>
      <c r="P6230">
        <v>3.2007000000000001E-2</v>
      </c>
      <c r="Q6230">
        <v>3.2007000000000001E-2</v>
      </c>
      <c r="S6230">
        <v>0</v>
      </c>
      <c r="T6230">
        <v>1.9473000000000001E-2</v>
      </c>
      <c r="U6230">
        <v>1.2534E-2</v>
      </c>
      <c r="V6230" t="str">
        <f>"Trad IRN"</f>
        <v>Trad IRN</v>
      </c>
      <c r="W6230">
        <v>15</v>
      </c>
      <c r="X6230" t="s">
        <v>47</v>
      </c>
      <c r="Z6230" t="s">
        <v>47</v>
      </c>
      <c r="AB6230" t="str">
        <f>"08"</f>
        <v>08</v>
      </c>
      <c r="AC6230" t="s">
        <v>48</v>
      </c>
      <c r="AD6230" t="s">
        <v>49</v>
      </c>
      <c r="AE6230" t="s">
        <v>55</v>
      </c>
      <c r="AF6230">
        <v>0</v>
      </c>
      <c r="AG6230" t="s">
        <v>51</v>
      </c>
      <c r="AH6230" t="str">
        <f>"Trad IRN"</f>
        <v>Trad IRN</v>
      </c>
      <c r="AI6230" t="str">
        <f>"Bldg IRN"</f>
        <v>Bldg IRN</v>
      </c>
      <c r="AJ6230" t="s">
        <v>48</v>
      </c>
      <c r="AK6230" t="s">
        <v>48</v>
      </c>
      <c r="AL6230" t="s">
        <v>53</v>
      </c>
      <c r="AM6230">
        <v>36.24</v>
      </c>
      <c r="AN6230">
        <v>1132.3</v>
      </c>
      <c r="AO6230">
        <v>15</v>
      </c>
    </row>
    <row r="6231" spans="1:41" x14ac:dyDescent="0.3">
      <c r="A6231" t="str">
        <f>"Trad IRN"</f>
        <v>Trad IRN</v>
      </c>
      <c r="B6231" t="str">
        <f>"Bldg IRN"</f>
        <v>Bldg IRN</v>
      </c>
      <c r="C6231" t="s">
        <v>41</v>
      </c>
      <c r="D6231" t="s">
        <v>3</v>
      </c>
      <c r="E6231" t="s">
        <v>80</v>
      </c>
      <c r="F6231" t="s">
        <v>81</v>
      </c>
      <c r="G6231" t="s">
        <v>82</v>
      </c>
      <c r="H6231" t="s">
        <v>83</v>
      </c>
      <c r="I6231" t="str">
        <f>"Trad IRN"</f>
        <v>Trad IRN</v>
      </c>
      <c r="J6231" t="s">
        <v>43</v>
      </c>
      <c r="K6231" t="s">
        <v>44</v>
      </c>
      <c r="L6231" t="s">
        <v>45</v>
      </c>
      <c r="M6231" t="s">
        <v>46</v>
      </c>
      <c r="N6231" t="str">
        <f t="shared" si="625"/>
        <v>08/18/2022</v>
      </c>
      <c r="O6231" t="str">
        <f>"10/14/2022"</f>
        <v>10/14/2022</v>
      </c>
      <c r="P6231">
        <v>0.18138099999999999</v>
      </c>
      <c r="Q6231">
        <v>0.18138099999999999</v>
      </c>
      <c r="S6231">
        <v>0.18138099999999999</v>
      </c>
      <c r="T6231">
        <v>0.18138099999999999</v>
      </c>
      <c r="U6231">
        <v>0</v>
      </c>
      <c r="V6231" t="str">
        <f>"Trad IRN"</f>
        <v>Trad IRN</v>
      </c>
      <c r="W6231">
        <v>85</v>
      </c>
      <c r="X6231" t="s">
        <v>47</v>
      </c>
      <c r="Z6231" t="s">
        <v>47</v>
      </c>
      <c r="AB6231" t="str">
        <f>"08"</f>
        <v>08</v>
      </c>
      <c r="AC6231" t="s">
        <v>48</v>
      </c>
      <c r="AD6231" t="s">
        <v>49</v>
      </c>
      <c r="AE6231" t="s">
        <v>55</v>
      </c>
      <c r="AF6231">
        <v>0</v>
      </c>
      <c r="AG6231" t="s">
        <v>56</v>
      </c>
      <c r="AH6231" t="str">
        <f>"Trad IRN"</f>
        <v>Trad IRN</v>
      </c>
      <c r="AI6231" t="str">
        <f>"Bldg IRN"</f>
        <v>Bldg IRN</v>
      </c>
      <c r="AJ6231" t="s">
        <v>48</v>
      </c>
      <c r="AK6231" t="s">
        <v>48</v>
      </c>
      <c r="AL6231" t="s">
        <v>53</v>
      </c>
      <c r="AM6231">
        <v>206.94</v>
      </c>
      <c r="AN6231">
        <v>1140.92</v>
      </c>
      <c r="AO6231">
        <v>15</v>
      </c>
    </row>
    <row r="6232" spans="1:41" x14ac:dyDescent="0.3">
      <c r="A6232" t="str">
        <f>"Trad IRN"</f>
        <v>Trad IRN</v>
      </c>
      <c r="B6232" t="str">
        <f>"Bldg IRN"</f>
        <v>Bldg IRN</v>
      </c>
      <c r="C6232" t="s">
        <v>41</v>
      </c>
      <c r="D6232" t="s">
        <v>3</v>
      </c>
      <c r="E6232" t="s">
        <v>80</v>
      </c>
      <c r="F6232" t="s">
        <v>81</v>
      </c>
      <c r="G6232" t="s">
        <v>82</v>
      </c>
      <c r="H6232" t="s">
        <v>83</v>
      </c>
      <c r="I6232" t="str">
        <f>"Trad IRN"</f>
        <v>Trad IRN</v>
      </c>
      <c r="J6232" t="s">
        <v>43</v>
      </c>
      <c r="K6232" t="s">
        <v>44</v>
      </c>
      <c r="L6232" t="s">
        <v>45</v>
      </c>
      <c r="M6232" t="s">
        <v>46</v>
      </c>
      <c r="N6232" t="str">
        <f t="shared" si="625"/>
        <v>08/18/2022</v>
      </c>
      <c r="O6232" t="str">
        <f t="shared" ref="O6232:O6238" si="626">"12/31/2500"</f>
        <v>12/31/2500</v>
      </c>
      <c r="P6232">
        <v>1</v>
      </c>
      <c r="Q6232">
        <v>1</v>
      </c>
      <c r="S6232">
        <v>0</v>
      </c>
      <c r="T6232">
        <v>1</v>
      </c>
      <c r="U6232">
        <v>0</v>
      </c>
      <c r="V6232" t="str">
        <f>"Trad IRN"</f>
        <v>Trad IRN</v>
      </c>
      <c r="W6232">
        <v>100</v>
      </c>
      <c r="X6232" t="s">
        <v>47</v>
      </c>
      <c r="Z6232" t="s">
        <v>47</v>
      </c>
      <c r="AB6232" t="str">
        <f>"07"</f>
        <v>07</v>
      </c>
      <c r="AC6232" t="s">
        <v>48</v>
      </c>
      <c r="AD6232" t="s">
        <v>49</v>
      </c>
      <c r="AE6232" t="s">
        <v>55</v>
      </c>
      <c r="AF6232">
        <v>0</v>
      </c>
      <c r="AG6232" t="s">
        <v>56</v>
      </c>
      <c r="AH6232" t="str">
        <f>"Trad IRN"</f>
        <v>Trad IRN</v>
      </c>
      <c r="AI6232" t="str">
        <f>"Bldg IRN"</f>
        <v>Bldg IRN</v>
      </c>
      <c r="AJ6232" t="s">
        <v>48</v>
      </c>
      <c r="AK6232" t="s">
        <v>48</v>
      </c>
      <c r="AL6232" t="s">
        <v>53</v>
      </c>
      <c r="AM6232">
        <v>1140.92</v>
      </c>
      <c r="AN6232">
        <v>1140.92</v>
      </c>
      <c r="AO6232">
        <v>15</v>
      </c>
    </row>
    <row r="6233" spans="1:41" x14ac:dyDescent="0.3">
      <c r="A6233" t="str">
        <f>"Trad IRN"</f>
        <v>Trad IRN</v>
      </c>
      <c r="B6233" t="str">
        <f>"Bldg IRN"</f>
        <v>Bldg IRN</v>
      </c>
      <c r="C6233" t="s">
        <v>41</v>
      </c>
      <c r="D6233" t="s">
        <v>3</v>
      </c>
      <c r="E6233" t="s">
        <v>80</v>
      </c>
      <c r="F6233" t="s">
        <v>81</v>
      </c>
      <c r="G6233" t="s">
        <v>82</v>
      </c>
      <c r="H6233" t="s">
        <v>83</v>
      </c>
      <c r="I6233" t="str">
        <f>"Trad IRN"</f>
        <v>Trad IRN</v>
      </c>
      <c r="J6233" t="s">
        <v>43</v>
      </c>
      <c r="K6233" t="s">
        <v>44</v>
      </c>
      <c r="L6233" t="s">
        <v>45</v>
      </c>
      <c r="M6233" t="s">
        <v>46</v>
      </c>
      <c r="N6233" t="str">
        <f t="shared" si="625"/>
        <v>08/18/2022</v>
      </c>
      <c r="O6233" t="str">
        <f t="shared" si="626"/>
        <v>12/31/2500</v>
      </c>
      <c r="P6233">
        <v>1</v>
      </c>
      <c r="Q6233">
        <v>1</v>
      </c>
      <c r="S6233">
        <v>0</v>
      </c>
      <c r="T6233">
        <v>1</v>
      </c>
      <c r="U6233">
        <v>0</v>
      </c>
      <c r="V6233" t="str">
        <f>"Trad IRN"</f>
        <v>Trad IRN</v>
      </c>
      <c r="W6233">
        <v>100</v>
      </c>
      <c r="X6233" t="s">
        <v>47</v>
      </c>
      <c r="Z6233" t="s">
        <v>47</v>
      </c>
      <c r="AB6233" t="str">
        <f>"07"</f>
        <v>07</v>
      </c>
      <c r="AC6233" t="s">
        <v>48</v>
      </c>
      <c r="AD6233" t="s">
        <v>49</v>
      </c>
      <c r="AE6233" t="s">
        <v>50</v>
      </c>
      <c r="AF6233">
        <v>0</v>
      </c>
      <c r="AG6233" t="s">
        <v>56</v>
      </c>
      <c r="AH6233" t="str">
        <f>"Trad IRN"</f>
        <v>Trad IRN</v>
      </c>
      <c r="AI6233" t="str">
        <f>"Bldg IRN"</f>
        <v>Bldg IRN</v>
      </c>
      <c r="AJ6233" t="s">
        <v>48</v>
      </c>
      <c r="AK6233" t="s">
        <v>48</v>
      </c>
      <c r="AL6233" t="s">
        <v>53</v>
      </c>
      <c r="AM6233">
        <v>1140.92</v>
      </c>
      <c r="AN6233">
        <v>1140.92</v>
      </c>
      <c r="AO6233">
        <v>15</v>
      </c>
    </row>
    <row r="6234" spans="1:41" x14ac:dyDescent="0.3">
      <c r="A6234" t="str">
        <f>"Trad IRN"</f>
        <v>Trad IRN</v>
      </c>
      <c r="B6234" t="str">
        <f>"Bldg IRN"</f>
        <v>Bldg IRN</v>
      </c>
      <c r="C6234" t="s">
        <v>41</v>
      </c>
      <c r="D6234" t="s">
        <v>3</v>
      </c>
      <c r="E6234" t="s">
        <v>80</v>
      </c>
      <c r="F6234" t="s">
        <v>81</v>
      </c>
      <c r="G6234" t="s">
        <v>82</v>
      </c>
      <c r="H6234" t="s">
        <v>83</v>
      </c>
      <c r="I6234" t="str">
        <f>"Trad IRN"</f>
        <v>Trad IRN</v>
      </c>
      <c r="J6234" t="s">
        <v>43</v>
      </c>
      <c r="K6234" t="s">
        <v>44</v>
      </c>
      <c r="L6234" t="s">
        <v>45</v>
      </c>
      <c r="M6234" t="s">
        <v>46</v>
      </c>
      <c r="N6234" t="str">
        <f t="shared" si="625"/>
        <v>08/18/2022</v>
      </c>
      <c r="O6234" t="str">
        <f t="shared" si="626"/>
        <v>12/31/2500</v>
      </c>
      <c r="P6234">
        <v>1</v>
      </c>
      <c r="Q6234">
        <v>1</v>
      </c>
      <c r="S6234">
        <v>0</v>
      </c>
      <c r="T6234">
        <v>1</v>
      </c>
      <c r="U6234">
        <v>0</v>
      </c>
      <c r="V6234" t="str">
        <f>"Trad IRN"</f>
        <v>Trad IRN</v>
      </c>
      <c r="W6234">
        <v>100</v>
      </c>
      <c r="X6234" t="s">
        <v>47</v>
      </c>
      <c r="Z6234" t="s">
        <v>47</v>
      </c>
      <c r="AB6234" t="str">
        <f>"06"</f>
        <v>06</v>
      </c>
      <c r="AC6234" t="s">
        <v>48</v>
      </c>
      <c r="AD6234" t="s">
        <v>49</v>
      </c>
      <c r="AE6234" t="s">
        <v>50</v>
      </c>
      <c r="AF6234">
        <v>0</v>
      </c>
      <c r="AG6234" t="s">
        <v>56</v>
      </c>
      <c r="AH6234" t="str">
        <f>"Trad IRN"</f>
        <v>Trad IRN</v>
      </c>
      <c r="AI6234" t="str">
        <f>"Bldg IRN"</f>
        <v>Bldg IRN</v>
      </c>
      <c r="AJ6234" t="s">
        <v>48</v>
      </c>
      <c r="AK6234" t="s">
        <v>48</v>
      </c>
      <c r="AL6234" t="s">
        <v>53</v>
      </c>
      <c r="AM6234">
        <v>1140.92</v>
      </c>
      <c r="AN6234">
        <v>1140.92</v>
      </c>
      <c r="AO6234">
        <v>15</v>
      </c>
    </row>
    <row r="6235" spans="1:41" x14ac:dyDescent="0.3">
      <c r="A6235" t="str">
        <f>"Trad IRN"</f>
        <v>Trad IRN</v>
      </c>
      <c r="B6235" t="str">
        <f>"Bldg IRN"</f>
        <v>Bldg IRN</v>
      </c>
      <c r="C6235" t="s">
        <v>41</v>
      </c>
      <c r="D6235" t="s">
        <v>3</v>
      </c>
      <c r="E6235" t="s">
        <v>80</v>
      </c>
      <c r="F6235" t="s">
        <v>81</v>
      </c>
      <c r="G6235" t="s">
        <v>82</v>
      </c>
      <c r="H6235" t="s">
        <v>83</v>
      </c>
      <c r="I6235" t="str">
        <f>"Trad IRN"</f>
        <v>Trad IRN</v>
      </c>
      <c r="J6235" t="s">
        <v>43</v>
      </c>
      <c r="K6235" t="s">
        <v>44</v>
      </c>
      <c r="L6235" t="s">
        <v>45</v>
      </c>
      <c r="M6235" t="s">
        <v>59</v>
      </c>
      <c r="N6235" t="str">
        <f t="shared" si="625"/>
        <v>08/18/2022</v>
      </c>
      <c r="O6235" t="str">
        <f t="shared" si="626"/>
        <v>12/31/2500</v>
      </c>
      <c r="P6235">
        <v>1</v>
      </c>
      <c r="Q6235">
        <v>1</v>
      </c>
      <c r="S6235">
        <v>0</v>
      </c>
      <c r="T6235">
        <v>1</v>
      </c>
      <c r="U6235">
        <v>0</v>
      </c>
      <c r="V6235" t="s">
        <v>84</v>
      </c>
      <c r="W6235">
        <v>100</v>
      </c>
      <c r="X6235" t="s">
        <v>47</v>
      </c>
      <c r="Z6235" t="s">
        <v>47</v>
      </c>
      <c r="AB6235" t="str">
        <f>"07"</f>
        <v>07</v>
      </c>
      <c r="AC6235" t="s">
        <v>48</v>
      </c>
      <c r="AD6235" t="s">
        <v>49</v>
      </c>
      <c r="AE6235" t="s">
        <v>55</v>
      </c>
      <c r="AF6235">
        <v>0</v>
      </c>
      <c r="AG6235" t="s">
        <v>56</v>
      </c>
      <c r="AH6235" t="str">
        <f>"Trad IRN"</f>
        <v>Trad IRN</v>
      </c>
      <c r="AI6235" t="str">
        <f>"Bldg IRN"</f>
        <v>Bldg IRN</v>
      </c>
      <c r="AJ6235" t="s">
        <v>48</v>
      </c>
      <c r="AK6235" t="s">
        <v>48</v>
      </c>
      <c r="AL6235" t="s">
        <v>53</v>
      </c>
      <c r="AM6235">
        <v>1140.92</v>
      </c>
      <c r="AN6235">
        <v>1140.92</v>
      </c>
      <c r="AO6235">
        <v>15</v>
      </c>
    </row>
    <row r="6236" spans="1:41" x14ac:dyDescent="0.3">
      <c r="A6236" t="str">
        <f>"Trad IRN"</f>
        <v>Trad IRN</v>
      </c>
      <c r="B6236" t="str">
        <f>"Bldg IRN"</f>
        <v>Bldg IRN</v>
      </c>
      <c r="C6236" t="s">
        <v>41</v>
      </c>
      <c r="D6236" t="s">
        <v>3</v>
      </c>
      <c r="E6236" t="s">
        <v>80</v>
      </c>
      <c r="F6236" t="s">
        <v>81</v>
      </c>
      <c r="G6236" t="s">
        <v>82</v>
      </c>
      <c r="H6236" t="s">
        <v>83</v>
      </c>
      <c r="I6236" t="str">
        <f>"Trad IRN"</f>
        <v>Trad IRN</v>
      </c>
      <c r="J6236" t="s">
        <v>43</v>
      </c>
      <c r="K6236" t="s">
        <v>44</v>
      </c>
      <c r="L6236" t="s">
        <v>45</v>
      </c>
      <c r="M6236" t="s">
        <v>46</v>
      </c>
      <c r="N6236" t="str">
        <f t="shared" si="625"/>
        <v>08/18/2022</v>
      </c>
      <c r="O6236" t="str">
        <f t="shared" si="626"/>
        <v>12/31/2500</v>
      </c>
      <c r="P6236">
        <v>1</v>
      </c>
      <c r="Q6236">
        <v>1</v>
      </c>
      <c r="S6236">
        <v>0</v>
      </c>
      <c r="T6236">
        <v>1</v>
      </c>
      <c r="U6236">
        <v>0</v>
      </c>
      <c r="V6236" t="str">
        <f>"Trad IRN"</f>
        <v>Trad IRN</v>
      </c>
      <c r="W6236">
        <v>100</v>
      </c>
      <c r="X6236" t="s">
        <v>47</v>
      </c>
      <c r="Z6236" t="s">
        <v>47</v>
      </c>
      <c r="AB6236" t="str">
        <f>"06"</f>
        <v>06</v>
      </c>
      <c r="AC6236" t="s">
        <v>48</v>
      </c>
      <c r="AD6236" t="s">
        <v>49</v>
      </c>
      <c r="AE6236" t="s">
        <v>55</v>
      </c>
      <c r="AF6236">
        <v>0</v>
      </c>
      <c r="AG6236" t="s">
        <v>56</v>
      </c>
      <c r="AH6236" t="str">
        <f>"Trad IRN"</f>
        <v>Trad IRN</v>
      </c>
      <c r="AI6236" t="str">
        <f>"Bldg IRN"</f>
        <v>Bldg IRN</v>
      </c>
      <c r="AJ6236" t="s">
        <v>48</v>
      </c>
      <c r="AK6236" t="s">
        <v>48</v>
      </c>
      <c r="AL6236" t="s">
        <v>53</v>
      </c>
      <c r="AM6236">
        <v>1140.92</v>
      </c>
      <c r="AN6236">
        <v>1140.92</v>
      </c>
      <c r="AO6236">
        <v>15</v>
      </c>
    </row>
    <row r="6237" spans="1:41" x14ac:dyDescent="0.3">
      <c r="A6237" t="str">
        <f>"Trad IRN"</f>
        <v>Trad IRN</v>
      </c>
      <c r="B6237" t="str">
        <f>"Bldg IRN"</f>
        <v>Bldg IRN</v>
      </c>
      <c r="C6237" t="s">
        <v>41</v>
      </c>
      <c r="D6237" t="s">
        <v>3</v>
      </c>
      <c r="E6237" t="s">
        <v>80</v>
      </c>
      <c r="F6237" t="s">
        <v>81</v>
      </c>
      <c r="G6237" t="s">
        <v>82</v>
      </c>
      <c r="H6237" t="s">
        <v>83</v>
      </c>
      <c r="I6237" t="str">
        <f>"Trad IRN"</f>
        <v>Trad IRN</v>
      </c>
      <c r="J6237" t="s">
        <v>43</v>
      </c>
      <c r="K6237" t="s">
        <v>44</v>
      </c>
      <c r="L6237" t="s">
        <v>45</v>
      </c>
      <c r="M6237" t="s">
        <v>46</v>
      </c>
      <c r="N6237" t="str">
        <f t="shared" si="625"/>
        <v>08/18/2022</v>
      </c>
      <c r="O6237" t="str">
        <f t="shared" si="626"/>
        <v>12/31/2500</v>
      </c>
      <c r="P6237">
        <v>1</v>
      </c>
      <c r="Q6237">
        <v>1</v>
      </c>
      <c r="S6237">
        <v>0.83851600000000004</v>
      </c>
      <c r="T6237">
        <v>1</v>
      </c>
      <c r="U6237">
        <v>0</v>
      </c>
      <c r="V6237" t="str">
        <f>"Trad IRN"</f>
        <v>Trad IRN</v>
      </c>
      <c r="W6237">
        <v>100</v>
      </c>
      <c r="X6237" t="s">
        <v>47</v>
      </c>
      <c r="Z6237" t="s">
        <v>47</v>
      </c>
      <c r="AB6237" t="str">
        <f>"06"</f>
        <v>06</v>
      </c>
      <c r="AC6237" t="s">
        <v>48</v>
      </c>
      <c r="AD6237" t="s">
        <v>49</v>
      </c>
      <c r="AE6237" t="s">
        <v>50</v>
      </c>
      <c r="AF6237">
        <v>0</v>
      </c>
      <c r="AG6237" t="s">
        <v>56</v>
      </c>
      <c r="AH6237" t="str">
        <f>"Trad IRN"</f>
        <v>Trad IRN</v>
      </c>
      <c r="AI6237" t="str">
        <f>"Bldg IRN"</f>
        <v>Bldg IRN</v>
      </c>
      <c r="AJ6237" t="s">
        <v>48</v>
      </c>
      <c r="AK6237" t="s">
        <v>48</v>
      </c>
      <c r="AL6237" t="s">
        <v>53</v>
      </c>
      <c r="AM6237">
        <v>1140.92</v>
      </c>
      <c r="AN6237">
        <v>1140.92</v>
      </c>
      <c r="AO6237">
        <v>15</v>
      </c>
    </row>
    <row r="6238" spans="1:41" x14ac:dyDescent="0.3">
      <c r="A6238" t="str">
        <f>"Trad IRN"</f>
        <v>Trad IRN</v>
      </c>
      <c r="B6238" t="str">
        <f>"Bldg IRN"</f>
        <v>Bldg IRN</v>
      </c>
      <c r="C6238" t="s">
        <v>41</v>
      </c>
      <c r="D6238" t="s">
        <v>3</v>
      </c>
      <c r="E6238" t="s">
        <v>80</v>
      </c>
      <c r="F6238" t="s">
        <v>81</v>
      </c>
      <c r="G6238" t="s">
        <v>82</v>
      </c>
      <c r="H6238" t="s">
        <v>83</v>
      </c>
      <c r="I6238" t="str">
        <f>"Trad IRN"</f>
        <v>Trad IRN</v>
      </c>
      <c r="J6238" t="s">
        <v>43</v>
      </c>
      <c r="K6238" t="s">
        <v>44</v>
      </c>
      <c r="L6238" t="s">
        <v>45</v>
      </c>
      <c r="M6238" t="s">
        <v>46</v>
      </c>
      <c r="N6238" t="str">
        <f>"01/05/2023"</f>
        <v>01/05/2023</v>
      </c>
      <c r="O6238" t="str">
        <f t="shared" si="626"/>
        <v>12/31/2500</v>
      </c>
      <c r="P6238">
        <v>0.52482200000000001</v>
      </c>
      <c r="Q6238">
        <v>0.52482200000000001</v>
      </c>
      <c r="S6238">
        <v>0</v>
      </c>
      <c r="T6238">
        <v>0.52482200000000001</v>
      </c>
      <c r="U6238">
        <v>0</v>
      </c>
      <c r="V6238" t="str">
        <f>"Trad IRN"</f>
        <v>Trad IRN</v>
      </c>
      <c r="W6238">
        <v>100</v>
      </c>
      <c r="X6238" t="s">
        <v>47</v>
      </c>
      <c r="Z6238" t="s">
        <v>47</v>
      </c>
      <c r="AB6238" t="str">
        <f>"08"</f>
        <v>08</v>
      </c>
      <c r="AC6238" t="s">
        <v>48</v>
      </c>
      <c r="AD6238" t="s">
        <v>49</v>
      </c>
      <c r="AE6238" t="s">
        <v>55</v>
      </c>
      <c r="AF6238">
        <v>0</v>
      </c>
      <c r="AG6238" t="s">
        <v>56</v>
      </c>
      <c r="AH6238" t="str">
        <f>"Trad IRN"</f>
        <v>Trad IRN</v>
      </c>
      <c r="AI6238" t="str">
        <f>"Bldg IRN"</f>
        <v>Bldg IRN</v>
      </c>
      <c r="AJ6238" t="s">
        <v>48</v>
      </c>
      <c r="AK6238" t="s">
        <v>48</v>
      </c>
      <c r="AL6238" t="s">
        <v>53</v>
      </c>
      <c r="AM6238">
        <v>598.78</v>
      </c>
      <c r="AN6238">
        <v>1140.92</v>
      </c>
      <c r="AO6238">
        <v>15</v>
      </c>
    </row>
    <row r="6239" spans="1:41" x14ac:dyDescent="0.3">
      <c r="A6239" t="str">
        <f>"Trad IRN"</f>
        <v>Trad IRN</v>
      </c>
      <c r="B6239" t="str">
        <f>"Bldg IRN"</f>
        <v>Bldg IRN</v>
      </c>
      <c r="C6239" t="s">
        <v>41</v>
      </c>
      <c r="D6239" t="s">
        <v>3</v>
      </c>
      <c r="E6239" t="s">
        <v>80</v>
      </c>
      <c r="F6239" t="s">
        <v>81</v>
      </c>
      <c r="G6239" t="s">
        <v>82</v>
      </c>
      <c r="H6239" t="s">
        <v>83</v>
      </c>
      <c r="I6239" t="str">
        <f>"Trad IRN"</f>
        <v>Trad IRN</v>
      </c>
      <c r="J6239" t="s">
        <v>43</v>
      </c>
      <c r="K6239" t="s">
        <v>44</v>
      </c>
      <c r="L6239" t="s">
        <v>45</v>
      </c>
      <c r="M6239" t="s">
        <v>46</v>
      </c>
      <c r="N6239" t="str">
        <f t="shared" ref="N6239:N6248" si="627">"08/18/2022"</f>
        <v>08/18/2022</v>
      </c>
      <c r="O6239" t="str">
        <f>"01/04/2023"</f>
        <v>01/04/2023</v>
      </c>
      <c r="P6239">
        <v>0.47517799999999999</v>
      </c>
      <c r="Q6239">
        <v>0.47517799999999999</v>
      </c>
      <c r="S6239">
        <v>0</v>
      </c>
      <c r="T6239">
        <v>0.47517799999999999</v>
      </c>
      <c r="U6239">
        <v>0</v>
      </c>
      <c r="V6239" t="str">
        <f>"Trad IRN"</f>
        <v>Trad IRN</v>
      </c>
      <c r="W6239">
        <v>100</v>
      </c>
      <c r="X6239" t="s">
        <v>47</v>
      </c>
      <c r="Z6239" t="s">
        <v>47</v>
      </c>
      <c r="AB6239" t="str">
        <f>"08"</f>
        <v>08</v>
      </c>
      <c r="AC6239" t="s">
        <v>48</v>
      </c>
      <c r="AD6239" t="s">
        <v>49</v>
      </c>
      <c r="AE6239" t="s">
        <v>55</v>
      </c>
      <c r="AF6239">
        <v>0</v>
      </c>
      <c r="AG6239" t="s">
        <v>56</v>
      </c>
      <c r="AH6239" t="str">
        <f>"Trad IRN"</f>
        <v>Trad IRN</v>
      </c>
      <c r="AI6239" t="str">
        <f>"Bldg IRN"</f>
        <v>Bldg IRN</v>
      </c>
      <c r="AJ6239" t="s">
        <v>48</v>
      </c>
      <c r="AK6239" t="s">
        <v>48</v>
      </c>
      <c r="AL6239" t="s">
        <v>53</v>
      </c>
      <c r="AM6239">
        <v>542.14</v>
      </c>
      <c r="AN6239">
        <v>1140.92</v>
      </c>
      <c r="AO6239">
        <v>15</v>
      </c>
    </row>
    <row r="6240" spans="1:41" x14ac:dyDescent="0.3">
      <c r="A6240" t="str">
        <f>"Trad IRN"</f>
        <v>Trad IRN</v>
      </c>
      <c r="B6240" t="str">
        <f>"Bldg IRN"</f>
        <v>Bldg IRN</v>
      </c>
      <c r="C6240" t="s">
        <v>41</v>
      </c>
      <c r="D6240" t="s">
        <v>3</v>
      </c>
      <c r="E6240" t="s">
        <v>80</v>
      </c>
      <c r="F6240" t="s">
        <v>81</v>
      </c>
      <c r="G6240" t="s">
        <v>82</v>
      </c>
      <c r="H6240" t="s">
        <v>83</v>
      </c>
      <c r="I6240" t="str">
        <f>"Trad IRN"</f>
        <v>Trad IRN</v>
      </c>
      <c r="J6240" t="s">
        <v>43</v>
      </c>
      <c r="K6240" t="s">
        <v>44</v>
      </c>
      <c r="L6240" t="s">
        <v>45</v>
      </c>
      <c r="M6240" t="s">
        <v>46</v>
      </c>
      <c r="N6240" t="str">
        <f t="shared" si="627"/>
        <v>08/18/2022</v>
      </c>
      <c r="O6240" t="str">
        <f t="shared" ref="O6240:O6250" si="628">"12/31/2500"</f>
        <v>12/31/2500</v>
      </c>
      <c r="P6240">
        <v>1</v>
      </c>
      <c r="Q6240">
        <v>1</v>
      </c>
      <c r="S6240">
        <v>0</v>
      </c>
      <c r="T6240">
        <v>1</v>
      </c>
      <c r="U6240">
        <v>0</v>
      </c>
      <c r="V6240" t="str">
        <f>"Trad IRN"</f>
        <v>Trad IRN</v>
      </c>
      <c r="W6240">
        <v>100</v>
      </c>
      <c r="X6240" t="s">
        <v>47</v>
      </c>
      <c r="Z6240" t="s">
        <v>47</v>
      </c>
      <c r="AB6240" t="str">
        <f>"06"</f>
        <v>06</v>
      </c>
      <c r="AC6240" t="s">
        <v>48</v>
      </c>
      <c r="AD6240" t="s">
        <v>49</v>
      </c>
      <c r="AE6240" t="s">
        <v>55</v>
      </c>
      <c r="AF6240">
        <v>3</v>
      </c>
      <c r="AG6240" t="s">
        <v>56</v>
      </c>
      <c r="AH6240" t="str">
        <f>"Trad IRN"</f>
        <v>Trad IRN</v>
      </c>
      <c r="AI6240" t="str">
        <f>"Bldg IRN"</f>
        <v>Bldg IRN</v>
      </c>
      <c r="AJ6240" t="s">
        <v>48</v>
      </c>
      <c r="AK6240" t="s">
        <v>48</v>
      </c>
      <c r="AL6240" t="s">
        <v>53</v>
      </c>
      <c r="AM6240">
        <v>1140.92</v>
      </c>
      <c r="AN6240">
        <v>1140.92</v>
      </c>
      <c r="AO6240">
        <v>15</v>
      </c>
    </row>
    <row r="6241" spans="1:41" x14ac:dyDescent="0.3">
      <c r="A6241" t="str">
        <f>"Trad IRN"</f>
        <v>Trad IRN</v>
      </c>
      <c r="B6241" t="str">
        <f>"Bldg IRN"</f>
        <v>Bldg IRN</v>
      </c>
      <c r="C6241" t="s">
        <v>41</v>
      </c>
      <c r="D6241" t="s">
        <v>3</v>
      </c>
      <c r="E6241" t="s">
        <v>80</v>
      </c>
      <c r="F6241" t="s">
        <v>81</v>
      </c>
      <c r="G6241" t="s">
        <v>82</v>
      </c>
      <c r="H6241" t="s">
        <v>83</v>
      </c>
      <c r="I6241" t="str">
        <f>"Trad IRN"</f>
        <v>Trad IRN</v>
      </c>
      <c r="J6241" t="s">
        <v>43</v>
      </c>
      <c r="K6241" t="s">
        <v>44</v>
      </c>
      <c r="L6241" t="s">
        <v>45</v>
      </c>
      <c r="M6241" t="s">
        <v>46</v>
      </c>
      <c r="N6241" t="str">
        <f t="shared" si="627"/>
        <v>08/18/2022</v>
      </c>
      <c r="O6241" t="str">
        <f t="shared" si="628"/>
        <v>12/31/2500</v>
      </c>
      <c r="P6241">
        <v>1</v>
      </c>
      <c r="Q6241">
        <v>1</v>
      </c>
      <c r="R6241">
        <v>1</v>
      </c>
      <c r="S6241">
        <v>0</v>
      </c>
      <c r="T6241">
        <v>1</v>
      </c>
      <c r="U6241">
        <v>0</v>
      </c>
      <c r="V6241" t="str">
        <f>"Trad IRN"</f>
        <v>Trad IRN</v>
      </c>
      <c r="W6241">
        <v>100</v>
      </c>
      <c r="X6241" t="s">
        <v>47</v>
      </c>
      <c r="Z6241" t="s">
        <v>47</v>
      </c>
      <c r="AB6241" t="str">
        <f>"08"</f>
        <v>08</v>
      </c>
      <c r="AC6241" t="str">
        <f>"10"</f>
        <v>10</v>
      </c>
      <c r="AD6241" t="str">
        <f>"2"</f>
        <v>2</v>
      </c>
      <c r="AE6241" t="s">
        <v>55</v>
      </c>
      <c r="AF6241">
        <v>2</v>
      </c>
      <c r="AG6241" t="s">
        <v>56</v>
      </c>
      <c r="AH6241" t="str">
        <f>"Trad IRN"</f>
        <v>Trad IRN</v>
      </c>
      <c r="AI6241" t="str">
        <f>"Bldg IRN"</f>
        <v>Bldg IRN</v>
      </c>
      <c r="AJ6241" t="s">
        <v>48</v>
      </c>
      <c r="AK6241" t="s">
        <v>48</v>
      </c>
      <c r="AL6241" t="s">
        <v>53</v>
      </c>
      <c r="AM6241">
        <v>1140.92</v>
      </c>
      <c r="AN6241">
        <v>1140.92</v>
      </c>
      <c r="AO6241">
        <v>15</v>
      </c>
    </row>
    <row r="6242" spans="1:41" x14ac:dyDescent="0.3">
      <c r="A6242" t="str">
        <f>"Trad IRN"</f>
        <v>Trad IRN</v>
      </c>
      <c r="B6242" t="str">
        <f>"Bldg IRN"</f>
        <v>Bldg IRN</v>
      </c>
      <c r="C6242" t="s">
        <v>41</v>
      </c>
      <c r="D6242" t="s">
        <v>3</v>
      </c>
      <c r="E6242" t="s">
        <v>80</v>
      </c>
      <c r="F6242" t="s">
        <v>81</v>
      </c>
      <c r="G6242" t="s">
        <v>82</v>
      </c>
      <c r="H6242" t="s">
        <v>83</v>
      </c>
      <c r="I6242" t="str">
        <f>"Trad IRN"</f>
        <v>Trad IRN</v>
      </c>
      <c r="J6242" t="s">
        <v>43</v>
      </c>
      <c r="K6242" t="s">
        <v>44</v>
      </c>
      <c r="L6242" t="s">
        <v>45</v>
      </c>
      <c r="M6242" t="s">
        <v>46</v>
      </c>
      <c r="N6242" t="str">
        <f t="shared" si="627"/>
        <v>08/18/2022</v>
      </c>
      <c r="O6242" t="str">
        <f t="shared" si="628"/>
        <v>12/31/2500</v>
      </c>
      <c r="P6242">
        <v>1</v>
      </c>
      <c r="Q6242">
        <v>1</v>
      </c>
      <c r="S6242">
        <v>0</v>
      </c>
      <c r="T6242">
        <v>1</v>
      </c>
      <c r="U6242">
        <v>0</v>
      </c>
      <c r="V6242" t="str">
        <f>"Trad IRN"</f>
        <v>Trad IRN</v>
      </c>
      <c r="W6242">
        <v>100</v>
      </c>
      <c r="X6242" t="s">
        <v>47</v>
      </c>
      <c r="Z6242" t="s">
        <v>47</v>
      </c>
      <c r="AB6242" t="str">
        <f>"06"</f>
        <v>06</v>
      </c>
      <c r="AC6242" t="s">
        <v>48</v>
      </c>
      <c r="AD6242" t="s">
        <v>49</v>
      </c>
      <c r="AE6242" t="s">
        <v>55</v>
      </c>
      <c r="AF6242">
        <v>0</v>
      </c>
      <c r="AG6242" t="s">
        <v>56</v>
      </c>
      <c r="AH6242" t="str">
        <f>"Trad IRN"</f>
        <v>Trad IRN</v>
      </c>
      <c r="AI6242" t="str">
        <f>"Bldg IRN"</f>
        <v>Bldg IRN</v>
      </c>
      <c r="AJ6242" t="s">
        <v>48</v>
      </c>
      <c r="AK6242" t="s">
        <v>48</v>
      </c>
      <c r="AL6242" t="s">
        <v>53</v>
      </c>
      <c r="AM6242">
        <v>1140.92</v>
      </c>
      <c r="AN6242">
        <v>1140.92</v>
      </c>
      <c r="AO6242">
        <v>15</v>
      </c>
    </row>
    <row r="6243" spans="1:41" x14ac:dyDescent="0.3">
      <c r="A6243" t="str">
        <f>"Trad IRN"</f>
        <v>Trad IRN</v>
      </c>
      <c r="B6243" t="str">
        <f>"Bldg IRN"</f>
        <v>Bldg IRN</v>
      </c>
      <c r="C6243" t="s">
        <v>41</v>
      </c>
      <c r="D6243" t="s">
        <v>3</v>
      </c>
      <c r="E6243" t="s">
        <v>80</v>
      </c>
      <c r="F6243" t="s">
        <v>81</v>
      </c>
      <c r="G6243" t="s">
        <v>82</v>
      </c>
      <c r="H6243" t="s">
        <v>83</v>
      </c>
      <c r="I6243" t="str">
        <f>"Trad IRN"</f>
        <v>Trad IRN</v>
      </c>
      <c r="J6243" t="s">
        <v>43</v>
      </c>
      <c r="K6243" t="s">
        <v>44</v>
      </c>
      <c r="L6243" t="s">
        <v>45</v>
      </c>
      <c r="M6243" t="s">
        <v>46</v>
      </c>
      <c r="N6243" t="str">
        <f t="shared" si="627"/>
        <v>08/18/2022</v>
      </c>
      <c r="O6243" t="str">
        <f t="shared" si="628"/>
        <v>12/31/2500</v>
      </c>
      <c r="P6243">
        <v>1</v>
      </c>
      <c r="Q6243">
        <v>1</v>
      </c>
      <c r="R6243">
        <v>1</v>
      </c>
      <c r="S6243">
        <v>0</v>
      </c>
      <c r="T6243">
        <v>1</v>
      </c>
      <c r="U6243">
        <v>0</v>
      </c>
      <c r="V6243" t="str">
        <f>"Trad IRN"</f>
        <v>Trad IRN</v>
      </c>
      <c r="W6243">
        <v>100</v>
      </c>
      <c r="X6243" t="s">
        <v>47</v>
      </c>
      <c r="Z6243" t="s">
        <v>47</v>
      </c>
      <c r="AB6243" t="str">
        <f>"08"</f>
        <v>08</v>
      </c>
      <c r="AC6243" t="str">
        <f>"10"</f>
        <v>10</v>
      </c>
      <c r="AD6243" t="str">
        <f>"2"</f>
        <v>2</v>
      </c>
      <c r="AE6243" t="s">
        <v>50</v>
      </c>
      <c r="AF6243">
        <v>0</v>
      </c>
      <c r="AG6243" t="s">
        <v>56</v>
      </c>
      <c r="AH6243" t="str">
        <f>"Trad IRN"</f>
        <v>Trad IRN</v>
      </c>
      <c r="AI6243" t="str">
        <f>"Bldg IRN"</f>
        <v>Bldg IRN</v>
      </c>
      <c r="AJ6243" t="s">
        <v>48</v>
      </c>
      <c r="AK6243" t="s">
        <v>48</v>
      </c>
      <c r="AL6243" t="s">
        <v>53</v>
      </c>
      <c r="AM6243">
        <v>1140.92</v>
      </c>
      <c r="AN6243">
        <v>1140.92</v>
      </c>
      <c r="AO6243">
        <v>15</v>
      </c>
    </row>
    <row r="6244" spans="1:41" x14ac:dyDescent="0.3">
      <c r="A6244" t="str">
        <f>"Trad IRN"</f>
        <v>Trad IRN</v>
      </c>
      <c r="B6244" t="str">
        <f>"Bldg IRN"</f>
        <v>Bldg IRN</v>
      </c>
      <c r="C6244" t="s">
        <v>41</v>
      </c>
      <c r="D6244" t="s">
        <v>3</v>
      </c>
      <c r="E6244" t="s">
        <v>80</v>
      </c>
      <c r="F6244" t="s">
        <v>81</v>
      </c>
      <c r="G6244" t="s">
        <v>82</v>
      </c>
      <c r="H6244" t="s">
        <v>83</v>
      </c>
      <c r="I6244" t="str">
        <f>"Trad IRN"</f>
        <v>Trad IRN</v>
      </c>
      <c r="J6244" t="s">
        <v>43</v>
      </c>
      <c r="K6244" t="s">
        <v>44</v>
      </c>
      <c r="L6244" t="s">
        <v>45</v>
      </c>
      <c r="M6244" t="s">
        <v>46</v>
      </c>
      <c r="N6244" t="str">
        <f t="shared" si="627"/>
        <v>08/18/2022</v>
      </c>
      <c r="O6244" t="str">
        <f t="shared" si="628"/>
        <v>12/31/2500</v>
      </c>
      <c r="P6244">
        <v>1</v>
      </c>
      <c r="Q6244">
        <v>1</v>
      </c>
      <c r="R6244">
        <v>1</v>
      </c>
      <c r="S6244">
        <v>0</v>
      </c>
      <c r="T6244">
        <v>1</v>
      </c>
      <c r="U6244">
        <v>0</v>
      </c>
      <c r="V6244" t="str">
        <f>"Trad IRN"</f>
        <v>Trad IRN</v>
      </c>
      <c r="W6244">
        <v>100</v>
      </c>
      <c r="X6244" t="s">
        <v>47</v>
      </c>
      <c r="Z6244" t="s">
        <v>47</v>
      </c>
      <c r="AB6244" t="str">
        <f>"07"</f>
        <v>07</v>
      </c>
      <c r="AC6244" t="str">
        <f>"10"</f>
        <v>10</v>
      </c>
      <c r="AD6244" t="str">
        <f>"2"</f>
        <v>2</v>
      </c>
      <c r="AE6244" t="s">
        <v>50</v>
      </c>
      <c r="AF6244">
        <v>2</v>
      </c>
      <c r="AG6244" t="s">
        <v>56</v>
      </c>
      <c r="AH6244" t="str">
        <f>"Trad IRN"</f>
        <v>Trad IRN</v>
      </c>
      <c r="AI6244" t="str">
        <f>"Bldg IRN"</f>
        <v>Bldg IRN</v>
      </c>
      <c r="AJ6244" t="s">
        <v>48</v>
      </c>
      <c r="AK6244" t="s">
        <v>48</v>
      </c>
      <c r="AL6244" t="s">
        <v>53</v>
      </c>
      <c r="AM6244">
        <v>1140.92</v>
      </c>
      <c r="AN6244">
        <v>1140.92</v>
      </c>
      <c r="AO6244">
        <v>15</v>
      </c>
    </row>
    <row r="6245" spans="1:41" x14ac:dyDescent="0.3">
      <c r="A6245" t="str">
        <f>"Trad IRN"</f>
        <v>Trad IRN</v>
      </c>
      <c r="B6245" t="str">
        <f>"Bldg IRN"</f>
        <v>Bldg IRN</v>
      </c>
      <c r="C6245" t="s">
        <v>41</v>
      </c>
      <c r="D6245" t="s">
        <v>3</v>
      </c>
      <c r="E6245" t="s">
        <v>80</v>
      </c>
      <c r="F6245" t="s">
        <v>81</v>
      </c>
      <c r="G6245" t="s">
        <v>82</v>
      </c>
      <c r="H6245" t="s">
        <v>83</v>
      </c>
      <c r="I6245" t="str">
        <f>"Trad IRN"</f>
        <v>Trad IRN</v>
      </c>
      <c r="J6245" t="s">
        <v>43</v>
      </c>
      <c r="K6245" t="s">
        <v>44</v>
      </c>
      <c r="L6245" t="s">
        <v>45</v>
      </c>
      <c r="M6245" t="s">
        <v>46</v>
      </c>
      <c r="N6245" t="str">
        <f t="shared" si="627"/>
        <v>08/18/2022</v>
      </c>
      <c r="O6245" t="str">
        <f t="shared" si="628"/>
        <v>12/31/2500</v>
      </c>
      <c r="P6245">
        <v>1</v>
      </c>
      <c r="Q6245">
        <v>1</v>
      </c>
      <c r="R6245">
        <v>1</v>
      </c>
      <c r="S6245">
        <v>0</v>
      </c>
      <c r="T6245">
        <v>1</v>
      </c>
      <c r="U6245">
        <v>0</v>
      </c>
      <c r="V6245" t="str">
        <f>"Trad IRN"</f>
        <v>Trad IRN</v>
      </c>
      <c r="W6245">
        <v>100</v>
      </c>
      <c r="X6245" t="s">
        <v>47</v>
      </c>
      <c r="Z6245" t="s">
        <v>47</v>
      </c>
      <c r="AB6245" t="str">
        <f>"08"</f>
        <v>08</v>
      </c>
      <c r="AC6245" t="str">
        <f>"03"</f>
        <v>03</v>
      </c>
      <c r="AD6245" t="str">
        <f>"3"</f>
        <v>3</v>
      </c>
      <c r="AE6245" t="s">
        <v>50</v>
      </c>
      <c r="AF6245">
        <v>0</v>
      </c>
      <c r="AG6245" t="s">
        <v>56</v>
      </c>
      <c r="AH6245" t="str">
        <f>"Trad IRN"</f>
        <v>Trad IRN</v>
      </c>
      <c r="AI6245" t="str">
        <f>"Bldg IRN"</f>
        <v>Bldg IRN</v>
      </c>
      <c r="AJ6245" t="s">
        <v>48</v>
      </c>
      <c r="AK6245" t="s">
        <v>48</v>
      </c>
      <c r="AL6245" t="s">
        <v>53</v>
      </c>
      <c r="AM6245">
        <v>1140.92</v>
      </c>
      <c r="AN6245">
        <v>1140.92</v>
      </c>
      <c r="AO6245">
        <v>15</v>
      </c>
    </row>
    <row r="6246" spans="1:41" x14ac:dyDescent="0.3">
      <c r="A6246" t="str">
        <f>"Trad IRN"</f>
        <v>Trad IRN</v>
      </c>
      <c r="B6246" t="str">
        <f>"Bldg IRN"</f>
        <v>Bldg IRN</v>
      </c>
      <c r="C6246" t="s">
        <v>41</v>
      </c>
      <c r="D6246" t="s">
        <v>3</v>
      </c>
      <c r="E6246" t="s">
        <v>80</v>
      </c>
      <c r="F6246" t="s">
        <v>81</v>
      </c>
      <c r="G6246" t="s">
        <v>82</v>
      </c>
      <c r="H6246" t="s">
        <v>83</v>
      </c>
      <c r="I6246" t="str">
        <f>"Trad IRN"</f>
        <v>Trad IRN</v>
      </c>
      <c r="J6246" t="s">
        <v>43</v>
      </c>
      <c r="K6246" t="s">
        <v>44</v>
      </c>
      <c r="L6246" t="s">
        <v>45</v>
      </c>
      <c r="M6246" t="s">
        <v>46</v>
      </c>
      <c r="N6246" t="str">
        <f t="shared" si="627"/>
        <v>08/18/2022</v>
      </c>
      <c r="O6246" t="str">
        <f t="shared" si="628"/>
        <v>12/31/2500</v>
      </c>
      <c r="P6246">
        <v>1</v>
      </c>
      <c r="Q6246">
        <v>1</v>
      </c>
      <c r="R6246">
        <v>1</v>
      </c>
      <c r="S6246">
        <v>0</v>
      </c>
      <c r="T6246">
        <v>1</v>
      </c>
      <c r="U6246">
        <v>0</v>
      </c>
      <c r="V6246" t="str">
        <f>"Trad IRN"</f>
        <v>Trad IRN</v>
      </c>
      <c r="W6246">
        <v>100</v>
      </c>
      <c r="X6246" t="s">
        <v>47</v>
      </c>
      <c r="Z6246" t="s">
        <v>47</v>
      </c>
      <c r="AB6246" t="str">
        <f>"06"</f>
        <v>06</v>
      </c>
      <c r="AC6246" t="str">
        <f>"10"</f>
        <v>10</v>
      </c>
      <c r="AD6246" t="str">
        <f>"2"</f>
        <v>2</v>
      </c>
      <c r="AE6246" t="s">
        <v>55</v>
      </c>
      <c r="AF6246">
        <v>0</v>
      </c>
      <c r="AG6246" t="s">
        <v>56</v>
      </c>
      <c r="AH6246" t="str">
        <f>"Trad IRN"</f>
        <v>Trad IRN</v>
      </c>
      <c r="AI6246" t="str">
        <f>"Bldg IRN"</f>
        <v>Bldg IRN</v>
      </c>
      <c r="AJ6246" t="s">
        <v>48</v>
      </c>
      <c r="AK6246" t="s">
        <v>48</v>
      </c>
      <c r="AL6246" t="s">
        <v>53</v>
      </c>
      <c r="AM6246">
        <v>1140.92</v>
      </c>
      <c r="AN6246">
        <v>1140.92</v>
      </c>
      <c r="AO6246">
        <v>15</v>
      </c>
    </row>
    <row r="6247" spans="1:41" x14ac:dyDescent="0.3">
      <c r="A6247" t="str">
        <f>"Trad IRN"</f>
        <v>Trad IRN</v>
      </c>
      <c r="B6247" t="str">
        <f>"Bldg IRN"</f>
        <v>Bldg IRN</v>
      </c>
      <c r="C6247" t="s">
        <v>41</v>
      </c>
      <c r="D6247" t="s">
        <v>3</v>
      </c>
      <c r="E6247" t="s">
        <v>80</v>
      </c>
      <c r="F6247" t="s">
        <v>81</v>
      </c>
      <c r="G6247" t="s">
        <v>82</v>
      </c>
      <c r="H6247" t="s">
        <v>83</v>
      </c>
      <c r="I6247" t="str">
        <f>"Trad IRN"</f>
        <v>Trad IRN</v>
      </c>
      <c r="J6247" t="s">
        <v>43</v>
      </c>
      <c r="K6247" t="s">
        <v>44</v>
      </c>
      <c r="L6247" t="s">
        <v>45</v>
      </c>
      <c r="M6247" t="s">
        <v>46</v>
      </c>
      <c r="N6247" t="str">
        <f t="shared" si="627"/>
        <v>08/18/2022</v>
      </c>
      <c r="O6247" t="str">
        <f t="shared" si="628"/>
        <v>12/31/2500</v>
      </c>
      <c r="P6247">
        <v>1</v>
      </c>
      <c r="Q6247">
        <v>1</v>
      </c>
      <c r="S6247">
        <v>1</v>
      </c>
      <c r="T6247">
        <v>1</v>
      </c>
      <c r="U6247">
        <v>0</v>
      </c>
      <c r="V6247" t="str">
        <f>"Trad IRN"</f>
        <v>Trad IRN</v>
      </c>
      <c r="W6247">
        <v>100</v>
      </c>
      <c r="X6247" t="s">
        <v>47</v>
      </c>
      <c r="Z6247" t="s">
        <v>47</v>
      </c>
      <c r="AB6247" t="str">
        <f>"07"</f>
        <v>07</v>
      </c>
      <c r="AC6247" t="s">
        <v>48</v>
      </c>
      <c r="AD6247" t="s">
        <v>49</v>
      </c>
      <c r="AE6247" t="s">
        <v>50</v>
      </c>
      <c r="AF6247">
        <v>0</v>
      </c>
      <c r="AG6247" t="s">
        <v>56</v>
      </c>
      <c r="AH6247" t="str">
        <f>"Trad IRN"</f>
        <v>Trad IRN</v>
      </c>
      <c r="AI6247" t="str">
        <f>"Bldg IRN"</f>
        <v>Bldg IRN</v>
      </c>
      <c r="AJ6247" t="s">
        <v>48</v>
      </c>
      <c r="AK6247" t="s">
        <v>48</v>
      </c>
      <c r="AL6247" t="s">
        <v>53</v>
      </c>
      <c r="AM6247">
        <v>1140.92</v>
      </c>
      <c r="AN6247">
        <v>1140.92</v>
      </c>
      <c r="AO6247">
        <v>15</v>
      </c>
    </row>
    <row r="6248" spans="1:41" x14ac:dyDescent="0.3">
      <c r="A6248" t="str">
        <f>"Trad IRN"</f>
        <v>Trad IRN</v>
      </c>
      <c r="B6248" t="str">
        <f>"Bldg IRN"</f>
        <v>Bldg IRN</v>
      </c>
      <c r="C6248" t="s">
        <v>41</v>
      </c>
      <c r="D6248" t="s">
        <v>3</v>
      </c>
      <c r="E6248" t="s">
        <v>80</v>
      </c>
      <c r="F6248" t="s">
        <v>81</v>
      </c>
      <c r="G6248" t="s">
        <v>82</v>
      </c>
      <c r="H6248" t="s">
        <v>83</v>
      </c>
      <c r="I6248" t="str">
        <f>"Trad IRN"</f>
        <v>Trad IRN</v>
      </c>
      <c r="J6248" t="s">
        <v>43</v>
      </c>
      <c r="K6248" t="s">
        <v>44</v>
      </c>
      <c r="L6248" t="s">
        <v>45</v>
      </c>
      <c r="M6248" t="s">
        <v>46</v>
      </c>
      <c r="N6248" t="str">
        <f t="shared" si="627"/>
        <v>08/18/2022</v>
      </c>
      <c r="O6248" t="str">
        <f t="shared" si="628"/>
        <v>12/31/2500</v>
      </c>
      <c r="P6248">
        <v>1</v>
      </c>
      <c r="Q6248">
        <v>1</v>
      </c>
      <c r="S6248">
        <v>0</v>
      </c>
      <c r="T6248">
        <v>1</v>
      </c>
      <c r="U6248">
        <v>0</v>
      </c>
      <c r="V6248" t="str">
        <f>"Trad IRN"</f>
        <v>Trad IRN</v>
      </c>
      <c r="W6248">
        <v>100</v>
      </c>
      <c r="X6248" t="s">
        <v>47</v>
      </c>
      <c r="Z6248" t="s">
        <v>47</v>
      </c>
      <c r="AB6248" t="str">
        <f>"06"</f>
        <v>06</v>
      </c>
      <c r="AC6248" t="s">
        <v>48</v>
      </c>
      <c r="AD6248" t="s">
        <v>49</v>
      </c>
      <c r="AE6248" t="s">
        <v>50</v>
      </c>
      <c r="AF6248">
        <v>0</v>
      </c>
      <c r="AG6248" t="s">
        <v>56</v>
      </c>
      <c r="AH6248" t="str">
        <f>"Trad IRN"</f>
        <v>Trad IRN</v>
      </c>
      <c r="AI6248" t="str">
        <f>"Bldg IRN"</f>
        <v>Bldg IRN</v>
      </c>
      <c r="AJ6248" t="s">
        <v>48</v>
      </c>
      <c r="AK6248" t="s">
        <v>48</v>
      </c>
      <c r="AL6248" t="s">
        <v>53</v>
      </c>
      <c r="AM6248">
        <v>1140.92</v>
      </c>
      <c r="AN6248">
        <v>1140.92</v>
      </c>
      <c r="AO6248">
        <v>15</v>
      </c>
    </row>
    <row r="6249" spans="1:41" x14ac:dyDescent="0.3">
      <c r="A6249" t="str">
        <f>"Trad IRN"</f>
        <v>Trad IRN</v>
      </c>
      <c r="B6249" t="str">
        <f>"Bldg IRN"</f>
        <v>Bldg IRN</v>
      </c>
      <c r="C6249" t="s">
        <v>41</v>
      </c>
      <c r="D6249" t="s">
        <v>3</v>
      </c>
      <c r="E6249" t="s">
        <v>80</v>
      </c>
      <c r="F6249" t="s">
        <v>81</v>
      </c>
      <c r="G6249" t="s">
        <v>82</v>
      </c>
      <c r="H6249" t="s">
        <v>83</v>
      </c>
      <c r="I6249" t="str">
        <f>"Trad IRN"</f>
        <v>Trad IRN</v>
      </c>
      <c r="J6249" t="s">
        <v>43</v>
      </c>
      <c r="K6249" t="s">
        <v>44</v>
      </c>
      <c r="L6249" t="s">
        <v>45</v>
      </c>
      <c r="M6249" t="s">
        <v>46</v>
      </c>
      <c r="N6249" t="str">
        <f>"01/04/2023"</f>
        <v>01/04/2023</v>
      </c>
      <c r="O6249" t="str">
        <f t="shared" si="628"/>
        <v>12/31/2500</v>
      </c>
      <c r="P6249">
        <v>0.45100099999999999</v>
      </c>
      <c r="Q6249">
        <v>0.45100099999999999</v>
      </c>
      <c r="S6249">
        <v>0</v>
      </c>
      <c r="T6249">
        <v>0.45100099999999999</v>
      </c>
      <c r="U6249">
        <v>0</v>
      </c>
      <c r="V6249" t="str">
        <f>"Trad IRN"</f>
        <v>Trad IRN</v>
      </c>
      <c r="W6249">
        <v>85</v>
      </c>
      <c r="X6249" t="s">
        <v>47</v>
      </c>
      <c r="Z6249" t="s">
        <v>47</v>
      </c>
      <c r="AB6249" t="str">
        <f>"08"</f>
        <v>08</v>
      </c>
      <c r="AC6249" t="s">
        <v>48</v>
      </c>
      <c r="AD6249" t="s">
        <v>49</v>
      </c>
      <c r="AE6249" t="s">
        <v>50</v>
      </c>
      <c r="AF6249">
        <v>0</v>
      </c>
      <c r="AG6249" t="s">
        <v>56</v>
      </c>
      <c r="AH6249" t="str">
        <f>"Trad IRN"</f>
        <v>Trad IRN</v>
      </c>
      <c r="AI6249" t="str">
        <f>"Bldg IRN"</f>
        <v>Bldg IRN</v>
      </c>
      <c r="AJ6249" t="s">
        <v>48</v>
      </c>
      <c r="AK6249" t="s">
        <v>48</v>
      </c>
      <c r="AL6249" t="s">
        <v>53</v>
      </c>
      <c r="AM6249">
        <v>514.55999999999995</v>
      </c>
      <c r="AN6249">
        <v>1140.92</v>
      </c>
      <c r="AO6249">
        <v>15</v>
      </c>
    </row>
    <row r="6250" spans="1:41" x14ac:dyDescent="0.3">
      <c r="A6250" t="str">
        <f>"Trad IRN"</f>
        <v>Trad IRN</v>
      </c>
      <c r="B6250" t="str">
        <f>"Bldg IRN"</f>
        <v>Bldg IRN</v>
      </c>
      <c r="C6250" t="s">
        <v>41</v>
      </c>
      <c r="D6250" t="s">
        <v>3</v>
      </c>
      <c r="E6250" t="s">
        <v>80</v>
      </c>
      <c r="F6250" t="s">
        <v>81</v>
      </c>
      <c r="G6250" t="s">
        <v>82</v>
      </c>
      <c r="H6250" t="s">
        <v>83</v>
      </c>
      <c r="I6250" t="s">
        <v>8</v>
      </c>
      <c r="J6250" t="s">
        <v>43</v>
      </c>
      <c r="K6250" t="s">
        <v>44</v>
      </c>
      <c r="L6250" t="s">
        <v>45</v>
      </c>
      <c r="M6250" t="s">
        <v>46</v>
      </c>
      <c r="N6250" t="str">
        <f>"01/04/2023"</f>
        <v>01/04/2023</v>
      </c>
      <c r="O6250" t="str">
        <f t="shared" si="628"/>
        <v>12/31/2500</v>
      </c>
      <c r="P6250">
        <v>7.9585000000000003E-2</v>
      </c>
      <c r="Q6250">
        <v>7.9585000000000003E-2</v>
      </c>
      <c r="S6250">
        <v>0</v>
      </c>
      <c r="T6250">
        <v>5.1806999999999999E-2</v>
      </c>
      <c r="U6250">
        <v>2.7778000000000001E-2</v>
      </c>
      <c r="V6250" t="str">
        <f>"Trad IRN"</f>
        <v>Trad IRN</v>
      </c>
      <c r="W6250">
        <v>15</v>
      </c>
      <c r="X6250" t="s">
        <v>47</v>
      </c>
      <c r="Z6250" t="s">
        <v>47</v>
      </c>
      <c r="AB6250" t="str">
        <f>"08"</f>
        <v>08</v>
      </c>
      <c r="AC6250" t="s">
        <v>48</v>
      </c>
      <c r="AD6250" t="s">
        <v>49</v>
      </c>
      <c r="AE6250" t="s">
        <v>50</v>
      </c>
      <c r="AF6250">
        <v>0</v>
      </c>
      <c r="AG6250" t="s">
        <v>51</v>
      </c>
      <c r="AH6250" t="str">
        <f>"Trad IRN"</f>
        <v>Trad IRN</v>
      </c>
      <c r="AI6250" t="str">
        <f>"Bldg IRN"</f>
        <v>Bldg IRN</v>
      </c>
      <c r="AJ6250" t="s">
        <v>48</v>
      </c>
      <c r="AK6250" t="s">
        <v>48</v>
      </c>
      <c r="AL6250" t="s">
        <v>53</v>
      </c>
      <c r="AM6250">
        <v>90.11</v>
      </c>
      <c r="AN6250">
        <v>1132.3</v>
      </c>
      <c r="AO6250">
        <v>15</v>
      </c>
    </row>
    <row r="6251" spans="1:41" x14ac:dyDescent="0.3">
      <c r="A6251" t="str">
        <f>"Trad IRN"</f>
        <v>Trad IRN</v>
      </c>
      <c r="B6251" t="str">
        <f>"Bldg IRN"</f>
        <v>Bldg IRN</v>
      </c>
      <c r="C6251" t="s">
        <v>41</v>
      </c>
      <c r="D6251" t="s">
        <v>3</v>
      </c>
      <c r="E6251" t="s">
        <v>80</v>
      </c>
      <c r="F6251" t="s">
        <v>81</v>
      </c>
      <c r="G6251" t="s">
        <v>82</v>
      </c>
      <c r="H6251" t="s">
        <v>83</v>
      </c>
      <c r="I6251" t="str">
        <f>"Trad IRN"</f>
        <v>Trad IRN</v>
      </c>
      <c r="J6251" t="s">
        <v>43</v>
      </c>
      <c r="K6251" t="s">
        <v>44</v>
      </c>
      <c r="L6251" t="s">
        <v>45</v>
      </c>
      <c r="M6251" t="s">
        <v>46</v>
      </c>
      <c r="N6251" t="str">
        <f t="shared" ref="N6251:N6259" si="629">"08/18/2022"</f>
        <v>08/18/2022</v>
      </c>
      <c r="O6251" t="str">
        <f>"01/03/2023"</f>
        <v>01/03/2023</v>
      </c>
      <c r="P6251">
        <v>0.46941100000000002</v>
      </c>
      <c r="Q6251">
        <v>0.46941100000000002</v>
      </c>
      <c r="S6251">
        <v>0</v>
      </c>
      <c r="T6251">
        <v>0.46941100000000002</v>
      </c>
      <c r="U6251">
        <v>0</v>
      </c>
      <c r="V6251" t="str">
        <f>"Trad IRN"</f>
        <v>Trad IRN</v>
      </c>
      <c r="W6251">
        <v>100</v>
      </c>
      <c r="X6251" t="s">
        <v>47</v>
      </c>
      <c r="Z6251" t="s">
        <v>47</v>
      </c>
      <c r="AB6251" t="str">
        <f>"08"</f>
        <v>08</v>
      </c>
      <c r="AC6251" t="s">
        <v>48</v>
      </c>
      <c r="AD6251" t="s">
        <v>49</v>
      </c>
      <c r="AE6251" t="s">
        <v>50</v>
      </c>
      <c r="AF6251">
        <v>0</v>
      </c>
      <c r="AG6251" t="s">
        <v>56</v>
      </c>
      <c r="AH6251" t="str">
        <f>"Trad IRN"</f>
        <v>Trad IRN</v>
      </c>
      <c r="AI6251" t="str">
        <f>"Bldg IRN"</f>
        <v>Bldg IRN</v>
      </c>
      <c r="AJ6251" t="s">
        <v>48</v>
      </c>
      <c r="AK6251" t="s">
        <v>48</v>
      </c>
      <c r="AL6251" t="s">
        <v>53</v>
      </c>
      <c r="AM6251">
        <v>535.55999999999995</v>
      </c>
      <c r="AN6251">
        <v>1140.92</v>
      </c>
      <c r="AO6251">
        <v>15</v>
      </c>
    </row>
    <row r="6252" spans="1:41" x14ac:dyDescent="0.3">
      <c r="A6252" t="str">
        <f>"Trad IRN"</f>
        <v>Trad IRN</v>
      </c>
      <c r="B6252" t="str">
        <f>"Bldg IRN"</f>
        <v>Bldg IRN</v>
      </c>
      <c r="C6252" t="s">
        <v>41</v>
      </c>
      <c r="D6252" t="s">
        <v>3</v>
      </c>
      <c r="E6252" t="s">
        <v>80</v>
      </c>
      <c r="F6252" t="s">
        <v>81</v>
      </c>
      <c r="G6252" t="s">
        <v>82</v>
      </c>
      <c r="H6252" t="s">
        <v>83</v>
      </c>
      <c r="I6252" t="str">
        <f>"Trad IRN"</f>
        <v>Trad IRN</v>
      </c>
      <c r="J6252" t="s">
        <v>43</v>
      </c>
      <c r="K6252" t="s">
        <v>44</v>
      </c>
      <c r="L6252" t="s">
        <v>45</v>
      </c>
      <c r="M6252" t="s">
        <v>46</v>
      </c>
      <c r="N6252" t="str">
        <f t="shared" si="629"/>
        <v>08/18/2022</v>
      </c>
      <c r="O6252" t="str">
        <f t="shared" ref="O6252:O6258" si="630">"12/31/2500"</f>
        <v>12/31/2500</v>
      </c>
      <c r="P6252">
        <v>1</v>
      </c>
      <c r="Q6252">
        <v>1</v>
      </c>
      <c r="S6252">
        <v>0</v>
      </c>
      <c r="T6252">
        <v>1</v>
      </c>
      <c r="U6252">
        <v>0</v>
      </c>
      <c r="V6252" t="str">
        <f>"Trad IRN"</f>
        <v>Trad IRN</v>
      </c>
      <c r="W6252">
        <v>100</v>
      </c>
      <c r="X6252" t="s">
        <v>47</v>
      </c>
      <c r="Z6252" t="s">
        <v>47</v>
      </c>
      <c r="AB6252" t="str">
        <f>"06"</f>
        <v>06</v>
      </c>
      <c r="AC6252" t="s">
        <v>48</v>
      </c>
      <c r="AD6252" t="s">
        <v>49</v>
      </c>
      <c r="AE6252" t="s">
        <v>50</v>
      </c>
      <c r="AF6252">
        <v>0</v>
      </c>
      <c r="AG6252" t="s">
        <v>56</v>
      </c>
      <c r="AH6252" t="str">
        <f>"Trad IRN"</f>
        <v>Trad IRN</v>
      </c>
      <c r="AI6252" t="str">
        <f>"Bldg IRN"</f>
        <v>Bldg IRN</v>
      </c>
      <c r="AJ6252" t="s">
        <v>48</v>
      </c>
      <c r="AK6252" t="s">
        <v>48</v>
      </c>
      <c r="AL6252" t="s">
        <v>53</v>
      </c>
      <c r="AM6252">
        <v>1140.92</v>
      </c>
      <c r="AN6252">
        <v>1140.92</v>
      </c>
      <c r="AO6252">
        <v>15</v>
      </c>
    </row>
    <row r="6253" spans="1:41" x14ac:dyDescent="0.3">
      <c r="A6253" t="str">
        <f>"Trad IRN"</f>
        <v>Trad IRN</v>
      </c>
      <c r="B6253" t="str">
        <f>"Bldg IRN"</f>
        <v>Bldg IRN</v>
      </c>
      <c r="C6253" t="s">
        <v>41</v>
      </c>
      <c r="D6253" t="s">
        <v>3</v>
      </c>
      <c r="E6253" t="s">
        <v>80</v>
      </c>
      <c r="F6253" t="s">
        <v>81</v>
      </c>
      <c r="G6253" t="s">
        <v>82</v>
      </c>
      <c r="H6253" t="s">
        <v>83</v>
      </c>
      <c r="I6253" t="str">
        <f>"Trad IRN"</f>
        <v>Trad IRN</v>
      </c>
      <c r="J6253" t="s">
        <v>43</v>
      </c>
      <c r="K6253" t="s">
        <v>44</v>
      </c>
      <c r="L6253" t="s">
        <v>45</v>
      </c>
      <c r="M6253" t="s">
        <v>46</v>
      </c>
      <c r="N6253" t="str">
        <f t="shared" si="629"/>
        <v>08/18/2022</v>
      </c>
      <c r="O6253" t="str">
        <f t="shared" si="630"/>
        <v>12/31/2500</v>
      </c>
      <c r="P6253">
        <v>1</v>
      </c>
      <c r="Q6253">
        <v>1</v>
      </c>
      <c r="S6253">
        <v>1</v>
      </c>
      <c r="T6253">
        <v>1</v>
      </c>
      <c r="U6253">
        <v>0</v>
      </c>
      <c r="V6253" t="str">
        <f>"Trad IRN"</f>
        <v>Trad IRN</v>
      </c>
      <c r="W6253">
        <v>100</v>
      </c>
      <c r="X6253" t="s">
        <v>47</v>
      </c>
      <c r="Z6253" t="s">
        <v>47</v>
      </c>
      <c r="AB6253" t="str">
        <f>"08"</f>
        <v>08</v>
      </c>
      <c r="AC6253" t="s">
        <v>48</v>
      </c>
      <c r="AD6253" t="s">
        <v>49</v>
      </c>
      <c r="AE6253" t="s">
        <v>50</v>
      </c>
      <c r="AF6253">
        <v>0</v>
      </c>
      <c r="AG6253" t="s">
        <v>56</v>
      </c>
      <c r="AH6253" t="str">
        <f>"Trad IRN"</f>
        <v>Trad IRN</v>
      </c>
      <c r="AI6253" t="str">
        <f>"Bldg IRN"</f>
        <v>Bldg IRN</v>
      </c>
      <c r="AJ6253" t="s">
        <v>48</v>
      </c>
      <c r="AK6253" t="s">
        <v>48</v>
      </c>
      <c r="AL6253" t="s">
        <v>53</v>
      </c>
      <c r="AM6253">
        <v>1140.92</v>
      </c>
      <c r="AN6253">
        <v>1140.92</v>
      </c>
      <c r="AO6253">
        <v>15</v>
      </c>
    </row>
    <row r="6254" spans="1:41" x14ac:dyDescent="0.3">
      <c r="A6254" t="str">
        <f>"Trad IRN"</f>
        <v>Trad IRN</v>
      </c>
      <c r="B6254" t="str">
        <f>"Bldg IRN"</f>
        <v>Bldg IRN</v>
      </c>
      <c r="C6254" t="s">
        <v>41</v>
      </c>
      <c r="D6254" t="s">
        <v>3</v>
      </c>
      <c r="E6254" t="s">
        <v>80</v>
      </c>
      <c r="F6254" t="s">
        <v>81</v>
      </c>
      <c r="G6254" t="s">
        <v>82</v>
      </c>
      <c r="H6254" t="s">
        <v>83</v>
      </c>
      <c r="I6254" t="str">
        <f>"Trad IRN"</f>
        <v>Trad IRN</v>
      </c>
      <c r="J6254" t="s">
        <v>43</v>
      </c>
      <c r="K6254" t="s">
        <v>44</v>
      </c>
      <c r="L6254" t="s">
        <v>45</v>
      </c>
      <c r="M6254" t="s">
        <v>46</v>
      </c>
      <c r="N6254" t="str">
        <f t="shared" si="629"/>
        <v>08/18/2022</v>
      </c>
      <c r="O6254" t="str">
        <f t="shared" si="630"/>
        <v>12/31/2500</v>
      </c>
      <c r="P6254">
        <v>1</v>
      </c>
      <c r="Q6254">
        <v>1</v>
      </c>
      <c r="R6254">
        <v>1</v>
      </c>
      <c r="S6254">
        <v>0</v>
      </c>
      <c r="T6254">
        <v>1</v>
      </c>
      <c r="U6254">
        <v>0</v>
      </c>
      <c r="V6254" t="str">
        <f>"Trad IRN"</f>
        <v>Trad IRN</v>
      </c>
      <c r="W6254">
        <v>100</v>
      </c>
      <c r="X6254" t="s">
        <v>47</v>
      </c>
      <c r="Z6254" t="s">
        <v>47</v>
      </c>
      <c r="AB6254" t="str">
        <f>"08"</f>
        <v>08</v>
      </c>
      <c r="AC6254" t="str">
        <f>"13"</f>
        <v>13</v>
      </c>
      <c r="AD6254" t="str">
        <f>"6"</f>
        <v>6</v>
      </c>
      <c r="AE6254" t="s">
        <v>50</v>
      </c>
      <c r="AF6254">
        <v>0</v>
      </c>
      <c r="AG6254" t="s">
        <v>56</v>
      </c>
      <c r="AH6254" t="str">
        <f>"Trad IRN"</f>
        <v>Trad IRN</v>
      </c>
      <c r="AI6254" t="str">
        <f>"Bldg IRN"</f>
        <v>Bldg IRN</v>
      </c>
      <c r="AJ6254" t="s">
        <v>48</v>
      </c>
      <c r="AK6254" t="s">
        <v>48</v>
      </c>
      <c r="AL6254" t="s">
        <v>53</v>
      </c>
      <c r="AM6254">
        <v>1140.92</v>
      </c>
      <c r="AN6254">
        <v>1140.92</v>
      </c>
      <c r="AO6254">
        <v>15</v>
      </c>
    </row>
    <row r="6255" spans="1:41" x14ac:dyDescent="0.3">
      <c r="A6255" t="str">
        <f>"Trad IRN"</f>
        <v>Trad IRN</v>
      </c>
      <c r="B6255" t="str">
        <f>"Bldg IRN"</f>
        <v>Bldg IRN</v>
      </c>
      <c r="C6255" t="s">
        <v>41</v>
      </c>
      <c r="D6255" t="s">
        <v>3</v>
      </c>
      <c r="E6255" t="s">
        <v>80</v>
      </c>
      <c r="F6255" t="s">
        <v>81</v>
      </c>
      <c r="G6255" t="s">
        <v>82</v>
      </c>
      <c r="H6255" t="s">
        <v>83</v>
      </c>
      <c r="I6255" t="str">
        <f>"Trad IRN"</f>
        <v>Trad IRN</v>
      </c>
      <c r="J6255" t="s">
        <v>43</v>
      </c>
      <c r="K6255" t="s">
        <v>44</v>
      </c>
      <c r="L6255" t="s">
        <v>45</v>
      </c>
      <c r="M6255" t="s">
        <v>46</v>
      </c>
      <c r="N6255" t="str">
        <f t="shared" si="629"/>
        <v>08/18/2022</v>
      </c>
      <c r="O6255" t="str">
        <f t="shared" si="630"/>
        <v>12/31/2500</v>
      </c>
      <c r="P6255">
        <v>1</v>
      </c>
      <c r="Q6255">
        <v>1</v>
      </c>
      <c r="S6255">
        <v>0</v>
      </c>
      <c r="T6255">
        <v>1</v>
      </c>
      <c r="U6255">
        <v>0</v>
      </c>
      <c r="V6255" t="str">
        <f>"Trad IRN"</f>
        <v>Trad IRN</v>
      </c>
      <c r="W6255">
        <v>100</v>
      </c>
      <c r="X6255" t="s">
        <v>47</v>
      </c>
      <c r="Z6255" t="s">
        <v>47</v>
      </c>
      <c r="AB6255" t="str">
        <f>"06"</f>
        <v>06</v>
      </c>
      <c r="AC6255" t="s">
        <v>48</v>
      </c>
      <c r="AD6255" t="s">
        <v>49</v>
      </c>
      <c r="AE6255" t="s">
        <v>50</v>
      </c>
      <c r="AF6255">
        <v>0</v>
      </c>
      <c r="AG6255" t="s">
        <v>56</v>
      </c>
      <c r="AH6255" t="str">
        <f>"Trad IRN"</f>
        <v>Trad IRN</v>
      </c>
      <c r="AI6255" t="str">
        <f>"Bldg IRN"</f>
        <v>Bldg IRN</v>
      </c>
      <c r="AJ6255" t="s">
        <v>48</v>
      </c>
      <c r="AK6255" t="s">
        <v>48</v>
      </c>
      <c r="AL6255" t="s">
        <v>53</v>
      </c>
      <c r="AM6255">
        <v>1140.92</v>
      </c>
      <c r="AN6255">
        <v>1140.92</v>
      </c>
      <c r="AO6255">
        <v>15</v>
      </c>
    </row>
    <row r="6256" spans="1:41" x14ac:dyDescent="0.3">
      <c r="A6256" t="str">
        <f>"Trad IRN"</f>
        <v>Trad IRN</v>
      </c>
      <c r="B6256" t="str">
        <f>"Bldg IRN"</f>
        <v>Bldg IRN</v>
      </c>
      <c r="C6256" t="s">
        <v>41</v>
      </c>
      <c r="D6256" t="s">
        <v>3</v>
      </c>
      <c r="E6256" t="s">
        <v>80</v>
      </c>
      <c r="F6256" t="s">
        <v>81</v>
      </c>
      <c r="G6256" t="s">
        <v>82</v>
      </c>
      <c r="H6256" t="s">
        <v>83</v>
      </c>
      <c r="I6256" t="str">
        <f>"Trad IRN"</f>
        <v>Trad IRN</v>
      </c>
      <c r="J6256" t="s">
        <v>43</v>
      </c>
      <c r="K6256" t="s">
        <v>44</v>
      </c>
      <c r="L6256" t="s">
        <v>45</v>
      </c>
      <c r="M6256" t="s">
        <v>46</v>
      </c>
      <c r="N6256" t="str">
        <f t="shared" si="629"/>
        <v>08/18/2022</v>
      </c>
      <c r="O6256" t="str">
        <f t="shared" si="630"/>
        <v>12/31/2500</v>
      </c>
      <c r="P6256">
        <v>1</v>
      </c>
      <c r="Q6256">
        <v>1</v>
      </c>
      <c r="R6256">
        <v>1</v>
      </c>
      <c r="S6256">
        <v>0</v>
      </c>
      <c r="T6256">
        <v>1</v>
      </c>
      <c r="U6256">
        <v>0</v>
      </c>
      <c r="V6256" t="str">
        <f>"Trad IRN"</f>
        <v>Trad IRN</v>
      </c>
      <c r="W6256">
        <v>100</v>
      </c>
      <c r="X6256" t="s">
        <v>47</v>
      </c>
      <c r="Z6256" t="s">
        <v>47</v>
      </c>
      <c r="AB6256" t="str">
        <f>"06"</f>
        <v>06</v>
      </c>
      <c r="AC6256" t="str">
        <f>"10"</f>
        <v>10</v>
      </c>
      <c r="AD6256" t="str">
        <f>"2"</f>
        <v>2</v>
      </c>
      <c r="AE6256" t="s">
        <v>50</v>
      </c>
      <c r="AF6256">
        <v>0</v>
      </c>
      <c r="AG6256" t="s">
        <v>56</v>
      </c>
      <c r="AH6256" t="str">
        <f>"Trad IRN"</f>
        <v>Trad IRN</v>
      </c>
      <c r="AI6256" t="str">
        <f>"Bldg IRN"</f>
        <v>Bldg IRN</v>
      </c>
      <c r="AJ6256" t="s">
        <v>48</v>
      </c>
      <c r="AK6256" t="s">
        <v>48</v>
      </c>
      <c r="AL6256" t="s">
        <v>53</v>
      </c>
      <c r="AM6256">
        <v>1140.92</v>
      </c>
      <c r="AN6256">
        <v>1140.92</v>
      </c>
      <c r="AO6256">
        <v>15</v>
      </c>
    </row>
    <row r="6257" spans="1:41" x14ac:dyDescent="0.3">
      <c r="A6257" t="str">
        <f>"Trad IRN"</f>
        <v>Trad IRN</v>
      </c>
      <c r="B6257" t="str">
        <f>"Bldg IRN"</f>
        <v>Bldg IRN</v>
      </c>
      <c r="C6257" t="s">
        <v>41</v>
      </c>
      <c r="D6257" t="s">
        <v>3</v>
      </c>
      <c r="E6257" t="s">
        <v>80</v>
      </c>
      <c r="F6257" t="s">
        <v>81</v>
      </c>
      <c r="G6257" t="s">
        <v>82</v>
      </c>
      <c r="H6257" t="s">
        <v>83</v>
      </c>
      <c r="I6257" t="str">
        <f>"Trad IRN"</f>
        <v>Trad IRN</v>
      </c>
      <c r="J6257" t="s">
        <v>43</v>
      </c>
      <c r="K6257" t="s">
        <v>44</v>
      </c>
      <c r="L6257" t="s">
        <v>45</v>
      </c>
      <c r="M6257" t="s">
        <v>46</v>
      </c>
      <c r="N6257" t="str">
        <f t="shared" si="629"/>
        <v>08/18/2022</v>
      </c>
      <c r="O6257" t="str">
        <f t="shared" si="630"/>
        <v>12/31/2500</v>
      </c>
      <c r="P6257">
        <v>1</v>
      </c>
      <c r="Q6257">
        <v>1</v>
      </c>
      <c r="S6257">
        <v>0</v>
      </c>
      <c r="T6257">
        <v>1</v>
      </c>
      <c r="U6257">
        <v>0</v>
      </c>
      <c r="V6257" t="str">
        <f>"Trad IRN"</f>
        <v>Trad IRN</v>
      </c>
      <c r="W6257">
        <v>100</v>
      </c>
      <c r="X6257" t="s">
        <v>47</v>
      </c>
      <c r="Z6257" t="s">
        <v>47</v>
      </c>
      <c r="AB6257" t="str">
        <f>"06"</f>
        <v>06</v>
      </c>
      <c r="AC6257" t="s">
        <v>48</v>
      </c>
      <c r="AD6257" t="s">
        <v>49</v>
      </c>
      <c r="AE6257" t="s">
        <v>50</v>
      </c>
      <c r="AF6257">
        <v>0</v>
      </c>
      <c r="AG6257" t="s">
        <v>56</v>
      </c>
      <c r="AH6257" t="str">
        <f>"Trad IRN"</f>
        <v>Trad IRN</v>
      </c>
      <c r="AI6257" t="str">
        <f>"Bldg IRN"</f>
        <v>Bldg IRN</v>
      </c>
      <c r="AJ6257" t="s">
        <v>48</v>
      </c>
      <c r="AK6257" t="s">
        <v>48</v>
      </c>
      <c r="AL6257" t="s">
        <v>53</v>
      </c>
      <c r="AM6257">
        <v>1140.92</v>
      </c>
      <c r="AN6257">
        <v>1140.92</v>
      </c>
      <c r="AO6257">
        <v>15</v>
      </c>
    </row>
    <row r="6258" spans="1:41" x14ac:dyDescent="0.3">
      <c r="A6258" t="str">
        <f>"Trad IRN"</f>
        <v>Trad IRN</v>
      </c>
      <c r="B6258" t="str">
        <f>"Bldg IRN"</f>
        <v>Bldg IRN</v>
      </c>
      <c r="C6258" t="s">
        <v>41</v>
      </c>
      <c r="D6258" t="s">
        <v>3</v>
      </c>
      <c r="E6258" t="s">
        <v>80</v>
      </c>
      <c r="F6258" t="s">
        <v>81</v>
      </c>
      <c r="G6258" t="s">
        <v>82</v>
      </c>
      <c r="H6258" t="s">
        <v>83</v>
      </c>
      <c r="I6258" t="str">
        <f>"Trad IRN"</f>
        <v>Trad IRN</v>
      </c>
      <c r="J6258" t="s">
        <v>43</v>
      </c>
      <c r="K6258" t="s">
        <v>44</v>
      </c>
      <c r="L6258" t="s">
        <v>45</v>
      </c>
      <c r="M6258" t="s">
        <v>46</v>
      </c>
      <c r="N6258" t="str">
        <f t="shared" si="629"/>
        <v>08/18/2022</v>
      </c>
      <c r="O6258" t="str">
        <f t="shared" si="630"/>
        <v>12/31/2500</v>
      </c>
      <c r="P6258">
        <v>1</v>
      </c>
      <c r="Q6258">
        <v>1</v>
      </c>
      <c r="S6258">
        <v>1</v>
      </c>
      <c r="T6258">
        <v>1</v>
      </c>
      <c r="U6258">
        <v>0</v>
      </c>
      <c r="V6258" t="str">
        <f>"Trad IRN"</f>
        <v>Trad IRN</v>
      </c>
      <c r="W6258">
        <v>100</v>
      </c>
      <c r="X6258" t="s">
        <v>47</v>
      </c>
      <c r="Z6258" t="s">
        <v>47</v>
      </c>
      <c r="AB6258" t="str">
        <f>"08"</f>
        <v>08</v>
      </c>
      <c r="AC6258" t="s">
        <v>48</v>
      </c>
      <c r="AD6258" t="s">
        <v>49</v>
      </c>
      <c r="AE6258" t="s">
        <v>50</v>
      </c>
      <c r="AF6258">
        <v>0</v>
      </c>
      <c r="AG6258" t="s">
        <v>56</v>
      </c>
      <c r="AH6258" t="str">
        <f>"Trad IRN"</f>
        <v>Trad IRN</v>
      </c>
      <c r="AI6258" t="str">
        <f>"Bldg IRN"</f>
        <v>Bldg IRN</v>
      </c>
      <c r="AJ6258" t="s">
        <v>48</v>
      </c>
      <c r="AK6258" t="s">
        <v>48</v>
      </c>
      <c r="AL6258" t="s">
        <v>53</v>
      </c>
      <c r="AM6258">
        <v>1140.92</v>
      </c>
      <c r="AN6258">
        <v>1140.92</v>
      </c>
      <c r="AO6258">
        <v>15</v>
      </c>
    </row>
    <row r="6259" spans="1:41" x14ac:dyDescent="0.3">
      <c r="A6259" t="str">
        <f>"Trad IRN"</f>
        <v>Trad IRN</v>
      </c>
      <c r="B6259" t="str">
        <f>"Bldg IRN"</f>
        <v>Bldg IRN</v>
      </c>
      <c r="C6259" t="s">
        <v>41</v>
      </c>
      <c r="D6259" t="s">
        <v>3</v>
      </c>
      <c r="E6259" t="s">
        <v>80</v>
      </c>
      <c r="F6259" t="s">
        <v>81</v>
      </c>
      <c r="G6259" t="s">
        <v>82</v>
      </c>
      <c r="H6259" t="s">
        <v>83</v>
      </c>
      <c r="I6259" t="str">
        <f>"Trad IRN"</f>
        <v>Trad IRN</v>
      </c>
      <c r="J6259" t="s">
        <v>43</v>
      </c>
      <c r="K6259" t="s">
        <v>44</v>
      </c>
      <c r="L6259" t="s">
        <v>45</v>
      </c>
      <c r="M6259" t="s">
        <v>46</v>
      </c>
      <c r="N6259" t="str">
        <f t="shared" si="629"/>
        <v>08/18/2022</v>
      </c>
      <c r="O6259" t="str">
        <f>"10/11/2022"</f>
        <v>10/11/2022</v>
      </c>
      <c r="P6259">
        <v>0.20185500000000001</v>
      </c>
      <c r="Q6259">
        <v>0.20185500000000001</v>
      </c>
      <c r="S6259">
        <v>0</v>
      </c>
      <c r="T6259">
        <v>0.20185500000000001</v>
      </c>
      <c r="U6259">
        <v>0</v>
      </c>
      <c r="V6259" t="str">
        <f>"Trad IRN"</f>
        <v>Trad IRN</v>
      </c>
      <c r="W6259">
        <v>100</v>
      </c>
      <c r="X6259" t="s">
        <v>47</v>
      </c>
      <c r="Z6259" t="s">
        <v>47</v>
      </c>
      <c r="AB6259" t="str">
        <f>"06"</f>
        <v>06</v>
      </c>
      <c r="AC6259" t="s">
        <v>48</v>
      </c>
      <c r="AD6259" t="s">
        <v>49</v>
      </c>
      <c r="AE6259" t="s">
        <v>50</v>
      </c>
      <c r="AF6259">
        <v>0</v>
      </c>
      <c r="AG6259" t="s">
        <v>56</v>
      </c>
      <c r="AH6259" t="str">
        <f>"Trad IRN"</f>
        <v>Trad IRN</v>
      </c>
      <c r="AI6259" t="str">
        <f>"Bldg IRN"</f>
        <v>Bldg IRN</v>
      </c>
      <c r="AJ6259" t="s">
        <v>48</v>
      </c>
      <c r="AK6259" t="s">
        <v>48</v>
      </c>
      <c r="AL6259" t="s">
        <v>53</v>
      </c>
      <c r="AM6259">
        <v>230.3</v>
      </c>
      <c r="AN6259">
        <v>1140.92</v>
      </c>
      <c r="AO6259">
        <v>15</v>
      </c>
    </row>
    <row r="6260" spans="1:41" x14ac:dyDescent="0.3">
      <c r="A6260" t="str">
        <f>"Trad IRN"</f>
        <v>Trad IRN</v>
      </c>
      <c r="B6260" t="str">
        <f>"Bldg IRN"</f>
        <v>Bldg IRN</v>
      </c>
      <c r="C6260" t="s">
        <v>41</v>
      </c>
      <c r="D6260" t="s">
        <v>3</v>
      </c>
      <c r="E6260" t="s">
        <v>80</v>
      </c>
      <c r="F6260" t="s">
        <v>81</v>
      </c>
      <c r="G6260" t="s">
        <v>82</v>
      </c>
      <c r="H6260" t="s">
        <v>83</v>
      </c>
      <c r="I6260" t="str">
        <f>"Trad IRN"</f>
        <v>Trad IRN</v>
      </c>
      <c r="J6260" t="s">
        <v>43</v>
      </c>
      <c r="K6260" t="s">
        <v>44</v>
      </c>
      <c r="L6260" t="s">
        <v>45</v>
      </c>
      <c r="M6260" t="s">
        <v>46</v>
      </c>
      <c r="N6260" t="str">
        <f>"10/12/2022"</f>
        <v>10/12/2022</v>
      </c>
      <c r="O6260" t="str">
        <f t="shared" ref="O6260:O6268" si="631">"12/31/2500"</f>
        <v>12/31/2500</v>
      </c>
      <c r="P6260">
        <v>0.79814499999999999</v>
      </c>
      <c r="Q6260">
        <v>0.79814499999999999</v>
      </c>
      <c r="S6260">
        <v>0</v>
      </c>
      <c r="T6260">
        <v>0.79814499999999999</v>
      </c>
      <c r="U6260">
        <v>0</v>
      </c>
      <c r="V6260" t="str">
        <f>"Trad IRN"</f>
        <v>Trad IRN</v>
      </c>
      <c r="W6260">
        <v>100</v>
      </c>
      <c r="X6260" t="s">
        <v>47</v>
      </c>
      <c r="Z6260" t="s">
        <v>47</v>
      </c>
      <c r="AB6260" t="str">
        <f>"06"</f>
        <v>06</v>
      </c>
      <c r="AC6260" t="s">
        <v>48</v>
      </c>
      <c r="AD6260" t="s">
        <v>49</v>
      </c>
      <c r="AE6260" t="s">
        <v>55</v>
      </c>
      <c r="AF6260">
        <v>0</v>
      </c>
      <c r="AG6260" t="s">
        <v>56</v>
      </c>
      <c r="AH6260" t="str">
        <f>"Trad IRN"</f>
        <v>Trad IRN</v>
      </c>
      <c r="AI6260" t="str">
        <f>"Bldg IRN"</f>
        <v>Bldg IRN</v>
      </c>
      <c r="AJ6260" t="s">
        <v>48</v>
      </c>
      <c r="AK6260" t="s">
        <v>48</v>
      </c>
      <c r="AL6260" t="s">
        <v>53</v>
      </c>
      <c r="AM6260">
        <v>910.62</v>
      </c>
      <c r="AN6260">
        <v>1140.92</v>
      </c>
      <c r="AO6260">
        <v>15</v>
      </c>
    </row>
    <row r="6261" spans="1:41" x14ac:dyDescent="0.3">
      <c r="A6261" t="str">
        <f>"Trad IRN"</f>
        <v>Trad IRN</v>
      </c>
      <c r="B6261" t="str">
        <f>"Bldg IRN"</f>
        <v>Bldg IRN</v>
      </c>
      <c r="C6261" t="s">
        <v>41</v>
      </c>
      <c r="D6261" t="s">
        <v>3</v>
      </c>
      <c r="E6261" t="s">
        <v>80</v>
      </c>
      <c r="F6261" t="s">
        <v>81</v>
      </c>
      <c r="G6261" t="s">
        <v>82</v>
      </c>
      <c r="H6261" t="s">
        <v>83</v>
      </c>
      <c r="I6261" t="str">
        <f>"Trad IRN"</f>
        <v>Trad IRN</v>
      </c>
      <c r="J6261" t="s">
        <v>43</v>
      </c>
      <c r="K6261" t="s">
        <v>44</v>
      </c>
      <c r="L6261" t="s">
        <v>45</v>
      </c>
      <c r="M6261" t="s">
        <v>46</v>
      </c>
      <c r="N6261" t="str">
        <f t="shared" ref="N6261:N6268" si="632">"08/18/2022"</f>
        <v>08/18/2022</v>
      </c>
      <c r="O6261" t="str">
        <f t="shared" si="631"/>
        <v>12/31/2500</v>
      </c>
      <c r="P6261">
        <v>1</v>
      </c>
      <c r="Q6261">
        <v>1</v>
      </c>
      <c r="S6261">
        <v>1</v>
      </c>
      <c r="T6261">
        <v>1</v>
      </c>
      <c r="U6261">
        <v>0</v>
      </c>
      <c r="V6261" t="str">
        <f>"Trad IRN"</f>
        <v>Trad IRN</v>
      </c>
      <c r="W6261">
        <v>100</v>
      </c>
      <c r="X6261" t="s">
        <v>47</v>
      </c>
      <c r="Z6261" t="s">
        <v>47</v>
      </c>
      <c r="AB6261" t="str">
        <f>"08"</f>
        <v>08</v>
      </c>
      <c r="AC6261" t="s">
        <v>48</v>
      </c>
      <c r="AD6261" t="s">
        <v>49</v>
      </c>
      <c r="AE6261" t="s">
        <v>50</v>
      </c>
      <c r="AF6261">
        <v>0</v>
      </c>
      <c r="AG6261" t="s">
        <v>56</v>
      </c>
      <c r="AH6261" t="str">
        <f>"Trad IRN"</f>
        <v>Trad IRN</v>
      </c>
      <c r="AI6261" t="str">
        <f>"Bldg IRN"</f>
        <v>Bldg IRN</v>
      </c>
      <c r="AJ6261" t="s">
        <v>48</v>
      </c>
      <c r="AK6261" t="s">
        <v>48</v>
      </c>
      <c r="AL6261" t="s">
        <v>53</v>
      </c>
      <c r="AM6261">
        <v>1140.92</v>
      </c>
      <c r="AN6261">
        <v>1140.92</v>
      </c>
      <c r="AO6261">
        <v>15</v>
      </c>
    </row>
    <row r="6262" spans="1:41" x14ac:dyDescent="0.3">
      <c r="A6262" t="str">
        <f>"Trad IRN"</f>
        <v>Trad IRN</v>
      </c>
      <c r="B6262" t="str">
        <f>"Bldg IRN"</f>
        <v>Bldg IRN</v>
      </c>
      <c r="C6262" t="s">
        <v>41</v>
      </c>
      <c r="D6262" t="s">
        <v>3</v>
      </c>
      <c r="E6262" t="s">
        <v>80</v>
      </c>
      <c r="F6262" t="s">
        <v>81</v>
      </c>
      <c r="G6262" t="s">
        <v>82</v>
      </c>
      <c r="H6262" t="s">
        <v>83</v>
      </c>
      <c r="I6262" t="str">
        <f>"Trad IRN"</f>
        <v>Trad IRN</v>
      </c>
      <c r="J6262" t="s">
        <v>43</v>
      </c>
      <c r="K6262" t="s">
        <v>44</v>
      </c>
      <c r="L6262" t="s">
        <v>45</v>
      </c>
      <c r="M6262" t="s">
        <v>46</v>
      </c>
      <c r="N6262" t="str">
        <f t="shared" si="632"/>
        <v>08/18/2022</v>
      </c>
      <c r="O6262" t="str">
        <f t="shared" si="631"/>
        <v>12/31/2500</v>
      </c>
      <c r="P6262">
        <v>1</v>
      </c>
      <c r="Q6262">
        <v>1</v>
      </c>
      <c r="S6262">
        <v>1</v>
      </c>
      <c r="T6262">
        <v>1</v>
      </c>
      <c r="U6262">
        <v>0</v>
      </c>
      <c r="V6262" t="str">
        <f>"Trad IRN"</f>
        <v>Trad IRN</v>
      </c>
      <c r="W6262">
        <v>100</v>
      </c>
      <c r="X6262" t="s">
        <v>47</v>
      </c>
      <c r="Z6262" t="s">
        <v>47</v>
      </c>
      <c r="AB6262" t="str">
        <f>"06"</f>
        <v>06</v>
      </c>
      <c r="AC6262" t="s">
        <v>48</v>
      </c>
      <c r="AD6262" t="s">
        <v>49</v>
      </c>
      <c r="AE6262" t="s">
        <v>50</v>
      </c>
      <c r="AF6262">
        <v>0</v>
      </c>
      <c r="AG6262" t="s">
        <v>56</v>
      </c>
      <c r="AH6262" t="str">
        <f>"Trad IRN"</f>
        <v>Trad IRN</v>
      </c>
      <c r="AI6262" t="str">
        <f>"Bldg IRN"</f>
        <v>Bldg IRN</v>
      </c>
      <c r="AJ6262" t="s">
        <v>48</v>
      </c>
      <c r="AK6262" t="s">
        <v>48</v>
      </c>
      <c r="AL6262" t="s">
        <v>53</v>
      </c>
      <c r="AM6262">
        <v>1140.92</v>
      </c>
      <c r="AN6262">
        <v>1140.92</v>
      </c>
      <c r="AO6262">
        <v>15</v>
      </c>
    </row>
    <row r="6263" spans="1:41" x14ac:dyDescent="0.3">
      <c r="A6263" t="str">
        <f>"Trad IRN"</f>
        <v>Trad IRN</v>
      </c>
      <c r="B6263" t="str">
        <f>"Bldg IRN"</f>
        <v>Bldg IRN</v>
      </c>
      <c r="C6263" t="s">
        <v>41</v>
      </c>
      <c r="D6263" t="s">
        <v>3</v>
      </c>
      <c r="E6263" t="s">
        <v>80</v>
      </c>
      <c r="F6263" t="s">
        <v>81</v>
      </c>
      <c r="G6263" t="s">
        <v>82</v>
      </c>
      <c r="H6263" t="s">
        <v>83</v>
      </c>
      <c r="I6263" t="str">
        <f>"Trad IRN"</f>
        <v>Trad IRN</v>
      </c>
      <c r="J6263" t="s">
        <v>43</v>
      </c>
      <c r="K6263" t="s">
        <v>44</v>
      </c>
      <c r="L6263" t="s">
        <v>45</v>
      </c>
      <c r="M6263" t="s">
        <v>46</v>
      </c>
      <c r="N6263" t="str">
        <f t="shared" si="632"/>
        <v>08/18/2022</v>
      </c>
      <c r="O6263" t="str">
        <f t="shared" si="631"/>
        <v>12/31/2500</v>
      </c>
      <c r="P6263">
        <v>1</v>
      </c>
      <c r="Q6263">
        <v>1</v>
      </c>
      <c r="S6263">
        <v>1</v>
      </c>
      <c r="T6263">
        <v>1</v>
      </c>
      <c r="U6263">
        <v>0</v>
      </c>
      <c r="V6263" t="str">
        <f>"Trad IRN"</f>
        <v>Trad IRN</v>
      </c>
      <c r="W6263">
        <v>100</v>
      </c>
      <c r="X6263" t="s">
        <v>47</v>
      </c>
      <c r="Z6263" t="s">
        <v>47</v>
      </c>
      <c r="AB6263" t="str">
        <f>"06"</f>
        <v>06</v>
      </c>
      <c r="AC6263" t="s">
        <v>48</v>
      </c>
      <c r="AD6263" t="s">
        <v>49</v>
      </c>
      <c r="AE6263" t="s">
        <v>50</v>
      </c>
      <c r="AF6263">
        <v>0</v>
      </c>
      <c r="AG6263" t="s">
        <v>56</v>
      </c>
      <c r="AH6263" t="str">
        <f>"Trad IRN"</f>
        <v>Trad IRN</v>
      </c>
      <c r="AI6263" t="str">
        <f>"Bldg IRN"</f>
        <v>Bldg IRN</v>
      </c>
      <c r="AJ6263" t="s">
        <v>48</v>
      </c>
      <c r="AK6263" t="s">
        <v>48</v>
      </c>
      <c r="AL6263" t="s">
        <v>53</v>
      </c>
      <c r="AM6263">
        <v>1140.92</v>
      </c>
      <c r="AN6263">
        <v>1140.92</v>
      </c>
      <c r="AO6263">
        <v>15</v>
      </c>
    </row>
    <row r="6264" spans="1:41" x14ac:dyDescent="0.3">
      <c r="A6264" t="str">
        <f>"Trad IRN"</f>
        <v>Trad IRN</v>
      </c>
      <c r="B6264" t="str">
        <f>"Bldg IRN"</f>
        <v>Bldg IRN</v>
      </c>
      <c r="C6264" t="s">
        <v>41</v>
      </c>
      <c r="D6264" t="s">
        <v>3</v>
      </c>
      <c r="E6264" t="s">
        <v>80</v>
      </c>
      <c r="F6264" t="s">
        <v>81</v>
      </c>
      <c r="G6264" t="s">
        <v>82</v>
      </c>
      <c r="H6264" t="s">
        <v>83</v>
      </c>
      <c r="I6264" t="str">
        <f>"Trad IRN"</f>
        <v>Trad IRN</v>
      </c>
      <c r="J6264" t="s">
        <v>43</v>
      </c>
      <c r="K6264" t="s">
        <v>44</v>
      </c>
      <c r="L6264" t="s">
        <v>45</v>
      </c>
      <c r="M6264" t="s">
        <v>46</v>
      </c>
      <c r="N6264" t="str">
        <f t="shared" si="632"/>
        <v>08/18/2022</v>
      </c>
      <c r="O6264" t="str">
        <f t="shared" si="631"/>
        <v>12/31/2500</v>
      </c>
      <c r="P6264">
        <v>1</v>
      </c>
      <c r="Q6264">
        <v>1</v>
      </c>
      <c r="R6264">
        <v>1</v>
      </c>
      <c r="S6264">
        <v>0</v>
      </c>
      <c r="T6264">
        <v>1</v>
      </c>
      <c r="U6264">
        <v>0</v>
      </c>
      <c r="V6264" t="str">
        <f>"Trad IRN"</f>
        <v>Trad IRN</v>
      </c>
      <c r="W6264">
        <v>100</v>
      </c>
      <c r="X6264" t="s">
        <v>47</v>
      </c>
      <c r="Z6264" t="s">
        <v>47</v>
      </c>
      <c r="AB6264" t="str">
        <f>"08"</f>
        <v>08</v>
      </c>
      <c r="AC6264" t="str">
        <f>"15"</f>
        <v>15</v>
      </c>
      <c r="AD6264" t="str">
        <f>"2"</f>
        <v>2</v>
      </c>
      <c r="AE6264" t="s">
        <v>50</v>
      </c>
      <c r="AF6264">
        <v>0</v>
      </c>
      <c r="AG6264" t="s">
        <v>56</v>
      </c>
      <c r="AH6264" t="str">
        <f>"Trad IRN"</f>
        <v>Trad IRN</v>
      </c>
      <c r="AI6264" t="str">
        <f>"Bldg IRN"</f>
        <v>Bldg IRN</v>
      </c>
      <c r="AJ6264" t="s">
        <v>48</v>
      </c>
      <c r="AK6264" t="s">
        <v>48</v>
      </c>
      <c r="AL6264" t="s">
        <v>53</v>
      </c>
      <c r="AM6264">
        <v>1140.92</v>
      </c>
      <c r="AN6264">
        <v>1140.92</v>
      </c>
      <c r="AO6264">
        <v>15</v>
      </c>
    </row>
    <row r="6265" spans="1:41" x14ac:dyDescent="0.3">
      <c r="A6265" t="str">
        <f>"Trad IRN"</f>
        <v>Trad IRN</v>
      </c>
      <c r="B6265" t="str">
        <f>"Bldg IRN"</f>
        <v>Bldg IRN</v>
      </c>
      <c r="C6265" t="s">
        <v>41</v>
      </c>
      <c r="D6265" t="s">
        <v>3</v>
      </c>
      <c r="E6265" t="s">
        <v>80</v>
      </c>
      <c r="F6265" t="s">
        <v>81</v>
      </c>
      <c r="G6265" t="s">
        <v>82</v>
      </c>
      <c r="H6265" t="s">
        <v>83</v>
      </c>
      <c r="I6265" t="str">
        <f>"Trad IRN"</f>
        <v>Trad IRN</v>
      </c>
      <c r="J6265" t="s">
        <v>43</v>
      </c>
      <c r="K6265" t="s">
        <v>44</v>
      </c>
      <c r="L6265" t="s">
        <v>45</v>
      </c>
      <c r="M6265" t="s">
        <v>46</v>
      </c>
      <c r="N6265" t="str">
        <f t="shared" si="632"/>
        <v>08/18/2022</v>
      </c>
      <c r="O6265" t="str">
        <f t="shared" si="631"/>
        <v>12/31/2500</v>
      </c>
      <c r="P6265">
        <v>1</v>
      </c>
      <c r="Q6265">
        <v>1</v>
      </c>
      <c r="S6265">
        <v>0</v>
      </c>
      <c r="T6265">
        <v>1</v>
      </c>
      <c r="U6265">
        <v>0</v>
      </c>
      <c r="V6265" t="str">
        <f>"Trad IRN"</f>
        <v>Trad IRN</v>
      </c>
      <c r="W6265">
        <v>100</v>
      </c>
      <c r="X6265" t="s">
        <v>47</v>
      </c>
      <c r="Z6265" t="s">
        <v>47</v>
      </c>
      <c r="AB6265" t="str">
        <f>"07"</f>
        <v>07</v>
      </c>
      <c r="AC6265" t="s">
        <v>48</v>
      </c>
      <c r="AD6265" t="s">
        <v>49</v>
      </c>
      <c r="AE6265" t="s">
        <v>55</v>
      </c>
      <c r="AF6265">
        <v>0</v>
      </c>
      <c r="AG6265" t="s">
        <v>56</v>
      </c>
      <c r="AH6265" t="str">
        <f>"Trad IRN"</f>
        <v>Trad IRN</v>
      </c>
      <c r="AI6265" t="str">
        <f>"Bldg IRN"</f>
        <v>Bldg IRN</v>
      </c>
      <c r="AJ6265" t="s">
        <v>48</v>
      </c>
      <c r="AK6265" t="s">
        <v>48</v>
      </c>
      <c r="AL6265" t="s">
        <v>53</v>
      </c>
      <c r="AM6265">
        <v>1140.92</v>
      </c>
      <c r="AN6265">
        <v>1140.92</v>
      </c>
      <c r="AO6265">
        <v>15</v>
      </c>
    </row>
    <row r="6266" spans="1:41" x14ac:dyDescent="0.3">
      <c r="A6266" t="str">
        <f>"Trad IRN"</f>
        <v>Trad IRN</v>
      </c>
      <c r="B6266" t="str">
        <f>"Bldg IRN"</f>
        <v>Bldg IRN</v>
      </c>
      <c r="C6266" t="s">
        <v>41</v>
      </c>
      <c r="D6266" t="s">
        <v>3</v>
      </c>
      <c r="E6266" t="s">
        <v>80</v>
      </c>
      <c r="F6266" t="s">
        <v>81</v>
      </c>
      <c r="G6266" t="s">
        <v>82</v>
      </c>
      <c r="H6266" t="s">
        <v>83</v>
      </c>
      <c r="I6266" t="str">
        <f>"Trad IRN"</f>
        <v>Trad IRN</v>
      </c>
      <c r="J6266" t="s">
        <v>43</v>
      </c>
      <c r="K6266" t="s">
        <v>44</v>
      </c>
      <c r="L6266" t="s">
        <v>45</v>
      </c>
      <c r="M6266" t="s">
        <v>46</v>
      </c>
      <c r="N6266" t="str">
        <f t="shared" si="632"/>
        <v>08/18/2022</v>
      </c>
      <c r="O6266" t="str">
        <f t="shared" si="631"/>
        <v>12/31/2500</v>
      </c>
      <c r="P6266">
        <v>1</v>
      </c>
      <c r="Q6266">
        <v>1</v>
      </c>
      <c r="S6266">
        <v>0</v>
      </c>
      <c r="T6266">
        <v>1</v>
      </c>
      <c r="U6266">
        <v>0</v>
      </c>
      <c r="V6266" t="str">
        <f>"Trad IRN"</f>
        <v>Trad IRN</v>
      </c>
      <c r="W6266">
        <v>100</v>
      </c>
      <c r="X6266" t="s">
        <v>47</v>
      </c>
      <c r="Z6266" t="s">
        <v>47</v>
      </c>
      <c r="AB6266" t="str">
        <f>"07"</f>
        <v>07</v>
      </c>
      <c r="AC6266" t="s">
        <v>48</v>
      </c>
      <c r="AD6266" t="s">
        <v>49</v>
      </c>
      <c r="AE6266" t="s">
        <v>50</v>
      </c>
      <c r="AF6266">
        <v>0</v>
      </c>
      <c r="AG6266" t="s">
        <v>56</v>
      </c>
      <c r="AH6266" t="str">
        <f>"Trad IRN"</f>
        <v>Trad IRN</v>
      </c>
      <c r="AI6266" t="str">
        <f>"Bldg IRN"</f>
        <v>Bldg IRN</v>
      </c>
      <c r="AJ6266" t="s">
        <v>48</v>
      </c>
      <c r="AK6266" t="s">
        <v>48</v>
      </c>
      <c r="AL6266" t="s">
        <v>53</v>
      </c>
      <c r="AM6266">
        <v>1140.92</v>
      </c>
      <c r="AN6266">
        <v>1140.92</v>
      </c>
      <c r="AO6266">
        <v>15</v>
      </c>
    </row>
    <row r="6267" spans="1:41" x14ac:dyDescent="0.3">
      <c r="A6267" t="str">
        <f>"Trad IRN"</f>
        <v>Trad IRN</v>
      </c>
      <c r="B6267" t="str">
        <f>"Bldg IRN"</f>
        <v>Bldg IRN</v>
      </c>
      <c r="C6267" t="s">
        <v>41</v>
      </c>
      <c r="D6267" t="s">
        <v>3</v>
      </c>
      <c r="E6267" t="s">
        <v>80</v>
      </c>
      <c r="F6267" t="s">
        <v>81</v>
      </c>
      <c r="G6267" t="s">
        <v>82</v>
      </c>
      <c r="H6267" t="s">
        <v>83</v>
      </c>
      <c r="I6267" t="str">
        <f>"Trad IRN"</f>
        <v>Trad IRN</v>
      </c>
      <c r="J6267" t="s">
        <v>43</v>
      </c>
      <c r="K6267" t="s">
        <v>44</v>
      </c>
      <c r="L6267" t="s">
        <v>45</v>
      </c>
      <c r="M6267" t="s">
        <v>46</v>
      </c>
      <c r="N6267" t="str">
        <f t="shared" si="632"/>
        <v>08/18/2022</v>
      </c>
      <c r="O6267" t="str">
        <f t="shared" si="631"/>
        <v>12/31/2500</v>
      </c>
      <c r="P6267">
        <v>1</v>
      </c>
      <c r="Q6267">
        <v>1</v>
      </c>
      <c r="S6267">
        <v>0</v>
      </c>
      <c r="T6267">
        <v>1</v>
      </c>
      <c r="U6267">
        <v>0</v>
      </c>
      <c r="V6267" t="str">
        <f>"Trad IRN"</f>
        <v>Trad IRN</v>
      </c>
      <c r="W6267">
        <v>100</v>
      </c>
      <c r="X6267" t="s">
        <v>47</v>
      </c>
      <c r="Z6267" t="s">
        <v>47</v>
      </c>
      <c r="AB6267" t="str">
        <f>"07"</f>
        <v>07</v>
      </c>
      <c r="AC6267" t="s">
        <v>48</v>
      </c>
      <c r="AD6267" t="s">
        <v>49</v>
      </c>
      <c r="AE6267" t="s">
        <v>50</v>
      </c>
      <c r="AF6267">
        <v>0</v>
      </c>
      <c r="AG6267" t="s">
        <v>56</v>
      </c>
      <c r="AH6267" t="str">
        <f>"Trad IRN"</f>
        <v>Trad IRN</v>
      </c>
      <c r="AI6267" t="str">
        <f>"Bldg IRN"</f>
        <v>Bldg IRN</v>
      </c>
      <c r="AJ6267" t="s">
        <v>48</v>
      </c>
      <c r="AK6267" t="s">
        <v>48</v>
      </c>
      <c r="AL6267" t="s">
        <v>53</v>
      </c>
      <c r="AM6267">
        <v>1140.92</v>
      </c>
      <c r="AN6267">
        <v>1140.92</v>
      </c>
      <c r="AO6267">
        <v>15</v>
      </c>
    </row>
    <row r="6268" spans="1:41" x14ac:dyDescent="0.3">
      <c r="A6268" t="str">
        <f>"Trad IRN"</f>
        <v>Trad IRN</v>
      </c>
      <c r="B6268" t="str">
        <f>"Bldg IRN"</f>
        <v>Bldg IRN</v>
      </c>
      <c r="C6268" t="s">
        <v>41</v>
      </c>
      <c r="D6268" t="s">
        <v>3</v>
      </c>
      <c r="E6268" t="s">
        <v>80</v>
      </c>
      <c r="F6268" t="s">
        <v>81</v>
      </c>
      <c r="G6268" t="s">
        <v>82</v>
      </c>
      <c r="H6268" t="s">
        <v>83</v>
      </c>
      <c r="I6268" t="str">
        <f>"Trad IRN"</f>
        <v>Trad IRN</v>
      </c>
      <c r="J6268" t="s">
        <v>43</v>
      </c>
      <c r="K6268" t="s">
        <v>44</v>
      </c>
      <c r="L6268" t="s">
        <v>45</v>
      </c>
      <c r="M6268" t="s">
        <v>46</v>
      </c>
      <c r="N6268" t="str">
        <f t="shared" si="632"/>
        <v>08/18/2022</v>
      </c>
      <c r="O6268" t="str">
        <f t="shared" si="631"/>
        <v>12/31/2500</v>
      </c>
      <c r="P6268">
        <v>1</v>
      </c>
      <c r="Q6268">
        <v>1</v>
      </c>
      <c r="R6268">
        <v>1</v>
      </c>
      <c r="S6268">
        <v>0.83851600000000004</v>
      </c>
      <c r="T6268">
        <v>1</v>
      </c>
      <c r="U6268">
        <v>0</v>
      </c>
      <c r="V6268" t="str">
        <f>"Trad IRN"</f>
        <v>Trad IRN</v>
      </c>
      <c r="W6268">
        <v>100</v>
      </c>
      <c r="X6268" t="s">
        <v>47</v>
      </c>
      <c r="Z6268" t="s">
        <v>47</v>
      </c>
      <c r="AB6268" t="str">
        <f>"07"</f>
        <v>07</v>
      </c>
      <c r="AC6268" t="str">
        <f>"10"</f>
        <v>10</v>
      </c>
      <c r="AD6268" t="str">
        <f>"2"</f>
        <v>2</v>
      </c>
      <c r="AE6268" t="s">
        <v>50</v>
      </c>
      <c r="AF6268">
        <v>0</v>
      </c>
      <c r="AG6268" t="s">
        <v>56</v>
      </c>
      <c r="AH6268" t="str">
        <f>"Trad IRN"</f>
        <v>Trad IRN</v>
      </c>
      <c r="AI6268" t="str">
        <f>"Bldg IRN"</f>
        <v>Bldg IRN</v>
      </c>
      <c r="AJ6268" t="s">
        <v>48</v>
      </c>
      <c r="AK6268" t="s">
        <v>48</v>
      </c>
      <c r="AL6268" t="s">
        <v>53</v>
      </c>
      <c r="AM6268">
        <v>1140.92</v>
      </c>
      <c r="AN6268">
        <v>1140.92</v>
      </c>
      <c r="AO6268">
        <v>15</v>
      </c>
    </row>
    <row r="6269" spans="1:41" x14ac:dyDescent="0.3">
      <c r="A6269" t="str">
        <f>"Trad IRN"</f>
        <v>Trad IRN</v>
      </c>
      <c r="B6269" t="str">
        <f>"Bldg IRN"</f>
        <v>Bldg IRN</v>
      </c>
      <c r="C6269" t="s">
        <v>41</v>
      </c>
      <c r="D6269" t="s">
        <v>3</v>
      </c>
      <c r="E6269" t="s">
        <v>80</v>
      </c>
      <c r="F6269" t="s">
        <v>81</v>
      </c>
      <c r="G6269" t="s">
        <v>82</v>
      </c>
      <c r="H6269" t="s">
        <v>83</v>
      </c>
      <c r="I6269" t="str">
        <f>"Trad IRN"</f>
        <v>Trad IRN</v>
      </c>
      <c r="J6269" t="s">
        <v>43</v>
      </c>
      <c r="K6269" t="s">
        <v>44</v>
      </c>
      <c r="L6269" t="s">
        <v>45</v>
      </c>
      <c r="M6269" t="s">
        <v>46</v>
      </c>
      <c r="N6269" t="str">
        <f>"10/17/2022"</f>
        <v>10/17/2022</v>
      </c>
      <c r="O6269" t="str">
        <f>"01/03/2023"</f>
        <v>01/03/2023</v>
      </c>
      <c r="P6269">
        <v>0.21761800000000001</v>
      </c>
      <c r="Q6269">
        <v>0.21761800000000001</v>
      </c>
      <c r="S6269">
        <v>0</v>
      </c>
      <c r="T6269">
        <v>0.21761800000000001</v>
      </c>
      <c r="U6269">
        <v>0</v>
      </c>
      <c r="V6269" t="str">
        <f>"Trad IRN"</f>
        <v>Trad IRN</v>
      </c>
      <c r="W6269">
        <v>85</v>
      </c>
      <c r="X6269" t="s">
        <v>47</v>
      </c>
      <c r="Z6269" t="s">
        <v>47</v>
      </c>
      <c r="AB6269" t="str">
        <f>"08"</f>
        <v>08</v>
      </c>
      <c r="AC6269" t="s">
        <v>48</v>
      </c>
      <c r="AD6269" t="s">
        <v>49</v>
      </c>
      <c r="AE6269" t="s">
        <v>50</v>
      </c>
      <c r="AF6269">
        <v>0</v>
      </c>
      <c r="AG6269" t="s">
        <v>56</v>
      </c>
      <c r="AH6269" t="str">
        <f>"Trad IRN"</f>
        <v>Trad IRN</v>
      </c>
      <c r="AI6269" t="str">
        <f>"Bldg IRN"</f>
        <v>Bldg IRN</v>
      </c>
      <c r="AJ6269" t="s">
        <v>48</v>
      </c>
      <c r="AK6269" t="s">
        <v>48</v>
      </c>
      <c r="AL6269" t="s">
        <v>53</v>
      </c>
      <c r="AM6269">
        <v>248.28</v>
      </c>
      <c r="AN6269">
        <v>1140.92</v>
      </c>
      <c r="AO6269">
        <v>15</v>
      </c>
    </row>
    <row r="6270" spans="1:41" x14ac:dyDescent="0.3">
      <c r="A6270" t="str">
        <f>"Trad IRN"</f>
        <v>Trad IRN</v>
      </c>
      <c r="B6270" t="str">
        <f>"Bldg IRN"</f>
        <v>Bldg IRN</v>
      </c>
      <c r="C6270" t="s">
        <v>41</v>
      </c>
      <c r="D6270" t="s">
        <v>3</v>
      </c>
      <c r="E6270" t="s">
        <v>80</v>
      </c>
      <c r="F6270" t="s">
        <v>81</v>
      </c>
      <c r="G6270" t="s">
        <v>82</v>
      </c>
      <c r="H6270" t="s">
        <v>83</v>
      </c>
      <c r="I6270" t="str">
        <f>"Trad IRN"</f>
        <v>Trad IRN</v>
      </c>
      <c r="J6270" t="s">
        <v>43</v>
      </c>
      <c r="K6270" t="s">
        <v>44</v>
      </c>
      <c r="L6270" t="s">
        <v>45</v>
      </c>
      <c r="M6270" t="s">
        <v>46</v>
      </c>
      <c r="N6270" t="str">
        <f>"01/04/2023"</f>
        <v>01/04/2023</v>
      </c>
      <c r="O6270" t="str">
        <f>"12/31/2500"</f>
        <v>12/31/2500</v>
      </c>
      <c r="P6270">
        <v>0.53058899999999998</v>
      </c>
      <c r="Q6270">
        <v>0.53058899999999998</v>
      </c>
      <c r="S6270">
        <v>0</v>
      </c>
      <c r="T6270">
        <v>0.53058899999999998</v>
      </c>
      <c r="U6270">
        <v>0</v>
      </c>
      <c r="V6270" t="str">
        <f>"Trad IRN"</f>
        <v>Trad IRN</v>
      </c>
      <c r="W6270">
        <v>100</v>
      </c>
      <c r="X6270" t="s">
        <v>47</v>
      </c>
      <c r="Z6270" t="s">
        <v>47</v>
      </c>
      <c r="AB6270" t="str">
        <f>"08"</f>
        <v>08</v>
      </c>
      <c r="AC6270" t="s">
        <v>48</v>
      </c>
      <c r="AD6270" t="s">
        <v>49</v>
      </c>
      <c r="AE6270" t="s">
        <v>50</v>
      </c>
      <c r="AF6270">
        <v>0</v>
      </c>
      <c r="AG6270" t="s">
        <v>56</v>
      </c>
      <c r="AH6270" t="str">
        <f>"Trad IRN"</f>
        <v>Trad IRN</v>
      </c>
      <c r="AI6270" t="str">
        <f>"Bldg IRN"</f>
        <v>Bldg IRN</v>
      </c>
      <c r="AJ6270" t="s">
        <v>48</v>
      </c>
      <c r="AK6270" t="s">
        <v>48</v>
      </c>
      <c r="AL6270" t="s">
        <v>53</v>
      </c>
      <c r="AM6270">
        <v>605.36</v>
      </c>
      <c r="AN6270">
        <v>1140.92</v>
      </c>
      <c r="AO6270">
        <v>15</v>
      </c>
    </row>
    <row r="6271" spans="1:41" x14ac:dyDescent="0.3">
      <c r="A6271" t="str">
        <f>"Trad IRN"</f>
        <v>Trad IRN</v>
      </c>
      <c r="B6271" t="str">
        <f>"Bldg IRN"</f>
        <v>Bldg IRN</v>
      </c>
      <c r="C6271" t="s">
        <v>41</v>
      </c>
      <c r="D6271" t="s">
        <v>3</v>
      </c>
      <c r="E6271" t="s">
        <v>80</v>
      </c>
      <c r="F6271" t="s">
        <v>81</v>
      </c>
      <c r="G6271" t="s">
        <v>82</v>
      </c>
      <c r="H6271" t="s">
        <v>83</v>
      </c>
      <c r="I6271" t="s">
        <v>8</v>
      </c>
      <c r="J6271" t="s">
        <v>43</v>
      </c>
      <c r="K6271" t="s">
        <v>44</v>
      </c>
      <c r="L6271" t="s">
        <v>45</v>
      </c>
      <c r="M6271" t="s">
        <v>46</v>
      </c>
      <c r="N6271" t="str">
        <f>"10/17/2022"</f>
        <v>10/17/2022</v>
      </c>
      <c r="O6271" t="str">
        <f>"12/20/2022"</f>
        <v>12/20/2022</v>
      </c>
      <c r="P6271">
        <v>3.7543E-2</v>
      </c>
      <c r="Q6271">
        <v>3.7543E-2</v>
      </c>
      <c r="S6271">
        <v>0</v>
      </c>
      <c r="T6271">
        <v>2.2637999999999998E-2</v>
      </c>
      <c r="U6271">
        <v>1.4905E-2</v>
      </c>
      <c r="V6271" t="str">
        <f>"Trad IRN"</f>
        <v>Trad IRN</v>
      </c>
      <c r="W6271">
        <v>15</v>
      </c>
      <c r="X6271" t="s">
        <v>47</v>
      </c>
      <c r="Z6271" t="s">
        <v>47</v>
      </c>
      <c r="AB6271" t="str">
        <f>"08"</f>
        <v>08</v>
      </c>
      <c r="AC6271" t="s">
        <v>48</v>
      </c>
      <c r="AD6271" t="s">
        <v>49</v>
      </c>
      <c r="AE6271" t="s">
        <v>50</v>
      </c>
      <c r="AF6271">
        <v>0</v>
      </c>
      <c r="AG6271" t="s">
        <v>51</v>
      </c>
      <c r="AH6271" t="str">
        <f>"Trad IRN"</f>
        <v>Trad IRN</v>
      </c>
      <c r="AI6271" t="str">
        <f>"Bldg IRN"</f>
        <v>Bldg IRN</v>
      </c>
      <c r="AJ6271" t="s">
        <v>48</v>
      </c>
      <c r="AK6271" t="s">
        <v>48</v>
      </c>
      <c r="AL6271" t="s">
        <v>53</v>
      </c>
      <c r="AM6271">
        <v>42.51</v>
      </c>
      <c r="AN6271">
        <v>1132.3</v>
      </c>
      <c r="AO6271">
        <v>15</v>
      </c>
    </row>
    <row r="6272" spans="1:41" x14ac:dyDescent="0.3">
      <c r="A6272" t="str">
        <f>"Trad IRN"</f>
        <v>Trad IRN</v>
      </c>
      <c r="B6272" t="str">
        <f>"Bldg IRN"</f>
        <v>Bldg IRN</v>
      </c>
      <c r="C6272" t="s">
        <v>41</v>
      </c>
      <c r="D6272" t="s">
        <v>3</v>
      </c>
      <c r="E6272" t="s">
        <v>80</v>
      </c>
      <c r="F6272" t="s">
        <v>81</v>
      </c>
      <c r="G6272" t="s">
        <v>82</v>
      </c>
      <c r="H6272" t="s">
        <v>83</v>
      </c>
      <c r="I6272" t="str">
        <f>"Trad IRN"</f>
        <v>Trad IRN</v>
      </c>
      <c r="J6272" t="s">
        <v>43</v>
      </c>
      <c r="K6272" t="s">
        <v>44</v>
      </c>
      <c r="L6272" t="s">
        <v>45</v>
      </c>
      <c r="M6272" t="s">
        <v>46</v>
      </c>
      <c r="N6272" t="str">
        <f t="shared" ref="N6272:N6286" si="633">"08/18/2022"</f>
        <v>08/18/2022</v>
      </c>
      <c r="O6272" t="str">
        <f>"10/16/2022"</f>
        <v>10/16/2022</v>
      </c>
      <c r="P6272">
        <v>0.213389</v>
      </c>
      <c r="Q6272">
        <v>0.213389</v>
      </c>
      <c r="S6272">
        <v>0</v>
      </c>
      <c r="T6272">
        <v>0.213389</v>
      </c>
      <c r="U6272">
        <v>0</v>
      </c>
      <c r="V6272" t="str">
        <f>"Trad IRN"</f>
        <v>Trad IRN</v>
      </c>
      <c r="W6272">
        <v>100</v>
      </c>
      <c r="X6272" t="s">
        <v>47</v>
      </c>
      <c r="Z6272" t="s">
        <v>47</v>
      </c>
      <c r="AB6272" t="str">
        <f>"08"</f>
        <v>08</v>
      </c>
      <c r="AC6272" t="s">
        <v>48</v>
      </c>
      <c r="AD6272" t="s">
        <v>49</v>
      </c>
      <c r="AE6272" t="s">
        <v>50</v>
      </c>
      <c r="AF6272">
        <v>0</v>
      </c>
      <c r="AG6272" t="s">
        <v>56</v>
      </c>
      <c r="AH6272" t="str">
        <f>"Trad IRN"</f>
        <v>Trad IRN</v>
      </c>
      <c r="AI6272" t="str">
        <f>"Bldg IRN"</f>
        <v>Bldg IRN</v>
      </c>
      <c r="AJ6272" t="s">
        <v>48</v>
      </c>
      <c r="AK6272" t="s">
        <v>48</v>
      </c>
      <c r="AL6272" t="s">
        <v>53</v>
      </c>
      <c r="AM6272">
        <v>243.46</v>
      </c>
      <c r="AN6272">
        <v>1140.92</v>
      </c>
      <c r="AO6272">
        <v>15</v>
      </c>
    </row>
    <row r="6273" spans="1:41" x14ac:dyDescent="0.3">
      <c r="A6273" t="str">
        <f>"Trad IRN"</f>
        <v>Trad IRN</v>
      </c>
      <c r="B6273" t="str">
        <f>"Bldg IRN"</f>
        <v>Bldg IRN</v>
      </c>
      <c r="C6273" t="s">
        <v>41</v>
      </c>
      <c r="D6273" t="s">
        <v>3</v>
      </c>
      <c r="E6273" t="s">
        <v>80</v>
      </c>
      <c r="F6273" t="s">
        <v>81</v>
      </c>
      <c r="G6273" t="s">
        <v>82</v>
      </c>
      <c r="H6273" t="s">
        <v>83</v>
      </c>
      <c r="I6273" t="str">
        <f>"Trad IRN"</f>
        <v>Trad IRN</v>
      </c>
      <c r="J6273" t="s">
        <v>43</v>
      </c>
      <c r="K6273" t="s">
        <v>44</v>
      </c>
      <c r="L6273" t="s">
        <v>45</v>
      </c>
      <c r="M6273" t="s">
        <v>46</v>
      </c>
      <c r="N6273" t="str">
        <f t="shared" si="633"/>
        <v>08/18/2022</v>
      </c>
      <c r="O6273" t="str">
        <f t="shared" ref="O6273:O6285" si="634">"12/31/2500"</f>
        <v>12/31/2500</v>
      </c>
      <c r="P6273">
        <v>1</v>
      </c>
      <c r="Q6273">
        <v>1</v>
      </c>
      <c r="R6273">
        <v>1</v>
      </c>
      <c r="S6273">
        <v>0</v>
      </c>
      <c r="T6273">
        <v>1</v>
      </c>
      <c r="U6273">
        <v>0</v>
      </c>
      <c r="V6273" t="str">
        <f>"Trad IRN"</f>
        <v>Trad IRN</v>
      </c>
      <c r="W6273">
        <v>100</v>
      </c>
      <c r="X6273" t="s">
        <v>47</v>
      </c>
      <c r="Z6273" t="s">
        <v>47</v>
      </c>
      <c r="AB6273" t="str">
        <f>"07"</f>
        <v>07</v>
      </c>
      <c r="AC6273" t="str">
        <f>"12"</f>
        <v>12</v>
      </c>
      <c r="AD6273" t="str">
        <f>"6"</f>
        <v>6</v>
      </c>
      <c r="AE6273" t="s">
        <v>50</v>
      </c>
      <c r="AF6273">
        <v>0</v>
      </c>
      <c r="AG6273" t="s">
        <v>56</v>
      </c>
      <c r="AH6273" t="str">
        <f>"Trad IRN"</f>
        <v>Trad IRN</v>
      </c>
      <c r="AI6273" t="str">
        <f>"Bldg IRN"</f>
        <v>Bldg IRN</v>
      </c>
      <c r="AJ6273" t="s">
        <v>48</v>
      </c>
      <c r="AK6273" t="s">
        <v>48</v>
      </c>
      <c r="AL6273" t="s">
        <v>53</v>
      </c>
      <c r="AM6273">
        <v>1140.92</v>
      </c>
      <c r="AN6273">
        <v>1140.92</v>
      </c>
      <c r="AO6273">
        <v>15</v>
      </c>
    </row>
    <row r="6274" spans="1:41" x14ac:dyDescent="0.3">
      <c r="A6274" t="str">
        <f>"Trad IRN"</f>
        <v>Trad IRN</v>
      </c>
      <c r="B6274" t="str">
        <f>"Bldg IRN"</f>
        <v>Bldg IRN</v>
      </c>
      <c r="C6274" t="s">
        <v>41</v>
      </c>
      <c r="D6274" t="s">
        <v>3</v>
      </c>
      <c r="E6274" t="s">
        <v>80</v>
      </c>
      <c r="F6274" t="s">
        <v>81</v>
      </c>
      <c r="G6274" t="s">
        <v>82</v>
      </c>
      <c r="H6274" t="s">
        <v>83</v>
      </c>
      <c r="I6274" t="str">
        <f>"Trad IRN"</f>
        <v>Trad IRN</v>
      </c>
      <c r="J6274" t="s">
        <v>43</v>
      </c>
      <c r="K6274" t="s">
        <v>44</v>
      </c>
      <c r="L6274" t="s">
        <v>45</v>
      </c>
      <c r="M6274" t="s">
        <v>46</v>
      </c>
      <c r="N6274" t="str">
        <f t="shared" si="633"/>
        <v>08/18/2022</v>
      </c>
      <c r="O6274" t="str">
        <f t="shared" si="634"/>
        <v>12/31/2500</v>
      </c>
      <c r="P6274">
        <v>1</v>
      </c>
      <c r="Q6274">
        <v>1</v>
      </c>
      <c r="S6274">
        <v>0</v>
      </c>
      <c r="T6274">
        <v>1</v>
      </c>
      <c r="U6274">
        <v>0</v>
      </c>
      <c r="V6274" t="str">
        <f>"Trad IRN"</f>
        <v>Trad IRN</v>
      </c>
      <c r="W6274">
        <v>100</v>
      </c>
      <c r="X6274" t="s">
        <v>47</v>
      </c>
      <c r="Z6274" t="s">
        <v>47</v>
      </c>
      <c r="AB6274" t="str">
        <f>"07"</f>
        <v>07</v>
      </c>
      <c r="AC6274" t="s">
        <v>48</v>
      </c>
      <c r="AD6274" t="s">
        <v>49</v>
      </c>
      <c r="AE6274" t="s">
        <v>55</v>
      </c>
      <c r="AF6274">
        <v>0</v>
      </c>
      <c r="AG6274" t="s">
        <v>56</v>
      </c>
      <c r="AH6274" t="str">
        <f>"Trad IRN"</f>
        <v>Trad IRN</v>
      </c>
      <c r="AI6274" t="str">
        <f>"Bldg IRN"</f>
        <v>Bldg IRN</v>
      </c>
      <c r="AJ6274" t="s">
        <v>48</v>
      </c>
      <c r="AK6274" t="s">
        <v>48</v>
      </c>
      <c r="AL6274" t="s">
        <v>53</v>
      </c>
      <c r="AM6274">
        <v>1140.92</v>
      </c>
      <c r="AN6274">
        <v>1140.92</v>
      </c>
      <c r="AO6274">
        <v>15</v>
      </c>
    </row>
    <row r="6275" spans="1:41" x14ac:dyDescent="0.3">
      <c r="A6275" t="str">
        <f>"Trad IRN"</f>
        <v>Trad IRN</v>
      </c>
      <c r="B6275" t="str">
        <f>"Bldg IRN"</f>
        <v>Bldg IRN</v>
      </c>
      <c r="C6275" t="s">
        <v>41</v>
      </c>
      <c r="D6275" t="s">
        <v>3</v>
      </c>
      <c r="E6275" t="s">
        <v>80</v>
      </c>
      <c r="F6275" t="s">
        <v>81</v>
      </c>
      <c r="G6275" t="s">
        <v>82</v>
      </c>
      <c r="H6275" t="s">
        <v>83</v>
      </c>
      <c r="I6275" t="str">
        <f>"Trad IRN"</f>
        <v>Trad IRN</v>
      </c>
      <c r="J6275" t="s">
        <v>43</v>
      </c>
      <c r="K6275" t="s">
        <v>44</v>
      </c>
      <c r="L6275" t="s">
        <v>45</v>
      </c>
      <c r="M6275" t="s">
        <v>46</v>
      </c>
      <c r="N6275" t="str">
        <f t="shared" si="633"/>
        <v>08/18/2022</v>
      </c>
      <c r="O6275" t="str">
        <f t="shared" si="634"/>
        <v>12/31/2500</v>
      </c>
      <c r="P6275">
        <v>1</v>
      </c>
      <c r="Q6275">
        <v>1</v>
      </c>
      <c r="S6275">
        <v>0</v>
      </c>
      <c r="T6275">
        <v>1</v>
      </c>
      <c r="U6275">
        <v>0</v>
      </c>
      <c r="V6275" t="str">
        <f>"Trad IRN"</f>
        <v>Trad IRN</v>
      </c>
      <c r="W6275">
        <v>100</v>
      </c>
      <c r="X6275" t="s">
        <v>47</v>
      </c>
      <c r="Z6275" t="s">
        <v>47</v>
      </c>
      <c r="AB6275" t="str">
        <f>"06"</f>
        <v>06</v>
      </c>
      <c r="AC6275" t="s">
        <v>48</v>
      </c>
      <c r="AD6275" t="s">
        <v>49</v>
      </c>
      <c r="AE6275" t="s">
        <v>50</v>
      </c>
      <c r="AF6275">
        <v>0</v>
      </c>
      <c r="AG6275" t="s">
        <v>56</v>
      </c>
      <c r="AH6275" t="str">
        <f>"Trad IRN"</f>
        <v>Trad IRN</v>
      </c>
      <c r="AI6275" t="str">
        <f>"Bldg IRN"</f>
        <v>Bldg IRN</v>
      </c>
      <c r="AJ6275" t="s">
        <v>48</v>
      </c>
      <c r="AK6275" t="s">
        <v>48</v>
      </c>
      <c r="AL6275" t="s">
        <v>53</v>
      </c>
      <c r="AM6275">
        <v>1140.92</v>
      </c>
      <c r="AN6275">
        <v>1140.92</v>
      </c>
      <c r="AO6275">
        <v>15</v>
      </c>
    </row>
    <row r="6276" spans="1:41" x14ac:dyDescent="0.3">
      <c r="A6276" t="str">
        <f>"Trad IRN"</f>
        <v>Trad IRN</v>
      </c>
      <c r="B6276" t="str">
        <f>"Bldg IRN"</f>
        <v>Bldg IRN</v>
      </c>
      <c r="C6276" t="s">
        <v>41</v>
      </c>
      <c r="D6276" t="s">
        <v>3</v>
      </c>
      <c r="E6276" t="s">
        <v>80</v>
      </c>
      <c r="F6276" t="s">
        <v>81</v>
      </c>
      <c r="G6276" t="s">
        <v>82</v>
      </c>
      <c r="H6276" t="s">
        <v>83</v>
      </c>
      <c r="I6276" t="str">
        <f>"Trad IRN"</f>
        <v>Trad IRN</v>
      </c>
      <c r="J6276" t="s">
        <v>43</v>
      </c>
      <c r="K6276" t="s">
        <v>44</v>
      </c>
      <c r="L6276" t="s">
        <v>45</v>
      </c>
      <c r="M6276" t="s">
        <v>46</v>
      </c>
      <c r="N6276" t="str">
        <f t="shared" si="633"/>
        <v>08/18/2022</v>
      </c>
      <c r="O6276" t="str">
        <f t="shared" si="634"/>
        <v>12/31/2500</v>
      </c>
      <c r="P6276">
        <v>1</v>
      </c>
      <c r="Q6276">
        <v>1</v>
      </c>
      <c r="R6276">
        <v>1</v>
      </c>
      <c r="S6276">
        <v>0</v>
      </c>
      <c r="T6276">
        <v>1</v>
      </c>
      <c r="U6276">
        <v>0</v>
      </c>
      <c r="V6276" t="str">
        <f>"Trad IRN"</f>
        <v>Trad IRN</v>
      </c>
      <c r="W6276">
        <v>100</v>
      </c>
      <c r="X6276" t="s">
        <v>47</v>
      </c>
      <c r="Z6276" t="s">
        <v>47</v>
      </c>
      <c r="AB6276" t="str">
        <f>"06"</f>
        <v>06</v>
      </c>
      <c r="AC6276" t="str">
        <f>"10"</f>
        <v>10</v>
      </c>
      <c r="AD6276" t="str">
        <f>"2"</f>
        <v>2</v>
      </c>
      <c r="AE6276" t="s">
        <v>55</v>
      </c>
      <c r="AF6276">
        <v>0</v>
      </c>
      <c r="AG6276" t="s">
        <v>56</v>
      </c>
      <c r="AH6276" t="str">
        <f>"Trad IRN"</f>
        <v>Trad IRN</v>
      </c>
      <c r="AI6276" t="str">
        <f>"Bldg IRN"</f>
        <v>Bldg IRN</v>
      </c>
      <c r="AJ6276" t="s">
        <v>48</v>
      </c>
      <c r="AK6276" t="s">
        <v>48</v>
      </c>
      <c r="AL6276" t="s">
        <v>53</v>
      </c>
      <c r="AM6276">
        <v>1140.92</v>
      </c>
      <c r="AN6276">
        <v>1140.92</v>
      </c>
      <c r="AO6276">
        <v>15</v>
      </c>
    </row>
    <row r="6277" spans="1:41" x14ac:dyDescent="0.3">
      <c r="A6277" t="str">
        <f>"Trad IRN"</f>
        <v>Trad IRN</v>
      </c>
      <c r="B6277" t="str">
        <f>"Bldg IRN"</f>
        <v>Bldg IRN</v>
      </c>
      <c r="C6277" t="s">
        <v>41</v>
      </c>
      <c r="D6277" t="s">
        <v>3</v>
      </c>
      <c r="E6277" t="s">
        <v>80</v>
      </c>
      <c r="F6277" t="s">
        <v>81</v>
      </c>
      <c r="G6277" t="s">
        <v>82</v>
      </c>
      <c r="H6277" t="s">
        <v>83</v>
      </c>
      <c r="I6277" t="str">
        <f>"Trad IRN"</f>
        <v>Trad IRN</v>
      </c>
      <c r="J6277" t="s">
        <v>43</v>
      </c>
      <c r="K6277" t="s">
        <v>44</v>
      </c>
      <c r="L6277" t="s">
        <v>45</v>
      </c>
      <c r="M6277" t="s">
        <v>46</v>
      </c>
      <c r="N6277" t="str">
        <f t="shared" si="633"/>
        <v>08/18/2022</v>
      </c>
      <c r="O6277" t="str">
        <f t="shared" si="634"/>
        <v>12/31/2500</v>
      </c>
      <c r="P6277">
        <v>1</v>
      </c>
      <c r="Q6277">
        <v>1</v>
      </c>
      <c r="S6277">
        <v>0</v>
      </c>
      <c r="T6277">
        <v>1</v>
      </c>
      <c r="U6277">
        <v>0</v>
      </c>
      <c r="V6277" t="str">
        <f>"Trad IRN"</f>
        <v>Trad IRN</v>
      </c>
      <c r="W6277">
        <v>100</v>
      </c>
      <c r="X6277" t="s">
        <v>47</v>
      </c>
      <c r="Z6277" t="s">
        <v>47</v>
      </c>
      <c r="AB6277" t="str">
        <f>"07"</f>
        <v>07</v>
      </c>
      <c r="AC6277" t="s">
        <v>48</v>
      </c>
      <c r="AD6277" t="s">
        <v>49</v>
      </c>
      <c r="AE6277" t="s">
        <v>50</v>
      </c>
      <c r="AF6277">
        <v>0</v>
      </c>
      <c r="AG6277" t="s">
        <v>56</v>
      </c>
      <c r="AH6277" t="str">
        <f>"Trad IRN"</f>
        <v>Trad IRN</v>
      </c>
      <c r="AI6277" t="str">
        <f>"Bldg IRN"</f>
        <v>Bldg IRN</v>
      </c>
      <c r="AJ6277" t="s">
        <v>48</v>
      </c>
      <c r="AK6277" t="s">
        <v>48</v>
      </c>
      <c r="AL6277" t="s">
        <v>53</v>
      </c>
      <c r="AM6277">
        <v>1140.92</v>
      </c>
      <c r="AN6277">
        <v>1140.92</v>
      </c>
      <c r="AO6277">
        <v>15</v>
      </c>
    </row>
    <row r="6278" spans="1:41" x14ac:dyDescent="0.3">
      <c r="A6278" t="str">
        <f>"Trad IRN"</f>
        <v>Trad IRN</v>
      </c>
      <c r="B6278" t="str">
        <f>"Bldg IRN"</f>
        <v>Bldg IRN</v>
      </c>
      <c r="C6278" t="s">
        <v>41</v>
      </c>
      <c r="D6278" t="s">
        <v>3</v>
      </c>
      <c r="E6278" t="s">
        <v>80</v>
      </c>
      <c r="F6278" t="s">
        <v>81</v>
      </c>
      <c r="G6278" t="s">
        <v>82</v>
      </c>
      <c r="H6278" t="s">
        <v>83</v>
      </c>
      <c r="I6278" t="str">
        <f>"Trad IRN"</f>
        <v>Trad IRN</v>
      </c>
      <c r="J6278" t="s">
        <v>43</v>
      </c>
      <c r="K6278" t="s">
        <v>44</v>
      </c>
      <c r="L6278" t="s">
        <v>45</v>
      </c>
      <c r="M6278" t="s">
        <v>46</v>
      </c>
      <c r="N6278" t="str">
        <f t="shared" si="633"/>
        <v>08/18/2022</v>
      </c>
      <c r="O6278" t="str">
        <f t="shared" si="634"/>
        <v>12/31/2500</v>
      </c>
      <c r="P6278">
        <v>1</v>
      </c>
      <c r="Q6278">
        <v>1</v>
      </c>
      <c r="S6278">
        <v>0</v>
      </c>
      <c r="T6278">
        <v>1</v>
      </c>
      <c r="U6278">
        <v>0</v>
      </c>
      <c r="V6278" t="str">
        <f>"Trad IRN"</f>
        <v>Trad IRN</v>
      </c>
      <c r="W6278">
        <v>100</v>
      </c>
      <c r="X6278" t="s">
        <v>47</v>
      </c>
      <c r="Z6278" t="s">
        <v>47</v>
      </c>
      <c r="AB6278" t="str">
        <f>"07"</f>
        <v>07</v>
      </c>
      <c r="AC6278" t="s">
        <v>48</v>
      </c>
      <c r="AD6278" t="s">
        <v>49</v>
      </c>
      <c r="AE6278" t="s">
        <v>55</v>
      </c>
      <c r="AF6278">
        <v>0</v>
      </c>
      <c r="AG6278" t="s">
        <v>56</v>
      </c>
      <c r="AH6278" t="str">
        <f>"Trad IRN"</f>
        <v>Trad IRN</v>
      </c>
      <c r="AI6278" t="str">
        <f>"Bldg IRN"</f>
        <v>Bldg IRN</v>
      </c>
      <c r="AJ6278" t="s">
        <v>48</v>
      </c>
      <c r="AK6278" t="s">
        <v>48</v>
      </c>
      <c r="AL6278" t="s">
        <v>53</v>
      </c>
      <c r="AM6278">
        <v>1140.92</v>
      </c>
      <c r="AN6278">
        <v>1140.92</v>
      </c>
      <c r="AO6278">
        <v>15</v>
      </c>
    </row>
    <row r="6279" spans="1:41" x14ac:dyDescent="0.3">
      <c r="A6279" t="str">
        <f>"Trad IRN"</f>
        <v>Trad IRN</v>
      </c>
      <c r="B6279" t="str">
        <f>"Bldg IRN"</f>
        <v>Bldg IRN</v>
      </c>
      <c r="C6279" t="s">
        <v>41</v>
      </c>
      <c r="D6279" t="s">
        <v>3</v>
      </c>
      <c r="E6279" t="s">
        <v>80</v>
      </c>
      <c r="F6279" t="s">
        <v>81</v>
      </c>
      <c r="G6279" t="s">
        <v>82</v>
      </c>
      <c r="H6279" t="s">
        <v>83</v>
      </c>
      <c r="I6279" t="str">
        <f>"Trad IRN"</f>
        <v>Trad IRN</v>
      </c>
      <c r="J6279" t="s">
        <v>43</v>
      </c>
      <c r="K6279" t="s">
        <v>44</v>
      </c>
      <c r="L6279" t="s">
        <v>45</v>
      </c>
      <c r="M6279" t="s">
        <v>46</v>
      </c>
      <c r="N6279" t="str">
        <f t="shared" si="633"/>
        <v>08/18/2022</v>
      </c>
      <c r="O6279" t="str">
        <f t="shared" si="634"/>
        <v>12/31/2500</v>
      </c>
      <c r="P6279">
        <v>1</v>
      </c>
      <c r="Q6279">
        <v>1</v>
      </c>
      <c r="S6279">
        <v>0</v>
      </c>
      <c r="T6279">
        <v>1</v>
      </c>
      <c r="U6279">
        <v>0</v>
      </c>
      <c r="V6279" t="str">
        <f>"Trad IRN"</f>
        <v>Trad IRN</v>
      </c>
      <c r="W6279">
        <v>100</v>
      </c>
      <c r="X6279" t="s">
        <v>47</v>
      </c>
      <c r="Z6279" t="s">
        <v>47</v>
      </c>
      <c r="AB6279" t="str">
        <f>"06"</f>
        <v>06</v>
      </c>
      <c r="AC6279" t="s">
        <v>48</v>
      </c>
      <c r="AD6279" t="s">
        <v>49</v>
      </c>
      <c r="AE6279" t="s">
        <v>55</v>
      </c>
      <c r="AF6279">
        <v>0</v>
      </c>
      <c r="AG6279" t="s">
        <v>56</v>
      </c>
      <c r="AH6279" t="str">
        <f>"Trad IRN"</f>
        <v>Trad IRN</v>
      </c>
      <c r="AI6279" t="str">
        <f>"Bldg IRN"</f>
        <v>Bldg IRN</v>
      </c>
      <c r="AJ6279" t="s">
        <v>48</v>
      </c>
      <c r="AK6279" t="s">
        <v>48</v>
      </c>
      <c r="AL6279" t="s">
        <v>53</v>
      </c>
      <c r="AM6279">
        <v>1140.92</v>
      </c>
      <c r="AN6279">
        <v>1140.92</v>
      </c>
      <c r="AO6279">
        <v>15</v>
      </c>
    </row>
    <row r="6280" spans="1:41" x14ac:dyDescent="0.3">
      <c r="A6280" t="str">
        <f>"Trad IRN"</f>
        <v>Trad IRN</v>
      </c>
      <c r="B6280" t="str">
        <f>"Bldg IRN"</f>
        <v>Bldg IRN</v>
      </c>
      <c r="C6280" t="s">
        <v>41</v>
      </c>
      <c r="D6280" t="s">
        <v>3</v>
      </c>
      <c r="E6280" t="s">
        <v>80</v>
      </c>
      <c r="F6280" t="s">
        <v>81</v>
      </c>
      <c r="G6280" t="s">
        <v>82</v>
      </c>
      <c r="H6280" t="s">
        <v>83</v>
      </c>
      <c r="I6280" t="str">
        <f>"Trad IRN"</f>
        <v>Trad IRN</v>
      </c>
      <c r="J6280" t="s">
        <v>43</v>
      </c>
      <c r="K6280" t="s">
        <v>44</v>
      </c>
      <c r="L6280" t="s">
        <v>45</v>
      </c>
      <c r="M6280" t="s">
        <v>46</v>
      </c>
      <c r="N6280" t="str">
        <f t="shared" si="633"/>
        <v>08/18/2022</v>
      </c>
      <c r="O6280" t="str">
        <f t="shared" si="634"/>
        <v>12/31/2500</v>
      </c>
      <c r="P6280">
        <v>1</v>
      </c>
      <c r="Q6280">
        <v>1</v>
      </c>
      <c r="S6280">
        <v>1</v>
      </c>
      <c r="T6280">
        <v>1</v>
      </c>
      <c r="U6280">
        <v>0</v>
      </c>
      <c r="V6280" t="str">
        <f>"Trad IRN"</f>
        <v>Trad IRN</v>
      </c>
      <c r="W6280">
        <v>100</v>
      </c>
      <c r="X6280" t="s">
        <v>47</v>
      </c>
      <c r="Z6280" t="s">
        <v>47</v>
      </c>
      <c r="AB6280" t="str">
        <f>"07"</f>
        <v>07</v>
      </c>
      <c r="AC6280" t="s">
        <v>48</v>
      </c>
      <c r="AD6280" t="s">
        <v>49</v>
      </c>
      <c r="AE6280" t="s">
        <v>50</v>
      </c>
      <c r="AF6280">
        <v>0</v>
      </c>
      <c r="AG6280" t="s">
        <v>56</v>
      </c>
      <c r="AH6280" t="str">
        <f>"Trad IRN"</f>
        <v>Trad IRN</v>
      </c>
      <c r="AI6280" t="str">
        <f>"Bldg IRN"</f>
        <v>Bldg IRN</v>
      </c>
      <c r="AJ6280" t="s">
        <v>48</v>
      </c>
      <c r="AK6280" t="s">
        <v>48</v>
      </c>
      <c r="AL6280" t="s">
        <v>53</v>
      </c>
      <c r="AM6280">
        <v>1140.92</v>
      </c>
      <c r="AN6280">
        <v>1140.92</v>
      </c>
      <c r="AO6280">
        <v>15</v>
      </c>
    </row>
    <row r="6281" spans="1:41" x14ac:dyDescent="0.3">
      <c r="A6281" t="str">
        <f>"Trad IRN"</f>
        <v>Trad IRN</v>
      </c>
      <c r="B6281" t="str">
        <f>"Bldg IRN"</f>
        <v>Bldg IRN</v>
      </c>
      <c r="C6281" t="s">
        <v>41</v>
      </c>
      <c r="D6281" t="s">
        <v>3</v>
      </c>
      <c r="E6281" t="s">
        <v>80</v>
      </c>
      <c r="F6281" t="s">
        <v>81</v>
      </c>
      <c r="G6281" t="s">
        <v>82</v>
      </c>
      <c r="H6281" t="s">
        <v>83</v>
      </c>
      <c r="I6281" t="str">
        <f>"Trad IRN"</f>
        <v>Trad IRN</v>
      </c>
      <c r="J6281" t="s">
        <v>43</v>
      </c>
      <c r="K6281" t="s">
        <v>44</v>
      </c>
      <c r="L6281" t="s">
        <v>45</v>
      </c>
      <c r="M6281" t="s">
        <v>46</v>
      </c>
      <c r="N6281" t="str">
        <f t="shared" si="633"/>
        <v>08/18/2022</v>
      </c>
      <c r="O6281" t="str">
        <f t="shared" si="634"/>
        <v>12/31/2500</v>
      </c>
      <c r="P6281">
        <v>1</v>
      </c>
      <c r="Q6281">
        <v>1</v>
      </c>
      <c r="R6281">
        <v>1</v>
      </c>
      <c r="S6281">
        <v>0</v>
      </c>
      <c r="T6281">
        <v>1</v>
      </c>
      <c r="U6281">
        <v>0</v>
      </c>
      <c r="V6281" t="str">
        <f>"Trad IRN"</f>
        <v>Trad IRN</v>
      </c>
      <c r="W6281">
        <v>100</v>
      </c>
      <c r="X6281" t="s">
        <v>47</v>
      </c>
      <c r="Z6281" t="s">
        <v>47</v>
      </c>
      <c r="AB6281" t="str">
        <f>"07"</f>
        <v>07</v>
      </c>
      <c r="AC6281" t="str">
        <f>"15"</f>
        <v>15</v>
      </c>
      <c r="AD6281" t="str">
        <f>"2"</f>
        <v>2</v>
      </c>
      <c r="AE6281" t="s">
        <v>50</v>
      </c>
      <c r="AF6281">
        <v>0</v>
      </c>
      <c r="AG6281" t="s">
        <v>56</v>
      </c>
      <c r="AH6281" t="str">
        <f>"Trad IRN"</f>
        <v>Trad IRN</v>
      </c>
      <c r="AI6281" t="str">
        <f>"Bldg IRN"</f>
        <v>Bldg IRN</v>
      </c>
      <c r="AJ6281" t="s">
        <v>48</v>
      </c>
      <c r="AK6281" t="s">
        <v>48</v>
      </c>
      <c r="AL6281" t="s">
        <v>53</v>
      </c>
      <c r="AM6281">
        <v>1140.92</v>
      </c>
      <c r="AN6281">
        <v>1140.92</v>
      </c>
      <c r="AO6281">
        <v>15</v>
      </c>
    </row>
    <row r="6282" spans="1:41" x14ac:dyDescent="0.3">
      <c r="A6282" t="str">
        <f>"Trad IRN"</f>
        <v>Trad IRN</v>
      </c>
      <c r="B6282" t="str">
        <f>"Bldg IRN"</f>
        <v>Bldg IRN</v>
      </c>
      <c r="C6282" t="s">
        <v>41</v>
      </c>
      <c r="D6282" t="s">
        <v>3</v>
      </c>
      <c r="E6282" t="s">
        <v>80</v>
      </c>
      <c r="F6282" t="s">
        <v>81</v>
      </c>
      <c r="G6282" t="s">
        <v>82</v>
      </c>
      <c r="H6282" t="s">
        <v>83</v>
      </c>
      <c r="I6282" t="str">
        <f>"Trad IRN"</f>
        <v>Trad IRN</v>
      </c>
      <c r="J6282" t="s">
        <v>43</v>
      </c>
      <c r="K6282" t="s">
        <v>44</v>
      </c>
      <c r="L6282" t="s">
        <v>45</v>
      </c>
      <c r="M6282" t="s">
        <v>46</v>
      </c>
      <c r="N6282" t="str">
        <f t="shared" si="633"/>
        <v>08/18/2022</v>
      </c>
      <c r="O6282" t="str">
        <f t="shared" si="634"/>
        <v>12/31/2500</v>
      </c>
      <c r="P6282">
        <v>1</v>
      </c>
      <c r="Q6282">
        <v>1</v>
      </c>
      <c r="S6282">
        <v>1</v>
      </c>
      <c r="T6282">
        <v>1</v>
      </c>
      <c r="U6282">
        <v>0</v>
      </c>
      <c r="V6282" t="str">
        <f>"Trad IRN"</f>
        <v>Trad IRN</v>
      </c>
      <c r="W6282">
        <v>100</v>
      </c>
      <c r="X6282" t="s">
        <v>47</v>
      </c>
      <c r="Z6282" t="s">
        <v>47</v>
      </c>
      <c r="AB6282" t="str">
        <f>"06"</f>
        <v>06</v>
      </c>
      <c r="AC6282" t="s">
        <v>48</v>
      </c>
      <c r="AD6282" t="s">
        <v>49</v>
      </c>
      <c r="AE6282" t="s">
        <v>50</v>
      </c>
      <c r="AF6282">
        <v>0</v>
      </c>
      <c r="AG6282" t="s">
        <v>56</v>
      </c>
      <c r="AH6282" t="str">
        <f>"Trad IRN"</f>
        <v>Trad IRN</v>
      </c>
      <c r="AI6282" t="str">
        <f>"Bldg IRN"</f>
        <v>Bldg IRN</v>
      </c>
      <c r="AJ6282" t="s">
        <v>48</v>
      </c>
      <c r="AK6282" t="s">
        <v>48</v>
      </c>
      <c r="AL6282" t="s">
        <v>53</v>
      </c>
      <c r="AM6282">
        <v>1140.92</v>
      </c>
      <c r="AN6282">
        <v>1140.92</v>
      </c>
      <c r="AO6282">
        <v>15</v>
      </c>
    </row>
    <row r="6283" spans="1:41" x14ac:dyDescent="0.3">
      <c r="A6283" t="str">
        <f>"Trad IRN"</f>
        <v>Trad IRN</v>
      </c>
      <c r="B6283" t="str">
        <f>"Bldg IRN"</f>
        <v>Bldg IRN</v>
      </c>
      <c r="C6283" t="s">
        <v>41</v>
      </c>
      <c r="D6283" t="s">
        <v>3</v>
      </c>
      <c r="E6283" t="s">
        <v>80</v>
      </c>
      <c r="F6283" t="s">
        <v>81</v>
      </c>
      <c r="G6283" t="s">
        <v>82</v>
      </c>
      <c r="H6283" t="s">
        <v>83</v>
      </c>
      <c r="I6283" t="str">
        <f>"Trad IRN"</f>
        <v>Trad IRN</v>
      </c>
      <c r="J6283" t="s">
        <v>43</v>
      </c>
      <c r="K6283" t="s">
        <v>44</v>
      </c>
      <c r="L6283" t="s">
        <v>45</v>
      </c>
      <c r="M6283" t="s">
        <v>46</v>
      </c>
      <c r="N6283" t="str">
        <f t="shared" si="633"/>
        <v>08/18/2022</v>
      </c>
      <c r="O6283" t="str">
        <f t="shared" si="634"/>
        <v>12/31/2500</v>
      </c>
      <c r="P6283">
        <v>1</v>
      </c>
      <c r="Q6283">
        <v>1</v>
      </c>
      <c r="S6283">
        <v>0</v>
      </c>
      <c r="T6283">
        <v>1</v>
      </c>
      <c r="U6283">
        <v>0</v>
      </c>
      <c r="V6283" t="str">
        <f>"Trad IRN"</f>
        <v>Trad IRN</v>
      </c>
      <c r="W6283">
        <v>100</v>
      </c>
      <c r="X6283" t="s">
        <v>47</v>
      </c>
      <c r="Z6283" t="s">
        <v>47</v>
      </c>
      <c r="AB6283" t="str">
        <f>"06"</f>
        <v>06</v>
      </c>
      <c r="AC6283" t="s">
        <v>48</v>
      </c>
      <c r="AD6283" t="s">
        <v>49</v>
      </c>
      <c r="AE6283" t="s">
        <v>50</v>
      </c>
      <c r="AF6283">
        <v>0</v>
      </c>
      <c r="AG6283" t="s">
        <v>56</v>
      </c>
      <c r="AH6283" t="str">
        <f>"Trad IRN"</f>
        <v>Trad IRN</v>
      </c>
      <c r="AI6283" t="str">
        <f>"Bldg IRN"</f>
        <v>Bldg IRN</v>
      </c>
      <c r="AJ6283" t="s">
        <v>48</v>
      </c>
      <c r="AK6283" t="s">
        <v>48</v>
      </c>
      <c r="AL6283" t="s">
        <v>53</v>
      </c>
      <c r="AM6283">
        <v>1140.92</v>
      </c>
      <c r="AN6283">
        <v>1140.92</v>
      </c>
      <c r="AO6283">
        <v>15</v>
      </c>
    </row>
    <row r="6284" spans="1:41" x14ac:dyDescent="0.3">
      <c r="A6284" t="str">
        <f>"Trad IRN"</f>
        <v>Trad IRN</v>
      </c>
      <c r="B6284" t="str">
        <f>"Bldg IRN"</f>
        <v>Bldg IRN</v>
      </c>
      <c r="C6284" t="s">
        <v>41</v>
      </c>
      <c r="D6284" t="s">
        <v>3</v>
      </c>
      <c r="E6284" t="s">
        <v>80</v>
      </c>
      <c r="F6284" t="s">
        <v>81</v>
      </c>
      <c r="G6284" t="s">
        <v>82</v>
      </c>
      <c r="H6284" t="s">
        <v>83</v>
      </c>
      <c r="I6284" t="str">
        <f>"Trad IRN"</f>
        <v>Trad IRN</v>
      </c>
      <c r="J6284" t="s">
        <v>43</v>
      </c>
      <c r="K6284" t="s">
        <v>44</v>
      </c>
      <c r="L6284" t="s">
        <v>45</v>
      </c>
      <c r="M6284" t="s">
        <v>46</v>
      </c>
      <c r="N6284" t="str">
        <f t="shared" si="633"/>
        <v>08/18/2022</v>
      </c>
      <c r="O6284" t="str">
        <f t="shared" si="634"/>
        <v>12/31/2500</v>
      </c>
      <c r="P6284">
        <v>1</v>
      </c>
      <c r="Q6284">
        <v>1</v>
      </c>
      <c r="R6284">
        <v>1</v>
      </c>
      <c r="S6284">
        <v>1</v>
      </c>
      <c r="T6284">
        <v>1</v>
      </c>
      <c r="U6284">
        <v>0</v>
      </c>
      <c r="V6284" t="str">
        <f>"Trad IRN"</f>
        <v>Trad IRN</v>
      </c>
      <c r="W6284">
        <v>100</v>
      </c>
      <c r="X6284" t="s">
        <v>47</v>
      </c>
      <c r="Z6284" t="s">
        <v>47</v>
      </c>
      <c r="AB6284" t="str">
        <f>"07"</f>
        <v>07</v>
      </c>
      <c r="AC6284" t="str">
        <f>"12"</f>
        <v>12</v>
      </c>
      <c r="AD6284" t="str">
        <f>"6"</f>
        <v>6</v>
      </c>
      <c r="AE6284" t="s">
        <v>55</v>
      </c>
      <c r="AF6284">
        <v>0</v>
      </c>
      <c r="AG6284" t="s">
        <v>56</v>
      </c>
      <c r="AH6284" t="str">
        <f>"Trad IRN"</f>
        <v>Trad IRN</v>
      </c>
      <c r="AI6284" t="str">
        <f>"Bldg IRN"</f>
        <v>Bldg IRN</v>
      </c>
      <c r="AJ6284" t="s">
        <v>48</v>
      </c>
      <c r="AK6284" t="s">
        <v>48</v>
      </c>
      <c r="AL6284" t="s">
        <v>53</v>
      </c>
      <c r="AM6284">
        <v>1140.92</v>
      </c>
      <c r="AN6284">
        <v>1140.92</v>
      </c>
      <c r="AO6284">
        <v>15</v>
      </c>
    </row>
    <row r="6285" spans="1:41" x14ac:dyDescent="0.3">
      <c r="A6285" t="str">
        <f>"Trad IRN"</f>
        <v>Trad IRN</v>
      </c>
      <c r="B6285" t="str">
        <f>"Bldg IRN"</f>
        <v>Bldg IRN</v>
      </c>
      <c r="C6285" t="s">
        <v>41</v>
      </c>
      <c r="D6285" t="s">
        <v>3</v>
      </c>
      <c r="E6285" t="s">
        <v>80</v>
      </c>
      <c r="F6285" t="s">
        <v>81</v>
      </c>
      <c r="G6285" t="s">
        <v>82</v>
      </c>
      <c r="H6285" t="s">
        <v>83</v>
      </c>
      <c r="I6285" t="str">
        <f>"Trad IRN"</f>
        <v>Trad IRN</v>
      </c>
      <c r="J6285" t="s">
        <v>43</v>
      </c>
      <c r="K6285" t="s">
        <v>44</v>
      </c>
      <c r="L6285" t="s">
        <v>45</v>
      </c>
      <c r="M6285" t="s">
        <v>46</v>
      </c>
      <c r="N6285" t="str">
        <f t="shared" si="633"/>
        <v>08/18/2022</v>
      </c>
      <c r="O6285" t="str">
        <f t="shared" si="634"/>
        <v>12/31/2500</v>
      </c>
      <c r="P6285">
        <v>1</v>
      </c>
      <c r="Q6285">
        <v>1</v>
      </c>
      <c r="S6285">
        <v>1</v>
      </c>
      <c r="T6285">
        <v>1</v>
      </c>
      <c r="U6285">
        <v>0</v>
      </c>
      <c r="V6285" t="str">
        <f>"Trad IRN"</f>
        <v>Trad IRN</v>
      </c>
      <c r="W6285">
        <v>100</v>
      </c>
      <c r="X6285" t="s">
        <v>47</v>
      </c>
      <c r="Z6285" t="s">
        <v>47</v>
      </c>
      <c r="AB6285" t="str">
        <f>"08"</f>
        <v>08</v>
      </c>
      <c r="AC6285" t="s">
        <v>48</v>
      </c>
      <c r="AD6285" t="s">
        <v>49</v>
      </c>
      <c r="AE6285" t="s">
        <v>55</v>
      </c>
      <c r="AF6285">
        <v>0</v>
      </c>
      <c r="AG6285" t="s">
        <v>56</v>
      </c>
      <c r="AH6285" t="str">
        <f>"Trad IRN"</f>
        <v>Trad IRN</v>
      </c>
      <c r="AI6285" t="str">
        <f>"Bldg IRN"</f>
        <v>Bldg IRN</v>
      </c>
      <c r="AJ6285" t="s">
        <v>48</v>
      </c>
      <c r="AK6285" t="s">
        <v>48</v>
      </c>
      <c r="AL6285" t="s">
        <v>53</v>
      </c>
      <c r="AM6285">
        <v>1140.92</v>
      </c>
      <c r="AN6285">
        <v>1140.92</v>
      </c>
      <c r="AO6285">
        <v>15</v>
      </c>
    </row>
    <row r="6286" spans="1:41" x14ac:dyDescent="0.3">
      <c r="A6286" t="str">
        <f>"Trad IRN"</f>
        <v>Trad IRN</v>
      </c>
      <c r="B6286" t="str">
        <f>"Bldg IRN"</f>
        <v>Bldg IRN</v>
      </c>
      <c r="C6286" t="s">
        <v>41</v>
      </c>
      <c r="D6286" t="s">
        <v>3</v>
      </c>
      <c r="E6286" t="s">
        <v>80</v>
      </c>
      <c r="F6286" t="s">
        <v>81</v>
      </c>
      <c r="G6286" t="s">
        <v>82</v>
      </c>
      <c r="H6286" t="s">
        <v>83</v>
      </c>
      <c r="I6286" t="str">
        <f>"Trad IRN"</f>
        <v>Trad IRN</v>
      </c>
      <c r="J6286" t="s">
        <v>43</v>
      </c>
      <c r="K6286" t="s">
        <v>44</v>
      </c>
      <c r="L6286" t="s">
        <v>45</v>
      </c>
      <c r="M6286" t="s">
        <v>46</v>
      </c>
      <c r="N6286" t="str">
        <f t="shared" si="633"/>
        <v>08/18/2022</v>
      </c>
      <c r="O6286" t="str">
        <f>"10/14/2022"</f>
        <v>10/14/2022</v>
      </c>
      <c r="P6286">
        <v>0.18138099999999999</v>
      </c>
      <c r="Q6286">
        <v>0.18138099999999999</v>
      </c>
      <c r="S6286">
        <v>0</v>
      </c>
      <c r="T6286">
        <v>0.18138099999999999</v>
      </c>
      <c r="U6286">
        <v>0</v>
      </c>
      <c r="V6286" t="str">
        <f>"Trad IRN"</f>
        <v>Trad IRN</v>
      </c>
      <c r="W6286">
        <v>85</v>
      </c>
      <c r="X6286" t="s">
        <v>47</v>
      </c>
      <c r="Z6286" t="s">
        <v>47</v>
      </c>
      <c r="AB6286" t="str">
        <f>"08"</f>
        <v>08</v>
      </c>
      <c r="AC6286" t="s">
        <v>48</v>
      </c>
      <c r="AD6286" t="s">
        <v>49</v>
      </c>
      <c r="AE6286" t="s">
        <v>50</v>
      </c>
      <c r="AF6286">
        <v>0</v>
      </c>
      <c r="AG6286" t="s">
        <v>56</v>
      </c>
      <c r="AH6286" t="str">
        <f>"Trad IRN"</f>
        <v>Trad IRN</v>
      </c>
      <c r="AI6286" t="str">
        <f>"Bldg IRN"</f>
        <v>Bldg IRN</v>
      </c>
      <c r="AJ6286" t="s">
        <v>48</v>
      </c>
      <c r="AK6286" t="s">
        <v>48</v>
      </c>
      <c r="AL6286" t="s">
        <v>53</v>
      </c>
      <c r="AM6286">
        <v>206.94</v>
      </c>
      <c r="AN6286">
        <v>1140.92</v>
      </c>
      <c r="AO6286">
        <v>15</v>
      </c>
    </row>
    <row r="6287" spans="1:41" x14ac:dyDescent="0.3">
      <c r="A6287" t="str">
        <f>"Trad IRN"</f>
        <v>Trad IRN</v>
      </c>
      <c r="B6287" t="str">
        <f>"Bldg IRN"</f>
        <v>Bldg IRN</v>
      </c>
      <c r="C6287" t="s">
        <v>41</v>
      </c>
      <c r="D6287" t="s">
        <v>3</v>
      </c>
      <c r="E6287" t="s">
        <v>80</v>
      </c>
      <c r="F6287" t="s">
        <v>81</v>
      </c>
      <c r="G6287" t="s">
        <v>82</v>
      </c>
      <c r="H6287" t="s">
        <v>83</v>
      </c>
      <c r="I6287" t="str">
        <f>"Trad IRN"</f>
        <v>Trad IRN</v>
      </c>
      <c r="J6287" t="s">
        <v>43</v>
      </c>
      <c r="K6287" t="s">
        <v>44</v>
      </c>
      <c r="L6287" t="s">
        <v>45</v>
      </c>
      <c r="M6287" t="s">
        <v>46</v>
      </c>
      <c r="N6287" t="str">
        <f>"10/15/2022"</f>
        <v>10/15/2022</v>
      </c>
      <c r="O6287" t="str">
        <f>"01/29/2023"</f>
        <v>01/29/2023</v>
      </c>
      <c r="P6287">
        <v>0.348298</v>
      </c>
      <c r="Q6287">
        <v>0.348298</v>
      </c>
      <c r="S6287">
        <v>0</v>
      </c>
      <c r="T6287">
        <v>0.348298</v>
      </c>
      <c r="U6287">
        <v>0</v>
      </c>
      <c r="V6287" t="str">
        <f>"Trad IRN"</f>
        <v>Trad IRN</v>
      </c>
      <c r="W6287">
        <v>100</v>
      </c>
      <c r="X6287" t="s">
        <v>47</v>
      </c>
      <c r="Z6287" t="s">
        <v>47</v>
      </c>
      <c r="AB6287" t="str">
        <f>"08"</f>
        <v>08</v>
      </c>
      <c r="AC6287" t="s">
        <v>48</v>
      </c>
      <c r="AD6287" t="s">
        <v>49</v>
      </c>
      <c r="AE6287" t="s">
        <v>50</v>
      </c>
      <c r="AF6287">
        <v>0</v>
      </c>
      <c r="AG6287" t="s">
        <v>56</v>
      </c>
      <c r="AH6287" t="str">
        <f>"Trad IRN"</f>
        <v>Trad IRN</v>
      </c>
      <c r="AI6287" t="str">
        <f>"Bldg IRN"</f>
        <v>Bldg IRN</v>
      </c>
      <c r="AJ6287" t="s">
        <v>48</v>
      </c>
      <c r="AK6287" t="s">
        <v>48</v>
      </c>
      <c r="AL6287" t="s">
        <v>53</v>
      </c>
      <c r="AM6287">
        <v>397.38</v>
      </c>
      <c r="AN6287">
        <v>1140.92</v>
      </c>
      <c r="AO6287">
        <v>15</v>
      </c>
    </row>
    <row r="6288" spans="1:41" x14ac:dyDescent="0.3">
      <c r="A6288" t="str">
        <f>"Trad IRN"</f>
        <v>Trad IRN</v>
      </c>
      <c r="B6288" t="str">
        <f>"Bldg IRN"</f>
        <v>Bldg IRN</v>
      </c>
      <c r="C6288" t="s">
        <v>41</v>
      </c>
      <c r="D6288" t="s">
        <v>3</v>
      </c>
      <c r="E6288" t="s">
        <v>80</v>
      </c>
      <c r="F6288" t="s">
        <v>81</v>
      </c>
      <c r="G6288" t="s">
        <v>82</v>
      </c>
      <c r="H6288" t="s">
        <v>83</v>
      </c>
      <c r="I6288" t="s">
        <v>8</v>
      </c>
      <c r="J6288" t="s">
        <v>43</v>
      </c>
      <c r="K6288" t="s">
        <v>44</v>
      </c>
      <c r="L6288" t="s">
        <v>45</v>
      </c>
      <c r="M6288" t="s">
        <v>46</v>
      </c>
      <c r="N6288" t="str">
        <f t="shared" ref="N6288:N6293" si="635">"08/18/2022"</f>
        <v>08/18/2022</v>
      </c>
      <c r="O6288" t="str">
        <f>"10/13/2022"</f>
        <v>10/13/2022</v>
      </c>
      <c r="P6288">
        <v>3.2007000000000001E-2</v>
      </c>
      <c r="Q6288">
        <v>3.2007000000000001E-2</v>
      </c>
      <c r="S6288">
        <v>0</v>
      </c>
      <c r="T6288">
        <v>1.9473000000000001E-2</v>
      </c>
      <c r="U6288">
        <v>1.2534E-2</v>
      </c>
      <c r="V6288" t="str">
        <f>"Trad IRN"</f>
        <v>Trad IRN</v>
      </c>
      <c r="W6288">
        <v>15</v>
      </c>
      <c r="X6288" t="s">
        <v>47</v>
      </c>
      <c r="Z6288" t="s">
        <v>47</v>
      </c>
      <c r="AB6288" t="str">
        <f>"08"</f>
        <v>08</v>
      </c>
      <c r="AC6288" t="s">
        <v>48</v>
      </c>
      <c r="AD6288" t="s">
        <v>49</v>
      </c>
      <c r="AE6288" t="s">
        <v>50</v>
      </c>
      <c r="AF6288">
        <v>0</v>
      </c>
      <c r="AG6288" t="s">
        <v>51</v>
      </c>
      <c r="AH6288" t="str">
        <f>"Trad IRN"</f>
        <v>Trad IRN</v>
      </c>
      <c r="AI6288" t="str">
        <f>"Bldg IRN"</f>
        <v>Bldg IRN</v>
      </c>
      <c r="AJ6288" t="s">
        <v>48</v>
      </c>
      <c r="AK6288" t="s">
        <v>48</v>
      </c>
      <c r="AL6288" t="s">
        <v>53</v>
      </c>
      <c r="AM6288">
        <v>36.24</v>
      </c>
      <c r="AN6288">
        <v>1132.3</v>
      </c>
      <c r="AO6288">
        <v>15</v>
      </c>
    </row>
    <row r="6289" spans="1:41" x14ac:dyDescent="0.3">
      <c r="A6289" t="str">
        <f>"Trad IRN"</f>
        <v>Trad IRN</v>
      </c>
      <c r="B6289" t="str">
        <f>"Bldg IRN"</f>
        <v>Bldg IRN</v>
      </c>
      <c r="C6289" t="s">
        <v>41</v>
      </c>
      <c r="D6289" t="s">
        <v>3</v>
      </c>
      <c r="E6289" t="s">
        <v>80</v>
      </c>
      <c r="F6289" t="s">
        <v>81</v>
      </c>
      <c r="G6289" t="s">
        <v>82</v>
      </c>
      <c r="H6289" t="s">
        <v>83</v>
      </c>
      <c r="I6289" t="str">
        <f>"Trad IRN"</f>
        <v>Trad IRN</v>
      </c>
      <c r="J6289" t="s">
        <v>43</v>
      </c>
      <c r="K6289" t="s">
        <v>44</v>
      </c>
      <c r="L6289" t="s">
        <v>45</v>
      </c>
      <c r="M6289" t="s">
        <v>46</v>
      </c>
      <c r="N6289" t="str">
        <f t="shared" si="635"/>
        <v>08/18/2022</v>
      </c>
      <c r="O6289" t="str">
        <f>"12/31/2500"</f>
        <v>12/31/2500</v>
      </c>
      <c r="P6289">
        <v>1</v>
      </c>
      <c r="Q6289">
        <v>1</v>
      </c>
      <c r="S6289">
        <v>0</v>
      </c>
      <c r="T6289">
        <v>1</v>
      </c>
      <c r="U6289">
        <v>0</v>
      </c>
      <c r="V6289" t="str">
        <f>"Trad IRN"</f>
        <v>Trad IRN</v>
      </c>
      <c r="W6289">
        <v>100</v>
      </c>
      <c r="X6289" t="s">
        <v>47</v>
      </c>
      <c r="Z6289" t="s">
        <v>47</v>
      </c>
      <c r="AB6289" t="str">
        <f>"07"</f>
        <v>07</v>
      </c>
      <c r="AC6289" t="s">
        <v>48</v>
      </c>
      <c r="AD6289" t="s">
        <v>49</v>
      </c>
      <c r="AE6289" t="s">
        <v>55</v>
      </c>
      <c r="AF6289">
        <v>0</v>
      </c>
      <c r="AG6289" t="s">
        <v>56</v>
      </c>
      <c r="AH6289" t="str">
        <f>"Trad IRN"</f>
        <v>Trad IRN</v>
      </c>
      <c r="AI6289" t="str">
        <f>"Bldg IRN"</f>
        <v>Bldg IRN</v>
      </c>
      <c r="AJ6289" t="s">
        <v>48</v>
      </c>
      <c r="AK6289" t="s">
        <v>48</v>
      </c>
      <c r="AL6289" t="s">
        <v>53</v>
      </c>
      <c r="AM6289">
        <v>1140.92</v>
      </c>
      <c r="AN6289">
        <v>1140.92</v>
      </c>
      <c r="AO6289">
        <v>15</v>
      </c>
    </row>
    <row r="6290" spans="1:41" x14ac:dyDescent="0.3">
      <c r="A6290" t="str">
        <f>"Trad IRN"</f>
        <v>Trad IRN</v>
      </c>
      <c r="B6290" t="str">
        <f>"Bldg IRN"</f>
        <v>Bldg IRN</v>
      </c>
      <c r="C6290" t="s">
        <v>41</v>
      </c>
      <c r="D6290" t="s">
        <v>3</v>
      </c>
      <c r="E6290" t="s">
        <v>80</v>
      </c>
      <c r="F6290" t="s">
        <v>81</v>
      </c>
      <c r="G6290" t="s">
        <v>82</v>
      </c>
      <c r="H6290" t="s">
        <v>83</v>
      </c>
      <c r="I6290" t="str">
        <f>"Trad IRN"</f>
        <v>Trad IRN</v>
      </c>
      <c r="J6290" t="s">
        <v>43</v>
      </c>
      <c r="K6290" t="s">
        <v>44</v>
      </c>
      <c r="L6290" t="s">
        <v>45</v>
      </c>
      <c r="M6290" t="s">
        <v>46</v>
      </c>
      <c r="N6290" t="str">
        <f t="shared" si="635"/>
        <v>08/18/2022</v>
      </c>
      <c r="O6290" t="str">
        <f>"12/31/2500"</f>
        <v>12/31/2500</v>
      </c>
      <c r="P6290">
        <v>1</v>
      </c>
      <c r="Q6290">
        <v>1</v>
      </c>
      <c r="R6290">
        <v>1</v>
      </c>
      <c r="S6290">
        <v>0</v>
      </c>
      <c r="T6290">
        <v>1</v>
      </c>
      <c r="U6290">
        <v>0</v>
      </c>
      <c r="V6290" t="str">
        <f>"Trad IRN"</f>
        <v>Trad IRN</v>
      </c>
      <c r="W6290">
        <v>100</v>
      </c>
      <c r="X6290" t="s">
        <v>47</v>
      </c>
      <c r="Z6290" t="s">
        <v>47</v>
      </c>
      <c r="AB6290" t="str">
        <f>"08"</f>
        <v>08</v>
      </c>
      <c r="AC6290" t="str">
        <f>"10"</f>
        <v>10</v>
      </c>
      <c r="AD6290" t="str">
        <f>"2"</f>
        <v>2</v>
      </c>
      <c r="AE6290" t="s">
        <v>50</v>
      </c>
      <c r="AF6290">
        <v>0</v>
      </c>
      <c r="AG6290" t="s">
        <v>56</v>
      </c>
      <c r="AH6290" t="str">
        <f>"Trad IRN"</f>
        <v>Trad IRN</v>
      </c>
      <c r="AI6290" t="str">
        <f>"Bldg IRN"</f>
        <v>Bldg IRN</v>
      </c>
      <c r="AJ6290" t="s">
        <v>48</v>
      </c>
      <c r="AK6290" t="s">
        <v>48</v>
      </c>
      <c r="AL6290" t="s">
        <v>53</v>
      </c>
      <c r="AM6290">
        <v>1140.92</v>
      </c>
      <c r="AN6290">
        <v>1140.92</v>
      </c>
      <c r="AO6290">
        <v>15</v>
      </c>
    </row>
    <row r="6291" spans="1:41" x14ac:dyDescent="0.3">
      <c r="A6291" t="str">
        <f>"Trad IRN"</f>
        <v>Trad IRN</v>
      </c>
      <c r="B6291" t="str">
        <f>"Bldg IRN"</f>
        <v>Bldg IRN</v>
      </c>
      <c r="C6291" t="s">
        <v>41</v>
      </c>
      <c r="D6291" t="s">
        <v>3</v>
      </c>
      <c r="E6291" t="s">
        <v>80</v>
      </c>
      <c r="F6291" t="s">
        <v>81</v>
      </c>
      <c r="G6291" t="s">
        <v>82</v>
      </c>
      <c r="H6291" t="s">
        <v>83</v>
      </c>
      <c r="I6291" t="str">
        <f>"Trad IRN"</f>
        <v>Trad IRN</v>
      </c>
      <c r="J6291" t="s">
        <v>43</v>
      </c>
      <c r="K6291" t="s">
        <v>44</v>
      </c>
      <c r="L6291" t="s">
        <v>45</v>
      </c>
      <c r="M6291" t="s">
        <v>46</v>
      </c>
      <c r="N6291" t="str">
        <f t="shared" si="635"/>
        <v>08/18/2022</v>
      </c>
      <c r="O6291" t="str">
        <f>"12/31/2500"</f>
        <v>12/31/2500</v>
      </c>
      <c r="P6291">
        <v>1</v>
      </c>
      <c r="Q6291">
        <v>1</v>
      </c>
      <c r="S6291">
        <v>0</v>
      </c>
      <c r="T6291">
        <v>1</v>
      </c>
      <c r="U6291">
        <v>0</v>
      </c>
      <c r="V6291" t="str">
        <f>"Trad IRN"</f>
        <v>Trad IRN</v>
      </c>
      <c r="W6291">
        <v>100</v>
      </c>
      <c r="X6291" t="s">
        <v>47</v>
      </c>
      <c r="Z6291" t="s">
        <v>47</v>
      </c>
      <c r="AB6291" t="str">
        <f>"06"</f>
        <v>06</v>
      </c>
      <c r="AC6291" t="s">
        <v>48</v>
      </c>
      <c r="AD6291" t="s">
        <v>49</v>
      </c>
      <c r="AE6291" t="s">
        <v>50</v>
      </c>
      <c r="AF6291">
        <v>0</v>
      </c>
      <c r="AG6291" t="s">
        <v>56</v>
      </c>
      <c r="AH6291" t="str">
        <f>"Trad IRN"</f>
        <v>Trad IRN</v>
      </c>
      <c r="AI6291" t="str">
        <f>"Bldg IRN"</f>
        <v>Bldg IRN</v>
      </c>
      <c r="AJ6291" t="s">
        <v>48</v>
      </c>
      <c r="AK6291" t="s">
        <v>48</v>
      </c>
      <c r="AL6291" t="s">
        <v>53</v>
      </c>
      <c r="AM6291">
        <v>1140.92</v>
      </c>
      <c r="AN6291">
        <v>1140.92</v>
      </c>
      <c r="AO6291">
        <v>15</v>
      </c>
    </row>
    <row r="6292" spans="1:41" x14ac:dyDescent="0.3">
      <c r="A6292" t="str">
        <f>"Trad IRN"</f>
        <v>Trad IRN</v>
      </c>
      <c r="B6292" t="str">
        <f>"Bldg IRN"</f>
        <v>Bldg IRN</v>
      </c>
      <c r="C6292" t="s">
        <v>41</v>
      </c>
      <c r="D6292" t="s">
        <v>3</v>
      </c>
      <c r="E6292" t="s">
        <v>80</v>
      </c>
      <c r="F6292" t="s">
        <v>81</v>
      </c>
      <c r="G6292" t="s">
        <v>82</v>
      </c>
      <c r="H6292" t="s">
        <v>83</v>
      </c>
      <c r="I6292" t="str">
        <f>"Trad IRN"</f>
        <v>Trad IRN</v>
      </c>
      <c r="J6292" t="s">
        <v>43</v>
      </c>
      <c r="K6292" t="s">
        <v>44</v>
      </c>
      <c r="L6292" t="s">
        <v>45</v>
      </c>
      <c r="M6292" t="s">
        <v>46</v>
      </c>
      <c r="N6292" t="str">
        <f t="shared" si="635"/>
        <v>08/18/2022</v>
      </c>
      <c r="O6292" t="str">
        <f>"12/31/2500"</f>
        <v>12/31/2500</v>
      </c>
      <c r="P6292">
        <v>1</v>
      </c>
      <c r="Q6292">
        <v>1</v>
      </c>
      <c r="S6292">
        <v>1</v>
      </c>
      <c r="T6292">
        <v>1</v>
      </c>
      <c r="U6292">
        <v>0</v>
      </c>
      <c r="V6292" t="str">
        <f>"Trad IRN"</f>
        <v>Trad IRN</v>
      </c>
      <c r="W6292">
        <v>100</v>
      </c>
      <c r="X6292" t="s">
        <v>47</v>
      </c>
      <c r="Z6292" t="s">
        <v>47</v>
      </c>
      <c r="AB6292" t="str">
        <f>"07"</f>
        <v>07</v>
      </c>
      <c r="AC6292" t="s">
        <v>48</v>
      </c>
      <c r="AD6292" t="s">
        <v>49</v>
      </c>
      <c r="AE6292" t="s">
        <v>50</v>
      </c>
      <c r="AF6292">
        <v>0</v>
      </c>
      <c r="AG6292" t="s">
        <v>56</v>
      </c>
      <c r="AH6292" t="str">
        <f>"Trad IRN"</f>
        <v>Trad IRN</v>
      </c>
      <c r="AI6292" t="str">
        <f>"Bldg IRN"</f>
        <v>Bldg IRN</v>
      </c>
      <c r="AJ6292" t="s">
        <v>48</v>
      </c>
      <c r="AK6292" t="s">
        <v>48</v>
      </c>
      <c r="AL6292" t="s">
        <v>53</v>
      </c>
      <c r="AM6292">
        <v>1140.92</v>
      </c>
      <c r="AN6292">
        <v>1140.92</v>
      </c>
      <c r="AO6292">
        <v>15</v>
      </c>
    </row>
    <row r="6293" spans="1:41" x14ac:dyDescent="0.3">
      <c r="A6293" t="str">
        <f>"Trad IRN"</f>
        <v>Trad IRN</v>
      </c>
      <c r="B6293" t="str">
        <f>"Bldg IRN"</f>
        <v>Bldg IRN</v>
      </c>
      <c r="C6293" t="s">
        <v>41</v>
      </c>
      <c r="D6293" t="s">
        <v>3</v>
      </c>
      <c r="E6293" t="s">
        <v>80</v>
      </c>
      <c r="F6293" t="s">
        <v>81</v>
      </c>
      <c r="G6293" t="s">
        <v>82</v>
      </c>
      <c r="H6293" t="s">
        <v>83</v>
      </c>
      <c r="I6293" t="str">
        <f>"Trad IRN"</f>
        <v>Trad IRN</v>
      </c>
      <c r="J6293" t="s">
        <v>43</v>
      </c>
      <c r="K6293" t="s">
        <v>44</v>
      </c>
      <c r="L6293" t="s">
        <v>45</v>
      </c>
      <c r="M6293" t="s">
        <v>46</v>
      </c>
      <c r="N6293" t="str">
        <f t="shared" si="635"/>
        <v>08/18/2022</v>
      </c>
      <c r="O6293" t="str">
        <f>"01/22/2023"</f>
        <v>01/22/2023</v>
      </c>
      <c r="P6293">
        <v>0.53861800000000004</v>
      </c>
      <c r="Q6293">
        <v>0.53861800000000004</v>
      </c>
      <c r="S6293">
        <v>0</v>
      </c>
      <c r="T6293">
        <v>0.53861800000000004</v>
      </c>
      <c r="U6293">
        <v>0</v>
      </c>
      <c r="V6293" t="str">
        <f>"Trad IRN"</f>
        <v>Trad IRN</v>
      </c>
      <c r="W6293">
        <v>100</v>
      </c>
      <c r="X6293" t="s">
        <v>47</v>
      </c>
      <c r="Z6293" t="s">
        <v>47</v>
      </c>
      <c r="AB6293" t="str">
        <f>"07"</f>
        <v>07</v>
      </c>
      <c r="AC6293" t="s">
        <v>48</v>
      </c>
      <c r="AD6293" t="s">
        <v>49</v>
      </c>
      <c r="AE6293" t="s">
        <v>50</v>
      </c>
      <c r="AF6293">
        <v>0</v>
      </c>
      <c r="AG6293" t="s">
        <v>56</v>
      </c>
      <c r="AH6293" t="str">
        <f>"Trad IRN"</f>
        <v>Trad IRN</v>
      </c>
      <c r="AI6293" t="str">
        <f>"Bldg IRN"</f>
        <v>Bldg IRN</v>
      </c>
      <c r="AJ6293" t="s">
        <v>48</v>
      </c>
      <c r="AK6293" t="s">
        <v>48</v>
      </c>
      <c r="AL6293" t="s">
        <v>53</v>
      </c>
      <c r="AM6293">
        <v>614.52</v>
      </c>
      <c r="AN6293">
        <v>1140.92</v>
      </c>
      <c r="AO6293">
        <v>15</v>
      </c>
    </row>
    <row r="6294" spans="1:41" x14ac:dyDescent="0.3">
      <c r="A6294" t="str">
        <f>"Trad IRN"</f>
        <v>Trad IRN</v>
      </c>
      <c r="B6294" t="str">
        <f>"Bldg IRN"</f>
        <v>Bldg IRN</v>
      </c>
      <c r="C6294" t="s">
        <v>41</v>
      </c>
      <c r="D6294" t="s">
        <v>3</v>
      </c>
      <c r="E6294" t="s">
        <v>80</v>
      </c>
      <c r="F6294" t="s">
        <v>81</v>
      </c>
      <c r="G6294" t="s">
        <v>82</v>
      </c>
      <c r="H6294" t="s">
        <v>83</v>
      </c>
      <c r="I6294" t="str">
        <f>"Trad IRN"</f>
        <v>Trad IRN</v>
      </c>
      <c r="J6294" t="s">
        <v>43</v>
      </c>
      <c r="K6294" t="s">
        <v>44</v>
      </c>
      <c r="L6294" t="s">
        <v>45</v>
      </c>
      <c r="M6294" t="s">
        <v>46</v>
      </c>
      <c r="N6294" t="str">
        <f>"01/23/2023"</f>
        <v>01/23/2023</v>
      </c>
      <c r="O6294" t="str">
        <f>"12/31/2500"</f>
        <v>12/31/2500</v>
      </c>
      <c r="P6294">
        <v>0.46138200000000001</v>
      </c>
      <c r="Q6294">
        <v>0.46138200000000001</v>
      </c>
      <c r="S6294">
        <v>0</v>
      </c>
      <c r="T6294">
        <v>0.46138200000000001</v>
      </c>
      <c r="U6294">
        <v>0</v>
      </c>
      <c r="V6294" t="str">
        <f>"Trad IRN"</f>
        <v>Trad IRN</v>
      </c>
      <c r="W6294">
        <v>100</v>
      </c>
      <c r="X6294" t="s">
        <v>47</v>
      </c>
      <c r="Z6294" t="s">
        <v>47</v>
      </c>
      <c r="AB6294" t="str">
        <f>"07"</f>
        <v>07</v>
      </c>
      <c r="AC6294" t="s">
        <v>48</v>
      </c>
      <c r="AD6294" t="s">
        <v>49</v>
      </c>
      <c r="AE6294" t="s">
        <v>55</v>
      </c>
      <c r="AF6294">
        <v>0</v>
      </c>
      <c r="AG6294" t="s">
        <v>56</v>
      </c>
      <c r="AH6294" t="str">
        <f>"Trad IRN"</f>
        <v>Trad IRN</v>
      </c>
      <c r="AI6294" t="str">
        <f>"Bldg IRN"</f>
        <v>Bldg IRN</v>
      </c>
      <c r="AJ6294" t="s">
        <v>48</v>
      </c>
      <c r="AK6294" t="s">
        <v>48</v>
      </c>
      <c r="AL6294" t="s">
        <v>53</v>
      </c>
      <c r="AM6294">
        <v>526.4</v>
      </c>
      <c r="AN6294">
        <v>1140.92</v>
      </c>
      <c r="AO6294">
        <v>15</v>
      </c>
    </row>
    <row r="6295" spans="1:41" x14ac:dyDescent="0.3">
      <c r="A6295" t="str">
        <f>"Trad IRN"</f>
        <v>Trad IRN</v>
      </c>
      <c r="B6295" t="str">
        <f>"Bldg IRN"</f>
        <v>Bldg IRN</v>
      </c>
      <c r="C6295" t="s">
        <v>41</v>
      </c>
      <c r="D6295" t="s">
        <v>3</v>
      </c>
      <c r="E6295" t="s">
        <v>80</v>
      </c>
      <c r="F6295" t="s">
        <v>81</v>
      </c>
      <c r="G6295" t="s">
        <v>82</v>
      </c>
      <c r="H6295" t="s">
        <v>83</v>
      </c>
      <c r="I6295" t="str">
        <f>"Trad IRN"</f>
        <v>Trad IRN</v>
      </c>
      <c r="J6295" t="s">
        <v>43</v>
      </c>
      <c r="K6295" t="s">
        <v>44</v>
      </c>
      <c r="L6295" t="s">
        <v>45</v>
      </c>
      <c r="M6295" t="s">
        <v>46</v>
      </c>
      <c r="N6295" t="str">
        <f>"08/18/2022"</f>
        <v>08/18/2022</v>
      </c>
      <c r="O6295" t="str">
        <f>"12/31/2500"</f>
        <v>12/31/2500</v>
      </c>
      <c r="P6295">
        <v>1</v>
      </c>
      <c r="Q6295">
        <v>1</v>
      </c>
      <c r="S6295">
        <v>1</v>
      </c>
      <c r="T6295">
        <v>1</v>
      </c>
      <c r="U6295">
        <v>0</v>
      </c>
      <c r="V6295" t="str">
        <f>"Trad IRN"</f>
        <v>Trad IRN</v>
      </c>
      <c r="W6295">
        <v>100</v>
      </c>
      <c r="X6295" t="s">
        <v>47</v>
      </c>
      <c r="Z6295" t="s">
        <v>47</v>
      </c>
      <c r="AB6295" t="str">
        <f>"07"</f>
        <v>07</v>
      </c>
      <c r="AC6295" t="s">
        <v>48</v>
      </c>
      <c r="AD6295" t="s">
        <v>49</v>
      </c>
      <c r="AE6295" t="s">
        <v>50</v>
      </c>
      <c r="AF6295">
        <v>0</v>
      </c>
      <c r="AG6295" t="s">
        <v>56</v>
      </c>
      <c r="AH6295" t="str">
        <f>"Trad IRN"</f>
        <v>Trad IRN</v>
      </c>
      <c r="AI6295" t="str">
        <f>"Bldg IRN"</f>
        <v>Bldg IRN</v>
      </c>
      <c r="AJ6295" t="s">
        <v>48</v>
      </c>
      <c r="AK6295" t="s">
        <v>48</v>
      </c>
      <c r="AL6295" t="s">
        <v>53</v>
      </c>
      <c r="AM6295">
        <v>1140.92</v>
      </c>
      <c r="AN6295">
        <v>1140.92</v>
      </c>
      <c r="AO6295">
        <v>15</v>
      </c>
    </row>
    <row r="6296" spans="1:41" x14ac:dyDescent="0.3">
      <c r="A6296" t="str">
        <f>"Trad IRN"</f>
        <v>Trad IRN</v>
      </c>
      <c r="B6296" t="str">
        <f>"Bldg IRN"</f>
        <v>Bldg IRN</v>
      </c>
      <c r="C6296" t="s">
        <v>41</v>
      </c>
      <c r="D6296" t="s">
        <v>3</v>
      </c>
      <c r="E6296" t="s">
        <v>80</v>
      </c>
      <c r="F6296" t="s">
        <v>81</v>
      </c>
      <c r="G6296" t="s">
        <v>82</v>
      </c>
      <c r="H6296" t="s">
        <v>83</v>
      </c>
      <c r="I6296" t="str">
        <f>"Trad IRN"</f>
        <v>Trad IRN</v>
      </c>
      <c r="J6296" t="s">
        <v>43</v>
      </c>
      <c r="K6296" t="s">
        <v>44</v>
      </c>
      <c r="L6296" t="s">
        <v>45</v>
      </c>
      <c r="M6296" t="s">
        <v>59</v>
      </c>
      <c r="N6296" t="str">
        <f>"08/18/2022"</f>
        <v>08/18/2022</v>
      </c>
      <c r="O6296" t="str">
        <f>"12/31/2500"</f>
        <v>12/31/2500</v>
      </c>
      <c r="P6296">
        <v>1</v>
      </c>
      <c r="Q6296">
        <v>1</v>
      </c>
      <c r="S6296">
        <v>1</v>
      </c>
      <c r="T6296">
        <v>1</v>
      </c>
      <c r="U6296">
        <v>0</v>
      </c>
      <c r="V6296" t="s">
        <v>84</v>
      </c>
      <c r="W6296">
        <v>100</v>
      </c>
      <c r="X6296" t="s">
        <v>47</v>
      </c>
      <c r="Z6296" t="s">
        <v>47</v>
      </c>
      <c r="AB6296" t="str">
        <f>"07"</f>
        <v>07</v>
      </c>
      <c r="AC6296" t="s">
        <v>48</v>
      </c>
      <c r="AD6296" t="s">
        <v>49</v>
      </c>
      <c r="AE6296" t="s">
        <v>50</v>
      </c>
      <c r="AF6296">
        <v>0</v>
      </c>
      <c r="AG6296" t="s">
        <v>56</v>
      </c>
      <c r="AH6296" t="str">
        <f>"Trad IRN"</f>
        <v>Trad IRN</v>
      </c>
      <c r="AI6296" t="str">
        <f>"Bldg IRN"</f>
        <v>Bldg IRN</v>
      </c>
      <c r="AJ6296" t="s">
        <v>48</v>
      </c>
      <c r="AK6296" t="s">
        <v>48</v>
      </c>
      <c r="AL6296" t="s">
        <v>53</v>
      </c>
      <c r="AM6296">
        <v>1140.92</v>
      </c>
      <c r="AN6296">
        <v>1140.92</v>
      </c>
      <c r="AO6296">
        <v>15</v>
      </c>
    </row>
    <row r="6297" spans="1:41" x14ac:dyDescent="0.3">
      <c r="A6297" t="str">
        <f>"Trad IRN"</f>
        <v>Trad IRN</v>
      </c>
      <c r="B6297" t="str">
        <f>"Bldg IRN"</f>
        <v>Bldg IRN</v>
      </c>
      <c r="C6297" t="s">
        <v>41</v>
      </c>
      <c r="D6297" t="s">
        <v>3</v>
      </c>
      <c r="E6297" t="s">
        <v>80</v>
      </c>
      <c r="F6297" t="s">
        <v>81</v>
      </c>
      <c r="G6297" t="s">
        <v>82</v>
      </c>
      <c r="H6297" t="s">
        <v>83</v>
      </c>
      <c r="I6297" t="str">
        <f>"Trad IRN"</f>
        <v>Trad IRN</v>
      </c>
      <c r="J6297" t="s">
        <v>43</v>
      </c>
      <c r="K6297" t="s">
        <v>44</v>
      </c>
      <c r="L6297" t="s">
        <v>45</v>
      </c>
      <c r="M6297" t="s">
        <v>46</v>
      </c>
      <c r="N6297" t="str">
        <f>"08/18/2022"</f>
        <v>08/18/2022</v>
      </c>
      <c r="O6297" t="str">
        <f>"12/31/2500"</f>
        <v>12/31/2500</v>
      </c>
      <c r="P6297">
        <v>1</v>
      </c>
      <c r="Q6297">
        <v>1</v>
      </c>
      <c r="S6297">
        <v>0</v>
      </c>
      <c r="T6297">
        <v>1</v>
      </c>
      <c r="U6297">
        <v>0</v>
      </c>
      <c r="V6297" t="str">
        <f>"Trad IRN"</f>
        <v>Trad IRN</v>
      </c>
      <c r="W6297">
        <v>100</v>
      </c>
      <c r="X6297" t="s">
        <v>47</v>
      </c>
      <c r="Z6297" t="s">
        <v>47</v>
      </c>
      <c r="AB6297" t="str">
        <f>"06"</f>
        <v>06</v>
      </c>
      <c r="AC6297" t="s">
        <v>48</v>
      </c>
      <c r="AD6297" t="s">
        <v>49</v>
      </c>
      <c r="AE6297" t="s">
        <v>50</v>
      </c>
      <c r="AF6297">
        <v>0</v>
      </c>
      <c r="AG6297" t="s">
        <v>56</v>
      </c>
      <c r="AH6297" t="str">
        <f>"Trad IRN"</f>
        <v>Trad IRN</v>
      </c>
      <c r="AI6297" t="str">
        <f>"Bldg IRN"</f>
        <v>Bldg IRN</v>
      </c>
      <c r="AJ6297" t="s">
        <v>48</v>
      </c>
      <c r="AK6297" t="s">
        <v>48</v>
      </c>
      <c r="AL6297" t="s">
        <v>53</v>
      </c>
      <c r="AM6297">
        <v>1140.92</v>
      </c>
      <c r="AN6297">
        <v>1140.92</v>
      </c>
      <c r="AO6297">
        <v>15</v>
      </c>
    </row>
    <row r="6298" spans="1:41" x14ac:dyDescent="0.3">
      <c r="A6298" t="str">
        <f>"Trad IRN"</f>
        <v>Trad IRN</v>
      </c>
      <c r="B6298" t="str">
        <f>"Bldg IRN"</f>
        <v>Bldg IRN</v>
      </c>
      <c r="C6298" t="s">
        <v>41</v>
      </c>
      <c r="D6298" t="s">
        <v>3</v>
      </c>
      <c r="E6298" t="s">
        <v>80</v>
      </c>
      <c r="F6298" t="s">
        <v>81</v>
      </c>
      <c r="G6298" t="s">
        <v>82</v>
      </c>
      <c r="H6298" t="s">
        <v>83</v>
      </c>
      <c r="I6298" t="str">
        <f>"Trad IRN"</f>
        <v>Trad IRN</v>
      </c>
      <c r="J6298" t="s">
        <v>43</v>
      </c>
      <c r="K6298" t="s">
        <v>44</v>
      </c>
      <c r="L6298" t="s">
        <v>45</v>
      </c>
      <c r="M6298" t="s">
        <v>46</v>
      </c>
      <c r="N6298" t="str">
        <f>"08/18/2022"</f>
        <v>08/18/2022</v>
      </c>
      <c r="O6298" t="str">
        <f>"12/31/2500"</f>
        <v>12/31/2500</v>
      </c>
      <c r="P6298">
        <v>1</v>
      </c>
      <c r="Q6298">
        <v>1</v>
      </c>
      <c r="S6298">
        <v>1</v>
      </c>
      <c r="T6298">
        <v>1</v>
      </c>
      <c r="U6298">
        <v>0</v>
      </c>
      <c r="V6298" t="str">
        <f>"Trad IRN"</f>
        <v>Trad IRN</v>
      </c>
      <c r="W6298">
        <v>100</v>
      </c>
      <c r="X6298" t="s">
        <v>47</v>
      </c>
      <c r="Z6298" t="s">
        <v>47</v>
      </c>
      <c r="AB6298" t="str">
        <f>"08"</f>
        <v>08</v>
      </c>
      <c r="AC6298" t="s">
        <v>48</v>
      </c>
      <c r="AD6298" t="s">
        <v>49</v>
      </c>
      <c r="AE6298" t="s">
        <v>50</v>
      </c>
      <c r="AF6298">
        <v>0</v>
      </c>
      <c r="AG6298" t="s">
        <v>56</v>
      </c>
      <c r="AH6298" t="str">
        <f>"Trad IRN"</f>
        <v>Trad IRN</v>
      </c>
      <c r="AI6298" t="str">
        <f>"Bldg IRN"</f>
        <v>Bldg IRN</v>
      </c>
      <c r="AJ6298" t="s">
        <v>48</v>
      </c>
      <c r="AK6298" t="s">
        <v>48</v>
      </c>
      <c r="AL6298" t="s">
        <v>53</v>
      </c>
      <c r="AM6298">
        <v>1140.92</v>
      </c>
      <c r="AN6298">
        <v>1140.92</v>
      </c>
      <c r="AO6298">
        <v>15</v>
      </c>
    </row>
    <row r="6299" spans="1:41" x14ac:dyDescent="0.3">
      <c r="A6299" t="str">
        <f>"Trad IRN"</f>
        <v>Trad IRN</v>
      </c>
      <c r="B6299" t="str">
        <f>"Bldg IRN"</f>
        <v>Bldg IRN</v>
      </c>
      <c r="C6299" t="s">
        <v>41</v>
      </c>
      <c r="D6299" t="s">
        <v>3</v>
      </c>
      <c r="E6299" t="s">
        <v>80</v>
      </c>
      <c r="F6299" t="s">
        <v>81</v>
      </c>
      <c r="G6299" t="s">
        <v>82</v>
      </c>
      <c r="H6299" t="s">
        <v>83</v>
      </c>
      <c r="I6299" t="str">
        <f>"Trad IRN"</f>
        <v>Trad IRN</v>
      </c>
      <c r="J6299" t="s">
        <v>43</v>
      </c>
      <c r="K6299" t="s">
        <v>44</v>
      </c>
      <c r="L6299" t="s">
        <v>45</v>
      </c>
      <c r="M6299" t="s">
        <v>46</v>
      </c>
      <c r="N6299" t="str">
        <f>"08/18/2022"</f>
        <v>08/18/2022</v>
      </c>
      <c r="O6299" t="str">
        <f>"01/04/2023"</f>
        <v>01/04/2023</v>
      </c>
      <c r="P6299">
        <v>0.47517799999999999</v>
      </c>
      <c r="Q6299">
        <v>0.47517799999999999</v>
      </c>
      <c r="S6299">
        <v>0</v>
      </c>
      <c r="T6299">
        <v>0.47517799999999999</v>
      </c>
      <c r="U6299">
        <v>0</v>
      </c>
      <c r="V6299" t="str">
        <f>"Trad IRN"</f>
        <v>Trad IRN</v>
      </c>
      <c r="W6299">
        <v>100</v>
      </c>
      <c r="X6299" t="s">
        <v>47</v>
      </c>
      <c r="Z6299" t="s">
        <v>47</v>
      </c>
      <c r="AB6299" t="str">
        <f>"06"</f>
        <v>06</v>
      </c>
      <c r="AC6299" t="s">
        <v>48</v>
      </c>
      <c r="AD6299" t="s">
        <v>49</v>
      </c>
      <c r="AE6299" t="s">
        <v>55</v>
      </c>
      <c r="AF6299">
        <v>0</v>
      </c>
      <c r="AG6299" t="s">
        <v>56</v>
      </c>
      <c r="AH6299" t="str">
        <f>"Trad IRN"</f>
        <v>Trad IRN</v>
      </c>
      <c r="AI6299" t="str">
        <f>"Bldg IRN"</f>
        <v>Bldg IRN</v>
      </c>
      <c r="AJ6299" t="s">
        <v>48</v>
      </c>
      <c r="AK6299" t="s">
        <v>48</v>
      </c>
      <c r="AL6299" t="s">
        <v>53</v>
      </c>
      <c r="AM6299">
        <v>542.14</v>
      </c>
      <c r="AN6299">
        <v>1140.92</v>
      </c>
      <c r="AO6299">
        <v>15</v>
      </c>
    </row>
    <row r="6300" spans="1:41" x14ac:dyDescent="0.3">
      <c r="A6300" t="str">
        <f>"Trad IRN"</f>
        <v>Trad IRN</v>
      </c>
      <c r="B6300" t="str">
        <f>"Bldg IRN"</f>
        <v>Bldg IRN</v>
      </c>
      <c r="C6300" t="s">
        <v>41</v>
      </c>
      <c r="D6300" t="s">
        <v>3</v>
      </c>
      <c r="E6300" t="s">
        <v>80</v>
      </c>
      <c r="F6300" t="s">
        <v>81</v>
      </c>
      <c r="G6300" t="s">
        <v>82</v>
      </c>
      <c r="H6300" t="s">
        <v>83</v>
      </c>
      <c r="I6300" t="str">
        <f>"Trad IRN"</f>
        <v>Trad IRN</v>
      </c>
      <c r="J6300" t="s">
        <v>43</v>
      </c>
      <c r="K6300" t="s">
        <v>44</v>
      </c>
      <c r="L6300" t="s">
        <v>45</v>
      </c>
      <c r="M6300" t="s">
        <v>46</v>
      </c>
      <c r="N6300" t="str">
        <f>"01/05/2023"</f>
        <v>01/05/2023</v>
      </c>
      <c r="O6300" t="str">
        <f t="shared" ref="O6300:O6307" si="636">"12/31/2500"</f>
        <v>12/31/2500</v>
      </c>
      <c r="P6300">
        <v>0.52482200000000001</v>
      </c>
      <c r="Q6300">
        <v>0.52482200000000001</v>
      </c>
      <c r="R6300">
        <v>0</v>
      </c>
      <c r="S6300">
        <v>0</v>
      </c>
      <c r="T6300">
        <v>0.52482200000000001</v>
      </c>
      <c r="U6300">
        <v>0</v>
      </c>
      <c r="V6300" t="str">
        <f>"Trad IRN"</f>
        <v>Trad IRN</v>
      </c>
      <c r="W6300">
        <v>100</v>
      </c>
      <c r="X6300" t="s">
        <v>47</v>
      </c>
      <c r="Z6300" t="s">
        <v>47</v>
      </c>
      <c r="AB6300" t="str">
        <f>"06"</f>
        <v>06</v>
      </c>
      <c r="AC6300" t="str">
        <f>"15"</f>
        <v>15</v>
      </c>
      <c r="AD6300" t="str">
        <f>"2"</f>
        <v>2</v>
      </c>
      <c r="AE6300" t="s">
        <v>55</v>
      </c>
      <c r="AF6300">
        <v>0</v>
      </c>
      <c r="AG6300" t="s">
        <v>56</v>
      </c>
      <c r="AH6300" t="str">
        <f>"Trad IRN"</f>
        <v>Trad IRN</v>
      </c>
      <c r="AI6300" t="str">
        <f>"Bldg IRN"</f>
        <v>Bldg IRN</v>
      </c>
      <c r="AJ6300" t="s">
        <v>48</v>
      </c>
      <c r="AK6300" t="s">
        <v>48</v>
      </c>
      <c r="AL6300" t="s">
        <v>53</v>
      </c>
      <c r="AM6300">
        <v>598.78</v>
      </c>
      <c r="AN6300">
        <v>1140.92</v>
      </c>
      <c r="AO6300">
        <v>15</v>
      </c>
    </row>
    <row r="6301" spans="1:41" x14ac:dyDescent="0.3">
      <c r="A6301" t="str">
        <f>"Trad IRN"</f>
        <v>Trad IRN</v>
      </c>
      <c r="B6301" t="str">
        <f>"Bldg IRN"</f>
        <v>Bldg IRN</v>
      </c>
      <c r="C6301" t="s">
        <v>41</v>
      </c>
      <c r="D6301" t="s">
        <v>3</v>
      </c>
      <c r="E6301" t="s">
        <v>80</v>
      </c>
      <c r="F6301" t="s">
        <v>81</v>
      </c>
      <c r="G6301" t="s">
        <v>82</v>
      </c>
      <c r="H6301" t="s">
        <v>83</v>
      </c>
      <c r="I6301" t="str">
        <f>"Trad IRN"</f>
        <v>Trad IRN</v>
      </c>
      <c r="J6301" t="s">
        <v>43</v>
      </c>
      <c r="K6301" t="s">
        <v>44</v>
      </c>
      <c r="L6301" t="s">
        <v>45</v>
      </c>
      <c r="M6301" t="s">
        <v>46</v>
      </c>
      <c r="N6301" t="str">
        <f t="shared" ref="N6301:N6306" si="637">"08/18/2022"</f>
        <v>08/18/2022</v>
      </c>
      <c r="O6301" t="str">
        <f t="shared" si="636"/>
        <v>12/31/2500</v>
      </c>
      <c r="P6301">
        <v>1</v>
      </c>
      <c r="Q6301">
        <v>1</v>
      </c>
      <c r="S6301">
        <v>1</v>
      </c>
      <c r="T6301">
        <v>1</v>
      </c>
      <c r="U6301">
        <v>0</v>
      </c>
      <c r="V6301" t="str">
        <f>"Trad IRN"</f>
        <v>Trad IRN</v>
      </c>
      <c r="W6301">
        <v>100</v>
      </c>
      <c r="X6301" t="s">
        <v>47</v>
      </c>
      <c r="Z6301" t="s">
        <v>47</v>
      </c>
      <c r="AB6301" t="str">
        <f>"06"</f>
        <v>06</v>
      </c>
      <c r="AC6301" t="s">
        <v>48</v>
      </c>
      <c r="AD6301" t="s">
        <v>49</v>
      </c>
      <c r="AE6301" t="s">
        <v>55</v>
      </c>
      <c r="AF6301">
        <v>0</v>
      </c>
      <c r="AG6301" t="s">
        <v>56</v>
      </c>
      <c r="AH6301" t="str">
        <f>"Trad IRN"</f>
        <v>Trad IRN</v>
      </c>
      <c r="AI6301" t="str">
        <f>"Bldg IRN"</f>
        <v>Bldg IRN</v>
      </c>
      <c r="AJ6301" t="s">
        <v>48</v>
      </c>
      <c r="AK6301" t="s">
        <v>48</v>
      </c>
      <c r="AL6301" t="s">
        <v>53</v>
      </c>
      <c r="AM6301">
        <v>1140.92</v>
      </c>
      <c r="AN6301">
        <v>1140.92</v>
      </c>
      <c r="AO6301">
        <v>15</v>
      </c>
    </row>
    <row r="6302" spans="1:41" x14ac:dyDescent="0.3">
      <c r="A6302" t="str">
        <f>"Trad IRN"</f>
        <v>Trad IRN</v>
      </c>
      <c r="B6302" t="str">
        <f>"Bldg IRN"</f>
        <v>Bldg IRN</v>
      </c>
      <c r="C6302" t="s">
        <v>41</v>
      </c>
      <c r="D6302" t="s">
        <v>3</v>
      </c>
      <c r="E6302" t="s">
        <v>80</v>
      </c>
      <c r="F6302" t="s">
        <v>81</v>
      </c>
      <c r="G6302" t="s">
        <v>82</v>
      </c>
      <c r="H6302" t="s">
        <v>83</v>
      </c>
      <c r="I6302" t="str">
        <f>"Trad IRN"</f>
        <v>Trad IRN</v>
      </c>
      <c r="J6302" t="s">
        <v>43</v>
      </c>
      <c r="K6302" t="s">
        <v>44</v>
      </c>
      <c r="L6302" t="s">
        <v>45</v>
      </c>
      <c r="M6302" t="s">
        <v>46</v>
      </c>
      <c r="N6302" t="str">
        <f t="shared" si="637"/>
        <v>08/18/2022</v>
      </c>
      <c r="O6302" t="str">
        <f t="shared" si="636"/>
        <v>12/31/2500</v>
      </c>
      <c r="P6302">
        <v>1</v>
      </c>
      <c r="Q6302">
        <v>1</v>
      </c>
      <c r="S6302">
        <v>0</v>
      </c>
      <c r="T6302">
        <v>1</v>
      </c>
      <c r="U6302">
        <v>0</v>
      </c>
      <c r="V6302" t="str">
        <f>"Trad IRN"</f>
        <v>Trad IRN</v>
      </c>
      <c r="W6302">
        <v>100</v>
      </c>
      <c r="X6302" t="s">
        <v>47</v>
      </c>
      <c r="Z6302" t="s">
        <v>47</v>
      </c>
      <c r="AB6302" t="str">
        <f>"07"</f>
        <v>07</v>
      </c>
      <c r="AC6302" t="s">
        <v>48</v>
      </c>
      <c r="AD6302" t="s">
        <v>49</v>
      </c>
      <c r="AE6302" t="s">
        <v>50</v>
      </c>
      <c r="AF6302">
        <v>0</v>
      </c>
      <c r="AG6302" t="s">
        <v>56</v>
      </c>
      <c r="AH6302" t="str">
        <f>"Trad IRN"</f>
        <v>Trad IRN</v>
      </c>
      <c r="AI6302" t="str">
        <f>"Bldg IRN"</f>
        <v>Bldg IRN</v>
      </c>
      <c r="AJ6302" t="s">
        <v>48</v>
      </c>
      <c r="AK6302" t="s">
        <v>48</v>
      </c>
      <c r="AL6302" t="s">
        <v>53</v>
      </c>
      <c r="AM6302">
        <v>1140.92</v>
      </c>
      <c r="AN6302">
        <v>1140.92</v>
      </c>
      <c r="AO6302">
        <v>15</v>
      </c>
    </row>
    <row r="6303" spans="1:41" x14ac:dyDescent="0.3">
      <c r="A6303" t="str">
        <f>"Trad IRN"</f>
        <v>Trad IRN</v>
      </c>
      <c r="B6303" t="str">
        <f>"Bldg IRN"</f>
        <v>Bldg IRN</v>
      </c>
      <c r="C6303" t="s">
        <v>41</v>
      </c>
      <c r="D6303" t="s">
        <v>3</v>
      </c>
      <c r="E6303" t="s">
        <v>80</v>
      </c>
      <c r="F6303" t="s">
        <v>81</v>
      </c>
      <c r="G6303" t="s">
        <v>82</v>
      </c>
      <c r="H6303" t="s">
        <v>83</v>
      </c>
      <c r="I6303" t="str">
        <f>"Trad IRN"</f>
        <v>Trad IRN</v>
      </c>
      <c r="J6303" t="s">
        <v>43</v>
      </c>
      <c r="K6303" t="s">
        <v>44</v>
      </c>
      <c r="L6303" t="s">
        <v>45</v>
      </c>
      <c r="M6303" t="s">
        <v>46</v>
      </c>
      <c r="N6303" t="str">
        <f t="shared" si="637"/>
        <v>08/18/2022</v>
      </c>
      <c r="O6303" t="str">
        <f t="shared" si="636"/>
        <v>12/31/2500</v>
      </c>
      <c r="P6303">
        <v>1</v>
      </c>
      <c r="Q6303">
        <v>1</v>
      </c>
      <c r="S6303">
        <v>0</v>
      </c>
      <c r="T6303">
        <v>1</v>
      </c>
      <c r="U6303">
        <v>0</v>
      </c>
      <c r="V6303" t="str">
        <f>"Trad IRN"</f>
        <v>Trad IRN</v>
      </c>
      <c r="W6303">
        <v>100</v>
      </c>
      <c r="X6303" t="s">
        <v>47</v>
      </c>
      <c r="Z6303" t="s">
        <v>47</v>
      </c>
      <c r="AB6303" t="str">
        <f>"08"</f>
        <v>08</v>
      </c>
      <c r="AC6303" t="s">
        <v>48</v>
      </c>
      <c r="AD6303" t="s">
        <v>49</v>
      </c>
      <c r="AE6303" t="s">
        <v>50</v>
      </c>
      <c r="AF6303">
        <v>0</v>
      </c>
      <c r="AG6303" t="s">
        <v>56</v>
      </c>
      <c r="AH6303" t="str">
        <f>"Trad IRN"</f>
        <v>Trad IRN</v>
      </c>
      <c r="AI6303" t="str">
        <f>"Bldg IRN"</f>
        <v>Bldg IRN</v>
      </c>
      <c r="AJ6303" t="s">
        <v>48</v>
      </c>
      <c r="AK6303" t="s">
        <v>48</v>
      </c>
      <c r="AL6303" t="s">
        <v>53</v>
      </c>
      <c r="AM6303">
        <v>1140.92</v>
      </c>
      <c r="AN6303">
        <v>1140.92</v>
      </c>
      <c r="AO6303">
        <v>15</v>
      </c>
    </row>
    <row r="6304" spans="1:41" x14ac:dyDescent="0.3">
      <c r="A6304" t="str">
        <f>"Trad IRN"</f>
        <v>Trad IRN</v>
      </c>
      <c r="B6304" t="str">
        <f>"Bldg IRN"</f>
        <v>Bldg IRN</v>
      </c>
      <c r="C6304" t="s">
        <v>41</v>
      </c>
      <c r="D6304" t="s">
        <v>3</v>
      </c>
      <c r="E6304" t="s">
        <v>80</v>
      </c>
      <c r="F6304" t="s">
        <v>81</v>
      </c>
      <c r="G6304" t="s">
        <v>82</v>
      </c>
      <c r="H6304" t="s">
        <v>83</v>
      </c>
      <c r="I6304" t="str">
        <f>"Trad IRN"</f>
        <v>Trad IRN</v>
      </c>
      <c r="J6304" t="s">
        <v>43</v>
      </c>
      <c r="K6304" t="s">
        <v>44</v>
      </c>
      <c r="L6304" t="s">
        <v>45</v>
      </c>
      <c r="M6304" t="s">
        <v>46</v>
      </c>
      <c r="N6304" t="str">
        <f t="shared" si="637"/>
        <v>08/18/2022</v>
      </c>
      <c r="O6304" t="str">
        <f t="shared" si="636"/>
        <v>12/31/2500</v>
      </c>
      <c r="P6304">
        <v>1</v>
      </c>
      <c r="Q6304">
        <v>1</v>
      </c>
      <c r="R6304">
        <v>1</v>
      </c>
      <c r="S6304">
        <v>0</v>
      </c>
      <c r="T6304">
        <v>1</v>
      </c>
      <c r="U6304">
        <v>0</v>
      </c>
      <c r="V6304" t="str">
        <f>"Trad IRN"</f>
        <v>Trad IRN</v>
      </c>
      <c r="W6304">
        <v>100</v>
      </c>
      <c r="X6304" t="s">
        <v>47</v>
      </c>
      <c r="Z6304" t="s">
        <v>47</v>
      </c>
      <c r="AB6304" t="str">
        <f>"08"</f>
        <v>08</v>
      </c>
      <c r="AC6304" t="str">
        <f>"10"</f>
        <v>10</v>
      </c>
      <c r="AD6304" t="str">
        <f>"2"</f>
        <v>2</v>
      </c>
      <c r="AE6304" t="s">
        <v>55</v>
      </c>
      <c r="AF6304">
        <v>0</v>
      </c>
      <c r="AG6304" t="s">
        <v>56</v>
      </c>
      <c r="AH6304" t="str">
        <f>"Trad IRN"</f>
        <v>Trad IRN</v>
      </c>
      <c r="AI6304" t="str">
        <f>"Bldg IRN"</f>
        <v>Bldg IRN</v>
      </c>
      <c r="AJ6304" t="s">
        <v>48</v>
      </c>
      <c r="AK6304" t="s">
        <v>48</v>
      </c>
      <c r="AL6304" t="s">
        <v>53</v>
      </c>
      <c r="AM6304">
        <v>1140.92</v>
      </c>
      <c r="AN6304">
        <v>1140.92</v>
      </c>
      <c r="AO6304">
        <v>15</v>
      </c>
    </row>
    <row r="6305" spans="1:41" x14ac:dyDescent="0.3">
      <c r="A6305" t="str">
        <f>"Trad IRN"</f>
        <v>Trad IRN</v>
      </c>
      <c r="B6305" t="str">
        <f>"Bldg IRN"</f>
        <v>Bldg IRN</v>
      </c>
      <c r="C6305" t="s">
        <v>41</v>
      </c>
      <c r="D6305" t="s">
        <v>3</v>
      </c>
      <c r="E6305" t="s">
        <v>80</v>
      </c>
      <c r="F6305" t="s">
        <v>81</v>
      </c>
      <c r="G6305" t="s">
        <v>82</v>
      </c>
      <c r="H6305" t="s">
        <v>83</v>
      </c>
      <c r="I6305" t="str">
        <f>"Trad IRN"</f>
        <v>Trad IRN</v>
      </c>
      <c r="J6305" t="s">
        <v>43</v>
      </c>
      <c r="K6305" t="s">
        <v>44</v>
      </c>
      <c r="L6305" t="s">
        <v>45</v>
      </c>
      <c r="M6305" t="s">
        <v>46</v>
      </c>
      <c r="N6305" t="str">
        <f t="shared" si="637"/>
        <v>08/18/2022</v>
      </c>
      <c r="O6305" t="str">
        <f t="shared" si="636"/>
        <v>12/31/2500</v>
      </c>
      <c r="P6305">
        <v>1</v>
      </c>
      <c r="Q6305">
        <v>1</v>
      </c>
      <c r="S6305">
        <v>0</v>
      </c>
      <c r="T6305">
        <v>1</v>
      </c>
      <c r="U6305">
        <v>0</v>
      </c>
      <c r="V6305" t="str">
        <f>"Trad IRN"</f>
        <v>Trad IRN</v>
      </c>
      <c r="W6305">
        <v>100</v>
      </c>
      <c r="X6305" t="s">
        <v>47</v>
      </c>
      <c r="Z6305" t="s">
        <v>47</v>
      </c>
      <c r="AB6305" t="str">
        <f>"06"</f>
        <v>06</v>
      </c>
      <c r="AC6305" t="s">
        <v>48</v>
      </c>
      <c r="AD6305" t="s">
        <v>49</v>
      </c>
      <c r="AE6305" t="s">
        <v>50</v>
      </c>
      <c r="AF6305">
        <v>0</v>
      </c>
      <c r="AG6305" t="s">
        <v>56</v>
      </c>
      <c r="AH6305" t="str">
        <f>"Trad IRN"</f>
        <v>Trad IRN</v>
      </c>
      <c r="AI6305" t="str">
        <f>"Bldg IRN"</f>
        <v>Bldg IRN</v>
      </c>
      <c r="AJ6305" t="s">
        <v>48</v>
      </c>
      <c r="AK6305" t="s">
        <v>48</v>
      </c>
      <c r="AL6305" t="s">
        <v>53</v>
      </c>
      <c r="AM6305">
        <v>1140.92</v>
      </c>
      <c r="AN6305">
        <v>1140.92</v>
      </c>
      <c r="AO6305">
        <v>15</v>
      </c>
    </row>
    <row r="6306" spans="1:41" x14ac:dyDescent="0.3">
      <c r="A6306" t="str">
        <f>"Trad IRN"</f>
        <v>Trad IRN</v>
      </c>
      <c r="B6306" t="str">
        <f>"Bldg IRN"</f>
        <v>Bldg IRN</v>
      </c>
      <c r="C6306" t="s">
        <v>41</v>
      </c>
      <c r="D6306" t="s">
        <v>3</v>
      </c>
      <c r="E6306" t="s">
        <v>80</v>
      </c>
      <c r="F6306" t="s">
        <v>81</v>
      </c>
      <c r="G6306" t="s">
        <v>82</v>
      </c>
      <c r="H6306" t="s">
        <v>83</v>
      </c>
      <c r="I6306" t="str">
        <f>"Trad IRN"</f>
        <v>Trad IRN</v>
      </c>
      <c r="J6306" t="s">
        <v>43</v>
      </c>
      <c r="K6306" t="s">
        <v>44</v>
      </c>
      <c r="L6306" t="s">
        <v>45</v>
      </c>
      <c r="M6306" t="s">
        <v>46</v>
      </c>
      <c r="N6306" t="str">
        <f t="shared" si="637"/>
        <v>08/18/2022</v>
      </c>
      <c r="O6306" t="str">
        <f t="shared" si="636"/>
        <v>12/31/2500</v>
      </c>
      <c r="P6306">
        <v>1</v>
      </c>
      <c r="Q6306">
        <v>1</v>
      </c>
      <c r="S6306">
        <v>1</v>
      </c>
      <c r="T6306">
        <v>1</v>
      </c>
      <c r="U6306">
        <v>0</v>
      </c>
      <c r="V6306" t="str">
        <f>"Trad IRN"</f>
        <v>Trad IRN</v>
      </c>
      <c r="W6306">
        <v>100</v>
      </c>
      <c r="X6306" t="s">
        <v>47</v>
      </c>
      <c r="Z6306" t="s">
        <v>47</v>
      </c>
      <c r="AB6306" t="str">
        <f>"08"</f>
        <v>08</v>
      </c>
      <c r="AC6306" t="s">
        <v>48</v>
      </c>
      <c r="AD6306" t="s">
        <v>49</v>
      </c>
      <c r="AE6306" t="s">
        <v>50</v>
      </c>
      <c r="AF6306">
        <v>0</v>
      </c>
      <c r="AG6306" t="s">
        <v>56</v>
      </c>
      <c r="AH6306" t="str">
        <f>"Trad IRN"</f>
        <v>Trad IRN</v>
      </c>
      <c r="AI6306" t="str">
        <f>"Bldg IRN"</f>
        <v>Bldg IRN</v>
      </c>
      <c r="AJ6306" t="s">
        <v>48</v>
      </c>
      <c r="AK6306" t="s">
        <v>48</v>
      </c>
      <c r="AL6306" t="s">
        <v>53</v>
      </c>
      <c r="AM6306">
        <v>1140.92</v>
      </c>
      <c r="AN6306">
        <v>1140.92</v>
      </c>
      <c r="AO6306">
        <v>15</v>
      </c>
    </row>
    <row r="6307" spans="1:41" x14ac:dyDescent="0.3">
      <c r="A6307" t="str">
        <f>"Trad IRN"</f>
        <v>Trad IRN</v>
      </c>
      <c r="B6307" t="str">
        <f>"Bldg IRN"</f>
        <v>Bldg IRN</v>
      </c>
      <c r="C6307" t="s">
        <v>41</v>
      </c>
      <c r="D6307" t="s">
        <v>3</v>
      </c>
      <c r="E6307" t="s">
        <v>80</v>
      </c>
      <c r="F6307" t="s">
        <v>81</v>
      </c>
      <c r="G6307" t="s">
        <v>82</v>
      </c>
      <c r="H6307" t="s">
        <v>83</v>
      </c>
      <c r="I6307" t="str">
        <f>"Trad IRN"</f>
        <v>Trad IRN</v>
      </c>
      <c r="J6307" t="s">
        <v>43</v>
      </c>
      <c r="K6307" t="s">
        <v>44</v>
      </c>
      <c r="L6307" t="s">
        <v>45</v>
      </c>
      <c r="M6307" t="s">
        <v>46</v>
      </c>
      <c r="N6307" t="str">
        <f>"11/30/2022"</f>
        <v>11/30/2022</v>
      </c>
      <c r="O6307" t="str">
        <f t="shared" si="636"/>
        <v>12/31/2500</v>
      </c>
      <c r="P6307">
        <v>0.62286600000000003</v>
      </c>
      <c r="Q6307">
        <v>0.62286600000000003</v>
      </c>
      <c r="R6307">
        <v>0.54789100000000002</v>
      </c>
      <c r="S6307">
        <v>0</v>
      </c>
      <c r="T6307">
        <v>0.62286600000000003</v>
      </c>
      <c r="U6307">
        <v>0</v>
      </c>
      <c r="V6307" t="str">
        <f>"Trad IRN"</f>
        <v>Trad IRN</v>
      </c>
      <c r="W6307">
        <v>100</v>
      </c>
      <c r="X6307" t="s">
        <v>47</v>
      </c>
      <c r="Z6307" t="s">
        <v>47</v>
      </c>
      <c r="AB6307" t="str">
        <f>"07"</f>
        <v>07</v>
      </c>
      <c r="AC6307" t="str">
        <f>"12"</f>
        <v>12</v>
      </c>
      <c r="AD6307" t="str">
        <f>"6"</f>
        <v>6</v>
      </c>
      <c r="AE6307" t="s">
        <v>55</v>
      </c>
      <c r="AF6307">
        <v>0</v>
      </c>
      <c r="AG6307" t="s">
        <v>56</v>
      </c>
      <c r="AH6307" t="str">
        <f>"Trad IRN"</f>
        <v>Trad IRN</v>
      </c>
      <c r="AI6307" t="str">
        <f>"Bldg IRN"</f>
        <v>Bldg IRN</v>
      </c>
      <c r="AJ6307" t="s">
        <v>48</v>
      </c>
      <c r="AK6307" t="s">
        <v>48</v>
      </c>
      <c r="AL6307" t="s">
        <v>53</v>
      </c>
      <c r="AM6307">
        <v>710.64</v>
      </c>
      <c r="AN6307">
        <v>1140.92</v>
      </c>
      <c r="AO6307">
        <v>15</v>
      </c>
    </row>
    <row r="6308" spans="1:41" x14ac:dyDescent="0.3">
      <c r="A6308" t="str">
        <f>"Trad IRN"</f>
        <v>Trad IRN</v>
      </c>
      <c r="B6308" t="str">
        <f>"Bldg IRN"</f>
        <v>Bldg IRN</v>
      </c>
      <c r="C6308" t="s">
        <v>41</v>
      </c>
      <c r="D6308" t="s">
        <v>3</v>
      </c>
      <c r="E6308" t="s">
        <v>80</v>
      </c>
      <c r="F6308" t="s">
        <v>81</v>
      </c>
      <c r="G6308" t="s">
        <v>82</v>
      </c>
      <c r="H6308" t="s">
        <v>83</v>
      </c>
      <c r="I6308" t="str">
        <f>"Trad IRN"</f>
        <v>Trad IRN</v>
      </c>
      <c r="J6308" t="s">
        <v>43</v>
      </c>
      <c r="K6308" t="s">
        <v>44</v>
      </c>
      <c r="L6308" t="s">
        <v>45</v>
      </c>
      <c r="M6308" t="s">
        <v>46</v>
      </c>
      <c r="N6308" t="str">
        <f>"08/18/2022"</f>
        <v>08/18/2022</v>
      </c>
      <c r="O6308" t="str">
        <f>"11/29/2022"</f>
        <v>11/29/2022</v>
      </c>
      <c r="P6308">
        <v>0.37713400000000002</v>
      </c>
      <c r="Q6308">
        <v>0.37713400000000002</v>
      </c>
      <c r="S6308">
        <v>0</v>
      </c>
      <c r="T6308">
        <v>0.37713400000000002</v>
      </c>
      <c r="U6308">
        <v>0</v>
      </c>
      <c r="V6308" t="str">
        <f>"Trad IRN"</f>
        <v>Trad IRN</v>
      </c>
      <c r="W6308">
        <v>100</v>
      </c>
      <c r="X6308" t="s">
        <v>47</v>
      </c>
      <c r="Z6308" t="s">
        <v>47</v>
      </c>
      <c r="AB6308" t="str">
        <f>"07"</f>
        <v>07</v>
      </c>
      <c r="AC6308" t="s">
        <v>48</v>
      </c>
      <c r="AD6308" t="s">
        <v>49</v>
      </c>
      <c r="AE6308" t="s">
        <v>55</v>
      </c>
      <c r="AF6308">
        <v>0</v>
      </c>
      <c r="AG6308" t="s">
        <v>56</v>
      </c>
      <c r="AH6308" t="str">
        <f>"Trad IRN"</f>
        <v>Trad IRN</v>
      </c>
      <c r="AI6308" t="str">
        <f>"Bldg IRN"</f>
        <v>Bldg IRN</v>
      </c>
      <c r="AJ6308" t="s">
        <v>48</v>
      </c>
      <c r="AK6308" t="s">
        <v>48</v>
      </c>
      <c r="AL6308" t="s">
        <v>53</v>
      </c>
      <c r="AM6308">
        <v>430.28</v>
      </c>
      <c r="AN6308">
        <v>1140.92</v>
      </c>
      <c r="AO6308">
        <v>15</v>
      </c>
    </row>
    <row r="6309" spans="1:41" x14ac:dyDescent="0.3">
      <c r="A6309" t="str">
        <f>"Trad IRN"</f>
        <v>Trad IRN</v>
      </c>
      <c r="B6309" t="str">
        <f>"Bldg IRN"</f>
        <v>Bldg IRN</v>
      </c>
      <c r="C6309" t="s">
        <v>41</v>
      </c>
      <c r="D6309" t="s">
        <v>3</v>
      </c>
      <c r="E6309" t="s">
        <v>80</v>
      </c>
      <c r="F6309" t="s">
        <v>81</v>
      </c>
      <c r="G6309" t="s">
        <v>82</v>
      </c>
      <c r="H6309" t="s">
        <v>83</v>
      </c>
      <c r="I6309" t="str">
        <f>"Trad IRN"</f>
        <v>Trad IRN</v>
      </c>
      <c r="J6309" t="s">
        <v>43</v>
      </c>
      <c r="K6309" t="s">
        <v>44</v>
      </c>
      <c r="L6309" t="s">
        <v>45</v>
      </c>
      <c r="M6309" t="s">
        <v>46</v>
      </c>
      <c r="N6309" t="str">
        <f>"08/18/2022"</f>
        <v>08/18/2022</v>
      </c>
      <c r="O6309" t="str">
        <f>"12/31/2500"</f>
        <v>12/31/2500</v>
      </c>
      <c r="P6309">
        <v>1</v>
      </c>
      <c r="Q6309">
        <v>1</v>
      </c>
      <c r="S6309">
        <v>0</v>
      </c>
      <c r="T6309">
        <v>1</v>
      </c>
      <c r="U6309">
        <v>0</v>
      </c>
      <c r="V6309" t="str">
        <f>"Trad IRN"</f>
        <v>Trad IRN</v>
      </c>
      <c r="W6309">
        <v>100</v>
      </c>
      <c r="X6309" t="s">
        <v>47</v>
      </c>
      <c r="Z6309" t="s">
        <v>47</v>
      </c>
      <c r="AB6309" t="str">
        <f>"08"</f>
        <v>08</v>
      </c>
      <c r="AC6309" t="s">
        <v>48</v>
      </c>
      <c r="AD6309" t="s">
        <v>49</v>
      </c>
      <c r="AE6309" t="s">
        <v>55</v>
      </c>
      <c r="AF6309">
        <v>0</v>
      </c>
      <c r="AG6309" t="s">
        <v>56</v>
      </c>
      <c r="AH6309" t="str">
        <f>"Trad IRN"</f>
        <v>Trad IRN</v>
      </c>
      <c r="AI6309" t="str">
        <f>"Bldg IRN"</f>
        <v>Bldg IRN</v>
      </c>
      <c r="AJ6309" t="s">
        <v>48</v>
      </c>
      <c r="AK6309" t="s">
        <v>48</v>
      </c>
      <c r="AL6309" t="s">
        <v>53</v>
      </c>
      <c r="AM6309">
        <v>1140.92</v>
      </c>
      <c r="AN6309">
        <v>1140.92</v>
      </c>
      <c r="AO6309">
        <v>15</v>
      </c>
    </row>
    <row r="6310" spans="1:41" x14ac:dyDescent="0.3">
      <c r="A6310" t="str">
        <f>"Trad IRN"</f>
        <v>Trad IRN</v>
      </c>
      <c r="B6310" t="str">
        <f>"Bldg IRN"</f>
        <v>Bldg IRN</v>
      </c>
      <c r="C6310" t="s">
        <v>41</v>
      </c>
      <c r="D6310" t="s">
        <v>3</v>
      </c>
      <c r="E6310" t="s">
        <v>80</v>
      </c>
      <c r="F6310" t="s">
        <v>81</v>
      </c>
      <c r="G6310" t="s">
        <v>82</v>
      </c>
      <c r="H6310" t="s">
        <v>83</v>
      </c>
      <c r="I6310" t="str">
        <f>"Trad IRN"</f>
        <v>Trad IRN</v>
      </c>
      <c r="J6310" t="s">
        <v>43</v>
      </c>
      <c r="K6310" t="s">
        <v>44</v>
      </c>
      <c r="L6310" t="s">
        <v>45</v>
      </c>
      <c r="M6310" t="s">
        <v>46</v>
      </c>
      <c r="N6310" t="str">
        <f>"12/16/2022"</f>
        <v>12/16/2022</v>
      </c>
      <c r="O6310" t="str">
        <f>"01/08/2023"</f>
        <v>01/08/2023</v>
      </c>
      <c r="P6310">
        <v>4.0370999999999997E-2</v>
      </c>
      <c r="Q6310">
        <v>4.0370999999999997E-2</v>
      </c>
      <c r="S6310">
        <v>0</v>
      </c>
      <c r="T6310">
        <v>4.0370999999999997E-2</v>
      </c>
      <c r="U6310">
        <v>0</v>
      </c>
      <c r="V6310" t="str">
        <f>"Trad IRN"</f>
        <v>Trad IRN</v>
      </c>
      <c r="W6310">
        <v>100</v>
      </c>
      <c r="X6310" t="s">
        <v>47</v>
      </c>
      <c r="Z6310" t="s">
        <v>47</v>
      </c>
      <c r="AB6310" t="str">
        <f>"06"</f>
        <v>06</v>
      </c>
      <c r="AC6310" t="s">
        <v>48</v>
      </c>
      <c r="AD6310" t="s">
        <v>49</v>
      </c>
      <c r="AE6310" t="s">
        <v>55</v>
      </c>
      <c r="AF6310">
        <v>0</v>
      </c>
      <c r="AG6310" t="s">
        <v>56</v>
      </c>
      <c r="AH6310" t="str">
        <f>"Trad IRN"</f>
        <v>Trad IRN</v>
      </c>
      <c r="AI6310" t="str">
        <f>"Bldg IRN"</f>
        <v>Bldg IRN</v>
      </c>
      <c r="AJ6310" t="s">
        <v>48</v>
      </c>
      <c r="AK6310" t="s">
        <v>48</v>
      </c>
      <c r="AL6310" t="s">
        <v>53</v>
      </c>
      <c r="AM6310">
        <v>46.06</v>
      </c>
      <c r="AN6310">
        <v>1140.92</v>
      </c>
      <c r="AO6310">
        <v>15</v>
      </c>
    </row>
    <row r="6311" spans="1:41" x14ac:dyDescent="0.3">
      <c r="A6311" t="str">
        <f>"Trad IRN"</f>
        <v>Trad IRN</v>
      </c>
      <c r="B6311" t="str">
        <f>"Bldg IRN"</f>
        <v>Bldg IRN</v>
      </c>
      <c r="C6311" t="s">
        <v>41</v>
      </c>
      <c r="D6311" t="s">
        <v>3</v>
      </c>
      <c r="E6311" t="s">
        <v>80</v>
      </c>
      <c r="F6311" t="s">
        <v>81</v>
      </c>
      <c r="G6311" t="s">
        <v>82</v>
      </c>
      <c r="H6311" t="s">
        <v>83</v>
      </c>
      <c r="I6311" t="str">
        <f>"Trad IRN"</f>
        <v>Trad IRN</v>
      </c>
      <c r="J6311" t="s">
        <v>43</v>
      </c>
      <c r="K6311" t="s">
        <v>44</v>
      </c>
      <c r="L6311" t="s">
        <v>45</v>
      </c>
      <c r="M6311" t="s">
        <v>46</v>
      </c>
      <c r="N6311" t="str">
        <f>"08/18/2022"</f>
        <v>08/18/2022</v>
      </c>
      <c r="O6311" t="str">
        <f>"12/15/2022"</f>
        <v>12/15/2022</v>
      </c>
      <c r="P6311">
        <v>0.44634200000000002</v>
      </c>
      <c r="Q6311">
        <v>0.44634200000000002</v>
      </c>
      <c r="S6311">
        <v>0</v>
      </c>
      <c r="T6311">
        <v>0.44634200000000002</v>
      </c>
      <c r="U6311">
        <v>0</v>
      </c>
      <c r="V6311" t="str">
        <f>"Trad IRN"</f>
        <v>Trad IRN</v>
      </c>
      <c r="W6311">
        <v>100</v>
      </c>
      <c r="X6311" t="s">
        <v>47</v>
      </c>
      <c r="Z6311" t="s">
        <v>47</v>
      </c>
      <c r="AB6311" t="str">
        <f>"06"</f>
        <v>06</v>
      </c>
      <c r="AC6311" t="s">
        <v>48</v>
      </c>
      <c r="AD6311" t="s">
        <v>49</v>
      </c>
      <c r="AE6311" t="s">
        <v>50</v>
      </c>
      <c r="AF6311">
        <v>0</v>
      </c>
      <c r="AG6311" t="s">
        <v>56</v>
      </c>
      <c r="AH6311" t="str">
        <f>"Trad IRN"</f>
        <v>Trad IRN</v>
      </c>
      <c r="AI6311" t="str">
        <f>"Bldg IRN"</f>
        <v>Bldg IRN</v>
      </c>
      <c r="AJ6311" t="s">
        <v>48</v>
      </c>
      <c r="AK6311" t="s">
        <v>48</v>
      </c>
      <c r="AL6311" t="s">
        <v>53</v>
      </c>
      <c r="AM6311">
        <v>509.24</v>
      </c>
      <c r="AN6311">
        <v>1140.92</v>
      </c>
      <c r="AO6311">
        <v>15</v>
      </c>
    </row>
    <row r="6312" spans="1:41" x14ac:dyDescent="0.3">
      <c r="A6312" t="str">
        <f>"Trad IRN"</f>
        <v>Trad IRN</v>
      </c>
      <c r="B6312" t="str">
        <f>"Bldg IRN"</f>
        <v>Bldg IRN</v>
      </c>
      <c r="C6312" t="s">
        <v>41</v>
      </c>
      <c r="D6312" t="s">
        <v>3</v>
      </c>
      <c r="E6312" t="s">
        <v>80</v>
      </c>
      <c r="F6312" t="s">
        <v>81</v>
      </c>
      <c r="G6312" t="s">
        <v>82</v>
      </c>
      <c r="H6312" t="s">
        <v>83</v>
      </c>
      <c r="I6312" t="str">
        <f>"Trad IRN"</f>
        <v>Trad IRN</v>
      </c>
      <c r="J6312" t="s">
        <v>43</v>
      </c>
      <c r="K6312" t="s">
        <v>44</v>
      </c>
      <c r="L6312" t="s">
        <v>45</v>
      </c>
      <c r="M6312" t="s">
        <v>46</v>
      </c>
      <c r="N6312" t="str">
        <f>"08/18/2022"</f>
        <v>08/18/2022</v>
      </c>
      <c r="O6312" t="str">
        <f>"12/31/2500"</f>
        <v>12/31/2500</v>
      </c>
      <c r="P6312">
        <v>1</v>
      </c>
      <c r="Q6312">
        <v>1</v>
      </c>
      <c r="S6312">
        <v>1</v>
      </c>
      <c r="T6312">
        <v>1</v>
      </c>
      <c r="U6312">
        <v>0</v>
      </c>
      <c r="V6312" t="str">
        <f>"Trad IRN"</f>
        <v>Trad IRN</v>
      </c>
      <c r="W6312">
        <v>100</v>
      </c>
      <c r="X6312" t="s">
        <v>47</v>
      </c>
      <c r="Z6312" t="s">
        <v>47</v>
      </c>
      <c r="AB6312" t="str">
        <f>"07"</f>
        <v>07</v>
      </c>
      <c r="AC6312" t="s">
        <v>48</v>
      </c>
      <c r="AD6312" t="s">
        <v>49</v>
      </c>
      <c r="AE6312" t="s">
        <v>50</v>
      </c>
      <c r="AF6312">
        <v>0</v>
      </c>
      <c r="AG6312" t="s">
        <v>56</v>
      </c>
      <c r="AH6312" t="str">
        <f>"Trad IRN"</f>
        <v>Trad IRN</v>
      </c>
      <c r="AI6312" t="str">
        <f>"Bldg IRN"</f>
        <v>Bldg IRN</v>
      </c>
      <c r="AJ6312" t="s">
        <v>48</v>
      </c>
      <c r="AK6312" t="s">
        <v>48</v>
      </c>
      <c r="AL6312" t="s">
        <v>53</v>
      </c>
      <c r="AM6312">
        <v>1140.92</v>
      </c>
      <c r="AN6312">
        <v>1140.92</v>
      </c>
      <c r="AO6312">
        <v>15</v>
      </c>
    </row>
    <row r="6313" spans="1:41" x14ac:dyDescent="0.3">
      <c r="A6313" t="str">
        <f>"Trad IRN"</f>
        <v>Trad IRN</v>
      </c>
      <c r="B6313" t="str">
        <f>"Bldg IRN"</f>
        <v>Bldg IRN</v>
      </c>
      <c r="C6313" t="s">
        <v>41</v>
      </c>
      <c r="D6313" t="s">
        <v>3</v>
      </c>
      <c r="E6313" t="s">
        <v>80</v>
      </c>
      <c r="F6313" t="s">
        <v>81</v>
      </c>
      <c r="G6313" t="s">
        <v>82</v>
      </c>
      <c r="H6313" t="s">
        <v>83</v>
      </c>
      <c r="I6313" t="str">
        <f>"Trad IRN"</f>
        <v>Trad IRN</v>
      </c>
      <c r="J6313" t="s">
        <v>43</v>
      </c>
      <c r="K6313" t="s">
        <v>44</v>
      </c>
      <c r="L6313" t="s">
        <v>45</v>
      </c>
      <c r="M6313" t="s">
        <v>46</v>
      </c>
      <c r="N6313" t="str">
        <f>"08/18/2022"</f>
        <v>08/18/2022</v>
      </c>
      <c r="O6313" t="str">
        <f>"12/31/2500"</f>
        <v>12/31/2500</v>
      </c>
      <c r="P6313">
        <v>1</v>
      </c>
      <c r="Q6313">
        <v>1</v>
      </c>
      <c r="S6313">
        <v>0</v>
      </c>
      <c r="T6313">
        <v>1</v>
      </c>
      <c r="U6313">
        <v>0</v>
      </c>
      <c r="V6313" t="str">
        <f>"Trad IRN"</f>
        <v>Trad IRN</v>
      </c>
      <c r="W6313">
        <v>100</v>
      </c>
      <c r="X6313" t="s">
        <v>47</v>
      </c>
      <c r="Z6313" t="s">
        <v>47</v>
      </c>
      <c r="AB6313" t="str">
        <f>"06"</f>
        <v>06</v>
      </c>
      <c r="AC6313" t="s">
        <v>48</v>
      </c>
      <c r="AD6313" t="s">
        <v>49</v>
      </c>
      <c r="AE6313" t="s">
        <v>50</v>
      </c>
      <c r="AF6313">
        <v>0</v>
      </c>
      <c r="AG6313" t="s">
        <v>56</v>
      </c>
      <c r="AH6313" t="str">
        <f>"Trad IRN"</f>
        <v>Trad IRN</v>
      </c>
      <c r="AI6313" t="str">
        <f>"Bldg IRN"</f>
        <v>Bldg IRN</v>
      </c>
      <c r="AJ6313" t="s">
        <v>48</v>
      </c>
      <c r="AK6313" t="s">
        <v>48</v>
      </c>
      <c r="AL6313" t="s">
        <v>53</v>
      </c>
      <c r="AM6313">
        <v>1140.92</v>
      </c>
      <c r="AN6313">
        <v>1140.92</v>
      </c>
      <c r="AO6313">
        <v>15</v>
      </c>
    </row>
    <row r="6314" spans="1:41" x14ac:dyDescent="0.3">
      <c r="A6314" t="str">
        <f>"Trad IRN"</f>
        <v>Trad IRN</v>
      </c>
      <c r="B6314" t="str">
        <f>"Bldg IRN"</f>
        <v>Bldg IRN</v>
      </c>
      <c r="C6314" t="s">
        <v>41</v>
      </c>
      <c r="D6314" t="s">
        <v>3</v>
      </c>
      <c r="E6314" t="s">
        <v>80</v>
      </c>
      <c r="F6314" t="s">
        <v>81</v>
      </c>
      <c r="G6314" t="s">
        <v>82</v>
      </c>
      <c r="H6314" t="s">
        <v>83</v>
      </c>
      <c r="I6314" t="str">
        <f>"Trad IRN"</f>
        <v>Trad IRN</v>
      </c>
      <c r="J6314" t="s">
        <v>43</v>
      </c>
      <c r="K6314" t="s">
        <v>44</v>
      </c>
      <c r="L6314" t="s">
        <v>45</v>
      </c>
      <c r="M6314" t="s">
        <v>46</v>
      </c>
      <c r="N6314" t="str">
        <f>"08/18/2022"</f>
        <v>08/18/2022</v>
      </c>
      <c r="O6314" t="str">
        <f>"10/16/2022"</f>
        <v>10/16/2022</v>
      </c>
      <c r="P6314">
        <v>0.213389</v>
      </c>
      <c r="Q6314">
        <v>0.213389</v>
      </c>
      <c r="R6314">
        <v>0.213389</v>
      </c>
      <c r="S6314">
        <v>0</v>
      </c>
      <c r="T6314">
        <v>0.213389</v>
      </c>
      <c r="U6314">
        <v>0</v>
      </c>
      <c r="V6314" t="str">
        <f>"Trad IRN"</f>
        <v>Trad IRN</v>
      </c>
      <c r="W6314">
        <v>100</v>
      </c>
      <c r="X6314" t="s">
        <v>47</v>
      </c>
      <c r="Z6314" t="s">
        <v>47</v>
      </c>
      <c r="AB6314" t="str">
        <f>"08"</f>
        <v>08</v>
      </c>
      <c r="AC6314" t="str">
        <f>"15"</f>
        <v>15</v>
      </c>
      <c r="AD6314" t="str">
        <f>"2"</f>
        <v>2</v>
      </c>
      <c r="AE6314" t="s">
        <v>50</v>
      </c>
      <c r="AF6314">
        <v>0</v>
      </c>
      <c r="AG6314" t="s">
        <v>56</v>
      </c>
      <c r="AH6314" t="str">
        <f>"Trad IRN"</f>
        <v>Trad IRN</v>
      </c>
      <c r="AI6314" t="str">
        <f>"Bldg IRN"</f>
        <v>Bldg IRN</v>
      </c>
      <c r="AJ6314" t="s">
        <v>48</v>
      </c>
      <c r="AK6314" t="s">
        <v>48</v>
      </c>
      <c r="AL6314" t="s">
        <v>53</v>
      </c>
      <c r="AM6314">
        <v>243.46</v>
      </c>
      <c r="AN6314">
        <v>1140.92</v>
      </c>
      <c r="AO6314">
        <v>15</v>
      </c>
    </row>
    <row r="6315" spans="1:41" x14ac:dyDescent="0.3">
      <c r="A6315" t="str">
        <f>"Trad IRN"</f>
        <v>Trad IRN</v>
      </c>
      <c r="B6315" t="str">
        <f>"Bldg IRN"</f>
        <v>Bldg IRN</v>
      </c>
      <c r="C6315" t="s">
        <v>41</v>
      </c>
      <c r="D6315" t="s">
        <v>3</v>
      </c>
      <c r="E6315" t="s">
        <v>80</v>
      </c>
      <c r="F6315" t="s">
        <v>81</v>
      </c>
      <c r="G6315" t="s">
        <v>82</v>
      </c>
      <c r="H6315" t="s">
        <v>83</v>
      </c>
      <c r="I6315" t="str">
        <f>"Trad IRN"</f>
        <v>Trad IRN</v>
      </c>
      <c r="J6315" t="s">
        <v>43</v>
      </c>
      <c r="K6315" t="s">
        <v>44</v>
      </c>
      <c r="L6315" t="s">
        <v>45</v>
      </c>
      <c r="M6315" t="s">
        <v>46</v>
      </c>
      <c r="N6315" t="str">
        <f>"10/17/2022"</f>
        <v>10/17/2022</v>
      </c>
      <c r="O6315" t="str">
        <f>"01/03/2023"</f>
        <v>01/03/2023</v>
      </c>
      <c r="P6315">
        <v>0.21761800000000001</v>
      </c>
      <c r="Q6315">
        <v>0.21761800000000001</v>
      </c>
      <c r="R6315">
        <v>0.21761800000000001</v>
      </c>
      <c r="S6315">
        <v>0</v>
      </c>
      <c r="T6315">
        <v>0.21761800000000001</v>
      </c>
      <c r="U6315">
        <v>0</v>
      </c>
      <c r="V6315" t="str">
        <f>"Trad IRN"</f>
        <v>Trad IRN</v>
      </c>
      <c r="W6315">
        <v>85</v>
      </c>
      <c r="X6315" t="s">
        <v>47</v>
      </c>
      <c r="Z6315" t="s">
        <v>47</v>
      </c>
      <c r="AB6315" t="str">
        <f>"08"</f>
        <v>08</v>
      </c>
      <c r="AC6315" t="str">
        <f>"15"</f>
        <v>15</v>
      </c>
      <c r="AD6315" t="str">
        <f>"2"</f>
        <v>2</v>
      </c>
      <c r="AE6315" t="s">
        <v>50</v>
      </c>
      <c r="AF6315">
        <v>0</v>
      </c>
      <c r="AG6315" t="s">
        <v>56</v>
      </c>
      <c r="AH6315" t="str">
        <f>"Trad IRN"</f>
        <v>Trad IRN</v>
      </c>
      <c r="AI6315" t="str">
        <f>"Bldg IRN"</f>
        <v>Bldg IRN</v>
      </c>
      <c r="AJ6315" t="s">
        <v>48</v>
      </c>
      <c r="AK6315" t="s">
        <v>48</v>
      </c>
      <c r="AL6315" t="s">
        <v>53</v>
      </c>
      <c r="AM6315">
        <v>248.28</v>
      </c>
      <c r="AN6315">
        <v>1140.92</v>
      </c>
      <c r="AO6315">
        <v>15</v>
      </c>
    </row>
    <row r="6316" spans="1:41" x14ac:dyDescent="0.3">
      <c r="A6316" t="str">
        <f>"Trad IRN"</f>
        <v>Trad IRN</v>
      </c>
      <c r="B6316" t="str">
        <f>"Bldg IRN"</f>
        <v>Bldg IRN</v>
      </c>
      <c r="C6316" t="s">
        <v>41</v>
      </c>
      <c r="D6316" t="s">
        <v>3</v>
      </c>
      <c r="E6316" t="s">
        <v>80</v>
      </c>
      <c r="F6316" t="s">
        <v>81</v>
      </c>
      <c r="G6316" t="s">
        <v>82</v>
      </c>
      <c r="H6316" t="s">
        <v>83</v>
      </c>
      <c r="I6316" t="str">
        <f>"Trad IRN"</f>
        <v>Trad IRN</v>
      </c>
      <c r="J6316" t="s">
        <v>43</v>
      </c>
      <c r="K6316" t="s">
        <v>44</v>
      </c>
      <c r="L6316" t="s">
        <v>45</v>
      </c>
      <c r="M6316" t="s">
        <v>46</v>
      </c>
      <c r="N6316" t="str">
        <f>"01/04/2023"</f>
        <v>01/04/2023</v>
      </c>
      <c r="O6316" t="str">
        <f>"12/31/2500"</f>
        <v>12/31/2500</v>
      </c>
      <c r="P6316">
        <v>0.53058899999999998</v>
      </c>
      <c r="Q6316">
        <v>0.53058899999999998</v>
      </c>
      <c r="R6316">
        <v>0.53058899999999998</v>
      </c>
      <c r="S6316">
        <v>0</v>
      </c>
      <c r="T6316">
        <v>0.53058899999999998</v>
      </c>
      <c r="U6316">
        <v>0</v>
      </c>
      <c r="V6316" t="str">
        <f>"Trad IRN"</f>
        <v>Trad IRN</v>
      </c>
      <c r="W6316">
        <v>100</v>
      </c>
      <c r="X6316" t="s">
        <v>47</v>
      </c>
      <c r="Z6316" t="s">
        <v>47</v>
      </c>
      <c r="AB6316" t="str">
        <f>"08"</f>
        <v>08</v>
      </c>
      <c r="AC6316" t="str">
        <f>"15"</f>
        <v>15</v>
      </c>
      <c r="AD6316" t="str">
        <f>"2"</f>
        <v>2</v>
      </c>
      <c r="AE6316" t="s">
        <v>50</v>
      </c>
      <c r="AF6316">
        <v>0</v>
      </c>
      <c r="AG6316" t="s">
        <v>56</v>
      </c>
      <c r="AH6316" t="str">
        <f>"Trad IRN"</f>
        <v>Trad IRN</v>
      </c>
      <c r="AI6316" t="str">
        <f>"Bldg IRN"</f>
        <v>Bldg IRN</v>
      </c>
      <c r="AJ6316" t="s">
        <v>48</v>
      </c>
      <c r="AK6316" t="s">
        <v>48</v>
      </c>
      <c r="AL6316" t="s">
        <v>53</v>
      </c>
      <c r="AM6316">
        <v>605.36</v>
      </c>
      <c r="AN6316">
        <v>1140.92</v>
      </c>
      <c r="AO6316">
        <v>15</v>
      </c>
    </row>
    <row r="6317" spans="1:41" x14ac:dyDescent="0.3">
      <c r="A6317" t="str">
        <f>"Trad IRN"</f>
        <v>Trad IRN</v>
      </c>
      <c r="B6317" t="str">
        <f>"Bldg IRN"</f>
        <v>Bldg IRN</v>
      </c>
      <c r="C6317" t="s">
        <v>41</v>
      </c>
      <c r="D6317" t="s">
        <v>3</v>
      </c>
      <c r="E6317" t="s">
        <v>80</v>
      </c>
      <c r="F6317" t="s">
        <v>81</v>
      </c>
      <c r="G6317" t="s">
        <v>82</v>
      </c>
      <c r="H6317" t="s">
        <v>83</v>
      </c>
      <c r="I6317" t="s">
        <v>8</v>
      </c>
      <c r="J6317" t="s">
        <v>43</v>
      </c>
      <c r="K6317" t="s">
        <v>44</v>
      </c>
      <c r="L6317" t="s">
        <v>45</v>
      </c>
      <c r="M6317" t="s">
        <v>46</v>
      </c>
      <c r="N6317" t="str">
        <f>"10/17/2022"</f>
        <v>10/17/2022</v>
      </c>
      <c r="O6317" t="str">
        <f>"12/20/2022"</f>
        <v>12/20/2022</v>
      </c>
      <c r="P6317">
        <v>3.7543E-2</v>
      </c>
      <c r="Q6317">
        <v>3.7543E-2</v>
      </c>
      <c r="R6317">
        <v>3.7543E-2</v>
      </c>
      <c r="S6317">
        <v>0</v>
      </c>
      <c r="T6317">
        <v>2.2637999999999998E-2</v>
      </c>
      <c r="U6317">
        <v>1.4905E-2</v>
      </c>
      <c r="V6317" t="str">
        <f>"Trad IRN"</f>
        <v>Trad IRN</v>
      </c>
      <c r="W6317">
        <v>15</v>
      </c>
      <c r="X6317" t="s">
        <v>47</v>
      </c>
      <c r="Z6317" t="s">
        <v>47</v>
      </c>
      <c r="AB6317" t="str">
        <f>"08"</f>
        <v>08</v>
      </c>
      <c r="AC6317" t="str">
        <f>"15"</f>
        <v>15</v>
      </c>
      <c r="AD6317" t="str">
        <f>"2"</f>
        <v>2</v>
      </c>
      <c r="AE6317" t="s">
        <v>50</v>
      </c>
      <c r="AF6317">
        <v>0</v>
      </c>
      <c r="AG6317" t="s">
        <v>51</v>
      </c>
      <c r="AH6317" t="str">
        <f>"Trad IRN"</f>
        <v>Trad IRN</v>
      </c>
      <c r="AI6317" t="str">
        <f>"Bldg IRN"</f>
        <v>Bldg IRN</v>
      </c>
      <c r="AJ6317" t="s">
        <v>48</v>
      </c>
      <c r="AK6317" t="s">
        <v>48</v>
      </c>
      <c r="AL6317" t="s">
        <v>53</v>
      </c>
      <c r="AM6317">
        <v>42.51</v>
      </c>
      <c r="AN6317">
        <v>1132.3</v>
      </c>
      <c r="AO6317">
        <v>15</v>
      </c>
    </row>
    <row r="6318" spans="1:41" x14ac:dyDescent="0.3">
      <c r="A6318" t="str">
        <f>"Trad IRN"</f>
        <v>Trad IRN</v>
      </c>
      <c r="B6318" t="str">
        <f>"Bldg IRN"</f>
        <v>Bldg IRN</v>
      </c>
      <c r="C6318" t="s">
        <v>41</v>
      </c>
      <c r="D6318" t="s">
        <v>3</v>
      </c>
      <c r="E6318" t="s">
        <v>80</v>
      </c>
      <c r="F6318" t="s">
        <v>81</v>
      </c>
      <c r="G6318" t="s">
        <v>82</v>
      </c>
      <c r="H6318" t="s">
        <v>83</v>
      </c>
      <c r="I6318" t="str">
        <f>"Trad IRN"</f>
        <v>Trad IRN</v>
      </c>
      <c r="J6318" t="s">
        <v>43</v>
      </c>
      <c r="K6318" t="s">
        <v>44</v>
      </c>
      <c r="L6318" t="s">
        <v>45</v>
      </c>
      <c r="M6318" t="s">
        <v>46</v>
      </c>
      <c r="N6318" t="str">
        <f>"08/18/2022"</f>
        <v>08/18/2022</v>
      </c>
      <c r="O6318" t="str">
        <f>"12/31/2500"</f>
        <v>12/31/2500</v>
      </c>
      <c r="P6318">
        <v>1</v>
      </c>
      <c r="Q6318">
        <v>1</v>
      </c>
      <c r="R6318">
        <v>1</v>
      </c>
      <c r="S6318">
        <v>0</v>
      </c>
      <c r="T6318">
        <v>1</v>
      </c>
      <c r="U6318">
        <v>0</v>
      </c>
      <c r="V6318" t="str">
        <f>"Trad IRN"</f>
        <v>Trad IRN</v>
      </c>
      <c r="W6318">
        <v>100</v>
      </c>
      <c r="X6318" t="s">
        <v>47</v>
      </c>
      <c r="Z6318" t="s">
        <v>47</v>
      </c>
      <c r="AB6318" t="str">
        <f>"06"</f>
        <v>06</v>
      </c>
      <c r="AC6318" t="str">
        <f>"15"</f>
        <v>15</v>
      </c>
      <c r="AD6318" t="str">
        <f>"2"</f>
        <v>2</v>
      </c>
      <c r="AE6318" t="s">
        <v>50</v>
      </c>
      <c r="AF6318">
        <v>0</v>
      </c>
      <c r="AG6318" t="s">
        <v>56</v>
      </c>
      <c r="AH6318" t="str">
        <f>"Trad IRN"</f>
        <v>Trad IRN</v>
      </c>
      <c r="AI6318" t="str">
        <f>"Bldg IRN"</f>
        <v>Bldg IRN</v>
      </c>
      <c r="AJ6318" t="s">
        <v>48</v>
      </c>
      <c r="AK6318" t="s">
        <v>48</v>
      </c>
      <c r="AL6318" t="s">
        <v>53</v>
      </c>
      <c r="AM6318">
        <v>1140.92</v>
      </c>
      <c r="AN6318">
        <v>1140.92</v>
      </c>
      <c r="AO6318">
        <v>15</v>
      </c>
    </row>
    <row r="6319" spans="1:41" x14ac:dyDescent="0.3">
      <c r="A6319" t="str">
        <f>"Trad IRN"</f>
        <v>Trad IRN</v>
      </c>
      <c r="B6319" t="str">
        <f>"Bldg IRN"</f>
        <v>Bldg IRN</v>
      </c>
      <c r="C6319" t="s">
        <v>41</v>
      </c>
      <c r="D6319" t="s">
        <v>3</v>
      </c>
      <c r="E6319" t="s">
        <v>80</v>
      </c>
      <c r="F6319" t="s">
        <v>81</v>
      </c>
      <c r="G6319" t="s">
        <v>82</v>
      </c>
      <c r="H6319" t="s">
        <v>83</v>
      </c>
      <c r="I6319" t="str">
        <f>"Trad IRN"</f>
        <v>Trad IRN</v>
      </c>
      <c r="J6319" t="s">
        <v>43</v>
      </c>
      <c r="K6319" t="s">
        <v>44</v>
      </c>
      <c r="L6319" t="s">
        <v>45</v>
      </c>
      <c r="M6319" t="s">
        <v>46</v>
      </c>
      <c r="N6319" t="str">
        <f>"09/27/2022"</f>
        <v>09/27/2022</v>
      </c>
      <c r="O6319" t="str">
        <f>"11/20/2022"</f>
        <v>11/20/2022</v>
      </c>
      <c r="P6319">
        <v>0.21565100000000001</v>
      </c>
      <c r="Q6319">
        <v>0.21565100000000001</v>
      </c>
      <c r="S6319">
        <v>0</v>
      </c>
      <c r="T6319">
        <v>0.21565100000000001</v>
      </c>
      <c r="U6319">
        <v>0</v>
      </c>
      <c r="V6319" t="str">
        <f>"Trad IRN"</f>
        <v>Trad IRN</v>
      </c>
      <c r="W6319">
        <v>100</v>
      </c>
      <c r="X6319" t="s">
        <v>47</v>
      </c>
      <c r="Z6319" t="s">
        <v>47</v>
      </c>
      <c r="AB6319" t="str">
        <f>"08"</f>
        <v>08</v>
      </c>
      <c r="AC6319" t="s">
        <v>48</v>
      </c>
      <c r="AD6319" t="s">
        <v>49</v>
      </c>
      <c r="AE6319" t="s">
        <v>50</v>
      </c>
      <c r="AF6319">
        <v>0</v>
      </c>
      <c r="AG6319" t="s">
        <v>56</v>
      </c>
      <c r="AH6319" t="str">
        <f>"Trad IRN"</f>
        <v>Trad IRN</v>
      </c>
      <c r="AI6319" t="str">
        <f>"Bldg IRN"</f>
        <v>Bldg IRN</v>
      </c>
      <c r="AJ6319" t="s">
        <v>48</v>
      </c>
      <c r="AK6319" t="s">
        <v>48</v>
      </c>
      <c r="AL6319" t="s">
        <v>53</v>
      </c>
      <c r="AM6319">
        <v>246.04</v>
      </c>
      <c r="AN6319">
        <v>1140.92</v>
      </c>
      <c r="AO6319">
        <v>15</v>
      </c>
    </row>
    <row r="6320" spans="1:41" x14ac:dyDescent="0.3">
      <c r="A6320" t="str">
        <f>"Trad IRN"</f>
        <v>Trad IRN</v>
      </c>
      <c r="B6320" t="str">
        <f>"Bldg IRN"</f>
        <v>Bldg IRN</v>
      </c>
      <c r="C6320" t="s">
        <v>41</v>
      </c>
      <c r="D6320" t="s">
        <v>3</v>
      </c>
      <c r="E6320" t="s">
        <v>80</v>
      </c>
      <c r="F6320" t="s">
        <v>81</v>
      </c>
      <c r="G6320" t="s">
        <v>82</v>
      </c>
      <c r="H6320" t="s">
        <v>83</v>
      </c>
      <c r="I6320" t="str">
        <f>"Trad IRN"</f>
        <v>Trad IRN</v>
      </c>
      <c r="J6320" t="s">
        <v>43</v>
      </c>
      <c r="K6320" t="s">
        <v>44</v>
      </c>
      <c r="L6320" t="s">
        <v>45</v>
      </c>
      <c r="M6320" t="s">
        <v>46</v>
      </c>
      <c r="N6320" t="str">
        <f t="shared" ref="N6320:N6328" si="638">"08/18/2022"</f>
        <v>08/18/2022</v>
      </c>
      <c r="O6320" t="str">
        <f t="shared" ref="O6320:O6329" si="639">"12/31/2500"</f>
        <v>12/31/2500</v>
      </c>
      <c r="P6320">
        <v>1</v>
      </c>
      <c r="Q6320">
        <v>1</v>
      </c>
      <c r="S6320">
        <v>0</v>
      </c>
      <c r="T6320">
        <v>1</v>
      </c>
      <c r="U6320">
        <v>0</v>
      </c>
      <c r="V6320" t="str">
        <f>"Trad IRN"</f>
        <v>Trad IRN</v>
      </c>
      <c r="W6320">
        <v>100</v>
      </c>
      <c r="X6320" t="s">
        <v>47</v>
      </c>
      <c r="Z6320" t="s">
        <v>47</v>
      </c>
      <c r="AB6320" t="str">
        <f>"06"</f>
        <v>06</v>
      </c>
      <c r="AC6320" t="s">
        <v>48</v>
      </c>
      <c r="AD6320" t="s">
        <v>49</v>
      </c>
      <c r="AE6320" t="s">
        <v>50</v>
      </c>
      <c r="AF6320">
        <v>0</v>
      </c>
      <c r="AG6320" t="s">
        <v>56</v>
      </c>
      <c r="AH6320" t="str">
        <f>"Trad IRN"</f>
        <v>Trad IRN</v>
      </c>
      <c r="AI6320" t="str">
        <f>"Bldg IRN"</f>
        <v>Bldg IRN</v>
      </c>
      <c r="AJ6320" t="s">
        <v>48</v>
      </c>
      <c r="AK6320" t="s">
        <v>48</v>
      </c>
      <c r="AL6320" t="s">
        <v>53</v>
      </c>
      <c r="AM6320">
        <v>1140.92</v>
      </c>
      <c r="AN6320">
        <v>1140.92</v>
      </c>
      <c r="AO6320">
        <v>15</v>
      </c>
    </row>
    <row r="6321" spans="1:41" x14ac:dyDescent="0.3">
      <c r="A6321" t="str">
        <f>"Trad IRN"</f>
        <v>Trad IRN</v>
      </c>
      <c r="B6321" t="str">
        <f>"Bldg IRN"</f>
        <v>Bldg IRN</v>
      </c>
      <c r="C6321" t="s">
        <v>41</v>
      </c>
      <c r="D6321" t="s">
        <v>3</v>
      </c>
      <c r="E6321" t="s">
        <v>80</v>
      </c>
      <c r="F6321" t="s">
        <v>81</v>
      </c>
      <c r="G6321" t="s">
        <v>82</v>
      </c>
      <c r="H6321" t="s">
        <v>83</v>
      </c>
      <c r="I6321" t="str">
        <f>"Trad IRN"</f>
        <v>Trad IRN</v>
      </c>
      <c r="J6321" t="s">
        <v>43</v>
      </c>
      <c r="K6321" t="s">
        <v>44</v>
      </c>
      <c r="L6321" t="s">
        <v>45</v>
      </c>
      <c r="M6321" t="s">
        <v>46</v>
      </c>
      <c r="N6321" t="str">
        <f t="shared" si="638"/>
        <v>08/18/2022</v>
      </c>
      <c r="O6321" t="str">
        <f t="shared" si="639"/>
        <v>12/31/2500</v>
      </c>
      <c r="P6321">
        <v>1</v>
      </c>
      <c r="Q6321">
        <v>1</v>
      </c>
      <c r="S6321">
        <v>0</v>
      </c>
      <c r="T6321">
        <v>1</v>
      </c>
      <c r="U6321">
        <v>0</v>
      </c>
      <c r="V6321" t="str">
        <f>"Trad IRN"</f>
        <v>Trad IRN</v>
      </c>
      <c r="W6321">
        <v>100</v>
      </c>
      <c r="X6321" t="s">
        <v>47</v>
      </c>
      <c r="Z6321" t="s">
        <v>47</v>
      </c>
      <c r="AB6321" t="str">
        <f>"08"</f>
        <v>08</v>
      </c>
      <c r="AC6321" t="s">
        <v>48</v>
      </c>
      <c r="AD6321" t="s">
        <v>49</v>
      </c>
      <c r="AE6321" t="s">
        <v>50</v>
      </c>
      <c r="AF6321">
        <v>0</v>
      </c>
      <c r="AG6321" t="s">
        <v>56</v>
      </c>
      <c r="AH6321" t="str">
        <f>"Trad IRN"</f>
        <v>Trad IRN</v>
      </c>
      <c r="AI6321" t="str">
        <f>"Bldg IRN"</f>
        <v>Bldg IRN</v>
      </c>
      <c r="AJ6321" t="s">
        <v>48</v>
      </c>
      <c r="AK6321" t="s">
        <v>48</v>
      </c>
      <c r="AL6321" t="s">
        <v>53</v>
      </c>
      <c r="AM6321">
        <v>1140.92</v>
      </c>
      <c r="AN6321">
        <v>1140.92</v>
      </c>
      <c r="AO6321">
        <v>15</v>
      </c>
    </row>
    <row r="6322" spans="1:41" x14ac:dyDescent="0.3">
      <c r="A6322" t="str">
        <f>"Trad IRN"</f>
        <v>Trad IRN</v>
      </c>
      <c r="B6322" t="str">
        <f>"Bldg IRN"</f>
        <v>Bldg IRN</v>
      </c>
      <c r="C6322" t="s">
        <v>41</v>
      </c>
      <c r="D6322" t="s">
        <v>3</v>
      </c>
      <c r="E6322" t="s">
        <v>80</v>
      </c>
      <c r="F6322" t="s">
        <v>81</v>
      </c>
      <c r="G6322" t="s">
        <v>82</v>
      </c>
      <c r="H6322" t="s">
        <v>83</v>
      </c>
      <c r="I6322" t="str">
        <f>"Trad IRN"</f>
        <v>Trad IRN</v>
      </c>
      <c r="J6322" t="s">
        <v>43</v>
      </c>
      <c r="K6322" t="s">
        <v>44</v>
      </c>
      <c r="L6322" t="s">
        <v>45</v>
      </c>
      <c r="M6322" t="s">
        <v>46</v>
      </c>
      <c r="N6322" t="str">
        <f t="shared" si="638"/>
        <v>08/18/2022</v>
      </c>
      <c r="O6322" t="str">
        <f t="shared" si="639"/>
        <v>12/31/2500</v>
      </c>
      <c r="P6322">
        <v>1</v>
      </c>
      <c r="Q6322">
        <v>1</v>
      </c>
      <c r="S6322">
        <v>1</v>
      </c>
      <c r="T6322">
        <v>1</v>
      </c>
      <c r="U6322">
        <v>0</v>
      </c>
      <c r="V6322" t="str">
        <f>"Trad IRN"</f>
        <v>Trad IRN</v>
      </c>
      <c r="W6322">
        <v>100</v>
      </c>
      <c r="X6322" t="s">
        <v>47</v>
      </c>
      <c r="Z6322" t="s">
        <v>47</v>
      </c>
      <c r="AB6322" t="str">
        <f>"08"</f>
        <v>08</v>
      </c>
      <c r="AC6322" t="s">
        <v>48</v>
      </c>
      <c r="AD6322" t="s">
        <v>49</v>
      </c>
      <c r="AE6322" t="s">
        <v>50</v>
      </c>
      <c r="AF6322">
        <v>0</v>
      </c>
      <c r="AG6322" t="s">
        <v>56</v>
      </c>
      <c r="AH6322" t="str">
        <f>"Trad IRN"</f>
        <v>Trad IRN</v>
      </c>
      <c r="AI6322" t="str">
        <f>"Bldg IRN"</f>
        <v>Bldg IRN</v>
      </c>
      <c r="AJ6322" t="s">
        <v>48</v>
      </c>
      <c r="AK6322" t="s">
        <v>48</v>
      </c>
      <c r="AL6322" t="s">
        <v>53</v>
      </c>
      <c r="AM6322">
        <v>1140.92</v>
      </c>
      <c r="AN6322">
        <v>1140.92</v>
      </c>
      <c r="AO6322">
        <v>15</v>
      </c>
    </row>
    <row r="6323" spans="1:41" x14ac:dyDescent="0.3">
      <c r="A6323" t="str">
        <f>"Trad IRN"</f>
        <v>Trad IRN</v>
      </c>
      <c r="B6323" t="str">
        <f>"Bldg IRN"</f>
        <v>Bldg IRN</v>
      </c>
      <c r="C6323" t="s">
        <v>41</v>
      </c>
      <c r="D6323" t="s">
        <v>3</v>
      </c>
      <c r="E6323" t="s">
        <v>80</v>
      </c>
      <c r="F6323" t="s">
        <v>81</v>
      </c>
      <c r="G6323" t="s">
        <v>82</v>
      </c>
      <c r="H6323" t="s">
        <v>83</v>
      </c>
      <c r="I6323" t="str">
        <f>"Trad IRN"</f>
        <v>Trad IRN</v>
      </c>
      <c r="J6323" t="s">
        <v>43</v>
      </c>
      <c r="K6323" t="s">
        <v>44</v>
      </c>
      <c r="L6323" t="s">
        <v>45</v>
      </c>
      <c r="M6323" t="s">
        <v>46</v>
      </c>
      <c r="N6323" t="str">
        <f t="shared" si="638"/>
        <v>08/18/2022</v>
      </c>
      <c r="O6323" t="str">
        <f t="shared" si="639"/>
        <v>12/31/2500</v>
      </c>
      <c r="P6323">
        <v>1</v>
      </c>
      <c r="Q6323">
        <v>1</v>
      </c>
      <c r="S6323">
        <v>0</v>
      </c>
      <c r="T6323">
        <v>1</v>
      </c>
      <c r="U6323">
        <v>0</v>
      </c>
      <c r="V6323" t="str">
        <f>"Trad IRN"</f>
        <v>Trad IRN</v>
      </c>
      <c r="W6323">
        <v>100</v>
      </c>
      <c r="X6323" t="s">
        <v>47</v>
      </c>
      <c r="Z6323" t="s">
        <v>47</v>
      </c>
      <c r="AB6323" t="str">
        <f>"06"</f>
        <v>06</v>
      </c>
      <c r="AC6323" t="s">
        <v>48</v>
      </c>
      <c r="AD6323" t="s">
        <v>49</v>
      </c>
      <c r="AE6323" t="s">
        <v>50</v>
      </c>
      <c r="AF6323">
        <v>0</v>
      </c>
      <c r="AG6323" t="s">
        <v>56</v>
      </c>
      <c r="AH6323" t="str">
        <f>"Trad IRN"</f>
        <v>Trad IRN</v>
      </c>
      <c r="AI6323" t="str">
        <f>"Bldg IRN"</f>
        <v>Bldg IRN</v>
      </c>
      <c r="AJ6323" t="s">
        <v>48</v>
      </c>
      <c r="AK6323" t="s">
        <v>48</v>
      </c>
      <c r="AL6323" t="s">
        <v>53</v>
      </c>
      <c r="AM6323">
        <v>1140.92</v>
      </c>
      <c r="AN6323">
        <v>1140.92</v>
      </c>
      <c r="AO6323">
        <v>15</v>
      </c>
    </row>
    <row r="6324" spans="1:41" x14ac:dyDescent="0.3">
      <c r="A6324" t="str">
        <f>"Trad IRN"</f>
        <v>Trad IRN</v>
      </c>
      <c r="B6324" t="str">
        <f>"Bldg IRN"</f>
        <v>Bldg IRN</v>
      </c>
      <c r="C6324" t="s">
        <v>41</v>
      </c>
      <c r="D6324" t="s">
        <v>3</v>
      </c>
      <c r="E6324" t="s">
        <v>80</v>
      </c>
      <c r="F6324" t="s">
        <v>81</v>
      </c>
      <c r="G6324" t="s">
        <v>82</v>
      </c>
      <c r="H6324" t="s">
        <v>83</v>
      </c>
      <c r="I6324" t="str">
        <f>"Trad IRN"</f>
        <v>Trad IRN</v>
      </c>
      <c r="J6324" t="s">
        <v>43</v>
      </c>
      <c r="K6324" t="s">
        <v>44</v>
      </c>
      <c r="L6324" t="s">
        <v>45</v>
      </c>
      <c r="M6324" t="s">
        <v>46</v>
      </c>
      <c r="N6324" t="str">
        <f t="shared" si="638"/>
        <v>08/18/2022</v>
      </c>
      <c r="O6324" t="str">
        <f t="shared" si="639"/>
        <v>12/31/2500</v>
      </c>
      <c r="P6324">
        <v>1</v>
      </c>
      <c r="Q6324">
        <v>1</v>
      </c>
      <c r="S6324">
        <v>0</v>
      </c>
      <c r="T6324">
        <v>1</v>
      </c>
      <c r="U6324">
        <v>0</v>
      </c>
      <c r="V6324" t="str">
        <f>"Trad IRN"</f>
        <v>Trad IRN</v>
      </c>
      <c r="W6324">
        <v>100</v>
      </c>
      <c r="X6324" t="s">
        <v>47</v>
      </c>
      <c r="Z6324" t="s">
        <v>47</v>
      </c>
      <c r="AB6324" t="str">
        <f>"07"</f>
        <v>07</v>
      </c>
      <c r="AC6324" t="s">
        <v>48</v>
      </c>
      <c r="AD6324" t="s">
        <v>49</v>
      </c>
      <c r="AE6324" t="s">
        <v>50</v>
      </c>
      <c r="AF6324">
        <v>0</v>
      </c>
      <c r="AG6324" t="s">
        <v>56</v>
      </c>
      <c r="AH6324" t="str">
        <f>"Trad IRN"</f>
        <v>Trad IRN</v>
      </c>
      <c r="AI6324" t="str">
        <f>"Bldg IRN"</f>
        <v>Bldg IRN</v>
      </c>
      <c r="AJ6324" t="s">
        <v>48</v>
      </c>
      <c r="AK6324" t="s">
        <v>48</v>
      </c>
      <c r="AL6324" t="s">
        <v>53</v>
      </c>
      <c r="AM6324">
        <v>1140.92</v>
      </c>
      <c r="AN6324">
        <v>1140.92</v>
      </c>
      <c r="AO6324">
        <v>15</v>
      </c>
    </row>
    <row r="6325" spans="1:41" x14ac:dyDescent="0.3">
      <c r="A6325" t="str">
        <f>"Trad IRN"</f>
        <v>Trad IRN</v>
      </c>
      <c r="B6325" t="str">
        <f>"Bldg IRN"</f>
        <v>Bldg IRN</v>
      </c>
      <c r="C6325" t="s">
        <v>41</v>
      </c>
      <c r="D6325" t="s">
        <v>3</v>
      </c>
      <c r="E6325" t="s">
        <v>80</v>
      </c>
      <c r="F6325" t="s">
        <v>81</v>
      </c>
      <c r="G6325" t="s">
        <v>82</v>
      </c>
      <c r="H6325" t="s">
        <v>83</v>
      </c>
      <c r="I6325" t="str">
        <f>"Trad IRN"</f>
        <v>Trad IRN</v>
      </c>
      <c r="J6325" t="s">
        <v>43</v>
      </c>
      <c r="K6325" t="s">
        <v>44</v>
      </c>
      <c r="L6325" t="s">
        <v>45</v>
      </c>
      <c r="M6325" t="s">
        <v>46</v>
      </c>
      <c r="N6325" t="str">
        <f t="shared" si="638"/>
        <v>08/18/2022</v>
      </c>
      <c r="O6325" t="str">
        <f t="shared" si="639"/>
        <v>12/31/2500</v>
      </c>
      <c r="P6325">
        <v>1</v>
      </c>
      <c r="Q6325">
        <v>1</v>
      </c>
      <c r="S6325">
        <v>0</v>
      </c>
      <c r="T6325">
        <v>1</v>
      </c>
      <c r="U6325">
        <v>0</v>
      </c>
      <c r="V6325" t="str">
        <f>"Trad IRN"</f>
        <v>Trad IRN</v>
      </c>
      <c r="W6325">
        <v>100</v>
      </c>
      <c r="X6325" t="s">
        <v>47</v>
      </c>
      <c r="Z6325" t="s">
        <v>47</v>
      </c>
      <c r="AB6325" t="str">
        <f>"08"</f>
        <v>08</v>
      </c>
      <c r="AC6325" t="s">
        <v>48</v>
      </c>
      <c r="AD6325" t="s">
        <v>49</v>
      </c>
      <c r="AE6325" t="s">
        <v>55</v>
      </c>
      <c r="AF6325">
        <v>0</v>
      </c>
      <c r="AG6325" t="s">
        <v>56</v>
      </c>
      <c r="AH6325" t="str">
        <f>"Trad IRN"</f>
        <v>Trad IRN</v>
      </c>
      <c r="AI6325" t="str">
        <f>"Bldg IRN"</f>
        <v>Bldg IRN</v>
      </c>
      <c r="AJ6325" t="s">
        <v>48</v>
      </c>
      <c r="AK6325" t="s">
        <v>48</v>
      </c>
      <c r="AL6325" t="s">
        <v>53</v>
      </c>
      <c r="AM6325">
        <v>1140.92</v>
      </c>
      <c r="AN6325">
        <v>1140.92</v>
      </c>
      <c r="AO6325">
        <v>15</v>
      </c>
    </row>
    <row r="6326" spans="1:41" x14ac:dyDescent="0.3">
      <c r="A6326" t="str">
        <f>"Trad IRN"</f>
        <v>Trad IRN</v>
      </c>
      <c r="B6326" t="str">
        <f>"Bldg IRN"</f>
        <v>Bldg IRN</v>
      </c>
      <c r="C6326" t="s">
        <v>41</v>
      </c>
      <c r="D6326" t="s">
        <v>3</v>
      </c>
      <c r="E6326" t="s">
        <v>80</v>
      </c>
      <c r="F6326" t="s">
        <v>81</v>
      </c>
      <c r="G6326" t="s">
        <v>82</v>
      </c>
      <c r="H6326" t="s">
        <v>83</v>
      </c>
      <c r="I6326" t="str">
        <f>"Trad IRN"</f>
        <v>Trad IRN</v>
      </c>
      <c r="J6326" t="s">
        <v>43</v>
      </c>
      <c r="K6326" t="s">
        <v>44</v>
      </c>
      <c r="L6326" t="s">
        <v>45</v>
      </c>
      <c r="M6326" t="s">
        <v>46</v>
      </c>
      <c r="N6326" t="str">
        <f t="shared" si="638"/>
        <v>08/18/2022</v>
      </c>
      <c r="O6326" t="str">
        <f t="shared" si="639"/>
        <v>12/31/2500</v>
      </c>
      <c r="P6326">
        <v>1</v>
      </c>
      <c r="Q6326">
        <v>1</v>
      </c>
      <c r="S6326">
        <v>0</v>
      </c>
      <c r="T6326">
        <v>1</v>
      </c>
      <c r="U6326">
        <v>0</v>
      </c>
      <c r="V6326" t="str">
        <f>"Trad IRN"</f>
        <v>Trad IRN</v>
      </c>
      <c r="W6326">
        <v>100</v>
      </c>
      <c r="X6326" t="s">
        <v>47</v>
      </c>
      <c r="Z6326" t="s">
        <v>47</v>
      </c>
      <c r="AB6326" t="str">
        <f>"06"</f>
        <v>06</v>
      </c>
      <c r="AC6326" t="s">
        <v>48</v>
      </c>
      <c r="AD6326" t="s">
        <v>49</v>
      </c>
      <c r="AE6326" t="s">
        <v>55</v>
      </c>
      <c r="AF6326">
        <v>0</v>
      </c>
      <c r="AG6326" t="s">
        <v>56</v>
      </c>
      <c r="AH6326" t="str">
        <f>"Trad IRN"</f>
        <v>Trad IRN</v>
      </c>
      <c r="AI6326" t="str">
        <f>"Bldg IRN"</f>
        <v>Bldg IRN</v>
      </c>
      <c r="AJ6326" t="s">
        <v>48</v>
      </c>
      <c r="AK6326" t="s">
        <v>48</v>
      </c>
      <c r="AL6326" t="s">
        <v>53</v>
      </c>
      <c r="AM6326">
        <v>1140.92</v>
      </c>
      <c r="AN6326">
        <v>1140.92</v>
      </c>
      <c r="AO6326">
        <v>15</v>
      </c>
    </row>
    <row r="6327" spans="1:41" x14ac:dyDescent="0.3">
      <c r="A6327" t="str">
        <f>"Trad IRN"</f>
        <v>Trad IRN</v>
      </c>
      <c r="B6327" t="str">
        <f>"Bldg IRN"</f>
        <v>Bldg IRN</v>
      </c>
      <c r="C6327" t="s">
        <v>41</v>
      </c>
      <c r="D6327" t="s">
        <v>3</v>
      </c>
      <c r="E6327" t="s">
        <v>80</v>
      </c>
      <c r="F6327" t="s">
        <v>81</v>
      </c>
      <c r="G6327" t="s">
        <v>82</v>
      </c>
      <c r="H6327" t="s">
        <v>83</v>
      </c>
      <c r="I6327" t="str">
        <f>"Trad IRN"</f>
        <v>Trad IRN</v>
      </c>
      <c r="J6327" t="s">
        <v>43</v>
      </c>
      <c r="K6327" t="s">
        <v>44</v>
      </c>
      <c r="L6327" t="s">
        <v>45</v>
      </c>
      <c r="M6327" t="s">
        <v>46</v>
      </c>
      <c r="N6327" t="str">
        <f t="shared" si="638"/>
        <v>08/18/2022</v>
      </c>
      <c r="O6327" t="str">
        <f t="shared" si="639"/>
        <v>12/31/2500</v>
      </c>
      <c r="P6327">
        <v>1</v>
      </c>
      <c r="Q6327">
        <v>1</v>
      </c>
      <c r="S6327">
        <v>0</v>
      </c>
      <c r="T6327">
        <v>1</v>
      </c>
      <c r="U6327">
        <v>0</v>
      </c>
      <c r="V6327" t="str">
        <f>"Trad IRN"</f>
        <v>Trad IRN</v>
      </c>
      <c r="W6327">
        <v>100</v>
      </c>
      <c r="X6327" t="s">
        <v>47</v>
      </c>
      <c r="Z6327" t="s">
        <v>47</v>
      </c>
      <c r="AB6327" t="str">
        <f>"07"</f>
        <v>07</v>
      </c>
      <c r="AC6327" t="s">
        <v>48</v>
      </c>
      <c r="AD6327" t="s">
        <v>49</v>
      </c>
      <c r="AE6327" t="s">
        <v>50</v>
      </c>
      <c r="AF6327">
        <v>0</v>
      </c>
      <c r="AG6327" t="s">
        <v>56</v>
      </c>
      <c r="AH6327" t="str">
        <f>"Trad IRN"</f>
        <v>Trad IRN</v>
      </c>
      <c r="AI6327" t="str">
        <f>"Bldg IRN"</f>
        <v>Bldg IRN</v>
      </c>
      <c r="AJ6327" t="s">
        <v>48</v>
      </c>
      <c r="AK6327" t="s">
        <v>48</v>
      </c>
      <c r="AL6327" t="s">
        <v>53</v>
      </c>
      <c r="AM6327">
        <v>1140.92</v>
      </c>
      <c r="AN6327">
        <v>1140.92</v>
      </c>
      <c r="AO6327">
        <v>15</v>
      </c>
    </row>
    <row r="6328" spans="1:41" x14ac:dyDescent="0.3">
      <c r="A6328" t="str">
        <f>"Trad IRN"</f>
        <v>Trad IRN</v>
      </c>
      <c r="B6328" t="str">
        <f>"Bldg IRN"</f>
        <v>Bldg IRN</v>
      </c>
      <c r="C6328" t="s">
        <v>41</v>
      </c>
      <c r="D6328" t="s">
        <v>3</v>
      </c>
      <c r="E6328" t="s">
        <v>80</v>
      </c>
      <c r="F6328" t="s">
        <v>81</v>
      </c>
      <c r="G6328" t="s">
        <v>82</v>
      </c>
      <c r="H6328" t="s">
        <v>83</v>
      </c>
      <c r="I6328" t="str">
        <f>"Trad IRN"</f>
        <v>Trad IRN</v>
      </c>
      <c r="J6328" t="s">
        <v>43</v>
      </c>
      <c r="K6328" t="s">
        <v>44</v>
      </c>
      <c r="L6328" t="s">
        <v>45</v>
      </c>
      <c r="M6328" t="s">
        <v>46</v>
      </c>
      <c r="N6328" t="str">
        <f t="shared" si="638"/>
        <v>08/18/2022</v>
      </c>
      <c r="O6328" t="str">
        <f t="shared" si="639"/>
        <v>12/31/2500</v>
      </c>
      <c r="P6328">
        <v>1</v>
      </c>
      <c r="Q6328">
        <v>1</v>
      </c>
      <c r="S6328">
        <v>0</v>
      </c>
      <c r="T6328">
        <v>1</v>
      </c>
      <c r="U6328">
        <v>0</v>
      </c>
      <c r="V6328" t="str">
        <f>"Trad IRN"</f>
        <v>Trad IRN</v>
      </c>
      <c r="W6328">
        <v>100</v>
      </c>
      <c r="X6328" t="s">
        <v>47</v>
      </c>
      <c r="Z6328" t="s">
        <v>47</v>
      </c>
      <c r="AB6328" t="str">
        <f>"06"</f>
        <v>06</v>
      </c>
      <c r="AC6328" t="s">
        <v>48</v>
      </c>
      <c r="AD6328" t="s">
        <v>49</v>
      </c>
      <c r="AE6328" t="s">
        <v>50</v>
      </c>
      <c r="AF6328">
        <v>0</v>
      </c>
      <c r="AG6328" t="s">
        <v>56</v>
      </c>
      <c r="AH6328" t="str">
        <f>"Trad IRN"</f>
        <v>Trad IRN</v>
      </c>
      <c r="AI6328" t="str">
        <f>"Bldg IRN"</f>
        <v>Bldg IRN</v>
      </c>
      <c r="AJ6328" t="s">
        <v>48</v>
      </c>
      <c r="AK6328" t="s">
        <v>48</v>
      </c>
      <c r="AL6328" t="s">
        <v>53</v>
      </c>
      <c r="AM6328">
        <v>1140.92</v>
      </c>
      <c r="AN6328">
        <v>1140.92</v>
      </c>
      <c r="AO6328">
        <v>15</v>
      </c>
    </row>
    <row r="6329" spans="1:41" x14ac:dyDescent="0.3">
      <c r="A6329" t="str">
        <f>"Trad IRN"</f>
        <v>Trad IRN</v>
      </c>
      <c r="B6329" t="str">
        <f>"Bldg IRN"</f>
        <v>Bldg IRN</v>
      </c>
      <c r="C6329" t="s">
        <v>41</v>
      </c>
      <c r="D6329" t="s">
        <v>3</v>
      </c>
      <c r="E6329" t="s">
        <v>80</v>
      </c>
      <c r="F6329" t="s">
        <v>81</v>
      </c>
      <c r="G6329" t="s">
        <v>82</v>
      </c>
      <c r="H6329" t="s">
        <v>83</v>
      </c>
      <c r="I6329" t="str">
        <f>"Trad IRN"</f>
        <v>Trad IRN</v>
      </c>
      <c r="J6329" t="s">
        <v>43</v>
      </c>
      <c r="K6329" t="s">
        <v>44</v>
      </c>
      <c r="L6329" t="s">
        <v>45</v>
      </c>
      <c r="M6329" t="s">
        <v>46</v>
      </c>
      <c r="N6329" t="str">
        <f>"09/20/2022"</f>
        <v>09/20/2022</v>
      </c>
      <c r="O6329" t="str">
        <f t="shared" si="639"/>
        <v>12/31/2500</v>
      </c>
      <c r="P6329">
        <v>0.87312000000000001</v>
      </c>
      <c r="Q6329">
        <v>0.87312000000000001</v>
      </c>
      <c r="S6329">
        <v>0</v>
      </c>
      <c r="T6329">
        <v>0.87312000000000001</v>
      </c>
      <c r="U6329">
        <v>0</v>
      </c>
      <c r="V6329" t="str">
        <f>"Trad IRN"</f>
        <v>Trad IRN</v>
      </c>
      <c r="W6329">
        <v>100</v>
      </c>
      <c r="X6329" t="s">
        <v>47</v>
      </c>
      <c r="Z6329" t="s">
        <v>47</v>
      </c>
      <c r="AB6329" t="str">
        <f>"06"</f>
        <v>06</v>
      </c>
      <c r="AC6329" t="s">
        <v>48</v>
      </c>
      <c r="AD6329" t="s">
        <v>49</v>
      </c>
      <c r="AE6329" t="s">
        <v>55</v>
      </c>
      <c r="AF6329">
        <v>0</v>
      </c>
      <c r="AG6329" t="s">
        <v>56</v>
      </c>
      <c r="AH6329" t="str">
        <f>"Trad IRN"</f>
        <v>Trad IRN</v>
      </c>
      <c r="AI6329" t="str">
        <f>"Bldg IRN"</f>
        <v>Bldg IRN</v>
      </c>
      <c r="AJ6329" t="s">
        <v>48</v>
      </c>
      <c r="AK6329" t="s">
        <v>48</v>
      </c>
      <c r="AL6329" t="s">
        <v>53</v>
      </c>
      <c r="AM6329">
        <v>996.16</v>
      </c>
      <c r="AN6329">
        <v>1140.92</v>
      </c>
      <c r="AO6329">
        <v>15</v>
      </c>
    </row>
    <row r="6330" spans="1:41" x14ac:dyDescent="0.3">
      <c r="A6330" t="str">
        <f>"Trad IRN"</f>
        <v>Trad IRN</v>
      </c>
      <c r="B6330" t="str">
        <f>"Bldg IRN"</f>
        <v>Bldg IRN</v>
      </c>
      <c r="C6330" t="s">
        <v>41</v>
      </c>
      <c r="D6330" t="s">
        <v>3</v>
      </c>
      <c r="E6330" t="s">
        <v>80</v>
      </c>
      <c r="F6330" t="s">
        <v>81</v>
      </c>
      <c r="G6330" t="s">
        <v>82</v>
      </c>
      <c r="H6330" t="s">
        <v>83</v>
      </c>
      <c r="I6330" t="str">
        <f>"Trad IRN"</f>
        <v>Trad IRN</v>
      </c>
      <c r="J6330" t="s">
        <v>43</v>
      </c>
      <c r="K6330" t="s">
        <v>44</v>
      </c>
      <c r="L6330" t="s">
        <v>45</v>
      </c>
      <c r="M6330" t="s">
        <v>46</v>
      </c>
      <c r="N6330" t="str">
        <f>"08/18/2022"</f>
        <v>08/18/2022</v>
      </c>
      <c r="O6330" t="str">
        <f>"10/13/2022"</f>
        <v>10/13/2022</v>
      </c>
      <c r="P6330">
        <v>0.213389</v>
      </c>
      <c r="Q6330">
        <v>0.213389</v>
      </c>
      <c r="S6330">
        <v>0</v>
      </c>
      <c r="T6330">
        <v>0.213389</v>
      </c>
      <c r="U6330">
        <v>0</v>
      </c>
      <c r="V6330" t="str">
        <f>"Trad IRN"</f>
        <v>Trad IRN</v>
      </c>
      <c r="W6330">
        <v>100</v>
      </c>
      <c r="X6330" t="s">
        <v>47</v>
      </c>
      <c r="Z6330" t="s">
        <v>47</v>
      </c>
      <c r="AB6330" t="str">
        <f>"07"</f>
        <v>07</v>
      </c>
      <c r="AC6330" t="s">
        <v>48</v>
      </c>
      <c r="AD6330" t="s">
        <v>49</v>
      </c>
      <c r="AE6330" t="s">
        <v>50</v>
      </c>
      <c r="AF6330">
        <v>0</v>
      </c>
      <c r="AG6330" t="s">
        <v>56</v>
      </c>
      <c r="AH6330" t="str">
        <f>"Trad IRN"</f>
        <v>Trad IRN</v>
      </c>
      <c r="AI6330" t="str">
        <f>"Bldg IRN"</f>
        <v>Bldg IRN</v>
      </c>
      <c r="AJ6330" t="s">
        <v>48</v>
      </c>
      <c r="AK6330" t="s">
        <v>48</v>
      </c>
      <c r="AL6330" t="s">
        <v>53</v>
      </c>
      <c r="AM6330">
        <v>243.46</v>
      </c>
      <c r="AN6330">
        <v>1140.92</v>
      </c>
      <c r="AO6330">
        <v>15</v>
      </c>
    </row>
    <row r="6331" spans="1:41" x14ac:dyDescent="0.3">
      <c r="A6331" t="str">
        <f>"Trad IRN"</f>
        <v>Trad IRN</v>
      </c>
      <c r="B6331" t="str">
        <f>"Bldg IRN"</f>
        <v>Bldg IRN</v>
      </c>
      <c r="C6331" t="s">
        <v>41</v>
      </c>
      <c r="D6331" t="s">
        <v>3</v>
      </c>
      <c r="E6331" t="s">
        <v>80</v>
      </c>
      <c r="F6331" t="s">
        <v>81</v>
      </c>
      <c r="G6331" t="s">
        <v>82</v>
      </c>
      <c r="H6331" t="s">
        <v>83</v>
      </c>
      <c r="I6331" t="str">
        <f>"Trad IRN"</f>
        <v>Trad IRN</v>
      </c>
      <c r="J6331" t="s">
        <v>43</v>
      </c>
      <c r="K6331" t="s">
        <v>44</v>
      </c>
      <c r="L6331" t="s">
        <v>45</v>
      </c>
      <c r="M6331" t="s">
        <v>46</v>
      </c>
      <c r="N6331" t="str">
        <f>"08/18/2022"</f>
        <v>08/18/2022</v>
      </c>
      <c r="O6331" t="str">
        <f>"10/14/2022"</f>
        <v>10/14/2022</v>
      </c>
      <c r="P6331">
        <v>0.18138099999999999</v>
      </c>
      <c r="Q6331">
        <v>0.18138099999999999</v>
      </c>
      <c r="S6331">
        <v>0</v>
      </c>
      <c r="T6331">
        <v>0.18138099999999999</v>
      </c>
      <c r="U6331">
        <v>0</v>
      </c>
      <c r="V6331" t="str">
        <f>"Trad IRN"</f>
        <v>Trad IRN</v>
      </c>
      <c r="W6331">
        <v>85</v>
      </c>
      <c r="X6331" t="s">
        <v>47</v>
      </c>
      <c r="Z6331" t="s">
        <v>47</v>
      </c>
      <c r="AB6331" t="str">
        <f>"08"</f>
        <v>08</v>
      </c>
      <c r="AC6331" t="s">
        <v>48</v>
      </c>
      <c r="AD6331" t="s">
        <v>49</v>
      </c>
      <c r="AE6331" t="s">
        <v>55</v>
      </c>
      <c r="AF6331">
        <v>0</v>
      </c>
      <c r="AG6331" t="s">
        <v>56</v>
      </c>
      <c r="AH6331" t="str">
        <f>"Trad IRN"</f>
        <v>Trad IRN</v>
      </c>
      <c r="AI6331" t="str">
        <f>"Bldg IRN"</f>
        <v>Bldg IRN</v>
      </c>
      <c r="AJ6331" t="s">
        <v>48</v>
      </c>
      <c r="AK6331" t="s">
        <v>48</v>
      </c>
      <c r="AL6331" t="s">
        <v>53</v>
      </c>
      <c r="AM6331">
        <v>206.94</v>
      </c>
      <c r="AN6331">
        <v>1140.92</v>
      </c>
      <c r="AO6331">
        <v>15</v>
      </c>
    </row>
    <row r="6332" spans="1:41" x14ac:dyDescent="0.3">
      <c r="A6332" t="str">
        <f>"Trad IRN"</f>
        <v>Trad IRN</v>
      </c>
      <c r="B6332" t="str">
        <f>"Bldg IRN"</f>
        <v>Bldg IRN</v>
      </c>
      <c r="C6332" t="s">
        <v>41</v>
      </c>
      <c r="D6332" t="s">
        <v>3</v>
      </c>
      <c r="E6332" t="s">
        <v>80</v>
      </c>
      <c r="F6332" t="s">
        <v>81</v>
      </c>
      <c r="G6332" t="s">
        <v>82</v>
      </c>
      <c r="H6332" t="s">
        <v>83</v>
      </c>
      <c r="I6332" t="str">
        <f>"Trad IRN"</f>
        <v>Trad IRN</v>
      </c>
      <c r="J6332" t="s">
        <v>43</v>
      </c>
      <c r="K6332" t="s">
        <v>44</v>
      </c>
      <c r="L6332" t="s">
        <v>45</v>
      </c>
      <c r="M6332" t="s">
        <v>46</v>
      </c>
      <c r="N6332" t="str">
        <f>"10/15/2022"</f>
        <v>10/15/2022</v>
      </c>
      <c r="O6332" t="str">
        <f>"12/31/2500"</f>
        <v>12/31/2500</v>
      </c>
      <c r="P6332">
        <v>0.78661099999999995</v>
      </c>
      <c r="Q6332">
        <v>0.78661099999999995</v>
      </c>
      <c r="S6332">
        <v>0</v>
      </c>
      <c r="T6332">
        <v>0.78661099999999995</v>
      </c>
      <c r="U6332">
        <v>0</v>
      </c>
      <c r="V6332" t="str">
        <f>"Trad IRN"</f>
        <v>Trad IRN</v>
      </c>
      <c r="W6332">
        <v>100</v>
      </c>
      <c r="X6332" t="s">
        <v>47</v>
      </c>
      <c r="Z6332" t="s">
        <v>47</v>
      </c>
      <c r="AB6332" t="str">
        <f>"08"</f>
        <v>08</v>
      </c>
      <c r="AC6332" t="s">
        <v>48</v>
      </c>
      <c r="AD6332" t="s">
        <v>49</v>
      </c>
      <c r="AE6332" t="s">
        <v>55</v>
      </c>
      <c r="AF6332">
        <v>0</v>
      </c>
      <c r="AG6332" t="s">
        <v>56</v>
      </c>
      <c r="AH6332" t="str">
        <f>"Trad IRN"</f>
        <v>Trad IRN</v>
      </c>
      <c r="AI6332" t="str">
        <f>"Bldg IRN"</f>
        <v>Bldg IRN</v>
      </c>
      <c r="AJ6332" t="s">
        <v>48</v>
      </c>
      <c r="AK6332" t="s">
        <v>48</v>
      </c>
      <c r="AL6332" t="s">
        <v>53</v>
      </c>
      <c r="AM6332">
        <v>897.46</v>
      </c>
      <c r="AN6332">
        <v>1140.92</v>
      </c>
      <c r="AO6332">
        <v>15</v>
      </c>
    </row>
    <row r="6333" spans="1:41" x14ac:dyDescent="0.3">
      <c r="A6333" t="str">
        <f>"Trad IRN"</f>
        <v>Trad IRN</v>
      </c>
      <c r="B6333" t="str">
        <f>"Bldg IRN"</f>
        <v>Bldg IRN</v>
      </c>
      <c r="C6333" t="s">
        <v>41</v>
      </c>
      <c r="D6333" t="s">
        <v>3</v>
      </c>
      <c r="E6333" t="s">
        <v>80</v>
      </c>
      <c r="F6333" t="s">
        <v>81</v>
      </c>
      <c r="G6333" t="s">
        <v>82</v>
      </c>
      <c r="H6333" t="s">
        <v>83</v>
      </c>
      <c r="I6333" t="s">
        <v>8</v>
      </c>
      <c r="J6333" t="s">
        <v>43</v>
      </c>
      <c r="K6333" t="s">
        <v>44</v>
      </c>
      <c r="L6333" t="s">
        <v>45</v>
      </c>
      <c r="M6333" t="s">
        <v>46</v>
      </c>
      <c r="N6333" t="str">
        <f>"08/18/2022"</f>
        <v>08/18/2022</v>
      </c>
      <c r="O6333" t="str">
        <f>"10/13/2022"</f>
        <v>10/13/2022</v>
      </c>
      <c r="P6333">
        <v>3.2007000000000001E-2</v>
      </c>
      <c r="Q6333">
        <v>3.2007000000000001E-2</v>
      </c>
      <c r="S6333">
        <v>0</v>
      </c>
      <c r="T6333">
        <v>1.9473000000000001E-2</v>
      </c>
      <c r="U6333">
        <v>1.2534E-2</v>
      </c>
      <c r="V6333" t="str">
        <f>"Trad IRN"</f>
        <v>Trad IRN</v>
      </c>
      <c r="W6333">
        <v>15</v>
      </c>
      <c r="X6333" t="s">
        <v>47</v>
      </c>
      <c r="Z6333" t="s">
        <v>47</v>
      </c>
      <c r="AB6333" t="str">
        <f>"08"</f>
        <v>08</v>
      </c>
      <c r="AC6333" t="s">
        <v>48</v>
      </c>
      <c r="AD6333" t="s">
        <v>49</v>
      </c>
      <c r="AE6333" t="s">
        <v>50</v>
      </c>
      <c r="AF6333">
        <v>0</v>
      </c>
      <c r="AG6333" t="s">
        <v>51</v>
      </c>
      <c r="AH6333" t="str">
        <f>"Trad IRN"</f>
        <v>Trad IRN</v>
      </c>
      <c r="AI6333" t="str">
        <f>"Bldg IRN"</f>
        <v>Bldg IRN</v>
      </c>
      <c r="AJ6333" t="s">
        <v>48</v>
      </c>
      <c r="AK6333" t="s">
        <v>48</v>
      </c>
      <c r="AL6333" t="s">
        <v>53</v>
      </c>
      <c r="AM6333">
        <v>36.24</v>
      </c>
      <c r="AN6333">
        <v>1132.3</v>
      </c>
      <c r="AO6333">
        <v>15</v>
      </c>
    </row>
    <row r="6334" spans="1:41" x14ac:dyDescent="0.3">
      <c r="A6334" t="str">
        <f>"Trad IRN"</f>
        <v>Trad IRN</v>
      </c>
      <c r="B6334" t="str">
        <f>"Bldg IRN"</f>
        <v>Bldg IRN</v>
      </c>
      <c r="C6334" t="s">
        <v>41</v>
      </c>
      <c r="D6334" t="s">
        <v>3</v>
      </c>
      <c r="E6334" t="s">
        <v>80</v>
      </c>
      <c r="F6334" t="s">
        <v>81</v>
      </c>
      <c r="G6334" t="s">
        <v>82</v>
      </c>
      <c r="H6334" t="s">
        <v>83</v>
      </c>
      <c r="I6334" t="str">
        <f>"Trad IRN"</f>
        <v>Trad IRN</v>
      </c>
      <c r="J6334" t="s">
        <v>43</v>
      </c>
      <c r="K6334" t="s">
        <v>44</v>
      </c>
      <c r="L6334" t="s">
        <v>45</v>
      </c>
      <c r="M6334" t="s">
        <v>46</v>
      </c>
      <c r="N6334" t="str">
        <f>"08/18/2022"</f>
        <v>08/18/2022</v>
      </c>
      <c r="O6334" t="str">
        <f>"12/31/2500"</f>
        <v>12/31/2500</v>
      </c>
      <c r="P6334">
        <v>1</v>
      </c>
      <c r="Q6334">
        <v>1</v>
      </c>
      <c r="S6334">
        <v>1</v>
      </c>
      <c r="T6334">
        <v>1</v>
      </c>
      <c r="U6334">
        <v>0</v>
      </c>
      <c r="V6334" t="str">
        <f>"Trad IRN"</f>
        <v>Trad IRN</v>
      </c>
      <c r="W6334">
        <v>100</v>
      </c>
      <c r="X6334" t="s">
        <v>47</v>
      </c>
      <c r="Z6334" t="s">
        <v>47</v>
      </c>
      <c r="AB6334" t="str">
        <f>"07"</f>
        <v>07</v>
      </c>
      <c r="AC6334" t="s">
        <v>48</v>
      </c>
      <c r="AD6334" t="s">
        <v>49</v>
      </c>
      <c r="AE6334" t="s">
        <v>50</v>
      </c>
      <c r="AF6334">
        <v>0</v>
      </c>
      <c r="AG6334" t="s">
        <v>56</v>
      </c>
      <c r="AH6334" t="str">
        <f>"Trad IRN"</f>
        <v>Trad IRN</v>
      </c>
      <c r="AI6334" t="str">
        <f>"Bldg IRN"</f>
        <v>Bldg IRN</v>
      </c>
      <c r="AJ6334" t="s">
        <v>48</v>
      </c>
      <c r="AK6334" t="s">
        <v>48</v>
      </c>
      <c r="AL6334" t="s">
        <v>53</v>
      </c>
      <c r="AM6334">
        <v>1140.92</v>
      </c>
      <c r="AN6334">
        <v>1140.92</v>
      </c>
      <c r="AO6334">
        <v>15</v>
      </c>
    </row>
    <row r="6335" spans="1:41" x14ac:dyDescent="0.3">
      <c r="A6335" t="str">
        <f>"Trad IRN"</f>
        <v>Trad IRN</v>
      </c>
      <c r="B6335" t="str">
        <f>"Bldg IRN"</f>
        <v>Bldg IRN</v>
      </c>
      <c r="C6335" t="s">
        <v>41</v>
      </c>
      <c r="D6335" t="s">
        <v>3</v>
      </c>
      <c r="E6335" t="s">
        <v>80</v>
      </c>
      <c r="F6335" t="s">
        <v>81</v>
      </c>
      <c r="G6335" t="s">
        <v>82</v>
      </c>
      <c r="H6335" t="s">
        <v>83</v>
      </c>
      <c r="I6335" t="str">
        <f>"Trad IRN"</f>
        <v>Trad IRN</v>
      </c>
      <c r="J6335" t="s">
        <v>43</v>
      </c>
      <c r="K6335" t="s">
        <v>44</v>
      </c>
      <c r="L6335" t="s">
        <v>45</v>
      </c>
      <c r="M6335" t="s">
        <v>46</v>
      </c>
      <c r="N6335" t="str">
        <f>"08/18/2022"</f>
        <v>08/18/2022</v>
      </c>
      <c r="O6335" t="str">
        <f>"12/31/2500"</f>
        <v>12/31/2500</v>
      </c>
      <c r="P6335">
        <v>1</v>
      </c>
      <c r="Q6335">
        <v>1</v>
      </c>
      <c r="S6335">
        <v>0</v>
      </c>
      <c r="T6335">
        <v>1</v>
      </c>
      <c r="U6335">
        <v>0</v>
      </c>
      <c r="V6335" t="str">
        <f>"Trad IRN"</f>
        <v>Trad IRN</v>
      </c>
      <c r="W6335">
        <v>100</v>
      </c>
      <c r="X6335" t="s">
        <v>47</v>
      </c>
      <c r="Z6335" t="s">
        <v>47</v>
      </c>
      <c r="AB6335" t="str">
        <f>"07"</f>
        <v>07</v>
      </c>
      <c r="AC6335" t="s">
        <v>48</v>
      </c>
      <c r="AD6335" t="s">
        <v>49</v>
      </c>
      <c r="AE6335" t="s">
        <v>50</v>
      </c>
      <c r="AF6335">
        <v>0</v>
      </c>
      <c r="AG6335" t="s">
        <v>56</v>
      </c>
      <c r="AH6335" t="str">
        <f>"Trad IRN"</f>
        <v>Trad IRN</v>
      </c>
      <c r="AI6335" t="str">
        <f>"Bldg IRN"</f>
        <v>Bldg IRN</v>
      </c>
      <c r="AJ6335" t="s">
        <v>48</v>
      </c>
      <c r="AK6335" t="s">
        <v>48</v>
      </c>
      <c r="AL6335" t="s">
        <v>53</v>
      </c>
      <c r="AM6335">
        <v>1140.92</v>
      </c>
      <c r="AN6335">
        <v>1140.92</v>
      </c>
      <c r="AO6335">
        <v>15</v>
      </c>
    </row>
    <row r="6336" spans="1:41" x14ac:dyDescent="0.3">
      <c r="A6336" t="str">
        <f>"Trad IRN"</f>
        <v>Trad IRN</v>
      </c>
      <c r="B6336" t="str">
        <f>"Bldg IRN"</f>
        <v>Bldg IRN</v>
      </c>
      <c r="C6336" t="s">
        <v>41</v>
      </c>
      <c r="D6336" t="s">
        <v>3</v>
      </c>
      <c r="E6336" t="s">
        <v>80</v>
      </c>
      <c r="F6336" t="s">
        <v>81</v>
      </c>
      <c r="G6336" t="s">
        <v>82</v>
      </c>
      <c r="H6336" t="s">
        <v>83</v>
      </c>
      <c r="I6336" t="str">
        <f>"Trad IRN"</f>
        <v>Trad IRN</v>
      </c>
      <c r="J6336" t="s">
        <v>43</v>
      </c>
      <c r="K6336" t="s">
        <v>44</v>
      </c>
      <c r="L6336" t="s">
        <v>45</v>
      </c>
      <c r="M6336" t="s">
        <v>46</v>
      </c>
      <c r="N6336" t="str">
        <f>"01/06/2023"</f>
        <v>01/06/2023</v>
      </c>
      <c r="O6336" t="str">
        <f>"01/22/2023"</f>
        <v>01/22/2023</v>
      </c>
      <c r="P6336">
        <v>5.7673000000000002E-2</v>
      </c>
      <c r="Q6336">
        <v>5.7673000000000002E-2</v>
      </c>
      <c r="S6336">
        <v>0</v>
      </c>
      <c r="T6336">
        <v>5.7673000000000002E-2</v>
      </c>
      <c r="U6336">
        <v>0</v>
      </c>
      <c r="V6336" t="str">
        <f>"Trad IRN"</f>
        <v>Trad IRN</v>
      </c>
      <c r="W6336">
        <v>100</v>
      </c>
      <c r="X6336" t="s">
        <v>47</v>
      </c>
      <c r="Z6336" t="s">
        <v>47</v>
      </c>
      <c r="AB6336" t="str">
        <f>"06"</f>
        <v>06</v>
      </c>
      <c r="AC6336" t="s">
        <v>48</v>
      </c>
      <c r="AD6336" t="s">
        <v>49</v>
      </c>
      <c r="AE6336" t="s">
        <v>50</v>
      </c>
      <c r="AF6336">
        <v>0</v>
      </c>
      <c r="AG6336" t="s">
        <v>56</v>
      </c>
      <c r="AH6336" t="str">
        <f>"Trad IRN"</f>
        <v>Trad IRN</v>
      </c>
      <c r="AI6336" t="str">
        <f>"Bldg IRN"</f>
        <v>Bldg IRN</v>
      </c>
      <c r="AJ6336" t="s">
        <v>48</v>
      </c>
      <c r="AK6336" t="s">
        <v>48</v>
      </c>
      <c r="AL6336" t="s">
        <v>53</v>
      </c>
      <c r="AM6336">
        <v>65.8</v>
      </c>
      <c r="AN6336">
        <v>1140.92</v>
      </c>
      <c r="AO6336">
        <v>15</v>
      </c>
    </row>
    <row r="6337" spans="1:41" x14ac:dyDescent="0.3">
      <c r="A6337" t="str">
        <f>"Trad IRN"</f>
        <v>Trad IRN</v>
      </c>
      <c r="B6337" t="str">
        <f>"Bldg IRN"</f>
        <v>Bldg IRN</v>
      </c>
      <c r="C6337" t="s">
        <v>41</v>
      </c>
      <c r="D6337" t="s">
        <v>3</v>
      </c>
      <c r="E6337" t="s">
        <v>80</v>
      </c>
      <c r="F6337" t="s">
        <v>81</v>
      </c>
      <c r="G6337" t="s">
        <v>82</v>
      </c>
      <c r="H6337" t="s">
        <v>83</v>
      </c>
      <c r="I6337" t="str">
        <f>"Trad IRN"</f>
        <v>Trad IRN</v>
      </c>
      <c r="J6337" t="s">
        <v>43</v>
      </c>
      <c r="K6337" t="s">
        <v>44</v>
      </c>
      <c r="L6337" t="s">
        <v>45</v>
      </c>
      <c r="M6337" t="s">
        <v>46</v>
      </c>
      <c r="N6337" t="str">
        <f>"08/18/2022"</f>
        <v>08/18/2022</v>
      </c>
      <c r="O6337" t="str">
        <f>"12/31/2500"</f>
        <v>12/31/2500</v>
      </c>
      <c r="P6337">
        <v>1</v>
      </c>
      <c r="Q6337">
        <v>1</v>
      </c>
      <c r="S6337">
        <v>1</v>
      </c>
      <c r="T6337">
        <v>1</v>
      </c>
      <c r="U6337">
        <v>0</v>
      </c>
      <c r="V6337" t="str">
        <f>"Trad IRN"</f>
        <v>Trad IRN</v>
      </c>
      <c r="W6337">
        <v>100</v>
      </c>
      <c r="X6337" t="s">
        <v>47</v>
      </c>
      <c r="Z6337" t="s">
        <v>47</v>
      </c>
      <c r="AB6337" t="str">
        <f>"07"</f>
        <v>07</v>
      </c>
      <c r="AC6337" t="s">
        <v>48</v>
      </c>
      <c r="AD6337" t="s">
        <v>49</v>
      </c>
      <c r="AE6337" t="s">
        <v>50</v>
      </c>
      <c r="AF6337">
        <v>0</v>
      </c>
      <c r="AG6337" t="s">
        <v>56</v>
      </c>
      <c r="AH6337" t="str">
        <f>"Trad IRN"</f>
        <v>Trad IRN</v>
      </c>
      <c r="AI6337" t="str">
        <f>"Bldg IRN"</f>
        <v>Bldg IRN</v>
      </c>
      <c r="AJ6337" t="s">
        <v>48</v>
      </c>
      <c r="AK6337" t="s">
        <v>48</v>
      </c>
      <c r="AL6337" t="s">
        <v>53</v>
      </c>
      <c r="AM6337">
        <v>1140.92</v>
      </c>
      <c r="AN6337">
        <v>1140.92</v>
      </c>
      <c r="AO6337">
        <v>15</v>
      </c>
    </row>
    <row r="6338" spans="1:41" x14ac:dyDescent="0.3">
      <c r="A6338" t="str">
        <f>"Trad IRN"</f>
        <v>Trad IRN</v>
      </c>
      <c r="B6338" t="str">
        <f>"Bldg IRN"</f>
        <v>Bldg IRN</v>
      </c>
      <c r="C6338" t="s">
        <v>41</v>
      </c>
      <c r="D6338" t="s">
        <v>3</v>
      </c>
      <c r="E6338" t="s">
        <v>80</v>
      </c>
      <c r="F6338" t="s">
        <v>81</v>
      </c>
      <c r="G6338" t="s">
        <v>82</v>
      </c>
      <c r="H6338" t="s">
        <v>83</v>
      </c>
      <c r="I6338" t="str">
        <f>"Trad IRN"</f>
        <v>Trad IRN</v>
      </c>
      <c r="J6338" t="s">
        <v>43</v>
      </c>
      <c r="K6338" t="s">
        <v>44</v>
      </c>
      <c r="L6338" t="s">
        <v>45</v>
      </c>
      <c r="M6338" t="s">
        <v>46</v>
      </c>
      <c r="N6338" t="str">
        <f>"08/18/2022"</f>
        <v>08/18/2022</v>
      </c>
      <c r="O6338" t="str">
        <f>"12/31/2500"</f>
        <v>12/31/2500</v>
      </c>
      <c r="P6338">
        <v>1</v>
      </c>
      <c r="Q6338">
        <v>1</v>
      </c>
      <c r="S6338">
        <v>0</v>
      </c>
      <c r="T6338">
        <v>1</v>
      </c>
      <c r="U6338">
        <v>0</v>
      </c>
      <c r="V6338" t="str">
        <f>"Trad IRN"</f>
        <v>Trad IRN</v>
      </c>
      <c r="W6338">
        <v>100</v>
      </c>
      <c r="X6338" t="s">
        <v>47</v>
      </c>
      <c r="Z6338" t="s">
        <v>47</v>
      </c>
      <c r="AB6338" t="str">
        <f>"08"</f>
        <v>08</v>
      </c>
      <c r="AC6338" t="s">
        <v>48</v>
      </c>
      <c r="AD6338" t="s">
        <v>49</v>
      </c>
      <c r="AE6338" t="s">
        <v>50</v>
      </c>
      <c r="AF6338">
        <v>0</v>
      </c>
      <c r="AG6338" t="s">
        <v>56</v>
      </c>
      <c r="AH6338" t="str">
        <f>"Trad IRN"</f>
        <v>Trad IRN</v>
      </c>
      <c r="AI6338" t="str">
        <f>"Bldg IRN"</f>
        <v>Bldg IRN</v>
      </c>
      <c r="AJ6338" t="s">
        <v>48</v>
      </c>
      <c r="AK6338" t="s">
        <v>48</v>
      </c>
      <c r="AL6338" t="s">
        <v>53</v>
      </c>
      <c r="AM6338">
        <v>1140.92</v>
      </c>
      <c r="AN6338">
        <v>1140.92</v>
      </c>
      <c r="AO6338">
        <v>15</v>
      </c>
    </row>
    <row r="6339" spans="1:41" x14ac:dyDescent="0.3">
      <c r="A6339" t="str">
        <f>"Trad IRN"</f>
        <v>Trad IRN</v>
      </c>
      <c r="B6339" t="str">
        <f>"Bldg IRN"</f>
        <v>Bldg IRN</v>
      </c>
      <c r="C6339" t="s">
        <v>41</v>
      </c>
      <c r="D6339" t="s">
        <v>3</v>
      </c>
      <c r="E6339" t="s">
        <v>80</v>
      </c>
      <c r="F6339" t="s">
        <v>81</v>
      </c>
      <c r="G6339" t="s">
        <v>82</v>
      </c>
      <c r="H6339" t="s">
        <v>83</v>
      </c>
      <c r="I6339" t="str">
        <f>"Trad IRN"</f>
        <v>Trad IRN</v>
      </c>
      <c r="J6339" t="s">
        <v>43</v>
      </c>
      <c r="K6339" t="s">
        <v>44</v>
      </c>
      <c r="L6339" t="s">
        <v>45</v>
      </c>
      <c r="M6339" t="s">
        <v>46</v>
      </c>
      <c r="N6339" t="str">
        <f>"08/18/2022"</f>
        <v>08/18/2022</v>
      </c>
      <c r="O6339" t="str">
        <f>"01/03/2023"</f>
        <v>01/03/2023</v>
      </c>
      <c r="P6339">
        <v>0.46941100000000002</v>
      </c>
      <c r="Q6339">
        <v>0.46941100000000002</v>
      </c>
      <c r="S6339">
        <v>0.46941100000000002</v>
      </c>
      <c r="T6339">
        <v>0.46941100000000002</v>
      </c>
      <c r="U6339">
        <v>0</v>
      </c>
      <c r="V6339" t="str">
        <f>"Trad IRN"</f>
        <v>Trad IRN</v>
      </c>
      <c r="W6339">
        <v>100</v>
      </c>
      <c r="X6339" t="s">
        <v>47</v>
      </c>
      <c r="Z6339" t="s">
        <v>47</v>
      </c>
      <c r="AB6339" t="str">
        <f>"08"</f>
        <v>08</v>
      </c>
      <c r="AC6339" t="s">
        <v>48</v>
      </c>
      <c r="AD6339" t="s">
        <v>49</v>
      </c>
      <c r="AE6339" t="s">
        <v>50</v>
      </c>
      <c r="AF6339">
        <v>0</v>
      </c>
      <c r="AG6339" t="s">
        <v>56</v>
      </c>
      <c r="AH6339" t="str">
        <f>"Trad IRN"</f>
        <v>Trad IRN</v>
      </c>
      <c r="AI6339" t="str">
        <f>"Bldg IRN"</f>
        <v>Bldg IRN</v>
      </c>
      <c r="AJ6339" t="s">
        <v>48</v>
      </c>
      <c r="AK6339" t="s">
        <v>48</v>
      </c>
      <c r="AL6339" t="s">
        <v>53</v>
      </c>
      <c r="AM6339">
        <v>535.55999999999995</v>
      </c>
      <c r="AN6339">
        <v>1140.92</v>
      </c>
      <c r="AO6339">
        <v>15</v>
      </c>
    </row>
    <row r="6340" spans="1:41" x14ac:dyDescent="0.3">
      <c r="A6340" t="str">
        <f>"Trad IRN"</f>
        <v>Trad IRN</v>
      </c>
      <c r="B6340" t="str">
        <f>"Bldg IRN"</f>
        <v>Bldg IRN</v>
      </c>
      <c r="C6340" t="s">
        <v>41</v>
      </c>
      <c r="D6340" t="s">
        <v>3</v>
      </c>
      <c r="E6340" t="s">
        <v>80</v>
      </c>
      <c r="F6340" t="s">
        <v>81</v>
      </c>
      <c r="G6340" t="s">
        <v>82</v>
      </c>
      <c r="H6340" t="s">
        <v>83</v>
      </c>
      <c r="I6340" t="str">
        <f>"Trad IRN"</f>
        <v>Trad IRN</v>
      </c>
      <c r="J6340" t="s">
        <v>43</v>
      </c>
      <c r="K6340" t="s">
        <v>44</v>
      </c>
      <c r="L6340" t="s">
        <v>45</v>
      </c>
      <c r="M6340" t="s">
        <v>46</v>
      </c>
      <c r="N6340" t="str">
        <f>"01/04/2023"</f>
        <v>01/04/2023</v>
      </c>
      <c r="O6340" t="str">
        <f t="shared" ref="O6340:O6346" si="640">"12/31/2500"</f>
        <v>12/31/2500</v>
      </c>
      <c r="P6340">
        <v>0.45100099999999999</v>
      </c>
      <c r="Q6340">
        <v>0.45100099999999999</v>
      </c>
      <c r="S6340">
        <v>0.45100099999999999</v>
      </c>
      <c r="T6340">
        <v>0.45100099999999999</v>
      </c>
      <c r="U6340">
        <v>0</v>
      </c>
      <c r="V6340" t="str">
        <f>"Trad IRN"</f>
        <v>Trad IRN</v>
      </c>
      <c r="W6340">
        <v>85</v>
      </c>
      <c r="X6340" t="s">
        <v>47</v>
      </c>
      <c r="Z6340" t="s">
        <v>47</v>
      </c>
      <c r="AB6340" t="str">
        <f>"08"</f>
        <v>08</v>
      </c>
      <c r="AC6340" t="s">
        <v>48</v>
      </c>
      <c r="AD6340" t="s">
        <v>49</v>
      </c>
      <c r="AE6340" t="s">
        <v>50</v>
      </c>
      <c r="AF6340">
        <v>0</v>
      </c>
      <c r="AG6340" t="s">
        <v>56</v>
      </c>
      <c r="AH6340" t="str">
        <f>"Trad IRN"</f>
        <v>Trad IRN</v>
      </c>
      <c r="AI6340" t="str">
        <f>"Bldg IRN"</f>
        <v>Bldg IRN</v>
      </c>
      <c r="AJ6340" t="s">
        <v>48</v>
      </c>
      <c r="AK6340" t="s">
        <v>48</v>
      </c>
      <c r="AL6340" t="s">
        <v>53</v>
      </c>
      <c r="AM6340">
        <v>514.55999999999995</v>
      </c>
      <c r="AN6340">
        <v>1140.92</v>
      </c>
      <c r="AO6340">
        <v>15</v>
      </c>
    </row>
    <row r="6341" spans="1:41" x14ac:dyDescent="0.3">
      <c r="A6341" t="str">
        <f>"Trad IRN"</f>
        <v>Trad IRN</v>
      </c>
      <c r="B6341" t="str">
        <f>"Bldg IRN"</f>
        <v>Bldg IRN</v>
      </c>
      <c r="C6341" t="s">
        <v>41</v>
      </c>
      <c r="D6341" t="s">
        <v>3</v>
      </c>
      <c r="E6341" t="s">
        <v>80</v>
      </c>
      <c r="F6341" t="s">
        <v>81</v>
      </c>
      <c r="G6341" t="s">
        <v>82</v>
      </c>
      <c r="H6341" t="s">
        <v>83</v>
      </c>
      <c r="I6341" t="s">
        <v>8</v>
      </c>
      <c r="J6341" t="s">
        <v>43</v>
      </c>
      <c r="K6341" t="s">
        <v>44</v>
      </c>
      <c r="L6341" t="s">
        <v>45</v>
      </c>
      <c r="M6341" t="s">
        <v>46</v>
      </c>
      <c r="N6341" t="str">
        <f>"01/04/2023"</f>
        <v>01/04/2023</v>
      </c>
      <c r="O6341" t="str">
        <f t="shared" si="640"/>
        <v>12/31/2500</v>
      </c>
      <c r="P6341">
        <v>7.9585000000000003E-2</v>
      </c>
      <c r="Q6341">
        <v>7.9585000000000003E-2</v>
      </c>
      <c r="S6341">
        <v>0</v>
      </c>
      <c r="T6341">
        <v>5.1806999999999999E-2</v>
      </c>
      <c r="U6341">
        <v>2.7778000000000001E-2</v>
      </c>
      <c r="V6341" t="str">
        <f>"Trad IRN"</f>
        <v>Trad IRN</v>
      </c>
      <c r="W6341">
        <v>15</v>
      </c>
      <c r="X6341" t="s">
        <v>47</v>
      </c>
      <c r="Z6341" t="s">
        <v>47</v>
      </c>
      <c r="AB6341" t="str">
        <f>"08"</f>
        <v>08</v>
      </c>
      <c r="AC6341" t="s">
        <v>48</v>
      </c>
      <c r="AD6341" t="s">
        <v>49</v>
      </c>
      <c r="AE6341" t="s">
        <v>50</v>
      </c>
      <c r="AF6341">
        <v>0</v>
      </c>
      <c r="AG6341" t="s">
        <v>51</v>
      </c>
      <c r="AH6341" t="str">
        <f>"Trad IRN"</f>
        <v>Trad IRN</v>
      </c>
      <c r="AI6341" t="str">
        <f>"Bldg IRN"</f>
        <v>Bldg IRN</v>
      </c>
      <c r="AJ6341" t="s">
        <v>48</v>
      </c>
      <c r="AK6341" t="s">
        <v>48</v>
      </c>
      <c r="AL6341" t="s">
        <v>53</v>
      </c>
      <c r="AM6341">
        <v>90.11</v>
      </c>
      <c r="AN6341">
        <v>1132.3</v>
      </c>
      <c r="AO6341">
        <v>15</v>
      </c>
    </row>
    <row r="6342" spans="1:41" x14ac:dyDescent="0.3">
      <c r="A6342" t="str">
        <f>"Trad IRN"</f>
        <v>Trad IRN</v>
      </c>
      <c r="B6342" t="str">
        <f>"Bldg IRN"</f>
        <v>Bldg IRN</v>
      </c>
      <c r="C6342" t="s">
        <v>41</v>
      </c>
      <c r="D6342" t="s">
        <v>3</v>
      </c>
      <c r="E6342" t="s">
        <v>80</v>
      </c>
      <c r="F6342" t="s">
        <v>81</v>
      </c>
      <c r="G6342" t="s">
        <v>82</v>
      </c>
      <c r="H6342" t="s">
        <v>83</v>
      </c>
      <c r="I6342" t="str">
        <f>"Trad IRN"</f>
        <v>Trad IRN</v>
      </c>
      <c r="J6342" t="s">
        <v>43</v>
      </c>
      <c r="K6342" t="s">
        <v>44</v>
      </c>
      <c r="L6342" t="s">
        <v>45</v>
      </c>
      <c r="M6342" t="s">
        <v>46</v>
      </c>
      <c r="N6342" t="str">
        <f t="shared" ref="N6342:N6347" si="641">"08/18/2022"</f>
        <v>08/18/2022</v>
      </c>
      <c r="O6342" t="str">
        <f t="shared" si="640"/>
        <v>12/31/2500</v>
      </c>
      <c r="P6342">
        <v>1</v>
      </c>
      <c r="Q6342">
        <v>1</v>
      </c>
      <c r="R6342">
        <v>1</v>
      </c>
      <c r="S6342">
        <v>1</v>
      </c>
      <c r="T6342">
        <v>1</v>
      </c>
      <c r="U6342">
        <v>0</v>
      </c>
      <c r="V6342" t="str">
        <f>"Trad IRN"</f>
        <v>Trad IRN</v>
      </c>
      <c r="W6342">
        <v>100</v>
      </c>
      <c r="X6342" t="s">
        <v>47</v>
      </c>
      <c r="Z6342" t="s">
        <v>47</v>
      </c>
      <c r="AB6342" t="str">
        <f>"08"</f>
        <v>08</v>
      </c>
      <c r="AC6342" t="str">
        <f>"04"</f>
        <v>04</v>
      </c>
      <c r="AD6342" t="str">
        <f>"4"</f>
        <v>4</v>
      </c>
      <c r="AE6342" t="s">
        <v>50</v>
      </c>
      <c r="AF6342">
        <v>0</v>
      </c>
      <c r="AG6342" t="s">
        <v>56</v>
      </c>
      <c r="AH6342" t="str">
        <f>"Trad IRN"</f>
        <v>Trad IRN</v>
      </c>
      <c r="AI6342" t="str">
        <f>"Bldg IRN"</f>
        <v>Bldg IRN</v>
      </c>
      <c r="AJ6342" t="s">
        <v>48</v>
      </c>
      <c r="AK6342" t="s">
        <v>48</v>
      </c>
      <c r="AL6342" t="s">
        <v>53</v>
      </c>
      <c r="AM6342">
        <v>1140.92</v>
      </c>
      <c r="AN6342">
        <v>1140.92</v>
      </c>
      <c r="AO6342">
        <v>15</v>
      </c>
    </row>
    <row r="6343" spans="1:41" x14ac:dyDescent="0.3">
      <c r="A6343" t="str">
        <f>"Trad IRN"</f>
        <v>Trad IRN</v>
      </c>
      <c r="B6343" t="str">
        <f>"Bldg IRN"</f>
        <v>Bldg IRN</v>
      </c>
      <c r="C6343" t="s">
        <v>41</v>
      </c>
      <c r="D6343" t="s">
        <v>3</v>
      </c>
      <c r="E6343" t="s">
        <v>80</v>
      </c>
      <c r="F6343" t="s">
        <v>81</v>
      </c>
      <c r="G6343" t="s">
        <v>82</v>
      </c>
      <c r="H6343" t="s">
        <v>83</v>
      </c>
      <c r="I6343" t="str">
        <f>"Trad IRN"</f>
        <v>Trad IRN</v>
      </c>
      <c r="J6343" t="s">
        <v>43</v>
      </c>
      <c r="K6343" t="s">
        <v>44</v>
      </c>
      <c r="L6343" t="s">
        <v>45</v>
      </c>
      <c r="M6343" t="s">
        <v>46</v>
      </c>
      <c r="N6343" t="str">
        <f t="shared" si="641"/>
        <v>08/18/2022</v>
      </c>
      <c r="O6343" t="str">
        <f t="shared" si="640"/>
        <v>12/31/2500</v>
      </c>
      <c r="P6343">
        <v>1</v>
      </c>
      <c r="Q6343">
        <v>1</v>
      </c>
      <c r="S6343">
        <v>0</v>
      </c>
      <c r="T6343">
        <v>1</v>
      </c>
      <c r="U6343">
        <v>0</v>
      </c>
      <c r="V6343" t="str">
        <f>"Trad IRN"</f>
        <v>Trad IRN</v>
      </c>
      <c r="W6343">
        <v>100</v>
      </c>
      <c r="X6343" t="s">
        <v>47</v>
      </c>
      <c r="Z6343" t="s">
        <v>47</v>
      </c>
      <c r="AB6343" t="str">
        <f>"06"</f>
        <v>06</v>
      </c>
      <c r="AC6343" t="s">
        <v>48</v>
      </c>
      <c r="AD6343" t="s">
        <v>49</v>
      </c>
      <c r="AE6343" t="s">
        <v>50</v>
      </c>
      <c r="AF6343">
        <v>0</v>
      </c>
      <c r="AG6343" t="s">
        <v>56</v>
      </c>
      <c r="AH6343" t="str">
        <f>"Trad IRN"</f>
        <v>Trad IRN</v>
      </c>
      <c r="AI6343" t="str">
        <f>"Bldg IRN"</f>
        <v>Bldg IRN</v>
      </c>
      <c r="AJ6343" t="s">
        <v>48</v>
      </c>
      <c r="AK6343" t="s">
        <v>48</v>
      </c>
      <c r="AL6343" t="s">
        <v>53</v>
      </c>
      <c r="AM6343">
        <v>1140.92</v>
      </c>
      <c r="AN6343">
        <v>1140.92</v>
      </c>
      <c r="AO6343">
        <v>15</v>
      </c>
    </row>
    <row r="6344" spans="1:41" x14ac:dyDescent="0.3">
      <c r="A6344" t="str">
        <f>"Trad IRN"</f>
        <v>Trad IRN</v>
      </c>
      <c r="B6344" t="str">
        <f>"Bldg IRN"</f>
        <v>Bldg IRN</v>
      </c>
      <c r="C6344" t="s">
        <v>41</v>
      </c>
      <c r="D6344" t="s">
        <v>3</v>
      </c>
      <c r="E6344" t="s">
        <v>80</v>
      </c>
      <c r="F6344" t="s">
        <v>81</v>
      </c>
      <c r="G6344" t="s">
        <v>82</v>
      </c>
      <c r="H6344" t="s">
        <v>83</v>
      </c>
      <c r="I6344" t="str">
        <f>"Trad IRN"</f>
        <v>Trad IRN</v>
      </c>
      <c r="J6344" t="s">
        <v>43</v>
      </c>
      <c r="K6344" t="s">
        <v>44</v>
      </c>
      <c r="L6344" t="s">
        <v>45</v>
      </c>
      <c r="M6344" t="s">
        <v>46</v>
      </c>
      <c r="N6344" t="str">
        <f t="shared" si="641"/>
        <v>08/18/2022</v>
      </c>
      <c r="O6344" t="str">
        <f t="shared" si="640"/>
        <v>12/31/2500</v>
      </c>
      <c r="P6344">
        <v>1</v>
      </c>
      <c r="Q6344">
        <v>1</v>
      </c>
      <c r="S6344">
        <v>1</v>
      </c>
      <c r="T6344">
        <v>1</v>
      </c>
      <c r="U6344">
        <v>0</v>
      </c>
      <c r="V6344" t="str">
        <f>"Trad IRN"</f>
        <v>Trad IRN</v>
      </c>
      <c r="W6344">
        <v>100</v>
      </c>
      <c r="X6344" t="s">
        <v>47</v>
      </c>
      <c r="Z6344" t="s">
        <v>47</v>
      </c>
      <c r="AB6344" t="str">
        <f>"07"</f>
        <v>07</v>
      </c>
      <c r="AC6344" t="s">
        <v>48</v>
      </c>
      <c r="AD6344" t="s">
        <v>49</v>
      </c>
      <c r="AE6344" t="s">
        <v>50</v>
      </c>
      <c r="AF6344">
        <v>0</v>
      </c>
      <c r="AG6344" t="s">
        <v>56</v>
      </c>
      <c r="AH6344" t="str">
        <f>"Trad IRN"</f>
        <v>Trad IRN</v>
      </c>
      <c r="AI6344" t="str">
        <f>"Bldg IRN"</f>
        <v>Bldg IRN</v>
      </c>
      <c r="AJ6344" t="s">
        <v>48</v>
      </c>
      <c r="AK6344" t="s">
        <v>48</v>
      </c>
      <c r="AL6344" t="s">
        <v>53</v>
      </c>
      <c r="AM6344">
        <v>1140.92</v>
      </c>
      <c r="AN6344">
        <v>1140.92</v>
      </c>
      <c r="AO6344">
        <v>15</v>
      </c>
    </row>
    <row r="6345" spans="1:41" x14ac:dyDescent="0.3">
      <c r="A6345" t="str">
        <f>"Trad IRN"</f>
        <v>Trad IRN</v>
      </c>
      <c r="B6345" t="str">
        <f>"Bldg IRN"</f>
        <v>Bldg IRN</v>
      </c>
      <c r="C6345" t="s">
        <v>41</v>
      </c>
      <c r="D6345" t="s">
        <v>3</v>
      </c>
      <c r="E6345" t="s">
        <v>80</v>
      </c>
      <c r="F6345" t="s">
        <v>81</v>
      </c>
      <c r="G6345" t="s">
        <v>82</v>
      </c>
      <c r="H6345" t="s">
        <v>83</v>
      </c>
      <c r="I6345" t="str">
        <f>"Trad IRN"</f>
        <v>Trad IRN</v>
      </c>
      <c r="J6345" t="s">
        <v>43</v>
      </c>
      <c r="K6345" t="s">
        <v>44</v>
      </c>
      <c r="L6345" t="s">
        <v>45</v>
      </c>
      <c r="M6345" t="s">
        <v>46</v>
      </c>
      <c r="N6345" t="str">
        <f t="shared" si="641"/>
        <v>08/18/2022</v>
      </c>
      <c r="O6345" t="str">
        <f t="shared" si="640"/>
        <v>12/31/2500</v>
      </c>
      <c r="P6345">
        <v>1</v>
      </c>
      <c r="Q6345">
        <v>1</v>
      </c>
      <c r="S6345">
        <v>1</v>
      </c>
      <c r="T6345">
        <v>1</v>
      </c>
      <c r="U6345">
        <v>0</v>
      </c>
      <c r="V6345" t="str">
        <f>"Trad IRN"</f>
        <v>Trad IRN</v>
      </c>
      <c r="W6345">
        <v>100</v>
      </c>
      <c r="X6345" t="s">
        <v>47</v>
      </c>
      <c r="Z6345" t="s">
        <v>47</v>
      </c>
      <c r="AB6345" t="str">
        <f>"06"</f>
        <v>06</v>
      </c>
      <c r="AC6345" t="s">
        <v>48</v>
      </c>
      <c r="AD6345" t="s">
        <v>49</v>
      </c>
      <c r="AE6345" t="s">
        <v>50</v>
      </c>
      <c r="AF6345">
        <v>0</v>
      </c>
      <c r="AG6345" t="s">
        <v>56</v>
      </c>
      <c r="AH6345" t="str">
        <f>"Trad IRN"</f>
        <v>Trad IRN</v>
      </c>
      <c r="AI6345" t="str">
        <f>"Bldg IRN"</f>
        <v>Bldg IRN</v>
      </c>
      <c r="AJ6345" t="s">
        <v>48</v>
      </c>
      <c r="AK6345" t="s">
        <v>48</v>
      </c>
      <c r="AL6345" t="s">
        <v>53</v>
      </c>
      <c r="AM6345">
        <v>1140.92</v>
      </c>
      <c r="AN6345">
        <v>1140.92</v>
      </c>
      <c r="AO6345">
        <v>15</v>
      </c>
    </row>
    <row r="6346" spans="1:41" x14ac:dyDescent="0.3">
      <c r="A6346" t="str">
        <f>"Trad IRN"</f>
        <v>Trad IRN</v>
      </c>
      <c r="B6346" t="str">
        <f>"Bldg IRN"</f>
        <v>Bldg IRN</v>
      </c>
      <c r="C6346" t="s">
        <v>41</v>
      </c>
      <c r="D6346" t="s">
        <v>3</v>
      </c>
      <c r="E6346" t="s">
        <v>80</v>
      </c>
      <c r="F6346" t="s">
        <v>81</v>
      </c>
      <c r="G6346" t="s">
        <v>82</v>
      </c>
      <c r="H6346" t="s">
        <v>83</v>
      </c>
      <c r="I6346" t="str">
        <f>"Trad IRN"</f>
        <v>Trad IRN</v>
      </c>
      <c r="J6346" t="s">
        <v>43</v>
      </c>
      <c r="K6346" t="s">
        <v>44</v>
      </c>
      <c r="L6346" t="s">
        <v>45</v>
      </c>
      <c r="M6346" t="s">
        <v>46</v>
      </c>
      <c r="N6346" t="str">
        <f t="shared" si="641"/>
        <v>08/18/2022</v>
      </c>
      <c r="O6346" t="str">
        <f t="shared" si="640"/>
        <v>12/31/2500</v>
      </c>
      <c r="P6346">
        <v>1</v>
      </c>
      <c r="Q6346">
        <v>1</v>
      </c>
      <c r="S6346">
        <v>1</v>
      </c>
      <c r="T6346">
        <v>1</v>
      </c>
      <c r="U6346">
        <v>0</v>
      </c>
      <c r="V6346" t="str">
        <f>"Trad IRN"</f>
        <v>Trad IRN</v>
      </c>
      <c r="W6346">
        <v>100</v>
      </c>
      <c r="X6346" t="s">
        <v>47</v>
      </c>
      <c r="Z6346" t="s">
        <v>47</v>
      </c>
      <c r="AB6346" t="str">
        <f>"08"</f>
        <v>08</v>
      </c>
      <c r="AC6346" t="s">
        <v>48</v>
      </c>
      <c r="AD6346" t="s">
        <v>49</v>
      </c>
      <c r="AE6346" t="s">
        <v>50</v>
      </c>
      <c r="AF6346">
        <v>0</v>
      </c>
      <c r="AG6346" t="s">
        <v>56</v>
      </c>
      <c r="AH6346" t="str">
        <f>"Trad IRN"</f>
        <v>Trad IRN</v>
      </c>
      <c r="AI6346" t="str">
        <f>"Bldg IRN"</f>
        <v>Bldg IRN</v>
      </c>
      <c r="AJ6346" t="s">
        <v>48</v>
      </c>
      <c r="AK6346" t="s">
        <v>48</v>
      </c>
      <c r="AL6346" t="s">
        <v>53</v>
      </c>
      <c r="AM6346">
        <v>1140.92</v>
      </c>
      <c r="AN6346">
        <v>1140.92</v>
      </c>
      <c r="AO6346">
        <v>15</v>
      </c>
    </row>
    <row r="6347" spans="1:41" x14ac:dyDescent="0.3">
      <c r="A6347" t="str">
        <f>"Trad IRN"</f>
        <v>Trad IRN</v>
      </c>
      <c r="B6347" t="str">
        <f>"Bldg IRN"</f>
        <v>Bldg IRN</v>
      </c>
      <c r="C6347" t="s">
        <v>41</v>
      </c>
      <c r="D6347" t="s">
        <v>3</v>
      </c>
      <c r="E6347" t="s">
        <v>80</v>
      </c>
      <c r="F6347" t="s">
        <v>81</v>
      </c>
      <c r="G6347" t="s">
        <v>82</v>
      </c>
      <c r="H6347" t="s">
        <v>83</v>
      </c>
      <c r="I6347" t="str">
        <f>"Trad IRN"</f>
        <v>Trad IRN</v>
      </c>
      <c r="J6347" t="s">
        <v>43</v>
      </c>
      <c r="K6347" t="s">
        <v>44</v>
      </c>
      <c r="L6347" t="s">
        <v>45</v>
      </c>
      <c r="M6347" t="s">
        <v>46</v>
      </c>
      <c r="N6347" t="str">
        <f t="shared" si="641"/>
        <v>08/18/2022</v>
      </c>
      <c r="O6347" t="str">
        <f>"10/16/2022"</f>
        <v>10/16/2022</v>
      </c>
      <c r="P6347">
        <v>0.213389</v>
      </c>
      <c r="Q6347">
        <v>0.213389</v>
      </c>
      <c r="S6347">
        <v>0.213389</v>
      </c>
      <c r="T6347">
        <v>0.213389</v>
      </c>
      <c r="U6347">
        <v>0</v>
      </c>
      <c r="V6347" t="str">
        <f>"Trad IRN"</f>
        <v>Trad IRN</v>
      </c>
      <c r="W6347">
        <v>100</v>
      </c>
      <c r="X6347" t="s">
        <v>47</v>
      </c>
      <c r="Z6347" t="s">
        <v>47</v>
      </c>
      <c r="AB6347" t="str">
        <f>"08"</f>
        <v>08</v>
      </c>
      <c r="AC6347" t="s">
        <v>48</v>
      </c>
      <c r="AD6347" t="s">
        <v>49</v>
      </c>
      <c r="AE6347" t="s">
        <v>50</v>
      </c>
      <c r="AF6347">
        <v>0</v>
      </c>
      <c r="AG6347" t="s">
        <v>56</v>
      </c>
      <c r="AH6347" t="str">
        <f>"Trad IRN"</f>
        <v>Trad IRN</v>
      </c>
      <c r="AI6347" t="str">
        <f>"Bldg IRN"</f>
        <v>Bldg IRN</v>
      </c>
      <c r="AJ6347" t="s">
        <v>48</v>
      </c>
      <c r="AK6347" t="s">
        <v>48</v>
      </c>
      <c r="AL6347" t="s">
        <v>53</v>
      </c>
      <c r="AM6347">
        <v>243.46</v>
      </c>
      <c r="AN6347">
        <v>1140.92</v>
      </c>
      <c r="AO6347">
        <v>15</v>
      </c>
    </row>
    <row r="6348" spans="1:41" x14ac:dyDescent="0.3">
      <c r="A6348" t="str">
        <f>"Trad IRN"</f>
        <v>Trad IRN</v>
      </c>
      <c r="B6348" t="str">
        <f>"Bldg IRN"</f>
        <v>Bldg IRN</v>
      </c>
      <c r="C6348" t="s">
        <v>41</v>
      </c>
      <c r="D6348" t="s">
        <v>3</v>
      </c>
      <c r="E6348" t="s">
        <v>80</v>
      </c>
      <c r="F6348" t="s">
        <v>81</v>
      </c>
      <c r="G6348" t="s">
        <v>82</v>
      </c>
      <c r="H6348" t="s">
        <v>83</v>
      </c>
      <c r="I6348" t="str">
        <f>"Trad IRN"</f>
        <v>Trad IRN</v>
      </c>
      <c r="J6348" t="s">
        <v>43</v>
      </c>
      <c r="K6348" t="s">
        <v>44</v>
      </c>
      <c r="L6348" t="s">
        <v>45</v>
      </c>
      <c r="M6348" t="s">
        <v>46</v>
      </c>
      <c r="N6348" t="str">
        <f>"01/04/2023"</f>
        <v>01/04/2023</v>
      </c>
      <c r="O6348" t="str">
        <f>"12/31/2500"</f>
        <v>12/31/2500</v>
      </c>
      <c r="P6348">
        <v>0.53058899999999998</v>
      </c>
      <c r="Q6348">
        <v>0.53058899999999998</v>
      </c>
      <c r="S6348">
        <v>0.53058899999999998</v>
      </c>
      <c r="T6348">
        <v>0.53058899999999998</v>
      </c>
      <c r="U6348">
        <v>0</v>
      </c>
      <c r="V6348" t="str">
        <f>"Trad IRN"</f>
        <v>Trad IRN</v>
      </c>
      <c r="W6348">
        <v>100</v>
      </c>
      <c r="X6348" t="s">
        <v>47</v>
      </c>
      <c r="Z6348" t="s">
        <v>47</v>
      </c>
      <c r="AB6348" t="str">
        <f>"08"</f>
        <v>08</v>
      </c>
      <c r="AC6348" t="s">
        <v>48</v>
      </c>
      <c r="AD6348" t="s">
        <v>49</v>
      </c>
      <c r="AE6348" t="s">
        <v>50</v>
      </c>
      <c r="AF6348">
        <v>0</v>
      </c>
      <c r="AG6348" t="s">
        <v>56</v>
      </c>
      <c r="AH6348" t="str">
        <f>"Trad IRN"</f>
        <v>Trad IRN</v>
      </c>
      <c r="AI6348" t="str">
        <f>"Bldg IRN"</f>
        <v>Bldg IRN</v>
      </c>
      <c r="AJ6348" t="s">
        <v>48</v>
      </c>
      <c r="AK6348" t="s">
        <v>48</v>
      </c>
      <c r="AL6348" t="s">
        <v>53</v>
      </c>
      <c r="AM6348">
        <v>605.36</v>
      </c>
      <c r="AN6348">
        <v>1140.92</v>
      </c>
      <c r="AO6348">
        <v>15</v>
      </c>
    </row>
    <row r="6349" spans="1:41" x14ac:dyDescent="0.3">
      <c r="A6349" t="str">
        <f>"Trad IRN"</f>
        <v>Trad IRN</v>
      </c>
      <c r="B6349" t="str">
        <f>"Bldg IRN"</f>
        <v>Bldg IRN</v>
      </c>
      <c r="C6349" t="s">
        <v>41</v>
      </c>
      <c r="D6349" t="s">
        <v>3</v>
      </c>
      <c r="E6349" t="s">
        <v>80</v>
      </c>
      <c r="F6349" t="s">
        <v>81</v>
      </c>
      <c r="G6349" t="s">
        <v>82</v>
      </c>
      <c r="H6349" t="s">
        <v>83</v>
      </c>
      <c r="I6349" t="s">
        <v>8</v>
      </c>
      <c r="J6349" t="s">
        <v>43</v>
      </c>
      <c r="K6349" t="s">
        <v>44</v>
      </c>
      <c r="L6349" t="s">
        <v>45</v>
      </c>
      <c r="M6349" t="s">
        <v>46</v>
      </c>
      <c r="N6349" t="str">
        <f>"10/17/2022"</f>
        <v>10/17/2022</v>
      </c>
      <c r="O6349" t="str">
        <f>"12/20/2022"</f>
        <v>12/20/2022</v>
      </c>
      <c r="P6349">
        <v>3.7543E-2</v>
      </c>
      <c r="Q6349">
        <v>3.7543E-2</v>
      </c>
      <c r="S6349">
        <v>0</v>
      </c>
      <c r="T6349">
        <v>2.2637999999999998E-2</v>
      </c>
      <c r="U6349">
        <v>1.4905E-2</v>
      </c>
      <c r="V6349" t="str">
        <f>"Trad IRN"</f>
        <v>Trad IRN</v>
      </c>
      <c r="W6349">
        <v>15</v>
      </c>
      <c r="X6349" t="s">
        <v>47</v>
      </c>
      <c r="Z6349" t="s">
        <v>47</v>
      </c>
      <c r="AB6349" t="str">
        <f>"08"</f>
        <v>08</v>
      </c>
      <c r="AC6349" t="s">
        <v>48</v>
      </c>
      <c r="AD6349" t="s">
        <v>49</v>
      </c>
      <c r="AE6349" t="s">
        <v>50</v>
      </c>
      <c r="AF6349">
        <v>0</v>
      </c>
      <c r="AG6349" t="s">
        <v>51</v>
      </c>
      <c r="AH6349" t="str">
        <f>"Trad IRN"</f>
        <v>Trad IRN</v>
      </c>
      <c r="AI6349" t="str">
        <f>"Bldg IRN"</f>
        <v>Bldg IRN</v>
      </c>
      <c r="AJ6349" t="s">
        <v>48</v>
      </c>
      <c r="AK6349" t="s">
        <v>48</v>
      </c>
      <c r="AL6349" t="s">
        <v>53</v>
      </c>
      <c r="AM6349">
        <v>42.51</v>
      </c>
      <c r="AN6349">
        <v>1132.3</v>
      </c>
      <c r="AO6349">
        <v>15</v>
      </c>
    </row>
    <row r="6350" spans="1:41" x14ac:dyDescent="0.3">
      <c r="A6350" t="str">
        <f>"Trad IRN"</f>
        <v>Trad IRN</v>
      </c>
      <c r="B6350" t="str">
        <f>"Bldg IRN"</f>
        <v>Bldg IRN</v>
      </c>
      <c r="C6350" t="s">
        <v>41</v>
      </c>
      <c r="D6350" t="s">
        <v>3</v>
      </c>
      <c r="E6350" t="s">
        <v>80</v>
      </c>
      <c r="F6350" t="s">
        <v>81</v>
      </c>
      <c r="G6350" t="s">
        <v>82</v>
      </c>
      <c r="H6350" t="s">
        <v>83</v>
      </c>
      <c r="I6350" t="str">
        <f>"Trad IRN"</f>
        <v>Trad IRN</v>
      </c>
      <c r="J6350" t="s">
        <v>43</v>
      </c>
      <c r="K6350" t="s">
        <v>44</v>
      </c>
      <c r="L6350" t="s">
        <v>45</v>
      </c>
      <c r="M6350" t="s">
        <v>46</v>
      </c>
      <c r="N6350" t="str">
        <f>"10/17/2022"</f>
        <v>10/17/2022</v>
      </c>
      <c r="O6350" t="str">
        <f>"01/03/2023"</f>
        <v>01/03/2023</v>
      </c>
      <c r="P6350">
        <v>0.21761800000000001</v>
      </c>
      <c r="Q6350">
        <v>0.21761800000000001</v>
      </c>
      <c r="S6350">
        <v>0.21761800000000001</v>
      </c>
      <c r="T6350">
        <v>0.21761800000000001</v>
      </c>
      <c r="U6350">
        <v>0</v>
      </c>
      <c r="V6350" t="str">
        <f>"Trad IRN"</f>
        <v>Trad IRN</v>
      </c>
      <c r="W6350">
        <v>85</v>
      </c>
      <c r="X6350" t="s">
        <v>47</v>
      </c>
      <c r="Z6350" t="s">
        <v>47</v>
      </c>
      <c r="AB6350" t="str">
        <f>"08"</f>
        <v>08</v>
      </c>
      <c r="AC6350" t="s">
        <v>48</v>
      </c>
      <c r="AD6350" t="s">
        <v>49</v>
      </c>
      <c r="AE6350" t="s">
        <v>50</v>
      </c>
      <c r="AF6350">
        <v>0</v>
      </c>
      <c r="AG6350" t="s">
        <v>56</v>
      </c>
      <c r="AH6350" t="str">
        <f>"Trad IRN"</f>
        <v>Trad IRN</v>
      </c>
      <c r="AI6350" t="str">
        <f>"Bldg IRN"</f>
        <v>Bldg IRN</v>
      </c>
      <c r="AJ6350" t="s">
        <v>48</v>
      </c>
      <c r="AK6350" t="s">
        <v>48</v>
      </c>
      <c r="AL6350" t="s">
        <v>53</v>
      </c>
      <c r="AM6350">
        <v>248.28</v>
      </c>
      <c r="AN6350">
        <v>1140.92</v>
      </c>
      <c r="AO6350">
        <v>15</v>
      </c>
    </row>
    <row r="6351" spans="1:41" x14ac:dyDescent="0.3">
      <c r="A6351" t="str">
        <f>"Trad IRN"</f>
        <v>Trad IRN</v>
      </c>
      <c r="B6351" t="str">
        <f>"Bldg IRN"</f>
        <v>Bldg IRN</v>
      </c>
      <c r="C6351" t="s">
        <v>41</v>
      </c>
      <c r="D6351" t="s">
        <v>3</v>
      </c>
      <c r="E6351" t="s">
        <v>80</v>
      </c>
      <c r="F6351" t="s">
        <v>81</v>
      </c>
      <c r="G6351" t="s">
        <v>82</v>
      </c>
      <c r="H6351" t="s">
        <v>83</v>
      </c>
      <c r="I6351" t="str">
        <f>"Trad IRN"</f>
        <v>Trad IRN</v>
      </c>
      <c r="J6351" t="s">
        <v>43</v>
      </c>
      <c r="K6351" t="s">
        <v>44</v>
      </c>
      <c r="L6351" t="s">
        <v>45</v>
      </c>
      <c r="M6351" t="s">
        <v>46</v>
      </c>
      <c r="N6351" t="str">
        <f>"08/18/2022"</f>
        <v>08/18/2022</v>
      </c>
      <c r="O6351" t="str">
        <f>"12/31/2500"</f>
        <v>12/31/2500</v>
      </c>
      <c r="P6351">
        <v>1</v>
      </c>
      <c r="Q6351">
        <v>1</v>
      </c>
      <c r="S6351">
        <v>1</v>
      </c>
      <c r="T6351">
        <v>1</v>
      </c>
      <c r="U6351">
        <v>0</v>
      </c>
      <c r="V6351" t="str">
        <f>"Trad IRN"</f>
        <v>Trad IRN</v>
      </c>
      <c r="W6351">
        <v>100</v>
      </c>
      <c r="X6351" t="s">
        <v>47</v>
      </c>
      <c r="Z6351" t="s">
        <v>47</v>
      </c>
      <c r="AB6351" t="str">
        <f>"06"</f>
        <v>06</v>
      </c>
      <c r="AC6351" t="s">
        <v>48</v>
      </c>
      <c r="AD6351" t="s">
        <v>49</v>
      </c>
      <c r="AE6351" t="s">
        <v>50</v>
      </c>
      <c r="AF6351">
        <v>0</v>
      </c>
      <c r="AG6351" t="s">
        <v>56</v>
      </c>
      <c r="AH6351" t="str">
        <f>"Trad IRN"</f>
        <v>Trad IRN</v>
      </c>
      <c r="AI6351" t="str">
        <f>"Bldg IRN"</f>
        <v>Bldg IRN</v>
      </c>
      <c r="AJ6351" t="s">
        <v>48</v>
      </c>
      <c r="AK6351" t="s">
        <v>48</v>
      </c>
      <c r="AL6351" t="s">
        <v>53</v>
      </c>
      <c r="AM6351">
        <v>1140.92</v>
      </c>
      <c r="AN6351">
        <v>1140.92</v>
      </c>
      <c r="AO6351">
        <v>15</v>
      </c>
    </row>
    <row r="6352" spans="1:41" x14ac:dyDescent="0.3">
      <c r="A6352" t="str">
        <f>"Trad IRN"</f>
        <v>Trad IRN</v>
      </c>
      <c r="B6352" t="str">
        <f>"Bldg IRN"</f>
        <v>Bldg IRN</v>
      </c>
      <c r="C6352" t="s">
        <v>41</v>
      </c>
      <c r="D6352" t="s">
        <v>3</v>
      </c>
      <c r="E6352" t="s">
        <v>80</v>
      </c>
      <c r="F6352" t="s">
        <v>81</v>
      </c>
      <c r="G6352" t="s">
        <v>82</v>
      </c>
      <c r="H6352" t="s">
        <v>83</v>
      </c>
      <c r="I6352" t="str">
        <f>"Trad IRN"</f>
        <v>Trad IRN</v>
      </c>
      <c r="J6352" t="s">
        <v>43</v>
      </c>
      <c r="K6352" t="s">
        <v>44</v>
      </c>
      <c r="L6352" t="s">
        <v>45</v>
      </c>
      <c r="M6352" t="s">
        <v>46</v>
      </c>
      <c r="N6352" t="str">
        <f>"08/18/2022"</f>
        <v>08/18/2022</v>
      </c>
      <c r="O6352" t="str">
        <f>"12/31/2500"</f>
        <v>12/31/2500</v>
      </c>
      <c r="P6352">
        <v>1</v>
      </c>
      <c r="Q6352">
        <v>1</v>
      </c>
      <c r="S6352">
        <v>1</v>
      </c>
      <c r="T6352">
        <v>1</v>
      </c>
      <c r="U6352">
        <v>0</v>
      </c>
      <c r="V6352" t="str">
        <f>"Trad IRN"</f>
        <v>Trad IRN</v>
      </c>
      <c r="W6352">
        <v>100</v>
      </c>
      <c r="X6352" t="s">
        <v>47</v>
      </c>
      <c r="Z6352" t="s">
        <v>47</v>
      </c>
      <c r="AB6352" t="str">
        <f>"07"</f>
        <v>07</v>
      </c>
      <c r="AC6352" t="s">
        <v>48</v>
      </c>
      <c r="AD6352" t="s">
        <v>49</v>
      </c>
      <c r="AE6352" t="s">
        <v>50</v>
      </c>
      <c r="AF6352">
        <v>0</v>
      </c>
      <c r="AG6352" t="s">
        <v>56</v>
      </c>
      <c r="AH6352" t="str">
        <f>"Trad IRN"</f>
        <v>Trad IRN</v>
      </c>
      <c r="AI6352" t="str">
        <f>"Bldg IRN"</f>
        <v>Bldg IRN</v>
      </c>
      <c r="AJ6352" t="s">
        <v>48</v>
      </c>
      <c r="AK6352" t="s">
        <v>48</v>
      </c>
      <c r="AL6352" t="s">
        <v>53</v>
      </c>
      <c r="AM6352">
        <v>1140.92</v>
      </c>
      <c r="AN6352">
        <v>1140.92</v>
      </c>
      <c r="AO6352">
        <v>15</v>
      </c>
    </row>
    <row r="6353" spans="1:41" x14ac:dyDescent="0.3">
      <c r="A6353" t="str">
        <f>"Trad IRN"</f>
        <v>Trad IRN</v>
      </c>
      <c r="B6353" t="str">
        <f>"Bldg IRN"</f>
        <v>Bldg IRN</v>
      </c>
      <c r="C6353" t="s">
        <v>41</v>
      </c>
      <c r="D6353" t="s">
        <v>3</v>
      </c>
      <c r="E6353" t="s">
        <v>80</v>
      </c>
      <c r="F6353" t="s">
        <v>81</v>
      </c>
      <c r="G6353" t="s">
        <v>82</v>
      </c>
      <c r="H6353" t="s">
        <v>83</v>
      </c>
      <c r="I6353" t="str">
        <f>"Trad IRN"</f>
        <v>Trad IRN</v>
      </c>
      <c r="J6353" t="s">
        <v>43</v>
      </c>
      <c r="K6353" t="s">
        <v>44</v>
      </c>
      <c r="L6353" t="s">
        <v>45</v>
      </c>
      <c r="M6353" t="s">
        <v>46</v>
      </c>
      <c r="N6353" t="str">
        <f>"08/18/2022"</f>
        <v>08/18/2022</v>
      </c>
      <c r="O6353" t="str">
        <f>"12/31/2500"</f>
        <v>12/31/2500</v>
      </c>
      <c r="P6353">
        <v>1</v>
      </c>
      <c r="Q6353">
        <v>1</v>
      </c>
      <c r="S6353">
        <v>0</v>
      </c>
      <c r="T6353">
        <v>1</v>
      </c>
      <c r="U6353">
        <v>0</v>
      </c>
      <c r="V6353" t="str">
        <f>"Trad IRN"</f>
        <v>Trad IRN</v>
      </c>
      <c r="W6353">
        <v>100</v>
      </c>
      <c r="X6353" t="s">
        <v>47</v>
      </c>
      <c r="Z6353" t="s">
        <v>47</v>
      </c>
      <c r="AB6353" t="str">
        <f>"07"</f>
        <v>07</v>
      </c>
      <c r="AC6353" t="s">
        <v>48</v>
      </c>
      <c r="AD6353" t="s">
        <v>49</v>
      </c>
      <c r="AE6353" t="s">
        <v>50</v>
      </c>
      <c r="AF6353">
        <v>0</v>
      </c>
      <c r="AG6353" t="s">
        <v>56</v>
      </c>
      <c r="AH6353" t="str">
        <f>"Trad IRN"</f>
        <v>Trad IRN</v>
      </c>
      <c r="AI6353" t="str">
        <f>"Bldg IRN"</f>
        <v>Bldg IRN</v>
      </c>
      <c r="AJ6353" t="s">
        <v>48</v>
      </c>
      <c r="AK6353" t="s">
        <v>48</v>
      </c>
      <c r="AL6353" t="s">
        <v>53</v>
      </c>
      <c r="AM6353">
        <v>1140.92</v>
      </c>
      <c r="AN6353">
        <v>1140.92</v>
      </c>
      <c r="AO6353">
        <v>15</v>
      </c>
    </row>
    <row r="6354" spans="1:41" x14ac:dyDescent="0.3">
      <c r="A6354" t="str">
        <f>"Trad IRN"</f>
        <v>Trad IRN</v>
      </c>
      <c r="B6354" t="str">
        <f>"Bldg IRN"</f>
        <v>Bldg IRN</v>
      </c>
      <c r="C6354" t="s">
        <v>41</v>
      </c>
      <c r="D6354" t="s">
        <v>3</v>
      </c>
      <c r="E6354" t="s">
        <v>80</v>
      </c>
      <c r="F6354" t="s">
        <v>81</v>
      </c>
      <c r="G6354" t="s">
        <v>82</v>
      </c>
      <c r="H6354" t="s">
        <v>83</v>
      </c>
      <c r="I6354" t="str">
        <f>"Trad IRN"</f>
        <v>Trad IRN</v>
      </c>
      <c r="J6354" t="s">
        <v>43</v>
      </c>
      <c r="K6354" t="s">
        <v>44</v>
      </c>
      <c r="L6354" t="s">
        <v>45</v>
      </c>
      <c r="M6354" t="s">
        <v>46</v>
      </c>
      <c r="N6354" t="str">
        <f>"08/18/2022"</f>
        <v>08/18/2022</v>
      </c>
      <c r="O6354" t="str">
        <f>"12/31/2500"</f>
        <v>12/31/2500</v>
      </c>
      <c r="P6354">
        <v>1</v>
      </c>
      <c r="Q6354">
        <v>1</v>
      </c>
      <c r="S6354">
        <v>1</v>
      </c>
      <c r="T6354">
        <v>1</v>
      </c>
      <c r="U6354">
        <v>0</v>
      </c>
      <c r="V6354" t="str">
        <f>"Trad IRN"</f>
        <v>Trad IRN</v>
      </c>
      <c r="W6354">
        <v>100</v>
      </c>
      <c r="X6354" t="s">
        <v>47</v>
      </c>
      <c r="Z6354" t="s">
        <v>47</v>
      </c>
      <c r="AB6354" t="str">
        <f>"06"</f>
        <v>06</v>
      </c>
      <c r="AC6354" t="s">
        <v>48</v>
      </c>
      <c r="AD6354" t="s">
        <v>49</v>
      </c>
      <c r="AE6354" t="s">
        <v>50</v>
      </c>
      <c r="AF6354">
        <v>0</v>
      </c>
      <c r="AG6354" t="s">
        <v>56</v>
      </c>
      <c r="AH6354" t="str">
        <f>"Trad IRN"</f>
        <v>Trad IRN</v>
      </c>
      <c r="AI6354" t="str">
        <f>"Bldg IRN"</f>
        <v>Bldg IRN</v>
      </c>
      <c r="AJ6354" t="s">
        <v>48</v>
      </c>
      <c r="AK6354" t="s">
        <v>48</v>
      </c>
      <c r="AL6354" t="s">
        <v>53</v>
      </c>
      <c r="AM6354">
        <v>1140.92</v>
      </c>
      <c r="AN6354">
        <v>1140.92</v>
      </c>
      <c r="AO6354">
        <v>15</v>
      </c>
    </row>
    <row r="6355" spans="1:41" x14ac:dyDescent="0.3">
      <c r="A6355" t="str">
        <f>"Trad IRN"</f>
        <v>Trad IRN</v>
      </c>
      <c r="B6355" t="str">
        <f>"Bldg IRN"</f>
        <v>Bldg IRN</v>
      </c>
      <c r="C6355" t="s">
        <v>41</v>
      </c>
      <c r="D6355" t="s">
        <v>3</v>
      </c>
      <c r="E6355" t="s">
        <v>80</v>
      </c>
      <c r="F6355" t="s">
        <v>81</v>
      </c>
      <c r="G6355" t="s">
        <v>82</v>
      </c>
      <c r="H6355" t="s">
        <v>83</v>
      </c>
      <c r="I6355" t="str">
        <f>"Trad IRN"</f>
        <v>Trad IRN</v>
      </c>
      <c r="J6355" t="s">
        <v>43</v>
      </c>
      <c r="K6355" t="s">
        <v>44</v>
      </c>
      <c r="L6355" t="s">
        <v>45</v>
      </c>
      <c r="M6355" t="s">
        <v>46</v>
      </c>
      <c r="N6355" t="str">
        <f>"01/07/2023"</f>
        <v>01/07/2023</v>
      </c>
      <c r="O6355" t="str">
        <f>"12/31/2500"</f>
        <v>12/31/2500</v>
      </c>
      <c r="P6355">
        <v>0.51328799999999997</v>
      </c>
      <c r="Q6355">
        <v>0.51328799999999997</v>
      </c>
      <c r="S6355">
        <v>0</v>
      </c>
      <c r="T6355">
        <v>0.51328799999999997</v>
      </c>
      <c r="U6355">
        <v>0</v>
      </c>
      <c r="V6355" t="str">
        <f>"Trad IRN"</f>
        <v>Trad IRN</v>
      </c>
      <c r="W6355">
        <v>100</v>
      </c>
      <c r="X6355" t="s">
        <v>47</v>
      </c>
      <c r="Z6355" t="s">
        <v>47</v>
      </c>
      <c r="AB6355" t="str">
        <f>"06"</f>
        <v>06</v>
      </c>
      <c r="AC6355" t="s">
        <v>48</v>
      </c>
      <c r="AD6355" t="s">
        <v>49</v>
      </c>
      <c r="AE6355" t="s">
        <v>50</v>
      </c>
      <c r="AF6355">
        <v>0</v>
      </c>
      <c r="AG6355" t="s">
        <v>56</v>
      </c>
      <c r="AH6355" t="str">
        <f>"Trad IRN"</f>
        <v>Trad IRN</v>
      </c>
      <c r="AI6355" t="str">
        <f>"Bldg IRN"</f>
        <v>Bldg IRN</v>
      </c>
      <c r="AJ6355" t="s">
        <v>48</v>
      </c>
      <c r="AK6355" t="s">
        <v>48</v>
      </c>
      <c r="AL6355" t="s">
        <v>53</v>
      </c>
      <c r="AM6355">
        <v>585.62</v>
      </c>
      <c r="AN6355">
        <v>1140.92</v>
      </c>
      <c r="AO6355">
        <v>15</v>
      </c>
    </row>
    <row r="6356" spans="1:41" x14ac:dyDescent="0.3">
      <c r="A6356" t="str">
        <f>"Trad IRN"</f>
        <v>Trad IRN</v>
      </c>
      <c r="B6356" t="str">
        <f>"Bldg IRN"</f>
        <v>Bldg IRN</v>
      </c>
      <c r="C6356" t="s">
        <v>41</v>
      </c>
      <c r="D6356" t="s">
        <v>3</v>
      </c>
      <c r="E6356" t="s">
        <v>80</v>
      </c>
      <c r="F6356" t="s">
        <v>81</v>
      </c>
      <c r="G6356" t="s">
        <v>82</v>
      </c>
      <c r="H6356" t="s">
        <v>83</v>
      </c>
      <c r="I6356" t="str">
        <f>"Trad IRN"</f>
        <v>Trad IRN</v>
      </c>
      <c r="J6356" t="s">
        <v>43</v>
      </c>
      <c r="K6356" t="s">
        <v>44</v>
      </c>
      <c r="L6356" t="s">
        <v>45</v>
      </c>
      <c r="M6356" t="s">
        <v>46</v>
      </c>
      <c r="N6356" t="str">
        <f>"08/18/2022"</f>
        <v>08/18/2022</v>
      </c>
      <c r="O6356" t="str">
        <f>"01/06/2023"</f>
        <v>01/06/2023</v>
      </c>
      <c r="P6356">
        <v>0.48671199999999998</v>
      </c>
      <c r="Q6356">
        <v>0.48671199999999998</v>
      </c>
      <c r="S6356">
        <v>0</v>
      </c>
      <c r="T6356">
        <v>0.48671199999999998</v>
      </c>
      <c r="U6356">
        <v>0</v>
      </c>
      <c r="V6356" t="str">
        <f>"Trad IRN"</f>
        <v>Trad IRN</v>
      </c>
      <c r="W6356">
        <v>100</v>
      </c>
      <c r="X6356" t="s">
        <v>47</v>
      </c>
      <c r="Z6356" t="s">
        <v>47</v>
      </c>
      <c r="AB6356" t="str">
        <f>"06"</f>
        <v>06</v>
      </c>
      <c r="AC6356" t="s">
        <v>48</v>
      </c>
      <c r="AD6356" t="s">
        <v>49</v>
      </c>
      <c r="AE6356" t="s">
        <v>55</v>
      </c>
      <c r="AF6356">
        <v>0</v>
      </c>
      <c r="AG6356" t="s">
        <v>56</v>
      </c>
      <c r="AH6356" t="str">
        <f>"Trad IRN"</f>
        <v>Trad IRN</v>
      </c>
      <c r="AI6356" t="str">
        <f>"Bldg IRN"</f>
        <v>Bldg IRN</v>
      </c>
      <c r="AJ6356" t="s">
        <v>48</v>
      </c>
      <c r="AK6356" t="s">
        <v>48</v>
      </c>
      <c r="AL6356" t="s">
        <v>53</v>
      </c>
      <c r="AM6356">
        <v>555.29999999999995</v>
      </c>
      <c r="AN6356">
        <v>1140.92</v>
      </c>
      <c r="AO6356">
        <v>15</v>
      </c>
    </row>
    <row r="6357" spans="1:41" x14ac:dyDescent="0.3">
      <c r="A6357" t="str">
        <f>"Trad IRN"</f>
        <v>Trad IRN</v>
      </c>
      <c r="B6357" t="str">
        <f>"Bldg IRN"</f>
        <v>Bldg IRN</v>
      </c>
      <c r="C6357" t="s">
        <v>41</v>
      </c>
      <c r="D6357" t="s">
        <v>3</v>
      </c>
      <c r="E6357" t="s">
        <v>80</v>
      </c>
      <c r="F6357" t="s">
        <v>81</v>
      </c>
      <c r="G6357" t="s">
        <v>82</v>
      </c>
      <c r="H6357" t="s">
        <v>83</v>
      </c>
      <c r="I6357" t="str">
        <f>"Trad IRN"</f>
        <v>Trad IRN</v>
      </c>
      <c r="J6357" t="s">
        <v>43</v>
      </c>
      <c r="K6357" t="s">
        <v>44</v>
      </c>
      <c r="L6357" t="s">
        <v>45</v>
      </c>
      <c r="M6357" t="s">
        <v>46</v>
      </c>
      <c r="N6357" t="str">
        <f>"08/18/2022"</f>
        <v>08/18/2022</v>
      </c>
      <c r="O6357" t="str">
        <f>"12/31/2500"</f>
        <v>12/31/2500</v>
      </c>
      <c r="P6357">
        <v>1</v>
      </c>
      <c r="Q6357">
        <v>1</v>
      </c>
      <c r="S6357">
        <v>0</v>
      </c>
      <c r="T6357">
        <v>1</v>
      </c>
      <c r="U6357">
        <v>0</v>
      </c>
      <c r="V6357" t="str">
        <f>"Trad IRN"</f>
        <v>Trad IRN</v>
      </c>
      <c r="W6357">
        <v>100</v>
      </c>
      <c r="X6357" t="s">
        <v>47</v>
      </c>
      <c r="Z6357" t="s">
        <v>47</v>
      </c>
      <c r="AB6357" t="str">
        <f>"08"</f>
        <v>08</v>
      </c>
      <c r="AC6357" t="s">
        <v>48</v>
      </c>
      <c r="AD6357" t="s">
        <v>49</v>
      </c>
      <c r="AE6357" t="s">
        <v>50</v>
      </c>
      <c r="AF6357">
        <v>0</v>
      </c>
      <c r="AG6357" t="s">
        <v>56</v>
      </c>
      <c r="AH6357" t="str">
        <f>"Trad IRN"</f>
        <v>Trad IRN</v>
      </c>
      <c r="AI6357" t="str">
        <f>"Bldg IRN"</f>
        <v>Bldg IRN</v>
      </c>
      <c r="AJ6357" t="s">
        <v>48</v>
      </c>
      <c r="AK6357" t="s">
        <v>48</v>
      </c>
      <c r="AL6357" t="s">
        <v>53</v>
      </c>
      <c r="AM6357">
        <v>1140.92</v>
      </c>
      <c r="AN6357">
        <v>1140.92</v>
      </c>
      <c r="AO6357">
        <v>15</v>
      </c>
    </row>
    <row r="6358" spans="1:41" x14ac:dyDescent="0.3">
      <c r="A6358" t="str">
        <f>"Trad IRN"</f>
        <v>Trad IRN</v>
      </c>
      <c r="B6358" t="str">
        <f>"Bldg IRN"</f>
        <v>Bldg IRN</v>
      </c>
      <c r="C6358" t="s">
        <v>41</v>
      </c>
      <c r="D6358" t="s">
        <v>3</v>
      </c>
      <c r="E6358" t="s">
        <v>80</v>
      </c>
      <c r="F6358" t="s">
        <v>81</v>
      </c>
      <c r="G6358" t="s">
        <v>82</v>
      </c>
      <c r="H6358" t="s">
        <v>83</v>
      </c>
      <c r="I6358" t="str">
        <f>"Trad IRN"</f>
        <v>Trad IRN</v>
      </c>
      <c r="J6358" t="s">
        <v>43</v>
      </c>
      <c r="K6358" t="s">
        <v>44</v>
      </c>
      <c r="L6358" t="s">
        <v>45</v>
      </c>
      <c r="M6358" t="s">
        <v>46</v>
      </c>
      <c r="N6358" t="str">
        <f>"08/18/2022"</f>
        <v>08/18/2022</v>
      </c>
      <c r="O6358" t="str">
        <f>"12/31/2500"</f>
        <v>12/31/2500</v>
      </c>
      <c r="P6358">
        <v>1</v>
      </c>
      <c r="Q6358">
        <v>1</v>
      </c>
      <c r="S6358">
        <v>0</v>
      </c>
      <c r="T6358">
        <v>1</v>
      </c>
      <c r="U6358">
        <v>0</v>
      </c>
      <c r="V6358" t="str">
        <f>"Trad IRN"</f>
        <v>Trad IRN</v>
      </c>
      <c r="W6358">
        <v>100</v>
      </c>
      <c r="X6358" t="s">
        <v>47</v>
      </c>
      <c r="Z6358" t="s">
        <v>47</v>
      </c>
      <c r="AB6358" t="str">
        <f>"07"</f>
        <v>07</v>
      </c>
      <c r="AC6358" t="s">
        <v>48</v>
      </c>
      <c r="AD6358" t="s">
        <v>49</v>
      </c>
      <c r="AE6358" t="s">
        <v>50</v>
      </c>
      <c r="AF6358">
        <v>0</v>
      </c>
      <c r="AG6358" t="s">
        <v>56</v>
      </c>
      <c r="AH6358" t="str">
        <f>"Trad IRN"</f>
        <v>Trad IRN</v>
      </c>
      <c r="AI6358" t="str">
        <f>"Bldg IRN"</f>
        <v>Bldg IRN</v>
      </c>
      <c r="AJ6358" t="s">
        <v>48</v>
      </c>
      <c r="AK6358" t="s">
        <v>48</v>
      </c>
      <c r="AL6358" t="s">
        <v>53</v>
      </c>
      <c r="AM6358">
        <v>1140.92</v>
      </c>
      <c r="AN6358">
        <v>1140.92</v>
      </c>
      <c r="AO6358">
        <v>15</v>
      </c>
    </row>
    <row r="6359" spans="1:41" x14ac:dyDescent="0.3">
      <c r="A6359" t="str">
        <f>"Trad IRN"</f>
        <v>Trad IRN</v>
      </c>
      <c r="B6359" t="str">
        <f>"Bldg IRN"</f>
        <v>Bldg IRN</v>
      </c>
      <c r="C6359" t="s">
        <v>41</v>
      </c>
      <c r="D6359" t="s">
        <v>3</v>
      </c>
      <c r="E6359" t="s">
        <v>80</v>
      </c>
      <c r="F6359" t="s">
        <v>81</v>
      </c>
      <c r="G6359" t="s">
        <v>82</v>
      </c>
      <c r="H6359" t="s">
        <v>83</v>
      </c>
      <c r="I6359" t="str">
        <f>"Trad IRN"</f>
        <v>Trad IRN</v>
      </c>
      <c r="J6359" t="s">
        <v>43</v>
      </c>
      <c r="K6359" t="s">
        <v>44</v>
      </c>
      <c r="L6359" t="s">
        <v>45</v>
      </c>
      <c r="M6359" t="s">
        <v>46</v>
      </c>
      <c r="N6359" t="str">
        <f>"08/18/2022"</f>
        <v>08/18/2022</v>
      </c>
      <c r="O6359" t="str">
        <f>"12/31/2500"</f>
        <v>12/31/2500</v>
      </c>
      <c r="P6359">
        <v>1</v>
      </c>
      <c r="Q6359">
        <v>1</v>
      </c>
      <c r="S6359">
        <v>0</v>
      </c>
      <c r="T6359">
        <v>1</v>
      </c>
      <c r="U6359">
        <v>0</v>
      </c>
      <c r="V6359" t="str">
        <f>"Trad IRN"</f>
        <v>Trad IRN</v>
      </c>
      <c r="W6359">
        <v>100</v>
      </c>
      <c r="X6359" t="s">
        <v>47</v>
      </c>
      <c r="Z6359" t="s">
        <v>47</v>
      </c>
      <c r="AB6359" t="str">
        <f>"07"</f>
        <v>07</v>
      </c>
      <c r="AC6359" t="s">
        <v>48</v>
      </c>
      <c r="AD6359" t="s">
        <v>49</v>
      </c>
      <c r="AE6359" t="s">
        <v>50</v>
      </c>
      <c r="AF6359">
        <v>0</v>
      </c>
      <c r="AG6359" t="s">
        <v>56</v>
      </c>
      <c r="AH6359" t="str">
        <f>"Trad IRN"</f>
        <v>Trad IRN</v>
      </c>
      <c r="AI6359" t="str">
        <f>"Bldg IRN"</f>
        <v>Bldg IRN</v>
      </c>
      <c r="AJ6359" t="s">
        <v>48</v>
      </c>
      <c r="AK6359" t="s">
        <v>48</v>
      </c>
      <c r="AL6359" t="s">
        <v>53</v>
      </c>
      <c r="AM6359">
        <v>1140.92</v>
      </c>
      <c r="AN6359">
        <v>1140.92</v>
      </c>
      <c r="AO6359">
        <v>15</v>
      </c>
    </row>
    <row r="6360" spans="1:41" x14ac:dyDescent="0.3">
      <c r="A6360" t="str">
        <f>"Trad IRN"</f>
        <v>Trad IRN</v>
      </c>
      <c r="B6360" t="str">
        <f>"Bldg IRN"</f>
        <v>Bldg IRN</v>
      </c>
      <c r="C6360" t="s">
        <v>41</v>
      </c>
      <c r="D6360" t="s">
        <v>3</v>
      </c>
      <c r="E6360" t="s">
        <v>80</v>
      </c>
      <c r="F6360" t="s">
        <v>81</v>
      </c>
      <c r="G6360" t="s">
        <v>82</v>
      </c>
      <c r="H6360" t="s">
        <v>83</v>
      </c>
      <c r="I6360" t="str">
        <f>"Trad IRN"</f>
        <v>Trad IRN</v>
      </c>
      <c r="J6360" t="s">
        <v>43</v>
      </c>
      <c r="K6360" t="s">
        <v>44</v>
      </c>
      <c r="L6360" t="s">
        <v>45</v>
      </c>
      <c r="M6360" t="s">
        <v>46</v>
      </c>
      <c r="N6360" t="str">
        <f>"08/18/2022"</f>
        <v>08/18/2022</v>
      </c>
      <c r="O6360" t="str">
        <f>"12/31/2500"</f>
        <v>12/31/2500</v>
      </c>
      <c r="P6360">
        <v>1</v>
      </c>
      <c r="Q6360">
        <v>1</v>
      </c>
      <c r="S6360">
        <v>1</v>
      </c>
      <c r="T6360">
        <v>1</v>
      </c>
      <c r="U6360">
        <v>0</v>
      </c>
      <c r="V6360" t="str">
        <f>"Trad IRN"</f>
        <v>Trad IRN</v>
      </c>
      <c r="W6360">
        <v>100</v>
      </c>
      <c r="X6360" t="s">
        <v>47</v>
      </c>
      <c r="Z6360" t="s">
        <v>47</v>
      </c>
      <c r="AB6360" t="str">
        <f>"07"</f>
        <v>07</v>
      </c>
      <c r="AC6360" t="s">
        <v>48</v>
      </c>
      <c r="AD6360" t="s">
        <v>49</v>
      </c>
      <c r="AE6360" t="s">
        <v>50</v>
      </c>
      <c r="AF6360">
        <v>0</v>
      </c>
      <c r="AG6360" t="s">
        <v>56</v>
      </c>
      <c r="AH6360" t="str">
        <f>"Trad IRN"</f>
        <v>Trad IRN</v>
      </c>
      <c r="AI6360" t="str">
        <f>"Bldg IRN"</f>
        <v>Bldg IRN</v>
      </c>
      <c r="AJ6360" t="s">
        <v>48</v>
      </c>
      <c r="AK6360" t="s">
        <v>48</v>
      </c>
      <c r="AL6360" t="s">
        <v>53</v>
      </c>
      <c r="AM6360">
        <v>1140.92</v>
      </c>
      <c r="AN6360">
        <v>1140.92</v>
      </c>
      <c r="AO6360">
        <v>15</v>
      </c>
    </row>
    <row r="6361" spans="1:41" x14ac:dyDescent="0.3">
      <c r="A6361" t="str">
        <f>"Trad IRN"</f>
        <v>Trad IRN</v>
      </c>
      <c r="B6361" t="str">
        <f>"Bldg IRN"</f>
        <v>Bldg IRN</v>
      </c>
      <c r="C6361" t="s">
        <v>41</v>
      </c>
      <c r="D6361" t="s">
        <v>3</v>
      </c>
      <c r="E6361" t="s">
        <v>80</v>
      </c>
      <c r="F6361" t="s">
        <v>81</v>
      </c>
      <c r="G6361" t="s">
        <v>82</v>
      </c>
      <c r="H6361" t="s">
        <v>83</v>
      </c>
      <c r="I6361" t="str">
        <f>"Trad IRN"</f>
        <v>Trad IRN</v>
      </c>
      <c r="J6361" t="s">
        <v>43</v>
      </c>
      <c r="K6361" t="s">
        <v>44</v>
      </c>
      <c r="L6361" t="s">
        <v>45</v>
      </c>
      <c r="M6361" t="s">
        <v>46</v>
      </c>
      <c r="N6361" t="str">
        <f>"10/17/2022"</f>
        <v>10/17/2022</v>
      </c>
      <c r="O6361" t="str">
        <f>"01/03/2023"</f>
        <v>01/03/2023</v>
      </c>
      <c r="P6361">
        <v>0.21761800000000001</v>
      </c>
      <c r="Q6361">
        <v>0.21761800000000001</v>
      </c>
      <c r="S6361">
        <v>0</v>
      </c>
      <c r="T6361">
        <v>0.21761800000000001</v>
      </c>
      <c r="U6361">
        <v>0</v>
      </c>
      <c r="V6361" t="str">
        <f>"Trad IRN"</f>
        <v>Trad IRN</v>
      </c>
      <c r="W6361">
        <v>85</v>
      </c>
      <c r="X6361" t="s">
        <v>47</v>
      </c>
      <c r="Z6361" t="s">
        <v>47</v>
      </c>
      <c r="AB6361" t="str">
        <f>"08"</f>
        <v>08</v>
      </c>
      <c r="AC6361" t="s">
        <v>48</v>
      </c>
      <c r="AD6361" t="s">
        <v>49</v>
      </c>
      <c r="AE6361" t="s">
        <v>50</v>
      </c>
      <c r="AF6361">
        <v>0</v>
      </c>
      <c r="AG6361" t="s">
        <v>56</v>
      </c>
      <c r="AH6361" t="str">
        <f>"Trad IRN"</f>
        <v>Trad IRN</v>
      </c>
      <c r="AI6361" t="str">
        <f>"Bldg IRN"</f>
        <v>Bldg IRN</v>
      </c>
      <c r="AJ6361" t="s">
        <v>48</v>
      </c>
      <c r="AK6361" t="s">
        <v>48</v>
      </c>
      <c r="AL6361" t="s">
        <v>53</v>
      </c>
      <c r="AM6361">
        <v>248.28</v>
      </c>
      <c r="AN6361">
        <v>1140.92</v>
      </c>
      <c r="AO6361">
        <v>15</v>
      </c>
    </row>
    <row r="6362" spans="1:41" x14ac:dyDescent="0.3">
      <c r="A6362" t="str">
        <f>"Trad IRN"</f>
        <v>Trad IRN</v>
      </c>
      <c r="B6362" t="str">
        <f>"Bldg IRN"</f>
        <v>Bldg IRN</v>
      </c>
      <c r="C6362" t="s">
        <v>41</v>
      </c>
      <c r="D6362" t="s">
        <v>3</v>
      </c>
      <c r="E6362" t="s">
        <v>80</v>
      </c>
      <c r="F6362" t="s">
        <v>81</v>
      </c>
      <c r="G6362" t="s">
        <v>82</v>
      </c>
      <c r="H6362" t="s">
        <v>83</v>
      </c>
      <c r="I6362" t="str">
        <f>"Trad IRN"</f>
        <v>Trad IRN</v>
      </c>
      <c r="J6362" t="s">
        <v>43</v>
      </c>
      <c r="K6362" t="s">
        <v>44</v>
      </c>
      <c r="L6362" t="s">
        <v>45</v>
      </c>
      <c r="M6362" t="s">
        <v>46</v>
      </c>
      <c r="N6362" t="str">
        <f>"01/04/2023"</f>
        <v>01/04/2023</v>
      </c>
      <c r="O6362" t="str">
        <f>"12/31/2500"</f>
        <v>12/31/2500</v>
      </c>
      <c r="P6362">
        <v>0.53058899999999998</v>
      </c>
      <c r="Q6362">
        <v>0.53058899999999998</v>
      </c>
      <c r="S6362">
        <v>0</v>
      </c>
      <c r="T6362">
        <v>0.53058899999999998</v>
      </c>
      <c r="U6362">
        <v>0</v>
      </c>
      <c r="V6362" t="str">
        <f>"Trad IRN"</f>
        <v>Trad IRN</v>
      </c>
      <c r="W6362">
        <v>100</v>
      </c>
      <c r="X6362" t="s">
        <v>47</v>
      </c>
      <c r="Z6362" t="s">
        <v>47</v>
      </c>
      <c r="AB6362" t="str">
        <f>"08"</f>
        <v>08</v>
      </c>
      <c r="AC6362" t="s">
        <v>48</v>
      </c>
      <c r="AD6362" t="s">
        <v>49</v>
      </c>
      <c r="AE6362" t="s">
        <v>50</v>
      </c>
      <c r="AF6362">
        <v>0</v>
      </c>
      <c r="AG6362" t="s">
        <v>56</v>
      </c>
      <c r="AH6362" t="str">
        <f>"Trad IRN"</f>
        <v>Trad IRN</v>
      </c>
      <c r="AI6362" t="str">
        <f>"Bldg IRN"</f>
        <v>Bldg IRN</v>
      </c>
      <c r="AJ6362" t="s">
        <v>48</v>
      </c>
      <c r="AK6362" t="s">
        <v>48</v>
      </c>
      <c r="AL6362" t="s">
        <v>53</v>
      </c>
      <c r="AM6362">
        <v>605.36</v>
      </c>
      <c r="AN6362">
        <v>1140.92</v>
      </c>
      <c r="AO6362">
        <v>15</v>
      </c>
    </row>
    <row r="6363" spans="1:41" x14ac:dyDescent="0.3">
      <c r="A6363" t="str">
        <f>"Trad IRN"</f>
        <v>Trad IRN</v>
      </c>
      <c r="B6363" t="str">
        <f>"Bldg IRN"</f>
        <v>Bldg IRN</v>
      </c>
      <c r="C6363" t="s">
        <v>41</v>
      </c>
      <c r="D6363" t="s">
        <v>3</v>
      </c>
      <c r="E6363" t="s">
        <v>80</v>
      </c>
      <c r="F6363" t="s">
        <v>81</v>
      </c>
      <c r="G6363" t="s">
        <v>82</v>
      </c>
      <c r="H6363" t="s">
        <v>83</v>
      </c>
      <c r="I6363" t="s">
        <v>8</v>
      </c>
      <c r="J6363" t="s">
        <v>43</v>
      </c>
      <c r="K6363" t="s">
        <v>44</v>
      </c>
      <c r="L6363" t="s">
        <v>45</v>
      </c>
      <c r="M6363" t="s">
        <v>46</v>
      </c>
      <c r="N6363" t="str">
        <f>"10/17/2022"</f>
        <v>10/17/2022</v>
      </c>
      <c r="O6363" t="str">
        <f>"12/20/2022"</f>
        <v>12/20/2022</v>
      </c>
      <c r="P6363">
        <v>3.7543E-2</v>
      </c>
      <c r="Q6363">
        <v>3.7543E-2</v>
      </c>
      <c r="S6363">
        <v>0</v>
      </c>
      <c r="T6363">
        <v>2.2637999999999998E-2</v>
      </c>
      <c r="U6363">
        <v>1.4905E-2</v>
      </c>
      <c r="V6363" t="str">
        <f>"Trad IRN"</f>
        <v>Trad IRN</v>
      </c>
      <c r="W6363">
        <v>15</v>
      </c>
      <c r="X6363" t="s">
        <v>47</v>
      </c>
      <c r="Z6363" t="s">
        <v>47</v>
      </c>
      <c r="AB6363" t="str">
        <f>"08"</f>
        <v>08</v>
      </c>
      <c r="AC6363" t="s">
        <v>48</v>
      </c>
      <c r="AD6363" t="s">
        <v>49</v>
      </c>
      <c r="AE6363" t="s">
        <v>50</v>
      </c>
      <c r="AF6363">
        <v>0</v>
      </c>
      <c r="AG6363" t="s">
        <v>51</v>
      </c>
      <c r="AH6363" t="str">
        <f>"Trad IRN"</f>
        <v>Trad IRN</v>
      </c>
      <c r="AI6363" t="str">
        <f>"Bldg IRN"</f>
        <v>Bldg IRN</v>
      </c>
      <c r="AJ6363" t="s">
        <v>48</v>
      </c>
      <c r="AK6363" t="s">
        <v>48</v>
      </c>
      <c r="AL6363" t="s">
        <v>53</v>
      </c>
      <c r="AM6363">
        <v>42.51</v>
      </c>
      <c r="AN6363">
        <v>1132.3</v>
      </c>
      <c r="AO6363">
        <v>15</v>
      </c>
    </row>
    <row r="6364" spans="1:41" x14ac:dyDescent="0.3">
      <c r="A6364" t="str">
        <f>"Trad IRN"</f>
        <v>Trad IRN</v>
      </c>
      <c r="B6364" t="str">
        <f>"Bldg IRN"</f>
        <v>Bldg IRN</v>
      </c>
      <c r="C6364" t="s">
        <v>41</v>
      </c>
      <c r="D6364" t="s">
        <v>3</v>
      </c>
      <c r="E6364" t="s">
        <v>80</v>
      </c>
      <c r="F6364" t="s">
        <v>81</v>
      </c>
      <c r="G6364" t="s">
        <v>82</v>
      </c>
      <c r="H6364" t="s">
        <v>83</v>
      </c>
      <c r="I6364" t="str">
        <f>"Trad IRN"</f>
        <v>Trad IRN</v>
      </c>
      <c r="J6364" t="s">
        <v>43</v>
      </c>
      <c r="K6364" t="s">
        <v>44</v>
      </c>
      <c r="L6364" t="s">
        <v>45</v>
      </c>
      <c r="M6364" t="s">
        <v>46</v>
      </c>
      <c r="N6364" t="str">
        <f t="shared" ref="N6364:N6390" si="642">"08/18/2022"</f>
        <v>08/18/2022</v>
      </c>
      <c r="O6364" t="str">
        <f>"10/16/2022"</f>
        <v>10/16/2022</v>
      </c>
      <c r="P6364">
        <v>0.213389</v>
      </c>
      <c r="Q6364">
        <v>0.213389</v>
      </c>
      <c r="S6364">
        <v>0</v>
      </c>
      <c r="T6364">
        <v>0.213389</v>
      </c>
      <c r="U6364">
        <v>0</v>
      </c>
      <c r="V6364" t="str">
        <f>"Trad IRN"</f>
        <v>Trad IRN</v>
      </c>
      <c r="W6364">
        <v>100</v>
      </c>
      <c r="X6364" t="s">
        <v>47</v>
      </c>
      <c r="Z6364" t="s">
        <v>47</v>
      </c>
      <c r="AB6364" t="str">
        <f>"08"</f>
        <v>08</v>
      </c>
      <c r="AC6364" t="s">
        <v>48</v>
      </c>
      <c r="AD6364" t="s">
        <v>49</v>
      </c>
      <c r="AE6364" t="s">
        <v>50</v>
      </c>
      <c r="AF6364">
        <v>0</v>
      </c>
      <c r="AG6364" t="s">
        <v>56</v>
      </c>
      <c r="AH6364" t="str">
        <f>"Trad IRN"</f>
        <v>Trad IRN</v>
      </c>
      <c r="AI6364" t="str">
        <f>"Bldg IRN"</f>
        <v>Bldg IRN</v>
      </c>
      <c r="AJ6364" t="s">
        <v>48</v>
      </c>
      <c r="AK6364" t="s">
        <v>48</v>
      </c>
      <c r="AL6364" t="s">
        <v>53</v>
      </c>
      <c r="AM6364">
        <v>243.46</v>
      </c>
      <c r="AN6364">
        <v>1140.92</v>
      </c>
      <c r="AO6364">
        <v>15</v>
      </c>
    </row>
    <row r="6365" spans="1:41" x14ac:dyDescent="0.3">
      <c r="A6365" t="str">
        <f>"Trad IRN"</f>
        <v>Trad IRN</v>
      </c>
      <c r="B6365" t="str">
        <f>"Bldg IRN"</f>
        <v>Bldg IRN</v>
      </c>
      <c r="C6365" t="s">
        <v>41</v>
      </c>
      <c r="D6365" t="s">
        <v>3</v>
      </c>
      <c r="E6365" t="s">
        <v>80</v>
      </c>
      <c r="F6365" t="s">
        <v>81</v>
      </c>
      <c r="G6365" t="s">
        <v>82</v>
      </c>
      <c r="H6365" t="s">
        <v>83</v>
      </c>
      <c r="I6365" t="str">
        <f>"Trad IRN"</f>
        <v>Trad IRN</v>
      </c>
      <c r="J6365" t="s">
        <v>43</v>
      </c>
      <c r="K6365" t="s">
        <v>44</v>
      </c>
      <c r="L6365" t="s">
        <v>45</v>
      </c>
      <c r="M6365" t="s">
        <v>46</v>
      </c>
      <c r="N6365" t="str">
        <f t="shared" si="642"/>
        <v>08/18/2022</v>
      </c>
      <c r="O6365" t="str">
        <f>"12/31/2500"</f>
        <v>12/31/2500</v>
      </c>
      <c r="P6365">
        <v>1</v>
      </c>
      <c r="Q6365">
        <v>1</v>
      </c>
      <c r="R6365">
        <v>1</v>
      </c>
      <c r="S6365">
        <v>0</v>
      </c>
      <c r="T6365">
        <v>1</v>
      </c>
      <c r="U6365">
        <v>0</v>
      </c>
      <c r="V6365" t="str">
        <f>"Trad IRN"</f>
        <v>Trad IRN</v>
      </c>
      <c r="W6365">
        <v>100</v>
      </c>
      <c r="X6365" t="s">
        <v>47</v>
      </c>
      <c r="Z6365" t="s">
        <v>47</v>
      </c>
      <c r="AB6365" t="str">
        <f>"07"</f>
        <v>07</v>
      </c>
      <c r="AC6365" t="str">
        <f>"10"</f>
        <v>10</v>
      </c>
      <c r="AD6365" t="str">
        <f>"2"</f>
        <v>2</v>
      </c>
      <c r="AE6365" t="s">
        <v>50</v>
      </c>
      <c r="AF6365">
        <v>0</v>
      </c>
      <c r="AG6365" t="s">
        <v>56</v>
      </c>
      <c r="AH6365" t="str">
        <f>"Trad IRN"</f>
        <v>Trad IRN</v>
      </c>
      <c r="AI6365" t="str">
        <f>"Bldg IRN"</f>
        <v>Bldg IRN</v>
      </c>
      <c r="AJ6365" t="s">
        <v>48</v>
      </c>
      <c r="AK6365" t="s">
        <v>48</v>
      </c>
      <c r="AL6365" t="s">
        <v>53</v>
      </c>
      <c r="AM6365">
        <v>1140.92</v>
      </c>
      <c r="AN6365">
        <v>1140.92</v>
      </c>
      <c r="AO6365">
        <v>15</v>
      </c>
    </row>
    <row r="6366" spans="1:41" x14ac:dyDescent="0.3">
      <c r="A6366" t="str">
        <f>"Trad IRN"</f>
        <v>Trad IRN</v>
      </c>
      <c r="B6366" t="str">
        <f>"Bldg IRN"</f>
        <v>Bldg IRN</v>
      </c>
      <c r="C6366" t="s">
        <v>41</v>
      </c>
      <c r="D6366" t="s">
        <v>3</v>
      </c>
      <c r="E6366" t="s">
        <v>80</v>
      </c>
      <c r="F6366" t="s">
        <v>81</v>
      </c>
      <c r="G6366" t="s">
        <v>82</v>
      </c>
      <c r="H6366" t="s">
        <v>83</v>
      </c>
      <c r="I6366" t="str">
        <f>"Trad IRN"</f>
        <v>Trad IRN</v>
      </c>
      <c r="J6366" t="s">
        <v>43</v>
      </c>
      <c r="K6366" t="s">
        <v>44</v>
      </c>
      <c r="L6366" t="s">
        <v>45</v>
      </c>
      <c r="M6366" t="s">
        <v>46</v>
      </c>
      <c r="N6366" t="str">
        <f t="shared" si="642"/>
        <v>08/18/2022</v>
      </c>
      <c r="O6366" t="str">
        <f>"12/31/2500"</f>
        <v>12/31/2500</v>
      </c>
      <c r="P6366">
        <v>1</v>
      </c>
      <c r="Q6366">
        <v>1</v>
      </c>
      <c r="S6366">
        <v>1</v>
      </c>
      <c r="T6366">
        <v>1</v>
      </c>
      <c r="U6366">
        <v>0</v>
      </c>
      <c r="V6366" t="str">
        <f>"Trad IRN"</f>
        <v>Trad IRN</v>
      </c>
      <c r="W6366">
        <v>100</v>
      </c>
      <c r="X6366" t="s">
        <v>47</v>
      </c>
      <c r="Z6366" t="s">
        <v>47</v>
      </c>
      <c r="AB6366" t="str">
        <f>"07"</f>
        <v>07</v>
      </c>
      <c r="AC6366" t="s">
        <v>48</v>
      </c>
      <c r="AD6366" t="s">
        <v>49</v>
      </c>
      <c r="AE6366" t="s">
        <v>50</v>
      </c>
      <c r="AF6366">
        <v>0</v>
      </c>
      <c r="AG6366" t="s">
        <v>56</v>
      </c>
      <c r="AH6366" t="str">
        <f>"Trad IRN"</f>
        <v>Trad IRN</v>
      </c>
      <c r="AI6366" t="str">
        <f>"Bldg IRN"</f>
        <v>Bldg IRN</v>
      </c>
      <c r="AJ6366" t="s">
        <v>48</v>
      </c>
      <c r="AK6366" t="s">
        <v>48</v>
      </c>
      <c r="AL6366" t="s">
        <v>53</v>
      </c>
      <c r="AM6366">
        <v>1140.92</v>
      </c>
      <c r="AN6366">
        <v>1140.92</v>
      </c>
      <c r="AO6366">
        <v>15</v>
      </c>
    </row>
    <row r="6367" spans="1:41" x14ac:dyDescent="0.3">
      <c r="A6367" t="str">
        <f>"Trad IRN"</f>
        <v>Trad IRN</v>
      </c>
      <c r="B6367" t="str">
        <f>"Bldg IRN"</f>
        <v>Bldg IRN</v>
      </c>
      <c r="C6367" t="s">
        <v>41</v>
      </c>
      <c r="D6367" t="s">
        <v>3</v>
      </c>
      <c r="E6367" t="s">
        <v>80</v>
      </c>
      <c r="F6367" t="s">
        <v>81</v>
      </c>
      <c r="G6367" t="s">
        <v>82</v>
      </c>
      <c r="H6367" t="s">
        <v>83</v>
      </c>
      <c r="I6367" t="str">
        <f>"Trad IRN"</f>
        <v>Trad IRN</v>
      </c>
      <c r="J6367" t="s">
        <v>43</v>
      </c>
      <c r="K6367" t="s">
        <v>44</v>
      </c>
      <c r="L6367" t="s">
        <v>45</v>
      </c>
      <c r="M6367" t="s">
        <v>46</v>
      </c>
      <c r="N6367" t="str">
        <f t="shared" si="642"/>
        <v>08/18/2022</v>
      </c>
      <c r="O6367" t="str">
        <f>"12/31/2500"</f>
        <v>12/31/2500</v>
      </c>
      <c r="P6367">
        <v>1</v>
      </c>
      <c r="Q6367">
        <v>1</v>
      </c>
      <c r="S6367">
        <v>1</v>
      </c>
      <c r="T6367">
        <v>1</v>
      </c>
      <c r="U6367">
        <v>0</v>
      </c>
      <c r="V6367" t="str">
        <f>"Trad IRN"</f>
        <v>Trad IRN</v>
      </c>
      <c r="W6367">
        <v>100</v>
      </c>
      <c r="X6367" t="s">
        <v>47</v>
      </c>
      <c r="Z6367" t="s">
        <v>47</v>
      </c>
      <c r="AB6367" t="str">
        <f>"08"</f>
        <v>08</v>
      </c>
      <c r="AC6367" t="s">
        <v>48</v>
      </c>
      <c r="AD6367" t="s">
        <v>49</v>
      </c>
      <c r="AE6367" t="s">
        <v>50</v>
      </c>
      <c r="AF6367">
        <v>0</v>
      </c>
      <c r="AG6367" t="s">
        <v>56</v>
      </c>
      <c r="AH6367" t="str">
        <f>"Trad IRN"</f>
        <v>Trad IRN</v>
      </c>
      <c r="AI6367" t="str">
        <f>"Bldg IRN"</f>
        <v>Bldg IRN</v>
      </c>
      <c r="AJ6367" t="s">
        <v>48</v>
      </c>
      <c r="AK6367" t="s">
        <v>48</v>
      </c>
      <c r="AL6367" t="s">
        <v>53</v>
      </c>
      <c r="AM6367">
        <v>1140.92</v>
      </c>
      <c r="AN6367">
        <v>1140.92</v>
      </c>
      <c r="AO6367">
        <v>15</v>
      </c>
    </row>
    <row r="6368" spans="1:41" x14ac:dyDescent="0.3">
      <c r="A6368" t="str">
        <f>"Trad IRN"</f>
        <v>Trad IRN</v>
      </c>
      <c r="B6368" t="str">
        <f>"Bldg IRN"</f>
        <v>Bldg IRN</v>
      </c>
      <c r="C6368" t="s">
        <v>41</v>
      </c>
      <c r="D6368" t="s">
        <v>3</v>
      </c>
      <c r="E6368" t="s">
        <v>80</v>
      </c>
      <c r="F6368" t="s">
        <v>81</v>
      </c>
      <c r="G6368" t="s">
        <v>82</v>
      </c>
      <c r="H6368" t="s">
        <v>83</v>
      </c>
      <c r="I6368" t="str">
        <f>"Trad IRN"</f>
        <v>Trad IRN</v>
      </c>
      <c r="J6368" t="s">
        <v>43</v>
      </c>
      <c r="K6368" t="s">
        <v>44</v>
      </c>
      <c r="L6368" t="s">
        <v>45</v>
      </c>
      <c r="M6368" t="s">
        <v>46</v>
      </c>
      <c r="N6368" t="str">
        <f t="shared" si="642"/>
        <v>08/18/2022</v>
      </c>
      <c r="O6368" t="str">
        <f>"12/31/2500"</f>
        <v>12/31/2500</v>
      </c>
      <c r="P6368">
        <v>1</v>
      </c>
      <c r="Q6368">
        <v>1</v>
      </c>
      <c r="S6368">
        <v>1</v>
      </c>
      <c r="T6368">
        <v>1</v>
      </c>
      <c r="U6368">
        <v>0</v>
      </c>
      <c r="V6368" t="str">
        <f>"Trad IRN"</f>
        <v>Trad IRN</v>
      </c>
      <c r="W6368">
        <v>100</v>
      </c>
      <c r="X6368" t="s">
        <v>47</v>
      </c>
      <c r="Z6368" t="s">
        <v>47</v>
      </c>
      <c r="AB6368" t="str">
        <f>"08"</f>
        <v>08</v>
      </c>
      <c r="AC6368" t="s">
        <v>48</v>
      </c>
      <c r="AD6368" t="s">
        <v>49</v>
      </c>
      <c r="AE6368" t="s">
        <v>50</v>
      </c>
      <c r="AF6368">
        <v>0</v>
      </c>
      <c r="AG6368" t="s">
        <v>56</v>
      </c>
      <c r="AH6368" t="str">
        <f>"Trad IRN"</f>
        <v>Trad IRN</v>
      </c>
      <c r="AI6368" t="str">
        <f>"Bldg IRN"</f>
        <v>Bldg IRN</v>
      </c>
      <c r="AJ6368" t="s">
        <v>48</v>
      </c>
      <c r="AK6368" t="s">
        <v>48</v>
      </c>
      <c r="AL6368" t="s">
        <v>53</v>
      </c>
      <c r="AM6368">
        <v>1140.92</v>
      </c>
      <c r="AN6368">
        <v>1140.92</v>
      </c>
      <c r="AO6368">
        <v>15</v>
      </c>
    </row>
    <row r="6369" spans="1:41" x14ac:dyDescent="0.3">
      <c r="A6369" t="str">
        <f>"Trad IRN"</f>
        <v>Trad IRN</v>
      </c>
      <c r="B6369" t="str">
        <f>"Bldg IRN"</f>
        <v>Bldg IRN</v>
      </c>
      <c r="C6369" t="s">
        <v>41</v>
      </c>
      <c r="D6369" t="s">
        <v>3</v>
      </c>
      <c r="E6369" t="s">
        <v>80</v>
      </c>
      <c r="F6369" t="s">
        <v>81</v>
      </c>
      <c r="G6369" t="s">
        <v>82</v>
      </c>
      <c r="H6369" t="s">
        <v>83</v>
      </c>
      <c r="I6369" t="str">
        <f>"Trad IRN"</f>
        <v>Trad IRN</v>
      </c>
      <c r="J6369" t="s">
        <v>43</v>
      </c>
      <c r="K6369" t="s">
        <v>44</v>
      </c>
      <c r="L6369" t="s">
        <v>45</v>
      </c>
      <c r="M6369" t="s">
        <v>46</v>
      </c>
      <c r="N6369" t="str">
        <f t="shared" si="642"/>
        <v>08/18/2022</v>
      </c>
      <c r="O6369" t="str">
        <f>"09/19/2022"</f>
        <v>09/19/2022</v>
      </c>
      <c r="P6369">
        <v>0.12687999999999999</v>
      </c>
      <c r="Q6369">
        <v>0.12687999999999999</v>
      </c>
      <c r="S6369">
        <v>0</v>
      </c>
      <c r="T6369">
        <v>0.12687999999999999</v>
      </c>
      <c r="U6369">
        <v>0</v>
      </c>
      <c r="V6369" t="str">
        <f>"Trad IRN"</f>
        <v>Trad IRN</v>
      </c>
      <c r="W6369">
        <v>100</v>
      </c>
      <c r="X6369" t="s">
        <v>47</v>
      </c>
      <c r="Z6369" t="s">
        <v>47</v>
      </c>
      <c r="AB6369" t="str">
        <f>"06"</f>
        <v>06</v>
      </c>
      <c r="AC6369" t="s">
        <v>48</v>
      </c>
      <c r="AD6369" t="s">
        <v>49</v>
      </c>
      <c r="AE6369" t="s">
        <v>50</v>
      </c>
      <c r="AF6369">
        <v>0</v>
      </c>
      <c r="AG6369" t="s">
        <v>56</v>
      </c>
      <c r="AH6369" t="str">
        <f>"Trad IRN"</f>
        <v>Trad IRN</v>
      </c>
      <c r="AI6369" t="str">
        <f>"Bldg IRN"</f>
        <v>Bldg IRN</v>
      </c>
      <c r="AJ6369" t="s">
        <v>48</v>
      </c>
      <c r="AK6369" t="s">
        <v>48</v>
      </c>
      <c r="AL6369" t="s">
        <v>53</v>
      </c>
      <c r="AM6369">
        <v>144.76</v>
      </c>
      <c r="AN6369">
        <v>1140.92</v>
      </c>
      <c r="AO6369">
        <v>15</v>
      </c>
    </row>
    <row r="6370" spans="1:41" x14ac:dyDescent="0.3">
      <c r="A6370" t="str">
        <f>"Trad IRN"</f>
        <v>Trad IRN</v>
      </c>
      <c r="B6370" t="str">
        <f>"Bldg IRN"</f>
        <v>Bldg IRN</v>
      </c>
      <c r="C6370" t="s">
        <v>41</v>
      </c>
      <c r="D6370" t="s">
        <v>3</v>
      </c>
      <c r="E6370" t="s">
        <v>80</v>
      </c>
      <c r="F6370" t="s">
        <v>81</v>
      </c>
      <c r="G6370" t="s">
        <v>82</v>
      </c>
      <c r="H6370" t="s">
        <v>83</v>
      </c>
      <c r="I6370" t="str">
        <f>"Trad IRN"</f>
        <v>Trad IRN</v>
      </c>
      <c r="J6370" t="s">
        <v>43</v>
      </c>
      <c r="K6370" t="s">
        <v>44</v>
      </c>
      <c r="L6370" t="s">
        <v>45</v>
      </c>
      <c r="M6370" t="s">
        <v>46</v>
      </c>
      <c r="N6370" t="str">
        <f t="shared" si="642"/>
        <v>08/18/2022</v>
      </c>
      <c r="O6370" t="str">
        <f t="shared" ref="O6370:O6388" si="643">"12/31/2500"</f>
        <v>12/31/2500</v>
      </c>
      <c r="P6370">
        <v>1</v>
      </c>
      <c r="Q6370">
        <v>1</v>
      </c>
      <c r="S6370">
        <v>0</v>
      </c>
      <c r="T6370">
        <v>1</v>
      </c>
      <c r="U6370">
        <v>0</v>
      </c>
      <c r="V6370" t="str">
        <f>"Trad IRN"</f>
        <v>Trad IRN</v>
      </c>
      <c r="W6370">
        <v>100</v>
      </c>
      <c r="X6370" t="s">
        <v>47</v>
      </c>
      <c r="Z6370" t="s">
        <v>47</v>
      </c>
      <c r="AB6370" t="str">
        <f>"07"</f>
        <v>07</v>
      </c>
      <c r="AC6370" t="s">
        <v>48</v>
      </c>
      <c r="AD6370" t="s">
        <v>49</v>
      </c>
      <c r="AE6370" t="s">
        <v>50</v>
      </c>
      <c r="AF6370">
        <v>0</v>
      </c>
      <c r="AG6370" t="s">
        <v>56</v>
      </c>
      <c r="AH6370" t="str">
        <f>"Trad IRN"</f>
        <v>Trad IRN</v>
      </c>
      <c r="AI6370" t="str">
        <f>"Bldg IRN"</f>
        <v>Bldg IRN</v>
      </c>
      <c r="AJ6370" t="s">
        <v>48</v>
      </c>
      <c r="AK6370" t="s">
        <v>48</v>
      </c>
      <c r="AL6370" t="s">
        <v>53</v>
      </c>
      <c r="AM6370">
        <v>1140.92</v>
      </c>
      <c r="AN6370">
        <v>1140.92</v>
      </c>
      <c r="AO6370">
        <v>15</v>
      </c>
    </row>
    <row r="6371" spans="1:41" x14ac:dyDescent="0.3">
      <c r="A6371" t="str">
        <f>"Trad IRN"</f>
        <v>Trad IRN</v>
      </c>
      <c r="B6371" t="str">
        <f>"Bldg IRN"</f>
        <v>Bldg IRN</v>
      </c>
      <c r="C6371" t="s">
        <v>41</v>
      </c>
      <c r="D6371" t="s">
        <v>3</v>
      </c>
      <c r="E6371" t="s">
        <v>80</v>
      </c>
      <c r="F6371" t="s">
        <v>81</v>
      </c>
      <c r="G6371" t="s">
        <v>82</v>
      </c>
      <c r="H6371" t="s">
        <v>83</v>
      </c>
      <c r="I6371" t="str">
        <f>"Trad IRN"</f>
        <v>Trad IRN</v>
      </c>
      <c r="J6371" t="s">
        <v>43</v>
      </c>
      <c r="K6371" t="s">
        <v>44</v>
      </c>
      <c r="L6371" t="s">
        <v>45</v>
      </c>
      <c r="M6371" t="s">
        <v>46</v>
      </c>
      <c r="N6371" t="str">
        <f t="shared" si="642"/>
        <v>08/18/2022</v>
      </c>
      <c r="O6371" t="str">
        <f t="shared" si="643"/>
        <v>12/31/2500</v>
      </c>
      <c r="P6371">
        <v>1</v>
      </c>
      <c r="Q6371">
        <v>1</v>
      </c>
      <c r="S6371">
        <v>1</v>
      </c>
      <c r="T6371">
        <v>1</v>
      </c>
      <c r="U6371">
        <v>0</v>
      </c>
      <c r="V6371" t="str">
        <f>"Trad IRN"</f>
        <v>Trad IRN</v>
      </c>
      <c r="W6371">
        <v>100</v>
      </c>
      <c r="X6371" t="s">
        <v>47</v>
      </c>
      <c r="Z6371" t="s">
        <v>47</v>
      </c>
      <c r="AB6371" t="str">
        <f>"06"</f>
        <v>06</v>
      </c>
      <c r="AC6371" t="s">
        <v>48</v>
      </c>
      <c r="AD6371" t="s">
        <v>49</v>
      </c>
      <c r="AE6371" t="s">
        <v>50</v>
      </c>
      <c r="AF6371">
        <v>0</v>
      </c>
      <c r="AG6371" t="s">
        <v>56</v>
      </c>
      <c r="AH6371" t="str">
        <f>"Trad IRN"</f>
        <v>Trad IRN</v>
      </c>
      <c r="AI6371" t="str">
        <f>"Bldg IRN"</f>
        <v>Bldg IRN</v>
      </c>
      <c r="AJ6371" t="s">
        <v>48</v>
      </c>
      <c r="AK6371" t="s">
        <v>48</v>
      </c>
      <c r="AL6371" t="s">
        <v>53</v>
      </c>
      <c r="AM6371">
        <v>1140.92</v>
      </c>
      <c r="AN6371">
        <v>1140.92</v>
      </c>
      <c r="AO6371">
        <v>15</v>
      </c>
    </row>
    <row r="6372" spans="1:41" x14ac:dyDescent="0.3">
      <c r="A6372" t="str">
        <f>"Trad IRN"</f>
        <v>Trad IRN</v>
      </c>
      <c r="B6372" t="str">
        <f>"Bldg IRN"</f>
        <v>Bldg IRN</v>
      </c>
      <c r="C6372" t="s">
        <v>41</v>
      </c>
      <c r="D6372" t="s">
        <v>3</v>
      </c>
      <c r="E6372" t="s">
        <v>80</v>
      </c>
      <c r="F6372" t="s">
        <v>81</v>
      </c>
      <c r="G6372" t="s">
        <v>82</v>
      </c>
      <c r="H6372" t="s">
        <v>83</v>
      </c>
      <c r="I6372" t="str">
        <f>"Trad IRN"</f>
        <v>Trad IRN</v>
      </c>
      <c r="J6372" t="s">
        <v>43</v>
      </c>
      <c r="K6372" t="s">
        <v>44</v>
      </c>
      <c r="L6372" t="s">
        <v>45</v>
      </c>
      <c r="M6372" t="s">
        <v>46</v>
      </c>
      <c r="N6372" t="str">
        <f t="shared" si="642"/>
        <v>08/18/2022</v>
      </c>
      <c r="O6372" t="str">
        <f t="shared" si="643"/>
        <v>12/31/2500</v>
      </c>
      <c r="P6372">
        <v>1</v>
      </c>
      <c r="Q6372">
        <v>1</v>
      </c>
      <c r="S6372">
        <v>1</v>
      </c>
      <c r="T6372">
        <v>1</v>
      </c>
      <c r="U6372">
        <v>0</v>
      </c>
      <c r="V6372" t="str">
        <f>"Trad IRN"</f>
        <v>Trad IRN</v>
      </c>
      <c r="W6372">
        <v>100</v>
      </c>
      <c r="X6372" t="s">
        <v>47</v>
      </c>
      <c r="Z6372" t="s">
        <v>47</v>
      </c>
      <c r="AB6372" t="str">
        <f>"07"</f>
        <v>07</v>
      </c>
      <c r="AC6372" t="s">
        <v>48</v>
      </c>
      <c r="AD6372" t="s">
        <v>49</v>
      </c>
      <c r="AE6372" t="s">
        <v>50</v>
      </c>
      <c r="AF6372">
        <v>0</v>
      </c>
      <c r="AG6372" t="s">
        <v>56</v>
      </c>
      <c r="AH6372" t="str">
        <f>"Trad IRN"</f>
        <v>Trad IRN</v>
      </c>
      <c r="AI6372" t="str">
        <f>"Bldg IRN"</f>
        <v>Bldg IRN</v>
      </c>
      <c r="AJ6372" t="s">
        <v>48</v>
      </c>
      <c r="AK6372" t="s">
        <v>48</v>
      </c>
      <c r="AL6372" t="s">
        <v>53</v>
      </c>
      <c r="AM6372">
        <v>1140.92</v>
      </c>
      <c r="AN6372">
        <v>1140.92</v>
      </c>
      <c r="AO6372">
        <v>15</v>
      </c>
    </row>
    <row r="6373" spans="1:41" x14ac:dyDescent="0.3">
      <c r="A6373" t="str">
        <f>"Trad IRN"</f>
        <v>Trad IRN</v>
      </c>
      <c r="B6373" t="str">
        <f>"Bldg IRN"</f>
        <v>Bldg IRN</v>
      </c>
      <c r="C6373" t="s">
        <v>41</v>
      </c>
      <c r="D6373" t="s">
        <v>3</v>
      </c>
      <c r="E6373" t="s">
        <v>80</v>
      </c>
      <c r="F6373" t="s">
        <v>81</v>
      </c>
      <c r="G6373" t="s">
        <v>82</v>
      </c>
      <c r="H6373" t="s">
        <v>83</v>
      </c>
      <c r="I6373" t="str">
        <f>"Trad IRN"</f>
        <v>Trad IRN</v>
      </c>
      <c r="J6373" t="s">
        <v>43</v>
      </c>
      <c r="K6373" t="s">
        <v>44</v>
      </c>
      <c r="L6373" t="s">
        <v>45</v>
      </c>
      <c r="M6373" t="s">
        <v>46</v>
      </c>
      <c r="N6373" t="str">
        <f t="shared" si="642"/>
        <v>08/18/2022</v>
      </c>
      <c r="O6373" t="str">
        <f t="shared" si="643"/>
        <v>12/31/2500</v>
      </c>
      <c r="P6373">
        <v>1</v>
      </c>
      <c r="Q6373">
        <v>1</v>
      </c>
      <c r="S6373">
        <v>0</v>
      </c>
      <c r="T6373">
        <v>1</v>
      </c>
      <c r="U6373">
        <v>0</v>
      </c>
      <c r="V6373" t="str">
        <f>"Trad IRN"</f>
        <v>Trad IRN</v>
      </c>
      <c r="W6373">
        <v>100</v>
      </c>
      <c r="X6373" t="s">
        <v>47</v>
      </c>
      <c r="Z6373" t="s">
        <v>47</v>
      </c>
      <c r="AB6373" t="str">
        <f>"06"</f>
        <v>06</v>
      </c>
      <c r="AC6373" t="s">
        <v>48</v>
      </c>
      <c r="AD6373" t="s">
        <v>49</v>
      </c>
      <c r="AE6373" t="s">
        <v>50</v>
      </c>
      <c r="AF6373">
        <v>0</v>
      </c>
      <c r="AG6373" t="s">
        <v>56</v>
      </c>
      <c r="AH6373" t="str">
        <f>"Trad IRN"</f>
        <v>Trad IRN</v>
      </c>
      <c r="AI6373" t="str">
        <f>"Bldg IRN"</f>
        <v>Bldg IRN</v>
      </c>
      <c r="AJ6373" t="s">
        <v>48</v>
      </c>
      <c r="AK6373" t="s">
        <v>48</v>
      </c>
      <c r="AL6373" t="s">
        <v>53</v>
      </c>
      <c r="AM6373">
        <v>1140.92</v>
      </c>
      <c r="AN6373">
        <v>1140.92</v>
      </c>
      <c r="AO6373">
        <v>15</v>
      </c>
    </row>
    <row r="6374" spans="1:41" x14ac:dyDescent="0.3">
      <c r="A6374" t="str">
        <f>"Trad IRN"</f>
        <v>Trad IRN</v>
      </c>
      <c r="B6374" t="str">
        <f>"Bldg IRN"</f>
        <v>Bldg IRN</v>
      </c>
      <c r="C6374" t="s">
        <v>41</v>
      </c>
      <c r="D6374" t="s">
        <v>3</v>
      </c>
      <c r="E6374" t="s">
        <v>80</v>
      </c>
      <c r="F6374" t="s">
        <v>81</v>
      </c>
      <c r="G6374" t="s">
        <v>82</v>
      </c>
      <c r="H6374" t="s">
        <v>83</v>
      </c>
      <c r="I6374" t="str">
        <f>"Trad IRN"</f>
        <v>Trad IRN</v>
      </c>
      <c r="J6374" t="s">
        <v>43</v>
      </c>
      <c r="K6374" t="s">
        <v>44</v>
      </c>
      <c r="L6374" t="s">
        <v>45</v>
      </c>
      <c r="M6374" t="s">
        <v>46</v>
      </c>
      <c r="N6374" t="str">
        <f t="shared" si="642"/>
        <v>08/18/2022</v>
      </c>
      <c r="O6374" t="str">
        <f t="shared" si="643"/>
        <v>12/31/2500</v>
      </c>
      <c r="P6374">
        <v>1</v>
      </c>
      <c r="Q6374">
        <v>1</v>
      </c>
      <c r="R6374">
        <v>1</v>
      </c>
      <c r="S6374">
        <v>0</v>
      </c>
      <c r="T6374">
        <v>1</v>
      </c>
      <c r="U6374">
        <v>0</v>
      </c>
      <c r="V6374" t="str">
        <f>"Trad IRN"</f>
        <v>Trad IRN</v>
      </c>
      <c r="W6374">
        <v>100</v>
      </c>
      <c r="X6374" t="s">
        <v>47</v>
      </c>
      <c r="Z6374" t="s">
        <v>47</v>
      </c>
      <c r="AB6374" t="str">
        <f>"07"</f>
        <v>07</v>
      </c>
      <c r="AC6374" t="str">
        <f>"10"</f>
        <v>10</v>
      </c>
      <c r="AD6374" t="str">
        <f>"2"</f>
        <v>2</v>
      </c>
      <c r="AE6374" t="s">
        <v>50</v>
      </c>
      <c r="AF6374">
        <v>0</v>
      </c>
      <c r="AG6374" t="s">
        <v>56</v>
      </c>
      <c r="AH6374" t="str">
        <f>"Trad IRN"</f>
        <v>Trad IRN</v>
      </c>
      <c r="AI6374" t="str">
        <f>"Bldg IRN"</f>
        <v>Bldg IRN</v>
      </c>
      <c r="AJ6374" t="s">
        <v>48</v>
      </c>
      <c r="AK6374" t="s">
        <v>48</v>
      </c>
      <c r="AL6374" t="s">
        <v>53</v>
      </c>
      <c r="AM6374">
        <v>1140.92</v>
      </c>
      <c r="AN6374">
        <v>1140.92</v>
      </c>
      <c r="AO6374">
        <v>15</v>
      </c>
    </row>
    <row r="6375" spans="1:41" x14ac:dyDescent="0.3">
      <c r="A6375" t="str">
        <f>"Trad IRN"</f>
        <v>Trad IRN</v>
      </c>
      <c r="B6375" t="str">
        <f>"Bldg IRN"</f>
        <v>Bldg IRN</v>
      </c>
      <c r="C6375" t="s">
        <v>41</v>
      </c>
      <c r="D6375" t="s">
        <v>3</v>
      </c>
      <c r="E6375" t="s">
        <v>80</v>
      </c>
      <c r="F6375" t="s">
        <v>81</v>
      </c>
      <c r="G6375" t="s">
        <v>82</v>
      </c>
      <c r="H6375" t="s">
        <v>83</v>
      </c>
      <c r="I6375" t="str">
        <f>"Trad IRN"</f>
        <v>Trad IRN</v>
      </c>
      <c r="J6375" t="s">
        <v>43</v>
      </c>
      <c r="K6375" t="s">
        <v>44</v>
      </c>
      <c r="L6375" t="s">
        <v>45</v>
      </c>
      <c r="M6375" t="s">
        <v>59</v>
      </c>
      <c r="N6375" t="str">
        <f t="shared" si="642"/>
        <v>08/18/2022</v>
      </c>
      <c r="O6375" t="str">
        <f t="shared" si="643"/>
        <v>12/31/2500</v>
      </c>
      <c r="P6375">
        <v>1</v>
      </c>
      <c r="Q6375">
        <v>1</v>
      </c>
      <c r="R6375">
        <v>1</v>
      </c>
      <c r="S6375">
        <v>0</v>
      </c>
      <c r="T6375">
        <v>1</v>
      </c>
      <c r="U6375">
        <v>0</v>
      </c>
      <c r="V6375" t="s">
        <v>84</v>
      </c>
      <c r="W6375">
        <v>100</v>
      </c>
      <c r="X6375" t="s">
        <v>47</v>
      </c>
      <c r="Z6375" t="s">
        <v>47</v>
      </c>
      <c r="AB6375" t="str">
        <f>"08"</f>
        <v>08</v>
      </c>
      <c r="AC6375" t="str">
        <f>"15"</f>
        <v>15</v>
      </c>
      <c r="AD6375" t="str">
        <f>"2"</f>
        <v>2</v>
      </c>
      <c r="AE6375" t="s">
        <v>50</v>
      </c>
      <c r="AF6375">
        <v>0</v>
      </c>
      <c r="AG6375" t="s">
        <v>56</v>
      </c>
      <c r="AH6375" t="str">
        <f>"Trad IRN"</f>
        <v>Trad IRN</v>
      </c>
      <c r="AI6375" t="str">
        <f>"Bldg IRN"</f>
        <v>Bldg IRN</v>
      </c>
      <c r="AJ6375" t="s">
        <v>48</v>
      </c>
      <c r="AK6375" t="s">
        <v>48</v>
      </c>
      <c r="AL6375" t="s">
        <v>53</v>
      </c>
      <c r="AM6375">
        <v>1140.92</v>
      </c>
      <c r="AN6375">
        <v>1140.92</v>
      </c>
      <c r="AO6375">
        <v>15</v>
      </c>
    </row>
    <row r="6376" spans="1:41" x14ac:dyDescent="0.3">
      <c r="A6376" t="str">
        <f>"Trad IRN"</f>
        <v>Trad IRN</v>
      </c>
      <c r="B6376" t="str">
        <f>"Bldg IRN"</f>
        <v>Bldg IRN</v>
      </c>
      <c r="C6376" t="s">
        <v>41</v>
      </c>
      <c r="D6376" t="s">
        <v>3</v>
      </c>
      <c r="E6376" t="s">
        <v>80</v>
      </c>
      <c r="F6376" t="s">
        <v>81</v>
      </c>
      <c r="G6376" t="s">
        <v>82</v>
      </c>
      <c r="H6376" t="s">
        <v>83</v>
      </c>
      <c r="I6376" t="str">
        <f>"Trad IRN"</f>
        <v>Trad IRN</v>
      </c>
      <c r="J6376" t="s">
        <v>43</v>
      </c>
      <c r="K6376" t="s">
        <v>44</v>
      </c>
      <c r="L6376" t="s">
        <v>45</v>
      </c>
      <c r="M6376" t="s">
        <v>46</v>
      </c>
      <c r="N6376" t="str">
        <f t="shared" si="642"/>
        <v>08/18/2022</v>
      </c>
      <c r="O6376" t="str">
        <f t="shared" si="643"/>
        <v>12/31/2500</v>
      </c>
      <c r="P6376">
        <v>1</v>
      </c>
      <c r="Q6376">
        <v>1</v>
      </c>
      <c r="S6376">
        <v>0</v>
      </c>
      <c r="T6376">
        <v>1</v>
      </c>
      <c r="U6376">
        <v>0</v>
      </c>
      <c r="V6376" t="str">
        <f>"Trad IRN"</f>
        <v>Trad IRN</v>
      </c>
      <c r="W6376">
        <v>100</v>
      </c>
      <c r="X6376" t="s">
        <v>47</v>
      </c>
      <c r="Z6376" t="s">
        <v>47</v>
      </c>
      <c r="AB6376" t="str">
        <f>"07"</f>
        <v>07</v>
      </c>
      <c r="AC6376" t="s">
        <v>48</v>
      </c>
      <c r="AD6376" t="s">
        <v>49</v>
      </c>
      <c r="AE6376" t="s">
        <v>50</v>
      </c>
      <c r="AF6376">
        <v>0</v>
      </c>
      <c r="AG6376" t="s">
        <v>56</v>
      </c>
      <c r="AH6376" t="str">
        <f>"Trad IRN"</f>
        <v>Trad IRN</v>
      </c>
      <c r="AI6376" t="str">
        <f>"Bldg IRN"</f>
        <v>Bldg IRN</v>
      </c>
      <c r="AJ6376" t="s">
        <v>48</v>
      </c>
      <c r="AK6376" t="s">
        <v>48</v>
      </c>
      <c r="AL6376" t="s">
        <v>53</v>
      </c>
      <c r="AM6376">
        <v>1140.92</v>
      </c>
      <c r="AN6376">
        <v>1140.92</v>
      </c>
      <c r="AO6376">
        <v>15</v>
      </c>
    </row>
    <row r="6377" spans="1:41" x14ac:dyDescent="0.3">
      <c r="A6377" t="str">
        <f>"Trad IRN"</f>
        <v>Trad IRN</v>
      </c>
      <c r="B6377" t="str">
        <f>"Bldg IRN"</f>
        <v>Bldg IRN</v>
      </c>
      <c r="C6377" t="s">
        <v>41</v>
      </c>
      <c r="D6377" t="s">
        <v>3</v>
      </c>
      <c r="E6377" t="s">
        <v>80</v>
      </c>
      <c r="F6377" t="s">
        <v>81</v>
      </c>
      <c r="G6377" t="s">
        <v>82</v>
      </c>
      <c r="H6377" t="s">
        <v>83</v>
      </c>
      <c r="I6377" t="str">
        <f>"Trad IRN"</f>
        <v>Trad IRN</v>
      </c>
      <c r="J6377" t="s">
        <v>43</v>
      </c>
      <c r="K6377" t="s">
        <v>44</v>
      </c>
      <c r="L6377" t="s">
        <v>45</v>
      </c>
      <c r="M6377" t="s">
        <v>46</v>
      </c>
      <c r="N6377" t="str">
        <f t="shared" si="642"/>
        <v>08/18/2022</v>
      </c>
      <c r="O6377" t="str">
        <f t="shared" si="643"/>
        <v>12/31/2500</v>
      </c>
      <c r="P6377">
        <v>1</v>
      </c>
      <c r="Q6377">
        <v>1</v>
      </c>
      <c r="S6377">
        <v>0</v>
      </c>
      <c r="T6377">
        <v>1</v>
      </c>
      <c r="U6377">
        <v>0</v>
      </c>
      <c r="V6377" t="str">
        <f>"Trad IRN"</f>
        <v>Trad IRN</v>
      </c>
      <c r="W6377">
        <v>100</v>
      </c>
      <c r="X6377" t="s">
        <v>47</v>
      </c>
      <c r="Z6377" t="s">
        <v>47</v>
      </c>
      <c r="AB6377" t="str">
        <f>"06"</f>
        <v>06</v>
      </c>
      <c r="AC6377" t="s">
        <v>48</v>
      </c>
      <c r="AD6377" t="s">
        <v>49</v>
      </c>
      <c r="AE6377" t="s">
        <v>50</v>
      </c>
      <c r="AF6377">
        <v>0</v>
      </c>
      <c r="AG6377" t="s">
        <v>56</v>
      </c>
      <c r="AH6377" t="str">
        <f>"Trad IRN"</f>
        <v>Trad IRN</v>
      </c>
      <c r="AI6377" t="str">
        <f>"Bldg IRN"</f>
        <v>Bldg IRN</v>
      </c>
      <c r="AJ6377" t="s">
        <v>48</v>
      </c>
      <c r="AK6377" t="s">
        <v>48</v>
      </c>
      <c r="AL6377" t="s">
        <v>53</v>
      </c>
      <c r="AM6377">
        <v>1140.92</v>
      </c>
      <c r="AN6377">
        <v>1140.92</v>
      </c>
      <c r="AO6377">
        <v>15</v>
      </c>
    </row>
    <row r="6378" spans="1:41" x14ac:dyDescent="0.3">
      <c r="A6378" t="str">
        <f>"Trad IRN"</f>
        <v>Trad IRN</v>
      </c>
      <c r="B6378" t="str">
        <f>"Bldg IRN"</f>
        <v>Bldg IRN</v>
      </c>
      <c r="C6378" t="s">
        <v>41</v>
      </c>
      <c r="D6378" t="s">
        <v>3</v>
      </c>
      <c r="E6378" t="s">
        <v>80</v>
      </c>
      <c r="F6378" t="s">
        <v>81</v>
      </c>
      <c r="G6378" t="s">
        <v>82</v>
      </c>
      <c r="H6378" t="s">
        <v>83</v>
      </c>
      <c r="I6378" t="str">
        <f>"Trad IRN"</f>
        <v>Trad IRN</v>
      </c>
      <c r="J6378" t="s">
        <v>43</v>
      </c>
      <c r="K6378" t="s">
        <v>44</v>
      </c>
      <c r="L6378" t="s">
        <v>45</v>
      </c>
      <c r="M6378" t="s">
        <v>46</v>
      </c>
      <c r="N6378" t="str">
        <f t="shared" si="642"/>
        <v>08/18/2022</v>
      </c>
      <c r="O6378" t="str">
        <f t="shared" si="643"/>
        <v>12/31/2500</v>
      </c>
      <c r="P6378">
        <v>1</v>
      </c>
      <c r="Q6378">
        <v>1</v>
      </c>
      <c r="S6378">
        <v>0</v>
      </c>
      <c r="T6378">
        <v>1</v>
      </c>
      <c r="U6378">
        <v>0</v>
      </c>
      <c r="V6378" t="str">
        <f>"Trad IRN"</f>
        <v>Trad IRN</v>
      </c>
      <c r="W6378">
        <v>100</v>
      </c>
      <c r="X6378" t="s">
        <v>47</v>
      </c>
      <c r="Z6378" t="s">
        <v>47</v>
      </c>
      <c r="AB6378" t="str">
        <f>"06"</f>
        <v>06</v>
      </c>
      <c r="AC6378" t="s">
        <v>48</v>
      </c>
      <c r="AD6378" t="s">
        <v>49</v>
      </c>
      <c r="AE6378" t="s">
        <v>55</v>
      </c>
      <c r="AF6378">
        <v>0</v>
      </c>
      <c r="AG6378" t="s">
        <v>56</v>
      </c>
      <c r="AH6378" t="str">
        <f>"Trad IRN"</f>
        <v>Trad IRN</v>
      </c>
      <c r="AI6378" t="str">
        <f>"Bldg IRN"</f>
        <v>Bldg IRN</v>
      </c>
      <c r="AJ6378" t="s">
        <v>48</v>
      </c>
      <c r="AK6378" t="s">
        <v>48</v>
      </c>
      <c r="AL6378" t="s">
        <v>53</v>
      </c>
      <c r="AM6378">
        <v>1140.92</v>
      </c>
      <c r="AN6378">
        <v>1140.92</v>
      </c>
      <c r="AO6378">
        <v>15</v>
      </c>
    </row>
    <row r="6379" spans="1:41" x14ac:dyDescent="0.3">
      <c r="A6379" t="str">
        <f>"Trad IRN"</f>
        <v>Trad IRN</v>
      </c>
      <c r="B6379" t="str">
        <f>"Bldg IRN"</f>
        <v>Bldg IRN</v>
      </c>
      <c r="C6379" t="s">
        <v>41</v>
      </c>
      <c r="D6379" t="s">
        <v>3</v>
      </c>
      <c r="E6379" t="s">
        <v>80</v>
      </c>
      <c r="F6379" t="s">
        <v>81</v>
      </c>
      <c r="G6379" t="s">
        <v>82</v>
      </c>
      <c r="H6379" t="s">
        <v>83</v>
      </c>
      <c r="I6379" t="str">
        <f>"Trad IRN"</f>
        <v>Trad IRN</v>
      </c>
      <c r="J6379" t="s">
        <v>43</v>
      </c>
      <c r="K6379" t="s">
        <v>44</v>
      </c>
      <c r="L6379" t="s">
        <v>45</v>
      </c>
      <c r="M6379" t="s">
        <v>46</v>
      </c>
      <c r="N6379" t="str">
        <f t="shared" si="642"/>
        <v>08/18/2022</v>
      </c>
      <c r="O6379" t="str">
        <f t="shared" si="643"/>
        <v>12/31/2500</v>
      </c>
      <c r="P6379">
        <v>1</v>
      </c>
      <c r="Q6379">
        <v>1</v>
      </c>
      <c r="S6379">
        <v>0</v>
      </c>
      <c r="T6379">
        <v>1</v>
      </c>
      <c r="U6379">
        <v>0</v>
      </c>
      <c r="V6379" t="str">
        <f>"Trad IRN"</f>
        <v>Trad IRN</v>
      </c>
      <c r="W6379">
        <v>100</v>
      </c>
      <c r="X6379" t="s">
        <v>47</v>
      </c>
      <c r="Z6379" t="s">
        <v>47</v>
      </c>
      <c r="AB6379" t="str">
        <f>"07"</f>
        <v>07</v>
      </c>
      <c r="AC6379" t="s">
        <v>48</v>
      </c>
      <c r="AD6379" t="s">
        <v>49</v>
      </c>
      <c r="AE6379" t="s">
        <v>50</v>
      </c>
      <c r="AF6379">
        <v>0</v>
      </c>
      <c r="AG6379" t="s">
        <v>56</v>
      </c>
      <c r="AH6379" t="str">
        <f>"Trad IRN"</f>
        <v>Trad IRN</v>
      </c>
      <c r="AI6379" t="str">
        <f>"Bldg IRN"</f>
        <v>Bldg IRN</v>
      </c>
      <c r="AJ6379" t="s">
        <v>48</v>
      </c>
      <c r="AK6379" t="s">
        <v>48</v>
      </c>
      <c r="AL6379" t="s">
        <v>53</v>
      </c>
      <c r="AM6379">
        <v>1140.92</v>
      </c>
      <c r="AN6379">
        <v>1140.92</v>
      </c>
      <c r="AO6379">
        <v>15</v>
      </c>
    </row>
    <row r="6380" spans="1:41" x14ac:dyDescent="0.3">
      <c r="A6380" t="str">
        <f>"Trad IRN"</f>
        <v>Trad IRN</v>
      </c>
      <c r="B6380" t="str">
        <f>"Bldg IRN"</f>
        <v>Bldg IRN</v>
      </c>
      <c r="C6380" t="s">
        <v>41</v>
      </c>
      <c r="D6380" t="s">
        <v>3</v>
      </c>
      <c r="E6380" t="s">
        <v>80</v>
      </c>
      <c r="F6380" t="s">
        <v>81</v>
      </c>
      <c r="G6380" t="s">
        <v>82</v>
      </c>
      <c r="H6380" t="s">
        <v>83</v>
      </c>
      <c r="I6380" t="str">
        <f>"Trad IRN"</f>
        <v>Trad IRN</v>
      </c>
      <c r="J6380" t="s">
        <v>43</v>
      </c>
      <c r="K6380" t="s">
        <v>44</v>
      </c>
      <c r="L6380" t="s">
        <v>45</v>
      </c>
      <c r="M6380" t="s">
        <v>46</v>
      </c>
      <c r="N6380" t="str">
        <f t="shared" si="642"/>
        <v>08/18/2022</v>
      </c>
      <c r="O6380" t="str">
        <f t="shared" si="643"/>
        <v>12/31/2500</v>
      </c>
      <c r="P6380">
        <v>1</v>
      </c>
      <c r="Q6380">
        <v>1</v>
      </c>
      <c r="R6380">
        <v>1</v>
      </c>
      <c r="S6380">
        <v>1</v>
      </c>
      <c r="T6380">
        <v>1</v>
      </c>
      <c r="U6380">
        <v>0</v>
      </c>
      <c r="V6380" t="str">
        <f>"Trad IRN"</f>
        <v>Trad IRN</v>
      </c>
      <c r="W6380">
        <v>100</v>
      </c>
      <c r="X6380" t="s">
        <v>47</v>
      </c>
      <c r="Z6380" t="s">
        <v>47</v>
      </c>
      <c r="AB6380" t="str">
        <f>"07"</f>
        <v>07</v>
      </c>
      <c r="AC6380" t="str">
        <f>"12"</f>
        <v>12</v>
      </c>
      <c r="AD6380" t="str">
        <f>"6"</f>
        <v>6</v>
      </c>
      <c r="AE6380" t="s">
        <v>50</v>
      </c>
      <c r="AF6380">
        <v>0</v>
      </c>
      <c r="AG6380" t="s">
        <v>56</v>
      </c>
      <c r="AH6380" t="str">
        <f>"Trad IRN"</f>
        <v>Trad IRN</v>
      </c>
      <c r="AI6380" t="str">
        <f>"Bldg IRN"</f>
        <v>Bldg IRN</v>
      </c>
      <c r="AJ6380" t="s">
        <v>48</v>
      </c>
      <c r="AK6380" t="s">
        <v>48</v>
      </c>
      <c r="AL6380" t="s">
        <v>53</v>
      </c>
      <c r="AM6380">
        <v>1140.92</v>
      </c>
      <c r="AN6380">
        <v>1140.92</v>
      </c>
      <c r="AO6380">
        <v>15</v>
      </c>
    </row>
    <row r="6381" spans="1:41" x14ac:dyDescent="0.3">
      <c r="A6381" t="str">
        <f>"Trad IRN"</f>
        <v>Trad IRN</v>
      </c>
      <c r="B6381" t="str">
        <f>"Bldg IRN"</f>
        <v>Bldg IRN</v>
      </c>
      <c r="C6381" t="s">
        <v>41</v>
      </c>
      <c r="D6381" t="s">
        <v>3</v>
      </c>
      <c r="E6381" t="s">
        <v>80</v>
      </c>
      <c r="F6381" t="s">
        <v>81</v>
      </c>
      <c r="G6381" t="s">
        <v>82</v>
      </c>
      <c r="H6381" t="s">
        <v>83</v>
      </c>
      <c r="I6381" t="str">
        <f>"Trad IRN"</f>
        <v>Trad IRN</v>
      </c>
      <c r="J6381" t="s">
        <v>43</v>
      </c>
      <c r="K6381" t="s">
        <v>44</v>
      </c>
      <c r="L6381" t="s">
        <v>45</v>
      </c>
      <c r="M6381" t="s">
        <v>46</v>
      </c>
      <c r="N6381" t="str">
        <f t="shared" si="642"/>
        <v>08/18/2022</v>
      </c>
      <c r="O6381" t="str">
        <f t="shared" si="643"/>
        <v>12/31/2500</v>
      </c>
      <c r="P6381">
        <v>1</v>
      </c>
      <c r="Q6381">
        <v>1</v>
      </c>
      <c r="S6381">
        <v>0</v>
      </c>
      <c r="T6381">
        <v>1</v>
      </c>
      <c r="U6381">
        <v>0</v>
      </c>
      <c r="V6381" t="str">
        <f>"Trad IRN"</f>
        <v>Trad IRN</v>
      </c>
      <c r="W6381">
        <v>100</v>
      </c>
      <c r="X6381" t="s">
        <v>47</v>
      </c>
      <c r="Z6381" t="s">
        <v>47</v>
      </c>
      <c r="AB6381" t="str">
        <f>"07"</f>
        <v>07</v>
      </c>
      <c r="AC6381" t="s">
        <v>48</v>
      </c>
      <c r="AD6381" t="s">
        <v>49</v>
      </c>
      <c r="AE6381" t="s">
        <v>50</v>
      </c>
      <c r="AF6381">
        <v>0</v>
      </c>
      <c r="AG6381" t="s">
        <v>56</v>
      </c>
      <c r="AH6381" t="str">
        <f>"Trad IRN"</f>
        <v>Trad IRN</v>
      </c>
      <c r="AI6381" t="str">
        <f>"Bldg IRN"</f>
        <v>Bldg IRN</v>
      </c>
      <c r="AJ6381" t="s">
        <v>48</v>
      </c>
      <c r="AK6381" t="s">
        <v>48</v>
      </c>
      <c r="AL6381" t="s">
        <v>53</v>
      </c>
      <c r="AM6381">
        <v>1140.92</v>
      </c>
      <c r="AN6381">
        <v>1140.92</v>
      </c>
      <c r="AO6381">
        <v>15</v>
      </c>
    </row>
    <row r="6382" spans="1:41" x14ac:dyDescent="0.3">
      <c r="A6382" t="str">
        <f>"Trad IRN"</f>
        <v>Trad IRN</v>
      </c>
      <c r="B6382" t="str">
        <f>"Bldg IRN"</f>
        <v>Bldg IRN</v>
      </c>
      <c r="C6382" t="s">
        <v>41</v>
      </c>
      <c r="D6382" t="s">
        <v>3</v>
      </c>
      <c r="E6382" t="s">
        <v>80</v>
      </c>
      <c r="F6382" t="s">
        <v>81</v>
      </c>
      <c r="G6382" t="s">
        <v>82</v>
      </c>
      <c r="H6382" t="s">
        <v>83</v>
      </c>
      <c r="I6382" t="str">
        <f>"Trad IRN"</f>
        <v>Trad IRN</v>
      </c>
      <c r="J6382" t="s">
        <v>43</v>
      </c>
      <c r="K6382" t="s">
        <v>44</v>
      </c>
      <c r="L6382" t="s">
        <v>45</v>
      </c>
      <c r="M6382" t="s">
        <v>46</v>
      </c>
      <c r="N6382" t="str">
        <f t="shared" si="642"/>
        <v>08/18/2022</v>
      </c>
      <c r="O6382" t="str">
        <f t="shared" si="643"/>
        <v>12/31/2500</v>
      </c>
      <c r="P6382">
        <v>1</v>
      </c>
      <c r="Q6382">
        <v>1</v>
      </c>
      <c r="S6382">
        <v>1</v>
      </c>
      <c r="T6382">
        <v>1</v>
      </c>
      <c r="U6382">
        <v>0</v>
      </c>
      <c r="V6382" t="str">
        <f>"Trad IRN"</f>
        <v>Trad IRN</v>
      </c>
      <c r="W6382">
        <v>100</v>
      </c>
      <c r="X6382" t="s">
        <v>47</v>
      </c>
      <c r="Z6382" t="s">
        <v>47</v>
      </c>
      <c r="AB6382" t="str">
        <f>"06"</f>
        <v>06</v>
      </c>
      <c r="AC6382" t="s">
        <v>48</v>
      </c>
      <c r="AD6382" t="s">
        <v>49</v>
      </c>
      <c r="AE6382" t="s">
        <v>50</v>
      </c>
      <c r="AF6382">
        <v>0</v>
      </c>
      <c r="AG6382" t="s">
        <v>56</v>
      </c>
      <c r="AH6382" t="str">
        <f>"Trad IRN"</f>
        <v>Trad IRN</v>
      </c>
      <c r="AI6382" t="str">
        <f>"Bldg IRN"</f>
        <v>Bldg IRN</v>
      </c>
      <c r="AJ6382" t="s">
        <v>48</v>
      </c>
      <c r="AK6382" t="s">
        <v>48</v>
      </c>
      <c r="AL6382" t="s">
        <v>53</v>
      </c>
      <c r="AM6382">
        <v>1140.92</v>
      </c>
      <c r="AN6382">
        <v>1140.92</v>
      </c>
      <c r="AO6382">
        <v>15</v>
      </c>
    </row>
    <row r="6383" spans="1:41" x14ac:dyDescent="0.3">
      <c r="A6383" t="str">
        <f>"Trad IRN"</f>
        <v>Trad IRN</v>
      </c>
      <c r="B6383" t="str">
        <f>"Bldg IRN"</f>
        <v>Bldg IRN</v>
      </c>
      <c r="C6383" t="s">
        <v>41</v>
      </c>
      <c r="D6383" t="s">
        <v>3</v>
      </c>
      <c r="E6383" t="s">
        <v>80</v>
      </c>
      <c r="F6383" t="s">
        <v>81</v>
      </c>
      <c r="G6383" t="s">
        <v>82</v>
      </c>
      <c r="H6383" t="s">
        <v>83</v>
      </c>
      <c r="I6383" t="str">
        <f>"Trad IRN"</f>
        <v>Trad IRN</v>
      </c>
      <c r="J6383" t="s">
        <v>43</v>
      </c>
      <c r="K6383" t="s">
        <v>44</v>
      </c>
      <c r="L6383" t="s">
        <v>45</v>
      </c>
      <c r="M6383" t="s">
        <v>59</v>
      </c>
      <c r="N6383" t="str">
        <f t="shared" si="642"/>
        <v>08/18/2022</v>
      </c>
      <c r="O6383" t="str">
        <f t="shared" si="643"/>
        <v>12/31/2500</v>
      </c>
      <c r="P6383">
        <v>1</v>
      </c>
      <c r="Q6383">
        <v>1</v>
      </c>
      <c r="S6383">
        <v>0</v>
      </c>
      <c r="T6383">
        <v>1</v>
      </c>
      <c r="U6383">
        <v>0</v>
      </c>
      <c r="V6383" t="s">
        <v>84</v>
      </c>
      <c r="W6383">
        <v>100</v>
      </c>
      <c r="X6383" t="s">
        <v>47</v>
      </c>
      <c r="Z6383" t="s">
        <v>47</v>
      </c>
      <c r="AB6383" t="str">
        <f>"06"</f>
        <v>06</v>
      </c>
      <c r="AC6383" t="s">
        <v>48</v>
      </c>
      <c r="AD6383" t="s">
        <v>49</v>
      </c>
      <c r="AE6383" t="s">
        <v>50</v>
      </c>
      <c r="AF6383">
        <v>0</v>
      </c>
      <c r="AG6383" t="s">
        <v>56</v>
      </c>
      <c r="AH6383" t="str">
        <f>"Trad IRN"</f>
        <v>Trad IRN</v>
      </c>
      <c r="AI6383" t="str">
        <f>"Bldg IRN"</f>
        <v>Bldg IRN</v>
      </c>
      <c r="AJ6383" t="s">
        <v>48</v>
      </c>
      <c r="AK6383" t="s">
        <v>48</v>
      </c>
      <c r="AL6383" t="s">
        <v>53</v>
      </c>
      <c r="AM6383">
        <v>1140.92</v>
      </c>
      <c r="AN6383">
        <v>1140.92</v>
      </c>
      <c r="AO6383">
        <v>15</v>
      </c>
    </row>
    <row r="6384" spans="1:41" x14ac:dyDescent="0.3">
      <c r="A6384" t="str">
        <f>"Trad IRN"</f>
        <v>Trad IRN</v>
      </c>
      <c r="B6384" t="str">
        <f>"Bldg IRN"</f>
        <v>Bldg IRN</v>
      </c>
      <c r="C6384" t="s">
        <v>41</v>
      </c>
      <c r="D6384" t="s">
        <v>3</v>
      </c>
      <c r="E6384" t="s">
        <v>80</v>
      </c>
      <c r="F6384" t="s">
        <v>81</v>
      </c>
      <c r="G6384" t="s">
        <v>82</v>
      </c>
      <c r="H6384" t="s">
        <v>83</v>
      </c>
      <c r="I6384" t="str">
        <f>"Trad IRN"</f>
        <v>Trad IRN</v>
      </c>
      <c r="J6384" t="s">
        <v>43</v>
      </c>
      <c r="K6384" t="s">
        <v>44</v>
      </c>
      <c r="L6384" t="s">
        <v>45</v>
      </c>
      <c r="M6384" t="s">
        <v>59</v>
      </c>
      <c r="N6384" t="str">
        <f t="shared" si="642"/>
        <v>08/18/2022</v>
      </c>
      <c r="O6384" t="str">
        <f t="shared" si="643"/>
        <v>12/31/2500</v>
      </c>
      <c r="P6384">
        <v>1</v>
      </c>
      <c r="Q6384">
        <v>1</v>
      </c>
      <c r="S6384">
        <v>1</v>
      </c>
      <c r="T6384">
        <v>1</v>
      </c>
      <c r="U6384">
        <v>0</v>
      </c>
      <c r="V6384" t="s">
        <v>84</v>
      </c>
      <c r="W6384">
        <v>100</v>
      </c>
      <c r="X6384" t="s">
        <v>47</v>
      </c>
      <c r="Z6384" t="s">
        <v>47</v>
      </c>
      <c r="AB6384" t="str">
        <f>"08"</f>
        <v>08</v>
      </c>
      <c r="AC6384" t="s">
        <v>48</v>
      </c>
      <c r="AD6384" t="s">
        <v>49</v>
      </c>
      <c r="AE6384" t="s">
        <v>50</v>
      </c>
      <c r="AF6384">
        <v>0</v>
      </c>
      <c r="AG6384" t="s">
        <v>56</v>
      </c>
      <c r="AH6384" t="str">
        <f>"Trad IRN"</f>
        <v>Trad IRN</v>
      </c>
      <c r="AI6384" t="str">
        <f>"Bldg IRN"</f>
        <v>Bldg IRN</v>
      </c>
      <c r="AJ6384" t="s">
        <v>48</v>
      </c>
      <c r="AK6384" t="s">
        <v>48</v>
      </c>
      <c r="AL6384" t="s">
        <v>53</v>
      </c>
      <c r="AM6384">
        <v>1140.92</v>
      </c>
      <c r="AN6384">
        <v>1140.92</v>
      </c>
      <c r="AO6384">
        <v>15</v>
      </c>
    </row>
    <row r="6385" spans="1:41" x14ac:dyDescent="0.3">
      <c r="A6385" t="str">
        <f>"Trad IRN"</f>
        <v>Trad IRN</v>
      </c>
      <c r="B6385" t="str">
        <f>"Bldg IRN"</f>
        <v>Bldg IRN</v>
      </c>
      <c r="C6385" t="s">
        <v>41</v>
      </c>
      <c r="D6385" t="s">
        <v>3</v>
      </c>
      <c r="E6385" t="s">
        <v>80</v>
      </c>
      <c r="F6385" t="s">
        <v>81</v>
      </c>
      <c r="G6385" t="s">
        <v>82</v>
      </c>
      <c r="H6385" t="s">
        <v>83</v>
      </c>
      <c r="I6385" t="str">
        <f>"Trad IRN"</f>
        <v>Trad IRN</v>
      </c>
      <c r="J6385" t="s">
        <v>43</v>
      </c>
      <c r="K6385" t="s">
        <v>44</v>
      </c>
      <c r="L6385" t="s">
        <v>45</v>
      </c>
      <c r="M6385" t="s">
        <v>46</v>
      </c>
      <c r="N6385" t="str">
        <f t="shared" si="642"/>
        <v>08/18/2022</v>
      </c>
      <c r="O6385" t="str">
        <f t="shared" si="643"/>
        <v>12/31/2500</v>
      </c>
      <c r="P6385">
        <v>1</v>
      </c>
      <c r="Q6385">
        <v>1</v>
      </c>
      <c r="S6385">
        <v>0</v>
      </c>
      <c r="T6385">
        <v>1</v>
      </c>
      <c r="U6385">
        <v>0</v>
      </c>
      <c r="V6385" t="str">
        <f>"Trad IRN"</f>
        <v>Trad IRN</v>
      </c>
      <c r="W6385">
        <v>100</v>
      </c>
      <c r="X6385" t="s">
        <v>47</v>
      </c>
      <c r="Z6385" t="s">
        <v>47</v>
      </c>
      <c r="AB6385" t="str">
        <f>"08"</f>
        <v>08</v>
      </c>
      <c r="AC6385" t="s">
        <v>48</v>
      </c>
      <c r="AD6385" t="s">
        <v>49</v>
      </c>
      <c r="AE6385" t="s">
        <v>50</v>
      </c>
      <c r="AF6385">
        <v>0</v>
      </c>
      <c r="AG6385" t="s">
        <v>56</v>
      </c>
      <c r="AH6385" t="str">
        <f>"Trad IRN"</f>
        <v>Trad IRN</v>
      </c>
      <c r="AI6385" t="str">
        <f>"Bldg IRN"</f>
        <v>Bldg IRN</v>
      </c>
      <c r="AJ6385" t="s">
        <v>48</v>
      </c>
      <c r="AK6385" t="s">
        <v>48</v>
      </c>
      <c r="AL6385" t="s">
        <v>53</v>
      </c>
      <c r="AM6385">
        <v>1140.92</v>
      </c>
      <c r="AN6385">
        <v>1140.92</v>
      </c>
      <c r="AO6385">
        <v>15</v>
      </c>
    </row>
    <row r="6386" spans="1:41" x14ac:dyDescent="0.3">
      <c r="A6386" t="str">
        <f>"Trad IRN"</f>
        <v>Trad IRN</v>
      </c>
      <c r="B6386" t="str">
        <f>"Bldg IRN"</f>
        <v>Bldg IRN</v>
      </c>
      <c r="C6386" t="s">
        <v>41</v>
      </c>
      <c r="D6386" t="s">
        <v>3</v>
      </c>
      <c r="E6386" t="s">
        <v>80</v>
      </c>
      <c r="F6386" t="s">
        <v>81</v>
      </c>
      <c r="G6386" t="s">
        <v>82</v>
      </c>
      <c r="H6386" t="s">
        <v>83</v>
      </c>
      <c r="I6386" t="str">
        <f>"Trad IRN"</f>
        <v>Trad IRN</v>
      </c>
      <c r="J6386" t="s">
        <v>43</v>
      </c>
      <c r="K6386" t="s">
        <v>44</v>
      </c>
      <c r="L6386" t="s">
        <v>45</v>
      </c>
      <c r="M6386" t="s">
        <v>46</v>
      </c>
      <c r="N6386" t="str">
        <f t="shared" si="642"/>
        <v>08/18/2022</v>
      </c>
      <c r="O6386" t="str">
        <f t="shared" si="643"/>
        <v>12/31/2500</v>
      </c>
      <c r="P6386">
        <v>1</v>
      </c>
      <c r="Q6386">
        <v>1</v>
      </c>
      <c r="S6386">
        <v>1</v>
      </c>
      <c r="T6386">
        <v>1</v>
      </c>
      <c r="U6386">
        <v>0</v>
      </c>
      <c r="V6386" t="str">
        <f>"Trad IRN"</f>
        <v>Trad IRN</v>
      </c>
      <c r="W6386">
        <v>100</v>
      </c>
      <c r="X6386" t="s">
        <v>47</v>
      </c>
      <c r="Z6386" t="s">
        <v>47</v>
      </c>
      <c r="AB6386" t="str">
        <f>"06"</f>
        <v>06</v>
      </c>
      <c r="AC6386" t="s">
        <v>48</v>
      </c>
      <c r="AD6386" t="s">
        <v>49</v>
      </c>
      <c r="AE6386" t="s">
        <v>50</v>
      </c>
      <c r="AF6386">
        <v>0</v>
      </c>
      <c r="AG6386" t="s">
        <v>56</v>
      </c>
      <c r="AH6386" t="str">
        <f>"Trad IRN"</f>
        <v>Trad IRN</v>
      </c>
      <c r="AI6386" t="str">
        <f>"Bldg IRN"</f>
        <v>Bldg IRN</v>
      </c>
      <c r="AJ6386" t="s">
        <v>48</v>
      </c>
      <c r="AK6386" t="s">
        <v>48</v>
      </c>
      <c r="AL6386" t="s">
        <v>53</v>
      </c>
      <c r="AM6386">
        <v>1140.92</v>
      </c>
      <c r="AN6386">
        <v>1140.92</v>
      </c>
      <c r="AO6386">
        <v>15</v>
      </c>
    </row>
    <row r="6387" spans="1:41" x14ac:dyDescent="0.3">
      <c r="A6387" t="str">
        <f>"Trad IRN"</f>
        <v>Trad IRN</v>
      </c>
      <c r="B6387" t="str">
        <f>"Bldg IRN"</f>
        <v>Bldg IRN</v>
      </c>
      <c r="C6387" t="s">
        <v>41</v>
      </c>
      <c r="D6387" t="s">
        <v>3</v>
      </c>
      <c r="E6387" t="s">
        <v>80</v>
      </c>
      <c r="F6387" t="s">
        <v>81</v>
      </c>
      <c r="G6387" t="s">
        <v>82</v>
      </c>
      <c r="H6387" t="s">
        <v>83</v>
      </c>
      <c r="I6387" t="str">
        <f>"Trad IRN"</f>
        <v>Trad IRN</v>
      </c>
      <c r="J6387" t="s">
        <v>43</v>
      </c>
      <c r="K6387" t="s">
        <v>44</v>
      </c>
      <c r="L6387" t="s">
        <v>45</v>
      </c>
      <c r="M6387" t="s">
        <v>46</v>
      </c>
      <c r="N6387" t="str">
        <f t="shared" si="642"/>
        <v>08/18/2022</v>
      </c>
      <c r="O6387" t="str">
        <f t="shared" si="643"/>
        <v>12/31/2500</v>
      </c>
      <c r="P6387">
        <v>1</v>
      </c>
      <c r="Q6387">
        <v>1</v>
      </c>
      <c r="S6387">
        <v>0</v>
      </c>
      <c r="T6387">
        <v>1</v>
      </c>
      <c r="U6387">
        <v>0</v>
      </c>
      <c r="V6387" t="str">
        <f>"Trad IRN"</f>
        <v>Trad IRN</v>
      </c>
      <c r="W6387">
        <v>100</v>
      </c>
      <c r="X6387" t="s">
        <v>47</v>
      </c>
      <c r="Z6387" t="s">
        <v>47</v>
      </c>
      <c r="AB6387" t="str">
        <f>"06"</f>
        <v>06</v>
      </c>
      <c r="AC6387" t="s">
        <v>48</v>
      </c>
      <c r="AD6387" t="s">
        <v>49</v>
      </c>
      <c r="AE6387" t="s">
        <v>55</v>
      </c>
      <c r="AF6387">
        <v>0</v>
      </c>
      <c r="AG6387" t="s">
        <v>56</v>
      </c>
      <c r="AH6387" t="str">
        <f>"Trad IRN"</f>
        <v>Trad IRN</v>
      </c>
      <c r="AI6387" t="str">
        <f>"Bldg IRN"</f>
        <v>Bldg IRN</v>
      </c>
      <c r="AJ6387" t="s">
        <v>48</v>
      </c>
      <c r="AK6387" t="s">
        <v>48</v>
      </c>
      <c r="AL6387" t="s">
        <v>53</v>
      </c>
      <c r="AM6387">
        <v>1140.92</v>
      </c>
      <c r="AN6387">
        <v>1140.92</v>
      </c>
      <c r="AO6387">
        <v>15</v>
      </c>
    </row>
    <row r="6388" spans="1:41" x14ac:dyDescent="0.3">
      <c r="A6388" t="str">
        <f>"Trad IRN"</f>
        <v>Trad IRN</v>
      </c>
      <c r="B6388" t="str">
        <f>"Bldg IRN"</f>
        <v>Bldg IRN</v>
      </c>
      <c r="C6388" t="s">
        <v>41</v>
      </c>
      <c r="D6388" t="s">
        <v>3</v>
      </c>
      <c r="E6388" t="s">
        <v>80</v>
      </c>
      <c r="F6388" t="s">
        <v>81</v>
      </c>
      <c r="G6388" t="s">
        <v>82</v>
      </c>
      <c r="H6388" t="s">
        <v>83</v>
      </c>
      <c r="I6388" t="str">
        <f>"Trad IRN"</f>
        <v>Trad IRN</v>
      </c>
      <c r="J6388" t="s">
        <v>43</v>
      </c>
      <c r="K6388" t="s">
        <v>44</v>
      </c>
      <c r="L6388" t="s">
        <v>45</v>
      </c>
      <c r="M6388" t="s">
        <v>46</v>
      </c>
      <c r="N6388" t="str">
        <f t="shared" si="642"/>
        <v>08/18/2022</v>
      </c>
      <c r="O6388" t="str">
        <f t="shared" si="643"/>
        <v>12/31/2500</v>
      </c>
      <c r="P6388">
        <v>1</v>
      </c>
      <c r="Q6388">
        <v>1</v>
      </c>
      <c r="S6388">
        <v>0</v>
      </c>
      <c r="T6388">
        <v>1</v>
      </c>
      <c r="U6388">
        <v>0</v>
      </c>
      <c r="V6388" t="str">
        <f>"Trad IRN"</f>
        <v>Trad IRN</v>
      </c>
      <c r="W6388">
        <v>100</v>
      </c>
      <c r="X6388" t="s">
        <v>47</v>
      </c>
      <c r="Z6388" t="s">
        <v>47</v>
      </c>
      <c r="AB6388" t="str">
        <f>"06"</f>
        <v>06</v>
      </c>
      <c r="AC6388" t="s">
        <v>48</v>
      </c>
      <c r="AD6388" t="s">
        <v>49</v>
      </c>
      <c r="AE6388" t="s">
        <v>55</v>
      </c>
      <c r="AF6388">
        <v>0</v>
      </c>
      <c r="AG6388" t="s">
        <v>56</v>
      </c>
      <c r="AH6388" t="str">
        <f>"Trad IRN"</f>
        <v>Trad IRN</v>
      </c>
      <c r="AI6388" t="str">
        <f>"Bldg IRN"</f>
        <v>Bldg IRN</v>
      </c>
      <c r="AJ6388" t="s">
        <v>48</v>
      </c>
      <c r="AK6388" t="s">
        <v>48</v>
      </c>
      <c r="AL6388" t="s">
        <v>53</v>
      </c>
      <c r="AM6388">
        <v>1140.92</v>
      </c>
      <c r="AN6388">
        <v>1140.92</v>
      </c>
      <c r="AO6388">
        <v>15</v>
      </c>
    </row>
    <row r="6389" spans="1:41" x14ac:dyDescent="0.3">
      <c r="A6389" t="str">
        <f>"Trad IRN"</f>
        <v>Trad IRN</v>
      </c>
      <c r="B6389" t="str">
        <f>"Bldg IRN"</f>
        <v>Bldg IRN</v>
      </c>
      <c r="C6389" t="s">
        <v>41</v>
      </c>
      <c r="D6389" t="s">
        <v>3</v>
      </c>
      <c r="E6389" t="s">
        <v>80</v>
      </c>
      <c r="F6389" t="s">
        <v>81</v>
      </c>
      <c r="G6389" t="s">
        <v>82</v>
      </c>
      <c r="H6389" t="s">
        <v>83</v>
      </c>
      <c r="I6389" t="str">
        <f>"Trad IRN"</f>
        <v>Trad IRN</v>
      </c>
      <c r="J6389" t="s">
        <v>43</v>
      </c>
      <c r="K6389" t="s">
        <v>44</v>
      </c>
      <c r="L6389" t="s">
        <v>45</v>
      </c>
      <c r="M6389" t="s">
        <v>46</v>
      </c>
      <c r="N6389" t="str">
        <f t="shared" si="642"/>
        <v>08/18/2022</v>
      </c>
      <c r="O6389" t="str">
        <f>"10/14/2022"</f>
        <v>10/14/2022</v>
      </c>
      <c r="P6389">
        <v>0.18138099999999999</v>
      </c>
      <c r="Q6389">
        <v>0.18138099999999999</v>
      </c>
      <c r="R6389">
        <v>0.18138099999999999</v>
      </c>
      <c r="S6389">
        <v>0</v>
      </c>
      <c r="T6389">
        <v>0.18138099999999999</v>
      </c>
      <c r="U6389">
        <v>0</v>
      </c>
      <c r="V6389" t="str">
        <f>"Trad IRN"</f>
        <v>Trad IRN</v>
      </c>
      <c r="W6389">
        <v>85</v>
      </c>
      <c r="X6389" t="s">
        <v>47</v>
      </c>
      <c r="Z6389" t="s">
        <v>47</v>
      </c>
      <c r="AB6389" t="str">
        <f>"08"</f>
        <v>08</v>
      </c>
      <c r="AC6389" t="str">
        <f>"15"</f>
        <v>15</v>
      </c>
      <c r="AD6389" t="str">
        <f>"2"</f>
        <v>2</v>
      </c>
      <c r="AE6389" t="s">
        <v>50</v>
      </c>
      <c r="AF6389">
        <v>0</v>
      </c>
      <c r="AG6389" t="s">
        <v>56</v>
      </c>
      <c r="AH6389" t="str">
        <f>"Trad IRN"</f>
        <v>Trad IRN</v>
      </c>
      <c r="AI6389" t="str">
        <f>"Bldg IRN"</f>
        <v>Bldg IRN</v>
      </c>
      <c r="AJ6389" t="s">
        <v>48</v>
      </c>
      <c r="AK6389" t="s">
        <v>48</v>
      </c>
      <c r="AL6389" t="s">
        <v>53</v>
      </c>
      <c r="AM6389">
        <v>206.94</v>
      </c>
      <c r="AN6389">
        <v>1140.92</v>
      </c>
      <c r="AO6389">
        <v>15</v>
      </c>
    </row>
    <row r="6390" spans="1:41" x14ac:dyDescent="0.3">
      <c r="A6390" t="str">
        <f>"Trad IRN"</f>
        <v>Trad IRN</v>
      </c>
      <c r="B6390" t="str">
        <f>"Bldg IRN"</f>
        <v>Bldg IRN</v>
      </c>
      <c r="C6390" t="s">
        <v>41</v>
      </c>
      <c r="D6390" t="s">
        <v>3</v>
      </c>
      <c r="E6390" t="s">
        <v>80</v>
      </c>
      <c r="F6390" t="s">
        <v>81</v>
      </c>
      <c r="G6390" t="s">
        <v>82</v>
      </c>
      <c r="H6390" t="s">
        <v>83</v>
      </c>
      <c r="I6390" t="s">
        <v>8</v>
      </c>
      <c r="J6390" t="s">
        <v>43</v>
      </c>
      <c r="K6390" t="s">
        <v>44</v>
      </c>
      <c r="L6390" t="s">
        <v>45</v>
      </c>
      <c r="M6390" t="s">
        <v>46</v>
      </c>
      <c r="N6390" t="str">
        <f t="shared" si="642"/>
        <v>08/18/2022</v>
      </c>
      <c r="O6390" t="str">
        <f>"10/13/2022"</f>
        <v>10/13/2022</v>
      </c>
      <c r="P6390">
        <v>3.2007000000000001E-2</v>
      </c>
      <c r="Q6390">
        <v>3.2007000000000001E-2</v>
      </c>
      <c r="R6390">
        <v>3.2007000000000001E-2</v>
      </c>
      <c r="S6390">
        <v>0</v>
      </c>
      <c r="T6390">
        <v>1.9473000000000001E-2</v>
      </c>
      <c r="U6390">
        <v>1.2534E-2</v>
      </c>
      <c r="V6390" t="str">
        <f>"Trad IRN"</f>
        <v>Trad IRN</v>
      </c>
      <c r="W6390">
        <v>15</v>
      </c>
      <c r="X6390" t="s">
        <v>47</v>
      </c>
      <c r="Z6390" t="s">
        <v>47</v>
      </c>
      <c r="AB6390" t="str">
        <f>"08"</f>
        <v>08</v>
      </c>
      <c r="AC6390" t="str">
        <f>"15"</f>
        <v>15</v>
      </c>
      <c r="AD6390" t="str">
        <f>"2"</f>
        <v>2</v>
      </c>
      <c r="AE6390" t="s">
        <v>50</v>
      </c>
      <c r="AF6390">
        <v>0</v>
      </c>
      <c r="AG6390" t="s">
        <v>51</v>
      </c>
      <c r="AH6390" t="str">
        <f>"Trad IRN"</f>
        <v>Trad IRN</v>
      </c>
      <c r="AI6390" t="str">
        <f>"Bldg IRN"</f>
        <v>Bldg IRN</v>
      </c>
      <c r="AJ6390" t="s">
        <v>48</v>
      </c>
      <c r="AK6390" t="s">
        <v>48</v>
      </c>
      <c r="AL6390" t="s">
        <v>53</v>
      </c>
      <c r="AM6390">
        <v>36.24</v>
      </c>
      <c r="AN6390">
        <v>1132.3</v>
      </c>
      <c r="AO6390">
        <v>15</v>
      </c>
    </row>
    <row r="6391" spans="1:41" x14ac:dyDescent="0.3">
      <c r="A6391" t="str">
        <f>"Trad IRN"</f>
        <v>Trad IRN</v>
      </c>
      <c r="B6391" t="str">
        <f>"Bldg IRN"</f>
        <v>Bldg IRN</v>
      </c>
      <c r="C6391" t="s">
        <v>41</v>
      </c>
      <c r="D6391" t="s">
        <v>3</v>
      </c>
      <c r="E6391" t="s">
        <v>80</v>
      </c>
      <c r="F6391" t="s">
        <v>81</v>
      </c>
      <c r="G6391" t="s">
        <v>82</v>
      </c>
      <c r="H6391" t="s">
        <v>83</v>
      </c>
      <c r="I6391" t="str">
        <f>"Trad IRN"</f>
        <v>Trad IRN</v>
      </c>
      <c r="J6391" t="s">
        <v>43</v>
      </c>
      <c r="K6391" t="s">
        <v>44</v>
      </c>
      <c r="L6391" t="s">
        <v>45</v>
      </c>
      <c r="M6391" t="s">
        <v>46</v>
      </c>
      <c r="N6391" t="str">
        <f>"10/15/2022"</f>
        <v>10/15/2022</v>
      </c>
      <c r="O6391" t="str">
        <f t="shared" ref="O6391:O6402" si="644">"12/31/2500"</f>
        <v>12/31/2500</v>
      </c>
      <c r="P6391">
        <v>0.78661099999999995</v>
      </c>
      <c r="Q6391">
        <v>0.78661099999999995</v>
      </c>
      <c r="R6391">
        <v>0.78661099999999995</v>
      </c>
      <c r="S6391">
        <v>0</v>
      </c>
      <c r="T6391">
        <v>0.78661099999999995</v>
      </c>
      <c r="U6391">
        <v>0</v>
      </c>
      <c r="V6391" t="str">
        <f>"Trad IRN"</f>
        <v>Trad IRN</v>
      </c>
      <c r="W6391">
        <v>100</v>
      </c>
      <c r="X6391" t="s">
        <v>47</v>
      </c>
      <c r="Z6391" t="s">
        <v>47</v>
      </c>
      <c r="AB6391" t="str">
        <f>"08"</f>
        <v>08</v>
      </c>
      <c r="AC6391" t="str">
        <f>"15"</f>
        <v>15</v>
      </c>
      <c r="AD6391" t="str">
        <f>"2"</f>
        <v>2</v>
      </c>
      <c r="AE6391" t="s">
        <v>50</v>
      </c>
      <c r="AF6391">
        <v>0</v>
      </c>
      <c r="AG6391" t="s">
        <v>56</v>
      </c>
      <c r="AH6391" t="str">
        <f>"Trad IRN"</f>
        <v>Trad IRN</v>
      </c>
      <c r="AI6391" t="str">
        <f>"Bldg IRN"</f>
        <v>Bldg IRN</v>
      </c>
      <c r="AJ6391" t="s">
        <v>48</v>
      </c>
      <c r="AK6391" t="s">
        <v>48</v>
      </c>
      <c r="AL6391" t="s">
        <v>53</v>
      </c>
      <c r="AM6391">
        <v>897.46</v>
      </c>
      <c r="AN6391">
        <v>1140.92</v>
      </c>
      <c r="AO6391">
        <v>15</v>
      </c>
    </row>
    <row r="6392" spans="1:41" x14ac:dyDescent="0.3">
      <c r="A6392" t="str">
        <f>"Trad IRN"</f>
        <v>Trad IRN</v>
      </c>
      <c r="B6392" t="str">
        <f>"Bldg IRN"</f>
        <v>Bldg IRN</v>
      </c>
      <c r="C6392" t="s">
        <v>41</v>
      </c>
      <c r="D6392" t="s">
        <v>3</v>
      </c>
      <c r="E6392" t="s">
        <v>80</v>
      </c>
      <c r="F6392" t="s">
        <v>81</v>
      </c>
      <c r="G6392" t="s">
        <v>82</v>
      </c>
      <c r="H6392" t="s">
        <v>83</v>
      </c>
      <c r="I6392" t="str">
        <f>"Trad IRN"</f>
        <v>Trad IRN</v>
      </c>
      <c r="J6392" t="s">
        <v>43</v>
      </c>
      <c r="K6392" t="s">
        <v>44</v>
      </c>
      <c r="L6392" t="s">
        <v>45</v>
      </c>
      <c r="M6392" t="s">
        <v>46</v>
      </c>
      <c r="N6392" t="str">
        <f t="shared" ref="N6392:N6403" si="645">"08/18/2022"</f>
        <v>08/18/2022</v>
      </c>
      <c r="O6392" t="str">
        <f t="shared" si="644"/>
        <v>12/31/2500</v>
      </c>
      <c r="P6392">
        <v>1</v>
      </c>
      <c r="Q6392">
        <v>1</v>
      </c>
      <c r="S6392">
        <v>1</v>
      </c>
      <c r="T6392">
        <v>1</v>
      </c>
      <c r="U6392">
        <v>0</v>
      </c>
      <c r="V6392" t="str">
        <f>"Trad IRN"</f>
        <v>Trad IRN</v>
      </c>
      <c r="W6392">
        <v>100</v>
      </c>
      <c r="X6392" t="s">
        <v>47</v>
      </c>
      <c r="Z6392" t="s">
        <v>47</v>
      </c>
      <c r="AB6392" t="str">
        <f>"08"</f>
        <v>08</v>
      </c>
      <c r="AC6392" t="s">
        <v>48</v>
      </c>
      <c r="AD6392" t="s">
        <v>49</v>
      </c>
      <c r="AE6392" t="s">
        <v>50</v>
      </c>
      <c r="AF6392">
        <v>0</v>
      </c>
      <c r="AG6392" t="s">
        <v>56</v>
      </c>
      <c r="AH6392" t="str">
        <f>"Trad IRN"</f>
        <v>Trad IRN</v>
      </c>
      <c r="AI6392" t="str">
        <f>"Bldg IRN"</f>
        <v>Bldg IRN</v>
      </c>
      <c r="AJ6392" t="s">
        <v>48</v>
      </c>
      <c r="AK6392" t="s">
        <v>48</v>
      </c>
      <c r="AL6392" t="s">
        <v>53</v>
      </c>
      <c r="AM6392">
        <v>1140.92</v>
      </c>
      <c r="AN6392">
        <v>1140.92</v>
      </c>
      <c r="AO6392">
        <v>15</v>
      </c>
    </row>
    <row r="6393" spans="1:41" x14ac:dyDescent="0.3">
      <c r="A6393" t="str">
        <f>"Trad IRN"</f>
        <v>Trad IRN</v>
      </c>
      <c r="B6393" t="str">
        <f>"Bldg IRN"</f>
        <v>Bldg IRN</v>
      </c>
      <c r="C6393" t="s">
        <v>41</v>
      </c>
      <c r="D6393" t="s">
        <v>3</v>
      </c>
      <c r="E6393" t="s">
        <v>80</v>
      </c>
      <c r="F6393" t="s">
        <v>81</v>
      </c>
      <c r="G6393" t="s">
        <v>82</v>
      </c>
      <c r="H6393" t="s">
        <v>83</v>
      </c>
      <c r="I6393" t="str">
        <f>"Trad IRN"</f>
        <v>Trad IRN</v>
      </c>
      <c r="J6393" t="s">
        <v>43</v>
      </c>
      <c r="K6393" t="s">
        <v>44</v>
      </c>
      <c r="L6393" t="s">
        <v>45</v>
      </c>
      <c r="M6393" t="s">
        <v>46</v>
      </c>
      <c r="N6393" t="str">
        <f t="shared" si="645"/>
        <v>08/18/2022</v>
      </c>
      <c r="O6393" t="str">
        <f t="shared" si="644"/>
        <v>12/31/2500</v>
      </c>
      <c r="P6393">
        <v>1</v>
      </c>
      <c r="Q6393">
        <v>1</v>
      </c>
      <c r="S6393">
        <v>0</v>
      </c>
      <c r="T6393">
        <v>1</v>
      </c>
      <c r="U6393">
        <v>0</v>
      </c>
      <c r="V6393" t="str">
        <f>"Trad IRN"</f>
        <v>Trad IRN</v>
      </c>
      <c r="W6393">
        <v>100</v>
      </c>
      <c r="X6393" t="s">
        <v>47</v>
      </c>
      <c r="Z6393" t="s">
        <v>47</v>
      </c>
      <c r="AB6393" t="str">
        <f>"06"</f>
        <v>06</v>
      </c>
      <c r="AC6393" t="s">
        <v>48</v>
      </c>
      <c r="AD6393" t="s">
        <v>49</v>
      </c>
      <c r="AE6393" t="s">
        <v>50</v>
      </c>
      <c r="AF6393">
        <v>0</v>
      </c>
      <c r="AG6393" t="s">
        <v>56</v>
      </c>
      <c r="AH6393" t="str">
        <f>"Trad IRN"</f>
        <v>Trad IRN</v>
      </c>
      <c r="AI6393" t="str">
        <f>"Bldg IRN"</f>
        <v>Bldg IRN</v>
      </c>
      <c r="AJ6393" t="s">
        <v>48</v>
      </c>
      <c r="AK6393" t="s">
        <v>48</v>
      </c>
      <c r="AL6393" t="s">
        <v>53</v>
      </c>
      <c r="AM6393">
        <v>1140.92</v>
      </c>
      <c r="AN6393">
        <v>1140.92</v>
      </c>
      <c r="AO6393">
        <v>15</v>
      </c>
    </row>
    <row r="6394" spans="1:41" x14ac:dyDescent="0.3">
      <c r="A6394" t="str">
        <f>"Trad IRN"</f>
        <v>Trad IRN</v>
      </c>
      <c r="B6394" t="str">
        <f>"Bldg IRN"</f>
        <v>Bldg IRN</v>
      </c>
      <c r="C6394" t="s">
        <v>41</v>
      </c>
      <c r="D6394" t="s">
        <v>3</v>
      </c>
      <c r="E6394" t="s">
        <v>80</v>
      </c>
      <c r="F6394" t="s">
        <v>81</v>
      </c>
      <c r="G6394" t="s">
        <v>82</v>
      </c>
      <c r="H6394" t="s">
        <v>83</v>
      </c>
      <c r="I6394" t="str">
        <f>"Trad IRN"</f>
        <v>Trad IRN</v>
      </c>
      <c r="J6394" t="s">
        <v>43</v>
      </c>
      <c r="K6394" t="s">
        <v>44</v>
      </c>
      <c r="L6394" t="s">
        <v>45</v>
      </c>
      <c r="M6394" t="s">
        <v>46</v>
      </c>
      <c r="N6394" t="str">
        <f t="shared" si="645"/>
        <v>08/18/2022</v>
      </c>
      <c r="O6394" t="str">
        <f t="shared" si="644"/>
        <v>12/31/2500</v>
      </c>
      <c r="P6394">
        <v>1</v>
      </c>
      <c r="Q6394">
        <v>1</v>
      </c>
      <c r="R6394">
        <v>1</v>
      </c>
      <c r="S6394">
        <v>0</v>
      </c>
      <c r="T6394">
        <v>1</v>
      </c>
      <c r="U6394">
        <v>0</v>
      </c>
      <c r="V6394" t="str">
        <f>"Trad IRN"</f>
        <v>Trad IRN</v>
      </c>
      <c r="W6394">
        <v>100</v>
      </c>
      <c r="X6394" t="s">
        <v>47</v>
      </c>
      <c r="Z6394" t="s">
        <v>47</v>
      </c>
      <c r="AB6394" t="str">
        <f>"06"</f>
        <v>06</v>
      </c>
      <c r="AC6394" t="str">
        <f>"15"</f>
        <v>15</v>
      </c>
      <c r="AD6394" t="str">
        <f>"2"</f>
        <v>2</v>
      </c>
      <c r="AE6394" t="s">
        <v>55</v>
      </c>
      <c r="AF6394">
        <v>0</v>
      </c>
      <c r="AG6394" t="s">
        <v>56</v>
      </c>
      <c r="AH6394" t="str">
        <f>"Trad IRN"</f>
        <v>Trad IRN</v>
      </c>
      <c r="AI6394" t="str">
        <f>"Bldg IRN"</f>
        <v>Bldg IRN</v>
      </c>
      <c r="AJ6394" t="s">
        <v>48</v>
      </c>
      <c r="AK6394" t="s">
        <v>48</v>
      </c>
      <c r="AL6394" t="s">
        <v>53</v>
      </c>
      <c r="AM6394">
        <v>1140.92</v>
      </c>
      <c r="AN6394">
        <v>1140.92</v>
      </c>
      <c r="AO6394">
        <v>15</v>
      </c>
    </row>
    <row r="6395" spans="1:41" x14ac:dyDescent="0.3">
      <c r="A6395" t="str">
        <f>"Trad IRN"</f>
        <v>Trad IRN</v>
      </c>
      <c r="B6395" t="str">
        <f>"Bldg IRN"</f>
        <v>Bldg IRN</v>
      </c>
      <c r="C6395" t="s">
        <v>41</v>
      </c>
      <c r="D6395" t="s">
        <v>3</v>
      </c>
      <c r="E6395" t="s">
        <v>80</v>
      </c>
      <c r="F6395" t="s">
        <v>81</v>
      </c>
      <c r="G6395" t="s">
        <v>82</v>
      </c>
      <c r="H6395" t="s">
        <v>83</v>
      </c>
      <c r="I6395" t="str">
        <f>"Trad IRN"</f>
        <v>Trad IRN</v>
      </c>
      <c r="J6395" t="s">
        <v>43</v>
      </c>
      <c r="K6395" t="s">
        <v>44</v>
      </c>
      <c r="L6395" t="s">
        <v>45</v>
      </c>
      <c r="M6395" t="s">
        <v>46</v>
      </c>
      <c r="N6395" t="str">
        <f t="shared" si="645"/>
        <v>08/18/2022</v>
      </c>
      <c r="O6395" t="str">
        <f t="shared" si="644"/>
        <v>12/31/2500</v>
      </c>
      <c r="P6395">
        <v>1</v>
      </c>
      <c r="Q6395">
        <v>1</v>
      </c>
      <c r="S6395">
        <v>1</v>
      </c>
      <c r="T6395">
        <v>1</v>
      </c>
      <c r="U6395">
        <v>0</v>
      </c>
      <c r="V6395" t="str">
        <f>"Trad IRN"</f>
        <v>Trad IRN</v>
      </c>
      <c r="W6395">
        <v>100</v>
      </c>
      <c r="X6395" t="s">
        <v>47</v>
      </c>
      <c r="Z6395" t="s">
        <v>47</v>
      </c>
      <c r="AB6395" t="str">
        <f>"08"</f>
        <v>08</v>
      </c>
      <c r="AC6395" t="s">
        <v>48</v>
      </c>
      <c r="AD6395" t="s">
        <v>49</v>
      </c>
      <c r="AE6395" t="s">
        <v>50</v>
      </c>
      <c r="AF6395">
        <v>0</v>
      </c>
      <c r="AG6395" t="s">
        <v>56</v>
      </c>
      <c r="AH6395" t="str">
        <f>"Trad IRN"</f>
        <v>Trad IRN</v>
      </c>
      <c r="AI6395" t="str">
        <f>"Bldg IRN"</f>
        <v>Bldg IRN</v>
      </c>
      <c r="AJ6395" t="s">
        <v>48</v>
      </c>
      <c r="AK6395" t="s">
        <v>48</v>
      </c>
      <c r="AL6395" t="s">
        <v>53</v>
      </c>
      <c r="AM6395">
        <v>1140.92</v>
      </c>
      <c r="AN6395">
        <v>1140.92</v>
      </c>
      <c r="AO6395">
        <v>15</v>
      </c>
    </row>
    <row r="6396" spans="1:41" x14ac:dyDescent="0.3">
      <c r="A6396" t="str">
        <f>"Trad IRN"</f>
        <v>Trad IRN</v>
      </c>
      <c r="B6396" t="str">
        <f>"Bldg IRN"</f>
        <v>Bldg IRN</v>
      </c>
      <c r="C6396" t="s">
        <v>41</v>
      </c>
      <c r="D6396" t="s">
        <v>3</v>
      </c>
      <c r="E6396" t="s">
        <v>80</v>
      </c>
      <c r="F6396" t="s">
        <v>81</v>
      </c>
      <c r="G6396" t="s">
        <v>82</v>
      </c>
      <c r="H6396" t="s">
        <v>83</v>
      </c>
      <c r="I6396" t="str">
        <f>"Trad IRN"</f>
        <v>Trad IRN</v>
      </c>
      <c r="J6396" t="s">
        <v>43</v>
      </c>
      <c r="K6396" t="s">
        <v>44</v>
      </c>
      <c r="L6396" t="s">
        <v>45</v>
      </c>
      <c r="M6396" t="s">
        <v>46</v>
      </c>
      <c r="N6396" t="str">
        <f t="shared" si="645"/>
        <v>08/18/2022</v>
      </c>
      <c r="O6396" t="str">
        <f t="shared" si="644"/>
        <v>12/31/2500</v>
      </c>
      <c r="P6396">
        <v>1</v>
      </c>
      <c r="Q6396">
        <v>1</v>
      </c>
      <c r="S6396">
        <v>0</v>
      </c>
      <c r="T6396">
        <v>1</v>
      </c>
      <c r="U6396">
        <v>0</v>
      </c>
      <c r="V6396" t="str">
        <f>"Trad IRN"</f>
        <v>Trad IRN</v>
      </c>
      <c r="W6396">
        <v>100</v>
      </c>
      <c r="X6396" t="s">
        <v>47</v>
      </c>
      <c r="Z6396" t="s">
        <v>47</v>
      </c>
      <c r="AB6396" t="str">
        <f>"06"</f>
        <v>06</v>
      </c>
      <c r="AC6396" t="s">
        <v>48</v>
      </c>
      <c r="AD6396" t="s">
        <v>49</v>
      </c>
      <c r="AE6396" t="s">
        <v>50</v>
      </c>
      <c r="AF6396">
        <v>0</v>
      </c>
      <c r="AG6396" t="s">
        <v>56</v>
      </c>
      <c r="AH6396" t="str">
        <f>"Trad IRN"</f>
        <v>Trad IRN</v>
      </c>
      <c r="AI6396" t="str">
        <f>"Bldg IRN"</f>
        <v>Bldg IRN</v>
      </c>
      <c r="AJ6396" t="s">
        <v>48</v>
      </c>
      <c r="AK6396" t="s">
        <v>48</v>
      </c>
      <c r="AL6396" t="s">
        <v>53</v>
      </c>
      <c r="AM6396">
        <v>1140.92</v>
      </c>
      <c r="AN6396">
        <v>1140.92</v>
      </c>
      <c r="AO6396">
        <v>15</v>
      </c>
    </row>
    <row r="6397" spans="1:41" x14ac:dyDescent="0.3">
      <c r="A6397" t="str">
        <f>"Trad IRN"</f>
        <v>Trad IRN</v>
      </c>
      <c r="B6397" t="str">
        <f>"Bldg IRN"</f>
        <v>Bldg IRN</v>
      </c>
      <c r="C6397" t="s">
        <v>41</v>
      </c>
      <c r="D6397" t="s">
        <v>3</v>
      </c>
      <c r="E6397" t="s">
        <v>80</v>
      </c>
      <c r="F6397" t="s">
        <v>81</v>
      </c>
      <c r="G6397" t="s">
        <v>82</v>
      </c>
      <c r="H6397" t="s">
        <v>83</v>
      </c>
      <c r="I6397" t="str">
        <f>"Trad IRN"</f>
        <v>Trad IRN</v>
      </c>
      <c r="J6397" t="s">
        <v>43</v>
      </c>
      <c r="K6397" t="s">
        <v>44</v>
      </c>
      <c r="L6397" t="s">
        <v>45</v>
      </c>
      <c r="M6397" t="s">
        <v>46</v>
      </c>
      <c r="N6397" t="str">
        <f t="shared" si="645"/>
        <v>08/18/2022</v>
      </c>
      <c r="O6397" t="str">
        <f t="shared" si="644"/>
        <v>12/31/2500</v>
      </c>
      <c r="P6397">
        <v>1</v>
      </c>
      <c r="Q6397">
        <v>1</v>
      </c>
      <c r="S6397">
        <v>1</v>
      </c>
      <c r="T6397">
        <v>1</v>
      </c>
      <c r="U6397">
        <v>0</v>
      </c>
      <c r="V6397" t="str">
        <f>"Trad IRN"</f>
        <v>Trad IRN</v>
      </c>
      <c r="W6397">
        <v>100</v>
      </c>
      <c r="X6397" t="s">
        <v>47</v>
      </c>
      <c r="Z6397" t="s">
        <v>47</v>
      </c>
      <c r="AB6397" t="str">
        <f>"08"</f>
        <v>08</v>
      </c>
      <c r="AC6397" t="s">
        <v>48</v>
      </c>
      <c r="AD6397" t="s">
        <v>49</v>
      </c>
      <c r="AE6397" t="s">
        <v>50</v>
      </c>
      <c r="AF6397">
        <v>0</v>
      </c>
      <c r="AG6397" t="s">
        <v>56</v>
      </c>
      <c r="AH6397" t="str">
        <f>"Trad IRN"</f>
        <v>Trad IRN</v>
      </c>
      <c r="AI6397" t="str">
        <f>"Bldg IRN"</f>
        <v>Bldg IRN</v>
      </c>
      <c r="AJ6397" t="s">
        <v>48</v>
      </c>
      <c r="AK6397" t="s">
        <v>48</v>
      </c>
      <c r="AL6397" t="s">
        <v>53</v>
      </c>
      <c r="AM6397">
        <v>1140.92</v>
      </c>
      <c r="AN6397">
        <v>1140.92</v>
      </c>
      <c r="AO6397">
        <v>15</v>
      </c>
    </row>
    <row r="6398" spans="1:41" x14ac:dyDescent="0.3">
      <c r="A6398" t="str">
        <f>"Trad IRN"</f>
        <v>Trad IRN</v>
      </c>
      <c r="B6398" t="str">
        <f>"Bldg IRN"</f>
        <v>Bldg IRN</v>
      </c>
      <c r="C6398" t="s">
        <v>41</v>
      </c>
      <c r="D6398" t="s">
        <v>3</v>
      </c>
      <c r="E6398" t="s">
        <v>80</v>
      </c>
      <c r="F6398" t="s">
        <v>81</v>
      </c>
      <c r="G6398" t="s">
        <v>82</v>
      </c>
      <c r="H6398" t="s">
        <v>83</v>
      </c>
      <c r="I6398" t="str">
        <f>"Trad IRN"</f>
        <v>Trad IRN</v>
      </c>
      <c r="J6398" t="s">
        <v>43</v>
      </c>
      <c r="K6398" t="s">
        <v>44</v>
      </c>
      <c r="L6398" t="s">
        <v>45</v>
      </c>
      <c r="M6398" t="s">
        <v>46</v>
      </c>
      <c r="N6398" t="str">
        <f t="shared" si="645"/>
        <v>08/18/2022</v>
      </c>
      <c r="O6398" t="str">
        <f t="shared" si="644"/>
        <v>12/31/2500</v>
      </c>
      <c r="P6398">
        <v>1</v>
      </c>
      <c r="Q6398">
        <v>1</v>
      </c>
      <c r="S6398">
        <v>0</v>
      </c>
      <c r="T6398">
        <v>1</v>
      </c>
      <c r="U6398">
        <v>0</v>
      </c>
      <c r="V6398" t="str">
        <f>"Trad IRN"</f>
        <v>Trad IRN</v>
      </c>
      <c r="W6398">
        <v>100</v>
      </c>
      <c r="X6398" t="s">
        <v>47</v>
      </c>
      <c r="Z6398" t="s">
        <v>47</v>
      </c>
      <c r="AB6398" t="str">
        <f>"08"</f>
        <v>08</v>
      </c>
      <c r="AC6398" t="s">
        <v>48</v>
      </c>
      <c r="AD6398" t="s">
        <v>49</v>
      </c>
      <c r="AE6398" t="s">
        <v>50</v>
      </c>
      <c r="AF6398">
        <v>0</v>
      </c>
      <c r="AG6398" t="s">
        <v>56</v>
      </c>
      <c r="AH6398" t="str">
        <f>"Trad IRN"</f>
        <v>Trad IRN</v>
      </c>
      <c r="AI6398" t="str">
        <f>"Bldg IRN"</f>
        <v>Bldg IRN</v>
      </c>
      <c r="AJ6398" t="s">
        <v>48</v>
      </c>
      <c r="AK6398" t="s">
        <v>48</v>
      </c>
      <c r="AL6398" t="s">
        <v>53</v>
      </c>
      <c r="AM6398">
        <v>1140.92</v>
      </c>
      <c r="AN6398">
        <v>1140.92</v>
      </c>
      <c r="AO6398">
        <v>15</v>
      </c>
    </row>
    <row r="6399" spans="1:41" x14ac:dyDescent="0.3">
      <c r="A6399" t="str">
        <f>"Trad IRN"</f>
        <v>Trad IRN</v>
      </c>
      <c r="B6399" t="str">
        <f>"Bldg IRN"</f>
        <v>Bldg IRN</v>
      </c>
      <c r="C6399" t="s">
        <v>41</v>
      </c>
      <c r="D6399" t="s">
        <v>3</v>
      </c>
      <c r="E6399" t="s">
        <v>80</v>
      </c>
      <c r="F6399" t="s">
        <v>81</v>
      </c>
      <c r="G6399" t="s">
        <v>82</v>
      </c>
      <c r="H6399" t="s">
        <v>83</v>
      </c>
      <c r="I6399" t="str">
        <f>"Trad IRN"</f>
        <v>Trad IRN</v>
      </c>
      <c r="J6399" t="s">
        <v>43</v>
      </c>
      <c r="K6399" t="s">
        <v>44</v>
      </c>
      <c r="L6399" t="s">
        <v>45</v>
      </c>
      <c r="M6399" t="s">
        <v>46</v>
      </c>
      <c r="N6399" t="str">
        <f t="shared" si="645"/>
        <v>08/18/2022</v>
      </c>
      <c r="O6399" t="str">
        <f t="shared" si="644"/>
        <v>12/31/2500</v>
      </c>
      <c r="P6399">
        <v>1</v>
      </c>
      <c r="Q6399">
        <v>1</v>
      </c>
      <c r="S6399">
        <v>0</v>
      </c>
      <c r="T6399">
        <v>1</v>
      </c>
      <c r="U6399">
        <v>0</v>
      </c>
      <c r="V6399" t="str">
        <f>"Trad IRN"</f>
        <v>Trad IRN</v>
      </c>
      <c r="W6399">
        <v>100</v>
      </c>
      <c r="X6399" t="s">
        <v>47</v>
      </c>
      <c r="Z6399" t="s">
        <v>47</v>
      </c>
      <c r="AB6399" t="str">
        <f>"06"</f>
        <v>06</v>
      </c>
      <c r="AC6399" t="s">
        <v>48</v>
      </c>
      <c r="AD6399" t="s">
        <v>49</v>
      </c>
      <c r="AE6399" t="s">
        <v>55</v>
      </c>
      <c r="AF6399">
        <v>0</v>
      </c>
      <c r="AG6399" t="s">
        <v>56</v>
      </c>
      <c r="AH6399" t="str">
        <f>"Trad IRN"</f>
        <v>Trad IRN</v>
      </c>
      <c r="AI6399" t="str">
        <f>"Bldg IRN"</f>
        <v>Bldg IRN</v>
      </c>
      <c r="AJ6399" t="s">
        <v>48</v>
      </c>
      <c r="AK6399" t="s">
        <v>48</v>
      </c>
      <c r="AL6399" t="s">
        <v>53</v>
      </c>
      <c r="AM6399">
        <v>1140.92</v>
      </c>
      <c r="AN6399">
        <v>1140.92</v>
      </c>
      <c r="AO6399">
        <v>15</v>
      </c>
    </row>
    <row r="6400" spans="1:41" x14ac:dyDescent="0.3">
      <c r="A6400" t="str">
        <f>"Trad IRN"</f>
        <v>Trad IRN</v>
      </c>
      <c r="B6400" t="str">
        <f>"Bldg IRN"</f>
        <v>Bldg IRN</v>
      </c>
      <c r="C6400" t="s">
        <v>41</v>
      </c>
      <c r="D6400" t="s">
        <v>3</v>
      </c>
      <c r="E6400" t="s">
        <v>80</v>
      </c>
      <c r="F6400" t="s">
        <v>81</v>
      </c>
      <c r="G6400" t="s">
        <v>82</v>
      </c>
      <c r="H6400" t="s">
        <v>83</v>
      </c>
      <c r="I6400" t="str">
        <f>"Trad IRN"</f>
        <v>Trad IRN</v>
      </c>
      <c r="J6400" t="s">
        <v>43</v>
      </c>
      <c r="K6400" t="s">
        <v>44</v>
      </c>
      <c r="L6400" t="s">
        <v>45</v>
      </c>
      <c r="M6400" t="s">
        <v>46</v>
      </c>
      <c r="N6400" t="str">
        <f t="shared" si="645"/>
        <v>08/18/2022</v>
      </c>
      <c r="O6400" t="str">
        <f t="shared" si="644"/>
        <v>12/31/2500</v>
      </c>
      <c r="P6400">
        <v>1</v>
      </c>
      <c r="Q6400">
        <v>1</v>
      </c>
      <c r="S6400">
        <v>1</v>
      </c>
      <c r="T6400">
        <v>1</v>
      </c>
      <c r="U6400">
        <v>0</v>
      </c>
      <c r="V6400" t="str">
        <f>"Trad IRN"</f>
        <v>Trad IRN</v>
      </c>
      <c r="W6400">
        <v>100</v>
      </c>
      <c r="X6400" t="s">
        <v>47</v>
      </c>
      <c r="Z6400" t="s">
        <v>47</v>
      </c>
      <c r="AB6400" t="str">
        <f>"08"</f>
        <v>08</v>
      </c>
      <c r="AC6400" t="s">
        <v>48</v>
      </c>
      <c r="AD6400" t="s">
        <v>49</v>
      </c>
      <c r="AE6400" t="s">
        <v>50</v>
      </c>
      <c r="AF6400">
        <v>0</v>
      </c>
      <c r="AG6400" t="s">
        <v>56</v>
      </c>
      <c r="AH6400" t="str">
        <f>"Trad IRN"</f>
        <v>Trad IRN</v>
      </c>
      <c r="AI6400" t="str">
        <f>"Bldg IRN"</f>
        <v>Bldg IRN</v>
      </c>
      <c r="AJ6400" t="s">
        <v>48</v>
      </c>
      <c r="AK6400" t="s">
        <v>48</v>
      </c>
      <c r="AL6400" t="s">
        <v>53</v>
      </c>
      <c r="AM6400">
        <v>1140.92</v>
      </c>
      <c r="AN6400">
        <v>1140.92</v>
      </c>
      <c r="AO6400">
        <v>15</v>
      </c>
    </row>
    <row r="6401" spans="1:41" x14ac:dyDescent="0.3">
      <c r="A6401" t="str">
        <f>"Trad IRN"</f>
        <v>Trad IRN</v>
      </c>
      <c r="B6401" t="str">
        <f>"Bldg IRN"</f>
        <v>Bldg IRN</v>
      </c>
      <c r="C6401" t="s">
        <v>41</v>
      </c>
      <c r="D6401" t="s">
        <v>3</v>
      </c>
      <c r="E6401" t="s">
        <v>80</v>
      </c>
      <c r="F6401" t="s">
        <v>81</v>
      </c>
      <c r="G6401" t="s">
        <v>82</v>
      </c>
      <c r="H6401" t="s">
        <v>83</v>
      </c>
      <c r="I6401" t="str">
        <f>"Trad IRN"</f>
        <v>Trad IRN</v>
      </c>
      <c r="J6401" t="s">
        <v>43</v>
      </c>
      <c r="K6401" t="s">
        <v>44</v>
      </c>
      <c r="L6401" t="s">
        <v>45</v>
      </c>
      <c r="M6401" t="s">
        <v>46</v>
      </c>
      <c r="N6401" t="str">
        <f t="shared" si="645"/>
        <v>08/18/2022</v>
      </c>
      <c r="O6401" t="str">
        <f t="shared" si="644"/>
        <v>12/31/2500</v>
      </c>
      <c r="P6401">
        <v>1</v>
      </c>
      <c r="Q6401">
        <v>1</v>
      </c>
      <c r="S6401">
        <v>1</v>
      </c>
      <c r="T6401">
        <v>1</v>
      </c>
      <c r="U6401">
        <v>0</v>
      </c>
      <c r="V6401" t="str">
        <f>"Trad IRN"</f>
        <v>Trad IRN</v>
      </c>
      <c r="W6401">
        <v>100</v>
      </c>
      <c r="X6401" t="s">
        <v>47</v>
      </c>
      <c r="Z6401" t="s">
        <v>47</v>
      </c>
      <c r="AB6401" t="str">
        <f>"06"</f>
        <v>06</v>
      </c>
      <c r="AC6401" t="s">
        <v>48</v>
      </c>
      <c r="AD6401" t="s">
        <v>49</v>
      </c>
      <c r="AE6401" t="s">
        <v>50</v>
      </c>
      <c r="AF6401">
        <v>0</v>
      </c>
      <c r="AG6401" t="s">
        <v>56</v>
      </c>
      <c r="AH6401" t="str">
        <f>"Trad IRN"</f>
        <v>Trad IRN</v>
      </c>
      <c r="AI6401" t="str">
        <f>"Bldg IRN"</f>
        <v>Bldg IRN</v>
      </c>
      <c r="AJ6401" t="s">
        <v>48</v>
      </c>
      <c r="AK6401" t="s">
        <v>48</v>
      </c>
      <c r="AL6401" t="s">
        <v>53</v>
      </c>
      <c r="AM6401">
        <v>1140.92</v>
      </c>
      <c r="AN6401">
        <v>1140.92</v>
      </c>
      <c r="AO6401">
        <v>15</v>
      </c>
    </row>
    <row r="6402" spans="1:41" x14ac:dyDescent="0.3">
      <c r="A6402" t="str">
        <f>"Trad IRN"</f>
        <v>Trad IRN</v>
      </c>
      <c r="B6402" t="str">
        <f>"Bldg IRN"</f>
        <v>Bldg IRN</v>
      </c>
      <c r="C6402" t="s">
        <v>41</v>
      </c>
      <c r="D6402" t="s">
        <v>3</v>
      </c>
      <c r="E6402" t="s">
        <v>80</v>
      </c>
      <c r="F6402" t="s">
        <v>81</v>
      </c>
      <c r="G6402" t="s">
        <v>82</v>
      </c>
      <c r="H6402" t="s">
        <v>83</v>
      </c>
      <c r="I6402" t="str">
        <f>"Trad IRN"</f>
        <v>Trad IRN</v>
      </c>
      <c r="J6402" t="s">
        <v>43</v>
      </c>
      <c r="K6402" t="s">
        <v>44</v>
      </c>
      <c r="L6402" t="s">
        <v>45</v>
      </c>
      <c r="M6402" t="s">
        <v>46</v>
      </c>
      <c r="N6402" t="str">
        <f t="shared" si="645"/>
        <v>08/18/2022</v>
      </c>
      <c r="O6402" t="str">
        <f t="shared" si="644"/>
        <v>12/31/2500</v>
      </c>
      <c r="P6402">
        <v>1</v>
      </c>
      <c r="Q6402">
        <v>1</v>
      </c>
      <c r="S6402">
        <v>0</v>
      </c>
      <c r="T6402">
        <v>1</v>
      </c>
      <c r="U6402">
        <v>0</v>
      </c>
      <c r="V6402" t="str">
        <f>"Trad IRN"</f>
        <v>Trad IRN</v>
      </c>
      <c r="W6402">
        <v>100</v>
      </c>
      <c r="X6402" t="s">
        <v>47</v>
      </c>
      <c r="Z6402" t="s">
        <v>47</v>
      </c>
      <c r="AB6402" t="str">
        <f>"06"</f>
        <v>06</v>
      </c>
      <c r="AC6402" t="s">
        <v>48</v>
      </c>
      <c r="AD6402" t="s">
        <v>49</v>
      </c>
      <c r="AE6402" t="s">
        <v>55</v>
      </c>
      <c r="AF6402">
        <v>0</v>
      </c>
      <c r="AG6402" t="s">
        <v>56</v>
      </c>
      <c r="AH6402" t="str">
        <f>"Trad IRN"</f>
        <v>Trad IRN</v>
      </c>
      <c r="AI6402" t="str">
        <f>"Bldg IRN"</f>
        <v>Bldg IRN</v>
      </c>
      <c r="AJ6402" t="s">
        <v>48</v>
      </c>
      <c r="AK6402" t="s">
        <v>48</v>
      </c>
      <c r="AL6402" t="s">
        <v>53</v>
      </c>
      <c r="AM6402">
        <v>1140.92</v>
      </c>
      <c r="AN6402">
        <v>1140.92</v>
      </c>
      <c r="AO6402">
        <v>15</v>
      </c>
    </row>
    <row r="6403" spans="1:41" x14ac:dyDescent="0.3">
      <c r="A6403" t="str">
        <f>"Trad IRN"</f>
        <v>Trad IRN</v>
      </c>
      <c r="B6403" t="str">
        <f>"Bldg IRN"</f>
        <v>Bldg IRN</v>
      </c>
      <c r="C6403" t="s">
        <v>41</v>
      </c>
      <c r="D6403" t="s">
        <v>3</v>
      </c>
      <c r="E6403" t="s">
        <v>80</v>
      </c>
      <c r="F6403" t="s">
        <v>81</v>
      </c>
      <c r="G6403" t="s">
        <v>82</v>
      </c>
      <c r="H6403" t="s">
        <v>83</v>
      </c>
      <c r="I6403" t="str">
        <f>"Trad IRN"</f>
        <v>Trad IRN</v>
      </c>
      <c r="J6403" t="s">
        <v>43</v>
      </c>
      <c r="K6403" t="s">
        <v>44</v>
      </c>
      <c r="L6403" t="s">
        <v>45</v>
      </c>
      <c r="M6403" t="s">
        <v>46</v>
      </c>
      <c r="N6403" t="str">
        <f t="shared" si="645"/>
        <v>08/18/2022</v>
      </c>
      <c r="O6403" t="str">
        <f>"10/16/2022"</f>
        <v>10/16/2022</v>
      </c>
      <c r="P6403">
        <v>0.213389</v>
      </c>
      <c r="Q6403">
        <v>0.213389</v>
      </c>
      <c r="S6403">
        <v>0</v>
      </c>
      <c r="T6403">
        <v>0.213389</v>
      </c>
      <c r="U6403">
        <v>0</v>
      </c>
      <c r="V6403" t="str">
        <f>"Trad IRN"</f>
        <v>Trad IRN</v>
      </c>
      <c r="W6403">
        <v>100</v>
      </c>
      <c r="X6403" t="s">
        <v>47</v>
      </c>
      <c r="Z6403" t="s">
        <v>47</v>
      </c>
      <c r="AB6403" t="str">
        <f>"08"</f>
        <v>08</v>
      </c>
      <c r="AC6403" t="s">
        <v>48</v>
      </c>
      <c r="AD6403" t="s">
        <v>49</v>
      </c>
      <c r="AE6403" t="s">
        <v>55</v>
      </c>
      <c r="AF6403">
        <v>0</v>
      </c>
      <c r="AG6403" t="s">
        <v>56</v>
      </c>
      <c r="AH6403" t="str">
        <f>"Trad IRN"</f>
        <v>Trad IRN</v>
      </c>
      <c r="AI6403" t="str">
        <f>"Bldg IRN"</f>
        <v>Bldg IRN</v>
      </c>
      <c r="AJ6403" t="s">
        <v>48</v>
      </c>
      <c r="AK6403" t="s">
        <v>48</v>
      </c>
      <c r="AL6403" t="s">
        <v>53</v>
      </c>
      <c r="AM6403">
        <v>243.46</v>
      </c>
      <c r="AN6403">
        <v>1140.92</v>
      </c>
      <c r="AO6403">
        <v>15</v>
      </c>
    </row>
    <row r="6404" spans="1:41" x14ac:dyDescent="0.3">
      <c r="A6404" t="str">
        <f>"Trad IRN"</f>
        <v>Trad IRN</v>
      </c>
      <c r="B6404" t="str">
        <f>"Bldg IRN"</f>
        <v>Bldg IRN</v>
      </c>
      <c r="C6404" t="s">
        <v>41</v>
      </c>
      <c r="D6404" t="s">
        <v>3</v>
      </c>
      <c r="E6404" t="s">
        <v>80</v>
      </c>
      <c r="F6404" t="s">
        <v>81</v>
      </c>
      <c r="G6404" t="s">
        <v>82</v>
      </c>
      <c r="H6404" t="s">
        <v>83</v>
      </c>
      <c r="I6404" t="str">
        <f>"Trad IRN"</f>
        <v>Trad IRN</v>
      </c>
      <c r="J6404" t="s">
        <v>43</v>
      </c>
      <c r="K6404" t="s">
        <v>44</v>
      </c>
      <c r="L6404" t="s">
        <v>45</v>
      </c>
      <c r="M6404" t="s">
        <v>46</v>
      </c>
      <c r="N6404" t="str">
        <f>"10/17/2022"</f>
        <v>10/17/2022</v>
      </c>
      <c r="O6404" t="str">
        <f>"01/03/2023"</f>
        <v>01/03/2023</v>
      </c>
      <c r="P6404">
        <v>0.21761800000000001</v>
      </c>
      <c r="Q6404">
        <v>0.21761800000000001</v>
      </c>
      <c r="S6404">
        <v>0</v>
      </c>
      <c r="T6404">
        <v>0.21761800000000001</v>
      </c>
      <c r="U6404">
        <v>0</v>
      </c>
      <c r="V6404" t="str">
        <f>"Trad IRN"</f>
        <v>Trad IRN</v>
      </c>
      <c r="W6404">
        <v>85</v>
      </c>
      <c r="X6404" t="s">
        <v>47</v>
      </c>
      <c r="Z6404" t="s">
        <v>47</v>
      </c>
      <c r="AB6404" t="str">
        <f>"08"</f>
        <v>08</v>
      </c>
      <c r="AC6404" t="s">
        <v>48</v>
      </c>
      <c r="AD6404" t="s">
        <v>49</v>
      </c>
      <c r="AE6404" t="s">
        <v>55</v>
      </c>
      <c r="AF6404">
        <v>0</v>
      </c>
      <c r="AG6404" t="s">
        <v>56</v>
      </c>
      <c r="AH6404" t="str">
        <f>"Trad IRN"</f>
        <v>Trad IRN</v>
      </c>
      <c r="AI6404" t="str">
        <f>"Bldg IRN"</f>
        <v>Bldg IRN</v>
      </c>
      <c r="AJ6404" t="s">
        <v>48</v>
      </c>
      <c r="AK6404" t="s">
        <v>48</v>
      </c>
      <c r="AL6404" t="s">
        <v>53</v>
      </c>
      <c r="AM6404">
        <v>248.28</v>
      </c>
      <c r="AN6404">
        <v>1140.92</v>
      </c>
      <c r="AO6404">
        <v>15</v>
      </c>
    </row>
    <row r="6405" spans="1:41" x14ac:dyDescent="0.3">
      <c r="A6405" t="str">
        <f>"Trad IRN"</f>
        <v>Trad IRN</v>
      </c>
      <c r="B6405" t="str">
        <f>"Bldg IRN"</f>
        <v>Bldg IRN</v>
      </c>
      <c r="C6405" t="s">
        <v>41</v>
      </c>
      <c r="D6405" t="s">
        <v>3</v>
      </c>
      <c r="E6405" t="s">
        <v>80</v>
      </c>
      <c r="F6405" t="s">
        <v>81</v>
      </c>
      <c r="G6405" t="s">
        <v>82</v>
      </c>
      <c r="H6405" t="s">
        <v>83</v>
      </c>
      <c r="I6405" t="s">
        <v>8</v>
      </c>
      <c r="J6405" t="s">
        <v>43</v>
      </c>
      <c r="K6405" t="s">
        <v>44</v>
      </c>
      <c r="L6405" t="s">
        <v>45</v>
      </c>
      <c r="M6405" t="s">
        <v>46</v>
      </c>
      <c r="N6405" t="str">
        <f>"10/17/2022"</f>
        <v>10/17/2022</v>
      </c>
      <c r="O6405" t="str">
        <f>"12/08/2022"</f>
        <v>12/08/2022</v>
      </c>
      <c r="P6405">
        <v>3.0623000000000001E-2</v>
      </c>
      <c r="Q6405">
        <v>3.0623000000000001E-2</v>
      </c>
      <c r="S6405">
        <v>0</v>
      </c>
      <c r="T6405">
        <v>1.8428E-2</v>
      </c>
      <c r="U6405">
        <v>1.2194999999999999E-2</v>
      </c>
      <c r="V6405" t="str">
        <f>"Trad IRN"</f>
        <v>Trad IRN</v>
      </c>
      <c r="W6405">
        <v>15</v>
      </c>
      <c r="X6405" t="s">
        <v>47</v>
      </c>
      <c r="Z6405" t="s">
        <v>47</v>
      </c>
      <c r="AB6405" t="str">
        <f>"08"</f>
        <v>08</v>
      </c>
      <c r="AC6405" t="s">
        <v>48</v>
      </c>
      <c r="AD6405" t="s">
        <v>49</v>
      </c>
      <c r="AE6405" t="s">
        <v>50</v>
      </c>
      <c r="AF6405">
        <v>0</v>
      </c>
      <c r="AG6405" t="s">
        <v>51</v>
      </c>
      <c r="AH6405" t="str">
        <f>"Trad IRN"</f>
        <v>Trad IRN</v>
      </c>
      <c r="AI6405" t="str">
        <f>"Bldg IRN"</f>
        <v>Bldg IRN</v>
      </c>
      <c r="AJ6405" t="s">
        <v>48</v>
      </c>
      <c r="AK6405" t="s">
        <v>48</v>
      </c>
      <c r="AL6405" t="s">
        <v>53</v>
      </c>
      <c r="AM6405">
        <v>34.67</v>
      </c>
      <c r="AN6405">
        <v>1132.3</v>
      </c>
      <c r="AO6405">
        <v>15</v>
      </c>
    </row>
    <row r="6406" spans="1:41" x14ac:dyDescent="0.3">
      <c r="A6406" t="str">
        <f>"Trad IRN"</f>
        <v>Trad IRN</v>
      </c>
      <c r="B6406" t="str">
        <f>"Bldg IRN"</f>
        <v>Bldg IRN</v>
      </c>
      <c r="C6406" t="s">
        <v>41</v>
      </c>
      <c r="D6406" t="s">
        <v>3</v>
      </c>
      <c r="E6406" t="s">
        <v>80</v>
      </c>
      <c r="F6406" t="s">
        <v>81</v>
      </c>
      <c r="G6406" t="s">
        <v>82</v>
      </c>
      <c r="H6406" t="s">
        <v>83</v>
      </c>
      <c r="I6406" t="s">
        <v>8</v>
      </c>
      <c r="J6406" t="s">
        <v>43</v>
      </c>
      <c r="K6406" t="s">
        <v>44</v>
      </c>
      <c r="L6406" t="s">
        <v>45</v>
      </c>
      <c r="M6406" t="s">
        <v>46</v>
      </c>
      <c r="N6406" t="str">
        <f>"12/09/2022"</f>
        <v>12/09/2022</v>
      </c>
      <c r="O6406" t="str">
        <f>"12/20/2022"</f>
        <v>12/20/2022</v>
      </c>
      <c r="P6406">
        <v>6.9199999999999999E-3</v>
      </c>
      <c r="Q6406">
        <v>6.9199999999999999E-3</v>
      </c>
      <c r="S6406">
        <v>0</v>
      </c>
      <c r="T6406">
        <v>4.2100000000000002E-3</v>
      </c>
      <c r="U6406">
        <v>2.7100000000000002E-3</v>
      </c>
      <c r="V6406" t="str">
        <f>"Trad IRN"</f>
        <v>Trad IRN</v>
      </c>
      <c r="W6406">
        <v>15</v>
      </c>
      <c r="X6406" t="s">
        <v>47</v>
      </c>
      <c r="Z6406" t="s">
        <v>47</v>
      </c>
      <c r="AB6406" t="str">
        <f>"08"</f>
        <v>08</v>
      </c>
      <c r="AC6406" t="s">
        <v>48</v>
      </c>
      <c r="AD6406" t="s">
        <v>49</v>
      </c>
      <c r="AE6406" t="s">
        <v>55</v>
      </c>
      <c r="AF6406">
        <v>0</v>
      </c>
      <c r="AG6406" t="s">
        <v>51</v>
      </c>
      <c r="AH6406" t="str">
        <f>"Trad IRN"</f>
        <v>Trad IRN</v>
      </c>
      <c r="AI6406" t="str">
        <f>"Bldg IRN"</f>
        <v>Bldg IRN</v>
      </c>
      <c r="AJ6406" t="s">
        <v>48</v>
      </c>
      <c r="AK6406" t="s">
        <v>48</v>
      </c>
      <c r="AL6406" t="s">
        <v>53</v>
      </c>
      <c r="AM6406">
        <v>7.84</v>
      </c>
      <c r="AN6406">
        <v>1132.3</v>
      </c>
      <c r="AO6406">
        <v>15</v>
      </c>
    </row>
    <row r="6407" spans="1:41" x14ac:dyDescent="0.3">
      <c r="A6407" t="str">
        <f>"Trad IRN"</f>
        <v>Trad IRN</v>
      </c>
      <c r="B6407" t="str">
        <f>"Bldg IRN"</f>
        <v>Bldg IRN</v>
      </c>
      <c r="C6407" t="s">
        <v>41</v>
      </c>
      <c r="D6407" t="s">
        <v>3</v>
      </c>
      <c r="E6407" t="s">
        <v>80</v>
      </c>
      <c r="F6407" t="s">
        <v>81</v>
      </c>
      <c r="G6407" t="s">
        <v>82</v>
      </c>
      <c r="H6407" t="s">
        <v>83</v>
      </c>
      <c r="I6407" t="str">
        <f>"Trad IRN"</f>
        <v>Trad IRN</v>
      </c>
      <c r="J6407" t="s">
        <v>43</v>
      </c>
      <c r="K6407" t="s">
        <v>44</v>
      </c>
      <c r="L6407" t="s">
        <v>45</v>
      </c>
      <c r="M6407" t="s">
        <v>46</v>
      </c>
      <c r="N6407" t="str">
        <f>"01/04/2023"</f>
        <v>01/04/2023</v>
      </c>
      <c r="O6407" t="str">
        <f>"12/31/2500"</f>
        <v>12/31/2500</v>
      </c>
      <c r="P6407">
        <v>0.53058899999999998</v>
      </c>
      <c r="Q6407">
        <v>0.53058899999999998</v>
      </c>
      <c r="S6407">
        <v>0</v>
      </c>
      <c r="T6407">
        <v>0.53058899999999998</v>
      </c>
      <c r="U6407">
        <v>0</v>
      </c>
      <c r="V6407" t="str">
        <f>"Trad IRN"</f>
        <v>Trad IRN</v>
      </c>
      <c r="W6407">
        <v>100</v>
      </c>
      <c r="X6407" t="s">
        <v>47</v>
      </c>
      <c r="Z6407" t="s">
        <v>47</v>
      </c>
      <c r="AB6407" t="str">
        <f>"08"</f>
        <v>08</v>
      </c>
      <c r="AC6407" t="s">
        <v>48</v>
      </c>
      <c r="AD6407" t="s">
        <v>49</v>
      </c>
      <c r="AE6407" t="s">
        <v>55</v>
      </c>
      <c r="AF6407">
        <v>0</v>
      </c>
      <c r="AG6407" t="s">
        <v>56</v>
      </c>
      <c r="AH6407" t="str">
        <f>"Trad IRN"</f>
        <v>Trad IRN</v>
      </c>
      <c r="AI6407" t="str">
        <f>"Bldg IRN"</f>
        <v>Bldg IRN</v>
      </c>
      <c r="AJ6407" t="s">
        <v>48</v>
      </c>
      <c r="AK6407" t="s">
        <v>48</v>
      </c>
      <c r="AL6407" t="s">
        <v>53</v>
      </c>
      <c r="AM6407">
        <v>605.36</v>
      </c>
      <c r="AN6407">
        <v>1140.92</v>
      </c>
      <c r="AO6407">
        <v>15</v>
      </c>
    </row>
    <row r="6408" spans="1:41" x14ac:dyDescent="0.3">
      <c r="A6408" t="str">
        <f>"Trad IRN"</f>
        <v>Trad IRN</v>
      </c>
      <c r="B6408" t="str">
        <f>"Bldg IRN"</f>
        <v>Bldg IRN</v>
      </c>
      <c r="C6408" t="s">
        <v>41</v>
      </c>
      <c r="D6408" t="s">
        <v>3</v>
      </c>
      <c r="E6408" t="s">
        <v>80</v>
      </c>
      <c r="F6408" t="s">
        <v>81</v>
      </c>
      <c r="G6408" t="s">
        <v>82</v>
      </c>
      <c r="H6408" t="s">
        <v>83</v>
      </c>
      <c r="I6408" t="str">
        <f>"Trad IRN"</f>
        <v>Trad IRN</v>
      </c>
      <c r="J6408" t="s">
        <v>43</v>
      </c>
      <c r="K6408" t="s">
        <v>44</v>
      </c>
      <c r="L6408" t="s">
        <v>45</v>
      </c>
      <c r="M6408" t="s">
        <v>46</v>
      </c>
      <c r="N6408" t="str">
        <f>"08/18/2022"</f>
        <v>08/18/2022</v>
      </c>
      <c r="O6408" t="str">
        <f>"12/31/2500"</f>
        <v>12/31/2500</v>
      </c>
      <c r="P6408">
        <v>1</v>
      </c>
      <c r="Q6408">
        <v>1</v>
      </c>
      <c r="S6408">
        <v>0</v>
      </c>
      <c r="T6408">
        <v>1</v>
      </c>
      <c r="U6408">
        <v>0</v>
      </c>
      <c r="V6408" t="str">
        <f>"Trad IRN"</f>
        <v>Trad IRN</v>
      </c>
      <c r="W6408">
        <v>100</v>
      </c>
      <c r="X6408" t="s">
        <v>47</v>
      </c>
      <c r="Z6408" t="s">
        <v>47</v>
      </c>
      <c r="AB6408" t="str">
        <f>"06"</f>
        <v>06</v>
      </c>
      <c r="AC6408" t="s">
        <v>48</v>
      </c>
      <c r="AD6408" t="s">
        <v>49</v>
      </c>
      <c r="AE6408" t="s">
        <v>50</v>
      </c>
      <c r="AF6408">
        <v>0</v>
      </c>
      <c r="AG6408" t="s">
        <v>56</v>
      </c>
      <c r="AH6408" t="str">
        <f>"Trad IRN"</f>
        <v>Trad IRN</v>
      </c>
      <c r="AI6408" t="str">
        <f>"Bldg IRN"</f>
        <v>Bldg IRN</v>
      </c>
      <c r="AJ6408" t="s">
        <v>48</v>
      </c>
      <c r="AK6408" t="s">
        <v>48</v>
      </c>
      <c r="AL6408" t="s">
        <v>53</v>
      </c>
      <c r="AM6408">
        <v>1140.92</v>
      </c>
      <c r="AN6408">
        <v>1140.92</v>
      </c>
      <c r="AO6408">
        <v>15</v>
      </c>
    </row>
    <row r="6409" spans="1:41" x14ac:dyDescent="0.3">
      <c r="A6409" t="str">
        <f>"Trad IRN"</f>
        <v>Trad IRN</v>
      </c>
      <c r="B6409" t="str">
        <f>"Bldg IRN"</f>
        <v>Bldg IRN</v>
      </c>
      <c r="C6409" t="s">
        <v>41</v>
      </c>
      <c r="D6409" t="s">
        <v>3</v>
      </c>
      <c r="E6409" t="s">
        <v>80</v>
      </c>
      <c r="F6409" t="s">
        <v>81</v>
      </c>
      <c r="G6409" t="s">
        <v>82</v>
      </c>
      <c r="H6409" t="s">
        <v>83</v>
      </c>
      <c r="I6409" t="str">
        <f>"Trad IRN"</f>
        <v>Trad IRN</v>
      </c>
      <c r="J6409" t="s">
        <v>43</v>
      </c>
      <c r="K6409" t="s">
        <v>44</v>
      </c>
      <c r="L6409" t="s">
        <v>45</v>
      </c>
      <c r="M6409" t="s">
        <v>46</v>
      </c>
      <c r="N6409" t="str">
        <f>"08/18/2022"</f>
        <v>08/18/2022</v>
      </c>
      <c r="O6409" t="str">
        <f>"12/31/2500"</f>
        <v>12/31/2500</v>
      </c>
      <c r="P6409">
        <v>1</v>
      </c>
      <c r="Q6409">
        <v>1</v>
      </c>
      <c r="S6409">
        <v>1</v>
      </c>
      <c r="T6409">
        <v>1</v>
      </c>
      <c r="U6409">
        <v>0</v>
      </c>
      <c r="V6409" t="str">
        <f>"Trad IRN"</f>
        <v>Trad IRN</v>
      </c>
      <c r="W6409">
        <v>100</v>
      </c>
      <c r="X6409" t="s">
        <v>47</v>
      </c>
      <c r="Z6409" t="s">
        <v>47</v>
      </c>
      <c r="AB6409" t="str">
        <f>"07"</f>
        <v>07</v>
      </c>
      <c r="AC6409" t="s">
        <v>48</v>
      </c>
      <c r="AD6409" t="s">
        <v>49</v>
      </c>
      <c r="AE6409" t="s">
        <v>50</v>
      </c>
      <c r="AF6409">
        <v>0</v>
      </c>
      <c r="AG6409" t="s">
        <v>56</v>
      </c>
      <c r="AH6409" t="str">
        <f>"Trad IRN"</f>
        <v>Trad IRN</v>
      </c>
      <c r="AI6409" t="str">
        <f>"Bldg IRN"</f>
        <v>Bldg IRN</v>
      </c>
      <c r="AJ6409" t="s">
        <v>48</v>
      </c>
      <c r="AK6409" t="s">
        <v>48</v>
      </c>
      <c r="AL6409" t="s">
        <v>53</v>
      </c>
      <c r="AM6409">
        <v>1140.92</v>
      </c>
      <c r="AN6409">
        <v>1140.92</v>
      </c>
      <c r="AO6409">
        <v>15</v>
      </c>
    </row>
    <row r="6410" spans="1:41" x14ac:dyDescent="0.3">
      <c r="A6410" t="str">
        <f>"Trad IRN"</f>
        <v>Trad IRN</v>
      </c>
      <c r="B6410" t="str">
        <f>"Bldg IRN"</f>
        <v>Bldg IRN</v>
      </c>
      <c r="C6410" t="s">
        <v>41</v>
      </c>
      <c r="D6410" t="s">
        <v>3</v>
      </c>
      <c r="E6410" t="s">
        <v>80</v>
      </c>
      <c r="F6410" t="s">
        <v>81</v>
      </c>
      <c r="G6410" t="s">
        <v>82</v>
      </c>
      <c r="H6410" t="s">
        <v>83</v>
      </c>
      <c r="I6410" t="str">
        <f>"Trad IRN"</f>
        <v>Trad IRN</v>
      </c>
      <c r="J6410" t="s">
        <v>43</v>
      </c>
      <c r="K6410" t="s">
        <v>44</v>
      </c>
      <c r="L6410" t="s">
        <v>45</v>
      </c>
      <c r="M6410" t="s">
        <v>46</v>
      </c>
      <c r="N6410" t="str">
        <f>"08/18/2022"</f>
        <v>08/18/2022</v>
      </c>
      <c r="O6410" t="str">
        <f>"12/31/2500"</f>
        <v>12/31/2500</v>
      </c>
      <c r="P6410">
        <v>1</v>
      </c>
      <c r="Q6410">
        <v>1</v>
      </c>
      <c r="S6410">
        <v>0</v>
      </c>
      <c r="T6410">
        <v>1</v>
      </c>
      <c r="U6410">
        <v>0</v>
      </c>
      <c r="V6410" t="str">
        <f>"Trad IRN"</f>
        <v>Trad IRN</v>
      </c>
      <c r="W6410">
        <v>100</v>
      </c>
      <c r="X6410" t="s">
        <v>47</v>
      </c>
      <c r="Z6410" t="s">
        <v>47</v>
      </c>
      <c r="AB6410" t="str">
        <f>"06"</f>
        <v>06</v>
      </c>
      <c r="AC6410" t="s">
        <v>48</v>
      </c>
      <c r="AD6410" t="s">
        <v>49</v>
      </c>
      <c r="AE6410" t="s">
        <v>50</v>
      </c>
      <c r="AF6410">
        <v>0</v>
      </c>
      <c r="AG6410" t="s">
        <v>56</v>
      </c>
      <c r="AH6410" t="str">
        <f>"Trad IRN"</f>
        <v>Trad IRN</v>
      </c>
      <c r="AI6410" t="str">
        <f>"Bldg IRN"</f>
        <v>Bldg IRN</v>
      </c>
      <c r="AJ6410" t="s">
        <v>48</v>
      </c>
      <c r="AK6410" t="s">
        <v>48</v>
      </c>
      <c r="AL6410" t="s">
        <v>53</v>
      </c>
      <c r="AM6410">
        <v>1140.92</v>
      </c>
      <c r="AN6410">
        <v>1140.92</v>
      </c>
      <c r="AO6410">
        <v>15</v>
      </c>
    </row>
    <row r="6411" spans="1:41" x14ac:dyDescent="0.3">
      <c r="A6411" t="str">
        <f>"Trad IRN"</f>
        <v>Trad IRN</v>
      </c>
      <c r="B6411" t="str">
        <f>"Bldg IRN"</f>
        <v>Bldg IRN</v>
      </c>
      <c r="C6411" t="s">
        <v>41</v>
      </c>
      <c r="D6411" t="s">
        <v>3</v>
      </c>
      <c r="E6411" t="s">
        <v>80</v>
      </c>
      <c r="F6411" t="s">
        <v>81</v>
      </c>
      <c r="G6411" t="s">
        <v>82</v>
      </c>
      <c r="H6411" t="s">
        <v>83</v>
      </c>
      <c r="I6411" t="str">
        <f>"Trad IRN"</f>
        <v>Trad IRN</v>
      </c>
      <c r="J6411" t="s">
        <v>43</v>
      </c>
      <c r="K6411" t="s">
        <v>44</v>
      </c>
      <c r="L6411" t="s">
        <v>45</v>
      </c>
      <c r="M6411" t="s">
        <v>46</v>
      </c>
      <c r="N6411" t="str">
        <f>"08/18/2022"</f>
        <v>08/18/2022</v>
      </c>
      <c r="O6411" t="str">
        <f>"12/31/2500"</f>
        <v>12/31/2500</v>
      </c>
      <c r="P6411">
        <v>1</v>
      </c>
      <c r="Q6411">
        <v>1</v>
      </c>
      <c r="R6411">
        <v>1</v>
      </c>
      <c r="S6411">
        <v>0</v>
      </c>
      <c r="T6411">
        <v>1</v>
      </c>
      <c r="U6411">
        <v>0</v>
      </c>
      <c r="V6411" t="str">
        <f>"Trad IRN"</f>
        <v>Trad IRN</v>
      </c>
      <c r="W6411">
        <v>100</v>
      </c>
      <c r="X6411" t="s">
        <v>47</v>
      </c>
      <c r="Z6411" t="s">
        <v>47</v>
      </c>
      <c r="AB6411" t="str">
        <f>"08"</f>
        <v>08</v>
      </c>
      <c r="AC6411" t="str">
        <f>"10"</f>
        <v>10</v>
      </c>
      <c r="AD6411" t="str">
        <f>"2"</f>
        <v>2</v>
      </c>
      <c r="AE6411" t="s">
        <v>50</v>
      </c>
      <c r="AF6411">
        <v>0</v>
      </c>
      <c r="AG6411" t="s">
        <v>56</v>
      </c>
      <c r="AH6411" t="str">
        <f>"Trad IRN"</f>
        <v>Trad IRN</v>
      </c>
      <c r="AI6411" t="str">
        <f>"Bldg IRN"</f>
        <v>Bldg IRN</v>
      </c>
      <c r="AJ6411" t="s">
        <v>48</v>
      </c>
      <c r="AK6411" t="s">
        <v>48</v>
      </c>
      <c r="AL6411" t="s">
        <v>53</v>
      </c>
      <c r="AM6411">
        <v>1140.92</v>
      </c>
      <c r="AN6411">
        <v>1140.92</v>
      </c>
      <c r="AO6411">
        <v>15</v>
      </c>
    </row>
    <row r="6412" spans="1:41" x14ac:dyDescent="0.3">
      <c r="A6412" t="str">
        <f>"Trad IRN"</f>
        <v>Trad IRN</v>
      </c>
      <c r="B6412" t="str">
        <f>"Bldg IRN"</f>
        <v>Bldg IRN</v>
      </c>
      <c r="C6412" t="s">
        <v>41</v>
      </c>
      <c r="D6412" t="s">
        <v>3</v>
      </c>
      <c r="E6412" t="s">
        <v>80</v>
      </c>
      <c r="F6412" t="s">
        <v>81</v>
      </c>
      <c r="G6412" t="s">
        <v>82</v>
      </c>
      <c r="H6412" t="s">
        <v>83</v>
      </c>
      <c r="I6412" t="str">
        <f>"Trad IRN"</f>
        <v>Trad IRN</v>
      </c>
      <c r="J6412" t="s">
        <v>43</v>
      </c>
      <c r="K6412" t="s">
        <v>44</v>
      </c>
      <c r="L6412" t="s">
        <v>45</v>
      </c>
      <c r="M6412" t="s">
        <v>46</v>
      </c>
      <c r="N6412" t="str">
        <f>"08/18/2022"</f>
        <v>08/18/2022</v>
      </c>
      <c r="O6412" t="str">
        <f>"09/15/2022"</f>
        <v>09/15/2022</v>
      </c>
      <c r="P6412">
        <v>0.115346</v>
      </c>
      <c r="Q6412">
        <v>0.115346</v>
      </c>
      <c r="S6412">
        <v>0</v>
      </c>
      <c r="T6412">
        <v>0.115346</v>
      </c>
      <c r="U6412">
        <v>0</v>
      </c>
      <c r="V6412" t="str">
        <f>"Trad IRN"</f>
        <v>Trad IRN</v>
      </c>
      <c r="W6412">
        <v>100</v>
      </c>
      <c r="X6412" t="s">
        <v>47</v>
      </c>
      <c r="Z6412" t="s">
        <v>47</v>
      </c>
      <c r="AB6412" t="str">
        <f>"08"</f>
        <v>08</v>
      </c>
      <c r="AC6412" t="s">
        <v>48</v>
      </c>
      <c r="AD6412" t="s">
        <v>49</v>
      </c>
      <c r="AE6412" t="s">
        <v>55</v>
      </c>
      <c r="AF6412">
        <v>0</v>
      </c>
      <c r="AG6412" t="s">
        <v>56</v>
      </c>
      <c r="AH6412" t="str">
        <f>"Trad IRN"</f>
        <v>Trad IRN</v>
      </c>
      <c r="AI6412" t="str">
        <f>"Bldg IRN"</f>
        <v>Bldg IRN</v>
      </c>
      <c r="AJ6412" t="s">
        <v>48</v>
      </c>
      <c r="AK6412" t="s">
        <v>48</v>
      </c>
      <c r="AL6412" t="s">
        <v>53</v>
      </c>
      <c r="AM6412">
        <v>131.6</v>
      </c>
      <c r="AN6412">
        <v>1140.92</v>
      </c>
      <c r="AO6412">
        <v>15</v>
      </c>
    </row>
    <row r="6413" spans="1:41" x14ac:dyDescent="0.3">
      <c r="A6413" t="str">
        <f>"Trad IRN"</f>
        <v>Trad IRN</v>
      </c>
      <c r="B6413" t="str">
        <f>"Bldg IRN"</f>
        <v>Bldg IRN</v>
      </c>
      <c r="C6413" t="s">
        <v>41</v>
      </c>
      <c r="D6413" t="s">
        <v>3</v>
      </c>
      <c r="E6413" t="s">
        <v>80</v>
      </c>
      <c r="F6413" t="s">
        <v>81</v>
      </c>
      <c r="G6413" t="s">
        <v>82</v>
      </c>
      <c r="H6413" t="s">
        <v>83</v>
      </c>
      <c r="I6413" t="str">
        <f>"Trad IRN"</f>
        <v>Trad IRN</v>
      </c>
      <c r="J6413" t="s">
        <v>43</v>
      </c>
      <c r="K6413" t="s">
        <v>44</v>
      </c>
      <c r="L6413" t="s">
        <v>45</v>
      </c>
      <c r="M6413" t="s">
        <v>46</v>
      </c>
      <c r="N6413" t="str">
        <f>"09/16/2022"</f>
        <v>09/16/2022</v>
      </c>
      <c r="O6413" t="str">
        <f t="shared" ref="O6413:O6424" si="646">"12/31/2500"</f>
        <v>12/31/2500</v>
      </c>
      <c r="P6413">
        <v>0.88465400000000005</v>
      </c>
      <c r="Q6413">
        <v>0.88465400000000005</v>
      </c>
      <c r="S6413">
        <v>0</v>
      </c>
      <c r="T6413">
        <v>0.88465400000000005</v>
      </c>
      <c r="U6413">
        <v>0</v>
      </c>
      <c r="V6413" t="str">
        <f>"Trad IRN"</f>
        <v>Trad IRN</v>
      </c>
      <c r="W6413">
        <v>100</v>
      </c>
      <c r="X6413" t="s">
        <v>47</v>
      </c>
      <c r="Z6413" t="s">
        <v>47</v>
      </c>
      <c r="AB6413" t="str">
        <f>"08"</f>
        <v>08</v>
      </c>
      <c r="AC6413" t="s">
        <v>48</v>
      </c>
      <c r="AD6413" t="s">
        <v>49</v>
      </c>
      <c r="AE6413" t="s">
        <v>55</v>
      </c>
      <c r="AF6413">
        <v>0</v>
      </c>
      <c r="AG6413" t="s">
        <v>56</v>
      </c>
      <c r="AH6413" t="str">
        <f>"Trad IRN"</f>
        <v>Trad IRN</v>
      </c>
      <c r="AI6413" t="str">
        <f>"Bldg IRN"</f>
        <v>Bldg IRN</v>
      </c>
      <c r="AJ6413" t="s">
        <v>48</v>
      </c>
      <c r="AK6413" t="s">
        <v>48</v>
      </c>
      <c r="AL6413" t="s">
        <v>53</v>
      </c>
      <c r="AM6413">
        <v>1009.32</v>
      </c>
      <c r="AN6413">
        <v>1140.92</v>
      </c>
      <c r="AO6413">
        <v>15</v>
      </c>
    </row>
    <row r="6414" spans="1:41" x14ac:dyDescent="0.3">
      <c r="A6414" t="str">
        <f>"Trad IRN"</f>
        <v>Trad IRN</v>
      </c>
      <c r="B6414" t="str">
        <f>"Bldg IRN"</f>
        <v>Bldg IRN</v>
      </c>
      <c r="C6414" t="s">
        <v>41</v>
      </c>
      <c r="D6414" t="s">
        <v>3</v>
      </c>
      <c r="E6414" t="s">
        <v>80</v>
      </c>
      <c r="F6414" t="s">
        <v>81</v>
      </c>
      <c r="G6414" t="s">
        <v>82</v>
      </c>
      <c r="H6414" t="s">
        <v>83</v>
      </c>
      <c r="I6414" t="str">
        <f>"Trad IRN"</f>
        <v>Trad IRN</v>
      </c>
      <c r="J6414" t="s">
        <v>43</v>
      </c>
      <c r="K6414" t="s">
        <v>44</v>
      </c>
      <c r="L6414" t="s">
        <v>45</v>
      </c>
      <c r="M6414" t="s">
        <v>46</v>
      </c>
      <c r="N6414" t="str">
        <f t="shared" ref="N6414:N6424" si="647">"08/18/2022"</f>
        <v>08/18/2022</v>
      </c>
      <c r="O6414" t="str">
        <f t="shared" si="646"/>
        <v>12/31/2500</v>
      </c>
      <c r="P6414">
        <v>1</v>
      </c>
      <c r="Q6414">
        <v>1</v>
      </c>
      <c r="S6414">
        <v>0</v>
      </c>
      <c r="T6414">
        <v>1</v>
      </c>
      <c r="U6414">
        <v>0</v>
      </c>
      <c r="V6414" t="str">
        <f>"Trad IRN"</f>
        <v>Trad IRN</v>
      </c>
      <c r="W6414">
        <v>100</v>
      </c>
      <c r="X6414" t="s">
        <v>47</v>
      </c>
      <c r="Z6414" t="s">
        <v>47</v>
      </c>
      <c r="AB6414" t="str">
        <f>"08"</f>
        <v>08</v>
      </c>
      <c r="AC6414" t="s">
        <v>48</v>
      </c>
      <c r="AD6414" t="s">
        <v>49</v>
      </c>
      <c r="AE6414" t="s">
        <v>50</v>
      </c>
      <c r="AF6414">
        <v>0</v>
      </c>
      <c r="AG6414" t="s">
        <v>56</v>
      </c>
      <c r="AH6414" t="str">
        <f>"Trad IRN"</f>
        <v>Trad IRN</v>
      </c>
      <c r="AI6414" t="str">
        <f>"Bldg IRN"</f>
        <v>Bldg IRN</v>
      </c>
      <c r="AJ6414" t="s">
        <v>48</v>
      </c>
      <c r="AK6414" t="s">
        <v>48</v>
      </c>
      <c r="AL6414" t="s">
        <v>53</v>
      </c>
      <c r="AM6414">
        <v>1140.92</v>
      </c>
      <c r="AN6414">
        <v>1140.92</v>
      </c>
      <c r="AO6414">
        <v>15</v>
      </c>
    </row>
    <row r="6415" spans="1:41" x14ac:dyDescent="0.3">
      <c r="A6415" t="str">
        <f>"Trad IRN"</f>
        <v>Trad IRN</v>
      </c>
      <c r="B6415" t="str">
        <f>"Bldg IRN"</f>
        <v>Bldg IRN</v>
      </c>
      <c r="C6415" t="s">
        <v>41</v>
      </c>
      <c r="D6415" t="s">
        <v>3</v>
      </c>
      <c r="E6415" t="s">
        <v>80</v>
      </c>
      <c r="F6415" t="s">
        <v>81</v>
      </c>
      <c r="G6415" t="s">
        <v>82</v>
      </c>
      <c r="H6415" t="s">
        <v>83</v>
      </c>
      <c r="I6415" t="str">
        <f>"Trad IRN"</f>
        <v>Trad IRN</v>
      </c>
      <c r="J6415" t="s">
        <v>43</v>
      </c>
      <c r="K6415" t="s">
        <v>44</v>
      </c>
      <c r="L6415" t="s">
        <v>45</v>
      </c>
      <c r="M6415" t="s">
        <v>46</v>
      </c>
      <c r="N6415" t="str">
        <f t="shared" si="647"/>
        <v>08/18/2022</v>
      </c>
      <c r="O6415" t="str">
        <f t="shared" si="646"/>
        <v>12/31/2500</v>
      </c>
      <c r="P6415">
        <v>1</v>
      </c>
      <c r="Q6415">
        <v>1</v>
      </c>
      <c r="S6415">
        <v>0</v>
      </c>
      <c r="T6415">
        <v>1</v>
      </c>
      <c r="U6415">
        <v>0</v>
      </c>
      <c r="V6415" t="str">
        <f>"Trad IRN"</f>
        <v>Trad IRN</v>
      </c>
      <c r="W6415">
        <v>100</v>
      </c>
      <c r="X6415" t="s">
        <v>47</v>
      </c>
      <c r="Z6415" t="s">
        <v>47</v>
      </c>
      <c r="AB6415" t="str">
        <f>"08"</f>
        <v>08</v>
      </c>
      <c r="AC6415" t="s">
        <v>48</v>
      </c>
      <c r="AD6415" t="s">
        <v>49</v>
      </c>
      <c r="AE6415" t="s">
        <v>50</v>
      </c>
      <c r="AF6415">
        <v>0</v>
      </c>
      <c r="AG6415" t="s">
        <v>56</v>
      </c>
      <c r="AH6415" t="str">
        <f>"Trad IRN"</f>
        <v>Trad IRN</v>
      </c>
      <c r="AI6415" t="str">
        <f>"Bldg IRN"</f>
        <v>Bldg IRN</v>
      </c>
      <c r="AJ6415" t="s">
        <v>48</v>
      </c>
      <c r="AK6415" t="s">
        <v>48</v>
      </c>
      <c r="AL6415" t="s">
        <v>53</v>
      </c>
      <c r="AM6415">
        <v>1140.92</v>
      </c>
      <c r="AN6415">
        <v>1140.92</v>
      </c>
      <c r="AO6415">
        <v>15</v>
      </c>
    </row>
    <row r="6416" spans="1:41" x14ac:dyDescent="0.3">
      <c r="A6416" t="str">
        <f>"Trad IRN"</f>
        <v>Trad IRN</v>
      </c>
      <c r="B6416" t="str">
        <f>"Bldg IRN"</f>
        <v>Bldg IRN</v>
      </c>
      <c r="C6416" t="s">
        <v>41</v>
      </c>
      <c r="D6416" t="s">
        <v>3</v>
      </c>
      <c r="E6416" t="s">
        <v>80</v>
      </c>
      <c r="F6416" t="s">
        <v>81</v>
      </c>
      <c r="G6416" t="s">
        <v>82</v>
      </c>
      <c r="H6416" t="s">
        <v>83</v>
      </c>
      <c r="I6416" t="str">
        <f>"Trad IRN"</f>
        <v>Trad IRN</v>
      </c>
      <c r="J6416" t="s">
        <v>43</v>
      </c>
      <c r="K6416" t="s">
        <v>44</v>
      </c>
      <c r="L6416" t="s">
        <v>45</v>
      </c>
      <c r="M6416" t="s">
        <v>46</v>
      </c>
      <c r="N6416" t="str">
        <f t="shared" si="647"/>
        <v>08/18/2022</v>
      </c>
      <c r="O6416" t="str">
        <f t="shared" si="646"/>
        <v>12/31/2500</v>
      </c>
      <c r="P6416">
        <v>1</v>
      </c>
      <c r="Q6416">
        <v>1</v>
      </c>
      <c r="S6416">
        <v>0</v>
      </c>
      <c r="T6416">
        <v>1</v>
      </c>
      <c r="U6416">
        <v>0</v>
      </c>
      <c r="V6416" t="str">
        <f>"Trad IRN"</f>
        <v>Trad IRN</v>
      </c>
      <c r="W6416">
        <v>100</v>
      </c>
      <c r="X6416" t="s">
        <v>47</v>
      </c>
      <c r="Z6416" t="s">
        <v>47</v>
      </c>
      <c r="AB6416" t="str">
        <f>"07"</f>
        <v>07</v>
      </c>
      <c r="AC6416" t="s">
        <v>48</v>
      </c>
      <c r="AD6416" t="s">
        <v>49</v>
      </c>
      <c r="AE6416" t="s">
        <v>50</v>
      </c>
      <c r="AF6416">
        <v>0</v>
      </c>
      <c r="AG6416" t="s">
        <v>56</v>
      </c>
      <c r="AH6416" t="str">
        <f>"Trad IRN"</f>
        <v>Trad IRN</v>
      </c>
      <c r="AI6416" t="str">
        <f>"Bldg IRN"</f>
        <v>Bldg IRN</v>
      </c>
      <c r="AJ6416" t="s">
        <v>48</v>
      </c>
      <c r="AK6416" t="s">
        <v>48</v>
      </c>
      <c r="AL6416" t="s">
        <v>53</v>
      </c>
      <c r="AM6416">
        <v>1140.92</v>
      </c>
      <c r="AN6416">
        <v>1140.92</v>
      </c>
      <c r="AO6416">
        <v>15</v>
      </c>
    </row>
    <row r="6417" spans="1:41" x14ac:dyDescent="0.3">
      <c r="A6417" t="str">
        <f>"Trad IRN"</f>
        <v>Trad IRN</v>
      </c>
      <c r="B6417" t="str">
        <f>"Bldg IRN"</f>
        <v>Bldg IRN</v>
      </c>
      <c r="C6417" t="s">
        <v>41</v>
      </c>
      <c r="D6417" t="s">
        <v>3</v>
      </c>
      <c r="E6417" t="s">
        <v>80</v>
      </c>
      <c r="F6417" t="s">
        <v>81</v>
      </c>
      <c r="G6417" t="s">
        <v>82</v>
      </c>
      <c r="H6417" t="s">
        <v>83</v>
      </c>
      <c r="I6417" t="str">
        <f>"Trad IRN"</f>
        <v>Trad IRN</v>
      </c>
      <c r="J6417" t="s">
        <v>43</v>
      </c>
      <c r="K6417" t="s">
        <v>44</v>
      </c>
      <c r="L6417" t="s">
        <v>45</v>
      </c>
      <c r="M6417" t="s">
        <v>46</v>
      </c>
      <c r="N6417" t="str">
        <f t="shared" si="647"/>
        <v>08/18/2022</v>
      </c>
      <c r="O6417" t="str">
        <f t="shared" si="646"/>
        <v>12/31/2500</v>
      </c>
      <c r="P6417">
        <v>1</v>
      </c>
      <c r="Q6417">
        <v>1</v>
      </c>
      <c r="S6417">
        <v>0</v>
      </c>
      <c r="T6417">
        <v>1</v>
      </c>
      <c r="U6417">
        <v>0</v>
      </c>
      <c r="V6417" t="str">
        <f>"Trad IRN"</f>
        <v>Trad IRN</v>
      </c>
      <c r="W6417">
        <v>100</v>
      </c>
      <c r="X6417" t="s">
        <v>47</v>
      </c>
      <c r="Z6417" t="s">
        <v>47</v>
      </c>
      <c r="AB6417" t="str">
        <f>"08"</f>
        <v>08</v>
      </c>
      <c r="AC6417" t="s">
        <v>48</v>
      </c>
      <c r="AD6417" t="s">
        <v>49</v>
      </c>
      <c r="AE6417" t="s">
        <v>50</v>
      </c>
      <c r="AF6417">
        <v>0</v>
      </c>
      <c r="AG6417" t="s">
        <v>56</v>
      </c>
      <c r="AH6417" t="str">
        <f>"Trad IRN"</f>
        <v>Trad IRN</v>
      </c>
      <c r="AI6417" t="str">
        <f>"Bldg IRN"</f>
        <v>Bldg IRN</v>
      </c>
      <c r="AJ6417" t="s">
        <v>48</v>
      </c>
      <c r="AK6417" t="s">
        <v>48</v>
      </c>
      <c r="AL6417" t="s">
        <v>53</v>
      </c>
      <c r="AM6417">
        <v>1140.92</v>
      </c>
      <c r="AN6417">
        <v>1140.92</v>
      </c>
      <c r="AO6417">
        <v>15</v>
      </c>
    </row>
    <row r="6418" spans="1:41" x14ac:dyDescent="0.3">
      <c r="A6418" t="str">
        <f>"Trad IRN"</f>
        <v>Trad IRN</v>
      </c>
      <c r="B6418" t="str">
        <f>"Bldg IRN"</f>
        <v>Bldg IRN</v>
      </c>
      <c r="C6418" t="s">
        <v>41</v>
      </c>
      <c r="D6418" t="s">
        <v>3</v>
      </c>
      <c r="E6418" t="s">
        <v>80</v>
      </c>
      <c r="F6418" t="s">
        <v>81</v>
      </c>
      <c r="G6418" t="s">
        <v>82</v>
      </c>
      <c r="H6418" t="s">
        <v>83</v>
      </c>
      <c r="I6418" t="str">
        <f>"Trad IRN"</f>
        <v>Trad IRN</v>
      </c>
      <c r="J6418" t="s">
        <v>43</v>
      </c>
      <c r="K6418" t="s">
        <v>44</v>
      </c>
      <c r="L6418" t="s">
        <v>45</v>
      </c>
      <c r="M6418" t="s">
        <v>46</v>
      </c>
      <c r="N6418" t="str">
        <f t="shared" si="647"/>
        <v>08/18/2022</v>
      </c>
      <c r="O6418" t="str">
        <f t="shared" si="646"/>
        <v>12/31/2500</v>
      </c>
      <c r="P6418">
        <v>1</v>
      </c>
      <c r="Q6418">
        <v>1</v>
      </c>
      <c r="R6418">
        <v>1</v>
      </c>
      <c r="S6418">
        <v>0</v>
      </c>
      <c r="T6418">
        <v>1</v>
      </c>
      <c r="U6418">
        <v>0</v>
      </c>
      <c r="V6418" t="str">
        <f>"Trad IRN"</f>
        <v>Trad IRN</v>
      </c>
      <c r="W6418">
        <v>100</v>
      </c>
      <c r="X6418" t="s">
        <v>47</v>
      </c>
      <c r="Z6418" t="s">
        <v>47</v>
      </c>
      <c r="AB6418" t="str">
        <f>"06"</f>
        <v>06</v>
      </c>
      <c r="AC6418" t="str">
        <f>"10"</f>
        <v>10</v>
      </c>
      <c r="AD6418" t="str">
        <f>"2"</f>
        <v>2</v>
      </c>
      <c r="AE6418" t="s">
        <v>50</v>
      </c>
      <c r="AF6418">
        <v>0</v>
      </c>
      <c r="AG6418" t="s">
        <v>56</v>
      </c>
      <c r="AH6418" t="str">
        <f>"Trad IRN"</f>
        <v>Trad IRN</v>
      </c>
      <c r="AI6418" t="str">
        <f>"Bldg IRN"</f>
        <v>Bldg IRN</v>
      </c>
      <c r="AJ6418" t="s">
        <v>48</v>
      </c>
      <c r="AK6418" t="s">
        <v>48</v>
      </c>
      <c r="AL6418" t="s">
        <v>53</v>
      </c>
      <c r="AM6418">
        <v>1140.92</v>
      </c>
      <c r="AN6418">
        <v>1140.92</v>
      </c>
      <c r="AO6418">
        <v>15</v>
      </c>
    </row>
    <row r="6419" spans="1:41" x14ac:dyDescent="0.3">
      <c r="A6419" t="str">
        <f>"Trad IRN"</f>
        <v>Trad IRN</v>
      </c>
      <c r="B6419" t="str">
        <f>"Bldg IRN"</f>
        <v>Bldg IRN</v>
      </c>
      <c r="C6419" t="s">
        <v>41</v>
      </c>
      <c r="D6419" t="s">
        <v>3</v>
      </c>
      <c r="E6419" t="s">
        <v>80</v>
      </c>
      <c r="F6419" t="s">
        <v>81</v>
      </c>
      <c r="G6419" t="s">
        <v>82</v>
      </c>
      <c r="H6419" t="s">
        <v>83</v>
      </c>
      <c r="I6419" t="str">
        <f>"Trad IRN"</f>
        <v>Trad IRN</v>
      </c>
      <c r="J6419" t="s">
        <v>43</v>
      </c>
      <c r="K6419" t="s">
        <v>44</v>
      </c>
      <c r="L6419" t="s">
        <v>45</v>
      </c>
      <c r="M6419" t="s">
        <v>46</v>
      </c>
      <c r="N6419" t="str">
        <f t="shared" si="647"/>
        <v>08/18/2022</v>
      </c>
      <c r="O6419" t="str">
        <f t="shared" si="646"/>
        <v>12/31/2500</v>
      </c>
      <c r="P6419">
        <v>1</v>
      </c>
      <c r="Q6419">
        <v>1</v>
      </c>
      <c r="S6419">
        <v>0</v>
      </c>
      <c r="T6419">
        <v>1</v>
      </c>
      <c r="U6419">
        <v>0</v>
      </c>
      <c r="V6419" t="str">
        <f>"Trad IRN"</f>
        <v>Trad IRN</v>
      </c>
      <c r="W6419">
        <v>100</v>
      </c>
      <c r="X6419" t="s">
        <v>47</v>
      </c>
      <c r="Z6419" t="s">
        <v>47</v>
      </c>
      <c r="AB6419" t="str">
        <f>"07"</f>
        <v>07</v>
      </c>
      <c r="AC6419" t="s">
        <v>48</v>
      </c>
      <c r="AD6419" t="s">
        <v>49</v>
      </c>
      <c r="AE6419" t="s">
        <v>50</v>
      </c>
      <c r="AF6419">
        <v>0</v>
      </c>
      <c r="AG6419" t="s">
        <v>56</v>
      </c>
      <c r="AH6419" t="str">
        <f>"Trad IRN"</f>
        <v>Trad IRN</v>
      </c>
      <c r="AI6419" t="str">
        <f>"Bldg IRN"</f>
        <v>Bldg IRN</v>
      </c>
      <c r="AJ6419" t="s">
        <v>48</v>
      </c>
      <c r="AK6419" t="s">
        <v>48</v>
      </c>
      <c r="AL6419" t="s">
        <v>53</v>
      </c>
      <c r="AM6419">
        <v>1140.92</v>
      </c>
      <c r="AN6419">
        <v>1140.92</v>
      </c>
      <c r="AO6419">
        <v>15</v>
      </c>
    </row>
    <row r="6420" spans="1:41" x14ac:dyDescent="0.3">
      <c r="A6420" t="str">
        <f>"Trad IRN"</f>
        <v>Trad IRN</v>
      </c>
      <c r="B6420" t="str">
        <f>"Bldg IRN"</f>
        <v>Bldg IRN</v>
      </c>
      <c r="C6420" t="s">
        <v>41</v>
      </c>
      <c r="D6420" t="s">
        <v>3</v>
      </c>
      <c r="E6420" t="s">
        <v>80</v>
      </c>
      <c r="F6420" t="s">
        <v>81</v>
      </c>
      <c r="G6420" t="s">
        <v>82</v>
      </c>
      <c r="H6420" t="s">
        <v>83</v>
      </c>
      <c r="I6420" t="str">
        <f>"Trad IRN"</f>
        <v>Trad IRN</v>
      </c>
      <c r="J6420" t="s">
        <v>43</v>
      </c>
      <c r="K6420" t="s">
        <v>44</v>
      </c>
      <c r="L6420" t="s">
        <v>45</v>
      </c>
      <c r="M6420" t="s">
        <v>46</v>
      </c>
      <c r="N6420" t="str">
        <f t="shared" si="647"/>
        <v>08/18/2022</v>
      </c>
      <c r="O6420" t="str">
        <f t="shared" si="646"/>
        <v>12/31/2500</v>
      </c>
      <c r="P6420">
        <v>1</v>
      </c>
      <c r="Q6420">
        <v>1</v>
      </c>
      <c r="R6420">
        <v>1</v>
      </c>
      <c r="S6420">
        <v>0</v>
      </c>
      <c r="T6420">
        <v>1</v>
      </c>
      <c r="U6420">
        <v>0</v>
      </c>
      <c r="V6420" t="str">
        <f>"Trad IRN"</f>
        <v>Trad IRN</v>
      </c>
      <c r="W6420">
        <v>100</v>
      </c>
      <c r="X6420" t="s">
        <v>47</v>
      </c>
      <c r="Z6420" t="s">
        <v>47</v>
      </c>
      <c r="AB6420" t="str">
        <f>"08"</f>
        <v>08</v>
      </c>
      <c r="AC6420" t="str">
        <f>"10"</f>
        <v>10</v>
      </c>
      <c r="AD6420" t="str">
        <f>"2"</f>
        <v>2</v>
      </c>
      <c r="AE6420" t="s">
        <v>55</v>
      </c>
      <c r="AF6420">
        <v>0</v>
      </c>
      <c r="AG6420" t="s">
        <v>56</v>
      </c>
      <c r="AH6420" t="str">
        <f>"Trad IRN"</f>
        <v>Trad IRN</v>
      </c>
      <c r="AI6420" t="str">
        <f>"Bldg IRN"</f>
        <v>Bldg IRN</v>
      </c>
      <c r="AJ6420" t="s">
        <v>48</v>
      </c>
      <c r="AK6420" t="s">
        <v>48</v>
      </c>
      <c r="AL6420" t="s">
        <v>53</v>
      </c>
      <c r="AM6420">
        <v>1140.92</v>
      </c>
      <c r="AN6420">
        <v>1140.92</v>
      </c>
      <c r="AO6420">
        <v>15</v>
      </c>
    </row>
    <row r="6421" spans="1:41" x14ac:dyDescent="0.3">
      <c r="A6421" t="str">
        <f>"Trad IRN"</f>
        <v>Trad IRN</v>
      </c>
      <c r="B6421" t="str">
        <f>"Bldg IRN"</f>
        <v>Bldg IRN</v>
      </c>
      <c r="C6421" t="s">
        <v>41</v>
      </c>
      <c r="D6421" t="s">
        <v>3</v>
      </c>
      <c r="E6421" t="s">
        <v>80</v>
      </c>
      <c r="F6421" t="s">
        <v>81</v>
      </c>
      <c r="G6421" t="s">
        <v>82</v>
      </c>
      <c r="H6421" t="s">
        <v>83</v>
      </c>
      <c r="I6421" t="str">
        <f>"Trad IRN"</f>
        <v>Trad IRN</v>
      </c>
      <c r="J6421" t="s">
        <v>43</v>
      </c>
      <c r="K6421" t="s">
        <v>44</v>
      </c>
      <c r="L6421" t="s">
        <v>45</v>
      </c>
      <c r="M6421" t="s">
        <v>46</v>
      </c>
      <c r="N6421" t="str">
        <f t="shared" si="647"/>
        <v>08/18/2022</v>
      </c>
      <c r="O6421" t="str">
        <f t="shared" si="646"/>
        <v>12/31/2500</v>
      </c>
      <c r="P6421">
        <v>1</v>
      </c>
      <c r="Q6421">
        <v>1</v>
      </c>
      <c r="S6421">
        <v>0</v>
      </c>
      <c r="T6421">
        <v>1</v>
      </c>
      <c r="U6421">
        <v>0</v>
      </c>
      <c r="V6421" t="str">
        <f>"Trad IRN"</f>
        <v>Trad IRN</v>
      </c>
      <c r="W6421">
        <v>100</v>
      </c>
      <c r="X6421" t="s">
        <v>47</v>
      </c>
      <c r="Z6421" t="s">
        <v>47</v>
      </c>
      <c r="AB6421" t="str">
        <f>"07"</f>
        <v>07</v>
      </c>
      <c r="AC6421" t="s">
        <v>48</v>
      </c>
      <c r="AD6421" t="s">
        <v>49</v>
      </c>
      <c r="AE6421" t="s">
        <v>55</v>
      </c>
      <c r="AF6421">
        <v>0</v>
      </c>
      <c r="AG6421" t="s">
        <v>56</v>
      </c>
      <c r="AH6421" t="str">
        <f>"Trad IRN"</f>
        <v>Trad IRN</v>
      </c>
      <c r="AI6421" t="str">
        <f>"Bldg IRN"</f>
        <v>Bldg IRN</v>
      </c>
      <c r="AJ6421" t="s">
        <v>48</v>
      </c>
      <c r="AK6421" t="s">
        <v>48</v>
      </c>
      <c r="AL6421" t="s">
        <v>53</v>
      </c>
      <c r="AM6421">
        <v>1140.92</v>
      </c>
      <c r="AN6421">
        <v>1140.92</v>
      </c>
      <c r="AO6421">
        <v>15</v>
      </c>
    </row>
    <row r="6422" spans="1:41" x14ac:dyDescent="0.3">
      <c r="A6422" t="str">
        <f>"Trad IRN"</f>
        <v>Trad IRN</v>
      </c>
      <c r="B6422" t="str">
        <f>"Bldg IRN"</f>
        <v>Bldg IRN</v>
      </c>
      <c r="C6422" t="s">
        <v>41</v>
      </c>
      <c r="D6422" t="s">
        <v>3</v>
      </c>
      <c r="E6422" t="s">
        <v>80</v>
      </c>
      <c r="F6422" t="s">
        <v>81</v>
      </c>
      <c r="G6422" t="s">
        <v>82</v>
      </c>
      <c r="H6422" t="s">
        <v>83</v>
      </c>
      <c r="I6422" t="str">
        <f>"Trad IRN"</f>
        <v>Trad IRN</v>
      </c>
      <c r="J6422" t="s">
        <v>43</v>
      </c>
      <c r="K6422" t="s">
        <v>44</v>
      </c>
      <c r="L6422" t="s">
        <v>45</v>
      </c>
      <c r="M6422" t="s">
        <v>46</v>
      </c>
      <c r="N6422" t="str">
        <f t="shared" si="647"/>
        <v>08/18/2022</v>
      </c>
      <c r="O6422" t="str">
        <f t="shared" si="646"/>
        <v>12/31/2500</v>
      </c>
      <c r="P6422">
        <v>1</v>
      </c>
      <c r="Q6422">
        <v>1</v>
      </c>
      <c r="S6422">
        <v>1</v>
      </c>
      <c r="T6422">
        <v>1</v>
      </c>
      <c r="U6422">
        <v>0</v>
      </c>
      <c r="V6422" t="str">
        <f>"Trad IRN"</f>
        <v>Trad IRN</v>
      </c>
      <c r="W6422">
        <v>100</v>
      </c>
      <c r="X6422" t="s">
        <v>47</v>
      </c>
      <c r="Z6422" t="s">
        <v>47</v>
      </c>
      <c r="AB6422" t="str">
        <f>"07"</f>
        <v>07</v>
      </c>
      <c r="AC6422" t="s">
        <v>48</v>
      </c>
      <c r="AD6422" t="s">
        <v>49</v>
      </c>
      <c r="AE6422" t="s">
        <v>50</v>
      </c>
      <c r="AF6422">
        <v>0</v>
      </c>
      <c r="AG6422" t="s">
        <v>56</v>
      </c>
      <c r="AH6422" t="str">
        <f>"Trad IRN"</f>
        <v>Trad IRN</v>
      </c>
      <c r="AI6422" t="str">
        <f>"Bldg IRN"</f>
        <v>Bldg IRN</v>
      </c>
      <c r="AJ6422" t="s">
        <v>48</v>
      </c>
      <c r="AK6422" t="s">
        <v>48</v>
      </c>
      <c r="AL6422" t="s">
        <v>53</v>
      </c>
      <c r="AM6422">
        <v>1140.92</v>
      </c>
      <c r="AN6422">
        <v>1140.92</v>
      </c>
      <c r="AO6422">
        <v>15</v>
      </c>
    </row>
    <row r="6423" spans="1:41" x14ac:dyDescent="0.3">
      <c r="A6423" t="str">
        <f>"Trad IRN"</f>
        <v>Trad IRN</v>
      </c>
      <c r="B6423" t="str">
        <f>"Bldg IRN"</f>
        <v>Bldg IRN</v>
      </c>
      <c r="C6423" t="s">
        <v>41</v>
      </c>
      <c r="D6423" t="s">
        <v>3</v>
      </c>
      <c r="E6423" t="s">
        <v>80</v>
      </c>
      <c r="F6423" t="s">
        <v>81</v>
      </c>
      <c r="G6423" t="s">
        <v>82</v>
      </c>
      <c r="H6423" t="s">
        <v>83</v>
      </c>
      <c r="I6423" t="str">
        <f>"Trad IRN"</f>
        <v>Trad IRN</v>
      </c>
      <c r="J6423" t="s">
        <v>43</v>
      </c>
      <c r="K6423" t="s">
        <v>44</v>
      </c>
      <c r="L6423" t="s">
        <v>45</v>
      </c>
      <c r="M6423" t="s">
        <v>46</v>
      </c>
      <c r="N6423" t="str">
        <f t="shared" si="647"/>
        <v>08/18/2022</v>
      </c>
      <c r="O6423" t="str">
        <f t="shared" si="646"/>
        <v>12/31/2500</v>
      </c>
      <c r="P6423">
        <v>1</v>
      </c>
      <c r="Q6423">
        <v>1</v>
      </c>
      <c r="S6423">
        <v>1</v>
      </c>
      <c r="T6423">
        <v>1</v>
      </c>
      <c r="U6423">
        <v>0</v>
      </c>
      <c r="V6423" t="str">
        <f>"Trad IRN"</f>
        <v>Trad IRN</v>
      </c>
      <c r="W6423">
        <v>100</v>
      </c>
      <c r="X6423" t="s">
        <v>47</v>
      </c>
      <c r="Z6423" t="s">
        <v>47</v>
      </c>
      <c r="AB6423" t="str">
        <f>"06"</f>
        <v>06</v>
      </c>
      <c r="AC6423" t="s">
        <v>48</v>
      </c>
      <c r="AD6423" t="s">
        <v>49</v>
      </c>
      <c r="AE6423" t="s">
        <v>50</v>
      </c>
      <c r="AF6423">
        <v>0</v>
      </c>
      <c r="AG6423" t="s">
        <v>56</v>
      </c>
      <c r="AH6423" t="str">
        <f>"Trad IRN"</f>
        <v>Trad IRN</v>
      </c>
      <c r="AI6423" t="str">
        <f>"Bldg IRN"</f>
        <v>Bldg IRN</v>
      </c>
      <c r="AJ6423" t="s">
        <v>48</v>
      </c>
      <c r="AK6423" t="s">
        <v>48</v>
      </c>
      <c r="AL6423" t="s">
        <v>53</v>
      </c>
      <c r="AM6423">
        <v>1140.92</v>
      </c>
      <c r="AN6423">
        <v>1140.92</v>
      </c>
      <c r="AO6423">
        <v>15</v>
      </c>
    </row>
    <row r="6424" spans="1:41" x14ac:dyDescent="0.3">
      <c r="A6424" t="str">
        <f>"Trad IRN"</f>
        <v>Trad IRN</v>
      </c>
      <c r="B6424" t="str">
        <f>"Bldg IRN"</f>
        <v>Bldg IRN</v>
      </c>
      <c r="C6424" t="s">
        <v>41</v>
      </c>
      <c r="D6424" t="s">
        <v>3</v>
      </c>
      <c r="E6424" t="s">
        <v>80</v>
      </c>
      <c r="F6424" t="s">
        <v>81</v>
      </c>
      <c r="G6424" t="s">
        <v>82</v>
      </c>
      <c r="H6424" t="s">
        <v>83</v>
      </c>
      <c r="I6424" t="str">
        <f>"Trad IRN"</f>
        <v>Trad IRN</v>
      </c>
      <c r="J6424" t="s">
        <v>43</v>
      </c>
      <c r="K6424" t="s">
        <v>44</v>
      </c>
      <c r="L6424" t="s">
        <v>45</v>
      </c>
      <c r="M6424" t="s">
        <v>46</v>
      </c>
      <c r="N6424" t="str">
        <f t="shared" si="647"/>
        <v>08/18/2022</v>
      </c>
      <c r="O6424" t="str">
        <f t="shared" si="646"/>
        <v>12/31/2500</v>
      </c>
      <c r="P6424">
        <v>1</v>
      </c>
      <c r="Q6424">
        <v>1</v>
      </c>
      <c r="S6424">
        <v>1</v>
      </c>
      <c r="T6424">
        <v>1</v>
      </c>
      <c r="U6424">
        <v>0</v>
      </c>
      <c r="V6424" t="str">
        <f>"Trad IRN"</f>
        <v>Trad IRN</v>
      </c>
      <c r="W6424">
        <v>100</v>
      </c>
      <c r="X6424" t="s">
        <v>47</v>
      </c>
      <c r="Z6424" t="s">
        <v>47</v>
      </c>
      <c r="AB6424" t="str">
        <f>"06"</f>
        <v>06</v>
      </c>
      <c r="AC6424" t="s">
        <v>48</v>
      </c>
      <c r="AD6424" t="s">
        <v>49</v>
      </c>
      <c r="AE6424" t="s">
        <v>50</v>
      </c>
      <c r="AF6424">
        <v>0</v>
      </c>
      <c r="AG6424" t="s">
        <v>56</v>
      </c>
      <c r="AH6424" t="str">
        <f>"Trad IRN"</f>
        <v>Trad IRN</v>
      </c>
      <c r="AI6424" t="str">
        <f>"Bldg IRN"</f>
        <v>Bldg IRN</v>
      </c>
      <c r="AJ6424" t="s">
        <v>48</v>
      </c>
      <c r="AK6424" t="s">
        <v>48</v>
      </c>
      <c r="AL6424" t="s">
        <v>53</v>
      </c>
      <c r="AM6424">
        <v>1140.92</v>
      </c>
      <c r="AN6424">
        <v>1140.92</v>
      </c>
      <c r="AO6424">
        <v>15</v>
      </c>
    </row>
    <row r="6425" spans="1:41" x14ac:dyDescent="0.3">
      <c r="A6425" t="str">
        <f>"Trad IRN"</f>
        <v>Trad IRN</v>
      </c>
      <c r="B6425" t="str">
        <f>"Bldg IRN"</f>
        <v>Bldg IRN</v>
      </c>
      <c r="C6425" t="s">
        <v>41</v>
      </c>
      <c r="D6425" t="s">
        <v>3</v>
      </c>
      <c r="E6425" t="s">
        <v>80</v>
      </c>
      <c r="F6425" t="s">
        <v>81</v>
      </c>
      <c r="G6425" t="s">
        <v>82</v>
      </c>
      <c r="H6425" t="s">
        <v>83</v>
      </c>
      <c r="I6425" t="str">
        <f>"Trad IRN"</f>
        <v>Trad IRN</v>
      </c>
      <c r="J6425" t="s">
        <v>43</v>
      </c>
      <c r="K6425" t="s">
        <v>44</v>
      </c>
      <c r="L6425" t="s">
        <v>45</v>
      </c>
      <c r="M6425" t="s">
        <v>46</v>
      </c>
      <c r="N6425" t="str">
        <f>"09/12/2022"</f>
        <v>09/12/2022</v>
      </c>
      <c r="O6425" t="str">
        <f>"11/30/2022"</f>
        <v>11/30/2022</v>
      </c>
      <c r="P6425">
        <v>0.29062500000000002</v>
      </c>
      <c r="Q6425">
        <v>0.29062500000000002</v>
      </c>
      <c r="S6425">
        <v>0</v>
      </c>
      <c r="T6425">
        <v>0.29062500000000002</v>
      </c>
      <c r="U6425">
        <v>0</v>
      </c>
      <c r="V6425" t="str">
        <f>"Trad IRN"</f>
        <v>Trad IRN</v>
      </c>
      <c r="W6425">
        <v>100</v>
      </c>
      <c r="X6425" t="s">
        <v>47</v>
      </c>
      <c r="Z6425" t="s">
        <v>47</v>
      </c>
      <c r="AB6425" t="str">
        <f>"08"</f>
        <v>08</v>
      </c>
      <c r="AC6425" t="s">
        <v>48</v>
      </c>
      <c r="AD6425" t="s">
        <v>49</v>
      </c>
      <c r="AE6425" t="s">
        <v>55</v>
      </c>
      <c r="AF6425">
        <v>0</v>
      </c>
      <c r="AG6425" t="s">
        <v>56</v>
      </c>
      <c r="AH6425" t="str">
        <f>"Trad IRN"</f>
        <v>Trad IRN</v>
      </c>
      <c r="AI6425" t="str">
        <f>"Bldg IRN"</f>
        <v>Bldg IRN</v>
      </c>
      <c r="AJ6425" t="s">
        <v>48</v>
      </c>
      <c r="AK6425" t="s">
        <v>48</v>
      </c>
      <c r="AL6425" t="s">
        <v>53</v>
      </c>
      <c r="AM6425">
        <v>331.58</v>
      </c>
      <c r="AN6425">
        <v>1140.92</v>
      </c>
      <c r="AO6425">
        <v>15</v>
      </c>
    </row>
    <row r="6426" spans="1:41" x14ac:dyDescent="0.3">
      <c r="A6426" t="str">
        <f>"Trad IRN"</f>
        <v>Trad IRN</v>
      </c>
      <c r="B6426" t="str">
        <f>"Bldg IRN"</f>
        <v>Bldg IRN</v>
      </c>
      <c r="C6426" t="s">
        <v>41</v>
      </c>
      <c r="D6426" t="s">
        <v>3</v>
      </c>
      <c r="E6426" t="s">
        <v>80</v>
      </c>
      <c r="F6426" t="s">
        <v>81</v>
      </c>
      <c r="G6426" t="s">
        <v>82</v>
      </c>
      <c r="H6426" t="s">
        <v>83</v>
      </c>
      <c r="I6426" t="str">
        <f>"Trad IRN"</f>
        <v>Trad IRN</v>
      </c>
      <c r="J6426" t="s">
        <v>43</v>
      </c>
      <c r="K6426" t="s">
        <v>44</v>
      </c>
      <c r="L6426" t="s">
        <v>45</v>
      </c>
      <c r="M6426" t="s">
        <v>46</v>
      </c>
      <c r="N6426" t="str">
        <f>"12/01/2022"</f>
        <v>12/01/2022</v>
      </c>
      <c r="O6426" t="str">
        <f t="shared" ref="O6426:O6435" si="648">"12/31/2500"</f>
        <v>12/31/2500</v>
      </c>
      <c r="P6426">
        <v>0.61709800000000004</v>
      </c>
      <c r="Q6426">
        <v>0.61709800000000004</v>
      </c>
      <c r="S6426">
        <v>0</v>
      </c>
      <c r="T6426">
        <v>0.61709800000000004</v>
      </c>
      <c r="U6426">
        <v>0</v>
      </c>
      <c r="V6426" t="str">
        <f>"Trad IRN"</f>
        <v>Trad IRN</v>
      </c>
      <c r="W6426">
        <v>100</v>
      </c>
      <c r="X6426" t="s">
        <v>47</v>
      </c>
      <c r="Z6426" t="s">
        <v>47</v>
      </c>
      <c r="AB6426" t="str">
        <f>"08"</f>
        <v>08</v>
      </c>
      <c r="AC6426" t="s">
        <v>48</v>
      </c>
      <c r="AD6426" t="s">
        <v>49</v>
      </c>
      <c r="AE6426" t="s">
        <v>55</v>
      </c>
      <c r="AF6426">
        <v>0</v>
      </c>
      <c r="AG6426" t="s">
        <v>56</v>
      </c>
      <c r="AH6426" t="str">
        <f>"Trad IRN"</f>
        <v>Trad IRN</v>
      </c>
      <c r="AI6426" t="str">
        <f>"Bldg IRN"</f>
        <v>Bldg IRN</v>
      </c>
      <c r="AJ6426" t="s">
        <v>48</v>
      </c>
      <c r="AK6426" t="s">
        <v>48</v>
      </c>
      <c r="AL6426" t="s">
        <v>53</v>
      </c>
      <c r="AM6426">
        <v>704.06</v>
      </c>
      <c r="AN6426">
        <v>1140.92</v>
      </c>
      <c r="AO6426">
        <v>15</v>
      </c>
    </row>
    <row r="6427" spans="1:41" x14ac:dyDescent="0.3">
      <c r="A6427" t="str">
        <f>"Trad IRN"</f>
        <v>Trad IRN</v>
      </c>
      <c r="B6427" t="str">
        <f>"Bldg IRN"</f>
        <v>Bldg IRN</v>
      </c>
      <c r="C6427" t="s">
        <v>41</v>
      </c>
      <c r="D6427" t="s">
        <v>3</v>
      </c>
      <c r="E6427" t="s">
        <v>80</v>
      </c>
      <c r="F6427" t="s">
        <v>81</v>
      </c>
      <c r="G6427" t="s">
        <v>82</v>
      </c>
      <c r="H6427" t="s">
        <v>83</v>
      </c>
      <c r="I6427" t="str">
        <f>"Trad IRN"</f>
        <v>Trad IRN</v>
      </c>
      <c r="J6427" t="s">
        <v>43</v>
      </c>
      <c r="K6427" t="s">
        <v>44</v>
      </c>
      <c r="L6427" t="s">
        <v>45</v>
      </c>
      <c r="M6427" t="s">
        <v>46</v>
      </c>
      <c r="N6427" t="str">
        <f t="shared" ref="N6427:N6436" si="649">"08/18/2022"</f>
        <v>08/18/2022</v>
      </c>
      <c r="O6427" t="str">
        <f t="shared" si="648"/>
        <v>12/31/2500</v>
      </c>
      <c r="P6427">
        <v>1</v>
      </c>
      <c r="Q6427">
        <v>1</v>
      </c>
      <c r="S6427">
        <v>0</v>
      </c>
      <c r="T6427">
        <v>1</v>
      </c>
      <c r="U6427">
        <v>0</v>
      </c>
      <c r="V6427" t="str">
        <f>"Trad IRN"</f>
        <v>Trad IRN</v>
      </c>
      <c r="W6427">
        <v>100</v>
      </c>
      <c r="X6427" t="s">
        <v>47</v>
      </c>
      <c r="Z6427" t="s">
        <v>47</v>
      </c>
      <c r="AB6427" t="str">
        <f>"08"</f>
        <v>08</v>
      </c>
      <c r="AC6427" t="s">
        <v>48</v>
      </c>
      <c r="AD6427" t="s">
        <v>49</v>
      </c>
      <c r="AE6427" t="s">
        <v>50</v>
      </c>
      <c r="AF6427">
        <v>0</v>
      </c>
      <c r="AG6427" t="s">
        <v>56</v>
      </c>
      <c r="AH6427" t="str">
        <f>"Trad IRN"</f>
        <v>Trad IRN</v>
      </c>
      <c r="AI6427" t="str">
        <f>"Bldg IRN"</f>
        <v>Bldg IRN</v>
      </c>
      <c r="AJ6427" t="s">
        <v>48</v>
      </c>
      <c r="AK6427" t="s">
        <v>48</v>
      </c>
      <c r="AL6427" t="s">
        <v>53</v>
      </c>
      <c r="AM6427">
        <v>1140.92</v>
      </c>
      <c r="AN6427">
        <v>1140.92</v>
      </c>
      <c r="AO6427">
        <v>15</v>
      </c>
    </row>
    <row r="6428" spans="1:41" x14ac:dyDescent="0.3">
      <c r="A6428" t="str">
        <f>"Trad IRN"</f>
        <v>Trad IRN</v>
      </c>
      <c r="B6428" t="str">
        <f>"Bldg IRN"</f>
        <v>Bldg IRN</v>
      </c>
      <c r="C6428" t="s">
        <v>41</v>
      </c>
      <c r="D6428" t="s">
        <v>3</v>
      </c>
      <c r="E6428" t="s">
        <v>80</v>
      </c>
      <c r="F6428" t="s">
        <v>81</v>
      </c>
      <c r="G6428" t="s">
        <v>82</v>
      </c>
      <c r="H6428" t="s">
        <v>83</v>
      </c>
      <c r="I6428" t="str">
        <f>"Trad IRN"</f>
        <v>Trad IRN</v>
      </c>
      <c r="J6428" t="s">
        <v>43</v>
      </c>
      <c r="K6428" t="s">
        <v>44</v>
      </c>
      <c r="L6428" t="s">
        <v>45</v>
      </c>
      <c r="M6428" t="s">
        <v>46</v>
      </c>
      <c r="N6428" t="str">
        <f t="shared" si="649"/>
        <v>08/18/2022</v>
      </c>
      <c r="O6428" t="str">
        <f t="shared" si="648"/>
        <v>12/31/2500</v>
      </c>
      <c r="P6428">
        <v>1</v>
      </c>
      <c r="Q6428">
        <v>1</v>
      </c>
      <c r="S6428">
        <v>0</v>
      </c>
      <c r="T6428">
        <v>1</v>
      </c>
      <c r="U6428">
        <v>0</v>
      </c>
      <c r="V6428" t="str">
        <f>"Trad IRN"</f>
        <v>Trad IRN</v>
      </c>
      <c r="W6428">
        <v>100</v>
      </c>
      <c r="X6428" t="s">
        <v>47</v>
      </c>
      <c r="Z6428" t="s">
        <v>47</v>
      </c>
      <c r="AB6428" t="str">
        <f>"07"</f>
        <v>07</v>
      </c>
      <c r="AC6428" t="s">
        <v>48</v>
      </c>
      <c r="AD6428" t="s">
        <v>49</v>
      </c>
      <c r="AE6428" t="s">
        <v>50</v>
      </c>
      <c r="AF6428">
        <v>0</v>
      </c>
      <c r="AG6428" t="s">
        <v>56</v>
      </c>
      <c r="AH6428" t="str">
        <f>"Trad IRN"</f>
        <v>Trad IRN</v>
      </c>
      <c r="AI6428" t="str">
        <f>"Bldg IRN"</f>
        <v>Bldg IRN</v>
      </c>
      <c r="AJ6428" t="s">
        <v>48</v>
      </c>
      <c r="AK6428" t="s">
        <v>48</v>
      </c>
      <c r="AL6428" t="s">
        <v>53</v>
      </c>
      <c r="AM6428">
        <v>1140.92</v>
      </c>
      <c r="AN6428">
        <v>1140.92</v>
      </c>
      <c r="AO6428">
        <v>15</v>
      </c>
    </row>
    <row r="6429" spans="1:41" x14ac:dyDescent="0.3">
      <c r="A6429" t="str">
        <f>"Trad IRN"</f>
        <v>Trad IRN</v>
      </c>
      <c r="B6429" t="str">
        <f>"Bldg IRN"</f>
        <v>Bldg IRN</v>
      </c>
      <c r="C6429" t="s">
        <v>41</v>
      </c>
      <c r="D6429" t="s">
        <v>3</v>
      </c>
      <c r="E6429" t="s">
        <v>80</v>
      </c>
      <c r="F6429" t="s">
        <v>81</v>
      </c>
      <c r="G6429" t="s">
        <v>82</v>
      </c>
      <c r="H6429" t="s">
        <v>83</v>
      </c>
      <c r="I6429" t="str">
        <f>"Trad IRN"</f>
        <v>Trad IRN</v>
      </c>
      <c r="J6429" t="s">
        <v>43</v>
      </c>
      <c r="K6429" t="s">
        <v>44</v>
      </c>
      <c r="L6429" t="s">
        <v>45</v>
      </c>
      <c r="M6429" t="s">
        <v>46</v>
      </c>
      <c r="N6429" t="str">
        <f t="shared" si="649"/>
        <v>08/18/2022</v>
      </c>
      <c r="O6429" t="str">
        <f t="shared" si="648"/>
        <v>12/31/2500</v>
      </c>
      <c r="P6429">
        <v>1</v>
      </c>
      <c r="Q6429">
        <v>1</v>
      </c>
      <c r="S6429">
        <v>1</v>
      </c>
      <c r="T6429">
        <v>1</v>
      </c>
      <c r="U6429">
        <v>0</v>
      </c>
      <c r="V6429" t="str">
        <f>"Trad IRN"</f>
        <v>Trad IRN</v>
      </c>
      <c r="W6429">
        <v>100</v>
      </c>
      <c r="X6429" t="s">
        <v>47</v>
      </c>
      <c r="Z6429" t="s">
        <v>47</v>
      </c>
      <c r="AB6429" t="str">
        <f>"07"</f>
        <v>07</v>
      </c>
      <c r="AC6429" t="s">
        <v>48</v>
      </c>
      <c r="AD6429" t="s">
        <v>49</v>
      </c>
      <c r="AE6429" t="s">
        <v>50</v>
      </c>
      <c r="AF6429">
        <v>0</v>
      </c>
      <c r="AG6429" t="s">
        <v>56</v>
      </c>
      <c r="AH6429" t="str">
        <f>"Trad IRN"</f>
        <v>Trad IRN</v>
      </c>
      <c r="AI6429" t="str">
        <f>"Bldg IRN"</f>
        <v>Bldg IRN</v>
      </c>
      <c r="AJ6429" t="s">
        <v>48</v>
      </c>
      <c r="AK6429" t="s">
        <v>48</v>
      </c>
      <c r="AL6429" t="s">
        <v>53</v>
      </c>
      <c r="AM6429">
        <v>1140.92</v>
      </c>
      <c r="AN6429">
        <v>1140.92</v>
      </c>
      <c r="AO6429">
        <v>15</v>
      </c>
    </row>
    <row r="6430" spans="1:41" x14ac:dyDescent="0.3">
      <c r="A6430" t="str">
        <f>"Trad IRN"</f>
        <v>Trad IRN</v>
      </c>
      <c r="B6430" t="str">
        <f>"Bldg IRN"</f>
        <v>Bldg IRN</v>
      </c>
      <c r="C6430" t="s">
        <v>41</v>
      </c>
      <c r="D6430" t="s">
        <v>3</v>
      </c>
      <c r="E6430" t="s">
        <v>80</v>
      </c>
      <c r="F6430" t="s">
        <v>81</v>
      </c>
      <c r="G6430" t="s">
        <v>82</v>
      </c>
      <c r="H6430" t="s">
        <v>83</v>
      </c>
      <c r="I6430" t="str">
        <f>"Trad IRN"</f>
        <v>Trad IRN</v>
      </c>
      <c r="J6430" t="s">
        <v>43</v>
      </c>
      <c r="K6430" t="s">
        <v>44</v>
      </c>
      <c r="L6430" t="s">
        <v>45</v>
      </c>
      <c r="M6430" t="s">
        <v>46</v>
      </c>
      <c r="N6430" t="str">
        <f t="shared" si="649"/>
        <v>08/18/2022</v>
      </c>
      <c r="O6430" t="str">
        <f t="shared" si="648"/>
        <v>12/31/2500</v>
      </c>
      <c r="P6430">
        <v>1</v>
      </c>
      <c r="Q6430">
        <v>1</v>
      </c>
      <c r="S6430">
        <v>0</v>
      </c>
      <c r="T6430">
        <v>1</v>
      </c>
      <c r="U6430">
        <v>0</v>
      </c>
      <c r="V6430" t="str">
        <f>"Trad IRN"</f>
        <v>Trad IRN</v>
      </c>
      <c r="W6430">
        <v>100</v>
      </c>
      <c r="X6430" t="s">
        <v>47</v>
      </c>
      <c r="Z6430" t="s">
        <v>47</v>
      </c>
      <c r="AB6430" t="str">
        <f>"08"</f>
        <v>08</v>
      </c>
      <c r="AC6430" t="s">
        <v>48</v>
      </c>
      <c r="AD6430" t="s">
        <v>49</v>
      </c>
      <c r="AE6430" t="s">
        <v>50</v>
      </c>
      <c r="AF6430">
        <v>0</v>
      </c>
      <c r="AG6430" t="s">
        <v>56</v>
      </c>
      <c r="AH6430" t="str">
        <f>"Trad IRN"</f>
        <v>Trad IRN</v>
      </c>
      <c r="AI6430" t="str">
        <f>"Bldg IRN"</f>
        <v>Bldg IRN</v>
      </c>
      <c r="AJ6430" t="s">
        <v>48</v>
      </c>
      <c r="AK6430" t="s">
        <v>48</v>
      </c>
      <c r="AL6430" t="s">
        <v>53</v>
      </c>
      <c r="AM6430">
        <v>1140.92</v>
      </c>
      <c r="AN6430">
        <v>1140.92</v>
      </c>
      <c r="AO6430">
        <v>15</v>
      </c>
    </row>
    <row r="6431" spans="1:41" x14ac:dyDescent="0.3">
      <c r="A6431" t="str">
        <f>"Trad IRN"</f>
        <v>Trad IRN</v>
      </c>
      <c r="B6431" t="str">
        <f>"Bldg IRN"</f>
        <v>Bldg IRN</v>
      </c>
      <c r="C6431" t="s">
        <v>41</v>
      </c>
      <c r="D6431" t="s">
        <v>3</v>
      </c>
      <c r="E6431" t="s">
        <v>80</v>
      </c>
      <c r="F6431" t="s">
        <v>81</v>
      </c>
      <c r="G6431" t="s">
        <v>82</v>
      </c>
      <c r="H6431" t="s">
        <v>83</v>
      </c>
      <c r="I6431" t="str">
        <f>"Trad IRN"</f>
        <v>Trad IRN</v>
      </c>
      <c r="J6431" t="s">
        <v>43</v>
      </c>
      <c r="K6431" t="s">
        <v>44</v>
      </c>
      <c r="L6431" t="s">
        <v>45</v>
      </c>
      <c r="M6431" t="s">
        <v>46</v>
      </c>
      <c r="N6431" t="str">
        <f t="shared" si="649"/>
        <v>08/18/2022</v>
      </c>
      <c r="O6431" t="str">
        <f t="shared" si="648"/>
        <v>12/31/2500</v>
      </c>
      <c r="P6431">
        <v>1</v>
      </c>
      <c r="Q6431">
        <v>1</v>
      </c>
      <c r="R6431">
        <v>1</v>
      </c>
      <c r="S6431">
        <v>0</v>
      </c>
      <c r="T6431">
        <v>1</v>
      </c>
      <c r="U6431">
        <v>0</v>
      </c>
      <c r="V6431" t="str">
        <f>"Trad IRN"</f>
        <v>Trad IRN</v>
      </c>
      <c r="W6431">
        <v>100</v>
      </c>
      <c r="X6431" t="s">
        <v>47</v>
      </c>
      <c r="Z6431" t="s">
        <v>47</v>
      </c>
      <c r="AB6431" t="str">
        <f>"08"</f>
        <v>08</v>
      </c>
      <c r="AC6431" t="str">
        <f>"15"</f>
        <v>15</v>
      </c>
      <c r="AD6431" t="str">
        <f>"2"</f>
        <v>2</v>
      </c>
      <c r="AE6431" t="s">
        <v>50</v>
      </c>
      <c r="AF6431">
        <v>0</v>
      </c>
      <c r="AG6431" t="s">
        <v>56</v>
      </c>
      <c r="AH6431" t="str">
        <f>"Trad IRN"</f>
        <v>Trad IRN</v>
      </c>
      <c r="AI6431" t="str">
        <f>"Bldg IRN"</f>
        <v>Bldg IRN</v>
      </c>
      <c r="AJ6431" t="s">
        <v>48</v>
      </c>
      <c r="AK6431" t="s">
        <v>48</v>
      </c>
      <c r="AL6431" t="s">
        <v>53</v>
      </c>
      <c r="AM6431">
        <v>1140.92</v>
      </c>
      <c r="AN6431">
        <v>1140.92</v>
      </c>
      <c r="AO6431">
        <v>15</v>
      </c>
    </row>
    <row r="6432" spans="1:41" x14ac:dyDescent="0.3">
      <c r="A6432" t="str">
        <f>"Trad IRN"</f>
        <v>Trad IRN</v>
      </c>
      <c r="B6432" t="str">
        <f>"Bldg IRN"</f>
        <v>Bldg IRN</v>
      </c>
      <c r="C6432" t="s">
        <v>41</v>
      </c>
      <c r="D6432" t="s">
        <v>3</v>
      </c>
      <c r="E6432" t="s">
        <v>80</v>
      </c>
      <c r="F6432" t="s">
        <v>81</v>
      </c>
      <c r="G6432" t="s">
        <v>82</v>
      </c>
      <c r="H6432" t="s">
        <v>83</v>
      </c>
      <c r="I6432" t="str">
        <f>"Trad IRN"</f>
        <v>Trad IRN</v>
      </c>
      <c r="J6432" t="s">
        <v>43</v>
      </c>
      <c r="K6432" t="s">
        <v>44</v>
      </c>
      <c r="L6432" t="s">
        <v>45</v>
      </c>
      <c r="M6432" t="s">
        <v>46</v>
      </c>
      <c r="N6432" t="str">
        <f t="shared" si="649"/>
        <v>08/18/2022</v>
      </c>
      <c r="O6432" t="str">
        <f t="shared" si="648"/>
        <v>12/31/2500</v>
      </c>
      <c r="P6432">
        <v>1</v>
      </c>
      <c r="Q6432">
        <v>1</v>
      </c>
      <c r="S6432">
        <v>0</v>
      </c>
      <c r="T6432">
        <v>1</v>
      </c>
      <c r="U6432">
        <v>0</v>
      </c>
      <c r="V6432" t="str">
        <f>"Trad IRN"</f>
        <v>Trad IRN</v>
      </c>
      <c r="W6432">
        <v>100</v>
      </c>
      <c r="X6432" t="s">
        <v>47</v>
      </c>
      <c r="Z6432" t="s">
        <v>47</v>
      </c>
      <c r="AB6432" t="str">
        <f>"06"</f>
        <v>06</v>
      </c>
      <c r="AC6432" t="s">
        <v>48</v>
      </c>
      <c r="AD6432" t="s">
        <v>49</v>
      </c>
      <c r="AE6432" t="s">
        <v>50</v>
      </c>
      <c r="AF6432">
        <v>0</v>
      </c>
      <c r="AG6432" t="s">
        <v>56</v>
      </c>
      <c r="AH6432" t="str">
        <f>"Trad IRN"</f>
        <v>Trad IRN</v>
      </c>
      <c r="AI6432" t="str">
        <f>"Bldg IRN"</f>
        <v>Bldg IRN</v>
      </c>
      <c r="AJ6432" t="s">
        <v>48</v>
      </c>
      <c r="AK6432" t="s">
        <v>48</v>
      </c>
      <c r="AL6432" t="s">
        <v>53</v>
      </c>
      <c r="AM6432">
        <v>1140.92</v>
      </c>
      <c r="AN6432">
        <v>1140.92</v>
      </c>
      <c r="AO6432">
        <v>15</v>
      </c>
    </row>
    <row r="6433" spans="1:41" x14ac:dyDescent="0.3">
      <c r="A6433" t="str">
        <f>"Trad IRN"</f>
        <v>Trad IRN</v>
      </c>
      <c r="B6433" t="str">
        <f>"Bldg IRN"</f>
        <v>Bldg IRN</v>
      </c>
      <c r="C6433" t="s">
        <v>41</v>
      </c>
      <c r="D6433" t="s">
        <v>3</v>
      </c>
      <c r="E6433" t="s">
        <v>80</v>
      </c>
      <c r="F6433" t="s">
        <v>81</v>
      </c>
      <c r="G6433" t="s">
        <v>82</v>
      </c>
      <c r="H6433" t="s">
        <v>83</v>
      </c>
      <c r="I6433" t="str">
        <f>"Trad IRN"</f>
        <v>Trad IRN</v>
      </c>
      <c r="J6433" t="s">
        <v>43</v>
      </c>
      <c r="K6433" t="s">
        <v>44</v>
      </c>
      <c r="L6433" t="s">
        <v>45</v>
      </c>
      <c r="M6433" t="s">
        <v>46</v>
      </c>
      <c r="N6433" t="str">
        <f t="shared" si="649"/>
        <v>08/18/2022</v>
      </c>
      <c r="O6433" t="str">
        <f t="shared" si="648"/>
        <v>12/31/2500</v>
      </c>
      <c r="P6433">
        <v>1</v>
      </c>
      <c r="Q6433">
        <v>1</v>
      </c>
      <c r="S6433">
        <v>0</v>
      </c>
      <c r="T6433">
        <v>1</v>
      </c>
      <c r="U6433">
        <v>0</v>
      </c>
      <c r="V6433" t="str">
        <f>"Trad IRN"</f>
        <v>Trad IRN</v>
      </c>
      <c r="W6433">
        <v>100</v>
      </c>
      <c r="X6433" t="s">
        <v>47</v>
      </c>
      <c r="Z6433" t="s">
        <v>47</v>
      </c>
      <c r="AB6433" t="str">
        <f>"06"</f>
        <v>06</v>
      </c>
      <c r="AC6433" t="s">
        <v>48</v>
      </c>
      <c r="AD6433" t="s">
        <v>49</v>
      </c>
      <c r="AE6433" t="s">
        <v>55</v>
      </c>
      <c r="AF6433">
        <v>0</v>
      </c>
      <c r="AG6433" t="s">
        <v>56</v>
      </c>
      <c r="AH6433" t="str">
        <f>"Trad IRN"</f>
        <v>Trad IRN</v>
      </c>
      <c r="AI6433" t="str">
        <f>"Bldg IRN"</f>
        <v>Bldg IRN</v>
      </c>
      <c r="AJ6433" t="s">
        <v>48</v>
      </c>
      <c r="AK6433" t="s">
        <v>48</v>
      </c>
      <c r="AL6433" t="s">
        <v>53</v>
      </c>
      <c r="AM6433">
        <v>1140.92</v>
      </c>
      <c r="AN6433">
        <v>1140.92</v>
      </c>
      <c r="AO6433">
        <v>15</v>
      </c>
    </row>
    <row r="6434" spans="1:41" x14ac:dyDescent="0.3">
      <c r="A6434" t="str">
        <f>"Trad IRN"</f>
        <v>Trad IRN</v>
      </c>
      <c r="B6434" t="str">
        <f>"Bldg IRN"</f>
        <v>Bldg IRN</v>
      </c>
      <c r="C6434" t="s">
        <v>41</v>
      </c>
      <c r="D6434" t="s">
        <v>3</v>
      </c>
      <c r="E6434" t="s">
        <v>80</v>
      </c>
      <c r="F6434" t="s">
        <v>81</v>
      </c>
      <c r="G6434" t="s">
        <v>82</v>
      </c>
      <c r="H6434" t="s">
        <v>83</v>
      </c>
      <c r="I6434" t="str">
        <f>"Trad IRN"</f>
        <v>Trad IRN</v>
      </c>
      <c r="J6434" t="s">
        <v>43</v>
      </c>
      <c r="K6434" t="s">
        <v>44</v>
      </c>
      <c r="L6434" t="s">
        <v>45</v>
      </c>
      <c r="M6434" t="s">
        <v>46</v>
      </c>
      <c r="N6434" t="str">
        <f t="shared" si="649"/>
        <v>08/18/2022</v>
      </c>
      <c r="O6434" t="str">
        <f t="shared" si="648"/>
        <v>12/31/2500</v>
      </c>
      <c r="P6434">
        <v>1</v>
      </c>
      <c r="Q6434">
        <v>1</v>
      </c>
      <c r="S6434">
        <v>1</v>
      </c>
      <c r="T6434">
        <v>1</v>
      </c>
      <c r="U6434">
        <v>0</v>
      </c>
      <c r="V6434" t="str">
        <f>"Trad IRN"</f>
        <v>Trad IRN</v>
      </c>
      <c r="W6434">
        <v>100</v>
      </c>
      <c r="X6434" t="s">
        <v>47</v>
      </c>
      <c r="Z6434" t="s">
        <v>47</v>
      </c>
      <c r="AB6434" t="str">
        <f>"07"</f>
        <v>07</v>
      </c>
      <c r="AC6434" t="s">
        <v>48</v>
      </c>
      <c r="AD6434" t="s">
        <v>49</v>
      </c>
      <c r="AE6434" t="s">
        <v>50</v>
      </c>
      <c r="AF6434">
        <v>0</v>
      </c>
      <c r="AG6434" t="s">
        <v>56</v>
      </c>
      <c r="AH6434" t="str">
        <f>"Trad IRN"</f>
        <v>Trad IRN</v>
      </c>
      <c r="AI6434" t="str">
        <f>"Bldg IRN"</f>
        <v>Bldg IRN</v>
      </c>
      <c r="AJ6434" t="s">
        <v>48</v>
      </c>
      <c r="AK6434" t="s">
        <v>48</v>
      </c>
      <c r="AL6434" t="s">
        <v>53</v>
      </c>
      <c r="AM6434">
        <v>1140.92</v>
      </c>
      <c r="AN6434">
        <v>1140.92</v>
      </c>
      <c r="AO6434">
        <v>15</v>
      </c>
    </row>
    <row r="6435" spans="1:41" x14ac:dyDescent="0.3">
      <c r="A6435" t="str">
        <f>"Trad IRN"</f>
        <v>Trad IRN</v>
      </c>
      <c r="B6435" t="str">
        <f>"Bldg IRN"</f>
        <v>Bldg IRN</v>
      </c>
      <c r="C6435" t="s">
        <v>41</v>
      </c>
      <c r="D6435" t="s">
        <v>3</v>
      </c>
      <c r="E6435" t="s">
        <v>80</v>
      </c>
      <c r="F6435" t="s">
        <v>81</v>
      </c>
      <c r="G6435" t="s">
        <v>82</v>
      </c>
      <c r="H6435" t="s">
        <v>83</v>
      </c>
      <c r="I6435" t="str">
        <f>"Trad IRN"</f>
        <v>Trad IRN</v>
      </c>
      <c r="J6435" t="s">
        <v>43</v>
      </c>
      <c r="K6435" t="s">
        <v>44</v>
      </c>
      <c r="L6435" t="s">
        <v>45</v>
      </c>
      <c r="M6435" t="s">
        <v>46</v>
      </c>
      <c r="N6435" t="str">
        <f t="shared" si="649"/>
        <v>08/18/2022</v>
      </c>
      <c r="O6435" t="str">
        <f t="shared" si="648"/>
        <v>12/31/2500</v>
      </c>
      <c r="P6435">
        <v>1</v>
      </c>
      <c r="Q6435">
        <v>1</v>
      </c>
      <c r="S6435">
        <v>0</v>
      </c>
      <c r="T6435">
        <v>1</v>
      </c>
      <c r="U6435">
        <v>0</v>
      </c>
      <c r="V6435" t="str">
        <f>"Trad IRN"</f>
        <v>Trad IRN</v>
      </c>
      <c r="W6435">
        <v>100</v>
      </c>
      <c r="X6435" t="s">
        <v>47</v>
      </c>
      <c r="Z6435" t="s">
        <v>47</v>
      </c>
      <c r="AB6435" t="str">
        <f>"07"</f>
        <v>07</v>
      </c>
      <c r="AC6435" t="s">
        <v>48</v>
      </c>
      <c r="AD6435" t="s">
        <v>49</v>
      </c>
      <c r="AE6435" t="s">
        <v>55</v>
      </c>
      <c r="AF6435">
        <v>0</v>
      </c>
      <c r="AG6435" t="s">
        <v>56</v>
      </c>
      <c r="AH6435" t="str">
        <f>"Trad IRN"</f>
        <v>Trad IRN</v>
      </c>
      <c r="AI6435" t="str">
        <f>"Bldg IRN"</f>
        <v>Bldg IRN</v>
      </c>
      <c r="AJ6435" t="s">
        <v>48</v>
      </c>
      <c r="AK6435" t="s">
        <v>48</v>
      </c>
      <c r="AL6435" t="s">
        <v>53</v>
      </c>
      <c r="AM6435">
        <v>1140.92</v>
      </c>
      <c r="AN6435">
        <v>1140.92</v>
      </c>
      <c r="AO6435">
        <v>15</v>
      </c>
    </row>
    <row r="6436" spans="1:41" x14ac:dyDescent="0.3">
      <c r="A6436" t="str">
        <f>"Trad IRN"</f>
        <v>Trad IRN</v>
      </c>
      <c r="B6436" t="str">
        <f>"Bldg IRN"</f>
        <v>Bldg IRN</v>
      </c>
      <c r="C6436" t="s">
        <v>41</v>
      </c>
      <c r="D6436" t="s">
        <v>3</v>
      </c>
      <c r="E6436" t="s">
        <v>80</v>
      </c>
      <c r="F6436" t="s">
        <v>81</v>
      </c>
      <c r="G6436" t="s">
        <v>82</v>
      </c>
      <c r="H6436" t="s">
        <v>83</v>
      </c>
      <c r="I6436" t="str">
        <f>"Trad IRN"</f>
        <v>Trad IRN</v>
      </c>
      <c r="J6436" t="s">
        <v>43</v>
      </c>
      <c r="K6436" t="s">
        <v>44</v>
      </c>
      <c r="L6436" t="s">
        <v>45</v>
      </c>
      <c r="M6436" t="s">
        <v>46</v>
      </c>
      <c r="N6436" t="str">
        <f t="shared" si="649"/>
        <v>08/18/2022</v>
      </c>
      <c r="O6436" t="str">
        <f>"08/23/2022"</f>
        <v>08/23/2022</v>
      </c>
      <c r="P6436">
        <v>2.3068999999999999E-2</v>
      </c>
      <c r="Q6436">
        <v>2.3068999999999999E-2</v>
      </c>
      <c r="S6436">
        <v>0</v>
      </c>
      <c r="T6436">
        <v>2.3068999999999999E-2</v>
      </c>
      <c r="U6436">
        <v>0</v>
      </c>
      <c r="V6436" t="str">
        <f>"Trad IRN"</f>
        <v>Trad IRN</v>
      </c>
      <c r="W6436">
        <v>100</v>
      </c>
      <c r="X6436" t="s">
        <v>47</v>
      </c>
      <c r="Z6436" t="s">
        <v>47</v>
      </c>
      <c r="AB6436" t="str">
        <f>"07"</f>
        <v>07</v>
      </c>
      <c r="AC6436" t="s">
        <v>48</v>
      </c>
      <c r="AD6436" t="s">
        <v>49</v>
      </c>
      <c r="AE6436" t="s">
        <v>50</v>
      </c>
      <c r="AF6436">
        <v>2</v>
      </c>
      <c r="AG6436" t="s">
        <v>56</v>
      </c>
      <c r="AH6436" t="str">
        <f>"Trad IRN"</f>
        <v>Trad IRN</v>
      </c>
      <c r="AI6436" t="str">
        <f>"Bldg IRN"</f>
        <v>Bldg IRN</v>
      </c>
      <c r="AJ6436" t="s">
        <v>48</v>
      </c>
      <c r="AK6436" t="s">
        <v>48</v>
      </c>
      <c r="AL6436" t="s">
        <v>53</v>
      </c>
      <c r="AM6436">
        <v>26.32</v>
      </c>
      <c r="AN6436">
        <v>1140.92</v>
      </c>
      <c r="AO6436">
        <v>15</v>
      </c>
    </row>
    <row r="6437" spans="1:41" x14ac:dyDescent="0.3">
      <c r="A6437" t="str">
        <f>"Trad IRN"</f>
        <v>Trad IRN</v>
      </c>
      <c r="B6437" t="str">
        <f>"Bldg IRN"</f>
        <v>Bldg IRN</v>
      </c>
      <c r="C6437" t="s">
        <v>41</v>
      </c>
      <c r="D6437" t="s">
        <v>3</v>
      </c>
      <c r="E6437" t="s">
        <v>80</v>
      </c>
      <c r="F6437" t="s">
        <v>81</v>
      </c>
      <c r="G6437" t="s">
        <v>82</v>
      </c>
      <c r="H6437" t="s">
        <v>83</v>
      </c>
      <c r="I6437" t="str">
        <f>"Trad IRN"</f>
        <v>Trad IRN</v>
      </c>
      <c r="J6437" t="s">
        <v>43</v>
      </c>
      <c r="K6437" t="s">
        <v>44</v>
      </c>
      <c r="L6437" t="s">
        <v>45</v>
      </c>
      <c r="M6437" t="s">
        <v>46</v>
      </c>
      <c r="N6437" t="str">
        <f>"09/16/2022"</f>
        <v>09/16/2022</v>
      </c>
      <c r="O6437" t="str">
        <f>"12/31/2500"</f>
        <v>12/31/2500</v>
      </c>
      <c r="P6437">
        <v>0.88465400000000005</v>
      </c>
      <c r="Q6437">
        <v>0.88465400000000005</v>
      </c>
      <c r="S6437">
        <v>0</v>
      </c>
      <c r="T6437">
        <v>0.88465400000000005</v>
      </c>
      <c r="U6437">
        <v>0</v>
      </c>
      <c r="V6437" t="str">
        <f>"Trad IRN"</f>
        <v>Trad IRN</v>
      </c>
      <c r="W6437">
        <v>100</v>
      </c>
      <c r="X6437" t="s">
        <v>47</v>
      </c>
      <c r="Z6437" t="s">
        <v>47</v>
      </c>
      <c r="AB6437" t="str">
        <f>"07"</f>
        <v>07</v>
      </c>
      <c r="AC6437" t="s">
        <v>48</v>
      </c>
      <c r="AD6437" t="s">
        <v>49</v>
      </c>
      <c r="AE6437" t="s">
        <v>55</v>
      </c>
      <c r="AF6437">
        <v>2</v>
      </c>
      <c r="AG6437" t="s">
        <v>56</v>
      </c>
      <c r="AH6437" t="str">
        <f>"Trad IRN"</f>
        <v>Trad IRN</v>
      </c>
      <c r="AI6437" t="str">
        <f>"Bldg IRN"</f>
        <v>Bldg IRN</v>
      </c>
      <c r="AJ6437" t="s">
        <v>48</v>
      </c>
      <c r="AK6437" t="s">
        <v>48</v>
      </c>
      <c r="AL6437" t="s">
        <v>53</v>
      </c>
      <c r="AM6437">
        <v>1009.32</v>
      </c>
      <c r="AN6437">
        <v>1140.92</v>
      </c>
      <c r="AO6437">
        <v>15</v>
      </c>
    </row>
    <row r="6438" spans="1:41" x14ac:dyDescent="0.3">
      <c r="A6438" t="str">
        <f>"Trad IRN"</f>
        <v>Trad IRN</v>
      </c>
      <c r="B6438" t="str">
        <f>"Bldg IRN"</f>
        <v>Bldg IRN</v>
      </c>
      <c r="C6438" t="s">
        <v>41</v>
      </c>
      <c r="D6438" t="s">
        <v>3</v>
      </c>
      <c r="E6438" t="s">
        <v>80</v>
      </c>
      <c r="F6438" t="s">
        <v>81</v>
      </c>
      <c r="G6438" t="s">
        <v>82</v>
      </c>
      <c r="H6438" t="s">
        <v>83</v>
      </c>
      <c r="I6438" t="str">
        <f>"Trad IRN"</f>
        <v>Trad IRN</v>
      </c>
      <c r="J6438" t="s">
        <v>43</v>
      </c>
      <c r="K6438" t="s">
        <v>44</v>
      </c>
      <c r="L6438" t="s">
        <v>45</v>
      </c>
      <c r="M6438" t="s">
        <v>46</v>
      </c>
      <c r="N6438" t="str">
        <f>"08/24/2022"</f>
        <v>08/24/2022</v>
      </c>
      <c r="O6438" t="str">
        <f>"09/15/2022"</f>
        <v>09/15/2022</v>
      </c>
      <c r="P6438">
        <v>9.2275999999999997E-2</v>
      </c>
      <c r="Q6438">
        <v>9.2275999999999997E-2</v>
      </c>
      <c r="S6438">
        <v>0</v>
      </c>
      <c r="T6438">
        <v>9.2275999999999997E-2</v>
      </c>
      <c r="U6438">
        <v>0</v>
      </c>
      <c r="V6438" t="str">
        <f>"Trad IRN"</f>
        <v>Trad IRN</v>
      </c>
      <c r="W6438">
        <v>100</v>
      </c>
      <c r="X6438" t="s">
        <v>47</v>
      </c>
      <c r="Z6438" t="s">
        <v>47</v>
      </c>
      <c r="AB6438" t="str">
        <f>"07"</f>
        <v>07</v>
      </c>
      <c r="AC6438" t="s">
        <v>48</v>
      </c>
      <c r="AD6438" t="s">
        <v>49</v>
      </c>
      <c r="AE6438" t="s">
        <v>55</v>
      </c>
      <c r="AF6438">
        <v>2</v>
      </c>
      <c r="AG6438" t="s">
        <v>56</v>
      </c>
      <c r="AH6438" t="str">
        <f>"Trad IRN"</f>
        <v>Trad IRN</v>
      </c>
      <c r="AI6438" t="str">
        <f>"Bldg IRN"</f>
        <v>Bldg IRN</v>
      </c>
      <c r="AJ6438" t="s">
        <v>48</v>
      </c>
      <c r="AK6438" t="s">
        <v>48</v>
      </c>
      <c r="AL6438" t="s">
        <v>53</v>
      </c>
      <c r="AM6438">
        <v>105.28</v>
      </c>
      <c r="AN6438">
        <v>1140.92</v>
      </c>
      <c r="AO6438">
        <v>15</v>
      </c>
    </row>
    <row r="6439" spans="1:41" x14ac:dyDescent="0.3">
      <c r="A6439" t="str">
        <f>"Trad IRN"</f>
        <v>Trad IRN</v>
      </c>
      <c r="B6439" t="str">
        <f>"Bldg IRN"</f>
        <v>Bldg IRN</v>
      </c>
      <c r="C6439" t="s">
        <v>41</v>
      </c>
      <c r="D6439" t="s">
        <v>3</v>
      </c>
      <c r="E6439" t="s">
        <v>80</v>
      </c>
      <c r="F6439" t="s">
        <v>81</v>
      </c>
      <c r="G6439" t="s">
        <v>82</v>
      </c>
      <c r="H6439" t="s">
        <v>83</v>
      </c>
      <c r="I6439" t="str">
        <f>"Trad IRN"</f>
        <v>Trad IRN</v>
      </c>
      <c r="J6439" t="s">
        <v>43</v>
      </c>
      <c r="K6439" t="s">
        <v>44</v>
      </c>
      <c r="L6439" t="s">
        <v>45</v>
      </c>
      <c r="M6439" t="s">
        <v>46</v>
      </c>
      <c r="N6439" t="str">
        <f>"08/18/2022"</f>
        <v>08/18/2022</v>
      </c>
      <c r="O6439" t="str">
        <f>"12/31/2500"</f>
        <v>12/31/2500</v>
      </c>
      <c r="P6439">
        <v>1</v>
      </c>
      <c r="Q6439">
        <v>1</v>
      </c>
      <c r="S6439">
        <v>0</v>
      </c>
      <c r="T6439">
        <v>1</v>
      </c>
      <c r="U6439">
        <v>0</v>
      </c>
      <c r="V6439" t="str">
        <f>"Trad IRN"</f>
        <v>Trad IRN</v>
      </c>
      <c r="W6439">
        <v>100</v>
      </c>
      <c r="X6439" t="s">
        <v>47</v>
      </c>
      <c r="Z6439" t="s">
        <v>47</v>
      </c>
      <c r="AB6439" t="str">
        <f>"06"</f>
        <v>06</v>
      </c>
      <c r="AC6439" t="s">
        <v>48</v>
      </c>
      <c r="AD6439" t="s">
        <v>49</v>
      </c>
      <c r="AE6439" t="s">
        <v>50</v>
      </c>
      <c r="AF6439">
        <v>3</v>
      </c>
      <c r="AG6439" t="s">
        <v>56</v>
      </c>
      <c r="AH6439" t="str">
        <f>"Trad IRN"</f>
        <v>Trad IRN</v>
      </c>
      <c r="AI6439" t="str">
        <f>"Bldg IRN"</f>
        <v>Bldg IRN</v>
      </c>
      <c r="AJ6439" t="s">
        <v>48</v>
      </c>
      <c r="AK6439" t="s">
        <v>48</v>
      </c>
      <c r="AL6439" t="s">
        <v>53</v>
      </c>
      <c r="AM6439">
        <v>1140.92</v>
      </c>
      <c r="AN6439">
        <v>1140.92</v>
      </c>
      <c r="AO6439">
        <v>15</v>
      </c>
    </row>
    <row r="6440" spans="1:41" x14ac:dyDescent="0.3">
      <c r="A6440" t="str">
        <f>"Trad IRN"</f>
        <v>Trad IRN</v>
      </c>
      <c r="B6440" t="str">
        <f>"Bldg IRN"</f>
        <v>Bldg IRN</v>
      </c>
      <c r="C6440" t="s">
        <v>41</v>
      </c>
      <c r="D6440" t="s">
        <v>3</v>
      </c>
      <c r="E6440" t="s">
        <v>80</v>
      </c>
      <c r="F6440" t="s">
        <v>81</v>
      </c>
      <c r="G6440" t="s">
        <v>82</v>
      </c>
      <c r="H6440" t="s">
        <v>83</v>
      </c>
      <c r="I6440" t="str">
        <f>"Trad IRN"</f>
        <v>Trad IRN</v>
      </c>
      <c r="J6440" t="s">
        <v>43</v>
      </c>
      <c r="K6440" t="s">
        <v>44</v>
      </c>
      <c r="L6440" t="s">
        <v>45</v>
      </c>
      <c r="M6440" t="s">
        <v>46</v>
      </c>
      <c r="N6440" t="str">
        <f>"10/07/2022"</f>
        <v>10/07/2022</v>
      </c>
      <c r="O6440" t="str">
        <f>"12/31/2500"</f>
        <v>12/31/2500</v>
      </c>
      <c r="P6440">
        <v>0.81544700000000003</v>
      </c>
      <c r="Q6440">
        <v>0.81544700000000003</v>
      </c>
      <c r="S6440">
        <v>0</v>
      </c>
      <c r="T6440">
        <v>0.81544700000000003</v>
      </c>
      <c r="U6440">
        <v>0</v>
      </c>
      <c r="V6440" t="str">
        <f>"Trad IRN"</f>
        <v>Trad IRN</v>
      </c>
      <c r="W6440">
        <v>100</v>
      </c>
      <c r="X6440" t="s">
        <v>47</v>
      </c>
      <c r="Z6440" t="s">
        <v>47</v>
      </c>
      <c r="AB6440" t="str">
        <f>"07"</f>
        <v>07</v>
      </c>
      <c r="AC6440" t="s">
        <v>48</v>
      </c>
      <c r="AD6440" t="s">
        <v>49</v>
      </c>
      <c r="AE6440" t="s">
        <v>55</v>
      </c>
      <c r="AF6440">
        <v>2</v>
      </c>
      <c r="AG6440" t="s">
        <v>56</v>
      </c>
      <c r="AH6440" t="str">
        <f>"Trad IRN"</f>
        <v>Trad IRN</v>
      </c>
      <c r="AI6440" t="str">
        <f>"Bldg IRN"</f>
        <v>Bldg IRN</v>
      </c>
      <c r="AJ6440" t="s">
        <v>48</v>
      </c>
      <c r="AK6440" t="s">
        <v>48</v>
      </c>
      <c r="AL6440" t="s">
        <v>53</v>
      </c>
      <c r="AM6440">
        <v>930.36</v>
      </c>
      <c r="AN6440">
        <v>1140.92</v>
      </c>
      <c r="AO6440">
        <v>15</v>
      </c>
    </row>
    <row r="6441" spans="1:41" x14ac:dyDescent="0.3">
      <c r="A6441" t="str">
        <f>"Trad IRN"</f>
        <v>Trad IRN</v>
      </c>
      <c r="B6441" t="str">
        <f>"Bldg IRN"</f>
        <v>Bldg IRN</v>
      </c>
      <c r="C6441" t="s">
        <v>41</v>
      </c>
      <c r="D6441" t="s">
        <v>3</v>
      </c>
      <c r="E6441" t="s">
        <v>80</v>
      </c>
      <c r="F6441" t="s">
        <v>81</v>
      </c>
      <c r="G6441" t="s">
        <v>82</v>
      </c>
      <c r="H6441" t="s">
        <v>83</v>
      </c>
      <c r="I6441" t="str">
        <f>"Trad IRN"</f>
        <v>Trad IRN</v>
      </c>
      <c r="J6441" t="s">
        <v>43</v>
      </c>
      <c r="K6441" t="s">
        <v>44</v>
      </c>
      <c r="L6441" t="s">
        <v>45</v>
      </c>
      <c r="M6441" t="s">
        <v>46</v>
      </c>
      <c r="N6441" t="str">
        <f>"08/18/2022"</f>
        <v>08/18/2022</v>
      </c>
      <c r="O6441" t="str">
        <f>"12/31/2500"</f>
        <v>12/31/2500</v>
      </c>
      <c r="P6441">
        <v>1</v>
      </c>
      <c r="Q6441">
        <v>1</v>
      </c>
      <c r="S6441">
        <v>0</v>
      </c>
      <c r="T6441">
        <v>1</v>
      </c>
      <c r="U6441">
        <v>0</v>
      </c>
      <c r="V6441" t="str">
        <f>"Trad IRN"</f>
        <v>Trad IRN</v>
      </c>
      <c r="W6441">
        <v>100</v>
      </c>
      <c r="X6441" t="s">
        <v>47</v>
      </c>
      <c r="Z6441" t="s">
        <v>47</v>
      </c>
      <c r="AB6441" t="str">
        <f>"06"</f>
        <v>06</v>
      </c>
      <c r="AC6441" t="s">
        <v>48</v>
      </c>
      <c r="AD6441" t="s">
        <v>49</v>
      </c>
      <c r="AE6441" t="s">
        <v>55</v>
      </c>
      <c r="AF6441">
        <v>2</v>
      </c>
      <c r="AG6441" t="s">
        <v>56</v>
      </c>
      <c r="AH6441" t="str">
        <f>"Trad IRN"</f>
        <v>Trad IRN</v>
      </c>
      <c r="AI6441" t="str">
        <f>"Bldg IRN"</f>
        <v>Bldg IRN</v>
      </c>
      <c r="AJ6441" t="s">
        <v>48</v>
      </c>
      <c r="AK6441" t="s">
        <v>48</v>
      </c>
      <c r="AL6441" t="s">
        <v>53</v>
      </c>
      <c r="AM6441">
        <v>1140.92</v>
      </c>
      <c r="AN6441">
        <v>1140.92</v>
      </c>
      <c r="AO6441">
        <v>15</v>
      </c>
    </row>
    <row r="6442" spans="1:41" x14ac:dyDescent="0.3">
      <c r="A6442" t="str">
        <f>"Trad IRN"</f>
        <v>Trad IRN</v>
      </c>
      <c r="B6442" t="str">
        <f>"Bldg IRN"</f>
        <v>Bldg IRN</v>
      </c>
      <c r="C6442" t="s">
        <v>41</v>
      </c>
      <c r="D6442" t="s">
        <v>3</v>
      </c>
      <c r="E6442" t="s">
        <v>80</v>
      </c>
      <c r="F6442" t="s">
        <v>81</v>
      </c>
      <c r="G6442" t="s">
        <v>82</v>
      </c>
      <c r="H6442" t="s">
        <v>83</v>
      </c>
      <c r="I6442" t="str">
        <f>"Trad IRN"</f>
        <v>Trad IRN</v>
      </c>
      <c r="J6442" t="s">
        <v>43</v>
      </c>
      <c r="K6442" t="s">
        <v>44</v>
      </c>
      <c r="L6442" t="s">
        <v>45</v>
      </c>
      <c r="M6442" t="s">
        <v>46</v>
      </c>
      <c r="N6442" t="str">
        <f>"08/18/2022"</f>
        <v>08/18/2022</v>
      </c>
      <c r="O6442" t="str">
        <f>"12/31/2500"</f>
        <v>12/31/2500</v>
      </c>
      <c r="P6442">
        <v>1</v>
      </c>
      <c r="Q6442">
        <v>1</v>
      </c>
      <c r="S6442">
        <v>0</v>
      </c>
      <c r="T6442">
        <v>1</v>
      </c>
      <c r="U6442">
        <v>0</v>
      </c>
      <c r="V6442" t="str">
        <f>"Trad IRN"</f>
        <v>Trad IRN</v>
      </c>
      <c r="W6442">
        <v>100</v>
      </c>
      <c r="X6442" t="s">
        <v>47</v>
      </c>
      <c r="Z6442" t="s">
        <v>47</v>
      </c>
      <c r="AB6442" t="str">
        <f>"07"</f>
        <v>07</v>
      </c>
      <c r="AC6442" t="s">
        <v>48</v>
      </c>
      <c r="AD6442" t="s">
        <v>49</v>
      </c>
      <c r="AE6442" t="s">
        <v>55</v>
      </c>
      <c r="AF6442">
        <v>0</v>
      </c>
      <c r="AG6442" t="s">
        <v>56</v>
      </c>
      <c r="AH6442" t="str">
        <f>"Trad IRN"</f>
        <v>Trad IRN</v>
      </c>
      <c r="AI6442" t="str">
        <f>"Bldg IRN"</f>
        <v>Bldg IRN</v>
      </c>
      <c r="AJ6442" t="s">
        <v>48</v>
      </c>
      <c r="AK6442" t="s">
        <v>48</v>
      </c>
      <c r="AL6442" t="s">
        <v>53</v>
      </c>
      <c r="AM6442">
        <v>1140.92</v>
      </c>
      <c r="AN6442">
        <v>1140.92</v>
      </c>
      <c r="AO6442">
        <v>15</v>
      </c>
    </row>
    <row r="6443" spans="1:41" x14ac:dyDescent="0.3">
      <c r="A6443" t="str">
        <f>"Trad IRN"</f>
        <v>Trad IRN</v>
      </c>
      <c r="B6443" t="str">
        <f>"Bldg IRN"</f>
        <v>Bldg IRN</v>
      </c>
      <c r="C6443" t="s">
        <v>41</v>
      </c>
      <c r="D6443" t="s">
        <v>3</v>
      </c>
      <c r="E6443" t="s">
        <v>80</v>
      </c>
      <c r="F6443" t="s">
        <v>81</v>
      </c>
      <c r="G6443" t="s">
        <v>82</v>
      </c>
      <c r="H6443" t="s">
        <v>83</v>
      </c>
      <c r="I6443" t="str">
        <f>"Trad IRN"</f>
        <v>Trad IRN</v>
      </c>
      <c r="J6443" t="s">
        <v>43</v>
      </c>
      <c r="K6443" t="s">
        <v>44</v>
      </c>
      <c r="L6443" t="s">
        <v>45</v>
      </c>
      <c r="M6443" t="s">
        <v>46</v>
      </c>
      <c r="N6443" t="str">
        <f>"08/18/2022"</f>
        <v>08/18/2022</v>
      </c>
      <c r="O6443" t="str">
        <f>"10/19/2022"</f>
        <v>10/19/2022</v>
      </c>
      <c r="P6443">
        <v>0.23069100000000001</v>
      </c>
      <c r="Q6443">
        <v>0.23069100000000001</v>
      </c>
      <c r="S6443">
        <v>0.23069100000000001</v>
      </c>
      <c r="T6443">
        <v>0.23069100000000001</v>
      </c>
      <c r="U6443">
        <v>0</v>
      </c>
      <c r="V6443" t="str">
        <f>"Trad IRN"</f>
        <v>Trad IRN</v>
      </c>
      <c r="W6443">
        <v>100</v>
      </c>
      <c r="X6443" t="s">
        <v>47</v>
      </c>
      <c r="Z6443" t="s">
        <v>47</v>
      </c>
      <c r="AB6443" t="str">
        <f>"08"</f>
        <v>08</v>
      </c>
      <c r="AC6443" t="s">
        <v>48</v>
      </c>
      <c r="AD6443" t="s">
        <v>49</v>
      </c>
      <c r="AE6443" t="s">
        <v>50</v>
      </c>
      <c r="AF6443">
        <v>0</v>
      </c>
      <c r="AG6443" t="s">
        <v>56</v>
      </c>
      <c r="AH6443" t="str">
        <f>"Trad IRN"</f>
        <v>Trad IRN</v>
      </c>
      <c r="AI6443" t="str">
        <f>"Bldg IRN"</f>
        <v>Bldg IRN</v>
      </c>
      <c r="AJ6443" t="s">
        <v>48</v>
      </c>
      <c r="AK6443" t="s">
        <v>48</v>
      </c>
      <c r="AL6443" t="s">
        <v>53</v>
      </c>
      <c r="AM6443">
        <v>263.2</v>
      </c>
      <c r="AN6443">
        <v>1140.92</v>
      </c>
      <c r="AO6443">
        <v>15</v>
      </c>
    </row>
    <row r="6444" spans="1:41" x14ac:dyDescent="0.3">
      <c r="A6444" t="str">
        <f>"Trad IRN"</f>
        <v>Trad IRN</v>
      </c>
      <c r="B6444" t="str">
        <f>"Bldg IRN"</f>
        <v>Bldg IRN</v>
      </c>
      <c r="C6444" t="s">
        <v>41</v>
      </c>
      <c r="D6444" t="s">
        <v>3</v>
      </c>
      <c r="E6444" t="s">
        <v>80</v>
      </c>
      <c r="F6444" t="s">
        <v>81</v>
      </c>
      <c r="G6444" t="s">
        <v>82</v>
      </c>
      <c r="H6444" t="s">
        <v>83</v>
      </c>
      <c r="I6444" t="str">
        <f>"Trad IRN"</f>
        <v>Trad IRN</v>
      </c>
      <c r="J6444" t="s">
        <v>43</v>
      </c>
      <c r="K6444" t="s">
        <v>44</v>
      </c>
      <c r="L6444" t="s">
        <v>45</v>
      </c>
      <c r="M6444" t="s">
        <v>46</v>
      </c>
      <c r="N6444" t="str">
        <f>"10/20/2022"</f>
        <v>10/20/2022</v>
      </c>
      <c r="O6444" t="str">
        <f t="shared" ref="O6444:O6461" si="650">"12/31/2500"</f>
        <v>12/31/2500</v>
      </c>
      <c r="P6444">
        <v>0.76930900000000002</v>
      </c>
      <c r="Q6444">
        <v>0.76930900000000002</v>
      </c>
      <c r="S6444">
        <v>0.76930900000000002</v>
      </c>
      <c r="T6444">
        <v>0.76930900000000002</v>
      </c>
      <c r="U6444">
        <v>0</v>
      </c>
      <c r="V6444" t="str">
        <f>"Trad IRN"</f>
        <v>Trad IRN</v>
      </c>
      <c r="W6444">
        <v>100</v>
      </c>
      <c r="X6444" t="s">
        <v>47</v>
      </c>
      <c r="Z6444" t="s">
        <v>47</v>
      </c>
      <c r="AB6444" t="str">
        <f>"08"</f>
        <v>08</v>
      </c>
      <c r="AC6444" t="s">
        <v>48</v>
      </c>
      <c r="AD6444" t="s">
        <v>49</v>
      </c>
      <c r="AE6444" t="s">
        <v>50</v>
      </c>
      <c r="AF6444">
        <v>0</v>
      </c>
      <c r="AG6444" t="s">
        <v>56</v>
      </c>
      <c r="AH6444" t="str">
        <f>"Trad IRN"</f>
        <v>Trad IRN</v>
      </c>
      <c r="AI6444" t="str">
        <f>"Bldg IRN"</f>
        <v>Bldg IRN</v>
      </c>
      <c r="AJ6444" t="s">
        <v>48</v>
      </c>
      <c r="AK6444" t="s">
        <v>48</v>
      </c>
      <c r="AL6444" t="s">
        <v>53</v>
      </c>
      <c r="AM6444">
        <v>877.72</v>
      </c>
      <c r="AN6444">
        <v>1140.92</v>
      </c>
      <c r="AO6444">
        <v>15</v>
      </c>
    </row>
    <row r="6445" spans="1:41" x14ac:dyDescent="0.3">
      <c r="A6445" t="str">
        <f>"Trad IRN"</f>
        <v>Trad IRN</v>
      </c>
      <c r="B6445" t="str">
        <f>"Bldg IRN"</f>
        <v>Bldg IRN</v>
      </c>
      <c r="C6445" t="s">
        <v>41</v>
      </c>
      <c r="D6445" t="s">
        <v>3</v>
      </c>
      <c r="E6445" t="s">
        <v>80</v>
      </c>
      <c r="F6445" t="s">
        <v>81</v>
      </c>
      <c r="G6445" t="s">
        <v>82</v>
      </c>
      <c r="H6445" t="s">
        <v>83</v>
      </c>
      <c r="I6445" t="str">
        <f>"Trad IRN"</f>
        <v>Trad IRN</v>
      </c>
      <c r="J6445" t="s">
        <v>43</v>
      </c>
      <c r="K6445" t="s">
        <v>44</v>
      </c>
      <c r="L6445" t="s">
        <v>45</v>
      </c>
      <c r="M6445" t="s">
        <v>46</v>
      </c>
      <c r="N6445" t="str">
        <f t="shared" ref="N6445:N6461" si="651">"08/18/2022"</f>
        <v>08/18/2022</v>
      </c>
      <c r="O6445" t="str">
        <f t="shared" si="650"/>
        <v>12/31/2500</v>
      </c>
      <c r="P6445">
        <v>1</v>
      </c>
      <c r="Q6445">
        <v>1</v>
      </c>
      <c r="S6445">
        <v>0</v>
      </c>
      <c r="T6445">
        <v>1</v>
      </c>
      <c r="U6445">
        <v>0</v>
      </c>
      <c r="V6445" t="str">
        <f>"Trad IRN"</f>
        <v>Trad IRN</v>
      </c>
      <c r="W6445">
        <v>100</v>
      </c>
      <c r="X6445" t="s">
        <v>47</v>
      </c>
      <c r="Z6445" t="s">
        <v>47</v>
      </c>
      <c r="AB6445" t="str">
        <f>"07"</f>
        <v>07</v>
      </c>
      <c r="AC6445" t="s">
        <v>48</v>
      </c>
      <c r="AD6445" t="s">
        <v>49</v>
      </c>
      <c r="AE6445" t="s">
        <v>55</v>
      </c>
      <c r="AF6445">
        <v>0</v>
      </c>
      <c r="AG6445" t="s">
        <v>56</v>
      </c>
      <c r="AH6445" t="str">
        <f>"Trad IRN"</f>
        <v>Trad IRN</v>
      </c>
      <c r="AI6445" t="str">
        <f>"Bldg IRN"</f>
        <v>Bldg IRN</v>
      </c>
      <c r="AJ6445" t="s">
        <v>48</v>
      </c>
      <c r="AK6445" t="s">
        <v>48</v>
      </c>
      <c r="AL6445" t="s">
        <v>53</v>
      </c>
      <c r="AM6445">
        <v>1140.92</v>
      </c>
      <c r="AN6445">
        <v>1140.92</v>
      </c>
      <c r="AO6445">
        <v>15</v>
      </c>
    </row>
    <row r="6446" spans="1:41" x14ac:dyDescent="0.3">
      <c r="A6446" t="str">
        <f>"Trad IRN"</f>
        <v>Trad IRN</v>
      </c>
      <c r="B6446" t="str">
        <f>"Bldg IRN"</f>
        <v>Bldg IRN</v>
      </c>
      <c r="C6446" t="s">
        <v>41</v>
      </c>
      <c r="D6446" t="s">
        <v>3</v>
      </c>
      <c r="E6446" t="s">
        <v>80</v>
      </c>
      <c r="F6446" t="s">
        <v>81</v>
      </c>
      <c r="G6446" t="s">
        <v>82</v>
      </c>
      <c r="H6446" t="s">
        <v>83</v>
      </c>
      <c r="I6446" t="str">
        <f>"Trad IRN"</f>
        <v>Trad IRN</v>
      </c>
      <c r="J6446" t="s">
        <v>43</v>
      </c>
      <c r="K6446" t="s">
        <v>44</v>
      </c>
      <c r="L6446" t="s">
        <v>45</v>
      </c>
      <c r="M6446" t="s">
        <v>46</v>
      </c>
      <c r="N6446" t="str">
        <f t="shared" si="651"/>
        <v>08/18/2022</v>
      </c>
      <c r="O6446" t="str">
        <f t="shared" si="650"/>
        <v>12/31/2500</v>
      </c>
      <c r="P6446">
        <v>1</v>
      </c>
      <c r="Q6446">
        <v>1</v>
      </c>
      <c r="S6446">
        <v>0</v>
      </c>
      <c r="T6446">
        <v>1</v>
      </c>
      <c r="U6446">
        <v>0</v>
      </c>
      <c r="V6446" t="str">
        <f>"Trad IRN"</f>
        <v>Trad IRN</v>
      </c>
      <c r="W6446">
        <v>100</v>
      </c>
      <c r="X6446" t="s">
        <v>47</v>
      </c>
      <c r="Z6446" t="s">
        <v>47</v>
      </c>
      <c r="AB6446" t="str">
        <f>"06"</f>
        <v>06</v>
      </c>
      <c r="AC6446" t="s">
        <v>48</v>
      </c>
      <c r="AD6446" t="s">
        <v>49</v>
      </c>
      <c r="AE6446" t="s">
        <v>50</v>
      </c>
      <c r="AF6446">
        <v>0</v>
      </c>
      <c r="AG6446" t="s">
        <v>56</v>
      </c>
      <c r="AH6446" t="str">
        <f>"Trad IRN"</f>
        <v>Trad IRN</v>
      </c>
      <c r="AI6446" t="str">
        <f>"Bldg IRN"</f>
        <v>Bldg IRN</v>
      </c>
      <c r="AJ6446" t="s">
        <v>48</v>
      </c>
      <c r="AK6446" t="s">
        <v>48</v>
      </c>
      <c r="AL6446" t="s">
        <v>53</v>
      </c>
      <c r="AM6446">
        <v>1140.92</v>
      </c>
      <c r="AN6446">
        <v>1140.92</v>
      </c>
      <c r="AO6446">
        <v>15</v>
      </c>
    </row>
    <row r="6447" spans="1:41" x14ac:dyDescent="0.3">
      <c r="A6447" t="str">
        <f>"Trad IRN"</f>
        <v>Trad IRN</v>
      </c>
      <c r="B6447" t="str">
        <f>"Bldg IRN"</f>
        <v>Bldg IRN</v>
      </c>
      <c r="C6447" t="s">
        <v>41</v>
      </c>
      <c r="D6447" t="s">
        <v>3</v>
      </c>
      <c r="E6447" t="s">
        <v>80</v>
      </c>
      <c r="F6447" t="s">
        <v>81</v>
      </c>
      <c r="G6447" t="s">
        <v>82</v>
      </c>
      <c r="H6447" t="s">
        <v>83</v>
      </c>
      <c r="I6447" t="str">
        <f>"Trad IRN"</f>
        <v>Trad IRN</v>
      </c>
      <c r="J6447" t="s">
        <v>43</v>
      </c>
      <c r="K6447" t="s">
        <v>44</v>
      </c>
      <c r="L6447" t="s">
        <v>45</v>
      </c>
      <c r="M6447" t="s">
        <v>46</v>
      </c>
      <c r="N6447" t="str">
        <f t="shared" si="651"/>
        <v>08/18/2022</v>
      </c>
      <c r="O6447" t="str">
        <f t="shared" si="650"/>
        <v>12/31/2500</v>
      </c>
      <c r="P6447">
        <v>1</v>
      </c>
      <c r="Q6447">
        <v>1</v>
      </c>
      <c r="R6447">
        <v>1</v>
      </c>
      <c r="S6447">
        <v>0</v>
      </c>
      <c r="T6447">
        <v>1</v>
      </c>
      <c r="U6447">
        <v>0</v>
      </c>
      <c r="V6447" t="str">
        <f>"Trad IRN"</f>
        <v>Trad IRN</v>
      </c>
      <c r="W6447">
        <v>100</v>
      </c>
      <c r="X6447" t="s">
        <v>47</v>
      </c>
      <c r="Z6447" t="s">
        <v>47</v>
      </c>
      <c r="AB6447" t="str">
        <f>"08"</f>
        <v>08</v>
      </c>
      <c r="AC6447" t="str">
        <f>"08"</f>
        <v>08</v>
      </c>
      <c r="AD6447" t="str">
        <f>"3"</f>
        <v>3</v>
      </c>
      <c r="AE6447" t="s">
        <v>55</v>
      </c>
      <c r="AF6447">
        <v>0</v>
      </c>
      <c r="AG6447" t="s">
        <v>56</v>
      </c>
      <c r="AH6447" t="str">
        <f>"Trad IRN"</f>
        <v>Trad IRN</v>
      </c>
      <c r="AI6447" t="str">
        <f>"Bldg IRN"</f>
        <v>Bldg IRN</v>
      </c>
      <c r="AJ6447" t="s">
        <v>48</v>
      </c>
      <c r="AK6447" t="s">
        <v>48</v>
      </c>
      <c r="AL6447" t="s">
        <v>53</v>
      </c>
      <c r="AM6447">
        <v>1140.92</v>
      </c>
      <c r="AN6447">
        <v>1140.92</v>
      </c>
      <c r="AO6447">
        <v>15</v>
      </c>
    </row>
    <row r="6448" spans="1:41" x14ac:dyDescent="0.3">
      <c r="A6448" t="str">
        <f>"Trad IRN"</f>
        <v>Trad IRN</v>
      </c>
      <c r="B6448" t="str">
        <f>"Bldg IRN"</f>
        <v>Bldg IRN</v>
      </c>
      <c r="C6448" t="s">
        <v>41</v>
      </c>
      <c r="D6448" t="s">
        <v>3</v>
      </c>
      <c r="E6448" t="s">
        <v>80</v>
      </c>
      <c r="F6448" t="s">
        <v>81</v>
      </c>
      <c r="G6448" t="s">
        <v>82</v>
      </c>
      <c r="H6448" t="s">
        <v>83</v>
      </c>
      <c r="I6448" t="str">
        <f>"Trad IRN"</f>
        <v>Trad IRN</v>
      </c>
      <c r="J6448" t="s">
        <v>43</v>
      </c>
      <c r="K6448" t="s">
        <v>44</v>
      </c>
      <c r="L6448" t="s">
        <v>45</v>
      </c>
      <c r="M6448" t="s">
        <v>46</v>
      </c>
      <c r="N6448" t="str">
        <f t="shared" si="651"/>
        <v>08/18/2022</v>
      </c>
      <c r="O6448" t="str">
        <f t="shared" si="650"/>
        <v>12/31/2500</v>
      </c>
      <c r="P6448">
        <v>1</v>
      </c>
      <c r="Q6448">
        <v>1</v>
      </c>
      <c r="S6448">
        <v>1</v>
      </c>
      <c r="T6448">
        <v>1</v>
      </c>
      <c r="U6448">
        <v>0</v>
      </c>
      <c r="V6448" t="str">
        <f>"Trad IRN"</f>
        <v>Trad IRN</v>
      </c>
      <c r="W6448">
        <v>100</v>
      </c>
      <c r="X6448" t="s">
        <v>47</v>
      </c>
      <c r="Z6448" t="s">
        <v>47</v>
      </c>
      <c r="AB6448" t="str">
        <f>"07"</f>
        <v>07</v>
      </c>
      <c r="AC6448" t="s">
        <v>48</v>
      </c>
      <c r="AD6448" t="s">
        <v>49</v>
      </c>
      <c r="AE6448" t="s">
        <v>50</v>
      </c>
      <c r="AF6448">
        <v>0</v>
      </c>
      <c r="AG6448" t="s">
        <v>56</v>
      </c>
      <c r="AH6448" t="str">
        <f>"Trad IRN"</f>
        <v>Trad IRN</v>
      </c>
      <c r="AI6448" t="str">
        <f>"Bldg IRN"</f>
        <v>Bldg IRN</v>
      </c>
      <c r="AJ6448" t="s">
        <v>48</v>
      </c>
      <c r="AK6448" t="s">
        <v>48</v>
      </c>
      <c r="AL6448" t="s">
        <v>53</v>
      </c>
      <c r="AM6448">
        <v>1140.92</v>
      </c>
      <c r="AN6448">
        <v>1140.92</v>
      </c>
      <c r="AO6448">
        <v>15</v>
      </c>
    </row>
    <row r="6449" spans="1:41" x14ac:dyDescent="0.3">
      <c r="A6449" t="str">
        <f>"Trad IRN"</f>
        <v>Trad IRN</v>
      </c>
      <c r="B6449" t="str">
        <f>"Bldg IRN"</f>
        <v>Bldg IRN</v>
      </c>
      <c r="C6449" t="s">
        <v>41</v>
      </c>
      <c r="D6449" t="s">
        <v>3</v>
      </c>
      <c r="E6449" t="s">
        <v>80</v>
      </c>
      <c r="F6449" t="s">
        <v>81</v>
      </c>
      <c r="G6449" t="s">
        <v>82</v>
      </c>
      <c r="H6449" t="s">
        <v>83</v>
      </c>
      <c r="I6449" t="str">
        <f>"Trad IRN"</f>
        <v>Trad IRN</v>
      </c>
      <c r="J6449" t="s">
        <v>43</v>
      </c>
      <c r="K6449" t="s">
        <v>44</v>
      </c>
      <c r="L6449" t="s">
        <v>45</v>
      </c>
      <c r="M6449" t="s">
        <v>46</v>
      </c>
      <c r="N6449" t="str">
        <f t="shared" si="651"/>
        <v>08/18/2022</v>
      </c>
      <c r="O6449" t="str">
        <f t="shared" si="650"/>
        <v>12/31/2500</v>
      </c>
      <c r="P6449">
        <v>1</v>
      </c>
      <c r="Q6449">
        <v>1</v>
      </c>
      <c r="S6449">
        <v>1</v>
      </c>
      <c r="T6449">
        <v>1</v>
      </c>
      <c r="U6449">
        <v>0</v>
      </c>
      <c r="V6449" t="str">
        <f>"Trad IRN"</f>
        <v>Trad IRN</v>
      </c>
      <c r="W6449">
        <v>100</v>
      </c>
      <c r="X6449" t="s">
        <v>47</v>
      </c>
      <c r="Z6449" t="s">
        <v>47</v>
      </c>
      <c r="AB6449" t="str">
        <f>"06"</f>
        <v>06</v>
      </c>
      <c r="AC6449" t="s">
        <v>48</v>
      </c>
      <c r="AD6449" t="s">
        <v>49</v>
      </c>
      <c r="AE6449" t="s">
        <v>50</v>
      </c>
      <c r="AF6449">
        <v>0</v>
      </c>
      <c r="AG6449" t="s">
        <v>56</v>
      </c>
      <c r="AH6449" t="str">
        <f>"Trad IRN"</f>
        <v>Trad IRN</v>
      </c>
      <c r="AI6449" t="str">
        <f>"Bldg IRN"</f>
        <v>Bldg IRN</v>
      </c>
      <c r="AJ6449" t="s">
        <v>48</v>
      </c>
      <c r="AK6449" t="s">
        <v>48</v>
      </c>
      <c r="AL6449" t="s">
        <v>53</v>
      </c>
      <c r="AM6449">
        <v>1140.92</v>
      </c>
      <c r="AN6449">
        <v>1140.92</v>
      </c>
      <c r="AO6449">
        <v>15</v>
      </c>
    </row>
    <row r="6450" spans="1:41" x14ac:dyDescent="0.3">
      <c r="A6450" t="str">
        <f>"Trad IRN"</f>
        <v>Trad IRN</v>
      </c>
      <c r="B6450" t="str">
        <f>"Bldg IRN"</f>
        <v>Bldg IRN</v>
      </c>
      <c r="C6450" t="s">
        <v>41</v>
      </c>
      <c r="D6450" t="s">
        <v>3</v>
      </c>
      <c r="E6450" t="s">
        <v>80</v>
      </c>
      <c r="F6450" t="s">
        <v>81</v>
      </c>
      <c r="G6450" t="s">
        <v>82</v>
      </c>
      <c r="H6450" t="s">
        <v>83</v>
      </c>
      <c r="I6450" t="str">
        <f>"Trad IRN"</f>
        <v>Trad IRN</v>
      </c>
      <c r="J6450" t="s">
        <v>43</v>
      </c>
      <c r="K6450" t="s">
        <v>44</v>
      </c>
      <c r="L6450" t="s">
        <v>45</v>
      </c>
      <c r="M6450" t="s">
        <v>46</v>
      </c>
      <c r="N6450" t="str">
        <f t="shared" si="651"/>
        <v>08/18/2022</v>
      </c>
      <c r="O6450" t="str">
        <f t="shared" si="650"/>
        <v>12/31/2500</v>
      </c>
      <c r="P6450">
        <v>1</v>
      </c>
      <c r="Q6450">
        <v>1</v>
      </c>
      <c r="S6450">
        <v>1</v>
      </c>
      <c r="T6450">
        <v>1</v>
      </c>
      <c r="U6450">
        <v>0</v>
      </c>
      <c r="V6450" t="str">
        <f>"Trad IRN"</f>
        <v>Trad IRN</v>
      </c>
      <c r="W6450">
        <v>100</v>
      </c>
      <c r="X6450" t="s">
        <v>47</v>
      </c>
      <c r="Z6450" t="s">
        <v>47</v>
      </c>
      <c r="AB6450" t="str">
        <f>"07"</f>
        <v>07</v>
      </c>
      <c r="AC6450" t="s">
        <v>48</v>
      </c>
      <c r="AD6450" t="s">
        <v>49</v>
      </c>
      <c r="AE6450" t="s">
        <v>50</v>
      </c>
      <c r="AF6450">
        <v>0</v>
      </c>
      <c r="AG6450" t="s">
        <v>56</v>
      </c>
      <c r="AH6450" t="str">
        <f>"Trad IRN"</f>
        <v>Trad IRN</v>
      </c>
      <c r="AI6450" t="str">
        <f>"Bldg IRN"</f>
        <v>Bldg IRN</v>
      </c>
      <c r="AJ6450" t="s">
        <v>48</v>
      </c>
      <c r="AK6450" t="s">
        <v>48</v>
      </c>
      <c r="AL6450" t="s">
        <v>53</v>
      </c>
      <c r="AM6450">
        <v>1140.92</v>
      </c>
      <c r="AN6450">
        <v>1140.92</v>
      </c>
      <c r="AO6450">
        <v>15</v>
      </c>
    </row>
    <row r="6451" spans="1:41" x14ac:dyDescent="0.3">
      <c r="A6451" t="str">
        <f>"Trad IRN"</f>
        <v>Trad IRN</v>
      </c>
      <c r="B6451" t="str">
        <f>"Bldg IRN"</f>
        <v>Bldg IRN</v>
      </c>
      <c r="C6451" t="s">
        <v>41</v>
      </c>
      <c r="D6451" t="s">
        <v>3</v>
      </c>
      <c r="E6451" t="s">
        <v>80</v>
      </c>
      <c r="F6451" t="s">
        <v>81</v>
      </c>
      <c r="G6451" t="s">
        <v>82</v>
      </c>
      <c r="H6451" t="s">
        <v>83</v>
      </c>
      <c r="I6451" t="str">
        <f>"Trad IRN"</f>
        <v>Trad IRN</v>
      </c>
      <c r="J6451" t="s">
        <v>43</v>
      </c>
      <c r="K6451" t="s">
        <v>44</v>
      </c>
      <c r="L6451" t="s">
        <v>45</v>
      </c>
      <c r="M6451" t="s">
        <v>46</v>
      </c>
      <c r="N6451" t="str">
        <f t="shared" si="651"/>
        <v>08/18/2022</v>
      </c>
      <c r="O6451" t="str">
        <f t="shared" si="650"/>
        <v>12/31/2500</v>
      </c>
      <c r="P6451">
        <v>1</v>
      </c>
      <c r="Q6451">
        <v>1</v>
      </c>
      <c r="R6451">
        <v>1</v>
      </c>
      <c r="S6451">
        <v>0</v>
      </c>
      <c r="T6451">
        <v>1</v>
      </c>
      <c r="U6451">
        <v>0</v>
      </c>
      <c r="V6451" t="str">
        <f>"Trad IRN"</f>
        <v>Trad IRN</v>
      </c>
      <c r="W6451">
        <v>100</v>
      </c>
      <c r="X6451" t="s">
        <v>47</v>
      </c>
      <c r="Z6451" t="s">
        <v>47</v>
      </c>
      <c r="AB6451" t="str">
        <f>"06"</f>
        <v>06</v>
      </c>
      <c r="AC6451" t="str">
        <f>"01"</f>
        <v>01</v>
      </c>
      <c r="AD6451" t="str">
        <f>"5"</f>
        <v>5</v>
      </c>
      <c r="AE6451" t="s">
        <v>55</v>
      </c>
      <c r="AF6451">
        <v>0</v>
      </c>
      <c r="AG6451" t="s">
        <v>56</v>
      </c>
      <c r="AH6451" t="str">
        <f>"Trad IRN"</f>
        <v>Trad IRN</v>
      </c>
      <c r="AI6451" t="str">
        <f>"Bldg IRN"</f>
        <v>Bldg IRN</v>
      </c>
      <c r="AJ6451" t="s">
        <v>48</v>
      </c>
      <c r="AK6451" t="s">
        <v>48</v>
      </c>
      <c r="AL6451" t="s">
        <v>53</v>
      </c>
      <c r="AM6451">
        <v>1140.92</v>
      </c>
      <c r="AN6451">
        <v>1140.92</v>
      </c>
      <c r="AO6451">
        <v>15</v>
      </c>
    </row>
    <row r="6452" spans="1:41" x14ac:dyDescent="0.3">
      <c r="A6452" t="str">
        <f>"Trad IRN"</f>
        <v>Trad IRN</v>
      </c>
      <c r="B6452" t="str">
        <f>"Bldg IRN"</f>
        <v>Bldg IRN</v>
      </c>
      <c r="C6452" t="s">
        <v>41</v>
      </c>
      <c r="D6452" t="s">
        <v>3</v>
      </c>
      <c r="E6452" t="s">
        <v>80</v>
      </c>
      <c r="F6452" t="s">
        <v>81</v>
      </c>
      <c r="G6452" t="s">
        <v>82</v>
      </c>
      <c r="H6452" t="s">
        <v>83</v>
      </c>
      <c r="I6452" t="str">
        <f>"Trad IRN"</f>
        <v>Trad IRN</v>
      </c>
      <c r="J6452" t="s">
        <v>43</v>
      </c>
      <c r="K6452" t="s">
        <v>44</v>
      </c>
      <c r="L6452" t="s">
        <v>45</v>
      </c>
      <c r="M6452" t="s">
        <v>46</v>
      </c>
      <c r="N6452" t="str">
        <f t="shared" si="651"/>
        <v>08/18/2022</v>
      </c>
      <c r="O6452" t="str">
        <f t="shared" si="650"/>
        <v>12/31/2500</v>
      </c>
      <c r="P6452">
        <v>1</v>
      </c>
      <c r="Q6452">
        <v>1</v>
      </c>
      <c r="S6452">
        <v>0</v>
      </c>
      <c r="T6452">
        <v>1</v>
      </c>
      <c r="U6452">
        <v>0</v>
      </c>
      <c r="V6452" t="str">
        <f>"Trad IRN"</f>
        <v>Trad IRN</v>
      </c>
      <c r="W6452">
        <v>100</v>
      </c>
      <c r="X6452" t="s">
        <v>47</v>
      </c>
      <c r="Z6452" t="s">
        <v>47</v>
      </c>
      <c r="AB6452" t="str">
        <f>"08"</f>
        <v>08</v>
      </c>
      <c r="AC6452" t="s">
        <v>48</v>
      </c>
      <c r="AD6452" t="s">
        <v>49</v>
      </c>
      <c r="AE6452" t="s">
        <v>50</v>
      </c>
      <c r="AF6452">
        <v>0</v>
      </c>
      <c r="AG6452" t="s">
        <v>56</v>
      </c>
      <c r="AH6452" t="str">
        <f>"Trad IRN"</f>
        <v>Trad IRN</v>
      </c>
      <c r="AI6452" t="str">
        <f>"Bldg IRN"</f>
        <v>Bldg IRN</v>
      </c>
      <c r="AJ6452" t="s">
        <v>48</v>
      </c>
      <c r="AK6452" t="s">
        <v>48</v>
      </c>
      <c r="AL6452" t="s">
        <v>53</v>
      </c>
      <c r="AM6452">
        <v>1140.92</v>
      </c>
      <c r="AN6452">
        <v>1140.92</v>
      </c>
      <c r="AO6452">
        <v>15</v>
      </c>
    </row>
    <row r="6453" spans="1:41" x14ac:dyDescent="0.3">
      <c r="A6453" t="str">
        <f>"Trad IRN"</f>
        <v>Trad IRN</v>
      </c>
      <c r="B6453" t="str">
        <f>"Bldg IRN"</f>
        <v>Bldg IRN</v>
      </c>
      <c r="C6453" t="s">
        <v>41</v>
      </c>
      <c r="D6453" t="s">
        <v>3</v>
      </c>
      <c r="E6453" t="s">
        <v>80</v>
      </c>
      <c r="F6453" t="s">
        <v>81</v>
      </c>
      <c r="G6453" t="s">
        <v>82</v>
      </c>
      <c r="H6453" t="s">
        <v>83</v>
      </c>
      <c r="I6453" t="str">
        <f>"Trad IRN"</f>
        <v>Trad IRN</v>
      </c>
      <c r="J6453" t="s">
        <v>43</v>
      </c>
      <c r="K6453" t="s">
        <v>44</v>
      </c>
      <c r="L6453" t="s">
        <v>45</v>
      </c>
      <c r="M6453" t="s">
        <v>46</v>
      </c>
      <c r="N6453" t="str">
        <f t="shared" si="651"/>
        <v>08/18/2022</v>
      </c>
      <c r="O6453" t="str">
        <f t="shared" si="650"/>
        <v>12/31/2500</v>
      </c>
      <c r="P6453">
        <v>1</v>
      </c>
      <c r="Q6453">
        <v>1</v>
      </c>
      <c r="S6453">
        <v>0</v>
      </c>
      <c r="T6453">
        <v>1</v>
      </c>
      <c r="U6453">
        <v>0</v>
      </c>
      <c r="V6453" t="str">
        <f>"Trad IRN"</f>
        <v>Trad IRN</v>
      </c>
      <c r="W6453">
        <v>100</v>
      </c>
      <c r="X6453" t="s">
        <v>47</v>
      </c>
      <c r="Z6453" t="s">
        <v>47</v>
      </c>
      <c r="AB6453" t="str">
        <f>"07"</f>
        <v>07</v>
      </c>
      <c r="AC6453" t="s">
        <v>48</v>
      </c>
      <c r="AD6453" t="s">
        <v>49</v>
      </c>
      <c r="AE6453" t="s">
        <v>50</v>
      </c>
      <c r="AF6453">
        <v>0</v>
      </c>
      <c r="AG6453" t="s">
        <v>56</v>
      </c>
      <c r="AH6453" t="str">
        <f>"Trad IRN"</f>
        <v>Trad IRN</v>
      </c>
      <c r="AI6453" t="str">
        <f>"Bldg IRN"</f>
        <v>Bldg IRN</v>
      </c>
      <c r="AJ6453" t="s">
        <v>48</v>
      </c>
      <c r="AK6453" t="s">
        <v>48</v>
      </c>
      <c r="AL6453" t="s">
        <v>53</v>
      </c>
      <c r="AM6453">
        <v>1140.92</v>
      </c>
      <c r="AN6453">
        <v>1140.92</v>
      </c>
      <c r="AO6453">
        <v>15</v>
      </c>
    </row>
    <row r="6454" spans="1:41" x14ac:dyDescent="0.3">
      <c r="A6454" t="str">
        <f>"Trad IRN"</f>
        <v>Trad IRN</v>
      </c>
      <c r="B6454" t="str">
        <f>"Bldg IRN"</f>
        <v>Bldg IRN</v>
      </c>
      <c r="C6454" t="s">
        <v>41</v>
      </c>
      <c r="D6454" t="s">
        <v>3</v>
      </c>
      <c r="E6454" t="s">
        <v>80</v>
      </c>
      <c r="F6454" t="s">
        <v>81</v>
      </c>
      <c r="G6454" t="s">
        <v>82</v>
      </c>
      <c r="H6454" t="s">
        <v>83</v>
      </c>
      <c r="I6454" t="str">
        <f>"Trad IRN"</f>
        <v>Trad IRN</v>
      </c>
      <c r="J6454" t="s">
        <v>43</v>
      </c>
      <c r="K6454" t="s">
        <v>44</v>
      </c>
      <c r="L6454" t="s">
        <v>45</v>
      </c>
      <c r="M6454" t="s">
        <v>46</v>
      </c>
      <c r="N6454" t="str">
        <f t="shared" si="651"/>
        <v>08/18/2022</v>
      </c>
      <c r="O6454" t="str">
        <f t="shared" si="650"/>
        <v>12/31/2500</v>
      </c>
      <c r="P6454">
        <v>1</v>
      </c>
      <c r="Q6454">
        <v>1</v>
      </c>
      <c r="S6454">
        <v>0</v>
      </c>
      <c r="T6454">
        <v>1</v>
      </c>
      <c r="U6454">
        <v>0</v>
      </c>
      <c r="V6454" t="str">
        <f>"Trad IRN"</f>
        <v>Trad IRN</v>
      </c>
      <c r="W6454">
        <v>100</v>
      </c>
      <c r="X6454" t="s">
        <v>47</v>
      </c>
      <c r="Z6454" t="s">
        <v>47</v>
      </c>
      <c r="AB6454" t="str">
        <f>"06"</f>
        <v>06</v>
      </c>
      <c r="AC6454" t="s">
        <v>48</v>
      </c>
      <c r="AD6454" t="s">
        <v>49</v>
      </c>
      <c r="AE6454" t="s">
        <v>50</v>
      </c>
      <c r="AF6454">
        <v>0</v>
      </c>
      <c r="AG6454" t="s">
        <v>56</v>
      </c>
      <c r="AH6454" t="str">
        <f>"Trad IRN"</f>
        <v>Trad IRN</v>
      </c>
      <c r="AI6454" t="str">
        <f>"Bldg IRN"</f>
        <v>Bldg IRN</v>
      </c>
      <c r="AJ6454" t="s">
        <v>48</v>
      </c>
      <c r="AK6454" t="s">
        <v>48</v>
      </c>
      <c r="AL6454" t="s">
        <v>53</v>
      </c>
      <c r="AM6454">
        <v>1140.92</v>
      </c>
      <c r="AN6454">
        <v>1140.92</v>
      </c>
      <c r="AO6454">
        <v>15</v>
      </c>
    </row>
    <row r="6455" spans="1:41" x14ac:dyDescent="0.3">
      <c r="A6455" t="str">
        <f>"Trad IRN"</f>
        <v>Trad IRN</v>
      </c>
      <c r="B6455" t="str">
        <f>"Bldg IRN"</f>
        <v>Bldg IRN</v>
      </c>
      <c r="C6455" t="s">
        <v>41</v>
      </c>
      <c r="D6455" t="s">
        <v>3</v>
      </c>
      <c r="E6455" t="s">
        <v>80</v>
      </c>
      <c r="F6455" t="s">
        <v>81</v>
      </c>
      <c r="G6455" t="s">
        <v>82</v>
      </c>
      <c r="H6455" t="s">
        <v>83</v>
      </c>
      <c r="I6455" t="str">
        <f>"Trad IRN"</f>
        <v>Trad IRN</v>
      </c>
      <c r="J6455" t="s">
        <v>43</v>
      </c>
      <c r="K6455" t="s">
        <v>44</v>
      </c>
      <c r="L6455" t="s">
        <v>45</v>
      </c>
      <c r="M6455" t="s">
        <v>46</v>
      </c>
      <c r="N6455" t="str">
        <f t="shared" si="651"/>
        <v>08/18/2022</v>
      </c>
      <c r="O6455" t="str">
        <f t="shared" si="650"/>
        <v>12/31/2500</v>
      </c>
      <c r="P6455">
        <v>1</v>
      </c>
      <c r="Q6455">
        <v>1</v>
      </c>
      <c r="S6455">
        <v>0</v>
      </c>
      <c r="T6455">
        <v>1</v>
      </c>
      <c r="U6455">
        <v>0</v>
      </c>
      <c r="V6455" t="str">
        <f>"Trad IRN"</f>
        <v>Trad IRN</v>
      </c>
      <c r="W6455">
        <v>100</v>
      </c>
      <c r="X6455" t="s">
        <v>47</v>
      </c>
      <c r="Z6455" t="s">
        <v>47</v>
      </c>
      <c r="AB6455" t="str">
        <f>"07"</f>
        <v>07</v>
      </c>
      <c r="AC6455" t="s">
        <v>48</v>
      </c>
      <c r="AD6455" t="s">
        <v>49</v>
      </c>
      <c r="AE6455" t="s">
        <v>50</v>
      </c>
      <c r="AF6455">
        <v>0</v>
      </c>
      <c r="AG6455" t="s">
        <v>56</v>
      </c>
      <c r="AH6455" t="str">
        <f>"Trad IRN"</f>
        <v>Trad IRN</v>
      </c>
      <c r="AI6455" t="str">
        <f>"Bldg IRN"</f>
        <v>Bldg IRN</v>
      </c>
      <c r="AJ6455" t="s">
        <v>48</v>
      </c>
      <c r="AK6455" t="s">
        <v>48</v>
      </c>
      <c r="AL6455" t="s">
        <v>53</v>
      </c>
      <c r="AM6455">
        <v>1140.92</v>
      </c>
      <c r="AN6455">
        <v>1140.92</v>
      </c>
      <c r="AO6455">
        <v>15</v>
      </c>
    </row>
    <row r="6456" spans="1:41" x14ac:dyDescent="0.3">
      <c r="A6456" t="str">
        <f>"Trad IRN"</f>
        <v>Trad IRN</v>
      </c>
      <c r="B6456" t="str">
        <f>"Bldg IRN"</f>
        <v>Bldg IRN</v>
      </c>
      <c r="C6456" t="s">
        <v>41</v>
      </c>
      <c r="D6456" t="s">
        <v>3</v>
      </c>
      <c r="E6456" t="s">
        <v>80</v>
      </c>
      <c r="F6456" t="s">
        <v>81</v>
      </c>
      <c r="G6456" t="s">
        <v>82</v>
      </c>
      <c r="H6456" t="s">
        <v>83</v>
      </c>
      <c r="I6456" t="str">
        <f>"Trad IRN"</f>
        <v>Trad IRN</v>
      </c>
      <c r="J6456" t="s">
        <v>43</v>
      </c>
      <c r="K6456" t="s">
        <v>44</v>
      </c>
      <c r="L6456" t="s">
        <v>45</v>
      </c>
      <c r="M6456" t="s">
        <v>46</v>
      </c>
      <c r="N6456" t="str">
        <f t="shared" si="651"/>
        <v>08/18/2022</v>
      </c>
      <c r="O6456" t="str">
        <f t="shared" si="650"/>
        <v>12/31/2500</v>
      </c>
      <c r="P6456">
        <v>1</v>
      </c>
      <c r="Q6456">
        <v>1</v>
      </c>
      <c r="S6456">
        <v>0</v>
      </c>
      <c r="T6456">
        <v>1</v>
      </c>
      <c r="U6456">
        <v>0</v>
      </c>
      <c r="V6456" t="str">
        <f>"Trad IRN"</f>
        <v>Trad IRN</v>
      </c>
      <c r="W6456">
        <v>100</v>
      </c>
      <c r="X6456" t="s">
        <v>47</v>
      </c>
      <c r="Z6456" t="s">
        <v>47</v>
      </c>
      <c r="AB6456" t="str">
        <f>"06"</f>
        <v>06</v>
      </c>
      <c r="AC6456" t="s">
        <v>48</v>
      </c>
      <c r="AD6456" t="s">
        <v>49</v>
      </c>
      <c r="AE6456" t="s">
        <v>55</v>
      </c>
      <c r="AF6456">
        <v>0</v>
      </c>
      <c r="AG6456" t="s">
        <v>56</v>
      </c>
      <c r="AH6456" t="str">
        <f>"Trad IRN"</f>
        <v>Trad IRN</v>
      </c>
      <c r="AI6456" t="str">
        <f>"Bldg IRN"</f>
        <v>Bldg IRN</v>
      </c>
      <c r="AJ6456" t="s">
        <v>48</v>
      </c>
      <c r="AK6456" t="s">
        <v>48</v>
      </c>
      <c r="AL6456" t="s">
        <v>53</v>
      </c>
      <c r="AM6456">
        <v>1140.92</v>
      </c>
      <c r="AN6456">
        <v>1140.92</v>
      </c>
      <c r="AO6456">
        <v>15</v>
      </c>
    </row>
    <row r="6457" spans="1:41" x14ac:dyDescent="0.3">
      <c r="A6457" t="str">
        <f>"Trad IRN"</f>
        <v>Trad IRN</v>
      </c>
      <c r="B6457" t="str">
        <f>"Bldg IRN"</f>
        <v>Bldg IRN</v>
      </c>
      <c r="C6457" t="s">
        <v>41</v>
      </c>
      <c r="D6457" t="s">
        <v>3</v>
      </c>
      <c r="E6457" t="s">
        <v>80</v>
      </c>
      <c r="F6457" t="s">
        <v>81</v>
      </c>
      <c r="G6457" t="s">
        <v>82</v>
      </c>
      <c r="H6457" t="s">
        <v>83</v>
      </c>
      <c r="I6457" t="str">
        <f>"Trad IRN"</f>
        <v>Trad IRN</v>
      </c>
      <c r="J6457" t="s">
        <v>43</v>
      </c>
      <c r="K6457" t="s">
        <v>44</v>
      </c>
      <c r="L6457" t="s">
        <v>45</v>
      </c>
      <c r="M6457" t="s">
        <v>46</v>
      </c>
      <c r="N6457" t="str">
        <f t="shared" si="651"/>
        <v>08/18/2022</v>
      </c>
      <c r="O6457" t="str">
        <f t="shared" si="650"/>
        <v>12/31/2500</v>
      </c>
      <c r="P6457">
        <v>1</v>
      </c>
      <c r="Q6457">
        <v>1</v>
      </c>
      <c r="S6457">
        <v>0</v>
      </c>
      <c r="T6457">
        <v>1</v>
      </c>
      <c r="U6457">
        <v>0</v>
      </c>
      <c r="V6457" t="str">
        <f>"Trad IRN"</f>
        <v>Trad IRN</v>
      </c>
      <c r="W6457">
        <v>100</v>
      </c>
      <c r="X6457" t="s">
        <v>47</v>
      </c>
      <c r="Z6457" t="s">
        <v>47</v>
      </c>
      <c r="AB6457" t="str">
        <f>"07"</f>
        <v>07</v>
      </c>
      <c r="AC6457" t="s">
        <v>48</v>
      </c>
      <c r="AD6457" t="s">
        <v>49</v>
      </c>
      <c r="AE6457" t="s">
        <v>50</v>
      </c>
      <c r="AF6457">
        <v>0</v>
      </c>
      <c r="AG6457" t="s">
        <v>56</v>
      </c>
      <c r="AH6457" t="str">
        <f>"Trad IRN"</f>
        <v>Trad IRN</v>
      </c>
      <c r="AI6457" t="str">
        <f>"Bldg IRN"</f>
        <v>Bldg IRN</v>
      </c>
      <c r="AJ6457" t="s">
        <v>48</v>
      </c>
      <c r="AK6457" t="s">
        <v>48</v>
      </c>
      <c r="AL6457" t="s">
        <v>53</v>
      </c>
      <c r="AM6457">
        <v>1140.92</v>
      </c>
      <c r="AN6457">
        <v>1140.92</v>
      </c>
      <c r="AO6457">
        <v>15</v>
      </c>
    </row>
    <row r="6458" spans="1:41" x14ac:dyDescent="0.3">
      <c r="A6458" t="str">
        <f>"Trad IRN"</f>
        <v>Trad IRN</v>
      </c>
      <c r="B6458" t="str">
        <f>"Bldg IRN"</f>
        <v>Bldg IRN</v>
      </c>
      <c r="C6458" t="s">
        <v>41</v>
      </c>
      <c r="D6458" t="s">
        <v>3</v>
      </c>
      <c r="E6458" t="s">
        <v>80</v>
      </c>
      <c r="F6458" t="s">
        <v>81</v>
      </c>
      <c r="G6458" t="s">
        <v>82</v>
      </c>
      <c r="H6458" t="s">
        <v>83</v>
      </c>
      <c r="I6458" t="str">
        <f>"Trad IRN"</f>
        <v>Trad IRN</v>
      </c>
      <c r="J6458" t="s">
        <v>43</v>
      </c>
      <c r="K6458" t="s">
        <v>44</v>
      </c>
      <c r="L6458" t="s">
        <v>45</v>
      </c>
      <c r="M6458" t="s">
        <v>46</v>
      </c>
      <c r="N6458" t="str">
        <f t="shared" si="651"/>
        <v>08/18/2022</v>
      </c>
      <c r="O6458" t="str">
        <f t="shared" si="650"/>
        <v>12/31/2500</v>
      </c>
      <c r="P6458">
        <v>1</v>
      </c>
      <c r="Q6458">
        <v>1</v>
      </c>
      <c r="S6458">
        <v>0</v>
      </c>
      <c r="T6458">
        <v>1</v>
      </c>
      <c r="U6458">
        <v>0</v>
      </c>
      <c r="V6458" t="str">
        <f>"Trad IRN"</f>
        <v>Trad IRN</v>
      </c>
      <c r="W6458">
        <v>100</v>
      </c>
      <c r="X6458" t="s">
        <v>47</v>
      </c>
      <c r="Z6458" t="s">
        <v>47</v>
      </c>
      <c r="AB6458" t="str">
        <f>"07"</f>
        <v>07</v>
      </c>
      <c r="AC6458" t="s">
        <v>48</v>
      </c>
      <c r="AD6458" t="s">
        <v>49</v>
      </c>
      <c r="AE6458" t="s">
        <v>55</v>
      </c>
      <c r="AF6458">
        <v>0</v>
      </c>
      <c r="AG6458" t="s">
        <v>56</v>
      </c>
      <c r="AH6458" t="str">
        <f>"Trad IRN"</f>
        <v>Trad IRN</v>
      </c>
      <c r="AI6458" t="str">
        <f>"Bldg IRN"</f>
        <v>Bldg IRN</v>
      </c>
      <c r="AJ6458" t="s">
        <v>48</v>
      </c>
      <c r="AK6458" t="s">
        <v>48</v>
      </c>
      <c r="AL6458" t="s">
        <v>53</v>
      </c>
      <c r="AM6458">
        <v>1140.92</v>
      </c>
      <c r="AN6458">
        <v>1140.92</v>
      </c>
      <c r="AO6458">
        <v>15</v>
      </c>
    </row>
    <row r="6459" spans="1:41" x14ac:dyDescent="0.3">
      <c r="A6459" t="str">
        <f>"Trad IRN"</f>
        <v>Trad IRN</v>
      </c>
      <c r="B6459" t="str">
        <f>"Bldg IRN"</f>
        <v>Bldg IRN</v>
      </c>
      <c r="C6459" t="s">
        <v>41</v>
      </c>
      <c r="D6459" t="s">
        <v>3</v>
      </c>
      <c r="E6459" t="s">
        <v>80</v>
      </c>
      <c r="F6459" t="s">
        <v>81</v>
      </c>
      <c r="G6459" t="s">
        <v>82</v>
      </c>
      <c r="H6459" t="s">
        <v>83</v>
      </c>
      <c r="I6459" t="str">
        <f>"Trad IRN"</f>
        <v>Trad IRN</v>
      </c>
      <c r="J6459" t="s">
        <v>43</v>
      </c>
      <c r="K6459" t="s">
        <v>44</v>
      </c>
      <c r="L6459" t="s">
        <v>45</v>
      </c>
      <c r="M6459" t="s">
        <v>46</v>
      </c>
      <c r="N6459" t="str">
        <f t="shared" si="651"/>
        <v>08/18/2022</v>
      </c>
      <c r="O6459" t="str">
        <f t="shared" si="650"/>
        <v>12/31/2500</v>
      </c>
      <c r="P6459">
        <v>1</v>
      </c>
      <c r="Q6459">
        <v>1</v>
      </c>
      <c r="S6459">
        <v>0</v>
      </c>
      <c r="T6459">
        <v>1</v>
      </c>
      <c r="U6459">
        <v>0</v>
      </c>
      <c r="V6459" t="str">
        <f>"Trad IRN"</f>
        <v>Trad IRN</v>
      </c>
      <c r="W6459">
        <v>100</v>
      </c>
      <c r="X6459" t="s">
        <v>47</v>
      </c>
      <c r="Z6459" t="s">
        <v>47</v>
      </c>
      <c r="AB6459" t="str">
        <f>"06"</f>
        <v>06</v>
      </c>
      <c r="AC6459" t="s">
        <v>48</v>
      </c>
      <c r="AD6459" t="s">
        <v>49</v>
      </c>
      <c r="AE6459" t="s">
        <v>55</v>
      </c>
      <c r="AF6459">
        <v>0</v>
      </c>
      <c r="AG6459" t="s">
        <v>56</v>
      </c>
      <c r="AH6459" t="str">
        <f>"Trad IRN"</f>
        <v>Trad IRN</v>
      </c>
      <c r="AI6459" t="str">
        <f>"Bldg IRN"</f>
        <v>Bldg IRN</v>
      </c>
      <c r="AJ6459" t="s">
        <v>48</v>
      </c>
      <c r="AK6459" t="s">
        <v>48</v>
      </c>
      <c r="AL6459" t="s">
        <v>53</v>
      </c>
      <c r="AM6459">
        <v>1140.92</v>
      </c>
      <c r="AN6459">
        <v>1140.92</v>
      </c>
      <c r="AO6459">
        <v>15</v>
      </c>
    </row>
    <row r="6460" spans="1:41" x14ac:dyDescent="0.3">
      <c r="A6460" t="str">
        <f>"Trad IRN"</f>
        <v>Trad IRN</v>
      </c>
      <c r="B6460" t="str">
        <f>"Bldg IRN"</f>
        <v>Bldg IRN</v>
      </c>
      <c r="C6460" t="s">
        <v>41</v>
      </c>
      <c r="D6460" t="s">
        <v>3</v>
      </c>
      <c r="E6460" t="s">
        <v>80</v>
      </c>
      <c r="F6460" t="s">
        <v>81</v>
      </c>
      <c r="G6460" t="s">
        <v>82</v>
      </c>
      <c r="H6460" t="s">
        <v>83</v>
      </c>
      <c r="I6460" t="str">
        <f>"Trad IRN"</f>
        <v>Trad IRN</v>
      </c>
      <c r="J6460" t="s">
        <v>43</v>
      </c>
      <c r="K6460" t="s">
        <v>44</v>
      </c>
      <c r="L6460" t="s">
        <v>45</v>
      </c>
      <c r="M6460" t="s">
        <v>46</v>
      </c>
      <c r="N6460" t="str">
        <f t="shared" si="651"/>
        <v>08/18/2022</v>
      </c>
      <c r="O6460" t="str">
        <f t="shared" si="650"/>
        <v>12/31/2500</v>
      </c>
      <c r="P6460">
        <v>1</v>
      </c>
      <c r="Q6460">
        <v>1</v>
      </c>
      <c r="S6460">
        <v>1</v>
      </c>
      <c r="T6460">
        <v>1</v>
      </c>
      <c r="U6460">
        <v>0</v>
      </c>
      <c r="V6460" t="str">
        <f>"Trad IRN"</f>
        <v>Trad IRN</v>
      </c>
      <c r="W6460">
        <v>100</v>
      </c>
      <c r="X6460" t="s">
        <v>47</v>
      </c>
      <c r="Z6460" t="s">
        <v>47</v>
      </c>
      <c r="AB6460" t="str">
        <f>"06"</f>
        <v>06</v>
      </c>
      <c r="AC6460" t="s">
        <v>48</v>
      </c>
      <c r="AD6460" t="s">
        <v>49</v>
      </c>
      <c r="AE6460" t="s">
        <v>50</v>
      </c>
      <c r="AF6460">
        <v>0</v>
      </c>
      <c r="AG6460" t="s">
        <v>56</v>
      </c>
      <c r="AH6460" t="str">
        <f>"Trad IRN"</f>
        <v>Trad IRN</v>
      </c>
      <c r="AI6460" t="str">
        <f>"Bldg IRN"</f>
        <v>Bldg IRN</v>
      </c>
      <c r="AJ6460" t="s">
        <v>48</v>
      </c>
      <c r="AK6460" t="s">
        <v>48</v>
      </c>
      <c r="AL6460" t="s">
        <v>53</v>
      </c>
      <c r="AM6460">
        <v>1140.92</v>
      </c>
      <c r="AN6460">
        <v>1140.92</v>
      </c>
      <c r="AO6460">
        <v>15</v>
      </c>
    </row>
    <row r="6461" spans="1:41" x14ac:dyDescent="0.3">
      <c r="A6461" t="str">
        <f>"Trad IRN"</f>
        <v>Trad IRN</v>
      </c>
      <c r="B6461" t="str">
        <f>"Bldg IRN"</f>
        <v>Bldg IRN</v>
      </c>
      <c r="C6461" t="s">
        <v>41</v>
      </c>
      <c r="D6461" t="s">
        <v>3</v>
      </c>
      <c r="E6461" t="s">
        <v>80</v>
      </c>
      <c r="F6461" t="s">
        <v>81</v>
      </c>
      <c r="G6461" t="s">
        <v>82</v>
      </c>
      <c r="H6461" t="s">
        <v>83</v>
      </c>
      <c r="I6461" t="str">
        <f>"Trad IRN"</f>
        <v>Trad IRN</v>
      </c>
      <c r="J6461" t="s">
        <v>43</v>
      </c>
      <c r="K6461" t="s">
        <v>44</v>
      </c>
      <c r="L6461" t="s">
        <v>45</v>
      </c>
      <c r="M6461" t="s">
        <v>46</v>
      </c>
      <c r="N6461" t="str">
        <f t="shared" si="651"/>
        <v>08/18/2022</v>
      </c>
      <c r="O6461" t="str">
        <f t="shared" si="650"/>
        <v>12/31/2500</v>
      </c>
      <c r="P6461">
        <v>1</v>
      </c>
      <c r="Q6461">
        <v>1</v>
      </c>
      <c r="S6461">
        <v>0</v>
      </c>
      <c r="T6461">
        <v>1</v>
      </c>
      <c r="U6461">
        <v>0</v>
      </c>
      <c r="V6461" t="str">
        <f>"Trad IRN"</f>
        <v>Trad IRN</v>
      </c>
      <c r="W6461">
        <v>100</v>
      </c>
      <c r="X6461" t="s">
        <v>47</v>
      </c>
      <c r="Z6461" t="s">
        <v>47</v>
      </c>
      <c r="AB6461" t="str">
        <f>"06"</f>
        <v>06</v>
      </c>
      <c r="AC6461" t="s">
        <v>48</v>
      </c>
      <c r="AD6461" t="s">
        <v>49</v>
      </c>
      <c r="AE6461" t="s">
        <v>50</v>
      </c>
      <c r="AF6461">
        <v>0</v>
      </c>
      <c r="AG6461" t="s">
        <v>56</v>
      </c>
      <c r="AH6461" t="str">
        <f>"Trad IRN"</f>
        <v>Trad IRN</v>
      </c>
      <c r="AI6461" t="str">
        <f>"Bldg IRN"</f>
        <v>Bldg IRN</v>
      </c>
      <c r="AJ6461" t="s">
        <v>48</v>
      </c>
      <c r="AK6461" t="s">
        <v>48</v>
      </c>
      <c r="AL6461" t="s">
        <v>53</v>
      </c>
      <c r="AM6461">
        <v>1140.92</v>
      </c>
      <c r="AN6461">
        <v>1140.92</v>
      </c>
      <c r="AO6461">
        <v>15</v>
      </c>
    </row>
    <row r="6462" spans="1:41" x14ac:dyDescent="0.3">
      <c r="A6462" t="str">
        <f>"Trad IRN"</f>
        <v>Trad IRN</v>
      </c>
      <c r="B6462" t="str">
        <f>"Bldg IRN"</f>
        <v>Bldg IRN</v>
      </c>
      <c r="C6462" t="s">
        <v>41</v>
      </c>
      <c r="D6462" t="s">
        <v>3</v>
      </c>
      <c r="E6462" t="s">
        <v>80</v>
      </c>
      <c r="F6462" t="s">
        <v>81</v>
      </c>
      <c r="G6462" t="s">
        <v>82</v>
      </c>
      <c r="H6462" t="s">
        <v>83</v>
      </c>
      <c r="I6462" t="str">
        <f>"Trad IRN"</f>
        <v>Trad IRN</v>
      </c>
      <c r="J6462" t="s">
        <v>43</v>
      </c>
      <c r="K6462" t="s">
        <v>44</v>
      </c>
      <c r="L6462" t="s">
        <v>45</v>
      </c>
      <c r="M6462" t="s">
        <v>46</v>
      </c>
      <c r="N6462" t="str">
        <f>"10/17/2022"</f>
        <v>10/17/2022</v>
      </c>
      <c r="O6462" t="str">
        <f>"10/31/2022"</f>
        <v>10/31/2022</v>
      </c>
      <c r="P6462">
        <v>5.3924E-2</v>
      </c>
      <c r="Q6462">
        <v>5.3924E-2</v>
      </c>
      <c r="S6462">
        <v>0</v>
      </c>
      <c r="T6462">
        <v>5.3924E-2</v>
      </c>
      <c r="U6462">
        <v>0</v>
      </c>
      <c r="V6462" t="str">
        <f>"Trad IRN"</f>
        <v>Trad IRN</v>
      </c>
      <c r="W6462">
        <v>85</v>
      </c>
      <c r="X6462" t="s">
        <v>47</v>
      </c>
      <c r="Z6462" t="s">
        <v>47</v>
      </c>
      <c r="AB6462" t="str">
        <f>"08"</f>
        <v>08</v>
      </c>
      <c r="AC6462" t="s">
        <v>48</v>
      </c>
      <c r="AD6462" t="s">
        <v>49</v>
      </c>
      <c r="AE6462" t="s">
        <v>50</v>
      </c>
      <c r="AF6462">
        <v>0</v>
      </c>
      <c r="AG6462" t="s">
        <v>56</v>
      </c>
      <c r="AH6462" t="str">
        <f>"Trad IRN"</f>
        <v>Trad IRN</v>
      </c>
      <c r="AI6462" t="str">
        <f>"Bldg IRN"</f>
        <v>Bldg IRN</v>
      </c>
      <c r="AJ6462" t="s">
        <v>48</v>
      </c>
      <c r="AK6462" t="s">
        <v>48</v>
      </c>
      <c r="AL6462" t="s">
        <v>53</v>
      </c>
      <c r="AM6462">
        <v>61.52</v>
      </c>
      <c r="AN6462">
        <v>1140.92</v>
      </c>
      <c r="AO6462">
        <v>15</v>
      </c>
    </row>
    <row r="6463" spans="1:41" x14ac:dyDescent="0.3">
      <c r="A6463" t="str">
        <f>"Trad IRN"</f>
        <v>Trad IRN</v>
      </c>
      <c r="B6463" t="str">
        <f>"Bldg IRN"</f>
        <v>Bldg IRN</v>
      </c>
      <c r="C6463" t="s">
        <v>41</v>
      </c>
      <c r="D6463" t="s">
        <v>3</v>
      </c>
      <c r="E6463" t="s">
        <v>80</v>
      </c>
      <c r="F6463" t="s">
        <v>81</v>
      </c>
      <c r="G6463" t="s">
        <v>82</v>
      </c>
      <c r="H6463" t="s">
        <v>83</v>
      </c>
      <c r="I6463" t="s">
        <v>8</v>
      </c>
      <c r="J6463" t="s">
        <v>43</v>
      </c>
      <c r="K6463" t="s">
        <v>44</v>
      </c>
      <c r="L6463" t="s">
        <v>45</v>
      </c>
      <c r="M6463" t="s">
        <v>46</v>
      </c>
      <c r="N6463" t="str">
        <f>"10/17/2022"</f>
        <v>10/17/2022</v>
      </c>
      <c r="O6463" t="str">
        <f>"10/31/2022"</f>
        <v>10/31/2022</v>
      </c>
      <c r="P6463">
        <v>9.5160000000000002E-3</v>
      </c>
      <c r="Q6463">
        <v>9.5160000000000002E-3</v>
      </c>
      <c r="S6463">
        <v>0</v>
      </c>
      <c r="T6463">
        <v>5.79E-3</v>
      </c>
      <c r="U6463">
        <v>3.7260000000000001E-3</v>
      </c>
      <c r="V6463" t="str">
        <f>"Trad IRN"</f>
        <v>Trad IRN</v>
      </c>
      <c r="W6463">
        <v>15</v>
      </c>
      <c r="X6463" t="s">
        <v>47</v>
      </c>
      <c r="Z6463" t="s">
        <v>47</v>
      </c>
      <c r="AB6463" t="str">
        <f>"08"</f>
        <v>08</v>
      </c>
      <c r="AC6463" t="s">
        <v>48</v>
      </c>
      <c r="AD6463" t="s">
        <v>49</v>
      </c>
      <c r="AE6463" t="s">
        <v>50</v>
      </c>
      <c r="AF6463">
        <v>0</v>
      </c>
      <c r="AG6463" t="s">
        <v>51</v>
      </c>
      <c r="AH6463" t="str">
        <f>"Trad IRN"</f>
        <v>Trad IRN</v>
      </c>
      <c r="AI6463" t="str">
        <f>"Bldg IRN"</f>
        <v>Bldg IRN</v>
      </c>
      <c r="AJ6463" t="s">
        <v>48</v>
      </c>
      <c r="AK6463" t="s">
        <v>48</v>
      </c>
      <c r="AL6463" t="s">
        <v>53</v>
      </c>
      <c r="AM6463">
        <v>10.77</v>
      </c>
      <c r="AN6463">
        <v>1132.3</v>
      </c>
      <c r="AO6463">
        <v>15</v>
      </c>
    </row>
    <row r="6464" spans="1:41" x14ac:dyDescent="0.3">
      <c r="A6464" t="str">
        <f>"Trad IRN"</f>
        <v>Trad IRN</v>
      </c>
      <c r="B6464" t="str">
        <f>"Bldg IRN"</f>
        <v>Bldg IRN</v>
      </c>
      <c r="C6464" t="s">
        <v>41</v>
      </c>
      <c r="D6464" t="s">
        <v>3</v>
      </c>
      <c r="E6464" t="s">
        <v>80</v>
      </c>
      <c r="F6464" t="s">
        <v>81</v>
      </c>
      <c r="G6464" t="s">
        <v>82</v>
      </c>
      <c r="H6464" t="s">
        <v>83</v>
      </c>
      <c r="I6464" t="str">
        <f>"Trad IRN"</f>
        <v>Trad IRN</v>
      </c>
      <c r="J6464" t="s">
        <v>43</v>
      </c>
      <c r="K6464" t="s">
        <v>44</v>
      </c>
      <c r="L6464" t="s">
        <v>45</v>
      </c>
      <c r="M6464" t="s">
        <v>46</v>
      </c>
      <c r="N6464" t="str">
        <f>"08/18/2022"</f>
        <v>08/18/2022</v>
      </c>
      <c r="O6464" t="str">
        <f>"10/16/2022"</f>
        <v>10/16/2022</v>
      </c>
      <c r="P6464">
        <v>0.213389</v>
      </c>
      <c r="Q6464">
        <v>0.213389</v>
      </c>
      <c r="S6464">
        <v>0</v>
      </c>
      <c r="T6464">
        <v>0.213389</v>
      </c>
      <c r="U6464">
        <v>0</v>
      </c>
      <c r="V6464" t="str">
        <f>"Trad IRN"</f>
        <v>Trad IRN</v>
      </c>
      <c r="W6464">
        <v>100</v>
      </c>
      <c r="X6464" t="s">
        <v>47</v>
      </c>
      <c r="Z6464" t="s">
        <v>47</v>
      </c>
      <c r="AB6464" t="str">
        <f>"08"</f>
        <v>08</v>
      </c>
      <c r="AC6464" t="s">
        <v>48</v>
      </c>
      <c r="AD6464" t="s">
        <v>49</v>
      </c>
      <c r="AE6464" t="s">
        <v>50</v>
      </c>
      <c r="AF6464">
        <v>0</v>
      </c>
      <c r="AG6464" t="s">
        <v>56</v>
      </c>
      <c r="AH6464" t="str">
        <f>"Trad IRN"</f>
        <v>Trad IRN</v>
      </c>
      <c r="AI6464" t="str">
        <f>"Bldg IRN"</f>
        <v>Bldg IRN</v>
      </c>
      <c r="AJ6464" t="s">
        <v>48</v>
      </c>
      <c r="AK6464" t="s">
        <v>48</v>
      </c>
      <c r="AL6464" t="s">
        <v>53</v>
      </c>
      <c r="AM6464">
        <v>243.46</v>
      </c>
      <c r="AN6464">
        <v>1140.92</v>
      </c>
      <c r="AO6464">
        <v>15</v>
      </c>
    </row>
    <row r="6465" spans="1:41" x14ac:dyDescent="0.3">
      <c r="A6465" t="str">
        <f>"Trad IRN"</f>
        <v>Trad IRN</v>
      </c>
      <c r="B6465" t="str">
        <f>"Bldg IRN"</f>
        <v>Bldg IRN</v>
      </c>
      <c r="C6465" t="s">
        <v>41</v>
      </c>
      <c r="D6465" t="s">
        <v>3</v>
      </c>
      <c r="E6465" t="s">
        <v>80</v>
      </c>
      <c r="F6465" t="s">
        <v>81</v>
      </c>
      <c r="G6465" t="s">
        <v>82</v>
      </c>
      <c r="H6465" t="s">
        <v>83</v>
      </c>
      <c r="I6465" t="str">
        <f>"Trad IRN"</f>
        <v>Trad IRN</v>
      </c>
      <c r="J6465" t="s">
        <v>43</v>
      </c>
      <c r="K6465" t="s">
        <v>44</v>
      </c>
      <c r="L6465" t="s">
        <v>45</v>
      </c>
      <c r="M6465" t="s">
        <v>46</v>
      </c>
      <c r="N6465" t="str">
        <f>"08/18/2022"</f>
        <v>08/18/2022</v>
      </c>
      <c r="O6465" t="str">
        <f>"12/31/2500"</f>
        <v>12/31/2500</v>
      </c>
      <c r="P6465">
        <v>1</v>
      </c>
      <c r="Q6465">
        <v>1</v>
      </c>
      <c r="S6465">
        <v>1</v>
      </c>
      <c r="T6465">
        <v>1</v>
      </c>
      <c r="U6465">
        <v>0</v>
      </c>
      <c r="V6465" t="str">
        <f>"Trad IRN"</f>
        <v>Trad IRN</v>
      </c>
      <c r="W6465">
        <v>100</v>
      </c>
      <c r="X6465" t="s">
        <v>47</v>
      </c>
      <c r="Z6465" t="s">
        <v>47</v>
      </c>
      <c r="AB6465" t="str">
        <f>"06"</f>
        <v>06</v>
      </c>
      <c r="AC6465" t="s">
        <v>48</v>
      </c>
      <c r="AD6465" t="s">
        <v>49</v>
      </c>
      <c r="AE6465" t="s">
        <v>50</v>
      </c>
      <c r="AF6465">
        <v>0</v>
      </c>
      <c r="AG6465" t="s">
        <v>56</v>
      </c>
      <c r="AH6465" t="str">
        <f>"Trad IRN"</f>
        <v>Trad IRN</v>
      </c>
      <c r="AI6465" t="str">
        <f>"Bldg IRN"</f>
        <v>Bldg IRN</v>
      </c>
      <c r="AJ6465" t="s">
        <v>48</v>
      </c>
      <c r="AK6465" t="s">
        <v>48</v>
      </c>
      <c r="AL6465" t="s">
        <v>53</v>
      </c>
      <c r="AM6465">
        <v>1140.92</v>
      </c>
      <c r="AN6465">
        <v>1140.92</v>
      </c>
      <c r="AO6465">
        <v>15</v>
      </c>
    </row>
    <row r="6466" spans="1:41" x14ac:dyDescent="0.3">
      <c r="A6466" t="str">
        <f>"Trad IRN"</f>
        <v>Trad IRN</v>
      </c>
      <c r="B6466" t="str">
        <f>"Bldg IRN"</f>
        <v>Bldg IRN</v>
      </c>
      <c r="C6466" t="s">
        <v>41</v>
      </c>
      <c r="D6466" t="s">
        <v>3</v>
      </c>
      <c r="E6466" t="s">
        <v>80</v>
      </c>
      <c r="F6466" t="s">
        <v>81</v>
      </c>
      <c r="G6466" t="s">
        <v>82</v>
      </c>
      <c r="H6466" t="s">
        <v>83</v>
      </c>
      <c r="I6466" t="s">
        <v>8</v>
      </c>
      <c r="J6466" t="s">
        <v>43</v>
      </c>
      <c r="K6466" t="s">
        <v>44</v>
      </c>
      <c r="L6466" t="s">
        <v>45</v>
      </c>
      <c r="M6466" t="s">
        <v>46</v>
      </c>
      <c r="N6466" t="str">
        <f>"08/18/2022"</f>
        <v>08/18/2022</v>
      </c>
      <c r="O6466" t="str">
        <f>"10/13/2022"</f>
        <v>10/13/2022</v>
      </c>
      <c r="P6466">
        <v>3.2007000000000001E-2</v>
      </c>
      <c r="Q6466">
        <v>3.2007000000000001E-2</v>
      </c>
      <c r="S6466">
        <v>0</v>
      </c>
      <c r="T6466">
        <v>1.9473000000000001E-2</v>
      </c>
      <c r="U6466">
        <v>1.2534E-2</v>
      </c>
      <c r="V6466" t="str">
        <f>"Trad IRN"</f>
        <v>Trad IRN</v>
      </c>
      <c r="W6466">
        <v>15</v>
      </c>
      <c r="X6466" t="s">
        <v>47</v>
      </c>
      <c r="Z6466" t="s">
        <v>47</v>
      </c>
      <c r="AB6466" t="str">
        <f>"08"</f>
        <v>08</v>
      </c>
      <c r="AC6466" t="s">
        <v>48</v>
      </c>
      <c r="AD6466" t="s">
        <v>49</v>
      </c>
      <c r="AE6466" t="s">
        <v>50</v>
      </c>
      <c r="AF6466">
        <v>0</v>
      </c>
      <c r="AG6466" t="s">
        <v>51</v>
      </c>
      <c r="AH6466" t="str">
        <f>"Trad IRN"</f>
        <v>Trad IRN</v>
      </c>
      <c r="AI6466" t="str">
        <f>"Bldg IRN"</f>
        <v>Bldg IRN</v>
      </c>
      <c r="AJ6466" t="s">
        <v>48</v>
      </c>
      <c r="AK6466" t="s">
        <v>48</v>
      </c>
      <c r="AL6466" t="s">
        <v>53</v>
      </c>
      <c r="AM6466">
        <v>36.24</v>
      </c>
      <c r="AN6466">
        <v>1132.3</v>
      </c>
      <c r="AO6466">
        <v>15</v>
      </c>
    </row>
    <row r="6467" spans="1:41" x14ac:dyDescent="0.3">
      <c r="A6467" t="str">
        <f>"Trad IRN"</f>
        <v>Trad IRN</v>
      </c>
      <c r="B6467" t="str">
        <f>"Bldg IRN"</f>
        <v>Bldg IRN</v>
      </c>
      <c r="C6467" t="s">
        <v>41</v>
      </c>
      <c r="D6467" t="s">
        <v>3</v>
      </c>
      <c r="E6467" t="s">
        <v>80</v>
      </c>
      <c r="F6467" t="s">
        <v>81</v>
      </c>
      <c r="G6467" t="s">
        <v>82</v>
      </c>
      <c r="H6467" t="s">
        <v>83</v>
      </c>
      <c r="I6467" t="str">
        <f>"Trad IRN"</f>
        <v>Trad IRN</v>
      </c>
      <c r="J6467" t="s">
        <v>43</v>
      </c>
      <c r="K6467" t="s">
        <v>44</v>
      </c>
      <c r="L6467" t="s">
        <v>45</v>
      </c>
      <c r="M6467" t="s">
        <v>46</v>
      </c>
      <c r="N6467" t="str">
        <f>"10/15/2022"</f>
        <v>10/15/2022</v>
      </c>
      <c r="O6467" t="str">
        <f>"12/31/2500"</f>
        <v>12/31/2500</v>
      </c>
      <c r="P6467">
        <v>0.78661099999999995</v>
      </c>
      <c r="Q6467">
        <v>0.78661099999999995</v>
      </c>
      <c r="S6467">
        <v>0</v>
      </c>
      <c r="T6467">
        <v>0.78661099999999995</v>
      </c>
      <c r="U6467">
        <v>0</v>
      </c>
      <c r="V6467" t="str">
        <f>"Trad IRN"</f>
        <v>Trad IRN</v>
      </c>
      <c r="W6467">
        <v>100</v>
      </c>
      <c r="X6467" t="s">
        <v>47</v>
      </c>
      <c r="Z6467" t="s">
        <v>47</v>
      </c>
      <c r="AB6467" t="str">
        <f>"08"</f>
        <v>08</v>
      </c>
      <c r="AC6467" t="s">
        <v>48</v>
      </c>
      <c r="AD6467" t="s">
        <v>49</v>
      </c>
      <c r="AE6467" t="s">
        <v>50</v>
      </c>
      <c r="AF6467">
        <v>0</v>
      </c>
      <c r="AG6467" t="s">
        <v>56</v>
      </c>
      <c r="AH6467" t="str">
        <f>"Trad IRN"</f>
        <v>Trad IRN</v>
      </c>
      <c r="AI6467" t="str">
        <f>"Bldg IRN"</f>
        <v>Bldg IRN</v>
      </c>
      <c r="AJ6467" t="s">
        <v>48</v>
      </c>
      <c r="AK6467" t="s">
        <v>48</v>
      </c>
      <c r="AL6467" t="s">
        <v>53</v>
      </c>
      <c r="AM6467">
        <v>897.46</v>
      </c>
      <c r="AN6467">
        <v>1140.92</v>
      </c>
      <c r="AO6467">
        <v>15</v>
      </c>
    </row>
    <row r="6468" spans="1:41" x14ac:dyDescent="0.3">
      <c r="A6468" t="str">
        <f>"Trad IRN"</f>
        <v>Trad IRN</v>
      </c>
      <c r="B6468" t="str">
        <f>"Bldg IRN"</f>
        <v>Bldg IRN</v>
      </c>
      <c r="C6468" t="s">
        <v>41</v>
      </c>
      <c r="D6468" t="s">
        <v>3</v>
      </c>
      <c r="E6468" t="s">
        <v>80</v>
      </c>
      <c r="F6468" t="s">
        <v>81</v>
      </c>
      <c r="G6468" t="s">
        <v>82</v>
      </c>
      <c r="H6468" t="s">
        <v>83</v>
      </c>
      <c r="I6468" t="str">
        <f>"Trad IRN"</f>
        <v>Trad IRN</v>
      </c>
      <c r="J6468" t="s">
        <v>43</v>
      </c>
      <c r="K6468" t="s">
        <v>44</v>
      </c>
      <c r="L6468" t="s">
        <v>45</v>
      </c>
      <c r="M6468" t="s">
        <v>46</v>
      </c>
      <c r="N6468" t="str">
        <f t="shared" ref="N6468:N6473" si="652">"08/18/2022"</f>
        <v>08/18/2022</v>
      </c>
      <c r="O6468" t="str">
        <f>"10/14/2022"</f>
        <v>10/14/2022</v>
      </c>
      <c r="P6468">
        <v>0.18138099999999999</v>
      </c>
      <c r="Q6468">
        <v>0.18138099999999999</v>
      </c>
      <c r="S6468">
        <v>0</v>
      </c>
      <c r="T6468">
        <v>0.18138099999999999</v>
      </c>
      <c r="U6468">
        <v>0</v>
      </c>
      <c r="V6468" t="str">
        <f>"Trad IRN"</f>
        <v>Trad IRN</v>
      </c>
      <c r="W6468">
        <v>85</v>
      </c>
      <c r="X6468" t="s">
        <v>47</v>
      </c>
      <c r="Z6468" t="s">
        <v>47</v>
      </c>
      <c r="AB6468" t="str">
        <f>"08"</f>
        <v>08</v>
      </c>
      <c r="AC6468" t="s">
        <v>48</v>
      </c>
      <c r="AD6468" t="s">
        <v>49</v>
      </c>
      <c r="AE6468" t="s">
        <v>50</v>
      </c>
      <c r="AF6468">
        <v>0</v>
      </c>
      <c r="AG6468" t="s">
        <v>56</v>
      </c>
      <c r="AH6468" t="str">
        <f>"Trad IRN"</f>
        <v>Trad IRN</v>
      </c>
      <c r="AI6468" t="str">
        <f>"Bldg IRN"</f>
        <v>Bldg IRN</v>
      </c>
      <c r="AJ6468" t="s">
        <v>48</v>
      </c>
      <c r="AK6468" t="s">
        <v>48</v>
      </c>
      <c r="AL6468" t="s">
        <v>53</v>
      </c>
      <c r="AM6468">
        <v>206.94</v>
      </c>
      <c r="AN6468">
        <v>1140.92</v>
      </c>
      <c r="AO6468">
        <v>15</v>
      </c>
    </row>
    <row r="6469" spans="1:41" x14ac:dyDescent="0.3">
      <c r="A6469" t="str">
        <f>"Trad IRN"</f>
        <v>Trad IRN</v>
      </c>
      <c r="B6469" t="str">
        <f>"Bldg IRN"</f>
        <v>Bldg IRN</v>
      </c>
      <c r="C6469" t="s">
        <v>41</v>
      </c>
      <c r="D6469" t="s">
        <v>3</v>
      </c>
      <c r="E6469" t="s">
        <v>80</v>
      </c>
      <c r="F6469" t="s">
        <v>81</v>
      </c>
      <c r="G6469" t="s">
        <v>82</v>
      </c>
      <c r="H6469" t="s">
        <v>83</v>
      </c>
      <c r="I6469" t="str">
        <f>"Trad IRN"</f>
        <v>Trad IRN</v>
      </c>
      <c r="J6469" t="s">
        <v>43</v>
      </c>
      <c r="K6469" t="s">
        <v>44</v>
      </c>
      <c r="L6469" t="s">
        <v>45</v>
      </c>
      <c r="M6469" t="s">
        <v>46</v>
      </c>
      <c r="N6469" t="str">
        <f t="shared" si="652"/>
        <v>08/18/2022</v>
      </c>
      <c r="O6469" t="str">
        <f t="shared" ref="O6469:O6474" si="653">"12/31/2500"</f>
        <v>12/31/2500</v>
      </c>
      <c r="P6469">
        <v>1</v>
      </c>
      <c r="Q6469">
        <v>1</v>
      </c>
      <c r="S6469">
        <v>1</v>
      </c>
      <c r="T6469">
        <v>1</v>
      </c>
      <c r="U6469">
        <v>0</v>
      </c>
      <c r="V6469" t="str">
        <f>"Trad IRN"</f>
        <v>Trad IRN</v>
      </c>
      <c r="W6469">
        <v>100</v>
      </c>
      <c r="X6469" t="s">
        <v>47</v>
      </c>
      <c r="Z6469" t="s">
        <v>47</v>
      </c>
      <c r="AB6469" t="str">
        <f>"07"</f>
        <v>07</v>
      </c>
      <c r="AC6469" t="s">
        <v>48</v>
      </c>
      <c r="AD6469" t="s">
        <v>49</v>
      </c>
      <c r="AE6469" t="s">
        <v>50</v>
      </c>
      <c r="AF6469">
        <v>0</v>
      </c>
      <c r="AG6469" t="s">
        <v>56</v>
      </c>
      <c r="AH6469" t="str">
        <f>"Trad IRN"</f>
        <v>Trad IRN</v>
      </c>
      <c r="AI6469" t="str">
        <f>"Bldg IRN"</f>
        <v>Bldg IRN</v>
      </c>
      <c r="AJ6469" t="s">
        <v>48</v>
      </c>
      <c r="AK6469" t="s">
        <v>48</v>
      </c>
      <c r="AL6469" t="s">
        <v>53</v>
      </c>
      <c r="AM6469">
        <v>1140.92</v>
      </c>
      <c r="AN6469">
        <v>1140.92</v>
      </c>
      <c r="AO6469">
        <v>15</v>
      </c>
    </row>
    <row r="6470" spans="1:41" x14ac:dyDescent="0.3">
      <c r="A6470" t="str">
        <f>"Trad IRN"</f>
        <v>Trad IRN</v>
      </c>
      <c r="B6470" t="str">
        <f>"Bldg IRN"</f>
        <v>Bldg IRN</v>
      </c>
      <c r="C6470" t="s">
        <v>41</v>
      </c>
      <c r="D6470" t="s">
        <v>3</v>
      </c>
      <c r="E6470" t="s">
        <v>80</v>
      </c>
      <c r="F6470" t="s">
        <v>81</v>
      </c>
      <c r="G6470" t="s">
        <v>82</v>
      </c>
      <c r="H6470" t="s">
        <v>83</v>
      </c>
      <c r="I6470" t="str">
        <f>"Trad IRN"</f>
        <v>Trad IRN</v>
      </c>
      <c r="J6470" t="s">
        <v>43</v>
      </c>
      <c r="K6470" t="s">
        <v>44</v>
      </c>
      <c r="L6470" t="s">
        <v>45</v>
      </c>
      <c r="M6470" t="s">
        <v>46</v>
      </c>
      <c r="N6470" t="str">
        <f t="shared" si="652"/>
        <v>08/18/2022</v>
      </c>
      <c r="O6470" t="str">
        <f t="shared" si="653"/>
        <v>12/31/2500</v>
      </c>
      <c r="P6470">
        <v>1</v>
      </c>
      <c r="Q6470">
        <v>1</v>
      </c>
      <c r="S6470">
        <v>0</v>
      </c>
      <c r="T6470">
        <v>1</v>
      </c>
      <c r="U6470">
        <v>0</v>
      </c>
      <c r="V6470" t="str">
        <f>"Trad IRN"</f>
        <v>Trad IRN</v>
      </c>
      <c r="W6470">
        <v>100</v>
      </c>
      <c r="X6470" t="s">
        <v>47</v>
      </c>
      <c r="Z6470" t="s">
        <v>47</v>
      </c>
      <c r="AB6470" t="str">
        <f>"07"</f>
        <v>07</v>
      </c>
      <c r="AC6470" t="s">
        <v>48</v>
      </c>
      <c r="AD6470" t="s">
        <v>49</v>
      </c>
      <c r="AE6470" t="s">
        <v>55</v>
      </c>
      <c r="AF6470">
        <v>0</v>
      </c>
      <c r="AG6470" t="s">
        <v>56</v>
      </c>
      <c r="AH6470" t="str">
        <f>"Trad IRN"</f>
        <v>Trad IRN</v>
      </c>
      <c r="AI6470" t="str">
        <f>"Bldg IRN"</f>
        <v>Bldg IRN</v>
      </c>
      <c r="AJ6470" t="s">
        <v>48</v>
      </c>
      <c r="AK6470" t="s">
        <v>48</v>
      </c>
      <c r="AL6470" t="s">
        <v>53</v>
      </c>
      <c r="AM6470">
        <v>1140.92</v>
      </c>
      <c r="AN6470">
        <v>1140.92</v>
      </c>
      <c r="AO6470">
        <v>15</v>
      </c>
    </row>
    <row r="6471" spans="1:41" x14ac:dyDescent="0.3">
      <c r="A6471" t="str">
        <f>"Trad IRN"</f>
        <v>Trad IRN</v>
      </c>
      <c r="B6471" t="str">
        <f>"Bldg IRN"</f>
        <v>Bldg IRN</v>
      </c>
      <c r="C6471" t="s">
        <v>41</v>
      </c>
      <c r="D6471" t="s">
        <v>3</v>
      </c>
      <c r="E6471" t="s">
        <v>80</v>
      </c>
      <c r="F6471" t="s">
        <v>81</v>
      </c>
      <c r="G6471" t="s">
        <v>82</v>
      </c>
      <c r="H6471" t="s">
        <v>83</v>
      </c>
      <c r="I6471" t="str">
        <f>"Trad IRN"</f>
        <v>Trad IRN</v>
      </c>
      <c r="J6471" t="s">
        <v>43</v>
      </c>
      <c r="K6471" t="s">
        <v>44</v>
      </c>
      <c r="L6471" t="s">
        <v>45</v>
      </c>
      <c r="M6471" t="s">
        <v>46</v>
      </c>
      <c r="N6471" t="str">
        <f t="shared" si="652"/>
        <v>08/18/2022</v>
      </c>
      <c r="O6471" t="str">
        <f t="shared" si="653"/>
        <v>12/31/2500</v>
      </c>
      <c r="P6471">
        <v>1</v>
      </c>
      <c r="Q6471">
        <v>1</v>
      </c>
      <c r="S6471">
        <v>1</v>
      </c>
      <c r="T6471">
        <v>1</v>
      </c>
      <c r="U6471">
        <v>0</v>
      </c>
      <c r="V6471" t="str">
        <f>"Trad IRN"</f>
        <v>Trad IRN</v>
      </c>
      <c r="W6471">
        <v>100</v>
      </c>
      <c r="X6471" t="s">
        <v>47</v>
      </c>
      <c r="Z6471" t="s">
        <v>47</v>
      </c>
      <c r="AB6471" t="str">
        <f>"08"</f>
        <v>08</v>
      </c>
      <c r="AC6471" t="s">
        <v>48</v>
      </c>
      <c r="AD6471" t="s">
        <v>49</v>
      </c>
      <c r="AE6471" t="s">
        <v>50</v>
      </c>
      <c r="AF6471">
        <v>0</v>
      </c>
      <c r="AG6471" t="s">
        <v>56</v>
      </c>
      <c r="AH6471" t="str">
        <f>"Trad IRN"</f>
        <v>Trad IRN</v>
      </c>
      <c r="AI6471" t="str">
        <f>"Bldg IRN"</f>
        <v>Bldg IRN</v>
      </c>
      <c r="AJ6471" t="s">
        <v>48</v>
      </c>
      <c r="AK6471" t="s">
        <v>48</v>
      </c>
      <c r="AL6471" t="s">
        <v>53</v>
      </c>
      <c r="AM6471">
        <v>1140.92</v>
      </c>
      <c r="AN6471">
        <v>1140.92</v>
      </c>
      <c r="AO6471">
        <v>15</v>
      </c>
    </row>
    <row r="6472" spans="1:41" x14ac:dyDescent="0.3">
      <c r="A6472" t="str">
        <f>"Trad IRN"</f>
        <v>Trad IRN</v>
      </c>
      <c r="B6472" t="str">
        <f>"Bldg IRN"</f>
        <v>Bldg IRN</v>
      </c>
      <c r="C6472" t="s">
        <v>41</v>
      </c>
      <c r="D6472" t="s">
        <v>3</v>
      </c>
      <c r="E6472" t="s">
        <v>80</v>
      </c>
      <c r="F6472" t="s">
        <v>81</v>
      </c>
      <c r="G6472" t="s">
        <v>82</v>
      </c>
      <c r="H6472" t="s">
        <v>83</v>
      </c>
      <c r="I6472" t="str">
        <f>"Trad IRN"</f>
        <v>Trad IRN</v>
      </c>
      <c r="J6472" t="s">
        <v>43</v>
      </c>
      <c r="K6472" t="s">
        <v>44</v>
      </c>
      <c r="L6472" t="s">
        <v>45</v>
      </c>
      <c r="M6472" t="s">
        <v>46</v>
      </c>
      <c r="N6472" t="str">
        <f t="shared" si="652"/>
        <v>08/18/2022</v>
      </c>
      <c r="O6472" t="str">
        <f t="shared" si="653"/>
        <v>12/31/2500</v>
      </c>
      <c r="P6472">
        <v>1</v>
      </c>
      <c r="Q6472">
        <v>1</v>
      </c>
      <c r="S6472">
        <v>1</v>
      </c>
      <c r="T6472">
        <v>1</v>
      </c>
      <c r="U6472">
        <v>0</v>
      </c>
      <c r="V6472" t="str">
        <f>"Trad IRN"</f>
        <v>Trad IRN</v>
      </c>
      <c r="W6472">
        <v>100</v>
      </c>
      <c r="X6472" t="s">
        <v>47</v>
      </c>
      <c r="Z6472" t="s">
        <v>47</v>
      </c>
      <c r="AB6472" t="str">
        <f>"08"</f>
        <v>08</v>
      </c>
      <c r="AC6472" t="s">
        <v>48</v>
      </c>
      <c r="AD6472" t="s">
        <v>49</v>
      </c>
      <c r="AE6472" t="s">
        <v>55</v>
      </c>
      <c r="AF6472">
        <v>0</v>
      </c>
      <c r="AG6472" t="s">
        <v>56</v>
      </c>
      <c r="AH6472" t="str">
        <f>"Trad IRN"</f>
        <v>Trad IRN</v>
      </c>
      <c r="AI6472" t="str">
        <f>"Bldg IRN"</f>
        <v>Bldg IRN</v>
      </c>
      <c r="AJ6472" t="s">
        <v>48</v>
      </c>
      <c r="AK6472" t="s">
        <v>48</v>
      </c>
      <c r="AL6472" t="s">
        <v>53</v>
      </c>
      <c r="AM6472">
        <v>1140.92</v>
      </c>
      <c r="AN6472">
        <v>1140.92</v>
      </c>
      <c r="AO6472">
        <v>15</v>
      </c>
    </row>
    <row r="6473" spans="1:41" x14ac:dyDescent="0.3">
      <c r="A6473" t="str">
        <f>"Trad IRN"</f>
        <v>Trad IRN</v>
      </c>
      <c r="B6473" t="str">
        <f>"Bldg IRN"</f>
        <v>Bldg IRN</v>
      </c>
      <c r="C6473" t="s">
        <v>41</v>
      </c>
      <c r="D6473" t="s">
        <v>3</v>
      </c>
      <c r="E6473" t="s">
        <v>80</v>
      </c>
      <c r="F6473" t="s">
        <v>81</v>
      </c>
      <c r="G6473" t="s">
        <v>82</v>
      </c>
      <c r="H6473" t="s">
        <v>83</v>
      </c>
      <c r="I6473" t="str">
        <f>"Trad IRN"</f>
        <v>Trad IRN</v>
      </c>
      <c r="J6473" t="s">
        <v>43</v>
      </c>
      <c r="K6473" t="s">
        <v>44</v>
      </c>
      <c r="L6473" t="s">
        <v>45</v>
      </c>
      <c r="M6473" t="s">
        <v>46</v>
      </c>
      <c r="N6473" t="str">
        <f t="shared" si="652"/>
        <v>08/18/2022</v>
      </c>
      <c r="O6473" t="str">
        <f t="shared" si="653"/>
        <v>12/31/2500</v>
      </c>
      <c r="P6473">
        <v>1</v>
      </c>
      <c r="Q6473">
        <v>1</v>
      </c>
      <c r="S6473">
        <v>0</v>
      </c>
      <c r="T6473">
        <v>1</v>
      </c>
      <c r="U6473">
        <v>0</v>
      </c>
      <c r="V6473" t="str">
        <f>"Trad IRN"</f>
        <v>Trad IRN</v>
      </c>
      <c r="W6473">
        <v>100</v>
      </c>
      <c r="X6473" t="s">
        <v>47</v>
      </c>
      <c r="Z6473" t="s">
        <v>47</v>
      </c>
      <c r="AB6473" t="str">
        <f>"07"</f>
        <v>07</v>
      </c>
      <c r="AC6473" t="s">
        <v>48</v>
      </c>
      <c r="AD6473" t="s">
        <v>49</v>
      </c>
      <c r="AE6473" t="s">
        <v>50</v>
      </c>
      <c r="AF6473">
        <v>0</v>
      </c>
      <c r="AG6473" t="s">
        <v>56</v>
      </c>
      <c r="AH6473" t="str">
        <f>"Trad IRN"</f>
        <v>Trad IRN</v>
      </c>
      <c r="AI6473" t="str">
        <f>"Bldg IRN"</f>
        <v>Bldg IRN</v>
      </c>
      <c r="AJ6473" t="s">
        <v>48</v>
      </c>
      <c r="AK6473" t="s">
        <v>48</v>
      </c>
      <c r="AL6473" t="s">
        <v>53</v>
      </c>
      <c r="AM6473">
        <v>1140.92</v>
      </c>
      <c r="AN6473">
        <v>1140.92</v>
      </c>
      <c r="AO6473">
        <v>15</v>
      </c>
    </row>
    <row r="6474" spans="1:41" x14ac:dyDescent="0.3">
      <c r="A6474" t="str">
        <f>"Trad IRN"</f>
        <v>Trad IRN</v>
      </c>
      <c r="B6474" t="str">
        <f>"Bldg IRN"</f>
        <v>Bldg IRN</v>
      </c>
      <c r="C6474" t="s">
        <v>41</v>
      </c>
      <c r="D6474" t="s">
        <v>3</v>
      </c>
      <c r="E6474" t="s">
        <v>80</v>
      </c>
      <c r="F6474" t="s">
        <v>81</v>
      </c>
      <c r="G6474" t="s">
        <v>82</v>
      </c>
      <c r="H6474" t="s">
        <v>83</v>
      </c>
      <c r="I6474" t="str">
        <f>"Trad IRN"</f>
        <v>Trad IRN</v>
      </c>
      <c r="J6474" t="s">
        <v>43</v>
      </c>
      <c r="K6474" t="s">
        <v>44</v>
      </c>
      <c r="L6474" t="s">
        <v>45</v>
      </c>
      <c r="M6474" t="s">
        <v>46</v>
      </c>
      <c r="N6474" t="str">
        <f>"11/30/2022"</f>
        <v>11/30/2022</v>
      </c>
      <c r="O6474" t="str">
        <f t="shared" si="653"/>
        <v>12/31/2500</v>
      </c>
      <c r="P6474">
        <v>0.62286600000000003</v>
      </c>
      <c r="Q6474">
        <v>0.62286600000000003</v>
      </c>
      <c r="S6474">
        <v>0</v>
      </c>
      <c r="T6474">
        <v>0.62286600000000003</v>
      </c>
      <c r="U6474">
        <v>0</v>
      </c>
      <c r="V6474" t="str">
        <f>"Trad IRN"</f>
        <v>Trad IRN</v>
      </c>
      <c r="W6474">
        <v>100</v>
      </c>
      <c r="X6474" t="s">
        <v>47</v>
      </c>
      <c r="Z6474" t="s">
        <v>47</v>
      </c>
      <c r="AB6474" t="str">
        <f>"06"</f>
        <v>06</v>
      </c>
      <c r="AC6474" t="s">
        <v>48</v>
      </c>
      <c r="AD6474" t="s">
        <v>49</v>
      </c>
      <c r="AE6474" t="s">
        <v>55</v>
      </c>
      <c r="AF6474">
        <v>0</v>
      </c>
      <c r="AG6474" t="s">
        <v>56</v>
      </c>
      <c r="AH6474" t="str">
        <f>"Trad IRN"</f>
        <v>Trad IRN</v>
      </c>
      <c r="AI6474" t="str">
        <f>"Bldg IRN"</f>
        <v>Bldg IRN</v>
      </c>
      <c r="AJ6474" t="s">
        <v>48</v>
      </c>
      <c r="AK6474" t="s">
        <v>48</v>
      </c>
      <c r="AL6474" t="s">
        <v>53</v>
      </c>
      <c r="AM6474">
        <v>710.64</v>
      </c>
      <c r="AN6474">
        <v>1140.92</v>
      </c>
      <c r="AO6474">
        <v>15</v>
      </c>
    </row>
    <row r="6475" spans="1:41" x14ac:dyDescent="0.3">
      <c r="A6475" t="str">
        <f>"Trad IRN"</f>
        <v>Trad IRN</v>
      </c>
      <c r="B6475" t="str">
        <f>"Bldg IRN"</f>
        <v>Bldg IRN</v>
      </c>
      <c r="C6475" t="s">
        <v>41</v>
      </c>
      <c r="D6475" t="s">
        <v>3</v>
      </c>
      <c r="E6475" t="s">
        <v>80</v>
      </c>
      <c r="F6475" t="s">
        <v>81</v>
      </c>
      <c r="G6475" t="s">
        <v>82</v>
      </c>
      <c r="H6475" t="s">
        <v>83</v>
      </c>
      <c r="I6475" t="str">
        <f>"Trad IRN"</f>
        <v>Trad IRN</v>
      </c>
      <c r="J6475" t="s">
        <v>43</v>
      </c>
      <c r="K6475" t="s">
        <v>44</v>
      </c>
      <c r="L6475" t="s">
        <v>45</v>
      </c>
      <c r="M6475" t="s">
        <v>46</v>
      </c>
      <c r="N6475" t="str">
        <f t="shared" ref="N6475:N6480" si="654">"08/18/2022"</f>
        <v>08/18/2022</v>
      </c>
      <c r="O6475" t="str">
        <f>"11/29/2022"</f>
        <v>11/29/2022</v>
      </c>
      <c r="P6475">
        <v>0.37713400000000002</v>
      </c>
      <c r="Q6475">
        <v>0.37713400000000002</v>
      </c>
      <c r="S6475">
        <v>0</v>
      </c>
      <c r="T6475">
        <v>0.37713400000000002</v>
      </c>
      <c r="U6475">
        <v>0</v>
      </c>
      <c r="V6475" t="str">
        <f>"Trad IRN"</f>
        <v>Trad IRN</v>
      </c>
      <c r="W6475">
        <v>100</v>
      </c>
      <c r="X6475" t="s">
        <v>47</v>
      </c>
      <c r="Z6475" t="s">
        <v>47</v>
      </c>
      <c r="AB6475" t="str">
        <f>"06"</f>
        <v>06</v>
      </c>
      <c r="AC6475" t="s">
        <v>48</v>
      </c>
      <c r="AD6475" t="s">
        <v>49</v>
      </c>
      <c r="AE6475" t="s">
        <v>50</v>
      </c>
      <c r="AF6475">
        <v>0</v>
      </c>
      <c r="AG6475" t="s">
        <v>56</v>
      </c>
      <c r="AH6475" t="str">
        <f>"Trad IRN"</f>
        <v>Trad IRN</v>
      </c>
      <c r="AI6475" t="str">
        <f>"Bldg IRN"</f>
        <v>Bldg IRN</v>
      </c>
      <c r="AJ6475" t="s">
        <v>48</v>
      </c>
      <c r="AK6475" t="s">
        <v>48</v>
      </c>
      <c r="AL6475" t="s">
        <v>53</v>
      </c>
      <c r="AM6475">
        <v>430.28</v>
      </c>
      <c r="AN6475">
        <v>1140.92</v>
      </c>
      <c r="AO6475">
        <v>15</v>
      </c>
    </row>
    <row r="6476" spans="1:41" x14ac:dyDescent="0.3">
      <c r="A6476" t="str">
        <f>"Trad IRN"</f>
        <v>Trad IRN</v>
      </c>
      <c r="B6476" t="str">
        <f>"Bldg IRN"</f>
        <v>Bldg IRN</v>
      </c>
      <c r="C6476" t="s">
        <v>41</v>
      </c>
      <c r="D6476" t="s">
        <v>3</v>
      </c>
      <c r="E6476" t="s">
        <v>80</v>
      </c>
      <c r="F6476" t="s">
        <v>81</v>
      </c>
      <c r="G6476" t="s">
        <v>82</v>
      </c>
      <c r="H6476" t="s">
        <v>83</v>
      </c>
      <c r="I6476" t="str">
        <f>"Trad IRN"</f>
        <v>Trad IRN</v>
      </c>
      <c r="J6476" t="s">
        <v>43</v>
      </c>
      <c r="K6476" t="s">
        <v>44</v>
      </c>
      <c r="L6476" t="s">
        <v>45</v>
      </c>
      <c r="M6476" t="s">
        <v>46</v>
      </c>
      <c r="N6476" t="str">
        <f t="shared" si="654"/>
        <v>08/18/2022</v>
      </c>
      <c r="O6476" t="str">
        <f>"12/31/2500"</f>
        <v>12/31/2500</v>
      </c>
      <c r="P6476">
        <v>1</v>
      </c>
      <c r="Q6476">
        <v>1</v>
      </c>
      <c r="R6476">
        <v>1</v>
      </c>
      <c r="S6476">
        <v>0</v>
      </c>
      <c r="T6476">
        <v>1</v>
      </c>
      <c r="U6476">
        <v>0</v>
      </c>
      <c r="V6476" t="s">
        <v>84</v>
      </c>
      <c r="W6476">
        <v>100</v>
      </c>
      <c r="X6476" t="s">
        <v>47</v>
      </c>
      <c r="Z6476" t="s">
        <v>47</v>
      </c>
      <c r="AB6476" t="str">
        <f>"07"</f>
        <v>07</v>
      </c>
      <c r="AC6476" t="str">
        <f>"09"</f>
        <v>09</v>
      </c>
      <c r="AD6476" t="str">
        <f>"2"</f>
        <v>2</v>
      </c>
      <c r="AE6476" t="s">
        <v>55</v>
      </c>
      <c r="AF6476">
        <v>0</v>
      </c>
      <c r="AG6476" t="s">
        <v>56</v>
      </c>
      <c r="AH6476" t="str">
        <f>"Trad IRN"</f>
        <v>Trad IRN</v>
      </c>
      <c r="AI6476" t="str">
        <f>"Bldg IRN"</f>
        <v>Bldg IRN</v>
      </c>
      <c r="AJ6476" t="s">
        <v>48</v>
      </c>
      <c r="AK6476" t="s">
        <v>48</v>
      </c>
      <c r="AL6476" t="s">
        <v>53</v>
      </c>
      <c r="AM6476">
        <v>1140.92</v>
      </c>
      <c r="AN6476">
        <v>1140.92</v>
      </c>
      <c r="AO6476">
        <v>15</v>
      </c>
    </row>
    <row r="6477" spans="1:41" x14ac:dyDescent="0.3">
      <c r="A6477" t="str">
        <f>"Trad IRN"</f>
        <v>Trad IRN</v>
      </c>
      <c r="B6477" t="str">
        <f>"Bldg IRN"</f>
        <v>Bldg IRN</v>
      </c>
      <c r="C6477" t="s">
        <v>41</v>
      </c>
      <c r="D6477" t="s">
        <v>3</v>
      </c>
      <c r="E6477" t="s">
        <v>80</v>
      </c>
      <c r="F6477" t="s">
        <v>81</v>
      </c>
      <c r="G6477" t="s">
        <v>82</v>
      </c>
      <c r="H6477" t="s">
        <v>83</v>
      </c>
      <c r="I6477" t="str">
        <f>"Trad IRN"</f>
        <v>Trad IRN</v>
      </c>
      <c r="J6477" t="s">
        <v>43</v>
      </c>
      <c r="K6477" t="s">
        <v>44</v>
      </c>
      <c r="L6477" t="s">
        <v>45</v>
      </c>
      <c r="M6477" t="s">
        <v>46</v>
      </c>
      <c r="N6477" t="str">
        <f t="shared" si="654"/>
        <v>08/18/2022</v>
      </c>
      <c r="O6477" t="str">
        <f>"12/31/2500"</f>
        <v>12/31/2500</v>
      </c>
      <c r="P6477">
        <v>1</v>
      </c>
      <c r="Q6477">
        <v>1</v>
      </c>
      <c r="R6477">
        <v>1</v>
      </c>
      <c r="S6477">
        <v>0</v>
      </c>
      <c r="T6477">
        <v>1</v>
      </c>
      <c r="U6477">
        <v>0</v>
      </c>
      <c r="V6477" t="s">
        <v>84</v>
      </c>
      <c r="W6477">
        <v>100</v>
      </c>
      <c r="X6477" t="s">
        <v>47</v>
      </c>
      <c r="Z6477" t="s">
        <v>47</v>
      </c>
      <c r="AB6477" t="str">
        <f>"08"</f>
        <v>08</v>
      </c>
      <c r="AC6477" t="str">
        <f>"10"</f>
        <v>10</v>
      </c>
      <c r="AD6477" t="str">
        <f>"2"</f>
        <v>2</v>
      </c>
      <c r="AE6477" t="s">
        <v>55</v>
      </c>
      <c r="AF6477">
        <v>0</v>
      </c>
      <c r="AG6477" t="s">
        <v>56</v>
      </c>
      <c r="AH6477" t="str">
        <f>"Trad IRN"</f>
        <v>Trad IRN</v>
      </c>
      <c r="AI6477" t="str">
        <f>"Bldg IRN"</f>
        <v>Bldg IRN</v>
      </c>
      <c r="AJ6477" t="s">
        <v>48</v>
      </c>
      <c r="AK6477" t="s">
        <v>48</v>
      </c>
      <c r="AL6477" t="s">
        <v>53</v>
      </c>
      <c r="AM6477">
        <v>1140.92</v>
      </c>
      <c r="AN6477">
        <v>1140.92</v>
      </c>
      <c r="AO6477">
        <v>15</v>
      </c>
    </row>
    <row r="6478" spans="1:41" x14ac:dyDescent="0.3">
      <c r="A6478" t="str">
        <f>"Trad IRN"</f>
        <v>Trad IRN</v>
      </c>
      <c r="B6478" t="str">
        <f>"Bldg IRN"</f>
        <v>Bldg IRN</v>
      </c>
      <c r="C6478" t="s">
        <v>41</v>
      </c>
      <c r="D6478" t="s">
        <v>3</v>
      </c>
      <c r="E6478" t="s">
        <v>80</v>
      </c>
      <c r="F6478" t="s">
        <v>81</v>
      </c>
      <c r="G6478" t="s">
        <v>82</v>
      </c>
      <c r="H6478" t="s">
        <v>83</v>
      </c>
      <c r="I6478" t="str">
        <f>"Trad IRN"</f>
        <v>Trad IRN</v>
      </c>
      <c r="J6478" t="s">
        <v>43</v>
      </c>
      <c r="K6478" t="s">
        <v>44</v>
      </c>
      <c r="L6478" t="s">
        <v>45</v>
      </c>
      <c r="M6478" t="s">
        <v>46</v>
      </c>
      <c r="N6478" t="str">
        <f t="shared" si="654"/>
        <v>08/18/2022</v>
      </c>
      <c r="O6478" t="str">
        <f>"12/31/2500"</f>
        <v>12/31/2500</v>
      </c>
      <c r="P6478">
        <v>1</v>
      </c>
      <c r="Q6478">
        <v>1</v>
      </c>
      <c r="S6478">
        <v>0</v>
      </c>
      <c r="T6478">
        <v>1</v>
      </c>
      <c r="U6478">
        <v>0</v>
      </c>
      <c r="V6478" t="str">
        <f>"Trad IRN"</f>
        <v>Trad IRN</v>
      </c>
      <c r="W6478">
        <v>100</v>
      </c>
      <c r="X6478" t="s">
        <v>47</v>
      </c>
      <c r="Z6478" t="s">
        <v>47</v>
      </c>
      <c r="AB6478" t="str">
        <f>"06"</f>
        <v>06</v>
      </c>
      <c r="AC6478" t="s">
        <v>48</v>
      </c>
      <c r="AD6478" t="s">
        <v>49</v>
      </c>
      <c r="AE6478" t="s">
        <v>50</v>
      </c>
      <c r="AF6478">
        <v>0</v>
      </c>
      <c r="AG6478" t="s">
        <v>56</v>
      </c>
      <c r="AH6478" t="str">
        <f>"Trad IRN"</f>
        <v>Trad IRN</v>
      </c>
      <c r="AI6478" t="str">
        <f>"Bldg IRN"</f>
        <v>Bldg IRN</v>
      </c>
      <c r="AJ6478" t="s">
        <v>48</v>
      </c>
      <c r="AK6478" t="s">
        <v>48</v>
      </c>
      <c r="AL6478" t="s">
        <v>53</v>
      </c>
      <c r="AM6478">
        <v>1140.92</v>
      </c>
      <c r="AN6478">
        <v>1140.92</v>
      </c>
      <c r="AO6478">
        <v>15</v>
      </c>
    </row>
    <row r="6479" spans="1:41" x14ac:dyDescent="0.3">
      <c r="A6479" t="str">
        <f>"Trad IRN"</f>
        <v>Trad IRN</v>
      </c>
      <c r="B6479" t="str">
        <f>"Bldg IRN"</f>
        <v>Bldg IRN</v>
      </c>
      <c r="C6479" t="s">
        <v>41</v>
      </c>
      <c r="D6479" t="s">
        <v>3</v>
      </c>
      <c r="E6479" t="s">
        <v>80</v>
      </c>
      <c r="F6479" t="s">
        <v>81</v>
      </c>
      <c r="G6479" t="s">
        <v>82</v>
      </c>
      <c r="H6479" t="s">
        <v>83</v>
      </c>
      <c r="I6479" t="str">
        <f>"Trad IRN"</f>
        <v>Trad IRN</v>
      </c>
      <c r="J6479" t="s">
        <v>43</v>
      </c>
      <c r="K6479" t="s">
        <v>44</v>
      </c>
      <c r="L6479" t="s">
        <v>45</v>
      </c>
      <c r="M6479" t="s">
        <v>46</v>
      </c>
      <c r="N6479" t="str">
        <f t="shared" si="654"/>
        <v>08/18/2022</v>
      </c>
      <c r="O6479" t="str">
        <f>"12/31/2500"</f>
        <v>12/31/2500</v>
      </c>
      <c r="P6479">
        <v>1</v>
      </c>
      <c r="Q6479">
        <v>1</v>
      </c>
      <c r="R6479">
        <v>1</v>
      </c>
      <c r="S6479">
        <v>0</v>
      </c>
      <c r="T6479">
        <v>1</v>
      </c>
      <c r="U6479">
        <v>0</v>
      </c>
      <c r="V6479" t="s">
        <v>84</v>
      </c>
      <c r="W6479">
        <v>100</v>
      </c>
      <c r="X6479" t="s">
        <v>47</v>
      </c>
      <c r="Z6479" t="s">
        <v>47</v>
      </c>
      <c r="AB6479" t="str">
        <f>"06"</f>
        <v>06</v>
      </c>
      <c r="AC6479" t="str">
        <f>"09"</f>
        <v>09</v>
      </c>
      <c r="AD6479" t="str">
        <f>"2"</f>
        <v>2</v>
      </c>
      <c r="AE6479" t="s">
        <v>55</v>
      </c>
      <c r="AF6479">
        <v>0</v>
      </c>
      <c r="AG6479" t="s">
        <v>56</v>
      </c>
      <c r="AH6479" t="str">
        <f>"Trad IRN"</f>
        <v>Trad IRN</v>
      </c>
      <c r="AI6479" t="str">
        <f>"Bldg IRN"</f>
        <v>Bldg IRN</v>
      </c>
      <c r="AJ6479" t="s">
        <v>48</v>
      </c>
      <c r="AK6479" t="s">
        <v>48</v>
      </c>
      <c r="AL6479" t="s">
        <v>53</v>
      </c>
      <c r="AM6479">
        <v>1140.92</v>
      </c>
      <c r="AN6479">
        <v>1140.92</v>
      </c>
      <c r="AO6479">
        <v>15</v>
      </c>
    </row>
    <row r="6480" spans="1:41" x14ac:dyDescent="0.3">
      <c r="A6480" t="str">
        <f>"Trad IRN"</f>
        <v>Trad IRN</v>
      </c>
      <c r="B6480" t="str">
        <f>"Bldg IRN"</f>
        <v>Bldg IRN</v>
      </c>
      <c r="C6480" t="s">
        <v>41</v>
      </c>
      <c r="D6480" t="s">
        <v>3</v>
      </c>
      <c r="E6480" t="s">
        <v>80</v>
      </c>
      <c r="F6480" t="s">
        <v>81</v>
      </c>
      <c r="G6480" t="s">
        <v>82</v>
      </c>
      <c r="H6480" t="s">
        <v>83</v>
      </c>
      <c r="I6480" t="str">
        <f>"Trad IRN"</f>
        <v>Trad IRN</v>
      </c>
      <c r="J6480" t="s">
        <v>43</v>
      </c>
      <c r="K6480" t="s">
        <v>44</v>
      </c>
      <c r="L6480" t="s">
        <v>45</v>
      </c>
      <c r="M6480" t="s">
        <v>46</v>
      </c>
      <c r="N6480" t="str">
        <f t="shared" si="654"/>
        <v>08/18/2022</v>
      </c>
      <c r="O6480" t="str">
        <f>"11/29/2022"</f>
        <v>11/29/2022</v>
      </c>
      <c r="P6480">
        <v>0.37713400000000002</v>
      </c>
      <c r="Q6480">
        <v>0.37713400000000002</v>
      </c>
      <c r="S6480">
        <v>0</v>
      </c>
      <c r="T6480">
        <v>0.37713400000000002</v>
      </c>
      <c r="U6480">
        <v>0</v>
      </c>
      <c r="V6480" t="str">
        <f>"Trad IRN"</f>
        <v>Trad IRN</v>
      </c>
      <c r="W6480">
        <v>100</v>
      </c>
      <c r="X6480" t="s">
        <v>47</v>
      </c>
      <c r="Z6480" t="s">
        <v>47</v>
      </c>
      <c r="AB6480" t="str">
        <f>"07"</f>
        <v>07</v>
      </c>
      <c r="AC6480" t="s">
        <v>48</v>
      </c>
      <c r="AD6480" t="s">
        <v>49</v>
      </c>
      <c r="AE6480" t="s">
        <v>50</v>
      </c>
      <c r="AF6480">
        <v>0</v>
      </c>
      <c r="AG6480" t="s">
        <v>56</v>
      </c>
      <c r="AH6480" t="str">
        <f>"Trad IRN"</f>
        <v>Trad IRN</v>
      </c>
      <c r="AI6480" t="str">
        <f>"Bldg IRN"</f>
        <v>Bldg IRN</v>
      </c>
      <c r="AJ6480" t="s">
        <v>48</v>
      </c>
      <c r="AK6480" t="s">
        <v>48</v>
      </c>
      <c r="AL6480" t="s">
        <v>53</v>
      </c>
      <c r="AM6480">
        <v>430.28</v>
      </c>
      <c r="AN6480">
        <v>1140.92</v>
      </c>
      <c r="AO6480">
        <v>15</v>
      </c>
    </row>
    <row r="6481" spans="1:41" x14ac:dyDescent="0.3">
      <c r="A6481" t="str">
        <f>"Trad IRN"</f>
        <v>Trad IRN</v>
      </c>
      <c r="B6481" t="str">
        <f>"Bldg IRN"</f>
        <v>Bldg IRN</v>
      </c>
      <c r="C6481" t="s">
        <v>41</v>
      </c>
      <c r="D6481" t="s">
        <v>3</v>
      </c>
      <c r="E6481" t="s">
        <v>80</v>
      </c>
      <c r="F6481" t="s">
        <v>81</v>
      </c>
      <c r="G6481" t="s">
        <v>82</v>
      </c>
      <c r="H6481" t="s">
        <v>83</v>
      </c>
      <c r="I6481" t="str">
        <f>"Trad IRN"</f>
        <v>Trad IRN</v>
      </c>
      <c r="J6481" t="s">
        <v>43</v>
      </c>
      <c r="K6481" t="s">
        <v>44</v>
      </c>
      <c r="L6481" t="s">
        <v>45</v>
      </c>
      <c r="M6481" t="s">
        <v>46</v>
      </c>
      <c r="N6481" t="str">
        <f>"11/30/2022"</f>
        <v>11/30/2022</v>
      </c>
      <c r="O6481" t="str">
        <f>"12/31/2500"</f>
        <v>12/31/2500</v>
      </c>
      <c r="P6481">
        <v>0.62286600000000003</v>
      </c>
      <c r="Q6481">
        <v>0.62286600000000003</v>
      </c>
      <c r="S6481">
        <v>0</v>
      </c>
      <c r="T6481">
        <v>0.62286600000000003</v>
      </c>
      <c r="U6481">
        <v>0</v>
      </c>
      <c r="V6481" t="str">
        <f>"Trad IRN"</f>
        <v>Trad IRN</v>
      </c>
      <c r="W6481">
        <v>100</v>
      </c>
      <c r="X6481" t="s">
        <v>47</v>
      </c>
      <c r="Z6481" t="s">
        <v>47</v>
      </c>
      <c r="AB6481" t="str">
        <f>"07"</f>
        <v>07</v>
      </c>
      <c r="AC6481" t="s">
        <v>48</v>
      </c>
      <c r="AD6481" t="s">
        <v>49</v>
      </c>
      <c r="AE6481" t="s">
        <v>55</v>
      </c>
      <c r="AF6481">
        <v>0</v>
      </c>
      <c r="AG6481" t="s">
        <v>56</v>
      </c>
      <c r="AH6481" t="str">
        <f>"Trad IRN"</f>
        <v>Trad IRN</v>
      </c>
      <c r="AI6481" t="str">
        <f>"Bldg IRN"</f>
        <v>Bldg IRN</v>
      </c>
      <c r="AJ6481" t="s">
        <v>48</v>
      </c>
      <c r="AK6481" t="s">
        <v>48</v>
      </c>
      <c r="AL6481" t="s">
        <v>53</v>
      </c>
      <c r="AM6481">
        <v>710.64</v>
      </c>
      <c r="AN6481">
        <v>1140.92</v>
      </c>
      <c r="AO6481">
        <v>15</v>
      </c>
    </row>
    <row r="6482" spans="1:41" x14ac:dyDescent="0.3">
      <c r="A6482" t="str">
        <f>"Trad IRN"</f>
        <v>Trad IRN</v>
      </c>
      <c r="B6482" t="str">
        <f>"Bldg IRN"</f>
        <v>Bldg IRN</v>
      </c>
      <c r="C6482" t="s">
        <v>41</v>
      </c>
      <c r="D6482" t="s">
        <v>3</v>
      </c>
      <c r="E6482" t="s">
        <v>80</v>
      </c>
      <c r="F6482" t="s">
        <v>81</v>
      </c>
      <c r="G6482" t="s">
        <v>82</v>
      </c>
      <c r="H6482" t="s">
        <v>83</v>
      </c>
      <c r="I6482" t="str">
        <f>"Trad IRN"</f>
        <v>Trad IRN</v>
      </c>
      <c r="J6482" t="s">
        <v>43</v>
      </c>
      <c r="K6482" t="s">
        <v>44</v>
      </c>
      <c r="L6482" t="s">
        <v>45</v>
      </c>
      <c r="M6482" t="s">
        <v>46</v>
      </c>
      <c r="N6482" t="str">
        <f>"08/18/2022"</f>
        <v>08/18/2022</v>
      </c>
      <c r="O6482" t="str">
        <f>"12/31/2500"</f>
        <v>12/31/2500</v>
      </c>
      <c r="P6482">
        <v>0.5</v>
      </c>
      <c r="Q6482">
        <v>0.5</v>
      </c>
      <c r="S6482">
        <v>0</v>
      </c>
      <c r="T6482">
        <v>0.5</v>
      </c>
      <c r="U6482">
        <v>0</v>
      </c>
      <c r="V6482" t="str">
        <f>"Trad IRN"</f>
        <v>Trad IRN</v>
      </c>
      <c r="W6482">
        <v>50</v>
      </c>
      <c r="X6482" t="s">
        <v>47</v>
      </c>
      <c r="Z6482" t="s">
        <v>47</v>
      </c>
      <c r="AB6482" t="str">
        <f>"08"</f>
        <v>08</v>
      </c>
      <c r="AC6482" t="s">
        <v>48</v>
      </c>
      <c r="AD6482" t="s">
        <v>49</v>
      </c>
      <c r="AE6482" t="s">
        <v>55</v>
      </c>
      <c r="AF6482">
        <v>0</v>
      </c>
      <c r="AG6482" t="s">
        <v>56</v>
      </c>
      <c r="AH6482" t="str">
        <f>"Trad IRN"</f>
        <v>Trad IRN</v>
      </c>
      <c r="AI6482" t="str">
        <f>"Bldg IRN"</f>
        <v>Bldg IRN</v>
      </c>
      <c r="AJ6482" t="s">
        <v>48</v>
      </c>
      <c r="AK6482" t="s">
        <v>48</v>
      </c>
      <c r="AL6482" t="s">
        <v>53</v>
      </c>
      <c r="AM6482">
        <v>570.46</v>
      </c>
      <c r="AN6482">
        <v>1140.92</v>
      </c>
      <c r="AO6482">
        <v>15</v>
      </c>
    </row>
    <row r="6483" spans="1:41" x14ac:dyDescent="0.3">
      <c r="A6483" t="str">
        <f>"Trad IRN"</f>
        <v>Trad IRN</v>
      </c>
      <c r="B6483" t="str">
        <f>"Bldg IRN"</f>
        <v>Bldg IRN</v>
      </c>
      <c r="C6483" t="s">
        <v>41</v>
      </c>
      <c r="D6483" t="s">
        <v>3</v>
      </c>
      <c r="E6483" t="s">
        <v>80</v>
      </c>
      <c r="F6483" t="s">
        <v>81</v>
      </c>
      <c r="G6483" t="s">
        <v>82</v>
      </c>
      <c r="H6483" t="s">
        <v>83</v>
      </c>
      <c r="I6483" t="s">
        <v>8</v>
      </c>
      <c r="J6483" t="s">
        <v>43</v>
      </c>
      <c r="K6483" t="s">
        <v>44</v>
      </c>
      <c r="L6483" t="s">
        <v>45</v>
      </c>
      <c r="M6483" t="s">
        <v>46</v>
      </c>
      <c r="N6483" t="str">
        <f>"08/18/2022"</f>
        <v>08/18/2022</v>
      </c>
      <c r="O6483" t="str">
        <f>"10/13/2022"</f>
        <v>10/13/2022</v>
      </c>
      <c r="P6483">
        <v>0.106695</v>
      </c>
      <c r="Q6483">
        <v>0.106695</v>
      </c>
      <c r="S6483">
        <v>0</v>
      </c>
      <c r="T6483">
        <v>6.4229999999999999E-3</v>
      </c>
      <c r="U6483">
        <v>0.100272</v>
      </c>
      <c r="V6483" t="str">
        <f>"Trad IRN"</f>
        <v>Trad IRN</v>
      </c>
      <c r="W6483">
        <v>50</v>
      </c>
      <c r="X6483" t="s">
        <v>47</v>
      </c>
      <c r="Z6483" t="s">
        <v>47</v>
      </c>
      <c r="AB6483" t="str">
        <f>"08"</f>
        <v>08</v>
      </c>
      <c r="AC6483" t="s">
        <v>48</v>
      </c>
      <c r="AD6483" t="s">
        <v>49</v>
      </c>
      <c r="AE6483" t="s">
        <v>50</v>
      </c>
      <c r="AF6483">
        <v>0</v>
      </c>
      <c r="AG6483" t="s">
        <v>51</v>
      </c>
      <c r="AH6483" t="str">
        <f>"Trad IRN"</f>
        <v>Trad IRN</v>
      </c>
      <c r="AI6483" t="str">
        <f>"Bldg IRN"</f>
        <v>Bldg IRN</v>
      </c>
      <c r="AJ6483" t="s">
        <v>48</v>
      </c>
      <c r="AK6483" t="s">
        <v>48</v>
      </c>
      <c r="AL6483" t="s">
        <v>53</v>
      </c>
      <c r="AM6483">
        <v>121.73</v>
      </c>
      <c r="AN6483">
        <v>1140.92</v>
      </c>
      <c r="AO6483">
        <v>15</v>
      </c>
    </row>
    <row r="6484" spans="1:41" x14ac:dyDescent="0.3">
      <c r="A6484" t="str">
        <f>"Trad IRN"</f>
        <v>Trad IRN</v>
      </c>
      <c r="B6484" t="str">
        <f>"Bldg IRN"</f>
        <v>Bldg IRN</v>
      </c>
      <c r="C6484" t="s">
        <v>41</v>
      </c>
      <c r="D6484" t="s">
        <v>3</v>
      </c>
      <c r="E6484" t="s">
        <v>80</v>
      </c>
      <c r="F6484" t="s">
        <v>81</v>
      </c>
      <c r="G6484" t="s">
        <v>82</v>
      </c>
      <c r="H6484" t="s">
        <v>83</v>
      </c>
      <c r="I6484" t="s">
        <v>8</v>
      </c>
      <c r="J6484" t="s">
        <v>43</v>
      </c>
      <c r="K6484" t="s">
        <v>44</v>
      </c>
      <c r="L6484" t="s">
        <v>45</v>
      </c>
      <c r="M6484" t="s">
        <v>46</v>
      </c>
      <c r="N6484" t="str">
        <f>"10/14/2022"</f>
        <v>10/14/2022</v>
      </c>
      <c r="O6484" t="str">
        <f>"12/31/2500"</f>
        <v>12/31/2500</v>
      </c>
      <c r="P6484">
        <v>0.39330500000000002</v>
      </c>
      <c r="Q6484">
        <v>0.39330500000000002</v>
      </c>
      <c r="S6484">
        <v>0</v>
      </c>
      <c r="T6484">
        <v>4.9131000000000001E-2</v>
      </c>
      <c r="U6484">
        <v>0.34417399999999998</v>
      </c>
      <c r="V6484" t="str">
        <f>"Trad IRN"</f>
        <v>Trad IRN</v>
      </c>
      <c r="W6484">
        <v>50</v>
      </c>
      <c r="X6484" t="s">
        <v>47</v>
      </c>
      <c r="Z6484" t="s">
        <v>47</v>
      </c>
      <c r="AB6484" t="str">
        <f>"08"</f>
        <v>08</v>
      </c>
      <c r="AC6484" t="s">
        <v>48</v>
      </c>
      <c r="AD6484" t="s">
        <v>49</v>
      </c>
      <c r="AE6484" t="s">
        <v>55</v>
      </c>
      <c r="AF6484">
        <v>0</v>
      </c>
      <c r="AG6484" t="s">
        <v>51</v>
      </c>
      <c r="AH6484" t="str">
        <f>"Trad IRN"</f>
        <v>Trad IRN</v>
      </c>
      <c r="AI6484" t="str">
        <f>"Bldg IRN"</f>
        <v>Bldg IRN</v>
      </c>
      <c r="AJ6484" t="s">
        <v>48</v>
      </c>
      <c r="AK6484" t="s">
        <v>48</v>
      </c>
      <c r="AL6484" t="s">
        <v>53</v>
      </c>
      <c r="AM6484">
        <v>448.73</v>
      </c>
      <c r="AN6484">
        <v>1140.92</v>
      </c>
      <c r="AO6484">
        <v>15</v>
      </c>
    </row>
    <row r="6485" spans="1:41" x14ac:dyDescent="0.3">
      <c r="A6485" t="str">
        <f>"Trad IRN"</f>
        <v>Trad IRN</v>
      </c>
      <c r="B6485" t="str">
        <f>"Bldg IRN"</f>
        <v>Bldg IRN</v>
      </c>
      <c r="C6485" t="s">
        <v>41</v>
      </c>
      <c r="D6485" t="s">
        <v>3</v>
      </c>
      <c r="E6485" t="s">
        <v>80</v>
      </c>
      <c r="F6485" t="s">
        <v>81</v>
      </c>
      <c r="G6485" t="s">
        <v>82</v>
      </c>
      <c r="H6485" t="s">
        <v>83</v>
      </c>
      <c r="I6485" t="str">
        <f>"Trad IRN"</f>
        <v>Trad IRN</v>
      </c>
      <c r="J6485" t="s">
        <v>43</v>
      </c>
      <c r="K6485" t="s">
        <v>44</v>
      </c>
      <c r="L6485" t="s">
        <v>45</v>
      </c>
      <c r="M6485" t="s">
        <v>46</v>
      </c>
      <c r="N6485" t="str">
        <f>"08/18/2022"</f>
        <v>08/18/2022</v>
      </c>
      <c r="O6485" t="str">
        <f>"12/31/2500"</f>
        <v>12/31/2500</v>
      </c>
      <c r="P6485">
        <v>1</v>
      </c>
      <c r="Q6485">
        <v>1</v>
      </c>
      <c r="S6485">
        <v>0</v>
      </c>
      <c r="T6485">
        <v>1</v>
      </c>
      <c r="U6485">
        <v>0</v>
      </c>
      <c r="V6485" t="str">
        <f>"Trad IRN"</f>
        <v>Trad IRN</v>
      </c>
      <c r="W6485">
        <v>100</v>
      </c>
      <c r="X6485" t="s">
        <v>47</v>
      </c>
      <c r="Z6485" t="s">
        <v>47</v>
      </c>
      <c r="AB6485" t="str">
        <f>"06"</f>
        <v>06</v>
      </c>
      <c r="AC6485" t="s">
        <v>48</v>
      </c>
      <c r="AD6485" t="s">
        <v>49</v>
      </c>
      <c r="AE6485" t="s">
        <v>55</v>
      </c>
      <c r="AF6485">
        <v>0</v>
      </c>
      <c r="AG6485" t="s">
        <v>56</v>
      </c>
      <c r="AH6485" t="str">
        <f>"Trad IRN"</f>
        <v>Trad IRN</v>
      </c>
      <c r="AI6485" t="str">
        <f>"Bldg IRN"</f>
        <v>Bldg IRN</v>
      </c>
      <c r="AJ6485" t="s">
        <v>48</v>
      </c>
      <c r="AK6485" t="s">
        <v>48</v>
      </c>
      <c r="AL6485" t="s">
        <v>53</v>
      </c>
      <c r="AM6485">
        <v>1140.92</v>
      </c>
      <c r="AN6485">
        <v>1140.92</v>
      </c>
      <c r="AO6485">
        <v>15</v>
      </c>
    </row>
    <row r="6486" spans="1:41" x14ac:dyDescent="0.3">
      <c r="A6486" t="str">
        <f>"Trad IRN"</f>
        <v>Trad IRN</v>
      </c>
      <c r="B6486" t="str">
        <f>"Bldg IRN"</f>
        <v>Bldg IRN</v>
      </c>
      <c r="C6486" t="s">
        <v>41</v>
      </c>
      <c r="D6486" t="s">
        <v>3</v>
      </c>
      <c r="E6486" t="s">
        <v>80</v>
      </c>
      <c r="F6486" t="s">
        <v>81</v>
      </c>
      <c r="G6486" t="s">
        <v>82</v>
      </c>
      <c r="H6486" t="s">
        <v>83</v>
      </c>
      <c r="I6486" t="str">
        <f>"Trad IRN"</f>
        <v>Trad IRN</v>
      </c>
      <c r="J6486" t="s">
        <v>43</v>
      </c>
      <c r="K6486" t="s">
        <v>44</v>
      </c>
      <c r="L6486" t="s">
        <v>45</v>
      </c>
      <c r="M6486" t="s">
        <v>46</v>
      </c>
      <c r="N6486" t="str">
        <f>"08/18/2022"</f>
        <v>08/18/2022</v>
      </c>
      <c r="O6486" t="str">
        <f>"12/31/2500"</f>
        <v>12/31/2500</v>
      </c>
      <c r="P6486">
        <v>1</v>
      </c>
      <c r="Q6486">
        <v>1</v>
      </c>
      <c r="S6486">
        <v>0</v>
      </c>
      <c r="T6486">
        <v>1</v>
      </c>
      <c r="U6486">
        <v>0</v>
      </c>
      <c r="V6486" t="str">
        <f>"Trad IRN"</f>
        <v>Trad IRN</v>
      </c>
      <c r="W6486">
        <v>100</v>
      </c>
      <c r="X6486" t="s">
        <v>47</v>
      </c>
      <c r="Z6486" t="s">
        <v>47</v>
      </c>
      <c r="AB6486" t="str">
        <f>"07"</f>
        <v>07</v>
      </c>
      <c r="AC6486" t="s">
        <v>48</v>
      </c>
      <c r="AD6486" t="s">
        <v>49</v>
      </c>
      <c r="AE6486" t="s">
        <v>55</v>
      </c>
      <c r="AF6486">
        <v>2</v>
      </c>
      <c r="AG6486" t="s">
        <v>56</v>
      </c>
      <c r="AH6486" t="str">
        <f>"Trad IRN"</f>
        <v>Trad IRN</v>
      </c>
      <c r="AI6486" t="str">
        <f>"Bldg IRN"</f>
        <v>Bldg IRN</v>
      </c>
      <c r="AJ6486" t="s">
        <v>48</v>
      </c>
      <c r="AK6486" t="s">
        <v>48</v>
      </c>
      <c r="AL6486" t="s">
        <v>53</v>
      </c>
      <c r="AM6486">
        <v>1140.92</v>
      </c>
      <c r="AN6486">
        <v>1140.92</v>
      </c>
      <c r="AO6486">
        <v>15</v>
      </c>
    </row>
    <row r="6487" spans="1:41" x14ac:dyDescent="0.3">
      <c r="A6487" t="str">
        <f>"Trad IRN"</f>
        <v>Trad IRN</v>
      </c>
      <c r="B6487" t="str">
        <f>"Bldg IRN"</f>
        <v>Bldg IRN</v>
      </c>
      <c r="C6487" t="s">
        <v>41</v>
      </c>
      <c r="D6487" t="s">
        <v>3</v>
      </c>
      <c r="E6487" t="s">
        <v>80</v>
      </c>
      <c r="F6487" t="s">
        <v>81</v>
      </c>
      <c r="G6487" t="s">
        <v>82</v>
      </c>
      <c r="H6487" t="s">
        <v>83</v>
      </c>
      <c r="I6487" t="str">
        <f>"Trad IRN"</f>
        <v>Trad IRN</v>
      </c>
      <c r="J6487" t="s">
        <v>43</v>
      </c>
      <c r="K6487" t="s">
        <v>44</v>
      </c>
      <c r="L6487" t="s">
        <v>45</v>
      </c>
      <c r="M6487" t="s">
        <v>46</v>
      </c>
      <c r="N6487" t="str">
        <f>"08/18/2022"</f>
        <v>08/18/2022</v>
      </c>
      <c r="O6487" t="str">
        <f>"10/16/2022"</f>
        <v>10/16/2022</v>
      </c>
      <c r="P6487">
        <v>0.213389</v>
      </c>
      <c r="Q6487">
        <v>0.213389</v>
      </c>
      <c r="S6487">
        <v>0</v>
      </c>
      <c r="T6487">
        <v>0.213389</v>
      </c>
      <c r="U6487">
        <v>0</v>
      </c>
      <c r="V6487" t="str">
        <f>"Trad IRN"</f>
        <v>Trad IRN</v>
      </c>
      <c r="W6487">
        <v>100</v>
      </c>
      <c r="X6487" t="s">
        <v>47</v>
      </c>
      <c r="Z6487" t="s">
        <v>47</v>
      </c>
      <c r="AB6487" t="str">
        <f>"06"</f>
        <v>06</v>
      </c>
      <c r="AC6487" t="s">
        <v>48</v>
      </c>
      <c r="AD6487" t="s">
        <v>49</v>
      </c>
      <c r="AE6487" t="s">
        <v>50</v>
      </c>
      <c r="AF6487">
        <v>2</v>
      </c>
      <c r="AG6487" t="s">
        <v>56</v>
      </c>
      <c r="AH6487" t="str">
        <f>"Trad IRN"</f>
        <v>Trad IRN</v>
      </c>
      <c r="AI6487" t="str">
        <f>"Bldg IRN"</f>
        <v>Bldg IRN</v>
      </c>
      <c r="AJ6487" t="s">
        <v>48</v>
      </c>
      <c r="AK6487" t="s">
        <v>48</v>
      </c>
      <c r="AL6487" t="s">
        <v>53</v>
      </c>
      <c r="AM6487">
        <v>243.46</v>
      </c>
      <c r="AN6487">
        <v>1140.92</v>
      </c>
      <c r="AO6487">
        <v>15</v>
      </c>
    </row>
    <row r="6488" spans="1:41" x14ac:dyDescent="0.3">
      <c r="A6488" t="str">
        <f>"Trad IRN"</f>
        <v>Trad IRN</v>
      </c>
      <c r="B6488" t="str">
        <f>"Bldg IRN"</f>
        <v>Bldg IRN</v>
      </c>
      <c r="C6488" t="s">
        <v>41</v>
      </c>
      <c r="D6488" t="s">
        <v>3</v>
      </c>
      <c r="E6488" t="s">
        <v>80</v>
      </c>
      <c r="F6488" t="s">
        <v>81</v>
      </c>
      <c r="G6488" t="s">
        <v>82</v>
      </c>
      <c r="H6488" t="s">
        <v>83</v>
      </c>
      <c r="I6488" t="str">
        <f>"Trad IRN"</f>
        <v>Trad IRN</v>
      </c>
      <c r="J6488" t="s">
        <v>43</v>
      </c>
      <c r="K6488" t="s">
        <v>44</v>
      </c>
      <c r="L6488" t="s">
        <v>45</v>
      </c>
      <c r="M6488" t="s">
        <v>46</v>
      </c>
      <c r="N6488" t="str">
        <f>"10/17/2022"</f>
        <v>10/17/2022</v>
      </c>
      <c r="O6488" t="str">
        <f>"12/31/2500"</f>
        <v>12/31/2500</v>
      </c>
      <c r="P6488">
        <v>0.78661099999999995</v>
      </c>
      <c r="Q6488">
        <v>0.78661099999999995</v>
      </c>
      <c r="S6488">
        <v>0</v>
      </c>
      <c r="T6488">
        <v>0.78661099999999995</v>
      </c>
      <c r="U6488">
        <v>0</v>
      </c>
      <c r="V6488" t="str">
        <f>"Trad IRN"</f>
        <v>Trad IRN</v>
      </c>
      <c r="W6488">
        <v>100</v>
      </c>
      <c r="X6488" t="s">
        <v>47</v>
      </c>
      <c r="Z6488" t="s">
        <v>47</v>
      </c>
      <c r="AB6488" t="str">
        <f>"06"</f>
        <v>06</v>
      </c>
      <c r="AC6488" t="s">
        <v>48</v>
      </c>
      <c r="AD6488" t="s">
        <v>49</v>
      </c>
      <c r="AE6488" t="s">
        <v>55</v>
      </c>
      <c r="AF6488">
        <v>2</v>
      </c>
      <c r="AG6488" t="s">
        <v>56</v>
      </c>
      <c r="AH6488" t="str">
        <f>"Trad IRN"</f>
        <v>Trad IRN</v>
      </c>
      <c r="AI6488" t="str">
        <f>"Bldg IRN"</f>
        <v>Bldg IRN</v>
      </c>
      <c r="AJ6488" t="s">
        <v>48</v>
      </c>
      <c r="AK6488" t="s">
        <v>48</v>
      </c>
      <c r="AL6488" t="s">
        <v>53</v>
      </c>
      <c r="AM6488">
        <v>897.46</v>
      </c>
      <c r="AN6488">
        <v>1140.92</v>
      </c>
      <c r="AO6488">
        <v>15</v>
      </c>
    </row>
    <row r="6489" spans="1:41" x14ac:dyDescent="0.3">
      <c r="A6489" t="str">
        <f>"Trad IRN"</f>
        <v>Trad IRN</v>
      </c>
      <c r="B6489" t="str">
        <f>"Bldg IRN"</f>
        <v>Bldg IRN</v>
      </c>
      <c r="C6489" t="s">
        <v>41</v>
      </c>
      <c r="D6489" t="s">
        <v>3</v>
      </c>
      <c r="E6489" t="s">
        <v>80</v>
      </c>
      <c r="F6489" t="s">
        <v>81</v>
      </c>
      <c r="G6489" t="s">
        <v>82</v>
      </c>
      <c r="H6489" t="s">
        <v>83</v>
      </c>
      <c r="I6489" t="str">
        <f>"Trad IRN"</f>
        <v>Trad IRN</v>
      </c>
      <c r="J6489" t="s">
        <v>43</v>
      </c>
      <c r="K6489" t="s">
        <v>44</v>
      </c>
      <c r="L6489" t="s">
        <v>45</v>
      </c>
      <c r="M6489" t="s">
        <v>46</v>
      </c>
      <c r="N6489" t="str">
        <f>"08/18/2022"</f>
        <v>08/18/2022</v>
      </c>
      <c r="O6489" t="str">
        <f>"10/14/2022"</f>
        <v>10/14/2022</v>
      </c>
      <c r="P6489">
        <v>0.18138099999999999</v>
      </c>
      <c r="Q6489">
        <v>0.18138099999999999</v>
      </c>
      <c r="S6489">
        <v>0</v>
      </c>
      <c r="T6489">
        <v>0.18138099999999999</v>
      </c>
      <c r="U6489">
        <v>0</v>
      </c>
      <c r="V6489" t="str">
        <f>"Trad IRN"</f>
        <v>Trad IRN</v>
      </c>
      <c r="W6489">
        <v>85</v>
      </c>
      <c r="X6489" t="s">
        <v>47</v>
      </c>
      <c r="Z6489" t="s">
        <v>47</v>
      </c>
      <c r="AB6489" t="str">
        <f>"08"</f>
        <v>08</v>
      </c>
      <c r="AC6489" t="s">
        <v>48</v>
      </c>
      <c r="AD6489" t="s">
        <v>49</v>
      </c>
      <c r="AE6489" t="s">
        <v>50</v>
      </c>
      <c r="AF6489">
        <v>0</v>
      </c>
      <c r="AG6489" t="s">
        <v>56</v>
      </c>
      <c r="AH6489" t="str">
        <f>"Trad IRN"</f>
        <v>Trad IRN</v>
      </c>
      <c r="AI6489" t="str">
        <f>"Bldg IRN"</f>
        <v>Bldg IRN</v>
      </c>
      <c r="AJ6489" t="s">
        <v>48</v>
      </c>
      <c r="AK6489" t="s">
        <v>48</v>
      </c>
      <c r="AL6489" t="s">
        <v>53</v>
      </c>
      <c r="AM6489">
        <v>206.94</v>
      </c>
      <c r="AN6489">
        <v>1140.92</v>
      </c>
      <c r="AO6489">
        <v>15</v>
      </c>
    </row>
    <row r="6490" spans="1:41" x14ac:dyDescent="0.3">
      <c r="A6490" t="str">
        <f>"Trad IRN"</f>
        <v>Trad IRN</v>
      </c>
      <c r="B6490" t="str">
        <f>"Bldg IRN"</f>
        <v>Bldg IRN</v>
      </c>
      <c r="C6490" t="s">
        <v>41</v>
      </c>
      <c r="D6490" t="s">
        <v>3</v>
      </c>
      <c r="E6490" t="s">
        <v>80</v>
      </c>
      <c r="F6490" t="s">
        <v>81</v>
      </c>
      <c r="G6490" t="s">
        <v>82</v>
      </c>
      <c r="H6490" t="s">
        <v>83</v>
      </c>
      <c r="I6490" t="s">
        <v>8</v>
      </c>
      <c r="J6490" t="s">
        <v>43</v>
      </c>
      <c r="K6490" t="s">
        <v>44</v>
      </c>
      <c r="L6490" t="s">
        <v>45</v>
      </c>
      <c r="M6490" t="s">
        <v>46</v>
      </c>
      <c r="N6490" t="str">
        <f>"08/18/2022"</f>
        <v>08/18/2022</v>
      </c>
      <c r="O6490" t="str">
        <f>"10/13/2022"</f>
        <v>10/13/2022</v>
      </c>
      <c r="P6490">
        <v>3.2007000000000001E-2</v>
      </c>
      <c r="Q6490">
        <v>3.2007000000000001E-2</v>
      </c>
      <c r="S6490">
        <v>0</v>
      </c>
      <c r="T6490">
        <v>1.9473000000000001E-2</v>
      </c>
      <c r="U6490">
        <v>1.2534E-2</v>
      </c>
      <c r="V6490" t="str">
        <f>"Trad IRN"</f>
        <v>Trad IRN</v>
      </c>
      <c r="W6490">
        <v>15</v>
      </c>
      <c r="X6490" t="s">
        <v>47</v>
      </c>
      <c r="Z6490" t="s">
        <v>47</v>
      </c>
      <c r="AB6490" t="str">
        <f>"08"</f>
        <v>08</v>
      </c>
      <c r="AC6490" t="s">
        <v>48</v>
      </c>
      <c r="AD6490" t="s">
        <v>49</v>
      </c>
      <c r="AE6490" t="s">
        <v>50</v>
      </c>
      <c r="AF6490">
        <v>0</v>
      </c>
      <c r="AG6490" t="s">
        <v>51</v>
      </c>
      <c r="AH6490" t="str">
        <f>"Trad IRN"</f>
        <v>Trad IRN</v>
      </c>
      <c r="AI6490" t="str">
        <f>"Bldg IRN"</f>
        <v>Bldg IRN</v>
      </c>
      <c r="AJ6490" t="s">
        <v>48</v>
      </c>
      <c r="AK6490" t="s">
        <v>48</v>
      </c>
      <c r="AL6490" t="s">
        <v>53</v>
      </c>
      <c r="AM6490">
        <v>36.24</v>
      </c>
      <c r="AN6490">
        <v>1132.3</v>
      </c>
      <c r="AO6490">
        <v>15</v>
      </c>
    </row>
    <row r="6491" spans="1:41" x14ac:dyDescent="0.3">
      <c r="A6491" t="str">
        <f>"Trad IRN"</f>
        <v>Trad IRN</v>
      </c>
      <c r="B6491" t="str">
        <f>"Bldg IRN"</f>
        <v>Bldg IRN</v>
      </c>
      <c r="C6491" t="s">
        <v>41</v>
      </c>
      <c r="D6491" t="s">
        <v>3</v>
      </c>
      <c r="E6491" t="s">
        <v>80</v>
      </c>
      <c r="F6491" t="s">
        <v>81</v>
      </c>
      <c r="G6491" t="s">
        <v>82</v>
      </c>
      <c r="H6491" t="s">
        <v>83</v>
      </c>
      <c r="I6491" t="str">
        <f>"Trad IRN"</f>
        <v>Trad IRN</v>
      </c>
      <c r="J6491" t="s">
        <v>43</v>
      </c>
      <c r="K6491" t="s">
        <v>44</v>
      </c>
      <c r="L6491" t="s">
        <v>45</v>
      </c>
      <c r="M6491" t="s">
        <v>46</v>
      </c>
      <c r="N6491" t="str">
        <f>"10/15/2022"</f>
        <v>10/15/2022</v>
      </c>
      <c r="O6491" t="str">
        <f>"12/31/2500"</f>
        <v>12/31/2500</v>
      </c>
      <c r="P6491">
        <v>0.78661099999999995</v>
      </c>
      <c r="Q6491">
        <v>0.78661099999999995</v>
      </c>
      <c r="S6491">
        <v>0</v>
      </c>
      <c r="T6491">
        <v>0.78661099999999995</v>
      </c>
      <c r="U6491">
        <v>0</v>
      </c>
      <c r="V6491" t="str">
        <f>"Trad IRN"</f>
        <v>Trad IRN</v>
      </c>
      <c r="W6491">
        <v>100</v>
      </c>
      <c r="X6491" t="s">
        <v>47</v>
      </c>
      <c r="Z6491" t="s">
        <v>47</v>
      </c>
      <c r="AB6491" t="str">
        <f>"08"</f>
        <v>08</v>
      </c>
      <c r="AC6491" t="s">
        <v>48</v>
      </c>
      <c r="AD6491" t="s">
        <v>49</v>
      </c>
      <c r="AE6491" t="s">
        <v>50</v>
      </c>
      <c r="AF6491">
        <v>0</v>
      </c>
      <c r="AG6491" t="s">
        <v>56</v>
      </c>
      <c r="AH6491" t="str">
        <f>"Trad IRN"</f>
        <v>Trad IRN</v>
      </c>
      <c r="AI6491" t="str">
        <f>"Bldg IRN"</f>
        <v>Bldg IRN</v>
      </c>
      <c r="AJ6491" t="s">
        <v>48</v>
      </c>
      <c r="AK6491" t="s">
        <v>48</v>
      </c>
      <c r="AL6491" t="s">
        <v>53</v>
      </c>
      <c r="AM6491">
        <v>897.46</v>
      </c>
      <c r="AN6491">
        <v>1140.92</v>
      </c>
      <c r="AO6491">
        <v>15</v>
      </c>
    </row>
    <row r="6492" spans="1:41" x14ac:dyDescent="0.3">
      <c r="A6492" t="str">
        <f>"Trad IRN"</f>
        <v>Trad IRN</v>
      </c>
      <c r="B6492" t="str">
        <f>"Bldg IRN"</f>
        <v>Bldg IRN</v>
      </c>
      <c r="C6492" t="s">
        <v>41</v>
      </c>
      <c r="D6492" t="s">
        <v>3</v>
      </c>
      <c r="E6492" t="s">
        <v>80</v>
      </c>
      <c r="F6492" t="s">
        <v>81</v>
      </c>
      <c r="G6492" t="s">
        <v>82</v>
      </c>
      <c r="H6492" t="s">
        <v>83</v>
      </c>
      <c r="I6492" t="str">
        <f>"Trad IRN"</f>
        <v>Trad IRN</v>
      </c>
      <c r="J6492" t="s">
        <v>43</v>
      </c>
      <c r="K6492" t="s">
        <v>44</v>
      </c>
      <c r="L6492" t="s">
        <v>45</v>
      </c>
      <c r="M6492" t="s">
        <v>46</v>
      </c>
      <c r="N6492" t="str">
        <f t="shared" ref="N6492:N6504" si="655">"08/18/2022"</f>
        <v>08/18/2022</v>
      </c>
      <c r="O6492" t="str">
        <f>"12/31/2500"</f>
        <v>12/31/2500</v>
      </c>
      <c r="P6492">
        <v>1</v>
      </c>
      <c r="Q6492">
        <v>1</v>
      </c>
      <c r="S6492">
        <v>0</v>
      </c>
      <c r="T6492">
        <v>1</v>
      </c>
      <c r="U6492">
        <v>0</v>
      </c>
      <c r="V6492" t="str">
        <f>"Trad IRN"</f>
        <v>Trad IRN</v>
      </c>
      <c r="W6492">
        <v>100</v>
      </c>
      <c r="X6492" t="s">
        <v>47</v>
      </c>
      <c r="Z6492" t="s">
        <v>47</v>
      </c>
      <c r="AB6492" t="str">
        <f>"08"</f>
        <v>08</v>
      </c>
      <c r="AC6492" t="s">
        <v>48</v>
      </c>
      <c r="AD6492" t="s">
        <v>49</v>
      </c>
      <c r="AE6492" t="s">
        <v>50</v>
      </c>
      <c r="AF6492">
        <v>0</v>
      </c>
      <c r="AG6492" t="s">
        <v>56</v>
      </c>
      <c r="AH6492" t="str">
        <f>"Trad IRN"</f>
        <v>Trad IRN</v>
      </c>
      <c r="AI6492" t="str">
        <f>"Bldg IRN"</f>
        <v>Bldg IRN</v>
      </c>
      <c r="AJ6492" t="s">
        <v>48</v>
      </c>
      <c r="AK6492" t="s">
        <v>48</v>
      </c>
      <c r="AL6492" t="s">
        <v>53</v>
      </c>
      <c r="AM6492">
        <v>1140.92</v>
      </c>
      <c r="AN6492">
        <v>1140.92</v>
      </c>
      <c r="AO6492">
        <v>15</v>
      </c>
    </row>
    <row r="6493" spans="1:41" x14ac:dyDescent="0.3">
      <c r="A6493" t="str">
        <f>"Trad IRN"</f>
        <v>Trad IRN</v>
      </c>
      <c r="B6493" t="str">
        <f>"Bldg IRN"</f>
        <v>Bldg IRN</v>
      </c>
      <c r="C6493" t="s">
        <v>41</v>
      </c>
      <c r="D6493" t="s">
        <v>3</v>
      </c>
      <c r="E6493" t="s">
        <v>80</v>
      </c>
      <c r="F6493" t="s">
        <v>81</v>
      </c>
      <c r="G6493" t="s">
        <v>82</v>
      </c>
      <c r="H6493" t="s">
        <v>83</v>
      </c>
      <c r="I6493" t="str">
        <f>"Trad IRN"</f>
        <v>Trad IRN</v>
      </c>
      <c r="J6493" t="s">
        <v>43</v>
      </c>
      <c r="K6493" t="s">
        <v>44</v>
      </c>
      <c r="L6493" t="s">
        <v>45</v>
      </c>
      <c r="M6493" t="s">
        <v>46</v>
      </c>
      <c r="N6493" t="str">
        <f t="shared" si="655"/>
        <v>08/18/2022</v>
      </c>
      <c r="O6493" t="str">
        <f>"12/03/2022"</f>
        <v>12/03/2022</v>
      </c>
      <c r="P6493">
        <v>0.39443600000000001</v>
      </c>
      <c r="Q6493">
        <v>0.39443600000000001</v>
      </c>
      <c r="S6493">
        <v>0</v>
      </c>
      <c r="T6493">
        <v>0.39443600000000001</v>
      </c>
      <c r="U6493">
        <v>0</v>
      </c>
      <c r="V6493" t="str">
        <f>"Trad IRN"</f>
        <v>Trad IRN</v>
      </c>
      <c r="W6493">
        <v>100</v>
      </c>
      <c r="X6493" t="s">
        <v>47</v>
      </c>
      <c r="Z6493" t="s">
        <v>47</v>
      </c>
      <c r="AB6493" t="str">
        <f>"06"</f>
        <v>06</v>
      </c>
      <c r="AC6493" t="s">
        <v>48</v>
      </c>
      <c r="AD6493" t="s">
        <v>49</v>
      </c>
      <c r="AE6493" t="s">
        <v>50</v>
      </c>
      <c r="AF6493">
        <v>0</v>
      </c>
      <c r="AG6493" t="s">
        <v>56</v>
      </c>
      <c r="AH6493" t="str">
        <f>"Trad IRN"</f>
        <v>Trad IRN</v>
      </c>
      <c r="AI6493" t="str">
        <f>"Bldg IRN"</f>
        <v>Bldg IRN</v>
      </c>
      <c r="AJ6493" t="s">
        <v>48</v>
      </c>
      <c r="AK6493" t="s">
        <v>48</v>
      </c>
      <c r="AL6493" t="s">
        <v>53</v>
      </c>
      <c r="AM6493">
        <v>450.02</v>
      </c>
      <c r="AN6493">
        <v>1140.92</v>
      </c>
      <c r="AO6493">
        <v>15</v>
      </c>
    </row>
    <row r="6494" spans="1:41" x14ac:dyDescent="0.3">
      <c r="A6494" t="str">
        <f>"Trad IRN"</f>
        <v>Trad IRN</v>
      </c>
      <c r="B6494" t="str">
        <f>"Bldg IRN"</f>
        <v>Bldg IRN</v>
      </c>
      <c r="C6494" t="s">
        <v>41</v>
      </c>
      <c r="D6494" t="s">
        <v>3</v>
      </c>
      <c r="E6494" t="s">
        <v>80</v>
      </c>
      <c r="F6494" t="s">
        <v>81</v>
      </c>
      <c r="G6494" t="s">
        <v>82</v>
      </c>
      <c r="H6494" t="s">
        <v>83</v>
      </c>
      <c r="I6494" t="str">
        <f>"Trad IRN"</f>
        <v>Trad IRN</v>
      </c>
      <c r="J6494" t="s">
        <v>43</v>
      </c>
      <c r="K6494" t="s">
        <v>44</v>
      </c>
      <c r="L6494" t="s">
        <v>45</v>
      </c>
      <c r="M6494" t="s">
        <v>46</v>
      </c>
      <c r="N6494" t="str">
        <f t="shared" si="655"/>
        <v>08/18/2022</v>
      </c>
      <c r="O6494" t="str">
        <f t="shared" ref="O6494:O6503" si="656">"12/31/2500"</f>
        <v>12/31/2500</v>
      </c>
      <c r="P6494">
        <v>1</v>
      </c>
      <c r="Q6494">
        <v>1</v>
      </c>
      <c r="S6494">
        <v>0</v>
      </c>
      <c r="T6494">
        <v>1</v>
      </c>
      <c r="U6494">
        <v>0</v>
      </c>
      <c r="V6494" t="str">
        <f>"Trad IRN"</f>
        <v>Trad IRN</v>
      </c>
      <c r="W6494">
        <v>100</v>
      </c>
      <c r="X6494" t="s">
        <v>47</v>
      </c>
      <c r="Z6494" t="s">
        <v>47</v>
      </c>
      <c r="AB6494" t="str">
        <f>"07"</f>
        <v>07</v>
      </c>
      <c r="AC6494" t="s">
        <v>48</v>
      </c>
      <c r="AD6494" t="s">
        <v>49</v>
      </c>
      <c r="AE6494" t="s">
        <v>50</v>
      </c>
      <c r="AF6494">
        <v>0</v>
      </c>
      <c r="AG6494" t="s">
        <v>56</v>
      </c>
      <c r="AH6494" t="str">
        <f>"Trad IRN"</f>
        <v>Trad IRN</v>
      </c>
      <c r="AI6494" t="str">
        <f>"Bldg IRN"</f>
        <v>Bldg IRN</v>
      </c>
      <c r="AJ6494" t="s">
        <v>48</v>
      </c>
      <c r="AK6494" t="s">
        <v>48</v>
      </c>
      <c r="AL6494" t="s">
        <v>53</v>
      </c>
      <c r="AM6494">
        <v>1140.92</v>
      </c>
      <c r="AN6494">
        <v>1140.92</v>
      </c>
      <c r="AO6494">
        <v>15</v>
      </c>
    </row>
    <row r="6495" spans="1:41" x14ac:dyDescent="0.3">
      <c r="A6495" t="str">
        <f>"Trad IRN"</f>
        <v>Trad IRN</v>
      </c>
      <c r="B6495" t="str">
        <f>"Bldg IRN"</f>
        <v>Bldg IRN</v>
      </c>
      <c r="C6495" t="s">
        <v>41</v>
      </c>
      <c r="D6495" t="s">
        <v>3</v>
      </c>
      <c r="E6495" t="s">
        <v>80</v>
      </c>
      <c r="F6495" t="s">
        <v>81</v>
      </c>
      <c r="G6495" t="s">
        <v>82</v>
      </c>
      <c r="H6495" t="s">
        <v>83</v>
      </c>
      <c r="I6495" t="str">
        <f>"Trad IRN"</f>
        <v>Trad IRN</v>
      </c>
      <c r="J6495" t="s">
        <v>43</v>
      </c>
      <c r="K6495" t="s">
        <v>44</v>
      </c>
      <c r="L6495" t="s">
        <v>45</v>
      </c>
      <c r="M6495" t="s">
        <v>46</v>
      </c>
      <c r="N6495" t="str">
        <f t="shared" si="655"/>
        <v>08/18/2022</v>
      </c>
      <c r="O6495" t="str">
        <f t="shared" si="656"/>
        <v>12/31/2500</v>
      </c>
      <c r="P6495">
        <v>1</v>
      </c>
      <c r="Q6495">
        <v>1</v>
      </c>
      <c r="R6495">
        <v>1</v>
      </c>
      <c r="S6495">
        <v>0</v>
      </c>
      <c r="T6495">
        <v>1</v>
      </c>
      <c r="U6495">
        <v>0</v>
      </c>
      <c r="V6495" t="str">
        <f>"Trad IRN"</f>
        <v>Trad IRN</v>
      </c>
      <c r="W6495">
        <v>100</v>
      </c>
      <c r="X6495" t="s">
        <v>47</v>
      </c>
      <c r="Z6495" t="s">
        <v>47</v>
      </c>
      <c r="AB6495" t="str">
        <f>"06"</f>
        <v>06</v>
      </c>
      <c r="AC6495" t="str">
        <f>"15"</f>
        <v>15</v>
      </c>
      <c r="AD6495" t="str">
        <f>"2"</f>
        <v>2</v>
      </c>
      <c r="AE6495" t="s">
        <v>50</v>
      </c>
      <c r="AF6495">
        <v>0</v>
      </c>
      <c r="AG6495" t="s">
        <v>56</v>
      </c>
      <c r="AH6495" t="str">
        <f>"Trad IRN"</f>
        <v>Trad IRN</v>
      </c>
      <c r="AI6495" t="str">
        <f>"Bldg IRN"</f>
        <v>Bldg IRN</v>
      </c>
      <c r="AJ6495" t="s">
        <v>48</v>
      </c>
      <c r="AK6495" t="s">
        <v>48</v>
      </c>
      <c r="AL6495" t="s">
        <v>53</v>
      </c>
      <c r="AM6495">
        <v>1140.92</v>
      </c>
      <c r="AN6495">
        <v>1140.92</v>
      </c>
      <c r="AO6495">
        <v>15</v>
      </c>
    </row>
    <row r="6496" spans="1:41" x14ac:dyDescent="0.3">
      <c r="A6496" t="str">
        <f>"Trad IRN"</f>
        <v>Trad IRN</v>
      </c>
      <c r="B6496" t="str">
        <f>"Bldg IRN"</f>
        <v>Bldg IRN</v>
      </c>
      <c r="C6496" t="s">
        <v>41</v>
      </c>
      <c r="D6496" t="s">
        <v>3</v>
      </c>
      <c r="E6496" t="s">
        <v>80</v>
      </c>
      <c r="F6496" t="s">
        <v>81</v>
      </c>
      <c r="G6496" t="s">
        <v>82</v>
      </c>
      <c r="H6496" t="s">
        <v>83</v>
      </c>
      <c r="I6496" t="str">
        <f>"Trad IRN"</f>
        <v>Trad IRN</v>
      </c>
      <c r="J6496" t="s">
        <v>43</v>
      </c>
      <c r="K6496" t="s">
        <v>44</v>
      </c>
      <c r="L6496" t="s">
        <v>45</v>
      </c>
      <c r="M6496" t="s">
        <v>46</v>
      </c>
      <c r="N6496" t="str">
        <f t="shared" si="655"/>
        <v>08/18/2022</v>
      </c>
      <c r="O6496" t="str">
        <f t="shared" si="656"/>
        <v>12/31/2500</v>
      </c>
      <c r="P6496">
        <v>1</v>
      </c>
      <c r="Q6496">
        <v>1</v>
      </c>
      <c r="S6496">
        <v>0</v>
      </c>
      <c r="T6496">
        <v>1</v>
      </c>
      <c r="U6496">
        <v>0</v>
      </c>
      <c r="V6496" t="str">
        <f>"Trad IRN"</f>
        <v>Trad IRN</v>
      </c>
      <c r="W6496">
        <v>100</v>
      </c>
      <c r="X6496" t="s">
        <v>47</v>
      </c>
      <c r="Z6496" t="s">
        <v>47</v>
      </c>
      <c r="AB6496" t="str">
        <f>"07"</f>
        <v>07</v>
      </c>
      <c r="AC6496" t="s">
        <v>48</v>
      </c>
      <c r="AD6496" t="s">
        <v>49</v>
      </c>
      <c r="AE6496" t="s">
        <v>50</v>
      </c>
      <c r="AF6496">
        <v>0</v>
      </c>
      <c r="AG6496" t="s">
        <v>56</v>
      </c>
      <c r="AH6496" t="str">
        <f>"Trad IRN"</f>
        <v>Trad IRN</v>
      </c>
      <c r="AI6496" t="str">
        <f>"Bldg IRN"</f>
        <v>Bldg IRN</v>
      </c>
      <c r="AJ6496" t="s">
        <v>48</v>
      </c>
      <c r="AK6496" t="s">
        <v>48</v>
      </c>
      <c r="AL6496" t="s">
        <v>53</v>
      </c>
      <c r="AM6496">
        <v>1140.92</v>
      </c>
      <c r="AN6496">
        <v>1140.92</v>
      </c>
      <c r="AO6496">
        <v>15</v>
      </c>
    </row>
    <row r="6497" spans="1:41" x14ac:dyDescent="0.3">
      <c r="A6497" t="str">
        <f>"Trad IRN"</f>
        <v>Trad IRN</v>
      </c>
      <c r="B6497" t="str">
        <f>"Bldg IRN"</f>
        <v>Bldg IRN</v>
      </c>
      <c r="C6497" t="s">
        <v>41</v>
      </c>
      <c r="D6497" t="s">
        <v>3</v>
      </c>
      <c r="E6497" t="s">
        <v>80</v>
      </c>
      <c r="F6497" t="s">
        <v>81</v>
      </c>
      <c r="G6497" t="s">
        <v>82</v>
      </c>
      <c r="H6497" t="s">
        <v>83</v>
      </c>
      <c r="I6497" t="str">
        <f>"Trad IRN"</f>
        <v>Trad IRN</v>
      </c>
      <c r="J6497" t="s">
        <v>43</v>
      </c>
      <c r="K6497" t="s">
        <v>44</v>
      </c>
      <c r="L6497" t="s">
        <v>45</v>
      </c>
      <c r="M6497" t="s">
        <v>46</v>
      </c>
      <c r="N6497" t="str">
        <f t="shared" si="655"/>
        <v>08/18/2022</v>
      </c>
      <c r="O6497" t="str">
        <f t="shared" si="656"/>
        <v>12/31/2500</v>
      </c>
      <c r="P6497">
        <v>1</v>
      </c>
      <c r="Q6497">
        <v>1</v>
      </c>
      <c r="S6497">
        <v>1</v>
      </c>
      <c r="T6497">
        <v>1</v>
      </c>
      <c r="U6497">
        <v>0</v>
      </c>
      <c r="V6497" t="str">
        <f>"Trad IRN"</f>
        <v>Trad IRN</v>
      </c>
      <c r="W6497">
        <v>100</v>
      </c>
      <c r="X6497" t="s">
        <v>47</v>
      </c>
      <c r="Z6497" t="s">
        <v>47</v>
      </c>
      <c r="AB6497" t="str">
        <f>"08"</f>
        <v>08</v>
      </c>
      <c r="AC6497" t="s">
        <v>48</v>
      </c>
      <c r="AD6497" t="s">
        <v>49</v>
      </c>
      <c r="AE6497" t="s">
        <v>50</v>
      </c>
      <c r="AF6497">
        <v>0</v>
      </c>
      <c r="AG6497" t="s">
        <v>56</v>
      </c>
      <c r="AH6497" t="str">
        <f>"Trad IRN"</f>
        <v>Trad IRN</v>
      </c>
      <c r="AI6497" t="str">
        <f>"Bldg IRN"</f>
        <v>Bldg IRN</v>
      </c>
      <c r="AJ6497" t="s">
        <v>48</v>
      </c>
      <c r="AK6497" t="s">
        <v>48</v>
      </c>
      <c r="AL6497" t="s">
        <v>53</v>
      </c>
      <c r="AM6497">
        <v>1140.92</v>
      </c>
      <c r="AN6497">
        <v>1140.92</v>
      </c>
      <c r="AO6497">
        <v>15</v>
      </c>
    </row>
    <row r="6498" spans="1:41" x14ac:dyDescent="0.3">
      <c r="A6498" t="str">
        <f>"Trad IRN"</f>
        <v>Trad IRN</v>
      </c>
      <c r="B6498" t="str">
        <f>"Bldg IRN"</f>
        <v>Bldg IRN</v>
      </c>
      <c r="C6498" t="s">
        <v>41</v>
      </c>
      <c r="D6498" t="s">
        <v>3</v>
      </c>
      <c r="E6498" t="s">
        <v>80</v>
      </c>
      <c r="F6498" t="s">
        <v>81</v>
      </c>
      <c r="G6498" t="s">
        <v>82</v>
      </c>
      <c r="H6498" t="s">
        <v>83</v>
      </c>
      <c r="I6498" t="str">
        <f>"Trad IRN"</f>
        <v>Trad IRN</v>
      </c>
      <c r="J6498" t="s">
        <v>43</v>
      </c>
      <c r="K6498" t="s">
        <v>44</v>
      </c>
      <c r="L6498" t="s">
        <v>45</v>
      </c>
      <c r="M6498" t="s">
        <v>46</v>
      </c>
      <c r="N6498" t="str">
        <f t="shared" si="655"/>
        <v>08/18/2022</v>
      </c>
      <c r="O6498" t="str">
        <f t="shared" si="656"/>
        <v>12/31/2500</v>
      </c>
      <c r="P6498">
        <v>1</v>
      </c>
      <c r="Q6498">
        <v>1</v>
      </c>
      <c r="S6498">
        <v>1</v>
      </c>
      <c r="T6498">
        <v>1</v>
      </c>
      <c r="U6498">
        <v>0</v>
      </c>
      <c r="V6498" t="str">
        <f>"Trad IRN"</f>
        <v>Trad IRN</v>
      </c>
      <c r="W6498">
        <v>100</v>
      </c>
      <c r="X6498" t="s">
        <v>47</v>
      </c>
      <c r="Z6498" t="s">
        <v>47</v>
      </c>
      <c r="AB6498" t="str">
        <f>"07"</f>
        <v>07</v>
      </c>
      <c r="AC6498" t="s">
        <v>48</v>
      </c>
      <c r="AD6498" t="s">
        <v>49</v>
      </c>
      <c r="AE6498" t="s">
        <v>50</v>
      </c>
      <c r="AF6498">
        <v>0</v>
      </c>
      <c r="AG6498" t="s">
        <v>56</v>
      </c>
      <c r="AH6498" t="str">
        <f>"Trad IRN"</f>
        <v>Trad IRN</v>
      </c>
      <c r="AI6498" t="str">
        <f>"Bldg IRN"</f>
        <v>Bldg IRN</v>
      </c>
      <c r="AJ6498" t="s">
        <v>48</v>
      </c>
      <c r="AK6498" t="s">
        <v>48</v>
      </c>
      <c r="AL6498" t="s">
        <v>53</v>
      </c>
      <c r="AM6498">
        <v>1140.92</v>
      </c>
      <c r="AN6498">
        <v>1140.92</v>
      </c>
      <c r="AO6498">
        <v>15</v>
      </c>
    </row>
    <row r="6499" spans="1:41" x14ac:dyDescent="0.3">
      <c r="A6499" t="str">
        <f>"Trad IRN"</f>
        <v>Trad IRN</v>
      </c>
      <c r="B6499" t="str">
        <f>"Bldg IRN"</f>
        <v>Bldg IRN</v>
      </c>
      <c r="C6499" t="s">
        <v>41</v>
      </c>
      <c r="D6499" t="s">
        <v>3</v>
      </c>
      <c r="E6499" t="s">
        <v>80</v>
      </c>
      <c r="F6499" t="s">
        <v>81</v>
      </c>
      <c r="G6499" t="s">
        <v>82</v>
      </c>
      <c r="H6499" t="s">
        <v>83</v>
      </c>
      <c r="I6499" t="str">
        <f>"Trad IRN"</f>
        <v>Trad IRN</v>
      </c>
      <c r="J6499" t="s">
        <v>43</v>
      </c>
      <c r="K6499" t="s">
        <v>44</v>
      </c>
      <c r="L6499" t="s">
        <v>45</v>
      </c>
      <c r="M6499" t="s">
        <v>46</v>
      </c>
      <c r="N6499" t="str">
        <f t="shared" si="655"/>
        <v>08/18/2022</v>
      </c>
      <c r="O6499" t="str">
        <f t="shared" si="656"/>
        <v>12/31/2500</v>
      </c>
      <c r="P6499">
        <v>1</v>
      </c>
      <c r="Q6499">
        <v>1</v>
      </c>
      <c r="S6499">
        <v>1</v>
      </c>
      <c r="T6499">
        <v>1</v>
      </c>
      <c r="U6499">
        <v>0</v>
      </c>
      <c r="V6499" t="str">
        <f>"Trad IRN"</f>
        <v>Trad IRN</v>
      </c>
      <c r="W6499">
        <v>100</v>
      </c>
      <c r="X6499" t="s">
        <v>47</v>
      </c>
      <c r="Z6499" t="s">
        <v>47</v>
      </c>
      <c r="AB6499" t="str">
        <f>"06"</f>
        <v>06</v>
      </c>
      <c r="AC6499" t="s">
        <v>48</v>
      </c>
      <c r="AD6499" t="s">
        <v>49</v>
      </c>
      <c r="AE6499" t="s">
        <v>50</v>
      </c>
      <c r="AF6499">
        <v>0</v>
      </c>
      <c r="AG6499" t="s">
        <v>56</v>
      </c>
      <c r="AH6499" t="str">
        <f>"Trad IRN"</f>
        <v>Trad IRN</v>
      </c>
      <c r="AI6499" t="str">
        <f>"Bldg IRN"</f>
        <v>Bldg IRN</v>
      </c>
      <c r="AJ6499" t="s">
        <v>48</v>
      </c>
      <c r="AK6499" t="s">
        <v>48</v>
      </c>
      <c r="AL6499" t="s">
        <v>53</v>
      </c>
      <c r="AM6499">
        <v>1140.92</v>
      </c>
      <c r="AN6499">
        <v>1140.92</v>
      </c>
      <c r="AO6499">
        <v>15</v>
      </c>
    </row>
    <row r="6500" spans="1:41" x14ac:dyDescent="0.3">
      <c r="A6500" t="str">
        <f>"Trad IRN"</f>
        <v>Trad IRN</v>
      </c>
      <c r="B6500" t="str">
        <f>"Bldg IRN"</f>
        <v>Bldg IRN</v>
      </c>
      <c r="C6500" t="s">
        <v>41</v>
      </c>
      <c r="D6500" t="s">
        <v>3</v>
      </c>
      <c r="E6500" t="s">
        <v>80</v>
      </c>
      <c r="F6500" t="s">
        <v>81</v>
      </c>
      <c r="G6500" t="s">
        <v>82</v>
      </c>
      <c r="H6500" t="s">
        <v>83</v>
      </c>
      <c r="I6500" t="str">
        <f>"Trad IRN"</f>
        <v>Trad IRN</v>
      </c>
      <c r="J6500" t="s">
        <v>43</v>
      </c>
      <c r="K6500" t="s">
        <v>44</v>
      </c>
      <c r="L6500" t="s">
        <v>45</v>
      </c>
      <c r="M6500" t="s">
        <v>46</v>
      </c>
      <c r="N6500" t="str">
        <f t="shared" si="655"/>
        <v>08/18/2022</v>
      </c>
      <c r="O6500" t="str">
        <f t="shared" si="656"/>
        <v>12/31/2500</v>
      </c>
      <c r="P6500">
        <v>1</v>
      </c>
      <c r="Q6500">
        <v>1</v>
      </c>
      <c r="S6500">
        <v>0</v>
      </c>
      <c r="T6500">
        <v>1</v>
      </c>
      <c r="U6500">
        <v>0</v>
      </c>
      <c r="V6500" t="str">
        <f>"Trad IRN"</f>
        <v>Trad IRN</v>
      </c>
      <c r="W6500">
        <v>100</v>
      </c>
      <c r="X6500" t="s">
        <v>47</v>
      </c>
      <c r="Z6500" t="s">
        <v>47</v>
      </c>
      <c r="AB6500" t="str">
        <f>"06"</f>
        <v>06</v>
      </c>
      <c r="AC6500" t="s">
        <v>48</v>
      </c>
      <c r="AD6500" t="s">
        <v>49</v>
      </c>
      <c r="AE6500" t="s">
        <v>50</v>
      </c>
      <c r="AF6500">
        <v>0</v>
      </c>
      <c r="AG6500" t="s">
        <v>56</v>
      </c>
      <c r="AH6500" t="str">
        <f>"Trad IRN"</f>
        <v>Trad IRN</v>
      </c>
      <c r="AI6500" t="str">
        <f>"Bldg IRN"</f>
        <v>Bldg IRN</v>
      </c>
      <c r="AJ6500" t="s">
        <v>48</v>
      </c>
      <c r="AK6500" t="s">
        <v>48</v>
      </c>
      <c r="AL6500" t="s">
        <v>53</v>
      </c>
      <c r="AM6500">
        <v>1140.92</v>
      </c>
      <c r="AN6500">
        <v>1140.92</v>
      </c>
      <c r="AO6500">
        <v>15</v>
      </c>
    </row>
    <row r="6501" spans="1:41" x14ac:dyDescent="0.3">
      <c r="A6501" t="str">
        <f>"Trad IRN"</f>
        <v>Trad IRN</v>
      </c>
      <c r="B6501" t="str">
        <f>"Bldg IRN"</f>
        <v>Bldg IRN</v>
      </c>
      <c r="C6501" t="s">
        <v>41</v>
      </c>
      <c r="D6501" t="s">
        <v>3</v>
      </c>
      <c r="E6501" t="s">
        <v>80</v>
      </c>
      <c r="F6501" t="s">
        <v>81</v>
      </c>
      <c r="G6501" t="s">
        <v>82</v>
      </c>
      <c r="H6501" t="s">
        <v>83</v>
      </c>
      <c r="I6501" t="s">
        <v>8</v>
      </c>
      <c r="J6501" t="s">
        <v>43</v>
      </c>
      <c r="K6501" t="s">
        <v>44</v>
      </c>
      <c r="L6501" t="s">
        <v>45</v>
      </c>
      <c r="M6501" t="s">
        <v>46</v>
      </c>
      <c r="N6501" t="str">
        <f t="shared" si="655"/>
        <v>08/18/2022</v>
      </c>
      <c r="O6501" t="str">
        <f t="shared" si="656"/>
        <v>12/31/2500</v>
      </c>
      <c r="P6501">
        <v>0.5</v>
      </c>
      <c r="Q6501">
        <v>0.5</v>
      </c>
      <c r="S6501">
        <v>0</v>
      </c>
      <c r="T6501">
        <v>5.5556000000000001E-2</v>
      </c>
      <c r="U6501">
        <v>0.44444400000000001</v>
      </c>
      <c r="V6501" t="str">
        <f>"Trad IRN"</f>
        <v>Trad IRN</v>
      </c>
      <c r="W6501">
        <v>50</v>
      </c>
      <c r="X6501" t="s">
        <v>47</v>
      </c>
      <c r="Z6501" t="s">
        <v>47</v>
      </c>
      <c r="AB6501" t="str">
        <f>"08"</f>
        <v>08</v>
      </c>
      <c r="AC6501" t="s">
        <v>48</v>
      </c>
      <c r="AD6501" t="s">
        <v>49</v>
      </c>
      <c r="AE6501" t="s">
        <v>50</v>
      </c>
      <c r="AF6501">
        <v>0</v>
      </c>
      <c r="AG6501" t="s">
        <v>51</v>
      </c>
      <c r="AH6501" t="str">
        <f>"Trad IRN"</f>
        <v>Trad IRN</v>
      </c>
      <c r="AI6501" t="str">
        <f>"Bldg IRN"</f>
        <v>Bldg IRN</v>
      </c>
      <c r="AJ6501" t="s">
        <v>48</v>
      </c>
      <c r="AK6501" t="s">
        <v>48</v>
      </c>
      <c r="AL6501" t="s">
        <v>53</v>
      </c>
      <c r="AM6501">
        <v>570.46</v>
      </c>
      <c r="AN6501">
        <v>1140.92</v>
      </c>
      <c r="AO6501">
        <v>15</v>
      </c>
    </row>
    <row r="6502" spans="1:41" x14ac:dyDescent="0.3">
      <c r="A6502" t="str">
        <f>"Trad IRN"</f>
        <v>Trad IRN</v>
      </c>
      <c r="B6502" t="str">
        <f>"Bldg IRN"</f>
        <v>Bldg IRN</v>
      </c>
      <c r="C6502" t="s">
        <v>41</v>
      </c>
      <c r="D6502" t="s">
        <v>3</v>
      </c>
      <c r="E6502" t="s">
        <v>80</v>
      </c>
      <c r="F6502" t="s">
        <v>81</v>
      </c>
      <c r="G6502" t="s">
        <v>82</v>
      </c>
      <c r="H6502" t="s">
        <v>83</v>
      </c>
      <c r="I6502" t="str">
        <f>"Trad IRN"</f>
        <v>Trad IRN</v>
      </c>
      <c r="J6502" t="s">
        <v>43</v>
      </c>
      <c r="K6502" t="s">
        <v>44</v>
      </c>
      <c r="L6502" t="s">
        <v>45</v>
      </c>
      <c r="M6502" t="s">
        <v>46</v>
      </c>
      <c r="N6502" t="str">
        <f t="shared" si="655"/>
        <v>08/18/2022</v>
      </c>
      <c r="O6502" t="str">
        <f t="shared" si="656"/>
        <v>12/31/2500</v>
      </c>
      <c r="P6502">
        <v>0.5</v>
      </c>
      <c r="Q6502">
        <v>0.5</v>
      </c>
      <c r="S6502">
        <v>0</v>
      </c>
      <c r="T6502">
        <v>0.5</v>
      </c>
      <c r="U6502">
        <v>0</v>
      </c>
      <c r="V6502" t="str">
        <f>"Trad IRN"</f>
        <v>Trad IRN</v>
      </c>
      <c r="W6502">
        <v>50</v>
      </c>
      <c r="X6502" t="s">
        <v>47</v>
      </c>
      <c r="Z6502" t="s">
        <v>47</v>
      </c>
      <c r="AB6502" t="str">
        <f>"08"</f>
        <v>08</v>
      </c>
      <c r="AC6502" t="s">
        <v>48</v>
      </c>
      <c r="AD6502" t="s">
        <v>49</v>
      </c>
      <c r="AE6502" t="s">
        <v>55</v>
      </c>
      <c r="AF6502">
        <v>0</v>
      </c>
      <c r="AG6502" t="s">
        <v>56</v>
      </c>
      <c r="AH6502" t="str">
        <f>"Trad IRN"</f>
        <v>Trad IRN</v>
      </c>
      <c r="AI6502" t="str">
        <f>"Bldg IRN"</f>
        <v>Bldg IRN</v>
      </c>
      <c r="AJ6502" t="s">
        <v>48</v>
      </c>
      <c r="AK6502" t="s">
        <v>48</v>
      </c>
      <c r="AL6502" t="s">
        <v>53</v>
      </c>
      <c r="AM6502">
        <v>570.46</v>
      </c>
      <c r="AN6502">
        <v>1140.92</v>
      </c>
      <c r="AO6502">
        <v>15</v>
      </c>
    </row>
    <row r="6503" spans="1:41" x14ac:dyDescent="0.3">
      <c r="A6503" t="str">
        <f>"Trad IRN"</f>
        <v>Trad IRN</v>
      </c>
      <c r="B6503" t="str">
        <f>"Bldg IRN"</f>
        <v>Bldg IRN</v>
      </c>
      <c r="C6503" t="s">
        <v>41</v>
      </c>
      <c r="D6503" t="s">
        <v>3</v>
      </c>
      <c r="E6503" t="s">
        <v>80</v>
      </c>
      <c r="F6503" t="s">
        <v>81</v>
      </c>
      <c r="G6503" t="s">
        <v>82</v>
      </c>
      <c r="H6503" t="s">
        <v>83</v>
      </c>
      <c r="I6503" t="str">
        <f>"Trad IRN"</f>
        <v>Trad IRN</v>
      </c>
      <c r="J6503" t="s">
        <v>43</v>
      </c>
      <c r="K6503" t="s">
        <v>44</v>
      </c>
      <c r="L6503" t="s">
        <v>45</v>
      </c>
      <c r="M6503" t="s">
        <v>46</v>
      </c>
      <c r="N6503" t="str">
        <f t="shared" si="655"/>
        <v>08/18/2022</v>
      </c>
      <c r="O6503" t="str">
        <f t="shared" si="656"/>
        <v>12/31/2500</v>
      </c>
      <c r="P6503">
        <v>1</v>
      </c>
      <c r="Q6503">
        <v>1</v>
      </c>
      <c r="R6503">
        <v>1</v>
      </c>
      <c r="S6503">
        <v>0</v>
      </c>
      <c r="T6503">
        <v>1</v>
      </c>
      <c r="U6503">
        <v>0</v>
      </c>
      <c r="V6503" t="str">
        <f>"Trad IRN"</f>
        <v>Trad IRN</v>
      </c>
      <c r="W6503">
        <v>100</v>
      </c>
      <c r="X6503" t="s">
        <v>47</v>
      </c>
      <c r="Z6503" t="s">
        <v>47</v>
      </c>
      <c r="AB6503" t="str">
        <f>"07"</f>
        <v>07</v>
      </c>
      <c r="AC6503" t="str">
        <f>"03"</f>
        <v>03</v>
      </c>
      <c r="AD6503" t="str">
        <f>"3"</f>
        <v>3</v>
      </c>
      <c r="AE6503" t="s">
        <v>55</v>
      </c>
      <c r="AF6503">
        <v>0</v>
      </c>
      <c r="AG6503" t="s">
        <v>56</v>
      </c>
      <c r="AH6503" t="str">
        <f>"Trad IRN"</f>
        <v>Trad IRN</v>
      </c>
      <c r="AI6503" t="str">
        <f>"Bldg IRN"</f>
        <v>Bldg IRN</v>
      </c>
      <c r="AJ6503" t="s">
        <v>48</v>
      </c>
      <c r="AK6503" t="s">
        <v>48</v>
      </c>
      <c r="AL6503" t="s">
        <v>53</v>
      </c>
      <c r="AM6503">
        <v>1140.92</v>
      </c>
      <c r="AN6503">
        <v>1140.92</v>
      </c>
      <c r="AO6503">
        <v>15</v>
      </c>
    </row>
    <row r="6504" spans="1:41" x14ac:dyDescent="0.3">
      <c r="A6504" t="str">
        <f>"Trad IRN"</f>
        <v>Trad IRN</v>
      </c>
      <c r="B6504" t="str">
        <f>"Bldg IRN"</f>
        <v>Bldg IRN</v>
      </c>
      <c r="C6504" t="s">
        <v>41</v>
      </c>
      <c r="D6504" t="s">
        <v>3</v>
      </c>
      <c r="E6504" t="s">
        <v>80</v>
      </c>
      <c r="F6504" t="s">
        <v>81</v>
      </c>
      <c r="G6504" t="s">
        <v>82</v>
      </c>
      <c r="H6504" t="s">
        <v>83</v>
      </c>
      <c r="I6504" t="s">
        <v>8</v>
      </c>
      <c r="J6504" t="s">
        <v>43</v>
      </c>
      <c r="K6504" t="s">
        <v>44</v>
      </c>
      <c r="L6504" t="s">
        <v>45</v>
      </c>
      <c r="M6504" t="s">
        <v>46</v>
      </c>
      <c r="N6504" t="str">
        <f t="shared" si="655"/>
        <v>08/18/2022</v>
      </c>
      <c r="O6504" t="str">
        <f>"12/08/2022"</f>
        <v>12/08/2022</v>
      </c>
      <c r="P6504">
        <v>0.20875299999999999</v>
      </c>
      <c r="Q6504">
        <v>0.20875299999999999</v>
      </c>
      <c r="R6504">
        <v>0.20875299999999999</v>
      </c>
      <c r="S6504">
        <v>0</v>
      </c>
      <c r="T6504">
        <v>1.0921E-2</v>
      </c>
      <c r="U6504">
        <v>0.19783200000000001</v>
      </c>
      <c r="V6504" t="str">
        <f>"Trad IRN"</f>
        <v>Trad IRN</v>
      </c>
      <c r="W6504">
        <v>50</v>
      </c>
      <c r="X6504" t="s">
        <v>47</v>
      </c>
      <c r="Z6504" t="s">
        <v>47</v>
      </c>
      <c r="AB6504" t="str">
        <f>"08"</f>
        <v>08</v>
      </c>
      <c r="AC6504" t="str">
        <f>"15"</f>
        <v>15</v>
      </c>
      <c r="AD6504" t="str">
        <f>"2"</f>
        <v>2</v>
      </c>
      <c r="AE6504" t="s">
        <v>50</v>
      </c>
      <c r="AF6504">
        <v>0</v>
      </c>
      <c r="AG6504" t="s">
        <v>51</v>
      </c>
      <c r="AH6504" t="str">
        <f>"Trad IRN"</f>
        <v>Trad IRN</v>
      </c>
      <c r="AI6504" t="str">
        <f>"Bldg IRN"</f>
        <v>Bldg IRN</v>
      </c>
      <c r="AJ6504" t="s">
        <v>48</v>
      </c>
      <c r="AK6504" t="s">
        <v>48</v>
      </c>
      <c r="AL6504" t="s">
        <v>53</v>
      </c>
      <c r="AM6504">
        <v>238.17</v>
      </c>
      <c r="AN6504">
        <v>1140.92</v>
      </c>
      <c r="AO6504">
        <v>15</v>
      </c>
    </row>
    <row r="6505" spans="1:41" x14ac:dyDescent="0.3">
      <c r="A6505" t="str">
        <f>"Trad IRN"</f>
        <v>Trad IRN</v>
      </c>
      <c r="B6505" t="str">
        <f>"Bldg IRN"</f>
        <v>Bldg IRN</v>
      </c>
      <c r="C6505" t="s">
        <v>41</v>
      </c>
      <c r="D6505" t="s">
        <v>3</v>
      </c>
      <c r="E6505" t="s">
        <v>80</v>
      </c>
      <c r="F6505" t="s">
        <v>81</v>
      </c>
      <c r="G6505" t="s">
        <v>82</v>
      </c>
      <c r="H6505" t="s">
        <v>83</v>
      </c>
      <c r="I6505" t="s">
        <v>8</v>
      </c>
      <c r="J6505" t="s">
        <v>43</v>
      </c>
      <c r="K6505" t="s">
        <v>44</v>
      </c>
      <c r="L6505" t="s">
        <v>45</v>
      </c>
      <c r="M6505" t="s">
        <v>46</v>
      </c>
      <c r="N6505" t="str">
        <f>"12/09/2022"</f>
        <v>12/09/2022</v>
      </c>
      <c r="O6505" t="str">
        <f>"12/31/2500"</f>
        <v>12/31/2500</v>
      </c>
      <c r="P6505">
        <v>0.29124699999999998</v>
      </c>
      <c r="Q6505">
        <v>0.29124699999999998</v>
      </c>
      <c r="R6505">
        <v>0.29124699999999998</v>
      </c>
      <c r="S6505">
        <v>0</v>
      </c>
      <c r="T6505">
        <v>4.4635000000000001E-2</v>
      </c>
      <c r="U6505">
        <v>0.246612</v>
      </c>
      <c r="V6505" t="str">
        <f>"Trad IRN"</f>
        <v>Trad IRN</v>
      </c>
      <c r="W6505">
        <v>50</v>
      </c>
      <c r="X6505" t="s">
        <v>47</v>
      </c>
      <c r="Z6505" t="s">
        <v>47</v>
      </c>
      <c r="AB6505" t="str">
        <f>"08"</f>
        <v>08</v>
      </c>
      <c r="AC6505" t="str">
        <f>"15"</f>
        <v>15</v>
      </c>
      <c r="AD6505" t="str">
        <f>"2"</f>
        <v>2</v>
      </c>
      <c r="AE6505" t="s">
        <v>55</v>
      </c>
      <c r="AF6505">
        <v>0</v>
      </c>
      <c r="AG6505" t="s">
        <v>51</v>
      </c>
      <c r="AH6505" t="str">
        <f>"Trad IRN"</f>
        <v>Trad IRN</v>
      </c>
      <c r="AI6505" t="str">
        <f>"Bldg IRN"</f>
        <v>Bldg IRN</v>
      </c>
      <c r="AJ6505" t="s">
        <v>48</v>
      </c>
      <c r="AK6505" t="s">
        <v>48</v>
      </c>
      <c r="AL6505" t="s">
        <v>53</v>
      </c>
      <c r="AM6505">
        <v>332.29</v>
      </c>
      <c r="AN6505">
        <v>1140.92</v>
      </c>
      <c r="AO6505">
        <v>15</v>
      </c>
    </row>
    <row r="6506" spans="1:41" x14ac:dyDescent="0.3">
      <c r="A6506" t="str">
        <f>"Trad IRN"</f>
        <v>Trad IRN</v>
      </c>
      <c r="B6506" t="str">
        <f>"Bldg IRN"</f>
        <v>Bldg IRN</v>
      </c>
      <c r="C6506" t="s">
        <v>41</v>
      </c>
      <c r="D6506" t="s">
        <v>3</v>
      </c>
      <c r="E6506" t="s">
        <v>80</v>
      </c>
      <c r="F6506" t="s">
        <v>81</v>
      </c>
      <c r="G6506" t="s">
        <v>82</v>
      </c>
      <c r="H6506" t="s">
        <v>83</v>
      </c>
      <c r="I6506" t="str">
        <f>"Trad IRN"</f>
        <v>Trad IRN</v>
      </c>
      <c r="J6506" t="s">
        <v>43</v>
      </c>
      <c r="K6506" t="s">
        <v>44</v>
      </c>
      <c r="L6506" t="s">
        <v>45</v>
      </c>
      <c r="M6506" t="s">
        <v>46</v>
      </c>
      <c r="N6506" t="str">
        <f>"08/18/2022"</f>
        <v>08/18/2022</v>
      </c>
      <c r="O6506" t="str">
        <f>"12/31/2500"</f>
        <v>12/31/2500</v>
      </c>
      <c r="P6506">
        <v>0.5</v>
      </c>
      <c r="Q6506">
        <v>0.5</v>
      </c>
      <c r="R6506">
        <v>0.5</v>
      </c>
      <c r="S6506">
        <v>0</v>
      </c>
      <c r="T6506">
        <v>0.5</v>
      </c>
      <c r="U6506">
        <v>0</v>
      </c>
      <c r="V6506" t="str">
        <f>"Trad IRN"</f>
        <v>Trad IRN</v>
      </c>
      <c r="W6506">
        <v>50</v>
      </c>
      <c r="X6506" t="s">
        <v>47</v>
      </c>
      <c r="Z6506" t="s">
        <v>47</v>
      </c>
      <c r="AB6506" t="str">
        <f>"08"</f>
        <v>08</v>
      </c>
      <c r="AC6506" t="str">
        <f>"15"</f>
        <v>15</v>
      </c>
      <c r="AD6506" t="str">
        <f>"2"</f>
        <v>2</v>
      </c>
      <c r="AE6506" t="s">
        <v>55</v>
      </c>
      <c r="AF6506">
        <v>0</v>
      </c>
      <c r="AG6506" t="s">
        <v>56</v>
      </c>
      <c r="AH6506" t="str">
        <f>"Trad IRN"</f>
        <v>Trad IRN</v>
      </c>
      <c r="AI6506" t="str">
        <f>"Bldg IRN"</f>
        <v>Bldg IRN</v>
      </c>
      <c r="AJ6506" t="s">
        <v>48</v>
      </c>
      <c r="AK6506" t="s">
        <v>48</v>
      </c>
      <c r="AL6506" t="s">
        <v>53</v>
      </c>
      <c r="AM6506">
        <v>570.46</v>
      </c>
      <c r="AN6506">
        <v>1140.92</v>
      </c>
      <c r="AO6506">
        <v>15</v>
      </c>
    </row>
    <row r="6507" spans="1:41" x14ac:dyDescent="0.3">
      <c r="A6507" t="str">
        <f>"Trad IRN"</f>
        <v>Trad IRN</v>
      </c>
      <c r="B6507" t="str">
        <f>"Bldg IRN"</f>
        <v>Bldg IRN</v>
      </c>
      <c r="C6507" t="s">
        <v>41</v>
      </c>
      <c r="D6507" t="s">
        <v>3</v>
      </c>
      <c r="E6507" t="s">
        <v>80</v>
      </c>
      <c r="F6507" t="s">
        <v>81</v>
      </c>
      <c r="G6507" t="s">
        <v>82</v>
      </c>
      <c r="H6507" t="s">
        <v>83</v>
      </c>
      <c r="I6507" t="str">
        <f>"Trad IRN"</f>
        <v>Trad IRN</v>
      </c>
      <c r="J6507" t="s">
        <v>43</v>
      </c>
      <c r="K6507" t="s">
        <v>44</v>
      </c>
      <c r="L6507" t="s">
        <v>45</v>
      </c>
      <c r="M6507" t="s">
        <v>46</v>
      </c>
      <c r="N6507" t="str">
        <f>"09/12/2022"</f>
        <v>09/12/2022</v>
      </c>
      <c r="O6507" t="str">
        <f>"01/08/2023"</f>
        <v>01/08/2023</v>
      </c>
      <c r="P6507">
        <v>0.39443600000000001</v>
      </c>
      <c r="Q6507">
        <v>0.39443600000000001</v>
      </c>
      <c r="S6507">
        <v>0</v>
      </c>
      <c r="T6507">
        <v>0.39443600000000001</v>
      </c>
      <c r="U6507">
        <v>0</v>
      </c>
      <c r="V6507" t="str">
        <f>"Trad IRN"</f>
        <v>Trad IRN</v>
      </c>
      <c r="W6507">
        <v>100</v>
      </c>
      <c r="X6507" t="s">
        <v>47</v>
      </c>
      <c r="Z6507" t="s">
        <v>47</v>
      </c>
      <c r="AB6507" t="str">
        <f>"08"</f>
        <v>08</v>
      </c>
      <c r="AC6507" t="s">
        <v>48</v>
      </c>
      <c r="AD6507" t="s">
        <v>49</v>
      </c>
      <c r="AE6507" t="s">
        <v>50</v>
      </c>
      <c r="AF6507">
        <v>0</v>
      </c>
      <c r="AG6507" t="s">
        <v>56</v>
      </c>
      <c r="AH6507" t="str">
        <f>"Trad IRN"</f>
        <v>Trad IRN</v>
      </c>
      <c r="AI6507" t="str">
        <f>"Bldg IRN"</f>
        <v>Bldg IRN</v>
      </c>
      <c r="AJ6507" t="s">
        <v>48</v>
      </c>
      <c r="AK6507" t="s">
        <v>48</v>
      </c>
      <c r="AL6507" t="s">
        <v>53</v>
      </c>
      <c r="AM6507">
        <v>450.02</v>
      </c>
      <c r="AN6507">
        <v>1140.92</v>
      </c>
      <c r="AO6507">
        <v>15</v>
      </c>
    </row>
    <row r="6508" spans="1:41" x14ac:dyDescent="0.3">
      <c r="A6508" t="str">
        <f>"Trad IRN"</f>
        <v>Trad IRN</v>
      </c>
      <c r="B6508" t="str">
        <f>"Bldg IRN"</f>
        <v>Bldg IRN</v>
      </c>
      <c r="C6508" t="s">
        <v>41</v>
      </c>
      <c r="D6508" t="s">
        <v>3</v>
      </c>
      <c r="E6508" t="s">
        <v>80</v>
      </c>
      <c r="F6508" t="s">
        <v>81</v>
      </c>
      <c r="G6508" t="s">
        <v>82</v>
      </c>
      <c r="H6508" t="s">
        <v>83</v>
      </c>
      <c r="I6508" t="str">
        <f>"Trad IRN"</f>
        <v>Trad IRN</v>
      </c>
      <c r="J6508" t="s">
        <v>43</v>
      </c>
      <c r="K6508" t="s">
        <v>44</v>
      </c>
      <c r="L6508" t="s">
        <v>45</v>
      </c>
      <c r="M6508" t="s">
        <v>46</v>
      </c>
      <c r="N6508" t="str">
        <f>"08/18/2022"</f>
        <v>08/18/2022</v>
      </c>
      <c r="O6508" t="str">
        <f>"12/31/2500"</f>
        <v>12/31/2500</v>
      </c>
      <c r="P6508">
        <v>1</v>
      </c>
      <c r="Q6508">
        <v>1</v>
      </c>
      <c r="S6508">
        <v>0</v>
      </c>
      <c r="T6508">
        <v>1</v>
      </c>
      <c r="U6508">
        <v>0</v>
      </c>
      <c r="V6508" t="str">
        <f>"Trad IRN"</f>
        <v>Trad IRN</v>
      </c>
      <c r="W6508">
        <v>100</v>
      </c>
      <c r="X6508" t="s">
        <v>47</v>
      </c>
      <c r="Z6508" t="s">
        <v>47</v>
      </c>
      <c r="AB6508" t="str">
        <f>"07"</f>
        <v>07</v>
      </c>
      <c r="AC6508" t="s">
        <v>48</v>
      </c>
      <c r="AD6508" t="s">
        <v>49</v>
      </c>
      <c r="AE6508" t="s">
        <v>50</v>
      </c>
      <c r="AF6508">
        <v>0</v>
      </c>
      <c r="AG6508" t="s">
        <v>56</v>
      </c>
      <c r="AH6508" t="str">
        <f>"Trad IRN"</f>
        <v>Trad IRN</v>
      </c>
      <c r="AI6508" t="str">
        <f>"Bldg IRN"</f>
        <v>Bldg IRN</v>
      </c>
      <c r="AJ6508" t="s">
        <v>48</v>
      </c>
      <c r="AK6508" t="s">
        <v>48</v>
      </c>
      <c r="AL6508" t="s">
        <v>53</v>
      </c>
      <c r="AM6508">
        <v>1140.92</v>
      </c>
      <c r="AN6508">
        <v>1140.92</v>
      </c>
      <c r="AO6508">
        <v>15</v>
      </c>
    </row>
    <row r="6509" spans="1:41" x14ac:dyDescent="0.3">
      <c r="A6509" t="str">
        <f>"Trad IRN"</f>
        <v>Trad IRN</v>
      </c>
      <c r="B6509" t="str">
        <f>"Bldg IRN"</f>
        <v>Bldg IRN</v>
      </c>
      <c r="C6509" t="s">
        <v>41</v>
      </c>
      <c r="D6509" t="s">
        <v>3</v>
      </c>
      <c r="E6509" t="s">
        <v>80</v>
      </c>
      <c r="F6509" t="s">
        <v>81</v>
      </c>
      <c r="G6509" t="s">
        <v>82</v>
      </c>
      <c r="H6509" t="s">
        <v>83</v>
      </c>
      <c r="I6509" t="str">
        <f>"Trad IRN"</f>
        <v>Trad IRN</v>
      </c>
      <c r="J6509" t="s">
        <v>43</v>
      </c>
      <c r="K6509" t="s">
        <v>44</v>
      </c>
      <c r="L6509" t="s">
        <v>45</v>
      </c>
      <c r="M6509" t="s">
        <v>46</v>
      </c>
      <c r="N6509" t="str">
        <f>"08/18/2022"</f>
        <v>08/18/2022</v>
      </c>
      <c r="O6509" t="str">
        <f>"12/31/2500"</f>
        <v>12/31/2500</v>
      </c>
      <c r="P6509">
        <v>1</v>
      </c>
      <c r="Q6509">
        <v>1</v>
      </c>
      <c r="S6509">
        <v>1</v>
      </c>
      <c r="T6509">
        <v>1</v>
      </c>
      <c r="U6509">
        <v>0</v>
      </c>
      <c r="V6509" t="str">
        <f>"Trad IRN"</f>
        <v>Trad IRN</v>
      </c>
      <c r="W6509">
        <v>100</v>
      </c>
      <c r="X6509" t="s">
        <v>47</v>
      </c>
      <c r="Z6509" t="s">
        <v>47</v>
      </c>
      <c r="AB6509" t="str">
        <f>"07"</f>
        <v>07</v>
      </c>
      <c r="AC6509" t="s">
        <v>48</v>
      </c>
      <c r="AD6509" t="s">
        <v>49</v>
      </c>
      <c r="AE6509" t="s">
        <v>50</v>
      </c>
      <c r="AF6509">
        <v>0</v>
      </c>
      <c r="AG6509" t="s">
        <v>56</v>
      </c>
      <c r="AH6509" t="str">
        <f>"Trad IRN"</f>
        <v>Trad IRN</v>
      </c>
      <c r="AI6509" t="str">
        <f>"Bldg IRN"</f>
        <v>Bldg IRN</v>
      </c>
      <c r="AJ6509" t="s">
        <v>48</v>
      </c>
      <c r="AK6509" t="s">
        <v>48</v>
      </c>
      <c r="AL6509" t="s">
        <v>53</v>
      </c>
      <c r="AM6509">
        <v>1140.92</v>
      </c>
      <c r="AN6509">
        <v>1140.92</v>
      </c>
      <c r="AO6509">
        <v>15</v>
      </c>
    </row>
    <row r="6510" spans="1:41" x14ac:dyDescent="0.3">
      <c r="A6510" t="str">
        <f>"Trad IRN"</f>
        <v>Trad IRN</v>
      </c>
      <c r="B6510" t="str">
        <f>"Bldg IRN"</f>
        <v>Bldg IRN</v>
      </c>
      <c r="C6510" t="s">
        <v>41</v>
      </c>
      <c r="D6510" t="s">
        <v>3</v>
      </c>
      <c r="E6510" t="s">
        <v>80</v>
      </c>
      <c r="F6510" t="s">
        <v>81</v>
      </c>
      <c r="G6510" t="s">
        <v>82</v>
      </c>
      <c r="H6510" t="s">
        <v>83</v>
      </c>
      <c r="I6510" t="str">
        <f>"Trad IRN"</f>
        <v>Trad IRN</v>
      </c>
      <c r="J6510" t="s">
        <v>43</v>
      </c>
      <c r="K6510" t="s">
        <v>44</v>
      </c>
      <c r="L6510" t="s">
        <v>45</v>
      </c>
      <c r="M6510" t="s">
        <v>59</v>
      </c>
      <c r="N6510" t="str">
        <f>"08/18/2022"</f>
        <v>08/18/2022</v>
      </c>
      <c r="O6510" t="str">
        <f>"12/08/2022"</f>
        <v>12/08/2022</v>
      </c>
      <c r="P6510">
        <v>0.41750500000000001</v>
      </c>
      <c r="Q6510">
        <v>0.41750500000000001</v>
      </c>
      <c r="S6510">
        <v>0</v>
      </c>
      <c r="T6510">
        <v>0.41750500000000001</v>
      </c>
      <c r="U6510">
        <v>0</v>
      </c>
      <c r="V6510" t="s">
        <v>84</v>
      </c>
      <c r="W6510">
        <v>100</v>
      </c>
      <c r="X6510" t="s">
        <v>47</v>
      </c>
      <c r="Z6510" t="s">
        <v>47</v>
      </c>
      <c r="AB6510" t="str">
        <f>"06"</f>
        <v>06</v>
      </c>
      <c r="AC6510" t="s">
        <v>48</v>
      </c>
      <c r="AD6510" t="s">
        <v>49</v>
      </c>
      <c r="AE6510" t="s">
        <v>50</v>
      </c>
      <c r="AF6510">
        <v>0</v>
      </c>
      <c r="AG6510" t="s">
        <v>56</v>
      </c>
      <c r="AH6510" t="str">
        <f>"Trad IRN"</f>
        <v>Trad IRN</v>
      </c>
      <c r="AI6510" t="str">
        <f>"Bldg IRN"</f>
        <v>Bldg IRN</v>
      </c>
      <c r="AJ6510" t="s">
        <v>48</v>
      </c>
      <c r="AK6510" t="s">
        <v>48</v>
      </c>
      <c r="AL6510" t="s">
        <v>53</v>
      </c>
      <c r="AM6510">
        <v>476.34</v>
      </c>
      <c r="AN6510">
        <v>1140.92</v>
      </c>
      <c r="AO6510">
        <v>15</v>
      </c>
    </row>
    <row r="6511" spans="1:41" x14ac:dyDescent="0.3">
      <c r="A6511" t="str">
        <f>"Trad IRN"</f>
        <v>Trad IRN</v>
      </c>
      <c r="B6511" t="str">
        <f>"Bldg IRN"</f>
        <v>Bldg IRN</v>
      </c>
      <c r="C6511" t="s">
        <v>41</v>
      </c>
      <c r="D6511" t="s">
        <v>3</v>
      </c>
      <c r="E6511" t="s">
        <v>80</v>
      </c>
      <c r="F6511" t="s">
        <v>81</v>
      </c>
      <c r="G6511" t="s">
        <v>82</v>
      </c>
      <c r="H6511" t="s">
        <v>83</v>
      </c>
      <c r="I6511" t="str">
        <f>"Trad IRN"</f>
        <v>Trad IRN</v>
      </c>
      <c r="J6511" t="s">
        <v>43</v>
      </c>
      <c r="K6511" t="s">
        <v>44</v>
      </c>
      <c r="L6511" t="s">
        <v>45</v>
      </c>
      <c r="M6511" t="s">
        <v>46</v>
      </c>
      <c r="N6511" t="str">
        <f>"12/09/2022"</f>
        <v>12/09/2022</v>
      </c>
      <c r="O6511" t="str">
        <f>"12/31/2500"</f>
        <v>12/31/2500</v>
      </c>
      <c r="P6511">
        <v>0.58249499999999999</v>
      </c>
      <c r="Q6511">
        <v>0.58249499999999999</v>
      </c>
      <c r="S6511">
        <v>0</v>
      </c>
      <c r="T6511">
        <v>0.58249499999999999</v>
      </c>
      <c r="U6511">
        <v>0</v>
      </c>
      <c r="V6511" t="str">
        <f>"Trad IRN"</f>
        <v>Trad IRN</v>
      </c>
      <c r="W6511">
        <v>100</v>
      </c>
      <c r="X6511" t="s">
        <v>47</v>
      </c>
      <c r="Z6511" t="s">
        <v>47</v>
      </c>
      <c r="AB6511" t="str">
        <f>"06"</f>
        <v>06</v>
      </c>
      <c r="AC6511" t="s">
        <v>48</v>
      </c>
      <c r="AD6511" t="s">
        <v>49</v>
      </c>
      <c r="AE6511" t="s">
        <v>50</v>
      </c>
      <c r="AF6511">
        <v>0</v>
      </c>
      <c r="AG6511" t="s">
        <v>56</v>
      </c>
      <c r="AH6511" t="str">
        <f>"Trad IRN"</f>
        <v>Trad IRN</v>
      </c>
      <c r="AI6511" t="str">
        <f>"Bldg IRN"</f>
        <v>Bldg IRN</v>
      </c>
      <c r="AJ6511" t="s">
        <v>48</v>
      </c>
      <c r="AK6511" t="s">
        <v>48</v>
      </c>
      <c r="AL6511" t="s">
        <v>53</v>
      </c>
      <c r="AM6511">
        <v>664.58</v>
      </c>
      <c r="AN6511">
        <v>1140.92</v>
      </c>
      <c r="AO6511">
        <v>15</v>
      </c>
    </row>
    <row r="6512" spans="1:41" x14ac:dyDescent="0.3">
      <c r="A6512" t="str">
        <f>"Trad IRN"</f>
        <v>Trad IRN</v>
      </c>
      <c r="B6512" t="str">
        <f>"Bldg IRN"</f>
        <v>Bldg IRN</v>
      </c>
      <c r="C6512" t="s">
        <v>41</v>
      </c>
      <c r="D6512" t="s">
        <v>3</v>
      </c>
      <c r="E6512" t="s">
        <v>80</v>
      </c>
      <c r="F6512" t="s">
        <v>81</v>
      </c>
      <c r="G6512" t="s">
        <v>82</v>
      </c>
      <c r="H6512" t="s">
        <v>83</v>
      </c>
      <c r="I6512" t="str">
        <f>"Trad IRN"</f>
        <v>Trad IRN</v>
      </c>
      <c r="J6512" t="s">
        <v>43</v>
      </c>
      <c r="K6512" t="s">
        <v>44</v>
      </c>
      <c r="L6512" t="s">
        <v>45</v>
      </c>
      <c r="M6512" t="s">
        <v>46</v>
      </c>
      <c r="N6512" t="str">
        <f>"12/09/2022"</f>
        <v>12/09/2022</v>
      </c>
      <c r="O6512" t="str">
        <f>"12/31/2500"</f>
        <v>12/31/2500</v>
      </c>
      <c r="P6512">
        <v>0.58249499999999999</v>
      </c>
      <c r="Q6512">
        <v>0.58249499999999999</v>
      </c>
      <c r="S6512">
        <v>0</v>
      </c>
      <c r="T6512">
        <v>0.58249499999999999</v>
      </c>
      <c r="U6512">
        <v>0</v>
      </c>
      <c r="V6512" t="str">
        <f>"Trad IRN"</f>
        <v>Trad IRN</v>
      </c>
      <c r="W6512">
        <v>100</v>
      </c>
      <c r="X6512" t="s">
        <v>47</v>
      </c>
      <c r="Z6512" t="s">
        <v>47</v>
      </c>
      <c r="AB6512" t="str">
        <f>"08"</f>
        <v>08</v>
      </c>
      <c r="AC6512" t="s">
        <v>48</v>
      </c>
      <c r="AD6512" t="s">
        <v>49</v>
      </c>
      <c r="AE6512" t="s">
        <v>50</v>
      </c>
      <c r="AF6512">
        <v>0</v>
      </c>
      <c r="AG6512" t="s">
        <v>56</v>
      </c>
      <c r="AH6512" t="str">
        <f>"Trad IRN"</f>
        <v>Trad IRN</v>
      </c>
      <c r="AI6512" t="str">
        <f>"Bldg IRN"</f>
        <v>Bldg IRN</v>
      </c>
      <c r="AJ6512" t="s">
        <v>48</v>
      </c>
      <c r="AK6512" t="s">
        <v>48</v>
      </c>
      <c r="AL6512" t="s">
        <v>53</v>
      </c>
      <c r="AM6512">
        <v>664.58</v>
      </c>
      <c r="AN6512">
        <v>1140.92</v>
      </c>
      <c r="AO6512">
        <v>15</v>
      </c>
    </row>
    <row r="6513" spans="1:41" x14ac:dyDescent="0.3">
      <c r="A6513" t="str">
        <f>"Trad IRN"</f>
        <v>Trad IRN</v>
      </c>
      <c r="B6513" t="str">
        <f>"Bldg IRN"</f>
        <v>Bldg IRN</v>
      </c>
      <c r="C6513" t="s">
        <v>41</v>
      </c>
      <c r="D6513" t="s">
        <v>3</v>
      </c>
      <c r="E6513" t="s">
        <v>80</v>
      </c>
      <c r="F6513" t="s">
        <v>81</v>
      </c>
      <c r="G6513" t="s">
        <v>82</v>
      </c>
      <c r="H6513" t="s">
        <v>83</v>
      </c>
      <c r="I6513" t="str">
        <f>"Trad IRN"</f>
        <v>Trad IRN</v>
      </c>
      <c r="J6513" t="s">
        <v>43</v>
      </c>
      <c r="K6513" t="s">
        <v>44</v>
      </c>
      <c r="L6513" t="s">
        <v>45</v>
      </c>
      <c r="M6513" t="s">
        <v>59</v>
      </c>
      <c r="N6513" t="str">
        <f t="shared" ref="N6513:N6518" si="657">"08/18/2022"</f>
        <v>08/18/2022</v>
      </c>
      <c r="O6513" t="str">
        <f>"12/08/2022"</f>
        <v>12/08/2022</v>
      </c>
      <c r="P6513">
        <v>0.41750500000000001</v>
      </c>
      <c r="Q6513">
        <v>0.41750500000000001</v>
      </c>
      <c r="S6513">
        <v>0</v>
      </c>
      <c r="T6513">
        <v>0.41750500000000001</v>
      </c>
      <c r="U6513">
        <v>0</v>
      </c>
      <c r="V6513" t="s">
        <v>84</v>
      </c>
      <c r="W6513">
        <v>100</v>
      </c>
      <c r="X6513" t="s">
        <v>47</v>
      </c>
      <c r="Z6513" t="s">
        <v>47</v>
      </c>
      <c r="AB6513" t="str">
        <f>"08"</f>
        <v>08</v>
      </c>
      <c r="AC6513" t="s">
        <v>48</v>
      </c>
      <c r="AD6513" t="s">
        <v>49</v>
      </c>
      <c r="AE6513" t="s">
        <v>50</v>
      </c>
      <c r="AF6513">
        <v>0</v>
      </c>
      <c r="AG6513" t="s">
        <v>56</v>
      </c>
      <c r="AH6513" t="str">
        <f>"Trad IRN"</f>
        <v>Trad IRN</v>
      </c>
      <c r="AI6513" t="str">
        <f>"Bldg IRN"</f>
        <v>Bldg IRN</v>
      </c>
      <c r="AJ6513" t="s">
        <v>48</v>
      </c>
      <c r="AK6513" t="s">
        <v>48</v>
      </c>
      <c r="AL6513" t="s">
        <v>53</v>
      </c>
      <c r="AM6513">
        <v>476.34</v>
      </c>
      <c r="AN6513">
        <v>1140.92</v>
      </c>
      <c r="AO6513">
        <v>15</v>
      </c>
    </row>
    <row r="6514" spans="1:41" x14ac:dyDescent="0.3">
      <c r="A6514" t="str">
        <f>"Trad IRN"</f>
        <v>Trad IRN</v>
      </c>
      <c r="B6514" t="str">
        <f>"Bldg IRN"</f>
        <v>Bldg IRN</v>
      </c>
      <c r="C6514" t="s">
        <v>41</v>
      </c>
      <c r="D6514" t="s">
        <v>3</v>
      </c>
      <c r="E6514" t="s">
        <v>80</v>
      </c>
      <c r="F6514" t="s">
        <v>81</v>
      </c>
      <c r="G6514" t="s">
        <v>82</v>
      </c>
      <c r="H6514" t="s">
        <v>83</v>
      </c>
      <c r="I6514" t="str">
        <f>"Trad IRN"</f>
        <v>Trad IRN</v>
      </c>
      <c r="J6514" t="s">
        <v>43</v>
      </c>
      <c r="K6514" t="s">
        <v>44</v>
      </c>
      <c r="L6514" t="s">
        <v>45</v>
      </c>
      <c r="M6514" t="s">
        <v>46</v>
      </c>
      <c r="N6514" t="str">
        <f t="shared" si="657"/>
        <v>08/18/2022</v>
      </c>
      <c r="O6514" t="str">
        <f>"12/31/2500"</f>
        <v>12/31/2500</v>
      </c>
      <c r="P6514">
        <v>1</v>
      </c>
      <c r="Q6514">
        <v>1</v>
      </c>
      <c r="S6514">
        <v>1</v>
      </c>
      <c r="T6514">
        <v>1</v>
      </c>
      <c r="U6514">
        <v>0</v>
      </c>
      <c r="V6514" t="str">
        <f>"Trad IRN"</f>
        <v>Trad IRN</v>
      </c>
      <c r="W6514">
        <v>100</v>
      </c>
      <c r="X6514" t="s">
        <v>47</v>
      </c>
      <c r="Z6514" t="s">
        <v>47</v>
      </c>
      <c r="AB6514" t="str">
        <f>"07"</f>
        <v>07</v>
      </c>
      <c r="AC6514" t="s">
        <v>48</v>
      </c>
      <c r="AD6514" t="s">
        <v>49</v>
      </c>
      <c r="AE6514" t="s">
        <v>55</v>
      </c>
      <c r="AF6514">
        <v>0</v>
      </c>
      <c r="AG6514" t="s">
        <v>56</v>
      </c>
      <c r="AH6514" t="str">
        <f>"Trad IRN"</f>
        <v>Trad IRN</v>
      </c>
      <c r="AI6514" t="str">
        <f>"Bldg IRN"</f>
        <v>Bldg IRN</v>
      </c>
      <c r="AJ6514" t="s">
        <v>48</v>
      </c>
      <c r="AK6514" t="s">
        <v>48</v>
      </c>
      <c r="AL6514" t="s">
        <v>53</v>
      </c>
      <c r="AM6514">
        <v>1140.92</v>
      </c>
      <c r="AN6514">
        <v>1140.92</v>
      </c>
      <c r="AO6514">
        <v>15</v>
      </c>
    </row>
    <row r="6515" spans="1:41" x14ac:dyDescent="0.3">
      <c r="A6515" t="str">
        <f>"Trad IRN"</f>
        <v>Trad IRN</v>
      </c>
      <c r="B6515" t="str">
        <f>"Bldg IRN"</f>
        <v>Bldg IRN</v>
      </c>
      <c r="C6515" t="s">
        <v>41</v>
      </c>
      <c r="D6515" t="s">
        <v>3</v>
      </c>
      <c r="E6515" t="s">
        <v>80</v>
      </c>
      <c r="F6515" t="s">
        <v>81</v>
      </c>
      <c r="G6515" t="s">
        <v>82</v>
      </c>
      <c r="H6515" t="s">
        <v>83</v>
      </c>
      <c r="I6515" t="str">
        <f>"Trad IRN"</f>
        <v>Trad IRN</v>
      </c>
      <c r="J6515" t="s">
        <v>43</v>
      </c>
      <c r="K6515" t="s">
        <v>44</v>
      </c>
      <c r="L6515" t="s">
        <v>45</v>
      </c>
      <c r="M6515" t="s">
        <v>46</v>
      </c>
      <c r="N6515" t="str">
        <f t="shared" si="657"/>
        <v>08/18/2022</v>
      </c>
      <c r="O6515" t="str">
        <f>"12/31/2500"</f>
        <v>12/31/2500</v>
      </c>
      <c r="P6515">
        <v>1</v>
      </c>
      <c r="Q6515">
        <v>1</v>
      </c>
      <c r="S6515">
        <v>0</v>
      </c>
      <c r="T6515">
        <v>1</v>
      </c>
      <c r="U6515">
        <v>0</v>
      </c>
      <c r="V6515" t="str">
        <f>"Trad IRN"</f>
        <v>Trad IRN</v>
      </c>
      <c r="W6515">
        <v>100</v>
      </c>
      <c r="X6515" t="s">
        <v>47</v>
      </c>
      <c r="Z6515" t="s">
        <v>47</v>
      </c>
      <c r="AB6515" t="str">
        <f>"07"</f>
        <v>07</v>
      </c>
      <c r="AC6515" t="s">
        <v>48</v>
      </c>
      <c r="AD6515" t="s">
        <v>49</v>
      </c>
      <c r="AE6515" t="s">
        <v>50</v>
      </c>
      <c r="AF6515">
        <v>0</v>
      </c>
      <c r="AG6515" t="s">
        <v>56</v>
      </c>
      <c r="AH6515" t="str">
        <f>"Trad IRN"</f>
        <v>Trad IRN</v>
      </c>
      <c r="AI6515" t="str">
        <f>"Bldg IRN"</f>
        <v>Bldg IRN</v>
      </c>
      <c r="AJ6515" t="s">
        <v>48</v>
      </c>
      <c r="AK6515" t="s">
        <v>48</v>
      </c>
      <c r="AL6515" t="s">
        <v>53</v>
      </c>
      <c r="AM6515">
        <v>1140.92</v>
      </c>
      <c r="AN6515">
        <v>1140.92</v>
      </c>
      <c r="AO6515">
        <v>15</v>
      </c>
    </row>
    <row r="6516" spans="1:41" x14ac:dyDescent="0.3">
      <c r="A6516" t="str">
        <f>"Trad IRN"</f>
        <v>Trad IRN</v>
      </c>
      <c r="B6516" t="str">
        <f>"Bldg IRN"</f>
        <v>Bldg IRN</v>
      </c>
      <c r="C6516" t="s">
        <v>41</v>
      </c>
      <c r="D6516" t="s">
        <v>3</v>
      </c>
      <c r="E6516" t="s">
        <v>80</v>
      </c>
      <c r="F6516" t="s">
        <v>81</v>
      </c>
      <c r="G6516" t="s">
        <v>82</v>
      </c>
      <c r="H6516" t="s">
        <v>83</v>
      </c>
      <c r="I6516" t="str">
        <f>"Trad IRN"</f>
        <v>Trad IRN</v>
      </c>
      <c r="J6516" t="s">
        <v>43</v>
      </c>
      <c r="K6516" t="s">
        <v>44</v>
      </c>
      <c r="L6516" t="s">
        <v>45</v>
      </c>
      <c r="M6516" t="s">
        <v>46</v>
      </c>
      <c r="N6516" t="str">
        <f t="shared" si="657"/>
        <v>08/18/2022</v>
      </c>
      <c r="O6516" t="str">
        <f>"12/31/2500"</f>
        <v>12/31/2500</v>
      </c>
      <c r="P6516">
        <v>1</v>
      </c>
      <c r="Q6516">
        <v>1</v>
      </c>
      <c r="S6516">
        <v>1</v>
      </c>
      <c r="T6516">
        <v>1</v>
      </c>
      <c r="U6516">
        <v>0</v>
      </c>
      <c r="V6516" t="str">
        <f>"Trad IRN"</f>
        <v>Trad IRN</v>
      </c>
      <c r="W6516">
        <v>100</v>
      </c>
      <c r="X6516" t="s">
        <v>47</v>
      </c>
      <c r="Z6516" t="s">
        <v>47</v>
      </c>
      <c r="AB6516" t="str">
        <f>"08"</f>
        <v>08</v>
      </c>
      <c r="AC6516" t="s">
        <v>48</v>
      </c>
      <c r="AD6516" t="s">
        <v>49</v>
      </c>
      <c r="AE6516" t="s">
        <v>50</v>
      </c>
      <c r="AF6516">
        <v>0</v>
      </c>
      <c r="AG6516" t="s">
        <v>56</v>
      </c>
      <c r="AH6516" t="str">
        <f>"Trad IRN"</f>
        <v>Trad IRN</v>
      </c>
      <c r="AI6516" t="str">
        <f>"Bldg IRN"</f>
        <v>Bldg IRN</v>
      </c>
      <c r="AJ6516" t="s">
        <v>48</v>
      </c>
      <c r="AK6516" t="s">
        <v>48</v>
      </c>
      <c r="AL6516" t="s">
        <v>53</v>
      </c>
      <c r="AM6516">
        <v>1140.92</v>
      </c>
      <c r="AN6516">
        <v>1140.92</v>
      </c>
      <c r="AO6516">
        <v>15</v>
      </c>
    </row>
    <row r="6517" spans="1:41" x14ac:dyDescent="0.3">
      <c r="A6517" t="str">
        <f>"Trad IRN"</f>
        <v>Trad IRN</v>
      </c>
      <c r="B6517" t="str">
        <f>"Bldg IRN"</f>
        <v>Bldg IRN</v>
      </c>
      <c r="C6517" t="s">
        <v>41</v>
      </c>
      <c r="D6517" t="s">
        <v>3</v>
      </c>
      <c r="E6517" t="s">
        <v>80</v>
      </c>
      <c r="F6517" t="s">
        <v>81</v>
      </c>
      <c r="G6517" t="s">
        <v>82</v>
      </c>
      <c r="H6517" t="s">
        <v>83</v>
      </c>
      <c r="I6517" t="str">
        <f>"Trad IRN"</f>
        <v>Trad IRN</v>
      </c>
      <c r="J6517" t="s">
        <v>43</v>
      </c>
      <c r="K6517" t="s">
        <v>44</v>
      </c>
      <c r="L6517" t="s">
        <v>45</v>
      </c>
      <c r="M6517" t="s">
        <v>46</v>
      </c>
      <c r="N6517" t="str">
        <f t="shared" si="657"/>
        <v>08/18/2022</v>
      </c>
      <c r="O6517" t="str">
        <f>"12/31/2500"</f>
        <v>12/31/2500</v>
      </c>
      <c r="P6517">
        <v>1</v>
      </c>
      <c r="Q6517">
        <v>1</v>
      </c>
      <c r="S6517">
        <v>0</v>
      </c>
      <c r="T6517">
        <v>1</v>
      </c>
      <c r="U6517">
        <v>0</v>
      </c>
      <c r="V6517" t="str">
        <f>"Trad IRN"</f>
        <v>Trad IRN</v>
      </c>
      <c r="W6517">
        <v>100</v>
      </c>
      <c r="X6517" t="s">
        <v>47</v>
      </c>
      <c r="Z6517" t="s">
        <v>47</v>
      </c>
      <c r="AB6517" t="str">
        <f>"06"</f>
        <v>06</v>
      </c>
      <c r="AC6517" t="s">
        <v>48</v>
      </c>
      <c r="AD6517" t="s">
        <v>49</v>
      </c>
      <c r="AE6517" t="s">
        <v>50</v>
      </c>
      <c r="AF6517">
        <v>0</v>
      </c>
      <c r="AG6517" t="s">
        <v>56</v>
      </c>
      <c r="AH6517" t="str">
        <f>"Trad IRN"</f>
        <v>Trad IRN</v>
      </c>
      <c r="AI6517" t="str">
        <f>"Bldg IRN"</f>
        <v>Bldg IRN</v>
      </c>
      <c r="AJ6517" t="s">
        <v>48</v>
      </c>
      <c r="AK6517" t="s">
        <v>48</v>
      </c>
      <c r="AL6517" t="s">
        <v>53</v>
      </c>
      <c r="AM6517">
        <v>1140.92</v>
      </c>
      <c r="AN6517">
        <v>1140.92</v>
      </c>
      <c r="AO6517">
        <v>15</v>
      </c>
    </row>
    <row r="6518" spans="1:41" x14ac:dyDescent="0.3">
      <c r="A6518" t="str">
        <f>"Trad IRN"</f>
        <v>Trad IRN</v>
      </c>
      <c r="B6518" t="str">
        <f>"Bldg IRN"</f>
        <v>Bldg IRN</v>
      </c>
      <c r="C6518" t="s">
        <v>41</v>
      </c>
      <c r="D6518" t="s">
        <v>3</v>
      </c>
      <c r="E6518" t="s">
        <v>80</v>
      </c>
      <c r="F6518" t="s">
        <v>81</v>
      </c>
      <c r="G6518" t="s">
        <v>82</v>
      </c>
      <c r="H6518" t="s">
        <v>83</v>
      </c>
      <c r="I6518" t="s">
        <v>8</v>
      </c>
      <c r="J6518" t="s">
        <v>43</v>
      </c>
      <c r="K6518" t="s">
        <v>44</v>
      </c>
      <c r="L6518" t="s">
        <v>45</v>
      </c>
      <c r="M6518" t="s">
        <v>46</v>
      </c>
      <c r="N6518" t="str">
        <f t="shared" si="657"/>
        <v>08/18/2022</v>
      </c>
      <c r="O6518" t="str">
        <f>"10/13/2022"</f>
        <v>10/13/2022</v>
      </c>
      <c r="P6518">
        <v>3.2007000000000001E-2</v>
      </c>
      <c r="Q6518">
        <v>3.2007000000000001E-2</v>
      </c>
      <c r="S6518">
        <v>0</v>
      </c>
      <c r="T6518">
        <v>1.9473000000000001E-2</v>
      </c>
      <c r="U6518">
        <v>1.2534E-2</v>
      </c>
      <c r="V6518" t="str">
        <f>"Trad IRN"</f>
        <v>Trad IRN</v>
      </c>
      <c r="W6518">
        <v>15</v>
      </c>
      <c r="X6518" t="s">
        <v>47</v>
      </c>
      <c r="Z6518" t="s">
        <v>47</v>
      </c>
      <c r="AB6518" t="str">
        <f>"08"</f>
        <v>08</v>
      </c>
      <c r="AC6518" t="s">
        <v>48</v>
      </c>
      <c r="AD6518" t="s">
        <v>49</v>
      </c>
      <c r="AE6518" t="s">
        <v>50</v>
      </c>
      <c r="AF6518">
        <v>0</v>
      </c>
      <c r="AG6518" t="s">
        <v>51</v>
      </c>
      <c r="AH6518" t="str">
        <f>"Trad IRN"</f>
        <v>Trad IRN</v>
      </c>
      <c r="AI6518" t="str">
        <f>"Bldg IRN"</f>
        <v>Bldg IRN</v>
      </c>
      <c r="AJ6518" t="s">
        <v>48</v>
      </c>
      <c r="AK6518" t="s">
        <v>48</v>
      </c>
      <c r="AL6518" t="s">
        <v>53</v>
      </c>
      <c r="AM6518">
        <v>36.24</v>
      </c>
      <c r="AN6518">
        <v>1132.3</v>
      </c>
      <c r="AO6518">
        <v>15</v>
      </c>
    </row>
    <row r="6519" spans="1:41" x14ac:dyDescent="0.3">
      <c r="A6519" t="str">
        <f>"Trad IRN"</f>
        <v>Trad IRN</v>
      </c>
      <c r="B6519" t="str">
        <f>"Bldg IRN"</f>
        <v>Bldg IRN</v>
      </c>
      <c r="C6519" t="s">
        <v>41</v>
      </c>
      <c r="D6519" t="s">
        <v>3</v>
      </c>
      <c r="E6519" t="s">
        <v>80</v>
      </c>
      <c r="F6519" t="s">
        <v>81</v>
      </c>
      <c r="G6519" t="s">
        <v>82</v>
      </c>
      <c r="H6519" t="s">
        <v>83</v>
      </c>
      <c r="I6519" t="str">
        <f>"Trad IRN"</f>
        <v>Trad IRN</v>
      </c>
      <c r="J6519" t="s">
        <v>43</v>
      </c>
      <c r="K6519" t="s">
        <v>44</v>
      </c>
      <c r="L6519" t="s">
        <v>45</v>
      </c>
      <c r="M6519" t="s">
        <v>46</v>
      </c>
      <c r="N6519" t="str">
        <f>"10/15/2022"</f>
        <v>10/15/2022</v>
      </c>
      <c r="O6519" t="str">
        <f>"12/31/2500"</f>
        <v>12/31/2500</v>
      </c>
      <c r="P6519">
        <v>0.78661099999999995</v>
      </c>
      <c r="Q6519">
        <v>0.78661099999999995</v>
      </c>
      <c r="S6519">
        <v>0</v>
      </c>
      <c r="T6519">
        <v>0.78661099999999995</v>
      </c>
      <c r="U6519">
        <v>0</v>
      </c>
      <c r="V6519" t="str">
        <f>"Trad IRN"</f>
        <v>Trad IRN</v>
      </c>
      <c r="W6519">
        <v>100</v>
      </c>
      <c r="X6519" t="s">
        <v>47</v>
      </c>
      <c r="Z6519" t="s">
        <v>47</v>
      </c>
      <c r="AB6519" t="str">
        <f>"08"</f>
        <v>08</v>
      </c>
      <c r="AC6519" t="s">
        <v>48</v>
      </c>
      <c r="AD6519" t="s">
        <v>49</v>
      </c>
      <c r="AE6519" t="s">
        <v>50</v>
      </c>
      <c r="AF6519">
        <v>0</v>
      </c>
      <c r="AG6519" t="s">
        <v>56</v>
      </c>
      <c r="AH6519" t="str">
        <f>"Trad IRN"</f>
        <v>Trad IRN</v>
      </c>
      <c r="AI6519" t="str">
        <f>"Bldg IRN"</f>
        <v>Bldg IRN</v>
      </c>
      <c r="AJ6519" t="s">
        <v>48</v>
      </c>
      <c r="AK6519" t="s">
        <v>48</v>
      </c>
      <c r="AL6519" t="s">
        <v>53</v>
      </c>
      <c r="AM6519">
        <v>897.46</v>
      </c>
      <c r="AN6519">
        <v>1140.92</v>
      </c>
      <c r="AO6519">
        <v>15</v>
      </c>
    </row>
    <row r="6520" spans="1:41" x14ac:dyDescent="0.3">
      <c r="A6520" t="str">
        <f>"Trad IRN"</f>
        <v>Trad IRN</v>
      </c>
      <c r="B6520" t="str">
        <f>"Bldg IRN"</f>
        <v>Bldg IRN</v>
      </c>
      <c r="C6520" t="s">
        <v>41</v>
      </c>
      <c r="D6520" t="s">
        <v>3</v>
      </c>
      <c r="E6520" t="s">
        <v>80</v>
      </c>
      <c r="F6520" t="s">
        <v>81</v>
      </c>
      <c r="G6520" t="s">
        <v>82</v>
      </c>
      <c r="H6520" t="s">
        <v>83</v>
      </c>
      <c r="I6520" t="str">
        <f>"Trad IRN"</f>
        <v>Trad IRN</v>
      </c>
      <c r="J6520" t="s">
        <v>43</v>
      </c>
      <c r="K6520" t="s">
        <v>44</v>
      </c>
      <c r="L6520" t="s">
        <v>45</v>
      </c>
      <c r="M6520" t="s">
        <v>46</v>
      </c>
      <c r="N6520" t="str">
        <f t="shared" ref="N6520:N6532" si="658">"08/18/2022"</f>
        <v>08/18/2022</v>
      </c>
      <c r="O6520" t="str">
        <f>"10/14/2022"</f>
        <v>10/14/2022</v>
      </c>
      <c r="P6520">
        <v>0.18138099999999999</v>
      </c>
      <c r="Q6520">
        <v>0.18138099999999999</v>
      </c>
      <c r="S6520">
        <v>0</v>
      </c>
      <c r="T6520">
        <v>0.18138099999999999</v>
      </c>
      <c r="U6520">
        <v>0</v>
      </c>
      <c r="V6520" t="str">
        <f>"Trad IRN"</f>
        <v>Trad IRN</v>
      </c>
      <c r="W6520">
        <v>85</v>
      </c>
      <c r="X6520" t="s">
        <v>47</v>
      </c>
      <c r="Z6520" t="s">
        <v>47</v>
      </c>
      <c r="AB6520" t="str">
        <f>"08"</f>
        <v>08</v>
      </c>
      <c r="AC6520" t="s">
        <v>48</v>
      </c>
      <c r="AD6520" t="s">
        <v>49</v>
      </c>
      <c r="AE6520" t="s">
        <v>50</v>
      </c>
      <c r="AF6520">
        <v>0</v>
      </c>
      <c r="AG6520" t="s">
        <v>56</v>
      </c>
      <c r="AH6520" t="str">
        <f>"Trad IRN"</f>
        <v>Trad IRN</v>
      </c>
      <c r="AI6520" t="str">
        <f>"Bldg IRN"</f>
        <v>Bldg IRN</v>
      </c>
      <c r="AJ6520" t="s">
        <v>48</v>
      </c>
      <c r="AK6520" t="s">
        <v>48</v>
      </c>
      <c r="AL6520" t="s">
        <v>53</v>
      </c>
      <c r="AM6520">
        <v>206.94</v>
      </c>
      <c r="AN6520">
        <v>1140.92</v>
      </c>
      <c r="AO6520">
        <v>15</v>
      </c>
    </row>
    <row r="6521" spans="1:41" x14ac:dyDescent="0.3">
      <c r="A6521" t="str">
        <f>"Trad IRN"</f>
        <v>Trad IRN</v>
      </c>
      <c r="B6521" t="str">
        <f>"Bldg IRN"</f>
        <v>Bldg IRN</v>
      </c>
      <c r="C6521" t="s">
        <v>41</v>
      </c>
      <c r="D6521" t="s">
        <v>3</v>
      </c>
      <c r="E6521" t="s">
        <v>80</v>
      </c>
      <c r="F6521" t="s">
        <v>81</v>
      </c>
      <c r="G6521" t="s">
        <v>82</v>
      </c>
      <c r="H6521" t="s">
        <v>83</v>
      </c>
      <c r="I6521" t="str">
        <f>"Trad IRN"</f>
        <v>Trad IRN</v>
      </c>
      <c r="J6521" t="s">
        <v>43</v>
      </c>
      <c r="K6521" t="s">
        <v>44</v>
      </c>
      <c r="L6521" t="s">
        <v>45</v>
      </c>
      <c r="M6521" t="s">
        <v>46</v>
      </c>
      <c r="N6521" t="str">
        <f t="shared" si="658"/>
        <v>08/18/2022</v>
      </c>
      <c r="O6521" t="str">
        <f t="shared" ref="O6521:O6531" si="659">"12/31/2500"</f>
        <v>12/31/2500</v>
      </c>
      <c r="P6521">
        <v>1</v>
      </c>
      <c r="Q6521">
        <v>1</v>
      </c>
      <c r="S6521">
        <v>0</v>
      </c>
      <c r="T6521">
        <v>1</v>
      </c>
      <c r="U6521">
        <v>0</v>
      </c>
      <c r="V6521" t="str">
        <f>"Trad IRN"</f>
        <v>Trad IRN</v>
      </c>
      <c r="W6521">
        <v>100</v>
      </c>
      <c r="X6521" t="s">
        <v>47</v>
      </c>
      <c r="Z6521" t="s">
        <v>47</v>
      </c>
      <c r="AB6521" t="str">
        <f>"08"</f>
        <v>08</v>
      </c>
      <c r="AC6521" t="s">
        <v>48</v>
      </c>
      <c r="AD6521" t="s">
        <v>49</v>
      </c>
      <c r="AE6521" t="s">
        <v>50</v>
      </c>
      <c r="AF6521">
        <v>0</v>
      </c>
      <c r="AG6521" t="s">
        <v>56</v>
      </c>
      <c r="AH6521" t="str">
        <f>"Trad IRN"</f>
        <v>Trad IRN</v>
      </c>
      <c r="AI6521" t="str">
        <f>"Bldg IRN"</f>
        <v>Bldg IRN</v>
      </c>
      <c r="AJ6521" t="s">
        <v>48</v>
      </c>
      <c r="AK6521" t="s">
        <v>48</v>
      </c>
      <c r="AL6521" t="s">
        <v>53</v>
      </c>
      <c r="AM6521">
        <v>1140.92</v>
      </c>
      <c r="AN6521">
        <v>1140.92</v>
      </c>
      <c r="AO6521">
        <v>15</v>
      </c>
    </row>
    <row r="6522" spans="1:41" x14ac:dyDescent="0.3">
      <c r="A6522" t="str">
        <f>"Trad IRN"</f>
        <v>Trad IRN</v>
      </c>
      <c r="B6522" t="str">
        <f>"Bldg IRN"</f>
        <v>Bldg IRN</v>
      </c>
      <c r="C6522" t="s">
        <v>41</v>
      </c>
      <c r="D6522" t="s">
        <v>3</v>
      </c>
      <c r="E6522" t="s">
        <v>80</v>
      </c>
      <c r="F6522" t="s">
        <v>81</v>
      </c>
      <c r="G6522" t="s">
        <v>82</v>
      </c>
      <c r="H6522" t="s">
        <v>83</v>
      </c>
      <c r="I6522" t="str">
        <f>"Trad IRN"</f>
        <v>Trad IRN</v>
      </c>
      <c r="J6522" t="s">
        <v>43</v>
      </c>
      <c r="K6522" t="s">
        <v>44</v>
      </c>
      <c r="L6522" t="s">
        <v>45</v>
      </c>
      <c r="M6522" t="s">
        <v>46</v>
      </c>
      <c r="N6522" t="str">
        <f t="shared" si="658"/>
        <v>08/18/2022</v>
      </c>
      <c r="O6522" t="str">
        <f t="shared" si="659"/>
        <v>12/31/2500</v>
      </c>
      <c r="P6522">
        <v>1</v>
      </c>
      <c r="Q6522">
        <v>1</v>
      </c>
      <c r="R6522">
        <v>1</v>
      </c>
      <c r="S6522">
        <v>1</v>
      </c>
      <c r="T6522">
        <v>1</v>
      </c>
      <c r="U6522">
        <v>0</v>
      </c>
      <c r="V6522" t="str">
        <f>"Trad IRN"</f>
        <v>Trad IRN</v>
      </c>
      <c r="W6522">
        <v>100</v>
      </c>
      <c r="X6522" t="s">
        <v>47</v>
      </c>
      <c r="Z6522" t="s">
        <v>47</v>
      </c>
      <c r="AB6522" t="str">
        <f>"07"</f>
        <v>07</v>
      </c>
      <c r="AC6522" t="str">
        <f>"10"</f>
        <v>10</v>
      </c>
      <c r="AD6522" t="str">
        <f>"2"</f>
        <v>2</v>
      </c>
      <c r="AE6522" t="s">
        <v>50</v>
      </c>
      <c r="AF6522">
        <v>0</v>
      </c>
      <c r="AG6522" t="s">
        <v>56</v>
      </c>
      <c r="AH6522" t="str">
        <f>"Trad IRN"</f>
        <v>Trad IRN</v>
      </c>
      <c r="AI6522" t="str">
        <f>"Bldg IRN"</f>
        <v>Bldg IRN</v>
      </c>
      <c r="AJ6522" t="s">
        <v>48</v>
      </c>
      <c r="AK6522" t="s">
        <v>48</v>
      </c>
      <c r="AL6522" t="s">
        <v>53</v>
      </c>
      <c r="AM6522">
        <v>1140.92</v>
      </c>
      <c r="AN6522">
        <v>1140.92</v>
      </c>
      <c r="AO6522">
        <v>15</v>
      </c>
    </row>
    <row r="6523" spans="1:41" x14ac:dyDescent="0.3">
      <c r="A6523" t="str">
        <f>"Trad IRN"</f>
        <v>Trad IRN</v>
      </c>
      <c r="B6523" t="str">
        <f>"Bldg IRN"</f>
        <v>Bldg IRN</v>
      </c>
      <c r="C6523" t="s">
        <v>41</v>
      </c>
      <c r="D6523" t="s">
        <v>3</v>
      </c>
      <c r="E6523" t="s">
        <v>80</v>
      </c>
      <c r="F6523" t="s">
        <v>81</v>
      </c>
      <c r="G6523" t="s">
        <v>82</v>
      </c>
      <c r="H6523" t="s">
        <v>83</v>
      </c>
      <c r="I6523" t="str">
        <f>"Trad IRN"</f>
        <v>Trad IRN</v>
      </c>
      <c r="J6523" t="s">
        <v>43</v>
      </c>
      <c r="K6523" t="s">
        <v>44</v>
      </c>
      <c r="L6523" t="s">
        <v>45</v>
      </c>
      <c r="M6523" t="s">
        <v>46</v>
      </c>
      <c r="N6523" t="str">
        <f t="shared" si="658"/>
        <v>08/18/2022</v>
      </c>
      <c r="O6523" t="str">
        <f t="shared" si="659"/>
        <v>12/31/2500</v>
      </c>
      <c r="P6523">
        <v>1</v>
      </c>
      <c r="Q6523">
        <v>1</v>
      </c>
      <c r="S6523">
        <v>0</v>
      </c>
      <c r="T6523">
        <v>1</v>
      </c>
      <c r="U6523">
        <v>0</v>
      </c>
      <c r="V6523" t="str">
        <f>"Trad IRN"</f>
        <v>Trad IRN</v>
      </c>
      <c r="W6523">
        <v>100</v>
      </c>
      <c r="X6523" t="s">
        <v>47</v>
      </c>
      <c r="Z6523" t="s">
        <v>47</v>
      </c>
      <c r="AB6523" t="str">
        <f>"07"</f>
        <v>07</v>
      </c>
      <c r="AC6523" t="s">
        <v>48</v>
      </c>
      <c r="AD6523" t="s">
        <v>49</v>
      </c>
      <c r="AE6523" t="s">
        <v>50</v>
      </c>
      <c r="AF6523">
        <v>0</v>
      </c>
      <c r="AG6523" t="s">
        <v>56</v>
      </c>
      <c r="AH6523" t="str">
        <f>"Trad IRN"</f>
        <v>Trad IRN</v>
      </c>
      <c r="AI6523" t="str">
        <f>"Bldg IRN"</f>
        <v>Bldg IRN</v>
      </c>
      <c r="AJ6523" t="s">
        <v>48</v>
      </c>
      <c r="AK6523" t="s">
        <v>48</v>
      </c>
      <c r="AL6523" t="s">
        <v>53</v>
      </c>
      <c r="AM6523">
        <v>1140.92</v>
      </c>
      <c r="AN6523">
        <v>1140.92</v>
      </c>
      <c r="AO6523">
        <v>15</v>
      </c>
    </row>
    <row r="6524" spans="1:41" x14ac:dyDescent="0.3">
      <c r="A6524" t="str">
        <f>"Trad IRN"</f>
        <v>Trad IRN</v>
      </c>
      <c r="B6524" t="str">
        <f>"Bldg IRN"</f>
        <v>Bldg IRN</v>
      </c>
      <c r="C6524" t="s">
        <v>41</v>
      </c>
      <c r="D6524" t="s">
        <v>3</v>
      </c>
      <c r="E6524" t="s">
        <v>80</v>
      </c>
      <c r="F6524" t="s">
        <v>81</v>
      </c>
      <c r="G6524" t="s">
        <v>82</v>
      </c>
      <c r="H6524" t="s">
        <v>83</v>
      </c>
      <c r="I6524" t="str">
        <f>"Trad IRN"</f>
        <v>Trad IRN</v>
      </c>
      <c r="J6524" t="s">
        <v>43</v>
      </c>
      <c r="K6524" t="s">
        <v>44</v>
      </c>
      <c r="L6524" t="s">
        <v>45</v>
      </c>
      <c r="M6524" t="s">
        <v>46</v>
      </c>
      <c r="N6524" t="str">
        <f t="shared" si="658"/>
        <v>08/18/2022</v>
      </c>
      <c r="O6524" t="str">
        <f t="shared" si="659"/>
        <v>12/31/2500</v>
      </c>
      <c r="P6524">
        <v>1</v>
      </c>
      <c r="Q6524">
        <v>1</v>
      </c>
      <c r="S6524">
        <v>0</v>
      </c>
      <c r="T6524">
        <v>1</v>
      </c>
      <c r="U6524">
        <v>0</v>
      </c>
      <c r="V6524" t="str">
        <f>"Trad IRN"</f>
        <v>Trad IRN</v>
      </c>
      <c r="W6524">
        <v>100</v>
      </c>
      <c r="X6524" t="s">
        <v>47</v>
      </c>
      <c r="Z6524" t="s">
        <v>47</v>
      </c>
      <c r="AB6524" t="str">
        <f>"06"</f>
        <v>06</v>
      </c>
      <c r="AC6524" t="s">
        <v>48</v>
      </c>
      <c r="AD6524" t="s">
        <v>49</v>
      </c>
      <c r="AE6524" t="s">
        <v>50</v>
      </c>
      <c r="AF6524">
        <v>0</v>
      </c>
      <c r="AG6524" t="s">
        <v>56</v>
      </c>
      <c r="AH6524" t="str">
        <f>"Trad IRN"</f>
        <v>Trad IRN</v>
      </c>
      <c r="AI6524" t="str">
        <f>"Bldg IRN"</f>
        <v>Bldg IRN</v>
      </c>
      <c r="AJ6524" t="s">
        <v>48</v>
      </c>
      <c r="AK6524" t="s">
        <v>48</v>
      </c>
      <c r="AL6524" t="s">
        <v>53</v>
      </c>
      <c r="AM6524">
        <v>1140.92</v>
      </c>
      <c r="AN6524">
        <v>1140.92</v>
      </c>
      <c r="AO6524">
        <v>15</v>
      </c>
    </row>
    <row r="6525" spans="1:41" x14ac:dyDescent="0.3">
      <c r="A6525" t="str">
        <f>"Trad IRN"</f>
        <v>Trad IRN</v>
      </c>
      <c r="B6525" t="str">
        <f>"Bldg IRN"</f>
        <v>Bldg IRN</v>
      </c>
      <c r="C6525" t="s">
        <v>41</v>
      </c>
      <c r="D6525" t="s">
        <v>3</v>
      </c>
      <c r="E6525" t="s">
        <v>80</v>
      </c>
      <c r="F6525" t="s">
        <v>81</v>
      </c>
      <c r="G6525" t="s">
        <v>82</v>
      </c>
      <c r="H6525" t="s">
        <v>83</v>
      </c>
      <c r="I6525" t="str">
        <f>"Trad IRN"</f>
        <v>Trad IRN</v>
      </c>
      <c r="J6525" t="s">
        <v>43</v>
      </c>
      <c r="K6525" t="s">
        <v>44</v>
      </c>
      <c r="L6525" t="s">
        <v>45</v>
      </c>
      <c r="M6525" t="s">
        <v>46</v>
      </c>
      <c r="N6525" t="str">
        <f t="shared" si="658"/>
        <v>08/18/2022</v>
      </c>
      <c r="O6525" t="str">
        <f t="shared" si="659"/>
        <v>12/31/2500</v>
      </c>
      <c r="P6525">
        <v>1</v>
      </c>
      <c r="Q6525">
        <v>1</v>
      </c>
      <c r="S6525">
        <v>1</v>
      </c>
      <c r="T6525">
        <v>1</v>
      </c>
      <c r="U6525">
        <v>0</v>
      </c>
      <c r="V6525" t="str">
        <f>"Trad IRN"</f>
        <v>Trad IRN</v>
      </c>
      <c r="W6525">
        <v>100</v>
      </c>
      <c r="X6525" t="s">
        <v>47</v>
      </c>
      <c r="Z6525" t="s">
        <v>47</v>
      </c>
      <c r="AB6525" t="str">
        <f>"07"</f>
        <v>07</v>
      </c>
      <c r="AC6525" t="s">
        <v>48</v>
      </c>
      <c r="AD6525" t="s">
        <v>49</v>
      </c>
      <c r="AE6525" t="s">
        <v>55</v>
      </c>
      <c r="AF6525">
        <v>0</v>
      </c>
      <c r="AG6525" t="s">
        <v>56</v>
      </c>
      <c r="AH6525" t="str">
        <f>"Trad IRN"</f>
        <v>Trad IRN</v>
      </c>
      <c r="AI6525" t="str">
        <f>"Bldg IRN"</f>
        <v>Bldg IRN</v>
      </c>
      <c r="AJ6525" t="s">
        <v>48</v>
      </c>
      <c r="AK6525" t="s">
        <v>48</v>
      </c>
      <c r="AL6525" t="s">
        <v>53</v>
      </c>
      <c r="AM6525">
        <v>1140.92</v>
      </c>
      <c r="AN6525">
        <v>1140.92</v>
      </c>
      <c r="AO6525">
        <v>15</v>
      </c>
    </row>
    <row r="6526" spans="1:41" x14ac:dyDescent="0.3">
      <c r="A6526" t="str">
        <f>"Trad IRN"</f>
        <v>Trad IRN</v>
      </c>
      <c r="B6526" t="str">
        <f>"Bldg IRN"</f>
        <v>Bldg IRN</v>
      </c>
      <c r="C6526" t="s">
        <v>41</v>
      </c>
      <c r="D6526" t="s">
        <v>3</v>
      </c>
      <c r="E6526" t="s">
        <v>80</v>
      </c>
      <c r="F6526" t="s">
        <v>81</v>
      </c>
      <c r="G6526" t="s">
        <v>82</v>
      </c>
      <c r="H6526" t="s">
        <v>83</v>
      </c>
      <c r="I6526" t="str">
        <f>"Trad IRN"</f>
        <v>Trad IRN</v>
      </c>
      <c r="J6526" t="s">
        <v>43</v>
      </c>
      <c r="K6526" t="s">
        <v>44</v>
      </c>
      <c r="L6526" t="s">
        <v>45</v>
      </c>
      <c r="M6526" t="s">
        <v>46</v>
      </c>
      <c r="N6526" t="str">
        <f t="shared" si="658"/>
        <v>08/18/2022</v>
      </c>
      <c r="O6526" t="str">
        <f t="shared" si="659"/>
        <v>12/31/2500</v>
      </c>
      <c r="P6526">
        <v>1</v>
      </c>
      <c r="Q6526">
        <v>1</v>
      </c>
      <c r="R6526">
        <v>1</v>
      </c>
      <c r="S6526">
        <v>0</v>
      </c>
      <c r="T6526">
        <v>1</v>
      </c>
      <c r="U6526">
        <v>0</v>
      </c>
      <c r="V6526" t="str">
        <f>"Trad IRN"</f>
        <v>Trad IRN</v>
      </c>
      <c r="W6526">
        <v>100</v>
      </c>
      <c r="X6526" t="s">
        <v>47</v>
      </c>
      <c r="Z6526" t="s">
        <v>47</v>
      </c>
      <c r="AB6526" t="str">
        <f>"08"</f>
        <v>08</v>
      </c>
      <c r="AC6526" t="str">
        <f>"15"</f>
        <v>15</v>
      </c>
      <c r="AD6526" t="str">
        <f>"2"</f>
        <v>2</v>
      </c>
      <c r="AE6526" t="s">
        <v>55</v>
      </c>
      <c r="AF6526">
        <v>0</v>
      </c>
      <c r="AG6526" t="s">
        <v>56</v>
      </c>
      <c r="AH6526" t="str">
        <f>"Trad IRN"</f>
        <v>Trad IRN</v>
      </c>
      <c r="AI6526" t="str">
        <f>"Bldg IRN"</f>
        <v>Bldg IRN</v>
      </c>
      <c r="AJ6526" t="s">
        <v>48</v>
      </c>
      <c r="AK6526" t="s">
        <v>48</v>
      </c>
      <c r="AL6526" t="s">
        <v>53</v>
      </c>
      <c r="AM6526">
        <v>1140.92</v>
      </c>
      <c r="AN6526">
        <v>1140.92</v>
      </c>
      <c r="AO6526">
        <v>15</v>
      </c>
    </row>
    <row r="6527" spans="1:41" x14ac:dyDescent="0.3">
      <c r="A6527" t="str">
        <f>"Trad IRN"</f>
        <v>Trad IRN</v>
      </c>
      <c r="B6527" t="str">
        <f>"Bldg IRN"</f>
        <v>Bldg IRN</v>
      </c>
      <c r="C6527" t="s">
        <v>41</v>
      </c>
      <c r="D6527" t="s">
        <v>3</v>
      </c>
      <c r="E6527" t="s">
        <v>80</v>
      </c>
      <c r="F6527" t="s">
        <v>81</v>
      </c>
      <c r="G6527" t="s">
        <v>82</v>
      </c>
      <c r="H6527" t="s">
        <v>83</v>
      </c>
      <c r="I6527" t="str">
        <f>"Trad IRN"</f>
        <v>Trad IRN</v>
      </c>
      <c r="J6527" t="s">
        <v>43</v>
      </c>
      <c r="K6527" t="s">
        <v>44</v>
      </c>
      <c r="L6527" t="s">
        <v>45</v>
      </c>
      <c r="M6527" t="s">
        <v>46</v>
      </c>
      <c r="N6527" t="str">
        <f t="shared" si="658"/>
        <v>08/18/2022</v>
      </c>
      <c r="O6527" t="str">
        <f t="shared" si="659"/>
        <v>12/31/2500</v>
      </c>
      <c r="P6527">
        <v>1</v>
      </c>
      <c r="Q6527">
        <v>1</v>
      </c>
      <c r="S6527">
        <v>1</v>
      </c>
      <c r="T6527">
        <v>1</v>
      </c>
      <c r="U6527">
        <v>0</v>
      </c>
      <c r="V6527" t="str">
        <f>"Trad IRN"</f>
        <v>Trad IRN</v>
      </c>
      <c r="W6527">
        <v>100</v>
      </c>
      <c r="X6527" t="s">
        <v>47</v>
      </c>
      <c r="Z6527" t="s">
        <v>47</v>
      </c>
      <c r="AB6527" t="str">
        <f>"07"</f>
        <v>07</v>
      </c>
      <c r="AC6527" t="s">
        <v>48</v>
      </c>
      <c r="AD6527" t="s">
        <v>49</v>
      </c>
      <c r="AE6527" t="s">
        <v>50</v>
      </c>
      <c r="AF6527">
        <v>0</v>
      </c>
      <c r="AG6527" t="s">
        <v>56</v>
      </c>
      <c r="AH6527" t="str">
        <f>"Trad IRN"</f>
        <v>Trad IRN</v>
      </c>
      <c r="AI6527" t="str">
        <f>"Bldg IRN"</f>
        <v>Bldg IRN</v>
      </c>
      <c r="AJ6527" t="s">
        <v>48</v>
      </c>
      <c r="AK6527" t="s">
        <v>48</v>
      </c>
      <c r="AL6527" t="s">
        <v>53</v>
      </c>
      <c r="AM6527">
        <v>1140.92</v>
      </c>
      <c r="AN6527">
        <v>1140.92</v>
      </c>
      <c r="AO6527">
        <v>15</v>
      </c>
    </row>
    <row r="6528" spans="1:41" x14ac:dyDescent="0.3">
      <c r="A6528" t="str">
        <f>"Trad IRN"</f>
        <v>Trad IRN</v>
      </c>
      <c r="B6528" t="str">
        <f>"Bldg IRN"</f>
        <v>Bldg IRN</v>
      </c>
      <c r="C6528" t="s">
        <v>41</v>
      </c>
      <c r="D6528" t="s">
        <v>3</v>
      </c>
      <c r="E6528" t="s">
        <v>80</v>
      </c>
      <c r="F6528" t="s">
        <v>81</v>
      </c>
      <c r="G6528" t="s">
        <v>82</v>
      </c>
      <c r="H6528" t="s">
        <v>83</v>
      </c>
      <c r="I6528" t="str">
        <f>"Trad IRN"</f>
        <v>Trad IRN</v>
      </c>
      <c r="J6528" t="s">
        <v>43</v>
      </c>
      <c r="K6528" t="s">
        <v>44</v>
      </c>
      <c r="L6528" t="s">
        <v>45</v>
      </c>
      <c r="M6528" t="s">
        <v>46</v>
      </c>
      <c r="N6528" t="str">
        <f t="shared" si="658"/>
        <v>08/18/2022</v>
      </c>
      <c r="O6528" t="str">
        <f t="shared" si="659"/>
        <v>12/31/2500</v>
      </c>
      <c r="P6528">
        <v>1</v>
      </c>
      <c r="Q6528">
        <v>1</v>
      </c>
      <c r="S6528">
        <v>1</v>
      </c>
      <c r="T6528">
        <v>1</v>
      </c>
      <c r="U6528">
        <v>0</v>
      </c>
      <c r="V6528" t="str">
        <f>"Trad IRN"</f>
        <v>Trad IRN</v>
      </c>
      <c r="W6528">
        <v>100</v>
      </c>
      <c r="X6528" t="s">
        <v>47</v>
      </c>
      <c r="Z6528" t="s">
        <v>47</v>
      </c>
      <c r="AB6528" t="str">
        <f>"08"</f>
        <v>08</v>
      </c>
      <c r="AC6528" t="s">
        <v>48</v>
      </c>
      <c r="AD6528" t="s">
        <v>49</v>
      </c>
      <c r="AE6528" t="s">
        <v>55</v>
      </c>
      <c r="AF6528">
        <v>0</v>
      </c>
      <c r="AG6528" t="s">
        <v>56</v>
      </c>
      <c r="AH6528" t="str">
        <f>"Trad IRN"</f>
        <v>Trad IRN</v>
      </c>
      <c r="AI6528" t="str">
        <f>"Bldg IRN"</f>
        <v>Bldg IRN</v>
      </c>
      <c r="AJ6528" t="s">
        <v>48</v>
      </c>
      <c r="AK6528" t="s">
        <v>48</v>
      </c>
      <c r="AL6528" t="s">
        <v>53</v>
      </c>
      <c r="AM6528">
        <v>1140.92</v>
      </c>
      <c r="AN6528">
        <v>1140.92</v>
      </c>
      <c r="AO6528">
        <v>15</v>
      </c>
    </row>
    <row r="6529" spans="1:41" x14ac:dyDescent="0.3">
      <c r="A6529" t="str">
        <f>"Trad IRN"</f>
        <v>Trad IRN</v>
      </c>
      <c r="B6529" t="str">
        <f>"Bldg IRN"</f>
        <v>Bldg IRN</v>
      </c>
      <c r="C6529" t="s">
        <v>41</v>
      </c>
      <c r="D6529" t="s">
        <v>3</v>
      </c>
      <c r="E6529" t="s">
        <v>80</v>
      </c>
      <c r="F6529" t="s">
        <v>81</v>
      </c>
      <c r="G6529" t="s">
        <v>82</v>
      </c>
      <c r="H6529" t="s">
        <v>83</v>
      </c>
      <c r="I6529" t="str">
        <f>"Trad IRN"</f>
        <v>Trad IRN</v>
      </c>
      <c r="J6529" t="s">
        <v>43</v>
      </c>
      <c r="K6529" t="s">
        <v>44</v>
      </c>
      <c r="L6529" t="s">
        <v>45</v>
      </c>
      <c r="M6529" t="s">
        <v>46</v>
      </c>
      <c r="N6529" t="str">
        <f t="shared" si="658"/>
        <v>08/18/2022</v>
      </c>
      <c r="O6529" t="str">
        <f t="shared" si="659"/>
        <v>12/31/2500</v>
      </c>
      <c r="P6529">
        <v>1</v>
      </c>
      <c r="Q6529">
        <v>1</v>
      </c>
      <c r="S6529">
        <v>0</v>
      </c>
      <c r="T6529">
        <v>1</v>
      </c>
      <c r="U6529">
        <v>0</v>
      </c>
      <c r="V6529" t="str">
        <f>"Trad IRN"</f>
        <v>Trad IRN</v>
      </c>
      <c r="W6529">
        <v>100</v>
      </c>
      <c r="X6529" t="s">
        <v>47</v>
      </c>
      <c r="Z6529" t="s">
        <v>47</v>
      </c>
      <c r="AB6529" t="str">
        <f>"08"</f>
        <v>08</v>
      </c>
      <c r="AC6529" t="s">
        <v>48</v>
      </c>
      <c r="AD6529" t="s">
        <v>49</v>
      </c>
      <c r="AE6529" t="s">
        <v>50</v>
      </c>
      <c r="AF6529">
        <v>0</v>
      </c>
      <c r="AG6529" t="s">
        <v>56</v>
      </c>
      <c r="AH6529" t="str">
        <f>"Trad IRN"</f>
        <v>Trad IRN</v>
      </c>
      <c r="AI6529" t="str">
        <f>"Bldg IRN"</f>
        <v>Bldg IRN</v>
      </c>
      <c r="AJ6529" t="s">
        <v>48</v>
      </c>
      <c r="AK6529" t="s">
        <v>48</v>
      </c>
      <c r="AL6529" t="s">
        <v>53</v>
      </c>
      <c r="AM6529">
        <v>1140.92</v>
      </c>
      <c r="AN6529">
        <v>1140.92</v>
      </c>
      <c r="AO6529">
        <v>15</v>
      </c>
    </row>
    <row r="6530" spans="1:41" x14ac:dyDescent="0.3">
      <c r="A6530" t="str">
        <f>"Trad IRN"</f>
        <v>Trad IRN</v>
      </c>
      <c r="B6530" t="str">
        <f>"Bldg IRN"</f>
        <v>Bldg IRN</v>
      </c>
      <c r="C6530" t="s">
        <v>41</v>
      </c>
      <c r="D6530" t="s">
        <v>3</v>
      </c>
      <c r="E6530" t="s">
        <v>80</v>
      </c>
      <c r="F6530" t="s">
        <v>81</v>
      </c>
      <c r="G6530" t="s">
        <v>82</v>
      </c>
      <c r="H6530" t="s">
        <v>83</v>
      </c>
      <c r="I6530" t="str">
        <f>"Trad IRN"</f>
        <v>Trad IRN</v>
      </c>
      <c r="J6530" t="s">
        <v>43</v>
      </c>
      <c r="K6530" t="s">
        <v>44</v>
      </c>
      <c r="L6530" t="s">
        <v>45</v>
      </c>
      <c r="M6530" t="s">
        <v>46</v>
      </c>
      <c r="N6530" t="str">
        <f t="shared" si="658"/>
        <v>08/18/2022</v>
      </c>
      <c r="O6530" t="str">
        <f t="shared" si="659"/>
        <v>12/31/2500</v>
      </c>
      <c r="P6530">
        <v>1</v>
      </c>
      <c r="Q6530">
        <v>1</v>
      </c>
      <c r="S6530">
        <v>0</v>
      </c>
      <c r="T6530">
        <v>1</v>
      </c>
      <c r="U6530">
        <v>0</v>
      </c>
      <c r="V6530" t="str">
        <f>"Trad IRN"</f>
        <v>Trad IRN</v>
      </c>
      <c r="W6530">
        <v>100</v>
      </c>
      <c r="X6530" t="s">
        <v>47</v>
      </c>
      <c r="Z6530" t="s">
        <v>47</v>
      </c>
      <c r="AB6530" t="str">
        <f>"06"</f>
        <v>06</v>
      </c>
      <c r="AC6530" t="s">
        <v>48</v>
      </c>
      <c r="AD6530" t="s">
        <v>49</v>
      </c>
      <c r="AE6530" t="s">
        <v>50</v>
      </c>
      <c r="AF6530">
        <v>0</v>
      </c>
      <c r="AG6530" t="s">
        <v>56</v>
      </c>
      <c r="AH6530" t="str">
        <f>"Trad IRN"</f>
        <v>Trad IRN</v>
      </c>
      <c r="AI6530" t="str">
        <f>"Bldg IRN"</f>
        <v>Bldg IRN</v>
      </c>
      <c r="AJ6530" t="s">
        <v>48</v>
      </c>
      <c r="AK6530" t="s">
        <v>48</v>
      </c>
      <c r="AL6530" t="s">
        <v>53</v>
      </c>
      <c r="AM6530">
        <v>1140.92</v>
      </c>
      <c r="AN6530">
        <v>1140.92</v>
      </c>
      <c r="AO6530">
        <v>15</v>
      </c>
    </row>
    <row r="6531" spans="1:41" x14ac:dyDescent="0.3">
      <c r="A6531" t="str">
        <f>"Trad IRN"</f>
        <v>Trad IRN</v>
      </c>
      <c r="B6531" t="str">
        <f>"Bldg IRN"</f>
        <v>Bldg IRN</v>
      </c>
      <c r="C6531" t="s">
        <v>41</v>
      </c>
      <c r="D6531" t="s">
        <v>3</v>
      </c>
      <c r="E6531" t="s">
        <v>80</v>
      </c>
      <c r="F6531" t="s">
        <v>81</v>
      </c>
      <c r="G6531" t="s">
        <v>82</v>
      </c>
      <c r="H6531" t="s">
        <v>83</v>
      </c>
      <c r="I6531" t="str">
        <f>"Trad IRN"</f>
        <v>Trad IRN</v>
      </c>
      <c r="J6531" t="s">
        <v>43</v>
      </c>
      <c r="K6531" t="s">
        <v>44</v>
      </c>
      <c r="L6531" t="s">
        <v>45</v>
      </c>
      <c r="M6531" t="s">
        <v>46</v>
      </c>
      <c r="N6531" t="str">
        <f t="shared" si="658"/>
        <v>08/18/2022</v>
      </c>
      <c r="O6531" t="str">
        <f t="shared" si="659"/>
        <v>12/31/2500</v>
      </c>
      <c r="P6531">
        <v>1</v>
      </c>
      <c r="Q6531">
        <v>1</v>
      </c>
      <c r="S6531">
        <v>0</v>
      </c>
      <c r="T6531">
        <v>1</v>
      </c>
      <c r="U6531">
        <v>0</v>
      </c>
      <c r="V6531" t="str">
        <f>"Trad IRN"</f>
        <v>Trad IRN</v>
      </c>
      <c r="W6531">
        <v>100</v>
      </c>
      <c r="X6531" t="s">
        <v>47</v>
      </c>
      <c r="Z6531" t="s">
        <v>47</v>
      </c>
      <c r="AB6531" t="str">
        <f>"08"</f>
        <v>08</v>
      </c>
      <c r="AC6531" t="s">
        <v>48</v>
      </c>
      <c r="AD6531" t="s">
        <v>49</v>
      </c>
      <c r="AE6531" t="s">
        <v>50</v>
      </c>
      <c r="AF6531">
        <v>0</v>
      </c>
      <c r="AG6531" t="s">
        <v>56</v>
      </c>
      <c r="AH6531" t="str">
        <f>"Trad IRN"</f>
        <v>Trad IRN</v>
      </c>
      <c r="AI6531" t="str">
        <f>"Bldg IRN"</f>
        <v>Bldg IRN</v>
      </c>
      <c r="AJ6531" t="s">
        <v>48</v>
      </c>
      <c r="AK6531" t="s">
        <v>48</v>
      </c>
      <c r="AL6531" t="s">
        <v>53</v>
      </c>
      <c r="AM6531">
        <v>1140.92</v>
      </c>
      <c r="AN6531">
        <v>1140.92</v>
      </c>
      <c r="AO6531">
        <v>15</v>
      </c>
    </row>
    <row r="6532" spans="1:41" x14ac:dyDescent="0.3">
      <c r="A6532" t="str">
        <f>"Trad IRN"</f>
        <v>Trad IRN</v>
      </c>
      <c r="B6532" t="str">
        <f>"Bldg IRN"</f>
        <v>Bldg IRN</v>
      </c>
      <c r="C6532" t="s">
        <v>41</v>
      </c>
      <c r="D6532" t="s">
        <v>3</v>
      </c>
      <c r="E6532" t="s">
        <v>80</v>
      </c>
      <c r="F6532" t="s">
        <v>81</v>
      </c>
      <c r="G6532" t="s">
        <v>82</v>
      </c>
      <c r="H6532" t="s">
        <v>83</v>
      </c>
      <c r="I6532" t="str">
        <f>"Trad IRN"</f>
        <v>Trad IRN</v>
      </c>
      <c r="J6532" t="s">
        <v>43</v>
      </c>
      <c r="K6532" t="s">
        <v>44</v>
      </c>
      <c r="L6532" t="s">
        <v>45</v>
      </c>
      <c r="M6532" t="s">
        <v>46</v>
      </c>
      <c r="N6532" t="str">
        <f t="shared" si="658"/>
        <v>08/18/2022</v>
      </c>
      <c r="O6532" t="str">
        <f>"01/22/2023"</f>
        <v>01/22/2023</v>
      </c>
      <c r="P6532">
        <v>0.53861800000000004</v>
      </c>
      <c r="Q6532">
        <v>0.53861800000000004</v>
      </c>
      <c r="S6532">
        <v>0</v>
      </c>
      <c r="T6532">
        <v>0.53861800000000004</v>
      </c>
      <c r="U6532">
        <v>0</v>
      </c>
      <c r="V6532" t="str">
        <f>"Trad IRN"</f>
        <v>Trad IRN</v>
      </c>
      <c r="W6532">
        <v>100</v>
      </c>
      <c r="X6532" t="s">
        <v>47</v>
      </c>
      <c r="Z6532" t="s">
        <v>47</v>
      </c>
      <c r="AB6532" t="str">
        <f>"06"</f>
        <v>06</v>
      </c>
      <c r="AC6532" t="s">
        <v>48</v>
      </c>
      <c r="AD6532" t="s">
        <v>49</v>
      </c>
      <c r="AE6532" t="s">
        <v>50</v>
      </c>
      <c r="AF6532">
        <v>0</v>
      </c>
      <c r="AG6532" t="s">
        <v>56</v>
      </c>
      <c r="AH6532" t="str">
        <f>"Trad IRN"</f>
        <v>Trad IRN</v>
      </c>
      <c r="AI6532" t="str">
        <f>"Bldg IRN"</f>
        <v>Bldg IRN</v>
      </c>
      <c r="AJ6532" t="s">
        <v>48</v>
      </c>
      <c r="AK6532" t="s">
        <v>48</v>
      </c>
      <c r="AL6532" t="s">
        <v>53</v>
      </c>
      <c r="AM6532">
        <v>614.52</v>
      </c>
      <c r="AN6532">
        <v>1140.92</v>
      </c>
      <c r="AO6532">
        <v>15</v>
      </c>
    </row>
    <row r="6533" spans="1:41" x14ac:dyDescent="0.3">
      <c r="A6533" t="str">
        <f>"Trad IRN"</f>
        <v>Trad IRN</v>
      </c>
      <c r="B6533" t="str">
        <f>"Bldg IRN"</f>
        <v>Bldg IRN</v>
      </c>
      <c r="C6533" t="s">
        <v>41</v>
      </c>
      <c r="D6533" t="s">
        <v>3</v>
      </c>
      <c r="E6533" t="s">
        <v>80</v>
      </c>
      <c r="F6533" t="s">
        <v>81</v>
      </c>
      <c r="G6533" t="s">
        <v>82</v>
      </c>
      <c r="H6533" t="s">
        <v>83</v>
      </c>
      <c r="I6533" t="str">
        <f>"Trad IRN"</f>
        <v>Trad IRN</v>
      </c>
      <c r="J6533" t="s">
        <v>43</v>
      </c>
      <c r="K6533" t="s">
        <v>44</v>
      </c>
      <c r="L6533" t="s">
        <v>45</v>
      </c>
      <c r="M6533" t="s">
        <v>46</v>
      </c>
      <c r="N6533" t="str">
        <f>"01/23/2023"</f>
        <v>01/23/2023</v>
      </c>
      <c r="O6533" t="str">
        <f>"12/31/2500"</f>
        <v>12/31/2500</v>
      </c>
      <c r="P6533">
        <v>0.46138200000000001</v>
      </c>
      <c r="Q6533">
        <v>0.46138200000000001</v>
      </c>
      <c r="S6533">
        <v>0</v>
      </c>
      <c r="T6533">
        <v>0.46138200000000001</v>
      </c>
      <c r="U6533">
        <v>0</v>
      </c>
      <c r="V6533" t="str">
        <f>"Trad IRN"</f>
        <v>Trad IRN</v>
      </c>
      <c r="W6533">
        <v>100</v>
      </c>
      <c r="X6533" t="s">
        <v>47</v>
      </c>
      <c r="Z6533" t="s">
        <v>47</v>
      </c>
      <c r="AB6533" t="str">
        <f>"06"</f>
        <v>06</v>
      </c>
      <c r="AC6533" t="s">
        <v>48</v>
      </c>
      <c r="AD6533" t="s">
        <v>49</v>
      </c>
      <c r="AE6533" t="s">
        <v>55</v>
      </c>
      <c r="AF6533">
        <v>0</v>
      </c>
      <c r="AG6533" t="s">
        <v>56</v>
      </c>
      <c r="AH6533" t="str">
        <f>"Trad IRN"</f>
        <v>Trad IRN</v>
      </c>
      <c r="AI6533" t="str">
        <f>"Bldg IRN"</f>
        <v>Bldg IRN</v>
      </c>
      <c r="AJ6533" t="s">
        <v>48</v>
      </c>
      <c r="AK6533" t="s">
        <v>48</v>
      </c>
      <c r="AL6533" t="s">
        <v>53</v>
      </c>
      <c r="AM6533">
        <v>526.4</v>
      </c>
      <c r="AN6533">
        <v>1140.92</v>
      </c>
      <c r="AO6533">
        <v>15</v>
      </c>
    </row>
    <row r="6534" spans="1:41" x14ac:dyDescent="0.3">
      <c r="A6534" t="str">
        <f>"Trad IRN"</f>
        <v>Trad IRN</v>
      </c>
      <c r="B6534" t="str">
        <f>"Bldg IRN"</f>
        <v>Bldg IRN</v>
      </c>
      <c r="C6534" t="s">
        <v>41</v>
      </c>
      <c r="D6534" t="s">
        <v>3</v>
      </c>
      <c r="E6534" t="s">
        <v>80</v>
      </c>
      <c r="F6534" t="s">
        <v>81</v>
      </c>
      <c r="G6534" t="s">
        <v>82</v>
      </c>
      <c r="H6534" t="s">
        <v>83</v>
      </c>
      <c r="I6534" t="str">
        <f>"Trad IRN"</f>
        <v>Trad IRN</v>
      </c>
      <c r="J6534" t="s">
        <v>43</v>
      </c>
      <c r="K6534" t="s">
        <v>44</v>
      </c>
      <c r="L6534" t="s">
        <v>45</v>
      </c>
      <c r="M6534" t="s">
        <v>46</v>
      </c>
      <c r="N6534" t="str">
        <f>"08/18/2022"</f>
        <v>08/18/2022</v>
      </c>
      <c r="O6534" t="str">
        <f>"01/03/2023"</f>
        <v>01/03/2023</v>
      </c>
      <c r="P6534">
        <v>0.46941100000000002</v>
      </c>
      <c r="Q6534">
        <v>0.46941100000000002</v>
      </c>
      <c r="S6534">
        <v>0</v>
      </c>
      <c r="T6534">
        <v>0.46941100000000002</v>
      </c>
      <c r="U6534">
        <v>0</v>
      </c>
      <c r="V6534" t="str">
        <f>"Trad IRN"</f>
        <v>Trad IRN</v>
      </c>
      <c r="W6534">
        <v>100</v>
      </c>
      <c r="X6534" t="s">
        <v>47</v>
      </c>
      <c r="Z6534" t="s">
        <v>47</v>
      </c>
      <c r="AB6534" t="str">
        <f>"08"</f>
        <v>08</v>
      </c>
      <c r="AC6534" t="s">
        <v>48</v>
      </c>
      <c r="AD6534" t="s">
        <v>49</v>
      </c>
      <c r="AE6534" t="s">
        <v>50</v>
      </c>
      <c r="AF6534">
        <v>0</v>
      </c>
      <c r="AG6534" t="s">
        <v>56</v>
      </c>
      <c r="AH6534" t="str">
        <f>"Trad IRN"</f>
        <v>Trad IRN</v>
      </c>
      <c r="AI6534" t="str">
        <f>"Bldg IRN"</f>
        <v>Bldg IRN</v>
      </c>
      <c r="AJ6534" t="s">
        <v>48</v>
      </c>
      <c r="AK6534" t="s">
        <v>48</v>
      </c>
      <c r="AL6534" t="s">
        <v>53</v>
      </c>
      <c r="AM6534">
        <v>535.55999999999995</v>
      </c>
      <c r="AN6534">
        <v>1140.92</v>
      </c>
      <c r="AO6534">
        <v>15</v>
      </c>
    </row>
    <row r="6535" spans="1:41" x14ac:dyDescent="0.3">
      <c r="A6535" t="str">
        <f>"Trad IRN"</f>
        <v>Trad IRN</v>
      </c>
      <c r="B6535" t="str">
        <f>"Bldg IRN"</f>
        <v>Bldg IRN</v>
      </c>
      <c r="C6535" t="s">
        <v>41</v>
      </c>
      <c r="D6535" t="s">
        <v>3</v>
      </c>
      <c r="E6535" t="s">
        <v>80</v>
      </c>
      <c r="F6535" t="s">
        <v>81</v>
      </c>
      <c r="G6535" t="s">
        <v>82</v>
      </c>
      <c r="H6535" t="s">
        <v>83</v>
      </c>
      <c r="I6535" t="str">
        <f>"Trad IRN"</f>
        <v>Trad IRN</v>
      </c>
      <c r="J6535" t="s">
        <v>43</v>
      </c>
      <c r="K6535" t="s">
        <v>44</v>
      </c>
      <c r="L6535" t="s">
        <v>45</v>
      </c>
      <c r="M6535" t="s">
        <v>46</v>
      </c>
      <c r="N6535" t="str">
        <f>"01/04/2023"</f>
        <v>01/04/2023</v>
      </c>
      <c r="O6535" t="str">
        <f>"01/22/2023"</f>
        <v>01/22/2023</v>
      </c>
      <c r="P6535">
        <v>5.8826000000000003E-2</v>
      </c>
      <c r="Q6535">
        <v>5.8826000000000003E-2</v>
      </c>
      <c r="S6535">
        <v>0</v>
      </c>
      <c r="T6535">
        <v>5.8826000000000003E-2</v>
      </c>
      <c r="U6535">
        <v>0</v>
      </c>
      <c r="V6535" t="str">
        <f>"Trad IRN"</f>
        <v>Trad IRN</v>
      </c>
      <c r="W6535">
        <v>85</v>
      </c>
      <c r="X6535" t="s">
        <v>47</v>
      </c>
      <c r="Z6535" t="s">
        <v>47</v>
      </c>
      <c r="AB6535" t="str">
        <f>"08"</f>
        <v>08</v>
      </c>
      <c r="AC6535" t="s">
        <v>48</v>
      </c>
      <c r="AD6535" t="s">
        <v>49</v>
      </c>
      <c r="AE6535" t="s">
        <v>50</v>
      </c>
      <c r="AF6535">
        <v>0</v>
      </c>
      <c r="AG6535" t="s">
        <v>56</v>
      </c>
      <c r="AH6535" t="str">
        <f>"Trad IRN"</f>
        <v>Trad IRN</v>
      </c>
      <c r="AI6535" t="str">
        <f>"Bldg IRN"</f>
        <v>Bldg IRN</v>
      </c>
      <c r="AJ6535" t="s">
        <v>48</v>
      </c>
      <c r="AK6535" t="s">
        <v>48</v>
      </c>
      <c r="AL6535" t="s">
        <v>53</v>
      </c>
      <c r="AM6535">
        <v>67.12</v>
      </c>
      <c r="AN6535">
        <v>1140.92</v>
      </c>
      <c r="AO6535">
        <v>15</v>
      </c>
    </row>
    <row r="6536" spans="1:41" x14ac:dyDescent="0.3">
      <c r="A6536" t="str">
        <f>"Trad IRN"</f>
        <v>Trad IRN</v>
      </c>
      <c r="B6536" t="str">
        <f>"Bldg IRN"</f>
        <v>Bldg IRN</v>
      </c>
      <c r="C6536" t="s">
        <v>41</v>
      </c>
      <c r="D6536" t="s">
        <v>3</v>
      </c>
      <c r="E6536" t="s">
        <v>80</v>
      </c>
      <c r="F6536" t="s">
        <v>81</v>
      </c>
      <c r="G6536" t="s">
        <v>82</v>
      </c>
      <c r="H6536" t="s">
        <v>83</v>
      </c>
      <c r="I6536" t="str">
        <f>"Trad IRN"</f>
        <v>Trad IRN</v>
      </c>
      <c r="J6536" t="s">
        <v>43</v>
      </c>
      <c r="K6536" t="s">
        <v>44</v>
      </c>
      <c r="L6536" t="s">
        <v>45</v>
      </c>
      <c r="M6536" t="s">
        <v>46</v>
      </c>
      <c r="N6536" t="str">
        <f>"01/23/2023"</f>
        <v>01/23/2023</v>
      </c>
      <c r="O6536" t="str">
        <f t="shared" ref="O6536:O6563" si="660">"12/31/2500"</f>
        <v>12/31/2500</v>
      </c>
      <c r="P6536">
        <v>0.392175</v>
      </c>
      <c r="Q6536">
        <v>0.392175</v>
      </c>
      <c r="S6536">
        <v>0</v>
      </c>
      <c r="T6536">
        <v>0.392175</v>
      </c>
      <c r="U6536">
        <v>0</v>
      </c>
      <c r="V6536" t="str">
        <f>"Trad IRN"</f>
        <v>Trad IRN</v>
      </c>
      <c r="W6536">
        <v>85</v>
      </c>
      <c r="X6536" t="s">
        <v>47</v>
      </c>
      <c r="Z6536" t="s">
        <v>47</v>
      </c>
      <c r="AB6536" t="str">
        <f>"08"</f>
        <v>08</v>
      </c>
      <c r="AC6536" t="s">
        <v>48</v>
      </c>
      <c r="AD6536" t="s">
        <v>49</v>
      </c>
      <c r="AE6536" t="s">
        <v>55</v>
      </c>
      <c r="AF6536">
        <v>0</v>
      </c>
      <c r="AG6536" t="s">
        <v>56</v>
      </c>
      <c r="AH6536" t="str">
        <f>"Trad IRN"</f>
        <v>Trad IRN</v>
      </c>
      <c r="AI6536" t="str">
        <f>"Bldg IRN"</f>
        <v>Bldg IRN</v>
      </c>
      <c r="AJ6536" t="s">
        <v>48</v>
      </c>
      <c r="AK6536" t="s">
        <v>48</v>
      </c>
      <c r="AL6536" t="s">
        <v>53</v>
      </c>
      <c r="AM6536">
        <v>447.44</v>
      </c>
      <c r="AN6536">
        <v>1140.92</v>
      </c>
      <c r="AO6536">
        <v>15</v>
      </c>
    </row>
    <row r="6537" spans="1:41" x14ac:dyDescent="0.3">
      <c r="A6537" t="str">
        <f>"Trad IRN"</f>
        <v>Trad IRN</v>
      </c>
      <c r="B6537" t="str">
        <f>"Bldg IRN"</f>
        <v>Bldg IRN</v>
      </c>
      <c r="C6537" t="s">
        <v>41</v>
      </c>
      <c r="D6537" t="s">
        <v>3</v>
      </c>
      <c r="E6537" t="s">
        <v>80</v>
      </c>
      <c r="F6537" t="s">
        <v>81</v>
      </c>
      <c r="G6537" t="s">
        <v>82</v>
      </c>
      <c r="H6537" t="s">
        <v>83</v>
      </c>
      <c r="I6537" t="s">
        <v>8</v>
      </c>
      <c r="J6537" t="s">
        <v>43</v>
      </c>
      <c r="K6537" t="s">
        <v>44</v>
      </c>
      <c r="L6537" t="s">
        <v>45</v>
      </c>
      <c r="M6537" t="s">
        <v>46</v>
      </c>
      <c r="N6537" t="str">
        <f>"01/04/2023"</f>
        <v>01/04/2023</v>
      </c>
      <c r="O6537" t="str">
        <f t="shared" si="660"/>
        <v>12/31/2500</v>
      </c>
      <c r="P6537">
        <v>7.9585000000000003E-2</v>
      </c>
      <c r="Q6537">
        <v>7.9585000000000003E-2</v>
      </c>
      <c r="S6537">
        <v>0</v>
      </c>
      <c r="T6537">
        <v>5.1806999999999999E-2</v>
      </c>
      <c r="U6537">
        <v>2.7778000000000001E-2</v>
      </c>
      <c r="V6537" t="str">
        <f>"Trad IRN"</f>
        <v>Trad IRN</v>
      </c>
      <c r="W6537">
        <v>15</v>
      </c>
      <c r="X6537" t="s">
        <v>47</v>
      </c>
      <c r="Z6537" t="s">
        <v>47</v>
      </c>
      <c r="AB6537" t="str">
        <f>"08"</f>
        <v>08</v>
      </c>
      <c r="AC6537" t="s">
        <v>48</v>
      </c>
      <c r="AD6537" t="s">
        <v>49</v>
      </c>
      <c r="AE6537" t="s">
        <v>50</v>
      </c>
      <c r="AF6537">
        <v>0</v>
      </c>
      <c r="AG6537" t="s">
        <v>51</v>
      </c>
      <c r="AH6537" t="str">
        <f>"Trad IRN"</f>
        <v>Trad IRN</v>
      </c>
      <c r="AI6537" t="str">
        <f>"Bldg IRN"</f>
        <v>Bldg IRN</v>
      </c>
      <c r="AJ6537" t="s">
        <v>48</v>
      </c>
      <c r="AK6537" t="s">
        <v>48</v>
      </c>
      <c r="AL6537" t="s">
        <v>53</v>
      </c>
      <c r="AM6537">
        <v>90.11</v>
      </c>
      <c r="AN6537">
        <v>1132.3</v>
      </c>
      <c r="AO6537">
        <v>15</v>
      </c>
    </row>
    <row r="6538" spans="1:41" x14ac:dyDescent="0.3">
      <c r="A6538" t="str">
        <f>"Trad IRN"</f>
        <v>Trad IRN</v>
      </c>
      <c r="B6538" t="str">
        <f>"Bldg IRN"</f>
        <v>Bldg IRN</v>
      </c>
      <c r="C6538" t="s">
        <v>41</v>
      </c>
      <c r="D6538" t="s">
        <v>3</v>
      </c>
      <c r="E6538" t="s">
        <v>80</v>
      </c>
      <c r="F6538" t="s">
        <v>81</v>
      </c>
      <c r="G6538" t="s">
        <v>82</v>
      </c>
      <c r="H6538" t="s">
        <v>83</v>
      </c>
      <c r="I6538" t="str">
        <f>"Trad IRN"</f>
        <v>Trad IRN</v>
      </c>
      <c r="J6538" t="s">
        <v>43</v>
      </c>
      <c r="K6538" t="s">
        <v>44</v>
      </c>
      <c r="L6538" t="s">
        <v>45</v>
      </c>
      <c r="M6538" t="s">
        <v>46</v>
      </c>
      <c r="N6538" t="str">
        <f t="shared" ref="N6538:N6561" si="661">"08/18/2022"</f>
        <v>08/18/2022</v>
      </c>
      <c r="O6538" t="str">
        <f t="shared" si="660"/>
        <v>12/31/2500</v>
      </c>
      <c r="P6538">
        <v>1</v>
      </c>
      <c r="Q6538">
        <v>1</v>
      </c>
      <c r="R6538">
        <v>1</v>
      </c>
      <c r="S6538">
        <v>0</v>
      </c>
      <c r="T6538">
        <v>1</v>
      </c>
      <c r="U6538">
        <v>0</v>
      </c>
      <c r="V6538" t="str">
        <f>"Trad IRN"</f>
        <v>Trad IRN</v>
      </c>
      <c r="W6538">
        <v>100</v>
      </c>
      <c r="X6538" t="s">
        <v>47</v>
      </c>
      <c r="Z6538" t="s">
        <v>47</v>
      </c>
      <c r="AB6538" t="str">
        <f>"06"</f>
        <v>06</v>
      </c>
      <c r="AC6538" t="str">
        <f>"15"</f>
        <v>15</v>
      </c>
      <c r="AD6538" t="str">
        <f>"2"</f>
        <v>2</v>
      </c>
      <c r="AE6538" t="s">
        <v>50</v>
      </c>
      <c r="AF6538">
        <v>0</v>
      </c>
      <c r="AG6538" t="s">
        <v>56</v>
      </c>
      <c r="AH6538" t="str">
        <f>"Trad IRN"</f>
        <v>Trad IRN</v>
      </c>
      <c r="AI6538" t="str">
        <f>"Bldg IRN"</f>
        <v>Bldg IRN</v>
      </c>
      <c r="AJ6538" t="s">
        <v>48</v>
      </c>
      <c r="AK6538" t="s">
        <v>48</v>
      </c>
      <c r="AL6538" t="s">
        <v>53</v>
      </c>
      <c r="AM6538">
        <v>1140.92</v>
      </c>
      <c r="AN6538">
        <v>1140.92</v>
      </c>
      <c r="AO6538">
        <v>15</v>
      </c>
    </row>
    <row r="6539" spans="1:41" x14ac:dyDescent="0.3">
      <c r="A6539" t="str">
        <f>"Trad IRN"</f>
        <v>Trad IRN</v>
      </c>
      <c r="B6539" t="str">
        <f>"Bldg IRN"</f>
        <v>Bldg IRN</v>
      </c>
      <c r="C6539" t="s">
        <v>41</v>
      </c>
      <c r="D6539" t="s">
        <v>3</v>
      </c>
      <c r="E6539" t="s">
        <v>80</v>
      </c>
      <c r="F6539" t="s">
        <v>81</v>
      </c>
      <c r="G6539" t="s">
        <v>82</v>
      </c>
      <c r="H6539" t="s">
        <v>83</v>
      </c>
      <c r="I6539" t="str">
        <f>"Trad IRN"</f>
        <v>Trad IRN</v>
      </c>
      <c r="J6539" t="s">
        <v>43</v>
      </c>
      <c r="K6539" t="s">
        <v>44</v>
      </c>
      <c r="L6539" t="s">
        <v>45</v>
      </c>
      <c r="M6539" t="s">
        <v>46</v>
      </c>
      <c r="N6539" t="str">
        <f t="shared" si="661"/>
        <v>08/18/2022</v>
      </c>
      <c r="O6539" t="str">
        <f t="shared" si="660"/>
        <v>12/31/2500</v>
      </c>
      <c r="P6539">
        <v>1</v>
      </c>
      <c r="Q6539">
        <v>1</v>
      </c>
      <c r="R6539">
        <v>1</v>
      </c>
      <c r="S6539">
        <v>0</v>
      </c>
      <c r="T6539">
        <v>1</v>
      </c>
      <c r="U6539">
        <v>0</v>
      </c>
      <c r="V6539" t="str">
        <f>"Trad IRN"</f>
        <v>Trad IRN</v>
      </c>
      <c r="W6539">
        <v>100</v>
      </c>
      <c r="X6539" t="s">
        <v>47</v>
      </c>
      <c r="Z6539" t="s">
        <v>47</v>
      </c>
      <c r="AB6539" t="str">
        <f>"08"</f>
        <v>08</v>
      </c>
      <c r="AC6539" t="str">
        <f>"15"</f>
        <v>15</v>
      </c>
      <c r="AD6539" t="str">
        <f>"2"</f>
        <v>2</v>
      </c>
      <c r="AE6539" t="s">
        <v>50</v>
      </c>
      <c r="AF6539">
        <v>0</v>
      </c>
      <c r="AG6539" t="s">
        <v>56</v>
      </c>
      <c r="AH6539" t="str">
        <f>"Trad IRN"</f>
        <v>Trad IRN</v>
      </c>
      <c r="AI6539" t="str">
        <f>"Bldg IRN"</f>
        <v>Bldg IRN</v>
      </c>
      <c r="AJ6539" t="s">
        <v>48</v>
      </c>
      <c r="AK6539" t="s">
        <v>48</v>
      </c>
      <c r="AL6539" t="s">
        <v>53</v>
      </c>
      <c r="AM6539">
        <v>1140.92</v>
      </c>
      <c r="AN6539">
        <v>1140.92</v>
      </c>
      <c r="AO6539">
        <v>15</v>
      </c>
    </row>
    <row r="6540" spans="1:41" x14ac:dyDescent="0.3">
      <c r="A6540" t="str">
        <f>"Trad IRN"</f>
        <v>Trad IRN</v>
      </c>
      <c r="B6540" t="str">
        <f>"Bldg IRN"</f>
        <v>Bldg IRN</v>
      </c>
      <c r="C6540" t="s">
        <v>41</v>
      </c>
      <c r="D6540" t="s">
        <v>3</v>
      </c>
      <c r="E6540" t="s">
        <v>80</v>
      </c>
      <c r="F6540" t="s">
        <v>81</v>
      </c>
      <c r="G6540" t="s">
        <v>82</v>
      </c>
      <c r="H6540" t="s">
        <v>83</v>
      </c>
      <c r="I6540" t="str">
        <f>"Trad IRN"</f>
        <v>Trad IRN</v>
      </c>
      <c r="J6540" t="s">
        <v>43</v>
      </c>
      <c r="K6540" t="s">
        <v>44</v>
      </c>
      <c r="L6540" t="s">
        <v>45</v>
      </c>
      <c r="M6540" t="s">
        <v>46</v>
      </c>
      <c r="N6540" t="str">
        <f t="shared" si="661"/>
        <v>08/18/2022</v>
      </c>
      <c r="O6540" t="str">
        <f t="shared" si="660"/>
        <v>12/31/2500</v>
      </c>
      <c r="P6540">
        <v>1</v>
      </c>
      <c r="Q6540">
        <v>1</v>
      </c>
      <c r="S6540">
        <v>1</v>
      </c>
      <c r="T6540">
        <v>1</v>
      </c>
      <c r="U6540">
        <v>0</v>
      </c>
      <c r="V6540" t="str">
        <f>"Trad IRN"</f>
        <v>Trad IRN</v>
      </c>
      <c r="W6540">
        <v>100</v>
      </c>
      <c r="X6540" t="s">
        <v>47</v>
      </c>
      <c r="Z6540" t="s">
        <v>47</v>
      </c>
      <c r="AB6540" t="str">
        <f>"06"</f>
        <v>06</v>
      </c>
      <c r="AC6540" t="s">
        <v>48</v>
      </c>
      <c r="AD6540" t="s">
        <v>49</v>
      </c>
      <c r="AE6540" t="s">
        <v>50</v>
      </c>
      <c r="AF6540">
        <v>0</v>
      </c>
      <c r="AG6540" t="s">
        <v>56</v>
      </c>
      <c r="AH6540" t="str">
        <f>"Trad IRN"</f>
        <v>Trad IRN</v>
      </c>
      <c r="AI6540" t="str">
        <f>"Bldg IRN"</f>
        <v>Bldg IRN</v>
      </c>
      <c r="AJ6540" t="s">
        <v>48</v>
      </c>
      <c r="AK6540" t="s">
        <v>48</v>
      </c>
      <c r="AL6540" t="s">
        <v>53</v>
      </c>
      <c r="AM6540">
        <v>1140.92</v>
      </c>
      <c r="AN6540">
        <v>1140.92</v>
      </c>
      <c r="AO6540">
        <v>15</v>
      </c>
    </row>
    <row r="6541" spans="1:41" x14ac:dyDescent="0.3">
      <c r="A6541" t="str">
        <f>"Trad IRN"</f>
        <v>Trad IRN</v>
      </c>
      <c r="B6541" t="str">
        <f>"Bldg IRN"</f>
        <v>Bldg IRN</v>
      </c>
      <c r="C6541" t="s">
        <v>41</v>
      </c>
      <c r="D6541" t="s">
        <v>3</v>
      </c>
      <c r="E6541" t="s">
        <v>80</v>
      </c>
      <c r="F6541" t="s">
        <v>81</v>
      </c>
      <c r="G6541" t="s">
        <v>82</v>
      </c>
      <c r="H6541" t="s">
        <v>83</v>
      </c>
      <c r="I6541" t="str">
        <f>"Trad IRN"</f>
        <v>Trad IRN</v>
      </c>
      <c r="J6541" t="s">
        <v>43</v>
      </c>
      <c r="K6541" t="s">
        <v>44</v>
      </c>
      <c r="L6541" t="s">
        <v>45</v>
      </c>
      <c r="M6541" t="s">
        <v>46</v>
      </c>
      <c r="N6541" t="str">
        <f t="shared" si="661"/>
        <v>08/18/2022</v>
      </c>
      <c r="O6541" t="str">
        <f t="shared" si="660"/>
        <v>12/31/2500</v>
      </c>
      <c r="P6541">
        <v>1</v>
      </c>
      <c r="Q6541">
        <v>1</v>
      </c>
      <c r="S6541">
        <v>1</v>
      </c>
      <c r="T6541">
        <v>1</v>
      </c>
      <c r="U6541">
        <v>0</v>
      </c>
      <c r="V6541" t="str">
        <f>"Trad IRN"</f>
        <v>Trad IRN</v>
      </c>
      <c r="W6541">
        <v>100</v>
      </c>
      <c r="X6541" t="s">
        <v>47</v>
      </c>
      <c r="Z6541" t="s">
        <v>47</v>
      </c>
      <c r="AB6541" t="str">
        <f>"07"</f>
        <v>07</v>
      </c>
      <c r="AC6541" t="s">
        <v>48</v>
      </c>
      <c r="AD6541" t="s">
        <v>49</v>
      </c>
      <c r="AE6541" t="s">
        <v>50</v>
      </c>
      <c r="AF6541">
        <v>0</v>
      </c>
      <c r="AG6541" t="s">
        <v>56</v>
      </c>
      <c r="AH6541" t="str">
        <f>"Trad IRN"</f>
        <v>Trad IRN</v>
      </c>
      <c r="AI6541" t="str">
        <f>"Bldg IRN"</f>
        <v>Bldg IRN</v>
      </c>
      <c r="AJ6541" t="s">
        <v>48</v>
      </c>
      <c r="AK6541" t="s">
        <v>48</v>
      </c>
      <c r="AL6541" t="s">
        <v>53</v>
      </c>
      <c r="AM6541">
        <v>1140.92</v>
      </c>
      <c r="AN6541">
        <v>1140.92</v>
      </c>
      <c r="AO6541">
        <v>15</v>
      </c>
    </row>
    <row r="6542" spans="1:41" x14ac:dyDescent="0.3">
      <c r="A6542" t="str">
        <f>"Trad IRN"</f>
        <v>Trad IRN</v>
      </c>
      <c r="B6542" t="str">
        <f>"Bldg IRN"</f>
        <v>Bldg IRN</v>
      </c>
      <c r="C6542" t="s">
        <v>41</v>
      </c>
      <c r="D6542" t="s">
        <v>3</v>
      </c>
      <c r="E6542" t="s">
        <v>80</v>
      </c>
      <c r="F6542" t="s">
        <v>81</v>
      </c>
      <c r="G6542" t="s">
        <v>82</v>
      </c>
      <c r="H6542" t="s">
        <v>83</v>
      </c>
      <c r="I6542" t="str">
        <f>"Trad IRN"</f>
        <v>Trad IRN</v>
      </c>
      <c r="J6542" t="s">
        <v>43</v>
      </c>
      <c r="K6542" t="s">
        <v>44</v>
      </c>
      <c r="L6542" t="s">
        <v>45</v>
      </c>
      <c r="M6542" t="s">
        <v>46</v>
      </c>
      <c r="N6542" t="str">
        <f t="shared" si="661"/>
        <v>08/18/2022</v>
      </c>
      <c r="O6542" t="str">
        <f t="shared" si="660"/>
        <v>12/31/2500</v>
      </c>
      <c r="P6542">
        <v>1</v>
      </c>
      <c r="Q6542">
        <v>1</v>
      </c>
      <c r="S6542">
        <v>1</v>
      </c>
      <c r="T6542">
        <v>1</v>
      </c>
      <c r="U6542">
        <v>0</v>
      </c>
      <c r="V6542" t="str">
        <f>"Trad IRN"</f>
        <v>Trad IRN</v>
      </c>
      <c r="W6542">
        <v>100</v>
      </c>
      <c r="X6542" t="s">
        <v>47</v>
      </c>
      <c r="Z6542" t="s">
        <v>47</v>
      </c>
      <c r="AB6542" t="str">
        <f>"08"</f>
        <v>08</v>
      </c>
      <c r="AC6542" t="s">
        <v>48</v>
      </c>
      <c r="AD6542" t="s">
        <v>49</v>
      </c>
      <c r="AE6542" t="s">
        <v>50</v>
      </c>
      <c r="AF6542">
        <v>0</v>
      </c>
      <c r="AG6542" t="s">
        <v>56</v>
      </c>
      <c r="AH6542" t="str">
        <f>"Trad IRN"</f>
        <v>Trad IRN</v>
      </c>
      <c r="AI6542" t="str">
        <f>"Bldg IRN"</f>
        <v>Bldg IRN</v>
      </c>
      <c r="AJ6542" t="s">
        <v>48</v>
      </c>
      <c r="AK6542" t="s">
        <v>48</v>
      </c>
      <c r="AL6542" t="s">
        <v>53</v>
      </c>
      <c r="AM6542">
        <v>1140.92</v>
      </c>
      <c r="AN6542">
        <v>1140.92</v>
      </c>
      <c r="AO6542">
        <v>15</v>
      </c>
    </row>
    <row r="6543" spans="1:41" x14ac:dyDescent="0.3">
      <c r="A6543" t="str">
        <f>"Trad IRN"</f>
        <v>Trad IRN</v>
      </c>
      <c r="B6543" t="str">
        <f>"Bldg IRN"</f>
        <v>Bldg IRN</v>
      </c>
      <c r="C6543" t="s">
        <v>41</v>
      </c>
      <c r="D6543" t="s">
        <v>3</v>
      </c>
      <c r="E6543" t="s">
        <v>80</v>
      </c>
      <c r="F6543" t="s">
        <v>81</v>
      </c>
      <c r="G6543" t="s">
        <v>82</v>
      </c>
      <c r="H6543" t="s">
        <v>83</v>
      </c>
      <c r="I6543" t="str">
        <f>"Trad IRN"</f>
        <v>Trad IRN</v>
      </c>
      <c r="J6543" t="s">
        <v>43</v>
      </c>
      <c r="K6543" t="s">
        <v>44</v>
      </c>
      <c r="L6543" t="s">
        <v>45</v>
      </c>
      <c r="M6543" t="s">
        <v>46</v>
      </c>
      <c r="N6543" t="str">
        <f t="shared" si="661"/>
        <v>08/18/2022</v>
      </c>
      <c r="O6543" t="str">
        <f t="shared" si="660"/>
        <v>12/31/2500</v>
      </c>
      <c r="P6543">
        <v>1</v>
      </c>
      <c r="Q6543">
        <v>1</v>
      </c>
      <c r="S6543">
        <v>1</v>
      </c>
      <c r="T6543">
        <v>1</v>
      </c>
      <c r="U6543">
        <v>0</v>
      </c>
      <c r="V6543" t="str">
        <f>"Trad IRN"</f>
        <v>Trad IRN</v>
      </c>
      <c r="W6543">
        <v>100</v>
      </c>
      <c r="X6543" t="s">
        <v>47</v>
      </c>
      <c r="Z6543" t="s">
        <v>47</v>
      </c>
      <c r="AB6543" t="str">
        <f>"06"</f>
        <v>06</v>
      </c>
      <c r="AC6543" t="s">
        <v>48</v>
      </c>
      <c r="AD6543" t="s">
        <v>49</v>
      </c>
      <c r="AE6543" t="s">
        <v>50</v>
      </c>
      <c r="AF6543">
        <v>0</v>
      </c>
      <c r="AG6543" t="s">
        <v>56</v>
      </c>
      <c r="AH6543" t="str">
        <f>"Trad IRN"</f>
        <v>Trad IRN</v>
      </c>
      <c r="AI6543" t="str">
        <f>"Bldg IRN"</f>
        <v>Bldg IRN</v>
      </c>
      <c r="AJ6543" t="s">
        <v>48</v>
      </c>
      <c r="AK6543" t="s">
        <v>48</v>
      </c>
      <c r="AL6543" t="s">
        <v>53</v>
      </c>
      <c r="AM6543">
        <v>1140.92</v>
      </c>
      <c r="AN6543">
        <v>1140.92</v>
      </c>
      <c r="AO6543">
        <v>15</v>
      </c>
    </row>
    <row r="6544" spans="1:41" x14ac:dyDescent="0.3">
      <c r="A6544" t="str">
        <f>"Trad IRN"</f>
        <v>Trad IRN</v>
      </c>
      <c r="B6544" t="str">
        <f>"Bldg IRN"</f>
        <v>Bldg IRN</v>
      </c>
      <c r="C6544" t="s">
        <v>41</v>
      </c>
      <c r="D6544" t="s">
        <v>3</v>
      </c>
      <c r="E6544" t="s">
        <v>80</v>
      </c>
      <c r="F6544" t="s">
        <v>81</v>
      </c>
      <c r="G6544" t="s">
        <v>82</v>
      </c>
      <c r="H6544" t="s">
        <v>83</v>
      </c>
      <c r="I6544" t="str">
        <f>"Trad IRN"</f>
        <v>Trad IRN</v>
      </c>
      <c r="J6544" t="s">
        <v>43</v>
      </c>
      <c r="K6544" t="s">
        <v>44</v>
      </c>
      <c r="L6544" t="s">
        <v>45</v>
      </c>
      <c r="M6544" t="s">
        <v>46</v>
      </c>
      <c r="N6544" t="str">
        <f t="shared" si="661"/>
        <v>08/18/2022</v>
      </c>
      <c r="O6544" t="str">
        <f t="shared" si="660"/>
        <v>12/31/2500</v>
      </c>
      <c r="P6544">
        <v>1</v>
      </c>
      <c r="Q6544">
        <v>1</v>
      </c>
      <c r="S6544">
        <v>0</v>
      </c>
      <c r="T6544">
        <v>1</v>
      </c>
      <c r="U6544">
        <v>0</v>
      </c>
      <c r="V6544" t="str">
        <f>"Trad IRN"</f>
        <v>Trad IRN</v>
      </c>
      <c r="W6544">
        <v>100</v>
      </c>
      <c r="X6544" t="s">
        <v>47</v>
      </c>
      <c r="Z6544" t="s">
        <v>47</v>
      </c>
      <c r="AB6544" t="str">
        <f>"06"</f>
        <v>06</v>
      </c>
      <c r="AC6544" t="s">
        <v>48</v>
      </c>
      <c r="AD6544" t="s">
        <v>49</v>
      </c>
      <c r="AE6544" t="s">
        <v>55</v>
      </c>
      <c r="AF6544">
        <v>0</v>
      </c>
      <c r="AG6544" t="s">
        <v>56</v>
      </c>
      <c r="AH6544" t="str">
        <f>"Trad IRN"</f>
        <v>Trad IRN</v>
      </c>
      <c r="AI6544" t="str">
        <f>"Bldg IRN"</f>
        <v>Bldg IRN</v>
      </c>
      <c r="AJ6544" t="s">
        <v>48</v>
      </c>
      <c r="AK6544" t="s">
        <v>48</v>
      </c>
      <c r="AL6544" t="s">
        <v>53</v>
      </c>
      <c r="AM6544">
        <v>1140.92</v>
      </c>
      <c r="AN6544">
        <v>1140.92</v>
      </c>
      <c r="AO6544">
        <v>15</v>
      </c>
    </row>
    <row r="6545" spans="1:41" x14ac:dyDescent="0.3">
      <c r="A6545" t="str">
        <f>"Trad IRN"</f>
        <v>Trad IRN</v>
      </c>
      <c r="B6545" t="str">
        <f>"Bldg IRN"</f>
        <v>Bldg IRN</v>
      </c>
      <c r="C6545" t="s">
        <v>41</v>
      </c>
      <c r="D6545" t="s">
        <v>3</v>
      </c>
      <c r="E6545" t="s">
        <v>80</v>
      </c>
      <c r="F6545" t="s">
        <v>81</v>
      </c>
      <c r="G6545" t="s">
        <v>82</v>
      </c>
      <c r="H6545" t="s">
        <v>83</v>
      </c>
      <c r="I6545" t="str">
        <f>"Trad IRN"</f>
        <v>Trad IRN</v>
      </c>
      <c r="J6545" t="s">
        <v>43</v>
      </c>
      <c r="K6545" t="s">
        <v>44</v>
      </c>
      <c r="L6545" t="s">
        <v>45</v>
      </c>
      <c r="M6545" t="s">
        <v>46</v>
      </c>
      <c r="N6545" t="str">
        <f t="shared" si="661"/>
        <v>08/18/2022</v>
      </c>
      <c r="O6545" t="str">
        <f t="shared" si="660"/>
        <v>12/31/2500</v>
      </c>
      <c r="P6545">
        <v>1</v>
      </c>
      <c r="Q6545">
        <v>1</v>
      </c>
      <c r="S6545">
        <v>0</v>
      </c>
      <c r="T6545">
        <v>1</v>
      </c>
      <c r="U6545">
        <v>0</v>
      </c>
      <c r="V6545" t="str">
        <f>"Trad IRN"</f>
        <v>Trad IRN</v>
      </c>
      <c r="W6545">
        <v>100</v>
      </c>
      <c r="X6545" t="s">
        <v>47</v>
      </c>
      <c r="Z6545" t="s">
        <v>47</v>
      </c>
      <c r="AB6545" t="str">
        <f>"06"</f>
        <v>06</v>
      </c>
      <c r="AC6545" t="s">
        <v>48</v>
      </c>
      <c r="AD6545" t="s">
        <v>49</v>
      </c>
      <c r="AE6545" t="s">
        <v>55</v>
      </c>
      <c r="AF6545">
        <v>0</v>
      </c>
      <c r="AG6545" t="s">
        <v>56</v>
      </c>
      <c r="AH6545" t="str">
        <f>"Trad IRN"</f>
        <v>Trad IRN</v>
      </c>
      <c r="AI6545" t="str">
        <f>"Bldg IRN"</f>
        <v>Bldg IRN</v>
      </c>
      <c r="AJ6545" t="s">
        <v>48</v>
      </c>
      <c r="AK6545" t="s">
        <v>48</v>
      </c>
      <c r="AL6545" t="s">
        <v>53</v>
      </c>
      <c r="AM6545">
        <v>1140.92</v>
      </c>
      <c r="AN6545">
        <v>1140.92</v>
      </c>
      <c r="AO6545">
        <v>15</v>
      </c>
    </row>
    <row r="6546" spans="1:41" x14ac:dyDescent="0.3">
      <c r="A6546" t="str">
        <f>"Trad IRN"</f>
        <v>Trad IRN</v>
      </c>
      <c r="B6546" t="str">
        <f>"Bldg IRN"</f>
        <v>Bldg IRN</v>
      </c>
      <c r="C6546" t="s">
        <v>41</v>
      </c>
      <c r="D6546" t="s">
        <v>3</v>
      </c>
      <c r="E6546" t="s">
        <v>80</v>
      </c>
      <c r="F6546" t="s">
        <v>81</v>
      </c>
      <c r="G6546" t="s">
        <v>82</v>
      </c>
      <c r="H6546" t="s">
        <v>83</v>
      </c>
      <c r="I6546" t="str">
        <f>"Trad IRN"</f>
        <v>Trad IRN</v>
      </c>
      <c r="J6546" t="s">
        <v>43</v>
      </c>
      <c r="K6546" t="s">
        <v>44</v>
      </c>
      <c r="L6546" t="s">
        <v>45</v>
      </c>
      <c r="M6546" t="s">
        <v>46</v>
      </c>
      <c r="N6546" t="str">
        <f t="shared" si="661"/>
        <v>08/18/2022</v>
      </c>
      <c r="O6546" t="str">
        <f t="shared" si="660"/>
        <v>12/31/2500</v>
      </c>
      <c r="P6546">
        <v>1</v>
      </c>
      <c r="Q6546">
        <v>1</v>
      </c>
      <c r="R6546">
        <v>1</v>
      </c>
      <c r="S6546">
        <v>0</v>
      </c>
      <c r="T6546">
        <v>1</v>
      </c>
      <c r="U6546">
        <v>0</v>
      </c>
      <c r="V6546" t="str">
        <f>"Trad IRN"</f>
        <v>Trad IRN</v>
      </c>
      <c r="W6546">
        <v>100</v>
      </c>
      <c r="X6546" t="s">
        <v>47</v>
      </c>
      <c r="Z6546" t="s">
        <v>47</v>
      </c>
      <c r="AB6546" t="str">
        <f>"07"</f>
        <v>07</v>
      </c>
      <c r="AC6546" t="str">
        <f>"12"</f>
        <v>12</v>
      </c>
      <c r="AD6546" t="str">
        <f>"6"</f>
        <v>6</v>
      </c>
      <c r="AE6546" t="s">
        <v>50</v>
      </c>
      <c r="AF6546">
        <v>0</v>
      </c>
      <c r="AG6546" t="s">
        <v>56</v>
      </c>
      <c r="AH6546" t="str">
        <f>"Trad IRN"</f>
        <v>Trad IRN</v>
      </c>
      <c r="AI6546" t="str">
        <f>"Bldg IRN"</f>
        <v>Bldg IRN</v>
      </c>
      <c r="AJ6546" t="s">
        <v>48</v>
      </c>
      <c r="AK6546" t="s">
        <v>48</v>
      </c>
      <c r="AL6546" t="s">
        <v>53</v>
      </c>
      <c r="AM6546">
        <v>1140.92</v>
      </c>
      <c r="AN6546">
        <v>1140.92</v>
      </c>
      <c r="AO6546">
        <v>15</v>
      </c>
    </row>
    <row r="6547" spans="1:41" x14ac:dyDescent="0.3">
      <c r="A6547" t="str">
        <f>"Trad IRN"</f>
        <v>Trad IRN</v>
      </c>
      <c r="B6547" t="str">
        <f>"Bldg IRN"</f>
        <v>Bldg IRN</v>
      </c>
      <c r="C6547" t="s">
        <v>41</v>
      </c>
      <c r="D6547" t="s">
        <v>3</v>
      </c>
      <c r="E6547" t="s">
        <v>80</v>
      </c>
      <c r="F6547" t="s">
        <v>81</v>
      </c>
      <c r="G6547" t="s">
        <v>82</v>
      </c>
      <c r="H6547" t="s">
        <v>83</v>
      </c>
      <c r="I6547" t="str">
        <f>"Trad IRN"</f>
        <v>Trad IRN</v>
      </c>
      <c r="J6547" t="s">
        <v>43</v>
      </c>
      <c r="K6547" t="s">
        <v>44</v>
      </c>
      <c r="L6547" t="s">
        <v>45</v>
      </c>
      <c r="M6547" t="s">
        <v>46</v>
      </c>
      <c r="N6547" t="str">
        <f t="shared" si="661"/>
        <v>08/18/2022</v>
      </c>
      <c r="O6547" t="str">
        <f t="shared" si="660"/>
        <v>12/31/2500</v>
      </c>
      <c r="P6547">
        <v>1</v>
      </c>
      <c r="Q6547">
        <v>1</v>
      </c>
      <c r="S6547">
        <v>0</v>
      </c>
      <c r="T6547">
        <v>1</v>
      </c>
      <c r="U6547">
        <v>0</v>
      </c>
      <c r="V6547" t="str">
        <f>"Trad IRN"</f>
        <v>Trad IRN</v>
      </c>
      <c r="W6547">
        <v>100</v>
      </c>
      <c r="X6547" t="s">
        <v>47</v>
      </c>
      <c r="Z6547" t="s">
        <v>47</v>
      </c>
      <c r="AB6547" t="str">
        <f>"06"</f>
        <v>06</v>
      </c>
      <c r="AC6547" t="s">
        <v>48</v>
      </c>
      <c r="AD6547" t="s">
        <v>49</v>
      </c>
      <c r="AE6547" t="s">
        <v>55</v>
      </c>
      <c r="AF6547">
        <v>0</v>
      </c>
      <c r="AG6547" t="s">
        <v>56</v>
      </c>
      <c r="AH6547" t="str">
        <f>"Trad IRN"</f>
        <v>Trad IRN</v>
      </c>
      <c r="AI6547" t="str">
        <f>"Bldg IRN"</f>
        <v>Bldg IRN</v>
      </c>
      <c r="AJ6547" t="s">
        <v>48</v>
      </c>
      <c r="AK6547" t="s">
        <v>48</v>
      </c>
      <c r="AL6547" t="s">
        <v>53</v>
      </c>
      <c r="AM6547">
        <v>1140.92</v>
      </c>
      <c r="AN6547">
        <v>1140.92</v>
      </c>
      <c r="AO6547">
        <v>15</v>
      </c>
    </row>
    <row r="6548" spans="1:41" x14ac:dyDescent="0.3">
      <c r="A6548" t="str">
        <f>"Trad IRN"</f>
        <v>Trad IRN</v>
      </c>
      <c r="B6548" t="str">
        <f>"Bldg IRN"</f>
        <v>Bldg IRN</v>
      </c>
      <c r="C6548" t="s">
        <v>41</v>
      </c>
      <c r="D6548" t="s">
        <v>3</v>
      </c>
      <c r="E6548" t="s">
        <v>80</v>
      </c>
      <c r="F6548" t="s">
        <v>81</v>
      </c>
      <c r="G6548" t="s">
        <v>82</v>
      </c>
      <c r="H6548" t="s">
        <v>83</v>
      </c>
      <c r="I6548" t="str">
        <f>"Trad IRN"</f>
        <v>Trad IRN</v>
      </c>
      <c r="J6548" t="s">
        <v>43</v>
      </c>
      <c r="K6548" t="s">
        <v>44</v>
      </c>
      <c r="L6548" t="s">
        <v>45</v>
      </c>
      <c r="M6548" t="s">
        <v>46</v>
      </c>
      <c r="N6548" t="str">
        <f t="shared" si="661"/>
        <v>08/18/2022</v>
      </c>
      <c r="O6548" t="str">
        <f t="shared" si="660"/>
        <v>12/31/2500</v>
      </c>
      <c r="P6548">
        <v>1</v>
      </c>
      <c r="Q6548">
        <v>1</v>
      </c>
      <c r="R6548">
        <v>1</v>
      </c>
      <c r="S6548">
        <v>0</v>
      </c>
      <c r="T6548">
        <v>1</v>
      </c>
      <c r="U6548">
        <v>0</v>
      </c>
      <c r="V6548" t="str">
        <f>"Trad IRN"</f>
        <v>Trad IRN</v>
      </c>
      <c r="W6548">
        <v>100</v>
      </c>
      <c r="X6548" t="s">
        <v>47</v>
      </c>
      <c r="Z6548" t="s">
        <v>47</v>
      </c>
      <c r="AB6548" t="str">
        <f>"06"</f>
        <v>06</v>
      </c>
      <c r="AC6548" t="str">
        <f>"15"</f>
        <v>15</v>
      </c>
      <c r="AD6548" t="str">
        <f>"2"</f>
        <v>2</v>
      </c>
      <c r="AE6548" t="s">
        <v>50</v>
      </c>
      <c r="AF6548">
        <v>0</v>
      </c>
      <c r="AG6548" t="s">
        <v>56</v>
      </c>
      <c r="AH6548" t="str">
        <f>"Trad IRN"</f>
        <v>Trad IRN</v>
      </c>
      <c r="AI6548" t="str">
        <f>"Bldg IRN"</f>
        <v>Bldg IRN</v>
      </c>
      <c r="AJ6548" t="s">
        <v>48</v>
      </c>
      <c r="AK6548" t="s">
        <v>48</v>
      </c>
      <c r="AL6548" t="s">
        <v>53</v>
      </c>
      <c r="AM6548">
        <v>1140.92</v>
      </c>
      <c r="AN6548">
        <v>1140.92</v>
      </c>
      <c r="AO6548">
        <v>15</v>
      </c>
    </row>
    <row r="6549" spans="1:41" x14ac:dyDescent="0.3">
      <c r="A6549" t="str">
        <f>"Trad IRN"</f>
        <v>Trad IRN</v>
      </c>
      <c r="B6549" t="str">
        <f>"Bldg IRN"</f>
        <v>Bldg IRN</v>
      </c>
      <c r="C6549" t="s">
        <v>41</v>
      </c>
      <c r="D6549" t="s">
        <v>3</v>
      </c>
      <c r="E6549" t="s">
        <v>80</v>
      </c>
      <c r="F6549" t="s">
        <v>81</v>
      </c>
      <c r="G6549" t="s">
        <v>82</v>
      </c>
      <c r="H6549" t="s">
        <v>83</v>
      </c>
      <c r="I6549" t="str">
        <f>"Trad IRN"</f>
        <v>Trad IRN</v>
      </c>
      <c r="J6549" t="s">
        <v>43</v>
      </c>
      <c r="K6549" t="s">
        <v>44</v>
      </c>
      <c r="L6549" t="s">
        <v>45</v>
      </c>
      <c r="M6549" t="s">
        <v>46</v>
      </c>
      <c r="N6549" t="str">
        <f t="shared" si="661"/>
        <v>08/18/2022</v>
      </c>
      <c r="O6549" t="str">
        <f t="shared" si="660"/>
        <v>12/31/2500</v>
      </c>
      <c r="P6549">
        <v>1</v>
      </c>
      <c r="Q6549">
        <v>1</v>
      </c>
      <c r="R6549">
        <v>1</v>
      </c>
      <c r="S6549">
        <v>0</v>
      </c>
      <c r="T6549">
        <v>1</v>
      </c>
      <c r="U6549">
        <v>0</v>
      </c>
      <c r="V6549" t="str">
        <f>"Trad IRN"</f>
        <v>Trad IRN</v>
      </c>
      <c r="W6549">
        <v>100</v>
      </c>
      <c r="X6549" t="s">
        <v>47</v>
      </c>
      <c r="Z6549" t="s">
        <v>47</v>
      </c>
      <c r="AB6549" t="str">
        <f>"08"</f>
        <v>08</v>
      </c>
      <c r="AC6549" t="str">
        <f>"15"</f>
        <v>15</v>
      </c>
      <c r="AD6549" t="str">
        <f>"2"</f>
        <v>2</v>
      </c>
      <c r="AE6549" t="s">
        <v>50</v>
      </c>
      <c r="AF6549">
        <v>0</v>
      </c>
      <c r="AG6549" t="s">
        <v>56</v>
      </c>
      <c r="AH6549" t="str">
        <f>"Trad IRN"</f>
        <v>Trad IRN</v>
      </c>
      <c r="AI6549" t="str">
        <f>"Bldg IRN"</f>
        <v>Bldg IRN</v>
      </c>
      <c r="AJ6549" t="s">
        <v>48</v>
      </c>
      <c r="AK6549" t="s">
        <v>48</v>
      </c>
      <c r="AL6549" t="s">
        <v>53</v>
      </c>
      <c r="AM6549">
        <v>1140.92</v>
      </c>
      <c r="AN6549">
        <v>1140.92</v>
      </c>
      <c r="AO6549">
        <v>15</v>
      </c>
    </row>
    <row r="6550" spans="1:41" x14ac:dyDescent="0.3">
      <c r="A6550" t="str">
        <f>"Trad IRN"</f>
        <v>Trad IRN</v>
      </c>
      <c r="B6550" t="str">
        <f>"Bldg IRN"</f>
        <v>Bldg IRN</v>
      </c>
      <c r="C6550" t="s">
        <v>41</v>
      </c>
      <c r="D6550" t="s">
        <v>3</v>
      </c>
      <c r="E6550" t="s">
        <v>80</v>
      </c>
      <c r="F6550" t="s">
        <v>81</v>
      </c>
      <c r="G6550" t="s">
        <v>82</v>
      </c>
      <c r="H6550" t="s">
        <v>83</v>
      </c>
      <c r="I6550" t="str">
        <f>"Trad IRN"</f>
        <v>Trad IRN</v>
      </c>
      <c r="J6550" t="s">
        <v>43</v>
      </c>
      <c r="K6550" t="s">
        <v>44</v>
      </c>
      <c r="L6550" t="s">
        <v>45</v>
      </c>
      <c r="M6550" t="s">
        <v>59</v>
      </c>
      <c r="N6550" t="str">
        <f t="shared" si="661"/>
        <v>08/18/2022</v>
      </c>
      <c r="O6550" t="str">
        <f t="shared" si="660"/>
        <v>12/31/2500</v>
      </c>
      <c r="P6550">
        <v>1</v>
      </c>
      <c r="Q6550">
        <v>1</v>
      </c>
      <c r="S6550">
        <v>0</v>
      </c>
      <c r="T6550">
        <v>1</v>
      </c>
      <c r="U6550">
        <v>0</v>
      </c>
      <c r="V6550" t="s">
        <v>84</v>
      </c>
      <c r="W6550">
        <v>100</v>
      </c>
      <c r="X6550" t="s">
        <v>47</v>
      </c>
      <c r="Z6550" t="s">
        <v>47</v>
      </c>
      <c r="AB6550" t="str">
        <f>"06"</f>
        <v>06</v>
      </c>
      <c r="AC6550" t="s">
        <v>48</v>
      </c>
      <c r="AD6550" t="s">
        <v>49</v>
      </c>
      <c r="AE6550" t="s">
        <v>50</v>
      </c>
      <c r="AF6550">
        <v>0</v>
      </c>
      <c r="AG6550" t="s">
        <v>56</v>
      </c>
      <c r="AH6550" t="str">
        <f>"Trad IRN"</f>
        <v>Trad IRN</v>
      </c>
      <c r="AI6550" t="str">
        <f>"Bldg IRN"</f>
        <v>Bldg IRN</v>
      </c>
      <c r="AJ6550" t="s">
        <v>48</v>
      </c>
      <c r="AK6550" t="s">
        <v>48</v>
      </c>
      <c r="AL6550" t="s">
        <v>53</v>
      </c>
      <c r="AM6550">
        <v>1140.92</v>
      </c>
      <c r="AN6550">
        <v>1140.92</v>
      </c>
      <c r="AO6550">
        <v>15</v>
      </c>
    </row>
    <row r="6551" spans="1:41" x14ac:dyDescent="0.3">
      <c r="A6551" t="str">
        <f>"Trad IRN"</f>
        <v>Trad IRN</v>
      </c>
      <c r="B6551" t="str">
        <f>"Bldg IRN"</f>
        <v>Bldg IRN</v>
      </c>
      <c r="C6551" t="s">
        <v>41</v>
      </c>
      <c r="D6551" t="s">
        <v>3</v>
      </c>
      <c r="E6551" t="s">
        <v>80</v>
      </c>
      <c r="F6551" t="s">
        <v>81</v>
      </c>
      <c r="G6551" t="s">
        <v>82</v>
      </c>
      <c r="H6551" t="s">
        <v>83</v>
      </c>
      <c r="I6551" t="str">
        <f>"Trad IRN"</f>
        <v>Trad IRN</v>
      </c>
      <c r="J6551" t="s">
        <v>43</v>
      </c>
      <c r="K6551" t="s">
        <v>44</v>
      </c>
      <c r="L6551" t="s">
        <v>45</v>
      </c>
      <c r="M6551" t="s">
        <v>46</v>
      </c>
      <c r="N6551" t="str">
        <f t="shared" si="661"/>
        <v>08/18/2022</v>
      </c>
      <c r="O6551" t="str">
        <f t="shared" si="660"/>
        <v>12/31/2500</v>
      </c>
      <c r="P6551">
        <v>1</v>
      </c>
      <c r="Q6551">
        <v>1</v>
      </c>
      <c r="S6551">
        <v>1</v>
      </c>
      <c r="T6551">
        <v>1</v>
      </c>
      <c r="U6551">
        <v>0</v>
      </c>
      <c r="V6551" t="str">
        <f>"Trad IRN"</f>
        <v>Trad IRN</v>
      </c>
      <c r="W6551">
        <v>100</v>
      </c>
      <c r="X6551" t="s">
        <v>47</v>
      </c>
      <c r="Z6551" t="s">
        <v>47</v>
      </c>
      <c r="AB6551" t="str">
        <f>"08"</f>
        <v>08</v>
      </c>
      <c r="AC6551" t="s">
        <v>48</v>
      </c>
      <c r="AD6551" t="s">
        <v>49</v>
      </c>
      <c r="AE6551" t="s">
        <v>50</v>
      </c>
      <c r="AF6551">
        <v>0</v>
      </c>
      <c r="AG6551" t="s">
        <v>56</v>
      </c>
      <c r="AH6551" t="str">
        <f>"Trad IRN"</f>
        <v>Trad IRN</v>
      </c>
      <c r="AI6551" t="str">
        <f>"Bldg IRN"</f>
        <v>Bldg IRN</v>
      </c>
      <c r="AJ6551" t="s">
        <v>48</v>
      </c>
      <c r="AK6551" t="s">
        <v>48</v>
      </c>
      <c r="AL6551" t="s">
        <v>53</v>
      </c>
      <c r="AM6551">
        <v>1140.92</v>
      </c>
      <c r="AN6551">
        <v>1140.92</v>
      </c>
      <c r="AO6551">
        <v>15</v>
      </c>
    </row>
    <row r="6552" spans="1:41" x14ac:dyDescent="0.3">
      <c r="A6552" t="str">
        <f>"Trad IRN"</f>
        <v>Trad IRN</v>
      </c>
      <c r="B6552" t="str">
        <f>"Bldg IRN"</f>
        <v>Bldg IRN</v>
      </c>
      <c r="C6552" t="s">
        <v>41</v>
      </c>
      <c r="D6552" t="s">
        <v>3</v>
      </c>
      <c r="E6552" t="s">
        <v>80</v>
      </c>
      <c r="F6552" t="s">
        <v>81</v>
      </c>
      <c r="G6552" t="s">
        <v>82</v>
      </c>
      <c r="H6552" t="s">
        <v>83</v>
      </c>
      <c r="I6552" t="str">
        <f>"Trad IRN"</f>
        <v>Trad IRN</v>
      </c>
      <c r="J6552" t="s">
        <v>43</v>
      </c>
      <c r="K6552" t="s">
        <v>44</v>
      </c>
      <c r="L6552" t="s">
        <v>45</v>
      </c>
      <c r="M6552" t="s">
        <v>46</v>
      </c>
      <c r="N6552" t="str">
        <f t="shared" si="661"/>
        <v>08/18/2022</v>
      </c>
      <c r="O6552" t="str">
        <f t="shared" si="660"/>
        <v>12/31/2500</v>
      </c>
      <c r="P6552">
        <v>1</v>
      </c>
      <c r="Q6552">
        <v>1</v>
      </c>
      <c r="S6552">
        <v>1</v>
      </c>
      <c r="T6552">
        <v>1</v>
      </c>
      <c r="U6552">
        <v>0</v>
      </c>
      <c r="V6552" t="str">
        <f>"Trad IRN"</f>
        <v>Trad IRN</v>
      </c>
      <c r="W6552">
        <v>100</v>
      </c>
      <c r="X6552" t="s">
        <v>47</v>
      </c>
      <c r="Z6552" t="s">
        <v>47</v>
      </c>
      <c r="AB6552" t="str">
        <f>"08"</f>
        <v>08</v>
      </c>
      <c r="AC6552" t="s">
        <v>48</v>
      </c>
      <c r="AD6552" t="s">
        <v>49</v>
      </c>
      <c r="AE6552" t="s">
        <v>55</v>
      </c>
      <c r="AF6552">
        <v>0</v>
      </c>
      <c r="AG6552" t="s">
        <v>56</v>
      </c>
      <c r="AH6552" t="str">
        <f>"Trad IRN"</f>
        <v>Trad IRN</v>
      </c>
      <c r="AI6552" t="str">
        <f>"Bldg IRN"</f>
        <v>Bldg IRN</v>
      </c>
      <c r="AJ6552" t="s">
        <v>48</v>
      </c>
      <c r="AK6552" t="s">
        <v>48</v>
      </c>
      <c r="AL6552" t="s">
        <v>53</v>
      </c>
      <c r="AM6552">
        <v>1140.92</v>
      </c>
      <c r="AN6552">
        <v>1140.92</v>
      </c>
      <c r="AO6552">
        <v>15</v>
      </c>
    </row>
    <row r="6553" spans="1:41" x14ac:dyDescent="0.3">
      <c r="A6553" t="str">
        <f>"Trad IRN"</f>
        <v>Trad IRN</v>
      </c>
      <c r="B6553" t="str">
        <f>"Bldg IRN"</f>
        <v>Bldg IRN</v>
      </c>
      <c r="C6553" t="s">
        <v>41</v>
      </c>
      <c r="D6553" t="s">
        <v>3</v>
      </c>
      <c r="E6553" t="s">
        <v>80</v>
      </c>
      <c r="F6553" t="s">
        <v>81</v>
      </c>
      <c r="G6553" t="s">
        <v>82</v>
      </c>
      <c r="H6553" t="s">
        <v>83</v>
      </c>
      <c r="I6553" t="str">
        <f>"Trad IRN"</f>
        <v>Trad IRN</v>
      </c>
      <c r="J6553" t="s">
        <v>43</v>
      </c>
      <c r="K6553" t="s">
        <v>44</v>
      </c>
      <c r="L6553" t="s">
        <v>45</v>
      </c>
      <c r="M6553" t="s">
        <v>46</v>
      </c>
      <c r="N6553" t="str">
        <f t="shared" si="661"/>
        <v>08/18/2022</v>
      </c>
      <c r="O6553" t="str">
        <f t="shared" si="660"/>
        <v>12/31/2500</v>
      </c>
      <c r="P6553">
        <v>1</v>
      </c>
      <c r="Q6553">
        <v>1</v>
      </c>
      <c r="S6553">
        <v>1</v>
      </c>
      <c r="T6553">
        <v>1</v>
      </c>
      <c r="U6553">
        <v>0</v>
      </c>
      <c r="V6553" t="str">
        <f>"Trad IRN"</f>
        <v>Trad IRN</v>
      </c>
      <c r="W6553">
        <v>100</v>
      </c>
      <c r="X6553" t="s">
        <v>47</v>
      </c>
      <c r="Z6553" t="s">
        <v>47</v>
      </c>
      <c r="AB6553" t="str">
        <f>"06"</f>
        <v>06</v>
      </c>
      <c r="AC6553" t="s">
        <v>48</v>
      </c>
      <c r="AD6553" t="s">
        <v>49</v>
      </c>
      <c r="AE6553" t="s">
        <v>55</v>
      </c>
      <c r="AF6553">
        <v>0</v>
      </c>
      <c r="AG6553" t="s">
        <v>56</v>
      </c>
      <c r="AH6553" t="str">
        <f>"Trad IRN"</f>
        <v>Trad IRN</v>
      </c>
      <c r="AI6553" t="str">
        <f>"Bldg IRN"</f>
        <v>Bldg IRN</v>
      </c>
      <c r="AJ6553" t="s">
        <v>48</v>
      </c>
      <c r="AK6553" t="s">
        <v>48</v>
      </c>
      <c r="AL6553" t="s">
        <v>53</v>
      </c>
      <c r="AM6553">
        <v>1140.92</v>
      </c>
      <c r="AN6553">
        <v>1140.92</v>
      </c>
      <c r="AO6553">
        <v>15</v>
      </c>
    </row>
    <row r="6554" spans="1:41" x14ac:dyDescent="0.3">
      <c r="A6554" t="str">
        <f>"Trad IRN"</f>
        <v>Trad IRN</v>
      </c>
      <c r="B6554" t="str">
        <f>"Bldg IRN"</f>
        <v>Bldg IRN</v>
      </c>
      <c r="C6554" t="s">
        <v>41</v>
      </c>
      <c r="D6554" t="s">
        <v>3</v>
      </c>
      <c r="E6554" t="s">
        <v>80</v>
      </c>
      <c r="F6554" t="s">
        <v>81</v>
      </c>
      <c r="G6554" t="s">
        <v>82</v>
      </c>
      <c r="H6554" t="s">
        <v>83</v>
      </c>
      <c r="I6554" t="str">
        <f>"Trad IRN"</f>
        <v>Trad IRN</v>
      </c>
      <c r="J6554" t="s">
        <v>43</v>
      </c>
      <c r="K6554" t="s">
        <v>44</v>
      </c>
      <c r="L6554" t="s">
        <v>45</v>
      </c>
      <c r="M6554" t="s">
        <v>46</v>
      </c>
      <c r="N6554" t="str">
        <f t="shared" si="661"/>
        <v>08/18/2022</v>
      </c>
      <c r="O6554" t="str">
        <f t="shared" si="660"/>
        <v>12/31/2500</v>
      </c>
      <c r="P6554">
        <v>1</v>
      </c>
      <c r="Q6554">
        <v>1</v>
      </c>
      <c r="S6554">
        <v>0</v>
      </c>
      <c r="T6554">
        <v>1</v>
      </c>
      <c r="U6554">
        <v>0</v>
      </c>
      <c r="V6554" t="str">
        <f>"Trad IRN"</f>
        <v>Trad IRN</v>
      </c>
      <c r="W6554">
        <v>100</v>
      </c>
      <c r="X6554" t="s">
        <v>47</v>
      </c>
      <c r="Z6554" t="s">
        <v>47</v>
      </c>
      <c r="AB6554" t="str">
        <f>"07"</f>
        <v>07</v>
      </c>
      <c r="AC6554" t="s">
        <v>48</v>
      </c>
      <c r="AD6554" t="s">
        <v>49</v>
      </c>
      <c r="AE6554" t="s">
        <v>50</v>
      </c>
      <c r="AF6554">
        <v>0</v>
      </c>
      <c r="AG6554" t="s">
        <v>56</v>
      </c>
      <c r="AH6554" t="str">
        <f>"Trad IRN"</f>
        <v>Trad IRN</v>
      </c>
      <c r="AI6554" t="str">
        <f>"Bldg IRN"</f>
        <v>Bldg IRN</v>
      </c>
      <c r="AJ6554" t="s">
        <v>48</v>
      </c>
      <c r="AK6554" t="s">
        <v>48</v>
      </c>
      <c r="AL6554" t="s">
        <v>53</v>
      </c>
      <c r="AM6554">
        <v>1140.92</v>
      </c>
      <c r="AN6554">
        <v>1140.92</v>
      </c>
      <c r="AO6554">
        <v>15</v>
      </c>
    </row>
    <row r="6555" spans="1:41" x14ac:dyDescent="0.3">
      <c r="A6555" t="str">
        <f>"Trad IRN"</f>
        <v>Trad IRN</v>
      </c>
      <c r="B6555" t="str">
        <f>"Bldg IRN"</f>
        <v>Bldg IRN</v>
      </c>
      <c r="C6555" t="s">
        <v>41</v>
      </c>
      <c r="D6555" t="s">
        <v>3</v>
      </c>
      <c r="E6555" t="s">
        <v>80</v>
      </c>
      <c r="F6555" t="s">
        <v>81</v>
      </c>
      <c r="G6555" t="s">
        <v>82</v>
      </c>
      <c r="H6555" t="s">
        <v>83</v>
      </c>
      <c r="I6555" t="str">
        <f>"Trad IRN"</f>
        <v>Trad IRN</v>
      </c>
      <c r="J6555" t="s">
        <v>43</v>
      </c>
      <c r="K6555" t="s">
        <v>44</v>
      </c>
      <c r="L6555" t="s">
        <v>45</v>
      </c>
      <c r="M6555" t="s">
        <v>46</v>
      </c>
      <c r="N6555" t="str">
        <f t="shared" si="661"/>
        <v>08/18/2022</v>
      </c>
      <c r="O6555" t="str">
        <f t="shared" si="660"/>
        <v>12/31/2500</v>
      </c>
      <c r="P6555">
        <v>1</v>
      </c>
      <c r="Q6555">
        <v>1</v>
      </c>
      <c r="S6555">
        <v>1</v>
      </c>
      <c r="T6555">
        <v>1</v>
      </c>
      <c r="U6555">
        <v>0</v>
      </c>
      <c r="V6555" t="str">
        <f>"Trad IRN"</f>
        <v>Trad IRN</v>
      </c>
      <c r="W6555">
        <v>100</v>
      </c>
      <c r="X6555" t="s">
        <v>47</v>
      </c>
      <c r="Z6555" t="s">
        <v>47</v>
      </c>
      <c r="AB6555" t="str">
        <f>"08"</f>
        <v>08</v>
      </c>
      <c r="AC6555" t="s">
        <v>48</v>
      </c>
      <c r="AD6555" t="s">
        <v>49</v>
      </c>
      <c r="AE6555" t="s">
        <v>50</v>
      </c>
      <c r="AF6555">
        <v>0</v>
      </c>
      <c r="AG6555" t="s">
        <v>56</v>
      </c>
      <c r="AH6555" t="str">
        <f>"Trad IRN"</f>
        <v>Trad IRN</v>
      </c>
      <c r="AI6555" t="str">
        <f>"Bldg IRN"</f>
        <v>Bldg IRN</v>
      </c>
      <c r="AJ6555" t="s">
        <v>48</v>
      </c>
      <c r="AK6555" t="s">
        <v>48</v>
      </c>
      <c r="AL6555" t="s">
        <v>53</v>
      </c>
      <c r="AM6555">
        <v>1140.92</v>
      </c>
      <c r="AN6555">
        <v>1140.92</v>
      </c>
      <c r="AO6555">
        <v>15</v>
      </c>
    </row>
    <row r="6556" spans="1:41" x14ac:dyDescent="0.3">
      <c r="A6556" t="str">
        <f>"Trad IRN"</f>
        <v>Trad IRN</v>
      </c>
      <c r="B6556" t="str">
        <f>"Bldg IRN"</f>
        <v>Bldg IRN</v>
      </c>
      <c r="C6556" t="s">
        <v>41</v>
      </c>
      <c r="D6556" t="s">
        <v>3</v>
      </c>
      <c r="E6556" t="s">
        <v>80</v>
      </c>
      <c r="F6556" t="s">
        <v>81</v>
      </c>
      <c r="G6556" t="s">
        <v>82</v>
      </c>
      <c r="H6556" t="s">
        <v>83</v>
      </c>
      <c r="I6556" t="s">
        <v>8</v>
      </c>
      <c r="J6556" t="s">
        <v>43</v>
      </c>
      <c r="K6556" t="s">
        <v>44</v>
      </c>
      <c r="L6556" t="s">
        <v>45</v>
      </c>
      <c r="M6556" t="s">
        <v>46</v>
      </c>
      <c r="N6556" t="str">
        <f t="shared" si="661"/>
        <v>08/18/2022</v>
      </c>
      <c r="O6556" t="str">
        <f t="shared" si="660"/>
        <v>12/31/2500</v>
      </c>
      <c r="P6556">
        <v>0.5</v>
      </c>
      <c r="Q6556">
        <v>0.5</v>
      </c>
      <c r="R6556">
        <v>0.5</v>
      </c>
      <c r="S6556">
        <v>0</v>
      </c>
      <c r="T6556">
        <v>5.5556000000000001E-2</v>
      </c>
      <c r="U6556">
        <v>0.44444400000000001</v>
      </c>
      <c r="V6556" t="str">
        <f>"Trad IRN"</f>
        <v>Trad IRN</v>
      </c>
      <c r="W6556">
        <v>50</v>
      </c>
      <c r="X6556" t="s">
        <v>47</v>
      </c>
      <c r="Z6556" t="s">
        <v>47</v>
      </c>
      <c r="AB6556" t="str">
        <f>"08"</f>
        <v>08</v>
      </c>
      <c r="AC6556" t="str">
        <f>"10"</f>
        <v>10</v>
      </c>
      <c r="AD6556" t="str">
        <f>"2"</f>
        <v>2</v>
      </c>
      <c r="AE6556" t="s">
        <v>50</v>
      </c>
      <c r="AF6556">
        <v>0</v>
      </c>
      <c r="AG6556" t="s">
        <v>51</v>
      </c>
      <c r="AH6556" t="str">
        <f>"Trad IRN"</f>
        <v>Trad IRN</v>
      </c>
      <c r="AI6556" t="str">
        <f>"Bldg IRN"</f>
        <v>Bldg IRN</v>
      </c>
      <c r="AJ6556" t="s">
        <v>48</v>
      </c>
      <c r="AK6556" t="s">
        <v>48</v>
      </c>
      <c r="AL6556" t="s">
        <v>53</v>
      </c>
      <c r="AM6556">
        <v>570.46</v>
      </c>
      <c r="AN6556">
        <v>1140.92</v>
      </c>
      <c r="AO6556">
        <v>15</v>
      </c>
    </row>
    <row r="6557" spans="1:41" x14ac:dyDescent="0.3">
      <c r="A6557" t="str">
        <f>"Trad IRN"</f>
        <v>Trad IRN</v>
      </c>
      <c r="B6557" t="str">
        <f>"Bldg IRN"</f>
        <v>Bldg IRN</v>
      </c>
      <c r="C6557" t="s">
        <v>41</v>
      </c>
      <c r="D6557" t="s">
        <v>3</v>
      </c>
      <c r="E6557" t="s">
        <v>80</v>
      </c>
      <c r="F6557" t="s">
        <v>81</v>
      </c>
      <c r="G6557" t="s">
        <v>82</v>
      </c>
      <c r="H6557" t="s">
        <v>83</v>
      </c>
      <c r="I6557" t="str">
        <f>"Trad IRN"</f>
        <v>Trad IRN</v>
      </c>
      <c r="J6557" t="s">
        <v>43</v>
      </c>
      <c r="K6557" t="s">
        <v>44</v>
      </c>
      <c r="L6557" t="s">
        <v>45</v>
      </c>
      <c r="M6557" t="s">
        <v>46</v>
      </c>
      <c r="N6557" t="str">
        <f t="shared" si="661"/>
        <v>08/18/2022</v>
      </c>
      <c r="O6557" t="str">
        <f t="shared" si="660"/>
        <v>12/31/2500</v>
      </c>
      <c r="P6557">
        <v>0.5</v>
      </c>
      <c r="Q6557">
        <v>0.5</v>
      </c>
      <c r="R6557">
        <v>0.5</v>
      </c>
      <c r="S6557">
        <v>0</v>
      </c>
      <c r="T6557">
        <v>0.5</v>
      </c>
      <c r="U6557">
        <v>0</v>
      </c>
      <c r="V6557" t="str">
        <f>"Trad IRN"</f>
        <v>Trad IRN</v>
      </c>
      <c r="W6557">
        <v>50</v>
      </c>
      <c r="X6557" t="s">
        <v>47</v>
      </c>
      <c r="Z6557" t="s">
        <v>47</v>
      </c>
      <c r="AB6557" t="str">
        <f>"08"</f>
        <v>08</v>
      </c>
      <c r="AC6557" t="str">
        <f>"10"</f>
        <v>10</v>
      </c>
      <c r="AD6557" t="str">
        <f>"2"</f>
        <v>2</v>
      </c>
      <c r="AE6557" t="s">
        <v>50</v>
      </c>
      <c r="AF6557">
        <v>0</v>
      </c>
      <c r="AG6557" t="s">
        <v>56</v>
      </c>
      <c r="AH6557" t="str">
        <f>"Trad IRN"</f>
        <v>Trad IRN</v>
      </c>
      <c r="AI6557" t="str">
        <f>"Bldg IRN"</f>
        <v>Bldg IRN</v>
      </c>
      <c r="AJ6557" t="s">
        <v>48</v>
      </c>
      <c r="AK6557" t="s">
        <v>48</v>
      </c>
      <c r="AL6557" t="s">
        <v>53</v>
      </c>
      <c r="AM6557">
        <v>570.46</v>
      </c>
      <c r="AN6557">
        <v>1140.92</v>
      </c>
      <c r="AO6557">
        <v>15</v>
      </c>
    </row>
    <row r="6558" spans="1:41" x14ac:dyDescent="0.3">
      <c r="A6558" t="str">
        <f>"Trad IRN"</f>
        <v>Trad IRN</v>
      </c>
      <c r="B6558" t="str">
        <f>"Bldg IRN"</f>
        <v>Bldg IRN</v>
      </c>
      <c r="C6558" t="s">
        <v>41</v>
      </c>
      <c r="D6558" t="s">
        <v>3</v>
      </c>
      <c r="E6558" t="s">
        <v>80</v>
      </c>
      <c r="F6558" t="s">
        <v>81</v>
      </c>
      <c r="G6558" t="s">
        <v>82</v>
      </c>
      <c r="H6558" t="s">
        <v>83</v>
      </c>
      <c r="I6558" t="str">
        <f>"Trad IRN"</f>
        <v>Trad IRN</v>
      </c>
      <c r="J6558" t="s">
        <v>43</v>
      </c>
      <c r="K6558" t="s">
        <v>44</v>
      </c>
      <c r="L6558" t="s">
        <v>45</v>
      </c>
      <c r="M6558" t="s">
        <v>46</v>
      </c>
      <c r="N6558" t="str">
        <f t="shared" si="661"/>
        <v>08/18/2022</v>
      </c>
      <c r="O6558" t="str">
        <f t="shared" si="660"/>
        <v>12/31/2500</v>
      </c>
      <c r="P6558">
        <v>1</v>
      </c>
      <c r="Q6558">
        <v>1</v>
      </c>
      <c r="S6558">
        <v>0</v>
      </c>
      <c r="T6558">
        <v>1</v>
      </c>
      <c r="U6558">
        <v>0</v>
      </c>
      <c r="V6558" t="str">
        <f>"Trad IRN"</f>
        <v>Trad IRN</v>
      </c>
      <c r="W6558">
        <v>100</v>
      </c>
      <c r="X6558" t="s">
        <v>47</v>
      </c>
      <c r="Z6558" t="s">
        <v>47</v>
      </c>
      <c r="AB6558" t="str">
        <f>"07"</f>
        <v>07</v>
      </c>
      <c r="AC6558" t="s">
        <v>48</v>
      </c>
      <c r="AD6558" t="s">
        <v>49</v>
      </c>
      <c r="AE6558" t="s">
        <v>55</v>
      </c>
      <c r="AF6558">
        <v>2</v>
      </c>
      <c r="AG6558" t="s">
        <v>56</v>
      </c>
      <c r="AH6558" t="str">
        <f>"Trad IRN"</f>
        <v>Trad IRN</v>
      </c>
      <c r="AI6558" t="str">
        <f>"Bldg IRN"</f>
        <v>Bldg IRN</v>
      </c>
      <c r="AJ6558" t="s">
        <v>48</v>
      </c>
      <c r="AK6558" t="s">
        <v>48</v>
      </c>
      <c r="AL6558" t="s">
        <v>53</v>
      </c>
      <c r="AM6558">
        <v>1140.92</v>
      </c>
      <c r="AN6558">
        <v>1140.92</v>
      </c>
      <c r="AO6558">
        <v>15</v>
      </c>
    </row>
    <row r="6559" spans="1:41" x14ac:dyDescent="0.3">
      <c r="A6559" t="str">
        <f>"Trad IRN"</f>
        <v>Trad IRN</v>
      </c>
      <c r="B6559" t="str">
        <f>"Bldg IRN"</f>
        <v>Bldg IRN</v>
      </c>
      <c r="C6559" t="s">
        <v>41</v>
      </c>
      <c r="D6559" t="s">
        <v>3</v>
      </c>
      <c r="E6559" t="s">
        <v>80</v>
      </c>
      <c r="F6559" t="s">
        <v>81</v>
      </c>
      <c r="G6559" t="s">
        <v>82</v>
      </c>
      <c r="H6559" t="s">
        <v>83</v>
      </c>
      <c r="I6559" t="str">
        <f>"Trad IRN"</f>
        <v>Trad IRN</v>
      </c>
      <c r="J6559" t="s">
        <v>43</v>
      </c>
      <c r="K6559" t="s">
        <v>44</v>
      </c>
      <c r="L6559" t="s">
        <v>45</v>
      </c>
      <c r="M6559" t="s">
        <v>46</v>
      </c>
      <c r="N6559" t="str">
        <f t="shared" si="661"/>
        <v>08/18/2022</v>
      </c>
      <c r="O6559" t="str">
        <f t="shared" si="660"/>
        <v>12/31/2500</v>
      </c>
      <c r="P6559">
        <v>1</v>
      </c>
      <c r="Q6559">
        <v>1</v>
      </c>
      <c r="S6559">
        <v>0</v>
      </c>
      <c r="T6559">
        <v>1</v>
      </c>
      <c r="U6559">
        <v>0</v>
      </c>
      <c r="V6559" t="str">
        <f>"Trad IRN"</f>
        <v>Trad IRN</v>
      </c>
      <c r="W6559">
        <v>100</v>
      </c>
      <c r="X6559" t="s">
        <v>47</v>
      </c>
      <c r="Z6559" t="s">
        <v>47</v>
      </c>
      <c r="AB6559" t="str">
        <f>"06"</f>
        <v>06</v>
      </c>
      <c r="AC6559" t="s">
        <v>48</v>
      </c>
      <c r="AD6559" t="s">
        <v>49</v>
      </c>
      <c r="AE6559" t="s">
        <v>55</v>
      </c>
      <c r="AF6559">
        <v>0</v>
      </c>
      <c r="AG6559" t="s">
        <v>56</v>
      </c>
      <c r="AH6559" t="str">
        <f>"Trad IRN"</f>
        <v>Trad IRN</v>
      </c>
      <c r="AI6559" t="str">
        <f>"Bldg IRN"</f>
        <v>Bldg IRN</v>
      </c>
      <c r="AJ6559" t="s">
        <v>48</v>
      </c>
      <c r="AK6559" t="s">
        <v>48</v>
      </c>
      <c r="AL6559" t="s">
        <v>53</v>
      </c>
      <c r="AM6559">
        <v>1140.92</v>
      </c>
      <c r="AN6559">
        <v>1140.92</v>
      </c>
      <c r="AO6559">
        <v>15</v>
      </c>
    </row>
    <row r="6560" spans="1:41" x14ac:dyDescent="0.3">
      <c r="A6560" t="str">
        <f>"Trad IRN"</f>
        <v>Trad IRN</v>
      </c>
      <c r="B6560" t="str">
        <f>"Bldg IRN"</f>
        <v>Bldg IRN</v>
      </c>
      <c r="C6560" t="s">
        <v>41</v>
      </c>
      <c r="D6560" t="s">
        <v>3</v>
      </c>
      <c r="E6560" t="s">
        <v>80</v>
      </c>
      <c r="F6560" t="s">
        <v>81</v>
      </c>
      <c r="G6560" t="s">
        <v>82</v>
      </c>
      <c r="H6560" t="s">
        <v>83</v>
      </c>
      <c r="I6560" t="str">
        <f>"Trad IRN"</f>
        <v>Trad IRN</v>
      </c>
      <c r="J6560" t="s">
        <v>43</v>
      </c>
      <c r="K6560" t="s">
        <v>44</v>
      </c>
      <c r="L6560" t="s">
        <v>45</v>
      </c>
      <c r="M6560" t="s">
        <v>46</v>
      </c>
      <c r="N6560" t="str">
        <f t="shared" si="661"/>
        <v>08/18/2022</v>
      </c>
      <c r="O6560" t="str">
        <f t="shared" si="660"/>
        <v>12/31/2500</v>
      </c>
      <c r="P6560">
        <v>1</v>
      </c>
      <c r="Q6560">
        <v>1</v>
      </c>
      <c r="R6560">
        <v>1</v>
      </c>
      <c r="S6560">
        <v>0</v>
      </c>
      <c r="T6560">
        <v>1</v>
      </c>
      <c r="U6560">
        <v>0</v>
      </c>
      <c r="V6560" t="str">
        <f>"Trad IRN"</f>
        <v>Trad IRN</v>
      </c>
      <c r="W6560">
        <v>100</v>
      </c>
      <c r="X6560" t="s">
        <v>47</v>
      </c>
      <c r="Z6560" t="s">
        <v>47</v>
      </c>
      <c r="AB6560" t="str">
        <f>"07"</f>
        <v>07</v>
      </c>
      <c r="AC6560" t="str">
        <f>"15"</f>
        <v>15</v>
      </c>
      <c r="AD6560" t="str">
        <f>"2"</f>
        <v>2</v>
      </c>
      <c r="AE6560" t="s">
        <v>50</v>
      </c>
      <c r="AF6560">
        <v>0</v>
      </c>
      <c r="AG6560" t="s">
        <v>56</v>
      </c>
      <c r="AH6560" t="str">
        <f>"Trad IRN"</f>
        <v>Trad IRN</v>
      </c>
      <c r="AI6560" t="str">
        <f>"Bldg IRN"</f>
        <v>Bldg IRN</v>
      </c>
      <c r="AJ6560" t="s">
        <v>48</v>
      </c>
      <c r="AK6560" t="s">
        <v>48</v>
      </c>
      <c r="AL6560" t="s">
        <v>53</v>
      </c>
      <c r="AM6560">
        <v>1140.92</v>
      </c>
      <c r="AN6560">
        <v>1140.92</v>
      </c>
      <c r="AO6560">
        <v>15</v>
      </c>
    </row>
    <row r="6561" spans="1:41" x14ac:dyDescent="0.3">
      <c r="A6561" t="str">
        <f>"Trad IRN"</f>
        <v>Trad IRN</v>
      </c>
      <c r="B6561" t="str">
        <f>"Bldg IRN"</f>
        <v>Bldg IRN</v>
      </c>
      <c r="C6561" t="s">
        <v>41</v>
      </c>
      <c r="D6561" t="s">
        <v>3</v>
      </c>
      <c r="E6561" t="s">
        <v>80</v>
      </c>
      <c r="F6561" t="s">
        <v>81</v>
      </c>
      <c r="G6561" t="s">
        <v>82</v>
      </c>
      <c r="H6561" t="s">
        <v>83</v>
      </c>
      <c r="I6561" t="str">
        <f>"Trad IRN"</f>
        <v>Trad IRN</v>
      </c>
      <c r="J6561" t="s">
        <v>43</v>
      </c>
      <c r="K6561" t="s">
        <v>44</v>
      </c>
      <c r="L6561" t="s">
        <v>45</v>
      </c>
      <c r="M6561" t="s">
        <v>46</v>
      </c>
      <c r="N6561" t="str">
        <f t="shared" si="661"/>
        <v>08/18/2022</v>
      </c>
      <c r="O6561" t="str">
        <f t="shared" si="660"/>
        <v>12/31/2500</v>
      </c>
      <c r="P6561">
        <v>1</v>
      </c>
      <c r="Q6561">
        <v>1</v>
      </c>
      <c r="S6561">
        <v>0</v>
      </c>
      <c r="T6561">
        <v>1</v>
      </c>
      <c r="U6561">
        <v>0</v>
      </c>
      <c r="V6561" t="str">
        <f>"Trad IRN"</f>
        <v>Trad IRN</v>
      </c>
      <c r="W6561">
        <v>100</v>
      </c>
      <c r="X6561" t="s">
        <v>47</v>
      </c>
      <c r="Z6561" t="s">
        <v>47</v>
      </c>
      <c r="AB6561" t="str">
        <f>"07"</f>
        <v>07</v>
      </c>
      <c r="AC6561" t="s">
        <v>48</v>
      </c>
      <c r="AD6561" t="s">
        <v>49</v>
      </c>
      <c r="AE6561" t="s">
        <v>50</v>
      </c>
      <c r="AF6561">
        <v>0</v>
      </c>
      <c r="AG6561" t="s">
        <v>56</v>
      </c>
      <c r="AH6561" t="str">
        <f>"Trad IRN"</f>
        <v>Trad IRN</v>
      </c>
      <c r="AI6561" t="str">
        <f>"Bldg IRN"</f>
        <v>Bldg IRN</v>
      </c>
      <c r="AJ6561" t="s">
        <v>48</v>
      </c>
      <c r="AK6561" t="s">
        <v>48</v>
      </c>
      <c r="AL6561" t="s">
        <v>53</v>
      </c>
      <c r="AM6561">
        <v>1140.92</v>
      </c>
      <c r="AN6561">
        <v>1140.92</v>
      </c>
      <c r="AO6561">
        <v>15</v>
      </c>
    </row>
    <row r="6562" spans="1:41" x14ac:dyDescent="0.3">
      <c r="A6562" t="str">
        <f>"Trad IRN"</f>
        <v>Trad IRN</v>
      </c>
      <c r="B6562" t="str">
        <f>"Bldg IRN"</f>
        <v>Bldg IRN</v>
      </c>
      <c r="C6562" t="s">
        <v>41</v>
      </c>
      <c r="D6562" t="s">
        <v>3</v>
      </c>
      <c r="E6562" t="s">
        <v>80</v>
      </c>
      <c r="F6562" t="s">
        <v>81</v>
      </c>
      <c r="G6562" t="s">
        <v>82</v>
      </c>
      <c r="H6562" t="s">
        <v>83</v>
      </c>
      <c r="I6562" t="str">
        <f>"Trad IRN"</f>
        <v>Trad IRN</v>
      </c>
      <c r="J6562" t="s">
        <v>43</v>
      </c>
      <c r="K6562" t="s">
        <v>44</v>
      </c>
      <c r="L6562" t="s">
        <v>45</v>
      </c>
      <c r="M6562" t="s">
        <v>46</v>
      </c>
      <c r="N6562" t="str">
        <f>"01/04/2023"</f>
        <v>01/04/2023</v>
      </c>
      <c r="O6562" t="str">
        <f t="shared" si="660"/>
        <v>12/31/2500</v>
      </c>
      <c r="P6562">
        <v>0.45100099999999999</v>
      </c>
      <c r="Q6562">
        <v>0.45100099999999999</v>
      </c>
      <c r="S6562">
        <v>0</v>
      </c>
      <c r="T6562">
        <v>0.45100099999999999</v>
      </c>
      <c r="U6562">
        <v>0</v>
      </c>
      <c r="V6562" t="str">
        <f>"Trad IRN"</f>
        <v>Trad IRN</v>
      </c>
      <c r="W6562">
        <v>85</v>
      </c>
      <c r="X6562" t="s">
        <v>47</v>
      </c>
      <c r="Z6562" t="s">
        <v>47</v>
      </c>
      <c r="AB6562" t="str">
        <f>"08"</f>
        <v>08</v>
      </c>
      <c r="AC6562" t="s">
        <v>48</v>
      </c>
      <c r="AD6562" t="s">
        <v>49</v>
      </c>
      <c r="AE6562" t="s">
        <v>55</v>
      </c>
      <c r="AF6562">
        <v>0</v>
      </c>
      <c r="AG6562" t="s">
        <v>56</v>
      </c>
      <c r="AH6562" t="str">
        <f>"Trad IRN"</f>
        <v>Trad IRN</v>
      </c>
      <c r="AI6562" t="str">
        <f>"Bldg IRN"</f>
        <v>Bldg IRN</v>
      </c>
      <c r="AJ6562" t="s">
        <v>48</v>
      </c>
      <c r="AK6562" t="s">
        <v>48</v>
      </c>
      <c r="AL6562" t="s">
        <v>53</v>
      </c>
      <c r="AM6562">
        <v>514.55999999999995</v>
      </c>
      <c r="AN6562">
        <v>1140.92</v>
      </c>
      <c r="AO6562">
        <v>15</v>
      </c>
    </row>
    <row r="6563" spans="1:41" x14ac:dyDescent="0.3">
      <c r="A6563" t="str">
        <f>"Trad IRN"</f>
        <v>Trad IRN</v>
      </c>
      <c r="B6563" t="str">
        <f>"Bldg IRN"</f>
        <v>Bldg IRN</v>
      </c>
      <c r="C6563" t="s">
        <v>41</v>
      </c>
      <c r="D6563" t="s">
        <v>3</v>
      </c>
      <c r="E6563" t="s">
        <v>80</v>
      </c>
      <c r="F6563" t="s">
        <v>81</v>
      </c>
      <c r="G6563" t="s">
        <v>82</v>
      </c>
      <c r="H6563" t="s">
        <v>83</v>
      </c>
      <c r="I6563" t="s">
        <v>8</v>
      </c>
      <c r="J6563" t="s">
        <v>43</v>
      </c>
      <c r="K6563" t="s">
        <v>44</v>
      </c>
      <c r="L6563" t="s">
        <v>45</v>
      </c>
      <c r="M6563" t="s">
        <v>46</v>
      </c>
      <c r="N6563" t="str">
        <f>"01/04/2023"</f>
        <v>01/04/2023</v>
      </c>
      <c r="O6563" t="str">
        <f t="shared" si="660"/>
        <v>12/31/2500</v>
      </c>
      <c r="P6563">
        <v>7.9585000000000003E-2</v>
      </c>
      <c r="Q6563">
        <v>7.9585000000000003E-2</v>
      </c>
      <c r="S6563">
        <v>0</v>
      </c>
      <c r="T6563">
        <v>5.1806999999999999E-2</v>
      </c>
      <c r="U6563">
        <v>2.7778000000000001E-2</v>
      </c>
      <c r="V6563" t="str">
        <f>"Trad IRN"</f>
        <v>Trad IRN</v>
      </c>
      <c r="W6563">
        <v>15</v>
      </c>
      <c r="X6563" t="s">
        <v>47</v>
      </c>
      <c r="Z6563" t="s">
        <v>47</v>
      </c>
      <c r="AB6563" t="str">
        <f>"08"</f>
        <v>08</v>
      </c>
      <c r="AC6563" t="s">
        <v>48</v>
      </c>
      <c r="AD6563" t="s">
        <v>49</v>
      </c>
      <c r="AE6563" t="s">
        <v>55</v>
      </c>
      <c r="AF6563">
        <v>0</v>
      </c>
      <c r="AG6563" t="s">
        <v>51</v>
      </c>
      <c r="AH6563" t="str">
        <f>"Trad IRN"</f>
        <v>Trad IRN</v>
      </c>
      <c r="AI6563" t="str">
        <f>"Bldg IRN"</f>
        <v>Bldg IRN</v>
      </c>
      <c r="AJ6563" t="s">
        <v>48</v>
      </c>
      <c r="AK6563" t="s">
        <v>48</v>
      </c>
      <c r="AL6563" t="s">
        <v>53</v>
      </c>
      <c r="AM6563">
        <v>90.11</v>
      </c>
      <c r="AN6563">
        <v>1132.3</v>
      </c>
      <c r="AO6563">
        <v>15</v>
      </c>
    </row>
    <row r="6564" spans="1:41" x14ac:dyDescent="0.3">
      <c r="A6564" t="str">
        <f>"Trad IRN"</f>
        <v>Trad IRN</v>
      </c>
      <c r="B6564" t="str">
        <f>"Bldg IRN"</f>
        <v>Bldg IRN</v>
      </c>
      <c r="C6564" t="s">
        <v>41</v>
      </c>
      <c r="D6564" t="s">
        <v>3</v>
      </c>
      <c r="E6564" t="s">
        <v>80</v>
      </c>
      <c r="F6564" t="s">
        <v>81</v>
      </c>
      <c r="G6564" t="s">
        <v>82</v>
      </c>
      <c r="H6564" t="s">
        <v>83</v>
      </c>
      <c r="I6564" t="str">
        <f>"Trad IRN"</f>
        <v>Trad IRN</v>
      </c>
      <c r="J6564" t="s">
        <v>43</v>
      </c>
      <c r="K6564" t="s">
        <v>44</v>
      </c>
      <c r="L6564" t="s">
        <v>45</v>
      </c>
      <c r="M6564" t="s">
        <v>46</v>
      </c>
      <c r="N6564" t="str">
        <f t="shared" ref="N6564:N6585" si="662">"08/18/2022"</f>
        <v>08/18/2022</v>
      </c>
      <c r="O6564" t="str">
        <f>"01/03/2023"</f>
        <v>01/03/2023</v>
      </c>
      <c r="P6564">
        <v>0.46941100000000002</v>
      </c>
      <c r="Q6564">
        <v>0.46941100000000002</v>
      </c>
      <c r="S6564">
        <v>0</v>
      </c>
      <c r="T6564">
        <v>0.46941100000000002</v>
      </c>
      <c r="U6564">
        <v>0</v>
      </c>
      <c r="V6564" t="str">
        <f>"Trad IRN"</f>
        <v>Trad IRN</v>
      </c>
      <c r="W6564">
        <v>100</v>
      </c>
      <c r="X6564" t="s">
        <v>47</v>
      </c>
      <c r="Z6564" t="s">
        <v>47</v>
      </c>
      <c r="AB6564" t="str">
        <f>"08"</f>
        <v>08</v>
      </c>
      <c r="AC6564" t="s">
        <v>48</v>
      </c>
      <c r="AD6564" t="s">
        <v>49</v>
      </c>
      <c r="AE6564" t="s">
        <v>55</v>
      </c>
      <c r="AF6564">
        <v>0</v>
      </c>
      <c r="AG6564" t="s">
        <v>56</v>
      </c>
      <c r="AH6564" t="str">
        <f>"Trad IRN"</f>
        <v>Trad IRN</v>
      </c>
      <c r="AI6564" t="str">
        <f>"Bldg IRN"</f>
        <v>Bldg IRN</v>
      </c>
      <c r="AJ6564" t="s">
        <v>48</v>
      </c>
      <c r="AK6564" t="s">
        <v>48</v>
      </c>
      <c r="AL6564" t="s">
        <v>53</v>
      </c>
      <c r="AM6564">
        <v>535.55999999999995</v>
      </c>
      <c r="AN6564">
        <v>1140.92</v>
      </c>
      <c r="AO6564">
        <v>15</v>
      </c>
    </row>
    <row r="6565" spans="1:41" x14ac:dyDescent="0.3">
      <c r="A6565" t="str">
        <f>"Trad IRN"</f>
        <v>Trad IRN</v>
      </c>
      <c r="B6565" t="str">
        <f>"Bldg IRN"</f>
        <v>Bldg IRN</v>
      </c>
      <c r="C6565" t="s">
        <v>41</v>
      </c>
      <c r="D6565" t="s">
        <v>3</v>
      </c>
      <c r="E6565" t="s">
        <v>80</v>
      </c>
      <c r="F6565" t="s">
        <v>81</v>
      </c>
      <c r="G6565" t="s">
        <v>82</v>
      </c>
      <c r="H6565" t="s">
        <v>83</v>
      </c>
      <c r="I6565" t="str">
        <f>"Trad IRN"</f>
        <v>Trad IRN</v>
      </c>
      <c r="J6565" t="s">
        <v>43</v>
      </c>
      <c r="K6565" t="s">
        <v>44</v>
      </c>
      <c r="L6565" t="s">
        <v>45</v>
      </c>
      <c r="M6565" t="s">
        <v>46</v>
      </c>
      <c r="N6565" t="str">
        <f t="shared" si="662"/>
        <v>08/18/2022</v>
      </c>
      <c r="O6565" t="str">
        <f t="shared" ref="O6565:O6591" si="663">"12/31/2500"</f>
        <v>12/31/2500</v>
      </c>
      <c r="P6565">
        <v>1</v>
      </c>
      <c r="Q6565">
        <v>1</v>
      </c>
      <c r="S6565">
        <v>0</v>
      </c>
      <c r="T6565">
        <v>1</v>
      </c>
      <c r="U6565">
        <v>0</v>
      </c>
      <c r="V6565" t="str">
        <f>"Trad IRN"</f>
        <v>Trad IRN</v>
      </c>
      <c r="W6565">
        <v>100</v>
      </c>
      <c r="X6565" t="s">
        <v>47</v>
      </c>
      <c r="Z6565" t="s">
        <v>47</v>
      </c>
      <c r="AB6565" t="str">
        <f>"06"</f>
        <v>06</v>
      </c>
      <c r="AC6565" t="s">
        <v>48</v>
      </c>
      <c r="AD6565" t="s">
        <v>49</v>
      </c>
      <c r="AE6565" t="s">
        <v>50</v>
      </c>
      <c r="AF6565">
        <v>0</v>
      </c>
      <c r="AG6565" t="s">
        <v>56</v>
      </c>
      <c r="AH6565" t="str">
        <f>"Trad IRN"</f>
        <v>Trad IRN</v>
      </c>
      <c r="AI6565" t="str">
        <f>"Bldg IRN"</f>
        <v>Bldg IRN</v>
      </c>
      <c r="AJ6565" t="s">
        <v>48</v>
      </c>
      <c r="AK6565" t="s">
        <v>48</v>
      </c>
      <c r="AL6565" t="s">
        <v>53</v>
      </c>
      <c r="AM6565">
        <v>1140.92</v>
      </c>
      <c r="AN6565">
        <v>1140.92</v>
      </c>
      <c r="AO6565">
        <v>15</v>
      </c>
    </row>
    <row r="6566" spans="1:41" x14ac:dyDescent="0.3">
      <c r="A6566" t="str">
        <f>"Trad IRN"</f>
        <v>Trad IRN</v>
      </c>
      <c r="B6566" t="str">
        <f>"Bldg IRN"</f>
        <v>Bldg IRN</v>
      </c>
      <c r="C6566" t="s">
        <v>41</v>
      </c>
      <c r="D6566" t="s">
        <v>3</v>
      </c>
      <c r="E6566" t="s">
        <v>80</v>
      </c>
      <c r="F6566" t="s">
        <v>81</v>
      </c>
      <c r="G6566" t="s">
        <v>82</v>
      </c>
      <c r="H6566" t="s">
        <v>83</v>
      </c>
      <c r="I6566" t="str">
        <f>"Trad IRN"</f>
        <v>Trad IRN</v>
      </c>
      <c r="J6566" t="s">
        <v>43</v>
      </c>
      <c r="K6566" t="s">
        <v>44</v>
      </c>
      <c r="L6566" t="s">
        <v>45</v>
      </c>
      <c r="M6566" t="s">
        <v>46</v>
      </c>
      <c r="N6566" t="str">
        <f t="shared" si="662"/>
        <v>08/18/2022</v>
      </c>
      <c r="O6566" t="str">
        <f t="shared" si="663"/>
        <v>12/31/2500</v>
      </c>
      <c r="P6566">
        <v>1</v>
      </c>
      <c r="Q6566">
        <v>1</v>
      </c>
      <c r="S6566">
        <v>1</v>
      </c>
      <c r="T6566">
        <v>1</v>
      </c>
      <c r="U6566">
        <v>0</v>
      </c>
      <c r="V6566" t="str">
        <f>"Trad IRN"</f>
        <v>Trad IRN</v>
      </c>
      <c r="W6566">
        <v>100</v>
      </c>
      <c r="X6566" t="s">
        <v>47</v>
      </c>
      <c r="Z6566" t="s">
        <v>47</v>
      </c>
      <c r="AB6566" t="str">
        <f>"06"</f>
        <v>06</v>
      </c>
      <c r="AC6566" t="s">
        <v>48</v>
      </c>
      <c r="AD6566" t="s">
        <v>49</v>
      </c>
      <c r="AE6566" t="s">
        <v>50</v>
      </c>
      <c r="AF6566">
        <v>0</v>
      </c>
      <c r="AG6566" t="s">
        <v>56</v>
      </c>
      <c r="AH6566" t="str">
        <f>"Trad IRN"</f>
        <v>Trad IRN</v>
      </c>
      <c r="AI6566" t="str">
        <f>"Bldg IRN"</f>
        <v>Bldg IRN</v>
      </c>
      <c r="AJ6566" t="s">
        <v>48</v>
      </c>
      <c r="AK6566" t="s">
        <v>48</v>
      </c>
      <c r="AL6566" t="s">
        <v>53</v>
      </c>
      <c r="AM6566">
        <v>1140.92</v>
      </c>
      <c r="AN6566">
        <v>1140.92</v>
      </c>
      <c r="AO6566">
        <v>15</v>
      </c>
    </row>
    <row r="6567" spans="1:41" x14ac:dyDescent="0.3">
      <c r="A6567" t="str">
        <f>"Trad IRN"</f>
        <v>Trad IRN</v>
      </c>
      <c r="B6567" t="str">
        <f>"Bldg IRN"</f>
        <v>Bldg IRN</v>
      </c>
      <c r="C6567" t="s">
        <v>41</v>
      </c>
      <c r="D6567" t="s">
        <v>3</v>
      </c>
      <c r="E6567" t="s">
        <v>80</v>
      </c>
      <c r="F6567" t="s">
        <v>81</v>
      </c>
      <c r="G6567" t="s">
        <v>82</v>
      </c>
      <c r="H6567" t="s">
        <v>83</v>
      </c>
      <c r="I6567" t="str">
        <f>"Trad IRN"</f>
        <v>Trad IRN</v>
      </c>
      <c r="J6567" t="s">
        <v>43</v>
      </c>
      <c r="K6567" t="s">
        <v>44</v>
      </c>
      <c r="L6567" t="s">
        <v>45</v>
      </c>
      <c r="M6567" t="s">
        <v>46</v>
      </c>
      <c r="N6567" t="str">
        <f t="shared" si="662"/>
        <v>08/18/2022</v>
      </c>
      <c r="O6567" t="str">
        <f t="shared" si="663"/>
        <v>12/31/2500</v>
      </c>
      <c r="P6567">
        <v>1</v>
      </c>
      <c r="Q6567">
        <v>1</v>
      </c>
      <c r="R6567">
        <v>1</v>
      </c>
      <c r="S6567">
        <v>0</v>
      </c>
      <c r="T6567">
        <v>1</v>
      </c>
      <c r="U6567">
        <v>0</v>
      </c>
      <c r="V6567" t="str">
        <f>"Trad IRN"</f>
        <v>Trad IRN</v>
      </c>
      <c r="W6567">
        <v>100</v>
      </c>
      <c r="X6567" t="s">
        <v>47</v>
      </c>
      <c r="Z6567" t="s">
        <v>47</v>
      </c>
      <c r="AB6567" t="str">
        <f>"07"</f>
        <v>07</v>
      </c>
      <c r="AC6567" t="str">
        <f>"15"</f>
        <v>15</v>
      </c>
      <c r="AD6567" t="str">
        <f>"2"</f>
        <v>2</v>
      </c>
      <c r="AE6567" t="s">
        <v>50</v>
      </c>
      <c r="AF6567">
        <v>0</v>
      </c>
      <c r="AG6567" t="s">
        <v>56</v>
      </c>
      <c r="AH6567" t="str">
        <f>"Trad IRN"</f>
        <v>Trad IRN</v>
      </c>
      <c r="AI6567" t="str">
        <f>"Bldg IRN"</f>
        <v>Bldg IRN</v>
      </c>
      <c r="AJ6567" t="s">
        <v>48</v>
      </c>
      <c r="AK6567" t="s">
        <v>48</v>
      </c>
      <c r="AL6567" t="s">
        <v>53</v>
      </c>
      <c r="AM6567">
        <v>1140.92</v>
      </c>
      <c r="AN6567">
        <v>1140.92</v>
      </c>
      <c r="AO6567">
        <v>15</v>
      </c>
    </row>
    <row r="6568" spans="1:41" x14ac:dyDescent="0.3">
      <c r="A6568" t="str">
        <f>"Trad IRN"</f>
        <v>Trad IRN</v>
      </c>
      <c r="B6568" t="str">
        <f>"Bldg IRN"</f>
        <v>Bldg IRN</v>
      </c>
      <c r="C6568" t="s">
        <v>41</v>
      </c>
      <c r="D6568" t="s">
        <v>3</v>
      </c>
      <c r="E6568" t="s">
        <v>80</v>
      </c>
      <c r="F6568" t="s">
        <v>81</v>
      </c>
      <c r="G6568" t="s">
        <v>82</v>
      </c>
      <c r="H6568" t="s">
        <v>83</v>
      </c>
      <c r="I6568" t="str">
        <f>"Trad IRN"</f>
        <v>Trad IRN</v>
      </c>
      <c r="J6568" t="s">
        <v>43</v>
      </c>
      <c r="K6568" t="s">
        <v>44</v>
      </c>
      <c r="L6568" t="s">
        <v>45</v>
      </c>
      <c r="M6568" t="s">
        <v>46</v>
      </c>
      <c r="N6568" t="str">
        <f t="shared" si="662"/>
        <v>08/18/2022</v>
      </c>
      <c r="O6568" t="str">
        <f t="shared" si="663"/>
        <v>12/31/2500</v>
      </c>
      <c r="P6568">
        <v>1</v>
      </c>
      <c r="Q6568">
        <v>1</v>
      </c>
      <c r="R6568">
        <v>1</v>
      </c>
      <c r="S6568">
        <v>0</v>
      </c>
      <c r="T6568">
        <v>1</v>
      </c>
      <c r="U6568">
        <v>0</v>
      </c>
      <c r="V6568" t="str">
        <f>"Trad IRN"</f>
        <v>Trad IRN</v>
      </c>
      <c r="W6568">
        <v>100</v>
      </c>
      <c r="X6568" t="s">
        <v>47</v>
      </c>
      <c r="Z6568" t="s">
        <v>47</v>
      </c>
      <c r="AB6568" t="str">
        <f>"06"</f>
        <v>06</v>
      </c>
      <c r="AC6568" t="str">
        <f>"15"</f>
        <v>15</v>
      </c>
      <c r="AD6568" t="str">
        <f>"2"</f>
        <v>2</v>
      </c>
      <c r="AE6568" t="s">
        <v>55</v>
      </c>
      <c r="AF6568">
        <v>0</v>
      </c>
      <c r="AG6568" t="s">
        <v>56</v>
      </c>
      <c r="AH6568" t="str">
        <f>"Trad IRN"</f>
        <v>Trad IRN</v>
      </c>
      <c r="AI6568" t="str">
        <f>"Bldg IRN"</f>
        <v>Bldg IRN</v>
      </c>
      <c r="AJ6568" t="s">
        <v>48</v>
      </c>
      <c r="AK6568" t="s">
        <v>48</v>
      </c>
      <c r="AL6568" t="s">
        <v>53</v>
      </c>
      <c r="AM6568">
        <v>1140.92</v>
      </c>
      <c r="AN6568">
        <v>1140.92</v>
      </c>
      <c r="AO6568">
        <v>15</v>
      </c>
    </row>
    <row r="6569" spans="1:41" x14ac:dyDescent="0.3">
      <c r="A6569" t="str">
        <f>"Trad IRN"</f>
        <v>Trad IRN</v>
      </c>
      <c r="B6569" t="str">
        <f>"Bldg IRN"</f>
        <v>Bldg IRN</v>
      </c>
      <c r="C6569" t="s">
        <v>41</v>
      </c>
      <c r="D6569" t="s">
        <v>3</v>
      </c>
      <c r="E6569" t="s">
        <v>80</v>
      </c>
      <c r="F6569" t="s">
        <v>81</v>
      </c>
      <c r="G6569" t="s">
        <v>82</v>
      </c>
      <c r="H6569" t="s">
        <v>83</v>
      </c>
      <c r="I6569" t="str">
        <f>"Trad IRN"</f>
        <v>Trad IRN</v>
      </c>
      <c r="J6569" t="s">
        <v>43</v>
      </c>
      <c r="K6569" t="s">
        <v>44</v>
      </c>
      <c r="L6569" t="s">
        <v>45</v>
      </c>
      <c r="M6569" t="s">
        <v>46</v>
      </c>
      <c r="N6569" t="str">
        <f t="shared" si="662"/>
        <v>08/18/2022</v>
      </c>
      <c r="O6569" t="str">
        <f t="shared" si="663"/>
        <v>12/31/2500</v>
      </c>
      <c r="P6569">
        <v>1</v>
      </c>
      <c r="Q6569">
        <v>1</v>
      </c>
      <c r="R6569">
        <v>1</v>
      </c>
      <c r="S6569">
        <v>0</v>
      </c>
      <c r="T6569">
        <v>1</v>
      </c>
      <c r="U6569">
        <v>0</v>
      </c>
      <c r="V6569" t="str">
        <f>"Trad IRN"</f>
        <v>Trad IRN</v>
      </c>
      <c r="W6569">
        <v>100</v>
      </c>
      <c r="X6569" t="s">
        <v>47</v>
      </c>
      <c r="Z6569" t="s">
        <v>47</v>
      </c>
      <c r="AB6569" t="str">
        <f>"06"</f>
        <v>06</v>
      </c>
      <c r="AC6569" t="str">
        <f>"12"</f>
        <v>12</v>
      </c>
      <c r="AD6569" t="str">
        <f>"6"</f>
        <v>6</v>
      </c>
      <c r="AE6569" t="s">
        <v>50</v>
      </c>
      <c r="AF6569">
        <v>0</v>
      </c>
      <c r="AG6569" t="s">
        <v>56</v>
      </c>
      <c r="AH6569" t="str">
        <f>"Trad IRN"</f>
        <v>Trad IRN</v>
      </c>
      <c r="AI6569" t="str">
        <f>"Bldg IRN"</f>
        <v>Bldg IRN</v>
      </c>
      <c r="AJ6569" t="s">
        <v>48</v>
      </c>
      <c r="AK6569" t="s">
        <v>48</v>
      </c>
      <c r="AL6569" t="s">
        <v>53</v>
      </c>
      <c r="AM6569">
        <v>1140.92</v>
      </c>
      <c r="AN6569">
        <v>1140.92</v>
      </c>
      <c r="AO6569">
        <v>15</v>
      </c>
    </row>
    <row r="6570" spans="1:41" x14ac:dyDescent="0.3">
      <c r="A6570" t="str">
        <f>"Trad IRN"</f>
        <v>Trad IRN</v>
      </c>
      <c r="B6570" t="str">
        <f>"Bldg IRN"</f>
        <v>Bldg IRN</v>
      </c>
      <c r="C6570" t="s">
        <v>41</v>
      </c>
      <c r="D6570" t="s">
        <v>3</v>
      </c>
      <c r="E6570" t="s">
        <v>80</v>
      </c>
      <c r="F6570" t="s">
        <v>81</v>
      </c>
      <c r="G6570" t="s">
        <v>82</v>
      </c>
      <c r="H6570" t="s">
        <v>83</v>
      </c>
      <c r="I6570" t="str">
        <f>"Trad IRN"</f>
        <v>Trad IRN</v>
      </c>
      <c r="J6570" t="s">
        <v>43</v>
      </c>
      <c r="K6570" t="s">
        <v>44</v>
      </c>
      <c r="L6570" t="s">
        <v>45</v>
      </c>
      <c r="M6570" t="s">
        <v>46</v>
      </c>
      <c r="N6570" t="str">
        <f t="shared" si="662"/>
        <v>08/18/2022</v>
      </c>
      <c r="O6570" t="str">
        <f t="shared" si="663"/>
        <v>12/31/2500</v>
      </c>
      <c r="P6570">
        <v>1</v>
      </c>
      <c r="Q6570">
        <v>1</v>
      </c>
      <c r="S6570">
        <v>1</v>
      </c>
      <c r="T6570">
        <v>1</v>
      </c>
      <c r="U6570">
        <v>0</v>
      </c>
      <c r="V6570" t="str">
        <f>"Trad IRN"</f>
        <v>Trad IRN</v>
      </c>
      <c r="W6570">
        <v>100</v>
      </c>
      <c r="X6570" t="s">
        <v>47</v>
      </c>
      <c r="Z6570" t="s">
        <v>47</v>
      </c>
      <c r="AB6570" t="str">
        <f>"06"</f>
        <v>06</v>
      </c>
      <c r="AC6570" t="s">
        <v>48</v>
      </c>
      <c r="AD6570" t="s">
        <v>49</v>
      </c>
      <c r="AE6570" t="s">
        <v>50</v>
      </c>
      <c r="AF6570">
        <v>0</v>
      </c>
      <c r="AG6570" t="s">
        <v>56</v>
      </c>
      <c r="AH6570" t="str">
        <f>"Trad IRN"</f>
        <v>Trad IRN</v>
      </c>
      <c r="AI6570" t="str">
        <f>"Bldg IRN"</f>
        <v>Bldg IRN</v>
      </c>
      <c r="AJ6570" t="s">
        <v>48</v>
      </c>
      <c r="AK6570" t="s">
        <v>48</v>
      </c>
      <c r="AL6570" t="s">
        <v>53</v>
      </c>
      <c r="AM6570">
        <v>1140.92</v>
      </c>
      <c r="AN6570">
        <v>1140.92</v>
      </c>
      <c r="AO6570">
        <v>15</v>
      </c>
    </row>
    <row r="6571" spans="1:41" x14ac:dyDescent="0.3">
      <c r="A6571" t="str">
        <f>"Trad IRN"</f>
        <v>Trad IRN</v>
      </c>
      <c r="B6571" t="str">
        <f>"Bldg IRN"</f>
        <v>Bldg IRN</v>
      </c>
      <c r="C6571" t="s">
        <v>41</v>
      </c>
      <c r="D6571" t="s">
        <v>3</v>
      </c>
      <c r="E6571" t="s">
        <v>80</v>
      </c>
      <c r="F6571" t="s">
        <v>81</v>
      </c>
      <c r="G6571" t="s">
        <v>82</v>
      </c>
      <c r="H6571" t="s">
        <v>83</v>
      </c>
      <c r="I6571" t="str">
        <f>"Trad IRN"</f>
        <v>Trad IRN</v>
      </c>
      <c r="J6571" t="s">
        <v>43</v>
      </c>
      <c r="K6571" t="s">
        <v>44</v>
      </c>
      <c r="L6571" t="s">
        <v>45</v>
      </c>
      <c r="M6571" t="s">
        <v>46</v>
      </c>
      <c r="N6571" t="str">
        <f t="shared" si="662"/>
        <v>08/18/2022</v>
      </c>
      <c r="O6571" t="str">
        <f t="shared" si="663"/>
        <v>12/31/2500</v>
      </c>
      <c r="P6571">
        <v>1</v>
      </c>
      <c r="Q6571">
        <v>1</v>
      </c>
      <c r="S6571">
        <v>0</v>
      </c>
      <c r="T6571">
        <v>1</v>
      </c>
      <c r="U6571">
        <v>0</v>
      </c>
      <c r="V6571" t="str">
        <f>"Trad IRN"</f>
        <v>Trad IRN</v>
      </c>
      <c r="W6571">
        <v>100</v>
      </c>
      <c r="X6571" t="s">
        <v>47</v>
      </c>
      <c r="Z6571" t="s">
        <v>47</v>
      </c>
      <c r="AB6571" t="str">
        <f>"08"</f>
        <v>08</v>
      </c>
      <c r="AC6571" t="s">
        <v>48</v>
      </c>
      <c r="AD6571" t="s">
        <v>49</v>
      </c>
      <c r="AE6571" t="s">
        <v>50</v>
      </c>
      <c r="AF6571">
        <v>0</v>
      </c>
      <c r="AG6571" t="s">
        <v>56</v>
      </c>
      <c r="AH6571" t="str">
        <f>"Trad IRN"</f>
        <v>Trad IRN</v>
      </c>
      <c r="AI6571" t="str">
        <f>"Bldg IRN"</f>
        <v>Bldg IRN</v>
      </c>
      <c r="AJ6571" t="s">
        <v>48</v>
      </c>
      <c r="AK6571" t="s">
        <v>48</v>
      </c>
      <c r="AL6571" t="s">
        <v>53</v>
      </c>
      <c r="AM6571">
        <v>1140.92</v>
      </c>
      <c r="AN6571">
        <v>1140.92</v>
      </c>
      <c r="AO6571">
        <v>15</v>
      </c>
    </row>
    <row r="6572" spans="1:41" x14ac:dyDescent="0.3">
      <c r="A6572" t="str">
        <f>"Trad IRN"</f>
        <v>Trad IRN</v>
      </c>
      <c r="B6572" t="str">
        <f>"Bldg IRN"</f>
        <v>Bldg IRN</v>
      </c>
      <c r="C6572" t="s">
        <v>41</v>
      </c>
      <c r="D6572" t="s">
        <v>3</v>
      </c>
      <c r="E6572" t="s">
        <v>80</v>
      </c>
      <c r="F6572" t="s">
        <v>81</v>
      </c>
      <c r="G6572" t="s">
        <v>82</v>
      </c>
      <c r="H6572" t="s">
        <v>83</v>
      </c>
      <c r="I6572" t="str">
        <f>"Trad IRN"</f>
        <v>Trad IRN</v>
      </c>
      <c r="J6572" t="s">
        <v>43</v>
      </c>
      <c r="K6572" t="s">
        <v>44</v>
      </c>
      <c r="L6572" t="s">
        <v>45</v>
      </c>
      <c r="M6572" t="s">
        <v>46</v>
      </c>
      <c r="N6572" t="str">
        <f t="shared" si="662"/>
        <v>08/18/2022</v>
      </c>
      <c r="O6572" t="str">
        <f t="shared" si="663"/>
        <v>12/31/2500</v>
      </c>
      <c r="P6572">
        <v>1</v>
      </c>
      <c r="Q6572">
        <v>1</v>
      </c>
      <c r="S6572">
        <v>1</v>
      </c>
      <c r="T6572">
        <v>1</v>
      </c>
      <c r="U6572">
        <v>0</v>
      </c>
      <c r="V6572" t="str">
        <f>"Trad IRN"</f>
        <v>Trad IRN</v>
      </c>
      <c r="W6572">
        <v>100</v>
      </c>
      <c r="X6572" t="s">
        <v>47</v>
      </c>
      <c r="Z6572" t="s">
        <v>47</v>
      </c>
      <c r="AB6572" t="str">
        <f>"08"</f>
        <v>08</v>
      </c>
      <c r="AC6572" t="s">
        <v>48</v>
      </c>
      <c r="AD6572" t="s">
        <v>49</v>
      </c>
      <c r="AE6572" t="s">
        <v>50</v>
      </c>
      <c r="AF6572">
        <v>0</v>
      </c>
      <c r="AG6572" t="s">
        <v>56</v>
      </c>
      <c r="AH6572" t="str">
        <f>"Trad IRN"</f>
        <v>Trad IRN</v>
      </c>
      <c r="AI6572" t="str">
        <f>"Bldg IRN"</f>
        <v>Bldg IRN</v>
      </c>
      <c r="AJ6572" t="s">
        <v>48</v>
      </c>
      <c r="AK6572" t="s">
        <v>48</v>
      </c>
      <c r="AL6572" t="s">
        <v>53</v>
      </c>
      <c r="AM6572">
        <v>1140.92</v>
      </c>
      <c r="AN6572">
        <v>1140.92</v>
      </c>
      <c r="AO6572">
        <v>15</v>
      </c>
    </row>
    <row r="6573" spans="1:41" x14ac:dyDescent="0.3">
      <c r="A6573" t="str">
        <f>"Trad IRN"</f>
        <v>Trad IRN</v>
      </c>
      <c r="B6573" t="str">
        <f>"Bldg IRN"</f>
        <v>Bldg IRN</v>
      </c>
      <c r="C6573" t="s">
        <v>41</v>
      </c>
      <c r="D6573" t="s">
        <v>3</v>
      </c>
      <c r="E6573" t="s">
        <v>80</v>
      </c>
      <c r="F6573" t="s">
        <v>81</v>
      </c>
      <c r="G6573" t="s">
        <v>82</v>
      </c>
      <c r="H6573" t="s">
        <v>83</v>
      </c>
      <c r="I6573" t="str">
        <f>"Trad IRN"</f>
        <v>Trad IRN</v>
      </c>
      <c r="J6573" t="s">
        <v>43</v>
      </c>
      <c r="K6573" t="s">
        <v>44</v>
      </c>
      <c r="L6573" t="s">
        <v>45</v>
      </c>
      <c r="M6573" t="s">
        <v>46</v>
      </c>
      <c r="N6573" t="str">
        <f t="shared" si="662"/>
        <v>08/18/2022</v>
      </c>
      <c r="O6573" t="str">
        <f t="shared" si="663"/>
        <v>12/31/2500</v>
      </c>
      <c r="P6573">
        <v>1</v>
      </c>
      <c r="Q6573">
        <v>1</v>
      </c>
      <c r="S6573">
        <v>0</v>
      </c>
      <c r="T6573">
        <v>1</v>
      </c>
      <c r="U6573">
        <v>0</v>
      </c>
      <c r="V6573" t="str">
        <f>"Trad IRN"</f>
        <v>Trad IRN</v>
      </c>
      <c r="W6573">
        <v>100</v>
      </c>
      <c r="X6573" t="s">
        <v>47</v>
      </c>
      <c r="Z6573" t="s">
        <v>47</v>
      </c>
      <c r="AB6573" t="str">
        <f>"06"</f>
        <v>06</v>
      </c>
      <c r="AC6573" t="s">
        <v>48</v>
      </c>
      <c r="AD6573" t="s">
        <v>49</v>
      </c>
      <c r="AE6573" t="s">
        <v>50</v>
      </c>
      <c r="AF6573">
        <v>0</v>
      </c>
      <c r="AG6573" t="s">
        <v>56</v>
      </c>
      <c r="AH6573" t="str">
        <f>"Trad IRN"</f>
        <v>Trad IRN</v>
      </c>
      <c r="AI6573" t="str">
        <f>"Bldg IRN"</f>
        <v>Bldg IRN</v>
      </c>
      <c r="AJ6573" t="s">
        <v>48</v>
      </c>
      <c r="AK6573" t="s">
        <v>48</v>
      </c>
      <c r="AL6573" t="s">
        <v>53</v>
      </c>
      <c r="AM6573">
        <v>1140.92</v>
      </c>
      <c r="AN6573">
        <v>1140.92</v>
      </c>
      <c r="AO6573">
        <v>15</v>
      </c>
    </row>
    <row r="6574" spans="1:41" x14ac:dyDescent="0.3">
      <c r="A6574" t="str">
        <f>"Trad IRN"</f>
        <v>Trad IRN</v>
      </c>
      <c r="B6574" t="str">
        <f>"Bldg IRN"</f>
        <v>Bldg IRN</v>
      </c>
      <c r="C6574" t="s">
        <v>41</v>
      </c>
      <c r="D6574" t="s">
        <v>3</v>
      </c>
      <c r="E6574" t="s">
        <v>80</v>
      </c>
      <c r="F6574" t="s">
        <v>81</v>
      </c>
      <c r="G6574" t="s">
        <v>82</v>
      </c>
      <c r="H6574" t="s">
        <v>83</v>
      </c>
      <c r="I6574" t="str">
        <f>"Trad IRN"</f>
        <v>Trad IRN</v>
      </c>
      <c r="J6574" t="s">
        <v>43</v>
      </c>
      <c r="K6574" t="s">
        <v>44</v>
      </c>
      <c r="L6574" t="s">
        <v>45</v>
      </c>
      <c r="M6574" t="s">
        <v>46</v>
      </c>
      <c r="N6574" t="str">
        <f t="shared" si="662"/>
        <v>08/18/2022</v>
      </c>
      <c r="O6574" t="str">
        <f t="shared" si="663"/>
        <v>12/31/2500</v>
      </c>
      <c r="P6574">
        <v>1</v>
      </c>
      <c r="Q6574">
        <v>1</v>
      </c>
      <c r="S6574">
        <v>0</v>
      </c>
      <c r="T6574">
        <v>1</v>
      </c>
      <c r="U6574">
        <v>0</v>
      </c>
      <c r="V6574" t="str">
        <f>"Trad IRN"</f>
        <v>Trad IRN</v>
      </c>
      <c r="W6574">
        <v>100</v>
      </c>
      <c r="X6574" t="s">
        <v>47</v>
      </c>
      <c r="Z6574" t="s">
        <v>47</v>
      </c>
      <c r="AB6574" t="str">
        <f>"07"</f>
        <v>07</v>
      </c>
      <c r="AC6574" t="s">
        <v>48</v>
      </c>
      <c r="AD6574" t="s">
        <v>49</v>
      </c>
      <c r="AE6574" t="s">
        <v>50</v>
      </c>
      <c r="AF6574">
        <v>0</v>
      </c>
      <c r="AG6574" t="s">
        <v>56</v>
      </c>
      <c r="AH6574" t="str">
        <f>"Trad IRN"</f>
        <v>Trad IRN</v>
      </c>
      <c r="AI6574" t="str">
        <f>"Bldg IRN"</f>
        <v>Bldg IRN</v>
      </c>
      <c r="AJ6574" t="s">
        <v>48</v>
      </c>
      <c r="AK6574" t="s">
        <v>48</v>
      </c>
      <c r="AL6574" t="s">
        <v>53</v>
      </c>
      <c r="AM6574">
        <v>1140.92</v>
      </c>
      <c r="AN6574">
        <v>1140.92</v>
      </c>
      <c r="AO6574">
        <v>15</v>
      </c>
    </row>
    <row r="6575" spans="1:41" x14ac:dyDescent="0.3">
      <c r="A6575" t="str">
        <f>"Trad IRN"</f>
        <v>Trad IRN</v>
      </c>
      <c r="B6575" t="str">
        <f>"Bldg IRN"</f>
        <v>Bldg IRN</v>
      </c>
      <c r="C6575" t="s">
        <v>41</v>
      </c>
      <c r="D6575" t="s">
        <v>3</v>
      </c>
      <c r="E6575" t="s">
        <v>80</v>
      </c>
      <c r="F6575" t="s">
        <v>81</v>
      </c>
      <c r="G6575" t="s">
        <v>82</v>
      </c>
      <c r="H6575" t="s">
        <v>83</v>
      </c>
      <c r="I6575" t="str">
        <f>"Trad IRN"</f>
        <v>Trad IRN</v>
      </c>
      <c r="J6575" t="s">
        <v>43</v>
      </c>
      <c r="K6575" t="s">
        <v>44</v>
      </c>
      <c r="L6575" t="s">
        <v>45</v>
      </c>
      <c r="M6575" t="s">
        <v>46</v>
      </c>
      <c r="N6575" t="str">
        <f t="shared" si="662"/>
        <v>08/18/2022</v>
      </c>
      <c r="O6575" t="str">
        <f t="shared" si="663"/>
        <v>12/31/2500</v>
      </c>
      <c r="P6575">
        <v>1</v>
      </c>
      <c r="Q6575">
        <v>1</v>
      </c>
      <c r="R6575">
        <v>1</v>
      </c>
      <c r="S6575">
        <v>0</v>
      </c>
      <c r="T6575">
        <v>1</v>
      </c>
      <c r="U6575">
        <v>0</v>
      </c>
      <c r="V6575" t="str">
        <f>"Trad IRN"</f>
        <v>Trad IRN</v>
      </c>
      <c r="W6575">
        <v>100</v>
      </c>
      <c r="X6575" t="s">
        <v>47</v>
      </c>
      <c r="Z6575" t="s">
        <v>47</v>
      </c>
      <c r="AB6575" t="str">
        <f>"06"</f>
        <v>06</v>
      </c>
      <c r="AC6575" t="str">
        <f>"10"</f>
        <v>10</v>
      </c>
      <c r="AD6575" t="str">
        <f>"2"</f>
        <v>2</v>
      </c>
      <c r="AE6575" t="s">
        <v>55</v>
      </c>
      <c r="AF6575">
        <v>0</v>
      </c>
      <c r="AG6575" t="s">
        <v>56</v>
      </c>
      <c r="AH6575" t="str">
        <f>"Trad IRN"</f>
        <v>Trad IRN</v>
      </c>
      <c r="AI6575" t="str">
        <f>"Bldg IRN"</f>
        <v>Bldg IRN</v>
      </c>
      <c r="AJ6575" t="s">
        <v>48</v>
      </c>
      <c r="AK6575" t="s">
        <v>48</v>
      </c>
      <c r="AL6575" t="s">
        <v>53</v>
      </c>
      <c r="AM6575">
        <v>1140.92</v>
      </c>
      <c r="AN6575">
        <v>1140.92</v>
      </c>
      <c r="AO6575">
        <v>15</v>
      </c>
    </row>
    <row r="6576" spans="1:41" x14ac:dyDescent="0.3">
      <c r="A6576" t="str">
        <f>"Trad IRN"</f>
        <v>Trad IRN</v>
      </c>
      <c r="B6576" t="str">
        <f>"Bldg IRN"</f>
        <v>Bldg IRN</v>
      </c>
      <c r="C6576" t="s">
        <v>41</v>
      </c>
      <c r="D6576" t="s">
        <v>3</v>
      </c>
      <c r="E6576" t="s">
        <v>80</v>
      </c>
      <c r="F6576" t="s">
        <v>81</v>
      </c>
      <c r="G6576" t="s">
        <v>82</v>
      </c>
      <c r="H6576" t="s">
        <v>83</v>
      </c>
      <c r="I6576" t="str">
        <f>"Trad IRN"</f>
        <v>Trad IRN</v>
      </c>
      <c r="J6576" t="s">
        <v>43</v>
      </c>
      <c r="K6576" t="s">
        <v>44</v>
      </c>
      <c r="L6576" t="s">
        <v>45</v>
      </c>
      <c r="M6576" t="s">
        <v>46</v>
      </c>
      <c r="N6576" t="str">
        <f t="shared" si="662"/>
        <v>08/18/2022</v>
      </c>
      <c r="O6576" t="str">
        <f t="shared" si="663"/>
        <v>12/31/2500</v>
      </c>
      <c r="P6576">
        <v>1</v>
      </c>
      <c r="Q6576">
        <v>1</v>
      </c>
      <c r="S6576">
        <v>1</v>
      </c>
      <c r="T6576">
        <v>1</v>
      </c>
      <c r="U6576">
        <v>0</v>
      </c>
      <c r="V6576" t="str">
        <f>"Trad IRN"</f>
        <v>Trad IRN</v>
      </c>
      <c r="W6576">
        <v>100</v>
      </c>
      <c r="X6576" t="s">
        <v>47</v>
      </c>
      <c r="Z6576" t="s">
        <v>47</v>
      </c>
      <c r="AB6576" t="str">
        <f>"07"</f>
        <v>07</v>
      </c>
      <c r="AC6576" t="s">
        <v>48</v>
      </c>
      <c r="AD6576" t="s">
        <v>49</v>
      </c>
      <c r="AE6576" t="s">
        <v>50</v>
      </c>
      <c r="AF6576">
        <v>0</v>
      </c>
      <c r="AG6576" t="s">
        <v>56</v>
      </c>
      <c r="AH6576" t="str">
        <f>"Trad IRN"</f>
        <v>Trad IRN</v>
      </c>
      <c r="AI6576" t="str">
        <f>"Bldg IRN"</f>
        <v>Bldg IRN</v>
      </c>
      <c r="AJ6576" t="s">
        <v>48</v>
      </c>
      <c r="AK6576" t="s">
        <v>48</v>
      </c>
      <c r="AL6576" t="s">
        <v>53</v>
      </c>
      <c r="AM6576">
        <v>1140.92</v>
      </c>
      <c r="AN6576">
        <v>1140.92</v>
      </c>
      <c r="AO6576">
        <v>15</v>
      </c>
    </row>
    <row r="6577" spans="1:41" x14ac:dyDescent="0.3">
      <c r="A6577" t="str">
        <f>"Trad IRN"</f>
        <v>Trad IRN</v>
      </c>
      <c r="B6577" t="str">
        <f>"Bldg IRN"</f>
        <v>Bldg IRN</v>
      </c>
      <c r="C6577" t="s">
        <v>41</v>
      </c>
      <c r="D6577" t="s">
        <v>3</v>
      </c>
      <c r="E6577" t="s">
        <v>80</v>
      </c>
      <c r="F6577" t="s">
        <v>81</v>
      </c>
      <c r="G6577" t="s">
        <v>82</v>
      </c>
      <c r="H6577" t="s">
        <v>83</v>
      </c>
      <c r="I6577" t="str">
        <f>"Trad IRN"</f>
        <v>Trad IRN</v>
      </c>
      <c r="J6577" t="s">
        <v>43</v>
      </c>
      <c r="K6577" t="s">
        <v>44</v>
      </c>
      <c r="L6577" t="s">
        <v>45</v>
      </c>
      <c r="M6577" t="s">
        <v>46</v>
      </c>
      <c r="N6577" t="str">
        <f t="shared" si="662"/>
        <v>08/18/2022</v>
      </c>
      <c r="O6577" t="str">
        <f t="shared" si="663"/>
        <v>12/31/2500</v>
      </c>
      <c r="P6577">
        <v>1</v>
      </c>
      <c r="Q6577">
        <v>1</v>
      </c>
      <c r="R6577">
        <v>1</v>
      </c>
      <c r="S6577">
        <v>0</v>
      </c>
      <c r="T6577">
        <v>1</v>
      </c>
      <c r="U6577">
        <v>0</v>
      </c>
      <c r="V6577" t="str">
        <f>"Trad IRN"</f>
        <v>Trad IRN</v>
      </c>
      <c r="W6577">
        <v>100</v>
      </c>
      <c r="X6577" t="s">
        <v>47</v>
      </c>
      <c r="Z6577" t="s">
        <v>47</v>
      </c>
      <c r="AB6577" t="str">
        <f>"06"</f>
        <v>06</v>
      </c>
      <c r="AC6577" t="str">
        <f>"10"</f>
        <v>10</v>
      </c>
      <c r="AD6577" t="str">
        <f>"2"</f>
        <v>2</v>
      </c>
      <c r="AE6577" t="s">
        <v>50</v>
      </c>
      <c r="AF6577">
        <v>0</v>
      </c>
      <c r="AG6577" t="s">
        <v>56</v>
      </c>
      <c r="AH6577" t="str">
        <f>"Trad IRN"</f>
        <v>Trad IRN</v>
      </c>
      <c r="AI6577" t="str">
        <f>"Bldg IRN"</f>
        <v>Bldg IRN</v>
      </c>
      <c r="AJ6577" t="s">
        <v>48</v>
      </c>
      <c r="AK6577" t="s">
        <v>48</v>
      </c>
      <c r="AL6577" t="s">
        <v>53</v>
      </c>
      <c r="AM6577">
        <v>1140.92</v>
      </c>
      <c r="AN6577">
        <v>1140.92</v>
      </c>
      <c r="AO6577">
        <v>15</v>
      </c>
    </row>
    <row r="6578" spans="1:41" x14ac:dyDescent="0.3">
      <c r="A6578" t="str">
        <f>"Trad IRN"</f>
        <v>Trad IRN</v>
      </c>
      <c r="B6578" t="str">
        <f>"Bldg IRN"</f>
        <v>Bldg IRN</v>
      </c>
      <c r="C6578" t="s">
        <v>41</v>
      </c>
      <c r="D6578" t="s">
        <v>3</v>
      </c>
      <c r="E6578" t="s">
        <v>80</v>
      </c>
      <c r="F6578" t="s">
        <v>81</v>
      </c>
      <c r="G6578" t="s">
        <v>82</v>
      </c>
      <c r="H6578" t="s">
        <v>83</v>
      </c>
      <c r="I6578" t="str">
        <f>"Trad IRN"</f>
        <v>Trad IRN</v>
      </c>
      <c r="J6578" t="s">
        <v>43</v>
      </c>
      <c r="K6578" t="s">
        <v>44</v>
      </c>
      <c r="L6578" t="s">
        <v>45</v>
      </c>
      <c r="M6578" t="s">
        <v>46</v>
      </c>
      <c r="N6578" t="str">
        <f t="shared" si="662"/>
        <v>08/18/2022</v>
      </c>
      <c r="O6578" t="str">
        <f t="shared" si="663"/>
        <v>12/31/2500</v>
      </c>
      <c r="P6578">
        <v>1</v>
      </c>
      <c r="Q6578">
        <v>1</v>
      </c>
      <c r="S6578">
        <v>0</v>
      </c>
      <c r="T6578">
        <v>1</v>
      </c>
      <c r="U6578">
        <v>0</v>
      </c>
      <c r="V6578" t="str">
        <f>"Trad IRN"</f>
        <v>Trad IRN</v>
      </c>
      <c r="W6578">
        <v>100</v>
      </c>
      <c r="X6578" t="s">
        <v>47</v>
      </c>
      <c r="Z6578" t="s">
        <v>47</v>
      </c>
      <c r="AB6578" t="str">
        <f>"07"</f>
        <v>07</v>
      </c>
      <c r="AC6578" t="s">
        <v>48</v>
      </c>
      <c r="AD6578" t="s">
        <v>49</v>
      </c>
      <c r="AE6578" t="s">
        <v>55</v>
      </c>
      <c r="AF6578">
        <v>0</v>
      </c>
      <c r="AG6578" t="s">
        <v>56</v>
      </c>
      <c r="AH6578" t="str">
        <f>"Trad IRN"</f>
        <v>Trad IRN</v>
      </c>
      <c r="AI6578" t="str">
        <f>"Bldg IRN"</f>
        <v>Bldg IRN</v>
      </c>
      <c r="AJ6578" t="s">
        <v>48</v>
      </c>
      <c r="AK6578" t="s">
        <v>48</v>
      </c>
      <c r="AL6578" t="s">
        <v>53</v>
      </c>
      <c r="AM6578">
        <v>1140.92</v>
      </c>
      <c r="AN6578">
        <v>1140.92</v>
      </c>
      <c r="AO6578">
        <v>15</v>
      </c>
    </row>
    <row r="6579" spans="1:41" x14ac:dyDescent="0.3">
      <c r="A6579" t="str">
        <f>"Trad IRN"</f>
        <v>Trad IRN</v>
      </c>
      <c r="B6579" t="str">
        <f>"Bldg IRN"</f>
        <v>Bldg IRN</v>
      </c>
      <c r="C6579" t="s">
        <v>41</v>
      </c>
      <c r="D6579" t="s">
        <v>3</v>
      </c>
      <c r="E6579" t="s">
        <v>80</v>
      </c>
      <c r="F6579" t="s">
        <v>81</v>
      </c>
      <c r="G6579" t="s">
        <v>82</v>
      </c>
      <c r="H6579" t="s">
        <v>83</v>
      </c>
      <c r="I6579" t="str">
        <f>"Trad IRN"</f>
        <v>Trad IRN</v>
      </c>
      <c r="J6579" t="s">
        <v>43</v>
      </c>
      <c r="K6579" t="s">
        <v>44</v>
      </c>
      <c r="L6579" t="s">
        <v>45</v>
      </c>
      <c r="M6579" t="s">
        <v>59</v>
      </c>
      <c r="N6579" t="str">
        <f t="shared" si="662"/>
        <v>08/18/2022</v>
      </c>
      <c r="O6579" t="str">
        <f t="shared" si="663"/>
        <v>12/31/2500</v>
      </c>
      <c r="P6579">
        <v>1</v>
      </c>
      <c r="Q6579">
        <v>1</v>
      </c>
      <c r="S6579">
        <v>0</v>
      </c>
      <c r="T6579">
        <v>1</v>
      </c>
      <c r="U6579">
        <v>0</v>
      </c>
      <c r="V6579" t="s">
        <v>84</v>
      </c>
      <c r="W6579">
        <v>100</v>
      </c>
      <c r="X6579" t="s">
        <v>47</v>
      </c>
      <c r="Z6579" t="s">
        <v>47</v>
      </c>
      <c r="AB6579" t="str">
        <f>"06"</f>
        <v>06</v>
      </c>
      <c r="AC6579" t="s">
        <v>48</v>
      </c>
      <c r="AD6579" t="s">
        <v>49</v>
      </c>
      <c r="AE6579" t="s">
        <v>50</v>
      </c>
      <c r="AF6579">
        <v>0</v>
      </c>
      <c r="AG6579" t="s">
        <v>56</v>
      </c>
      <c r="AH6579" t="str">
        <f>"Trad IRN"</f>
        <v>Trad IRN</v>
      </c>
      <c r="AI6579" t="str">
        <f>"Bldg IRN"</f>
        <v>Bldg IRN</v>
      </c>
      <c r="AJ6579" t="s">
        <v>48</v>
      </c>
      <c r="AK6579" t="s">
        <v>48</v>
      </c>
      <c r="AL6579" t="s">
        <v>53</v>
      </c>
      <c r="AM6579">
        <v>1140.92</v>
      </c>
      <c r="AN6579">
        <v>1140.92</v>
      </c>
      <c r="AO6579">
        <v>15</v>
      </c>
    </row>
    <row r="6580" spans="1:41" x14ac:dyDescent="0.3">
      <c r="A6580" t="str">
        <f>"Trad IRN"</f>
        <v>Trad IRN</v>
      </c>
      <c r="B6580" t="str">
        <f>"Bldg IRN"</f>
        <v>Bldg IRN</v>
      </c>
      <c r="C6580" t="s">
        <v>41</v>
      </c>
      <c r="D6580" t="s">
        <v>3</v>
      </c>
      <c r="E6580" t="s">
        <v>80</v>
      </c>
      <c r="F6580" t="s">
        <v>81</v>
      </c>
      <c r="G6580" t="s">
        <v>82</v>
      </c>
      <c r="H6580" t="s">
        <v>83</v>
      </c>
      <c r="I6580" t="str">
        <f>"Trad IRN"</f>
        <v>Trad IRN</v>
      </c>
      <c r="J6580" t="s">
        <v>43</v>
      </c>
      <c r="K6580" t="s">
        <v>44</v>
      </c>
      <c r="L6580" t="s">
        <v>45</v>
      </c>
      <c r="M6580" t="s">
        <v>46</v>
      </c>
      <c r="N6580" t="str">
        <f t="shared" si="662"/>
        <v>08/18/2022</v>
      </c>
      <c r="O6580" t="str">
        <f t="shared" si="663"/>
        <v>12/31/2500</v>
      </c>
      <c r="P6580">
        <v>1</v>
      </c>
      <c r="Q6580">
        <v>1</v>
      </c>
      <c r="S6580">
        <v>0</v>
      </c>
      <c r="T6580">
        <v>1</v>
      </c>
      <c r="U6580">
        <v>0</v>
      </c>
      <c r="V6580" t="str">
        <f>"Trad IRN"</f>
        <v>Trad IRN</v>
      </c>
      <c r="W6580">
        <v>100</v>
      </c>
      <c r="X6580" t="s">
        <v>47</v>
      </c>
      <c r="Z6580" t="s">
        <v>47</v>
      </c>
      <c r="AB6580" t="str">
        <f>"07"</f>
        <v>07</v>
      </c>
      <c r="AC6580" t="s">
        <v>48</v>
      </c>
      <c r="AD6580" t="s">
        <v>49</v>
      </c>
      <c r="AE6580" t="s">
        <v>50</v>
      </c>
      <c r="AF6580">
        <v>0</v>
      </c>
      <c r="AG6580" t="s">
        <v>56</v>
      </c>
      <c r="AH6580" t="str">
        <f>"Trad IRN"</f>
        <v>Trad IRN</v>
      </c>
      <c r="AI6580" t="str">
        <f>"Bldg IRN"</f>
        <v>Bldg IRN</v>
      </c>
      <c r="AJ6580" t="s">
        <v>48</v>
      </c>
      <c r="AK6580" t="s">
        <v>48</v>
      </c>
      <c r="AL6580" t="s">
        <v>53</v>
      </c>
      <c r="AM6580">
        <v>1140.92</v>
      </c>
      <c r="AN6580">
        <v>1140.92</v>
      </c>
      <c r="AO6580">
        <v>15</v>
      </c>
    </row>
    <row r="6581" spans="1:41" x14ac:dyDescent="0.3">
      <c r="A6581" t="str">
        <f>"Trad IRN"</f>
        <v>Trad IRN</v>
      </c>
      <c r="B6581" t="str">
        <f>"Bldg IRN"</f>
        <v>Bldg IRN</v>
      </c>
      <c r="C6581" t="s">
        <v>41</v>
      </c>
      <c r="D6581" t="s">
        <v>3</v>
      </c>
      <c r="E6581" t="s">
        <v>80</v>
      </c>
      <c r="F6581" t="s">
        <v>81</v>
      </c>
      <c r="G6581" t="s">
        <v>82</v>
      </c>
      <c r="H6581" t="s">
        <v>83</v>
      </c>
      <c r="I6581" t="str">
        <f>"Trad IRN"</f>
        <v>Trad IRN</v>
      </c>
      <c r="J6581" t="s">
        <v>43</v>
      </c>
      <c r="K6581" t="s">
        <v>44</v>
      </c>
      <c r="L6581" t="s">
        <v>45</v>
      </c>
      <c r="M6581" t="s">
        <v>46</v>
      </c>
      <c r="N6581" t="str">
        <f t="shared" si="662"/>
        <v>08/18/2022</v>
      </c>
      <c r="O6581" t="str">
        <f t="shared" si="663"/>
        <v>12/31/2500</v>
      </c>
      <c r="P6581">
        <v>1</v>
      </c>
      <c r="Q6581">
        <v>1</v>
      </c>
      <c r="S6581">
        <v>0</v>
      </c>
      <c r="T6581">
        <v>1</v>
      </c>
      <c r="U6581">
        <v>0</v>
      </c>
      <c r="V6581" t="str">
        <f>"Trad IRN"</f>
        <v>Trad IRN</v>
      </c>
      <c r="W6581">
        <v>100</v>
      </c>
      <c r="X6581" t="s">
        <v>47</v>
      </c>
      <c r="Z6581" t="s">
        <v>47</v>
      </c>
      <c r="AB6581" t="str">
        <f>"07"</f>
        <v>07</v>
      </c>
      <c r="AC6581" t="s">
        <v>48</v>
      </c>
      <c r="AD6581" t="s">
        <v>49</v>
      </c>
      <c r="AE6581" t="s">
        <v>50</v>
      </c>
      <c r="AF6581">
        <v>0</v>
      </c>
      <c r="AG6581" t="s">
        <v>56</v>
      </c>
      <c r="AH6581" t="str">
        <f>"Trad IRN"</f>
        <v>Trad IRN</v>
      </c>
      <c r="AI6581" t="str">
        <f>"Bldg IRN"</f>
        <v>Bldg IRN</v>
      </c>
      <c r="AJ6581" t="s">
        <v>48</v>
      </c>
      <c r="AK6581" t="s">
        <v>48</v>
      </c>
      <c r="AL6581" t="s">
        <v>53</v>
      </c>
      <c r="AM6581">
        <v>1140.92</v>
      </c>
      <c r="AN6581">
        <v>1140.92</v>
      </c>
      <c r="AO6581">
        <v>15</v>
      </c>
    </row>
    <row r="6582" spans="1:41" x14ac:dyDescent="0.3">
      <c r="A6582" t="str">
        <f>"Trad IRN"</f>
        <v>Trad IRN</v>
      </c>
      <c r="B6582" t="str">
        <f>"Bldg IRN"</f>
        <v>Bldg IRN</v>
      </c>
      <c r="C6582" t="s">
        <v>41</v>
      </c>
      <c r="D6582" t="s">
        <v>3</v>
      </c>
      <c r="E6582" t="s">
        <v>80</v>
      </c>
      <c r="F6582" t="s">
        <v>81</v>
      </c>
      <c r="G6582" t="s">
        <v>82</v>
      </c>
      <c r="H6582" t="s">
        <v>83</v>
      </c>
      <c r="I6582" t="str">
        <f>"Trad IRN"</f>
        <v>Trad IRN</v>
      </c>
      <c r="J6582" t="s">
        <v>43</v>
      </c>
      <c r="K6582" t="s">
        <v>44</v>
      </c>
      <c r="L6582" t="s">
        <v>45</v>
      </c>
      <c r="M6582" t="s">
        <v>46</v>
      </c>
      <c r="N6582" t="str">
        <f t="shared" si="662"/>
        <v>08/18/2022</v>
      </c>
      <c r="O6582" t="str">
        <f t="shared" si="663"/>
        <v>12/31/2500</v>
      </c>
      <c r="P6582">
        <v>1</v>
      </c>
      <c r="Q6582">
        <v>1</v>
      </c>
      <c r="S6582">
        <v>0</v>
      </c>
      <c r="T6582">
        <v>1</v>
      </c>
      <c r="U6582">
        <v>0</v>
      </c>
      <c r="V6582" t="str">
        <f>"Trad IRN"</f>
        <v>Trad IRN</v>
      </c>
      <c r="W6582">
        <v>100</v>
      </c>
      <c r="X6582" t="s">
        <v>47</v>
      </c>
      <c r="Z6582" t="s">
        <v>47</v>
      </c>
      <c r="AB6582" t="str">
        <f>"07"</f>
        <v>07</v>
      </c>
      <c r="AC6582" t="s">
        <v>48</v>
      </c>
      <c r="AD6582" t="s">
        <v>49</v>
      </c>
      <c r="AE6582" t="s">
        <v>50</v>
      </c>
      <c r="AF6582">
        <v>0</v>
      </c>
      <c r="AG6582" t="s">
        <v>56</v>
      </c>
      <c r="AH6582" t="str">
        <f>"Trad IRN"</f>
        <v>Trad IRN</v>
      </c>
      <c r="AI6582" t="str">
        <f>"Bldg IRN"</f>
        <v>Bldg IRN</v>
      </c>
      <c r="AJ6582" t="s">
        <v>48</v>
      </c>
      <c r="AK6582" t="s">
        <v>48</v>
      </c>
      <c r="AL6582" t="s">
        <v>53</v>
      </c>
      <c r="AM6582">
        <v>1140.92</v>
      </c>
      <c r="AN6582">
        <v>1140.92</v>
      </c>
      <c r="AO6582">
        <v>15</v>
      </c>
    </row>
    <row r="6583" spans="1:41" x14ac:dyDescent="0.3">
      <c r="A6583" t="str">
        <f>"Trad IRN"</f>
        <v>Trad IRN</v>
      </c>
      <c r="B6583" t="str">
        <f>"Bldg IRN"</f>
        <v>Bldg IRN</v>
      </c>
      <c r="C6583" t="s">
        <v>41</v>
      </c>
      <c r="D6583" t="s">
        <v>3</v>
      </c>
      <c r="E6583" t="s">
        <v>80</v>
      </c>
      <c r="F6583" t="s">
        <v>81</v>
      </c>
      <c r="G6583" t="s">
        <v>82</v>
      </c>
      <c r="H6583" t="s">
        <v>83</v>
      </c>
      <c r="I6583" t="str">
        <f>"Trad IRN"</f>
        <v>Trad IRN</v>
      </c>
      <c r="J6583" t="s">
        <v>43</v>
      </c>
      <c r="K6583" t="s">
        <v>44</v>
      </c>
      <c r="L6583" t="s">
        <v>45</v>
      </c>
      <c r="M6583" t="s">
        <v>46</v>
      </c>
      <c r="N6583" t="str">
        <f t="shared" si="662"/>
        <v>08/18/2022</v>
      </c>
      <c r="O6583" t="str">
        <f t="shared" si="663"/>
        <v>12/31/2500</v>
      </c>
      <c r="P6583">
        <v>1</v>
      </c>
      <c r="Q6583">
        <v>1</v>
      </c>
      <c r="S6583">
        <v>0</v>
      </c>
      <c r="T6583">
        <v>1</v>
      </c>
      <c r="U6583">
        <v>0</v>
      </c>
      <c r="V6583" t="str">
        <f>"Trad IRN"</f>
        <v>Trad IRN</v>
      </c>
      <c r="W6583">
        <v>100</v>
      </c>
      <c r="X6583" t="s">
        <v>47</v>
      </c>
      <c r="Z6583" t="s">
        <v>47</v>
      </c>
      <c r="AB6583" t="str">
        <f>"06"</f>
        <v>06</v>
      </c>
      <c r="AC6583" t="s">
        <v>48</v>
      </c>
      <c r="AD6583" t="s">
        <v>49</v>
      </c>
      <c r="AE6583" t="s">
        <v>50</v>
      </c>
      <c r="AF6583">
        <v>0</v>
      </c>
      <c r="AG6583" t="s">
        <v>56</v>
      </c>
      <c r="AH6583" t="str">
        <f>"Trad IRN"</f>
        <v>Trad IRN</v>
      </c>
      <c r="AI6583" t="str">
        <f>"Bldg IRN"</f>
        <v>Bldg IRN</v>
      </c>
      <c r="AJ6583" t="s">
        <v>48</v>
      </c>
      <c r="AK6583" t="s">
        <v>48</v>
      </c>
      <c r="AL6583" t="s">
        <v>53</v>
      </c>
      <c r="AM6583">
        <v>1140.92</v>
      </c>
      <c r="AN6583">
        <v>1140.92</v>
      </c>
      <c r="AO6583">
        <v>15</v>
      </c>
    </row>
    <row r="6584" spans="1:41" x14ac:dyDescent="0.3">
      <c r="A6584" t="str">
        <f>"Trad IRN"</f>
        <v>Trad IRN</v>
      </c>
      <c r="B6584" t="str">
        <f>"Bldg IRN"</f>
        <v>Bldg IRN</v>
      </c>
      <c r="C6584" t="s">
        <v>41</v>
      </c>
      <c r="D6584" t="s">
        <v>3</v>
      </c>
      <c r="E6584" t="s">
        <v>80</v>
      </c>
      <c r="F6584" t="s">
        <v>81</v>
      </c>
      <c r="G6584" t="s">
        <v>82</v>
      </c>
      <c r="H6584" t="s">
        <v>83</v>
      </c>
      <c r="I6584" t="str">
        <f>"Trad IRN"</f>
        <v>Trad IRN</v>
      </c>
      <c r="J6584" t="s">
        <v>43</v>
      </c>
      <c r="K6584" t="s">
        <v>44</v>
      </c>
      <c r="L6584" t="s">
        <v>45</v>
      </c>
      <c r="M6584" t="s">
        <v>46</v>
      </c>
      <c r="N6584" t="str">
        <f t="shared" si="662"/>
        <v>08/18/2022</v>
      </c>
      <c r="O6584" t="str">
        <f t="shared" si="663"/>
        <v>12/31/2500</v>
      </c>
      <c r="P6584">
        <v>1</v>
      </c>
      <c r="Q6584">
        <v>1</v>
      </c>
      <c r="S6584">
        <v>0</v>
      </c>
      <c r="T6584">
        <v>1</v>
      </c>
      <c r="U6584">
        <v>0</v>
      </c>
      <c r="V6584" t="str">
        <f>"Trad IRN"</f>
        <v>Trad IRN</v>
      </c>
      <c r="W6584">
        <v>100</v>
      </c>
      <c r="X6584" t="s">
        <v>47</v>
      </c>
      <c r="Z6584" t="s">
        <v>47</v>
      </c>
      <c r="AB6584" t="str">
        <f>"06"</f>
        <v>06</v>
      </c>
      <c r="AC6584" t="s">
        <v>48</v>
      </c>
      <c r="AD6584" t="s">
        <v>49</v>
      </c>
      <c r="AE6584" t="s">
        <v>50</v>
      </c>
      <c r="AF6584">
        <v>0</v>
      </c>
      <c r="AG6584" t="s">
        <v>56</v>
      </c>
      <c r="AH6584" t="str">
        <f>"Trad IRN"</f>
        <v>Trad IRN</v>
      </c>
      <c r="AI6584" t="str">
        <f>"Bldg IRN"</f>
        <v>Bldg IRN</v>
      </c>
      <c r="AJ6584" t="s">
        <v>48</v>
      </c>
      <c r="AK6584" t="s">
        <v>48</v>
      </c>
      <c r="AL6584" t="s">
        <v>53</v>
      </c>
      <c r="AM6584">
        <v>1140.92</v>
      </c>
      <c r="AN6584">
        <v>1140.92</v>
      </c>
      <c r="AO6584">
        <v>15</v>
      </c>
    </row>
    <row r="6585" spans="1:41" x14ac:dyDescent="0.3">
      <c r="A6585" t="str">
        <f>"Trad IRN"</f>
        <v>Trad IRN</v>
      </c>
      <c r="B6585" t="str">
        <f>"Bldg IRN"</f>
        <v>Bldg IRN</v>
      </c>
      <c r="C6585" t="s">
        <v>41</v>
      </c>
      <c r="D6585" t="s">
        <v>3</v>
      </c>
      <c r="E6585" t="s">
        <v>80</v>
      </c>
      <c r="F6585" t="s">
        <v>81</v>
      </c>
      <c r="G6585" t="s">
        <v>82</v>
      </c>
      <c r="H6585" t="s">
        <v>83</v>
      </c>
      <c r="I6585" t="str">
        <f>"Trad IRN"</f>
        <v>Trad IRN</v>
      </c>
      <c r="J6585" t="s">
        <v>43</v>
      </c>
      <c r="K6585" t="s">
        <v>44</v>
      </c>
      <c r="L6585" t="s">
        <v>45</v>
      </c>
      <c r="M6585" t="s">
        <v>46</v>
      </c>
      <c r="N6585" t="str">
        <f t="shared" si="662"/>
        <v>08/18/2022</v>
      </c>
      <c r="O6585" t="str">
        <f t="shared" si="663"/>
        <v>12/31/2500</v>
      </c>
      <c r="P6585">
        <v>1</v>
      </c>
      <c r="Q6585">
        <v>1</v>
      </c>
      <c r="R6585">
        <v>1</v>
      </c>
      <c r="S6585">
        <v>1</v>
      </c>
      <c r="T6585">
        <v>1</v>
      </c>
      <c r="U6585">
        <v>0</v>
      </c>
      <c r="V6585" t="str">
        <f>"Trad IRN"</f>
        <v>Trad IRN</v>
      </c>
      <c r="W6585">
        <v>100</v>
      </c>
      <c r="X6585" t="s">
        <v>47</v>
      </c>
      <c r="Z6585" t="s">
        <v>47</v>
      </c>
      <c r="AB6585" t="str">
        <f>"07"</f>
        <v>07</v>
      </c>
      <c r="AC6585" t="str">
        <f>"15"</f>
        <v>15</v>
      </c>
      <c r="AD6585" t="str">
        <f>"2"</f>
        <v>2</v>
      </c>
      <c r="AE6585" t="s">
        <v>50</v>
      </c>
      <c r="AF6585">
        <v>0</v>
      </c>
      <c r="AG6585" t="s">
        <v>56</v>
      </c>
      <c r="AH6585" t="str">
        <f>"Trad IRN"</f>
        <v>Trad IRN</v>
      </c>
      <c r="AI6585" t="str">
        <f>"Bldg IRN"</f>
        <v>Bldg IRN</v>
      </c>
      <c r="AJ6585" t="s">
        <v>48</v>
      </c>
      <c r="AK6585" t="s">
        <v>48</v>
      </c>
      <c r="AL6585" t="s">
        <v>53</v>
      </c>
      <c r="AM6585">
        <v>1140.92</v>
      </c>
      <c r="AN6585">
        <v>1140.92</v>
      </c>
      <c r="AO6585">
        <v>15</v>
      </c>
    </row>
    <row r="6586" spans="1:41" x14ac:dyDescent="0.3">
      <c r="A6586" t="str">
        <f>"Trad IRN"</f>
        <v>Trad IRN</v>
      </c>
      <c r="B6586" t="str">
        <f>"Bldg IRN"</f>
        <v>Bldg IRN</v>
      </c>
      <c r="C6586" t="s">
        <v>41</v>
      </c>
      <c r="D6586" t="s">
        <v>3</v>
      </c>
      <c r="E6586" t="s">
        <v>80</v>
      </c>
      <c r="F6586" t="s">
        <v>81</v>
      </c>
      <c r="G6586" t="s">
        <v>82</v>
      </c>
      <c r="H6586" t="s">
        <v>83</v>
      </c>
      <c r="I6586" t="str">
        <f>"Trad IRN"</f>
        <v>Trad IRN</v>
      </c>
      <c r="J6586" t="s">
        <v>43</v>
      </c>
      <c r="K6586" t="s">
        <v>44</v>
      </c>
      <c r="L6586" t="s">
        <v>45</v>
      </c>
      <c r="M6586" t="s">
        <v>46</v>
      </c>
      <c r="N6586" t="str">
        <f>"08/23/2022"</f>
        <v>08/23/2022</v>
      </c>
      <c r="O6586" t="str">
        <f t="shared" si="663"/>
        <v>12/31/2500</v>
      </c>
      <c r="P6586">
        <v>0.98269799999999996</v>
      </c>
      <c r="Q6586">
        <v>0.98269799999999996</v>
      </c>
      <c r="S6586">
        <v>0</v>
      </c>
      <c r="T6586">
        <v>0.98269799999999996</v>
      </c>
      <c r="U6586">
        <v>0</v>
      </c>
      <c r="V6586" t="str">
        <f>"Trad IRN"</f>
        <v>Trad IRN</v>
      </c>
      <c r="W6586">
        <v>100</v>
      </c>
      <c r="X6586" t="s">
        <v>47</v>
      </c>
      <c r="Z6586" t="s">
        <v>47</v>
      </c>
      <c r="AB6586" t="str">
        <f>"06"</f>
        <v>06</v>
      </c>
      <c r="AC6586" t="s">
        <v>48</v>
      </c>
      <c r="AD6586" t="s">
        <v>49</v>
      </c>
      <c r="AE6586" t="s">
        <v>50</v>
      </c>
      <c r="AF6586">
        <v>0</v>
      </c>
      <c r="AG6586" t="s">
        <v>56</v>
      </c>
      <c r="AH6586" t="str">
        <f>"Trad IRN"</f>
        <v>Trad IRN</v>
      </c>
      <c r="AI6586" t="str">
        <f>"Bldg IRN"</f>
        <v>Bldg IRN</v>
      </c>
      <c r="AJ6586" t="s">
        <v>48</v>
      </c>
      <c r="AK6586" t="s">
        <v>48</v>
      </c>
      <c r="AL6586" t="s">
        <v>53</v>
      </c>
      <c r="AM6586">
        <v>1121.18</v>
      </c>
      <c r="AN6586">
        <v>1140.92</v>
      </c>
      <c r="AO6586">
        <v>15</v>
      </c>
    </row>
    <row r="6587" spans="1:41" x14ac:dyDescent="0.3">
      <c r="A6587" t="str">
        <f>"Trad IRN"</f>
        <v>Trad IRN</v>
      </c>
      <c r="B6587" t="str">
        <f>"Bldg IRN"</f>
        <v>Bldg IRN</v>
      </c>
      <c r="C6587" t="s">
        <v>41</v>
      </c>
      <c r="D6587" t="s">
        <v>3</v>
      </c>
      <c r="E6587" t="s">
        <v>80</v>
      </c>
      <c r="F6587" t="s">
        <v>81</v>
      </c>
      <c r="G6587" t="s">
        <v>82</v>
      </c>
      <c r="H6587" t="s">
        <v>83</v>
      </c>
      <c r="I6587" t="str">
        <f>"Trad IRN"</f>
        <v>Trad IRN</v>
      </c>
      <c r="J6587" t="s">
        <v>43</v>
      </c>
      <c r="K6587" t="s">
        <v>44</v>
      </c>
      <c r="L6587" t="s">
        <v>45</v>
      </c>
      <c r="M6587" t="s">
        <v>46</v>
      </c>
      <c r="N6587" t="str">
        <f t="shared" ref="N6587:N6600" si="664">"08/18/2022"</f>
        <v>08/18/2022</v>
      </c>
      <c r="O6587" t="str">
        <f t="shared" si="663"/>
        <v>12/31/2500</v>
      </c>
      <c r="P6587">
        <v>1</v>
      </c>
      <c r="Q6587">
        <v>1</v>
      </c>
      <c r="S6587">
        <v>1</v>
      </c>
      <c r="T6587">
        <v>1</v>
      </c>
      <c r="U6587">
        <v>0</v>
      </c>
      <c r="V6587" t="str">
        <f>"Trad IRN"</f>
        <v>Trad IRN</v>
      </c>
      <c r="W6587">
        <v>100</v>
      </c>
      <c r="X6587" t="s">
        <v>47</v>
      </c>
      <c r="Z6587" t="s">
        <v>47</v>
      </c>
      <c r="AB6587" t="str">
        <f>"07"</f>
        <v>07</v>
      </c>
      <c r="AC6587" t="s">
        <v>48</v>
      </c>
      <c r="AD6587" t="s">
        <v>49</v>
      </c>
      <c r="AE6587" t="s">
        <v>55</v>
      </c>
      <c r="AF6587">
        <v>0</v>
      </c>
      <c r="AG6587" t="s">
        <v>56</v>
      </c>
      <c r="AH6587" t="str">
        <f>"Trad IRN"</f>
        <v>Trad IRN</v>
      </c>
      <c r="AI6587" t="str">
        <f>"Bldg IRN"</f>
        <v>Bldg IRN</v>
      </c>
      <c r="AJ6587" t="s">
        <v>48</v>
      </c>
      <c r="AK6587" t="s">
        <v>48</v>
      </c>
      <c r="AL6587" t="s">
        <v>53</v>
      </c>
      <c r="AM6587">
        <v>1140.92</v>
      </c>
      <c r="AN6587">
        <v>1140.92</v>
      </c>
      <c r="AO6587">
        <v>15</v>
      </c>
    </row>
    <row r="6588" spans="1:41" x14ac:dyDescent="0.3">
      <c r="A6588" t="str">
        <f>"Trad IRN"</f>
        <v>Trad IRN</v>
      </c>
      <c r="B6588" t="str">
        <f>"Bldg IRN"</f>
        <v>Bldg IRN</v>
      </c>
      <c r="C6588" t="s">
        <v>41</v>
      </c>
      <c r="D6588" t="s">
        <v>3</v>
      </c>
      <c r="E6588" t="s">
        <v>80</v>
      </c>
      <c r="F6588" t="s">
        <v>81</v>
      </c>
      <c r="G6588" t="s">
        <v>82</v>
      </c>
      <c r="H6588" t="s">
        <v>83</v>
      </c>
      <c r="I6588" t="str">
        <f>"Trad IRN"</f>
        <v>Trad IRN</v>
      </c>
      <c r="J6588" t="s">
        <v>43</v>
      </c>
      <c r="K6588" t="s">
        <v>44</v>
      </c>
      <c r="L6588" t="s">
        <v>45</v>
      </c>
      <c r="M6588" t="s">
        <v>46</v>
      </c>
      <c r="N6588" t="str">
        <f t="shared" si="664"/>
        <v>08/18/2022</v>
      </c>
      <c r="O6588" t="str">
        <f t="shared" si="663"/>
        <v>12/31/2500</v>
      </c>
      <c r="P6588">
        <v>1</v>
      </c>
      <c r="Q6588">
        <v>1</v>
      </c>
      <c r="S6588">
        <v>0</v>
      </c>
      <c r="T6588">
        <v>1</v>
      </c>
      <c r="U6588">
        <v>0</v>
      </c>
      <c r="V6588" t="str">
        <f>"Trad IRN"</f>
        <v>Trad IRN</v>
      </c>
      <c r="W6588">
        <v>100</v>
      </c>
      <c r="X6588" t="s">
        <v>47</v>
      </c>
      <c r="Z6588" t="s">
        <v>47</v>
      </c>
      <c r="AB6588" t="str">
        <f>"07"</f>
        <v>07</v>
      </c>
      <c r="AC6588" t="s">
        <v>48</v>
      </c>
      <c r="AD6588" t="s">
        <v>49</v>
      </c>
      <c r="AE6588" t="s">
        <v>50</v>
      </c>
      <c r="AF6588">
        <v>0</v>
      </c>
      <c r="AG6588" t="s">
        <v>56</v>
      </c>
      <c r="AH6588" t="str">
        <f>"Trad IRN"</f>
        <v>Trad IRN</v>
      </c>
      <c r="AI6588" t="str">
        <f>"Bldg IRN"</f>
        <v>Bldg IRN</v>
      </c>
      <c r="AJ6588" t="s">
        <v>48</v>
      </c>
      <c r="AK6588" t="s">
        <v>48</v>
      </c>
      <c r="AL6588" t="s">
        <v>53</v>
      </c>
      <c r="AM6588">
        <v>1140.92</v>
      </c>
      <c r="AN6588">
        <v>1140.92</v>
      </c>
      <c r="AO6588">
        <v>15</v>
      </c>
    </row>
    <row r="6589" spans="1:41" x14ac:dyDescent="0.3">
      <c r="A6589" t="str">
        <f>"Trad IRN"</f>
        <v>Trad IRN</v>
      </c>
      <c r="B6589" t="str">
        <f>"Bldg IRN"</f>
        <v>Bldg IRN</v>
      </c>
      <c r="C6589" t="s">
        <v>41</v>
      </c>
      <c r="D6589" t="s">
        <v>3</v>
      </c>
      <c r="E6589" t="s">
        <v>80</v>
      </c>
      <c r="F6589" t="s">
        <v>81</v>
      </c>
      <c r="G6589" t="s">
        <v>82</v>
      </c>
      <c r="H6589" t="s">
        <v>83</v>
      </c>
      <c r="I6589" t="str">
        <f>"Trad IRN"</f>
        <v>Trad IRN</v>
      </c>
      <c r="J6589" t="s">
        <v>43</v>
      </c>
      <c r="K6589" t="s">
        <v>44</v>
      </c>
      <c r="L6589" t="s">
        <v>45</v>
      </c>
      <c r="M6589" t="s">
        <v>46</v>
      </c>
      <c r="N6589" t="str">
        <f t="shared" si="664"/>
        <v>08/18/2022</v>
      </c>
      <c r="O6589" t="str">
        <f t="shared" si="663"/>
        <v>12/31/2500</v>
      </c>
      <c r="P6589">
        <v>1</v>
      </c>
      <c r="Q6589">
        <v>1</v>
      </c>
      <c r="S6589">
        <v>1</v>
      </c>
      <c r="T6589">
        <v>1</v>
      </c>
      <c r="U6589">
        <v>0</v>
      </c>
      <c r="V6589" t="str">
        <f>"Trad IRN"</f>
        <v>Trad IRN</v>
      </c>
      <c r="W6589">
        <v>100</v>
      </c>
      <c r="X6589" t="s">
        <v>47</v>
      </c>
      <c r="Z6589" t="s">
        <v>47</v>
      </c>
      <c r="AB6589" t="str">
        <f>"06"</f>
        <v>06</v>
      </c>
      <c r="AC6589" t="s">
        <v>48</v>
      </c>
      <c r="AD6589" t="s">
        <v>49</v>
      </c>
      <c r="AE6589" t="s">
        <v>50</v>
      </c>
      <c r="AF6589">
        <v>0</v>
      </c>
      <c r="AG6589" t="s">
        <v>56</v>
      </c>
      <c r="AH6589" t="str">
        <f>"Trad IRN"</f>
        <v>Trad IRN</v>
      </c>
      <c r="AI6589" t="str">
        <f>"Bldg IRN"</f>
        <v>Bldg IRN</v>
      </c>
      <c r="AJ6589" t="s">
        <v>48</v>
      </c>
      <c r="AK6589" t="s">
        <v>48</v>
      </c>
      <c r="AL6589" t="s">
        <v>53</v>
      </c>
      <c r="AM6589">
        <v>1140.92</v>
      </c>
      <c r="AN6589">
        <v>1140.92</v>
      </c>
      <c r="AO6589">
        <v>15</v>
      </c>
    </row>
    <row r="6590" spans="1:41" x14ac:dyDescent="0.3">
      <c r="A6590" t="str">
        <f>"Trad IRN"</f>
        <v>Trad IRN</v>
      </c>
      <c r="B6590" t="str">
        <f>"Bldg IRN"</f>
        <v>Bldg IRN</v>
      </c>
      <c r="C6590" t="s">
        <v>41</v>
      </c>
      <c r="D6590" t="s">
        <v>3</v>
      </c>
      <c r="E6590" t="s">
        <v>80</v>
      </c>
      <c r="F6590" t="s">
        <v>81</v>
      </c>
      <c r="G6590" t="s">
        <v>82</v>
      </c>
      <c r="H6590" t="s">
        <v>83</v>
      </c>
      <c r="I6590" t="str">
        <f>"Trad IRN"</f>
        <v>Trad IRN</v>
      </c>
      <c r="J6590" t="s">
        <v>43</v>
      </c>
      <c r="K6590" t="s">
        <v>44</v>
      </c>
      <c r="L6590" t="s">
        <v>45</v>
      </c>
      <c r="M6590" t="s">
        <v>46</v>
      </c>
      <c r="N6590" t="str">
        <f t="shared" si="664"/>
        <v>08/18/2022</v>
      </c>
      <c r="O6590" t="str">
        <f t="shared" si="663"/>
        <v>12/31/2500</v>
      </c>
      <c r="P6590">
        <v>1</v>
      </c>
      <c r="Q6590">
        <v>1</v>
      </c>
      <c r="S6590">
        <v>1</v>
      </c>
      <c r="T6590">
        <v>1</v>
      </c>
      <c r="U6590">
        <v>0</v>
      </c>
      <c r="V6590" t="str">
        <f>"Trad IRN"</f>
        <v>Trad IRN</v>
      </c>
      <c r="W6590">
        <v>100</v>
      </c>
      <c r="X6590" t="s">
        <v>47</v>
      </c>
      <c r="Z6590" t="s">
        <v>47</v>
      </c>
      <c r="AB6590" t="str">
        <f>"06"</f>
        <v>06</v>
      </c>
      <c r="AC6590" t="s">
        <v>48</v>
      </c>
      <c r="AD6590" t="s">
        <v>49</v>
      </c>
      <c r="AE6590" t="s">
        <v>50</v>
      </c>
      <c r="AF6590">
        <v>0</v>
      </c>
      <c r="AG6590" t="s">
        <v>56</v>
      </c>
      <c r="AH6590" t="str">
        <f>"Trad IRN"</f>
        <v>Trad IRN</v>
      </c>
      <c r="AI6590" t="str">
        <f>"Bldg IRN"</f>
        <v>Bldg IRN</v>
      </c>
      <c r="AJ6590" t="s">
        <v>48</v>
      </c>
      <c r="AK6590" t="s">
        <v>48</v>
      </c>
      <c r="AL6590" t="s">
        <v>53</v>
      </c>
      <c r="AM6590">
        <v>1140.92</v>
      </c>
      <c r="AN6590">
        <v>1140.92</v>
      </c>
      <c r="AO6590">
        <v>15</v>
      </c>
    </row>
    <row r="6591" spans="1:41" x14ac:dyDescent="0.3">
      <c r="A6591" t="str">
        <f>"Trad IRN"</f>
        <v>Trad IRN</v>
      </c>
      <c r="B6591" t="str">
        <f>"Bldg IRN"</f>
        <v>Bldg IRN</v>
      </c>
      <c r="C6591" t="s">
        <v>41</v>
      </c>
      <c r="D6591" t="s">
        <v>3</v>
      </c>
      <c r="E6591" t="s">
        <v>80</v>
      </c>
      <c r="F6591" t="s">
        <v>81</v>
      </c>
      <c r="G6591" t="s">
        <v>82</v>
      </c>
      <c r="H6591" t="s">
        <v>83</v>
      </c>
      <c r="I6591" t="str">
        <f>"Trad IRN"</f>
        <v>Trad IRN</v>
      </c>
      <c r="J6591" t="s">
        <v>43</v>
      </c>
      <c r="K6591" t="s">
        <v>44</v>
      </c>
      <c r="L6591" t="s">
        <v>45</v>
      </c>
      <c r="M6591" t="s">
        <v>46</v>
      </c>
      <c r="N6591" t="str">
        <f t="shared" si="664"/>
        <v>08/18/2022</v>
      </c>
      <c r="O6591" t="str">
        <f t="shared" si="663"/>
        <v>12/31/2500</v>
      </c>
      <c r="P6591">
        <v>1</v>
      </c>
      <c r="Q6591">
        <v>1</v>
      </c>
      <c r="R6591">
        <v>1</v>
      </c>
      <c r="S6591">
        <v>0</v>
      </c>
      <c r="T6591">
        <v>1</v>
      </c>
      <c r="U6591">
        <v>0</v>
      </c>
      <c r="V6591" t="str">
        <f>"Trad IRN"</f>
        <v>Trad IRN</v>
      </c>
      <c r="W6591">
        <v>100</v>
      </c>
      <c r="X6591" t="s">
        <v>47</v>
      </c>
      <c r="Z6591" t="s">
        <v>47</v>
      </c>
      <c r="AB6591" t="str">
        <f>"07"</f>
        <v>07</v>
      </c>
      <c r="AC6591" t="str">
        <f>"10"</f>
        <v>10</v>
      </c>
      <c r="AD6591" t="str">
        <f>"2"</f>
        <v>2</v>
      </c>
      <c r="AE6591" t="s">
        <v>50</v>
      </c>
      <c r="AF6591">
        <v>0</v>
      </c>
      <c r="AG6591" t="s">
        <v>56</v>
      </c>
      <c r="AH6591" t="str">
        <f>"Trad IRN"</f>
        <v>Trad IRN</v>
      </c>
      <c r="AI6591" t="str">
        <f>"Bldg IRN"</f>
        <v>Bldg IRN</v>
      </c>
      <c r="AJ6591" t="s">
        <v>48</v>
      </c>
      <c r="AK6591" t="s">
        <v>48</v>
      </c>
      <c r="AL6591" t="s">
        <v>53</v>
      </c>
      <c r="AM6591">
        <v>1140.92</v>
      </c>
      <c r="AN6591">
        <v>1140.92</v>
      </c>
      <c r="AO6591">
        <v>15</v>
      </c>
    </row>
    <row r="6592" spans="1:41" x14ac:dyDescent="0.3">
      <c r="A6592" t="str">
        <f>"Trad IRN"</f>
        <v>Trad IRN</v>
      </c>
      <c r="B6592" t="str">
        <f>"Bldg IRN"</f>
        <v>Bldg IRN</v>
      </c>
      <c r="C6592" t="s">
        <v>41</v>
      </c>
      <c r="D6592" t="s">
        <v>3</v>
      </c>
      <c r="E6592" t="s">
        <v>80</v>
      </c>
      <c r="F6592" t="s">
        <v>81</v>
      </c>
      <c r="G6592" t="s">
        <v>82</v>
      </c>
      <c r="H6592" t="s">
        <v>83</v>
      </c>
      <c r="I6592" t="str">
        <f>"Trad IRN"</f>
        <v>Trad IRN</v>
      </c>
      <c r="J6592" t="s">
        <v>43</v>
      </c>
      <c r="K6592" t="s">
        <v>44</v>
      </c>
      <c r="L6592" t="s">
        <v>45</v>
      </c>
      <c r="M6592" t="s">
        <v>46</v>
      </c>
      <c r="N6592" t="str">
        <f t="shared" si="664"/>
        <v>08/18/2022</v>
      </c>
      <c r="O6592" t="str">
        <f>"09/01/2022"</f>
        <v>09/01/2022</v>
      </c>
      <c r="P6592">
        <v>6.3439999999999996E-2</v>
      </c>
      <c r="Q6592">
        <v>6.3439999999999996E-2</v>
      </c>
      <c r="S6592">
        <v>0</v>
      </c>
      <c r="T6592">
        <v>6.3439999999999996E-2</v>
      </c>
      <c r="U6592">
        <v>0</v>
      </c>
      <c r="V6592" t="str">
        <f>"Trad IRN"</f>
        <v>Trad IRN</v>
      </c>
      <c r="W6592">
        <v>100</v>
      </c>
      <c r="X6592" t="s">
        <v>47</v>
      </c>
      <c r="Z6592" t="s">
        <v>47</v>
      </c>
      <c r="AB6592" t="str">
        <f>"08"</f>
        <v>08</v>
      </c>
      <c r="AC6592" t="s">
        <v>48</v>
      </c>
      <c r="AD6592" t="s">
        <v>49</v>
      </c>
      <c r="AE6592" t="s">
        <v>50</v>
      </c>
      <c r="AF6592">
        <v>0</v>
      </c>
      <c r="AG6592" t="s">
        <v>56</v>
      </c>
      <c r="AH6592" t="str">
        <f>"Trad IRN"</f>
        <v>Trad IRN</v>
      </c>
      <c r="AI6592" t="str">
        <f>"Bldg IRN"</f>
        <v>Bldg IRN</v>
      </c>
      <c r="AJ6592" t="s">
        <v>48</v>
      </c>
      <c r="AK6592" t="s">
        <v>48</v>
      </c>
      <c r="AL6592" t="s">
        <v>53</v>
      </c>
      <c r="AM6592">
        <v>72.38</v>
      </c>
      <c r="AN6592">
        <v>1140.92</v>
      </c>
      <c r="AO6592">
        <v>15</v>
      </c>
    </row>
    <row r="6593" spans="1:41" x14ac:dyDescent="0.3">
      <c r="A6593" t="str">
        <f>"Trad IRN"</f>
        <v>Trad IRN</v>
      </c>
      <c r="B6593" t="str">
        <f>"Bldg IRN"</f>
        <v>Bldg IRN</v>
      </c>
      <c r="C6593" t="s">
        <v>41</v>
      </c>
      <c r="D6593" t="s">
        <v>3</v>
      </c>
      <c r="E6593" t="s">
        <v>80</v>
      </c>
      <c r="F6593" t="s">
        <v>81</v>
      </c>
      <c r="G6593" t="s">
        <v>82</v>
      </c>
      <c r="H6593" t="s">
        <v>83</v>
      </c>
      <c r="I6593" t="str">
        <f>"Trad IRN"</f>
        <v>Trad IRN</v>
      </c>
      <c r="J6593" t="s">
        <v>43</v>
      </c>
      <c r="K6593" t="s">
        <v>44</v>
      </c>
      <c r="L6593" t="s">
        <v>45</v>
      </c>
      <c r="M6593" t="s">
        <v>46</v>
      </c>
      <c r="N6593" t="str">
        <f t="shared" si="664"/>
        <v>08/18/2022</v>
      </c>
      <c r="O6593" t="str">
        <f t="shared" ref="O6593:O6601" si="665">"12/31/2500"</f>
        <v>12/31/2500</v>
      </c>
      <c r="P6593">
        <v>1</v>
      </c>
      <c r="Q6593">
        <v>1</v>
      </c>
      <c r="S6593">
        <v>0</v>
      </c>
      <c r="T6593">
        <v>1</v>
      </c>
      <c r="U6593">
        <v>0</v>
      </c>
      <c r="V6593" t="str">
        <f>"Trad IRN"</f>
        <v>Trad IRN</v>
      </c>
      <c r="W6593">
        <v>100</v>
      </c>
      <c r="X6593" t="s">
        <v>47</v>
      </c>
      <c r="Z6593" t="s">
        <v>47</v>
      </c>
      <c r="AB6593" t="str">
        <f>"06"</f>
        <v>06</v>
      </c>
      <c r="AC6593" t="s">
        <v>48</v>
      </c>
      <c r="AD6593" t="s">
        <v>49</v>
      </c>
      <c r="AE6593" t="s">
        <v>55</v>
      </c>
      <c r="AF6593">
        <v>0</v>
      </c>
      <c r="AG6593" t="s">
        <v>56</v>
      </c>
      <c r="AH6593" t="str">
        <f>"Trad IRN"</f>
        <v>Trad IRN</v>
      </c>
      <c r="AI6593" t="str">
        <f>"Bldg IRN"</f>
        <v>Bldg IRN</v>
      </c>
      <c r="AJ6593" t="s">
        <v>48</v>
      </c>
      <c r="AK6593" t="s">
        <v>48</v>
      </c>
      <c r="AL6593" t="s">
        <v>53</v>
      </c>
      <c r="AM6593">
        <v>1140.92</v>
      </c>
      <c r="AN6593">
        <v>1140.92</v>
      </c>
      <c r="AO6593">
        <v>15</v>
      </c>
    </row>
    <row r="6594" spans="1:41" x14ac:dyDescent="0.3">
      <c r="A6594" t="str">
        <f>"Trad IRN"</f>
        <v>Trad IRN</v>
      </c>
      <c r="B6594" t="str">
        <f>"Bldg IRN"</f>
        <v>Bldg IRN</v>
      </c>
      <c r="C6594" t="s">
        <v>41</v>
      </c>
      <c r="D6594" t="s">
        <v>3</v>
      </c>
      <c r="E6594" t="s">
        <v>80</v>
      </c>
      <c r="F6594" t="s">
        <v>81</v>
      </c>
      <c r="G6594" t="s">
        <v>82</v>
      </c>
      <c r="H6594" t="s">
        <v>83</v>
      </c>
      <c r="I6594" t="str">
        <f>"Trad IRN"</f>
        <v>Trad IRN</v>
      </c>
      <c r="J6594" t="s">
        <v>43</v>
      </c>
      <c r="K6594" t="s">
        <v>44</v>
      </c>
      <c r="L6594" t="s">
        <v>45</v>
      </c>
      <c r="M6594" t="s">
        <v>46</v>
      </c>
      <c r="N6594" t="str">
        <f t="shared" si="664"/>
        <v>08/18/2022</v>
      </c>
      <c r="O6594" t="str">
        <f t="shared" si="665"/>
        <v>12/31/2500</v>
      </c>
      <c r="P6594">
        <v>1</v>
      </c>
      <c r="Q6594">
        <v>1</v>
      </c>
      <c r="S6594">
        <v>0</v>
      </c>
      <c r="T6594">
        <v>1</v>
      </c>
      <c r="U6594">
        <v>0</v>
      </c>
      <c r="V6594" t="str">
        <f>"Trad IRN"</f>
        <v>Trad IRN</v>
      </c>
      <c r="W6594">
        <v>100</v>
      </c>
      <c r="X6594" t="s">
        <v>47</v>
      </c>
      <c r="Z6594" t="s">
        <v>47</v>
      </c>
      <c r="AB6594" t="str">
        <f>"07"</f>
        <v>07</v>
      </c>
      <c r="AC6594" t="s">
        <v>48</v>
      </c>
      <c r="AD6594" t="s">
        <v>49</v>
      </c>
      <c r="AE6594" t="s">
        <v>55</v>
      </c>
      <c r="AF6594">
        <v>0</v>
      </c>
      <c r="AG6594" t="s">
        <v>56</v>
      </c>
      <c r="AH6594" t="str">
        <f>"Trad IRN"</f>
        <v>Trad IRN</v>
      </c>
      <c r="AI6594" t="str">
        <f>"Bldg IRN"</f>
        <v>Bldg IRN</v>
      </c>
      <c r="AJ6594" t="s">
        <v>48</v>
      </c>
      <c r="AK6594" t="s">
        <v>48</v>
      </c>
      <c r="AL6594" t="s">
        <v>53</v>
      </c>
      <c r="AM6594">
        <v>1140.92</v>
      </c>
      <c r="AN6594">
        <v>1140.92</v>
      </c>
      <c r="AO6594">
        <v>15</v>
      </c>
    </row>
    <row r="6595" spans="1:41" x14ac:dyDescent="0.3">
      <c r="A6595" t="str">
        <f>"Trad IRN"</f>
        <v>Trad IRN</v>
      </c>
      <c r="B6595" t="str">
        <f>"Bldg IRN"</f>
        <v>Bldg IRN</v>
      </c>
      <c r="C6595" t="s">
        <v>41</v>
      </c>
      <c r="D6595" t="s">
        <v>3</v>
      </c>
      <c r="E6595" t="s">
        <v>80</v>
      </c>
      <c r="F6595" t="s">
        <v>81</v>
      </c>
      <c r="G6595" t="s">
        <v>82</v>
      </c>
      <c r="H6595" t="s">
        <v>83</v>
      </c>
      <c r="I6595" t="str">
        <f>"Trad IRN"</f>
        <v>Trad IRN</v>
      </c>
      <c r="J6595" t="s">
        <v>43</v>
      </c>
      <c r="K6595" t="s">
        <v>44</v>
      </c>
      <c r="L6595" t="s">
        <v>45</v>
      </c>
      <c r="M6595" t="s">
        <v>46</v>
      </c>
      <c r="N6595" t="str">
        <f t="shared" si="664"/>
        <v>08/18/2022</v>
      </c>
      <c r="O6595" t="str">
        <f t="shared" si="665"/>
        <v>12/31/2500</v>
      </c>
      <c r="P6595">
        <v>1</v>
      </c>
      <c r="Q6595">
        <v>1</v>
      </c>
      <c r="R6595">
        <v>1</v>
      </c>
      <c r="S6595">
        <v>0</v>
      </c>
      <c r="T6595">
        <v>1</v>
      </c>
      <c r="U6595">
        <v>0</v>
      </c>
      <c r="V6595" t="str">
        <f>"Trad IRN"</f>
        <v>Trad IRN</v>
      </c>
      <c r="W6595">
        <v>100</v>
      </c>
      <c r="X6595" t="s">
        <v>47</v>
      </c>
      <c r="Z6595" t="s">
        <v>47</v>
      </c>
      <c r="AB6595" t="str">
        <f>"08"</f>
        <v>08</v>
      </c>
      <c r="AC6595" t="str">
        <f>"15"</f>
        <v>15</v>
      </c>
      <c r="AD6595" t="str">
        <f>"2"</f>
        <v>2</v>
      </c>
      <c r="AE6595" t="s">
        <v>50</v>
      </c>
      <c r="AF6595">
        <v>0</v>
      </c>
      <c r="AG6595" t="s">
        <v>56</v>
      </c>
      <c r="AH6595" t="str">
        <f>"Trad IRN"</f>
        <v>Trad IRN</v>
      </c>
      <c r="AI6595" t="str">
        <f>"Bldg IRN"</f>
        <v>Bldg IRN</v>
      </c>
      <c r="AJ6595" t="s">
        <v>48</v>
      </c>
      <c r="AK6595" t="s">
        <v>48</v>
      </c>
      <c r="AL6595" t="s">
        <v>53</v>
      </c>
      <c r="AM6595">
        <v>1140.92</v>
      </c>
      <c r="AN6595">
        <v>1140.92</v>
      </c>
      <c r="AO6595">
        <v>15</v>
      </c>
    </row>
    <row r="6596" spans="1:41" x14ac:dyDescent="0.3">
      <c r="A6596" t="str">
        <f>"Trad IRN"</f>
        <v>Trad IRN</v>
      </c>
      <c r="B6596" t="str">
        <f>"Bldg IRN"</f>
        <v>Bldg IRN</v>
      </c>
      <c r="C6596" t="s">
        <v>41</v>
      </c>
      <c r="D6596" t="s">
        <v>3</v>
      </c>
      <c r="E6596" t="s">
        <v>80</v>
      </c>
      <c r="F6596" t="s">
        <v>81</v>
      </c>
      <c r="G6596" t="s">
        <v>82</v>
      </c>
      <c r="H6596" t="s">
        <v>83</v>
      </c>
      <c r="I6596" t="str">
        <f>"Trad IRN"</f>
        <v>Trad IRN</v>
      </c>
      <c r="J6596" t="s">
        <v>43</v>
      </c>
      <c r="K6596" t="s">
        <v>44</v>
      </c>
      <c r="L6596" t="s">
        <v>45</v>
      </c>
      <c r="M6596" t="s">
        <v>46</v>
      </c>
      <c r="N6596" t="str">
        <f t="shared" si="664"/>
        <v>08/18/2022</v>
      </c>
      <c r="O6596" t="str">
        <f t="shared" si="665"/>
        <v>12/31/2500</v>
      </c>
      <c r="P6596">
        <v>1</v>
      </c>
      <c r="Q6596">
        <v>1</v>
      </c>
      <c r="R6596">
        <v>1</v>
      </c>
      <c r="S6596">
        <v>0</v>
      </c>
      <c r="T6596">
        <v>1</v>
      </c>
      <c r="U6596">
        <v>0</v>
      </c>
      <c r="V6596" t="str">
        <f>"Trad IRN"</f>
        <v>Trad IRN</v>
      </c>
      <c r="W6596">
        <v>100</v>
      </c>
      <c r="X6596" t="s">
        <v>47</v>
      </c>
      <c r="Z6596" t="s">
        <v>47</v>
      </c>
      <c r="AB6596" t="str">
        <f>"06"</f>
        <v>06</v>
      </c>
      <c r="AC6596" t="str">
        <f>"15"</f>
        <v>15</v>
      </c>
      <c r="AD6596" t="str">
        <f>"2"</f>
        <v>2</v>
      </c>
      <c r="AE6596" t="s">
        <v>50</v>
      </c>
      <c r="AF6596">
        <v>0</v>
      </c>
      <c r="AG6596" t="s">
        <v>56</v>
      </c>
      <c r="AH6596" t="str">
        <f>"Trad IRN"</f>
        <v>Trad IRN</v>
      </c>
      <c r="AI6596" t="str">
        <f>"Bldg IRN"</f>
        <v>Bldg IRN</v>
      </c>
      <c r="AJ6596" t="s">
        <v>48</v>
      </c>
      <c r="AK6596" t="s">
        <v>48</v>
      </c>
      <c r="AL6596" t="s">
        <v>53</v>
      </c>
      <c r="AM6596">
        <v>1140.92</v>
      </c>
      <c r="AN6596">
        <v>1140.92</v>
      </c>
      <c r="AO6596">
        <v>15</v>
      </c>
    </row>
    <row r="6597" spans="1:41" x14ac:dyDescent="0.3">
      <c r="A6597" t="str">
        <f>"Trad IRN"</f>
        <v>Trad IRN</v>
      </c>
      <c r="B6597" t="str">
        <f>"Bldg IRN"</f>
        <v>Bldg IRN</v>
      </c>
      <c r="C6597" t="s">
        <v>41</v>
      </c>
      <c r="D6597" t="s">
        <v>3</v>
      </c>
      <c r="E6597" t="s">
        <v>80</v>
      </c>
      <c r="F6597" t="s">
        <v>81</v>
      </c>
      <c r="G6597" t="s">
        <v>82</v>
      </c>
      <c r="H6597" t="s">
        <v>83</v>
      </c>
      <c r="I6597" t="str">
        <f>"Trad IRN"</f>
        <v>Trad IRN</v>
      </c>
      <c r="J6597" t="s">
        <v>43</v>
      </c>
      <c r="K6597" t="s">
        <v>44</v>
      </c>
      <c r="L6597" t="s">
        <v>45</v>
      </c>
      <c r="M6597" t="s">
        <v>46</v>
      </c>
      <c r="N6597" t="str">
        <f t="shared" si="664"/>
        <v>08/18/2022</v>
      </c>
      <c r="O6597" t="str">
        <f t="shared" si="665"/>
        <v>12/31/2500</v>
      </c>
      <c r="P6597">
        <v>1</v>
      </c>
      <c r="Q6597">
        <v>1</v>
      </c>
      <c r="R6597">
        <v>1</v>
      </c>
      <c r="S6597">
        <v>0</v>
      </c>
      <c r="T6597">
        <v>1</v>
      </c>
      <c r="U6597">
        <v>0</v>
      </c>
      <c r="V6597" t="str">
        <f>"Trad IRN"</f>
        <v>Trad IRN</v>
      </c>
      <c r="W6597">
        <v>100</v>
      </c>
      <c r="X6597" t="s">
        <v>47</v>
      </c>
      <c r="Z6597" t="s">
        <v>47</v>
      </c>
      <c r="AB6597" t="str">
        <f>"08"</f>
        <v>08</v>
      </c>
      <c r="AC6597" t="str">
        <f>"10"</f>
        <v>10</v>
      </c>
      <c r="AD6597" t="str">
        <f>"2"</f>
        <v>2</v>
      </c>
      <c r="AE6597" t="s">
        <v>55</v>
      </c>
      <c r="AF6597">
        <v>0</v>
      </c>
      <c r="AG6597" t="s">
        <v>56</v>
      </c>
      <c r="AH6597" t="str">
        <f>"Trad IRN"</f>
        <v>Trad IRN</v>
      </c>
      <c r="AI6597" t="str">
        <f>"Bldg IRN"</f>
        <v>Bldg IRN</v>
      </c>
      <c r="AJ6597" t="s">
        <v>48</v>
      </c>
      <c r="AK6597" t="s">
        <v>48</v>
      </c>
      <c r="AL6597" t="s">
        <v>53</v>
      </c>
      <c r="AM6597">
        <v>1140.92</v>
      </c>
      <c r="AN6597">
        <v>1140.92</v>
      </c>
      <c r="AO6597">
        <v>15</v>
      </c>
    </row>
    <row r="6598" spans="1:41" x14ac:dyDescent="0.3">
      <c r="A6598" t="str">
        <f>"Trad IRN"</f>
        <v>Trad IRN</v>
      </c>
      <c r="B6598" t="str">
        <f>"Bldg IRN"</f>
        <v>Bldg IRN</v>
      </c>
      <c r="C6598" t="s">
        <v>41</v>
      </c>
      <c r="D6598" t="s">
        <v>3</v>
      </c>
      <c r="E6598" t="s">
        <v>80</v>
      </c>
      <c r="F6598" t="s">
        <v>81</v>
      </c>
      <c r="G6598" t="s">
        <v>82</v>
      </c>
      <c r="H6598" t="s">
        <v>83</v>
      </c>
      <c r="I6598" t="str">
        <f>"Trad IRN"</f>
        <v>Trad IRN</v>
      </c>
      <c r="J6598" t="s">
        <v>43</v>
      </c>
      <c r="K6598" t="s">
        <v>44</v>
      </c>
      <c r="L6598" t="s">
        <v>45</v>
      </c>
      <c r="M6598" t="s">
        <v>46</v>
      </c>
      <c r="N6598" t="str">
        <f t="shared" si="664"/>
        <v>08/18/2022</v>
      </c>
      <c r="O6598" t="str">
        <f t="shared" si="665"/>
        <v>12/31/2500</v>
      </c>
      <c r="P6598">
        <v>1</v>
      </c>
      <c r="Q6598">
        <v>1</v>
      </c>
      <c r="S6598">
        <v>1</v>
      </c>
      <c r="T6598">
        <v>1</v>
      </c>
      <c r="U6598">
        <v>0</v>
      </c>
      <c r="V6598" t="str">
        <f>"Trad IRN"</f>
        <v>Trad IRN</v>
      </c>
      <c r="W6598">
        <v>100</v>
      </c>
      <c r="X6598" t="s">
        <v>47</v>
      </c>
      <c r="Z6598" t="s">
        <v>47</v>
      </c>
      <c r="AB6598" t="str">
        <f>"06"</f>
        <v>06</v>
      </c>
      <c r="AC6598" t="s">
        <v>48</v>
      </c>
      <c r="AD6598" t="s">
        <v>49</v>
      </c>
      <c r="AE6598" t="s">
        <v>50</v>
      </c>
      <c r="AF6598">
        <v>0</v>
      </c>
      <c r="AG6598" t="s">
        <v>56</v>
      </c>
      <c r="AH6598" t="str">
        <f>"Trad IRN"</f>
        <v>Trad IRN</v>
      </c>
      <c r="AI6598" t="str">
        <f>"Bldg IRN"</f>
        <v>Bldg IRN</v>
      </c>
      <c r="AJ6598" t="s">
        <v>48</v>
      </c>
      <c r="AK6598" t="s">
        <v>48</v>
      </c>
      <c r="AL6598" t="s">
        <v>53</v>
      </c>
      <c r="AM6598">
        <v>1140.92</v>
      </c>
      <c r="AN6598">
        <v>1140.92</v>
      </c>
      <c r="AO6598">
        <v>15</v>
      </c>
    </row>
    <row r="6599" spans="1:41" x14ac:dyDescent="0.3">
      <c r="A6599" t="str">
        <f>"Trad IRN"</f>
        <v>Trad IRN</v>
      </c>
      <c r="B6599" t="str">
        <f>"Bldg IRN"</f>
        <v>Bldg IRN</v>
      </c>
      <c r="C6599" t="s">
        <v>41</v>
      </c>
      <c r="D6599" t="s">
        <v>3</v>
      </c>
      <c r="E6599" t="s">
        <v>80</v>
      </c>
      <c r="F6599" t="s">
        <v>81</v>
      </c>
      <c r="G6599" t="s">
        <v>82</v>
      </c>
      <c r="H6599" t="s">
        <v>83</v>
      </c>
      <c r="I6599" t="str">
        <f>"Trad IRN"</f>
        <v>Trad IRN</v>
      </c>
      <c r="J6599" t="s">
        <v>43</v>
      </c>
      <c r="K6599" t="s">
        <v>44</v>
      </c>
      <c r="L6599" t="s">
        <v>45</v>
      </c>
      <c r="M6599" t="s">
        <v>46</v>
      </c>
      <c r="N6599" t="str">
        <f t="shared" si="664"/>
        <v>08/18/2022</v>
      </c>
      <c r="O6599" t="str">
        <f t="shared" si="665"/>
        <v>12/31/2500</v>
      </c>
      <c r="P6599">
        <v>1</v>
      </c>
      <c r="Q6599">
        <v>1</v>
      </c>
      <c r="R6599">
        <v>1</v>
      </c>
      <c r="S6599">
        <v>0</v>
      </c>
      <c r="T6599">
        <v>1</v>
      </c>
      <c r="U6599">
        <v>0</v>
      </c>
      <c r="V6599" t="str">
        <f>"Trad IRN"</f>
        <v>Trad IRN</v>
      </c>
      <c r="W6599">
        <v>100</v>
      </c>
      <c r="X6599" t="s">
        <v>47</v>
      </c>
      <c r="Z6599" t="s">
        <v>47</v>
      </c>
      <c r="AB6599" t="str">
        <f>"06"</f>
        <v>06</v>
      </c>
      <c r="AC6599" t="str">
        <f>"15"</f>
        <v>15</v>
      </c>
      <c r="AD6599" t="str">
        <f>"2"</f>
        <v>2</v>
      </c>
      <c r="AE6599" t="s">
        <v>55</v>
      </c>
      <c r="AF6599">
        <v>0</v>
      </c>
      <c r="AG6599" t="s">
        <v>56</v>
      </c>
      <c r="AH6599" t="str">
        <f>"Trad IRN"</f>
        <v>Trad IRN</v>
      </c>
      <c r="AI6599" t="str">
        <f>"Bldg IRN"</f>
        <v>Bldg IRN</v>
      </c>
      <c r="AJ6599" t="s">
        <v>48</v>
      </c>
      <c r="AK6599" t="s">
        <v>48</v>
      </c>
      <c r="AL6599" t="s">
        <v>53</v>
      </c>
      <c r="AM6599">
        <v>1140.92</v>
      </c>
      <c r="AN6599">
        <v>1140.92</v>
      </c>
      <c r="AO6599">
        <v>15</v>
      </c>
    </row>
    <row r="6600" spans="1:41" x14ac:dyDescent="0.3">
      <c r="A6600" t="str">
        <f>"Trad IRN"</f>
        <v>Trad IRN</v>
      </c>
      <c r="B6600" t="str">
        <f>"Bldg IRN"</f>
        <v>Bldg IRN</v>
      </c>
      <c r="C6600" t="s">
        <v>41</v>
      </c>
      <c r="D6600" t="s">
        <v>3</v>
      </c>
      <c r="E6600" t="s">
        <v>80</v>
      </c>
      <c r="F6600" t="s">
        <v>81</v>
      </c>
      <c r="G6600" t="s">
        <v>82</v>
      </c>
      <c r="H6600" t="s">
        <v>83</v>
      </c>
      <c r="I6600" t="str">
        <f>"Trad IRN"</f>
        <v>Trad IRN</v>
      </c>
      <c r="J6600" t="s">
        <v>43</v>
      </c>
      <c r="K6600" t="s">
        <v>44</v>
      </c>
      <c r="L6600" t="s">
        <v>45</v>
      </c>
      <c r="M6600" t="s">
        <v>46</v>
      </c>
      <c r="N6600" t="str">
        <f t="shared" si="664"/>
        <v>08/18/2022</v>
      </c>
      <c r="O6600" t="str">
        <f t="shared" si="665"/>
        <v>12/31/2500</v>
      </c>
      <c r="P6600">
        <v>1</v>
      </c>
      <c r="Q6600">
        <v>1</v>
      </c>
      <c r="S6600">
        <v>1</v>
      </c>
      <c r="T6600">
        <v>1</v>
      </c>
      <c r="U6600">
        <v>0</v>
      </c>
      <c r="V6600" t="str">
        <f>"Trad IRN"</f>
        <v>Trad IRN</v>
      </c>
      <c r="W6600">
        <v>100</v>
      </c>
      <c r="X6600" t="s">
        <v>47</v>
      </c>
      <c r="Z6600" t="s">
        <v>47</v>
      </c>
      <c r="AB6600" t="str">
        <f>"08"</f>
        <v>08</v>
      </c>
      <c r="AC6600" t="s">
        <v>48</v>
      </c>
      <c r="AD6600" t="s">
        <v>49</v>
      </c>
      <c r="AE6600" t="s">
        <v>55</v>
      </c>
      <c r="AF6600">
        <v>0</v>
      </c>
      <c r="AG6600" t="s">
        <v>56</v>
      </c>
      <c r="AH6600" t="str">
        <f>"Trad IRN"</f>
        <v>Trad IRN</v>
      </c>
      <c r="AI6600" t="str">
        <f>"Bldg IRN"</f>
        <v>Bldg IRN</v>
      </c>
      <c r="AJ6600" t="s">
        <v>48</v>
      </c>
      <c r="AK6600" t="s">
        <v>48</v>
      </c>
      <c r="AL6600" t="s">
        <v>53</v>
      </c>
      <c r="AM6600">
        <v>1140.92</v>
      </c>
      <c r="AN6600">
        <v>1140.92</v>
      </c>
      <c r="AO6600">
        <v>15</v>
      </c>
    </row>
    <row r="6601" spans="1:41" x14ac:dyDescent="0.3">
      <c r="A6601" t="str">
        <f>"Trad IRN"</f>
        <v>Trad IRN</v>
      </c>
      <c r="B6601" t="str">
        <f>"Bldg IRN"</f>
        <v>Bldg IRN</v>
      </c>
      <c r="C6601" t="s">
        <v>41</v>
      </c>
      <c r="D6601" t="s">
        <v>3</v>
      </c>
      <c r="E6601" t="s">
        <v>80</v>
      </c>
      <c r="F6601" t="s">
        <v>81</v>
      </c>
      <c r="G6601" t="s">
        <v>82</v>
      </c>
      <c r="H6601" t="s">
        <v>83</v>
      </c>
      <c r="I6601" t="str">
        <f>"Trad IRN"</f>
        <v>Trad IRN</v>
      </c>
      <c r="J6601" t="s">
        <v>43</v>
      </c>
      <c r="K6601" t="s">
        <v>44</v>
      </c>
      <c r="L6601" t="s">
        <v>45</v>
      </c>
      <c r="M6601" t="s">
        <v>46</v>
      </c>
      <c r="N6601" t="str">
        <f>"12/06/2022"</f>
        <v>12/06/2022</v>
      </c>
      <c r="O6601" t="str">
        <f t="shared" si="665"/>
        <v>12/31/2500</v>
      </c>
      <c r="P6601">
        <v>0.59979700000000002</v>
      </c>
      <c r="Q6601">
        <v>0.59979700000000002</v>
      </c>
      <c r="R6601">
        <v>0.52482200000000001</v>
      </c>
      <c r="S6601">
        <v>0</v>
      </c>
      <c r="T6601">
        <v>0.59979700000000002</v>
      </c>
      <c r="U6601">
        <v>0</v>
      </c>
      <c r="V6601" t="str">
        <f>"Trad IRN"</f>
        <v>Trad IRN</v>
      </c>
      <c r="W6601">
        <v>100</v>
      </c>
      <c r="X6601" t="s">
        <v>47</v>
      </c>
      <c r="Z6601" t="s">
        <v>47</v>
      </c>
      <c r="AB6601" t="str">
        <f>"07"</f>
        <v>07</v>
      </c>
      <c r="AC6601" t="str">
        <f>"15"</f>
        <v>15</v>
      </c>
      <c r="AD6601" t="str">
        <f>"2"</f>
        <v>2</v>
      </c>
      <c r="AE6601" t="s">
        <v>50</v>
      </c>
      <c r="AF6601">
        <v>0</v>
      </c>
      <c r="AG6601" t="s">
        <v>56</v>
      </c>
      <c r="AH6601" t="str">
        <f>"Trad IRN"</f>
        <v>Trad IRN</v>
      </c>
      <c r="AI6601" t="str">
        <f>"Bldg IRN"</f>
        <v>Bldg IRN</v>
      </c>
      <c r="AJ6601" t="s">
        <v>48</v>
      </c>
      <c r="AK6601" t="s">
        <v>48</v>
      </c>
      <c r="AL6601" t="s">
        <v>53</v>
      </c>
      <c r="AM6601">
        <v>684.32</v>
      </c>
      <c r="AN6601">
        <v>1140.92</v>
      </c>
      <c r="AO6601">
        <v>15</v>
      </c>
    </row>
    <row r="6602" spans="1:41" x14ac:dyDescent="0.3">
      <c r="A6602" t="str">
        <f>"Trad IRN"</f>
        <v>Trad IRN</v>
      </c>
      <c r="B6602" t="str">
        <f>"Bldg IRN"</f>
        <v>Bldg IRN</v>
      </c>
      <c r="C6602" t="s">
        <v>41</v>
      </c>
      <c r="D6602" t="s">
        <v>3</v>
      </c>
      <c r="E6602" t="s">
        <v>80</v>
      </c>
      <c r="F6602" t="s">
        <v>81</v>
      </c>
      <c r="G6602" t="s">
        <v>82</v>
      </c>
      <c r="H6602" t="s">
        <v>83</v>
      </c>
      <c r="I6602" t="str">
        <f>"Trad IRN"</f>
        <v>Trad IRN</v>
      </c>
      <c r="J6602" t="s">
        <v>43</v>
      </c>
      <c r="K6602" t="s">
        <v>44</v>
      </c>
      <c r="L6602" t="s">
        <v>45</v>
      </c>
      <c r="M6602" t="s">
        <v>46</v>
      </c>
      <c r="N6602" t="str">
        <f t="shared" ref="N6602:N6608" si="666">"08/18/2022"</f>
        <v>08/18/2022</v>
      </c>
      <c r="O6602" t="str">
        <f>"12/05/2022"</f>
        <v>12/05/2022</v>
      </c>
      <c r="P6602">
        <v>0.40020299999999998</v>
      </c>
      <c r="Q6602">
        <v>0.40020299999999998</v>
      </c>
      <c r="S6602">
        <v>0</v>
      </c>
      <c r="T6602">
        <v>0.40020299999999998</v>
      </c>
      <c r="U6602">
        <v>0</v>
      </c>
      <c r="V6602" t="str">
        <f>"Trad IRN"</f>
        <v>Trad IRN</v>
      </c>
      <c r="W6602">
        <v>100</v>
      </c>
      <c r="X6602" t="s">
        <v>47</v>
      </c>
      <c r="Z6602" t="s">
        <v>47</v>
      </c>
      <c r="AB6602" t="str">
        <f>"07"</f>
        <v>07</v>
      </c>
      <c r="AC6602" t="s">
        <v>48</v>
      </c>
      <c r="AD6602" t="s">
        <v>49</v>
      </c>
      <c r="AE6602" t="s">
        <v>50</v>
      </c>
      <c r="AF6602">
        <v>0</v>
      </c>
      <c r="AG6602" t="s">
        <v>56</v>
      </c>
      <c r="AH6602" t="str">
        <f>"Trad IRN"</f>
        <v>Trad IRN</v>
      </c>
      <c r="AI6602" t="str">
        <f>"Bldg IRN"</f>
        <v>Bldg IRN</v>
      </c>
      <c r="AJ6602" t="s">
        <v>48</v>
      </c>
      <c r="AK6602" t="s">
        <v>48</v>
      </c>
      <c r="AL6602" t="s">
        <v>53</v>
      </c>
      <c r="AM6602">
        <v>456.6</v>
      </c>
      <c r="AN6602">
        <v>1140.92</v>
      </c>
      <c r="AO6602">
        <v>15</v>
      </c>
    </row>
    <row r="6603" spans="1:41" x14ac:dyDescent="0.3">
      <c r="A6603" t="str">
        <f>"Trad IRN"</f>
        <v>Trad IRN</v>
      </c>
      <c r="B6603" t="str">
        <f>"Bldg IRN"</f>
        <v>Bldg IRN</v>
      </c>
      <c r="C6603" t="s">
        <v>41</v>
      </c>
      <c r="D6603" t="s">
        <v>3</v>
      </c>
      <c r="E6603" t="s">
        <v>80</v>
      </c>
      <c r="F6603" t="s">
        <v>81</v>
      </c>
      <c r="G6603" t="s">
        <v>82</v>
      </c>
      <c r="H6603" t="s">
        <v>83</v>
      </c>
      <c r="I6603" t="str">
        <f>"Trad IRN"</f>
        <v>Trad IRN</v>
      </c>
      <c r="J6603" t="s">
        <v>43</v>
      </c>
      <c r="K6603" t="s">
        <v>44</v>
      </c>
      <c r="L6603" t="s">
        <v>45</v>
      </c>
      <c r="M6603" t="s">
        <v>46</v>
      </c>
      <c r="N6603" t="str">
        <f t="shared" si="666"/>
        <v>08/18/2022</v>
      </c>
      <c r="O6603" t="str">
        <f t="shared" ref="O6603:O6609" si="667">"12/31/2500"</f>
        <v>12/31/2500</v>
      </c>
      <c r="P6603">
        <v>1</v>
      </c>
      <c r="Q6603">
        <v>1</v>
      </c>
      <c r="S6603">
        <v>0</v>
      </c>
      <c r="T6603">
        <v>1</v>
      </c>
      <c r="U6603">
        <v>0</v>
      </c>
      <c r="V6603" t="str">
        <f>"Trad IRN"</f>
        <v>Trad IRN</v>
      </c>
      <c r="W6603">
        <v>100</v>
      </c>
      <c r="X6603" t="s">
        <v>47</v>
      </c>
      <c r="Z6603" t="s">
        <v>47</v>
      </c>
      <c r="AB6603" t="str">
        <f>"07"</f>
        <v>07</v>
      </c>
      <c r="AC6603" t="s">
        <v>48</v>
      </c>
      <c r="AD6603" t="s">
        <v>49</v>
      </c>
      <c r="AE6603" t="s">
        <v>50</v>
      </c>
      <c r="AF6603">
        <v>0</v>
      </c>
      <c r="AG6603" t="s">
        <v>56</v>
      </c>
      <c r="AH6603" t="str">
        <f>"Trad IRN"</f>
        <v>Trad IRN</v>
      </c>
      <c r="AI6603" t="str">
        <f>"Bldg IRN"</f>
        <v>Bldg IRN</v>
      </c>
      <c r="AJ6603" t="s">
        <v>48</v>
      </c>
      <c r="AK6603" t="s">
        <v>48</v>
      </c>
      <c r="AL6603" t="s">
        <v>53</v>
      </c>
      <c r="AM6603">
        <v>1140.92</v>
      </c>
      <c r="AN6603">
        <v>1140.92</v>
      </c>
      <c r="AO6603">
        <v>15</v>
      </c>
    </row>
    <row r="6604" spans="1:41" x14ac:dyDescent="0.3">
      <c r="A6604" t="str">
        <f>"Trad IRN"</f>
        <v>Trad IRN</v>
      </c>
      <c r="B6604" t="str">
        <f>"Bldg IRN"</f>
        <v>Bldg IRN</v>
      </c>
      <c r="C6604" t="s">
        <v>41</v>
      </c>
      <c r="D6604" t="s">
        <v>3</v>
      </c>
      <c r="E6604" t="s">
        <v>80</v>
      </c>
      <c r="F6604" t="s">
        <v>81</v>
      </c>
      <c r="G6604" t="s">
        <v>82</v>
      </c>
      <c r="H6604" t="s">
        <v>83</v>
      </c>
      <c r="I6604" t="str">
        <f>"Trad IRN"</f>
        <v>Trad IRN</v>
      </c>
      <c r="J6604" t="s">
        <v>43</v>
      </c>
      <c r="K6604" t="s">
        <v>44</v>
      </c>
      <c r="L6604" t="s">
        <v>45</v>
      </c>
      <c r="M6604" t="s">
        <v>46</v>
      </c>
      <c r="N6604" t="str">
        <f t="shared" si="666"/>
        <v>08/18/2022</v>
      </c>
      <c r="O6604" t="str">
        <f t="shared" si="667"/>
        <v>12/31/2500</v>
      </c>
      <c r="P6604">
        <v>1</v>
      </c>
      <c r="Q6604">
        <v>1</v>
      </c>
      <c r="R6604">
        <v>1</v>
      </c>
      <c r="S6604">
        <v>0</v>
      </c>
      <c r="T6604">
        <v>1</v>
      </c>
      <c r="U6604">
        <v>0</v>
      </c>
      <c r="V6604" t="str">
        <f>"Trad IRN"</f>
        <v>Trad IRN</v>
      </c>
      <c r="W6604">
        <v>100</v>
      </c>
      <c r="X6604" t="s">
        <v>47</v>
      </c>
      <c r="Z6604" t="s">
        <v>47</v>
      </c>
      <c r="AB6604" t="str">
        <f>"06"</f>
        <v>06</v>
      </c>
      <c r="AC6604" t="str">
        <f>"15"</f>
        <v>15</v>
      </c>
      <c r="AD6604" t="str">
        <f>"2"</f>
        <v>2</v>
      </c>
      <c r="AE6604" t="s">
        <v>55</v>
      </c>
      <c r="AF6604">
        <v>0</v>
      </c>
      <c r="AG6604" t="s">
        <v>56</v>
      </c>
      <c r="AH6604" t="str">
        <f>"Trad IRN"</f>
        <v>Trad IRN</v>
      </c>
      <c r="AI6604" t="str">
        <f>"Bldg IRN"</f>
        <v>Bldg IRN</v>
      </c>
      <c r="AJ6604" t="s">
        <v>48</v>
      </c>
      <c r="AK6604" t="s">
        <v>48</v>
      </c>
      <c r="AL6604" t="s">
        <v>53</v>
      </c>
      <c r="AM6604">
        <v>1140.92</v>
      </c>
      <c r="AN6604">
        <v>1140.92</v>
      </c>
      <c r="AO6604">
        <v>15</v>
      </c>
    </row>
    <row r="6605" spans="1:41" x14ac:dyDescent="0.3">
      <c r="A6605" t="str">
        <f>"Trad IRN"</f>
        <v>Trad IRN</v>
      </c>
      <c r="B6605" t="str">
        <f>"Bldg IRN"</f>
        <v>Bldg IRN</v>
      </c>
      <c r="C6605" t="s">
        <v>41</v>
      </c>
      <c r="D6605" t="s">
        <v>3</v>
      </c>
      <c r="E6605" t="s">
        <v>80</v>
      </c>
      <c r="F6605" t="s">
        <v>81</v>
      </c>
      <c r="G6605" t="s">
        <v>82</v>
      </c>
      <c r="H6605" t="s">
        <v>83</v>
      </c>
      <c r="I6605" t="str">
        <f>"Trad IRN"</f>
        <v>Trad IRN</v>
      </c>
      <c r="J6605" t="s">
        <v>43</v>
      </c>
      <c r="K6605" t="s">
        <v>44</v>
      </c>
      <c r="L6605" t="s">
        <v>45</v>
      </c>
      <c r="M6605" t="s">
        <v>46</v>
      </c>
      <c r="N6605" t="str">
        <f t="shared" si="666"/>
        <v>08/18/2022</v>
      </c>
      <c r="O6605" t="str">
        <f t="shared" si="667"/>
        <v>12/31/2500</v>
      </c>
      <c r="P6605">
        <v>1</v>
      </c>
      <c r="Q6605">
        <v>1</v>
      </c>
      <c r="S6605">
        <v>1</v>
      </c>
      <c r="T6605">
        <v>1</v>
      </c>
      <c r="U6605">
        <v>0</v>
      </c>
      <c r="V6605" t="str">
        <f>"Trad IRN"</f>
        <v>Trad IRN</v>
      </c>
      <c r="W6605">
        <v>100</v>
      </c>
      <c r="X6605" t="s">
        <v>47</v>
      </c>
      <c r="Z6605" t="s">
        <v>47</v>
      </c>
      <c r="AB6605" t="str">
        <f>"07"</f>
        <v>07</v>
      </c>
      <c r="AC6605" t="s">
        <v>48</v>
      </c>
      <c r="AD6605" t="s">
        <v>49</v>
      </c>
      <c r="AE6605" t="s">
        <v>50</v>
      </c>
      <c r="AF6605">
        <v>0</v>
      </c>
      <c r="AG6605" t="s">
        <v>56</v>
      </c>
      <c r="AH6605" t="str">
        <f>"Trad IRN"</f>
        <v>Trad IRN</v>
      </c>
      <c r="AI6605" t="str">
        <f>"Bldg IRN"</f>
        <v>Bldg IRN</v>
      </c>
      <c r="AJ6605" t="s">
        <v>48</v>
      </c>
      <c r="AK6605" t="s">
        <v>48</v>
      </c>
      <c r="AL6605" t="s">
        <v>53</v>
      </c>
      <c r="AM6605">
        <v>1140.92</v>
      </c>
      <c r="AN6605">
        <v>1140.92</v>
      </c>
      <c r="AO6605">
        <v>15</v>
      </c>
    </row>
    <row r="6606" spans="1:41" x14ac:dyDescent="0.3">
      <c r="A6606" t="str">
        <f>"Trad IRN"</f>
        <v>Trad IRN</v>
      </c>
      <c r="B6606" t="str">
        <f>"Bldg IRN"</f>
        <v>Bldg IRN</v>
      </c>
      <c r="C6606" t="s">
        <v>41</v>
      </c>
      <c r="D6606" t="s">
        <v>3</v>
      </c>
      <c r="E6606" t="s">
        <v>80</v>
      </c>
      <c r="F6606" t="s">
        <v>81</v>
      </c>
      <c r="G6606" t="s">
        <v>82</v>
      </c>
      <c r="H6606" t="s">
        <v>83</v>
      </c>
      <c r="I6606" t="str">
        <f>"Trad IRN"</f>
        <v>Trad IRN</v>
      </c>
      <c r="J6606" t="s">
        <v>43</v>
      </c>
      <c r="K6606" t="s">
        <v>44</v>
      </c>
      <c r="L6606" t="s">
        <v>45</v>
      </c>
      <c r="M6606" t="s">
        <v>46</v>
      </c>
      <c r="N6606" t="str">
        <f t="shared" si="666"/>
        <v>08/18/2022</v>
      </c>
      <c r="O6606" t="str">
        <f t="shared" si="667"/>
        <v>12/31/2500</v>
      </c>
      <c r="P6606">
        <v>1</v>
      </c>
      <c r="Q6606">
        <v>1</v>
      </c>
      <c r="S6606">
        <v>1</v>
      </c>
      <c r="T6606">
        <v>1</v>
      </c>
      <c r="U6606">
        <v>0</v>
      </c>
      <c r="V6606" t="str">
        <f>"Trad IRN"</f>
        <v>Trad IRN</v>
      </c>
      <c r="W6606">
        <v>100</v>
      </c>
      <c r="X6606" t="s">
        <v>47</v>
      </c>
      <c r="Z6606" t="s">
        <v>47</v>
      </c>
      <c r="AB6606" t="str">
        <f>"07"</f>
        <v>07</v>
      </c>
      <c r="AC6606" t="s">
        <v>48</v>
      </c>
      <c r="AD6606" t="s">
        <v>49</v>
      </c>
      <c r="AE6606" t="s">
        <v>50</v>
      </c>
      <c r="AF6606">
        <v>0</v>
      </c>
      <c r="AG6606" t="s">
        <v>56</v>
      </c>
      <c r="AH6606" t="str">
        <f>"Trad IRN"</f>
        <v>Trad IRN</v>
      </c>
      <c r="AI6606" t="str">
        <f>"Bldg IRN"</f>
        <v>Bldg IRN</v>
      </c>
      <c r="AJ6606" t="s">
        <v>48</v>
      </c>
      <c r="AK6606" t="s">
        <v>48</v>
      </c>
      <c r="AL6606" t="s">
        <v>53</v>
      </c>
      <c r="AM6606">
        <v>1140.92</v>
      </c>
      <c r="AN6606">
        <v>1140.92</v>
      </c>
      <c r="AO6606">
        <v>15</v>
      </c>
    </row>
    <row r="6607" spans="1:41" x14ac:dyDescent="0.3">
      <c r="A6607" t="str">
        <f>"Trad IRN"</f>
        <v>Trad IRN</v>
      </c>
      <c r="B6607" t="str">
        <f>"Bldg IRN"</f>
        <v>Bldg IRN</v>
      </c>
      <c r="C6607" t="s">
        <v>41</v>
      </c>
      <c r="D6607" t="s">
        <v>3</v>
      </c>
      <c r="E6607" t="s">
        <v>80</v>
      </c>
      <c r="F6607" t="s">
        <v>81</v>
      </c>
      <c r="G6607" t="s">
        <v>82</v>
      </c>
      <c r="H6607" t="s">
        <v>83</v>
      </c>
      <c r="I6607" t="str">
        <f>"Trad IRN"</f>
        <v>Trad IRN</v>
      </c>
      <c r="J6607" t="s">
        <v>43</v>
      </c>
      <c r="K6607" t="s">
        <v>44</v>
      </c>
      <c r="L6607" t="s">
        <v>45</v>
      </c>
      <c r="M6607" t="s">
        <v>46</v>
      </c>
      <c r="N6607" t="str">
        <f t="shared" si="666"/>
        <v>08/18/2022</v>
      </c>
      <c r="O6607" t="str">
        <f t="shared" si="667"/>
        <v>12/31/2500</v>
      </c>
      <c r="P6607">
        <v>1</v>
      </c>
      <c r="Q6607">
        <v>1</v>
      </c>
      <c r="S6607">
        <v>0</v>
      </c>
      <c r="T6607">
        <v>1</v>
      </c>
      <c r="U6607">
        <v>0</v>
      </c>
      <c r="V6607" t="str">
        <f>"Trad IRN"</f>
        <v>Trad IRN</v>
      </c>
      <c r="W6607">
        <v>100</v>
      </c>
      <c r="X6607" t="s">
        <v>47</v>
      </c>
      <c r="Z6607" t="s">
        <v>47</v>
      </c>
      <c r="AB6607" t="str">
        <f>"07"</f>
        <v>07</v>
      </c>
      <c r="AC6607" t="s">
        <v>48</v>
      </c>
      <c r="AD6607" t="s">
        <v>49</v>
      </c>
      <c r="AE6607" t="s">
        <v>50</v>
      </c>
      <c r="AF6607">
        <v>0</v>
      </c>
      <c r="AG6607" t="s">
        <v>56</v>
      </c>
      <c r="AH6607" t="str">
        <f>"Trad IRN"</f>
        <v>Trad IRN</v>
      </c>
      <c r="AI6607" t="str">
        <f>"Bldg IRN"</f>
        <v>Bldg IRN</v>
      </c>
      <c r="AJ6607" t="s">
        <v>48</v>
      </c>
      <c r="AK6607" t="s">
        <v>48</v>
      </c>
      <c r="AL6607" t="s">
        <v>53</v>
      </c>
      <c r="AM6607">
        <v>1140.92</v>
      </c>
      <c r="AN6607">
        <v>1140.92</v>
      </c>
      <c r="AO6607">
        <v>15</v>
      </c>
    </row>
    <row r="6608" spans="1:41" x14ac:dyDescent="0.3">
      <c r="A6608" t="str">
        <f>"Trad IRN"</f>
        <v>Trad IRN</v>
      </c>
      <c r="B6608" t="str">
        <f>"Bldg IRN"</f>
        <v>Bldg IRN</v>
      </c>
      <c r="C6608" t="s">
        <v>41</v>
      </c>
      <c r="D6608" t="s">
        <v>3</v>
      </c>
      <c r="E6608" t="s">
        <v>80</v>
      </c>
      <c r="F6608" t="s">
        <v>81</v>
      </c>
      <c r="G6608" t="s">
        <v>82</v>
      </c>
      <c r="H6608" t="s">
        <v>83</v>
      </c>
      <c r="I6608" t="str">
        <f>"Trad IRN"</f>
        <v>Trad IRN</v>
      </c>
      <c r="J6608" t="s">
        <v>43</v>
      </c>
      <c r="K6608" t="s">
        <v>44</v>
      </c>
      <c r="L6608" t="s">
        <v>45</v>
      </c>
      <c r="M6608" t="s">
        <v>46</v>
      </c>
      <c r="N6608" t="str">
        <f t="shared" si="666"/>
        <v>08/18/2022</v>
      </c>
      <c r="O6608" t="str">
        <f t="shared" si="667"/>
        <v>12/31/2500</v>
      </c>
      <c r="P6608">
        <v>1</v>
      </c>
      <c r="Q6608">
        <v>1</v>
      </c>
      <c r="S6608">
        <v>0</v>
      </c>
      <c r="T6608">
        <v>1</v>
      </c>
      <c r="U6608">
        <v>0</v>
      </c>
      <c r="V6608" t="str">
        <f>"Trad IRN"</f>
        <v>Trad IRN</v>
      </c>
      <c r="W6608">
        <v>100</v>
      </c>
      <c r="X6608" t="s">
        <v>47</v>
      </c>
      <c r="Z6608" t="s">
        <v>47</v>
      </c>
      <c r="AB6608" t="str">
        <f>"06"</f>
        <v>06</v>
      </c>
      <c r="AC6608" t="s">
        <v>48</v>
      </c>
      <c r="AD6608" t="s">
        <v>49</v>
      </c>
      <c r="AE6608" t="s">
        <v>50</v>
      </c>
      <c r="AF6608">
        <v>0</v>
      </c>
      <c r="AG6608" t="s">
        <v>56</v>
      </c>
      <c r="AH6608" t="str">
        <f>"Trad IRN"</f>
        <v>Trad IRN</v>
      </c>
      <c r="AI6608" t="str">
        <f>"Bldg IRN"</f>
        <v>Bldg IRN</v>
      </c>
      <c r="AJ6608" t="s">
        <v>48</v>
      </c>
      <c r="AK6608" t="s">
        <v>48</v>
      </c>
      <c r="AL6608" t="s">
        <v>53</v>
      </c>
      <c r="AM6608">
        <v>1140.92</v>
      </c>
      <c r="AN6608">
        <v>1140.92</v>
      </c>
      <c r="AO6608">
        <v>15</v>
      </c>
    </row>
    <row r="6609" spans="1:41" x14ac:dyDescent="0.3">
      <c r="A6609" t="str">
        <f>"Trad IRN"</f>
        <v>Trad IRN</v>
      </c>
      <c r="B6609" t="str">
        <f>"Bldg IRN"</f>
        <v>Bldg IRN</v>
      </c>
      <c r="C6609" t="s">
        <v>41</v>
      </c>
      <c r="D6609" t="s">
        <v>3</v>
      </c>
      <c r="E6609" t="s">
        <v>80</v>
      </c>
      <c r="F6609" t="s">
        <v>81</v>
      </c>
      <c r="G6609" t="s">
        <v>82</v>
      </c>
      <c r="H6609" t="s">
        <v>83</v>
      </c>
      <c r="I6609" t="str">
        <f>"Trad IRN"</f>
        <v>Trad IRN</v>
      </c>
      <c r="J6609" t="s">
        <v>43</v>
      </c>
      <c r="K6609" t="s">
        <v>44</v>
      </c>
      <c r="L6609" t="s">
        <v>45</v>
      </c>
      <c r="M6609" t="s">
        <v>46</v>
      </c>
      <c r="N6609" t="str">
        <f>"01/04/2023"</f>
        <v>01/04/2023</v>
      </c>
      <c r="O6609" t="str">
        <f t="shared" si="667"/>
        <v>12/31/2500</v>
      </c>
      <c r="P6609">
        <v>0.53058899999999998</v>
      </c>
      <c r="Q6609">
        <v>0.53058899999999998</v>
      </c>
      <c r="R6609">
        <v>0.53058899999999998</v>
      </c>
      <c r="S6609">
        <v>0</v>
      </c>
      <c r="T6609">
        <v>0.53058899999999998</v>
      </c>
      <c r="U6609">
        <v>0</v>
      </c>
      <c r="V6609" t="str">
        <f>"Trad IRN"</f>
        <v>Trad IRN</v>
      </c>
      <c r="W6609">
        <v>100</v>
      </c>
      <c r="X6609" t="s">
        <v>47</v>
      </c>
      <c r="Z6609" t="s">
        <v>47</v>
      </c>
      <c r="AB6609" t="str">
        <f>"06"</f>
        <v>06</v>
      </c>
      <c r="AC6609" t="str">
        <f>"10"</f>
        <v>10</v>
      </c>
      <c r="AD6609" t="str">
        <f>"2"</f>
        <v>2</v>
      </c>
      <c r="AE6609" t="s">
        <v>55</v>
      </c>
      <c r="AF6609">
        <v>0</v>
      </c>
      <c r="AG6609" t="s">
        <v>56</v>
      </c>
      <c r="AH6609" t="str">
        <f>"Trad IRN"</f>
        <v>Trad IRN</v>
      </c>
      <c r="AI6609" t="str">
        <f>"Bldg IRN"</f>
        <v>Bldg IRN</v>
      </c>
      <c r="AJ6609" t="s">
        <v>48</v>
      </c>
      <c r="AK6609" t="s">
        <v>48</v>
      </c>
      <c r="AL6609" t="s">
        <v>53</v>
      </c>
      <c r="AM6609">
        <v>605.36</v>
      </c>
      <c r="AN6609">
        <v>1140.92</v>
      </c>
      <c r="AO6609">
        <v>15</v>
      </c>
    </row>
    <row r="6610" spans="1:41" x14ac:dyDescent="0.3">
      <c r="A6610" t="str">
        <f>"Trad IRN"</f>
        <v>Trad IRN</v>
      </c>
      <c r="B6610" t="str">
        <f>"Bldg IRN"</f>
        <v>Bldg IRN</v>
      </c>
      <c r="C6610" t="s">
        <v>41</v>
      </c>
      <c r="D6610" t="s">
        <v>3</v>
      </c>
      <c r="E6610" t="s">
        <v>80</v>
      </c>
      <c r="F6610" t="s">
        <v>81</v>
      </c>
      <c r="G6610" t="s">
        <v>82</v>
      </c>
      <c r="H6610" t="s">
        <v>83</v>
      </c>
      <c r="I6610" t="str">
        <f>"Trad IRN"</f>
        <v>Trad IRN</v>
      </c>
      <c r="J6610" t="s">
        <v>43</v>
      </c>
      <c r="K6610" t="s">
        <v>44</v>
      </c>
      <c r="L6610" t="s">
        <v>45</v>
      </c>
      <c r="M6610" t="s">
        <v>46</v>
      </c>
      <c r="N6610" t="str">
        <f>"11/17/2022"</f>
        <v>11/17/2022</v>
      </c>
      <c r="O6610" t="str">
        <f>"01/03/2023"</f>
        <v>01/03/2023</v>
      </c>
      <c r="P6610">
        <v>0.12687999999999999</v>
      </c>
      <c r="Q6610">
        <v>0.12687999999999999</v>
      </c>
      <c r="R6610">
        <v>0.12687999999999999</v>
      </c>
      <c r="S6610">
        <v>0</v>
      </c>
      <c r="T6610">
        <v>0.12687999999999999</v>
      </c>
      <c r="U6610">
        <v>0</v>
      </c>
      <c r="V6610" t="str">
        <f>"Trad IRN"</f>
        <v>Trad IRN</v>
      </c>
      <c r="W6610">
        <v>100</v>
      </c>
      <c r="X6610" t="s">
        <v>47</v>
      </c>
      <c r="Z6610" t="s">
        <v>47</v>
      </c>
      <c r="AB6610" t="str">
        <f>"06"</f>
        <v>06</v>
      </c>
      <c r="AC6610" t="str">
        <f>"10"</f>
        <v>10</v>
      </c>
      <c r="AD6610" t="str">
        <f>"2"</f>
        <v>2</v>
      </c>
      <c r="AE6610" t="s">
        <v>55</v>
      </c>
      <c r="AF6610">
        <v>0</v>
      </c>
      <c r="AG6610" t="s">
        <v>56</v>
      </c>
      <c r="AH6610" t="str">
        <f>"Trad IRN"</f>
        <v>Trad IRN</v>
      </c>
      <c r="AI6610" t="str">
        <f>"Bldg IRN"</f>
        <v>Bldg IRN</v>
      </c>
      <c r="AJ6610" t="s">
        <v>48</v>
      </c>
      <c r="AK6610" t="s">
        <v>48</v>
      </c>
      <c r="AL6610" t="s">
        <v>53</v>
      </c>
      <c r="AM6610">
        <v>144.76</v>
      </c>
      <c r="AN6610">
        <v>1140.92</v>
      </c>
      <c r="AO6610">
        <v>15</v>
      </c>
    </row>
    <row r="6611" spans="1:41" x14ac:dyDescent="0.3">
      <c r="A6611" t="str">
        <f>"Trad IRN"</f>
        <v>Trad IRN</v>
      </c>
      <c r="B6611" t="str">
        <f>"Bldg IRN"</f>
        <v>Bldg IRN</v>
      </c>
      <c r="C6611" t="s">
        <v>41</v>
      </c>
      <c r="D6611" t="s">
        <v>3</v>
      </c>
      <c r="E6611" t="s">
        <v>80</v>
      </c>
      <c r="F6611" t="s">
        <v>81</v>
      </c>
      <c r="G6611" t="s">
        <v>82</v>
      </c>
      <c r="H6611" t="s">
        <v>83</v>
      </c>
      <c r="I6611" t="str">
        <f>"Trad IRN"</f>
        <v>Trad IRN</v>
      </c>
      <c r="J6611" t="s">
        <v>43</v>
      </c>
      <c r="K6611" t="s">
        <v>44</v>
      </c>
      <c r="L6611" t="s">
        <v>45</v>
      </c>
      <c r="M6611" t="s">
        <v>46</v>
      </c>
      <c r="N6611" t="str">
        <f>"08/18/2022"</f>
        <v>08/18/2022</v>
      </c>
      <c r="O6611" t="str">
        <f>"11/16/2022"</f>
        <v>11/16/2022</v>
      </c>
      <c r="P6611">
        <v>0.34253099999999997</v>
      </c>
      <c r="Q6611">
        <v>0.34253099999999997</v>
      </c>
      <c r="R6611">
        <v>0.34253099999999997</v>
      </c>
      <c r="S6611">
        <v>0</v>
      </c>
      <c r="T6611">
        <v>0.34253099999999997</v>
      </c>
      <c r="U6611">
        <v>0</v>
      </c>
      <c r="V6611" t="str">
        <f>"Trad IRN"</f>
        <v>Trad IRN</v>
      </c>
      <c r="W6611">
        <v>100</v>
      </c>
      <c r="X6611" t="s">
        <v>47</v>
      </c>
      <c r="Z6611" t="s">
        <v>47</v>
      </c>
      <c r="AB6611" t="str">
        <f>"06"</f>
        <v>06</v>
      </c>
      <c r="AC6611" t="str">
        <f>"10"</f>
        <v>10</v>
      </c>
      <c r="AD6611" t="str">
        <f>"2"</f>
        <v>2</v>
      </c>
      <c r="AE6611" t="s">
        <v>55</v>
      </c>
      <c r="AF6611">
        <v>0</v>
      </c>
      <c r="AG6611" t="s">
        <v>56</v>
      </c>
      <c r="AH6611" t="str">
        <f>"Trad IRN"</f>
        <v>Trad IRN</v>
      </c>
      <c r="AI6611" t="str">
        <f>"Bldg IRN"</f>
        <v>Bldg IRN</v>
      </c>
      <c r="AJ6611" t="s">
        <v>48</v>
      </c>
      <c r="AK6611" t="s">
        <v>48</v>
      </c>
      <c r="AL6611" t="s">
        <v>53</v>
      </c>
      <c r="AM6611">
        <v>390.8</v>
      </c>
      <c r="AN6611">
        <v>1140.92</v>
      </c>
      <c r="AO6611">
        <v>15</v>
      </c>
    </row>
    <row r="6612" spans="1:41" x14ac:dyDescent="0.3">
      <c r="A6612" t="str">
        <f>"Trad IRN"</f>
        <v>Trad IRN</v>
      </c>
      <c r="B6612" t="str">
        <f>"Bldg IRN"</f>
        <v>Bldg IRN</v>
      </c>
      <c r="C6612" t="s">
        <v>41</v>
      </c>
      <c r="D6612" t="s">
        <v>3</v>
      </c>
      <c r="E6612" t="s">
        <v>80</v>
      </c>
      <c r="F6612" t="s">
        <v>81</v>
      </c>
      <c r="G6612" t="s">
        <v>82</v>
      </c>
      <c r="H6612" t="s">
        <v>83</v>
      </c>
      <c r="I6612" t="str">
        <f>"Trad IRN"</f>
        <v>Trad IRN</v>
      </c>
      <c r="J6612" t="s">
        <v>43</v>
      </c>
      <c r="K6612" t="s">
        <v>44</v>
      </c>
      <c r="L6612" t="s">
        <v>45</v>
      </c>
      <c r="M6612" t="s">
        <v>46</v>
      </c>
      <c r="N6612" t="str">
        <f>"08/18/2022"</f>
        <v>08/18/2022</v>
      </c>
      <c r="O6612" t="str">
        <f>"12/31/2500"</f>
        <v>12/31/2500</v>
      </c>
      <c r="P6612">
        <v>1</v>
      </c>
      <c r="Q6612">
        <v>1</v>
      </c>
      <c r="S6612">
        <v>0</v>
      </c>
      <c r="T6612">
        <v>1</v>
      </c>
      <c r="U6612">
        <v>0</v>
      </c>
      <c r="V6612" t="str">
        <f>"Trad IRN"</f>
        <v>Trad IRN</v>
      </c>
      <c r="W6612">
        <v>100</v>
      </c>
      <c r="X6612" t="s">
        <v>47</v>
      </c>
      <c r="Z6612" t="s">
        <v>47</v>
      </c>
      <c r="AB6612" t="str">
        <f>"06"</f>
        <v>06</v>
      </c>
      <c r="AC6612" t="s">
        <v>48</v>
      </c>
      <c r="AD6612" t="s">
        <v>49</v>
      </c>
      <c r="AE6612" t="s">
        <v>50</v>
      </c>
      <c r="AF6612">
        <v>0</v>
      </c>
      <c r="AG6612" t="s">
        <v>56</v>
      </c>
      <c r="AH6612" t="str">
        <f>"Trad IRN"</f>
        <v>Trad IRN</v>
      </c>
      <c r="AI6612" t="str">
        <f>"Bldg IRN"</f>
        <v>Bldg IRN</v>
      </c>
      <c r="AJ6612" t="s">
        <v>48</v>
      </c>
      <c r="AK6612" t="s">
        <v>48</v>
      </c>
      <c r="AL6612" t="s">
        <v>53</v>
      </c>
      <c r="AM6612">
        <v>1140.92</v>
      </c>
      <c r="AN6612">
        <v>1140.92</v>
      </c>
      <c r="AO6612">
        <v>15</v>
      </c>
    </row>
    <row r="6613" spans="1:41" x14ac:dyDescent="0.3">
      <c r="A6613" t="str">
        <f>"Trad IRN"</f>
        <v>Trad IRN</v>
      </c>
      <c r="B6613" t="str">
        <f>"Bldg IRN"</f>
        <v>Bldg IRN</v>
      </c>
      <c r="C6613" t="s">
        <v>41</v>
      </c>
      <c r="D6613" t="s">
        <v>3</v>
      </c>
      <c r="E6613" t="s">
        <v>80</v>
      </c>
      <c r="F6613" t="s">
        <v>81</v>
      </c>
      <c r="G6613" t="s">
        <v>82</v>
      </c>
      <c r="H6613" t="s">
        <v>83</v>
      </c>
      <c r="I6613" t="str">
        <f>"Trad IRN"</f>
        <v>Trad IRN</v>
      </c>
      <c r="J6613" t="s">
        <v>43</v>
      </c>
      <c r="K6613" t="s">
        <v>44</v>
      </c>
      <c r="L6613" t="s">
        <v>45</v>
      </c>
      <c r="M6613" t="s">
        <v>46</v>
      </c>
      <c r="N6613" t="str">
        <f>"08/18/2022"</f>
        <v>08/18/2022</v>
      </c>
      <c r="O6613" t="str">
        <f>"12/31/2500"</f>
        <v>12/31/2500</v>
      </c>
      <c r="P6613">
        <v>1</v>
      </c>
      <c r="Q6613">
        <v>1</v>
      </c>
      <c r="S6613">
        <v>1</v>
      </c>
      <c r="T6613">
        <v>1</v>
      </c>
      <c r="U6613">
        <v>0</v>
      </c>
      <c r="V6613" t="str">
        <f>"Trad IRN"</f>
        <v>Trad IRN</v>
      </c>
      <c r="W6613">
        <v>100</v>
      </c>
      <c r="X6613" t="s">
        <v>47</v>
      </c>
      <c r="Z6613" t="s">
        <v>47</v>
      </c>
      <c r="AB6613" t="str">
        <f>"07"</f>
        <v>07</v>
      </c>
      <c r="AC6613" t="s">
        <v>48</v>
      </c>
      <c r="AD6613" t="s">
        <v>49</v>
      </c>
      <c r="AE6613" t="s">
        <v>50</v>
      </c>
      <c r="AF6613">
        <v>0</v>
      </c>
      <c r="AG6613" t="s">
        <v>56</v>
      </c>
      <c r="AH6613" t="str">
        <f>"Trad IRN"</f>
        <v>Trad IRN</v>
      </c>
      <c r="AI6613" t="str">
        <f>"Bldg IRN"</f>
        <v>Bldg IRN</v>
      </c>
      <c r="AJ6613" t="s">
        <v>48</v>
      </c>
      <c r="AK6613" t="s">
        <v>48</v>
      </c>
      <c r="AL6613" t="s">
        <v>53</v>
      </c>
      <c r="AM6613">
        <v>1140.92</v>
      </c>
      <c r="AN6613">
        <v>1140.92</v>
      </c>
      <c r="AO6613">
        <v>15</v>
      </c>
    </row>
    <row r="6614" spans="1:41" x14ac:dyDescent="0.3">
      <c r="A6614" t="str">
        <f>"Trad IRN"</f>
        <v>Trad IRN</v>
      </c>
      <c r="B6614" t="str">
        <f>"Bldg IRN"</f>
        <v>Bldg IRN</v>
      </c>
      <c r="C6614" t="s">
        <v>41</v>
      </c>
      <c r="D6614" t="s">
        <v>3</v>
      </c>
      <c r="E6614" t="s">
        <v>80</v>
      </c>
      <c r="F6614" t="s">
        <v>81</v>
      </c>
      <c r="G6614" t="s">
        <v>82</v>
      </c>
      <c r="H6614" t="s">
        <v>83</v>
      </c>
      <c r="I6614" t="str">
        <f>"Trad IRN"</f>
        <v>Trad IRN</v>
      </c>
      <c r="J6614" t="s">
        <v>43</v>
      </c>
      <c r="K6614" t="s">
        <v>44</v>
      </c>
      <c r="L6614" t="s">
        <v>45</v>
      </c>
      <c r="M6614" t="s">
        <v>46</v>
      </c>
      <c r="N6614" t="str">
        <f>"08/18/2022"</f>
        <v>08/18/2022</v>
      </c>
      <c r="O6614" t="str">
        <f>"12/31/2500"</f>
        <v>12/31/2500</v>
      </c>
      <c r="P6614">
        <v>1</v>
      </c>
      <c r="Q6614">
        <v>1</v>
      </c>
      <c r="S6614">
        <v>0</v>
      </c>
      <c r="T6614">
        <v>1</v>
      </c>
      <c r="U6614">
        <v>0</v>
      </c>
      <c r="V6614" t="str">
        <f>"Trad IRN"</f>
        <v>Trad IRN</v>
      </c>
      <c r="W6614">
        <v>100</v>
      </c>
      <c r="X6614" t="s">
        <v>47</v>
      </c>
      <c r="Z6614" t="s">
        <v>47</v>
      </c>
      <c r="AB6614" t="str">
        <f>"08"</f>
        <v>08</v>
      </c>
      <c r="AC6614" t="s">
        <v>48</v>
      </c>
      <c r="AD6614" t="s">
        <v>49</v>
      </c>
      <c r="AE6614" t="s">
        <v>50</v>
      </c>
      <c r="AF6614">
        <v>0</v>
      </c>
      <c r="AG6614" t="s">
        <v>56</v>
      </c>
      <c r="AH6614" t="str">
        <f>"Trad IRN"</f>
        <v>Trad IRN</v>
      </c>
      <c r="AI6614" t="str">
        <f>"Bldg IRN"</f>
        <v>Bldg IRN</v>
      </c>
      <c r="AJ6614" t="s">
        <v>48</v>
      </c>
      <c r="AK6614" t="s">
        <v>48</v>
      </c>
      <c r="AL6614" t="s">
        <v>53</v>
      </c>
      <c r="AM6614">
        <v>1140.92</v>
      </c>
      <c r="AN6614">
        <v>1140.92</v>
      </c>
      <c r="AO6614">
        <v>15</v>
      </c>
    </row>
    <row r="6615" spans="1:41" x14ac:dyDescent="0.3">
      <c r="A6615" t="str">
        <f>"Trad IRN"</f>
        <v>Trad IRN</v>
      </c>
      <c r="B6615" t="str">
        <f>"Bldg IRN"</f>
        <v>Bldg IRN</v>
      </c>
      <c r="C6615" t="s">
        <v>41</v>
      </c>
      <c r="D6615" t="s">
        <v>3</v>
      </c>
      <c r="E6615" t="s">
        <v>80</v>
      </c>
      <c r="F6615" t="s">
        <v>81</v>
      </c>
      <c r="G6615" t="s">
        <v>82</v>
      </c>
      <c r="H6615" t="s">
        <v>83</v>
      </c>
      <c r="I6615" t="str">
        <f>"Trad IRN"</f>
        <v>Trad IRN</v>
      </c>
      <c r="J6615" t="s">
        <v>43</v>
      </c>
      <c r="K6615" t="s">
        <v>44</v>
      </c>
      <c r="L6615" t="s">
        <v>45</v>
      </c>
      <c r="M6615" t="s">
        <v>46</v>
      </c>
      <c r="N6615" t="str">
        <f>"01/23/2023"</f>
        <v>01/23/2023</v>
      </c>
      <c r="O6615" t="str">
        <f>"12/31/2500"</f>
        <v>12/31/2500</v>
      </c>
      <c r="P6615">
        <v>0.46138200000000001</v>
      </c>
      <c r="Q6615">
        <v>0.46138200000000001</v>
      </c>
      <c r="S6615">
        <v>0</v>
      </c>
      <c r="T6615">
        <v>0.46138200000000001</v>
      </c>
      <c r="U6615">
        <v>0</v>
      </c>
      <c r="V6615" t="str">
        <f>"Trad IRN"</f>
        <v>Trad IRN</v>
      </c>
      <c r="W6615">
        <v>100</v>
      </c>
      <c r="X6615" t="s">
        <v>47</v>
      </c>
      <c r="Z6615" t="s">
        <v>47</v>
      </c>
      <c r="AB6615" t="str">
        <f>"08"</f>
        <v>08</v>
      </c>
      <c r="AC6615" t="s">
        <v>48</v>
      </c>
      <c r="AD6615" t="s">
        <v>49</v>
      </c>
      <c r="AE6615" t="s">
        <v>55</v>
      </c>
      <c r="AF6615">
        <v>0</v>
      </c>
      <c r="AG6615" t="s">
        <v>56</v>
      </c>
      <c r="AH6615" t="str">
        <f>"Trad IRN"</f>
        <v>Trad IRN</v>
      </c>
      <c r="AI6615" t="str">
        <f>"Bldg IRN"</f>
        <v>Bldg IRN</v>
      </c>
      <c r="AJ6615" t="s">
        <v>48</v>
      </c>
      <c r="AK6615" t="s">
        <v>48</v>
      </c>
      <c r="AL6615" t="s">
        <v>53</v>
      </c>
      <c r="AM6615">
        <v>526.4</v>
      </c>
      <c r="AN6615">
        <v>1140.92</v>
      </c>
      <c r="AO6615">
        <v>15</v>
      </c>
    </row>
    <row r="6616" spans="1:41" x14ac:dyDescent="0.3">
      <c r="A6616" t="str">
        <f>"Trad IRN"</f>
        <v>Trad IRN</v>
      </c>
      <c r="B6616" t="str">
        <f>"Bldg IRN"</f>
        <v>Bldg IRN</v>
      </c>
      <c r="C6616" t="s">
        <v>41</v>
      </c>
      <c r="D6616" t="s">
        <v>3</v>
      </c>
      <c r="E6616" t="s">
        <v>80</v>
      </c>
      <c r="F6616" t="s">
        <v>81</v>
      </c>
      <c r="G6616" t="s">
        <v>82</v>
      </c>
      <c r="H6616" t="s">
        <v>83</v>
      </c>
      <c r="I6616" t="str">
        <f>"Trad IRN"</f>
        <v>Trad IRN</v>
      </c>
      <c r="J6616" t="s">
        <v>43</v>
      </c>
      <c r="K6616" t="s">
        <v>44</v>
      </c>
      <c r="L6616" t="s">
        <v>45</v>
      </c>
      <c r="M6616" t="s">
        <v>46</v>
      </c>
      <c r="N6616" t="str">
        <f t="shared" ref="N6616:N6646" si="668">"08/18/2022"</f>
        <v>08/18/2022</v>
      </c>
      <c r="O6616" t="str">
        <f>"01/22/2023"</f>
        <v>01/22/2023</v>
      </c>
      <c r="P6616">
        <v>0.53861800000000004</v>
      </c>
      <c r="Q6616">
        <v>0.53861800000000004</v>
      </c>
      <c r="S6616">
        <v>0</v>
      </c>
      <c r="T6616">
        <v>0.53861800000000004</v>
      </c>
      <c r="U6616">
        <v>0</v>
      </c>
      <c r="V6616" t="str">
        <f>"Trad IRN"</f>
        <v>Trad IRN</v>
      </c>
      <c r="W6616">
        <v>100</v>
      </c>
      <c r="X6616" t="s">
        <v>47</v>
      </c>
      <c r="Z6616" t="s">
        <v>47</v>
      </c>
      <c r="AB6616" t="str">
        <f>"08"</f>
        <v>08</v>
      </c>
      <c r="AC6616" t="s">
        <v>48</v>
      </c>
      <c r="AD6616" t="s">
        <v>49</v>
      </c>
      <c r="AE6616" t="s">
        <v>50</v>
      </c>
      <c r="AF6616">
        <v>0</v>
      </c>
      <c r="AG6616" t="s">
        <v>56</v>
      </c>
      <c r="AH6616" t="str">
        <f>"Trad IRN"</f>
        <v>Trad IRN</v>
      </c>
      <c r="AI6616" t="str">
        <f>"Bldg IRN"</f>
        <v>Bldg IRN</v>
      </c>
      <c r="AJ6616" t="s">
        <v>48</v>
      </c>
      <c r="AK6616" t="s">
        <v>48</v>
      </c>
      <c r="AL6616" t="s">
        <v>53</v>
      </c>
      <c r="AM6616">
        <v>614.52</v>
      </c>
      <c r="AN6616">
        <v>1140.92</v>
      </c>
      <c r="AO6616">
        <v>15</v>
      </c>
    </row>
    <row r="6617" spans="1:41" x14ac:dyDescent="0.3">
      <c r="A6617" t="str">
        <f>"Trad IRN"</f>
        <v>Trad IRN</v>
      </c>
      <c r="B6617" t="str">
        <f>"Bldg IRN"</f>
        <v>Bldg IRN</v>
      </c>
      <c r="C6617" t="s">
        <v>41</v>
      </c>
      <c r="D6617" t="s">
        <v>3</v>
      </c>
      <c r="E6617" t="s">
        <v>80</v>
      </c>
      <c r="F6617" t="s">
        <v>81</v>
      </c>
      <c r="G6617" t="s">
        <v>82</v>
      </c>
      <c r="H6617" t="s">
        <v>83</v>
      </c>
      <c r="I6617" t="str">
        <f>"Trad IRN"</f>
        <v>Trad IRN</v>
      </c>
      <c r="J6617" t="s">
        <v>43</v>
      </c>
      <c r="K6617" t="s">
        <v>44</v>
      </c>
      <c r="L6617" t="s">
        <v>45</v>
      </c>
      <c r="M6617" t="s">
        <v>46</v>
      </c>
      <c r="N6617" t="str">
        <f t="shared" si="668"/>
        <v>08/18/2022</v>
      </c>
      <c r="O6617" t="str">
        <f t="shared" ref="O6617:O6627" si="669">"12/31/2500"</f>
        <v>12/31/2500</v>
      </c>
      <c r="P6617">
        <v>1</v>
      </c>
      <c r="Q6617">
        <v>1</v>
      </c>
      <c r="S6617">
        <v>0</v>
      </c>
      <c r="T6617">
        <v>1</v>
      </c>
      <c r="U6617">
        <v>0</v>
      </c>
      <c r="V6617" t="str">
        <f>"Trad IRN"</f>
        <v>Trad IRN</v>
      </c>
      <c r="W6617">
        <v>100</v>
      </c>
      <c r="X6617" t="s">
        <v>47</v>
      </c>
      <c r="Z6617" t="s">
        <v>47</v>
      </c>
      <c r="AB6617" t="str">
        <f>"06"</f>
        <v>06</v>
      </c>
      <c r="AC6617" t="s">
        <v>48</v>
      </c>
      <c r="AD6617" t="s">
        <v>49</v>
      </c>
      <c r="AE6617" t="s">
        <v>50</v>
      </c>
      <c r="AF6617">
        <v>0</v>
      </c>
      <c r="AG6617" t="s">
        <v>56</v>
      </c>
      <c r="AH6617" t="str">
        <f>"Trad IRN"</f>
        <v>Trad IRN</v>
      </c>
      <c r="AI6617" t="str">
        <f>"Bldg IRN"</f>
        <v>Bldg IRN</v>
      </c>
      <c r="AJ6617" t="s">
        <v>48</v>
      </c>
      <c r="AK6617" t="s">
        <v>48</v>
      </c>
      <c r="AL6617" t="s">
        <v>53</v>
      </c>
      <c r="AM6617">
        <v>1140.92</v>
      </c>
      <c r="AN6617">
        <v>1140.92</v>
      </c>
      <c r="AO6617">
        <v>15</v>
      </c>
    </row>
    <row r="6618" spans="1:41" x14ac:dyDescent="0.3">
      <c r="A6618" t="str">
        <f>"Trad IRN"</f>
        <v>Trad IRN</v>
      </c>
      <c r="B6618" t="str">
        <f>"Bldg IRN"</f>
        <v>Bldg IRN</v>
      </c>
      <c r="C6618" t="s">
        <v>41</v>
      </c>
      <c r="D6618" t="s">
        <v>3</v>
      </c>
      <c r="E6618" t="s">
        <v>80</v>
      </c>
      <c r="F6618" t="s">
        <v>81</v>
      </c>
      <c r="G6618" t="s">
        <v>82</v>
      </c>
      <c r="H6618" t="s">
        <v>83</v>
      </c>
      <c r="I6618" t="str">
        <f>"Trad IRN"</f>
        <v>Trad IRN</v>
      </c>
      <c r="J6618" t="s">
        <v>43</v>
      </c>
      <c r="K6618" t="s">
        <v>44</v>
      </c>
      <c r="L6618" t="s">
        <v>45</v>
      </c>
      <c r="M6618" t="s">
        <v>46</v>
      </c>
      <c r="N6618" t="str">
        <f t="shared" si="668"/>
        <v>08/18/2022</v>
      </c>
      <c r="O6618" t="str">
        <f t="shared" si="669"/>
        <v>12/31/2500</v>
      </c>
      <c r="P6618">
        <v>1</v>
      </c>
      <c r="Q6618">
        <v>1</v>
      </c>
      <c r="S6618">
        <v>1</v>
      </c>
      <c r="T6618">
        <v>1</v>
      </c>
      <c r="U6618">
        <v>0</v>
      </c>
      <c r="V6618" t="str">
        <f>"Trad IRN"</f>
        <v>Trad IRN</v>
      </c>
      <c r="W6618">
        <v>100</v>
      </c>
      <c r="X6618" t="s">
        <v>47</v>
      </c>
      <c r="Z6618" t="s">
        <v>47</v>
      </c>
      <c r="AB6618" t="str">
        <f>"07"</f>
        <v>07</v>
      </c>
      <c r="AC6618" t="s">
        <v>48</v>
      </c>
      <c r="AD6618" t="s">
        <v>49</v>
      </c>
      <c r="AE6618" t="s">
        <v>50</v>
      </c>
      <c r="AF6618">
        <v>0</v>
      </c>
      <c r="AG6618" t="s">
        <v>56</v>
      </c>
      <c r="AH6618" t="str">
        <f>"Trad IRN"</f>
        <v>Trad IRN</v>
      </c>
      <c r="AI6618" t="str">
        <f>"Bldg IRN"</f>
        <v>Bldg IRN</v>
      </c>
      <c r="AJ6618" t="s">
        <v>48</v>
      </c>
      <c r="AK6618" t="s">
        <v>48</v>
      </c>
      <c r="AL6618" t="s">
        <v>53</v>
      </c>
      <c r="AM6618">
        <v>1140.92</v>
      </c>
      <c r="AN6618">
        <v>1140.92</v>
      </c>
      <c r="AO6618">
        <v>15</v>
      </c>
    </row>
    <row r="6619" spans="1:41" x14ac:dyDescent="0.3">
      <c r="A6619" t="str">
        <f>"Trad IRN"</f>
        <v>Trad IRN</v>
      </c>
      <c r="B6619" t="str">
        <f>"Bldg IRN"</f>
        <v>Bldg IRN</v>
      </c>
      <c r="C6619" t="s">
        <v>41</v>
      </c>
      <c r="D6619" t="s">
        <v>3</v>
      </c>
      <c r="E6619" t="s">
        <v>80</v>
      </c>
      <c r="F6619" t="s">
        <v>81</v>
      </c>
      <c r="G6619" t="s">
        <v>82</v>
      </c>
      <c r="H6619" t="s">
        <v>83</v>
      </c>
      <c r="I6619" t="str">
        <f>"Trad IRN"</f>
        <v>Trad IRN</v>
      </c>
      <c r="J6619" t="s">
        <v>43</v>
      </c>
      <c r="K6619" t="s">
        <v>44</v>
      </c>
      <c r="L6619" t="s">
        <v>45</v>
      </c>
      <c r="M6619" t="s">
        <v>46</v>
      </c>
      <c r="N6619" t="str">
        <f t="shared" si="668"/>
        <v>08/18/2022</v>
      </c>
      <c r="O6619" t="str">
        <f t="shared" si="669"/>
        <v>12/31/2500</v>
      </c>
      <c r="P6619">
        <v>1</v>
      </c>
      <c r="Q6619">
        <v>1</v>
      </c>
      <c r="S6619">
        <v>0</v>
      </c>
      <c r="T6619">
        <v>1</v>
      </c>
      <c r="U6619">
        <v>0</v>
      </c>
      <c r="V6619" t="str">
        <f>"Trad IRN"</f>
        <v>Trad IRN</v>
      </c>
      <c r="W6619">
        <v>100</v>
      </c>
      <c r="X6619" t="s">
        <v>47</v>
      </c>
      <c r="Z6619" t="s">
        <v>47</v>
      </c>
      <c r="AB6619" t="str">
        <f>"07"</f>
        <v>07</v>
      </c>
      <c r="AC6619" t="s">
        <v>48</v>
      </c>
      <c r="AD6619" t="s">
        <v>49</v>
      </c>
      <c r="AE6619" t="s">
        <v>50</v>
      </c>
      <c r="AF6619">
        <v>0</v>
      </c>
      <c r="AG6619" t="s">
        <v>56</v>
      </c>
      <c r="AH6619" t="str">
        <f>"Trad IRN"</f>
        <v>Trad IRN</v>
      </c>
      <c r="AI6619" t="str">
        <f>"Bldg IRN"</f>
        <v>Bldg IRN</v>
      </c>
      <c r="AJ6619" t="s">
        <v>48</v>
      </c>
      <c r="AK6619" t="s">
        <v>48</v>
      </c>
      <c r="AL6619" t="s">
        <v>53</v>
      </c>
      <c r="AM6619">
        <v>1140.92</v>
      </c>
      <c r="AN6619">
        <v>1140.92</v>
      </c>
      <c r="AO6619">
        <v>15</v>
      </c>
    </row>
    <row r="6620" spans="1:41" x14ac:dyDescent="0.3">
      <c r="A6620" t="str">
        <f>"Trad IRN"</f>
        <v>Trad IRN</v>
      </c>
      <c r="B6620" t="str">
        <f>"Bldg IRN"</f>
        <v>Bldg IRN</v>
      </c>
      <c r="C6620" t="s">
        <v>41</v>
      </c>
      <c r="D6620" t="s">
        <v>3</v>
      </c>
      <c r="E6620" t="s">
        <v>80</v>
      </c>
      <c r="F6620" t="s">
        <v>81</v>
      </c>
      <c r="G6620" t="s">
        <v>82</v>
      </c>
      <c r="H6620" t="s">
        <v>83</v>
      </c>
      <c r="I6620" t="str">
        <f>"Trad IRN"</f>
        <v>Trad IRN</v>
      </c>
      <c r="J6620" t="s">
        <v>43</v>
      </c>
      <c r="K6620" t="s">
        <v>44</v>
      </c>
      <c r="L6620" t="s">
        <v>45</v>
      </c>
      <c r="M6620" t="s">
        <v>46</v>
      </c>
      <c r="N6620" t="str">
        <f t="shared" si="668"/>
        <v>08/18/2022</v>
      </c>
      <c r="O6620" t="str">
        <f t="shared" si="669"/>
        <v>12/31/2500</v>
      </c>
      <c r="P6620">
        <v>1</v>
      </c>
      <c r="Q6620">
        <v>1</v>
      </c>
      <c r="S6620">
        <v>1</v>
      </c>
      <c r="T6620">
        <v>1</v>
      </c>
      <c r="U6620">
        <v>0</v>
      </c>
      <c r="V6620" t="str">
        <f>"Trad IRN"</f>
        <v>Trad IRN</v>
      </c>
      <c r="W6620">
        <v>100</v>
      </c>
      <c r="X6620" t="s">
        <v>47</v>
      </c>
      <c r="Z6620" t="s">
        <v>47</v>
      </c>
      <c r="AB6620" t="str">
        <f>"08"</f>
        <v>08</v>
      </c>
      <c r="AC6620" t="s">
        <v>48</v>
      </c>
      <c r="AD6620" t="s">
        <v>49</v>
      </c>
      <c r="AE6620" t="s">
        <v>50</v>
      </c>
      <c r="AF6620">
        <v>0</v>
      </c>
      <c r="AG6620" t="s">
        <v>56</v>
      </c>
      <c r="AH6620" t="str">
        <f>"Trad IRN"</f>
        <v>Trad IRN</v>
      </c>
      <c r="AI6620" t="str">
        <f>"Bldg IRN"</f>
        <v>Bldg IRN</v>
      </c>
      <c r="AJ6620" t="s">
        <v>48</v>
      </c>
      <c r="AK6620" t="s">
        <v>48</v>
      </c>
      <c r="AL6620" t="s">
        <v>53</v>
      </c>
      <c r="AM6620">
        <v>1140.92</v>
      </c>
      <c r="AN6620">
        <v>1140.92</v>
      </c>
      <c r="AO6620">
        <v>15</v>
      </c>
    </row>
    <row r="6621" spans="1:41" x14ac:dyDescent="0.3">
      <c r="A6621" t="str">
        <f>"Trad IRN"</f>
        <v>Trad IRN</v>
      </c>
      <c r="B6621" t="str">
        <f>"Bldg IRN"</f>
        <v>Bldg IRN</v>
      </c>
      <c r="C6621" t="s">
        <v>41</v>
      </c>
      <c r="D6621" t="s">
        <v>3</v>
      </c>
      <c r="E6621" t="s">
        <v>80</v>
      </c>
      <c r="F6621" t="s">
        <v>81</v>
      </c>
      <c r="G6621" t="s">
        <v>82</v>
      </c>
      <c r="H6621" t="s">
        <v>83</v>
      </c>
      <c r="I6621" t="str">
        <f>"Trad IRN"</f>
        <v>Trad IRN</v>
      </c>
      <c r="J6621" t="s">
        <v>43</v>
      </c>
      <c r="K6621" t="s">
        <v>44</v>
      </c>
      <c r="L6621" t="s">
        <v>45</v>
      </c>
      <c r="M6621" t="s">
        <v>46</v>
      </c>
      <c r="N6621" t="str">
        <f t="shared" si="668"/>
        <v>08/18/2022</v>
      </c>
      <c r="O6621" t="str">
        <f t="shared" si="669"/>
        <v>12/31/2500</v>
      </c>
      <c r="P6621">
        <v>1</v>
      </c>
      <c r="Q6621">
        <v>1</v>
      </c>
      <c r="S6621">
        <v>1</v>
      </c>
      <c r="T6621">
        <v>1</v>
      </c>
      <c r="U6621">
        <v>0</v>
      </c>
      <c r="V6621" t="str">
        <f>"Trad IRN"</f>
        <v>Trad IRN</v>
      </c>
      <c r="W6621">
        <v>100</v>
      </c>
      <c r="X6621" t="s">
        <v>47</v>
      </c>
      <c r="Z6621" t="s">
        <v>47</v>
      </c>
      <c r="AB6621" t="str">
        <f>"06"</f>
        <v>06</v>
      </c>
      <c r="AC6621" t="s">
        <v>48</v>
      </c>
      <c r="AD6621" t="s">
        <v>49</v>
      </c>
      <c r="AE6621" t="s">
        <v>50</v>
      </c>
      <c r="AF6621">
        <v>0</v>
      </c>
      <c r="AG6621" t="s">
        <v>56</v>
      </c>
      <c r="AH6621" t="str">
        <f>"Trad IRN"</f>
        <v>Trad IRN</v>
      </c>
      <c r="AI6621" t="str">
        <f>"Bldg IRN"</f>
        <v>Bldg IRN</v>
      </c>
      <c r="AJ6621" t="s">
        <v>48</v>
      </c>
      <c r="AK6621" t="s">
        <v>48</v>
      </c>
      <c r="AL6621" t="s">
        <v>53</v>
      </c>
      <c r="AM6621">
        <v>1140.92</v>
      </c>
      <c r="AN6621">
        <v>1140.92</v>
      </c>
      <c r="AO6621">
        <v>15</v>
      </c>
    </row>
    <row r="6622" spans="1:41" x14ac:dyDescent="0.3">
      <c r="A6622" t="str">
        <f>"Trad IRN"</f>
        <v>Trad IRN</v>
      </c>
      <c r="B6622" t="str">
        <f>"Bldg IRN"</f>
        <v>Bldg IRN</v>
      </c>
      <c r="C6622" t="s">
        <v>41</v>
      </c>
      <c r="D6622" t="s">
        <v>3</v>
      </c>
      <c r="E6622" t="s">
        <v>80</v>
      </c>
      <c r="F6622" t="s">
        <v>81</v>
      </c>
      <c r="G6622" t="s">
        <v>82</v>
      </c>
      <c r="H6622" t="s">
        <v>83</v>
      </c>
      <c r="I6622" t="str">
        <f>"Trad IRN"</f>
        <v>Trad IRN</v>
      </c>
      <c r="J6622" t="s">
        <v>43</v>
      </c>
      <c r="K6622" t="s">
        <v>44</v>
      </c>
      <c r="L6622" t="s">
        <v>45</v>
      </c>
      <c r="M6622" t="s">
        <v>46</v>
      </c>
      <c r="N6622" t="str">
        <f t="shared" si="668"/>
        <v>08/18/2022</v>
      </c>
      <c r="O6622" t="str">
        <f t="shared" si="669"/>
        <v>12/31/2500</v>
      </c>
      <c r="P6622">
        <v>1</v>
      </c>
      <c r="Q6622">
        <v>1</v>
      </c>
      <c r="S6622">
        <v>0</v>
      </c>
      <c r="T6622">
        <v>1</v>
      </c>
      <c r="U6622">
        <v>0</v>
      </c>
      <c r="V6622" t="str">
        <f>"Trad IRN"</f>
        <v>Trad IRN</v>
      </c>
      <c r="W6622">
        <v>100</v>
      </c>
      <c r="X6622" t="s">
        <v>47</v>
      </c>
      <c r="Z6622" t="s">
        <v>47</v>
      </c>
      <c r="AB6622" t="str">
        <f>"07"</f>
        <v>07</v>
      </c>
      <c r="AC6622" t="s">
        <v>48</v>
      </c>
      <c r="AD6622" t="s">
        <v>49</v>
      </c>
      <c r="AE6622" t="s">
        <v>50</v>
      </c>
      <c r="AF6622">
        <v>0</v>
      </c>
      <c r="AG6622" t="s">
        <v>56</v>
      </c>
      <c r="AH6622" t="str">
        <f>"Trad IRN"</f>
        <v>Trad IRN</v>
      </c>
      <c r="AI6622" t="str">
        <f>"Bldg IRN"</f>
        <v>Bldg IRN</v>
      </c>
      <c r="AJ6622" t="s">
        <v>48</v>
      </c>
      <c r="AK6622" t="s">
        <v>48</v>
      </c>
      <c r="AL6622" t="s">
        <v>53</v>
      </c>
      <c r="AM6622">
        <v>1140.92</v>
      </c>
      <c r="AN6622">
        <v>1140.92</v>
      </c>
      <c r="AO6622">
        <v>15</v>
      </c>
    </row>
    <row r="6623" spans="1:41" x14ac:dyDescent="0.3">
      <c r="A6623" t="str">
        <f>"Trad IRN"</f>
        <v>Trad IRN</v>
      </c>
      <c r="B6623" t="str">
        <f>"Bldg IRN"</f>
        <v>Bldg IRN</v>
      </c>
      <c r="C6623" t="s">
        <v>41</v>
      </c>
      <c r="D6623" t="s">
        <v>3</v>
      </c>
      <c r="E6623" t="s">
        <v>80</v>
      </c>
      <c r="F6623" t="s">
        <v>81</v>
      </c>
      <c r="G6623" t="s">
        <v>82</v>
      </c>
      <c r="H6623" t="s">
        <v>83</v>
      </c>
      <c r="I6623" t="str">
        <f>"Trad IRN"</f>
        <v>Trad IRN</v>
      </c>
      <c r="J6623" t="s">
        <v>43</v>
      </c>
      <c r="K6623" t="s">
        <v>44</v>
      </c>
      <c r="L6623" t="s">
        <v>45</v>
      </c>
      <c r="M6623" t="s">
        <v>46</v>
      </c>
      <c r="N6623" t="str">
        <f t="shared" si="668"/>
        <v>08/18/2022</v>
      </c>
      <c r="O6623" t="str">
        <f t="shared" si="669"/>
        <v>12/31/2500</v>
      </c>
      <c r="P6623">
        <v>1</v>
      </c>
      <c r="Q6623">
        <v>1</v>
      </c>
      <c r="S6623">
        <v>0</v>
      </c>
      <c r="T6623">
        <v>1</v>
      </c>
      <c r="U6623">
        <v>0</v>
      </c>
      <c r="V6623" t="str">
        <f>"Trad IRN"</f>
        <v>Trad IRN</v>
      </c>
      <c r="W6623">
        <v>100</v>
      </c>
      <c r="X6623" t="s">
        <v>47</v>
      </c>
      <c r="Z6623" t="s">
        <v>47</v>
      </c>
      <c r="AB6623" t="str">
        <f>"08"</f>
        <v>08</v>
      </c>
      <c r="AC6623" t="s">
        <v>48</v>
      </c>
      <c r="AD6623" t="s">
        <v>49</v>
      </c>
      <c r="AE6623" t="s">
        <v>50</v>
      </c>
      <c r="AF6623">
        <v>0</v>
      </c>
      <c r="AG6623" t="s">
        <v>56</v>
      </c>
      <c r="AH6623" t="str">
        <f>"Trad IRN"</f>
        <v>Trad IRN</v>
      </c>
      <c r="AI6623" t="str">
        <f>"Bldg IRN"</f>
        <v>Bldg IRN</v>
      </c>
      <c r="AJ6623" t="s">
        <v>48</v>
      </c>
      <c r="AK6623" t="s">
        <v>48</v>
      </c>
      <c r="AL6623" t="s">
        <v>53</v>
      </c>
      <c r="AM6623">
        <v>1140.92</v>
      </c>
      <c r="AN6623">
        <v>1140.92</v>
      </c>
      <c r="AO6623">
        <v>15</v>
      </c>
    </row>
    <row r="6624" spans="1:41" x14ac:dyDescent="0.3">
      <c r="A6624" t="str">
        <f>"Trad IRN"</f>
        <v>Trad IRN</v>
      </c>
      <c r="B6624" t="str">
        <f>"Bldg IRN"</f>
        <v>Bldg IRN</v>
      </c>
      <c r="C6624" t="s">
        <v>41</v>
      </c>
      <c r="D6624" t="s">
        <v>3</v>
      </c>
      <c r="E6624" t="s">
        <v>80</v>
      </c>
      <c r="F6624" t="s">
        <v>81</v>
      </c>
      <c r="G6624" t="s">
        <v>82</v>
      </c>
      <c r="H6624" t="s">
        <v>83</v>
      </c>
      <c r="I6624" t="str">
        <f>"Trad IRN"</f>
        <v>Trad IRN</v>
      </c>
      <c r="J6624" t="s">
        <v>43</v>
      </c>
      <c r="K6624" t="s">
        <v>44</v>
      </c>
      <c r="L6624" t="s">
        <v>45</v>
      </c>
      <c r="M6624" t="s">
        <v>46</v>
      </c>
      <c r="N6624" t="str">
        <f t="shared" si="668"/>
        <v>08/18/2022</v>
      </c>
      <c r="O6624" t="str">
        <f t="shared" si="669"/>
        <v>12/31/2500</v>
      </c>
      <c r="P6624">
        <v>1</v>
      </c>
      <c r="Q6624">
        <v>1</v>
      </c>
      <c r="S6624">
        <v>0</v>
      </c>
      <c r="T6624">
        <v>1</v>
      </c>
      <c r="U6624">
        <v>0</v>
      </c>
      <c r="V6624" t="str">
        <f>"Trad IRN"</f>
        <v>Trad IRN</v>
      </c>
      <c r="W6624">
        <v>100</v>
      </c>
      <c r="X6624" t="s">
        <v>47</v>
      </c>
      <c r="Z6624" t="s">
        <v>47</v>
      </c>
      <c r="AB6624" t="str">
        <f>"06"</f>
        <v>06</v>
      </c>
      <c r="AC6624" t="s">
        <v>48</v>
      </c>
      <c r="AD6624" t="s">
        <v>49</v>
      </c>
      <c r="AE6624" t="s">
        <v>55</v>
      </c>
      <c r="AF6624">
        <v>0</v>
      </c>
      <c r="AG6624" t="s">
        <v>56</v>
      </c>
      <c r="AH6624" t="str">
        <f>"Trad IRN"</f>
        <v>Trad IRN</v>
      </c>
      <c r="AI6624" t="str">
        <f>"Bldg IRN"</f>
        <v>Bldg IRN</v>
      </c>
      <c r="AJ6624" t="s">
        <v>48</v>
      </c>
      <c r="AK6624" t="s">
        <v>48</v>
      </c>
      <c r="AL6624" t="s">
        <v>53</v>
      </c>
      <c r="AM6624">
        <v>1140.92</v>
      </c>
      <c r="AN6624">
        <v>1140.92</v>
      </c>
      <c r="AO6624">
        <v>15</v>
      </c>
    </row>
    <row r="6625" spans="1:41" x14ac:dyDescent="0.3">
      <c r="A6625" t="str">
        <f>"Trad IRN"</f>
        <v>Trad IRN</v>
      </c>
      <c r="B6625" t="str">
        <f>"Bldg IRN"</f>
        <v>Bldg IRN</v>
      </c>
      <c r="C6625" t="s">
        <v>41</v>
      </c>
      <c r="D6625" t="s">
        <v>3</v>
      </c>
      <c r="E6625" t="s">
        <v>80</v>
      </c>
      <c r="F6625" t="s">
        <v>81</v>
      </c>
      <c r="G6625" t="s">
        <v>82</v>
      </c>
      <c r="H6625" t="s">
        <v>83</v>
      </c>
      <c r="I6625" t="str">
        <f>"Trad IRN"</f>
        <v>Trad IRN</v>
      </c>
      <c r="J6625" t="s">
        <v>43</v>
      </c>
      <c r="K6625" t="s">
        <v>44</v>
      </c>
      <c r="L6625" t="s">
        <v>45</v>
      </c>
      <c r="M6625" t="s">
        <v>46</v>
      </c>
      <c r="N6625" t="str">
        <f t="shared" si="668"/>
        <v>08/18/2022</v>
      </c>
      <c r="O6625" t="str">
        <f t="shared" si="669"/>
        <v>12/31/2500</v>
      </c>
      <c r="P6625">
        <v>1</v>
      </c>
      <c r="Q6625">
        <v>1</v>
      </c>
      <c r="R6625">
        <v>1</v>
      </c>
      <c r="S6625">
        <v>0</v>
      </c>
      <c r="T6625">
        <v>1</v>
      </c>
      <c r="U6625">
        <v>0</v>
      </c>
      <c r="V6625" t="str">
        <f>"Trad IRN"</f>
        <v>Trad IRN</v>
      </c>
      <c r="W6625">
        <v>100</v>
      </c>
      <c r="X6625" t="s">
        <v>47</v>
      </c>
      <c r="Z6625" t="s">
        <v>47</v>
      </c>
      <c r="AB6625" t="str">
        <f>"06"</f>
        <v>06</v>
      </c>
      <c r="AC6625" t="str">
        <f>"15"</f>
        <v>15</v>
      </c>
      <c r="AD6625" t="str">
        <f>"2"</f>
        <v>2</v>
      </c>
      <c r="AE6625" t="s">
        <v>55</v>
      </c>
      <c r="AF6625">
        <v>0</v>
      </c>
      <c r="AG6625" t="s">
        <v>56</v>
      </c>
      <c r="AH6625" t="str">
        <f>"Trad IRN"</f>
        <v>Trad IRN</v>
      </c>
      <c r="AI6625" t="str">
        <f>"Bldg IRN"</f>
        <v>Bldg IRN</v>
      </c>
      <c r="AJ6625" t="s">
        <v>48</v>
      </c>
      <c r="AK6625" t="s">
        <v>48</v>
      </c>
      <c r="AL6625" t="s">
        <v>53</v>
      </c>
      <c r="AM6625">
        <v>1140.92</v>
      </c>
      <c r="AN6625">
        <v>1140.92</v>
      </c>
      <c r="AO6625">
        <v>15</v>
      </c>
    </row>
    <row r="6626" spans="1:41" x14ac:dyDescent="0.3">
      <c r="A6626" t="str">
        <f>"Trad IRN"</f>
        <v>Trad IRN</v>
      </c>
      <c r="B6626" t="str">
        <f>"Bldg IRN"</f>
        <v>Bldg IRN</v>
      </c>
      <c r="C6626" t="s">
        <v>41</v>
      </c>
      <c r="D6626" t="s">
        <v>3</v>
      </c>
      <c r="E6626" t="s">
        <v>80</v>
      </c>
      <c r="F6626" t="s">
        <v>81</v>
      </c>
      <c r="G6626" t="s">
        <v>82</v>
      </c>
      <c r="H6626" t="s">
        <v>83</v>
      </c>
      <c r="I6626" t="str">
        <f>"Trad IRN"</f>
        <v>Trad IRN</v>
      </c>
      <c r="J6626" t="s">
        <v>43</v>
      </c>
      <c r="K6626" t="s">
        <v>44</v>
      </c>
      <c r="L6626" t="s">
        <v>45</v>
      </c>
      <c r="M6626" t="s">
        <v>46</v>
      </c>
      <c r="N6626" t="str">
        <f t="shared" si="668"/>
        <v>08/18/2022</v>
      </c>
      <c r="O6626" t="str">
        <f t="shared" si="669"/>
        <v>12/31/2500</v>
      </c>
      <c r="P6626">
        <v>1</v>
      </c>
      <c r="Q6626">
        <v>1</v>
      </c>
      <c r="R6626">
        <v>1</v>
      </c>
      <c r="S6626">
        <v>0</v>
      </c>
      <c r="T6626">
        <v>1</v>
      </c>
      <c r="U6626">
        <v>0</v>
      </c>
      <c r="V6626" t="str">
        <f>"Trad IRN"</f>
        <v>Trad IRN</v>
      </c>
      <c r="W6626">
        <v>100</v>
      </c>
      <c r="X6626" t="s">
        <v>47</v>
      </c>
      <c r="Z6626" t="s">
        <v>47</v>
      </c>
      <c r="AB6626" t="str">
        <f>"07"</f>
        <v>07</v>
      </c>
      <c r="AC6626" t="str">
        <f>"10"</f>
        <v>10</v>
      </c>
      <c r="AD6626" t="str">
        <f>"2"</f>
        <v>2</v>
      </c>
      <c r="AE6626" t="s">
        <v>55</v>
      </c>
      <c r="AF6626">
        <v>0</v>
      </c>
      <c r="AG6626" t="s">
        <v>56</v>
      </c>
      <c r="AH6626" t="str">
        <f>"Trad IRN"</f>
        <v>Trad IRN</v>
      </c>
      <c r="AI6626" t="str">
        <f>"Bldg IRN"</f>
        <v>Bldg IRN</v>
      </c>
      <c r="AJ6626" t="s">
        <v>48</v>
      </c>
      <c r="AK6626" t="s">
        <v>48</v>
      </c>
      <c r="AL6626" t="s">
        <v>53</v>
      </c>
      <c r="AM6626">
        <v>1140.92</v>
      </c>
      <c r="AN6626">
        <v>1140.92</v>
      </c>
      <c r="AO6626">
        <v>15</v>
      </c>
    </row>
    <row r="6627" spans="1:41" x14ac:dyDescent="0.3">
      <c r="A6627" t="str">
        <f>"Trad IRN"</f>
        <v>Trad IRN</v>
      </c>
      <c r="B6627" t="str">
        <f>"Bldg IRN"</f>
        <v>Bldg IRN</v>
      </c>
      <c r="C6627" t="s">
        <v>41</v>
      </c>
      <c r="D6627" t="s">
        <v>3</v>
      </c>
      <c r="E6627" t="s">
        <v>80</v>
      </c>
      <c r="F6627" t="s">
        <v>81</v>
      </c>
      <c r="G6627" t="s">
        <v>82</v>
      </c>
      <c r="H6627" t="s">
        <v>83</v>
      </c>
      <c r="I6627" t="str">
        <f>"Trad IRN"</f>
        <v>Trad IRN</v>
      </c>
      <c r="J6627" t="s">
        <v>43</v>
      </c>
      <c r="K6627" t="s">
        <v>44</v>
      </c>
      <c r="L6627" t="s">
        <v>45</v>
      </c>
      <c r="M6627" t="s">
        <v>46</v>
      </c>
      <c r="N6627" t="str">
        <f t="shared" si="668"/>
        <v>08/18/2022</v>
      </c>
      <c r="O6627" t="str">
        <f t="shared" si="669"/>
        <v>12/31/2500</v>
      </c>
      <c r="P6627">
        <v>1</v>
      </c>
      <c r="Q6627">
        <v>1</v>
      </c>
      <c r="S6627">
        <v>1</v>
      </c>
      <c r="T6627">
        <v>1</v>
      </c>
      <c r="U6627">
        <v>0</v>
      </c>
      <c r="V6627" t="str">
        <f>"Trad IRN"</f>
        <v>Trad IRN</v>
      </c>
      <c r="W6627">
        <v>100</v>
      </c>
      <c r="X6627" t="s">
        <v>47</v>
      </c>
      <c r="Z6627" t="s">
        <v>47</v>
      </c>
      <c r="AB6627" t="str">
        <f>"08"</f>
        <v>08</v>
      </c>
      <c r="AC6627" t="s">
        <v>48</v>
      </c>
      <c r="AD6627" t="s">
        <v>49</v>
      </c>
      <c r="AE6627" t="s">
        <v>50</v>
      </c>
      <c r="AF6627">
        <v>0</v>
      </c>
      <c r="AG6627" t="s">
        <v>56</v>
      </c>
      <c r="AH6627" t="str">
        <f>"Trad IRN"</f>
        <v>Trad IRN</v>
      </c>
      <c r="AI6627" t="str">
        <f>"Bldg IRN"</f>
        <v>Bldg IRN</v>
      </c>
      <c r="AJ6627" t="s">
        <v>48</v>
      </c>
      <c r="AK6627" t="s">
        <v>48</v>
      </c>
      <c r="AL6627" t="s">
        <v>53</v>
      </c>
      <c r="AM6627">
        <v>1140.92</v>
      </c>
      <c r="AN6627">
        <v>1140.92</v>
      </c>
      <c r="AO6627">
        <v>15</v>
      </c>
    </row>
    <row r="6628" spans="1:41" x14ac:dyDescent="0.3">
      <c r="A6628" t="str">
        <f>"Trad IRN"</f>
        <v>Trad IRN</v>
      </c>
      <c r="B6628" t="str">
        <f>"Bldg IRN"</f>
        <v>Bldg IRN</v>
      </c>
      <c r="C6628" t="s">
        <v>41</v>
      </c>
      <c r="D6628" t="s">
        <v>3</v>
      </c>
      <c r="E6628" t="s">
        <v>80</v>
      </c>
      <c r="F6628" t="s">
        <v>81</v>
      </c>
      <c r="G6628" t="s">
        <v>82</v>
      </c>
      <c r="H6628" t="s">
        <v>83</v>
      </c>
      <c r="I6628" t="str">
        <f>"Trad IRN"</f>
        <v>Trad IRN</v>
      </c>
      <c r="J6628" t="s">
        <v>43</v>
      </c>
      <c r="K6628" t="s">
        <v>44</v>
      </c>
      <c r="L6628" t="s">
        <v>45</v>
      </c>
      <c r="M6628" t="s">
        <v>46</v>
      </c>
      <c r="N6628" t="str">
        <f t="shared" si="668"/>
        <v>08/18/2022</v>
      </c>
      <c r="O6628" t="str">
        <f>"10/08/2022"</f>
        <v>10/08/2022</v>
      </c>
      <c r="P6628">
        <v>0.19031999999999999</v>
      </c>
      <c r="Q6628">
        <v>0.19031999999999999</v>
      </c>
      <c r="S6628">
        <v>0</v>
      </c>
      <c r="T6628">
        <v>0.19031999999999999</v>
      </c>
      <c r="U6628">
        <v>0</v>
      </c>
      <c r="V6628" t="str">
        <f>"Trad IRN"</f>
        <v>Trad IRN</v>
      </c>
      <c r="W6628">
        <v>100</v>
      </c>
      <c r="X6628" t="s">
        <v>47</v>
      </c>
      <c r="Z6628" t="s">
        <v>47</v>
      </c>
      <c r="AB6628" t="str">
        <f>"08"</f>
        <v>08</v>
      </c>
      <c r="AC6628" t="s">
        <v>48</v>
      </c>
      <c r="AD6628" t="s">
        <v>49</v>
      </c>
      <c r="AE6628" t="s">
        <v>50</v>
      </c>
      <c r="AF6628">
        <v>0</v>
      </c>
      <c r="AG6628" t="s">
        <v>56</v>
      </c>
      <c r="AH6628" t="str">
        <f>"Trad IRN"</f>
        <v>Trad IRN</v>
      </c>
      <c r="AI6628" t="str">
        <f>"Bldg IRN"</f>
        <v>Bldg IRN</v>
      </c>
      <c r="AJ6628" t="s">
        <v>48</v>
      </c>
      <c r="AK6628" t="s">
        <v>48</v>
      </c>
      <c r="AL6628" t="s">
        <v>53</v>
      </c>
      <c r="AM6628">
        <v>217.14</v>
      </c>
      <c r="AN6628">
        <v>1140.92</v>
      </c>
      <c r="AO6628">
        <v>15</v>
      </c>
    </row>
    <row r="6629" spans="1:41" x14ac:dyDescent="0.3">
      <c r="A6629" t="str">
        <f>"Trad IRN"</f>
        <v>Trad IRN</v>
      </c>
      <c r="B6629" t="str">
        <f>"Bldg IRN"</f>
        <v>Bldg IRN</v>
      </c>
      <c r="C6629" t="s">
        <v>41</v>
      </c>
      <c r="D6629" t="s">
        <v>3</v>
      </c>
      <c r="E6629" t="s">
        <v>80</v>
      </c>
      <c r="F6629" t="s">
        <v>81</v>
      </c>
      <c r="G6629" t="s">
        <v>82</v>
      </c>
      <c r="H6629" t="s">
        <v>83</v>
      </c>
      <c r="I6629" t="str">
        <f>"Trad IRN"</f>
        <v>Trad IRN</v>
      </c>
      <c r="J6629" t="s">
        <v>43</v>
      </c>
      <c r="K6629" t="s">
        <v>44</v>
      </c>
      <c r="L6629" t="s">
        <v>45</v>
      </c>
      <c r="M6629" t="s">
        <v>46</v>
      </c>
      <c r="N6629" t="str">
        <f t="shared" si="668"/>
        <v>08/18/2022</v>
      </c>
      <c r="O6629" t="str">
        <f t="shared" ref="O6629:O6635" si="670">"12/31/2500"</f>
        <v>12/31/2500</v>
      </c>
      <c r="P6629">
        <v>1</v>
      </c>
      <c r="Q6629">
        <v>1</v>
      </c>
      <c r="S6629">
        <v>1</v>
      </c>
      <c r="T6629">
        <v>1</v>
      </c>
      <c r="U6629">
        <v>0</v>
      </c>
      <c r="V6629" t="str">
        <f>"Trad IRN"</f>
        <v>Trad IRN</v>
      </c>
      <c r="W6629">
        <v>100</v>
      </c>
      <c r="X6629" t="s">
        <v>47</v>
      </c>
      <c r="Z6629" t="s">
        <v>47</v>
      </c>
      <c r="AB6629" t="str">
        <f>"08"</f>
        <v>08</v>
      </c>
      <c r="AC6629" t="s">
        <v>48</v>
      </c>
      <c r="AD6629" t="s">
        <v>49</v>
      </c>
      <c r="AE6629" t="s">
        <v>50</v>
      </c>
      <c r="AF6629">
        <v>0</v>
      </c>
      <c r="AG6629" t="s">
        <v>56</v>
      </c>
      <c r="AH6629" t="str">
        <f>"Trad IRN"</f>
        <v>Trad IRN</v>
      </c>
      <c r="AI6629" t="str">
        <f>"Bldg IRN"</f>
        <v>Bldg IRN</v>
      </c>
      <c r="AJ6629" t="s">
        <v>48</v>
      </c>
      <c r="AK6629" t="s">
        <v>48</v>
      </c>
      <c r="AL6629" t="s">
        <v>53</v>
      </c>
      <c r="AM6629">
        <v>1140.92</v>
      </c>
      <c r="AN6629">
        <v>1140.92</v>
      </c>
      <c r="AO6629">
        <v>15</v>
      </c>
    </row>
    <row r="6630" spans="1:41" x14ac:dyDescent="0.3">
      <c r="A6630" t="str">
        <f>"Trad IRN"</f>
        <v>Trad IRN</v>
      </c>
      <c r="B6630" t="str">
        <f>"Bldg IRN"</f>
        <v>Bldg IRN</v>
      </c>
      <c r="C6630" t="s">
        <v>41</v>
      </c>
      <c r="D6630" t="s">
        <v>3</v>
      </c>
      <c r="E6630" t="s">
        <v>80</v>
      </c>
      <c r="F6630" t="s">
        <v>81</v>
      </c>
      <c r="G6630" t="s">
        <v>82</v>
      </c>
      <c r="H6630" t="s">
        <v>83</v>
      </c>
      <c r="I6630" t="str">
        <f>"Trad IRN"</f>
        <v>Trad IRN</v>
      </c>
      <c r="J6630" t="s">
        <v>43</v>
      </c>
      <c r="K6630" t="s">
        <v>44</v>
      </c>
      <c r="L6630" t="s">
        <v>45</v>
      </c>
      <c r="M6630" t="s">
        <v>46</v>
      </c>
      <c r="N6630" t="str">
        <f t="shared" si="668"/>
        <v>08/18/2022</v>
      </c>
      <c r="O6630" t="str">
        <f t="shared" si="670"/>
        <v>12/31/2500</v>
      </c>
      <c r="P6630">
        <v>1</v>
      </c>
      <c r="Q6630">
        <v>1</v>
      </c>
      <c r="S6630">
        <v>1</v>
      </c>
      <c r="T6630">
        <v>1</v>
      </c>
      <c r="U6630">
        <v>0</v>
      </c>
      <c r="V6630" t="str">
        <f>"Trad IRN"</f>
        <v>Trad IRN</v>
      </c>
      <c r="W6630">
        <v>100</v>
      </c>
      <c r="X6630" t="s">
        <v>47</v>
      </c>
      <c r="Z6630" t="s">
        <v>47</v>
      </c>
      <c r="AB6630" t="str">
        <f>"08"</f>
        <v>08</v>
      </c>
      <c r="AC6630" t="s">
        <v>48</v>
      </c>
      <c r="AD6630" t="s">
        <v>49</v>
      </c>
      <c r="AE6630" t="s">
        <v>50</v>
      </c>
      <c r="AF6630">
        <v>0</v>
      </c>
      <c r="AG6630" t="s">
        <v>56</v>
      </c>
      <c r="AH6630" t="str">
        <f>"Trad IRN"</f>
        <v>Trad IRN</v>
      </c>
      <c r="AI6630" t="str">
        <f>"Bldg IRN"</f>
        <v>Bldg IRN</v>
      </c>
      <c r="AJ6630" t="s">
        <v>48</v>
      </c>
      <c r="AK6630" t="s">
        <v>48</v>
      </c>
      <c r="AL6630" t="s">
        <v>53</v>
      </c>
      <c r="AM6630">
        <v>1140.92</v>
      </c>
      <c r="AN6630">
        <v>1140.92</v>
      </c>
      <c r="AO6630">
        <v>15</v>
      </c>
    </row>
    <row r="6631" spans="1:41" x14ac:dyDescent="0.3">
      <c r="A6631" t="str">
        <f>"Trad IRN"</f>
        <v>Trad IRN</v>
      </c>
      <c r="B6631" t="str">
        <f>"Bldg IRN"</f>
        <v>Bldg IRN</v>
      </c>
      <c r="C6631" t="s">
        <v>41</v>
      </c>
      <c r="D6631" t="s">
        <v>3</v>
      </c>
      <c r="E6631" t="s">
        <v>80</v>
      </c>
      <c r="F6631" t="s">
        <v>81</v>
      </c>
      <c r="G6631" t="s">
        <v>82</v>
      </c>
      <c r="H6631" t="s">
        <v>83</v>
      </c>
      <c r="I6631" t="str">
        <f>"Trad IRN"</f>
        <v>Trad IRN</v>
      </c>
      <c r="J6631" t="s">
        <v>43</v>
      </c>
      <c r="K6631" t="s">
        <v>44</v>
      </c>
      <c r="L6631" t="s">
        <v>45</v>
      </c>
      <c r="M6631" t="s">
        <v>46</v>
      </c>
      <c r="N6631" t="str">
        <f t="shared" si="668"/>
        <v>08/18/2022</v>
      </c>
      <c r="O6631" t="str">
        <f t="shared" si="670"/>
        <v>12/31/2500</v>
      </c>
      <c r="P6631">
        <v>1</v>
      </c>
      <c r="Q6631">
        <v>1</v>
      </c>
      <c r="S6631">
        <v>0</v>
      </c>
      <c r="T6631">
        <v>1</v>
      </c>
      <c r="U6631">
        <v>0</v>
      </c>
      <c r="V6631" t="str">
        <f>"Trad IRN"</f>
        <v>Trad IRN</v>
      </c>
      <c r="W6631">
        <v>100</v>
      </c>
      <c r="X6631" t="s">
        <v>47</v>
      </c>
      <c r="Z6631" t="s">
        <v>47</v>
      </c>
      <c r="AB6631" t="str">
        <f>"07"</f>
        <v>07</v>
      </c>
      <c r="AC6631" t="s">
        <v>48</v>
      </c>
      <c r="AD6631" t="s">
        <v>49</v>
      </c>
      <c r="AE6631" t="s">
        <v>55</v>
      </c>
      <c r="AF6631">
        <v>0</v>
      </c>
      <c r="AG6631" t="s">
        <v>56</v>
      </c>
      <c r="AH6631" t="str">
        <f>"Trad IRN"</f>
        <v>Trad IRN</v>
      </c>
      <c r="AI6631" t="str">
        <f>"Bldg IRN"</f>
        <v>Bldg IRN</v>
      </c>
      <c r="AJ6631" t="s">
        <v>48</v>
      </c>
      <c r="AK6631" t="s">
        <v>48</v>
      </c>
      <c r="AL6631" t="s">
        <v>53</v>
      </c>
      <c r="AM6631">
        <v>1140.92</v>
      </c>
      <c r="AN6631">
        <v>1140.92</v>
      </c>
      <c r="AO6631">
        <v>15</v>
      </c>
    </row>
    <row r="6632" spans="1:41" x14ac:dyDescent="0.3">
      <c r="A6632" t="str">
        <f>"Trad IRN"</f>
        <v>Trad IRN</v>
      </c>
      <c r="B6632" t="str">
        <f>"Bldg IRN"</f>
        <v>Bldg IRN</v>
      </c>
      <c r="C6632" t="s">
        <v>41</v>
      </c>
      <c r="D6632" t="s">
        <v>3</v>
      </c>
      <c r="E6632" t="s">
        <v>80</v>
      </c>
      <c r="F6632" t="s">
        <v>81</v>
      </c>
      <c r="G6632" t="s">
        <v>82</v>
      </c>
      <c r="H6632" t="s">
        <v>83</v>
      </c>
      <c r="I6632" t="str">
        <f>"Trad IRN"</f>
        <v>Trad IRN</v>
      </c>
      <c r="J6632" t="s">
        <v>43</v>
      </c>
      <c r="K6632" t="s">
        <v>44</v>
      </c>
      <c r="L6632" t="s">
        <v>45</v>
      </c>
      <c r="M6632" t="s">
        <v>46</v>
      </c>
      <c r="N6632" t="str">
        <f t="shared" si="668"/>
        <v>08/18/2022</v>
      </c>
      <c r="O6632" t="str">
        <f t="shared" si="670"/>
        <v>12/31/2500</v>
      </c>
      <c r="P6632">
        <v>1</v>
      </c>
      <c r="Q6632">
        <v>1</v>
      </c>
      <c r="S6632">
        <v>0</v>
      </c>
      <c r="T6632">
        <v>1</v>
      </c>
      <c r="U6632">
        <v>0</v>
      </c>
      <c r="V6632" t="str">
        <f>"Trad IRN"</f>
        <v>Trad IRN</v>
      </c>
      <c r="W6632">
        <v>100</v>
      </c>
      <c r="X6632" t="s">
        <v>47</v>
      </c>
      <c r="Z6632" t="s">
        <v>47</v>
      </c>
      <c r="AB6632" t="str">
        <f>"06"</f>
        <v>06</v>
      </c>
      <c r="AC6632" t="s">
        <v>48</v>
      </c>
      <c r="AD6632" t="s">
        <v>49</v>
      </c>
      <c r="AE6632" t="s">
        <v>50</v>
      </c>
      <c r="AF6632">
        <v>0</v>
      </c>
      <c r="AG6632" t="s">
        <v>56</v>
      </c>
      <c r="AH6632" t="str">
        <f>"Trad IRN"</f>
        <v>Trad IRN</v>
      </c>
      <c r="AI6632" t="str">
        <f>"Bldg IRN"</f>
        <v>Bldg IRN</v>
      </c>
      <c r="AJ6632" t="s">
        <v>48</v>
      </c>
      <c r="AK6632" t="s">
        <v>48</v>
      </c>
      <c r="AL6632" t="s">
        <v>53</v>
      </c>
      <c r="AM6632">
        <v>1140.92</v>
      </c>
      <c r="AN6632">
        <v>1140.92</v>
      </c>
      <c r="AO6632">
        <v>15</v>
      </c>
    </row>
    <row r="6633" spans="1:41" x14ac:dyDescent="0.3">
      <c r="A6633" t="str">
        <f>"Trad IRN"</f>
        <v>Trad IRN</v>
      </c>
      <c r="B6633" t="str">
        <f>"Bldg IRN"</f>
        <v>Bldg IRN</v>
      </c>
      <c r="C6633" t="s">
        <v>41</v>
      </c>
      <c r="D6633" t="s">
        <v>3</v>
      </c>
      <c r="E6633" t="s">
        <v>80</v>
      </c>
      <c r="F6633" t="s">
        <v>81</v>
      </c>
      <c r="G6633" t="s">
        <v>82</v>
      </c>
      <c r="H6633" t="s">
        <v>83</v>
      </c>
      <c r="I6633" t="str">
        <f>"Trad IRN"</f>
        <v>Trad IRN</v>
      </c>
      <c r="J6633" t="s">
        <v>43</v>
      </c>
      <c r="K6633" t="s">
        <v>44</v>
      </c>
      <c r="L6633" t="s">
        <v>45</v>
      </c>
      <c r="M6633" t="s">
        <v>46</v>
      </c>
      <c r="N6633" t="str">
        <f t="shared" si="668"/>
        <v>08/18/2022</v>
      </c>
      <c r="O6633" t="str">
        <f t="shared" si="670"/>
        <v>12/31/2500</v>
      </c>
      <c r="P6633">
        <v>1</v>
      </c>
      <c r="Q6633">
        <v>1</v>
      </c>
      <c r="S6633">
        <v>1</v>
      </c>
      <c r="T6633">
        <v>1</v>
      </c>
      <c r="U6633">
        <v>0</v>
      </c>
      <c r="V6633" t="str">
        <f>"Trad IRN"</f>
        <v>Trad IRN</v>
      </c>
      <c r="W6633">
        <v>100</v>
      </c>
      <c r="X6633" t="s">
        <v>47</v>
      </c>
      <c r="Z6633" t="s">
        <v>47</v>
      </c>
      <c r="AB6633" t="str">
        <f>"08"</f>
        <v>08</v>
      </c>
      <c r="AC6633" t="s">
        <v>48</v>
      </c>
      <c r="AD6633" t="s">
        <v>49</v>
      </c>
      <c r="AE6633" t="s">
        <v>50</v>
      </c>
      <c r="AF6633">
        <v>0</v>
      </c>
      <c r="AG6633" t="s">
        <v>56</v>
      </c>
      <c r="AH6633" t="str">
        <f>"Trad IRN"</f>
        <v>Trad IRN</v>
      </c>
      <c r="AI6633" t="str">
        <f>"Bldg IRN"</f>
        <v>Bldg IRN</v>
      </c>
      <c r="AJ6633" t="s">
        <v>48</v>
      </c>
      <c r="AK6633" t="s">
        <v>48</v>
      </c>
      <c r="AL6633" t="s">
        <v>53</v>
      </c>
      <c r="AM6633">
        <v>1140.92</v>
      </c>
      <c r="AN6633">
        <v>1140.92</v>
      </c>
      <c r="AO6633">
        <v>15</v>
      </c>
    </row>
    <row r="6634" spans="1:41" x14ac:dyDescent="0.3">
      <c r="A6634" t="str">
        <f>"Trad IRN"</f>
        <v>Trad IRN</v>
      </c>
      <c r="B6634" t="str">
        <f>"Bldg IRN"</f>
        <v>Bldg IRN</v>
      </c>
      <c r="C6634" t="s">
        <v>41</v>
      </c>
      <c r="D6634" t="s">
        <v>3</v>
      </c>
      <c r="E6634" t="s">
        <v>80</v>
      </c>
      <c r="F6634" t="s">
        <v>81</v>
      </c>
      <c r="G6634" t="s">
        <v>82</v>
      </c>
      <c r="H6634" t="s">
        <v>83</v>
      </c>
      <c r="I6634" t="str">
        <f>"Trad IRN"</f>
        <v>Trad IRN</v>
      </c>
      <c r="J6634" t="s">
        <v>43</v>
      </c>
      <c r="K6634" t="s">
        <v>44</v>
      </c>
      <c r="L6634" t="s">
        <v>45</v>
      </c>
      <c r="M6634" t="s">
        <v>46</v>
      </c>
      <c r="N6634" t="str">
        <f t="shared" si="668"/>
        <v>08/18/2022</v>
      </c>
      <c r="O6634" t="str">
        <f t="shared" si="670"/>
        <v>12/31/2500</v>
      </c>
      <c r="P6634">
        <v>1</v>
      </c>
      <c r="Q6634">
        <v>1</v>
      </c>
      <c r="S6634">
        <v>0</v>
      </c>
      <c r="T6634">
        <v>1</v>
      </c>
      <c r="U6634">
        <v>0</v>
      </c>
      <c r="V6634" t="str">
        <f>"Trad IRN"</f>
        <v>Trad IRN</v>
      </c>
      <c r="W6634">
        <v>100</v>
      </c>
      <c r="X6634" t="s">
        <v>47</v>
      </c>
      <c r="Z6634" t="s">
        <v>47</v>
      </c>
      <c r="AB6634" t="str">
        <f>"06"</f>
        <v>06</v>
      </c>
      <c r="AC6634" t="s">
        <v>48</v>
      </c>
      <c r="AD6634" t="s">
        <v>49</v>
      </c>
      <c r="AE6634" t="s">
        <v>50</v>
      </c>
      <c r="AF6634">
        <v>0</v>
      </c>
      <c r="AG6634" t="s">
        <v>56</v>
      </c>
      <c r="AH6634" t="str">
        <f>"Trad IRN"</f>
        <v>Trad IRN</v>
      </c>
      <c r="AI6634" t="str">
        <f>"Bldg IRN"</f>
        <v>Bldg IRN</v>
      </c>
      <c r="AJ6634" t="s">
        <v>48</v>
      </c>
      <c r="AK6634" t="s">
        <v>48</v>
      </c>
      <c r="AL6634" t="s">
        <v>53</v>
      </c>
      <c r="AM6634">
        <v>1140.92</v>
      </c>
      <c r="AN6634">
        <v>1140.92</v>
      </c>
      <c r="AO6634">
        <v>15</v>
      </c>
    </row>
    <row r="6635" spans="1:41" x14ac:dyDescent="0.3">
      <c r="A6635" t="str">
        <f>"Trad IRN"</f>
        <v>Trad IRN</v>
      </c>
      <c r="B6635" t="str">
        <f>"Bldg IRN"</f>
        <v>Bldg IRN</v>
      </c>
      <c r="C6635" t="s">
        <v>41</v>
      </c>
      <c r="D6635" t="s">
        <v>3</v>
      </c>
      <c r="E6635" t="s">
        <v>80</v>
      </c>
      <c r="F6635" t="s">
        <v>81</v>
      </c>
      <c r="G6635" t="s">
        <v>82</v>
      </c>
      <c r="H6635" t="s">
        <v>83</v>
      </c>
      <c r="I6635" t="str">
        <f>"Trad IRN"</f>
        <v>Trad IRN</v>
      </c>
      <c r="J6635" t="s">
        <v>43</v>
      </c>
      <c r="K6635" t="s">
        <v>44</v>
      </c>
      <c r="L6635" t="s">
        <v>45</v>
      </c>
      <c r="M6635" t="s">
        <v>46</v>
      </c>
      <c r="N6635" t="str">
        <f t="shared" si="668"/>
        <v>08/18/2022</v>
      </c>
      <c r="O6635" t="str">
        <f t="shared" si="670"/>
        <v>12/31/2500</v>
      </c>
      <c r="P6635">
        <v>1</v>
      </c>
      <c r="Q6635">
        <v>1</v>
      </c>
      <c r="S6635">
        <v>0</v>
      </c>
      <c r="T6635">
        <v>1</v>
      </c>
      <c r="U6635">
        <v>0</v>
      </c>
      <c r="V6635" t="str">
        <f>"Trad IRN"</f>
        <v>Trad IRN</v>
      </c>
      <c r="W6635">
        <v>100</v>
      </c>
      <c r="X6635" t="s">
        <v>47</v>
      </c>
      <c r="Z6635" t="s">
        <v>47</v>
      </c>
      <c r="AB6635" t="str">
        <f>"07"</f>
        <v>07</v>
      </c>
      <c r="AC6635" t="s">
        <v>48</v>
      </c>
      <c r="AD6635" t="s">
        <v>49</v>
      </c>
      <c r="AE6635" t="s">
        <v>50</v>
      </c>
      <c r="AF6635">
        <v>0</v>
      </c>
      <c r="AG6635" t="s">
        <v>56</v>
      </c>
      <c r="AH6635" t="str">
        <f>"Trad IRN"</f>
        <v>Trad IRN</v>
      </c>
      <c r="AI6635" t="str">
        <f>"Bldg IRN"</f>
        <v>Bldg IRN</v>
      </c>
      <c r="AJ6635" t="s">
        <v>48</v>
      </c>
      <c r="AK6635" t="s">
        <v>48</v>
      </c>
      <c r="AL6635" t="s">
        <v>53</v>
      </c>
      <c r="AM6635">
        <v>1140.92</v>
      </c>
      <c r="AN6635">
        <v>1140.92</v>
      </c>
      <c r="AO6635">
        <v>15</v>
      </c>
    </row>
    <row r="6636" spans="1:41" x14ac:dyDescent="0.3">
      <c r="A6636" t="str">
        <f>"Trad IRN"</f>
        <v>Trad IRN</v>
      </c>
      <c r="B6636" t="str">
        <f>"Bldg IRN"</f>
        <v>Bldg IRN</v>
      </c>
      <c r="C6636" t="s">
        <v>41</v>
      </c>
      <c r="D6636" t="s">
        <v>3</v>
      </c>
      <c r="E6636" t="s">
        <v>80</v>
      </c>
      <c r="F6636" t="s">
        <v>81</v>
      </c>
      <c r="G6636" t="s">
        <v>82</v>
      </c>
      <c r="H6636" t="s">
        <v>83</v>
      </c>
      <c r="I6636" t="str">
        <f>"Trad IRN"</f>
        <v>Trad IRN</v>
      </c>
      <c r="J6636" t="s">
        <v>43</v>
      </c>
      <c r="K6636" t="s">
        <v>44</v>
      </c>
      <c r="L6636" t="s">
        <v>45</v>
      </c>
      <c r="M6636" t="s">
        <v>46</v>
      </c>
      <c r="N6636" t="str">
        <f t="shared" si="668"/>
        <v>08/18/2022</v>
      </c>
      <c r="O6636" t="str">
        <f>"10/31/2022"</f>
        <v>10/31/2022</v>
      </c>
      <c r="P6636">
        <v>0.27682899999999999</v>
      </c>
      <c r="Q6636">
        <v>0.27682899999999999</v>
      </c>
      <c r="S6636">
        <v>0</v>
      </c>
      <c r="T6636">
        <v>0.27682899999999999</v>
      </c>
      <c r="U6636">
        <v>0</v>
      </c>
      <c r="V6636" t="str">
        <f>"Trad IRN"</f>
        <v>Trad IRN</v>
      </c>
      <c r="W6636">
        <v>100</v>
      </c>
      <c r="X6636" t="s">
        <v>47</v>
      </c>
      <c r="Z6636" t="s">
        <v>47</v>
      </c>
      <c r="AB6636" t="str">
        <f>"07"</f>
        <v>07</v>
      </c>
      <c r="AC6636" t="s">
        <v>48</v>
      </c>
      <c r="AD6636" t="s">
        <v>49</v>
      </c>
      <c r="AE6636" t="s">
        <v>50</v>
      </c>
      <c r="AF6636">
        <v>0</v>
      </c>
      <c r="AG6636" t="s">
        <v>56</v>
      </c>
      <c r="AH6636" t="str">
        <f>"Trad IRN"</f>
        <v>Trad IRN</v>
      </c>
      <c r="AI6636" t="str">
        <f>"Bldg IRN"</f>
        <v>Bldg IRN</v>
      </c>
      <c r="AJ6636" t="s">
        <v>48</v>
      </c>
      <c r="AK6636" t="s">
        <v>48</v>
      </c>
      <c r="AL6636" t="s">
        <v>53</v>
      </c>
      <c r="AM6636">
        <v>315.83999999999997</v>
      </c>
      <c r="AN6636">
        <v>1140.92</v>
      </c>
      <c r="AO6636">
        <v>15</v>
      </c>
    </row>
    <row r="6637" spans="1:41" x14ac:dyDescent="0.3">
      <c r="A6637" t="str">
        <f>"Trad IRN"</f>
        <v>Trad IRN</v>
      </c>
      <c r="B6637" t="str">
        <f>"Bldg IRN"</f>
        <v>Bldg IRN</v>
      </c>
      <c r="C6637" t="s">
        <v>41</v>
      </c>
      <c r="D6637" t="s">
        <v>3</v>
      </c>
      <c r="E6637" t="s">
        <v>80</v>
      </c>
      <c r="F6637" t="s">
        <v>81</v>
      </c>
      <c r="G6637" t="s">
        <v>82</v>
      </c>
      <c r="H6637" t="s">
        <v>83</v>
      </c>
      <c r="I6637" t="str">
        <f>"Trad IRN"</f>
        <v>Trad IRN</v>
      </c>
      <c r="J6637" t="s">
        <v>43</v>
      </c>
      <c r="K6637" t="s">
        <v>44</v>
      </c>
      <c r="L6637" t="s">
        <v>45</v>
      </c>
      <c r="M6637" t="s">
        <v>46</v>
      </c>
      <c r="N6637" t="str">
        <f t="shared" si="668"/>
        <v>08/18/2022</v>
      </c>
      <c r="O6637" t="str">
        <f t="shared" ref="O6637:O6645" si="671">"12/31/2500"</f>
        <v>12/31/2500</v>
      </c>
      <c r="P6637">
        <v>1</v>
      </c>
      <c r="Q6637">
        <v>1</v>
      </c>
      <c r="R6637">
        <v>1</v>
      </c>
      <c r="S6637">
        <v>0</v>
      </c>
      <c r="T6637">
        <v>1</v>
      </c>
      <c r="U6637">
        <v>0</v>
      </c>
      <c r="V6637" t="str">
        <f>"Trad IRN"</f>
        <v>Trad IRN</v>
      </c>
      <c r="W6637">
        <v>100</v>
      </c>
      <c r="X6637" t="s">
        <v>47</v>
      </c>
      <c r="Z6637" t="s">
        <v>47</v>
      </c>
      <c r="AB6637" t="str">
        <f>"07"</f>
        <v>07</v>
      </c>
      <c r="AC6637" t="str">
        <f>"10"</f>
        <v>10</v>
      </c>
      <c r="AD6637" t="str">
        <f>"2"</f>
        <v>2</v>
      </c>
      <c r="AE6637" t="s">
        <v>55</v>
      </c>
      <c r="AF6637">
        <v>0</v>
      </c>
      <c r="AG6637" t="s">
        <v>56</v>
      </c>
      <c r="AH6637" t="str">
        <f>"Trad IRN"</f>
        <v>Trad IRN</v>
      </c>
      <c r="AI6637" t="str">
        <f>"Bldg IRN"</f>
        <v>Bldg IRN</v>
      </c>
      <c r="AJ6637" t="s">
        <v>48</v>
      </c>
      <c r="AK6637" t="s">
        <v>48</v>
      </c>
      <c r="AL6637" t="s">
        <v>53</v>
      </c>
      <c r="AM6637">
        <v>1140.92</v>
      </c>
      <c r="AN6637">
        <v>1140.92</v>
      </c>
      <c r="AO6637">
        <v>15</v>
      </c>
    </row>
    <row r="6638" spans="1:41" x14ac:dyDescent="0.3">
      <c r="A6638" t="str">
        <f>"Trad IRN"</f>
        <v>Trad IRN</v>
      </c>
      <c r="B6638" t="str">
        <f>"Bldg IRN"</f>
        <v>Bldg IRN</v>
      </c>
      <c r="C6638" t="s">
        <v>41</v>
      </c>
      <c r="D6638" t="s">
        <v>3</v>
      </c>
      <c r="E6638" t="s">
        <v>80</v>
      </c>
      <c r="F6638" t="s">
        <v>81</v>
      </c>
      <c r="G6638" t="s">
        <v>82</v>
      </c>
      <c r="H6638" t="s">
        <v>83</v>
      </c>
      <c r="I6638" t="str">
        <f>"Trad IRN"</f>
        <v>Trad IRN</v>
      </c>
      <c r="J6638" t="s">
        <v>43</v>
      </c>
      <c r="K6638" t="s">
        <v>44</v>
      </c>
      <c r="L6638" t="s">
        <v>45</v>
      </c>
      <c r="M6638" t="s">
        <v>46</v>
      </c>
      <c r="N6638" t="str">
        <f t="shared" si="668"/>
        <v>08/18/2022</v>
      </c>
      <c r="O6638" t="str">
        <f t="shared" si="671"/>
        <v>12/31/2500</v>
      </c>
      <c r="P6638">
        <v>1</v>
      </c>
      <c r="Q6638">
        <v>1</v>
      </c>
      <c r="S6638">
        <v>0</v>
      </c>
      <c r="T6638">
        <v>1</v>
      </c>
      <c r="U6638">
        <v>0</v>
      </c>
      <c r="V6638" t="str">
        <f>"Trad IRN"</f>
        <v>Trad IRN</v>
      </c>
      <c r="W6638">
        <v>100</v>
      </c>
      <c r="X6638" t="s">
        <v>47</v>
      </c>
      <c r="Z6638" t="s">
        <v>47</v>
      </c>
      <c r="AB6638" t="str">
        <f>"06"</f>
        <v>06</v>
      </c>
      <c r="AC6638" t="s">
        <v>48</v>
      </c>
      <c r="AD6638" t="s">
        <v>49</v>
      </c>
      <c r="AE6638" t="s">
        <v>50</v>
      </c>
      <c r="AF6638">
        <v>0</v>
      </c>
      <c r="AG6638" t="s">
        <v>56</v>
      </c>
      <c r="AH6638" t="str">
        <f>"Trad IRN"</f>
        <v>Trad IRN</v>
      </c>
      <c r="AI6638" t="str">
        <f>"Bldg IRN"</f>
        <v>Bldg IRN</v>
      </c>
      <c r="AJ6638" t="s">
        <v>48</v>
      </c>
      <c r="AK6638" t="s">
        <v>48</v>
      </c>
      <c r="AL6638" t="s">
        <v>53</v>
      </c>
      <c r="AM6638">
        <v>1140.92</v>
      </c>
      <c r="AN6638">
        <v>1140.92</v>
      </c>
      <c r="AO6638">
        <v>15</v>
      </c>
    </row>
    <row r="6639" spans="1:41" x14ac:dyDescent="0.3">
      <c r="A6639" t="str">
        <f>"Trad IRN"</f>
        <v>Trad IRN</v>
      </c>
      <c r="B6639" t="str">
        <f>"Bldg IRN"</f>
        <v>Bldg IRN</v>
      </c>
      <c r="C6639" t="s">
        <v>41</v>
      </c>
      <c r="D6639" t="s">
        <v>3</v>
      </c>
      <c r="E6639" t="s">
        <v>80</v>
      </c>
      <c r="F6639" t="s">
        <v>81</v>
      </c>
      <c r="G6639" t="s">
        <v>82</v>
      </c>
      <c r="H6639" t="s">
        <v>83</v>
      </c>
      <c r="I6639" t="str">
        <f>"Trad IRN"</f>
        <v>Trad IRN</v>
      </c>
      <c r="J6639" t="s">
        <v>43</v>
      </c>
      <c r="K6639" t="s">
        <v>44</v>
      </c>
      <c r="L6639" t="s">
        <v>45</v>
      </c>
      <c r="M6639" t="s">
        <v>46</v>
      </c>
      <c r="N6639" t="str">
        <f t="shared" si="668"/>
        <v>08/18/2022</v>
      </c>
      <c r="O6639" t="str">
        <f t="shared" si="671"/>
        <v>12/31/2500</v>
      </c>
      <c r="P6639">
        <v>1</v>
      </c>
      <c r="Q6639">
        <v>1</v>
      </c>
      <c r="S6639">
        <v>0</v>
      </c>
      <c r="T6639">
        <v>1</v>
      </c>
      <c r="U6639">
        <v>0</v>
      </c>
      <c r="V6639" t="str">
        <f>"Trad IRN"</f>
        <v>Trad IRN</v>
      </c>
      <c r="W6639">
        <v>100</v>
      </c>
      <c r="X6639" t="s">
        <v>47</v>
      </c>
      <c r="Z6639" t="s">
        <v>47</v>
      </c>
      <c r="AB6639" t="str">
        <f>"07"</f>
        <v>07</v>
      </c>
      <c r="AC6639" t="s">
        <v>48</v>
      </c>
      <c r="AD6639" t="s">
        <v>49</v>
      </c>
      <c r="AE6639" t="s">
        <v>55</v>
      </c>
      <c r="AF6639">
        <v>0</v>
      </c>
      <c r="AG6639" t="s">
        <v>56</v>
      </c>
      <c r="AH6639" t="str">
        <f>"Trad IRN"</f>
        <v>Trad IRN</v>
      </c>
      <c r="AI6639" t="str">
        <f>"Bldg IRN"</f>
        <v>Bldg IRN</v>
      </c>
      <c r="AJ6639" t="s">
        <v>48</v>
      </c>
      <c r="AK6639" t="s">
        <v>48</v>
      </c>
      <c r="AL6639" t="s">
        <v>53</v>
      </c>
      <c r="AM6639">
        <v>1140.92</v>
      </c>
      <c r="AN6639">
        <v>1140.92</v>
      </c>
      <c r="AO6639">
        <v>15</v>
      </c>
    </row>
    <row r="6640" spans="1:41" x14ac:dyDescent="0.3">
      <c r="A6640" t="str">
        <f>"Trad IRN"</f>
        <v>Trad IRN</v>
      </c>
      <c r="B6640" t="str">
        <f>"Bldg IRN"</f>
        <v>Bldg IRN</v>
      </c>
      <c r="C6640" t="s">
        <v>41</v>
      </c>
      <c r="D6640" t="s">
        <v>3</v>
      </c>
      <c r="E6640" t="s">
        <v>80</v>
      </c>
      <c r="F6640" t="s">
        <v>81</v>
      </c>
      <c r="G6640" t="s">
        <v>82</v>
      </c>
      <c r="H6640" t="s">
        <v>83</v>
      </c>
      <c r="I6640" t="str">
        <f>"Trad IRN"</f>
        <v>Trad IRN</v>
      </c>
      <c r="J6640" t="s">
        <v>43</v>
      </c>
      <c r="K6640" t="s">
        <v>44</v>
      </c>
      <c r="L6640" t="s">
        <v>45</v>
      </c>
      <c r="M6640" t="s">
        <v>46</v>
      </c>
      <c r="N6640" t="str">
        <f t="shared" si="668"/>
        <v>08/18/2022</v>
      </c>
      <c r="O6640" t="str">
        <f t="shared" si="671"/>
        <v>12/31/2500</v>
      </c>
      <c r="P6640">
        <v>1</v>
      </c>
      <c r="Q6640">
        <v>1</v>
      </c>
      <c r="S6640">
        <v>0</v>
      </c>
      <c r="T6640">
        <v>1</v>
      </c>
      <c r="U6640">
        <v>0</v>
      </c>
      <c r="V6640" t="str">
        <f>"Trad IRN"</f>
        <v>Trad IRN</v>
      </c>
      <c r="W6640">
        <v>100</v>
      </c>
      <c r="X6640" t="s">
        <v>47</v>
      </c>
      <c r="Z6640" t="s">
        <v>47</v>
      </c>
      <c r="AB6640" t="str">
        <f>"07"</f>
        <v>07</v>
      </c>
      <c r="AC6640" t="s">
        <v>48</v>
      </c>
      <c r="AD6640" t="s">
        <v>49</v>
      </c>
      <c r="AE6640" t="s">
        <v>50</v>
      </c>
      <c r="AF6640">
        <v>0</v>
      </c>
      <c r="AG6640" t="s">
        <v>56</v>
      </c>
      <c r="AH6640" t="str">
        <f>"Trad IRN"</f>
        <v>Trad IRN</v>
      </c>
      <c r="AI6640" t="str">
        <f>"Bldg IRN"</f>
        <v>Bldg IRN</v>
      </c>
      <c r="AJ6640" t="s">
        <v>48</v>
      </c>
      <c r="AK6640" t="s">
        <v>48</v>
      </c>
      <c r="AL6640" t="s">
        <v>53</v>
      </c>
      <c r="AM6640">
        <v>1140.92</v>
      </c>
      <c r="AN6640">
        <v>1140.92</v>
      </c>
      <c r="AO6640">
        <v>15</v>
      </c>
    </row>
    <row r="6641" spans="1:41" x14ac:dyDescent="0.3">
      <c r="A6641" t="str">
        <f>"Trad IRN"</f>
        <v>Trad IRN</v>
      </c>
      <c r="B6641" t="str">
        <f>"Bldg IRN"</f>
        <v>Bldg IRN</v>
      </c>
      <c r="C6641" t="s">
        <v>41</v>
      </c>
      <c r="D6641" t="s">
        <v>3</v>
      </c>
      <c r="E6641" t="s">
        <v>80</v>
      </c>
      <c r="F6641" t="s">
        <v>81</v>
      </c>
      <c r="G6641" t="s">
        <v>82</v>
      </c>
      <c r="H6641" t="s">
        <v>83</v>
      </c>
      <c r="I6641" t="str">
        <f>"Trad IRN"</f>
        <v>Trad IRN</v>
      </c>
      <c r="J6641" t="s">
        <v>43</v>
      </c>
      <c r="K6641" t="s">
        <v>44</v>
      </c>
      <c r="L6641" t="s">
        <v>45</v>
      </c>
      <c r="M6641" t="s">
        <v>46</v>
      </c>
      <c r="N6641" t="str">
        <f t="shared" si="668"/>
        <v>08/18/2022</v>
      </c>
      <c r="O6641" t="str">
        <f t="shared" si="671"/>
        <v>12/31/2500</v>
      </c>
      <c r="P6641">
        <v>1</v>
      </c>
      <c r="Q6641">
        <v>1</v>
      </c>
      <c r="S6641">
        <v>0</v>
      </c>
      <c r="T6641">
        <v>1</v>
      </c>
      <c r="U6641">
        <v>0</v>
      </c>
      <c r="V6641" t="str">
        <f>"Trad IRN"</f>
        <v>Trad IRN</v>
      </c>
      <c r="W6641">
        <v>100</v>
      </c>
      <c r="X6641" t="s">
        <v>47</v>
      </c>
      <c r="Z6641" t="s">
        <v>47</v>
      </c>
      <c r="AB6641" t="str">
        <f>"06"</f>
        <v>06</v>
      </c>
      <c r="AC6641" t="s">
        <v>48</v>
      </c>
      <c r="AD6641" t="s">
        <v>49</v>
      </c>
      <c r="AE6641" t="s">
        <v>55</v>
      </c>
      <c r="AF6641">
        <v>0</v>
      </c>
      <c r="AG6641" t="s">
        <v>56</v>
      </c>
      <c r="AH6641" t="str">
        <f>"Trad IRN"</f>
        <v>Trad IRN</v>
      </c>
      <c r="AI6641" t="str">
        <f>"Bldg IRN"</f>
        <v>Bldg IRN</v>
      </c>
      <c r="AJ6641" t="s">
        <v>48</v>
      </c>
      <c r="AK6641" t="s">
        <v>48</v>
      </c>
      <c r="AL6641" t="s">
        <v>53</v>
      </c>
      <c r="AM6641">
        <v>1140.92</v>
      </c>
      <c r="AN6641">
        <v>1140.92</v>
      </c>
      <c r="AO6641">
        <v>15</v>
      </c>
    </row>
    <row r="6642" spans="1:41" x14ac:dyDescent="0.3">
      <c r="A6642" t="str">
        <f>"Trad IRN"</f>
        <v>Trad IRN</v>
      </c>
      <c r="B6642" t="str">
        <f>"Bldg IRN"</f>
        <v>Bldg IRN</v>
      </c>
      <c r="C6642" t="s">
        <v>41</v>
      </c>
      <c r="D6642" t="s">
        <v>3</v>
      </c>
      <c r="E6642" t="s">
        <v>80</v>
      </c>
      <c r="F6642" t="s">
        <v>81</v>
      </c>
      <c r="G6642" t="s">
        <v>82</v>
      </c>
      <c r="H6642" t="s">
        <v>83</v>
      </c>
      <c r="I6642" t="str">
        <f>"Trad IRN"</f>
        <v>Trad IRN</v>
      </c>
      <c r="J6642" t="s">
        <v>43</v>
      </c>
      <c r="K6642" t="s">
        <v>44</v>
      </c>
      <c r="L6642" t="s">
        <v>45</v>
      </c>
      <c r="M6642" t="s">
        <v>46</v>
      </c>
      <c r="N6642" t="str">
        <f t="shared" si="668"/>
        <v>08/18/2022</v>
      </c>
      <c r="O6642" t="str">
        <f t="shared" si="671"/>
        <v>12/31/2500</v>
      </c>
      <c r="P6642">
        <v>1</v>
      </c>
      <c r="Q6642">
        <v>1</v>
      </c>
      <c r="S6642">
        <v>0</v>
      </c>
      <c r="T6642">
        <v>1</v>
      </c>
      <c r="U6642">
        <v>0</v>
      </c>
      <c r="V6642" t="str">
        <f>"Trad IRN"</f>
        <v>Trad IRN</v>
      </c>
      <c r="W6642">
        <v>100</v>
      </c>
      <c r="X6642" t="s">
        <v>47</v>
      </c>
      <c r="Z6642" t="s">
        <v>47</v>
      </c>
      <c r="AB6642" t="str">
        <f>"06"</f>
        <v>06</v>
      </c>
      <c r="AC6642" t="s">
        <v>48</v>
      </c>
      <c r="AD6642" t="s">
        <v>49</v>
      </c>
      <c r="AE6642" t="s">
        <v>50</v>
      </c>
      <c r="AF6642">
        <v>0</v>
      </c>
      <c r="AG6642" t="s">
        <v>56</v>
      </c>
      <c r="AH6642" t="str">
        <f>"Trad IRN"</f>
        <v>Trad IRN</v>
      </c>
      <c r="AI6642" t="str">
        <f>"Bldg IRN"</f>
        <v>Bldg IRN</v>
      </c>
      <c r="AJ6642" t="s">
        <v>48</v>
      </c>
      <c r="AK6642" t="s">
        <v>48</v>
      </c>
      <c r="AL6642" t="s">
        <v>53</v>
      </c>
      <c r="AM6642">
        <v>1140.92</v>
      </c>
      <c r="AN6642">
        <v>1140.92</v>
      </c>
      <c r="AO6642">
        <v>15</v>
      </c>
    </row>
    <row r="6643" spans="1:41" x14ac:dyDescent="0.3">
      <c r="A6643" t="str">
        <f>"Trad IRN"</f>
        <v>Trad IRN</v>
      </c>
      <c r="B6643" t="str">
        <f>"Bldg IRN"</f>
        <v>Bldg IRN</v>
      </c>
      <c r="C6643" t="s">
        <v>41</v>
      </c>
      <c r="D6643" t="s">
        <v>3</v>
      </c>
      <c r="E6643" t="s">
        <v>80</v>
      </c>
      <c r="F6643" t="s">
        <v>81</v>
      </c>
      <c r="G6643" t="s">
        <v>82</v>
      </c>
      <c r="H6643" t="s">
        <v>83</v>
      </c>
      <c r="I6643" t="str">
        <f>"Trad IRN"</f>
        <v>Trad IRN</v>
      </c>
      <c r="J6643" t="s">
        <v>43</v>
      </c>
      <c r="K6643" t="s">
        <v>44</v>
      </c>
      <c r="L6643" t="s">
        <v>45</v>
      </c>
      <c r="M6643" t="s">
        <v>46</v>
      </c>
      <c r="N6643" t="str">
        <f t="shared" si="668"/>
        <v>08/18/2022</v>
      </c>
      <c r="O6643" t="str">
        <f t="shared" si="671"/>
        <v>12/31/2500</v>
      </c>
      <c r="P6643">
        <v>1</v>
      </c>
      <c r="Q6643">
        <v>1</v>
      </c>
      <c r="R6643">
        <v>1</v>
      </c>
      <c r="S6643">
        <v>0</v>
      </c>
      <c r="T6643">
        <v>1</v>
      </c>
      <c r="U6643">
        <v>0</v>
      </c>
      <c r="V6643" t="str">
        <f>"Trad IRN"</f>
        <v>Trad IRN</v>
      </c>
      <c r="W6643">
        <v>100</v>
      </c>
      <c r="X6643" t="s">
        <v>47</v>
      </c>
      <c r="Z6643" t="s">
        <v>47</v>
      </c>
      <c r="AB6643" t="str">
        <f>"06"</f>
        <v>06</v>
      </c>
      <c r="AC6643" t="str">
        <f>"12"</f>
        <v>12</v>
      </c>
      <c r="AD6643" t="str">
        <f>"6"</f>
        <v>6</v>
      </c>
      <c r="AE6643" t="s">
        <v>50</v>
      </c>
      <c r="AF6643">
        <v>0</v>
      </c>
      <c r="AG6643" t="s">
        <v>56</v>
      </c>
      <c r="AH6643" t="str">
        <f>"Trad IRN"</f>
        <v>Trad IRN</v>
      </c>
      <c r="AI6643" t="str">
        <f>"Bldg IRN"</f>
        <v>Bldg IRN</v>
      </c>
      <c r="AJ6643" t="s">
        <v>48</v>
      </c>
      <c r="AK6643" t="s">
        <v>48</v>
      </c>
      <c r="AL6643" t="s">
        <v>53</v>
      </c>
      <c r="AM6643">
        <v>1140.92</v>
      </c>
      <c r="AN6643">
        <v>1140.92</v>
      </c>
      <c r="AO6643">
        <v>15</v>
      </c>
    </row>
    <row r="6644" spans="1:41" x14ac:dyDescent="0.3">
      <c r="A6644" t="str">
        <f>"Trad IRN"</f>
        <v>Trad IRN</v>
      </c>
      <c r="B6644" t="str">
        <f>"Bldg IRN"</f>
        <v>Bldg IRN</v>
      </c>
      <c r="C6644" t="s">
        <v>41</v>
      </c>
      <c r="D6644" t="s">
        <v>3</v>
      </c>
      <c r="E6644" t="s">
        <v>80</v>
      </c>
      <c r="F6644" t="s">
        <v>81</v>
      </c>
      <c r="G6644" t="s">
        <v>82</v>
      </c>
      <c r="H6644" t="s">
        <v>83</v>
      </c>
      <c r="I6644" t="str">
        <f>"Trad IRN"</f>
        <v>Trad IRN</v>
      </c>
      <c r="J6644" t="s">
        <v>43</v>
      </c>
      <c r="K6644" t="s">
        <v>44</v>
      </c>
      <c r="L6644" t="s">
        <v>45</v>
      </c>
      <c r="M6644" t="s">
        <v>46</v>
      </c>
      <c r="N6644" t="str">
        <f t="shared" si="668"/>
        <v>08/18/2022</v>
      </c>
      <c r="O6644" t="str">
        <f t="shared" si="671"/>
        <v>12/31/2500</v>
      </c>
      <c r="P6644">
        <v>1</v>
      </c>
      <c r="Q6644">
        <v>1</v>
      </c>
      <c r="S6644">
        <v>0</v>
      </c>
      <c r="T6644">
        <v>1</v>
      </c>
      <c r="U6644">
        <v>0</v>
      </c>
      <c r="V6644" t="str">
        <f>"Trad IRN"</f>
        <v>Trad IRN</v>
      </c>
      <c r="W6644">
        <v>100</v>
      </c>
      <c r="X6644" t="s">
        <v>47</v>
      </c>
      <c r="Z6644" t="s">
        <v>47</v>
      </c>
      <c r="AB6644" t="str">
        <f>"07"</f>
        <v>07</v>
      </c>
      <c r="AC6644" t="s">
        <v>48</v>
      </c>
      <c r="AD6644" t="s">
        <v>49</v>
      </c>
      <c r="AE6644" t="s">
        <v>50</v>
      </c>
      <c r="AF6644">
        <v>0</v>
      </c>
      <c r="AG6644" t="s">
        <v>56</v>
      </c>
      <c r="AH6644" t="str">
        <f>"Trad IRN"</f>
        <v>Trad IRN</v>
      </c>
      <c r="AI6644" t="str">
        <f>"Bldg IRN"</f>
        <v>Bldg IRN</v>
      </c>
      <c r="AJ6644" t="s">
        <v>48</v>
      </c>
      <c r="AK6644" t="s">
        <v>48</v>
      </c>
      <c r="AL6644" t="s">
        <v>53</v>
      </c>
      <c r="AM6644">
        <v>1140.92</v>
      </c>
      <c r="AN6644">
        <v>1140.92</v>
      </c>
      <c r="AO6644">
        <v>15</v>
      </c>
    </row>
    <row r="6645" spans="1:41" x14ac:dyDescent="0.3">
      <c r="A6645" t="str">
        <f>"Trad IRN"</f>
        <v>Trad IRN</v>
      </c>
      <c r="B6645" t="str">
        <f>"Bldg IRN"</f>
        <v>Bldg IRN</v>
      </c>
      <c r="C6645" t="s">
        <v>41</v>
      </c>
      <c r="D6645" t="s">
        <v>3</v>
      </c>
      <c r="E6645" t="s">
        <v>80</v>
      </c>
      <c r="F6645" t="s">
        <v>81</v>
      </c>
      <c r="G6645" t="s">
        <v>82</v>
      </c>
      <c r="H6645" t="s">
        <v>83</v>
      </c>
      <c r="I6645" t="str">
        <f>"Trad IRN"</f>
        <v>Trad IRN</v>
      </c>
      <c r="J6645" t="s">
        <v>43</v>
      </c>
      <c r="K6645" t="s">
        <v>44</v>
      </c>
      <c r="L6645" t="s">
        <v>45</v>
      </c>
      <c r="M6645" t="s">
        <v>46</v>
      </c>
      <c r="N6645" t="str">
        <f t="shared" si="668"/>
        <v>08/18/2022</v>
      </c>
      <c r="O6645" t="str">
        <f t="shared" si="671"/>
        <v>12/31/2500</v>
      </c>
      <c r="P6645">
        <v>1</v>
      </c>
      <c r="Q6645">
        <v>1</v>
      </c>
      <c r="S6645">
        <v>1</v>
      </c>
      <c r="T6645">
        <v>1</v>
      </c>
      <c r="U6645">
        <v>0</v>
      </c>
      <c r="V6645" t="str">
        <f>"Trad IRN"</f>
        <v>Trad IRN</v>
      </c>
      <c r="W6645">
        <v>100</v>
      </c>
      <c r="X6645" t="s">
        <v>47</v>
      </c>
      <c r="Z6645" t="s">
        <v>47</v>
      </c>
      <c r="AB6645" t="str">
        <f>"07"</f>
        <v>07</v>
      </c>
      <c r="AC6645" t="s">
        <v>48</v>
      </c>
      <c r="AD6645" t="s">
        <v>49</v>
      </c>
      <c r="AE6645" t="s">
        <v>50</v>
      </c>
      <c r="AF6645">
        <v>0</v>
      </c>
      <c r="AG6645" t="s">
        <v>56</v>
      </c>
      <c r="AH6645" t="str">
        <f>"Trad IRN"</f>
        <v>Trad IRN</v>
      </c>
      <c r="AI6645" t="str">
        <f>"Bldg IRN"</f>
        <v>Bldg IRN</v>
      </c>
      <c r="AJ6645" t="s">
        <v>48</v>
      </c>
      <c r="AK6645" t="s">
        <v>48</v>
      </c>
      <c r="AL6645" t="s">
        <v>53</v>
      </c>
      <c r="AM6645">
        <v>1140.92</v>
      </c>
      <c r="AN6645">
        <v>1140.92</v>
      </c>
      <c r="AO6645">
        <v>15</v>
      </c>
    </row>
    <row r="6646" spans="1:41" x14ac:dyDescent="0.3">
      <c r="A6646" t="str">
        <f>"Trad IRN"</f>
        <v>Trad IRN</v>
      </c>
      <c r="B6646" t="str">
        <f>"Bldg IRN"</f>
        <v>Bldg IRN</v>
      </c>
      <c r="C6646" t="s">
        <v>41</v>
      </c>
      <c r="D6646" t="s">
        <v>3</v>
      </c>
      <c r="E6646" t="s">
        <v>80</v>
      </c>
      <c r="F6646" t="s">
        <v>81</v>
      </c>
      <c r="G6646" t="s">
        <v>82</v>
      </c>
      <c r="H6646" t="s">
        <v>83</v>
      </c>
      <c r="I6646" t="str">
        <f>"Trad IRN"</f>
        <v>Trad IRN</v>
      </c>
      <c r="J6646" t="s">
        <v>43</v>
      </c>
      <c r="K6646" t="s">
        <v>44</v>
      </c>
      <c r="L6646" t="s">
        <v>45</v>
      </c>
      <c r="M6646" t="s">
        <v>46</v>
      </c>
      <c r="N6646" t="str">
        <f t="shared" si="668"/>
        <v>08/18/2022</v>
      </c>
      <c r="O6646" t="str">
        <f>"11/10/2022"</f>
        <v>11/10/2022</v>
      </c>
      <c r="P6646">
        <v>0.31946099999999999</v>
      </c>
      <c r="Q6646">
        <v>0.31946099999999999</v>
      </c>
      <c r="S6646">
        <v>0</v>
      </c>
      <c r="T6646">
        <v>0.31946099999999999</v>
      </c>
      <c r="U6646">
        <v>0</v>
      </c>
      <c r="V6646" t="str">
        <f>"Trad IRN"</f>
        <v>Trad IRN</v>
      </c>
      <c r="W6646">
        <v>100</v>
      </c>
      <c r="X6646" t="s">
        <v>47</v>
      </c>
      <c r="Z6646" t="s">
        <v>47</v>
      </c>
      <c r="AB6646" t="str">
        <f>"06"</f>
        <v>06</v>
      </c>
      <c r="AC6646" t="s">
        <v>48</v>
      </c>
      <c r="AD6646" t="s">
        <v>49</v>
      </c>
      <c r="AE6646" t="s">
        <v>50</v>
      </c>
      <c r="AF6646">
        <v>0</v>
      </c>
      <c r="AG6646" t="s">
        <v>56</v>
      </c>
      <c r="AH6646" t="str">
        <f>"Trad IRN"</f>
        <v>Trad IRN</v>
      </c>
      <c r="AI6646" t="str">
        <f>"Bldg IRN"</f>
        <v>Bldg IRN</v>
      </c>
      <c r="AJ6646" t="s">
        <v>48</v>
      </c>
      <c r="AK6646" t="s">
        <v>48</v>
      </c>
      <c r="AL6646" t="s">
        <v>53</v>
      </c>
      <c r="AM6646">
        <v>364.48</v>
      </c>
      <c r="AN6646">
        <v>1140.92</v>
      </c>
      <c r="AO6646">
        <v>15</v>
      </c>
    </row>
    <row r="6647" spans="1:41" x14ac:dyDescent="0.3">
      <c r="A6647" t="str">
        <f>"Trad IRN"</f>
        <v>Trad IRN</v>
      </c>
      <c r="B6647" t="str">
        <f>"Bldg IRN"</f>
        <v>Bldg IRN</v>
      </c>
      <c r="C6647" t="s">
        <v>41</v>
      </c>
      <c r="D6647" t="s">
        <v>3</v>
      </c>
      <c r="E6647" t="s">
        <v>80</v>
      </c>
      <c r="F6647" t="s">
        <v>81</v>
      </c>
      <c r="G6647" t="s">
        <v>82</v>
      </c>
      <c r="H6647" t="s">
        <v>83</v>
      </c>
      <c r="I6647" t="str">
        <f>"Trad IRN"</f>
        <v>Trad IRN</v>
      </c>
      <c r="J6647" t="s">
        <v>43</v>
      </c>
      <c r="K6647" t="s">
        <v>44</v>
      </c>
      <c r="L6647" t="s">
        <v>45</v>
      </c>
      <c r="M6647" t="s">
        <v>46</v>
      </c>
      <c r="N6647" t="str">
        <f>"11/11/2022"</f>
        <v>11/11/2022</v>
      </c>
      <c r="O6647" t="str">
        <f t="shared" ref="O6647:O6653" si="672">"12/31/2500"</f>
        <v>12/31/2500</v>
      </c>
      <c r="P6647">
        <v>0.68053900000000001</v>
      </c>
      <c r="Q6647">
        <v>0.68053900000000001</v>
      </c>
      <c r="S6647">
        <v>0</v>
      </c>
      <c r="T6647">
        <v>0.68053900000000001</v>
      </c>
      <c r="U6647">
        <v>0</v>
      </c>
      <c r="V6647" t="str">
        <f>"Trad IRN"</f>
        <v>Trad IRN</v>
      </c>
      <c r="W6647">
        <v>100</v>
      </c>
      <c r="X6647" t="s">
        <v>47</v>
      </c>
      <c r="Z6647" t="s">
        <v>47</v>
      </c>
      <c r="AB6647" t="str">
        <f>"06"</f>
        <v>06</v>
      </c>
      <c r="AC6647" t="s">
        <v>48</v>
      </c>
      <c r="AD6647" t="s">
        <v>49</v>
      </c>
      <c r="AE6647" t="s">
        <v>50</v>
      </c>
      <c r="AF6647">
        <v>0</v>
      </c>
      <c r="AG6647" t="s">
        <v>56</v>
      </c>
      <c r="AH6647" t="str">
        <f>"Trad IRN"</f>
        <v>Trad IRN</v>
      </c>
      <c r="AI6647" t="str">
        <f>"Bldg IRN"</f>
        <v>Bldg IRN</v>
      </c>
      <c r="AJ6647" t="s">
        <v>48</v>
      </c>
      <c r="AK6647" t="s">
        <v>48</v>
      </c>
      <c r="AL6647" t="s">
        <v>53</v>
      </c>
      <c r="AM6647">
        <v>776.44</v>
      </c>
      <c r="AN6647">
        <v>1140.92</v>
      </c>
      <c r="AO6647">
        <v>15</v>
      </c>
    </row>
    <row r="6648" spans="1:41" x14ac:dyDescent="0.3">
      <c r="A6648" t="str">
        <f>"Trad IRN"</f>
        <v>Trad IRN</v>
      </c>
      <c r="B6648" t="str">
        <f>"Bldg IRN"</f>
        <v>Bldg IRN</v>
      </c>
      <c r="C6648" t="s">
        <v>41</v>
      </c>
      <c r="D6648" t="s">
        <v>3</v>
      </c>
      <c r="E6648" t="s">
        <v>80</v>
      </c>
      <c r="F6648" t="s">
        <v>81</v>
      </c>
      <c r="G6648" t="s">
        <v>82</v>
      </c>
      <c r="H6648" t="s">
        <v>83</v>
      </c>
      <c r="I6648" t="str">
        <f>"Trad IRN"</f>
        <v>Trad IRN</v>
      </c>
      <c r="J6648" t="s">
        <v>43</v>
      </c>
      <c r="K6648" t="s">
        <v>44</v>
      </c>
      <c r="L6648" t="s">
        <v>45</v>
      </c>
      <c r="M6648" t="s">
        <v>46</v>
      </c>
      <c r="N6648" t="str">
        <f>"08/18/2022"</f>
        <v>08/18/2022</v>
      </c>
      <c r="O6648" t="str">
        <f t="shared" si="672"/>
        <v>12/31/2500</v>
      </c>
      <c r="P6648">
        <v>1</v>
      </c>
      <c r="Q6648">
        <v>1</v>
      </c>
      <c r="S6648">
        <v>0</v>
      </c>
      <c r="T6648">
        <v>1</v>
      </c>
      <c r="U6648">
        <v>0</v>
      </c>
      <c r="V6648" t="str">
        <f>"Trad IRN"</f>
        <v>Trad IRN</v>
      </c>
      <c r="W6648">
        <v>100</v>
      </c>
      <c r="X6648" t="s">
        <v>47</v>
      </c>
      <c r="Z6648" t="s">
        <v>47</v>
      </c>
      <c r="AB6648" t="str">
        <f>"07"</f>
        <v>07</v>
      </c>
      <c r="AC6648" t="s">
        <v>48</v>
      </c>
      <c r="AD6648" t="s">
        <v>49</v>
      </c>
      <c r="AE6648" t="s">
        <v>50</v>
      </c>
      <c r="AF6648">
        <v>0</v>
      </c>
      <c r="AG6648" t="s">
        <v>56</v>
      </c>
      <c r="AH6648" t="str">
        <f>"Trad IRN"</f>
        <v>Trad IRN</v>
      </c>
      <c r="AI6648" t="str">
        <f>"Bldg IRN"</f>
        <v>Bldg IRN</v>
      </c>
      <c r="AJ6648" t="s">
        <v>48</v>
      </c>
      <c r="AK6648" t="s">
        <v>48</v>
      </c>
      <c r="AL6648" t="s">
        <v>53</v>
      </c>
      <c r="AM6648">
        <v>1140.92</v>
      </c>
      <c r="AN6648">
        <v>1140.92</v>
      </c>
      <c r="AO6648">
        <v>15</v>
      </c>
    </row>
    <row r="6649" spans="1:41" x14ac:dyDescent="0.3">
      <c r="A6649" t="str">
        <f>"Trad IRN"</f>
        <v>Trad IRN</v>
      </c>
      <c r="B6649" t="str">
        <f>"Bldg IRN"</f>
        <v>Bldg IRN</v>
      </c>
      <c r="C6649" t="s">
        <v>41</v>
      </c>
      <c r="D6649" t="s">
        <v>3</v>
      </c>
      <c r="E6649" t="s">
        <v>80</v>
      </c>
      <c r="F6649" t="s">
        <v>81</v>
      </c>
      <c r="G6649" t="s">
        <v>82</v>
      </c>
      <c r="H6649" t="s">
        <v>83</v>
      </c>
      <c r="I6649" t="str">
        <f>"Trad IRN"</f>
        <v>Trad IRN</v>
      </c>
      <c r="J6649" t="s">
        <v>43</v>
      </c>
      <c r="K6649" t="s">
        <v>44</v>
      </c>
      <c r="L6649" t="s">
        <v>45</v>
      </c>
      <c r="M6649" t="s">
        <v>46</v>
      </c>
      <c r="N6649" t="str">
        <f>"08/18/2022"</f>
        <v>08/18/2022</v>
      </c>
      <c r="O6649" t="str">
        <f t="shared" si="672"/>
        <v>12/31/2500</v>
      </c>
      <c r="P6649">
        <v>1</v>
      </c>
      <c r="Q6649">
        <v>1</v>
      </c>
      <c r="S6649">
        <v>1</v>
      </c>
      <c r="T6649">
        <v>1</v>
      </c>
      <c r="U6649">
        <v>0</v>
      </c>
      <c r="V6649" t="str">
        <f>"Trad IRN"</f>
        <v>Trad IRN</v>
      </c>
      <c r="W6649">
        <v>100</v>
      </c>
      <c r="X6649" t="s">
        <v>47</v>
      </c>
      <c r="Z6649" t="s">
        <v>47</v>
      </c>
      <c r="AB6649" t="str">
        <f>"06"</f>
        <v>06</v>
      </c>
      <c r="AC6649" t="s">
        <v>48</v>
      </c>
      <c r="AD6649" t="s">
        <v>49</v>
      </c>
      <c r="AE6649" t="s">
        <v>50</v>
      </c>
      <c r="AF6649">
        <v>0</v>
      </c>
      <c r="AG6649" t="s">
        <v>56</v>
      </c>
      <c r="AH6649" t="str">
        <f>"Trad IRN"</f>
        <v>Trad IRN</v>
      </c>
      <c r="AI6649" t="str">
        <f>"Bldg IRN"</f>
        <v>Bldg IRN</v>
      </c>
      <c r="AJ6649" t="s">
        <v>48</v>
      </c>
      <c r="AK6649" t="s">
        <v>48</v>
      </c>
      <c r="AL6649" t="s">
        <v>53</v>
      </c>
      <c r="AM6649">
        <v>1140.92</v>
      </c>
      <c r="AN6649">
        <v>1140.92</v>
      </c>
      <c r="AO6649">
        <v>15</v>
      </c>
    </row>
    <row r="6650" spans="1:41" x14ac:dyDescent="0.3">
      <c r="A6650" t="str">
        <f>"Trad IRN"</f>
        <v>Trad IRN</v>
      </c>
      <c r="B6650" t="str">
        <f>"Bldg IRN"</f>
        <v>Bldg IRN</v>
      </c>
      <c r="C6650" t="s">
        <v>41</v>
      </c>
      <c r="D6650" t="s">
        <v>3</v>
      </c>
      <c r="E6650" t="s">
        <v>80</v>
      </c>
      <c r="F6650" t="s">
        <v>81</v>
      </c>
      <c r="G6650" t="s">
        <v>82</v>
      </c>
      <c r="H6650" t="s">
        <v>83</v>
      </c>
      <c r="I6650" t="str">
        <f>"Trad IRN"</f>
        <v>Trad IRN</v>
      </c>
      <c r="J6650" t="s">
        <v>43</v>
      </c>
      <c r="K6650" t="s">
        <v>44</v>
      </c>
      <c r="L6650" t="s">
        <v>45</v>
      </c>
      <c r="M6650" t="s">
        <v>46</v>
      </c>
      <c r="N6650" t="str">
        <f>"08/18/2022"</f>
        <v>08/18/2022</v>
      </c>
      <c r="O6650" t="str">
        <f t="shared" si="672"/>
        <v>12/31/2500</v>
      </c>
      <c r="P6650">
        <v>1</v>
      </c>
      <c r="Q6650">
        <v>1</v>
      </c>
      <c r="S6650">
        <v>0</v>
      </c>
      <c r="T6650">
        <v>1</v>
      </c>
      <c r="U6650">
        <v>0</v>
      </c>
      <c r="V6650" t="str">
        <f>"Trad IRN"</f>
        <v>Trad IRN</v>
      </c>
      <c r="W6650">
        <v>100</v>
      </c>
      <c r="X6650" t="s">
        <v>47</v>
      </c>
      <c r="Z6650" t="s">
        <v>47</v>
      </c>
      <c r="AB6650" t="str">
        <f>"07"</f>
        <v>07</v>
      </c>
      <c r="AC6650" t="s">
        <v>48</v>
      </c>
      <c r="AD6650" t="s">
        <v>49</v>
      </c>
      <c r="AE6650" t="s">
        <v>50</v>
      </c>
      <c r="AF6650">
        <v>0</v>
      </c>
      <c r="AG6650" t="s">
        <v>56</v>
      </c>
      <c r="AH6650" t="str">
        <f>"Trad IRN"</f>
        <v>Trad IRN</v>
      </c>
      <c r="AI6650" t="str">
        <f>"Bldg IRN"</f>
        <v>Bldg IRN</v>
      </c>
      <c r="AJ6650" t="s">
        <v>48</v>
      </c>
      <c r="AK6650" t="s">
        <v>48</v>
      </c>
      <c r="AL6650" t="s">
        <v>53</v>
      </c>
      <c r="AM6650">
        <v>1140.92</v>
      </c>
      <c r="AN6650">
        <v>1140.92</v>
      </c>
      <c r="AO6650">
        <v>15</v>
      </c>
    </row>
    <row r="6651" spans="1:41" x14ac:dyDescent="0.3">
      <c r="A6651" t="str">
        <f>"Trad IRN"</f>
        <v>Trad IRN</v>
      </c>
      <c r="B6651" t="str">
        <f>"Bldg IRN"</f>
        <v>Bldg IRN</v>
      </c>
      <c r="C6651" t="s">
        <v>41</v>
      </c>
      <c r="D6651" t="s">
        <v>3</v>
      </c>
      <c r="E6651" t="s">
        <v>80</v>
      </c>
      <c r="F6651" t="s">
        <v>81</v>
      </c>
      <c r="G6651" t="s">
        <v>82</v>
      </c>
      <c r="H6651" t="s">
        <v>83</v>
      </c>
      <c r="I6651" t="str">
        <f>"Trad IRN"</f>
        <v>Trad IRN</v>
      </c>
      <c r="J6651" t="s">
        <v>43</v>
      </c>
      <c r="K6651" t="s">
        <v>44</v>
      </c>
      <c r="L6651" t="s">
        <v>45</v>
      </c>
      <c r="M6651" t="s">
        <v>46</v>
      </c>
      <c r="N6651" t="str">
        <f>"08/18/2022"</f>
        <v>08/18/2022</v>
      </c>
      <c r="O6651" t="str">
        <f t="shared" si="672"/>
        <v>12/31/2500</v>
      </c>
      <c r="P6651">
        <v>1</v>
      </c>
      <c r="Q6651">
        <v>1</v>
      </c>
      <c r="R6651">
        <v>1</v>
      </c>
      <c r="S6651">
        <v>0</v>
      </c>
      <c r="T6651">
        <v>1</v>
      </c>
      <c r="U6651">
        <v>0</v>
      </c>
      <c r="V6651" t="str">
        <f>"Trad IRN"</f>
        <v>Trad IRN</v>
      </c>
      <c r="W6651">
        <v>100</v>
      </c>
      <c r="X6651" t="s">
        <v>47</v>
      </c>
      <c r="Z6651" t="s">
        <v>47</v>
      </c>
      <c r="AB6651" t="str">
        <f>"07"</f>
        <v>07</v>
      </c>
      <c r="AC6651" t="str">
        <f>"15"</f>
        <v>15</v>
      </c>
      <c r="AD6651" t="str">
        <f>"2"</f>
        <v>2</v>
      </c>
      <c r="AE6651" t="s">
        <v>50</v>
      </c>
      <c r="AF6651">
        <v>0</v>
      </c>
      <c r="AG6651" t="s">
        <v>56</v>
      </c>
      <c r="AH6651" t="str">
        <f>"Trad IRN"</f>
        <v>Trad IRN</v>
      </c>
      <c r="AI6651" t="str">
        <f>"Bldg IRN"</f>
        <v>Bldg IRN</v>
      </c>
      <c r="AJ6651" t="s">
        <v>48</v>
      </c>
      <c r="AK6651" t="s">
        <v>48</v>
      </c>
      <c r="AL6651" t="s">
        <v>53</v>
      </c>
      <c r="AM6651">
        <v>1140.92</v>
      </c>
      <c r="AN6651">
        <v>1140.92</v>
      </c>
      <c r="AO6651">
        <v>15</v>
      </c>
    </row>
    <row r="6652" spans="1:41" x14ac:dyDescent="0.3">
      <c r="A6652" t="str">
        <f>"Trad IRN"</f>
        <v>Trad IRN</v>
      </c>
      <c r="B6652" t="str">
        <f>"Bldg IRN"</f>
        <v>Bldg IRN</v>
      </c>
      <c r="C6652" t="s">
        <v>41</v>
      </c>
      <c r="D6652" t="s">
        <v>3</v>
      </c>
      <c r="E6652" t="s">
        <v>80</v>
      </c>
      <c r="F6652" t="s">
        <v>81</v>
      </c>
      <c r="G6652" t="s">
        <v>82</v>
      </c>
      <c r="H6652" t="s">
        <v>83</v>
      </c>
      <c r="I6652" t="str">
        <f>"Trad IRN"</f>
        <v>Trad IRN</v>
      </c>
      <c r="J6652" t="s">
        <v>43</v>
      </c>
      <c r="K6652" t="s">
        <v>44</v>
      </c>
      <c r="L6652" t="s">
        <v>45</v>
      </c>
      <c r="M6652" t="s">
        <v>46</v>
      </c>
      <c r="N6652" t="str">
        <f>"01/04/2023"</f>
        <v>01/04/2023</v>
      </c>
      <c r="O6652" t="str">
        <f t="shared" si="672"/>
        <v>12/31/2500</v>
      </c>
      <c r="P6652">
        <v>0.45100099999999999</v>
      </c>
      <c r="Q6652">
        <v>0.45100099999999999</v>
      </c>
      <c r="S6652">
        <v>0</v>
      </c>
      <c r="T6652">
        <v>0.45100099999999999</v>
      </c>
      <c r="U6652">
        <v>0</v>
      </c>
      <c r="V6652" t="str">
        <f>"Trad IRN"</f>
        <v>Trad IRN</v>
      </c>
      <c r="W6652">
        <v>85</v>
      </c>
      <c r="X6652" t="s">
        <v>47</v>
      </c>
      <c r="Z6652" t="s">
        <v>47</v>
      </c>
      <c r="AB6652" t="str">
        <f>"08"</f>
        <v>08</v>
      </c>
      <c r="AC6652" t="s">
        <v>48</v>
      </c>
      <c r="AD6652" t="s">
        <v>49</v>
      </c>
      <c r="AE6652" t="s">
        <v>50</v>
      </c>
      <c r="AF6652">
        <v>0</v>
      </c>
      <c r="AG6652" t="s">
        <v>56</v>
      </c>
      <c r="AH6652" t="str">
        <f>"Trad IRN"</f>
        <v>Trad IRN</v>
      </c>
      <c r="AI6652" t="str">
        <f>"Bldg IRN"</f>
        <v>Bldg IRN</v>
      </c>
      <c r="AJ6652" t="s">
        <v>48</v>
      </c>
      <c r="AK6652" t="s">
        <v>48</v>
      </c>
      <c r="AL6652" t="s">
        <v>53</v>
      </c>
      <c r="AM6652">
        <v>514.55999999999995</v>
      </c>
      <c r="AN6652">
        <v>1140.92</v>
      </c>
      <c r="AO6652">
        <v>15</v>
      </c>
    </row>
    <row r="6653" spans="1:41" x14ac:dyDescent="0.3">
      <c r="A6653" t="str">
        <f>"Trad IRN"</f>
        <v>Trad IRN</v>
      </c>
      <c r="B6653" t="str">
        <f>"Bldg IRN"</f>
        <v>Bldg IRN</v>
      </c>
      <c r="C6653" t="s">
        <v>41</v>
      </c>
      <c r="D6653" t="s">
        <v>3</v>
      </c>
      <c r="E6653" t="s">
        <v>80</v>
      </c>
      <c r="F6653" t="s">
        <v>81</v>
      </c>
      <c r="G6653" t="s">
        <v>82</v>
      </c>
      <c r="H6653" t="s">
        <v>83</v>
      </c>
      <c r="I6653" t="s">
        <v>8</v>
      </c>
      <c r="J6653" t="s">
        <v>43</v>
      </c>
      <c r="K6653" t="s">
        <v>44</v>
      </c>
      <c r="L6653" t="s">
        <v>45</v>
      </c>
      <c r="M6653" t="s">
        <v>46</v>
      </c>
      <c r="N6653" t="str">
        <f>"01/04/2023"</f>
        <v>01/04/2023</v>
      </c>
      <c r="O6653" t="str">
        <f t="shared" si="672"/>
        <v>12/31/2500</v>
      </c>
      <c r="P6653">
        <v>7.9585000000000003E-2</v>
      </c>
      <c r="Q6653">
        <v>7.9585000000000003E-2</v>
      </c>
      <c r="S6653">
        <v>0</v>
      </c>
      <c r="T6653">
        <v>5.1806999999999999E-2</v>
      </c>
      <c r="U6653">
        <v>2.7778000000000001E-2</v>
      </c>
      <c r="V6653" t="str">
        <f>"Trad IRN"</f>
        <v>Trad IRN</v>
      </c>
      <c r="W6653">
        <v>15</v>
      </c>
      <c r="X6653" t="s">
        <v>47</v>
      </c>
      <c r="Z6653" t="s">
        <v>47</v>
      </c>
      <c r="AB6653" t="str">
        <f>"08"</f>
        <v>08</v>
      </c>
      <c r="AC6653" t="s">
        <v>48</v>
      </c>
      <c r="AD6653" t="s">
        <v>49</v>
      </c>
      <c r="AE6653" t="s">
        <v>50</v>
      </c>
      <c r="AF6653">
        <v>0</v>
      </c>
      <c r="AG6653" t="s">
        <v>51</v>
      </c>
      <c r="AH6653" t="str">
        <f>"Trad IRN"</f>
        <v>Trad IRN</v>
      </c>
      <c r="AI6653" t="str">
        <f>"Bldg IRN"</f>
        <v>Bldg IRN</v>
      </c>
      <c r="AJ6653" t="s">
        <v>48</v>
      </c>
      <c r="AK6653" t="s">
        <v>48</v>
      </c>
      <c r="AL6653" t="s">
        <v>53</v>
      </c>
      <c r="AM6653">
        <v>90.11</v>
      </c>
      <c r="AN6653">
        <v>1132.3</v>
      </c>
      <c r="AO6653">
        <v>15</v>
      </c>
    </row>
    <row r="6654" spans="1:41" x14ac:dyDescent="0.3">
      <c r="A6654" t="str">
        <f>"Trad IRN"</f>
        <v>Trad IRN</v>
      </c>
      <c r="B6654" t="str">
        <f>"Bldg IRN"</f>
        <v>Bldg IRN</v>
      </c>
      <c r="C6654" t="s">
        <v>41</v>
      </c>
      <c r="D6654" t="s">
        <v>3</v>
      </c>
      <c r="E6654" t="s">
        <v>80</v>
      </c>
      <c r="F6654" t="s">
        <v>81</v>
      </c>
      <c r="G6654" t="s">
        <v>82</v>
      </c>
      <c r="H6654" t="s">
        <v>83</v>
      </c>
      <c r="I6654" t="str">
        <f>"Trad IRN"</f>
        <v>Trad IRN</v>
      </c>
      <c r="J6654" t="s">
        <v>43</v>
      </c>
      <c r="K6654" t="s">
        <v>44</v>
      </c>
      <c r="L6654" t="s">
        <v>45</v>
      </c>
      <c r="M6654" t="s">
        <v>46</v>
      </c>
      <c r="N6654" t="str">
        <f t="shared" ref="N6654:N6659" si="673">"08/18/2022"</f>
        <v>08/18/2022</v>
      </c>
      <c r="O6654" t="str">
        <f>"01/03/2023"</f>
        <v>01/03/2023</v>
      </c>
      <c r="P6654">
        <v>0.46941100000000002</v>
      </c>
      <c r="Q6654">
        <v>0.46941100000000002</v>
      </c>
      <c r="S6654">
        <v>0</v>
      </c>
      <c r="T6654">
        <v>0.46941100000000002</v>
      </c>
      <c r="U6654">
        <v>0</v>
      </c>
      <c r="V6654" t="str">
        <f>"Trad IRN"</f>
        <v>Trad IRN</v>
      </c>
      <c r="W6654">
        <v>100</v>
      </c>
      <c r="X6654" t="s">
        <v>47</v>
      </c>
      <c r="Z6654" t="s">
        <v>47</v>
      </c>
      <c r="AB6654" t="str">
        <f>"08"</f>
        <v>08</v>
      </c>
      <c r="AC6654" t="s">
        <v>48</v>
      </c>
      <c r="AD6654" t="s">
        <v>49</v>
      </c>
      <c r="AE6654" t="s">
        <v>50</v>
      </c>
      <c r="AF6654">
        <v>0</v>
      </c>
      <c r="AG6654" t="s">
        <v>56</v>
      </c>
      <c r="AH6654" t="str">
        <f>"Trad IRN"</f>
        <v>Trad IRN</v>
      </c>
      <c r="AI6654" t="str">
        <f>"Bldg IRN"</f>
        <v>Bldg IRN</v>
      </c>
      <c r="AJ6654" t="s">
        <v>48</v>
      </c>
      <c r="AK6654" t="s">
        <v>48</v>
      </c>
      <c r="AL6654" t="s">
        <v>53</v>
      </c>
      <c r="AM6654">
        <v>535.55999999999995</v>
      </c>
      <c r="AN6654">
        <v>1140.92</v>
      </c>
      <c r="AO6654">
        <v>15</v>
      </c>
    </row>
    <row r="6655" spans="1:41" x14ac:dyDescent="0.3">
      <c r="A6655" t="str">
        <f>"Trad IRN"</f>
        <v>Trad IRN</v>
      </c>
      <c r="B6655" t="str">
        <f>"Bldg IRN"</f>
        <v>Bldg IRN</v>
      </c>
      <c r="C6655" t="s">
        <v>41</v>
      </c>
      <c r="D6655" t="s">
        <v>3</v>
      </c>
      <c r="E6655" t="s">
        <v>80</v>
      </c>
      <c r="F6655" t="s">
        <v>81</v>
      </c>
      <c r="G6655" t="s">
        <v>82</v>
      </c>
      <c r="H6655" t="s">
        <v>83</v>
      </c>
      <c r="I6655" t="str">
        <f>"Trad IRN"</f>
        <v>Trad IRN</v>
      </c>
      <c r="J6655" t="s">
        <v>43</v>
      </c>
      <c r="K6655" t="s">
        <v>44</v>
      </c>
      <c r="L6655" t="s">
        <v>45</v>
      </c>
      <c r="M6655" t="s">
        <v>46</v>
      </c>
      <c r="N6655" t="str">
        <f t="shared" si="673"/>
        <v>08/18/2022</v>
      </c>
      <c r="O6655" t="str">
        <f>"12/31/2500"</f>
        <v>12/31/2500</v>
      </c>
      <c r="P6655">
        <v>1</v>
      </c>
      <c r="Q6655">
        <v>1</v>
      </c>
      <c r="R6655">
        <v>1</v>
      </c>
      <c r="S6655">
        <v>0</v>
      </c>
      <c r="T6655">
        <v>1</v>
      </c>
      <c r="U6655">
        <v>0</v>
      </c>
      <c r="V6655" t="str">
        <f>"Trad IRN"</f>
        <v>Trad IRN</v>
      </c>
      <c r="W6655">
        <v>100</v>
      </c>
      <c r="X6655" t="s">
        <v>47</v>
      </c>
      <c r="Z6655" t="s">
        <v>47</v>
      </c>
      <c r="AB6655" t="str">
        <f>"06"</f>
        <v>06</v>
      </c>
      <c r="AC6655" t="str">
        <f>"09"</f>
        <v>09</v>
      </c>
      <c r="AD6655" t="str">
        <f>"2"</f>
        <v>2</v>
      </c>
      <c r="AE6655" t="s">
        <v>55</v>
      </c>
      <c r="AF6655">
        <v>0</v>
      </c>
      <c r="AG6655" t="s">
        <v>56</v>
      </c>
      <c r="AH6655" t="str">
        <f>"Trad IRN"</f>
        <v>Trad IRN</v>
      </c>
      <c r="AI6655" t="str">
        <f>"Bldg IRN"</f>
        <v>Bldg IRN</v>
      </c>
      <c r="AJ6655" t="s">
        <v>48</v>
      </c>
      <c r="AK6655" t="s">
        <v>48</v>
      </c>
      <c r="AL6655" t="s">
        <v>53</v>
      </c>
      <c r="AM6655">
        <v>1140.92</v>
      </c>
      <c r="AN6655">
        <v>1140.92</v>
      </c>
      <c r="AO6655">
        <v>15</v>
      </c>
    </row>
    <row r="6656" spans="1:41" x14ac:dyDescent="0.3">
      <c r="A6656" t="str">
        <f>"Trad IRN"</f>
        <v>Trad IRN</v>
      </c>
      <c r="B6656" t="str">
        <f>"Bldg IRN"</f>
        <v>Bldg IRN</v>
      </c>
      <c r="C6656" t="s">
        <v>41</v>
      </c>
      <c r="D6656" t="s">
        <v>3</v>
      </c>
      <c r="E6656" t="s">
        <v>80</v>
      </c>
      <c r="F6656" t="s">
        <v>81</v>
      </c>
      <c r="G6656" t="s">
        <v>82</v>
      </c>
      <c r="H6656" t="s">
        <v>83</v>
      </c>
      <c r="I6656" t="str">
        <f>"Trad IRN"</f>
        <v>Trad IRN</v>
      </c>
      <c r="J6656" t="s">
        <v>43</v>
      </c>
      <c r="K6656" t="s">
        <v>44</v>
      </c>
      <c r="L6656" t="s">
        <v>45</v>
      </c>
      <c r="M6656" t="s">
        <v>46</v>
      </c>
      <c r="N6656" t="str">
        <f t="shared" si="673"/>
        <v>08/18/2022</v>
      </c>
      <c r="O6656" t="str">
        <f>"01/18/2023"</f>
        <v>01/18/2023</v>
      </c>
      <c r="P6656">
        <v>0.52708299999999997</v>
      </c>
      <c r="Q6656">
        <v>0.52708299999999997</v>
      </c>
      <c r="S6656">
        <v>0</v>
      </c>
      <c r="T6656">
        <v>0.52708299999999997</v>
      </c>
      <c r="U6656">
        <v>0</v>
      </c>
      <c r="V6656" t="str">
        <f>"Trad IRN"</f>
        <v>Trad IRN</v>
      </c>
      <c r="W6656">
        <v>100</v>
      </c>
      <c r="X6656" t="s">
        <v>47</v>
      </c>
      <c r="Z6656" t="s">
        <v>47</v>
      </c>
      <c r="AB6656" t="str">
        <f>"06"</f>
        <v>06</v>
      </c>
      <c r="AC6656" t="s">
        <v>48</v>
      </c>
      <c r="AD6656" t="s">
        <v>49</v>
      </c>
      <c r="AE6656" t="s">
        <v>50</v>
      </c>
      <c r="AF6656">
        <v>0</v>
      </c>
      <c r="AG6656" t="s">
        <v>56</v>
      </c>
      <c r="AH6656" t="str">
        <f>"Trad IRN"</f>
        <v>Trad IRN</v>
      </c>
      <c r="AI6656" t="str">
        <f>"Bldg IRN"</f>
        <v>Bldg IRN</v>
      </c>
      <c r="AJ6656" t="s">
        <v>48</v>
      </c>
      <c r="AK6656" t="s">
        <v>48</v>
      </c>
      <c r="AL6656" t="s">
        <v>53</v>
      </c>
      <c r="AM6656">
        <v>601.36</v>
      </c>
      <c r="AN6656">
        <v>1140.92</v>
      </c>
      <c r="AO6656">
        <v>15</v>
      </c>
    </row>
    <row r="6657" spans="1:41" x14ac:dyDescent="0.3">
      <c r="A6657" t="str">
        <f>"Trad IRN"</f>
        <v>Trad IRN</v>
      </c>
      <c r="B6657" t="str">
        <f>"Bldg IRN"</f>
        <v>Bldg IRN</v>
      </c>
      <c r="C6657" t="s">
        <v>41</v>
      </c>
      <c r="D6657" t="s">
        <v>3</v>
      </c>
      <c r="E6657" t="s">
        <v>80</v>
      </c>
      <c r="F6657" t="s">
        <v>81</v>
      </c>
      <c r="G6657" t="s">
        <v>82</v>
      </c>
      <c r="H6657" t="s">
        <v>83</v>
      </c>
      <c r="I6657" t="str">
        <f>"Trad IRN"</f>
        <v>Trad IRN</v>
      </c>
      <c r="J6657" t="s">
        <v>43</v>
      </c>
      <c r="K6657" t="s">
        <v>44</v>
      </c>
      <c r="L6657" t="s">
        <v>45</v>
      </c>
      <c r="M6657" t="s">
        <v>46</v>
      </c>
      <c r="N6657" t="str">
        <f t="shared" si="673"/>
        <v>08/18/2022</v>
      </c>
      <c r="O6657" t="str">
        <f t="shared" ref="O6657:O6669" si="674">"12/31/2500"</f>
        <v>12/31/2500</v>
      </c>
      <c r="P6657">
        <v>1</v>
      </c>
      <c r="Q6657">
        <v>1</v>
      </c>
      <c r="S6657">
        <v>1</v>
      </c>
      <c r="T6657">
        <v>1</v>
      </c>
      <c r="U6657">
        <v>0</v>
      </c>
      <c r="V6657" t="str">
        <f>"Trad IRN"</f>
        <v>Trad IRN</v>
      </c>
      <c r="W6657">
        <v>100</v>
      </c>
      <c r="X6657" t="s">
        <v>47</v>
      </c>
      <c r="Z6657" t="s">
        <v>47</v>
      </c>
      <c r="AB6657" t="str">
        <f>"08"</f>
        <v>08</v>
      </c>
      <c r="AC6657" t="s">
        <v>48</v>
      </c>
      <c r="AD6657" t="s">
        <v>49</v>
      </c>
      <c r="AE6657" t="s">
        <v>50</v>
      </c>
      <c r="AF6657">
        <v>0</v>
      </c>
      <c r="AG6657" t="s">
        <v>56</v>
      </c>
      <c r="AH6657" t="str">
        <f>"Trad IRN"</f>
        <v>Trad IRN</v>
      </c>
      <c r="AI6657" t="str">
        <f>"Bldg IRN"</f>
        <v>Bldg IRN</v>
      </c>
      <c r="AJ6657" t="s">
        <v>48</v>
      </c>
      <c r="AK6657" t="s">
        <v>48</v>
      </c>
      <c r="AL6657" t="s">
        <v>53</v>
      </c>
      <c r="AM6657">
        <v>1140.92</v>
      </c>
      <c r="AN6657">
        <v>1140.92</v>
      </c>
      <c r="AO6657">
        <v>15</v>
      </c>
    </row>
    <row r="6658" spans="1:41" x14ac:dyDescent="0.3">
      <c r="A6658" t="str">
        <f>"Trad IRN"</f>
        <v>Trad IRN</v>
      </c>
      <c r="B6658" t="str">
        <f>"Bldg IRN"</f>
        <v>Bldg IRN</v>
      </c>
      <c r="C6658" t="s">
        <v>41</v>
      </c>
      <c r="D6658" t="s">
        <v>3</v>
      </c>
      <c r="E6658" t="s">
        <v>80</v>
      </c>
      <c r="F6658" t="s">
        <v>81</v>
      </c>
      <c r="G6658" t="s">
        <v>82</v>
      </c>
      <c r="H6658" t="s">
        <v>83</v>
      </c>
      <c r="I6658" t="str">
        <f>"Trad IRN"</f>
        <v>Trad IRN</v>
      </c>
      <c r="J6658" t="s">
        <v>43</v>
      </c>
      <c r="K6658" t="s">
        <v>44</v>
      </c>
      <c r="L6658" t="s">
        <v>45</v>
      </c>
      <c r="M6658" t="s">
        <v>46</v>
      </c>
      <c r="N6658" t="str">
        <f t="shared" si="673"/>
        <v>08/18/2022</v>
      </c>
      <c r="O6658" t="str">
        <f t="shared" si="674"/>
        <v>12/31/2500</v>
      </c>
      <c r="P6658">
        <v>1</v>
      </c>
      <c r="Q6658">
        <v>1</v>
      </c>
      <c r="S6658">
        <v>1</v>
      </c>
      <c r="T6658">
        <v>1</v>
      </c>
      <c r="U6658">
        <v>0</v>
      </c>
      <c r="V6658" t="str">
        <f>"Trad IRN"</f>
        <v>Trad IRN</v>
      </c>
      <c r="W6658">
        <v>100</v>
      </c>
      <c r="X6658" t="s">
        <v>47</v>
      </c>
      <c r="Z6658" t="s">
        <v>47</v>
      </c>
      <c r="AB6658" t="str">
        <f>"06"</f>
        <v>06</v>
      </c>
      <c r="AC6658" t="s">
        <v>48</v>
      </c>
      <c r="AD6658" t="s">
        <v>49</v>
      </c>
      <c r="AE6658" t="s">
        <v>50</v>
      </c>
      <c r="AF6658">
        <v>0</v>
      </c>
      <c r="AG6658" t="s">
        <v>56</v>
      </c>
      <c r="AH6658" t="str">
        <f>"Trad IRN"</f>
        <v>Trad IRN</v>
      </c>
      <c r="AI6658" t="str">
        <f>"Bldg IRN"</f>
        <v>Bldg IRN</v>
      </c>
      <c r="AJ6658" t="s">
        <v>48</v>
      </c>
      <c r="AK6658" t="s">
        <v>48</v>
      </c>
      <c r="AL6658" t="s">
        <v>53</v>
      </c>
      <c r="AM6658">
        <v>1140.92</v>
      </c>
      <c r="AN6658">
        <v>1140.92</v>
      </c>
      <c r="AO6658">
        <v>15</v>
      </c>
    </row>
    <row r="6659" spans="1:41" x14ac:dyDescent="0.3">
      <c r="A6659" t="str">
        <f>"Trad IRN"</f>
        <v>Trad IRN</v>
      </c>
      <c r="B6659" t="str">
        <f>"Bldg IRN"</f>
        <v>Bldg IRN</v>
      </c>
      <c r="C6659" t="s">
        <v>41</v>
      </c>
      <c r="D6659" t="s">
        <v>3</v>
      </c>
      <c r="E6659" t="s">
        <v>80</v>
      </c>
      <c r="F6659" t="s">
        <v>81</v>
      </c>
      <c r="G6659" t="s">
        <v>82</v>
      </c>
      <c r="H6659" t="s">
        <v>83</v>
      </c>
      <c r="I6659" t="str">
        <f>"Trad IRN"</f>
        <v>Trad IRN</v>
      </c>
      <c r="J6659" t="s">
        <v>43</v>
      </c>
      <c r="K6659" t="s">
        <v>44</v>
      </c>
      <c r="L6659" t="s">
        <v>45</v>
      </c>
      <c r="M6659" t="s">
        <v>46</v>
      </c>
      <c r="N6659" t="str">
        <f t="shared" si="673"/>
        <v>08/18/2022</v>
      </c>
      <c r="O6659" t="str">
        <f t="shared" si="674"/>
        <v>12/31/2500</v>
      </c>
      <c r="P6659">
        <v>1</v>
      </c>
      <c r="Q6659">
        <v>1</v>
      </c>
      <c r="S6659">
        <v>0</v>
      </c>
      <c r="T6659">
        <v>1</v>
      </c>
      <c r="U6659">
        <v>0</v>
      </c>
      <c r="V6659" t="str">
        <f>"Trad IRN"</f>
        <v>Trad IRN</v>
      </c>
      <c r="W6659">
        <v>100</v>
      </c>
      <c r="X6659" t="s">
        <v>47</v>
      </c>
      <c r="Z6659" t="s">
        <v>47</v>
      </c>
      <c r="AB6659" t="str">
        <f>"06"</f>
        <v>06</v>
      </c>
      <c r="AC6659" t="s">
        <v>48</v>
      </c>
      <c r="AD6659" t="s">
        <v>49</v>
      </c>
      <c r="AE6659" t="s">
        <v>50</v>
      </c>
      <c r="AF6659">
        <v>0</v>
      </c>
      <c r="AG6659" t="s">
        <v>56</v>
      </c>
      <c r="AH6659" t="str">
        <f>"Trad IRN"</f>
        <v>Trad IRN</v>
      </c>
      <c r="AI6659" t="str">
        <f>"Bldg IRN"</f>
        <v>Bldg IRN</v>
      </c>
      <c r="AJ6659" t="s">
        <v>48</v>
      </c>
      <c r="AK6659" t="s">
        <v>48</v>
      </c>
      <c r="AL6659" t="s">
        <v>53</v>
      </c>
      <c r="AM6659">
        <v>1140.92</v>
      </c>
      <c r="AN6659">
        <v>1140.92</v>
      </c>
      <c r="AO6659">
        <v>15</v>
      </c>
    </row>
    <row r="6660" spans="1:41" x14ac:dyDescent="0.3">
      <c r="A6660" t="str">
        <f>"Trad IRN"</f>
        <v>Trad IRN</v>
      </c>
      <c r="B6660" t="str">
        <f>"Bldg IRN"</f>
        <v>Bldg IRN</v>
      </c>
      <c r="C6660" t="s">
        <v>41</v>
      </c>
      <c r="D6660" t="s">
        <v>3</v>
      </c>
      <c r="E6660" t="s">
        <v>80</v>
      </c>
      <c r="F6660" t="s">
        <v>81</v>
      </c>
      <c r="G6660" t="s">
        <v>82</v>
      </c>
      <c r="H6660" t="s">
        <v>83</v>
      </c>
      <c r="I6660" t="str">
        <f>"Trad IRN"</f>
        <v>Trad IRN</v>
      </c>
      <c r="J6660" t="s">
        <v>43</v>
      </c>
      <c r="K6660" t="s">
        <v>44</v>
      </c>
      <c r="L6660" t="s">
        <v>45</v>
      </c>
      <c r="M6660" t="s">
        <v>59</v>
      </c>
      <c r="N6660" t="str">
        <f>"08/25/2022"</f>
        <v>08/25/2022</v>
      </c>
      <c r="O6660" t="str">
        <f t="shared" si="674"/>
        <v>12/31/2500</v>
      </c>
      <c r="P6660">
        <v>0.97116400000000003</v>
      </c>
      <c r="Q6660">
        <v>0.97116400000000003</v>
      </c>
      <c r="S6660">
        <v>0</v>
      </c>
      <c r="T6660">
        <v>0.97116400000000003</v>
      </c>
      <c r="U6660">
        <v>0</v>
      </c>
      <c r="V6660" t="s">
        <v>84</v>
      </c>
      <c r="W6660">
        <v>100</v>
      </c>
      <c r="X6660" t="s">
        <v>47</v>
      </c>
      <c r="Z6660" t="s">
        <v>47</v>
      </c>
      <c r="AB6660" t="str">
        <f>"07"</f>
        <v>07</v>
      </c>
      <c r="AC6660" t="s">
        <v>48</v>
      </c>
      <c r="AD6660" t="s">
        <v>49</v>
      </c>
      <c r="AE6660" t="s">
        <v>50</v>
      </c>
      <c r="AF6660">
        <v>0</v>
      </c>
      <c r="AG6660" t="s">
        <v>56</v>
      </c>
      <c r="AH6660" t="str">
        <f>"Trad IRN"</f>
        <v>Trad IRN</v>
      </c>
      <c r="AI6660" t="str">
        <f>"Bldg IRN"</f>
        <v>Bldg IRN</v>
      </c>
      <c r="AJ6660" t="s">
        <v>48</v>
      </c>
      <c r="AK6660" t="s">
        <v>48</v>
      </c>
      <c r="AL6660" t="s">
        <v>53</v>
      </c>
      <c r="AM6660">
        <v>1108.02</v>
      </c>
      <c r="AN6660">
        <v>1140.92</v>
      </c>
      <c r="AO6660">
        <v>15</v>
      </c>
    </row>
    <row r="6661" spans="1:41" x14ac:dyDescent="0.3">
      <c r="A6661" t="str">
        <f>"Trad IRN"</f>
        <v>Trad IRN</v>
      </c>
      <c r="B6661" t="str">
        <f>"Bldg IRN"</f>
        <v>Bldg IRN</v>
      </c>
      <c r="C6661" t="s">
        <v>41</v>
      </c>
      <c r="D6661" t="s">
        <v>3</v>
      </c>
      <c r="E6661" t="s">
        <v>80</v>
      </c>
      <c r="F6661" t="s">
        <v>81</v>
      </c>
      <c r="G6661" t="s">
        <v>82</v>
      </c>
      <c r="H6661" t="s">
        <v>83</v>
      </c>
      <c r="I6661" t="str">
        <f>"Trad IRN"</f>
        <v>Trad IRN</v>
      </c>
      <c r="J6661" t="s">
        <v>43</v>
      </c>
      <c r="K6661" t="s">
        <v>44</v>
      </c>
      <c r="L6661" t="s">
        <v>45</v>
      </c>
      <c r="M6661" t="s">
        <v>46</v>
      </c>
      <c r="N6661" t="str">
        <f t="shared" ref="N6661:N6667" si="675">"08/18/2022"</f>
        <v>08/18/2022</v>
      </c>
      <c r="O6661" t="str">
        <f t="shared" si="674"/>
        <v>12/31/2500</v>
      </c>
      <c r="P6661">
        <v>1</v>
      </c>
      <c r="Q6661">
        <v>1</v>
      </c>
      <c r="R6661">
        <v>1</v>
      </c>
      <c r="S6661">
        <v>0</v>
      </c>
      <c r="T6661">
        <v>1</v>
      </c>
      <c r="U6661">
        <v>0</v>
      </c>
      <c r="V6661" t="str">
        <f>"Trad IRN"</f>
        <v>Trad IRN</v>
      </c>
      <c r="W6661">
        <v>100</v>
      </c>
      <c r="X6661" t="s">
        <v>47</v>
      </c>
      <c r="Z6661" t="s">
        <v>47</v>
      </c>
      <c r="AB6661" t="str">
        <f>"07"</f>
        <v>07</v>
      </c>
      <c r="AC6661" t="str">
        <f>"10"</f>
        <v>10</v>
      </c>
      <c r="AD6661" t="str">
        <f>"2"</f>
        <v>2</v>
      </c>
      <c r="AE6661" t="s">
        <v>50</v>
      </c>
      <c r="AF6661">
        <v>0</v>
      </c>
      <c r="AG6661" t="s">
        <v>56</v>
      </c>
      <c r="AH6661" t="str">
        <f>"Trad IRN"</f>
        <v>Trad IRN</v>
      </c>
      <c r="AI6661" t="str">
        <f>"Bldg IRN"</f>
        <v>Bldg IRN</v>
      </c>
      <c r="AJ6661" t="s">
        <v>48</v>
      </c>
      <c r="AK6661" t="s">
        <v>48</v>
      </c>
      <c r="AL6661" t="s">
        <v>53</v>
      </c>
      <c r="AM6661">
        <v>1140.92</v>
      </c>
      <c r="AN6661">
        <v>1140.92</v>
      </c>
      <c r="AO6661">
        <v>15</v>
      </c>
    </row>
    <row r="6662" spans="1:41" x14ac:dyDescent="0.3">
      <c r="A6662" t="str">
        <f>"Trad IRN"</f>
        <v>Trad IRN</v>
      </c>
      <c r="B6662" t="str">
        <f>"Bldg IRN"</f>
        <v>Bldg IRN</v>
      </c>
      <c r="C6662" t="s">
        <v>41</v>
      </c>
      <c r="D6662" t="s">
        <v>3</v>
      </c>
      <c r="E6662" t="s">
        <v>80</v>
      </c>
      <c r="F6662" t="s">
        <v>81</v>
      </c>
      <c r="G6662" t="s">
        <v>82</v>
      </c>
      <c r="H6662" t="s">
        <v>83</v>
      </c>
      <c r="I6662" t="str">
        <f>"Trad IRN"</f>
        <v>Trad IRN</v>
      </c>
      <c r="J6662" t="s">
        <v>43</v>
      </c>
      <c r="K6662" t="s">
        <v>44</v>
      </c>
      <c r="L6662" t="s">
        <v>45</v>
      </c>
      <c r="M6662" t="s">
        <v>46</v>
      </c>
      <c r="N6662" t="str">
        <f t="shared" si="675"/>
        <v>08/18/2022</v>
      </c>
      <c r="O6662" t="str">
        <f t="shared" si="674"/>
        <v>12/31/2500</v>
      </c>
      <c r="P6662">
        <v>1</v>
      </c>
      <c r="Q6662">
        <v>1</v>
      </c>
      <c r="S6662">
        <v>0</v>
      </c>
      <c r="T6662">
        <v>1</v>
      </c>
      <c r="U6662">
        <v>0</v>
      </c>
      <c r="V6662" t="str">
        <f>"Trad IRN"</f>
        <v>Trad IRN</v>
      </c>
      <c r="W6662">
        <v>100</v>
      </c>
      <c r="X6662" t="s">
        <v>47</v>
      </c>
      <c r="Z6662" t="s">
        <v>47</v>
      </c>
      <c r="AB6662" t="str">
        <f>"08"</f>
        <v>08</v>
      </c>
      <c r="AC6662" t="s">
        <v>48</v>
      </c>
      <c r="AD6662" t="s">
        <v>49</v>
      </c>
      <c r="AE6662" t="s">
        <v>50</v>
      </c>
      <c r="AF6662">
        <v>0</v>
      </c>
      <c r="AG6662" t="s">
        <v>56</v>
      </c>
      <c r="AH6662" t="str">
        <f>"Trad IRN"</f>
        <v>Trad IRN</v>
      </c>
      <c r="AI6662" t="str">
        <f>"Bldg IRN"</f>
        <v>Bldg IRN</v>
      </c>
      <c r="AJ6662" t="s">
        <v>48</v>
      </c>
      <c r="AK6662" t="s">
        <v>48</v>
      </c>
      <c r="AL6662" t="s">
        <v>53</v>
      </c>
      <c r="AM6662">
        <v>1140.92</v>
      </c>
      <c r="AN6662">
        <v>1140.92</v>
      </c>
      <c r="AO6662">
        <v>15</v>
      </c>
    </row>
    <row r="6663" spans="1:41" x14ac:dyDescent="0.3">
      <c r="A6663" t="str">
        <f>"Trad IRN"</f>
        <v>Trad IRN</v>
      </c>
      <c r="B6663" t="str">
        <f>"Bldg IRN"</f>
        <v>Bldg IRN</v>
      </c>
      <c r="C6663" t="s">
        <v>41</v>
      </c>
      <c r="D6663" t="s">
        <v>3</v>
      </c>
      <c r="E6663" t="s">
        <v>80</v>
      </c>
      <c r="F6663" t="s">
        <v>81</v>
      </c>
      <c r="G6663" t="s">
        <v>82</v>
      </c>
      <c r="H6663" t="s">
        <v>83</v>
      </c>
      <c r="I6663" t="str">
        <f>"Trad IRN"</f>
        <v>Trad IRN</v>
      </c>
      <c r="J6663" t="s">
        <v>43</v>
      </c>
      <c r="K6663" t="s">
        <v>44</v>
      </c>
      <c r="L6663" t="s">
        <v>45</v>
      </c>
      <c r="M6663" t="s">
        <v>46</v>
      </c>
      <c r="N6663" t="str">
        <f t="shared" si="675"/>
        <v>08/18/2022</v>
      </c>
      <c r="O6663" t="str">
        <f t="shared" si="674"/>
        <v>12/31/2500</v>
      </c>
      <c r="P6663">
        <v>1</v>
      </c>
      <c r="Q6663">
        <v>1</v>
      </c>
      <c r="S6663">
        <v>1</v>
      </c>
      <c r="T6663">
        <v>1</v>
      </c>
      <c r="U6663">
        <v>0</v>
      </c>
      <c r="V6663" t="str">
        <f>"Trad IRN"</f>
        <v>Trad IRN</v>
      </c>
      <c r="W6663">
        <v>100</v>
      </c>
      <c r="X6663" t="s">
        <v>47</v>
      </c>
      <c r="Z6663" t="s">
        <v>47</v>
      </c>
      <c r="AB6663" t="str">
        <f>"07"</f>
        <v>07</v>
      </c>
      <c r="AC6663" t="s">
        <v>48</v>
      </c>
      <c r="AD6663" t="s">
        <v>49</v>
      </c>
      <c r="AE6663" t="s">
        <v>50</v>
      </c>
      <c r="AF6663">
        <v>0</v>
      </c>
      <c r="AG6663" t="s">
        <v>56</v>
      </c>
      <c r="AH6663" t="str">
        <f>"Trad IRN"</f>
        <v>Trad IRN</v>
      </c>
      <c r="AI6663" t="str">
        <f>"Bldg IRN"</f>
        <v>Bldg IRN</v>
      </c>
      <c r="AJ6663" t="s">
        <v>48</v>
      </c>
      <c r="AK6663" t="s">
        <v>48</v>
      </c>
      <c r="AL6663" t="s">
        <v>53</v>
      </c>
      <c r="AM6663">
        <v>1140.92</v>
      </c>
      <c r="AN6663">
        <v>1140.92</v>
      </c>
      <c r="AO6663">
        <v>15</v>
      </c>
    </row>
    <row r="6664" spans="1:41" x14ac:dyDescent="0.3">
      <c r="A6664" t="str">
        <f>"Trad IRN"</f>
        <v>Trad IRN</v>
      </c>
      <c r="B6664" t="str">
        <f>"Bldg IRN"</f>
        <v>Bldg IRN</v>
      </c>
      <c r="C6664" t="s">
        <v>41</v>
      </c>
      <c r="D6664" t="s">
        <v>3</v>
      </c>
      <c r="E6664" t="s">
        <v>80</v>
      </c>
      <c r="F6664" t="s">
        <v>81</v>
      </c>
      <c r="G6664" t="s">
        <v>82</v>
      </c>
      <c r="H6664" t="s">
        <v>83</v>
      </c>
      <c r="I6664" t="str">
        <f>"Trad IRN"</f>
        <v>Trad IRN</v>
      </c>
      <c r="J6664" t="s">
        <v>43</v>
      </c>
      <c r="K6664" t="s">
        <v>44</v>
      </c>
      <c r="L6664" t="s">
        <v>45</v>
      </c>
      <c r="M6664" t="s">
        <v>46</v>
      </c>
      <c r="N6664" t="str">
        <f t="shared" si="675"/>
        <v>08/18/2022</v>
      </c>
      <c r="O6664" t="str">
        <f t="shared" si="674"/>
        <v>12/31/2500</v>
      </c>
      <c r="P6664">
        <v>1</v>
      </c>
      <c r="Q6664">
        <v>1</v>
      </c>
      <c r="S6664">
        <v>0</v>
      </c>
      <c r="T6664">
        <v>1</v>
      </c>
      <c r="U6664">
        <v>0</v>
      </c>
      <c r="V6664" t="str">
        <f>"Trad IRN"</f>
        <v>Trad IRN</v>
      </c>
      <c r="W6664">
        <v>100</v>
      </c>
      <c r="X6664" t="s">
        <v>47</v>
      </c>
      <c r="Z6664" t="s">
        <v>47</v>
      </c>
      <c r="AB6664" t="str">
        <f>"06"</f>
        <v>06</v>
      </c>
      <c r="AC6664" t="s">
        <v>48</v>
      </c>
      <c r="AD6664" t="s">
        <v>49</v>
      </c>
      <c r="AE6664" t="s">
        <v>50</v>
      </c>
      <c r="AF6664">
        <v>0</v>
      </c>
      <c r="AG6664" t="s">
        <v>56</v>
      </c>
      <c r="AH6664" t="str">
        <f>"Trad IRN"</f>
        <v>Trad IRN</v>
      </c>
      <c r="AI6664" t="str">
        <f>"Bldg IRN"</f>
        <v>Bldg IRN</v>
      </c>
      <c r="AJ6664" t="s">
        <v>48</v>
      </c>
      <c r="AK6664" t="s">
        <v>48</v>
      </c>
      <c r="AL6664" t="s">
        <v>53</v>
      </c>
      <c r="AM6664">
        <v>1140.92</v>
      </c>
      <c r="AN6664">
        <v>1140.92</v>
      </c>
      <c r="AO6664">
        <v>15</v>
      </c>
    </row>
    <row r="6665" spans="1:41" x14ac:dyDescent="0.3">
      <c r="A6665" t="str">
        <f>"Trad IRN"</f>
        <v>Trad IRN</v>
      </c>
      <c r="B6665" t="str">
        <f>"Bldg IRN"</f>
        <v>Bldg IRN</v>
      </c>
      <c r="C6665" t="s">
        <v>41</v>
      </c>
      <c r="D6665" t="s">
        <v>3</v>
      </c>
      <c r="E6665" t="s">
        <v>80</v>
      </c>
      <c r="F6665" t="s">
        <v>81</v>
      </c>
      <c r="G6665" t="s">
        <v>82</v>
      </c>
      <c r="H6665" t="s">
        <v>83</v>
      </c>
      <c r="I6665" t="str">
        <f>"Trad IRN"</f>
        <v>Trad IRN</v>
      </c>
      <c r="J6665" t="s">
        <v>43</v>
      </c>
      <c r="K6665" t="s">
        <v>44</v>
      </c>
      <c r="L6665" t="s">
        <v>45</v>
      </c>
      <c r="M6665" t="s">
        <v>46</v>
      </c>
      <c r="N6665" t="str">
        <f t="shared" si="675"/>
        <v>08/18/2022</v>
      </c>
      <c r="O6665" t="str">
        <f t="shared" si="674"/>
        <v>12/31/2500</v>
      </c>
      <c r="P6665">
        <v>1</v>
      </c>
      <c r="Q6665">
        <v>1</v>
      </c>
      <c r="S6665">
        <v>0</v>
      </c>
      <c r="T6665">
        <v>1</v>
      </c>
      <c r="U6665">
        <v>0</v>
      </c>
      <c r="V6665" t="str">
        <f>"Trad IRN"</f>
        <v>Trad IRN</v>
      </c>
      <c r="W6665">
        <v>100</v>
      </c>
      <c r="X6665" t="s">
        <v>47</v>
      </c>
      <c r="Z6665" t="s">
        <v>47</v>
      </c>
      <c r="AB6665" t="str">
        <f>"07"</f>
        <v>07</v>
      </c>
      <c r="AC6665" t="s">
        <v>48</v>
      </c>
      <c r="AD6665" t="s">
        <v>49</v>
      </c>
      <c r="AE6665" t="s">
        <v>50</v>
      </c>
      <c r="AF6665">
        <v>0</v>
      </c>
      <c r="AG6665" t="s">
        <v>56</v>
      </c>
      <c r="AH6665" t="str">
        <f>"Trad IRN"</f>
        <v>Trad IRN</v>
      </c>
      <c r="AI6665" t="str">
        <f>"Bldg IRN"</f>
        <v>Bldg IRN</v>
      </c>
      <c r="AJ6665" t="s">
        <v>48</v>
      </c>
      <c r="AK6665" t="s">
        <v>48</v>
      </c>
      <c r="AL6665" t="s">
        <v>53</v>
      </c>
      <c r="AM6665">
        <v>1140.92</v>
      </c>
      <c r="AN6665">
        <v>1140.92</v>
      </c>
      <c r="AO6665">
        <v>15</v>
      </c>
    </row>
    <row r="6666" spans="1:41" x14ac:dyDescent="0.3">
      <c r="A6666" t="str">
        <f>"Trad IRN"</f>
        <v>Trad IRN</v>
      </c>
      <c r="B6666" t="str">
        <f>"Bldg IRN"</f>
        <v>Bldg IRN</v>
      </c>
      <c r="C6666" t="s">
        <v>41</v>
      </c>
      <c r="D6666" t="s">
        <v>3</v>
      </c>
      <c r="E6666" t="s">
        <v>80</v>
      </c>
      <c r="F6666" t="s">
        <v>81</v>
      </c>
      <c r="G6666" t="s">
        <v>82</v>
      </c>
      <c r="H6666" t="s">
        <v>83</v>
      </c>
      <c r="I6666" t="str">
        <f>"Trad IRN"</f>
        <v>Trad IRN</v>
      </c>
      <c r="J6666" t="s">
        <v>43</v>
      </c>
      <c r="K6666" t="s">
        <v>44</v>
      </c>
      <c r="L6666" t="s">
        <v>45</v>
      </c>
      <c r="M6666" t="s">
        <v>46</v>
      </c>
      <c r="N6666" t="str">
        <f t="shared" si="675"/>
        <v>08/18/2022</v>
      </c>
      <c r="O6666" t="str">
        <f t="shared" si="674"/>
        <v>12/31/2500</v>
      </c>
      <c r="P6666">
        <v>1</v>
      </c>
      <c r="Q6666">
        <v>1</v>
      </c>
      <c r="S6666">
        <v>1</v>
      </c>
      <c r="T6666">
        <v>1</v>
      </c>
      <c r="U6666">
        <v>0</v>
      </c>
      <c r="V6666" t="str">
        <f>"Trad IRN"</f>
        <v>Trad IRN</v>
      </c>
      <c r="W6666">
        <v>100</v>
      </c>
      <c r="X6666" t="s">
        <v>47</v>
      </c>
      <c r="Z6666" t="s">
        <v>47</v>
      </c>
      <c r="AB6666" t="str">
        <f>"07"</f>
        <v>07</v>
      </c>
      <c r="AC6666" t="s">
        <v>48</v>
      </c>
      <c r="AD6666" t="s">
        <v>49</v>
      </c>
      <c r="AE6666" t="s">
        <v>50</v>
      </c>
      <c r="AF6666">
        <v>0</v>
      </c>
      <c r="AG6666" t="s">
        <v>56</v>
      </c>
      <c r="AH6666" t="str">
        <f>"Trad IRN"</f>
        <v>Trad IRN</v>
      </c>
      <c r="AI6666" t="str">
        <f>"Bldg IRN"</f>
        <v>Bldg IRN</v>
      </c>
      <c r="AJ6666" t="s">
        <v>48</v>
      </c>
      <c r="AK6666" t="s">
        <v>48</v>
      </c>
      <c r="AL6666" t="s">
        <v>53</v>
      </c>
      <c r="AM6666">
        <v>1140.92</v>
      </c>
      <c r="AN6666">
        <v>1140.92</v>
      </c>
      <c r="AO6666">
        <v>15</v>
      </c>
    </row>
    <row r="6667" spans="1:41" x14ac:dyDescent="0.3">
      <c r="A6667" t="str">
        <f>"Trad IRN"</f>
        <v>Trad IRN</v>
      </c>
      <c r="B6667" t="str">
        <f>"Bldg IRN"</f>
        <v>Bldg IRN</v>
      </c>
      <c r="C6667" t="s">
        <v>41</v>
      </c>
      <c r="D6667" t="s">
        <v>3</v>
      </c>
      <c r="E6667" t="s">
        <v>80</v>
      </c>
      <c r="F6667" t="s">
        <v>81</v>
      </c>
      <c r="G6667" t="s">
        <v>82</v>
      </c>
      <c r="H6667" t="s">
        <v>83</v>
      </c>
      <c r="I6667" t="str">
        <f>"Trad IRN"</f>
        <v>Trad IRN</v>
      </c>
      <c r="J6667" t="s">
        <v>43</v>
      </c>
      <c r="K6667" t="s">
        <v>44</v>
      </c>
      <c r="L6667" t="s">
        <v>45</v>
      </c>
      <c r="M6667" t="s">
        <v>46</v>
      </c>
      <c r="N6667" t="str">
        <f t="shared" si="675"/>
        <v>08/18/2022</v>
      </c>
      <c r="O6667" t="str">
        <f t="shared" si="674"/>
        <v>12/31/2500</v>
      </c>
      <c r="P6667">
        <v>1</v>
      </c>
      <c r="Q6667">
        <v>1</v>
      </c>
      <c r="S6667">
        <v>0</v>
      </c>
      <c r="T6667">
        <v>1</v>
      </c>
      <c r="U6667">
        <v>0</v>
      </c>
      <c r="V6667" t="str">
        <f>"Trad IRN"</f>
        <v>Trad IRN</v>
      </c>
      <c r="W6667">
        <v>100</v>
      </c>
      <c r="X6667" t="s">
        <v>47</v>
      </c>
      <c r="Z6667" t="s">
        <v>47</v>
      </c>
      <c r="AB6667" t="str">
        <f>"08"</f>
        <v>08</v>
      </c>
      <c r="AC6667" t="s">
        <v>48</v>
      </c>
      <c r="AD6667" t="s">
        <v>49</v>
      </c>
      <c r="AE6667" t="s">
        <v>50</v>
      </c>
      <c r="AF6667">
        <v>0</v>
      </c>
      <c r="AG6667" t="s">
        <v>56</v>
      </c>
      <c r="AH6667" t="str">
        <f>"Trad IRN"</f>
        <v>Trad IRN</v>
      </c>
      <c r="AI6667" t="str">
        <f>"Bldg IRN"</f>
        <v>Bldg IRN</v>
      </c>
      <c r="AJ6667" t="s">
        <v>48</v>
      </c>
      <c r="AK6667" t="s">
        <v>48</v>
      </c>
      <c r="AL6667" t="s">
        <v>53</v>
      </c>
      <c r="AM6667">
        <v>1140.92</v>
      </c>
      <c r="AN6667">
        <v>1140.92</v>
      </c>
      <c r="AO6667">
        <v>15</v>
      </c>
    </row>
    <row r="6668" spans="1:41" x14ac:dyDescent="0.3">
      <c r="A6668" t="str">
        <f>"Trad IRN"</f>
        <v>Trad IRN</v>
      </c>
      <c r="B6668" t="str">
        <f>"Bldg IRN"</f>
        <v>Bldg IRN</v>
      </c>
      <c r="C6668" t="s">
        <v>41</v>
      </c>
      <c r="D6668" t="s">
        <v>3</v>
      </c>
      <c r="E6668" t="s">
        <v>80</v>
      </c>
      <c r="F6668" t="s">
        <v>81</v>
      </c>
      <c r="G6668" t="s">
        <v>82</v>
      </c>
      <c r="H6668" t="s">
        <v>83</v>
      </c>
      <c r="I6668" t="str">
        <f>"Trad IRN"</f>
        <v>Trad IRN</v>
      </c>
      <c r="J6668" t="s">
        <v>43</v>
      </c>
      <c r="K6668" t="s">
        <v>44</v>
      </c>
      <c r="L6668" t="s">
        <v>45</v>
      </c>
      <c r="M6668" t="s">
        <v>46</v>
      </c>
      <c r="N6668" t="str">
        <f>"01/04/2023"</f>
        <v>01/04/2023</v>
      </c>
      <c r="O6668" t="str">
        <f t="shared" si="674"/>
        <v>12/31/2500</v>
      </c>
      <c r="P6668">
        <v>0.45100099999999999</v>
      </c>
      <c r="Q6668">
        <v>0.45100099999999999</v>
      </c>
      <c r="R6668">
        <v>0.45100099999999999</v>
      </c>
      <c r="S6668">
        <v>0</v>
      </c>
      <c r="T6668">
        <v>0.45100099999999999</v>
      </c>
      <c r="U6668">
        <v>0</v>
      </c>
      <c r="V6668" t="str">
        <f>"Trad IRN"</f>
        <v>Trad IRN</v>
      </c>
      <c r="W6668">
        <v>85</v>
      </c>
      <c r="X6668" t="s">
        <v>47</v>
      </c>
      <c r="Z6668" t="s">
        <v>47</v>
      </c>
      <c r="AB6668" t="str">
        <f>"08"</f>
        <v>08</v>
      </c>
      <c r="AC6668" t="str">
        <f>"10"</f>
        <v>10</v>
      </c>
      <c r="AD6668" t="str">
        <f>"2"</f>
        <v>2</v>
      </c>
      <c r="AE6668" t="s">
        <v>50</v>
      </c>
      <c r="AF6668">
        <v>0</v>
      </c>
      <c r="AG6668" t="s">
        <v>56</v>
      </c>
      <c r="AH6668" t="str">
        <f>"Trad IRN"</f>
        <v>Trad IRN</v>
      </c>
      <c r="AI6668" t="str">
        <f>"Bldg IRN"</f>
        <v>Bldg IRN</v>
      </c>
      <c r="AJ6668" t="s">
        <v>48</v>
      </c>
      <c r="AK6668" t="s">
        <v>48</v>
      </c>
      <c r="AL6668" t="s">
        <v>53</v>
      </c>
      <c r="AM6668">
        <v>514.55999999999995</v>
      </c>
      <c r="AN6668">
        <v>1140.92</v>
      </c>
      <c r="AO6668">
        <v>15</v>
      </c>
    </row>
    <row r="6669" spans="1:41" x14ac:dyDescent="0.3">
      <c r="A6669" t="str">
        <f>"Trad IRN"</f>
        <v>Trad IRN</v>
      </c>
      <c r="B6669" t="str">
        <f>"Bldg IRN"</f>
        <v>Bldg IRN</v>
      </c>
      <c r="C6669" t="s">
        <v>41</v>
      </c>
      <c r="D6669" t="s">
        <v>3</v>
      </c>
      <c r="E6669" t="s">
        <v>80</v>
      </c>
      <c r="F6669" t="s">
        <v>81</v>
      </c>
      <c r="G6669" t="s">
        <v>82</v>
      </c>
      <c r="H6669" t="s">
        <v>83</v>
      </c>
      <c r="I6669" t="s">
        <v>8</v>
      </c>
      <c r="J6669" t="s">
        <v>43</v>
      </c>
      <c r="K6669" t="s">
        <v>44</v>
      </c>
      <c r="L6669" t="s">
        <v>45</v>
      </c>
      <c r="M6669" t="s">
        <v>46</v>
      </c>
      <c r="N6669" t="str">
        <f>"01/04/2023"</f>
        <v>01/04/2023</v>
      </c>
      <c r="O6669" t="str">
        <f t="shared" si="674"/>
        <v>12/31/2500</v>
      </c>
      <c r="P6669">
        <v>7.9585000000000003E-2</v>
      </c>
      <c r="Q6669">
        <v>7.9585000000000003E-2</v>
      </c>
      <c r="R6669">
        <v>7.9585000000000003E-2</v>
      </c>
      <c r="S6669">
        <v>0</v>
      </c>
      <c r="T6669">
        <v>5.1806999999999999E-2</v>
      </c>
      <c r="U6669">
        <v>2.7778000000000001E-2</v>
      </c>
      <c r="V6669" t="str">
        <f>"Trad IRN"</f>
        <v>Trad IRN</v>
      </c>
      <c r="W6669">
        <v>15</v>
      </c>
      <c r="X6669" t="s">
        <v>47</v>
      </c>
      <c r="Z6669" t="s">
        <v>47</v>
      </c>
      <c r="AB6669" t="str">
        <f>"08"</f>
        <v>08</v>
      </c>
      <c r="AC6669" t="str">
        <f>"10"</f>
        <v>10</v>
      </c>
      <c r="AD6669" t="str">
        <f>"2"</f>
        <v>2</v>
      </c>
      <c r="AE6669" t="s">
        <v>50</v>
      </c>
      <c r="AF6669">
        <v>0</v>
      </c>
      <c r="AG6669" t="s">
        <v>51</v>
      </c>
      <c r="AH6669" t="str">
        <f>"Trad IRN"</f>
        <v>Trad IRN</v>
      </c>
      <c r="AI6669" t="str">
        <f>"Bldg IRN"</f>
        <v>Bldg IRN</v>
      </c>
      <c r="AJ6669" t="s">
        <v>48</v>
      </c>
      <c r="AK6669" t="s">
        <v>48</v>
      </c>
      <c r="AL6669" t="s">
        <v>53</v>
      </c>
      <c r="AM6669">
        <v>90.11</v>
      </c>
      <c r="AN6669">
        <v>1132.3</v>
      </c>
      <c r="AO6669">
        <v>15</v>
      </c>
    </row>
    <row r="6670" spans="1:41" x14ac:dyDescent="0.3">
      <c r="A6670" t="str">
        <f>"Trad IRN"</f>
        <v>Trad IRN</v>
      </c>
      <c r="B6670" t="str">
        <f>"Bldg IRN"</f>
        <v>Bldg IRN</v>
      </c>
      <c r="C6670" t="s">
        <v>41</v>
      </c>
      <c r="D6670" t="s">
        <v>3</v>
      </c>
      <c r="E6670" t="s">
        <v>80</v>
      </c>
      <c r="F6670" t="s">
        <v>81</v>
      </c>
      <c r="G6670" t="s">
        <v>82</v>
      </c>
      <c r="H6670" t="s">
        <v>83</v>
      </c>
      <c r="I6670" t="str">
        <f>"Trad IRN"</f>
        <v>Trad IRN</v>
      </c>
      <c r="J6670" t="s">
        <v>43</v>
      </c>
      <c r="K6670" t="s">
        <v>44</v>
      </c>
      <c r="L6670" t="s">
        <v>45</v>
      </c>
      <c r="M6670" t="s">
        <v>46</v>
      </c>
      <c r="N6670" t="str">
        <f t="shared" ref="N6670:N6683" si="676">"08/18/2022"</f>
        <v>08/18/2022</v>
      </c>
      <c r="O6670" t="str">
        <f>"01/03/2023"</f>
        <v>01/03/2023</v>
      </c>
      <c r="P6670">
        <v>0.46941100000000002</v>
      </c>
      <c r="Q6670">
        <v>0.46941100000000002</v>
      </c>
      <c r="R6670">
        <v>0.46941100000000002</v>
      </c>
      <c r="S6670">
        <v>0</v>
      </c>
      <c r="T6670">
        <v>0.46941100000000002</v>
      </c>
      <c r="U6670">
        <v>0</v>
      </c>
      <c r="V6670" t="str">
        <f>"Trad IRN"</f>
        <v>Trad IRN</v>
      </c>
      <c r="W6670">
        <v>100</v>
      </c>
      <c r="X6670" t="s">
        <v>47</v>
      </c>
      <c r="Z6670" t="s">
        <v>47</v>
      </c>
      <c r="AB6670" t="str">
        <f>"08"</f>
        <v>08</v>
      </c>
      <c r="AC6670" t="str">
        <f>"10"</f>
        <v>10</v>
      </c>
      <c r="AD6670" t="str">
        <f>"2"</f>
        <v>2</v>
      </c>
      <c r="AE6670" t="s">
        <v>50</v>
      </c>
      <c r="AF6670">
        <v>0</v>
      </c>
      <c r="AG6670" t="s">
        <v>56</v>
      </c>
      <c r="AH6670" t="str">
        <f>"Trad IRN"</f>
        <v>Trad IRN</v>
      </c>
      <c r="AI6670" t="str">
        <f>"Bldg IRN"</f>
        <v>Bldg IRN</v>
      </c>
      <c r="AJ6670" t="s">
        <v>48</v>
      </c>
      <c r="AK6670" t="s">
        <v>48</v>
      </c>
      <c r="AL6670" t="s">
        <v>53</v>
      </c>
      <c r="AM6670">
        <v>535.55999999999995</v>
      </c>
      <c r="AN6670">
        <v>1140.92</v>
      </c>
      <c r="AO6670">
        <v>15</v>
      </c>
    </row>
    <row r="6671" spans="1:41" x14ac:dyDescent="0.3">
      <c r="A6671" t="str">
        <f>"Trad IRN"</f>
        <v>Trad IRN</v>
      </c>
      <c r="B6671" t="str">
        <f>"Bldg IRN"</f>
        <v>Bldg IRN</v>
      </c>
      <c r="C6671" t="s">
        <v>41</v>
      </c>
      <c r="D6671" t="s">
        <v>3</v>
      </c>
      <c r="E6671" t="s">
        <v>80</v>
      </c>
      <c r="F6671" t="s">
        <v>81</v>
      </c>
      <c r="G6671" t="s">
        <v>82</v>
      </c>
      <c r="H6671" t="s">
        <v>83</v>
      </c>
      <c r="I6671" t="str">
        <f>"Trad IRN"</f>
        <v>Trad IRN</v>
      </c>
      <c r="J6671" t="s">
        <v>43</v>
      </c>
      <c r="K6671" t="s">
        <v>44</v>
      </c>
      <c r="L6671" t="s">
        <v>45</v>
      </c>
      <c r="M6671" t="s">
        <v>46</v>
      </c>
      <c r="N6671" t="str">
        <f t="shared" si="676"/>
        <v>08/18/2022</v>
      </c>
      <c r="O6671" t="str">
        <f t="shared" ref="O6671:O6682" si="677">"12/31/2500"</f>
        <v>12/31/2500</v>
      </c>
      <c r="P6671">
        <v>1</v>
      </c>
      <c r="Q6671">
        <v>1</v>
      </c>
      <c r="S6671">
        <v>0</v>
      </c>
      <c r="T6671">
        <v>1</v>
      </c>
      <c r="U6671">
        <v>0</v>
      </c>
      <c r="V6671" t="str">
        <f>"Trad IRN"</f>
        <v>Trad IRN</v>
      </c>
      <c r="W6671">
        <v>100</v>
      </c>
      <c r="X6671" t="s">
        <v>47</v>
      </c>
      <c r="Z6671" t="s">
        <v>47</v>
      </c>
      <c r="AB6671" t="str">
        <f>"07"</f>
        <v>07</v>
      </c>
      <c r="AC6671" t="s">
        <v>48</v>
      </c>
      <c r="AD6671" t="s">
        <v>49</v>
      </c>
      <c r="AE6671" t="s">
        <v>55</v>
      </c>
      <c r="AF6671">
        <v>0</v>
      </c>
      <c r="AG6671" t="s">
        <v>56</v>
      </c>
      <c r="AH6671" t="str">
        <f>"Trad IRN"</f>
        <v>Trad IRN</v>
      </c>
      <c r="AI6671" t="str">
        <f>"Bldg IRN"</f>
        <v>Bldg IRN</v>
      </c>
      <c r="AJ6671" t="s">
        <v>48</v>
      </c>
      <c r="AK6671" t="s">
        <v>48</v>
      </c>
      <c r="AL6671" t="s">
        <v>53</v>
      </c>
      <c r="AM6671">
        <v>1140.92</v>
      </c>
      <c r="AN6671">
        <v>1140.92</v>
      </c>
      <c r="AO6671">
        <v>15</v>
      </c>
    </row>
    <row r="6672" spans="1:41" x14ac:dyDescent="0.3">
      <c r="A6672" t="str">
        <f>"Trad IRN"</f>
        <v>Trad IRN</v>
      </c>
      <c r="B6672" t="str">
        <f>"Bldg IRN"</f>
        <v>Bldg IRN</v>
      </c>
      <c r="C6672" t="s">
        <v>41</v>
      </c>
      <c r="D6672" t="s">
        <v>3</v>
      </c>
      <c r="E6672" t="s">
        <v>80</v>
      </c>
      <c r="F6672" t="s">
        <v>81</v>
      </c>
      <c r="G6672" t="s">
        <v>82</v>
      </c>
      <c r="H6672" t="s">
        <v>83</v>
      </c>
      <c r="I6672" t="str">
        <f>"Trad IRN"</f>
        <v>Trad IRN</v>
      </c>
      <c r="J6672" t="s">
        <v>43</v>
      </c>
      <c r="K6672" t="s">
        <v>44</v>
      </c>
      <c r="L6672" t="s">
        <v>45</v>
      </c>
      <c r="M6672" t="s">
        <v>46</v>
      </c>
      <c r="N6672" t="str">
        <f t="shared" si="676"/>
        <v>08/18/2022</v>
      </c>
      <c r="O6672" t="str">
        <f t="shared" si="677"/>
        <v>12/31/2500</v>
      </c>
      <c r="P6672">
        <v>1</v>
      </c>
      <c r="Q6672">
        <v>1</v>
      </c>
      <c r="S6672">
        <v>0.83851600000000004</v>
      </c>
      <c r="T6672">
        <v>1</v>
      </c>
      <c r="U6672">
        <v>0</v>
      </c>
      <c r="V6672" t="str">
        <f>"Trad IRN"</f>
        <v>Trad IRN</v>
      </c>
      <c r="W6672">
        <v>100</v>
      </c>
      <c r="X6672" t="s">
        <v>47</v>
      </c>
      <c r="Z6672" t="s">
        <v>47</v>
      </c>
      <c r="AB6672" t="str">
        <f>"08"</f>
        <v>08</v>
      </c>
      <c r="AC6672" t="s">
        <v>48</v>
      </c>
      <c r="AD6672" t="s">
        <v>49</v>
      </c>
      <c r="AE6672" t="s">
        <v>50</v>
      </c>
      <c r="AF6672">
        <v>0</v>
      </c>
      <c r="AG6672" t="s">
        <v>56</v>
      </c>
      <c r="AH6672" t="str">
        <f>"Trad IRN"</f>
        <v>Trad IRN</v>
      </c>
      <c r="AI6672" t="str">
        <f>"Bldg IRN"</f>
        <v>Bldg IRN</v>
      </c>
      <c r="AJ6672" t="s">
        <v>48</v>
      </c>
      <c r="AK6672" t="s">
        <v>48</v>
      </c>
      <c r="AL6672" t="s">
        <v>53</v>
      </c>
      <c r="AM6672">
        <v>1140.92</v>
      </c>
      <c r="AN6672">
        <v>1140.92</v>
      </c>
      <c r="AO6672">
        <v>15</v>
      </c>
    </row>
    <row r="6673" spans="1:41" x14ac:dyDescent="0.3">
      <c r="A6673" t="str">
        <f>"Trad IRN"</f>
        <v>Trad IRN</v>
      </c>
      <c r="B6673" t="str">
        <f>"Bldg IRN"</f>
        <v>Bldg IRN</v>
      </c>
      <c r="C6673" t="s">
        <v>41</v>
      </c>
      <c r="D6673" t="s">
        <v>3</v>
      </c>
      <c r="E6673" t="s">
        <v>80</v>
      </c>
      <c r="F6673" t="s">
        <v>81</v>
      </c>
      <c r="G6673" t="s">
        <v>82</v>
      </c>
      <c r="H6673" t="s">
        <v>83</v>
      </c>
      <c r="I6673" t="str">
        <f>"Trad IRN"</f>
        <v>Trad IRN</v>
      </c>
      <c r="J6673" t="s">
        <v>43</v>
      </c>
      <c r="K6673" t="s">
        <v>44</v>
      </c>
      <c r="L6673" t="s">
        <v>45</v>
      </c>
      <c r="M6673" t="s">
        <v>46</v>
      </c>
      <c r="N6673" t="str">
        <f t="shared" si="676"/>
        <v>08/18/2022</v>
      </c>
      <c r="O6673" t="str">
        <f t="shared" si="677"/>
        <v>12/31/2500</v>
      </c>
      <c r="P6673">
        <v>1</v>
      </c>
      <c r="Q6673">
        <v>1</v>
      </c>
      <c r="R6673">
        <v>1</v>
      </c>
      <c r="S6673">
        <v>0</v>
      </c>
      <c r="T6673">
        <v>1</v>
      </c>
      <c r="U6673">
        <v>0</v>
      </c>
      <c r="V6673" t="str">
        <f>"Trad IRN"</f>
        <v>Trad IRN</v>
      </c>
      <c r="W6673">
        <v>100</v>
      </c>
      <c r="X6673" t="s">
        <v>47</v>
      </c>
      <c r="Z6673" t="s">
        <v>47</v>
      </c>
      <c r="AB6673" t="str">
        <f>"07"</f>
        <v>07</v>
      </c>
      <c r="AC6673" t="str">
        <f>"15"</f>
        <v>15</v>
      </c>
      <c r="AD6673" t="str">
        <f>"2"</f>
        <v>2</v>
      </c>
      <c r="AE6673" t="s">
        <v>55</v>
      </c>
      <c r="AF6673">
        <v>0</v>
      </c>
      <c r="AG6673" t="s">
        <v>56</v>
      </c>
      <c r="AH6673" t="str">
        <f>"Trad IRN"</f>
        <v>Trad IRN</v>
      </c>
      <c r="AI6673" t="str">
        <f>"Bldg IRN"</f>
        <v>Bldg IRN</v>
      </c>
      <c r="AJ6673" t="s">
        <v>48</v>
      </c>
      <c r="AK6673" t="s">
        <v>48</v>
      </c>
      <c r="AL6673" t="s">
        <v>53</v>
      </c>
      <c r="AM6673">
        <v>1140.92</v>
      </c>
      <c r="AN6673">
        <v>1140.92</v>
      </c>
      <c r="AO6673">
        <v>15</v>
      </c>
    </row>
    <row r="6674" spans="1:41" x14ac:dyDescent="0.3">
      <c r="A6674" t="str">
        <f>"Trad IRN"</f>
        <v>Trad IRN</v>
      </c>
      <c r="B6674" t="str">
        <f>"Bldg IRN"</f>
        <v>Bldg IRN</v>
      </c>
      <c r="C6674" t="s">
        <v>41</v>
      </c>
      <c r="D6674" t="s">
        <v>3</v>
      </c>
      <c r="E6674" t="s">
        <v>80</v>
      </c>
      <c r="F6674" t="s">
        <v>81</v>
      </c>
      <c r="G6674" t="s">
        <v>82</v>
      </c>
      <c r="H6674" t="s">
        <v>83</v>
      </c>
      <c r="I6674" t="str">
        <f>"Trad IRN"</f>
        <v>Trad IRN</v>
      </c>
      <c r="J6674" t="s">
        <v>43</v>
      </c>
      <c r="K6674" t="s">
        <v>44</v>
      </c>
      <c r="L6674" t="s">
        <v>45</v>
      </c>
      <c r="M6674" t="s">
        <v>46</v>
      </c>
      <c r="N6674" t="str">
        <f t="shared" si="676"/>
        <v>08/18/2022</v>
      </c>
      <c r="O6674" t="str">
        <f t="shared" si="677"/>
        <v>12/31/2500</v>
      </c>
      <c r="P6674">
        <v>1</v>
      </c>
      <c r="Q6674">
        <v>1</v>
      </c>
      <c r="S6674">
        <v>0</v>
      </c>
      <c r="T6674">
        <v>1</v>
      </c>
      <c r="U6674">
        <v>0</v>
      </c>
      <c r="V6674" t="str">
        <f>"Trad IRN"</f>
        <v>Trad IRN</v>
      </c>
      <c r="W6674">
        <v>100</v>
      </c>
      <c r="X6674" t="s">
        <v>47</v>
      </c>
      <c r="Z6674" t="s">
        <v>47</v>
      </c>
      <c r="AB6674" t="str">
        <f>"08"</f>
        <v>08</v>
      </c>
      <c r="AC6674" t="s">
        <v>48</v>
      </c>
      <c r="AD6674" t="s">
        <v>49</v>
      </c>
      <c r="AE6674" t="s">
        <v>50</v>
      </c>
      <c r="AF6674">
        <v>0</v>
      </c>
      <c r="AG6674" t="s">
        <v>56</v>
      </c>
      <c r="AH6674" t="str">
        <f>"Trad IRN"</f>
        <v>Trad IRN</v>
      </c>
      <c r="AI6674" t="str">
        <f>"Bldg IRN"</f>
        <v>Bldg IRN</v>
      </c>
      <c r="AJ6674" t="s">
        <v>48</v>
      </c>
      <c r="AK6674" t="s">
        <v>48</v>
      </c>
      <c r="AL6674" t="s">
        <v>53</v>
      </c>
      <c r="AM6674">
        <v>1140.92</v>
      </c>
      <c r="AN6674">
        <v>1140.92</v>
      </c>
      <c r="AO6674">
        <v>15</v>
      </c>
    </row>
    <row r="6675" spans="1:41" x14ac:dyDescent="0.3">
      <c r="A6675" t="str">
        <f>"Trad IRN"</f>
        <v>Trad IRN</v>
      </c>
      <c r="B6675" t="str">
        <f>"Bldg IRN"</f>
        <v>Bldg IRN</v>
      </c>
      <c r="C6675" t="s">
        <v>41</v>
      </c>
      <c r="D6675" t="s">
        <v>3</v>
      </c>
      <c r="E6675" t="s">
        <v>80</v>
      </c>
      <c r="F6675" t="s">
        <v>81</v>
      </c>
      <c r="G6675" t="s">
        <v>82</v>
      </c>
      <c r="H6675" t="s">
        <v>83</v>
      </c>
      <c r="I6675" t="str">
        <f>"Trad IRN"</f>
        <v>Trad IRN</v>
      </c>
      <c r="J6675" t="s">
        <v>43</v>
      </c>
      <c r="K6675" t="s">
        <v>44</v>
      </c>
      <c r="L6675" t="s">
        <v>45</v>
      </c>
      <c r="M6675" t="s">
        <v>46</v>
      </c>
      <c r="N6675" t="str">
        <f t="shared" si="676"/>
        <v>08/18/2022</v>
      </c>
      <c r="O6675" t="str">
        <f t="shared" si="677"/>
        <v>12/31/2500</v>
      </c>
      <c r="P6675">
        <v>1</v>
      </c>
      <c r="Q6675">
        <v>1</v>
      </c>
      <c r="S6675">
        <v>1</v>
      </c>
      <c r="T6675">
        <v>1</v>
      </c>
      <c r="U6675">
        <v>0</v>
      </c>
      <c r="V6675" t="str">
        <f>"Trad IRN"</f>
        <v>Trad IRN</v>
      </c>
      <c r="W6675">
        <v>100</v>
      </c>
      <c r="X6675" t="s">
        <v>47</v>
      </c>
      <c r="Z6675" t="s">
        <v>47</v>
      </c>
      <c r="AB6675" t="str">
        <f>"06"</f>
        <v>06</v>
      </c>
      <c r="AC6675" t="s">
        <v>48</v>
      </c>
      <c r="AD6675" t="s">
        <v>49</v>
      </c>
      <c r="AE6675" t="s">
        <v>55</v>
      </c>
      <c r="AF6675">
        <v>0</v>
      </c>
      <c r="AG6675" t="s">
        <v>56</v>
      </c>
      <c r="AH6675" t="str">
        <f>"Trad IRN"</f>
        <v>Trad IRN</v>
      </c>
      <c r="AI6675" t="str">
        <f>"Bldg IRN"</f>
        <v>Bldg IRN</v>
      </c>
      <c r="AJ6675" t="s">
        <v>48</v>
      </c>
      <c r="AK6675" t="s">
        <v>48</v>
      </c>
      <c r="AL6675" t="s">
        <v>53</v>
      </c>
      <c r="AM6675">
        <v>1140.92</v>
      </c>
      <c r="AN6675">
        <v>1140.92</v>
      </c>
      <c r="AO6675">
        <v>15</v>
      </c>
    </row>
    <row r="6676" spans="1:41" x14ac:dyDescent="0.3">
      <c r="A6676" t="str">
        <f>"Trad IRN"</f>
        <v>Trad IRN</v>
      </c>
      <c r="B6676" t="str">
        <f>"Bldg IRN"</f>
        <v>Bldg IRN</v>
      </c>
      <c r="C6676" t="s">
        <v>41</v>
      </c>
      <c r="D6676" t="s">
        <v>3</v>
      </c>
      <c r="E6676" t="s">
        <v>80</v>
      </c>
      <c r="F6676" t="s">
        <v>81</v>
      </c>
      <c r="G6676" t="s">
        <v>82</v>
      </c>
      <c r="H6676" t="s">
        <v>83</v>
      </c>
      <c r="I6676" t="str">
        <f>"Trad IRN"</f>
        <v>Trad IRN</v>
      </c>
      <c r="J6676" t="s">
        <v>43</v>
      </c>
      <c r="K6676" t="s">
        <v>44</v>
      </c>
      <c r="L6676" t="s">
        <v>45</v>
      </c>
      <c r="M6676" t="s">
        <v>46</v>
      </c>
      <c r="N6676" t="str">
        <f t="shared" si="676"/>
        <v>08/18/2022</v>
      </c>
      <c r="O6676" t="str">
        <f t="shared" si="677"/>
        <v>12/31/2500</v>
      </c>
      <c r="P6676">
        <v>1</v>
      </c>
      <c r="Q6676">
        <v>1</v>
      </c>
      <c r="S6676">
        <v>0</v>
      </c>
      <c r="T6676">
        <v>1</v>
      </c>
      <c r="U6676">
        <v>0</v>
      </c>
      <c r="V6676" t="str">
        <f>"Trad IRN"</f>
        <v>Trad IRN</v>
      </c>
      <c r="W6676">
        <v>100</v>
      </c>
      <c r="X6676" t="s">
        <v>47</v>
      </c>
      <c r="Z6676" t="s">
        <v>47</v>
      </c>
      <c r="AB6676" t="str">
        <f>"08"</f>
        <v>08</v>
      </c>
      <c r="AC6676" t="s">
        <v>48</v>
      </c>
      <c r="AD6676" t="s">
        <v>49</v>
      </c>
      <c r="AE6676" t="s">
        <v>55</v>
      </c>
      <c r="AF6676">
        <v>0</v>
      </c>
      <c r="AG6676" t="s">
        <v>56</v>
      </c>
      <c r="AH6676" t="str">
        <f>"Trad IRN"</f>
        <v>Trad IRN</v>
      </c>
      <c r="AI6676" t="str">
        <f>"Bldg IRN"</f>
        <v>Bldg IRN</v>
      </c>
      <c r="AJ6676" t="s">
        <v>48</v>
      </c>
      <c r="AK6676" t="s">
        <v>48</v>
      </c>
      <c r="AL6676" t="s">
        <v>53</v>
      </c>
      <c r="AM6676">
        <v>1140.92</v>
      </c>
      <c r="AN6676">
        <v>1140.92</v>
      </c>
      <c r="AO6676">
        <v>15</v>
      </c>
    </row>
    <row r="6677" spans="1:41" x14ac:dyDescent="0.3">
      <c r="A6677" t="str">
        <f>"Trad IRN"</f>
        <v>Trad IRN</v>
      </c>
      <c r="B6677" t="str">
        <f>"Bldg IRN"</f>
        <v>Bldg IRN</v>
      </c>
      <c r="C6677" t="s">
        <v>41</v>
      </c>
      <c r="D6677" t="s">
        <v>3</v>
      </c>
      <c r="E6677" t="s">
        <v>80</v>
      </c>
      <c r="F6677" t="s">
        <v>81</v>
      </c>
      <c r="G6677" t="s">
        <v>82</v>
      </c>
      <c r="H6677" t="s">
        <v>83</v>
      </c>
      <c r="I6677" t="str">
        <f>"Trad IRN"</f>
        <v>Trad IRN</v>
      </c>
      <c r="J6677" t="s">
        <v>43</v>
      </c>
      <c r="K6677" t="s">
        <v>44</v>
      </c>
      <c r="L6677" t="s">
        <v>45</v>
      </c>
      <c r="M6677" t="s">
        <v>46</v>
      </c>
      <c r="N6677" t="str">
        <f t="shared" si="676"/>
        <v>08/18/2022</v>
      </c>
      <c r="O6677" t="str">
        <f t="shared" si="677"/>
        <v>12/31/2500</v>
      </c>
      <c r="P6677">
        <v>1</v>
      </c>
      <c r="Q6677">
        <v>1</v>
      </c>
      <c r="S6677">
        <v>0</v>
      </c>
      <c r="T6677">
        <v>1</v>
      </c>
      <c r="U6677">
        <v>0</v>
      </c>
      <c r="V6677" t="str">
        <f>"Trad IRN"</f>
        <v>Trad IRN</v>
      </c>
      <c r="W6677">
        <v>100</v>
      </c>
      <c r="X6677" t="s">
        <v>47</v>
      </c>
      <c r="Z6677" t="s">
        <v>47</v>
      </c>
      <c r="AB6677" t="str">
        <f>"07"</f>
        <v>07</v>
      </c>
      <c r="AC6677" t="s">
        <v>48</v>
      </c>
      <c r="AD6677" t="s">
        <v>49</v>
      </c>
      <c r="AE6677" t="s">
        <v>50</v>
      </c>
      <c r="AF6677">
        <v>0</v>
      </c>
      <c r="AG6677" t="s">
        <v>56</v>
      </c>
      <c r="AH6677" t="str">
        <f>"Trad IRN"</f>
        <v>Trad IRN</v>
      </c>
      <c r="AI6677" t="str">
        <f>"Bldg IRN"</f>
        <v>Bldg IRN</v>
      </c>
      <c r="AJ6677" t="s">
        <v>48</v>
      </c>
      <c r="AK6677" t="s">
        <v>48</v>
      </c>
      <c r="AL6677" t="s">
        <v>53</v>
      </c>
      <c r="AM6677">
        <v>1140.92</v>
      </c>
      <c r="AN6677">
        <v>1140.92</v>
      </c>
      <c r="AO6677">
        <v>15</v>
      </c>
    </row>
    <row r="6678" spans="1:41" x14ac:dyDescent="0.3">
      <c r="A6678" t="str">
        <f>"Trad IRN"</f>
        <v>Trad IRN</v>
      </c>
      <c r="B6678" t="str">
        <f>"Bldg IRN"</f>
        <v>Bldg IRN</v>
      </c>
      <c r="C6678" t="s">
        <v>41</v>
      </c>
      <c r="D6678" t="s">
        <v>3</v>
      </c>
      <c r="E6678" t="s">
        <v>80</v>
      </c>
      <c r="F6678" t="s">
        <v>81</v>
      </c>
      <c r="G6678" t="s">
        <v>82</v>
      </c>
      <c r="H6678" t="s">
        <v>83</v>
      </c>
      <c r="I6678" t="str">
        <f>"Trad IRN"</f>
        <v>Trad IRN</v>
      </c>
      <c r="J6678" t="s">
        <v>43</v>
      </c>
      <c r="K6678" t="s">
        <v>44</v>
      </c>
      <c r="L6678" t="s">
        <v>45</v>
      </c>
      <c r="M6678" t="s">
        <v>46</v>
      </c>
      <c r="N6678" t="str">
        <f t="shared" si="676"/>
        <v>08/18/2022</v>
      </c>
      <c r="O6678" t="str">
        <f t="shared" si="677"/>
        <v>12/31/2500</v>
      </c>
      <c r="P6678">
        <v>1</v>
      </c>
      <c r="Q6678">
        <v>1</v>
      </c>
      <c r="S6678">
        <v>1</v>
      </c>
      <c r="T6678">
        <v>1</v>
      </c>
      <c r="U6678">
        <v>0</v>
      </c>
      <c r="V6678" t="str">
        <f>"Trad IRN"</f>
        <v>Trad IRN</v>
      </c>
      <c r="W6678">
        <v>100</v>
      </c>
      <c r="X6678" t="s">
        <v>47</v>
      </c>
      <c r="Z6678" t="s">
        <v>47</v>
      </c>
      <c r="AB6678" t="str">
        <f>"08"</f>
        <v>08</v>
      </c>
      <c r="AC6678" t="s">
        <v>48</v>
      </c>
      <c r="AD6678" t="s">
        <v>49</v>
      </c>
      <c r="AE6678" t="s">
        <v>50</v>
      </c>
      <c r="AF6678">
        <v>0</v>
      </c>
      <c r="AG6678" t="s">
        <v>56</v>
      </c>
      <c r="AH6678" t="str">
        <f>"Trad IRN"</f>
        <v>Trad IRN</v>
      </c>
      <c r="AI6678" t="str">
        <f>"Bldg IRN"</f>
        <v>Bldg IRN</v>
      </c>
      <c r="AJ6678" t="s">
        <v>48</v>
      </c>
      <c r="AK6678" t="s">
        <v>48</v>
      </c>
      <c r="AL6678" t="s">
        <v>53</v>
      </c>
      <c r="AM6678">
        <v>1140.92</v>
      </c>
      <c r="AN6678">
        <v>1140.92</v>
      </c>
      <c r="AO6678">
        <v>15</v>
      </c>
    </row>
    <row r="6679" spans="1:41" x14ac:dyDescent="0.3">
      <c r="A6679" t="str">
        <f>"Trad IRN"</f>
        <v>Trad IRN</v>
      </c>
      <c r="B6679" t="str">
        <f>"Bldg IRN"</f>
        <v>Bldg IRN</v>
      </c>
      <c r="C6679" t="s">
        <v>41</v>
      </c>
      <c r="D6679" t="s">
        <v>3</v>
      </c>
      <c r="E6679" t="s">
        <v>80</v>
      </c>
      <c r="F6679" t="s">
        <v>81</v>
      </c>
      <c r="G6679" t="s">
        <v>82</v>
      </c>
      <c r="H6679" t="s">
        <v>83</v>
      </c>
      <c r="I6679" t="str">
        <f>"Trad IRN"</f>
        <v>Trad IRN</v>
      </c>
      <c r="J6679" t="s">
        <v>43</v>
      </c>
      <c r="K6679" t="s">
        <v>44</v>
      </c>
      <c r="L6679" t="s">
        <v>45</v>
      </c>
      <c r="M6679" t="s">
        <v>46</v>
      </c>
      <c r="N6679" t="str">
        <f t="shared" si="676"/>
        <v>08/18/2022</v>
      </c>
      <c r="O6679" t="str">
        <f t="shared" si="677"/>
        <v>12/31/2500</v>
      </c>
      <c r="P6679">
        <v>1</v>
      </c>
      <c r="Q6679">
        <v>1</v>
      </c>
      <c r="R6679">
        <v>1</v>
      </c>
      <c r="S6679">
        <v>0</v>
      </c>
      <c r="T6679">
        <v>1</v>
      </c>
      <c r="U6679">
        <v>0</v>
      </c>
      <c r="V6679" t="str">
        <f>"Trad IRN"</f>
        <v>Trad IRN</v>
      </c>
      <c r="W6679">
        <v>100</v>
      </c>
      <c r="X6679" t="s">
        <v>47</v>
      </c>
      <c r="Z6679" t="s">
        <v>47</v>
      </c>
      <c r="AB6679" t="str">
        <f>"06"</f>
        <v>06</v>
      </c>
      <c r="AC6679" t="str">
        <f>"15"</f>
        <v>15</v>
      </c>
      <c r="AD6679" t="str">
        <f>"2"</f>
        <v>2</v>
      </c>
      <c r="AE6679" t="s">
        <v>50</v>
      </c>
      <c r="AF6679">
        <v>0</v>
      </c>
      <c r="AG6679" t="s">
        <v>56</v>
      </c>
      <c r="AH6679" t="str">
        <f>"Trad IRN"</f>
        <v>Trad IRN</v>
      </c>
      <c r="AI6679" t="str">
        <f>"Bldg IRN"</f>
        <v>Bldg IRN</v>
      </c>
      <c r="AJ6679" t="s">
        <v>48</v>
      </c>
      <c r="AK6679" t="s">
        <v>48</v>
      </c>
      <c r="AL6679" t="s">
        <v>53</v>
      </c>
      <c r="AM6679">
        <v>1140.92</v>
      </c>
      <c r="AN6679">
        <v>1140.92</v>
      </c>
      <c r="AO6679">
        <v>15</v>
      </c>
    </row>
    <row r="6680" spans="1:41" x14ac:dyDescent="0.3">
      <c r="A6680" t="str">
        <f>"Trad IRN"</f>
        <v>Trad IRN</v>
      </c>
      <c r="B6680" t="str">
        <f>"Bldg IRN"</f>
        <v>Bldg IRN</v>
      </c>
      <c r="C6680" t="s">
        <v>41</v>
      </c>
      <c r="D6680" t="s">
        <v>3</v>
      </c>
      <c r="E6680" t="s">
        <v>80</v>
      </c>
      <c r="F6680" t="s">
        <v>81</v>
      </c>
      <c r="G6680" t="s">
        <v>82</v>
      </c>
      <c r="H6680" t="s">
        <v>83</v>
      </c>
      <c r="I6680" t="str">
        <f>"Trad IRN"</f>
        <v>Trad IRN</v>
      </c>
      <c r="J6680" t="s">
        <v>43</v>
      </c>
      <c r="K6680" t="s">
        <v>44</v>
      </c>
      <c r="L6680" t="s">
        <v>45</v>
      </c>
      <c r="M6680" t="s">
        <v>46</v>
      </c>
      <c r="N6680" t="str">
        <f t="shared" si="676"/>
        <v>08/18/2022</v>
      </c>
      <c r="O6680" t="str">
        <f t="shared" si="677"/>
        <v>12/31/2500</v>
      </c>
      <c r="P6680">
        <v>1</v>
      </c>
      <c r="Q6680">
        <v>1</v>
      </c>
      <c r="S6680">
        <v>0</v>
      </c>
      <c r="T6680">
        <v>1</v>
      </c>
      <c r="U6680">
        <v>0</v>
      </c>
      <c r="V6680" t="str">
        <f>"Trad IRN"</f>
        <v>Trad IRN</v>
      </c>
      <c r="W6680">
        <v>100</v>
      </c>
      <c r="X6680" t="s">
        <v>47</v>
      </c>
      <c r="Z6680" t="s">
        <v>47</v>
      </c>
      <c r="AB6680" t="str">
        <f>"08"</f>
        <v>08</v>
      </c>
      <c r="AC6680" t="s">
        <v>48</v>
      </c>
      <c r="AD6680" t="s">
        <v>49</v>
      </c>
      <c r="AE6680" t="s">
        <v>50</v>
      </c>
      <c r="AF6680">
        <v>0</v>
      </c>
      <c r="AG6680" t="s">
        <v>56</v>
      </c>
      <c r="AH6680" t="str">
        <f>"Trad IRN"</f>
        <v>Trad IRN</v>
      </c>
      <c r="AI6680" t="str">
        <f>"Bldg IRN"</f>
        <v>Bldg IRN</v>
      </c>
      <c r="AJ6680" t="s">
        <v>48</v>
      </c>
      <c r="AK6680" t="s">
        <v>48</v>
      </c>
      <c r="AL6680" t="s">
        <v>53</v>
      </c>
      <c r="AM6680">
        <v>1140.92</v>
      </c>
      <c r="AN6680">
        <v>1140.92</v>
      </c>
      <c r="AO6680">
        <v>15</v>
      </c>
    </row>
    <row r="6681" spans="1:41" x14ac:dyDescent="0.3">
      <c r="A6681" t="str">
        <f>"Trad IRN"</f>
        <v>Trad IRN</v>
      </c>
      <c r="B6681" t="str">
        <f>"Bldg IRN"</f>
        <v>Bldg IRN</v>
      </c>
      <c r="C6681" t="s">
        <v>41</v>
      </c>
      <c r="D6681" t="s">
        <v>3</v>
      </c>
      <c r="E6681" t="s">
        <v>80</v>
      </c>
      <c r="F6681" t="s">
        <v>81</v>
      </c>
      <c r="G6681" t="s">
        <v>82</v>
      </c>
      <c r="H6681" t="s">
        <v>83</v>
      </c>
      <c r="I6681" t="str">
        <f>"Trad IRN"</f>
        <v>Trad IRN</v>
      </c>
      <c r="J6681" t="s">
        <v>43</v>
      </c>
      <c r="K6681" t="s">
        <v>44</v>
      </c>
      <c r="L6681" t="s">
        <v>45</v>
      </c>
      <c r="M6681" t="s">
        <v>46</v>
      </c>
      <c r="N6681" t="str">
        <f t="shared" si="676"/>
        <v>08/18/2022</v>
      </c>
      <c r="O6681" t="str">
        <f t="shared" si="677"/>
        <v>12/31/2500</v>
      </c>
      <c r="P6681">
        <v>1</v>
      </c>
      <c r="Q6681">
        <v>1</v>
      </c>
      <c r="R6681">
        <v>1</v>
      </c>
      <c r="S6681">
        <v>0</v>
      </c>
      <c r="T6681">
        <v>1</v>
      </c>
      <c r="U6681">
        <v>0</v>
      </c>
      <c r="V6681" t="str">
        <f>"Trad IRN"</f>
        <v>Trad IRN</v>
      </c>
      <c r="W6681">
        <v>100</v>
      </c>
      <c r="X6681" t="s">
        <v>47</v>
      </c>
      <c r="Z6681" t="s">
        <v>47</v>
      </c>
      <c r="AB6681" t="str">
        <f>"06"</f>
        <v>06</v>
      </c>
      <c r="AC6681" t="str">
        <f>"12"</f>
        <v>12</v>
      </c>
      <c r="AD6681" t="str">
        <f>"6"</f>
        <v>6</v>
      </c>
      <c r="AE6681" t="s">
        <v>55</v>
      </c>
      <c r="AF6681">
        <v>2</v>
      </c>
      <c r="AG6681" t="s">
        <v>56</v>
      </c>
      <c r="AH6681" t="str">
        <f>"Trad IRN"</f>
        <v>Trad IRN</v>
      </c>
      <c r="AI6681" t="str">
        <f>"Bldg IRN"</f>
        <v>Bldg IRN</v>
      </c>
      <c r="AJ6681" t="s">
        <v>48</v>
      </c>
      <c r="AK6681" t="s">
        <v>48</v>
      </c>
      <c r="AL6681" t="s">
        <v>53</v>
      </c>
      <c r="AM6681">
        <v>1140.92</v>
      </c>
      <c r="AN6681">
        <v>1140.92</v>
      </c>
      <c r="AO6681">
        <v>15</v>
      </c>
    </row>
    <row r="6682" spans="1:41" x14ac:dyDescent="0.3">
      <c r="A6682" t="str">
        <f>"Trad IRN"</f>
        <v>Trad IRN</v>
      </c>
      <c r="B6682" t="str">
        <f>"Bldg IRN"</f>
        <v>Bldg IRN</v>
      </c>
      <c r="C6682" t="s">
        <v>41</v>
      </c>
      <c r="D6682" t="s">
        <v>3</v>
      </c>
      <c r="E6682" t="s">
        <v>80</v>
      </c>
      <c r="F6682" t="s">
        <v>81</v>
      </c>
      <c r="G6682" t="s">
        <v>82</v>
      </c>
      <c r="H6682" t="s">
        <v>83</v>
      </c>
      <c r="I6682" t="str">
        <f>"Trad IRN"</f>
        <v>Trad IRN</v>
      </c>
      <c r="J6682" t="s">
        <v>43</v>
      </c>
      <c r="K6682" t="s">
        <v>44</v>
      </c>
      <c r="L6682" t="s">
        <v>45</v>
      </c>
      <c r="M6682" t="s">
        <v>46</v>
      </c>
      <c r="N6682" t="str">
        <f t="shared" si="676"/>
        <v>08/18/2022</v>
      </c>
      <c r="O6682" t="str">
        <f t="shared" si="677"/>
        <v>12/31/2500</v>
      </c>
      <c r="P6682">
        <v>1</v>
      </c>
      <c r="Q6682">
        <v>1</v>
      </c>
      <c r="S6682">
        <v>0</v>
      </c>
      <c r="T6682">
        <v>1</v>
      </c>
      <c r="U6682">
        <v>0</v>
      </c>
      <c r="V6682" t="str">
        <f>"Trad IRN"</f>
        <v>Trad IRN</v>
      </c>
      <c r="W6682">
        <v>100</v>
      </c>
      <c r="X6682" t="s">
        <v>47</v>
      </c>
      <c r="Z6682" t="s">
        <v>47</v>
      </c>
      <c r="AB6682" t="str">
        <f>"07"</f>
        <v>07</v>
      </c>
      <c r="AC6682" t="s">
        <v>48</v>
      </c>
      <c r="AD6682" t="s">
        <v>49</v>
      </c>
      <c r="AE6682" t="s">
        <v>50</v>
      </c>
      <c r="AF6682">
        <v>0</v>
      </c>
      <c r="AG6682" t="s">
        <v>56</v>
      </c>
      <c r="AH6682" t="str">
        <f>"Trad IRN"</f>
        <v>Trad IRN</v>
      </c>
      <c r="AI6682" t="str">
        <f>"Bldg IRN"</f>
        <v>Bldg IRN</v>
      </c>
      <c r="AJ6682" t="s">
        <v>48</v>
      </c>
      <c r="AK6682" t="s">
        <v>48</v>
      </c>
      <c r="AL6682" t="s">
        <v>53</v>
      </c>
      <c r="AM6682">
        <v>1140.92</v>
      </c>
      <c r="AN6682">
        <v>1140.92</v>
      </c>
      <c r="AO6682">
        <v>15</v>
      </c>
    </row>
    <row r="6683" spans="1:41" x14ac:dyDescent="0.3">
      <c r="A6683" t="str">
        <f>"Trad IRN"</f>
        <v>Trad IRN</v>
      </c>
      <c r="B6683" t="str">
        <f>"Bldg IRN"</f>
        <v>Bldg IRN</v>
      </c>
      <c r="C6683" t="s">
        <v>41</v>
      </c>
      <c r="D6683" t="s">
        <v>3</v>
      </c>
      <c r="E6683" t="s">
        <v>80</v>
      </c>
      <c r="F6683" t="s">
        <v>81</v>
      </c>
      <c r="G6683" t="s">
        <v>82</v>
      </c>
      <c r="H6683" t="s">
        <v>83</v>
      </c>
      <c r="I6683" t="str">
        <f>"Trad IRN"</f>
        <v>Trad IRN</v>
      </c>
      <c r="J6683" t="s">
        <v>43</v>
      </c>
      <c r="K6683" t="s">
        <v>44</v>
      </c>
      <c r="L6683" t="s">
        <v>45</v>
      </c>
      <c r="M6683" t="s">
        <v>46</v>
      </c>
      <c r="N6683" t="str">
        <f t="shared" si="676"/>
        <v>08/18/2022</v>
      </c>
      <c r="O6683" t="str">
        <f>"11/26/2022"</f>
        <v>11/26/2022</v>
      </c>
      <c r="P6683">
        <v>0.36559999999999998</v>
      </c>
      <c r="Q6683">
        <v>0.36559999999999998</v>
      </c>
      <c r="S6683">
        <v>0</v>
      </c>
      <c r="T6683">
        <v>0.36559999999999998</v>
      </c>
      <c r="U6683">
        <v>0</v>
      </c>
      <c r="V6683" t="str">
        <f>"Trad IRN"</f>
        <v>Trad IRN</v>
      </c>
      <c r="W6683">
        <v>100</v>
      </c>
      <c r="X6683" t="s">
        <v>47</v>
      </c>
      <c r="Z6683" t="s">
        <v>47</v>
      </c>
      <c r="AB6683" t="str">
        <f>"07"</f>
        <v>07</v>
      </c>
      <c r="AC6683" t="s">
        <v>48</v>
      </c>
      <c r="AD6683" t="s">
        <v>49</v>
      </c>
      <c r="AE6683" t="s">
        <v>50</v>
      </c>
      <c r="AF6683">
        <v>0</v>
      </c>
      <c r="AG6683" t="s">
        <v>56</v>
      </c>
      <c r="AH6683" t="str">
        <f>"Trad IRN"</f>
        <v>Trad IRN</v>
      </c>
      <c r="AI6683" t="str">
        <f>"Bldg IRN"</f>
        <v>Bldg IRN</v>
      </c>
      <c r="AJ6683" t="s">
        <v>48</v>
      </c>
      <c r="AK6683" t="s">
        <v>48</v>
      </c>
      <c r="AL6683" t="s">
        <v>53</v>
      </c>
      <c r="AM6683">
        <v>417.12</v>
      </c>
      <c r="AN6683">
        <v>1140.92</v>
      </c>
      <c r="AO6683">
        <v>15</v>
      </c>
    </row>
    <row r="6684" spans="1:41" x14ac:dyDescent="0.3">
      <c r="A6684" t="str">
        <f>"Trad IRN"</f>
        <v>Trad IRN</v>
      </c>
      <c r="B6684" t="str">
        <f>"Bldg IRN"</f>
        <v>Bldg IRN</v>
      </c>
      <c r="C6684" t="s">
        <v>41</v>
      </c>
      <c r="D6684" t="s">
        <v>3</v>
      </c>
      <c r="E6684" t="s">
        <v>80</v>
      </c>
      <c r="F6684" t="s">
        <v>81</v>
      </c>
      <c r="G6684" t="s">
        <v>82</v>
      </c>
      <c r="H6684" t="s">
        <v>83</v>
      </c>
      <c r="I6684" t="str">
        <f>"Trad IRN"</f>
        <v>Trad IRN</v>
      </c>
      <c r="J6684" t="s">
        <v>43</v>
      </c>
      <c r="K6684" t="s">
        <v>44</v>
      </c>
      <c r="L6684" t="s">
        <v>45</v>
      </c>
      <c r="M6684" t="s">
        <v>46</v>
      </c>
      <c r="N6684" t="str">
        <f>"01/04/2023"</f>
        <v>01/04/2023</v>
      </c>
      <c r="O6684" t="str">
        <f t="shared" ref="O6684:O6692" si="678">"12/31/2500"</f>
        <v>12/31/2500</v>
      </c>
      <c r="P6684">
        <v>0.53058899999999998</v>
      </c>
      <c r="Q6684">
        <v>0.53058899999999998</v>
      </c>
      <c r="S6684">
        <v>0</v>
      </c>
      <c r="T6684">
        <v>0.53058899999999998</v>
      </c>
      <c r="U6684">
        <v>0</v>
      </c>
      <c r="V6684" t="str">
        <f>"Trad IRN"</f>
        <v>Trad IRN</v>
      </c>
      <c r="W6684">
        <v>100</v>
      </c>
      <c r="X6684" t="s">
        <v>47</v>
      </c>
      <c r="Z6684" t="s">
        <v>47</v>
      </c>
      <c r="AB6684" t="str">
        <f>"06"</f>
        <v>06</v>
      </c>
      <c r="AC6684" t="s">
        <v>48</v>
      </c>
      <c r="AD6684" t="s">
        <v>49</v>
      </c>
      <c r="AE6684" t="s">
        <v>50</v>
      </c>
      <c r="AF6684">
        <v>0</v>
      </c>
      <c r="AG6684" t="s">
        <v>56</v>
      </c>
      <c r="AH6684" t="str">
        <f>"Trad IRN"</f>
        <v>Trad IRN</v>
      </c>
      <c r="AI6684" t="str">
        <f>"Bldg IRN"</f>
        <v>Bldg IRN</v>
      </c>
      <c r="AJ6684" t="s">
        <v>48</v>
      </c>
      <c r="AK6684" t="s">
        <v>48</v>
      </c>
      <c r="AL6684" t="s">
        <v>53</v>
      </c>
      <c r="AM6684">
        <v>605.36</v>
      </c>
      <c r="AN6684">
        <v>1140.92</v>
      </c>
      <c r="AO6684">
        <v>15</v>
      </c>
    </row>
    <row r="6685" spans="1:41" x14ac:dyDescent="0.3">
      <c r="A6685" t="str">
        <f>"Trad IRN"</f>
        <v>Trad IRN</v>
      </c>
      <c r="B6685" t="str">
        <f>"Bldg IRN"</f>
        <v>Bldg IRN</v>
      </c>
      <c r="C6685" t="s">
        <v>41</v>
      </c>
      <c r="D6685" t="s">
        <v>3</v>
      </c>
      <c r="E6685" t="s">
        <v>80</v>
      </c>
      <c r="F6685" t="s">
        <v>81</v>
      </c>
      <c r="G6685" t="s">
        <v>82</v>
      </c>
      <c r="H6685" t="s">
        <v>83</v>
      </c>
      <c r="I6685" t="str">
        <f>"Trad IRN"</f>
        <v>Trad IRN</v>
      </c>
      <c r="J6685" t="s">
        <v>43</v>
      </c>
      <c r="K6685" t="s">
        <v>44</v>
      </c>
      <c r="L6685" t="s">
        <v>45</v>
      </c>
      <c r="M6685" t="s">
        <v>46</v>
      </c>
      <c r="N6685" t="str">
        <f t="shared" ref="N6685:N6708" si="679">"08/18/2022"</f>
        <v>08/18/2022</v>
      </c>
      <c r="O6685" t="str">
        <f t="shared" si="678"/>
        <v>12/31/2500</v>
      </c>
      <c r="P6685">
        <v>1</v>
      </c>
      <c r="Q6685">
        <v>1</v>
      </c>
      <c r="S6685">
        <v>1</v>
      </c>
      <c r="T6685">
        <v>1</v>
      </c>
      <c r="U6685">
        <v>0</v>
      </c>
      <c r="V6685" t="str">
        <f>"Trad IRN"</f>
        <v>Trad IRN</v>
      </c>
      <c r="W6685">
        <v>100</v>
      </c>
      <c r="X6685" t="s">
        <v>47</v>
      </c>
      <c r="Z6685" t="s">
        <v>47</v>
      </c>
      <c r="AB6685" t="str">
        <f>"07"</f>
        <v>07</v>
      </c>
      <c r="AC6685" t="s">
        <v>48</v>
      </c>
      <c r="AD6685" t="s">
        <v>49</v>
      </c>
      <c r="AE6685" t="s">
        <v>50</v>
      </c>
      <c r="AF6685">
        <v>0</v>
      </c>
      <c r="AG6685" t="s">
        <v>56</v>
      </c>
      <c r="AH6685" t="str">
        <f>"Trad IRN"</f>
        <v>Trad IRN</v>
      </c>
      <c r="AI6685" t="str">
        <f>"Bldg IRN"</f>
        <v>Bldg IRN</v>
      </c>
      <c r="AJ6685" t="s">
        <v>48</v>
      </c>
      <c r="AK6685" t="s">
        <v>48</v>
      </c>
      <c r="AL6685" t="s">
        <v>53</v>
      </c>
      <c r="AM6685">
        <v>1140.92</v>
      </c>
      <c r="AN6685">
        <v>1140.92</v>
      </c>
      <c r="AO6685">
        <v>15</v>
      </c>
    </row>
    <row r="6686" spans="1:41" x14ac:dyDescent="0.3">
      <c r="A6686" t="str">
        <f>"Trad IRN"</f>
        <v>Trad IRN</v>
      </c>
      <c r="B6686" t="str">
        <f>"Bldg IRN"</f>
        <v>Bldg IRN</v>
      </c>
      <c r="C6686" t="s">
        <v>41</v>
      </c>
      <c r="D6686" t="s">
        <v>3</v>
      </c>
      <c r="E6686" t="s">
        <v>80</v>
      </c>
      <c r="F6686" t="s">
        <v>81</v>
      </c>
      <c r="G6686" t="s">
        <v>82</v>
      </c>
      <c r="H6686" t="s">
        <v>83</v>
      </c>
      <c r="I6686" t="str">
        <f>"Trad IRN"</f>
        <v>Trad IRN</v>
      </c>
      <c r="J6686" t="s">
        <v>43</v>
      </c>
      <c r="K6686" t="s">
        <v>44</v>
      </c>
      <c r="L6686" t="s">
        <v>45</v>
      </c>
      <c r="M6686" t="s">
        <v>46</v>
      </c>
      <c r="N6686" t="str">
        <f t="shared" si="679"/>
        <v>08/18/2022</v>
      </c>
      <c r="O6686" t="str">
        <f t="shared" si="678"/>
        <v>12/31/2500</v>
      </c>
      <c r="P6686">
        <v>1</v>
      </c>
      <c r="Q6686">
        <v>1</v>
      </c>
      <c r="S6686">
        <v>0</v>
      </c>
      <c r="T6686">
        <v>1</v>
      </c>
      <c r="U6686">
        <v>0</v>
      </c>
      <c r="V6686" t="str">
        <f>"Trad IRN"</f>
        <v>Trad IRN</v>
      </c>
      <c r="W6686">
        <v>100</v>
      </c>
      <c r="X6686" t="s">
        <v>47</v>
      </c>
      <c r="Z6686" t="s">
        <v>47</v>
      </c>
      <c r="AB6686" t="str">
        <f>"06"</f>
        <v>06</v>
      </c>
      <c r="AC6686" t="s">
        <v>48</v>
      </c>
      <c r="AD6686" t="s">
        <v>49</v>
      </c>
      <c r="AE6686" t="s">
        <v>50</v>
      </c>
      <c r="AF6686">
        <v>0</v>
      </c>
      <c r="AG6686" t="s">
        <v>56</v>
      </c>
      <c r="AH6686" t="str">
        <f>"Trad IRN"</f>
        <v>Trad IRN</v>
      </c>
      <c r="AI6686" t="str">
        <f>"Bldg IRN"</f>
        <v>Bldg IRN</v>
      </c>
      <c r="AJ6686" t="s">
        <v>48</v>
      </c>
      <c r="AK6686" t="s">
        <v>48</v>
      </c>
      <c r="AL6686" t="s">
        <v>53</v>
      </c>
      <c r="AM6686">
        <v>1140.92</v>
      </c>
      <c r="AN6686">
        <v>1140.92</v>
      </c>
      <c r="AO6686">
        <v>15</v>
      </c>
    </row>
    <row r="6687" spans="1:41" x14ac:dyDescent="0.3">
      <c r="A6687" t="str">
        <f>"Trad IRN"</f>
        <v>Trad IRN</v>
      </c>
      <c r="B6687" t="str">
        <f>"Bldg IRN"</f>
        <v>Bldg IRN</v>
      </c>
      <c r="C6687" t="s">
        <v>41</v>
      </c>
      <c r="D6687" t="s">
        <v>3</v>
      </c>
      <c r="E6687" t="s">
        <v>80</v>
      </c>
      <c r="F6687" t="s">
        <v>81</v>
      </c>
      <c r="G6687" t="s">
        <v>82</v>
      </c>
      <c r="H6687" t="s">
        <v>83</v>
      </c>
      <c r="I6687" t="str">
        <f>"Trad IRN"</f>
        <v>Trad IRN</v>
      </c>
      <c r="J6687" t="s">
        <v>43</v>
      </c>
      <c r="K6687" t="s">
        <v>44</v>
      </c>
      <c r="L6687" t="s">
        <v>45</v>
      </c>
      <c r="M6687" t="s">
        <v>46</v>
      </c>
      <c r="N6687" t="str">
        <f t="shared" si="679"/>
        <v>08/18/2022</v>
      </c>
      <c r="O6687" t="str">
        <f t="shared" si="678"/>
        <v>12/31/2500</v>
      </c>
      <c r="P6687">
        <v>1</v>
      </c>
      <c r="Q6687">
        <v>1</v>
      </c>
      <c r="S6687">
        <v>1</v>
      </c>
      <c r="T6687">
        <v>1</v>
      </c>
      <c r="U6687">
        <v>0</v>
      </c>
      <c r="V6687" t="str">
        <f>"Trad IRN"</f>
        <v>Trad IRN</v>
      </c>
      <c r="W6687">
        <v>100</v>
      </c>
      <c r="X6687" t="s">
        <v>47</v>
      </c>
      <c r="Z6687" t="s">
        <v>47</v>
      </c>
      <c r="AB6687" t="str">
        <f>"07"</f>
        <v>07</v>
      </c>
      <c r="AC6687" t="s">
        <v>48</v>
      </c>
      <c r="AD6687" t="s">
        <v>49</v>
      </c>
      <c r="AE6687" t="s">
        <v>50</v>
      </c>
      <c r="AF6687">
        <v>0</v>
      </c>
      <c r="AG6687" t="s">
        <v>56</v>
      </c>
      <c r="AH6687" t="str">
        <f>"Trad IRN"</f>
        <v>Trad IRN</v>
      </c>
      <c r="AI6687" t="str">
        <f>"Bldg IRN"</f>
        <v>Bldg IRN</v>
      </c>
      <c r="AJ6687" t="s">
        <v>48</v>
      </c>
      <c r="AK6687" t="s">
        <v>48</v>
      </c>
      <c r="AL6687" t="s">
        <v>53</v>
      </c>
      <c r="AM6687">
        <v>1140.92</v>
      </c>
      <c r="AN6687">
        <v>1140.92</v>
      </c>
      <c r="AO6687">
        <v>15</v>
      </c>
    </row>
    <row r="6688" spans="1:41" x14ac:dyDescent="0.3">
      <c r="A6688" t="str">
        <f>"Trad IRN"</f>
        <v>Trad IRN</v>
      </c>
      <c r="B6688" t="str">
        <f>"Bldg IRN"</f>
        <v>Bldg IRN</v>
      </c>
      <c r="C6688" t="s">
        <v>41</v>
      </c>
      <c r="D6688" t="s">
        <v>3</v>
      </c>
      <c r="E6688" t="s">
        <v>80</v>
      </c>
      <c r="F6688" t="s">
        <v>81</v>
      </c>
      <c r="G6688" t="s">
        <v>82</v>
      </c>
      <c r="H6688" t="s">
        <v>83</v>
      </c>
      <c r="I6688" t="str">
        <f>"Trad IRN"</f>
        <v>Trad IRN</v>
      </c>
      <c r="J6688" t="s">
        <v>43</v>
      </c>
      <c r="K6688" t="s">
        <v>44</v>
      </c>
      <c r="L6688" t="s">
        <v>45</v>
      </c>
      <c r="M6688" t="s">
        <v>46</v>
      </c>
      <c r="N6688" t="str">
        <f t="shared" si="679"/>
        <v>08/18/2022</v>
      </c>
      <c r="O6688" t="str">
        <f t="shared" si="678"/>
        <v>12/31/2500</v>
      </c>
      <c r="P6688">
        <v>1</v>
      </c>
      <c r="Q6688">
        <v>1</v>
      </c>
      <c r="S6688">
        <v>0</v>
      </c>
      <c r="T6688">
        <v>1</v>
      </c>
      <c r="U6688">
        <v>0</v>
      </c>
      <c r="V6688" t="str">
        <f>"Trad IRN"</f>
        <v>Trad IRN</v>
      </c>
      <c r="W6688">
        <v>100</v>
      </c>
      <c r="X6688" t="s">
        <v>47</v>
      </c>
      <c r="Z6688" t="s">
        <v>47</v>
      </c>
      <c r="AB6688" t="str">
        <f>"08"</f>
        <v>08</v>
      </c>
      <c r="AC6688" t="s">
        <v>48</v>
      </c>
      <c r="AD6688" t="s">
        <v>49</v>
      </c>
      <c r="AE6688" t="s">
        <v>50</v>
      </c>
      <c r="AF6688">
        <v>0</v>
      </c>
      <c r="AG6688" t="s">
        <v>56</v>
      </c>
      <c r="AH6688" t="str">
        <f>"Trad IRN"</f>
        <v>Trad IRN</v>
      </c>
      <c r="AI6688" t="str">
        <f>"Bldg IRN"</f>
        <v>Bldg IRN</v>
      </c>
      <c r="AJ6688" t="s">
        <v>48</v>
      </c>
      <c r="AK6688" t="s">
        <v>48</v>
      </c>
      <c r="AL6688" t="s">
        <v>53</v>
      </c>
      <c r="AM6688">
        <v>1140.92</v>
      </c>
      <c r="AN6688">
        <v>1140.92</v>
      </c>
      <c r="AO6688">
        <v>15</v>
      </c>
    </row>
    <row r="6689" spans="1:41" x14ac:dyDescent="0.3">
      <c r="A6689" t="str">
        <f>"Trad IRN"</f>
        <v>Trad IRN</v>
      </c>
      <c r="B6689" t="str">
        <f>"Bldg IRN"</f>
        <v>Bldg IRN</v>
      </c>
      <c r="C6689" t="s">
        <v>41</v>
      </c>
      <c r="D6689" t="s">
        <v>3</v>
      </c>
      <c r="E6689" t="s">
        <v>80</v>
      </c>
      <c r="F6689" t="s">
        <v>81</v>
      </c>
      <c r="G6689" t="s">
        <v>82</v>
      </c>
      <c r="H6689" t="s">
        <v>83</v>
      </c>
      <c r="I6689" t="str">
        <f>"Trad IRN"</f>
        <v>Trad IRN</v>
      </c>
      <c r="J6689" t="s">
        <v>43</v>
      </c>
      <c r="K6689" t="s">
        <v>44</v>
      </c>
      <c r="L6689" t="s">
        <v>45</v>
      </c>
      <c r="M6689" t="s">
        <v>46</v>
      </c>
      <c r="N6689" t="str">
        <f t="shared" si="679"/>
        <v>08/18/2022</v>
      </c>
      <c r="O6689" t="str">
        <f t="shared" si="678"/>
        <v>12/31/2500</v>
      </c>
      <c r="P6689">
        <v>1</v>
      </c>
      <c r="Q6689">
        <v>1</v>
      </c>
      <c r="S6689">
        <v>0</v>
      </c>
      <c r="T6689">
        <v>1</v>
      </c>
      <c r="U6689">
        <v>0</v>
      </c>
      <c r="V6689" t="str">
        <f>"Trad IRN"</f>
        <v>Trad IRN</v>
      </c>
      <c r="W6689">
        <v>100</v>
      </c>
      <c r="X6689" t="s">
        <v>47</v>
      </c>
      <c r="Z6689" t="s">
        <v>47</v>
      </c>
      <c r="AB6689" t="str">
        <f>"07"</f>
        <v>07</v>
      </c>
      <c r="AC6689" t="s">
        <v>48</v>
      </c>
      <c r="AD6689" t="s">
        <v>49</v>
      </c>
      <c r="AE6689" t="s">
        <v>50</v>
      </c>
      <c r="AF6689">
        <v>0</v>
      </c>
      <c r="AG6689" t="s">
        <v>56</v>
      </c>
      <c r="AH6689" t="str">
        <f>"Trad IRN"</f>
        <v>Trad IRN</v>
      </c>
      <c r="AI6689" t="str">
        <f>"Bldg IRN"</f>
        <v>Bldg IRN</v>
      </c>
      <c r="AJ6689" t="s">
        <v>48</v>
      </c>
      <c r="AK6689" t="s">
        <v>48</v>
      </c>
      <c r="AL6689" t="s">
        <v>53</v>
      </c>
      <c r="AM6689">
        <v>1140.92</v>
      </c>
      <c r="AN6689">
        <v>1140.92</v>
      </c>
      <c r="AO6689">
        <v>15</v>
      </c>
    </row>
    <row r="6690" spans="1:41" x14ac:dyDescent="0.3">
      <c r="A6690" t="str">
        <f>"Trad IRN"</f>
        <v>Trad IRN</v>
      </c>
      <c r="B6690" t="str">
        <f>"Bldg IRN"</f>
        <v>Bldg IRN</v>
      </c>
      <c r="C6690" t="s">
        <v>41</v>
      </c>
      <c r="D6690" t="s">
        <v>3</v>
      </c>
      <c r="E6690" t="s">
        <v>80</v>
      </c>
      <c r="F6690" t="s">
        <v>81</v>
      </c>
      <c r="G6690" t="s">
        <v>82</v>
      </c>
      <c r="H6690" t="s">
        <v>83</v>
      </c>
      <c r="I6690" t="str">
        <f>"Trad IRN"</f>
        <v>Trad IRN</v>
      </c>
      <c r="J6690" t="s">
        <v>43</v>
      </c>
      <c r="K6690" t="s">
        <v>44</v>
      </c>
      <c r="L6690" t="s">
        <v>45</v>
      </c>
      <c r="M6690" t="s">
        <v>46</v>
      </c>
      <c r="N6690" t="str">
        <f t="shared" si="679"/>
        <v>08/18/2022</v>
      </c>
      <c r="O6690" t="str">
        <f t="shared" si="678"/>
        <v>12/31/2500</v>
      </c>
      <c r="P6690">
        <v>1</v>
      </c>
      <c r="Q6690">
        <v>1</v>
      </c>
      <c r="S6690">
        <v>1</v>
      </c>
      <c r="T6690">
        <v>1</v>
      </c>
      <c r="U6690">
        <v>0</v>
      </c>
      <c r="V6690" t="str">
        <f>"Trad IRN"</f>
        <v>Trad IRN</v>
      </c>
      <c r="W6690">
        <v>100</v>
      </c>
      <c r="X6690" t="s">
        <v>47</v>
      </c>
      <c r="Z6690" t="s">
        <v>47</v>
      </c>
      <c r="AB6690" t="str">
        <f>"08"</f>
        <v>08</v>
      </c>
      <c r="AC6690" t="s">
        <v>48</v>
      </c>
      <c r="AD6690" t="s">
        <v>49</v>
      </c>
      <c r="AE6690" t="s">
        <v>50</v>
      </c>
      <c r="AF6690">
        <v>0</v>
      </c>
      <c r="AG6690" t="s">
        <v>56</v>
      </c>
      <c r="AH6690" t="str">
        <f>"Trad IRN"</f>
        <v>Trad IRN</v>
      </c>
      <c r="AI6690" t="str">
        <f>"Bldg IRN"</f>
        <v>Bldg IRN</v>
      </c>
      <c r="AJ6690" t="s">
        <v>48</v>
      </c>
      <c r="AK6690" t="s">
        <v>48</v>
      </c>
      <c r="AL6690" t="s">
        <v>53</v>
      </c>
      <c r="AM6690">
        <v>1140.92</v>
      </c>
      <c r="AN6690">
        <v>1140.92</v>
      </c>
      <c r="AO6690">
        <v>15</v>
      </c>
    </row>
    <row r="6691" spans="1:41" x14ac:dyDescent="0.3">
      <c r="A6691" t="str">
        <f>"Trad IRN"</f>
        <v>Trad IRN</v>
      </c>
      <c r="B6691" t="str">
        <f>"Bldg IRN"</f>
        <v>Bldg IRN</v>
      </c>
      <c r="C6691" t="s">
        <v>41</v>
      </c>
      <c r="D6691" t="s">
        <v>3</v>
      </c>
      <c r="E6691" t="s">
        <v>80</v>
      </c>
      <c r="F6691" t="s">
        <v>81</v>
      </c>
      <c r="G6691" t="s">
        <v>82</v>
      </c>
      <c r="H6691" t="s">
        <v>83</v>
      </c>
      <c r="I6691" t="s">
        <v>8</v>
      </c>
      <c r="J6691" t="s">
        <v>43</v>
      </c>
      <c r="K6691" t="s">
        <v>44</v>
      </c>
      <c r="L6691" t="s">
        <v>45</v>
      </c>
      <c r="M6691" t="s">
        <v>46</v>
      </c>
      <c r="N6691" t="str">
        <f t="shared" si="679"/>
        <v>08/18/2022</v>
      </c>
      <c r="O6691" t="str">
        <f t="shared" si="678"/>
        <v>12/31/2500</v>
      </c>
      <c r="P6691">
        <v>0.5</v>
      </c>
      <c r="Q6691">
        <v>0.5</v>
      </c>
      <c r="R6691">
        <v>0.5</v>
      </c>
      <c r="S6691">
        <v>0</v>
      </c>
      <c r="T6691">
        <v>5.5556000000000001E-2</v>
      </c>
      <c r="U6691">
        <v>0.44444400000000001</v>
      </c>
      <c r="V6691" t="str">
        <f>"Trad IRN"</f>
        <v>Trad IRN</v>
      </c>
      <c r="W6691">
        <v>50</v>
      </c>
      <c r="X6691" t="s">
        <v>47</v>
      </c>
      <c r="Z6691" t="s">
        <v>47</v>
      </c>
      <c r="AB6691" t="str">
        <f>"08"</f>
        <v>08</v>
      </c>
      <c r="AC6691" t="str">
        <f>"15"</f>
        <v>15</v>
      </c>
      <c r="AD6691" t="str">
        <f>"2"</f>
        <v>2</v>
      </c>
      <c r="AE6691" t="s">
        <v>50</v>
      </c>
      <c r="AF6691">
        <v>0</v>
      </c>
      <c r="AG6691" t="s">
        <v>51</v>
      </c>
      <c r="AH6691" t="str">
        <f>"Trad IRN"</f>
        <v>Trad IRN</v>
      </c>
      <c r="AI6691" t="str">
        <f>"Bldg IRN"</f>
        <v>Bldg IRN</v>
      </c>
      <c r="AJ6691" t="s">
        <v>48</v>
      </c>
      <c r="AK6691" t="s">
        <v>48</v>
      </c>
      <c r="AL6691" t="s">
        <v>53</v>
      </c>
      <c r="AM6691">
        <v>570.46</v>
      </c>
      <c r="AN6691">
        <v>1140.92</v>
      </c>
      <c r="AO6691">
        <v>15</v>
      </c>
    </row>
    <row r="6692" spans="1:41" x14ac:dyDescent="0.3">
      <c r="A6692" t="str">
        <f>"Trad IRN"</f>
        <v>Trad IRN</v>
      </c>
      <c r="B6692" t="str">
        <f>"Bldg IRN"</f>
        <v>Bldg IRN</v>
      </c>
      <c r="C6692" t="s">
        <v>41</v>
      </c>
      <c r="D6692" t="s">
        <v>3</v>
      </c>
      <c r="E6692" t="s">
        <v>80</v>
      </c>
      <c r="F6692" t="s">
        <v>81</v>
      </c>
      <c r="G6692" t="s">
        <v>82</v>
      </c>
      <c r="H6692" t="s">
        <v>83</v>
      </c>
      <c r="I6692" t="str">
        <f>"Trad IRN"</f>
        <v>Trad IRN</v>
      </c>
      <c r="J6692" t="s">
        <v>43</v>
      </c>
      <c r="K6692" t="s">
        <v>44</v>
      </c>
      <c r="L6692" t="s">
        <v>45</v>
      </c>
      <c r="M6692" t="s">
        <v>46</v>
      </c>
      <c r="N6692" t="str">
        <f t="shared" si="679"/>
        <v>08/18/2022</v>
      </c>
      <c r="O6692" t="str">
        <f t="shared" si="678"/>
        <v>12/31/2500</v>
      </c>
      <c r="P6692">
        <v>0.5</v>
      </c>
      <c r="Q6692">
        <v>0.5</v>
      </c>
      <c r="R6692">
        <v>0.5</v>
      </c>
      <c r="S6692">
        <v>0</v>
      </c>
      <c r="T6692">
        <v>0.5</v>
      </c>
      <c r="U6692">
        <v>0</v>
      </c>
      <c r="V6692" t="str">
        <f>"Trad IRN"</f>
        <v>Trad IRN</v>
      </c>
      <c r="W6692">
        <v>50</v>
      </c>
      <c r="X6692" t="s">
        <v>47</v>
      </c>
      <c r="Z6692" t="s">
        <v>47</v>
      </c>
      <c r="AB6692" t="str">
        <f>"08"</f>
        <v>08</v>
      </c>
      <c r="AC6692" t="str">
        <f>"15"</f>
        <v>15</v>
      </c>
      <c r="AD6692" t="str">
        <f>"2"</f>
        <v>2</v>
      </c>
      <c r="AE6692" t="s">
        <v>50</v>
      </c>
      <c r="AF6692">
        <v>0</v>
      </c>
      <c r="AG6692" t="s">
        <v>56</v>
      </c>
      <c r="AH6692" t="str">
        <f>"Trad IRN"</f>
        <v>Trad IRN</v>
      </c>
      <c r="AI6692" t="str">
        <f>"Bldg IRN"</f>
        <v>Bldg IRN</v>
      </c>
      <c r="AJ6692" t="s">
        <v>48</v>
      </c>
      <c r="AK6692" t="s">
        <v>48</v>
      </c>
      <c r="AL6692" t="s">
        <v>53</v>
      </c>
      <c r="AM6692">
        <v>570.46</v>
      </c>
      <c r="AN6692">
        <v>1140.92</v>
      </c>
      <c r="AO6692">
        <v>15</v>
      </c>
    </row>
    <row r="6693" spans="1:41" x14ac:dyDescent="0.3">
      <c r="A6693" t="str">
        <f>"Trad IRN"</f>
        <v>Trad IRN</v>
      </c>
      <c r="B6693" t="str">
        <f>"Bldg IRN"</f>
        <v>Bldg IRN</v>
      </c>
      <c r="C6693" t="s">
        <v>41</v>
      </c>
      <c r="D6693" t="s">
        <v>3</v>
      </c>
      <c r="E6693" t="s">
        <v>80</v>
      </c>
      <c r="F6693" t="s">
        <v>81</v>
      </c>
      <c r="G6693" t="s">
        <v>82</v>
      </c>
      <c r="H6693" t="s">
        <v>83</v>
      </c>
      <c r="I6693" t="str">
        <f>"Trad IRN"</f>
        <v>Trad IRN</v>
      </c>
      <c r="J6693" t="s">
        <v>43</v>
      </c>
      <c r="K6693" t="s">
        <v>44</v>
      </c>
      <c r="L6693" t="s">
        <v>45</v>
      </c>
      <c r="M6693" t="s">
        <v>46</v>
      </c>
      <c r="N6693" t="str">
        <f t="shared" si="679"/>
        <v>08/18/2022</v>
      </c>
      <c r="O6693" t="str">
        <f>"11/16/2022"</f>
        <v>11/16/2022</v>
      </c>
      <c r="P6693">
        <v>0.34253099999999997</v>
      </c>
      <c r="Q6693">
        <v>0.34253099999999997</v>
      </c>
      <c r="R6693">
        <v>0.34253099999999997</v>
      </c>
      <c r="S6693">
        <v>0</v>
      </c>
      <c r="T6693">
        <v>0.34253099999999997</v>
      </c>
      <c r="U6693">
        <v>0</v>
      </c>
      <c r="V6693" t="str">
        <f>"Trad IRN"</f>
        <v>Trad IRN</v>
      </c>
      <c r="W6693">
        <v>100</v>
      </c>
      <c r="X6693" t="s">
        <v>47</v>
      </c>
      <c r="Z6693" t="s">
        <v>47</v>
      </c>
      <c r="AB6693" t="str">
        <f>"08"</f>
        <v>08</v>
      </c>
      <c r="AC6693" t="str">
        <f>"10"</f>
        <v>10</v>
      </c>
      <c r="AD6693" t="str">
        <f>"2"</f>
        <v>2</v>
      </c>
      <c r="AE6693" t="s">
        <v>50</v>
      </c>
      <c r="AF6693">
        <v>0</v>
      </c>
      <c r="AG6693" t="s">
        <v>56</v>
      </c>
      <c r="AH6693" t="str">
        <f>"Trad IRN"</f>
        <v>Trad IRN</v>
      </c>
      <c r="AI6693" t="str">
        <f>"Bldg IRN"</f>
        <v>Bldg IRN</v>
      </c>
      <c r="AJ6693" t="s">
        <v>48</v>
      </c>
      <c r="AK6693" t="s">
        <v>48</v>
      </c>
      <c r="AL6693" t="s">
        <v>53</v>
      </c>
      <c r="AM6693">
        <v>390.8</v>
      </c>
      <c r="AN6693">
        <v>1140.92</v>
      </c>
      <c r="AO6693">
        <v>15</v>
      </c>
    </row>
    <row r="6694" spans="1:41" x14ac:dyDescent="0.3">
      <c r="A6694" t="str">
        <f>"Trad IRN"</f>
        <v>Trad IRN</v>
      </c>
      <c r="B6694" t="str">
        <f>"Bldg IRN"</f>
        <v>Bldg IRN</v>
      </c>
      <c r="C6694" t="s">
        <v>41</v>
      </c>
      <c r="D6694" t="s">
        <v>3</v>
      </c>
      <c r="E6694" t="s">
        <v>80</v>
      </c>
      <c r="F6694" t="s">
        <v>81</v>
      </c>
      <c r="G6694" t="s">
        <v>82</v>
      </c>
      <c r="H6694" t="s">
        <v>83</v>
      </c>
      <c r="I6694" t="str">
        <f>"Trad IRN"</f>
        <v>Trad IRN</v>
      </c>
      <c r="J6694" t="s">
        <v>43</v>
      </c>
      <c r="K6694" t="s">
        <v>44</v>
      </c>
      <c r="L6694" t="s">
        <v>45</v>
      </c>
      <c r="M6694" t="s">
        <v>46</v>
      </c>
      <c r="N6694" t="str">
        <f t="shared" si="679"/>
        <v>08/18/2022</v>
      </c>
      <c r="O6694" t="str">
        <f t="shared" ref="O6694:O6709" si="680">"12/31/2500"</f>
        <v>12/31/2500</v>
      </c>
      <c r="P6694">
        <v>1</v>
      </c>
      <c r="Q6694">
        <v>1</v>
      </c>
      <c r="S6694">
        <v>0</v>
      </c>
      <c r="T6694">
        <v>1</v>
      </c>
      <c r="U6694">
        <v>0</v>
      </c>
      <c r="V6694" t="str">
        <f>"Trad IRN"</f>
        <v>Trad IRN</v>
      </c>
      <c r="W6694">
        <v>100</v>
      </c>
      <c r="X6694" t="s">
        <v>47</v>
      </c>
      <c r="Z6694" t="s">
        <v>47</v>
      </c>
      <c r="AB6694" t="str">
        <f>"08"</f>
        <v>08</v>
      </c>
      <c r="AC6694" t="s">
        <v>48</v>
      </c>
      <c r="AD6694" t="s">
        <v>49</v>
      </c>
      <c r="AE6694" t="s">
        <v>50</v>
      </c>
      <c r="AF6694">
        <v>0</v>
      </c>
      <c r="AG6694" t="s">
        <v>56</v>
      </c>
      <c r="AH6694" t="str">
        <f>"Trad IRN"</f>
        <v>Trad IRN</v>
      </c>
      <c r="AI6694" t="str">
        <f>"Bldg IRN"</f>
        <v>Bldg IRN</v>
      </c>
      <c r="AJ6694" t="s">
        <v>48</v>
      </c>
      <c r="AK6694" t="s">
        <v>48</v>
      </c>
      <c r="AL6694" t="s">
        <v>53</v>
      </c>
      <c r="AM6694">
        <v>1140.92</v>
      </c>
      <c r="AN6694">
        <v>1140.92</v>
      </c>
      <c r="AO6694">
        <v>15</v>
      </c>
    </row>
    <row r="6695" spans="1:41" x14ac:dyDescent="0.3">
      <c r="A6695" t="str">
        <f>"Trad IRN"</f>
        <v>Trad IRN</v>
      </c>
      <c r="B6695" t="str">
        <f>"Bldg IRN"</f>
        <v>Bldg IRN</v>
      </c>
      <c r="C6695" t="s">
        <v>41</v>
      </c>
      <c r="D6695" t="s">
        <v>3</v>
      </c>
      <c r="E6695" t="s">
        <v>80</v>
      </c>
      <c r="F6695" t="s">
        <v>81</v>
      </c>
      <c r="G6695" t="s">
        <v>82</v>
      </c>
      <c r="H6695" t="s">
        <v>83</v>
      </c>
      <c r="I6695" t="str">
        <f>"Trad IRN"</f>
        <v>Trad IRN</v>
      </c>
      <c r="J6695" t="s">
        <v>43</v>
      </c>
      <c r="K6695" t="s">
        <v>44</v>
      </c>
      <c r="L6695" t="s">
        <v>45</v>
      </c>
      <c r="M6695" t="s">
        <v>46</v>
      </c>
      <c r="N6695" t="str">
        <f t="shared" si="679"/>
        <v>08/18/2022</v>
      </c>
      <c r="O6695" t="str">
        <f t="shared" si="680"/>
        <v>12/31/2500</v>
      </c>
      <c r="P6695">
        <v>1</v>
      </c>
      <c r="Q6695">
        <v>1</v>
      </c>
      <c r="S6695">
        <v>0</v>
      </c>
      <c r="T6695">
        <v>1</v>
      </c>
      <c r="U6695">
        <v>0</v>
      </c>
      <c r="V6695" t="str">
        <f>"Trad IRN"</f>
        <v>Trad IRN</v>
      </c>
      <c r="W6695">
        <v>100</v>
      </c>
      <c r="X6695" t="s">
        <v>47</v>
      </c>
      <c r="Z6695" t="s">
        <v>47</v>
      </c>
      <c r="AB6695" t="str">
        <f>"06"</f>
        <v>06</v>
      </c>
      <c r="AC6695" t="s">
        <v>48</v>
      </c>
      <c r="AD6695" t="s">
        <v>49</v>
      </c>
      <c r="AE6695" t="s">
        <v>55</v>
      </c>
      <c r="AF6695">
        <v>0</v>
      </c>
      <c r="AG6695" t="s">
        <v>56</v>
      </c>
      <c r="AH6695" t="str">
        <f>"Trad IRN"</f>
        <v>Trad IRN</v>
      </c>
      <c r="AI6695" t="str">
        <f>"Bldg IRN"</f>
        <v>Bldg IRN</v>
      </c>
      <c r="AJ6695" t="s">
        <v>48</v>
      </c>
      <c r="AK6695" t="s">
        <v>48</v>
      </c>
      <c r="AL6695" t="s">
        <v>53</v>
      </c>
      <c r="AM6695">
        <v>1140.92</v>
      </c>
      <c r="AN6695">
        <v>1140.92</v>
      </c>
      <c r="AO6695">
        <v>15</v>
      </c>
    </row>
    <row r="6696" spans="1:41" x14ac:dyDescent="0.3">
      <c r="A6696" t="str">
        <f>"Trad IRN"</f>
        <v>Trad IRN</v>
      </c>
      <c r="B6696" t="str">
        <f>"Bldg IRN"</f>
        <v>Bldg IRN</v>
      </c>
      <c r="C6696" t="s">
        <v>41</v>
      </c>
      <c r="D6696" t="s">
        <v>3</v>
      </c>
      <c r="E6696" t="s">
        <v>80</v>
      </c>
      <c r="F6696" t="s">
        <v>81</v>
      </c>
      <c r="G6696" t="s">
        <v>82</v>
      </c>
      <c r="H6696" t="s">
        <v>83</v>
      </c>
      <c r="I6696" t="str">
        <f>"Trad IRN"</f>
        <v>Trad IRN</v>
      </c>
      <c r="J6696" t="s">
        <v>43</v>
      </c>
      <c r="K6696" t="s">
        <v>44</v>
      </c>
      <c r="L6696" t="s">
        <v>45</v>
      </c>
      <c r="M6696" t="s">
        <v>46</v>
      </c>
      <c r="N6696" t="str">
        <f t="shared" si="679"/>
        <v>08/18/2022</v>
      </c>
      <c r="O6696" t="str">
        <f t="shared" si="680"/>
        <v>12/31/2500</v>
      </c>
      <c r="P6696">
        <v>1</v>
      </c>
      <c r="Q6696">
        <v>1</v>
      </c>
      <c r="R6696">
        <v>1</v>
      </c>
      <c r="S6696">
        <v>0</v>
      </c>
      <c r="T6696">
        <v>1</v>
      </c>
      <c r="U6696">
        <v>0</v>
      </c>
      <c r="V6696" t="str">
        <f>"Trad IRN"</f>
        <v>Trad IRN</v>
      </c>
      <c r="W6696">
        <v>100</v>
      </c>
      <c r="X6696" t="s">
        <v>47</v>
      </c>
      <c r="Z6696" t="s">
        <v>47</v>
      </c>
      <c r="AB6696" t="str">
        <f>"06"</f>
        <v>06</v>
      </c>
      <c r="AC6696" t="str">
        <f>"10"</f>
        <v>10</v>
      </c>
      <c r="AD6696" t="str">
        <f>"2"</f>
        <v>2</v>
      </c>
      <c r="AE6696" t="s">
        <v>55</v>
      </c>
      <c r="AF6696">
        <v>2</v>
      </c>
      <c r="AG6696" t="s">
        <v>56</v>
      </c>
      <c r="AH6696" t="str">
        <f>"Trad IRN"</f>
        <v>Trad IRN</v>
      </c>
      <c r="AI6696" t="str">
        <f>"Bldg IRN"</f>
        <v>Bldg IRN</v>
      </c>
      <c r="AJ6696" t="s">
        <v>48</v>
      </c>
      <c r="AK6696" t="s">
        <v>48</v>
      </c>
      <c r="AL6696" t="s">
        <v>53</v>
      </c>
      <c r="AM6696">
        <v>1140.92</v>
      </c>
      <c r="AN6696">
        <v>1140.92</v>
      </c>
      <c r="AO6696">
        <v>15</v>
      </c>
    </row>
    <row r="6697" spans="1:41" x14ac:dyDescent="0.3">
      <c r="A6697" t="str">
        <f>"Trad IRN"</f>
        <v>Trad IRN</v>
      </c>
      <c r="B6697" t="str">
        <f>"Bldg IRN"</f>
        <v>Bldg IRN</v>
      </c>
      <c r="C6697" t="s">
        <v>41</v>
      </c>
      <c r="D6697" t="s">
        <v>3</v>
      </c>
      <c r="E6697" t="s">
        <v>80</v>
      </c>
      <c r="F6697" t="s">
        <v>81</v>
      </c>
      <c r="G6697" t="s">
        <v>82</v>
      </c>
      <c r="H6697" t="s">
        <v>83</v>
      </c>
      <c r="I6697" t="str">
        <f>"Trad IRN"</f>
        <v>Trad IRN</v>
      </c>
      <c r="J6697" t="s">
        <v>43</v>
      </c>
      <c r="K6697" t="s">
        <v>44</v>
      </c>
      <c r="L6697" t="s">
        <v>45</v>
      </c>
      <c r="M6697" t="s">
        <v>46</v>
      </c>
      <c r="N6697" t="str">
        <f t="shared" si="679"/>
        <v>08/18/2022</v>
      </c>
      <c r="O6697" t="str">
        <f t="shared" si="680"/>
        <v>12/31/2500</v>
      </c>
      <c r="P6697">
        <v>1</v>
      </c>
      <c r="Q6697">
        <v>1</v>
      </c>
      <c r="R6697">
        <v>1</v>
      </c>
      <c r="S6697">
        <v>1</v>
      </c>
      <c r="T6697">
        <v>1</v>
      </c>
      <c r="U6697">
        <v>0</v>
      </c>
      <c r="V6697" t="str">
        <f>"Trad IRN"</f>
        <v>Trad IRN</v>
      </c>
      <c r="W6697">
        <v>100</v>
      </c>
      <c r="X6697" t="s">
        <v>47</v>
      </c>
      <c r="Z6697" t="s">
        <v>47</v>
      </c>
      <c r="AB6697" t="str">
        <f>"07"</f>
        <v>07</v>
      </c>
      <c r="AC6697" t="str">
        <f>"10"</f>
        <v>10</v>
      </c>
      <c r="AD6697" t="str">
        <f>"2"</f>
        <v>2</v>
      </c>
      <c r="AE6697" t="s">
        <v>50</v>
      </c>
      <c r="AF6697">
        <v>0</v>
      </c>
      <c r="AG6697" t="s">
        <v>56</v>
      </c>
      <c r="AH6697" t="str">
        <f>"Trad IRN"</f>
        <v>Trad IRN</v>
      </c>
      <c r="AI6697" t="str">
        <f>"Bldg IRN"</f>
        <v>Bldg IRN</v>
      </c>
      <c r="AJ6697" t="s">
        <v>48</v>
      </c>
      <c r="AK6697" t="s">
        <v>48</v>
      </c>
      <c r="AL6697" t="s">
        <v>53</v>
      </c>
      <c r="AM6697">
        <v>1140.92</v>
      </c>
      <c r="AN6697">
        <v>1140.92</v>
      </c>
      <c r="AO6697">
        <v>15</v>
      </c>
    </row>
    <row r="6698" spans="1:41" x14ac:dyDescent="0.3">
      <c r="A6698" t="str">
        <f>"Trad IRN"</f>
        <v>Trad IRN</v>
      </c>
      <c r="B6698" t="str">
        <f>"Bldg IRN"</f>
        <v>Bldg IRN</v>
      </c>
      <c r="C6698" t="s">
        <v>41</v>
      </c>
      <c r="D6698" t="s">
        <v>3</v>
      </c>
      <c r="E6698" t="s">
        <v>80</v>
      </c>
      <c r="F6698" t="s">
        <v>81</v>
      </c>
      <c r="G6698" t="s">
        <v>82</v>
      </c>
      <c r="H6698" t="s">
        <v>83</v>
      </c>
      <c r="I6698" t="str">
        <f>"Trad IRN"</f>
        <v>Trad IRN</v>
      </c>
      <c r="J6698" t="s">
        <v>43</v>
      </c>
      <c r="K6698" t="s">
        <v>44</v>
      </c>
      <c r="L6698" t="s">
        <v>45</v>
      </c>
      <c r="M6698" t="s">
        <v>46</v>
      </c>
      <c r="N6698" t="str">
        <f t="shared" si="679"/>
        <v>08/18/2022</v>
      </c>
      <c r="O6698" t="str">
        <f t="shared" si="680"/>
        <v>12/31/2500</v>
      </c>
      <c r="P6698">
        <v>1</v>
      </c>
      <c r="Q6698">
        <v>1</v>
      </c>
      <c r="R6698">
        <v>1</v>
      </c>
      <c r="S6698">
        <v>0</v>
      </c>
      <c r="T6698">
        <v>1</v>
      </c>
      <c r="U6698">
        <v>0</v>
      </c>
      <c r="V6698" t="str">
        <f>"Trad IRN"</f>
        <v>Trad IRN</v>
      </c>
      <c r="W6698">
        <v>100</v>
      </c>
      <c r="X6698" t="s">
        <v>47</v>
      </c>
      <c r="Z6698" t="s">
        <v>47</v>
      </c>
      <c r="AB6698" t="str">
        <f>"07"</f>
        <v>07</v>
      </c>
      <c r="AC6698" t="str">
        <f>"10"</f>
        <v>10</v>
      </c>
      <c r="AD6698" t="str">
        <f>"2"</f>
        <v>2</v>
      </c>
      <c r="AE6698" t="s">
        <v>50</v>
      </c>
      <c r="AF6698">
        <v>0</v>
      </c>
      <c r="AG6698" t="s">
        <v>56</v>
      </c>
      <c r="AH6698" t="str">
        <f>"Trad IRN"</f>
        <v>Trad IRN</v>
      </c>
      <c r="AI6698" t="str">
        <f>"Bldg IRN"</f>
        <v>Bldg IRN</v>
      </c>
      <c r="AJ6698" t="s">
        <v>48</v>
      </c>
      <c r="AK6698" t="s">
        <v>48</v>
      </c>
      <c r="AL6698" t="s">
        <v>53</v>
      </c>
      <c r="AM6698">
        <v>1140.92</v>
      </c>
      <c r="AN6698">
        <v>1140.92</v>
      </c>
      <c r="AO6698">
        <v>15</v>
      </c>
    </row>
    <row r="6699" spans="1:41" x14ac:dyDescent="0.3">
      <c r="A6699" t="str">
        <f>"Trad IRN"</f>
        <v>Trad IRN</v>
      </c>
      <c r="B6699" t="str">
        <f>"Bldg IRN"</f>
        <v>Bldg IRN</v>
      </c>
      <c r="C6699" t="s">
        <v>41</v>
      </c>
      <c r="D6699" t="s">
        <v>3</v>
      </c>
      <c r="E6699" t="s">
        <v>80</v>
      </c>
      <c r="F6699" t="s">
        <v>81</v>
      </c>
      <c r="G6699" t="s">
        <v>82</v>
      </c>
      <c r="H6699" t="s">
        <v>83</v>
      </c>
      <c r="I6699" t="str">
        <f>"Trad IRN"</f>
        <v>Trad IRN</v>
      </c>
      <c r="J6699" t="s">
        <v>43</v>
      </c>
      <c r="K6699" t="s">
        <v>44</v>
      </c>
      <c r="L6699" t="s">
        <v>45</v>
      </c>
      <c r="M6699" t="s">
        <v>46</v>
      </c>
      <c r="N6699" t="str">
        <f t="shared" si="679"/>
        <v>08/18/2022</v>
      </c>
      <c r="O6699" t="str">
        <f t="shared" si="680"/>
        <v>12/31/2500</v>
      </c>
      <c r="P6699">
        <v>1</v>
      </c>
      <c r="Q6699">
        <v>1</v>
      </c>
      <c r="S6699">
        <v>0</v>
      </c>
      <c r="T6699">
        <v>1</v>
      </c>
      <c r="U6699">
        <v>0</v>
      </c>
      <c r="V6699" t="str">
        <f>"Trad IRN"</f>
        <v>Trad IRN</v>
      </c>
      <c r="W6699">
        <v>100</v>
      </c>
      <c r="X6699" t="s">
        <v>47</v>
      </c>
      <c r="Z6699" t="s">
        <v>47</v>
      </c>
      <c r="AB6699" t="str">
        <f>"07"</f>
        <v>07</v>
      </c>
      <c r="AC6699" t="s">
        <v>48</v>
      </c>
      <c r="AD6699" t="s">
        <v>49</v>
      </c>
      <c r="AE6699" t="s">
        <v>55</v>
      </c>
      <c r="AF6699">
        <v>0</v>
      </c>
      <c r="AG6699" t="s">
        <v>56</v>
      </c>
      <c r="AH6699" t="str">
        <f>"Trad IRN"</f>
        <v>Trad IRN</v>
      </c>
      <c r="AI6699" t="str">
        <f>"Bldg IRN"</f>
        <v>Bldg IRN</v>
      </c>
      <c r="AJ6699" t="s">
        <v>48</v>
      </c>
      <c r="AK6699" t="s">
        <v>48</v>
      </c>
      <c r="AL6699" t="s">
        <v>53</v>
      </c>
      <c r="AM6699">
        <v>1140.92</v>
      </c>
      <c r="AN6699">
        <v>1140.92</v>
      </c>
      <c r="AO6699">
        <v>15</v>
      </c>
    </row>
    <row r="6700" spans="1:41" x14ac:dyDescent="0.3">
      <c r="A6700" t="str">
        <f>"Trad IRN"</f>
        <v>Trad IRN</v>
      </c>
      <c r="B6700" t="str">
        <f>"Bldg IRN"</f>
        <v>Bldg IRN</v>
      </c>
      <c r="C6700" t="s">
        <v>41</v>
      </c>
      <c r="D6700" t="s">
        <v>3</v>
      </c>
      <c r="E6700" t="s">
        <v>80</v>
      </c>
      <c r="F6700" t="s">
        <v>81</v>
      </c>
      <c r="G6700" t="s">
        <v>82</v>
      </c>
      <c r="H6700" t="s">
        <v>83</v>
      </c>
      <c r="I6700" t="str">
        <f>"Trad IRN"</f>
        <v>Trad IRN</v>
      </c>
      <c r="J6700" t="s">
        <v>43</v>
      </c>
      <c r="K6700" t="s">
        <v>44</v>
      </c>
      <c r="L6700" t="s">
        <v>45</v>
      </c>
      <c r="M6700" t="s">
        <v>46</v>
      </c>
      <c r="N6700" t="str">
        <f t="shared" si="679"/>
        <v>08/18/2022</v>
      </c>
      <c r="O6700" t="str">
        <f t="shared" si="680"/>
        <v>12/31/2500</v>
      </c>
      <c r="P6700">
        <v>1</v>
      </c>
      <c r="Q6700">
        <v>1</v>
      </c>
      <c r="S6700">
        <v>0</v>
      </c>
      <c r="T6700">
        <v>1</v>
      </c>
      <c r="U6700">
        <v>0</v>
      </c>
      <c r="V6700" t="str">
        <f>"Trad IRN"</f>
        <v>Trad IRN</v>
      </c>
      <c r="W6700">
        <v>100</v>
      </c>
      <c r="X6700" t="s">
        <v>47</v>
      </c>
      <c r="Z6700" t="s">
        <v>47</v>
      </c>
      <c r="AB6700" t="str">
        <f>"06"</f>
        <v>06</v>
      </c>
      <c r="AC6700" t="s">
        <v>48</v>
      </c>
      <c r="AD6700" t="s">
        <v>49</v>
      </c>
      <c r="AE6700" t="s">
        <v>50</v>
      </c>
      <c r="AF6700">
        <v>0</v>
      </c>
      <c r="AG6700" t="s">
        <v>56</v>
      </c>
      <c r="AH6700" t="str">
        <f>"Trad IRN"</f>
        <v>Trad IRN</v>
      </c>
      <c r="AI6700" t="str">
        <f>"Bldg IRN"</f>
        <v>Bldg IRN</v>
      </c>
      <c r="AJ6700" t="s">
        <v>48</v>
      </c>
      <c r="AK6700" t="s">
        <v>48</v>
      </c>
      <c r="AL6700" t="s">
        <v>53</v>
      </c>
      <c r="AM6700">
        <v>1140.92</v>
      </c>
      <c r="AN6700">
        <v>1140.92</v>
      </c>
      <c r="AO6700">
        <v>15</v>
      </c>
    </row>
    <row r="6701" spans="1:41" x14ac:dyDescent="0.3">
      <c r="A6701" t="str">
        <f>"Trad IRN"</f>
        <v>Trad IRN</v>
      </c>
      <c r="B6701" t="str">
        <f>"Bldg IRN"</f>
        <v>Bldg IRN</v>
      </c>
      <c r="C6701" t="s">
        <v>41</v>
      </c>
      <c r="D6701" t="s">
        <v>3</v>
      </c>
      <c r="E6701" t="s">
        <v>80</v>
      </c>
      <c r="F6701" t="s">
        <v>81</v>
      </c>
      <c r="G6701" t="s">
        <v>82</v>
      </c>
      <c r="H6701" t="s">
        <v>83</v>
      </c>
      <c r="I6701" t="str">
        <f>"Trad IRN"</f>
        <v>Trad IRN</v>
      </c>
      <c r="J6701" t="s">
        <v>43</v>
      </c>
      <c r="K6701" t="s">
        <v>44</v>
      </c>
      <c r="L6701" t="s">
        <v>45</v>
      </c>
      <c r="M6701" t="s">
        <v>46</v>
      </c>
      <c r="N6701" t="str">
        <f t="shared" si="679"/>
        <v>08/18/2022</v>
      </c>
      <c r="O6701" t="str">
        <f t="shared" si="680"/>
        <v>12/31/2500</v>
      </c>
      <c r="P6701">
        <v>1</v>
      </c>
      <c r="Q6701">
        <v>1</v>
      </c>
      <c r="S6701">
        <v>1</v>
      </c>
      <c r="T6701">
        <v>1</v>
      </c>
      <c r="U6701">
        <v>0</v>
      </c>
      <c r="V6701" t="str">
        <f>"Trad IRN"</f>
        <v>Trad IRN</v>
      </c>
      <c r="W6701">
        <v>100</v>
      </c>
      <c r="X6701" t="s">
        <v>47</v>
      </c>
      <c r="Z6701" t="s">
        <v>47</v>
      </c>
      <c r="AB6701" t="str">
        <f>"08"</f>
        <v>08</v>
      </c>
      <c r="AC6701" t="s">
        <v>48</v>
      </c>
      <c r="AD6701" t="s">
        <v>49</v>
      </c>
      <c r="AE6701" t="s">
        <v>50</v>
      </c>
      <c r="AF6701">
        <v>0</v>
      </c>
      <c r="AG6701" t="s">
        <v>56</v>
      </c>
      <c r="AH6701" t="str">
        <f>"Trad IRN"</f>
        <v>Trad IRN</v>
      </c>
      <c r="AI6701" t="str">
        <f>"Bldg IRN"</f>
        <v>Bldg IRN</v>
      </c>
      <c r="AJ6701" t="s">
        <v>48</v>
      </c>
      <c r="AK6701" t="s">
        <v>48</v>
      </c>
      <c r="AL6701" t="s">
        <v>53</v>
      </c>
      <c r="AM6701">
        <v>1140.92</v>
      </c>
      <c r="AN6701">
        <v>1140.92</v>
      </c>
      <c r="AO6701">
        <v>15</v>
      </c>
    </row>
    <row r="6702" spans="1:41" x14ac:dyDescent="0.3">
      <c r="A6702" t="str">
        <f>"Trad IRN"</f>
        <v>Trad IRN</v>
      </c>
      <c r="B6702" t="str">
        <f>"Bldg IRN"</f>
        <v>Bldg IRN</v>
      </c>
      <c r="C6702" t="s">
        <v>41</v>
      </c>
      <c r="D6702" t="s">
        <v>3</v>
      </c>
      <c r="E6702" t="s">
        <v>80</v>
      </c>
      <c r="F6702" t="s">
        <v>81</v>
      </c>
      <c r="G6702" t="s">
        <v>82</v>
      </c>
      <c r="H6702" t="s">
        <v>83</v>
      </c>
      <c r="I6702" t="str">
        <f>"Trad IRN"</f>
        <v>Trad IRN</v>
      </c>
      <c r="J6702" t="s">
        <v>43</v>
      </c>
      <c r="K6702" t="s">
        <v>44</v>
      </c>
      <c r="L6702" t="s">
        <v>45</v>
      </c>
      <c r="M6702" t="s">
        <v>46</v>
      </c>
      <c r="N6702" t="str">
        <f t="shared" si="679"/>
        <v>08/18/2022</v>
      </c>
      <c r="O6702" t="str">
        <f t="shared" si="680"/>
        <v>12/31/2500</v>
      </c>
      <c r="P6702">
        <v>1</v>
      </c>
      <c r="Q6702">
        <v>1</v>
      </c>
      <c r="S6702">
        <v>0</v>
      </c>
      <c r="T6702">
        <v>1</v>
      </c>
      <c r="U6702">
        <v>0</v>
      </c>
      <c r="V6702" t="str">
        <f>"Trad IRN"</f>
        <v>Trad IRN</v>
      </c>
      <c r="W6702">
        <v>100</v>
      </c>
      <c r="X6702" t="s">
        <v>47</v>
      </c>
      <c r="Z6702" t="s">
        <v>47</v>
      </c>
      <c r="AB6702" t="str">
        <f>"08"</f>
        <v>08</v>
      </c>
      <c r="AC6702" t="s">
        <v>48</v>
      </c>
      <c r="AD6702" t="s">
        <v>49</v>
      </c>
      <c r="AE6702" t="s">
        <v>55</v>
      </c>
      <c r="AF6702">
        <v>0</v>
      </c>
      <c r="AG6702" t="s">
        <v>56</v>
      </c>
      <c r="AH6702" t="str">
        <f>"Trad IRN"</f>
        <v>Trad IRN</v>
      </c>
      <c r="AI6702" t="str">
        <f>"Bldg IRN"</f>
        <v>Bldg IRN</v>
      </c>
      <c r="AJ6702" t="s">
        <v>48</v>
      </c>
      <c r="AK6702" t="s">
        <v>48</v>
      </c>
      <c r="AL6702" t="s">
        <v>53</v>
      </c>
      <c r="AM6702">
        <v>1140.92</v>
      </c>
      <c r="AN6702">
        <v>1140.92</v>
      </c>
      <c r="AO6702">
        <v>15</v>
      </c>
    </row>
    <row r="6703" spans="1:41" x14ac:dyDescent="0.3">
      <c r="A6703" t="str">
        <f>"Trad IRN"</f>
        <v>Trad IRN</v>
      </c>
      <c r="B6703" t="str">
        <f>"Bldg IRN"</f>
        <v>Bldg IRN</v>
      </c>
      <c r="C6703" t="s">
        <v>41</v>
      </c>
      <c r="D6703" t="s">
        <v>3</v>
      </c>
      <c r="E6703" t="s">
        <v>80</v>
      </c>
      <c r="F6703" t="s">
        <v>81</v>
      </c>
      <c r="G6703" t="s">
        <v>82</v>
      </c>
      <c r="H6703" t="s">
        <v>83</v>
      </c>
      <c r="I6703" t="str">
        <f>"Trad IRN"</f>
        <v>Trad IRN</v>
      </c>
      <c r="J6703" t="s">
        <v>43</v>
      </c>
      <c r="K6703" t="s">
        <v>44</v>
      </c>
      <c r="L6703" t="s">
        <v>45</v>
      </c>
      <c r="M6703" t="s">
        <v>46</v>
      </c>
      <c r="N6703" t="str">
        <f t="shared" si="679"/>
        <v>08/18/2022</v>
      </c>
      <c r="O6703" t="str">
        <f t="shared" si="680"/>
        <v>12/31/2500</v>
      </c>
      <c r="P6703">
        <v>1</v>
      </c>
      <c r="Q6703">
        <v>1</v>
      </c>
      <c r="S6703">
        <v>1</v>
      </c>
      <c r="T6703">
        <v>1</v>
      </c>
      <c r="U6703">
        <v>0</v>
      </c>
      <c r="V6703" t="str">
        <f>"Trad IRN"</f>
        <v>Trad IRN</v>
      </c>
      <c r="W6703">
        <v>100</v>
      </c>
      <c r="X6703" t="s">
        <v>47</v>
      </c>
      <c r="Z6703" t="s">
        <v>47</v>
      </c>
      <c r="AB6703" t="str">
        <f>"08"</f>
        <v>08</v>
      </c>
      <c r="AC6703" t="s">
        <v>48</v>
      </c>
      <c r="AD6703" t="s">
        <v>49</v>
      </c>
      <c r="AE6703" t="s">
        <v>50</v>
      </c>
      <c r="AF6703">
        <v>0</v>
      </c>
      <c r="AG6703" t="s">
        <v>56</v>
      </c>
      <c r="AH6703" t="str">
        <f>"Trad IRN"</f>
        <v>Trad IRN</v>
      </c>
      <c r="AI6703" t="str">
        <f>"Bldg IRN"</f>
        <v>Bldg IRN</v>
      </c>
      <c r="AJ6703" t="s">
        <v>48</v>
      </c>
      <c r="AK6703" t="s">
        <v>48</v>
      </c>
      <c r="AL6703" t="s">
        <v>53</v>
      </c>
      <c r="AM6703">
        <v>1140.92</v>
      </c>
      <c r="AN6703">
        <v>1140.92</v>
      </c>
      <c r="AO6703">
        <v>15</v>
      </c>
    </row>
    <row r="6704" spans="1:41" x14ac:dyDescent="0.3">
      <c r="A6704" t="str">
        <f>"Trad IRN"</f>
        <v>Trad IRN</v>
      </c>
      <c r="B6704" t="str">
        <f>"Bldg IRN"</f>
        <v>Bldg IRN</v>
      </c>
      <c r="C6704" t="s">
        <v>41</v>
      </c>
      <c r="D6704" t="s">
        <v>3</v>
      </c>
      <c r="E6704" t="s">
        <v>80</v>
      </c>
      <c r="F6704" t="s">
        <v>81</v>
      </c>
      <c r="G6704" t="s">
        <v>82</v>
      </c>
      <c r="H6704" t="s">
        <v>83</v>
      </c>
      <c r="I6704" t="str">
        <f>"Trad IRN"</f>
        <v>Trad IRN</v>
      </c>
      <c r="J6704" t="s">
        <v>43</v>
      </c>
      <c r="K6704" t="s">
        <v>44</v>
      </c>
      <c r="L6704" t="s">
        <v>45</v>
      </c>
      <c r="M6704" t="s">
        <v>46</v>
      </c>
      <c r="N6704" t="str">
        <f t="shared" si="679"/>
        <v>08/18/2022</v>
      </c>
      <c r="O6704" t="str">
        <f t="shared" si="680"/>
        <v>12/31/2500</v>
      </c>
      <c r="P6704">
        <v>1</v>
      </c>
      <c r="Q6704">
        <v>1</v>
      </c>
      <c r="R6704">
        <v>1</v>
      </c>
      <c r="S6704">
        <v>0</v>
      </c>
      <c r="T6704">
        <v>1</v>
      </c>
      <c r="U6704">
        <v>0</v>
      </c>
      <c r="V6704" t="str">
        <f>"Trad IRN"</f>
        <v>Trad IRN</v>
      </c>
      <c r="W6704">
        <v>100</v>
      </c>
      <c r="X6704" t="s">
        <v>47</v>
      </c>
      <c r="Z6704" t="s">
        <v>47</v>
      </c>
      <c r="AB6704" t="str">
        <f>"08"</f>
        <v>08</v>
      </c>
      <c r="AC6704" t="str">
        <f>"09"</f>
        <v>09</v>
      </c>
      <c r="AD6704" t="str">
        <f>"2"</f>
        <v>2</v>
      </c>
      <c r="AE6704" t="s">
        <v>50</v>
      </c>
      <c r="AF6704">
        <v>0</v>
      </c>
      <c r="AG6704" t="s">
        <v>56</v>
      </c>
      <c r="AH6704" t="str">
        <f>"Trad IRN"</f>
        <v>Trad IRN</v>
      </c>
      <c r="AI6704" t="str">
        <f>"Bldg IRN"</f>
        <v>Bldg IRN</v>
      </c>
      <c r="AJ6704" t="s">
        <v>48</v>
      </c>
      <c r="AK6704" t="s">
        <v>48</v>
      </c>
      <c r="AL6704" t="s">
        <v>53</v>
      </c>
      <c r="AM6704">
        <v>1140.92</v>
      </c>
      <c r="AN6704">
        <v>1140.92</v>
      </c>
      <c r="AO6704">
        <v>15</v>
      </c>
    </row>
    <row r="6705" spans="1:41" x14ac:dyDescent="0.3">
      <c r="A6705" t="str">
        <f>"Trad IRN"</f>
        <v>Trad IRN</v>
      </c>
      <c r="B6705" t="str">
        <f>"Bldg IRN"</f>
        <v>Bldg IRN</v>
      </c>
      <c r="C6705" t="s">
        <v>41</v>
      </c>
      <c r="D6705" t="s">
        <v>3</v>
      </c>
      <c r="E6705" t="s">
        <v>80</v>
      </c>
      <c r="F6705" t="s">
        <v>81</v>
      </c>
      <c r="G6705" t="s">
        <v>82</v>
      </c>
      <c r="H6705" t="s">
        <v>83</v>
      </c>
      <c r="I6705" t="str">
        <f>"Trad IRN"</f>
        <v>Trad IRN</v>
      </c>
      <c r="J6705" t="s">
        <v>43</v>
      </c>
      <c r="K6705" t="s">
        <v>44</v>
      </c>
      <c r="L6705" t="s">
        <v>45</v>
      </c>
      <c r="M6705" t="s">
        <v>46</v>
      </c>
      <c r="N6705" t="str">
        <f t="shared" si="679"/>
        <v>08/18/2022</v>
      </c>
      <c r="O6705" t="str">
        <f t="shared" si="680"/>
        <v>12/31/2500</v>
      </c>
      <c r="P6705">
        <v>1</v>
      </c>
      <c r="Q6705">
        <v>1</v>
      </c>
      <c r="S6705">
        <v>0</v>
      </c>
      <c r="T6705">
        <v>1</v>
      </c>
      <c r="U6705">
        <v>0</v>
      </c>
      <c r="V6705" t="str">
        <f>"Trad IRN"</f>
        <v>Trad IRN</v>
      </c>
      <c r="W6705">
        <v>100</v>
      </c>
      <c r="X6705" t="s">
        <v>47</v>
      </c>
      <c r="Z6705" t="s">
        <v>47</v>
      </c>
      <c r="AB6705" t="str">
        <f>"08"</f>
        <v>08</v>
      </c>
      <c r="AC6705" t="s">
        <v>48</v>
      </c>
      <c r="AD6705" t="s">
        <v>49</v>
      </c>
      <c r="AE6705" t="s">
        <v>50</v>
      </c>
      <c r="AF6705">
        <v>0</v>
      </c>
      <c r="AG6705" t="s">
        <v>56</v>
      </c>
      <c r="AH6705" t="str">
        <f>"Trad IRN"</f>
        <v>Trad IRN</v>
      </c>
      <c r="AI6705" t="str">
        <f>"Bldg IRN"</f>
        <v>Bldg IRN</v>
      </c>
      <c r="AJ6705" t="s">
        <v>48</v>
      </c>
      <c r="AK6705" t="s">
        <v>48</v>
      </c>
      <c r="AL6705" t="s">
        <v>53</v>
      </c>
      <c r="AM6705">
        <v>1140.92</v>
      </c>
      <c r="AN6705">
        <v>1140.92</v>
      </c>
      <c r="AO6705">
        <v>15</v>
      </c>
    </row>
    <row r="6706" spans="1:41" x14ac:dyDescent="0.3">
      <c r="A6706" t="str">
        <f>"Trad IRN"</f>
        <v>Trad IRN</v>
      </c>
      <c r="B6706" t="str">
        <f>"Bldg IRN"</f>
        <v>Bldg IRN</v>
      </c>
      <c r="C6706" t="s">
        <v>41</v>
      </c>
      <c r="D6706" t="s">
        <v>3</v>
      </c>
      <c r="E6706" t="s">
        <v>80</v>
      </c>
      <c r="F6706" t="s">
        <v>81</v>
      </c>
      <c r="G6706" t="s">
        <v>82</v>
      </c>
      <c r="H6706" t="s">
        <v>83</v>
      </c>
      <c r="I6706" t="str">
        <f>"Trad IRN"</f>
        <v>Trad IRN</v>
      </c>
      <c r="J6706" t="s">
        <v>43</v>
      </c>
      <c r="K6706" t="s">
        <v>44</v>
      </c>
      <c r="L6706" t="s">
        <v>45</v>
      </c>
      <c r="M6706" t="s">
        <v>46</v>
      </c>
      <c r="N6706" t="str">
        <f t="shared" si="679"/>
        <v>08/18/2022</v>
      </c>
      <c r="O6706" t="str">
        <f t="shared" si="680"/>
        <v>12/31/2500</v>
      </c>
      <c r="P6706">
        <v>1</v>
      </c>
      <c r="Q6706">
        <v>1</v>
      </c>
      <c r="R6706">
        <v>1</v>
      </c>
      <c r="S6706">
        <v>0</v>
      </c>
      <c r="T6706">
        <v>1</v>
      </c>
      <c r="U6706">
        <v>0</v>
      </c>
      <c r="V6706" t="str">
        <f>"Trad IRN"</f>
        <v>Trad IRN</v>
      </c>
      <c r="W6706">
        <v>100</v>
      </c>
      <c r="X6706" t="s">
        <v>47</v>
      </c>
      <c r="Z6706" t="s">
        <v>47</v>
      </c>
      <c r="AB6706" t="str">
        <f>"07"</f>
        <v>07</v>
      </c>
      <c r="AC6706" t="str">
        <f>"08"</f>
        <v>08</v>
      </c>
      <c r="AD6706" t="str">
        <f>"3"</f>
        <v>3</v>
      </c>
      <c r="AE6706" t="s">
        <v>55</v>
      </c>
      <c r="AF6706">
        <v>0</v>
      </c>
      <c r="AG6706" t="s">
        <v>56</v>
      </c>
      <c r="AH6706" t="str">
        <f>"Trad IRN"</f>
        <v>Trad IRN</v>
      </c>
      <c r="AI6706" t="str">
        <f>"Bldg IRN"</f>
        <v>Bldg IRN</v>
      </c>
      <c r="AJ6706" t="s">
        <v>48</v>
      </c>
      <c r="AK6706" t="s">
        <v>48</v>
      </c>
      <c r="AL6706" t="s">
        <v>53</v>
      </c>
      <c r="AM6706">
        <v>1140.92</v>
      </c>
      <c r="AN6706">
        <v>1140.92</v>
      </c>
      <c r="AO6706">
        <v>15</v>
      </c>
    </row>
    <row r="6707" spans="1:41" x14ac:dyDescent="0.3">
      <c r="A6707" t="str">
        <f>"Trad IRN"</f>
        <v>Trad IRN</v>
      </c>
      <c r="B6707" t="str">
        <f>"Bldg IRN"</f>
        <v>Bldg IRN</v>
      </c>
      <c r="C6707" t="s">
        <v>41</v>
      </c>
      <c r="D6707" t="s">
        <v>3</v>
      </c>
      <c r="E6707" t="s">
        <v>80</v>
      </c>
      <c r="F6707" t="s">
        <v>81</v>
      </c>
      <c r="G6707" t="s">
        <v>82</v>
      </c>
      <c r="H6707" t="s">
        <v>83</v>
      </c>
      <c r="I6707" t="str">
        <f>"Trad IRN"</f>
        <v>Trad IRN</v>
      </c>
      <c r="J6707" t="s">
        <v>43</v>
      </c>
      <c r="K6707" t="s">
        <v>44</v>
      </c>
      <c r="L6707" t="s">
        <v>45</v>
      </c>
      <c r="M6707" t="s">
        <v>46</v>
      </c>
      <c r="N6707" t="str">
        <f t="shared" si="679"/>
        <v>08/18/2022</v>
      </c>
      <c r="O6707" t="str">
        <f t="shared" si="680"/>
        <v>12/31/2500</v>
      </c>
      <c r="P6707">
        <v>1</v>
      </c>
      <c r="Q6707">
        <v>1</v>
      </c>
      <c r="S6707">
        <v>0</v>
      </c>
      <c r="T6707">
        <v>1</v>
      </c>
      <c r="U6707">
        <v>0</v>
      </c>
      <c r="V6707" t="str">
        <f>"Trad IRN"</f>
        <v>Trad IRN</v>
      </c>
      <c r="W6707">
        <v>100</v>
      </c>
      <c r="X6707" t="s">
        <v>47</v>
      </c>
      <c r="Z6707" t="s">
        <v>47</v>
      </c>
      <c r="AB6707" t="str">
        <f>"08"</f>
        <v>08</v>
      </c>
      <c r="AC6707" t="s">
        <v>48</v>
      </c>
      <c r="AD6707" t="s">
        <v>49</v>
      </c>
      <c r="AE6707" t="s">
        <v>55</v>
      </c>
      <c r="AF6707">
        <v>0</v>
      </c>
      <c r="AG6707" t="s">
        <v>56</v>
      </c>
      <c r="AH6707" t="str">
        <f>"Trad IRN"</f>
        <v>Trad IRN</v>
      </c>
      <c r="AI6707" t="str">
        <f>"Bldg IRN"</f>
        <v>Bldg IRN</v>
      </c>
      <c r="AJ6707" t="s">
        <v>48</v>
      </c>
      <c r="AK6707" t="s">
        <v>48</v>
      </c>
      <c r="AL6707" t="s">
        <v>53</v>
      </c>
      <c r="AM6707">
        <v>1140.92</v>
      </c>
      <c r="AN6707">
        <v>1140.92</v>
      </c>
      <c r="AO6707">
        <v>15</v>
      </c>
    </row>
    <row r="6708" spans="1:41" x14ac:dyDescent="0.3">
      <c r="A6708" t="str">
        <f>"Trad IRN"</f>
        <v>Trad IRN</v>
      </c>
      <c r="B6708" t="str">
        <f>"Bldg IRN"</f>
        <v>Bldg IRN</v>
      </c>
      <c r="C6708" t="s">
        <v>41</v>
      </c>
      <c r="D6708" t="s">
        <v>3</v>
      </c>
      <c r="E6708" t="s">
        <v>80</v>
      </c>
      <c r="F6708" t="s">
        <v>81</v>
      </c>
      <c r="G6708" t="s">
        <v>82</v>
      </c>
      <c r="H6708" t="s">
        <v>83</v>
      </c>
      <c r="I6708" t="str">
        <f>"Trad IRN"</f>
        <v>Trad IRN</v>
      </c>
      <c r="J6708" t="s">
        <v>43</v>
      </c>
      <c r="K6708" t="s">
        <v>44</v>
      </c>
      <c r="L6708" t="s">
        <v>45</v>
      </c>
      <c r="M6708" t="s">
        <v>46</v>
      </c>
      <c r="N6708" t="str">
        <f t="shared" si="679"/>
        <v>08/18/2022</v>
      </c>
      <c r="O6708" t="str">
        <f t="shared" si="680"/>
        <v>12/31/2500</v>
      </c>
      <c r="P6708">
        <v>1</v>
      </c>
      <c r="Q6708">
        <v>1</v>
      </c>
      <c r="R6708">
        <v>1</v>
      </c>
      <c r="S6708">
        <v>0</v>
      </c>
      <c r="T6708">
        <v>1</v>
      </c>
      <c r="U6708">
        <v>0</v>
      </c>
      <c r="V6708" t="str">
        <f>"Trad IRN"</f>
        <v>Trad IRN</v>
      </c>
      <c r="W6708">
        <v>100</v>
      </c>
      <c r="X6708" t="s">
        <v>47</v>
      </c>
      <c r="Z6708" t="s">
        <v>47</v>
      </c>
      <c r="AB6708" t="str">
        <f>"07"</f>
        <v>07</v>
      </c>
      <c r="AC6708" t="str">
        <f>"15"</f>
        <v>15</v>
      </c>
      <c r="AD6708" t="str">
        <f>"2"</f>
        <v>2</v>
      </c>
      <c r="AE6708" t="s">
        <v>55</v>
      </c>
      <c r="AF6708">
        <v>0</v>
      </c>
      <c r="AG6708" t="s">
        <v>56</v>
      </c>
      <c r="AH6708" t="str">
        <f>"Trad IRN"</f>
        <v>Trad IRN</v>
      </c>
      <c r="AI6708" t="str">
        <f>"Bldg IRN"</f>
        <v>Bldg IRN</v>
      </c>
      <c r="AJ6708" t="s">
        <v>48</v>
      </c>
      <c r="AK6708" t="s">
        <v>48</v>
      </c>
      <c r="AL6708" t="s">
        <v>53</v>
      </c>
      <c r="AM6708">
        <v>1140.92</v>
      </c>
      <c r="AN6708">
        <v>1140.92</v>
      </c>
      <c r="AO6708">
        <v>15</v>
      </c>
    </row>
    <row r="6709" spans="1:41" x14ac:dyDescent="0.3">
      <c r="A6709" t="str">
        <f>"Trad IRN"</f>
        <v>Trad IRN</v>
      </c>
      <c r="B6709" t="str">
        <f>"Bldg IRN"</f>
        <v>Bldg IRN</v>
      </c>
      <c r="C6709" t="s">
        <v>41</v>
      </c>
      <c r="D6709" t="s">
        <v>3</v>
      </c>
      <c r="E6709" t="s">
        <v>80</v>
      </c>
      <c r="F6709" t="s">
        <v>81</v>
      </c>
      <c r="G6709" t="s">
        <v>82</v>
      </c>
      <c r="H6709" t="s">
        <v>83</v>
      </c>
      <c r="I6709" t="str">
        <f>"Trad IRN"</f>
        <v>Trad IRN</v>
      </c>
      <c r="J6709" t="s">
        <v>43</v>
      </c>
      <c r="K6709" t="s">
        <v>44</v>
      </c>
      <c r="L6709" t="s">
        <v>45</v>
      </c>
      <c r="M6709" t="s">
        <v>46</v>
      </c>
      <c r="N6709" t="str">
        <f>"01/04/2023"</f>
        <v>01/04/2023</v>
      </c>
      <c r="O6709" t="str">
        <f t="shared" si="680"/>
        <v>12/31/2500</v>
      </c>
      <c r="P6709">
        <v>0.53058899999999998</v>
      </c>
      <c r="Q6709">
        <v>0.53058899999999998</v>
      </c>
      <c r="S6709">
        <v>0.53058899999999998</v>
      </c>
      <c r="T6709">
        <v>0.53058899999999998</v>
      </c>
      <c r="U6709">
        <v>0</v>
      </c>
      <c r="V6709" t="str">
        <f>"Trad IRN"</f>
        <v>Trad IRN</v>
      </c>
      <c r="W6709">
        <v>100</v>
      </c>
      <c r="X6709" t="s">
        <v>47</v>
      </c>
      <c r="Z6709" t="s">
        <v>47</v>
      </c>
      <c r="AB6709" t="str">
        <f>"08"</f>
        <v>08</v>
      </c>
      <c r="AC6709" t="s">
        <v>48</v>
      </c>
      <c r="AD6709" t="s">
        <v>49</v>
      </c>
      <c r="AE6709" t="s">
        <v>50</v>
      </c>
      <c r="AF6709">
        <v>0</v>
      </c>
      <c r="AG6709" t="s">
        <v>56</v>
      </c>
      <c r="AH6709" t="str">
        <f>"Trad IRN"</f>
        <v>Trad IRN</v>
      </c>
      <c r="AI6709" t="str">
        <f>"Bldg IRN"</f>
        <v>Bldg IRN</v>
      </c>
      <c r="AJ6709" t="s">
        <v>48</v>
      </c>
      <c r="AK6709" t="s">
        <v>48</v>
      </c>
      <c r="AL6709" t="s">
        <v>53</v>
      </c>
      <c r="AM6709">
        <v>605.36</v>
      </c>
      <c r="AN6709">
        <v>1140.92</v>
      </c>
      <c r="AO6709">
        <v>15</v>
      </c>
    </row>
    <row r="6710" spans="1:41" x14ac:dyDescent="0.3">
      <c r="A6710" t="str">
        <f>"Trad IRN"</f>
        <v>Trad IRN</v>
      </c>
      <c r="B6710" t="str">
        <f>"Bldg IRN"</f>
        <v>Bldg IRN</v>
      </c>
      <c r="C6710" t="s">
        <v>41</v>
      </c>
      <c r="D6710" t="s">
        <v>3</v>
      </c>
      <c r="E6710" t="s">
        <v>80</v>
      </c>
      <c r="F6710" t="s">
        <v>81</v>
      </c>
      <c r="G6710" t="s">
        <v>82</v>
      </c>
      <c r="H6710" t="s">
        <v>83</v>
      </c>
      <c r="I6710" t="s">
        <v>8</v>
      </c>
      <c r="J6710" t="s">
        <v>43</v>
      </c>
      <c r="K6710" t="s">
        <v>44</v>
      </c>
      <c r="L6710" t="s">
        <v>45</v>
      </c>
      <c r="M6710" t="s">
        <v>46</v>
      </c>
      <c r="N6710" t="str">
        <f>"10/17/2022"</f>
        <v>10/17/2022</v>
      </c>
      <c r="O6710" t="str">
        <f>"12/20/2022"</f>
        <v>12/20/2022</v>
      </c>
      <c r="P6710">
        <v>3.7543E-2</v>
      </c>
      <c r="Q6710">
        <v>3.7543E-2</v>
      </c>
      <c r="S6710">
        <v>0</v>
      </c>
      <c r="T6710">
        <v>2.2637999999999998E-2</v>
      </c>
      <c r="U6710">
        <v>1.4905E-2</v>
      </c>
      <c r="V6710" t="str">
        <f>"Trad IRN"</f>
        <v>Trad IRN</v>
      </c>
      <c r="W6710">
        <v>15</v>
      </c>
      <c r="X6710" t="s">
        <v>47</v>
      </c>
      <c r="Z6710" t="s">
        <v>47</v>
      </c>
      <c r="AB6710" t="str">
        <f>"08"</f>
        <v>08</v>
      </c>
      <c r="AC6710" t="s">
        <v>48</v>
      </c>
      <c r="AD6710" t="s">
        <v>49</v>
      </c>
      <c r="AE6710" t="s">
        <v>50</v>
      </c>
      <c r="AF6710">
        <v>0</v>
      </c>
      <c r="AG6710" t="s">
        <v>51</v>
      </c>
      <c r="AH6710" t="str">
        <f>"Trad IRN"</f>
        <v>Trad IRN</v>
      </c>
      <c r="AI6710" t="str">
        <f>"Bldg IRN"</f>
        <v>Bldg IRN</v>
      </c>
      <c r="AJ6710" t="s">
        <v>48</v>
      </c>
      <c r="AK6710" t="s">
        <v>48</v>
      </c>
      <c r="AL6710" t="s">
        <v>53</v>
      </c>
      <c r="AM6710">
        <v>42.51</v>
      </c>
      <c r="AN6710">
        <v>1132.3</v>
      </c>
      <c r="AO6710">
        <v>15</v>
      </c>
    </row>
    <row r="6711" spans="1:41" x14ac:dyDescent="0.3">
      <c r="A6711" t="str">
        <f>"Trad IRN"</f>
        <v>Trad IRN</v>
      </c>
      <c r="B6711" t="str">
        <f>"Bldg IRN"</f>
        <v>Bldg IRN</v>
      </c>
      <c r="C6711" t="s">
        <v>41</v>
      </c>
      <c r="D6711" t="s">
        <v>3</v>
      </c>
      <c r="E6711" t="s">
        <v>80</v>
      </c>
      <c r="F6711" t="s">
        <v>81</v>
      </c>
      <c r="G6711" t="s">
        <v>82</v>
      </c>
      <c r="H6711" t="s">
        <v>83</v>
      </c>
      <c r="I6711" t="str">
        <f>"Trad IRN"</f>
        <v>Trad IRN</v>
      </c>
      <c r="J6711" t="s">
        <v>43</v>
      </c>
      <c r="K6711" t="s">
        <v>44</v>
      </c>
      <c r="L6711" t="s">
        <v>45</v>
      </c>
      <c r="M6711" t="s">
        <v>46</v>
      </c>
      <c r="N6711" t="str">
        <f>"10/17/2022"</f>
        <v>10/17/2022</v>
      </c>
      <c r="O6711" t="str">
        <f>"01/03/2023"</f>
        <v>01/03/2023</v>
      </c>
      <c r="P6711">
        <v>0.21761800000000001</v>
      </c>
      <c r="Q6711">
        <v>0.21761800000000001</v>
      </c>
      <c r="S6711">
        <v>0.21761800000000001</v>
      </c>
      <c r="T6711">
        <v>0.21761800000000001</v>
      </c>
      <c r="U6711">
        <v>0</v>
      </c>
      <c r="V6711" t="str">
        <f>"Trad IRN"</f>
        <v>Trad IRN</v>
      </c>
      <c r="W6711">
        <v>85</v>
      </c>
      <c r="X6711" t="s">
        <v>47</v>
      </c>
      <c r="Z6711" t="s">
        <v>47</v>
      </c>
      <c r="AB6711" t="str">
        <f>"08"</f>
        <v>08</v>
      </c>
      <c r="AC6711" t="s">
        <v>48</v>
      </c>
      <c r="AD6711" t="s">
        <v>49</v>
      </c>
      <c r="AE6711" t="s">
        <v>50</v>
      </c>
      <c r="AF6711">
        <v>0</v>
      </c>
      <c r="AG6711" t="s">
        <v>56</v>
      </c>
      <c r="AH6711" t="str">
        <f>"Trad IRN"</f>
        <v>Trad IRN</v>
      </c>
      <c r="AI6711" t="str">
        <f>"Bldg IRN"</f>
        <v>Bldg IRN</v>
      </c>
      <c r="AJ6711" t="s">
        <v>48</v>
      </c>
      <c r="AK6711" t="s">
        <v>48</v>
      </c>
      <c r="AL6711" t="s">
        <v>53</v>
      </c>
      <c r="AM6711">
        <v>248.28</v>
      </c>
      <c r="AN6711">
        <v>1140.92</v>
      </c>
      <c r="AO6711">
        <v>15</v>
      </c>
    </row>
    <row r="6712" spans="1:41" x14ac:dyDescent="0.3">
      <c r="A6712" t="str">
        <f>"Trad IRN"</f>
        <v>Trad IRN</v>
      </c>
      <c r="B6712" t="str">
        <f>"Bldg IRN"</f>
        <v>Bldg IRN</v>
      </c>
      <c r="C6712" t="s">
        <v>41</v>
      </c>
      <c r="D6712" t="s">
        <v>3</v>
      </c>
      <c r="E6712" t="s">
        <v>80</v>
      </c>
      <c r="F6712" t="s">
        <v>81</v>
      </c>
      <c r="G6712" t="s">
        <v>82</v>
      </c>
      <c r="H6712" t="s">
        <v>83</v>
      </c>
      <c r="I6712" t="str">
        <f>"Trad IRN"</f>
        <v>Trad IRN</v>
      </c>
      <c r="J6712" t="s">
        <v>43</v>
      </c>
      <c r="K6712" t="s">
        <v>44</v>
      </c>
      <c r="L6712" t="s">
        <v>45</v>
      </c>
      <c r="M6712" t="s">
        <v>46</v>
      </c>
      <c r="N6712" t="str">
        <f t="shared" ref="N6712:N6726" si="681">"08/18/2022"</f>
        <v>08/18/2022</v>
      </c>
      <c r="O6712" t="str">
        <f>"10/16/2022"</f>
        <v>10/16/2022</v>
      </c>
      <c r="P6712">
        <v>0.213389</v>
      </c>
      <c r="Q6712">
        <v>0.213389</v>
      </c>
      <c r="S6712">
        <v>0.213389</v>
      </c>
      <c r="T6712">
        <v>0.213389</v>
      </c>
      <c r="U6712">
        <v>0</v>
      </c>
      <c r="V6712" t="str">
        <f>"Trad IRN"</f>
        <v>Trad IRN</v>
      </c>
      <c r="W6712">
        <v>100</v>
      </c>
      <c r="X6712" t="s">
        <v>47</v>
      </c>
      <c r="Z6712" t="s">
        <v>47</v>
      </c>
      <c r="AB6712" t="str">
        <f>"08"</f>
        <v>08</v>
      </c>
      <c r="AC6712" t="s">
        <v>48</v>
      </c>
      <c r="AD6712" t="s">
        <v>49</v>
      </c>
      <c r="AE6712" t="s">
        <v>50</v>
      </c>
      <c r="AF6712">
        <v>0</v>
      </c>
      <c r="AG6712" t="s">
        <v>56</v>
      </c>
      <c r="AH6712" t="str">
        <f>"Trad IRN"</f>
        <v>Trad IRN</v>
      </c>
      <c r="AI6712" t="str">
        <f>"Bldg IRN"</f>
        <v>Bldg IRN</v>
      </c>
      <c r="AJ6712" t="s">
        <v>48</v>
      </c>
      <c r="AK6712" t="s">
        <v>48</v>
      </c>
      <c r="AL6712" t="s">
        <v>53</v>
      </c>
      <c r="AM6712">
        <v>243.46</v>
      </c>
      <c r="AN6712">
        <v>1140.92</v>
      </c>
      <c r="AO6712">
        <v>15</v>
      </c>
    </row>
    <row r="6713" spans="1:41" x14ac:dyDescent="0.3">
      <c r="A6713" t="str">
        <f>"Trad IRN"</f>
        <v>Trad IRN</v>
      </c>
      <c r="B6713" t="str">
        <f>"Bldg IRN"</f>
        <v>Bldg IRN</v>
      </c>
      <c r="C6713" t="s">
        <v>41</v>
      </c>
      <c r="D6713" t="s">
        <v>3</v>
      </c>
      <c r="E6713" t="s">
        <v>80</v>
      </c>
      <c r="F6713" t="s">
        <v>81</v>
      </c>
      <c r="G6713" t="s">
        <v>82</v>
      </c>
      <c r="H6713" t="s">
        <v>83</v>
      </c>
      <c r="I6713" t="str">
        <f>"Trad IRN"</f>
        <v>Trad IRN</v>
      </c>
      <c r="J6713" t="s">
        <v>43</v>
      </c>
      <c r="K6713" t="s">
        <v>44</v>
      </c>
      <c r="L6713" t="s">
        <v>45</v>
      </c>
      <c r="M6713" t="s">
        <v>46</v>
      </c>
      <c r="N6713" t="str">
        <f t="shared" si="681"/>
        <v>08/18/2022</v>
      </c>
      <c r="O6713" t="str">
        <f t="shared" ref="O6713:O6719" si="682">"12/31/2500"</f>
        <v>12/31/2500</v>
      </c>
      <c r="P6713">
        <v>1</v>
      </c>
      <c r="Q6713">
        <v>1</v>
      </c>
      <c r="S6713">
        <v>0</v>
      </c>
      <c r="T6713">
        <v>1</v>
      </c>
      <c r="U6713">
        <v>0</v>
      </c>
      <c r="V6713" t="str">
        <f>"Trad IRN"</f>
        <v>Trad IRN</v>
      </c>
      <c r="W6713">
        <v>100</v>
      </c>
      <c r="X6713" t="s">
        <v>47</v>
      </c>
      <c r="Z6713" t="s">
        <v>47</v>
      </c>
      <c r="AB6713" t="str">
        <f>"06"</f>
        <v>06</v>
      </c>
      <c r="AC6713" t="s">
        <v>48</v>
      </c>
      <c r="AD6713" t="s">
        <v>49</v>
      </c>
      <c r="AE6713" t="s">
        <v>50</v>
      </c>
      <c r="AF6713">
        <v>0</v>
      </c>
      <c r="AG6713" t="s">
        <v>56</v>
      </c>
      <c r="AH6713" t="str">
        <f>"Trad IRN"</f>
        <v>Trad IRN</v>
      </c>
      <c r="AI6713" t="str">
        <f>"Bldg IRN"</f>
        <v>Bldg IRN</v>
      </c>
      <c r="AJ6713" t="s">
        <v>48</v>
      </c>
      <c r="AK6713" t="s">
        <v>48</v>
      </c>
      <c r="AL6713" t="s">
        <v>53</v>
      </c>
      <c r="AM6713">
        <v>1140.92</v>
      </c>
      <c r="AN6713">
        <v>1140.92</v>
      </c>
      <c r="AO6713">
        <v>15</v>
      </c>
    </row>
    <row r="6714" spans="1:41" x14ac:dyDescent="0.3">
      <c r="A6714" t="str">
        <f>"Trad IRN"</f>
        <v>Trad IRN</v>
      </c>
      <c r="B6714" t="str">
        <f>"Bldg IRN"</f>
        <v>Bldg IRN</v>
      </c>
      <c r="C6714" t="s">
        <v>41</v>
      </c>
      <c r="D6714" t="s">
        <v>3</v>
      </c>
      <c r="E6714" t="s">
        <v>80</v>
      </c>
      <c r="F6714" t="s">
        <v>81</v>
      </c>
      <c r="G6714" t="s">
        <v>82</v>
      </c>
      <c r="H6714" t="s">
        <v>83</v>
      </c>
      <c r="I6714" t="str">
        <f>"Trad IRN"</f>
        <v>Trad IRN</v>
      </c>
      <c r="J6714" t="s">
        <v>43</v>
      </c>
      <c r="K6714" t="s">
        <v>44</v>
      </c>
      <c r="L6714" t="s">
        <v>45</v>
      </c>
      <c r="M6714" t="s">
        <v>46</v>
      </c>
      <c r="N6714" t="str">
        <f t="shared" si="681"/>
        <v>08/18/2022</v>
      </c>
      <c r="O6714" t="str">
        <f t="shared" si="682"/>
        <v>12/31/2500</v>
      </c>
      <c r="P6714">
        <v>1</v>
      </c>
      <c r="Q6714">
        <v>1</v>
      </c>
      <c r="R6714">
        <v>1</v>
      </c>
      <c r="S6714">
        <v>1</v>
      </c>
      <c r="T6714">
        <v>1</v>
      </c>
      <c r="U6714">
        <v>0</v>
      </c>
      <c r="V6714" t="str">
        <f>"Trad IRN"</f>
        <v>Trad IRN</v>
      </c>
      <c r="W6714">
        <v>100</v>
      </c>
      <c r="X6714" t="s">
        <v>47</v>
      </c>
      <c r="Z6714" t="s">
        <v>47</v>
      </c>
      <c r="AB6714" t="str">
        <f>"06"</f>
        <v>06</v>
      </c>
      <c r="AC6714" t="str">
        <f>"12"</f>
        <v>12</v>
      </c>
      <c r="AD6714" t="str">
        <f>"6"</f>
        <v>6</v>
      </c>
      <c r="AE6714" t="s">
        <v>55</v>
      </c>
      <c r="AF6714">
        <v>0</v>
      </c>
      <c r="AG6714" t="s">
        <v>56</v>
      </c>
      <c r="AH6714" t="str">
        <f>"Trad IRN"</f>
        <v>Trad IRN</v>
      </c>
      <c r="AI6714" t="str">
        <f>"Bldg IRN"</f>
        <v>Bldg IRN</v>
      </c>
      <c r="AJ6714" t="s">
        <v>48</v>
      </c>
      <c r="AK6714" t="s">
        <v>48</v>
      </c>
      <c r="AL6714" t="s">
        <v>53</v>
      </c>
      <c r="AM6714">
        <v>1140.92</v>
      </c>
      <c r="AN6714">
        <v>1140.92</v>
      </c>
      <c r="AO6714">
        <v>15</v>
      </c>
    </row>
    <row r="6715" spans="1:41" x14ac:dyDescent="0.3">
      <c r="A6715" t="str">
        <f>"Trad IRN"</f>
        <v>Trad IRN</v>
      </c>
      <c r="B6715" t="str">
        <f>"Bldg IRN"</f>
        <v>Bldg IRN</v>
      </c>
      <c r="C6715" t="s">
        <v>41</v>
      </c>
      <c r="D6715" t="s">
        <v>3</v>
      </c>
      <c r="E6715" t="s">
        <v>80</v>
      </c>
      <c r="F6715" t="s">
        <v>81</v>
      </c>
      <c r="G6715" t="s">
        <v>82</v>
      </c>
      <c r="H6715" t="s">
        <v>83</v>
      </c>
      <c r="I6715" t="str">
        <f>"Trad IRN"</f>
        <v>Trad IRN</v>
      </c>
      <c r="J6715" t="s">
        <v>43</v>
      </c>
      <c r="K6715" t="s">
        <v>44</v>
      </c>
      <c r="L6715" t="s">
        <v>45</v>
      </c>
      <c r="M6715" t="s">
        <v>46</v>
      </c>
      <c r="N6715" t="str">
        <f t="shared" si="681"/>
        <v>08/18/2022</v>
      </c>
      <c r="O6715" t="str">
        <f t="shared" si="682"/>
        <v>12/31/2500</v>
      </c>
      <c r="P6715">
        <v>1</v>
      </c>
      <c r="Q6715">
        <v>1</v>
      </c>
      <c r="R6715">
        <v>1</v>
      </c>
      <c r="S6715">
        <v>0</v>
      </c>
      <c r="T6715">
        <v>1</v>
      </c>
      <c r="U6715">
        <v>0</v>
      </c>
      <c r="V6715" t="str">
        <f>"Trad IRN"</f>
        <v>Trad IRN</v>
      </c>
      <c r="W6715">
        <v>100</v>
      </c>
      <c r="X6715" t="s">
        <v>47</v>
      </c>
      <c r="Z6715" t="s">
        <v>47</v>
      </c>
      <c r="AB6715" t="str">
        <f>"06"</f>
        <v>06</v>
      </c>
      <c r="AC6715" t="str">
        <f>"15"</f>
        <v>15</v>
      </c>
      <c r="AD6715" t="str">
        <f>"2"</f>
        <v>2</v>
      </c>
      <c r="AE6715" t="s">
        <v>55</v>
      </c>
      <c r="AF6715">
        <v>0</v>
      </c>
      <c r="AG6715" t="s">
        <v>56</v>
      </c>
      <c r="AH6715" t="str">
        <f>"Trad IRN"</f>
        <v>Trad IRN</v>
      </c>
      <c r="AI6715" t="str">
        <f>"Bldg IRN"</f>
        <v>Bldg IRN</v>
      </c>
      <c r="AJ6715" t="s">
        <v>48</v>
      </c>
      <c r="AK6715" t="s">
        <v>48</v>
      </c>
      <c r="AL6715" t="s">
        <v>53</v>
      </c>
      <c r="AM6715">
        <v>1140.92</v>
      </c>
      <c r="AN6715">
        <v>1140.92</v>
      </c>
      <c r="AO6715">
        <v>15</v>
      </c>
    </row>
    <row r="6716" spans="1:41" x14ac:dyDescent="0.3">
      <c r="A6716" t="str">
        <f>"Trad IRN"</f>
        <v>Trad IRN</v>
      </c>
      <c r="B6716" t="str">
        <f>"Bldg IRN"</f>
        <v>Bldg IRN</v>
      </c>
      <c r="C6716" t="s">
        <v>41</v>
      </c>
      <c r="D6716" t="s">
        <v>3</v>
      </c>
      <c r="E6716" t="s">
        <v>80</v>
      </c>
      <c r="F6716" t="s">
        <v>81</v>
      </c>
      <c r="G6716" t="s">
        <v>82</v>
      </c>
      <c r="H6716" t="s">
        <v>83</v>
      </c>
      <c r="I6716" t="str">
        <f>"Trad IRN"</f>
        <v>Trad IRN</v>
      </c>
      <c r="J6716" t="s">
        <v>43</v>
      </c>
      <c r="K6716" t="s">
        <v>44</v>
      </c>
      <c r="L6716" t="s">
        <v>45</v>
      </c>
      <c r="M6716" t="s">
        <v>46</v>
      </c>
      <c r="N6716" t="str">
        <f t="shared" si="681"/>
        <v>08/18/2022</v>
      </c>
      <c r="O6716" t="str">
        <f t="shared" si="682"/>
        <v>12/31/2500</v>
      </c>
      <c r="P6716">
        <v>1</v>
      </c>
      <c r="Q6716">
        <v>1</v>
      </c>
      <c r="S6716">
        <v>0</v>
      </c>
      <c r="T6716">
        <v>1</v>
      </c>
      <c r="U6716">
        <v>0</v>
      </c>
      <c r="V6716" t="str">
        <f>"Trad IRN"</f>
        <v>Trad IRN</v>
      </c>
      <c r="W6716">
        <v>100</v>
      </c>
      <c r="X6716" t="s">
        <v>47</v>
      </c>
      <c r="Z6716" t="s">
        <v>47</v>
      </c>
      <c r="AB6716" t="str">
        <f>"07"</f>
        <v>07</v>
      </c>
      <c r="AC6716" t="s">
        <v>48</v>
      </c>
      <c r="AD6716" t="s">
        <v>49</v>
      </c>
      <c r="AE6716" t="s">
        <v>50</v>
      </c>
      <c r="AF6716">
        <v>0</v>
      </c>
      <c r="AG6716" t="s">
        <v>56</v>
      </c>
      <c r="AH6716" t="str">
        <f>"Trad IRN"</f>
        <v>Trad IRN</v>
      </c>
      <c r="AI6716" t="str">
        <f>"Bldg IRN"</f>
        <v>Bldg IRN</v>
      </c>
      <c r="AJ6716" t="s">
        <v>48</v>
      </c>
      <c r="AK6716" t="s">
        <v>48</v>
      </c>
      <c r="AL6716" t="s">
        <v>53</v>
      </c>
      <c r="AM6716">
        <v>1140.92</v>
      </c>
      <c r="AN6716">
        <v>1140.92</v>
      </c>
      <c r="AO6716">
        <v>15</v>
      </c>
    </row>
    <row r="6717" spans="1:41" x14ac:dyDescent="0.3">
      <c r="A6717" t="str">
        <f>"Trad IRN"</f>
        <v>Trad IRN</v>
      </c>
      <c r="B6717" t="str">
        <f>"Bldg IRN"</f>
        <v>Bldg IRN</v>
      </c>
      <c r="C6717" t="s">
        <v>41</v>
      </c>
      <c r="D6717" t="s">
        <v>3</v>
      </c>
      <c r="E6717" t="s">
        <v>80</v>
      </c>
      <c r="F6717" t="s">
        <v>81</v>
      </c>
      <c r="G6717" t="s">
        <v>82</v>
      </c>
      <c r="H6717" t="s">
        <v>83</v>
      </c>
      <c r="I6717" t="str">
        <f>"Trad IRN"</f>
        <v>Trad IRN</v>
      </c>
      <c r="J6717" t="s">
        <v>43</v>
      </c>
      <c r="K6717" t="s">
        <v>44</v>
      </c>
      <c r="L6717" t="s">
        <v>45</v>
      </c>
      <c r="M6717" t="s">
        <v>46</v>
      </c>
      <c r="N6717" t="str">
        <f t="shared" si="681"/>
        <v>08/18/2022</v>
      </c>
      <c r="O6717" t="str">
        <f t="shared" si="682"/>
        <v>12/31/2500</v>
      </c>
      <c r="P6717">
        <v>1</v>
      </c>
      <c r="Q6717">
        <v>1</v>
      </c>
      <c r="S6717">
        <v>0</v>
      </c>
      <c r="T6717">
        <v>1</v>
      </c>
      <c r="U6717">
        <v>0</v>
      </c>
      <c r="V6717" t="s">
        <v>84</v>
      </c>
      <c r="W6717">
        <v>100</v>
      </c>
      <c r="X6717" t="s">
        <v>47</v>
      </c>
      <c r="Z6717" t="s">
        <v>47</v>
      </c>
      <c r="AB6717" t="str">
        <f>"06"</f>
        <v>06</v>
      </c>
      <c r="AC6717" t="s">
        <v>48</v>
      </c>
      <c r="AD6717" t="s">
        <v>49</v>
      </c>
      <c r="AE6717" t="s">
        <v>55</v>
      </c>
      <c r="AF6717">
        <v>0</v>
      </c>
      <c r="AG6717" t="s">
        <v>56</v>
      </c>
      <c r="AH6717" t="str">
        <f>"Trad IRN"</f>
        <v>Trad IRN</v>
      </c>
      <c r="AI6717" t="str">
        <f>"Bldg IRN"</f>
        <v>Bldg IRN</v>
      </c>
      <c r="AJ6717" t="s">
        <v>48</v>
      </c>
      <c r="AK6717" t="s">
        <v>48</v>
      </c>
      <c r="AL6717" t="s">
        <v>53</v>
      </c>
      <c r="AM6717">
        <v>1140.92</v>
      </c>
      <c r="AN6717">
        <v>1140.92</v>
      </c>
      <c r="AO6717">
        <v>15</v>
      </c>
    </row>
    <row r="6718" spans="1:41" x14ac:dyDescent="0.3">
      <c r="A6718" t="str">
        <f>"Trad IRN"</f>
        <v>Trad IRN</v>
      </c>
      <c r="B6718" t="str">
        <f>"Bldg IRN"</f>
        <v>Bldg IRN</v>
      </c>
      <c r="C6718" t="s">
        <v>41</v>
      </c>
      <c r="D6718" t="s">
        <v>3</v>
      </c>
      <c r="E6718" t="s">
        <v>80</v>
      </c>
      <c r="F6718" t="s">
        <v>81</v>
      </c>
      <c r="G6718" t="s">
        <v>82</v>
      </c>
      <c r="H6718" t="s">
        <v>83</v>
      </c>
      <c r="I6718" t="str">
        <f>"Trad IRN"</f>
        <v>Trad IRN</v>
      </c>
      <c r="J6718" t="s">
        <v>43</v>
      </c>
      <c r="K6718" t="s">
        <v>44</v>
      </c>
      <c r="L6718" t="s">
        <v>45</v>
      </c>
      <c r="M6718" t="s">
        <v>46</v>
      </c>
      <c r="N6718" t="str">
        <f t="shared" si="681"/>
        <v>08/18/2022</v>
      </c>
      <c r="O6718" t="str">
        <f t="shared" si="682"/>
        <v>12/31/2500</v>
      </c>
      <c r="P6718">
        <v>1</v>
      </c>
      <c r="Q6718">
        <v>1</v>
      </c>
      <c r="S6718">
        <v>1</v>
      </c>
      <c r="T6718">
        <v>1</v>
      </c>
      <c r="U6718">
        <v>0</v>
      </c>
      <c r="V6718" t="str">
        <f>"Trad IRN"</f>
        <v>Trad IRN</v>
      </c>
      <c r="W6718">
        <v>100</v>
      </c>
      <c r="X6718" t="s">
        <v>47</v>
      </c>
      <c r="Z6718" t="s">
        <v>47</v>
      </c>
      <c r="AB6718" t="str">
        <f>"08"</f>
        <v>08</v>
      </c>
      <c r="AC6718" t="s">
        <v>48</v>
      </c>
      <c r="AD6718" t="s">
        <v>49</v>
      </c>
      <c r="AE6718" t="s">
        <v>50</v>
      </c>
      <c r="AF6718">
        <v>0</v>
      </c>
      <c r="AG6718" t="s">
        <v>56</v>
      </c>
      <c r="AH6718" t="str">
        <f>"Trad IRN"</f>
        <v>Trad IRN</v>
      </c>
      <c r="AI6718" t="str">
        <f>"Bldg IRN"</f>
        <v>Bldg IRN</v>
      </c>
      <c r="AJ6718" t="s">
        <v>48</v>
      </c>
      <c r="AK6718" t="s">
        <v>48</v>
      </c>
      <c r="AL6718" t="s">
        <v>53</v>
      </c>
      <c r="AM6718">
        <v>1140.92</v>
      </c>
      <c r="AN6718">
        <v>1140.92</v>
      </c>
      <c r="AO6718">
        <v>15</v>
      </c>
    </row>
    <row r="6719" spans="1:41" x14ac:dyDescent="0.3">
      <c r="A6719" t="str">
        <f>"Trad IRN"</f>
        <v>Trad IRN</v>
      </c>
      <c r="B6719" t="str">
        <f>"Bldg IRN"</f>
        <v>Bldg IRN</v>
      </c>
      <c r="C6719" t="s">
        <v>41</v>
      </c>
      <c r="D6719" t="s">
        <v>3</v>
      </c>
      <c r="E6719" t="s">
        <v>80</v>
      </c>
      <c r="F6719" t="s">
        <v>81</v>
      </c>
      <c r="G6719" t="s">
        <v>82</v>
      </c>
      <c r="H6719" t="s">
        <v>83</v>
      </c>
      <c r="I6719" t="str">
        <f>"Trad IRN"</f>
        <v>Trad IRN</v>
      </c>
      <c r="J6719" t="s">
        <v>43</v>
      </c>
      <c r="K6719" t="s">
        <v>44</v>
      </c>
      <c r="L6719" t="s">
        <v>45</v>
      </c>
      <c r="M6719" t="s">
        <v>46</v>
      </c>
      <c r="N6719" t="str">
        <f t="shared" si="681"/>
        <v>08/18/2022</v>
      </c>
      <c r="O6719" t="str">
        <f t="shared" si="682"/>
        <v>12/31/2500</v>
      </c>
      <c r="P6719">
        <v>1</v>
      </c>
      <c r="Q6719">
        <v>1</v>
      </c>
      <c r="R6719">
        <v>1</v>
      </c>
      <c r="S6719">
        <v>0</v>
      </c>
      <c r="T6719">
        <v>1</v>
      </c>
      <c r="U6719">
        <v>0</v>
      </c>
      <c r="V6719" t="str">
        <f>"Trad IRN"</f>
        <v>Trad IRN</v>
      </c>
      <c r="W6719">
        <v>100</v>
      </c>
      <c r="X6719" t="s">
        <v>47</v>
      </c>
      <c r="Z6719" t="s">
        <v>47</v>
      </c>
      <c r="AB6719" t="str">
        <f>"08"</f>
        <v>08</v>
      </c>
      <c r="AC6719" t="str">
        <f>"12"</f>
        <v>12</v>
      </c>
      <c r="AD6719" t="str">
        <f>"6"</f>
        <v>6</v>
      </c>
      <c r="AE6719" t="s">
        <v>55</v>
      </c>
      <c r="AF6719">
        <v>0</v>
      </c>
      <c r="AG6719" t="s">
        <v>56</v>
      </c>
      <c r="AH6719" t="str">
        <f>"Trad IRN"</f>
        <v>Trad IRN</v>
      </c>
      <c r="AI6719" t="str">
        <f>"Bldg IRN"</f>
        <v>Bldg IRN</v>
      </c>
      <c r="AJ6719" t="s">
        <v>48</v>
      </c>
      <c r="AK6719" t="s">
        <v>48</v>
      </c>
      <c r="AL6719" t="s">
        <v>53</v>
      </c>
      <c r="AM6719">
        <v>1140.92</v>
      </c>
      <c r="AN6719">
        <v>1140.92</v>
      </c>
      <c r="AO6719">
        <v>15</v>
      </c>
    </row>
    <row r="6720" spans="1:41" x14ac:dyDescent="0.3">
      <c r="A6720" t="str">
        <f>"Trad IRN"</f>
        <v>Trad IRN</v>
      </c>
      <c r="B6720" t="str">
        <f>"Bldg IRN"</f>
        <v>Bldg IRN</v>
      </c>
      <c r="C6720" t="s">
        <v>41</v>
      </c>
      <c r="D6720" t="s">
        <v>3</v>
      </c>
      <c r="E6720" t="s">
        <v>80</v>
      </c>
      <c r="F6720" t="s">
        <v>81</v>
      </c>
      <c r="G6720" t="s">
        <v>82</v>
      </c>
      <c r="H6720" t="s">
        <v>83</v>
      </c>
      <c r="I6720" t="str">
        <f>"Trad IRN"</f>
        <v>Trad IRN</v>
      </c>
      <c r="J6720" t="s">
        <v>43</v>
      </c>
      <c r="K6720" t="s">
        <v>44</v>
      </c>
      <c r="L6720" t="s">
        <v>45</v>
      </c>
      <c r="M6720" t="s">
        <v>46</v>
      </c>
      <c r="N6720" t="str">
        <f t="shared" si="681"/>
        <v>08/18/2022</v>
      </c>
      <c r="O6720" t="str">
        <f>"09/20/2022"</f>
        <v>09/20/2022</v>
      </c>
      <c r="P6720">
        <v>0.13264699999999999</v>
      </c>
      <c r="Q6720">
        <v>0.13264699999999999</v>
      </c>
      <c r="S6720">
        <v>0.13264699999999999</v>
      </c>
      <c r="T6720">
        <v>0.13264699999999999</v>
      </c>
      <c r="U6720">
        <v>0</v>
      </c>
      <c r="V6720" t="str">
        <f>"Trad IRN"</f>
        <v>Trad IRN</v>
      </c>
      <c r="W6720">
        <v>100</v>
      </c>
      <c r="X6720" t="s">
        <v>47</v>
      </c>
      <c r="Z6720" t="s">
        <v>47</v>
      </c>
      <c r="AB6720" t="str">
        <f>"06"</f>
        <v>06</v>
      </c>
      <c r="AC6720" t="s">
        <v>48</v>
      </c>
      <c r="AD6720" t="s">
        <v>49</v>
      </c>
      <c r="AE6720" t="s">
        <v>50</v>
      </c>
      <c r="AF6720">
        <v>0</v>
      </c>
      <c r="AG6720" t="s">
        <v>56</v>
      </c>
      <c r="AH6720" t="str">
        <f>"Trad IRN"</f>
        <v>Trad IRN</v>
      </c>
      <c r="AI6720" t="str">
        <f>"Bldg IRN"</f>
        <v>Bldg IRN</v>
      </c>
      <c r="AJ6720" t="s">
        <v>48</v>
      </c>
      <c r="AK6720" t="s">
        <v>48</v>
      </c>
      <c r="AL6720" t="s">
        <v>53</v>
      </c>
      <c r="AM6720">
        <v>151.34</v>
      </c>
      <c r="AN6720">
        <v>1140.92</v>
      </c>
      <c r="AO6720">
        <v>15</v>
      </c>
    </row>
    <row r="6721" spans="1:41" x14ac:dyDescent="0.3">
      <c r="A6721" t="str">
        <f>"Trad IRN"</f>
        <v>Trad IRN</v>
      </c>
      <c r="B6721" t="str">
        <f>"Bldg IRN"</f>
        <v>Bldg IRN</v>
      </c>
      <c r="C6721" t="s">
        <v>41</v>
      </c>
      <c r="D6721" t="s">
        <v>3</v>
      </c>
      <c r="E6721" t="s">
        <v>80</v>
      </c>
      <c r="F6721" t="s">
        <v>81</v>
      </c>
      <c r="G6721" t="s">
        <v>82</v>
      </c>
      <c r="H6721" t="s">
        <v>83</v>
      </c>
      <c r="I6721" t="str">
        <f>"Trad IRN"</f>
        <v>Trad IRN</v>
      </c>
      <c r="J6721" t="s">
        <v>43</v>
      </c>
      <c r="K6721" t="s">
        <v>44</v>
      </c>
      <c r="L6721" t="s">
        <v>45</v>
      </c>
      <c r="M6721" t="s">
        <v>46</v>
      </c>
      <c r="N6721" t="str">
        <f t="shared" si="681"/>
        <v>08/18/2022</v>
      </c>
      <c r="O6721" t="str">
        <f t="shared" ref="O6721:O6726" si="683">"12/31/2500"</f>
        <v>12/31/2500</v>
      </c>
      <c r="P6721">
        <v>1</v>
      </c>
      <c r="Q6721">
        <v>1</v>
      </c>
      <c r="S6721">
        <v>0</v>
      </c>
      <c r="T6721">
        <v>1</v>
      </c>
      <c r="U6721">
        <v>0</v>
      </c>
      <c r="V6721" t="str">
        <f>"Trad IRN"</f>
        <v>Trad IRN</v>
      </c>
      <c r="W6721">
        <v>100</v>
      </c>
      <c r="X6721" t="s">
        <v>47</v>
      </c>
      <c r="Z6721" t="s">
        <v>47</v>
      </c>
      <c r="AB6721" t="str">
        <f>"08"</f>
        <v>08</v>
      </c>
      <c r="AC6721" t="s">
        <v>48</v>
      </c>
      <c r="AD6721" t="s">
        <v>49</v>
      </c>
      <c r="AE6721" t="s">
        <v>50</v>
      </c>
      <c r="AF6721">
        <v>0</v>
      </c>
      <c r="AG6721" t="s">
        <v>56</v>
      </c>
      <c r="AH6721" t="str">
        <f>"Trad IRN"</f>
        <v>Trad IRN</v>
      </c>
      <c r="AI6721" t="str">
        <f>"Bldg IRN"</f>
        <v>Bldg IRN</v>
      </c>
      <c r="AJ6721" t="s">
        <v>48</v>
      </c>
      <c r="AK6721" t="s">
        <v>48</v>
      </c>
      <c r="AL6721" t="s">
        <v>53</v>
      </c>
      <c r="AM6721">
        <v>1140.92</v>
      </c>
      <c r="AN6721">
        <v>1140.92</v>
      </c>
      <c r="AO6721">
        <v>15</v>
      </c>
    </row>
    <row r="6722" spans="1:41" x14ac:dyDescent="0.3">
      <c r="A6722" t="str">
        <f>"Trad IRN"</f>
        <v>Trad IRN</v>
      </c>
      <c r="B6722" t="str">
        <f>"Bldg IRN"</f>
        <v>Bldg IRN</v>
      </c>
      <c r="C6722" t="s">
        <v>41</v>
      </c>
      <c r="D6722" t="s">
        <v>3</v>
      </c>
      <c r="E6722" t="s">
        <v>80</v>
      </c>
      <c r="F6722" t="s">
        <v>81</v>
      </c>
      <c r="G6722" t="s">
        <v>82</v>
      </c>
      <c r="H6722" t="s">
        <v>83</v>
      </c>
      <c r="I6722" t="str">
        <f>"Trad IRN"</f>
        <v>Trad IRN</v>
      </c>
      <c r="J6722" t="s">
        <v>43</v>
      </c>
      <c r="K6722" t="s">
        <v>44</v>
      </c>
      <c r="L6722" t="s">
        <v>45</v>
      </c>
      <c r="M6722" t="s">
        <v>46</v>
      </c>
      <c r="N6722" t="str">
        <f t="shared" si="681"/>
        <v>08/18/2022</v>
      </c>
      <c r="O6722" t="str">
        <f t="shared" si="683"/>
        <v>12/31/2500</v>
      </c>
      <c r="P6722">
        <v>1</v>
      </c>
      <c r="Q6722">
        <v>1</v>
      </c>
      <c r="S6722">
        <v>0</v>
      </c>
      <c r="T6722">
        <v>1</v>
      </c>
      <c r="U6722">
        <v>0</v>
      </c>
      <c r="V6722" t="str">
        <f>"Trad IRN"</f>
        <v>Trad IRN</v>
      </c>
      <c r="W6722">
        <v>100</v>
      </c>
      <c r="X6722" t="s">
        <v>47</v>
      </c>
      <c r="Z6722" t="s">
        <v>47</v>
      </c>
      <c r="AB6722" t="str">
        <f>"08"</f>
        <v>08</v>
      </c>
      <c r="AC6722" t="s">
        <v>48</v>
      </c>
      <c r="AD6722" t="s">
        <v>49</v>
      </c>
      <c r="AE6722" t="s">
        <v>50</v>
      </c>
      <c r="AF6722">
        <v>0</v>
      </c>
      <c r="AG6722" t="s">
        <v>56</v>
      </c>
      <c r="AH6722" t="str">
        <f>"Trad IRN"</f>
        <v>Trad IRN</v>
      </c>
      <c r="AI6722" t="str">
        <f>"Bldg IRN"</f>
        <v>Bldg IRN</v>
      </c>
      <c r="AJ6722" t="s">
        <v>48</v>
      </c>
      <c r="AK6722" t="s">
        <v>48</v>
      </c>
      <c r="AL6722" t="s">
        <v>53</v>
      </c>
      <c r="AM6722">
        <v>1140.92</v>
      </c>
      <c r="AN6722">
        <v>1140.92</v>
      </c>
      <c r="AO6722">
        <v>15</v>
      </c>
    </row>
    <row r="6723" spans="1:41" x14ac:dyDescent="0.3">
      <c r="A6723" t="str">
        <f>"Trad IRN"</f>
        <v>Trad IRN</v>
      </c>
      <c r="B6723" t="str">
        <f>"Bldg IRN"</f>
        <v>Bldg IRN</v>
      </c>
      <c r="C6723" t="s">
        <v>41</v>
      </c>
      <c r="D6723" t="s">
        <v>3</v>
      </c>
      <c r="E6723" t="s">
        <v>80</v>
      </c>
      <c r="F6723" t="s">
        <v>81</v>
      </c>
      <c r="G6723" t="s">
        <v>82</v>
      </c>
      <c r="H6723" t="s">
        <v>83</v>
      </c>
      <c r="I6723" t="str">
        <f>"Trad IRN"</f>
        <v>Trad IRN</v>
      </c>
      <c r="J6723" t="s">
        <v>43</v>
      </c>
      <c r="K6723" t="s">
        <v>44</v>
      </c>
      <c r="L6723" t="s">
        <v>45</v>
      </c>
      <c r="M6723" t="s">
        <v>46</v>
      </c>
      <c r="N6723" t="str">
        <f t="shared" si="681"/>
        <v>08/18/2022</v>
      </c>
      <c r="O6723" t="str">
        <f t="shared" si="683"/>
        <v>12/31/2500</v>
      </c>
      <c r="P6723">
        <v>1</v>
      </c>
      <c r="Q6723">
        <v>1</v>
      </c>
      <c r="S6723">
        <v>1</v>
      </c>
      <c r="T6723">
        <v>1</v>
      </c>
      <c r="U6723">
        <v>0</v>
      </c>
      <c r="V6723" t="str">
        <f>"Trad IRN"</f>
        <v>Trad IRN</v>
      </c>
      <c r="W6723">
        <v>100</v>
      </c>
      <c r="X6723" t="s">
        <v>47</v>
      </c>
      <c r="Z6723" t="s">
        <v>47</v>
      </c>
      <c r="AB6723" t="str">
        <f>"06"</f>
        <v>06</v>
      </c>
      <c r="AC6723" t="s">
        <v>48</v>
      </c>
      <c r="AD6723" t="s">
        <v>49</v>
      </c>
      <c r="AE6723" t="s">
        <v>50</v>
      </c>
      <c r="AF6723">
        <v>0</v>
      </c>
      <c r="AG6723" t="s">
        <v>56</v>
      </c>
      <c r="AH6723" t="str">
        <f>"Trad IRN"</f>
        <v>Trad IRN</v>
      </c>
      <c r="AI6723" t="str">
        <f>"Bldg IRN"</f>
        <v>Bldg IRN</v>
      </c>
      <c r="AJ6723" t="s">
        <v>48</v>
      </c>
      <c r="AK6723" t="s">
        <v>48</v>
      </c>
      <c r="AL6723" t="s">
        <v>53</v>
      </c>
      <c r="AM6723">
        <v>1140.92</v>
      </c>
      <c r="AN6723">
        <v>1140.92</v>
      </c>
      <c r="AO6723">
        <v>15</v>
      </c>
    </row>
    <row r="6724" spans="1:41" x14ac:dyDescent="0.3">
      <c r="A6724" t="str">
        <f>"Trad IRN"</f>
        <v>Trad IRN</v>
      </c>
      <c r="B6724" t="str">
        <f>"Bldg IRN"</f>
        <v>Bldg IRN</v>
      </c>
      <c r="C6724" t="s">
        <v>41</v>
      </c>
      <c r="D6724" t="s">
        <v>3</v>
      </c>
      <c r="E6724" t="s">
        <v>80</v>
      </c>
      <c r="F6724" t="s">
        <v>81</v>
      </c>
      <c r="G6724" t="s">
        <v>82</v>
      </c>
      <c r="H6724" t="s">
        <v>83</v>
      </c>
      <c r="I6724" t="str">
        <f>"Trad IRN"</f>
        <v>Trad IRN</v>
      </c>
      <c r="J6724" t="s">
        <v>43</v>
      </c>
      <c r="K6724" t="s">
        <v>44</v>
      </c>
      <c r="L6724" t="s">
        <v>45</v>
      </c>
      <c r="M6724" t="s">
        <v>46</v>
      </c>
      <c r="N6724" t="str">
        <f t="shared" si="681"/>
        <v>08/18/2022</v>
      </c>
      <c r="O6724" t="str">
        <f t="shared" si="683"/>
        <v>12/31/2500</v>
      </c>
      <c r="P6724">
        <v>1</v>
      </c>
      <c r="Q6724">
        <v>1</v>
      </c>
      <c r="S6724">
        <v>1</v>
      </c>
      <c r="T6724">
        <v>1</v>
      </c>
      <c r="U6724">
        <v>0</v>
      </c>
      <c r="V6724" t="str">
        <f>"Trad IRN"</f>
        <v>Trad IRN</v>
      </c>
      <c r="W6724">
        <v>100</v>
      </c>
      <c r="X6724" t="s">
        <v>47</v>
      </c>
      <c r="Z6724" t="s">
        <v>47</v>
      </c>
      <c r="AB6724" t="str">
        <f>"07"</f>
        <v>07</v>
      </c>
      <c r="AC6724" t="s">
        <v>48</v>
      </c>
      <c r="AD6724" t="s">
        <v>49</v>
      </c>
      <c r="AE6724" t="s">
        <v>55</v>
      </c>
      <c r="AF6724">
        <v>0</v>
      </c>
      <c r="AG6724" t="s">
        <v>56</v>
      </c>
      <c r="AH6724" t="str">
        <f>"Trad IRN"</f>
        <v>Trad IRN</v>
      </c>
      <c r="AI6724" t="str">
        <f>"Bldg IRN"</f>
        <v>Bldg IRN</v>
      </c>
      <c r="AJ6724" t="s">
        <v>48</v>
      </c>
      <c r="AK6724" t="s">
        <v>48</v>
      </c>
      <c r="AL6724" t="s">
        <v>53</v>
      </c>
      <c r="AM6724">
        <v>1140.92</v>
      </c>
      <c r="AN6724">
        <v>1140.92</v>
      </c>
      <c r="AO6724">
        <v>15</v>
      </c>
    </row>
    <row r="6725" spans="1:41" x14ac:dyDescent="0.3">
      <c r="A6725" t="str">
        <f>"Trad IRN"</f>
        <v>Trad IRN</v>
      </c>
      <c r="B6725" t="str">
        <f>"Bldg IRN"</f>
        <v>Bldg IRN</v>
      </c>
      <c r="C6725" t="s">
        <v>41</v>
      </c>
      <c r="D6725" t="s">
        <v>3</v>
      </c>
      <c r="E6725" t="s">
        <v>80</v>
      </c>
      <c r="F6725" t="s">
        <v>81</v>
      </c>
      <c r="G6725" t="s">
        <v>82</v>
      </c>
      <c r="H6725" t="s">
        <v>83</v>
      </c>
      <c r="I6725" t="str">
        <f>"Trad IRN"</f>
        <v>Trad IRN</v>
      </c>
      <c r="J6725" t="s">
        <v>43</v>
      </c>
      <c r="K6725" t="s">
        <v>44</v>
      </c>
      <c r="L6725" t="s">
        <v>45</v>
      </c>
      <c r="M6725" t="s">
        <v>46</v>
      </c>
      <c r="N6725" t="str">
        <f t="shared" si="681"/>
        <v>08/18/2022</v>
      </c>
      <c r="O6725" t="str">
        <f t="shared" si="683"/>
        <v>12/31/2500</v>
      </c>
      <c r="P6725">
        <v>1</v>
      </c>
      <c r="Q6725">
        <v>1</v>
      </c>
      <c r="S6725">
        <v>1</v>
      </c>
      <c r="T6725">
        <v>1</v>
      </c>
      <c r="U6725">
        <v>0</v>
      </c>
      <c r="V6725" t="str">
        <f>"Trad IRN"</f>
        <v>Trad IRN</v>
      </c>
      <c r="W6725">
        <v>100</v>
      </c>
      <c r="X6725" t="s">
        <v>47</v>
      </c>
      <c r="Z6725" t="s">
        <v>47</v>
      </c>
      <c r="AB6725" t="str">
        <f>"06"</f>
        <v>06</v>
      </c>
      <c r="AC6725" t="s">
        <v>48</v>
      </c>
      <c r="AD6725" t="s">
        <v>49</v>
      </c>
      <c r="AE6725" t="s">
        <v>50</v>
      </c>
      <c r="AF6725">
        <v>0</v>
      </c>
      <c r="AG6725" t="s">
        <v>56</v>
      </c>
      <c r="AH6725" t="str">
        <f>"Trad IRN"</f>
        <v>Trad IRN</v>
      </c>
      <c r="AI6725" t="str">
        <f>"Bldg IRN"</f>
        <v>Bldg IRN</v>
      </c>
      <c r="AJ6725" t="s">
        <v>48</v>
      </c>
      <c r="AK6725" t="s">
        <v>48</v>
      </c>
      <c r="AL6725" t="s">
        <v>53</v>
      </c>
      <c r="AM6725">
        <v>1140.92</v>
      </c>
      <c r="AN6725">
        <v>1140.92</v>
      </c>
      <c r="AO6725">
        <v>15</v>
      </c>
    </row>
    <row r="6726" spans="1:41" x14ac:dyDescent="0.3">
      <c r="A6726" t="str">
        <f>"Trad IRN"</f>
        <v>Trad IRN</v>
      </c>
      <c r="B6726" t="str">
        <f>"Bldg IRN"</f>
        <v>Bldg IRN</v>
      </c>
      <c r="C6726" t="s">
        <v>41</v>
      </c>
      <c r="D6726" t="s">
        <v>3</v>
      </c>
      <c r="E6726" t="s">
        <v>80</v>
      </c>
      <c r="F6726" t="s">
        <v>81</v>
      </c>
      <c r="G6726" t="s">
        <v>82</v>
      </c>
      <c r="H6726" t="s">
        <v>83</v>
      </c>
      <c r="I6726" t="str">
        <f>"Trad IRN"</f>
        <v>Trad IRN</v>
      </c>
      <c r="J6726" t="s">
        <v>43</v>
      </c>
      <c r="K6726" t="s">
        <v>44</v>
      </c>
      <c r="L6726" t="s">
        <v>45</v>
      </c>
      <c r="M6726" t="s">
        <v>46</v>
      </c>
      <c r="N6726" t="str">
        <f t="shared" si="681"/>
        <v>08/18/2022</v>
      </c>
      <c r="O6726" t="str">
        <f t="shared" si="683"/>
        <v>12/31/2500</v>
      </c>
      <c r="P6726">
        <v>1</v>
      </c>
      <c r="Q6726">
        <v>1</v>
      </c>
      <c r="S6726">
        <v>1</v>
      </c>
      <c r="T6726">
        <v>1</v>
      </c>
      <c r="U6726">
        <v>0</v>
      </c>
      <c r="V6726" t="str">
        <f>"Trad IRN"</f>
        <v>Trad IRN</v>
      </c>
      <c r="W6726">
        <v>100</v>
      </c>
      <c r="X6726" t="s">
        <v>47</v>
      </c>
      <c r="Z6726" t="s">
        <v>47</v>
      </c>
      <c r="AB6726" t="str">
        <f>"08"</f>
        <v>08</v>
      </c>
      <c r="AC6726" t="s">
        <v>48</v>
      </c>
      <c r="AD6726" t="s">
        <v>49</v>
      </c>
      <c r="AE6726" t="s">
        <v>50</v>
      </c>
      <c r="AF6726">
        <v>0</v>
      </c>
      <c r="AG6726" t="s">
        <v>56</v>
      </c>
      <c r="AH6726" t="str">
        <f>"Trad IRN"</f>
        <v>Trad IRN</v>
      </c>
      <c r="AI6726" t="str">
        <f>"Bldg IRN"</f>
        <v>Bldg IRN</v>
      </c>
      <c r="AJ6726" t="s">
        <v>48</v>
      </c>
      <c r="AK6726" t="s">
        <v>48</v>
      </c>
      <c r="AL6726" t="s">
        <v>53</v>
      </c>
      <c r="AM6726">
        <v>1140.92</v>
      </c>
      <c r="AN6726">
        <v>1140.92</v>
      </c>
      <c r="AO6726">
        <v>15</v>
      </c>
    </row>
    <row r="6727" spans="1:41" x14ac:dyDescent="0.3">
      <c r="A6727" t="str">
        <f>"Trad IRN"</f>
        <v>Trad IRN</v>
      </c>
      <c r="B6727" t="str">
        <f>"Bldg IRN"</f>
        <v>Bldg IRN</v>
      </c>
      <c r="C6727" t="s">
        <v>41</v>
      </c>
      <c r="D6727" t="s">
        <v>3</v>
      </c>
      <c r="E6727" t="s">
        <v>80</v>
      </c>
      <c r="F6727" t="s">
        <v>81</v>
      </c>
      <c r="G6727" t="s">
        <v>82</v>
      </c>
      <c r="H6727" t="s">
        <v>83</v>
      </c>
      <c r="I6727" t="str">
        <f>"Trad IRN"</f>
        <v>Trad IRN</v>
      </c>
      <c r="J6727" t="s">
        <v>43</v>
      </c>
      <c r="K6727" t="s">
        <v>44</v>
      </c>
      <c r="L6727" t="s">
        <v>45</v>
      </c>
      <c r="M6727" t="s">
        <v>46</v>
      </c>
      <c r="N6727" t="str">
        <f>"08/25/2022"</f>
        <v>08/25/2022</v>
      </c>
      <c r="O6727" t="str">
        <f>"11/29/2022"</f>
        <v>11/29/2022</v>
      </c>
      <c r="P6727">
        <v>0.348298</v>
      </c>
      <c r="Q6727">
        <v>0.348298</v>
      </c>
      <c r="S6727">
        <v>0</v>
      </c>
      <c r="T6727">
        <v>0.348298</v>
      </c>
      <c r="U6727">
        <v>0</v>
      </c>
      <c r="V6727" t="str">
        <f>"Trad IRN"</f>
        <v>Trad IRN</v>
      </c>
      <c r="W6727">
        <v>100</v>
      </c>
      <c r="X6727" t="s">
        <v>47</v>
      </c>
      <c r="Z6727" t="s">
        <v>47</v>
      </c>
      <c r="AB6727" t="str">
        <f>"06"</f>
        <v>06</v>
      </c>
      <c r="AC6727" t="s">
        <v>48</v>
      </c>
      <c r="AD6727" t="s">
        <v>49</v>
      </c>
      <c r="AE6727" t="s">
        <v>50</v>
      </c>
      <c r="AF6727">
        <v>0</v>
      </c>
      <c r="AG6727" t="s">
        <v>56</v>
      </c>
      <c r="AH6727" t="str">
        <f>"Trad IRN"</f>
        <v>Trad IRN</v>
      </c>
      <c r="AI6727" t="str">
        <f>"Bldg IRN"</f>
        <v>Bldg IRN</v>
      </c>
      <c r="AJ6727" t="s">
        <v>48</v>
      </c>
      <c r="AK6727" t="s">
        <v>48</v>
      </c>
      <c r="AL6727" t="s">
        <v>53</v>
      </c>
      <c r="AM6727">
        <v>397.38</v>
      </c>
      <c r="AN6727">
        <v>1140.92</v>
      </c>
      <c r="AO6727">
        <v>15</v>
      </c>
    </row>
    <row r="6728" spans="1:41" x14ac:dyDescent="0.3">
      <c r="A6728" t="str">
        <f>"Trad IRN"</f>
        <v>Trad IRN</v>
      </c>
      <c r="B6728" t="str">
        <f>"Bldg IRN"</f>
        <v>Bldg IRN</v>
      </c>
      <c r="C6728" t="s">
        <v>41</v>
      </c>
      <c r="D6728" t="s">
        <v>3</v>
      </c>
      <c r="E6728" t="s">
        <v>80</v>
      </c>
      <c r="F6728" t="s">
        <v>81</v>
      </c>
      <c r="G6728" t="s">
        <v>82</v>
      </c>
      <c r="H6728" t="s">
        <v>83</v>
      </c>
      <c r="I6728" t="str">
        <f>"Trad IRN"</f>
        <v>Trad IRN</v>
      </c>
      <c r="J6728" t="s">
        <v>43</v>
      </c>
      <c r="K6728" t="s">
        <v>44</v>
      </c>
      <c r="L6728" t="s">
        <v>45</v>
      </c>
      <c r="M6728" t="s">
        <v>46</v>
      </c>
      <c r="N6728" t="str">
        <f>"08/18/2022"</f>
        <v>08/18/2022</v>
      </c>
      <c r="O6728" t="str">
        <f>"12/31/2500"</f>
        <v>12/31/2500</v>
      </c>
      <c r="P6728">
        <v>1</v>
      </c>
      <c r="Q6728">
        <v>1</v>
      </c>
      <c r="S6728">
        <v>0</v>
      </c>
      <c r="T6728">
        <v>1</v>
      </c>
      <c r="U6728">
        <v>0</v>
      </c>
      <c r="V6728" t="str">
        <f>"Trad IRN"</f>
        <v>Trad IRN</v>
      </c>
      <c r="W6728">
        <v>100</v>
      </c>
      <c r="X6728" t="s">
        <v>47</v>
      </c>
      <c r="Z6728" t="s">
        <v>47</v>
      </c>
      <c r="AB6728" t="str">
        <f>"08"</f>
        <v>08</v>
      </c>
      <c r="AC6728" t="s">
        <v>48</v>
      </c>
      <c r="AD6728" t="s">
        <v>49</v>
      </c>
      <c r="AE6728" t="s">
        <v>50</v>
      </c>
      <c r="AF6728">
        <v>0</v>
      </c>
      <c r="AG6728" t="s">
        <v>56</v>
      </c>
      <c r="AH6728" t="str">
        <f>"Trad IRN"</f>
        <v>Trad IRN</v>
      </c>
      <c r="AI6728" t="str">
        <f>"Bldg IRN"</f>
        <v>Bldg IRN</v>
      </c>
      <c r="AJ6728" t="s">
        <v>48</v>
      </c>
      <c r="AK6728" t="s">
        <v>48</v>
      </c>
      <c r="AL6728" t="s">
        <v>53</v>
      </c>
      <c r="AM6728">
        <v>1140.92</v>
      </c>
      <c r="AN6728">
        <v>1140.92</v>
      </c>
      <c r="AO6728">
        <v>15</v>
      </c>
    </row>
    <row r="6729" spans="1:41" x14ac:dyDescent="0.3">
      <c r="A6729" t="str">
        <f>"Trad IRN"</f>
        <v>Trad IRN</v>
      </c>
      <c r="B6729" t="str">
        <f>"Bldg IRN"</f>
        <v>Bldg IRN</v>
      </c>
      <c r="C6729" t="s">
        <v>41</v>
      </c>
      <c r="D6729" t="s">
        <v>3</v>
      </c>
      <c r="E6729" t="s">
        <v>80</v>
      </c>
      <c r="F6729" t="s">
        <v>81</v>
      </c>
      <c r="G6729" t="s">
        <v>82</v>
      </c>
      <c r="H6729" t="s">
        <v>83</v>
      </c>
      <c r="I6729" t="str">
        <f>"Trad IRN"</f>
        <v>Trad IRN</v>
      </c>
      <c r="J6729" t="s">
        <v>43</v>
      </c>
      <c r="K6729" t="s">
        <v>44</v>
      </c>
      <c r="L6729" t="s">
        <v>45</v>
      </c>
      <c r="M6729" t="s">
        <v>46</v>
      </c>
      <c r="N6729" t="str">
        <f>"08/18/2022"</f>
        <v>08/18/2022</v>
      </c>
      <c r="O6729" t="str">
        <f>"12/31/2500"</f>
        <v>12/31/2500</v>
      </c>
      <c r="P6729">
        <v>1</v>
      </c>
      <c r="Q6729">
        <v>1</v>
      </c>
      <c r="S6729">
        <v>1</v>
      </c>
      <c r="T6729">
        <v>1</v>
      </c>
      <c r="U6729">
        <v>0</v>
      </c>
      <c r="V6729" t="str">
        <f>"Trad IRN"</f>
        <v>Trad IRN</v>
      </c>
      <c r="W6729">
        <v>100</v>
      </c>
      <c r="X6729" t="s">
        <v>47</v>
      </c>
      <c r="Z6729" t="s">
        <v>47</v>
      </c>
      <c r="AB6729" t="str">
        <f>"07"</f>
        <v>07</v>
      </c>
      <c r="AC6729" t="s">
        <v>48</v>
      </c>
      <c r="AD6729" t="s">
        <v>49</v>
      </c>
      <c r="AE6729" t="s">
        <v>50</v>
      </c>
      <c r="AF6729">
        <v>0</v>
      </c>
      <c r="AG6729" t="s">
        <v>56</v>
      </c>
      <c r="AH6729" t="str">
        <f>"Trad IRN"</f>
        <v>Trad IRN</v>
      </c>
      <c r="AI6729" t="str">
        <f>"Bldg IRN"</f>
        <v>Bldg IRN</v>
      </c>
      <c r="AJ6729" t="s">
        <v>48</v>
      </c>
      <c r="AK6729" t="s">
        <v>48</v>
      </c>
      <c r="AL6729" t="s">
        <v>53</v>
      </c>
      <c r="AM6729">
        <v>1140.92</v>
      </c>
      <c r="AN6729">
        <v>1140.92</v>
      </c>
      <c r="AO6729">
        <v>15</v>
      </c>
    </row>
    <row r="6730" spans="1:41" x14ac:dyDescent="0.3">
      <c r="A6730" t="str">
        <f>"Trad IRN"</f>
        <v>Trad IRN</v>
      </c>
      <c r="B6730" t="str">
        <f>"Bldg IRN"</f>
        <v>Bldg IRN</v>
      </c>
      <c r="C6730" t="s">
        <v>41</v>
      </c>
      <c r="D6730" t="s">
        <v>3</v>
      </c>
      <c r="E6730" t="s">
        <v>80</v>
      </c>
      <c r="F6730" t="s">
        <v>81</v>
      </c>
      <c r="G6730" t="s">
        <v>82</v>
      </c>
      <c r="H6730" t="s">
        <v>83</v>
      </c>
      <c r="I6730" t="str">
        <f>"Trad IRN"</f>
        <v>Trad IRN</v>
      </c>
      <c r="J6730" t="s">
        <v>43</v>
      </c>
      <c r="K6730" t="s">
        <v>44</v>
      </c>
      <c r="L6730" t="s">
        <v>45</v>
      </c>
      <c r="M6730" t="s">
        <v>46</v>
      </c>
      <c r="N6730" t="str">
        <f>"08/18/2022"</f>
        <v>08/18/2022</v>
      </c>
      <c r="O6730" t="str">
        <f>"01/03/2023"</f>
        <v>01/03/2023</v>
      </c>
      <c r="P6730">
        <v>0.46941100000000002</v>
      </c>
      <c r="Q6730">
        <v>0.46941100000000002</v>
      </c>
      <c r="S6730">
        <v>0</v>
      </c>
      <c r="T6730">
        <v>0.46941100000000002</v>
      </c>
      <c r="U6730">
        <v>0</v>
      </c>
      <c r="V6730" t="str">
        <f>"Trad IRN"</f>
        <v>Trad IRN</v>
      </c>
      <c r="W6730">
        <v>100</v>
      </c>
      <c r="X6730" t="s">
        <v>47</v>
      </c>
      <c r="Z6730" t="s">
        <v>47</v>
      </c>
      <c r="AB6730" t="str">
        <f>"08"</f>
        <v>08</v>
      </c>
      <c r="AC6730" t="s">
        <v>48</v>
      </c>
      <c r="AD6730" t="s">
        <v>49</v>
      </c>
      <c r="AE6730" t="s">
        <v>50</v>
      </c>
      <c r="AF6730">
        <v>0</v>
      </c>
      <c r="AG6730" t="s">
        <v>56</v>
      </c>
      <c r="AH6730" t="str">
        <f>"Trad IRN"</f>
        <v>Trad IRN</v>
      </c>
      <c r="AI6730" t="str">
        <f>"Bldg IRN"</f>
        <v>Bldg IRN</v>
      </c>
      <c r="AJ6730" t="s">
        <v>48</v>
      </c>
      <c r="AK6730" t="s">
        <v>48</v>
      </c>
      <c r="AL6730" t="s">
        <v>53</v>
      </c>
      <c r="AM6730">
        <v>535.55999999999995</v>
      </c>
      <c r="AN6730">
        <v>1140.92</v>
      </c>
      <c r="AO6730">
        <v>15</v>
      </c>
    </row>
    <row r="6731" spans="1:41" x14ac:dyDescent="0.3">
      <c r="A6731" t="str">
        <f>"Trad IRN"</f>
        <v>Trad IRN</v>
      </c>
      <c r="B6731" t="str">
        <f>"Bldg IRN"</f>
        <v>Bldg IRN</v>
      </c>
      <c r="C6731" t="s">
        <v>41</v>
      </c>
      <c r="D6731" t="s">
        <v>3</v>
      </c>
      <c r="E6731" t="s">
        <v>80</v>
      </c>
      <c r="F6731" t="s">
        <v>81</v>
      </c>
      <c r="G6731" t="s">
        <v>82</v>
      </c>
      <c r="H6731" t="s">
        <v>83</v>
      </c>
      <c r="I6731" t="str">
        <f>"Trad IRN"</f>
        <v>Trad IRN</v>
      </c>
      <c r="J6731" t="s">
        <v>43</v>
      </c>
      <c r="K6731" t="s">
        <v>44</v>
      </c>
      <c r="L6731" t="s">
        <v>45</v>
      </c>
      <c r="M6731" t="s">
        <v>46</v>
      </c>
      <c r="N6731" t="str">
        <f>"01/04/2023"</f>
        <v>01/04/2023</v>
      </c>
      <c r="O6731" t="str">
        <f>"12/31/2500"</f>
        <v>12/31/2500</v>
      </c>
      <c r="P6731">
        <v>0.45100099999999999</v>
      </c>
      <c r="Q6731">
        <v>0.45100099999999999</v>
      </c>
      <c r="S6731">
        <v>0</v>
      </c>
      <c r="T6731">
        <v>0.45100099999999999</v>
      </c>
      <c r="U6731">
        <v>0</v>
      </c>
      <c r="V6731" t="str">
        <f>"Trad IRN"</f>
        <v>Trad IRN</v>
      </c>
      <c r="W6731">
        <v>85</v>
      </c>
      <c r="X6731" t="s">
        <v>47</v>
      </c>
      <c r="Z6731" t="s">
        <v>47</v>
      </c>
      <c r="AB6731" t="str">
        <f>"08"</f>
        <v>08</v>
      </c>
      <c r="AC6731" t="s">
        <v>48</v>
      </c>
      <c r="AD6731" t="s">
        <v>49</v>
      </c>
      <c r="AE6731" t="s">
        <v>50</v>
      </c>
      <c r="AF6731">
        <v>0</v>
      </c>
      <c r="AG6731" t="s">
        <v>56</v>
      </c>
      <c r="AH6731" t="str">
        <f>"Trad IRN"</f>
        <v>Trad IRN</v>
      </c>
      <c r="AI6731" t="str">
        <f>"Bldg IRN"</f>
        <v>Bldg IRN</v>
      </c>
      <c r="AJ6731" t="s">
        <v>48</v>
      </c>
      <c r="AK6731" t="s">
        <v>48</v>
      </c>
      <c r="AL6731" t="s">
        <v>53</v>
      </c>
      <c r="AM6731">
        <v>514.55999999999995</v>
      </c>
      <c r="AN6731">
        <v>1140.92</v>
      </c>
      <c r="AO6731">
        <v>15</v>
      </c>
    </row>
    <row r="6732" spans="1:41" x14ac:dyDescent="0.3">
      <c r="A6732" t="str">
        <f>"Trad IRN"</f>
        <v>Trad IRN</v>
      </c>
      <c r="B6732" t="str">
        <f>"Bldg IRN"</f>
        <v>Bldg IRN</v>
      </c>
      <c r="C6732" t="s">
        <v>41</v>
      </c>
      <c r="D6732" t="s">
        <v>3</v>
      </c>
      <c r="E6732" t="s">
        <v>80</v>
      </c>
      <c r="F6732" t="s">
        <v>81</v>
      </c>
      <c r="G6732" t="s">
        <v>82</v>
      </c>
      <c r="H6732" t="s">
        <v>83</v>
      </c>
      <c r="I6732" t="s">
        <v>8</v>
      </c>
      <c r="J6732" t="s">
        <v>43</v>
      </c>
      <c r="K6732" t="s">
        <v>44</v>
      </c>
      <c r="L6732" t="s">
        <v>45</v>
      </c>
      <c r="M6732" t="s">
        <v>46</v>
      </c>
      <c r="N6732" t="str">
        <f>"01/04/2023"</f>
        <v>01/04/2023</v>
      </c>
      <c r="O6732" t="str">
        <f>"12/31/2500"</f>
        <v>12/31/2500</v>
      </c>
      <c r="P6732">
        <v>7.9585000000000003E-2</v>
      </c>
      <c r="Q6732">
        <v>7.9585000000000003E-2</v>
      </c>
      <c r="S6732">
        <v>0</v>
      </c>
      <c r="T6732">
        <v>5.1806999999999999E-2</v>
      </c>
      <c r="U6732">
        <v>2.7778000000000001E-2</v>
      </c>
      <c r="V6732" t="str">
        <f>"Trad IRN"</f>
        <v>Trad IRN</v>
      </c>
      <c r="W6732">
        <v>15</v>
      </c>
      <c r="X6732" t="s">
        <v>47</v>
      </c>
      <c r="Z6732" t="s">
        <v>47</v>
      </c>
      <c r="AB6732" t="str">
        <f>"08"</f>
        <v>08</v>
      </c>
      <c r="AC6732" t="s">
        <v>48</v>
      </c>
      <c r="AD6732" t="s">
        <v>49</v>
      </c>
      <c r="AE6732" t="s">
        <v>50</v>
      </c>
      <c r="AF6732">
        <v>0</v>
      </c>
      <c r="AG6732" t="s">
        <v>51</v>
      </c>
      <c r="AH6732" t="str">
        <f>"Trad IRN"</f>
        <v>Trad IRN</v>
      </c>
      <c r="AI6732" t="str">
        <f>"Bldg IRN"</f>
        <v>Bldg IRN</v>
      </c>
      <c r="AJ6732" t="s">
        <v>48</v>
      </c>
      <c r="AK6732" t="s">
        <v>48</v>
      </c>
      <c r="AL6732" t="s">
        <v>53</v>
      </c>
      <c r="AM6732">
        <v>90.11</v>
      </c>
      <c r="AN6732">
        <v>1132.3</v>
      </c>
      <c r="AO6732">
        <v>15</v>
      </c>
    </row>
    <row r="6733" spans="1:41" x14ac:dyDescent="0.3">
      <c r="A6733" t="str">
        <f>"Trad IRN"</f>
        <v>Trad IRN</v>
      </c>
      <c r="B6733" t="str">
        <f>"Bldg IRN"</f>
        <v>Bldg IRN</v>
      </c>
      <c r="C6733" t="s">
        <v>41</v>
      </c>
      <c r="D6733" t="s">
        <v>3</v>
      </c>
      <c r="E6733" t="s">
        <v>80</v>
      </c>
      <c r="F6733" t="s">
        <v>81</v>
      </c>
      <c r="G6733" t="s">
        <v>82</v>
      </c>
      <c r="H6733" t="s">
        <v>83</v>
      </c>
      <c r="I6733" t="str">
        <f>"Trad IRN"</f>
        <v>Trad IRN</v>
      </c>
      <c r="J6733" t="s">
        <v>43</v>
      </c>
      <c r="K6733" t="s">
        <v>44</v>
      </c>
      <c r="L6733" t="s">
        <v>45</v>
      </c>
      <c r="M6733" t="s">
        <v>46</v>
      </c>
      <c r="N6733" t="str">
        <f>"08/18/2022"</f>
        <v>08/18/2022</v>
      </c>
      <c r="O6733" t="str">
        <f>"12/31/2500"</f>
        <v>12/31/2500</v>
      </c>
      <c r="P6733">
        <v>1</v>
      </c>
      <c r="Q6733">
        <v>1</v>
      </c>
      <c r="S6733">
        <v>0</v>
      </c>
      <c r="T6733">
        <v>1</v>
      </c>
      <c r="U6733">
        <v>0</v>
      </c>
      <c r="V6733" t="str">
        <f>"Trad IRN"</f>
        <v>Trad IRN</v>
      </c>
      <c r="W6733">
        <v>100</v>
      </c>
      <c r="X6733" t="s">
        <v>47</v>
      </c>
      <c r="Z6733" t="s">
        <v>47</v>
      </c>
      <c r="AB6733" t="str">
        <f>"07"</f>
        <v>07</v>
      </c>
      <c r="AC6733" t="s">
        <v>48</v>
      </c>
      <c r="AD6733" t="s">
        <v>49</v>
      </c>
      <c r="AE6733" t="s">
        <v>50</v>
      </c>
      <c r="AF6733">
        <v>0</v>
      </c>
      <c r="AG6733" t="s">
        <v>56</v>
      </c>
      <c r="AH6733" t="str">
        <f>"Trad IRN"</f>
        <v>Trad IRN</v>
      </c>
      <c r="AI6733" t="str">
        <f>"Bldg IRN"</f>
        <v>Bldg IRN</v>
      </c>
      <c r="AJ6733" t="s">
        <v>48</v>
      </c>
      <c r="AK6733" t="s">
        <v>48</v>
      </c>
      <c r="AL6733" t="s">
        <v>53</v>
      </c>
      <c r="AM6733">
        <v>1140.92</v>
      </c>
      <c r="AN6733">
        <v>1140.92</v>
      </c>
      <c r="AO6733">
        <v>15</v>
      </c>
    </row>
    <row r="6734" spans="1:41" x14ac:dyDescent="0.3">
      <c r="A6734" t="str">
        <f>"Trad IRN"</f>
        <v>Trad IRN</v>
      </c>
      <c r="B6734" t="str">
        <f>"Bldg IRN"</f>
        <v>Bldg IRN</v>
      </c>
      <c r="C6734" t="s">
        <v>41</v>
      </c>
      <c r="D6734" t="s">
        <v>3</v>
      </c>
      <c r="E6734" t="s">
        <v>80</v>
      </c>
      <c r="F6734" t="s">
        <v>81</v>
      </c>
      <c r="G6734" t="s">
        <v>82</v>
      </c>
      <c r="H6734" t="s">
        <v>83</v>
      </c>
      <c r="I6734" t="str">
        <f>"Trad IRN"</f>
        <v>Trad IRN</v>
      </c>
      <c r="J6734" t="s">
        <v>43</v>
      </c>
      <c r="K6734" t="s">
        <v>44</v>
      </c>
      <c r="L6734" t="s">
        <v>45</v>
      </c>
      <c r="M6734" t="s">
        <v>46</v>
      </c>
      <c r="N6734" t="str">
        <f>"08/18/2022"</f>
        <v>08/18/2022</v>
      </c>
      <c r="O6734" t="str">
        <f>"12/31/2500"</f>
        <v>12/31/2500</v>
      </c>
      <c r="P6734">
        <v>1</v>
      </c>
      <c r="Q6734">
        <v>1</v>
      </c>
      <c r="S6734">
        <v>0</v>
      </c>
      <c r="T6734">
        <v>1</v>
      </c>
      <c r="U6734">
        <v>0</v>
      </c>
      <c r="V6734" t="str">
        <f>"Trad IRN"</f>
        <v>Trad IRN</v>
      </c>
      <c r="W6734">
        <v>100</v>
      </c>
      <c r="X6734" t="s">
        <v>47</v>
      </c>
      <c r="Z6734" t="s">
        <v>47</v>
      </c>
      <c r="AB6734" t="str">
        <f>"08"</f>
        <v>08</v>
      </c>
      <c r="AC6734" t="s">
        <v>48</v>
      </c>
      <c r="AD6734" t="s">
        <v>49</v>
      </c>
      <c r="AE6734" t="s">
        <v>55</v>
      </c>
      <c r="AF6734">
        <v>0</v>
      </c>
      <c r="AG6734" t="s">
        <v>56</v>
      </c>
      <c r="AH6734" t="str">
        <f>"Trad IRN"</f>
        <v>Trad IRN</v>
      </c>
      <c r="AI6734" t="str">
        <f>"Bldg IRN"</f>
        <v>Bldg IRN</v>
      </c>
      <c r="AJ6734" t="s">
        <v>48</v>
      </c>
      <c r="AK6734" t="s">
        <v>48</v>
      </c>
      <c r="AL6734" t="s">
        <v>53</v>
      </c>
      <c r="AM6734">
        <v>1140.92</v>
      </c>
      <c r="AN6734">
        <v>1140.92</v>
      </c>
      <c r="AO6734">
        <v>15</v>
      </c>
    </row>
    <row r="6735" spans="1:41" x14ac:dyDescent="0.3">
      <c r="A6735" t="str">
        <f>"Trad IRN"</f>
        <v>Trad IRN</v>
      </c>
      <c r="B6735" t="str">
        <f>"Bldg IRN"</f>
        <v>Bldg IRN</v>
      </c>
      <c r="C6735" t="s">
        <v>41</v>
      </c>
      <c r="D6735" t="s">
        <v>3</v>
      </c>
      <c r="E6735" t="s">
        <v>80</v>
      </c>
      <c r="F6735" t="s">
        <v>81</v>
      </c>
      <c r="G6735" t="s">
        <v>82</v>
      </c>
      <c r="H6735" t="s">
        <v>83</v>
      </c>
      <c r="I6735" t="s">
        <v>8</v>
      </c>
      <c r="J6735" t="s">
        <v>43</v>
      </c>
      <c r="K6735" t="s">
        <v>44</v>
      </c>
      <c r="L6735" t="s">
        <v>45</v>
      </c>
      <c r="M6735" t="s">
        <v>46</v>
      </c>
      <c r="N6735" t="str">
        <f>"08/18/2022"</f>
        <v>08/18/2022</v>
      </c>
      <c r="O6735" t="str">
        <f>"10/13/2022"</f>
        <v>10/13/2022</v>
      </c>
      <c r="P6735">
        <v>3.2007000000000001E-2</v>
      </c>
      <c r="Q6735">
        <v>3.2007000000000001E-2</v>
      </c>
      <c r="S6735">
        <v>0</v>
      </c>
      <c r="T6735">
        <v>1.9473000000000001E-2</v>
      </c>
      <c r="U6735">
        <v>1.2534E-2</v>
      </c>
      <c r="V6735" t="str">
        <f>"Trad IRN"</f>
        <v>Trad IRN</v>
      </c>
      <c r="W6735">
        <v>15</v>
      </c>
      <c r="X6735" t="s">
        <v>47</v>
      </c>
      <c r="Z6735" t="s">
        <v>47</v>
      </c>
      <c r="AB6735" t="str">
        <f>"08"</f>
        <v>08</v>
      </c>
      <c r="AC6735" t="s">
        <v>48</v>
      </c>
      <c r="AD6735" t="s">
        <v>49</v>
      </c>
      <c r="AE6735" t="s">
        <v>50</v>
      </c>
      <c r="AF6735">
        <v>0</v>
      </c>
      <c r="AG6735" t="s">
        <v>51</v>
      </c>
      <c r="AH6735" t="str">
        <f>"Trad IRN"</f>
        <v>Trad IRN</v>
      </c>
      <c r="AI6735" t="str">
        <f>"Bldg IRN"</f>
        <v>Bldg IRN</v>
      </c>
      <c r="AJ6735" t="s">
        <v>48</v>
      </c>
      <c r="AK6735" t="s">
        <v>48</v>
      </c>
      <c r="AL6735" t="s">
        <v>53</v>
      </c>
      <c r="AM6735">
        <v>36.24</v>
      </c>
      <c r="AN6735">
        <v>1132.3</v>
      </c>
      <c r="AO6735">
        <v>15</v>
      </c>
    </row>
    <row r="6736" spans="1:41" x14ac:dyDescent="0.3">
      <c r="A6736" t="str">
        <f>"Trad IRN"</f>
        <v>Trad IRN</v>
      </c>
      <c r="B6736" t="str">
        <f>"Bldg IRN"</f>
        <v>Bldg IRN</v>
      </c>
      <c r="C6736" t="s">
        <v>41</v>
      </c>
      <c r="D6736" t="s">
        <v>3</v>
      </c>
      <c r="E6736" t="s">
        <v>80</v>
      </c>
      <c r="F6736" t="s">
        <v>81</v>
      </c>
      <c r="G6736" t="s">
        <v>82</v>
      </c>
      <c r="H6736" t="s">
        <v>83</v>
      </c>
      <c r="I6736" t="str">
        <f>"Trad IRN"</f>
        <v>Trad IRN</v>
      </c>
      <c r="J6736" t="s">
        <v>43</v>
      </c>
      <c r="K6736" t="s">
        <v>44</v>
      </c>
      <c r="L6736" t="s">
        <v>45</v>
      </c>
      <c r="M6736" t="s">
        <v>46</v>
      </c>
      <c r="N6736" t="str">
        <f>"10/15/2022"</f>
        <v>10/15/2022</v>
      </c>
      <c r="O6736" t="str">
        <f>"12/31/2500"</f>
        <v>12/31/2500</v>
      </c>
      <c r="P6736">
        <v>0.78661099999999995</v>
      </c>
      <c r="Q6736">
        <v>0.78661099999999995</v>
      </c>
      <c r="S6736">
        <v>0</v>
      </c>
      <c r="T6736">
        <v>0.78661099999999995</v>
      </c>
      <c r="U6736">
        <v>0</v>
      </c>
      <c r="V6736" t="str">
        <f>"Trad IRN"</f>
        <v>Trad IRN</v>
      </c>
      <c r="W6736">
        <v>100</v>
      </c>
      <c r="X6736" t="s">
        <v>47</v>
      </c>
      <c r="Z6736" t="s">
        <v>47</v>
      </c>
      <c r="AB6736" t="str">
        <f>"08"</f>
        <v>08</v>
      </c>
      <c r="AC6736" t="s">
        <v>48</v>
      </c>
      <c r="AD6736" t="s">
        <v>49</v>
      </c>
      <c r="AE6736" t="s">
        <v>50</v>
      </c>
      <c r="AF6736">
        <v>0</v>
      </c>
      <c r="AG6736" t="s">
        <v>56</v>
      </c>
      <c r="AH6736" t="str">
        <f>"Trad IRN"</f>
        <v>Trad IRN</v>
      </c>
      <c r="AI6736" t="str">
        <f>"Bldg IRN"</f>
        <v>Bldg IRN</v>
      </c>
      <c r="AJ6736" t="s">
        <v>48</v>
      </c>
      <c r="AK6736" t="s">
        <v>48</v>
      </c>
      <c r="AL6736" t="s">
        <v>53</v>
      </c>
      <c r="AM6736">
        <v>897.46</v>
      </c>
      <c r="AN6736">
        <v>1140.92</v>
      </c>
      <c r="AO6736">
        <v>15</v>
      </c>
    </row>
    <row r="6737" spans="1:41" x14ac:dyDescent="0.3">
      <c r="A6737" t="str">
        <f>"Trad IRN"</f>
        <v>Trad IRN</v>
      </c>
      <c r="B6737" t="str">
        <f>"Bldg IRN"</f>
        <v>Bldg IRN</v>
      </c>
      <c r="C6737" t="s">
        <v>41</v>
      </c>
      <c r="D6737" t="s">
        <v>3</v>
      </c>
      <c r="E6737" t="s">
        <v>80</v>
      </c>
      <c r="F6737" t="s">
        <v>81</v>
      </c>
      <c r="G6737" t="s">
        <v>82</v>
      </c>
      <c r="H6737" t="s">
        <v>83</v>
      </c>
      <c r="I6737" t="str">
        <f>"Trad IRN"</f>
        <v>Trad IRN</v>
      </c>
      <c r="J6737" t="s">
        <v>43</v>
      </c>
      <c r="K6737" t="s">
        <v>44</v>
      </c>
      <c r="L6737" t="s">
        <v>45</v>
      </c>
      <c r="M6737" t="s">
        <v>46</v>
      </c>
      <c r="N6737" t="str">
        <f t="shared" ref="N6737:N6747" si="684">"08/18/2022"</f>
        <v>08/18/2022</v>
      </c>
      <c r="O6737" t="str">
        <f>"10/14/2022"</f>
        <v>10/14/2022</v>
      </c>
      <c r="P6737">
        <v>0.18138099999999999</v>
      </c>
      <c r="Q6737">
        <v>0.18138099999999999</v>
      </c>
      <c r="S6737">
        <v>0</v>
      </c>
      <c r="T6737">
        <v>0.18138099999999999</v>
      </c>
      <c r="U6737">
        <v>0</v>
      </c>
      <c r="V6737" t="str">
        <f>"Trad IRN"</f>
        <v>Trad IRN</v>
      </c>
      <c r="W6737">
        <v>85</v>
      </c>
      <c r="X6737" t="s">
        <v>47</v>
      </c>
      <c r="Z6737" t="s">
        <v>47</v>
      </c>
      <c r="AB6737" t="str">
        <f>"08"</f>
        <v>08</v>
      </c>
      <c r="AC6737" t="s">
        <v>48</v>
      </c>
      <c r="AD6737" t="s">
        <v>49</v>
      </c>
      <c r="AE6737" t="s">
        <v>50</v>
      </c>
      <c r="AF6737">
        <v>0</v>
      </c>
      <c r="AG6737" t="s">
        <v>56</v>
      </c>
      <c r="AH6737" t="str">
        <f>"Trad IRN"</f>
        <v>Trad IRN</v>
      </c>
      <c r="AI6737" t="str">
        <f>"Bldg IRN"</f>
        <v>Bldg IRN</v>
      </c>
      <c r="AJ6737" t="s">
        <v>48</v>
      </c>
      <c r="AK6737" t="s">
        <v>48</v>
      </c>
      <c r="AL6737" t="s">
        <v>53</v>
      </c>
      <c r="AM6737">
        <v>206.94</v>
      </c>
      <c r="AN6737">
        <v>1140.92</v>
      </c>
      <c r="AO6737">
        <v>15</v>
      </c>
    </row>
    <row r="6738" spans="1:41" x14ac:dyDescent="0.3">
      <c r="A6738" t="str">
        <f>"Trad IRN"</f>
        <v>Trad IRN</v>
      </c>
      <c r="B6738" t="str">
        <f>"Bldg IRN"</f>
        <v>Bldg IRN</v>
      </c>
      <c r="C6738" t="s">
        <v>41</v>
      </c>
      <c r="D6738" t="s">
        <v>3</v>
      </c>
      <c r="E6738" t="s">
        <v>80</v>
      </c>
      <c r="F6738" t="s">
        <v>81</v>
      </c>
      <c r="G6738" t="s">
        <v>82</v>
      </c>
      <c r="H6738" t="s">
        <v>83</v>
      </c>
      <c r="I6738" t="str">
        <f>"Trad IRN"</f>
        <v>Trad IRN</v>
      </c>
      <c r="J6738" t="s">
        <v>43</v>
      </c>
      <c r="K6738" t="s">
        <v>44</v>
      </c>
      <c r="L6738" t="s">
        <v>45</v>
      </c>
      <c r="M6738" t="s">
        <v>46</v>
      </c>
      <c r="N6738" t="str">
        <f t="shared" si="684"/>
        <v>08/18/2022</v>
      </c>
      <c r="O6738" t="str">
        <f t="shared" ref="O6738:O6748" si="685">"12/31/2500"</f>
        <v>12/31/2500</v>
      </c>
      <c r="P6738">
        <v>1</v>
      </c>
      <c r="Q6738">
        <v>1</v>
      </c>
      <c r="S6738">
        <v>0</v>
      </c>
      <c r="T6738">
        <v>1</v>
      </c>
      <c r="U6738">
        <v>0</v>
      </c>
      <c r="V6738" t="str">
        <f>"Trad IRN"</f>
        <v>Trad IRN</v>
      </c>
      <c r="W6738">
        <v>100</v>
      </c>
      <c r="X6738" t="s">
        <v>47</v>
      </c>
      <c r="Z6738" t="s">
        <v>47</v>
      </c>
      <c r="AB6738" t="str">
        <f>"07"</f>
        <v>07</v>
      </c>
      <c r="AC6738" t="s">
        <v>48</v>
      </c>
      <c r="AD6738" t="s">
        <v>49</v>
      </c>
      <c r="AE6738" t="s">
        <v>55</v>
      </c>
      <c r="AF6738">
        <v>0</v>
      </c>
      <c r="AG6738" t="s">
        <v>56</v>
      </c>
      <c r="AH6738" t="str">
        <f>"Trad IRN"</f>
        <v>Trad IRN</v>
      </c>
      <c r="AI6738" t="str">
        <f>"Bldg IRN"</f>
        <v>Bldg IRN</v>
      </c>
      <c r="AJ6738" t="s">
        <v>48</v>
      </c>
      <c r="AK6738" t="s">
        <v>48</v>
      </c>
      <c r="AL6738" t="s">
        <v>53</v>
      </c>
      <c r="AM6738">
        <v>1140.92</v>
      </c>
      <c r="AN6738">
        <v>1140.92</v>
      </c>
      <c r="AO6738">
        <v>15</v>
      </c>
    </row>
    <row r="6739" spans="1:41" x14ac:dyDescent="0.3">
      <c r="A6739" t="str">
        <f>"Trad IRN"</f>
        <v>Trad IRN</v>
      </c>
      <c r="B6739" t="str">
        <f>"Bldg IRN"</f>
        <v>Bldg IRN</v>
      </c>
      <c r="C6739" t="s">
        <v>41</v>
      </c>
      <c r="D6739" t="s">
        <v>3</v>
      </c>
      <c r="E6739" t="s">
        <v>80</v>
      </c>
      <c r="F6739" t="s">
        <v>81</v>
      </c>
      <c r="G6739" t="s">
        <v>82</v>
      </c>
      <c r="H6739" t="s">
        <v>83</v>
      </c>
      <c r="I6739" t="str">
        <f>"Trad IRN"</f>
        <v>Trad IRN</v>
      </c>
      <c r="J6739" t="s">
        <v>43</v>
      </c>
      <c r="K6739" t="s">
        <v>44</v>
      </c>
      <c r="L6739" t="s">
        <v>45</v>
      </c>
      <c r="M6739" t="s">
        <v>46</v>
      </c>
      <c r="N6739" t="str">
        <f t="shared" si="684"/>
        <v>08/18/2022</v>
      </c>
      <c r="O6739" t="str">
        <f t="shared" si="685"/>
        <v>12/31/2500</v>
      </c>
      <c r="P6739">
        <v>1</v>
      </c>
      <c r="Q6739">
        <v>1</v>
      </c>
      <c r="S6739">
        <v>1</v>
      </c>
      <c r="T6739">
        <v>1</v>
      </c>
      <c r="U6739">
        <v>0</v>
      </c>
      <c r="V6739" t="str">
        <f>"Trad IRN"</f>
        <v>Trad IRN</v>
      </c>
      <c r="W6739">
        <v>100</v>
      </c>
      <c r="X6739" t="s">
        <v>47</v>
      </c>
      <c r="Z6739" t="s">
        <v>47</v>
      </c>
      <c r="AB6739" t="str">
        <f>"06"</f>
        <v>06</v>
      </c>
      <c r="AC6739" t="s">
        <v>48</v>
      </c>
      <c r="AD6739" t="s">
        <v>49</v>
      </c>
      <c r="AE6739" t="s">
        <v>50</v>
      </c>
      <c r="AF6739">
        <v>0</v>
      </c>
      <c r="AG6739" t="s">
        <v>56</v>
      </c>
      <c r="AH6739" t="str">
        <f>"Trad IRN"</f>
        <v>Trad IRN</v>
      </c>
      <c r="AI6739" t="str">
        <f>"Bldg IRN"</f>
        <v>Bldg IRN</v>
      </c>
      <c r="AJ6739" t="s">
        <v>48</v>
      </c>
      <c r="AK6739" t="s">
        <v>48</v>
      </c>
      <c r="AL6739" t="s">
        <v>53</v>
      </c>
      <c r="AM6739">
        <v>1140.92</v>
      </c>
      <c r="AN6739">
        <v>1140.92</v>
      </c>
      <c r="AO6739">
        <v>15</v>
      </c>
    </row>
    <row r="6740" spans="1:41" x14ac:dyDescent="0.3">
      <c r="A6740" t="str">
        <f>"Trad IRN"</f>
        <v>Trad IRN</v>
      </c>
      <c r="B6740" t="str">
        <f>"Bldg IRN"</f>
        <v>Bldg IRN</v>
      </c>
      <c r="C6740" t="s">
        <v>41</v>
      </c>
      <c r="D6740" t="s">
        <v>3</v>
      </c>
      <c r="E6740" t="s">
        <v>80</v>
      </c>
      <c r="F6740" t="s">
        <v>81</v>
      </c>
      <c r="G6740" t="s">
        <v>82</v>
      </c>
      <c r="H6740" t="s">
        <v>83</v>
      </c>
      <c r="I6740" t="str">
        <f>"Trad IRN"</f>
        <v>Trad IRN</v>
      </c>
      <c r="J6740" t="s">
        <v>43</v>
      </c>
      <c r="K6740" t="s">
        <v>44</v>
      </c>
      <c r="L6740" t="s">
        <v>45</v>
      </c>
      <c r="M6740" t="s">
        <v>46</v>
      </c>
      <c r="N6740" t="str">
        <f t="shared" si="684"/>
        <v>08/18/2022</v>
      </c>
      <c r="O6740" t="str">
        <f t="shared" si="685"/>
        <v>12/31/2500</v>
      </c>
      <c r="P6740">
        <v>1</v>
      </c>
      <c r="Q6740">
        <v>1</v>
      </c>
      <c r="S6740">
        <v>0</v>
      </c>
      <c r="T6740">
        <v>1</v>
      </c>
      <c r="U6740">
        <v>0</v>
      </c>
      <c r="V6740" t="str">
        <f>"Trad IRN"</f>
        <v>Trad IRN</v>
      </c>
      <c r="W6740">
        <v>100</v>
      </c>
      <c r="X6740" t="s">
        <v>47</v>
      </c>
      <c r="Z6740" t="s">
        <v>47</v>
      </c>
      <c r="AB6740" t="str">
        <f>"08"</f>
        <v>08</v>
      </c>
      <c r="AC6740" t="s">
        <v>48</v>
      </c>
      <c r="AD6740" t="s">
        <v>49</v>
      </c>
      <c r="AE6740" t="s">
        <v>50</v>
      </c>
      <c r="AF6740">
        <v>0</v>
      </c>
      <c r="AG6740" t="s">
        <v>56</v>
      </c>
      <c r="AH6740" t="str">
        <f>"Trad IRN"</f>
        <v>Trad IRN</v>
      </c>
      <c r="AI6740" t="str">
        <f>"Bldg IRN"</f>
        <v>Bldg IRN</v>
      </c>
      <c r="AJ6740" t="s">
        <v>48</v>
      </c>
      <c r="AK6740" t="s">
        <v>48</v>
      </c>
      <c r="AL6740" t="s">
        <v>53</v>
      </c>
      <c r="AM6740">
        <v>1140.92</v>
      </c>
      <c r="AN6740">
        <v>1140.92</v>
      </c>
      <c r="AO6740">
        <v>15</v>
      </c>
    </row>
    <row r="6741" spans="1:41" x14ac:dyDescent="0.3">
      <c r="A6741" t="str">
        <f>"Trad IRN"</f>
        <v>Trad IRN</v>
      </c>
      <c r="B6741" t="str">
        <f>"Bldg IRN"</f>
        <v>Bldg IRN</v>
      </c>
      <c r="C6741" t="s">
        <v>41</v>
      </c>
      <c r="D6741" t="s">
        <v>3</v>
      </c>
      <c r="E6741" t="s">
        <v>80</v>
      </c>
      <c r="F6741" t="s">
        <v>81</v>
      </c>
      <c r="G6741" t="s">
        <v>82</v>
      </c>
      <c r="H6741" t="s">
        <v>83</v>
      </c>
      <c r="I6741" t="str">
        <f>"Trad IRN"</f>
        <v>Trad IRN</v>
      </c>
      <c r="J6741" t="s">
        <v>43</v>
      </c>
      <c r="K6741" t="s">
        <v>44</v>
      </c>
      <c r="L6741" t="s">
        <v>45</v>
      </c>
      <c r="M6741" t="s">
        <v>46</v>
      </c>
      <c r="N6741" t="str">
        <f t="shared" si="684"/>
        <v>08/18/2022</v>
      </c>
      <c r="O6741" t="str">
        <f t="shared" si="685"/>
        <v>12/31/2500</v>
      </c>
      <c r="P6741">
        <v>1</v>
      </c>
      <c r="Q6741">
        <v>1</v>
      </c>
      <c r="S6741">
        <v>0</v>
      </c>
      <c r="T6741">
        <v>1</v>
      </c>
      <c r="U6741">
        <v>0</v>
      </c>
      <c r="V6741" t="str">
        <f>"Trad IRN"</f>
        <v>Trad IRN</v>
      </c>
      <c r="W6741">
        <v>100</v>
      </c>
      <c r="X6741" t="s">
        <v>47</v>
      </c>
      <c r="Z6741" t="s">
        <v>47</v>
      </c>
      <c r="AB6741" t="str">
        <f>"06"</f>
        <v>06</v>
      </c>
      <c r="AC6741" t="s">
        <v>48</v>
      </c>
      <c r="AD6741" t="s">
        <v>49</v>
      </c>
      <c r="AE6741" t="s">
        <v>50</v>
      </c>
      <c r="AF6741">
        <v>0</v>
      </c>
      <c r="AG6741" t="s">
        <v>56</v>
      </c>
      <c r="AH6741" t="str">
        <f>"Trad IRN"</f>
        <v>Trad IRN</v>
      </c>
      <c r="AI6741" t="str">
        <f>"Bldg IRN"</f>
        <v>Bldg IRN</v>
      </c>
      <c r="AJ6741" t="s">
        <v>48</v>
      </c>
      <c r="AK6741" t="s">
        <v>48</v>
      </c>
      <c r="AL6741" t="s">
        <v>53</v>
      </c>
      <c r="AM6741">
        <v>1140.92</v>
      </c>
      <c r="AN6741">
        <v>1140.92</v>
      </c>
      <c r="AO6741">
        <v>15</v>
      </c>
    </row>
    <row r="6742" spans="1:41" x14ac:dyDescent="0.3">
      <c r="A6742" t="str">
        <f>"Trad IRN"</f>
        <v>Trad IRN</v>
      </c>
      <c r="B6742" t="str">
        <f>"Bldg IRN"</f>
        <v>Bldg IRN</v>
      </c>
      <c r="C6742" t="s">
        <v>41</v>
      </c>
      <c r="D6742" t="s">
        <v>3</v>
      </c>
      <c r="E6742" t="s">
        <v>80</v>
      </c>
      <c r="F6742" t="s">
        <v>81</v>
      </c>
      <c r="G6742" t="s">
        <v>82</v>
      </c>
      <c r="H6742" t="s">
        <v>83</v>
      </c>
      <c r="I6742" t="str">
        <f>"Trad IRN"</f>
        <v>Trad IRN</v>
      </c>
      <c r="J6742" t="s">
        <v>43</v>
      </c>
      <c r="K6742" t="s">
        <v>44</v>
      </c>
      <c r="L6742" t="s">
        <v>45</v>
      </c>
      <c r="M6742" t="s">
        <v>46</v>
      </c>
      <c r="N6742" t="str">
        <f t="shared" si="684"/>
        <v>08/18/2022</v>
      </c>
      <c r="O6742" t="str">
        <f t="shared" si="685"/>
        <v>12/31/2500</v>
      </c>
      <c r="P6742">
        <v>1</v>
      </c>
      <c r="Q6742">
        <v>1</v>
      </c>
      <c r="S6742">
        <v>0</v>
      </c>
      <c r="T6742">
        <v>1</v>
      </c>
      <c r="U6742">
        <v>0</v>
      </c>
      <c r="V6742" t="str">
        <f>"Trad IRN"</f>
        <v>Trad IRN</v>
      </c>
      <c r="W6742">
        <v>100</v>
      </c>
      <c r="X6742" t="s">
        <v>47</v>
      </c>
      <c r="Z6742" t="s">
        <v>47</v>
      </c>
      <c r="AB6742" t="str">
        <f>"07"</f>
        <v>07</v>
      </c>
      <c r="AC6742" t="s">
        <v>48</v>
      </c>
      <c r="AD6742" t="s">
        <v>49</v>
      </c>
      <c r="AE6742" t="s">
        <v>50</v>
      </c>
      <c r="AF6742">
        <v>0</v>
      </c>
      <c r="AG6742" t="s">
        <v>56</v>
      </c>
      <c r="AH6742" t="str">
        <f>"Trad IRN"</f>
        <v>Trad IRN</v>
      </c>
      <c r="AI6742" t="str">
        <f>"Bldg IRN"</f>
        <v>Bldg IRN</v>
      </c>
      <c r="AJ6742" t="s">
        <v>48</v>
      </c>
      <c r="AK6742" t="s">
        <v>48</v>
      </c>
      <c r="AL6742" t="s">
        <v>53</v>
      </c>
      <c r="AM6742">
        <v>1140.92</v>
      </c>
      <c r="AN6742">
        <v>1140.92</v>
      </c>
      <c r="AO6742">
        <v>15</v>
      </c>
    </row>
    <row r="6743" spans="1:41" x14ac:dyDescent="0.3">
      <c r="A6743" t="str">
        <f>"Trad IRN"</f>
        <v>Trad IRN</v>
      </c>
      <c r="B6743" t="str">
        <f>"Bldg IRN"</f>
        <v>Bldg IRN</v>
      </c>
      <c r="C6743" t="s">
        <v>41</v>
      </c>
      <c r="D6743" t="s">
        <v>3</v>
      </c>
      <c r="E6743" t="s">
        <v>80</v>
      </c>
      <c r="F6743" t="s">
        <v>81</v>
      </c>
      <c r="G6743" t="s">
        <v>82</v>
      </c>
      <c r="H6743" t="s">
        <v>83</v>
      </c>
      <c r="I6743" t="str">
        <f>"Trad IRN"</f>
        <v>Trad IRN</v>
      </c>
      <c r="J6743" t="s">
        <v>43</v>
      </c>
      <c r="K6743" t="s">
        <v>44</v>
      </c>
      <c r="L6743" t="s">
        <v>45</v>
      </c>
      <c r="M6743" t="s">
        <v>46</v>
      </c>
      <c r="N6743" t="str">
        <f t="shared" si="684"/>
        <v>08/18/2022</v>
      </c>
      <c r="O6743" t="str">
        <f t="shared" si="685"/>
        <v>12/31/2500</v>
      </c>
      <c r="P6743">
        <v>1</v>
      </c>
      <c r="Q6743">
        <v>1</v>
      </c>
      <c r="S6743">
        <v>0</v>
      </c>
      <c r="T6743">
        <v>1</v>
      </c>
      <c r="U6743">
        <v>0</v>
      </c>
      <c r="V6743" t="str">
        <f>"Trad IRN"</f>
        <v>Trad IRN</v>
      </c>
      <c r="W6743">
        <v>100</v>
      </c>
      <c r="X6743" t="s">
        <v>47</v>
      </c>
      <c r="Z6743" t="s">
        <v>47</v>
      </c>
      <c r="AB6743" t="str">
        <f>"06"</f>
        <v>06</v>
      </c>
      <c r="AC6743" t="s">
        <v>48</v>
      </c>
      <c r="AD6743" t="s">
        <v>49</v>
      </c>
      <c r="AE6743" t="s">
        <v>50</v>
      </c>
      <c r="AF6743">
        <v>0</v>
      </c>
      <c r="AG6743" t="s">
        <v>56</v>
      </c>
      <c r="AH6743" t="str">
        <f>"Trad IRN"</f>
        <v>Trad IRN</v>
      </c>
      <c r="AI6743" t="str">
        <f>"Bldg IRN"</f>
        <v>Bldg IRN</v>
      </c>
      <c r="AJ6743" t="s">
        <v>48</v>
      </c>
      <c r="AK6743" t="s">
        <v>48</v>
      </c>
      <c r="AL6743" t="s">
        <v>53</v>
      </c>
      <c r="AM6743">
        <v>1140.92</v>
      </c>
      <c r="AN6743">
        <v>1140.92</v>
      </c>
      <c r="AO6743">
        <v>15</v>
      </c>
    </row>
    <row r="6744" spans="1:41" x14ac:dyDescent="0.3">
      <c r="A6744" t="str">
        <f>"Trad IRN"</f>
        <v>Trad IRN</v>
      </c>
      <c r="B6744" t="str">
        <f>"Bldg IRN"</f>
        <v>Bldg IRN</v>
      </c>
      <c r="C6744" t="s">
        <v>41</v>
      </c>
      <c r="D6744" t="s">
        <v>3</v>
      </c>
      <c r="E6744" t="s">
        <v>80</v>
      </c>
      <c r="F6744" t="s">
        <v>81</v>
      </c>
      <c r="G6744" t="s">
        <v>82</v>
      </c>
      <c r="H6744" t="s">
        <v>83</v>
      </c>
      <c r="I6744" t="str">
        <f>"Trad IRN"</f>
        <v>Trad IRN</v>
      </c>
      <c r="J6744" t="s">
        <v>43</v>
      </c>
      <c r="K6744" t="s">
        <v>44</v>
      </c>
      <c r="L6744" t="s">
        <v>45</v>
      </c>
      <c r="M6744" t="s">
        <v>46</v>
      </c>
      <c r="N6744" t="str">
        <f t="shared" si="684"/>
        <v>08/18/2022</v>
      </c>
      <c r="O6744" t="str">
        <f t="shared" si="685"/>
        <v>12/31/2500</v>
      </c>
      <c r="P6744">
        <v>1</v>
      </c>
      <c r="Q6744">
        <v>1</v>
      </c>
      <c r="R6744">
        <v>1</v>
      </c>
      <c r="S6744">
        <v>0</v>
      </c>
      <c r="T6744">
        <v>1</v>
      </c>
      <c r="U6744">
        <v>0</v>
      </c>
      <c r="V6744" t="str">
        <f>"Trad IRN"</f>
        <v>Trad IRN</v>
      </c>
      <c r="W6744">
        <v>100</v>
      </c>
      <c r="X6744" t="s">
        <v>47</v>
      </c>
      <c r="Z6744" t="s">
        <v>47</v>
      </c>
      <c r="AB6744" t="str">
        <f>"07"</f>
        <v>07</v>
      </c>
      <c r="AC6744" t="str">
        <f>"10"</f>
        <v>10</v>
      </c>
      <c r="AD6744" t="str">
        <f>"2"</f>
        <v>2</v>
      </c>
      <c r="AE6744" t="s">
        <v>50</v>
      </c>
      <c r="AF6744">
        <v>0</v>
      </c>
      <c r="AG6744" t="s">
        <v>56</v>
      </c>
      <c r="AH6744" t="str">
        <f>"Trad IRN"</f>
        <v>Trad IRN</v>
      </c>
      <c r="AI6744" t="str">
        <f>"Bldg IRN"</f>
        <v>Bldg IRN</v>
      </c>
      <c r="AJ6744" t="s">
        <v>48</v>
      </c>
      <c r="AK6744" t="s">
        <v>48</v>
      </c>
      <c r="AL6744" t="s">
        <v>53</v>
      </c>
      <c r="AM6744">
        <v>1140.92</v>
      </c>
      <c r="AN6744">
        <v>1140.92</v>
      </c>
      <c r="AO6744">
        <v>15</v>
      </c>
    </row>
    <row r="6745" spans="1:41" x14ac:dyDescent="0.3">
      <c r="A6745" t="str">
        <f>"Trad IRN"</f>
        <v>Trad IRN</v>
      </c>
      <c r="B6745" t="str">
        <f>"Bldg IRN"</f>
        <v>Bldg IRN</v>
      </c>
      <c r="C6745" t="s">
        <v>41</v>
      </c>
      <c r="D6745" t="s">
        <v>3</v>
      </c>
      <c r="E6745" t="s">
        <v>80</v>
      </c>
      <c r="F6745" t="s">
        <v>81</v>
      </c>
      <c r="G6745" t="s">
        <v>82</v>
      </c>
      <c r="H6745" t="s">
        <v>83</v>
      </c>
      <c r="I6745" t="s">
        <v>8</v>
      </c>
      <c r="J6745" t="s">
        <v>43</v>
      </c>
      <c r="K6745" t="s">
        <v>44</v>
      </c>
      <c r="L6745" t="s">
        <v>45</v>
      </c>
      <c r="M6745" t="s">
        <v>46</v>
      </c>
      <c r="N6745" t="str">
        <f t="shared" si="684"/>
        <v>08/18/2022</v>
      </c>
      <c r="O6745" t="str">
        <f t="shared" si="685"/>
        <v>12/31/2500</v>
      </c>
      <c r="P6745">
        <v>0.5</v>
      </c>
      <c r="Q6745">
        <v>0.5</v>
      </c>
      <c r="S6745">
        <v>0</v>
      </c>
      <c r="T6745">
        <v>5.5556000000000001E-2</v>
      </c>
      <c r="U6745">
        <v>0.44444400000000001</v>
      </c>
      <c r="V6745" t="str">
        <f>"Trad IRN"</f>
        <v>Trad IRN</v>
      </c>
      <c r="W6745">
        <v>50</v>
      </c>
      <c r="X6745" t="s">
        <v>47</v>
      </c>
      <c r="Z6745" t="s">
        <v>47</v>
      </c>
      <c r="AB6745" t="str">
        <f>"08"</f>
        <v>08</v>
      </c>
      <c r="AC6745" t="s">
        <v>48</v>
      </c>
      <c r="AD6745" t="s">
        <v>49</v>
      </c>
      <c r="AE6745" t="s">
        <v>50</v>
      </c>
      <c r="AF6745">
        <v>0</v>
      </c>
      <c r="AG6745" t="s">
        <v>51</v>
      </c>
      <c r="AH6745" t="str">
        <f>"Trad IRN"</f>
        <v>Trad IRN</v>
      </c>
      <c r="AI6745" t="str">
        <f>"Bldg IRN"</f>
        <v>Bldg IRN</v>
      </c>
      <c r="AJ6745" t="s">
        <v>48</v>
      </c>
      <c r="AK6745" t="s">
        <v>48</v>
      </c>
      <c r="AL6745" t="s">
        <v>53</v>
      </c>
      <c r="AM6745">
        <v>570.46</v>
      </c>
      <c r="AN6745">
        <v>1140.92</v>
      </c>
      <c r="AO6745">
        <v>15</v>
      </c>
    </row>
    <row r="6746" spans="1:41" x14ac:dyDescent="0.3">
      <c r="A6746" t="str">
        <f>"Trad IRN"</f>
        <v>Trad IRN</v>
      </c>
      <c r="B6746" t="str">
        <f>"Bldg IRN"</f>
        <v>Bldg IRN</v>
      </c>
      <c r="C6746" t="s">
        <v>41</v>
      </c>
      <c r="D6746" t="s">
        <v>3</v>
      </c>
      <c r="E6746" t="s">
        <v>80</v>
      </c>
      <c r="F6746" t="s">
        <v>81</v>
      </c>
      <c r="G6746" t="s">
        <v>82</v>
      </c>
      <c r="H6746" t="s">
        <v>83</v>
      </c>
      <c r="I6746" t="str">
        <f>"Trad IRN"</f>
        <v>Trad IRN</v>
      </c>
      <c r="J6746" t="s">
        <v>43</v>
      </c>
      <c r="K6746" t="s">
        <v>44</v>
      </c>
      <c r="L6746" t="s">
        <v>45</v>
      </c>
      <c r="M6746" t="s">
        <v>46</v>
      </c>
      <c r="N6746" t="str">
        <f t="shared" si="684"/>
        <v>08/18/2022</v>
      </c>
      <c r="O6746" t="str">
        <f t="shared" si="685"/>
        <v>12/31/2500</v>
      </c>
      <c r="P6746">
        <v>0.5</v>
      </c>
      <c r="Q6746">
        <v>0.5</v>
      </c>
      <c r="S6746">
        <v>0</v>
      </c>
      <c r="T6746">
        <v>0.5</v>
      </c>
      <c r="U6746">
        <v>0</v>
      </c>
      <c r="V6746" t="str">
        <f>"Trad IRN"</f>
        <v>Trad IRN</v>
      </c>
      <c r="W6746">
        <v>50</v>
      </c>
      <c r="X6746" t="s">
        <v>47</v>
      </c>
      <c r="Z6746" t="s">
        <v>47</v>
      </c>
      <c r="AB6746" t="str">
        <f>"08"</f>
        <v>08</v>
      </c>
      <c r="AC6746" t="s">
        <v>48</v>
      </c>
      <c r="AD6746" t="s">
        <v>49</v>
      </c>
      <c r="AE6746" t="s">
        <v>50</v>
      </c>
      <c r="AF6746">
        <v>0</v>
      </c>
      <c r="AG6746" t="s">
        <v>56</v>
      </c>
      <c r="AH6746" t="str">
        <f>"Trad IRN"</f>
        <v>Trad IRN</v>
      </c>
      <c r="AI6746" t="str">
        <f>"Bldg IRN"</f>
        <v>Bldg IRN</v>
      </c>
      <c r="AJ6746" t="s">
        <v>48</v>
      </c>
      <c r="AK6746" t="s">
        <v>48</v>
      </c>
      <c r="AL6746" t="s">
        <v>53</v>
      </c>
      <c r="AM6746">
        <v>570.46</v>
      </c>
      <c r="AN6746">
        <v>1140.92</v>
      </c>
      <c r="AO6746">
        <v>15</v>
      </c>
    </row>
    <row r="6747" spans="1:41" x14ac:dyDescent="0.3">
      <c r="A6747" t="str">
        <f>"Trad IRN"</f>
        <v>Trad IRN</v>
      </c>
      <c r="B6747" t="str">
        <f>"Bldg IRN"</f>
        <v>Bldg IRN</v>
      </c>
      <c r="C6747" t="s">
        <v>41</v>
      </c>
      <c r="D6747" t="s">
        <v>3</v>
      </c>
      <c r="E6747" t="s">
        <v>80</v>
      </c>
      <c r="F6747" t="s">
        <v>81</v>
      </c>
      <c r="G6747" t="s">
        <v>82</v>
      </c>
      <c r="H6747" t="s">
        <v>83</v>
      </c>
      <c r="I6747" t="str">
        <f>"Trad IRN"</f>
        <v>Trad IRN</v>
      </c>
      <c r="J6747" t="s">
        <v>43</v>
      </c>
      <c r="K6747" t="s">
        <v>44</v>
      </c>
      <c r="L6747" t="s">
        <v>45</v>
      </c>
      <c r="M6747" t="s">
        <v>46</v>
      </c>
      <c r="N6747" t="str">
        <f t="shared" si="684"/>
        <v>08/18/2022</v>
      </c>
      <c r="O6747" t="str">
        <f t="shared" si="685"/>
        <v>12/31/2500</v>
      </c>
      <c r="P6747">
        <v>1</v>
      </c>
      <c r="Q6747">
        <v>1</v>
      </c>
      <c r="S6747">
        <v>0</v>
      </c>
      <c r="T6747">
        <v>1</v>
      </c>
      <c r="U6747">
        <v>0</v>
      </c>
      <c r="V6747" t="str">
        <f>"Trad IRN"</f>
        <v>Trad IRN</v>
      </c>
      <c r="W6747">
        <v>100</v>
      </c>
      <c r="X6747" t="s">
        <v>47</v>
      </c>
      <c r="Z6747" t="s">
        <v>47</v>
      </c>
      <c r="AB6747" t="str">
        <f>"07"</f>
        <v>07</v>
      </c>
      <c r="AC6747" t="s">
        <v>48</v>
      </c>
      <c r="AD6747" t="s">
        <v>49</v>
      </c>
      <c r="AE6747" t="s">
        <v>55</v>
      </c>
      <c r="AF6747">
        <v>2</v>
      </c>
      <c r="AG6747" t="s">
        <v>56</v>
      </c>
      <c r="AH6747" t="str">
        <f>"Trad IRN"</f>
        <v>Trad IRN</v>
      </c>
      <c r="AI6747" t="str">
        <f>"Bldg IRN"</f>
        <v>Bldg IRN</v>
      </c>
      <c r="AJ6747" t="s">
        <v>48</v>
      </c>
      <c r="AK6747" t="s">
        <v>48</v>
      </c>
      <c r="AL6747" t="s">
        <v>53</v>
      </c>
      <c r="AM6747">
        <v>1140.92</v>
      </c>
      <c r="AN6747">
        <v>1140.92</v>
      </c>
      <c r="AO6747">
        <v>15</v>
      </c>
    </row>
    <row r="6748" spans="1:41" x14ac:dyDescent="0.3">
      <c r="A6748" t="str">
        <f>"Trad IRN"</f>
        <v>Trad IRN</v>
      </c>
      <c r="B6748" t="str">
        <f>"Bldg IRN"</f>
        <v>Bldg IRN</v>
      </c>
      <c r="C6748" t="s">
        <v>41</v>
      </c>
      <c r="D6748" t="s">
        <v>3</v>
      </c>
      <c r="E6748" t="s">
        <v>80</v>
      </c>
      <c r="F6748" t="s">
        <v>81</v>
      </c>
      <c r="G6748" t="s">
        <v>82</v>
      </c>
      <c r="H6748" t="s">
        <v>83</v>
      </c>
      <c r="I6748" t="str">
        <f>"Trad IRN"</f>
        <v>Trad IRN</v>
      </c>
      <c r="J6748" t="s">
        <v>43</v>
      </c>
      <c r="K6748" t="s">
        <v>44</v>
      </c>
      <c r="L6748" t="s">
        <v>45</v>
      </c>
      <c r="M6748" t="s">
        <v>46</v>
      </c>
      <c r="N6748" t="str">
        <f>"10/15/2022"</f>
        <v>10/15/2022</v>
      </c>
      <c r="O6748" t="str">
        <f t="shared" si="685"/>
        <v>12/31/2500</v>
      </c>
      <c r="P6748">
        <v>0.78661099999999995</v>
      </c>
      <c r="Q6748">
        <v>0.78661099999999995</v>
      </c>
      <c r="S6748">
        <v>0</v>
      </c>
      <c r="T6748">
        <v>0.78661099999999995</v>
      </c>
      <c r="U6748">
        <v>0</v>
      </c>
      <c r="V6748" t="str">
        <f>"Trad IRN"</f>
        <v>Trad IRN</v>
      </c>
      <c r="W6748">
        <v>100</v>
      </c>
      <c r="X6748" t="s">
        <v>47</v>
      </c>
      <c r="Z6748" t="s">
        <v>47</v>
      </c>
      <c r="AB6748" t="str">
        <f>"08"</f>
        <v>08</v>
      </c>
      <c r="AC6748" t="s">
        <v>48</v>
      </c>
      <c r="AD6748" t="s">
        <v>49</v>
      </c>
      <c r="AE6748" t="s">
        <v>55</v>
      </c>
      <c r="AF6748">
        <v>0</v>
      </c>
      <c r="AG6748" t="s">
        <v>56</v>
      </c>
      <c r="AH6748" t="str">
        <f>"Trad IRN"</f>
        <v>Trad IRN</v>
      </c>
      <c r="AI6748" t="str">
        <f>"Bldg IRN"</f>
        <v>Bldg IRN</v>
      </c>
      <c r="AJ6748" t="s">
        <v>48</v>
      </c>
      <c r="AK6748" t="s">
        <v>48</v>
      </c>
      <c r="AL6748" t="s">
        <v>53</v>
      </c>
      <c r="AM6748">
        <v>897.46</v>
      </c>
      <c r="AN6748">
        <v>1140.92</v>
      </c>
      <c r="AO6748">
        <v>15</v>
      </c>
    </row>
    <row r="6749" spans="1:41" x14ac:dyDescent="0.3">
      <c r="A6749" t="str">
        <f>"Trad IRN"</f>
        <v>Trad IRN</v>
      </c>
      <c r="B6749" t="str">
        <f>"Bldg IRN"</f>
        <v>Bldg IRN</v>
      </c>
      <c r="C6749" t="s">
        <v>41</v>
      </c>
      <c r="D6749" t="s">
        <v>3</v>
      </c>
      <c r="E6749" t="s">
        <v>80</v>
      </c>
      <c r="F6749" t="s">
        <v>81</v>
      </c>
      <c r="G6749" t="s">
        <v>82</v>
      </c>
      <c r="H6749" t="s">
        <v>83</v>
      </c>
      <c r="I6749" t="s">
        <v>8</v>
      </c>
      <c r="J6749" t="s">
        <v>43</v>
      </c>
      <c r="K6749" t="s">
        <v>44</v>
      </c>
      <c r="L6749" t="s">
        <v>45</v>
      </c>
      <c r="M6749" t="s">
        <v>46</v>
      </c>
      <c r="N6749" t="str">
        <f>"08/18/2022"</f>
        <v>08/18/2022</v>
      </c>
      <c r="O6749" t="str">
        <f>"10/13/2022"</f>
        <v>10/13/2022</v>
      </c>
      <c r="P6749">
        <v>3.2007000000000001E-2</v>
      </c>
      <c r="Q6749">
        <v>3.2007000000000001E-2</v>
      </c>
      <c r="S6749">
        <v>0</v>
      </c>
      <c r="T6749">
        <v>1.9473000000000001E-2</v>
      </c>
      <c r="U6749">
        <v>1.2534E-2</v>
      </c>
      <c r="V6749" t="str">
        <f>"Trad IRN"</f>
        <v>Trad IRN</v>
      </c>
      <c r="W6749">
        <v>15</v>
      </c>
      <c r="X6749" t="s">
        <v>47</v>
      </c>
      <c r="Z6749" t="s">
        <v>47</v>
      </c>
      <c r="AB6749" t="str">
        <f>"08"</f>
        <v>08</v>
      </c>
      <c r="AC6749" t="s">
        <v>48</v>
      </c>
      <c r="AD6749" t="s">
        <v>49</v>
      </c>
      <c r="AE6749" t="s">
        <v>50</v>
      </c>
      <c r="AF6749">
        <v>0</v>
      </c>
      <c r="AG6749" t="s">
        <v>51</v>
      </c>
      <c r="AH6749" t="str">
        <f>"Trad IRN"</f>
        <v>Trad IRN</v>
      </c>
      <c r="AI6749" t="str">
        <f>"Bldg IRN"</f>
        <v>Bldg IRN</v>
      </c>
      <c r="AJ6749" t="s">
        <v>48</v>
      </c>
      <c r="AK6749" t="s">
        <v>48</v>
      </c>
      <c r="AL6749" t="s">
        <v>53</v>
      </c>
      <c r="AM6749">
        <v>36.24</v>
      </c>
      <c r="AN6749">
        <v>1132.3</v>
      </c>
      <c r="AO6749">
        <v>15</v>
      </c>
    </row>
    <row r="6750" spans="1:41" x14ac:dyDescent="0.3">
      <c r="A6750" t="str">
        <f>"Trad IRN"</f>
        <v>Trad IRN</v>
      </c>
      <c r="B6750" t="str">
        <f>"Bldg IRN"</f>
        <v>Bldg IRN</v>
      </c>
      <c r="C6750" t="s">
        <v>41</v>
      </c>
      <c r="D6750" t="s">
        <v>3</v>
      </c>
      <c r="E6750" t="s">
        <v>80</v>
      </c>
      <c r="F6750" t="s">
        <v>81</v>
      </c>
      <c r="G6750" t="s">
        <v>82</v>
      </c>
      <c r="H6750" t="s">
        <v>83</v>
      </c>
      <c r="I6750" t="str">
        <f>"Trad IRN"</f>
        <v>Trad IRN</v>
      </c>
      <c r="J6750" t="s">
        <v>43</v>
      </c>
      <c r="K6750" t="s">
        <v>44</v>
      </c>
      <c r="L6750" t="s">
        <v>45</v>
      </c>
      <c r="M6750" t="s">
        <v>46</v>
      </c>
      <c r="N6750" t="str">
        <f>"08/18/2022"</f>
        <v>08/18/2022</v>
      </c>
      <c r="O6750" t="str">
        <f>"10/14/2022"</f>
        <v>10/14/2022</v>
      </c>
      <c r="P6750">
        <v>0.18138099999999999</v>
      </c>
      <c r="Q6750">
        <v>0.18138099999999999</v>
      </c>
      <c r="S6750">
        <v>0</v>
      </c>
      <c r="T6750">
        <v>0.18138099999999999</v>
      </c>
      <c r="U6750">
        <v>0</v>
      </c>
      <c r="V6750" t="str">
        <f>"Trad IRN"</f>
        <v>Trad IRN</v>
      </c>
      <c r="W6750">
        <v>85</v>
      </c>
      <c r="X6750" t="s">
        <v>47</v>
      </c>
      <c r="Z6750" t="s">
        <v>47</v>
      </c>
      <c r="AB6750" t="str">
        <f>"08"</f>
        <v>08</v>
      </c>
      <c r="AC6750" t="s">
        <v>48</v>
      </c>
      <c r="AD6750" t="s">
        <v>49</v>
      </c>
      <c r="AE6750" t="s">
        <v>55</v>
      </c>
      <c r="AF6750">
        <v>0</v>
      </c>
      <c r="AG6750" t="s">
        <v>56</v>
      </c>
      <c r="AH6750" t="str">
        <f>"Trad IRN"</f>
        <v>Trad IRN</v>
      </c>
      <c r="AI6750" t="str">
        <f>"Bldg IRN"</f>
        <v>Bldg IRN</v>
      </c>
      <c r="AJ6750" t="s">
        <v>48</v>
      </c>
      <c r="AK6750" t="s">
        <v>48</v>
      </c>
      <c r="AL6750" t="s">
        <v>53</v>
      </c>
      <c r="AM6750">
        <v>206.94</v>
      </c>
      <c r="AN6750">
        <v>1140.92</v>
      </c>
      <c r="AO6750">
        <v>15</v>
      </c>
    </row>
    <row r="6751" spans="1:41" x14ac:dyDescent="0.3">
      <c r="A6751" t="str">
        <f>"Trad IRN"</f>
        <v>Trad IRN</v>
      </c>
      <c r="B6751" t="str">
        <f>"Bldg IRN"</f>
        <v>Bldg IRN</v>
      </c>
      <c r="C6751" t="s">
        <v>41</v>
      </c>
      <c r="D6751" t="s">
        <v>3</v>
      </c>
      <c r="E6751" t="s">
        <v>80</v>
      </c>
      <c r="F6751" t="s">
        <v>81</v>
      </c>
      <c r="G6751" t="s">
        <v>82</v>
      </c>
      <c r="H6751" t="s">
        <v>83</v>
      </c>
      <c r="I6751" t="str">
        <f>"Trad IRN"</f>
        <v>Trad IRN</v>
      </c>
      <c r="J6751" t="s">
        <v>43</v>
      </c>
      <c r="K6751" t="s">
        <v>44</v>
      </c>
      <c r="L6751" t="s">
        <v>45</v>
      </c>
      <c r="M6751" t="s">
        <v>46</v>
      </c>
      <c r="N6751" t="str">
        <f>"08/18/2022"</f>
        <v>08/18/2022</v>
      </c>
      <c r="O6751" t="str">
        <f>"12/31/2500"</f>
        <v>12/31/2500</v>
      </c>
      <c r="P6751">
        <v>1</v>
      </c>
      <c r="Q6751">
        <v>1</v>
      </c>
      <c r="S6751">
        <v>0</v>
      </c>
      <c r="T6751">
        <v>1</v>
      </c>
      <c r="U6751">
        <v>0</v>
      </c>
      <c r="V6751" t="str">
        <f>"Trad IRN"</f>
        <v>Trad IRN</v>
      </c>
      <c r="W6751">
        <v>100</v>
      </c>
      <c r="X6751" t="s">
        <v>47</v>
      </c>
      <c r="Z6751" t="s">
        <v>47</v>
      </c>
      <c r="AB6751" t="str">
        <f>"06"</f>
        <v>06</v>
      </c>
      <c r="AC6751" t="s">
        <v>48</v>
      </c>
      <c r="AD6751" t="s">
        <v>49</v>
      </c>
      <c r="AE6751" t="s">
        <v>50</v>
      </c>
      <c r="AF6751">
        <v>0</v>
      </c>
      <c r="AG6751" t="s">
        <v>56</v>
      </c>
      <c r="AH6751" t="str">
        <f>"Trad IRN"</f>
        <v>Trad IRN</v>
      </c>
      <c r="AI6751" t="str">
        <f>"Bldg IRN"</f>
        <v>Bldg IRN</v>
      </c>
      <c r="AJ6751" t="s">
        <v>48</v>
      </c>
      <c r="AK6751" t="s">
        <v>48</v>
      </c>
      <c r="AL6751" t="s">
        <v>53</v>
      </c>
      <c r="AM6751">
        <v>1140.92</v>
      </c>
      <c r="AN6751">
        <v>1140.92</v>
      </c>
      <c r="AO6751">
        <v>15</v>
      </c>
    </row>
    <row r="6752" spans="1:41" x14ac:dyDescent="0.3">
      <c r="A6752" t="str">
        <f>"Trad IRN"</f>
        <v>Trad IRN</v>
      </c>
      <c r="B6752" t="str">
        <f>"Bldg IRN"</f>
        <v>Bldg IRN</v>
      </c>
      <c r="C6752" t="s">
        <v>41</v>
      </c>
      <c r="D6752" t="s">
        <v>3</v>
      </c>
      <c r="E6752" t="s">
        <v>80</v>
      </c>
      <c r="F6752" t="s">
        <v>81</v>
      </c>
      <c r="G6752" t="s">
        <v>82</v>
      </c>
      <c r="H6752" t="s">
        <v>83</v>
      </c>
      <c r="I6752" t="str">
        <f>"Trad IRN"</f>
        <v>Trad IRN</v>
      </c>
      <c r="J6752" t="s">
        <v>43</v>
      </c>
      <c r="K6752" t="s">
        <v>44</v>
      </c>
      <c r="L6752" t="s">
        <v>45</v>
      </c>
      <c r="M6752" t="s">
        <v>46</v>
      </c>
      <c r="N6752" t="str">
        <f>"08/18/2022"</f>
        <v>08/18/2022</v>
      </c>
      <c r="O6752" t="str">
        <f>"10/14/2022"</f>
        <v>10/14/2022</v>
      </c>
      <c r="P6752">
        <v>0.18138099999999999</v>
      </c>
      <c r="Q6752">
        <v>0.18138099999999999</v>
      </c>
      <c r="S6752">
        <v>0</v>
      </c>
      <c r="T6752">
        <v>0.18138099999999999</v>
      </c>
      <c r="U6752">
        <v>0</v>
      </c>
      <c r="V6752" t="str">
        <f>"Trad IRN"</f>
        <v>Trad IRN</v>
      </c>
      <c r="W6752">
        <v>85</v>
      </c>
      <c r="X6752" t="s">
        <v>47</v>
      </c>
      <c r="Z6752" t="s">
        <v>47</v>
      </c>
      <c r="AB6752" t="str">
        <f>"08"</f>
        <v>08</v>
      </c>
      <c r="AC6752" t="s">
        <v>48</v>
      </c>
      <c r="AD6752" t="s">
        <v>49</v>
      </c>
      <c r="AE6752" t="s">
        <v>50</v>
      </c>
      <c r="AF6752">
        <v>0</v>
      </c>
      <c r="AG6752" t="s">
        <v>56</v>
      </c>
      <c r="AH6752" t="str">
        <f>"Trad IRN"</f>
        <v>Trad IRN</v>
      </c>
      <c r="AI6752" t="str">
        <f>"Bldg IRN"</f>
        <v>Bldg IRN</v>
      </c>
      <c r="AJ6752" t="s">
        <v>48</v>
      </c>
      <c r="AK6752" t="s">
        <v>48</v>
      </c>
      <c r="AL6752" t="s">
        <v>53</v>
      </c>
      <c r="AM6752">
        <v>206.94</v>
      </c>
      <c r="AN6752">
        <v>1140.92</v>
      </c>
      <c r="AO6752">
        <v>15</v>
      </c>
    </row>
    <row r="6753" spans="1:41" x14ac:dyDescent="0.3">
      <c r="A6753" t="str">
        <f>"Trad IRN"</f>
        <v>Trad IRN</v>
      </c>
      <c r="B6753" t="str">
        <f>"Bldg IRN"</f>
        <v>Bldg IRN</v>
      </c>
      <c r="C6753" t="s">
        <v>41</v>
      </c>
      <c r="D6753" t="s">
        <v>3</v>
      </c>
      <c r="E6753" t="s">
        <v>80</v>
      </c>
      <c r="F6753" t="s">
        <v>81</v>
      </c>
      <c r="G6753" t="s">
        <v>82</v>
      </c>
      <c r="H6753" t="s">
        <v>83</v>
      </c>
      <c r="I6753" t="str">
        <f>"Trad IRN"</f>
        <v>Trad IRN</v>
      </c>
      <c r="J6753" t="s">
        <v>43</v>
      </c>
      <c r="K6753" t="s">
        <v>44</v>
      </c>
      <c r="L6753" t="s">
        <v>45</v>
      </c>
      <c r="M6753" t="s">
        <v>46</v>
      </c>
      <c r="N6753" t="str">
        <f>"10/15/2022"</f>
        <v>10/15/2022</v>
      </c>
      <c r="O6753" t="str">
        <f>"12/31/2500"</f>
        <v>12/31/2500</v>
      </c>
      <c r="P6753">
        <v>0.78661099999999995</v>
      </c>
      <c r="Q6753">
        <v>0.78661099999999995</v>
      </c>
      <c r="S6753">
        <v>0</v>
      </c>
      <c r="T6753">
        <v>0.78661099999999995</v>
      </c>
      <c r="U6753">
        <v>0</v>
      </c>
      <c r="V6753" t="str">
        <f>"Trad IRN"</f>
        <v>Trad IRN</v>
      </c>
      <c r="W6753">
        <v>100</v>
      </c>
      <c r="X6753" t="s">
        <v>47</v>
      </c>
      <c r="Z6753" t="s">
        <v>47</v>
      </c>
      <c r="AB6753" t="str">
        <f>"08"</f>
        <v>08</v>
      </c>
      <c r="AC6753" t="s">
        <v>48</v>
      </c>
      <c r="AD6753" t="s">
        <v>49</v>
      </c>
      <c r="AE6753" t="s">
        <v>50</v>
      </c>
      <c r="AF6753">
        <v>0</v>
      </c>
      <c r="AG6753" t="s">
        <v>56</v>
      </c>
      <c r="AH6753" t="str">
        <f>"Trad IRN"</f>
        <v>Trad IRN</v>
      </c>
      <c r="AI6753" t="str">
        <f>"Bldg IRN"</f>
        <v>Bldg IRN</v>
      </c>
      <c r="AJ6753" t="s">
        <v>48</v>
      </c>
      <c r="AK6753" t="s">
        <v>48</v>
      </c>
      <c r="AL6753" t="s">
        <v>53</v>
      </c>
      <c r="AM6753">
        <v>897.46</v>
      </c>
      <c r="AN6753">
        <v>1140.92</v>
      </c>
      <c r="AO6753">
        <v>15</v>
      </c>
    </row>
    <row r="6754" spans="1:41" x14ac:dyDescent="0.3">
      <c r="A6754" t="str">
        <f>"Trad IRN"</f>
        <v>Trad IRN</v>
      </c>
      <c r="B6754" t="str">
        <f>"Bldg IRN"</f>
        <v>Bldg IRN</v>
      </c>
      <c r="C6754" t="s">
        <v>41</v>
      </c>
      <c r="D6754" t="s">
        <v>3</v>
      </c>
      <c r="E6754" t="s">
        <v>80</v>
      </c>
      <c r="F6754" t="s">
        <v>81</v>
      </c>
      <c r="G6754" t="s">
        <v>82</v>
      </c>
      <c r="H6754" t="s">
        <v>83</v>
      </c>
      <c r="I6754" t="s">
        <v>8</v>
      </c>
      <c r="J6754" t="s">
        <v>43</v>
      </c>
      <c r="K6754" t="s">
        <v>44</v>
      </c>
      <c r="L6754" t="s">
        <v>45</v>
      </c>
      <c r="M6754" t="s">
        <v>46</v>
      </c>
      <c r="N6754" t="str">
        <f>"08/18/2022"</f>
        <v>08/18/2022</v>
      </c>
      <c r="O6754" t="str">
        <f>"10/13/2022"</f>
        <v>10/13/2022</v>
      </c>
      <c r="P6754">
        <v>3.2007000000000001E-2</v>
      </c>
      <c r="Q6754">
        <v>3.2007000000000001E-2</v>
      </c>
      <c r="S6754">
        <v>0</v>
      </c>
      <c r="T6754">
        <v>1.9473000000000001E-2</v>
      </c>
      <c r="U6754">
        <v>1.2534E-2</v>
      </c>
      <c r="V6754" t="str">
        <f>"Trad IRN"</f>
        <v>Trad IRN</v>
      </c>
      <c r="W6754">
        <v>15</v>
      </c>
      <c r="X6754" t="s">
        <v>47</v>
      </c>
      <c r="Z6754" t="s">
        <v>47</v>
      </c>
      <c r="AB6754" t="str">
        <f>"08"</f>
        <v>08</v>
      </c>
      <c r="AC6754" t="s">
        <v>48</v>
      </c>
      <c r="AD6754" t="s">
        <v>49</v>
      </c>
      <c r="AE6754" t="s">
        <v>50</v>
      </c>
      <c r="AF6754">
        <v>0</v>
      </c>
      <c r="AG6754" t="s">
        <v>51</v>
      </c>
      <c r="AH6754" t="str">
        <f>"Trad IRN"</f>
        <v>Trad IRN</v>
      </c>
      <c r="AI6754" t="str">
        <f>"Bldg IRN"</f>
        <v>Bldg IRN</v>
      </c>
      <c r="AJ6754" t="s">
        <v>48</v>
      </c>
      <c r="AK6754" t="s">
        <v>48</v>
      </c>
      <c r="AL6754" t="s">
        <v>53</v>
      </c>
      <c r="AM6754">
        <v>36.24</v>
      </c>
      <c r="AN6754">
        <v>1132.3</v>
      </c>
      <c r="AO6754">
        <v>15</v>
      </c>
    </row>
    <row r="6755" spans="1:41" x14ac:dyDescent="0.3">
      <c r="A6755" t="str">
        <f>"Trad IRN"</f>
        <v>Trad IRN</v>
      </c>
      <c r="B6755" t="str">
        <f>"Bldg IRN"</f>
        <v>Bldg IRN</v>
      </c>
      <c r="C6755" t="s">
        <v>41</v>
      </c>
      <c r="D6755" t="s">
        <v>3</v>
      </c>
      <c r="E6755" t="s">
        <v>80</v>
      </c>
      <c r="F6755" t="s">
        <v>81</v>
      </c>
      <c r="G6755" t="s">
        <v>82</v>
      </c>
      <c r="H6755" t="s">
        <v>83</v>
      </c>
      <c r="I6755" t="str">
        <f>"Trad IRN"</f>
        <v>Trad IRN</v>
      </c>
      <c r="J6755" t="s">
        <v>43</v>
      </c>
      <c r="K6755" t="s">
        <v>44</v>
      </c>
      <c r="L6755" t="s">
        <v>45</v>
      </c>
      <c r="M6755" t="s">
        <v>46</v>
      </c>
      <c r="N6755" t="str">
        <f>"08/18/2022"</f>
        <v>08/18/2022</v>
      </c>
      <c r="O6755" t="str">
        <f>"12/31/2500"</f>
        <v>12/31/2500</v>
      </c>
      <c r="P6755">
        <v>1</v>
      </c>
      <c r="Q6755">
        <v>1</v>
      </c>
      <c r="S6755">
        <v>0</v>
      </c>
      <c r="T6755">
        <v>1</v>
      </c>
      <c r="U6755">
        <v>0</v>
      </c>
      <c r="V6755" t="str">
        <f>"Trad IRN"</f>
        <v>Trad IRN</v>
      </c>
      <c r="W6755">
        <v>100</v>
      </c>
      <c r="X6755" t="s">
        <v>47</v>
      </c>
      <c r="Z6755" t="s">
        <v>47</v>
      </c>
      <c r="AB6755" t="str">
        <f>"07"</f>
        <v>07</v>
      </c>
      <c r="AC6755" t="s">
        <v>48</v>
      </c>
      <c r="AD6755" t="s">
        <v>49</v>
      </c>
      <c r="AE6755" t="s">
        <v>55</v>
      </c>
      <c r="AF6755">
        <v>0</v>
      </c>
      <c r="AG6755" t="s">
        <v>56</v>
      </c>
      <c r="AH6755" t="str">
        <f>"Trad IRN"</f>
        <v>Trad IRN</v>
      </c>
      <c r="AI6755" t="str">
        <f>"Bldg IRN"</f>
        <v>Bldg IRN</v>
      </c>
      <c r="AJ6755" t="s">
        <v>48</v>
      </c>
      <c r="AK6755" t="s">
        <v>48</v>
      </c>
      <c r="AL6755" t="s">
        <v>53</v>
      </c>
      <c r="AM6755">
        <v>1140.92</v>
      </c>
      <c r="AN6755">
        <v>1140.92</v>
      </c>
      <c r="AO6755">
        <v>15</v>
      </c>
    </row>
    <row r="6756" spans="1:41" x14ac:dyDescent="0.3">
      <c r="A6756" t="str">
        <f>"Trad IRN"</f>
        <v>Trad IRN</v>
      </c>
      <c r="B6756" t="str">
        <f>"Bldg IRN"</f>
        <v>Bldg IRN</v>
      </c>
      <c r="C6756" t="s">
        <v>41</v>
      </c>
      <c r="D6756" t="s">
        <v>3</v>
      </c>
      <c r="E6756" t="s">
        <v>80</v>
      </c>
      <c r="F6756" t="s">
        <v>81</v>
      </c>
      <c r="G6756" t="s">
        <v>82</v>
      </c>
      <c r="H6756" t="s">
        <v>83</v>
      </c>
      <c r="I6756" t="str">
        <f>"Trad IRN"</f>
        <v>Trad IRN</v>
      </c>
      <c r="J6756" t="s">
        <v>43</v>
      </c>
      <c r="K6756" t="s">
        <v>44</v>
      </c>
      <c r="L6756" t="s">
        <v>45</v>
      </c>
      <c r="M6756" t="s">
        <v>46</v>
      </c>
      <c r="N6756" t="str">
        <f>"08/18/2022"</f>
        <v>08/18/2022</v>
      </c>
      <c r="O6756" t="str">
        <f>"12/31/2500"</f>
        <v>12/31/2500</v>
      </c>
      <c r="P6756">
        <v>1</v>
      </c>
      <c r="Q6756">
        <v>1</v>
      </c>
      <c r="S6756">
        <v>1</v>
      </c>
      <c r="T6756">
        <v>1</v>
      </c>
      <c r="U6756">
        <v>0</v>
      </c>
      <c r="V6756" t="str">
        <f>"Trad IRN"</f>
        <v>Trad IRN</v>
      </c>
      <c r="W6756">
        <v>100</v>
      </c>
      <c r="X6756" t="s">
        <v>47</v>
      </c>
      <c r="Z6756" t="s">
        <v>47</v>
      </c>
      <c r="AB6756" t="str">
        <f>"06"</f>
        <v>06</v>
      </c>
      <c r="AC6756" t="s">
        <v>48</v>
      </c>
      <c r="AD6756" t="s">
        <v>49</v>
      </c>
      <c r="AE6756" t="s">
        <v>50</v>
      </c>
      <c r="AF6756">
        <v>0</v>
      </c>
      <c r="AG6756" t="s">
        <v>56</v>
      </c>
      <c r="AH6756" t="str">
        <f>"Trad IRN"</f>
        <v>Trad IRN</v>
      </c>
      <c r="AI6756" t="str">
        <f>"Bldg IRN"</f>
        <v>Bldg IRN</v>
      </c>
      <c r="AJ6756" t="s">
        <v>48</v>
      </c>
      <c r="AK6756" t="s">
        <v>48</v>
      </c>
      <c r="AL6756" t="s">
        <v>53</v>
      </c>
      <c r="AM6756">
        <v>1140.92</v>
      </c>
      <c r="AN6756">
        <v>1140.92</v>
      </c>
      <c r="AO6756">
        <v>15</v>
      </c>
    </row>
    <row r="6757" spans="1:41" x14ac:dyDescent="0.3">
      <c r="A6757" t="str">
        <f>"Trad IRN"</f>
        <v>Trad IRN</v>
      </c>
      <c r="B6757" t="str">
        <f>"Bldg IRN"</f>
        <v>Bldg IRN</v>
      </c>
      <c r="C6757" t="s">
        <v>41</v>
      </c>
      <c r="D6757" t="s">
        <v>3</v>
      </c>
      <c r="E6757" t="s">
        <v>80</v>
      </c>
      <c r="F6757" t="s">
        <v>81</v>
      </c>
      <c r="G6757" t="s">
        <v>82</v>
      </c>
      <c r="H6757" t="s">
        <v>83</v>
      </c>
      <c r="I6757" t="str">
        <f>"Trad IRN"</f>
        <v>Trad IRN</v>
      </c>
      <c r="J6757" t="s">
        <v>43</v>
      </c>
      <c r="K6757" t="s">
        <v>44</v>
      </c>
      <c r="L6757" t="s">
        <v>45</v>
      </c>
      <c r="M6757" t="s">
        <v>46</v>
      </c>
      <c r="N6757" t="str">
        <f>"08/18/2022"</f>
        <v>08/18/2022</v>
      </c>
      <c r="O6757" t="str">
        <f>"10/14/2022"</f>
        <v>10/14/2022</v>
      </c>
      <c r="P6757">
        <v>0.18138099999999999</v>
      </c>
      <c r="Q6757">
        <v>0.18138099999999999</v>
      </c>
      <c r="S6757">
        <v>0</v>
      </c>
      <c r="T6757">
        <v>0.18138099999999999</v>
      </c>
      <c r="U6757">
        <v>0</v>
      </c>
      <c r="V6757" t="str">
        <f>"Trad IRN"</f>
        <v>Trad IRN</v>
      </c>
      <c r="W6757">
        <v>85</v>
      </c>
      <c r="X6757" t="s">
        <v>47</v>
      </c>
      <c r="Z6757" t="s">
        <v>47</v>
      </c>
      <c r="AB6757" t="str">
        <f>"08"</f>
        <v>08</v>
      </c>
      <c r="AC6757" t="s">
        <v>48</v>
      </c>
      <c r="AD6757" t="s">
        <v>49</v>
      </c>
      <c r="AE6757" t="s">
        <v>50</v>
      </c>
      <c r="AF6757">
        <v>0</v>
      </c>
      <c r="AG6757" t="s">
        <v>56</v>
      </c>
      <c r="AH6757" t="str">
        <f>"Trad IRN"</f>
        <v>Trad IRN</v>
      </c>
      <c r="AI6757" t="str">
        <f>"Bldg IRN"</f>
        <v>Bldg IRN</v>
      </c>
      <c r="AJ6757" t="s">
        <v>48</v>
      </c>
      <c r="AK6757" t="s">
        <v>48</v>
      </c>
      <c r="AL6757" t="s">
        <v>53</v>
      </c>
      <c r="AM6757">
        <v>206.94</v>
      </c>
      <c r="AN6757">
        <v>1140.92</v>
      </c>
      <c r="AO6757">
        <v>15</v>
      </c>
    </row>
    <row r="6758" spans="1:41" x14ac:dyDescent="0.3">
      <c r="A6758" t="str">
        <f>"Trad IRN"</f>
        <v>Trad IRN</v>
      </c>
      <c r="B6758" t="str">
        <f>"Bldg IRN"</f>
        <v>Bldg IRN</v>
      </c>
      <c r="C6758" t="s">
        <v>41</v>
      </c>
      <c r="D6758" t="s">
        <v>3</v>
      </c>
      <c r="E6758" t="s">
        <v>80</v>
      </c>
      <c r="F6758" t="s">
        <v>81</v>
      </c>
      <c r="G6758" t="s">
        <v>82</v>
      </c>
      <c r="H6758" t="s">
        <v>83</v>
      </c>
      <c r="I6758" t="s">
        <v>8</v>
      </c>
      <c r="J6758" t="s">
        <v>43</v>
      </c>
      <c r="K6758" t="s">
        <v>44</v>
      </c>
      <c r="L6758" t="s">
        <v>45</v>
      </c>
      <c r="M6758" t="s">
        <v>46</v>
      </c>
      <c r="N6758" t="str">
        <f>"08/18/2022"</f>
        <v>08/18/2022</v>
      </c>
      <c r="O6758" t="str">
        <f>"10/13/2022"</f>
        <v>10/13/2022</v>
      </c>
      <c r="P6758">
        <v>3.2007000000000001E-2</v>
      </c>
      <c r="Q6758">
        <v>3.2007000000000001E-2</v>
      </c>
      <c r="S6758">
        <v>0</v>
      </c>
      <c r="T6758">
        <v>1.9473000000000001E-2</v>
      </c>
      <c r="U6758">
        <v>1.2534E-2</v>
      </c>
      <c r="V6758" t="str">
        <f>"Trad IRN"</f>
        <v>Trad IRN</v>
      </c>
      <c r="W6758">
        <v>15</v>
      </c>
      <c r="X6758" t="s">
        <v>47</v>
      </c>
      <c r="Z6758" t="s">
        <v>47</v>
      </c>
      <c r="AB6758" t="str">
        <f>"08"</f>
        <v>08</v>
      </c>
      <c r="AC6758" t="s">
        <v>48</v>
      </c>
      <c r="AD6758" t="s">
        <v>49</v>
      </c>
      <c r="AE6758" t="s">
        <v>50</v>
      </c>
      <c r="AF6758">
        <v>0</v>
      </c>
      <c r="AG6758" t="s">
        <v>51</v>
      </c>
      <c r="AH6758" t="str">
        <f>"Trad IRN"</f>
        <v>Trad IRN</v>
      </c>
      <c r="AI6758" t="str">
        <f>"Bldg IRN"</f>
        <v>Bldg IRN</v>
      </c>
      <c r="AJ6758" t="s">
        <v>48</v>
      </c>
      <c r="AK6758" t="s">
        <v>48</v>
      </c>
      <c r="AL6758" t="s">
        <v>53</v>
      </c>
      <c r="AM6758">
        <v>36.24</v>
      </c>
      <c r="AN6758">
        <v>1132.3</v>
      </c>
      <c r="AO6758">
        <v>15</v>
      </c>
    </row>
    <row r="6759" spans="1:41" x14ac:dyDescent="0.3">
      <c r="A6759" t="str">
        <f>"Trad IRN"</f>
        <v>Trad IRN</v>
      </c>
      <c r="B6759" t="str">
        <f>"Bldg IRN"</f>
        <v>Bldg IRN</v>
      </c>
      <c r="C6759" t="s">
        <v>41</v>
      </c>
      <c r="D6759" t="s">
        <v>3</v>
      </c>
      <c r="E6759" t="s">
        <v>80</v>
      </c>
      <c r="F6759" t="s">
        <v>81</v>
      </c>
      <c r="G6759" t="s">
        <v>82</v>
      </c>
      <c r="H6759" t="s">
        <v>83</v>
      </c>
      <c r="I6759" t="str">
        <f>"Trad IRN"</f>
        <v>Trad IRN</v>
      </c>
      <c r="J6759" t="s">
        <v>43</v>
      </c>
      <c r="K6759" t="s">
        <v>44</v>
      </c>
      <c r="L6759" t="s">
        <v>45</v>
      </c>
      <c r="M6759" t="s">
        <v>46</v>
      </c>
      <c r="N6759" t="str">
        <f>"10/15/2022"</f>
        <v>10/15/2022</v>
      </c>
      <c r="O6759" t="str">
        <f>"12/31/2500"</f>
        <v>12/31/2500</v>
      </c>
      <c r="P6759">
        <v>0.78661099999999995</v>
      </c>
      <c r="Q6759">
        <v>0.78661099999999995</v>
      </c>
      <c r="S6759">
        <v>0</v>
      </c>
      <c r="T6759">
        <v>0.78661099999999995</v>
      </c>
      <c r="U6759">
        <v>0</v>
      </c>
      <c r="V6759" t="str">
        <f>"Trad IRN"</f>
        <v>Trad IRN</v>
      </c>
      <c r="W6759">
        <v>100</v>
      </c>
      <c r="X6759" t="s">
        <v>47</v>
      </c>
      <c r="Z6759" t="s">
        <v>47</v>
      </c>
      <c r="AB6759" t="str">
        <f>"08"</f>
        <v>08</v>
      </c>
      <c r="AC6759" t="s">
        <v>48</v>
      </c>
      <c r="AD6759" t="s">
        <v>49</v>
      </c>
      <c r="AE6759" t="s">
        <v>50</v>
      </c>
      <c r="AF6759">
        <v>0</v>
      </c>
      <c r="AG6759" t="s">
        <v>56</v>
      </c>
      <c r="AH6759" t="str">
        <f>"Trad IRN"</f>
        <v>Trad IRN</v>
      </c>
      <c r="AI6759" t="str">
        <f>"Bldg IRN"</f>
        <v>Bldg IRN</v>
      </c>
      <c r="AJ6759" t="s">
        <v>48</v>
      </c>
      <c r="AK6759" t="s">
        <v>48</v>
      </c>
      <c r="AL6759" t="s">
        <v>53</v>
      </c>
      <c r="AM6759">
        <v>897.46</v>
      </c>
      <c r="AN6759">
        <v>1140.92</v>
      </c>
      <c r="AO6759">
        <v>15</v>
      </c>
    </row>
    <row r="6760" spans="1:41" x14ac:dyDescent="0.3">
      <c r="A6760" t="str">
        <f>"Trad IRN"</f>
        <v>Trad IRN</v>
      </c>
      <c r="B6760" t="str">
        <f>"Bldg IRN"</f>
        <v>Bldg IRN</v>
      </c>
      <c r="C6760" t="s">
        <v>41</v>
      </c>
      <c r="D6760" t="s">
        <v>3</v>
      </c>
      <c r="E6760" t="s">
        <v>80</v>
      </c>
      <c r="F6760" t="s">
        <v>81</v>
      </c>
      <c r="G6760" t="s">
        <v>82</v>
      </c>
      <c r="H6760" t="s">
        <v>83</v>
      </c>
      <c r="I6760" t="str">
        <f>"Trad IRN"</f>
        <v>Trad IRN</v>
      </c>
      <c r="J6760" t="s">
        <v>43</v>
      </c>
      <c r="K6760" t="s">
        <v>44</v>
      </c>
      <c r="L6760" t="s">
        <v>45</v>
      </c>
      <c r="M6760" t="s">
        <v>46</v>
      </c>
      <c r="N6760" t="str">
        <f>"08/18/2022"</f>
        <v>08/18/2022</v>
      </c>
      <c r="O6760" t="str">
        <f>"10/20/2022"</f>
        <v>10/20/2022</v>
      </c>
      <c r="P6760">
        <v>0.236458</v>
      </c>
      <c r="Q6760">
        <v>0.236458</v>
      </c>
      <c r="S6760">
        <v>0</v>
      </c>
      <c r="T6760">
        <v>0.236458</v>
      </c>
      <c r="U6760">
        <v>0</v>
      </c>
      <c r="V6760" t="str">
        <f>"Trad IRN"</f>
        <v>Trad IRN</v>
      </c>
      <c r="W6760">
        <v>100</v>
      </c>
      <c r="X6760" t="s">
        <v>47</v>
      </c>
      <c r="Z6760" t="s">
        <v>47</v>
      </c>
      <c r="AB6760" t="str">
        <f>"06"</f>
        <v>06</v>
      </c>
      <c r="AC6760" t="s">
        <v>48</v>
      </c>
      <c r="AD6760" t="s">
        <v>49</v>
      </c>
      <c r="AE6760" t="s">
        <v>50</v>
      </c>
      <c r="AF6760">
        <v>2</v>
      </c>
      <c r="AG6760" t="s">
        <v>56</v>
      </c>
      <c r="AH6760" t="str">
        <f>"Trad IRN"</f>
        <v>Trad IRN</v>
      </c>
      <c r="AI6760" t="str">
        <f>"Bldg IRN"</f>
        <v>Bldg IRN</v>
      </c>
      <c r="AJ6760" t="s">
        <v>48</v>
      </c>
      <c r="AK6760" t="s">
        <v>48</v>
      </c>
      <c r="AL6760" t="s">
        <v>53</v>
      </c>
      <c r="AM6760">
        <v>269.77999999999997</v>
      </c>
      <c r="AN6760">
        <v>1140.92</v>
      </c>
      <c r="AO6760">
        <v>15</v>
      </c>
    </row>
    <row r="6761" spans="1:41" x14ac:dyDescent="0.3">
      <c r="A6761" t="str">
        <f>"Trad IRN"</f>
        <v>Trad IRN</v>
      </c>
      <c r="B6761" t="str">
        <f>"Bldg IRN"</f>
        <v>Bldg IRN</v>
      </c>
      <c r="C6761" t="s">
        <v>41</v>
      </c>
      <c r="D6761" t="s">
        <v>3</v>
      </c>
      <c r="E6761" t="s">
        <v>80</v>
      </c>
      <c r="F6761" t="s">
        <v>81</v>
      </c>
      <c r="G6761" t="s">
        <v>82</v>
      </c>
      <c r="H6761" t="s">
        <v>83</v>
      </c>
      <c r="I6761" t="str">
        <f>"Trad IRN"</f>
        <v>Trad IRN</v>
      </c>
      <c r="J6761" t="s">
        <v>43</v>
      </c>
      <c r="K6761" t="s">
        <v>44</v>
      </c>
      <c r="L6761" t="s">
        <v>45</v>
      </c>
      <c r="M6761" t="s">
        <v>46</v>
      </c>
      <c r="N6761" t="str">
        <f>"10/21/2022"</f>
        <v>10/21/2022</v>
      </c>
      <c r="O6761" t="str">
        <f>"12/31/2500"</f>
        <v>12/31/2500</v>
      </c>
      <c r="P6761">
        <v>0.76354200000000005</v>
      </c>
      <c r="Q6761">
        <v>0.76354200000000005</v>
      </c>
      <c r="S6761">
        <v>0</v>
      </c>
      <c r="T6761">
        <v>0.76354200000000005</v>
      </c>
      <c r="U6761">
        <v>0</v>
      </c>
      <c r="V6761" t="str">
        <f>"Trad IRN"</f>
        <v>Trad IRN</v>
      </c>
      <c r="W6761">
        <v>100</v>
      </c>
      <c r="X6761" t="s">
        <v>47</v>
      </c>
      <c r="Z6761" t="s">
        <v>47</v>
      </c>
      <c r="AB6761" t="str">
        <f>"06"</f>
        <v>06</v>
      </c>
      <c r="AC6761" t="s">
        <v>48</v>
      </c>
      <c r="AD6761" t="s">
        <v>49</v>
      </c>
      <c r="AE6761" t="s">
        <v>55</v>
      </c>
      <c r="AF6761">
        <v>2</v>
      </c>
      <c r="AG6761" t="s">
        <v>56</v>
      </c>
      <c r="AH6761" t="str">
        <f>"Trad IRN"</f>
        <v>Trad IRN</v>
      </c>
      <c r="AI6761" t="str">
        <f>"Bldg IRN"</f>
        <v>Bldg IRN</v>
      </c>
      <c r="AJ6761" t="s">
        <v>48</v>
      </c>
      <c r="AK6761" t="s">
        <v>48</v>
      </c>
      <c r="AL6761" t="s">
        <v>53</v>
      </c>
      <c r="AM6761">
        <v>871.14</v>
      </c>
      <c r="AN6761">
        <v>1140.92</v>
      </c>
      <c r="AO6761">
        <v>15</v>
      </c>
    </row>
    <row r="6762" spans="1:41" x14ac:dyDescent="0.3">
      <c r="A6762" t="str">
        <f>"Trad IRN"</f>
        <v>Trad IRN</v>
      </c>
      <c r="B6762" t="str">
        <f>"Bldg IRN"</f>
        <v>Bldg IRN</v>
      </c>
      <c r="C6762" t="s">
        <v>41</v>
      </c>
      <c r="D6762" t="s">
        <v>3</v>
      </c>
      <c r="E6762" t="s">
        <v>80</v>
      </c>
      <c r="F6762" t="s">
        <v>81</v>
      </c>
      <c r="G6762" t="s">
        <v>82</v>
      </c>
      <c r="H6762" t="s">
        <v>83</v>
      </c>
      <c r="I6762" t="str">
        <f>"Trad IRN"</f>
        <v>Trad IRN</v>
      </c>
      <c r="J6762" t="s">
        <v>43</v>
      </c>
      <c r="K6762" t="s">
        <v>44</v>
      </c>
      <c r="L6762" t="s">
        <v>45</v>
      </c>
      <c r="M6762" t="s">
        <v>46</v>
      </c>
      <c r="N6762" t="str">
        <f>"08/18/2022"</f>
        <v>08/18/2022</v>
      </c>
      <c r="O6762" t="str">
        <f>"12/31/2500"</f>
        <v>12/31/2500</v>
      </c>
      <c r="P6762">
        <v>1</v>
      </c>
      <c r="Q6762">
        <v>1</v>
      </c>
      <c r="R6762">
        <v>1</v>
      </c>
      <c r="S6762">
        <v>0</v>
      </c>
      <c r="T6762">
        <v>1</v>
      </c>
      <c r="U6762">
        <v>0</v>
      </c>
      <c r="V6762" t="str">
        <f>"Trad IRN"</f>
        <v>Trad IRN</v>
      </c>
      <c r="W6762">
        <v>100</v>
      </c>
      <c r="X6762" t="s">
        <v>47</v>
      </c>
      <c r="Z6762" t="s">
        <v>47</v>
      </c>
      <c r="AB6762" t="str">
        <f>"07"</f>
        <v>07</v>
      </c>
      <c r="AC6762" t="str">
        <f>"10"</f>
        <v>10</v>
      </c>
      <c r="AD6762" t="str">
        <f>"2"</f>
        <v>2</v>
      </c>
      <c r="AE6762" t="s">
        <v>55</v>
      </c>
      <c r="AF6762">
        <v>2</v>
      </c>
      <c r="AG6762" t="s">
        <v>56</v>
      </c>
      <c r="AH6762" t="str">
        <f>"Trad IRN"</f>
        <v>Trad IRN</v>
      </c>
      <c r="AI6762" t="str">
        <f>"Bldg IRN"</f>
        <v>Bldg IRN</v>
      </c>
      <c r="AJ6762" t="s">
        <v>48</v>
      </c>
      <c r="AK6762" t="s">
        <v>48</v>
      </c>
      <c r="AL6762" t="s">
        <v>53</v>
      </c>
      <c r="AM6762">
        <v>1140.92</v>
      </c>
      <c r="AN6762">
        <v>1140.92</v>
      </c>
      <c r="AO6762">
        <v>15</v>
      </c>
    </row>
    <row r="6763" spans="1:41" x14ac:dyDescent="0.3">
      <c r="A6763" t="str">
        <f>"Trad IRN"</f>
        <v>Trad IRN</v>
      </c>
      <c r="B6763" t="str">
        <f>"Bldg IRN"</f>
        <v>Bldg IRN</v>
      </c>
      <c r="C6763" t="s">
        <v>41</v>
      </c>
      <c r="D6763" t="s">
        <v>3</v>
      </c>
      <c r="E6763" t="s">
        <v>80</v>
      </c>
      <c r="F6763" t="s">
        <v>81</v>
      </c>
      <c r="G6763" t="s">
        <v>82</v>
      </c>
      <c r="H6763" t="s">
        <v>83</v>
      </c>
      <c r="I6763" t="s">
        <v>8</v>
      </c>
      <c r="J6763" t="s">
        <v>43</v>
      </c>
      <c r="K6763" t="s">
        <v>44</v>
      </c>
      <c r="L6763" t="s">
        <v>45</v>
      </c>
      <c r="M6763" t="s">
        <v>46</v>
      </c>
      <c r="N6763" t="str">
        <f>"10/17/2022"</f>
        <v>10/17/2022</v>
      </c>
      <c r="O6763" t="str">
        <f>"12/20/2022"</f>
        <v>12/20/2022</v>
      </c>
      <c r="P6763">
        <v>3.7543E-2</v>
      </c>
      <c r="Q6763">
        <v>3.7543E-2</v>
      </c>
      <c r="S6763">
        <v>0</v>
      </c>
      <c r="T6763">
        <v>2.2637999999999998E-2</v>
      </c>
      <c r="U6763">
        <v>1.4905E-2</v>
      </c>
      <c r="V6763" t="str">
        <f>"Trad IRN"</f>
        <v>Trad IRN</v>
      </c>
      <c r="W6763">
        <v>15</v>
      </c>
      <c r="X6763" t="s">
        <v>47</v>
      </c>
      <c r="Z6763" t="s">
        <v>47</v>
      </c>
      <c r="AB6763" t="str">
        <f>"08"</f>
        <v>08</v>
      </c>
      <c r="AC6763" t="s">
        <v>48</v>
      </c>
      <c r="AD6763" t="s">
        <v>49</v>
      </c>
      <c r="AE6763" t="s">
        <v>50</v>
      </c>
      <c r="AF6763">
        <v>0</v>
      </c>
      <c r="AG6763" t="s">
        <v>51</v>
      </c>
      <c r="AH6763" t="str">
        <f>"Trad IRN"</f>
        <v>Trad IRN</v>
      </c>
      <c r="AI6763" t="str">
        <f>"Bldg IRN"</f>
        <v>Bldg IRN</v>
      </c>
      <c r="AJ6763" t="s">
        <v>48</v>
      </c>
      <c r="AK6763" t="s">
        <v>48</v>
      </c>
      <c r="AL6763" t="s">
        <v>53</v>
      </c>
      <c r="AM6763">
        <v>42.51</v>
      </c>
      <c r="AN6763">
        <v>1132.3</v>
      </c>
      <c r="AO6763">
        <v>15</v>
      </c>
    </row>
    <row r="6764" spans="1:41" x14ac:dyDescent="0.3">
      <c r="A6764" t="str">
        <f>"Trad IRN"</f>
        <v>Trad IRN</v>
      </c>
      <c r="B6764" t="str">
        <f>"Bldg IRN"</f>
        <v>Bldg IRN</v>
      </c>
      <c r="C6764" t="s">
        <v>41</v>
      </c>
      <c r="D6764" t="s">
        <v>3</v>
      </c>
      <c r="E6764" t="s">
        <v>80</v>
      </c>
      <c r="F6764" t="s">
        <v>81</v>
      </c>
      <c r="G6764" t="s">
        <v>82</v>
      </c>
      <c r="H6764" t="s">
        <v>83</v>
      </c>
      <c r="I6764" t="str">
        <f>"Trad IRN"</f>
        <v>Trad IRN</v>
      </c>
      <c r="J6764" t="s">
        <v>43</v>
      </c>
      <c r="K6764" t="s">
        <v>44</v>
      </c>
      <c r="L6764" t="s">
        <v>45</v>
      </c>
      <c r="M6764" t="s">
        <v>46</v>
      </c>
      <c r="N6764" t="str">
        <f>"01/04/2023"</f>
        <v>01/04/2023</v>
      </c>
      <c r="O6764" t="str">
        <f>"12/31/2500"</f>
        <v>12/31/2500</v>
      </c>
      <c r="P6764">
        <v>0.53058899999999998</v>
      </c>
      <c r="Q6764">
        <v>0.53058899999999998</v>
      </c>
      <c r="S6764">
        <v>0</v>
      </c>
      <c r="T6764">
        <v>0.53058899999999998</v>
      </c>
      <c r="U6764">
        <v>0</v>
      </c>
      <c r="V6764" t="str">
        <f>"Trad IRN"</f>
        <v>Trad IRN</v>
      </c>
      <c r="W6764">
        <v>100</v>
      </c>
      <c r="X6764" t="s">
        <v>47</v>
      </c>
      <c r="Z6764" t="s">
        <v>47</v>
      </c>
      <c r="AB6764" t="str">
        <f>"08"</f>
        <v>08</v>
      </c>
      <c r="AC6764" t="s">
        <v>48</v>
      </c>
      <c r="AD6764" t="s">
        <v>49</v>
      </c>
      <c r="AE6764" t="s">
        <v>50</v>
      </c>
      <c r="AF6764">
        <v>0</v>
      </c>
      <c r="AG6764" t="s">
        <v>56</v>
      </c>
      <c r="AH6764" t="str">
        <f>"Trad IRN"</f>
        <v>Trad IRN</v>
      </c>
      <c r="AI6764" t="str">
        <f>"Bldg IRN"</f>
        <v>Bldg IRN</v>
      </c>
      <c r="AJ6764" t="s">
        <v>48</v>
      </c>
      <c r="AK6764" t="s">
        <v>48</v>
      </c>
      <c r="AL6764" t="s">
        <v>53</v>
      </c>
      <c r="AM6764">
        <v>605.36</v>
      </c>
      <c r="AN6764">
        <v>1140.92</v>
      </c>
      <c r="AO6764">
        <v>15</v>
      </c>
    </row>
    <row r="6765" spans="1:41" x14ac:dyDescent="0.3">
      <c r="A6765" t="str">
        <f>"Trad IRN"</f>
        <v>Trad IRN</v>
      </c>
      <c r="B6765" t="str">
        <f>"Bldg IRN"</f>
        <v>Bldg IRN</v>
      </c>
      <c r="C6765" t="s">
        <v>41</v>
      </c>
      <c r="D6765" t="s">
        <v>3</v>
      </c>
      <c r="E6765" t="s">
        <v>80</v>
      </c>
      <c r="F6765" t="s">
        <v>81</v>
      </c>
      <c r="G6765" t="s">
        <v>82</v>
      </c>
      <c r="H6765" t="s">
        <v>83</v>
      </c>
      <c r="I6765" t="str">
        <f>"Trad IRN"</f>
        <v>Trad IRN</v>
      </c>
      <c r="J6765" t="s">
        <v>43</v>
      </c>
      <c r="K6765" t="s">
        <v>44</v>
      </c>
      <c r="L6765" t="s">
        <v>45</v>
      </c>
      <c r="M6765" t="s">
        <v>46</v>
      </c>
      <c r="N6765" t="str">
        <f>"10/17/2022"</f>
        <v>10/17/2022</v>
      </c>
      <c r="O6765" t="str">
        <f>"01/03/2023"</f>
        <v>01/03/2023</v>
      </c>
      <c r="P6765">
        <v>0.21761800000000001</v>
      </c>
      <c r="Q6765">
        <v>0.21761800000000001</v>
      </c>
      <c r="S6765">
        <v>0</v>
      </c>
      <c r="T6765">
        <v>0.21761800000000001</v>
      </c>
      <c r="U6765">
        <v>0</v>
      </c>
      <c r="V6765" t="str">
        <f>"Trad IRN"</f>
        <v>Trad IRN</v>
      </c>
      <c r="W6765">
        <v>85</v>
      </c>
      <c r="X6765" t="s">
        <v>47</v>
      </c>
      <c r="Z6765" t="s">
        <v>47</v>
      </c>
      <c r="AB6765" t="str">
        <f>"08"</f>
        <v>08</v>
      </c>
      <c r="AC6765" t="s">
        <v>48</v>
      </c>
      <c r="AD6765" t="s">
        <v>49</v>
      </c>
      <c r="AE6765" t="s">
        <v>50</v>
      </c>
      <c r="AF6765">
        <v>0</v>
      </c>
      <c r="AG6765" t="s">
        <v>56</v>
      </c>
      <c r="AH6765" t="str">
        <f>"Trad IRN"</f>
        <v>Trad IRN</v>
      </c>
      <c r="AI6765" t="str">
        <f>"Bldg IRN"</f>
        <v>Bldg IRN</v>
      </c>
      <c r="AJ6765" t="s">
        <v>48</v>
      </c>
      <c r="AK6765" t="s">
        <v>48</v>
      </c>
      <c r="AL6765" t="s">
        <v>53</v>
      </c>
      <c r="AM6765">
        <v>248.28</v>
      </c>
      <c r="AN6765">
        <v>1140.92</v>
      </c>
      <c r="AO6765">
        <v>15</v>
      </c>
    </row>
    <row r="6766" spans="1:41" x14ac:dyDescent="0.3">
      <c r="A6766" t="str">
        <f>"Trad IRN"</f>
        <v>Trad IRN</v>
      </c>
      <c r="B6766" t="str">
        <f>"Bldg IRN"</f>
        <v>Bldg IRN</v>
      </c>
      <c r="C6766" t="s">
        <v>41</v>
      </c>
      <c r="D6766" t="s">
        <v>3</v>
      </c>
      <c r="E6766" t="s">
        <v>80</v>
      </c>
      <c r="F6766" t="s">
        <v>81</v>
      </c>
      <c r="G6766" t="s">
        <v>82</v>
      </c>
      <c r="H6766" t="s">
        <v>83</v>
      </c>
      <c r="I6766" t="str">
        <f>"Trad IRN"</f>
        <v>Trad IRN</v>
      </c>
      <c r="J6766" t="s">
        <v>43</v>
      </c>
      <c r="K6766" t="s">
        <v>44</v>
      </c>
      <c r="L6766" t="s">
        <v>45</v>
      </c>
      <c r="M6766" t="s">
        <v>46</v>
      </c>
      <c r="N6766" t="str">
        <f>"08/18/2022"</f>
        <v>08/18/2022</v>
      </c>
      <c r="O6766" t="str">
        <f>"10/16/2022"</f>
        <v>10/16/2022</v>
      </c>
      <c r="P6766">
        <v>0.213389</v>
      </c>
      <c r="Q6766">
        <v>0.213389</v>
      </c>
      <c r="S6766">
        <v>0</v>
      </c>
      <c r="T6766">
        <v>0.213389</v>
      </c>
      <c r="U6766">
        <v>0</v>
      </c>
      <c r="V6766" t="str">
        <f>"Trad IRN"</f>
        <v>Trad IRN</v>
      </c>
      <c r="W6766">
        <v>100</v>
      </c>
      <c r="X6766" t="s">
        <v>47</v>
      </c>
      <c r="Z6766" t="s">
        <v>47</v>
      </c>
      <c r="AB6766" t="str">
        <f>"08"</f>
        <v>08</v>
      </c>
      <c r="AC6766" t="s">
        <v>48</v>
      </c>
      <c r="AD6766" t="s">
        <v>49</v>
      </c>
      <c r="AE6766" t="s">
        <v>50</v>
      </c>
      <c r="AF6766">
        <v>0</v>
      </c>
      <c r="AG6766" t="s">
        <v>56</v>
      </c>
      <c r="AH6766" t="str">
        <f>"Trad IRN"</f>
        <v>Trad IRN</v>
      </c>
      <c r="AI6766" t="str">
        <f>"Bldg IRN"</f>
        <v>Bldg IRN</v>
      </c>
      <c r="AJ6766" t="s">
        <v>48</v>
      </c>
      <c r="AK6766" t="s">
        <v>48</v>
      </c>
      <c r="AL6766" t="s">
        <v>53</v>
      </c>
      <c r="AM6766">
        <v>243.46</v>
      </c>
      <c r="AN6766">
        <v>1140.92</v>
      </c>
      <c r="AO6766">
        <v>15</v>
      </c>
    </row>
    <row r="6767" spans="1:41" x14ac:dyDescent="0.3">
      <c r="A6767" t="str">
        <f>"Trad IRN"</f>
        <v>Trad IRN</v>
      </c>
      <c r="B6767" t="str">
        <f>"Bldg IRN"</f>
        <v>Bldg IRN</v>
      </c>
      <c r="C6767" t="s">
        <v>41</v>
      </c>
      <c r="D6767" t="s">
        <v>3</v>
      </c>
      <c r="E6767" t="s">
        <v>80</v>
      </c>
      <c r="F6767" t="s">
        <v>81</v>
      </c>
      <c r="G6767" t="s">
        <v>82</v>
      </c>
      <c r="H6767" t="s">
        <v>83</v>
      </c>
      <c r="I6767" t="str">
        <f>"Trad IRN"</f>
        <v>Trad IRN</v>
      </c>
      <c r="J6767" t="s">
        <v>43</v>
      </c>
      <c r="K6767" t="s">
        <v>44</v>
      </c>
      <c r="L6767" t="s">
        <v>45</v>
      </c>
      <c r="M6767" t="s">
        <v>46</v>
      </c>
      <c r="N6767" t="str">
        <f>"08/18/2022"</f>
        <v>08/18/2022</v>
      </c>
      <c r="O6767" t="str">
        <f>"12/31/2500"</f>
        <v>12/31/2500</v>
      </c>
      <c r="P6767">
        <v>1</v>
      </c>
      <c r="Q6767">
        <v>1</v>
      </c>
      <c r="R6767">
        <v>1</v>
      </c>
      <c r="S6767">
        <v>0</v>
      </c>
      <c r="T6767">
        <v>1</v>
      </c>
      <c r="U6767">
        <v>0</v>
      </c>
      <c r="V6767" t="str">
        <f>"Trad IRN"</f>
        <v>Trad IRN</v>
      </c>
      <c r="W6767">
        <v>100</v>
      </c>
      <c r="X6767" t="s">
        <v>47</v>
      </c>
      <c r="Z6767" t="s">
        <v>47</v>
      </c>
      <c r="AB6767" t="str">
        <f>"06"</f>
        <v>06</v>
      </c>
      <c r="AC6767" t="str">
        <f>"10"</f>
        <v>10</v>
      </c>
      <c r="AD6767" t="str">
        <f>"2"</f>
        <v>2</v>
      </c>
      <c r="AE6767" t="s">
        <v>50</v>
      </c>
      <c r="AF6767">
        <v>2</v>
      </c>
      <c r="AG6767" t="s">
        <v>56</v>
      </c>
      <c r="AH6767" t="str">
        <f>"Trad IRN"</f>
        <v>Trad IRN</v>
      </c>
      <c r="AI6767" t="str">
        <f>"Bldg IRN"</f>
        <v>Bldg IRN</v>
      </c>
      <c r="AJ6767" t="s">
        <v>48</v>
      </c>
      <c r="AK6767" t="s">
        <v>48</v>
      </c>
      <c r="AL6767" t="s">
        <v>53</v>
      </c>
      <c r="AM6767">
        <v>1140.92</v>
      </c>
      <c r="AN6767">
        <v>1140.92</v>
      </c>
      <c r="AO6767">
        <v>15</v>
      </c>
    </row>
    <row r="6768" spans="1:41" x14ac:dyDescent="0.3">
      <c r="A6768" t="str">
        <f>"Trad IRN"</f>
        <v>Trad IRN</v>
      </c>
      <c r="B6768" t="str">
        <f>"Bldg IRN"</f>
        <v>Bldg IRN</v>
      </c>
      <c r="C6768" t="s">
        <v>41</v>
      </c>
      <c r="D6768" t="s">
        <v>3</v>
      </c>
      <c r="E6768" t="s">
        <v>80</v>
      </c>
      <c r="F6768" t="s">
        <v>81</v>
      </c>
      <c r="G6768" t="s">
        <v>82</v>
      </c>
      <c r="H6768" t="s">
        <v>83</v>
      </c>
      <c r="I6768" t="str">
        <f>"Trad IRN"</f>
        <v>Trad IRN</v>
      </c>
      <c r="J6768" t="s">
        <v>43</v>
      </c>
      <c r="K6768" t="s">
        <v>44</v>
      </c>
      <c r="L6768" t="s">
        <v>45</v>
      </c>
      <c r="M6768" t="s">
        <v>46</v>
      </c>
      <c r="N6768" t="str">
        <f>"08/18/2022"</f>
        <v>08/18/2022</v>
      </c>
      <c r="O6768" t="str">
        <f>"12/31/2500"</f>
        <v>12/31/2500</v>
      </c>
      <c r="P6768">
        <v>1</v>
      </c>
      <c r="Q6768">
        <v>1</v>
      </c>
      <c r="S6768">
        <v>1</v>
      </c>
      <c r="T6768">
        <v>1</v>
      </c>
      <c r="U6768">
        <v>0</v>
      </c>
      <c r="V6768" t="str">
        <f>"Trad IRN"</f>
        <v>Trad IRN</v>
      </c>
      <c r="W6768">
        <v>100</v>
      </c>
      <c r="X6768" t="s">
        <v>47</v>
      </c>
      <c r="Z6768" t="s">
        <v>47</v>
      </c>
      <c r="AB6768" t="str">
        <f>"06"</f>
        <v>06</v>
      </c>
      <c r="AC6768" t="s">
        <v>48</v>
      </c>
      <c r="AD6768" t="s">
        <v>49</v>
      </c>
      <c r="AE6768" t="s">
        <v>50</v>
      </c>
      <c r="AF6768">
        <v>0</v>
      </c>
      <c r="AG6768" t="s">
        <v>56</v>
      </c>
      <c r="AH6768" t="str">
        <f>"Trad IRN"</f>
        <v>Trad IRN</v>
      </c>
      <c r="AI6768" t="str">
        <f>"Bldg IRN"</f>
        <v>Bldg IRN</v>
      </c>
      <c r="AJ6768" t="s">
        <v>48</v>
      </c>
      <c r="AK6768" t="s">
        <v>48</v>
      </c>
      <c r="AL6768" t="s">
        <v>53</v>
      </c>
      <c r="AM6768">
        <v>1140.92</v>
      </c>
      <c r="AN6768">
        <v>1140.92</v>
      </c>
      <c r="AO6768">
        <v>15</v>
      </c>
    </row>
    <row r="6769" spans="1:41" x14ac:dyDescent="0.3">
      <c r="A6769" t="str">
        <f>"Trad IRN"</f>
        <v>Trad IRN</v>
      </c>
      <c r="B6769" t="str">
        <f>"Bldg IRN"</f>
        <v>Bldg IRN</v>
      </c>
      <c r="C6769" t="s">
        <v>41</v>
      </c>
      <c r="D6769" t="s">
        <v>3</v>
      </c>
      <c r="E6769" t="s">
        <v>80</v>
      </c>
      <c r="F6769" t="s">
        <v>81</v>
      </c>
      <c r="G6769" t="s">
        <v>82</v>
      </c>
      <c r="H6769" t="s">
        <v>83</v>
      </c>
      <c r="I6769" t="str">
        <f>"Trad IRN"</f>
        <v>Trad IRN</v>
      </c>
      <c r="J6769" t="s">
        <v>43</v>
      </c>
      <c r="K6769" t="s">
        <v>44</v>
      </c>
      <c r="L6769" t="s">
        <v>45</v>
      </c>
      <c r="M6769" t="s">
        <v>46</v>
      </c>
      <c r="N6769" t="str">
        <f>"08/18/2022"</f>
        <v>08/18/2022</v>
      </c>
      <c r="O6769" t="str">
        <f>"12/31/2500"</f>
        <v>12/31/2500</v>
      </c>
      <c r="P6769">
        <v>1</v>
      </c>
      <c r="Q6769">
        <v>1</v>
      </c>
      <c r="S6769">
        <v>0</v>
      </c>
      <c r="T6769">
        <v>1</v>
      </c>
      <c r="U6769">
        <v>0</v>
      </c>
      <c r="V6769" t="str">
        <f>"Trad IRN"</f>
        <v>Trad IRN</v>
      </c>
      <c r="W6769">
        <v>100</v>
      </c>
      <c r="X6769" t="s">
        <v>47</v>
      </c>
      <c r="Z6769" t="s">
        <v>47</v>
      </c>
      <c r="AB6769" t="str">
        <f>"08"</f>
        <v>08</v>
      </c>
      <c r="AC6769" t="s">
        <v>48</v>
      </c>
      <c r="AD6769" t="s">
        <v>49</v>
      </c>
      <c r="AE6769" t="s">
        <v>50</v>
      </c>
      <c r="AF6769">
        <v>0</v>
      </c>
      <c r="AG6769" t="s">
        <v>56</v>
      </c>
      <c r="AH6769" t="str">
        <f>"Trad IRN"</f>
        <v>Trad IRN</v>
      </c>
      <c r="AI6769" t="str">
        <f>"Bldg IRN"</f>
        <v>Bldg IRN</v>
      </c>
      <c r="AJ6769" t="s">
        <v>48</v>
      </c>
      <c r="AK6769" t="s">
        <v>48</v>
      </c>
      <c r="AL6769" t="s">
        <v>53</v>
      </c>
      <c r="AM6769">
        <v>1140.92</v>
      </c>
      <c r="AN6769">
        <v>1140.92</v>
      </c>
      <c r="AO6769">
        <v>15</v>
      </c>
    </row>
    <row r="6770" spans="1:41" x14ac:dyDescent="0.3">
      <c r="A6770" t="str">
        <f>"Trad IRN"</f>
        <v>Trad IRN</v>
      </c>
      <c r="B6770" t="str">
        <f>"Bldg IRN"</f>
        <v>Bldg IRN</v>
      </c>
      <c r="C6770" t="s">
        <v>41</v>
      </c>
      <c r="D6770" t="s">
        <v>3</v>
      </c>
      <c r="E6770" t="s">
        <v>80</v>
      </c>
      <c r="F6770" t="s">
        <v>81</v>
      </c>
      <c r="G6770" t="s">
        <v>82</v>
      </c>
      <c r="H6770" t="s">
        <v>83</v>
      </c>
      <c r="I6770" t="str">
        <f>"Trad IRN"</f>
        <v>Trad IRN</v>
      </c>
      <c r="J6770" t="s">
        <v>43</v>
      </c>
      <c r="K6770" t="s">
        <v>44</v>
      </c>
      <c r="L6770" t="s">
        <v>45</v>
      </c>
      <c r="M6770" t="s">
        <v>46</v>
      </c>
      <c r="N6770" t="str">
        <f>"08/18/2022"</f>
        <v>08/18/2022</v>
      </c>
      <c r="O6770" t="str">
        <f>"01/03/2023"</f>
        <v>01/03/2023</v>
      </c>
      <c r="P6770">
        <v>0.46941100000000002</v>
      </c>
      <c r="Q6770">
        <v>0.46941100000000002</v>
      </c>
      <c r="S6770">
        <v>0</v>
      </c>
      <c r="T6770">
        <v>0.46941100000000002</v>
      </c>
      <c r="U6770">
        <v>0</v>
      </c>
      <c r="V6770" t="str">
        <f>"Trad IRN"</f>
        <v>Trad IRN</v>
      </c>
      <c r="W6770">
        <v>100</v>
      </c>
      <c r="X6770" t="s">
        <v>47</v>
      </c>
      <c r="Z6770" t="s">
        <v>47</v>
      </c>
      <c r="AB6770" t="str">
        <f>"08"</f>
        <v>08</v>
      </c>
      <c r="AC6770" t="s">
        <v>48</v>
      </c>
      <c r="AD6770" t="s">
        <v>49</v>
      </c>
      <c r="AE6770" t="s">
        <v>50</v>
      </c>
      <c r="AF6770">
        <v>0</v>
      </c>
      <c r="AG6770" t="s">
        <v>56</v>
      </c>
      <c r="AH6770" t="str">
        <f>"Trad IRN"</f>
        <v>Trad IRN</v>
      </c>
      <c r="AI6770" t="str">
        <f>"Bldg IRN"</f>
        <v>Bldg IRN</v>
      </c>
      <c r="AJ6770" t="s">
        <v>48</v>
      </c>
      <c r="AK6770" t="s">
        <v>48</v>
      </c>
      <c r="AL6770" t="s">
        <v>53</v>
      </c>
      <c r="AM6770">
        <v>535.55999999999995</v>
      </c>
      <c r="AN6770">
        <v>1140.92</v>
      </c>
      <c r="AO6770">
        <v>15</v>
      </c>
    </row>
    <row r="6771" spans="1:41" x14ac:dyDescent="0.3">
      <c r="A6771" t="str">
        <f>"Trad IRN"</f>
        <v>Trad IRN</v>
      </c>
      <c r="B6771" t="str">
        <f>"Bldg IRN"</f>
        <v>Bldg IRN</v>
      </c>
      <c r="C6771" t="s">
        <v>41</v>
      </c>
      <c r="D6771" t="s">
        <v>3</v>
      </c>
      <c r="E6771" t="s">
        <v>80</v>
      </c>
      <c r="F6771" t="s">
        <v>81</v>
      </c>
      <c r="G6771" t="s">
        <v>82</v>
      </c>
      <c r="H6771" t="s">
        <v>83</v>
      </c>
      <c r="I6771" t="s">
        <v>8</v>
      </c>
      <c r="J6771" t="s">
        <v>43</v>
      </c>
      <c r="K6771" t="s">
        <v>44</v>
      </c>
      <c r="L6771" t="s">
        <v>45</v>
      </c>
      <c r="M6771" t="s">
        <v>46</v>
      </c>
      <c r="N6771" t="str">
        <f>"01/04/2023"</f>
        <v>01/04/2023</v>
      </c>
      <c r="O6771" t="str">
        <f>"12/31/2500"</f>
        <v>12/31/2500</v>
      </c>
      <c r="P6771">
        <v>7.9585000000000003E-2</v>
      </c>
      <c r="Q6771">
        <v>7.9585000000000003E-2</v>
      </c>
      <c r="S6771">
        <v>0</v>
      </c>
      <c r="T6771">
        <v>5.1806999999999999E-2</v>
      </c>
      <c r="U6771">
        <v>2.7778000000000001E-2</v>
      </c>
      <c r="V6771" t="str">
        <f>"Trad IRN"</f>
        <v>Trad IRN</v>
      </c>
      <c r="W6771">
        <v>15</v>
      </c>
      <c r="X6771" t="s">
        <v>47</v>
      </c>
      <c r="Z6771" t="s">
        <v>47</v>
      </c>
      <c r="AB6771" t="str">
        <f>"08"</f>
        <v>08</v>
      </c>
      <c r="AC6771" t="s">
        <v>48</v>
      </c>
      <c r="AD6771" t="s">
        <v>49</v>
      </c>
      <c r="AE6771" t="s">
        <v>50</v>
      </c>
      <c r="AF6771">
        <v>0</v>
      </c>
      <c r="AG6771" t="s">
        <v>51</v>
      </c>
      <c r="AH6771" t="str">
        <f>"Trad IRN"</f>
        <v>Trad IRN</v>
      </c>
      <c r="AI6771" t="str">
        <f>"Bldg IRN"</f>
        <v>Bldg IRN</v>
      </c>
      <c r="AJ6771" t="s">
        <v>48</v>
      </c>
      <c r="AK6771" t="s">
        <v>48</v>
      </c>
      <c r="AL6771" t="s">
        <v>53</v>
      </c>
      <c r="AM6771">
        <v>90.11</v>
      </c>
      <c r="AN6771">
        <v>1132.3</v>
      </c>
      <c r="AO6771">
        <v>15</v>
      </c>
    </row>
    <row r="6772" spans="1:41" x14ac:dyDescent="0.3">
      <c r="A6772" t="str">
        <f>"Trad IRN"</f>
        <v>Trad IRN</v>
      </c>
      <c r="B6772" t="str">
        <f>"Bldg IRN"</f>
        <v>Bldg IRN</v>
      </c>
      <c r="C6772" t="s">
        <v>41</v>
      </c>
      <c r="D6772" t="s">
        <v>3</v>
      </c>
      <c r="E6772" t="s">
        <v>80</v>
      </c>
      <c r="F6772" t="s">
        <v>81</v>
      </c>
      <c r="G6772" t="s">
        <v>82</v>
      </c>
      <c r="H6772" t="s">
        <v>83</v>
      </c>
      <c r="I6772" t="str">
        <f>"Trad IRN"</f>
        <v>Trad IRN</v>
      </c>
      <c r="J6772" t="s">
        <v>43</v>
      </c>
      <c r="K6772" t="s">
        <v>44</v>
      </c>
      <c r="L6772" t="s">
        <v>45</v>
      </c>
      <c r="M6772" t="s">
        <v>46</v>
      </c>
      <c r="N6772" t="str">
        <f>"01/04/2023"</f>
        <v>01/04/2023</v>
      </c>
      <c r="O6772" t="str">
        <f>"12/31/2500"</f>
        <v>12/31/2500</v>
      </c>
      <c r="P6772">
        <v>0.45100099999999999</v>
      </c>
      <c r="Q6772">
        <v>0.45100099999999999</v>
      </c>
      <c r="S6772">
        <v>0</v>
      </c>
      <c r="T6772">
        <v>0.45100099999999999</v>
      </c>
      <c r="U6772">
        <v>0</v>
      </c>
      <c r="V6772" t="str">
        <f>"Trad IRN"</f>
        <v>Trad IRN</v>
      </c>
      <c r="W6772">
        <v>85</v>
      </c>
      <c r="X6772" t="s">
        <v>47</v>
      </c>
      <c r="Z6772" t="s">
        <v>47</v>
      </c>
      <c r="AB6772" t="str">
        <f>"08"</f>
        <v>08</v>
      </c>
      <c r="AC6772" t="s">
        <v>48</v>
      </c>
      <c r="AD6772" t="s">
        <v>49</v>
      </c>
      <c r="AE6772" t="s">
        <v>50</v>
      </c>
      <c r="AF6772">
        <v>0</v>
      </c>
      <c r="AG6772" t="s">
        <v>56</v>
      </c>
      <c r="AH6772" t="str">
        <f>"Trad IRN"</f>
        <v>Trad IRN</v>
      </c>
      <c r="AI6772" t="str">
        <f>"Bldg IRN"</f>
        <v>Bldg IRN</v>
      </c>
      <c r="AJ6772" t="s">
        <v>48</v>
      </c>
      <c r="AK6772" t="s">
        <v>48</v>
      </c>
      <c r="AL6772" t="s">
        <v>53</v>
      </c>
      <c r="AM6772">
        <v>514.55999999999995</v>
      </c>
      <c r="AN6772">
        <v>1140.92</v>
      </c>
      <c r="AO6772">
        <v>15</v>
      </c>
    </row>
    <row r="6773" spans="1:41" x14ac:dyDescent="0.3">
      <c r="A6773" t="str">
        <f>"Trad IRN"</f>
        <v>Trad IRN</v>
      </c>
      <c r="B6773" t="str">
        <f>"Bldg IRN"</f>
        <v>Bldg IRN</v>
      </c>
      <c r="C6773" t="s">
        <v>41</v>
      </c>
      <c r="D6773" t="s">
        <v>3</v>
      </c>
      <c r="E6773" t="s">
        <v>80</v>
      </c>
      <c r="F6773" t="s">
        <v>81</v>
      </c>
      <c r="G6773" t="s">
        <v>82</v>
      </c>
      <c r="H6773" t="s">
        <v>83</v>
      </c>
      <c r="I6773" t="str">
        <f>"Trad IRN"</f>
        <v>Trad IRN</v>
      </c>
      <c r="J6773" t="s">
        <v>43</v>
      </c>
      <c r="K6773" t="s">
        <v>44</v>
      </c>
      <c r="L6773" t="s">
        <v>45</v>
      </c>
      <c r="M6773" t="s">
        <v>46</v>
      </c>
      <c r="N6773" t="str">
        <f t="shared" ref="N6773:N6788" si="686">"08/18/2022"</f>
        <v>08/18/2022</v>
      </c>
      <c r="O6773" t="str">
        <f>"12/31/2500"</f>
        <v>12/31/2500</v>
      </c>
      <c r="P6773">
        <v>1</v>
      </c>
      <c r="Q6773">
        <v>1</v>
      </c>
      <c r="S6773">
        <v>0</v>
      </c>
      <c r="T6773">
        <v>1</v>
      </c>
      <c r="U6773">
        <v>0</v>
      </c>
      <c r="V6773" t="str">
        <f>"Trad IRN"</f>
        <v>Trad IRN</v>
      </c>
      <c r="W6773">
        <v>100</v>
      </c>
      <c r="X6773" t="s">
        <v>47</v>
      </c>
      <c r="Z6773" t="s">
        <v>47</v>
      </c>
      <c r="AB6773" t="str">
        <f>"06"</f>
        <v>06</v>
      </c>
      <c r="AC6773" t="s">
        <v>48</v>
      </c>
      <c r="AD6773" t="s">
        <v>49</v>
      </c>
      <c r="AE6773" t="s">
        <v>50</v>
      </c>
      <c r="AF6773">
        <v>0</v>
      </c>
      <c r="AG6773" t="s">
        <v>56</v>
      </c>
      <c r="AH6773" t="str">
        <f>"Trad IRN"</f>
        <v>Trad IRN</v>
      </c>
      <c r="AI6773" t="str">
        <f>"Bldg IRN"</f>
        <v>Bldg IRN</v>
      </c>
      <c r="AJ6773" t="s">
        <v>48</v>
      </c>
      <c r="AK6773" t="s">
        <v>48</v>
      </c>
      <c r="AL6773" t="s">
        <v>53</v>
      </c>
      <c r="AM6773">
        <v>1140.92</v>
      </c>
      <c r="AN6773">
        <v>1140.92</v>
      </c>
      <c r="AO6773">
        <v>15</v>
      </c>
    </row>
    <row r="6774" spans="1:41" x14ac:dyDescent="0.3">
      <c r="A6774" t="str">
        <f>"Trad IRN"</f>
        <v>Trad IRN</v>
      </c>
      <c r="B6774" t="str">
        <f>"Bldg IRN"</f>
        <v>Bldg IRN</v>
      </c>
      <c r="C6774" t="s">
        <v>41</v>
      </c>
      <c r="D6774" t="s">
        <v>3</v>
      </c>
      <c r="E6774" t="s">
        <v>80</v>
      </c>
      <c r="F6774" t="s">
        <v>81</v>
      </c>
      <c r="G6774" t="s">
        <v>82</v>
      </c>
      <c r="H6774" t="s">
        <v>83</v>
      </c>
      <c r="I6774" t="str">
        <f>"Trad IRN"</f>
        <v>Trad IRN</v>
      </c>
      <c r="J6774" t="s">
        <v>43</v>
      </c>
      <c r="K6774" t="s">
        <v>44</v>
      </c>
      <c r="L6774" t="s">
        <v>45</v>
      </c>
      <c r="M6774" t="s">
        <v>46</v>
      </c>
      <c r="N6774" t="str">
        <f t="shared" si="686"/>
        <v>08/18/2022</v>
      </c>
      <c r="O6774" t="str">
        <f>"12/31/2500"</f>
        <v>12/31/2500</v>
      </c>
      <c r="P6774">
        <v>1</v>
      </c>
      <c r="Q6774">
        <v>1</v>
      </c>
      <c r="R6774">
        <v>1</v>
      </c>
      <c r="S6774">
        <v>0</v>
      </c>
      <c r="T6774">
        <v>1</v>
      </c>
      <c r="U6774">
        <v>0</v>
      </c>
      <c r="V6774" t="str">
        <f>"Trad IRN"</f>
        <v>Trad IRN</v>
      </c>
      <c r="W6774">
        <v>100</v>
      </c>
      <c r="X6774" t="s">
        <v>47</v>
      </c>
      <c r="Z6774" t="s">
        <v>47</v>
      </c>
      <c r="AB6774" t="str">
        <f>"07"</f>
        <v>07</v>
      </c>
      <c r="AC6774" t="str">
        <f>"08"</f>
        <v>08</v>
      </c>
      <c r="AD6774" t="str">
        <f>"3"</f>
        <v>3</v>
      </c>
      <c r="AE6774" t="s">
        <v>50</v>
      </c>
      <c r="AF6774">
        <v>0</v>
      </c>
      <c r="AG6774" t="s">
        <v>56</v>
      </c>
      <c r="AH6774" t="str">
        <f>"Trad IRN"</f>
        <v>Trad IRN</v>
      </c>
      <c r="AI6774" t="str">
        <f>"Bldg IRN"</f>
        <v>Bldg IRN</v>
      </c>
      <c r="AJ6774" t="s">
        <v>48</v>
      </c>
      <c r="AK6774" t="s">
        <v>48</v>
      </c>
      <c r="AL6774" t="s">
        <v>53</v>
      </c>
      <c r="AM6774">
        <v>1140.92</v>
      </c>
      <c r="AN6774">
        <v>1140.92</v>
      </c>
      <c r="AO6774">
        <v>15</v>
      </c>
    </row>
    <row r="6775" spans="1:41" x14ac:dyDescent="0.3">
      <c r="A6775" t="str">
        <f>"Trad IRN"</f>
        <v>Trad IRN</v>
      </c>
      <c r="B6775" t="str">
        <f>"Bldg IRN"</f>
        <v>Bldg IRN</v>
      </c>
      <c r="C6775" t="s">
        <v>41</v>
      </c>
      <c r="D6775" t="s">
        <v>3</v>
      </c>
      <c r="E6775" t="s">
        <v>80</v>
      </c>
      <c r="F6775" t="s">
        <v>81</v>
      </c>
      <c r="G6775" t="s">
        <v>82</v>
      </c>
      <c r="H6775" t="s">
        <v>83</v>
      </c>
      <c r="I6775" t="str">
        <f>"Trad IRN"</f>
        <v>Trad IRN</v>
      </c>
      <c r="J6775" t="s">
        <v>43</v>
      </c>
      <c r="K6775" t="s">
        <v>44</v>
      </c>
      <c r="L6775" t="s">
        <v>45</v>
      </c>
      <c r="M6775" t="s">
        <v>46</v>
      </c>
      <c r="N6775" t="str">
        <f t="shared" si="686"/>
        <v>08/18/2022</v>
      </c>
      <c r="O6775" t="str">
        <f>"12/31/2500"</f>
        <v>12/31/2500</v>
      </c>
      <c r="P6775">
        <v>1</v>
      </c>
      <c r="Q6775">
        <v>1</v>
      </c>
      <c r="S6775">
        <v>0</v>
      </c>
      <c r="T6775">
        <v>1</v>
      </c>
      <c r="U6775">
        <v>0</v>
      </c>
      <c r="V6775" t="str">
        <f>"Trad IRN"</f>
        <v>Trad IRN</v>
      </c>
      <c r="W6775">
        <v>100</v>
      </c>
      <c r="X6775" t="s">
        <v>47</v>
      </c>
      <c r="Z6775" t="s">
        <v>47</v>
      </c>
      <c r="AB6775" t="str">
        <f>"07"</f>
        <v>07</v>
      </c>
      <c r="AC6775" t="s">
        <v>48</v>
      </c>
      <c r="AD6775" t="s">
        <v>49</v>
      </c>
      <c r="AE6775" t="s">
        <v>50</v>
      </c>
      <c r="AF6775">
        <v>0</v>
      </c>
      <c r="AG6775" t="s">
        <v>56</v>
      </c>
      <c r="AH6775" t="str">
        <f>"Trad IRN"</f>
        <v>Trad IRN</v>
      </c>
      <c r="AI6775" t="str">
        <f>"Bldg IRN"</f>
        <v>Bldg IRN</v>
      </c>
      <c r="AJ6775" t="s">
        <v>48</v>
      </c>
      <c r="AK6775" t="s">
        <v>48</v>
      </c>
      <c r="AL6775" t="s">
        <v>53</v>
      </c>
      <c r="AM6775">
        <v>1140.92</v>
      </c>
      <c r="AN6775">
        <v>1140.92</v>
      </c>
      <c r="AO6775">
        <v>15</v>
      </c>
    </row>
    <row r="6776" spans="1:41" x14ac:dyDescent="0.3">
      <c r="A6776" t="str">
        <f>"Trad IRN"</f>
        <v>Trad IRN</v>
      </c>
      <c r="B6776" t="str">
        <f>"Bldg IRN"</f>
        <v>Bldg IRN</v>
      </c>
      <c r="C6776" t="s">
        <v>41</v>
      </c>
      <c r="D6776" t="s">
        <v>3</v>
      </c>
      <c r="E6776" t="s">
        <v>80</v>
      </c>
      <c r="F6776" t="s">
        <v>81</v>
      </c>
      <c r="G6776" t="s">
        <v>82</v>
      </c>
      <c r="H6776" t="s">
        <v>83</v>
      </c>
      <c r="I6776" t="str">
        <f>"Trad IRN"</f>
        <v>Trad IRN</v>
      </c>
      <c r="J6776" t="s">
        <v>43</v>
      </c>
      <c r="K6776" t="s">
        <v>44</v>
      </c>
      <c r="L6776" t="s">
        <v>45</v>
      </c>
      <c r="M6776" t="s">
        <v>46</v>
      </c>
      <c r="N6776" t="str">
        <f t="shared" si="686"/>
        <v>08/18/2022</v>
      </c>
      <c r="O6776" t="str">
        <f>"01/16/2023"</f>
        <v>01/16/2023</v>
      </c>
      <c r="P6776">
        <v>0.51554900000000004</v>
      </c>
      <c r="Q6776">
        <v>0.51554900000000004</v>
      </c>
      <c r="S6776">
        <v>0</v>
      </c>
      <c r="T6776">
        <v>0.51554900000000004</v>
      </c>
      <c r="U6776">
        <v>0</v>
      </c>
      <c r="V6776" t="str">
        <f>"Trad IRN"</f>
        <v>Trad IRN</v>
      </c>
      <c r="W6776">
        <v>100</v>
      </c>
      <c r="X6776" t="s">
        <v>47</v>
      </c>
      <c r="Z6776" t="s">
        <v>47</v>
      </c>
      <c r="AB6776" t="str">
        <f>"06"</f>
        <v>06</v>
      </c>
      <c r="AC6776" t="s">
        <v>48</v>
      </c>
      <c r="AD6776" t="s">
        <v>49</v>
      </c>
      <c r="AE6776" t="s">
        <v>50</v>
      </c>
      <c r="AF6776">
        <v>3</v>
      </c>
      <c r="AG6776" t="s">
        <v>56</v>
      </c>
      <c r="AH6776" t="str">
        <f>"Trad IRN"</f>
        <v>Trad IRN</v>
      </c>
      <c r="AI6776" t="str">
        <f>"Bldg IRN"</f>
        <v>Bldg IRN</v>
      </c>
      <c r="AJ6776" t="s">
        <v>48</v>
      </c>
      <c r="AK6776" t="s">
        <v>48</v>
      </c>
      <c r="AL6776" t="s">
        <v>53</v>
      </c>
      <c r="AM6776">
        <v>588.20000000000005</v>
      </c>
      <c r="AN6776">
        <v>1140.92</v>
      </c>
      <c r="AO6776">
        <v>15</v>
      </c>
    </row>
    <row r="6777" spans="1:41" x14ac:dyDescent="0.3">
      <c r="A6777" t="str">
        <f>"Trad IRN"</f>
        <v>Trad IRN</v>
      </c>
      <c r="B6777" t="str">
        <f>"Bldg IRN"</f>
        <v>Bldg IRN</v>
      </c>
      <c r="C6777" t="s">
        <v>41</v>
      </c>
      <c r="D6777" t="s">
        <v>3</v>
      </c>
      <c r="E6777" t="s">
        <v>80</v>
      </c>
      <c r="F6777" t="s">
        <v>81</v>
      </c>
      <c r="G6777" t="s">
        <v>82</v>
      </c>
      <c r="H6777" t="s">
        <v>83</v>
      </c>
      <c r="I6777" t="str">
        <f>"Trad IRN"</f>
        <v>Trad IRN</v>
      </c>
      <c r="J6777" t="s">
        <v>43</v>
      </c>
      <c r="K6777" t="s">
        <v>44</v>
      </c>
      <c r="L6777" t="s">
        <v>45</v>
      </c>
      <c r="M6777" t="s">
        <v>46</v>
      </c>
      <c r="N6777" t="str">
        <f t="shared" si="686"/>
        <v>08/18/2022</v>
      </c>
      <c r="O6777" t="str">
        <f t="shared" ref="O6777:O6787" si="687">"12/31/2500"</f>
        <v>12/31/2500</v>
      </c>
      <c r="P6777">
        <v>1</v>
      </c>
      <c r="Q6777">
        <v>1</v>
      </c>
      <c r="S6777">
        <v>0</v>
      </c>
      <c r="T6777">
        <v>1</v>
      </c>
      <c r="U6777">
        <v>0</v>
      </c>
      <c r="V6777" t="str">
        <f>"Trad IRN"</f>
        <v>Trad IRN</v>
      </c>
      <c r="W6777">
        <v>100</v>
      </c>
      <c r="X6777" t="s">
        <v>47</v>
      </c>
      <c r="Z6777" t="s">
        <v>47</v>
      </c>
      <c r="AB6777" t="str">
        <f>"08"</f>
        <v>08</v>
      </c>
      <c r="AC6777" t="s">
        <v>48</v>
      </c>
      <c r="AD6777" t="s">
        <v>49</v>
      </c>
      <c r="AE6777" t="s">
        <v>50</v>
      </c>
      <c r="AF6777">
        <v>0</v>
      </c>
      <c r="AG6777" t="s">
        <v>56</v>
      </c>
      <c r="AH6777" t="str">
        <f>"Trad IRN"</f>
        <v>Trad IRN</v>
      </c>
      <c r="AI6777" t="str">
        <f>"Bldg IRN"</f>
        <v>Bldg IRN</v>
      </c>
      <c r="AJ6777" t="s">
        <v>48</v>
      </c>
      <c r="AK6777" t="s">
        <v>48</v>
      </c>
      <c r="AL6777" t="s">
        <v>53</v>
      </c>
      <c r="AM6777">
        <v>1140.92</v>
      </c>
      <c r="AN6777">
        <v>1140.92</v>
      </c>
      <c r="AO6777">
        <v>15</v>
      </c>
    </row>
    <row r="6778" spans="1:41" x14ac:dyDescent="0.3">
      <c r="A6778" t="str">
        <f>"Trad IRN"</f>
        <v>Trad IRN</v>
      </c>
      <c r="B6778" t="str">
        <f>"Bldg IRN"</f>
        <v>Bldg IRN</v>
      </c>
      <c r="C6778" t="s">
        <v>41</v>
      </c>
      <c r="D6778" t="s">
        <v>3</v>
      </c>
      <c r="E6778" t="s">
        <v>80</v>
      </c>
      <c r="F6778" t="s">
        <v>81</v>
      </c>
      <c r="G6778" t="s">
        <v>82</v>
      </c>
      <c r="H6778" t="s">
        <v>83</v>
      </c>
      <c r="I6778" t="str">
        <f>"Trad IRN"</f>
        <v>Trad IRN</v>
      </c>
      <c r="J6778" t="s">
        <v>43</v>
      </c>
      <c r="K6778" t="s">
        <v>44</v>
      </c>
      <c r="L6778" t="s">
        <v>45</v>
      </c>
      <c r="M6778" t="s">
        <v>46</v>
      </c>
      <c r="N6778" t="str">
        <f t="shared" si="686"/>
        <v>08/18/2022</v>
      </c>
      <c r="O6778" t="str">
        <f t="shared" si="687"/>
        <v>12/31/2500</v>
      </c>
      <c r="P6778">
        <v>1</v>
      </c>
      <c r="Q6778">
        <v>1</v>
      </c>
      <c r="R6778">
        <v>1</v>
      </c>
      <c r="S6778">
        <v>0</v>
      </c>
      <c r="T6778">
        <v>1</v>
      </c>
      <c r="U6778">
        <v>0</v>
      </c>
      <c r="V6778" t="str">
        <f>"Trad IRN"</f>
        <v>Trad IRN</v>
      </c>
      <c r="W6778">
        <v>100</v>
      </c>
      <c r="X6778" t="s">
        <v>47</v>
      </c>
      <c r="Z6778" t="s">
        <v>47</v>
      </c>
      <c r="AB6778" t="str">
        <f>"06"</f>
        <v>06</v>
      </c>
      <c r="AC6778" t="str">
        <f>"12"</f>
        <v>12</v>
      </c>
      <c r="AD6778" t="str">
        <f>"6"</f>
        <v>6</v>
      </c>
      <c r="AE6778" t="s">
        <v>50</v>
      </c>
      <c r="AF6778">
        <v>0</v>
      </c>
      <c r="AG6778" t="s">
        <v>56</v>
      </c>
      <c r="AH6778" t="str">
        <f>"Trad IRN"</f>
        <v>Trad IRN</v>
      </c>
      <c r="AI6778" t="str">
        <f>"Bldg IRN"</f>
        <v>Bldg IRN</v>
      </c>
      <c r="AJ6778" t="s">
        <v>48</v>
      </c>
      <c r="AK6778" t="s">
        <v>48</v>
      </c>
      <c r="AL6778" t="s">
        <v>53</v>
      </c>
      <c r="AM6778">
        <v>1140.92</v>
      </c>
      <c r="AN6778">
        <v>1140.92</v>
      </c>
      <c r="AO6778">
        <v>15</v>
      </c>
    </row>
    <row r="6779" spans="1:41" x14ac:dyDescent="0.3">
      <c r="A6779" t="str">
        <f>"Trad IRN"</f>
        <v>Trad IRN</v>
      </c>
      <c r="B6779" t="str">
        <f>"Bldg IRN"</f>
        <v>Bldg IRN</v>
      </c>
      <c r="C6779" t="s">
        <v>41</v>
      </c>
      <c r="D6779" t="s">
        <v>3</v>
      </c>
      <c r="E6779" t="s">
        <v>80</v>
      </c>
      <c r="F6779" t="s">
        <v>81</v>
      </c>
      <c r="G6779" t="s">
        <v>82</v>
      </c>
      <c r="H6779" t="s">
        <v>83</v>
      </c>
      <c r="I6779" t="str">
        <f>"Trad IRN"</f>
        <v>Trad IRN</v>
      </c>
      <c r="J6779" t="s">
        <v>43</v>
      </c>
      <c r="K6779" t="s">
        <v>44</v>
      </c>
      <c r="L6779" t="s">
        <v>45</v>
      </c>
      <c r="M6779" t="s">
        <v>59</v>
      </c>
      <c r="N6779" t="str">
        <f t="shared" si="686"/>
        <v>08/18/2022</v>
      </c>
      <c r="O6779" t="str">
        <f t="shared" si="687"/>
        <v>12/31/2500</v>
      </c>
      <c r="P6779">
        <v>1</v>
      </c>
      <c r="Q6779">
        <v>1</v>
      </c>
      <c r="S6779">
        <v>1</v>
      </c>
      <c r="T6779">
        <v>1</v>
      </c>
      <c r="U6779">
        <v>0</v>
      </c>
      <c r="V6779" t="s">
        <v>84</v>
      </c>
      <c r="W6779">
        <v>100</v>
      </c>
      <c r="X6779" t="s">
        <v>47</v>
      </c>
      <c r="Z6779" t="s">
        <v>47</v>
      </c>
      <c r="AB6779" t="str">
        <f>"07"</f>
        <v>07</v>
      </c>
      <c r="AC6779" t="s">
        <v>48</v>
      </c>
      <c r="AD6779" t="s">
        <v>49</v>
      </c>
      <c r="AE6779" t="s">
        <v>50</v>
      </c>
      <c r="AF6779">
        <v>0</v>
      </c>
      <c r="AG6779" t="s">
        <v>56</v>
      </c>
      <c r="AH6779" t="str">
        <f>"Trad IRN"</f>
        <v>Trad IRN</v>
      </c>
      <c r="AI6779" t="str">
        <f>"Bldg IRN"</f>
        <v>Bldg IRN</v>
      </c>
      <c r="AJ6779" t="s">
        <v>48</v>
      </c>
      <c r="AK6779" t="s">
        <v>48</v>
      </c>
      <c r="AL6779" t="s">
        <v>53</v>
      </c>
      <c r="AM6779">
        <v>1140.92</v>
      </c>
      <c r="AN6779">
        <v>1140.92</v>
      </c>
      <c r="AO6779">
        <v>15</v>
      </c>
    </row>
    <row r="6780" spans="1:41" x14ac:dyDescent="0.3">
      <c r="A6780" t="str">
        <f>"Trad IRN"</f>
        <v>Trad IRN</v>
      </c>
      <c r="B6780" t="str">
        <f>"Bldg IRN"</f>
        <v>Bldg IRN</v>
      </c>
      <c r="C6780" t="s">
        <v>41</v>
      </c>
      <c r="D6780" t="s">
        <v>3</v>
      </c>
      <c r="E6780" t="s">
        <v>80</v>
      </c>
      <c r="F6780" t="s">
        <v>81</v>
      </c>
      <c r="G6780" t="s">
        <v>82</v>
      </c>
      <c r="H6780" t="s">
        <v>83</v>
      </c>
      <c r="I6780" t="str">
        <f>"Trad IRN"</f>
        <v>Trad IRN</v>
      </c>
      <c r="J6780" t="s">
        <v>43</v>
      </c>
      <c r="K6780" t="s">
        <v>44</v>
      </c>
      <c r="L6780" t="s">
        <v>45</v>
      </c>
      <c r="M6780" t="s">
        <v>46</v>
      </c>
      <c r="N6780" t="str">
        <f t="shared" si="686"/>
        <v>08/18/2022</v>
      </c>
      <c r="O6780" t="str">
        <f t="shared" si="687"/>
        <v>12/31/2500</v>
      </c>
      <c r="P6780">
        <v>1</v>
      </c>
      <c r="Q6780">
        <v>1</v>
      </c>
      <c r="S6780">
        <v>0</v>
      </c>
      <c r="T6780">
        <v>1</v>
      </c>
      <c r="U6780">
        <v>0</v>
      </c>
      <c r="V6780" t="str">
        <f>"Trad IRN"</f>
        <v>Trad IRN</v>
      </c>
      <c r="W6780">
        <v>100</v>
      </c>
      <c r="X6780" t="s">
        <v>47</v>
      </c>
      <c r="Z6780" t="s">
        <v>47</v>
      </c>
      <c r="AB6780" t="str">
        <f>"07"</f>
        <v>07</v>
      </c>
      <c r="AC6780" t="s">
        <v>48</v>
      </c>
      <c r="AD6780" t="s">
        <v>49</v>
      </c>
      <c r="AE6780" t="s">
        <v>50</v>
      </c>
      <c r="AF6780">
        <v>0</v>
      </c>
      <c r="AG6780" t="s">
        <v>56</v>
      </c>
      <c r="AH6780" t="str">
        <f>"Trad IRN"</f>
        <v>Trad IRN</v>
      </c>
      <c r="AI6780" t="str">
        <f>"Bldg IRN"</f>
        <v>Bldg IRN</v>
      </c>
      <c r="AJ6780" t="s">
        <v>48</v>
      </c>
      <c r="AK6780" t="s">
        <v>48</v>
      </c>
      <c r="AL6780" t="s">
        <v>53</v>
      </c>
      <c r="AM6780">
        <v>1140.92</v>
      </c>
      <c r="AN6780">
        <v>1140.92</v>
      </c>
      <c r="AO6780">
        <v>15</v>
      </c>
    </row>
    <row r="6781" spans="1:41" x14ac:dyDescent="0.3">
      <c r="A6781" t="str">
        <f>"Trad IRN"</f>
        <v>Trad IRN</v>
      </c>
      <c r="B6781" t="str">
        <f>"Bldg IRN"</f>
        <v>Bldg IRN</v>
      </c>
      <c r="C6781" t="s">
        <v>41</v>
      </c>
      <c r="D6781" t="s">
        <v>3</v>
      </c>
      <c r="E6781" t="s">
        <v>80</v>
      </c>
      <c r="F6781" t="s">
        <v>81</v>
      </c>
      <c r="G6781" t="s">
        <v>82</v>
      </c>
      <c r="H6781" t="s">
        <v>83</v>
      </c>
      <c r="I6781" t="str">
        <f>"Trad IRN"</f>
        <v>Trad IRN</v>
      </c>
      <c r="J6781" t="s">
        <v>43</v>
      </c>
      <c r="K6781" t="s">
        <v>44</v>
      </c>
      <c r="L6781" t="s">
        <v>45</v>
      </c>
      <c r="M6781" t="s">
        <v>46</v>
      </c>
      <c r="N6781" t="str">
        <f t="shared" si="686"/>
        <v>08/18/2022</v>
      </c>
      <c r="O6781" t="str">
        <f t="shared" si="687"/>
        <v>12/31/2500</v>
      </c>
      <c r="P6781">
        <v>1</v>
      </c>
      <c r="Q6781">
        <v>1</v>
      </c>
      <c r="R6781">
        <v>1</v>
      </c>
      <c r="S6781">
        <v>1</v>
      </c>
      <c r="T6781">
        <v>1</v>
      </c>
      <c r="U6781">
        <v>0</v>
      </c>
      <c r="V6781" t="str">
        <f>"Trad IRN"</f>
        <v>Trad IRN</v>
      </c>
      <c r="W6781">
        <v>100</v>
      </c>
      <c r="X6781" t="s">
        <v>47</v>
      </c>
      <c r="Z6781" t="s">
        <v>47</v>
      </c>
      <c r="AB6781" t="str">
        <f>"06"</f>
        <v>06</v>
      </c>
      <c r="AC6781" t="str">
        <f>"15"</f>
        <v>15</v>
      </c>
      <c r="AD6781" t="str">
        <f>"2"</f>
        <v>2</v>
      </c>
      <c r="AE6781" t="s">
        <v>50</v>
      </c>
      <c r="AF6781">
        <v>0</v>
      </c>
      <c r="AG6781" t="s">
        <v>56</v>
      </c>
      <c r="AH6781" t="str">
        <f>"Trad IRN"</f>
        <v>Trad IRN</v>
      </c>
      <c r="AI6781" t="str">
        <f>"Bldg IRN"</f>
        <v>Bldg IRN</v>
      </c>
      <c r="AJ6781" t="s">
        <v>48</v>
      </c>
      <c r="AK6781" t="s">
        <v>48</v>
      </c>
      <c r="AL6781" t="s">
        <v>53</v>
      </c>
      <c r="AM6781">
        <v>1140.92</v>
      </c>
      <c r="AN6781">
        <v>1140.92</v>
      </c>
      <c r="AO6781">
        <v>15</v>
      </c>
    </row>
    <row r="6782" spans="1:41" x14ac:dyDescent="0.3">
      <c r="A6782" t="str">
        <f>"Trad IRN"</f>
        <v>Trad IRN</v>
      </c>
      <c r="B6782" t="str">
        <f>"Bldg IRN"</f>
        <v>Bldg IRN</v>
      </c>
      <c r="C6782" t="s">
        <v>41</v>
      </c>
      <c r="D6782" t="s">
        <v>3</v>
      </c>
      <c r="E6782" t="s">
        <v>80</v>
      </c>
      <c r="F6782" t="s">
        <v>81</v>
      </c>
      <c r="G6782" t="s">
        <v>82</v>
      </c>
      <c r="H6782" t="s">
        <v>83</v>
      </c>
      <c r="I6782" t="str">
        <f>"Trad IRN"</f>
        <v>Trad IRN</v>
      </c>
      <c r="J6782" t="s">
        <v>43</v>
      </c>
      <c r="K6782" t="s">
        <v>44</v>
      </c>
      <c r="L6782" t="s">
        <v>45</v>
      </c>
      <c r="M6782" t="s">
        <v>46</v>
      </c>
      <c r="N6782" t="str">
        <f t="shared" si="686"/>
        <v>08/18/2022</v>
      </c>
      <c r="O6782" t="str">
        <f t="shared" si="687"/>
        <v>12/31/2500</v>
      </c>
      <c r="P6782">
        <v>1</v>
      </c>
      <c r="Q6782">
        <v>1</v>
      </c>
      <c r="S6782">
        <v>1</v>
      </c>
      <c r="T6782">
        <v>1</v>
      </c>
      <c r="U6782">
        <v>0</v>
      </c>
      <c r="V6782" t="str">
        <f>"Trad IRN"</f>
        <v>Trad IRN</v>
      </c>
      <c r="W6782">
        <v>100</v>
      </c>
      <c r="X6782" t="s">
        <v>47</v>
      </c>
      <c r="Z6782" t="s">
        <v>47</v>
      </c>
      <c r="AB6782" t="str">
        <f>"06"</f>
        <v>06</v>
      </c>
      <c r="AC6782" t="s">
        <v>48</v>
      </c>
      <c r="AD6782" t="s">
        <v>49</v>
      </c>
      <c r="AE6782" t="s">
        <v>50</v>
      </c>
      <c r="AF6782">
        <v>0</v>
      </c>
      <c r="AG6782" t="s">
        <v>56</v>
      </c>
      <c r="AH6782" t="str">
        <f>"Trad IRN"</f>
        <v>Trad IRN</v>
      </c>
      <c r="AI6782" t="str">
        <f>"Bldg IRN"</f>
        <v>Bldg IRN</v>
      </c>
      <c r="AJ6782" t="s">
        <v>48</v>
      </c>
      <c r="AK6782" t="s">
        <v>48</v>
      </c>
      <c r="AL6782" t="s">
        <v>53</v>
      </c>
      <c r="AM6782">
        <v>1140.92</v>
      </c>
      <c r="AN6782">
        <v>1140.92</v>
      </c>
      <c r="AO6782">
        <v>15</v>
      </c>
    </row>
    <row r="6783" spans="1:41" x14ac:dyDescent="0.3">
      <c r="A6783" t="str">
        <f>"Trad IRN"</f>
        <v>Trad IRN</v>
      </c>
      <c r="B6783" t="str">
        <f>"Bldg IRN"</f>
        <v>Bldg IRN</v>
      </c>
      <c r="C6783" t="s">
        <v>41</v>
      </c>
      <c r="D6783" t="s">
        <v>3</v>
      </c>
      <c r="E6783" t="s">
        <v>80</v>
      </c>
      <c r="F6783" t="s">
        <v>81</v>
      </c>
      <c r="G6783" t="s">
        <v>82</v>
      </c>
      <c r="H6783" t="s">
        <v>83</v>
      </c>
      <c r="I6783" t="str">
        <f>"Trad IRN"</f>
        <v>Trad IRN</v>
      </c>
      <c r="J6783" t="s">
        <v>43</v>
      </c>
      <c r="K6783" t="s">
        <v>44</v>
      </c>
      <c r="L6783" t="s">
        <v>45</v>
      </c>
      <c r="M6783" t="s">
        <v>46</v>
      </c>
      <c r="N6783" t="str">
        <f t="shared" si="686"/>
        <v>08/18/2022</v>
      </c>
      <c r="O6783" t="str">
        <f t="shared" si="687"/>
        <v>12/31/2500</v>
      </c>
      <c r="P6783">
        <v>1</v>
      </c>
      <c r="Q6783">
        <v>1</v>
      </c>
      <c r="S6783">
        <v>0</v>
      </c>
      <c r="T6783">
        <v>1</v>
      </c>
      <c r="U6783">
        <v>0</v>
      </c>
      <c r="V6783" t="str">
        <f>"Trad IRN"</f>
        <v>Trad IRN</v>
      </c>
      <c r="W6783">
        <v>100</v>
      </c>
      <c r="X6783" t="s">
        <v>47</v>
      </c>
      <c r="Z6783" t="s">
        <v>47</v>
      </c>
      <c r="AB6783" t="str">
        <f>"07"</f>
        <v>07</v>
      </c>
      <c r="AC6783" t="s">
        <v>48</v>
      </c>
      <c r="AD6783" t="s">
        <v>49</v>
      </c>
      <c r="AE6783" t="s">
        <v>55</v>
      </c>
      <c r="AF6783">
        <v>0</v>
      </c>
      <c r="AG6783" t="s">
        <v>56</v>
      </c>
      <c r="AH6783" t="str">
        <f>"Trad IRN"</f>
        <v>Trad IRN</v>
      </c>
      <c r="AI6783" t="str">
        <f>"Bldg IRN"</f>
        <v>Bldg IRN</v>
      </c>
      <c r="AJ6783" t="s">
        <v>48</v>
      </c>
      <c r="AK6783" t="s">
        <v>48</v>
      </c>
      <c r="AL6783" t="s">
        <v>53</v>
      </c>
      <c r="AM6783">
        <v>1140.92</v>
      </c>
      <c r="AN6783">
        <v>1140.92</v>
      </c>
      <c r="AO6783">
        <v>15</v>
      </c>
    </row>
    <row r="6784" spans="1:41" x14ac:dyDescent="0.3">
      <c r="A6784" t="str">
        <f>"Trad IRN"</f>
        <v>Trad IRN</v>
      </c>
      <c r="B6784" t="str">
        <f>"Bldg IRN"</f>
        <v>Bldg IRN</v>
      </c>
      <c r="C6784" t="s">
        <v>41</v>
      </c>
      <c r="D6784" t="s">
        <v>3</v>
      </c>
      <c r="E6784" t="s">
        <v>80</v>
      </c>
      <c r="F6784" t="s">
        <v>81</v>
      </c>
      <c r="G6784" t="s">
        <v>82</v>
      </c>
      <c r="H6784" t="s">
        <v>83</v>
      </c>
      <c r="I6784" t="str">
        <f>"Trad IRN"</f>
        <v>Trad IRN</v>
      </c>
      <c r="J6784" t="s">
        <v>43</v>
      </c>
      <c r="K6784" t="s">
        <v>44</v>
      </c>
      <c r="L6784" t="s">
        <v>45</v>
      </c>
      <c r="M6784" t="s">
        <v>46</v>
      </c>
      <c r="N6784" t="str">
        <f t="shared" si="686"/>
        <v>08/18/2022</v>
      </c>
      <c r="O6784" t="str">
        <f t="shared" si="687"/>
        <v>12/31/2500</v>
      </c>
      <c r="P6784">
        <v>1</v>
      </c>
      <c r="Q6784">
        <v>1</v>
      </c>
      <c r="S6784">
        <v>0</v>
      </c>
      <c r="T6784">
        <v>1</v>
      </c>
      <c r="U6784">
        <v>0</v>
      </c>
      <c r="V6784" t="str">
        <f>"Trad IRN"</f>
        <v>Trad IRN</v>
      </c>
      <c r="W6784">
        <v>100</v>
      </c>
      <c r="X6784" t="s">
        <v>47</v>
      </c>
      <c r="Z6784" t="s">
        <v>47</v>
      </c>
      <c r="AB6784" t="str">
        <f>"07"</f>
        <v>07</v>
      </c>
      <c r="AC6784" t="s">
        <v>48</v>
      </c>
      <c r="AD6784" t="s">
        <v>49</v>
      </c>
      <c r="AE6784" t="s">
        <v>55</v>
      </c>
      <c r="AF6784">
        <v>0</v>
      </c>
      <c r="AG6784" t="s">
        <v>56</v>
      </c>
      <c r="AH6784" t="str">
        <f>"Trad IRN"</f>
        <v>Trad IRN</v>
      </c>
      <c r="AI6784" t="str">
        <f>"Bldg IRN"</f>
        <v>Bldg IRN</v>
      </c>
      <c r="AJ6784" t="s">
        <v>48</v>
      </c>
      <c r="AK6784" t="s">
        <v>48</v>
      </c>
      <c r="AL6784" t="s">
        <v>53</v>
      </c>
      <c r="AM6784">
        <v>1140.92</v>
      </c>
      <c r="AN6784">
        <v>1140.92</v>
      </c>
      <c r="AO6784">
        <v>15</v>
      </c>
    </row>
    <row r="6785" spans="1:41" x14ac:dyDescent="0.3">
      <c r="A6785" t="str">
        <f>"Trad IRN"</f>
        <v>Trad IRN</v>
      </c>
      <c r="B6785" t="str">
        <f>"Bldg IRN"</f>
        <v>Bldg IRN</v>
      </c>
      <c r="C6785" t="s">
        <v>41</v>
      </c>
      <c r="D6785" t="s">
        <v>3</v>
      </c>
      <c r="E6785" t="s">
        <v>80</v>
      </c>
      <c r="F6785" t="s">
        <v>81</v>
      </c>
      <c r="G6785" t="s">
        <v>82</v>
      </c>
      <c r="H6785" t="s">
        <v>83</v>
      </c>
      <c r="I6785" t="str">
        <f>"Trad IRN"</f>
        <v>Trad IRN</v>
      </c>
      <c r="J6785" t="s">
        <v>43</v>
      </c>
      <c r="K6785" t="s">
        <v>44</v>
      </c>
      <c r="L6785" t="s">
        <v>45</v>
      </c>
      <c r="M6785" t="s">
        <v>46</v>
      </c>
      <c r="N6785" t="str">
        <f t="shared" si="686"/>
        <v>08/18/2022</v>
      </c>
      <c r="O6785" t="str">
        <f t="shared" si="687"/>
        <v>12/31/2500</v>
      </c>
      <c r="P6785">
        <v>1</v>
      </c>
      <c r="Q6785">
        <v>1</v>
      </c>
      <c r="S6785">
        <v>0</v>
      </c>
      <c r="T6785">
        <v>1</v>
      </c>
      <c r="U6785">
        <v>0</v>
      </c>
      <c r="V6785" t="str">
        <f>"Trad IRN"</f>
        <v>Trad IRN</v>
      </c>
      <c r="W6785">
        <v>100</v>
      </c>
      <c r="X6785" t="s">
        <v>47</v>
      </c>
      <c r="Z6785" t="s">
        <v>47</v>
      </c>
      <c r="AB6785" t="str">
        <f>"06"</f>
        <v>06</v>
      </c>
      <c r="AC6785" t="s">
        <v>48</v>
      </c>
      <c r="AD6785" t="s">
        <v>49</v>
      </c>
      <c r="AE6785" t="s">
        <v>55</v>
      </c>
      <c r="AF6785">
        <v>0</v>
      </c>
      <c r="AG6785" t="s">
        <v>56</v>
      </c>
      <c r="AH6785" t="str">
        <f>"Trad IRN"</f>
        <v>Trad IRN</v>
      </c>
      <c r="AI6785" t="str">
        <f>"Bldg IRN"</f>
        <v>Bldg IRN</v>
      </c>
      <c r="AJ6785" t="s">
        <v>48</v>
      </c>
      <c r="AK6785" t="s">
        <v>48</v>
      </c>
      <c r="AL6785" t="s">
        <v>53</v>
      </c>
      <c r="AM6785">
        <v>1140.92</v>
      </c>
      <c r="AN6785">
        <v>1140.92</v>
      </c>
      <c r="AO6785">
        <v>15</v>
      </c>
    </row>
    <row r="6786" spans="1:41" x14ac:dyDescent="0.3">
      <c r="A6786" t="str">
        <f>"Trad IRN"</f>
        <v>Trad IRN</v>
      </c>
      <c r="B6786" t="str">
        <f>"Bldg IRN"</f>
        <v>Bldg IRN</v>
      </c>
      <c r="C6786" t="s">
        <v>41</v>
      </c>
      <c r="D6786" t="s">
        <v>3</v>
      </c>
      <c r="E6786" t="s">
        <v>80</v>
      </c>
      <c r="F6786" t="s">
        <v>81</v>
      </c>
      <c r="G6786" t="s">
        <v>82</v>
      </c>
      <c r="H6786" t="s">
        <v>83</v>
      </c>
      <c r="I6786" t="str">
        <f>"Trad IRN"</f>
        <v>Trad IRN</v>
      </c>
      <c r="J6786" t="s">
        <v>43</v>
      </c>
      <c r="K6786" t="s">
        <v>44</v>
      </c>
      <c r="L6786" t="s">
        <v>45</v>
      </c>
      <c r="M6786" t="s">
        <v>46</v>
      </c>
      <c r="N6786" t="str">
        <f t="shared" si="686"/>
        <v>08/18/2022</v>
      </c>
      <c r="O6786" t="str">
        <f t="shared" si="687"/>
        <v>12/31/2500</v>
      </c>
      <c r="P6786">
        <v>1</v>
      </c>
      <c r="Q6786">
        <v>1</v>
      </c>
      <c r="S6786">
        <v>0</v>
      </c>
      <c r="T6786">
        <v>1</v>
      </c>
      <c r="U6786">
        <v>0</v>
      </c>
      <c r="V6786" t="str">
        <f>"Trad IRN"</f>
        <v>Trad IRN</v>
      </c>
      <c r="W6786">
        <v>100</v>
      </c>
      <c r="X6786" t="s">
        <v>47</v>
      </c>
      <c r="Z6786" t="s">
        <v>47</v>
      </c>
      <c r="AB6786" t="str">
        <f>"07"</f>
        <v>07</v>
      </c>
      <c r="AC6786" t="s">
        <v>48</v>
      </c>
      <c r="AD6786" t="s">
        <v>49</v>
      </c>
      <c r="AE6786" t="s">
        <v>55</v>
      </c>
      <c r="AF6786">
        <v>0</v>
      </c>
      <c r="AG6786" t="s">
        <v>56</v>
      </c>
      <c r="AH6786" t="str">
        <f>"Trad IRN"</f>
        <v>Trad IRN</v>
      </c>
      <c r="AI6786" t="str">
        <f>"Bldg IRN"</f>
        <v>Bldg IRN</v>
      </c>
      <c r="AJ6786" t="s">
        <v>48</v>
      </c>
      <c r="AK6786" t="s">
        <v>48</v>
      </c>
      <c r="AL6786" t="s">
        <v>53</v>
      </c>
      <c r="AM6786">
        <v>1140.92</v>
      </c>
      <c r="AN6786">
        <v>1140.92</v>
      </c>
      <c r="AO6786">
        <v>15</v>
      </c>
    </row>
    <row r="6787" spans="1:41" x14ac:dyDescent="0.3">
      <c r="A6787" t="str">
        <f>"Trad IRN"</f>
        <v>Trad IRN</v>
      </c>
      <c r="B6787" t="str">
        <f>"Bldg IRN"</f>
        <v>Bldg IRN</v>
      </c>
      <c r="C6787" t="s">
        <v>41</v>
      </c>
      <c r="D6787" t="s">
        <v>3</v>
      </c>
      <c r="E6787" t="s">
        <v>80</v>
      </c>
      <c r="F6787" t="s">
        <v>81</v>
      </c>
      <c r="G6787" t="s">
        <v>82</v>
      </c>
      <c r="H6787" t="s">
        <v>83</v>
      </c>
      <c r="I6787" t="str">
        <f>"Trad IRN"</f>
        <v>Trad IRN</v>
      </c>
      <c r="J6787" t="s">
        <v>43</v>
      </c>
      <c r="K6787" t="s">
        <v>44</v>
      </c>
      <c r="L6787" t="s">
        <v>45</v>
      </c>
      <c r="M6787" t="s">
        <v>59</v>
      </c>
      <c r="N6787" t="str">
        <f t="shared" si="686"/>
        <v>08/18/2022</v>
      </c>
      <c r="O6787" t="str">
        <f t="shared" si="687"/>
        <v>12/31/2500</v>
      </c>
      <c r="P6787">
        <v>1</v>
      </c>
      <c r="Q6787">
        <v>1</v>
      </c>
      <c r="S6787">
        <v>1</v>
      </c>
      <c r="T6787">
        <v>1</v>
      </c>
      <c r="U6787">
        <v>0</v>
      </c>
      <c r="V6787" t="s">
        <v>84</v>
      </c>
      <c r="W6787">
        <v>100</v>
      </c>
      <c r="X6787" t="s">
        <v>47</v>
      </c>
      <c r="Z6787" t="s">
        <v>47</v>
      </c>
      <c r="AB6787" t="str">
        <f>"08"</f>
        <v>08</v>
      </c>
      <c r="AC6787" t="s">
        <v>48</v>
      </c>
      <c r="AD6787" t="s">
        <v>49</v>
      </c>
      <c r="AE6787" t="s">
        <v>50</v>
      </c>
      <c r="AF6787">
        <v>0</v>
      </c>
      <c r="AG6787" t="s">
        <v>56</v>
      </c>
      <c r="AH6787" t="str">
        <f>"Trad IRN"</f>
        <v>Trad IRN</v>
      </c>
      <c r="AI6787" t="str">
        <f>"Bldg IRN"</f>
        <v>Bldg IRN</v>
      </c>
      <c r="AJ6787" t="s">
        <v>48</v>
      </c>
      <c r="AK6787" t="s">
        <v>48</v>
      </c>
      <c r="AL6787" t="s">
        <v>53</v>
      </c>
      <c r="AM6787">
        <v>1140.92</v>
      </c>
      <c r="AN6787">
        <v>1140.92</v>
      </c>
      <c r="AO6787">
        <v>15</v>
      </c>
    </row>
    <row r="6788" spans="1:41" x14ac:dyDescent="0.3">
      <c r="A6788" t="str">
        <f>"Trad IRN"</f>
        <v>Trad IRN</v>
      </c>
      <c r="B6788" t="str">
        <f>"Bldg IRN"</f>
        <v>Bldg IRN</v>
      </c>
      <c r="C6788" t="s">
        <v>41</v>
      </c>
      <c r="D6788" t="s">
        <v>3</v>
      </c>
      <c r="E6788" t="s">
        <v>80</v>
      </c>
      <c r="F6788" t="s">
        <v>81</v>
      </c>
      <c r="G6788" t="s">
        <v>82</v>
      </c>
      <c r="H6788" t="s">
        <v>83</v>
      </c>
      <c r="I6788" t="str">
        <f>"Trad IRN"</f>
        <v>Trad IRN</v>
      </c>
      <c r="J6788" t="s">
        <v>43</v>
      </c>
      <c r="K6788" t="s">
        <v>44</v>
      </c>
      <c r="L6788" t="s">
        <v>45</v>
      </c>
      <c r="M6788" t="s">
        <v>46</v>
      </c>
      <c r="N6788" t="str">
        <f t="shared" si="686"/>
        <v>08/18/2022</v>
      </c>
      <c r="O6788" t="str">
        <f>"01/03/2023"</f>
        <v>01/03/2023</v>
      </c>
      <c r="P6788">
        <v>0.46941100000000002</v>
      </c>
      <c r="Q6788">
        <v>0.46941100000000002</v>
      </c>
      <c r="R6788">
        <v>0.46941100000000002</v>
      </c>
      <c r="S6788">
        <v>0</v>
      </c>
      <c r="T6788">
        <v>0.46941100000000002</v>
      </c>
      <c r="U6788">
        <v>0</v>
      </c>
      <c r="V6788" t="str">
        <f>"Trad IRN"</f>
        <v>Trad IRN</v>
      </c>
      <c r="W6788">
        <v>100</v>
      </c>
      <c r="X6788" t="s">
        <v>47</v>
      </c>
      <c r="Z6788" t="s">
        <v>47</v>
      </c>
      <c r="AB6788" t="str">
        <f>"08"</f>
        <v>08</v>
      </c>
      <c r="AC6788" t="str">
        <f>"09"</f>
        <v>09</v>
      </c>
      <c r="AD6788" t="str">
        <f>"2"</f>
        <v>2</v>
      </c>
      <c r="AE6788" t="s">
        <v>55</v>
      </c>
      <c r="AF6788">
        <v>0</v>
      </c>
      <c r="AG6788" t="s">
        <v>56</v>
      </c>
      <c r="AH6788" t="str">
        <f>"Trad IRN"</f>
        <v>Trad IRN</v>
      </c>
      <c r="AI6788" t="str">
        <f>"Bldg IRN"</f>
        <v>Bldg IRN</v>
      </c>
      <c r="AJ6788" t="s">
        <v>48</v>
      </c>
      <c r="AK6788" t="s">
        <v>48</v>
      </c>
      <c r="AL6788" t="s">
        <v>53</v>
      </c>
      <c r="AM6788">
        <v>535.55999999999995</v>
      </c>
      <c r="AN6788">
        <v>1140.92</v>
      </c>
      <c r="AO6788">
        <v>15</v>
      </c>
    </row>
    <row r="6789" spans="1:41" x14ac:dyDescent="0.3">
      <c r="A6789" t="str">
        <f>"Trad IRN"</f>
        <v>Trad IRN</v>
      </c>
      <c r="B6789" t="str">
        <f>"Bldg IRN"</f>
        <v>Bldg IRN</v>
      </c>
      <c r="C6789" t="s">
        <v>41</v>
      </c>
      <c r="D6789" t="s">
        <v>3</v>
      </c>
      <c r="E6789" t="s">
        <v>80</v>
      </c>
      <c r="F6789" t="s">
        <v>81</v>
      </c>
      <c r="G6789" t="s">
        <v>82</v>
      </c>
      <c r="H6789" t="s">
        <v>83</v>
      </c>
      <c r="I6789" t="s">
        <v>8</v>
      </c>
      <c r="J6789" t="s">
        <v>43</v>
      </c>
      <c r="K6789" t="s">
        <v>44</v>
      </c>
      <c r="L6789" t="s">
        <v>45</v>
      </c>
      <c r="M6789" t="s">
        <v>46</v>
      </c>
      <c r="N6789" t="str">
        <f>"01/04/2023"</f>
        <v>01/04/2023</v>
      </c>
      <c r="O6789" t="str">
        <f>"01/19/2023"</f>
        <v>01/19/2023</v>
      </c>
      <c r="P6789">
        <v>9.5160000000000002E-3</v>
      </c>
      <c r="Q6789">
        <v>9.5160000000000002E-3</v>
      </c>
      <c r="R6789">
        <v>9.5160000000000002E-3</v>
      </c>
      <c r="S6789">
        <v>0</v>
      </c>
      <c r="T6789">
        <v>6.195E-3</v>
      </c>
      <c r="U6789">
        <v>3.3210000000000002E-3</v>
      </c>
      <c r="V6789" t="str">
        <f>"Trad IRN"</f>
        <v>Trad IRN</v>
      </c>
      <c r="W6789">
        <v>15</v>
      </c>
      <c r="X6789" t="s">
        <v>47</v>
      </c>
      <c r="Z6789" t="s">
        <v>47</v>
      </c>
      <c r="AB6789" t="str">
        <f>"08"</f>
        <v>08</v>
      </c>
      <c r="AC6789" t="str">
        <f>"09"</f>
        <v>09</v>
      </c>
      <c r="AD6789" t="str">
        <f>"2"</f>
        <v>2</v>
      </c>
      <c r="AE6789" t="s">
        <v>50</v>
      </c>
      <c r="AF6789">
        <v>0</v>
      </c>
      <c r="AG6789" t="s">
        <v>51</v>
      </c>
      <c r="AH6789" t="str">
        <f>"Trad IRN"</f>
        <v>Trad IRN</v>
      </c>
      <c r="AI6789" t="str">
        <f>"Bldg IRN"</f>
        <v>Bldg IRN</v>
      </c>
      <c r="AJ6789" t="s">
        <v>48</v>
      </c>
      <c r="AK6789" t="s">
        <v>48</v>
      </c>
      <c r="AL6789" t="s">
        <v>53</v>
      </c>
      <c r="AM6789">
        <v>10.77</v>
      </c>
      <c r="AN6789">
        <v>1132.3</v>
      </c>
      <c r="AO6789">
        <v>15</v>
      </c>
    </row>
    <row r="6790" spans="1:41" x14ac:dyDescent="0.3">
      <c r="A6790" t="str">
        <f>"Trad IRN"</f>
        <v>Trad IRN</v>
      </c>
      <c r="B6790" t="str">
        <f>"Bldg IRN"</f>
        <v>Bldg IRN</v>
      </c>
      <c r="C6790" t="s">
        <v>41</v>
      </c>
      <c r="D6790" t="s">
        <v>3</v>
      </c>
      <c r="E6790" t="s">
        <v>80</v>
      </c>
      <c r="F6790" t="s">
        <v>81</v>
      </c>
      <c r="G6790" t="s">
        <v>82</v>
      </c>
      <c r="H6790" t="s">
        <v>83</v>
      </c>
      <c r="I6790" t="s">
        <v>8</v>
      </c>
      <c r="J6790" t="s">
        <v>43</v>
      </c>
      <c r="K6790" t="s">
        <v>44</v>
      </c>
      <c r="L6790" t="s">
        <v>45</v>
      </c>
      <c r="M6790" t="s">
        <v>46</v>
      </c>
      <c r="N6790" t="str">
        <f>"01/20/2023"</f>
        <v>01/20/2023</v>
      </c>
      <c r="O6790" t="str">
        <f>"12/31/2500"</f>
        <v>12/31/2500</v>
      </c>
      <c r="P6790">
        <v>7.0069000000000006E-2</v>
      </c>
      <c r="Q6790">
        <v>7.0069000000000006E-2</v>
      </c>
      <c r="R6790">
        <v>7.0069000000000006E-2</v>
      </c>
      <c r="S6790">
        <v>0</v>
      </c>
      <c r="T6790">
        <v>4.5612E-2</v>
      </c>
      <c r="U6790">
        <v>2.4457E-2</v>
      </c>
      <c r="V6790" t="str">
        <f>"Trad IRN"</f>
        <v>Trad IRN</v>
      </c>
      <c r="W6790">
        <v>15</v>
      </c>
      <c r="X6790" t="s">
        <v>47</v>
      </c>
      <c r="Z6790" t="s">
        <v>47</v>
      </c>
      <c r="AB6790" t="str">
        <f>"08"</f>
        <v>08</v>
      </c>
      <c r="AC6790" t="str">
        <f>"09"</f>
        <v>09</v>
      </c>
      <c r="AD6790" t="str">
        <f>"2"</f>
        <v>2</v>
      </c>
      <c r="AE6790" t="s">
        <v>55</v>
      </c>
      <c r="AF6790">
        <v>0</v>
      </c>
      <c r="AG6790" t="s">
        <v>51</v>
      </c>
      <c r="AH6790" t="str">
        <f>"Trad IRN"</f>
        <v>Trad IRN</v>
      </c>
      <c r="AI6790" t="str">
        <f>"Bldg IRN"</f>
        <v>Bldg IRN</v>
      </c>
      <c r="AJ6790" t="s">
        <v>48</v>
      </c>
      <c r="AK6790" t="s">
        <v>48</v>
      </c>
      <c r="AL6790" t="s">
        <v>53</v>
      </c>
      <c r="AM6790">
        <v>79.34</v>
      </c>
      <c r="AN6790">
        <v>1132.3</v>
      </c>
      <c r="AO6790">
        <v>15</v>
      </c>
    </row>
    <row r="6791" spans="1:41" x14ac:dyDescent="0.3">
      <c r="A6791" t="str">
        <f>"Trad IRN"</f>
        <v>Trad IRN</v>
      </c>
      <c r="B6791" t="str">
        <f>"Bldg IRN"</f>
        <v>Bldg IRN</v>
      </c>
      <c r="C6791" t="s">
        <v>41</v>
      </c>
      <c r="D6791" t="s">
        <v>3</v>
      </c>
      <c r="E6791" t="s">
        <v>80</v>
      </c>
      <c r="F6791" t="s">
        <v>81</v>
      </c>
      <c r="G6791" t="s">
        <v>82</v>
      </c>
      <c r="H6791" t="s">
        <v>83</v>
      </c>
      <c r="I6791" t="str">
        <f>"Trad IRN"</f>
        <v>Trad IRN</v>
      </c>
      <c r="J6791" t="s">
        <v>43</v>
      </c>
      <c r="K6791" t="s">
        <v>44</v>
      </c>
      <c r="L6791" t="s">
        <v>45</v>
      </c>
      <c r="M6791" t="s">
        <v>46</v>
      </c>
      <c r="N6791" t="str">
        <f>"01/04/2023"</f>
        <v>01/04/2023</v>
      </c>
      <c r="O6791" t="str">
        <f>"12/31/2500"</f>
        <v>12/31/2500</v>
      </c>
      <c r="P6791">
        <v>0.45100099999999999</v>
      </c>
      <c r="Q6791">
        <v>0.45100099999999999</v>
      </c>
      <c r="R6791">
        <v>0.45100099999999999</v>
      </c>
      <c r="S6791">
        <v>0</v>
      </c>
      <c r="T6791">
        <v>0.45100099999999999</v>
      </c>
      <c r="U6791">
        <v>0</v>
      </c>
      <c r="V6791" t="str">
        <f>"Trad IRN"</f>
        <v>Trad IRN</v>
      </c>
      <c r="W6791">
        <v>85</v>
      </c>
      <c r="X6791" t="s">
        <v>47</v>
      </c>
      <c r="Z6791" t="s">
        <v>47</v>
      </c>
      <c r="AB6791" t="str">
        <f>"08"</f>
        <v>08</v>
      </c>
      <c r="AC6791" t="str">
        <f>"09"</f>
        <v>09</v>
      </c>
      <c r="AD6791" t="str">
        <f>"2"</f>
        <v>2</v>
      </c>
      <c r="AE6791" t="s">
        <v>55</v>
      </c>
      <c r="AF6791">
        <v>0</v>
      </c>
      <c r="AG6791" t="s">
        <v>56</v>
      </c>
      <c r="AH6791" t="str">
        <f>"Trad IRN"</f>
        <v>Trad IRN</v>
      </c>
      <c r="AI6791" t="str">
        <f>"Bldg IRN"</f>
        <v>Bldg IRN</v>
      </c>
      <c r="AJ6791" t="s">
        <v>48</v>
      </c>
      <c r="AK6791" t="s">
        <v>48</v>
      </c>
      <c r="AL6791" t="s">
        <v>53</v>
      </c>
      <c r="AM6791">
        <v>514.55999999999995</v>
      </c>
      <c r="AN6791">
        <v>1140.92</v>
      </c>
      <c r="AO6791">
        <v>15</v>
      </c>
    </row>
    <row r="6792" spans="1:41" x14ac:dyDescent="0.3">
      <c r="A6792" t="str">
        <f>"Trad IRN"</f>
        <v>Trad IRN</v>
      </c>
      <c r="B6792" t="str">
        <f>"Bldg IRN"</f>
        <v>Bldg IRN</v>
      </c>
      <c r="C6792" t="s">
        <v>41</v>
      </c>
      <c r="D6792" t="s">
        <v>3</v>
      </c>
      <c r="E6792" t="s">
        <v>80</v>
      </c>
      <c r="F6792" t="s">
        <v>81</v>
      </c>
      <c r="G6792" t="s">
        <v>82</v>
      </c>
      <c r="H6792" t="s">
        <v>83</v>
      </c>
      <c r="I6792" t="str">
        <f>"Trad IRN"</f>
        <v>Trad IRN</v>
      </c>
      <c r="J6792" t="s">
        <v>43</v>
      </c>
      <c r="K6792" t="s">
        <v>44</v>
      </c>
      <c r="L6792" t="s">
        <v>45</v>
      </c>
      <c r="M6792" t="s">
        <v>46</v>
      </c>
      <c r="N6792" t="str">
        <f>"08/18/2022"</f>
        <v>08/18/2022</v>
      </c>
      <c r="O6792" t="str">
        <f>"12/31/2500"</f>
        <v>12/31/2500</v>
      </c>
      <c r="P6792">
        <v>1</v>
      </c>
      <c r="Q6792">
        <v>1</v>
      </c>
      <c r="S6792">
        <v>0</v>
      </c>
      <c r="T6792">
        <v>1</v>
      </c>
      <c r="U6792">
        <v>0</v>
      </c>
      <c r="V6792" t="str">
        <f>"Trad IRN"</f>
        <v>Trad IRN</v>
      </c>
      <c r="W6792">
        <v>100</v>
      </c>
      <c r="X6792" t="s">
        <v>47</v>
      </c>
      <c r="Z6792" t="s">
        <v>47</v>
      </c>
      <c r="AB6792" t="str">
        <f>"07"</f>
        <v>07</v>
      </c>
      <c r="AC6792" t="s">
        <v>48</v>
      </c>
      <c r="AD6792" t="s">
        <v>49</v>
      </c>
      <c r="AE6792" t="s">
        <v>55</v>
      </c>
      <c r="AF6792">
        <v>0</v>
      </c>
      <c r="AG6792" t="s">
        <v>56</v>
      </c>
      <c r="AH6792" t="str">
        <f>"Trad IRN"</f>
        <v>Trad IRN</v>
      </c>
      <c r="AI6792" t="str">
        <f>"Bldg IRN"</f>
        <v>Bldg IRN</v>
      </c>
      <c r="AJ6792" t="s">
        <v>48</v>
      </c>
      <c r="AK6792" t="s">
        <v>48</v>
      </c>
      <c r="AL6792" t="s">
        <v>53</v>
      </c>
      <c r="AM6792">
        <v>1140.92</v>
      </c>
      <c r="AN6792">
        <v>1140.92</v>
      </c>
      <c r="AO6792">
        <v>15</v>
      </c>
    </row>
    <row r="6793" spans="1:41" x14ac:dyDescent="0.3">
      <c r="A6793" t="str">
        <f>"Trad IRN"</f>
        <v>Trad IRN</v>
      </c>
      <c r="B6793" t="str">
        <f>"Bldg IRN"</f>
        <v>Bldg IRN</v>
      </c>
      <c r="C6793" t="s">
        <v>41</v>
      </c>
      <c r="D6793" t="s">
        <v>3</v>
      </c>
      <c r="E6793" t="s">
        <v>80</v>
      </c>
      <c r="F6793" t="s">
        <v>81</v>
      </c>
      <c r="G6793" t="s">
        <v>82</v>
      </c>
      <c r="H6793" t="s">
        <v>83</v>
      </c>
      <c r="I6793" t="s">
        <v>8</v>
      </c>
      <c r="J6793" t="s">
        <v>43</v>
      </c>
      <c r="K6793" t="s">
        <v>44</v>
      </c>
      <c r="L6793" t="s">
        <v>45</v>
      </c>
      <c r="M6793" t="s">
        <v>46</v>
      </c>
      <c r="N6793" t="str">
        <f>"01/04/2023"</f>
        <v>01/04/2023</v>
      </c>
      <c r="O6793" t="str">
        <f>"01/19/2023"</f>
        <v>01/19/2023</v>
      </c>
      <c r="P6793">
        <v>9.5160000000000002E-3</v>
      </c>
      <c r="Q6793">
        <v>9.5160000000000002E-3</v>
      </c>
      <c r="S6793">
        <v>0</v>
      </c>
      <c r="T6793">
        <v>6.195E-3</v>
      </c>
      <c r="U6793">
        <v>3.3210000000000002E-3</v>
      </c>
      <c r="V6793" t="str">
        <f>"Trad IRN"</f>
        <v>Trad IRN</v>
      </c>
      <c r="W6793">
        <v>15</v>
      </c>
      <c r="X6793" t="s">
        <v>47</v>
      </c>
      <c r="Z6793" t="s">
        <v>47</v>
      </c>
      <c r="AB6793" t="str">
        <f>"08"</f>
        <v>08</v>
      </c>
      <c r="AC6793" t="s">
        <v>48</v>
      </c>
      <c r="AD6793" t="s">
        <v>49</v>
      </c>
      <c r="AE6793" t="s">
        <v>50</v>
      </c>
      <c r="AF6793">
        <v>0</v>
      </c>
      <c r="AG6793" t="s">
        <v>51</v>
      </c>
      <c r="AH6793" t="str">
        <f>"Trad IRN"</f>
        <v>Trad IRN</v>
      </c>
      <c r="AI6793" t="str">
        <f>"Bldg IRN"</f>
        <v>Bldg IRN</v>
      </c>
      <c r="AJ6793" t="s">
        <v>48</v>
      </c>
      <c r="AK6793" t="s">
        <v>48</v>
      </c>
      <c r="AL6793" t="s">
        <v>53</v>
      </c>
      <c r="AM6793">
        <v>10.77</v>
      </c>
      <c r="AN6793">
        <v>1132.3</v>
      </c>
      <c r="AO6793">
        <v>15</v>
      </c>
    </row>
    <row r="6794" spans="1:41" x14ac:dyDescent="0.3">
      <c r="A6794" t="str">
        <f>"Trad IRN"</f>
        <v>Trad IRN</v>
      </c>
      <c r="B6794" t="str">
        <f>"Bldg IRN"</f>
        <v>Bldg IRN</v>
      </c>
      <c r="C6794" t="s">
        <v>41</v>
      </c>
      <c r="D6794" t="s">
        <v>3</v>
      </c>
      <c r="E6794" t="s">
        <v>80</v>
      </c>
      <c r="F6794" t="s">
        <v>81</v>
      </c>
      <c r="G6794" t="s">
        <v>82</v>
      </c>
      <c r="H6794" t="s">
        <v>83</v>
      </c>
      <c r="I6794" t="s">
        <v>8</v>
      </c>
      <c r="J6794" t="s">
        <v>43</v>
      </c>
      <c r="K6794" t="s">
        <v>44</v>
      </c>
      <c r="L6794" t="s">
        <v>45</v>
      </c>
      <c r="M6794" t="s">
        <v>46</v>
      </c>
      <c r="N6794" t="str">
        <f>"01/20/2023"</f>
        <v>01/20/2023</v>
      </c>
      <c r="O6794" t="str">
        <f>"12/31/2500"</f>
        <v>12/31/2500</v>
      </c>
      <c r="P6794">
        <v>7.0069000000000006E-2</v>
      </c>
      <c r="Q6794">
        <v>7.0069000000000006E-2</v>
      </c>
      <c r="S6794">
        <v>0</v>
      </c>
      <c r="T6794">
        <v>4.5612E-2</v>
      </c>
      <c r="U6794">
        <v>2.4457E-2</v>
      </c>
      <c r="V6794" t="str">
        <f>"Trad IRN"</f>
        <v>Trad IRN</v>
      </c>
      <c r="W6794">
        <v>15</v>
      </c>
      <c r="X6794" t="s">
        <v>47</v>
      </c>
      <c r="Z6794" t="s">
        <v>47</v>
      </c>
      <c r="AB6794" t="str">
        <f>"08"</f>
        <v>08</v>
      </c>
      <c r="AC6794" t="s">
        <v>48</v>
      </c>
      <c r="AD6794" t="s">
        <v>49</v>
      </c>
      <c r="AE6794" t="s">
        <v>55</v>
      </c>
      <c r="AF6794">
        <v>0</v>
      </c>
      <c r="AG6794" t="s">
        <v>51</v>
      </c>
      <c r="AH6794" t="str">
        <f>"Trad IRN"</f>
        <v>Trad IRN</v>
      </c>
      <c r="AI6794" t="str">
        <f>"Bldg IRN"</f>
        <v>Bldg IRN</v>
      </c>
      <c r="AJ6794" t="s">
        <v>48</v>
      </c>
      <c r="AK6794" t="s">
        <v>48</v>
      </c>
      <c r="AL6794" t="s">
        <v>53</v>
      </c>
      <c r="AM6794">
        <v>79.34</v>
      </c>
      <c r="AN6794">
        <v>1132.3</v>
      </c>
      <c r="AO6794">
        <v>15</v>
      </c>
    </row>
    <row r="6795" spans="1:41" x14ac:dyDescent="0.3">
      <c r="A6795" t="str">
        <f>"Trad IRN"</f>
        <v>Trad IRN</v>
      </c>
      <c r="B6795" t="str">
        <f>"Bldg IRN"</f>
        <v>Bldg IRN</v>
      </c>
      <c r="C6795" t="s">
        <v>41</v>
      </c>
      <c r="D6795" t="s">
        <v>3</v>
      </c>
      <c r="E6795" t="s">
        <v>80</v>
      </c>
      <c r="F6795" t="s">
        <v>81</v>
      </c>
      <c r="G6795" t="s">
        <v>82</v>
      </c>
      <c r="H6795" t="s">
        <v>83</v>
      </c>
      <c r="I6795" t="str">
        <f>"Trad IRN"</f>
        <v>Trad IRN</v>
      </c>
      <c r="J6795" t="s">
        <v>43</v>
      </c>
      <c r="K6795" t="s">
        <v>44</v>
      </c>
      <c r="L6795" t="s">
        <v>45</v>
      </c>
      <c r="M6795" t="s">
        <v>46</v>
      </c>
      <c r="N6795" t="str">
        <f>"01/04/2023"</f>
        <v>01/04/2023</v>
      </c>
      <c r="O6795" t="str">
        <f>"12/31/2500"</f>
        <v>12/31/2500</v>
      </c>
      <c r="P6795">
        <v>0.45100099999999999</v>
      </c>
      <c r="Q6795">
        <v>0.45100099999999999</v>
      </c>
      <c r="S6795">
        <v>0</v>
      </c>
      <c r="T6795">
        <v>0.45100099999999999</v>
      </c>
      <c r="U6795">
        <v>0</v>
      </c>
      <c r="V6795" t="str">
        <f>"Trad IRN"</f>
        <v>Trad IRN</v>
      </c>
      <c r="W6795">
        <v>85</v>
      </c>
      <c r="X6795" t="s">
        <v>47</v>
      </c>
      <c r="Z6795" t="s">
        <v>47</v>
      </c>
      <c r="AB6795" t="str">
        <f>"08"</f>
        <v>08</v>
      </c>
      <c r="AC6795" t="s">
        <v>48</v>
      </c>
      <c r="AD6795" t="s">
        <v>49</v>
      </c>
      <c r="AE6795" t="s">
        <v>55</v>
      </c>
      <c r="AF6795">
        <v>0</v>
      </c>
      <c r="AG6795" t="s">
        <v>56</v>
      </c>
      <c r="AH6795" t="str">
        <f>"Trad IRN"</f>
        <v>Trad IRN</v>
      </c>
      <c r="AI6795" t="str">
        <f>"Bldg IRN"</f>
        <v>Bldg IRN</v>
      </c>
      <c r="AJ6795" t="s">
        <v>48</v>
      </c>
      <c r="AK6795" t="s">
        <v>48</v>
      </c>
      <c r="AL6795" t="s">
        <v>53</v>
      </c>
      <c r="AM6795">
        <v>514.55999999999995</v>
      </c>
      <c r="AN6795">
        <v>1140.92</v>
      </c>
      <c r="AO6795">
        <v>15</v>
      </c>
    </row>
    <row r="6796" spans="1:41" x14ac:dyDescent="0.3">
      <c r="A6796" t="str">
        <f>"Trad IRN"</f>
        <v>Trad IRN</v>
      </c>
      <c r="B6796" t="str">
        <f>"Bldg IRN"</f>
        <v>Bldg IRN</v>
      </c>
      <c r="C6796" t="s">
        <v>41</v>
      </c>
      <c r="D6796" t="s">
        <v>3</v>
      </c>
      <c r="E6796" t="s">
        <v>80</v>
      </c>
      <c r="F6796" t="s">
        <v>81</v>
      </c>
      <c r="G6796" t="s">
        <v>82</v>
      </c>
      <c r="H6796" t="s">
        <v>83</v>
      </c>
      <c r="I6796" t="str">
        <f>"Trad IRN"</f>
        <v>Trad IRN</v>
      </c>
      <c r="J6796" t="s">
        <v>43</v>
      </c>
      <c r="K6796" t="s">
        <v>44</v>
      </c>
      <c r="L6796" t="s">
        <v>45</v>
      </c>
      <c r="M6796" t="s">
        <v>46</v>
      </c>
      <c r="N6796" t="str">
        <f t="shared" ref="N6796:N6806" si="688">"08/18/2022"</f>
        <v>08/18/2022</v>
      </c>
      <c r="O6796" t="str">
        <f>"01/03/2023"</f>
        <v>01/03/2023</v>
      </c>
      <c r="P6796">
        <v>0.46941100000000002</v>
      </c>
      <c r="Q6796">
        <v>0.46941100000000002</v>
      </c>
      <c r="S6796">
        <v>0</v>
      </c>
      <c r="T6796">
        <v>0.46941100000000002</v>
      </c>
      <c r="U6796">
        <v>0</v>
      </c>
      <c r="V6796" t="str">
        <f>"Trad IRN"</f>
        <v>Trad IRN</v>
      </c>
      <c r="W6796">
        <v>100</v>
      </c>
      <c r="X6796" t="s">
        <v>47</v>
      </c>
      <c r="Z6796" t="s">
        <v>47</v>
      </c>
      <c r="AB6796" t="str">
        <f>"08"</f>
        <v>08</v>
      </c>
      <c r="AC6796" t="s">
        <v>48</v>
      </c>
      <c r="AD6796" t="s">
        <v>49</v>
      </c>
      <c r="AE6796" t="s">
        <v>55</v>
      </c>
      <c r="AF6796">
        <v>0</v>
      </c>
      <c r="AG6796" t="s">
        <v>56</v>
      </c>
      <c r="AH6796" t="str">
        <f>"Trad IRN"</f>
        <v>Trad IRN</v>
      </c>
      <c r="AI6796" t="str">
        <f>"Bldg IRN"</f>
        <v>Bldg IRN</v>
      </c>
      <c r="AJ6796" t="s">
        <v>48</v>
      </c>
      <c r="AK6796" t="s">
        <v>48</v>
      </c>
      <c r="AL6796" t="s">
        <v>53</v>
      </c>
      <c r="AM6796">
        <v>535.55999999999995</v>
      </c>
      <c r="AN6796">
        <v>1140.92</v>
      </c>
      <c r="AO6796">
        <v>15</v>
      </c>
    </row>
    <row r="6797" spans="1:41" x14ac:dyDescent="0.3">
      <c r="A6797" t="str">
        <f>"Trad IRN"</f>
        <v>Trad IRN</v>
      </c>
      <c r="B6797" t="str">
        <f>"Bldg IRN"</f>
        <v>Bldg IRN</v>
      </c>
      <c r="C6797" t="s">
        <v>41</v>
      </c>
      <c r="D6797" t="s">
        <v>3</v>
      </c>
      <c r="E6797" t="s">
        <v>80</v>
      </c>
      <c r="F6797" t="s">
        <v>81</v>
      </c>
      <c r="G6797" t="s">
        <v>82</v>
      </c>
      <c r="H6797" t="s">
        <v>83</v>
      </c>
      <c r="I6797" t="str">
        <f>"Trad IRN"</f>
        <v>Trad IRN</v>
      </c>
      <c r="J6797" t="s">
        <v>43</v>
      </c>
      <c r="K6797" t="s">
        <v>44</v>
      </c>
      <c r="L6797" t="s">
        <v>45</v>
      </c>
      <c r="M6797" t="s">
        <v>46</v>
      </c>
      <c r="N6797" t="str">
        <f t="shared" si="688"/>
        <v>08/18/2022</v>
      </c>
      <c r="O6797" t="str">
        <f t="shared" ref="O6797:O6807" si="689">"12/31/2500"</f>
        <v>12/31/2500</v>
      </c>
      <c r="P6797">
        <v>1</v>
      </c>
      <c r="Q6797">
        <v>1</v>
      </c>
      <c r="R6797">
        <v>1</v>
      </c>
      <c r="S6797">
        <v>0</v>
      </c>
      <c r="T6797">
        <v>1</v>
      </c>
      <c r="U6797">
        <v>0</v>
      </c>
      <c r="V6797" t="str">
        <f>"Trad IRN"</f>
        <v>Trad IRN</v>
      </c>
      <c r="W6797">
        <v>100</v>
      </c>
      <c r="X6797" t="s">
        <v>47</v>
      </c>
      <c r="Z6797" t="s">
        <v>47</v>
      </c>
      <c r="AB6797" t="str">
        <f>"07"</f>
        <v>07</v>
      </c>
      <c r="AC6797" t="str">
        <f>"10"</f>
        <v>10</v>
      </c>
      <c r="AD6797" t="str">
        <f>"2"</f>
        <v>2</v>
      </c>
      <c r="AE6797" t="s">
        <v>55</v>
      </c>
      <c r="AF6797">
        <v>0</v>
      </c>
      <c r="AG6797" t="s">
        <v>56</v>
      </c>
      <c r="AH6797" t="str">
        <f>"Trad IRN"</f>
        <v>Trad IRN</v>
      </c>
      <c r="AI6797" t="str">
        <f>"Bldg IRN"</f>
        <v>Bldg IRN</v>
      </c>
      <c r="AJ6797" t="s">
        <v>48</v>
      </c>
      <c r="AK6797" t="s">
        <v>48</v>
      </c>
      <c r="AL6797" t="s">
        <v>53</v>
      </c>
      <c r="AM6797">
        <v>1140.92</v>
      </c>
      <c r="AN6797">
        <v>1140.92</v>
      </c>
      <c r="AO6797">
        <v>15</v>
      </c>
    </row>
    <row r="6798" spans="1:41" x14ac:dyDescent="0.3">
      <c r="A6798" t="str">
        <f>"Trad IRN"</f>
        <v>Trad IRN</v>
      </c>
      <c r="B6798" t="str">
        <f>"Bldg IRN"</f>
        <v>Bldg IRN</v>
      </c>
      <c r="C6798" t="s">
        <v>41</v>
      </c>
      <c r="D6798" t="s">
        <v>3</v>
      </c>
      <c r="E6798" t="s">
        <v>80</v>
      </c>
      <c r="F6798" t="s">
        <v>81</v>
      </c>
      <c r="G6798" t="s">
        <v>82</v>
      </c>
      <c r="H6798" t="s">
        <v>83</v>
      </c>
      <c r="I6798" t="str">
        <f>"Trad IRN"</f>
        <v>Trad IRN</v>
      </c>
      <c r="J6798" t="s">
        <v>43</v>
      </c>
      <c r="K6798" t="s">
        <v>44</v>
      </c>
      <c r="L6798" t="s">
        <v>45</v>
      </c>
      <c r="M6798" t="s">
        <v>46</v>
      </c>
      <c r="N6798" t="str">
        <f t="shared" si="688"/>
        <v>08/18/2022</v>
      </c>
      <c r="O6798" t="str">
        <f t="shared" si="689"/>
        <v>12/31/2500</v>
      </c>
      <c r="P6798">
        <v>1</v>
      </c>
      <c r="Q6798">
        <v>1</v>
      </c>
      <c r="S6798">
        <v>0</v>
      </c>
      <c r="T6798">
        <v>1</v>
      </c>
      <c r="U6798">
        <v>0</v>
      </c>
      <c r="V6798" t="str">
        <f>"Trad IRN"</f>
        <v>Trad IRN</v>
      </c>
      <c r="W6798">
        <v>100</v>
      </c>
      <c r="X6798" t="s">
        <v>47</v>
      </c>
      <c r="Z6798" t="s">
        <v>47</v>
      </c>
      <c r="AB6798" t="str">
        <f>"07"</f>
        <v>07</v>
      </c>
      <c r="AC6798" t="s">
        <v>48</v>
      </c>
      <c r="AD6798" t="s">
        <v>49</v>
      </c>
      <c r="AE6798" t="s">
        <v>50</v>
      </c>
      <c r="AF6798">
        <v>0</v>
      </c>
      <c r="AG6798" t="s">
        <v>56</v>
      </c>
      <c r="AH6798" t="str">
        <f>"Trad IRN"</f>
        <v>Trad IRN</v>
      </c>
      <c r="AI6798" t="str">
        <f>"Bldg IRN"</f>
        <v>Bldg IRN</v>
      </c>
      <c r="AJ6798" t="s">
        <v>48</v>
      </c>
      <c r="AK6798" t="s">
        <v>48</v>
      </c>
      <c r="AL6798" t="s">
        <v>53</v>
      </c>
      <c r="AM6798">
        <v>1140.92</v>
      </c>
      <c r="AN6798">
        <v>1140.92</v>
      </c>
      <c r="AO6798">
        <v>15</v>
      </c>
    </row>
    <row r="6799" spans="1:41" x14ac:dyDescent="0.3">
      <c r="A6799" t="str">
        <f>"Trad IRN"</f>
        <v>Trad IRN</v>
      </c>
      <c r="B6799" t="str">
        <f>"Bldg IRN"</f>
        <v>Bldg IRN</v>
      </c>
      <c r="C6799" t="s">
        <v>41</v>
      </c>
      <c r="D6799" t="s">
        <v>3</v>
      </c>
      <c r="E6799" t="s">
        <v>80</v>
      </c>
      <c r="F6799" t="s">
        <v>81</v>
      </c>
      <c r="G6799" t="s">
        <v>82</v>
      </c>
      <c r="H6799" t="s">
        <v>83</v>
      </c>
      <c r="I6799" t="str">
        <f>"Trad IRN"</f>
        <v>Trad IRN</v>
      </c>
      <c r="J6799" t="s">
        <v>43</v>
      </c>
      <c r="K6799" t="s">
        <v>44</v>
      </c>
      <c r="L6799" t="s">
        <v>45</v>
      </c>
      <c r="M6799" t="s">
        <v>46</v>
      </c>
      <c r="N6799" t="str">
        <f t="shared" si="688"/>
        <v>08/18/2022</v>
      </c>
      <c r="O6799" t="str">
        <f t="shared" si="689"/>
        <v>12/31/2500</v>
      </c>
      <c r="P6799">
        <v>1</v>
      </c>
      <c r="Q6799">
        <v>1</v>
      </c>
      <c r="S6799">
        <v>0</v>
      </c>
      <c r="T6799">
        <v>1</v>
      </c>
      <c r="U6799">
        <v>0</v>
      </c>
      <c r="V6799" t="str">
        <f>"Trad IRN"</f>
        <v>Trad IRN</v>
      </c>
      <c r="W6799">
        <v>100</v>
      </c>
      <c r="X6799" t="s">
        <v>47</v>
      </c>
      <c r="Z6799" t="s">
        <v>47</v>
      </c>
      <c r="AB6799" t="str">
        <f>"07"</f>
        <v>07</v>
      </c>
      <c r="AC6799" t="s">
        <v>48</v>
      </c>
      <c r="AD6799" t="s">
        <v>49</v>
      </c>
      <c r="AE6799" t="s">
        <v>50</v>
      </c>
      <c r="AF6799">
        <v>0</v>
      </c>
      <c r="AG6799" t="s">
        <v>56</v>
      </c>
      <c r="AH6799" t="str">
        <f>"Trad IRN"</f>
        <v>Trad IRN</v>
      </c>
      <c r="AI6799" t="str">
        <f>"Bldg IRN"</f>
        <v>Bldg IRN</v>
      </c>
      <c r="AJ6799" t="s">
        <v>48</v>
      </c>
      <c r="AK6799" t="s">
        <v>48</v>
      </c>
      <c r="AL6799" t="s">
        <v>53</v>
      </c>
      <c r="AM6799">
        <v>1140.92</v>
      </c>
      <c r="AN6799">
        <v>1140.92</v>
      </c>
      <c r="AO6799">
        <v>15</v>
      </c>
    </row>
    <row r="6800" spans="1:41" x14ac:dyDescent="0.3">
      <c r="A6800" t="str">
        <f>"Trad IRN"</f>
        <v>Trad IRN</v>
      </c>
      <c r="B6800" t="str">
        <f>"Bldg IRN"</f>
        <v>Bldg IRN</v>
      </c>
      <c r="C6800" t="s">
        <v>41</v>
      </c>
      <c r="D6800" t="s">
        <v>3</v>
      </c>
      <c r="E6800" t="s">
        <v>80</v>
      </c>
      <c r="F6800" t="s">
        <v>81</v>
      </c>
      <c r="G6800" t="s">
        <v>82</v>
      </c>
      <c r="H6800" t="s">
        <v>83</v>
      </c>
      <c r="I6800" t="str">
        <f>"Trad IRN"</f>
        <v>Trad IRN</v>
      </c>
      <c r="J6800" t="s">
        <v>43</v>
      </c>
      <c r="K6800" t="s">
        <v>44</v>
      </c>
      <c r="L6800" t="s">
        <v>45</v>
      </c>
      <c r="M6800" t="s">
        <v>46</v>
      </c>
      <c r="N6800" t="str">
        <f t="shared" si="688"/>
        <v>08/18/2022</v>
      </c>
      <c r="O6800" t="str">
        <f t="shared" si="689"/>
        <v>12/31/2500</v>
      </c>
      <c r="P6800">
        <v>1</v>
      </c>
      <c r="Q6800">
        <v>1</v>
      </c>
      <c r="S6800">
        <v>0</v>
      </c>
      <c r="T6800">
        <v>1</v>
      </c>
      <c r="U6800">
        <v>0</v>
      </c>
      <c r="V6800" t="str">
        <f>"Trad IRN"</f>
        <v>Trad IRN</v>
      </c>
      <c r="W6800">
        <v>100</v>
      </c>
      <c r="X6800" t="s">
        <v>47</v>
      </c>
      <c r="Z6800" t="s">
        <v>47</v>
      </c>
      <c r="AB6800" t="str">
        <f>"06"</f>
        <v>06</v>
      </c>
      <c r="AC6800" t="s">
        <v>48</v>
      </c>
      <c r="AD6800" t="s">
        <v>49</v>
      </c>
      <c r="AE6800" t="s">
        <v>55</v>
      </c>
      <c r="AF6800">
        <v>0</v>
      </c>
      <c r="AG6800" t="s">
        <v>56</v>
      </c>
      <c r="AH6800" t="str">
        <f>"Trad IRN"</f>
        <v>Trad IRN</v>
      </c>
      <c r="AI6800" t="str">
        <f>"Bldg IRN"</f>
        <v>Bldg IRN</v>
      </c>
      <c r="AJ6800" t="s">
        <v>48</v>
      </c>
      <c r="AK6800" t="s">
        <v>48</v>
      </c>
      <c r="AL6800" t="s">
        <v>53</v>
      </c>
      <c r="AM6800">
        <v>1140.92</v>
      </c>
      <c r="AN6800">
        <v>1140.92</v>
      </c>
      <c r="AO6800">
        <v>15</v>
      </c>
    </row>
    <row r="6801" spans="1:41" x14ac:dyDescent="0.3">
      <c r="A6801" t="str">
        <f>"Trad IRN"</f>
        <v>Trad IRN</v>
      </c>
      <c r="B6801" t="str">
        <f>"Bldg IRN"</f>
        <v>Bldg IRN</v>
      </c>
      <c r="C6801" t="s">
        <v>41</v>
      </c>
      <c r="D6801" t="s">
        <v>3</v>
      </c>
      <c r="E6801" t="s">
        <v>80</v>
      </c>
      <c r="F6801" t="s">
        <v>81</v>
      </c>
      <c r="G6801" t="s">
        <v>82</v>
      </c>
      <c r="H6801" t="s">
        <v>83</v>
      </c>
      <c r="I6801" t="str">
        <f>"Trad IRN"</f>
        <v>Trad IRN</v>
      </c>
      <c r="J6801" t="s">
        <v>43</v>
      </c>
      <c r="K6801" t="s">
        <v>44</v>
      </c>
      <c r="L6801" t="s">
        <v>45</v>
      </c>
      <c r="M6801" t="s">
        <v>46</v>
      </c>
      <c r="N6801" t="str">
        <f t="shared" si="688"/>
        <v>08/18/2022</v>
      </c>
      <c r="O6801" t="str">
        <f t="shared" si="689"/>
        <v>12/31/2500</v>
      </c>
      <c r="P6801">
        <v>1</v>
      </c>
      <c r="Q6801">
        <v>1</v>
      </c>
      <c r="S6801">
        <v>1</v>
      </c>
      <c r="T6801">
        <v>1</v>
      </c>
      <c r="U6801">
        <v>0</v>
      </c>
      <c r="V6801" t="str">
        <f>"Trad IRN"</f>
        <v>Trad IRN</v>
      </c>
      <c r="W6801">
        <v>100</v>
      </c>
      <c r="X6801" t="s">
        <v>47</v>
      </c>
      <c r="Z6801" t="s">
        <v>47</v>
      </c>
      <c r="AB6801" t="str">
        <f>"08"</f>
        <v>08</v>
      </c>
      <c r="AC6801" t="s">
        <v>48</v>
      </c>
      <c r="AD6801" t="s">
        <v>49</v>
      </c>
      <c r="AE6801" t="s">
        <v>50</v>
      </c>
      <c r="AF6801">
        <v>0</v>
      </c>
      <c r="AG6801" t="s">
        <v>56</v>
      </c>
      <c r="AH6801" t="str">
        <f>"Trad IRN"</f>
        <v>Trad IRN</v>
      </c>
      <c r="AI6801" t="str">
        <f>"Bldg IRN"</f>
        <v>Bldg IRN</v>
      </c>
      <c r="AJ6801" t="s">
        <v>48</v>
      </c>
      <c r="AK6801" t="s">
        <v>48</v>
      </c>
      <c r="AL6801" t="s">
        <v>53</v>
      </c>
      <c r="AM6801">
        <v>1140.92</v>
      </c>
      <c r="AN6801">
        <v>1140.92</v>
      </c>
      <c r="AO6801">
        <v>15</v>
      </c>
    </row>
    <row r="6802" spans="1:41" x14ac:dyDescent="0.3">
      <c r="A6802" t="str">
        <f>"Trad IRN"</f>
        <v>Trad IRN</v>
      </c>
      <c r="B6802" t="str">
        <f>"Bldg IRN"</f>
        <v>Bldg IRN</v>
      </c>
      <c r="C6802" t="s">
        <v>41</v>
      </c>
      <c r="D6802" t="s">
        <v>3</v>
      </c>
      <c r="E6802" t="s">
        <v>80</v>
      </c>
      <c r="F6802" t="s">
        <v>81</v>
      </c>
      <c r="G6802" t="s">
        <v>82</v>
      </c>
      <c r="H6802" t="s">
        <v>83</v>
      </c>
      <c r="I6802" t="str">
        <f>"Trad IRN"</f>
        <v>Trad IRN</v>
      </c>
      <c r="J6802" t="s">
        <v>43</v>
      </c>
      <c r="K6802" t="s">
        <v>44</v>
      </c>
      <c r="L6802" t="s">
        <v>45</v>
      </c>
      <c r="M6802" t="s">
        <v>46</v>
      </c>
      <c r="N6802" t="str">
        <f t="shared" si="688"/>
        <v>08/18/2022</v>
      </c>
      <c r="O6802" t="str">
        <f t="shared" si="689"/>
        <v>12/31/2500</v>
      </c>
      <c r="P6802">
        <v>1</v>
      </c>
      <c r="Q6802">
        <v>1</v>
      </c>
      <c r="R6802">
        <v>1</v>
      </c>
      <c r="S6802">
        <v>0</v>
      </c>
      <c r="T6802">
        <v>1</v>
      </c>
      <c r="U6802">
        <v>0</v>
      </c>
      <c r="V6802" t="str">
        <f>"Trad IRN"</f>
        <v>Trad IRN</v>
      </c>
      <c r="W6802">
        <v>100</v>
      </c>
      <c r="X6802" t="s">
        <v>47</v>
      </c>
      <c r="Z6802" t="s">
        <v>47</v>
      </c>
      <c r="AB6802" t="str">
        <f>"06"</f>
        <v>06</v>
      </c>
      <c r="AC6802" t="str">
        <f>"15"</f>
        <v>15</v>
      </c>
      <c r="AD6802" t="str">
        <f>"2"</f>
        <v>2</v>
      </c>
      <c r="AE6802" t="s">
        <v>50</v>
      </c>
      <c r="AF6802">
        <v>2</v>
      </c>
      <c r="AG6802" t="s">
        <v>56</v>
      </c>
      <c r="AH6802" t="str">
        <f>"Trad IRN"</f>
        <v>Trad IRN</v>
      </c>
      <c r="AI6802" t="str">
        <f>"Bldg IRN"</f>
        <v>Bldg IRN</v>
      </c>
      <c r="AJ6802" t="s">
        <v>48</v>
      </c>
      <c r="AK6802" t="s">
        <v>48</v>
      </c>
      <c r="AL6802" t="s">
        <v>53</v>
      </c>
      <c r="AM6802">
        <v>1140.92</v>
      </c>
      <c r="AN6802">
        <v>1140.92</v>
      </c>
      <c r="AO6802">
        <v>15</v>
      </c>
    </row>
    <row r="6803" spans="1:41" x14ac:dyDescent="0.3">
      <c r="A6803" t="str">
        <f>"Trad IRN"</f>
        <v>Trad IRN</v>
      </c>
      <c r="B6803" t="str">
        <f>"Bldg IRN"</f>
        <v>Bldg IRN</v>
      </c>
      <c r="C6803" t="s">
        <v>41</v>
      </c>
      <c r="D6803" t="s">
        <v>3</v>
      </c>
      <c r="E6803" t="s">
        <v>80</v>
      </c>
      <c r="F6803" t="s">
        <v>81</v>
      </c>
      <c r="G6803" t="s">
        <v>82</v>
      </c>
      <c r="H6803" t="s">
        <v>83</v>
      </c>
      <c r="I6803" t="str">
        <f>"Trad IRN"</f>
        <v>Trad IRN</v>
      </c>
      <c r="J6803" t="s">
        <v>43</v>
      </c>
      <c r="K6803" t="s">
        <v>44</v>
      </c>
      <c r="L6803" t="s">
        <v>45</v>
      </c>
      <c r="M6803" t="s">
        <v>46</v>
      </c>
      <c r="N6803" t="str">
        <f t="shared" si="688"/>
        <v>08/18/2022</v>
      </c>
      <c r="O6803" t="str">
        <f t="shared" si="689"/>
        <v>12/31/2500</v>
      </c>
      <c r="P6803">
        <v>1</v>
      </c>
      <c r="Q6803">
        <v>1</v>
      </c>
      <c r="S6803">
        <v>0</v>
      </c>
      <c r="T6803">
        <v>1</v>
      </c>
      <c r="U6803">
        <v>0</v>
      </c>
      <c r="V6803" t="str">
        <f>"Trad IRN"</f>
        <v>Trad IRN</v>
      </c>
      <c r="W6803">
        <v>100</v>
      </c>
      <c r="X6803" t="s">
        <v>47</v>
      </c>
      <c r="Z6803" t="s">
        <v>47</v>
      </c>
      <c r="AB6803" t="str">
        <f>"08"</f>
        <v>08</v>
      </c>
      <c r="AC6803" t="s">
        <v>48</v>
      </c>
      <c r="AD6803" t="s">
        <v>49</v>
      </c>
      <c r="AE6803" t="s">
        <v>50</v>
      </c>
      <c r="AF6803">
        <v>0</v>
      </c>
      <c r="AG6803" t="s">
        <v>56</v>
      </c>
      <c r="AH6803" t="str">
        <f>"Trad IRN"</f>
        <v>Trad IRN</v>
      </c>
      <c r="AI6803" t="str">
        <f>"Bldg IRN"</f>
        <v>Bldg IRN</v>
      </c>
      <c r="AJ6803" t="s">
        <v>48</v>
      </c>
      <c r="AK6803" t="s">
        <v>48</v>
      </c>
      <c r="AL6803" t="s">
        <v>53</v>
      </c>
      <c r="AM6803">
        <v>1140.92</v>
      </c>
      <c r="AN6803">
        <v>1140.92</v>
      </c>
      <c r="AO6803">
        <v>15</v>
      </c>
    </row>
    <row r="6804" spans="1:41" x14ac:dyDescent="0.3">
      <c r="A6804" t="str">
        <f>"Trad IRN"</f>
        <v>Trad IRN</v>
      </c>
      <c r="B6804" t="str">
        <f>"Bldg IRN"</f>
        <v>Bldg IRN</v>
      </c>
      <c r="C6804" t="s">
        <v>41</v>
      </c>
      <c r="D6804" t="s">
        <v>3</v>
      </c>
      <c r="E6804" t="s">
        <v>80</v>
      </c>
      <c r="F6804" t="s">
        <v>81</v>
      </c>
      <c r="G6804" t="s">
        <v>82</v>
      </c>
      <c r="H6804" t="s">
        <v>83</v>
      </c>
      <c r="I6804" t="str">
        <f>"Trad IRN"</f>
        <v>Trad IRN</v>
      </c>
      <c r="J6804" t="s">
        <v>43</v>
      </c>
      <c r="K6804" t="s">
        <v>44</v>
      </c>
      <c r="L6804" t="s">
        <v>45</v>
      </c>
      <c r="M6804" t="s">
        <v>46</v>
      </c>
      <c r="N6804" t="str">
        <f t="shared" si="688"/>
        <v>08/18/2022</v>
      </c>
      <c r="O6804" t="str">
        <f t="shared" si="689"/>
        <v>12/31/2500</v>
      </c>
      <c r="P6804">
        <v>1</v>
      </c>
      <c r="Q6804">
        <v>1</v>
      </c>
      <c r="S6804">
        <v>0</v>
      </c>
      <c r="T6804">
        <v>1</v>
      </c>
      <c r="U6804">
        <v>0</v>
      </c>
      <c r="V6804" t="str">
        <f>"Trad IRN"</f>
        <v>Trad IRN</v>
      </c>
      <c r="W6804">
        <v>100</v>
      </c>
      <c r="X6804" t="s">
        <v>47</v>
      </c>
      <c r="Z6804" t="s">
        <v>47</v>
      </c>
      <c r="AB6804" t="str">
        <f>"07"</f>
        <v>07</v>
      </c>
      <c r="AC6804" t="s">
        <v>48</v>
      </c>
      <c r="AD6804" t="s">
        <v>49</v>
      </c>
      <c r="AE6804" t="s">
        <v>50</v>
      </c>
      <c r="AF6804">
        <v>0</v>
      </c>
      <c r="AG6804" t="s">
        <v>56</v>
      </c>
      <c r="AH6804" t="str">
        <f>"Trad IRN"</f>
        <v>Trad IRN</v>
      </c>
      <c r="AI6804" t="str">
        <f>"Bldg IRN"</f>
        <v>Bldg IRN</v>
      </c>
      <c r="AJ6804" t="s">
        <v>48</v>
      </c>
      <c r="AK6804" t="s">
        <v>48</v>
      </c>
      <c r="AL6804" t="s">
        <v>53</v>
      </c>
      <c r="AM6804">
        <v>1140.92</v>
      </c>
      <c r="AN6804">
        <v>1140.92</v>
      </c>
      <c r="AO6804">
        <v>15</v>
      </c>
    </row>
    <row r="6805" spans="1:41" x14ac:dyDescent="0.3">
      <c r="A6805" t="str">
        <f>"Trad IRN"</f>
        <v>Trad IRN</v>
      </c>
      <c r="B6805" t="str">
        <f>"Bldg IRN"</f>
        <v>Bldg IRN</v>
      </c>
      <c r="C6805" t="s">
        <v>41</v>
      </c>
      <c r="D6805" t="s">
        <v>3</v>
      </c>
      <c r="E6805" t="s">
        <v>80</v>
      </c>
      <c r="F6805" t="s">
        <v>81</v>
      </c>
      <c r="G6805" t="s">
        <v>82</v>
      </c>
      <c r="H6805" t="s">
        <v>83</v>
      </c>
      <c r="I6805" t="str">
        <f>"Trad IRN"</f>
        <v>Trad IRN</v>
      </c>
      <c r="J6805" t="s">
        <v>43</v>
      </c>
      <c r="K6805" t="s">
        <v>44</v>
      </c>
      <c r="L6805" t="s">
        <v>45</v>
      </c>
      <c r="M6805" t="s">
        <v>46</v>
      </c>
      <c r="N6805" t="str">
        <f t="shared" si="688"/>
        <v>08/18/2022</v>
      </c>
      <c r="O6805" t="str">
        <f t="shared" si="689"/>
        <v>12/31/2500</v>
      </c>
      <c r="P6805">
        <v>1</v>
      </c>
      <c r="Q6805">
        <v>1</v>
      </c>
      <c r="S6805">
        <v>1</v>
      </c>
      <c r="T6805">
        <v>1</v>
      </c>
      <c r="U6805">
        <v>0</v>
      </c>
      <c r="V6805" t="str">
        <f>"Trad IRN"</f>
        <v>Trad IRN</v>
      </c>
      <c r="W6805">
        <v>100</v>
      </c>
      <c r="X6805" t="s">
        <v>47</v>
      </c>
      <c r="Z6805" t="s">
        <v>47</v>
      </c>
      <c r="AB6805" t="str">
        <f>"08"</f>
        <v>08</v>
      </c>
      <c r="AC6805" t="s">
        <v>48</v>
      </c>
      <c r="AD6805" t="s">
        <v>49</v>
      </c>
      <c r="AE6805" t="s">
        <v>55</v>
      </c>
      <c r="AF6805">
        <v>0</v>
      </c>
      <c r="AG6805" t="s">
        <v>56</v>
      </c>
      <c r="AH6805" t="str">
        <f>"Trad IRN"</f>
        <v>Trad IRN</v>
      </c>
      <c r="AI6805" t="str">
        <f>"Bldg IRN"</f>
        <v>Bldg IRN</v>
      </c>
      <c r="AJ6805" t="s">
        <v>48</v>
      </c>
      <c r="AK6805" t="s">
        <v>48</v>
      </c>
      <c r="AL6805" t="s">
        <v>53</v>
      </c>
      <c r="AM6805">
        <v>1140.92</v>
      </c>
      <c r="AN6805">
        <v>1140.92</v>
      </c>
      <c r="AO6805">
        <v>15</v>
      </c>
    </row>
    <row r="6806" spans="1:41" x14ac:dyDescent="0.3">
      <c r="A6806" t="str">
        <f>"Trad IRN"</f>
        <v>Trad IRN</v>
      </c>
      <c r="B6806" t="str">
        <f>"Bldg IRN"</f>
        <v>Bldg IRN</v>
      </c>
      <c r="C6806" t="s">
        <v>41</v>
      </c>
      <c r="D6806" t="s">
        <v>3</v>
      </c>
      <c r="E6806" t="s">
        <v>80</v>
      </c>
      <c r="F6806" t="s">
        <v>81</v>
      </c>
      <c r="G6806" t="s">
        <v>82</v>
      </c>
      <c r="H6806" t="s">
        <v>83</v>
      </c>
      <c r="I6806" t="str">
        <f>"Trad IRN"</f>
        <v>Trad IRN</v>
      </c>
      <c r="J6806" t="s">
        <v>43</v>
      </c>
      <c r="K6806" t="s">
        <v>44</v>
      </c>
      <c r="L6806" t="s">
        <v>45</v>
      </c>
      <c r="M6806" t="s">
        <v>46</v>
      </c>
      <c r="N6806" t="str">
        <f t="shared" si="688"/>
        <v>08/18/2022</v>
      </c>
      <c r="O6806" t="str">
        <f t="shared" si="689"/>
        <v>12/31/2500</v>
      </c>
      <c r="P6806">
        <v>1</v>
      </c>
      <c r="Q6806">
        <v>1</v>
      </c>
      <c r="S6806">
        <v>0</v>
      </c>
      <c r="T6806">
        <v>1</v>
      </c>
      <c r="U6806">
        <v>0</v>
      </c>
      <c r="V6806" t="str">
        <f>"Trad IRN"</f>
        <v>Trad IRN</v>
      </c>
      <c r="W6806">
        <v>100</v>
      </c>
      <c r="X6806" t="s">
        <v>47</v>
      </c>
      <c r="Z6806" t="s">
        <v>47</v>
      </c>
      <c r="AB6806" t="str">
        <f>"06"</f>
        <v>06</v>
      </c>
      <c r="AC6806" t="s">
        <v>48</v>
      </c>
      <c r="AD6806" t="s">
        <v>49</v>
      </c>
      <c r="AE6806" t="s">
        <v>50</v>
      </c>
      <c r="AF6806">
        <v>0</v>
      </c>
      <c r="AG6806" t="s">
        <v>56</v>
      </c>
      <c r="AH6806" t="str">
        <f>"Trad IRN"</f>
        <v>Trad IRN</v>
      </c>
      <c r="AI6806" t="str">
        <f>"Bldg IRN"</f>
        <v>Bldg IRN</v>
      </c>
      <c r="AJ6806" t="s">
        <v>48</v>
      </c>
      <c r="AK6806" t="s">
        <v>48</v>
      </c>
      <c r="AL6806" t="s">
        <v>53</v>
      </c>
      <c r="AM6806">
        <v>1140.92</v>
      </c>
      <c r="AN6806">
        <v>1140.92</v>
      </c>
      <c r="AO6806">
        <v>15</v>
      </c>
    </row>
    <row r="6807" spans="1:41" x14ac:dyDescent="0.3">
      <c r="A6807" t="str">
        <f>"Trad IRN"</f>
        <v>Trad IRN</v>
      </c>
      <c r="B6807" t="str">
        <f>"Bldg IRN"</f>
        <v>Bldg IRN</v>
      </c>
      <c r="C6807" t="s">
        <v>41</v>
      </c>
      <c r="D6807" t="s">
        <v>3</v>
      </c>
      <c r="E6807" t="s">
        <v>80</v>
      </c>
      <c r="F6807" t="s">
        <v>81</v>
      </c>
      <c r="G6807" t="s">
        <v>82</v>
      </c>
      <c r="H6807" t="s">
        <v>83</v>
      </c>
      <c r="I6807" t="str">
        <f>"Trad IRN"</f>
        <v>Trad IRN</v>
      </c>
      <c r="J6807" t="s">
        <v>43</v>
      </c>
      <c r="K6807" t="s">
        <v>44</v>
      </c>
      <c r="L6807" t="s">
        <v>45</v>
      </c>
      <c r="M6807" t="s">
        <v>46</v>
      </c>
      <c r="N6807" t="str">
        <f>"01/04/2023"</f>
        <v>01/04/2023</v>
      </c>
      <c r="O6807" t="str">
        <f t="shared" si="689"/>
        <v>12/31/2500</v>
      </c>
      <c r="P6807">
        <v>0.53058899999999998</v>
      </c>
      <c r="Q6807">
        <v>0.53058899999999998</v>
      </c>
      <c r="S6807">
        <v>0</v>
      </c>
      <c r="T6807">
        <v>0.53058899999999998</v>
      </c>
      <c r="U6807">
        <v>0</v>
      </c>
      <c r="V6807" t="str">
        <f>"Trad IRN"</f>
        <v>Trad IRN</v>
      </c>
      <c r="W6807">
        <v>100</v>
      </c>
      <c r="X6807" t="s">
        <v>47</v>
      </c>
      <c r="Z6807" t="s">
        <v>47</v>
      </c>
      <c r="AB6807" t="str">
        <f>"08"</f>
        <v>08</v>
      </c>
      <c r="AC6807" t="s">
        <v>48</v>
      </c>
      <c r="AD6807" t="s">
        <v>49</v>
      </c>
      <c r="AE6807" t="s">
        <v>50</v>
      </c>
      <c r="AF6807">
        <v>0</v>
      </c>
      <c r="AG6807" t="s">
        <v>56</v>
      </c>
      <c r="AH6807" t="str">
        <f>"Trad IRN"</f>
        <v>Trad IRN</v>
      </c>
      <c r="AI6807" t="str">
        <f>"Bldg IRN"</f>
        <v>Bldg IRN</v>
      </c>
      <c r="AJ6807" t="s">
        <v>48</v>
      </c>
      <c r="AK6807" t="s">
        <v>48</v>
      </c>
      <c r="AL6807" t="s">
        <v>53</v>
      </c>
      <c r="AM6807">
        <v>605.36</v>
      </c>
      <c r="AN6807">
        <v>1140.92</v>
      </c>
      <c r="AO6807">
        <v>15</v>
      </c>
    </row>
    <row r="6808" spans="1:41" x14ac:dyDescent="0.3">
      <c r="A6808" t="str">
        <f>"Trad IRN"</f>
        <v>Trad IRN</v>
      </c>
      <c r="B6808" t="str">
        <f>"Bldg IRN"</f>
        <v>Bldg IRN</v>
      </c>
      <c r="C6808" t="s">
        <v>41</v>
      </c>
      <c r="D6808" t="s">
        <v>3</v>
      </c>
      <c r="E6808" t="s">
        <v>80</v>
      </c>
      <c r="F6808" t="s">
        <v>81</v>
      </c>
      <c r="G6808" t="s">
        <v>82</v>
      </c>
      <c r="H6808" t="s">
        <v>83</v>
      </c>
      <c r="I6808" t="s">
        <v>8</v>
      </c>
      <c r="J6808" t="s">
        <v>43</v>
      </c>
      <c r="K6808" t="s">
        <v>44</v>
      </c>
      <c r="L6808" t="s">
        <v>45</v>
      </c>
      <c r="M6808" t="s">
        <v>46</v>
      </c>
      <c r="N6808" t="str">
        <f>"10/17/2022"</f>
        <v>10/17/2022</v>
      </c>
      <c r="O6808" t="str">
        <f>"12/20/2022"</f>
        <v>12/20/2022</v>
      </c>
      <c r="P6808">
        <v>3.7543E-2</v>
      </c>
      <c r="Q6808">
        <v>3.7543E-2</v>
      </c>
      <c r="S6808">
        <v>0</v>
      </c>
      <c r="T6808">
        <v>2.2637999999999998E-2</v>
      </c>
      <c r="U6808">
        <v>1.4905E-2</v>
      </c>
      <c r="V6808" t="str">
        <f>"Trad IRN"</f>
        <v>Trad IRN</v>
      </c>
      <c r="W6808">
        <v>15</v>
      </c>
      <c r="X6808" t="s">
        <v>47</v>
      </c>
      <c r="Z6808" t="s">
        <v>47</v>
      </c>
      <c r="AB6808" t="str">
        <f>"08"</f>
        <v>08</v>
      </c>
      <c r="AC6808" t="s">
        <v>48</v>
      </c>
      <c r="AD6808" t="s">
        <v>49</v>
      </c>
      <c r="AE6808" t="s">
        <v>50</v>
      </c>
      <c r="AF6808">
        <v>0</v>
      </c>
      <c r="AG6808" t="s">
        <v>51</v>
      </c>
      <c r="AH6808" t="str">
        <f>"Trad IRN"</f>
        <v>Trad IRN</v>
      </c>
      <c r="AI6808" t="str">
        <f>"Bldg IRN"</f>
        <v>Bldg IRN</v>
      </c>
      <c r="AJ6808" t="s">
        <v>48</v>
      </c>
      <c r="AK6808" t="s">
        <v>48</v>
      </c>
      <c r="AL6808" t="s">
        <v>53</v>
      </c>
      <c r="AM6808">
        <v>42.51</v>
      </c>
      <c r="AN6808">
        <v>1132.3</v>
      </c>
      <c r="AO6808">
        <v>15</v>
      </c>
    </row>
    <row r="6809" spans="1:41" x14ac:dyDescent="0.3">
      <c r="A6809" t="str">
        <f>"Trad IRN"</f>
        <v>Trad IRN</v>
      </c>
      <c r="B6809" t="str">
        <f>"Bldg IRN"</f>
        <v>Bldg IRN</v>
      </c>
      <c r="C6809" t="s">
        <v>41</v>
      </c>
      <c r="D6809" t="s">
        <v>3</v>
      </c>
      <c r="E6809" t="s">
        <v>80</v>
      </c>
      <c r="F6809" t="s">
        <v>81</v>
      </c>
      <c r="G6809" t="s">
        <v>82</v>
      </c>
      <c r="H6809" t="s">
        <v>83</v>
      </c>
      <c r="I6809" t="str">
        <f>"Trad IRN"</f>
        <v>Trad IRN</v>
      </c>
      <c r="J6809" t="s">
        <v>43</v>
      </c>
      <c r="K6809" t="s">
        <v>44</v>
      </c>
      <c r="L6809" t="s">
        <v>45</v>
      </c>
      <c r="M6809" t="s">
        <v>46</v>
      </c>
      <c r="N6809" t="str">
        <f>"10/17/2022"</f>
        <v>10/17/2022</v>
      </c>
      <c r="O6809" t="str">
        <f>"01/03/2023"</f>
        <v>01/03/2023</v>
      </c>
      <c r="P6809">
        <v>0.21761800000000001</v>
      </c>
      <c r="Q6809">
        <v>0.21761800000000001</v>
      </c>
      <c r="S6809">
        <v>0</v>
      </c>
      <c r="T6809">
        <v>0.21761800000000001</v>
      </c>
      <c r="U6809">
        <v>0</v>
      </c>
      <c r="V6809" t="str">
        <f>"Trad IRN"</f>
        <v>Trad IRN</v>
      </c>
      <c r="W6809">
        <v>85</v>
      </c>
      <c r="X6809" t="s">
        <v>47</v>
      </c>
      <c r="Z6809" t="s">
        <v>47</v>
      </c>
      <c r="AB6809" t="str">
        <f>"08"</f>
        <v>08</v>
      </c>
      <c r="AC6809" t="s">
        <v>48</v>
      </c>
      <c r="AD6809" t="s">
        <v>49</v>
      </c>
      <c r="AE6809" t="s">
        <v>50</v>
      </c>
      <c r="AF6809">
        <v>0</v>
      </c>
      <c r="AG6809" t="s">
        <v>56</v>
      </c>
      <c r="AH6809" t="str">
        <f>"Trad IRN"</f>
        <v>Trad IRN</v>
      </c>
      <c r="AI6809" t="str">
        <f>"Bldg IRN"</f>
        <v>Bldg IRN</v>
      </c>
      <c r="AJ6809" t="s">
        <v>48</v>
      </c>
      <c r="AK6809" t="s">
        <v>48</v>
      </c>
      <c r="AL6809" t="s">
        <v>53</v>
      </c>
      <c r="AM6809">
        <v>248.28</v>
      </c>
      <c r="AN6809">
        <v>1140.92</v>
      </c>
      <c r="AO6809">
        <v>15</v>
      </c>
    </row>
    <row r="6810" spans="1:41" x14ac:dyDescent="0.3">
      <c r="A6810" t="str">
        <f>"Trad IRN"</f>
        <v>Trad IRN</v>
      </c>
      <c r="B6810" t="str">
        <f>"Bldg IRN"</f>
        <v>Bldg IRN</v>
      </c>
      <c r="C6810" t="s">
        <v>41</v>
      </c>
      <c r="D6810" t="s">
        <v>3</v>
      </c>
      <c r="E6810" t="s">
        <v>80</v>
      </c>
      <c r="F6810" t="s">
        <v>81</v>
      </c>
      <c r="G6810" t="s">
        <v>82</v>
      </c>
      <c r="H6810" t="s">
        <v>83</v>
      </c>
      <c r="I6810" t="str">
        <f>"Trad IRN"</f>
        <v>Trad IRN</v>
      </c>
      <c r="J6810" t="s">
        <v>43</v>
      </c>
      <c r="K6810" t="s">
        <v>44</v>
      </c>
      <c r="L6810" t="s">
        <v>45</v>
      </c>
      <c r="M6810" t="s">
        <v>46</v>
      </c>
      <c r="N6810" t="str">
        <f t="shared" ref="N6810:N6815" si="690">"08/18/2022"</f>
        <v>08/18/2022</v>
      </c>
      <c r="O6810" t="str">
        <f>"10/16/2022"</f>
        <v>10/16/2022</v>
      </c>
      <c r="P6810">
        <v>0.213389</v>
      </c>
      <c r="Q6810">
        <v>0.213389</v>
      </c>
      <c r="S6810">
        <v>0</v>
      </c>
      <c r="T6810">
        <v>0.213389</v>
      </c>
      <c r="U6810">
        <v>0</v>
      </c>
      <c r="V6810" t="str">
        <f>"Trad IRN"</f>
        <v>Trad IRN</v>
      </c>
      <c r="W6810">
        <v>100</v>
      </c>
      <c r="X6810" t="s">
        <v>47</v>
      </c>
      <c r="Z6810" t="s">
        <v>47</v>
      </c>
      <c r="AB6810" t="str">
        <f>"08"</f>
        <v>08</v>
      </c>
      <c r="AC6810" t="s">
        <v>48</v>
      </c>
      <c r="AD6810" t="s">
        <v>49</v>
      </c>
      <c r="AE6810" t="s">
        <v>50</v>
      </c>
      <c r="AF6810">
        <v>0</v>
      </c>
      <c r="AG6810" t="s">
        <v>56</v>
      </c>
      <c r="AH6810" t="str">
        <f>"Trad IRN"</f>
        <v>Trad IRN</v>
      </c>
      <c r="AI6810" t="str">
        <f>"Bldg IRN"</f>
        <v>Bldg IRN</v>
      </c>
      <c r="AJ6810" t="s">
        <v>48</v>
      </c>
      <c r="AK6810" t="s">
        <v>48</v>
      </c>
      <c r="AL6810" t="s">
        <v>53</v>
      </c>
      <c r="AM6810">
        <v>243.46</v>
      </c>
      <c r="AN6810">
        <v>1140.92</v>
      </c>
      <c r="AO6810">
        <v>15</v>
      </c>
    </row>
    <row r="6811" spans="1:41" x14ac:dyDescent="0.3">
      <c r="A6811" t="str">
        <f>"Trad IRN"</f>
        <v>Trad IRN</v>
      </c>
      <c r="B6811" t="str">
        <f>"Bldg IRN"</f>
        <v>Bldg IRN</v>
      </c>
      <c r="C6811" t="s">
        <v>41</v>
      </c>
      <c r="D6811" t="s">
        <v>3</v>
      </c>
      <c r="E6811" t="s">
        <v>80</v>
      </c>
      <c r="F6811" t="s">
        <v>81</v>
      </c>
      <c r="G6811" t="s">
        <v>82</v>
      </c>
      <c r="H6811" t="s">
        <v>83</v>
      </c>
      <c r="I6811" t="str">
        <f>"Trad IRN"</f>
        <v>Trad IRN</v>
      </c>
      <c r="J6811" t="s">
        <v>43</v>
      </c>
      <c r="K6811" t="s">
        <v>44</v>
      </c>
      <c r="L6811" t="s">
        <v>45</v>
      </c>
      <c r="M6811" t="s">
        <v>46</v>
      </c>
      <c r="N6811" t="str">
        <f t="shared" si="690"/>
        <v>08/18/2022</v>
      </c>
      <c r="O6811" t="str">
        <f>"12/31/2500"</f>
        <v>12/31/2500</v>
      </c>
      <c r="P6811">
        <v>1</v>
      </c>
      <c r="Q6811">
        <v>1</v>
      </c>
      <c r="S6811">
        <v>1</v>
      </c>
      <c r="T6811">
        <v>1</v>
      </c>
      <c r="U6811">
        <v>0</v>
      </c>
      <c r="V6811" t="str">
        <f>"Trad IRN"</f>
        <v>Trad IRN</v>
      </c>
      <c r="W6811">
        <v>100</v>
      </c>
      <c r="X6811" t="s">
        <v>47</v>
      </c>
      <c r="Z6811" t="s">
        <v>47</v>
      </c>
      <c r="AB6811" t="str">
        <f>"06"</f>
        <v>06</v>
      </c>
      <c r="AC6811" t="s">
        <v>48</v>
      </c>
      <c r="AD6811" t="s">
        <v>49</v>
      </c>
      <c r="AE6811" t="s">
        <v>50</v>
      </c>
      <c r="AF6811">
        <v>0</v>
      </c>
      <c r="AG6811" t="s">
        <v>56</v>
      </c>
      <c r="AH6811" t="str">
        <f>"Trad IRN"</f>
        <v>Trad IRN</v>
      </c>
      <c r="AI6811" t="str">
        <f>"Bldg IRN"</f>
        <v>Bldg IRN</v>
      </c>
      <c r="AJ6811" t="s">
        <v>48</v>
      </c>
      <c r="AK6811" t="s">
        <v>48</v>
      </c>
      <c r="AL6811" t="s">
        <v>53</v>
      </c>
      <c r="AM6811">
        <v>1140.92</v>
      </c>
      <c r="AN6811">
        <v>1140.92</v>
      </c>
      <c r="AO6811">
        <v>15</v>
      </c>
    </row>
    <row r="6812" spans="1:41" x14ac:dyDescent="0.3">
      <c r="A6812" t="str">
        <f>"Trad IRN"</f>
        <v>Trad IRN</v>
      </c>
      <c r="B6812" t="str">
        <f>"Bldg IRN"</f>
        <v>Bldg IRN</v>
      </c>
      <c r="C6812" t="s">
        <v>41</v>
      </c>
      <c r="D6812" t="s">
        <v>3</v>
      </c>
      <c r="E6812" t="s">
        <v>80</v>
      </c>
      <c r="F6812" t="s">
        <v>81</v>
      </c>
      <c r="G6812" t="s">
        <v>82</v>
      </c>
      <c r="H6812" t="s">
        <v>83</v>
      </c>
      <c r="I6812" t="str">
        <f>"Trad IRN"</f>
        <v>Trad IRN</v>
      </c>
      <c r="J6812" t="s">
        <v>43</v>
      </c>
      <c r="K6812" t="s">
        <v>44</v>
      </c>
      <c r="L6812" t="s">
        <v>45</v>
      </c>
      <c r="M6812" t="s">
        <v>46</v>
      </c>
      <c r="N6812" t="str">
        <f t="shared" si="690"/>
        <v>08/18/2022</v>
      </c>
      <c r="O6812" t="str">
        <f>"12/31/2500"</f>
        <v>12/31/2500</v>
      </c>
      <c r="P6812">
        <v>1</v>
      </c>
      <c r="Q6812">
        <v>1</v>
      </c>
      <c r="R6812">
        <v>1</v>
      </c>
      <c r="S6812">
        <v>0</v>
      </c>
      <c r="T6812">
        <v>1</v>
      </c>
      <c r="U6812">
        <v>0</v>
      </c>
      <c r="V6812" t="str">
        <f>"Trad IRN"</f>
        <v>Trad IRN</v>
      </c>
      <c r="W6812">
        <v>100</v>
      </c>
      <c r="X6812" t="s">
        <v>47</v>
      </c>
      <c r="Z6812" t="s">
        <v>47</v>
      </c>
      <c r="AB6812" t="str">
        <f>"06"</f>
        <v>06</v>
      </c>
      <c r="AC6812" t="str">
        <f>"15"</f>
        <v>15</v>
      </c>
      <c r="AD6812" t="str">
        <f>"2"</f>
        <v>2</v>
      </c>
      <c r="AE6812" t="s">
        <v>50</v>
      </c>
      <c r="AF6812">
        <v>0</v>
      </c>
      <c r="AG6812" t="s">
        <v>56</v>
      </c>
      <c r="AH6812" t="str">
        <f>"Trad IRN"</f>
        <v>Trad IRN</v>
      </c>
      <c r="AI6812" t="str">
        <f>"Bldg IRN"</f>
        <v>Bldg IRN</v>
      </c>
      <c r="AJ6812" t="s">
        <v>48</v>
      </c>
      <c r="AK6812" t="s">
        <v>48</v>
      </c>
      <c r="AL6812" t="s">
        <v>53</v>
      </c>
      <c r="AM6812">
        <v>1140.92</v>
      </c>
      <c r="AN6812">
        <v>1140.92</v>
      </c>
      <c r="AO6812">
        <v>15</v>
      </c>
    </row>
    <row r="6813" spans="1:41" x14ac:dyDescent="0.3">
      <c r="A6813" t="str">
        <f>"Trad IRN"</f>
        <v>Trad IRN</v>
      </c>
      <c r="B6813" t="str">
        <f>"Bldg IRN"</f>
        <v>Bldg IRN</v>
      </c>
      <c r="C6813" t="s">
        <v>41</v>
      </c>
      <c r="D6813" t="s">
        <v>3</v>
      </c>
      <c r="E6813" t="s">
        <v>80</v>
      </c>
      <c r="F6813" t="s">
        <v>81</v>
      </c>
      <c r="G6813" t="s">
        <v>82</v>
      </c>
      <c r="H6813" t="s">
        <v>83</v>
      </c>
      <c r="I6813" t="str">
        <f>"Trad IRN"</f>
        <v>Trad IRN</v>
      </c>
      <c r="J6813" t="s">
        <v>43</v>
      </c>
      <c r="K6813" t="s">
        <v>44</v>
      </c>
      <c r="L6813" t="s">
        <v>45</v>
      </c>
      <c r="M6813" t="s">
        <v>46</v>
      </c>
      <c r="N6813" t="str">
        <f t="shared" si="690"/>
        <v>08/18/2022</v>
      </c>
      <c r="O6813" t="str">
        <f>"12/31/2500"</f>
        <v>12/31/2500</v>
      </c>
      <c r="P6813">
        <v>1</v>
      </c>
      <c r="Q6813">
        <v>1</v>
      </c>
      <c r="S6813">
        <v>0</v>
      </c>
      <c r="T6813">
        <v>1</v>
      </c>
      <c r="U6813">
        <v>0</v>
      </c>
      <c r="V6813" t="str">
        <f>"Trad IRN"</f>
        <v>Trad IRN</v>
      </c>
      <c r="W6813">
        <v>100</v>
      </c>
      <c r="X6813" t="s">
        <v>47</v>
      </c>
      <c r="Z6813" t="s">
        <v>47</v>
      </c>
      <c r="AB6813" t="str">
        <f>"08"</f>
        <v>08</v>
      </c>
      <c r="AC6813" t="s">
        <v>48</v>
      </c>
      <c r="AD6813" t="s">
        <v>49</v>
      </c>
      <c r="AE6813" t="s">
        <v>50</v>
      </c>
      <c r="AF6813">
        <v>0</v>
      </c>
      <c r="AG6813" t="s">
        <v>56</v>
      </c>
      <c r="AH6813" t="str">
        <f>"Trad IRN"</f>
        <v>Trad IRN</v>
      </c>
      <c r="AI6813" t="str">
        <f>"Bldg IRN"</f>
        <v>Bldg IRN</v>
      </c>
      <c r="AJ6813" t="s">
        <v>48</v>
      </c>
      <c r="AK6813" t="s">
        <v>48</v>
      </c>
      <c r="AL6813" t="s">
        <v>53</v>
      </c>
      <c r="AM6813">
        <v>1140.92</v>
      </c>
      <c r="AN6813">
        <v>1140.92</v>
      </c>
      <c r="AO6813">
        <v>15</v>
      </c>
    </row>
    <row r="6814" spans="1:41" x14ac:dyDescent="0.3">
      <c r="A6814" t="str">
        <f>"Trad IRN"</f>
        <v>Trad IRN</v>
      </c>
      <c r="B6814" t="str">
        <f>"Bldg IRN"</f>
        <v>Bldg IRN</v>
      </c>
      <c r="C6814" t="s">
        <v>41</v>
      </c>
      <c r="D6814" t="s">
        <v>3</v>
      </c>
      <c r="E6814" t="s">
        <v>80</v>
      </c>
      <c r="F6814" t="s">
        <v>81</v>
      </c>
      <c r="G6814" t="s">
        <v>82</v>
      </c>
      <c r="H6814" t="s">
        <v>83</v>
      </c>
      <c r="I6814" t="str">
        <f>"Trad IRN"</f>
        <v>Trad IRN</v>
      </c>
      <c r="J6814" t="s">
        <v>43</v>
      </c>
      <c r="K6814" t="s">
        <v>44</v>
      </c>
      <c r="L6814" t="s">
        <v>45</v>
      </c>
      <c r="M6814" t="s">
        <v>46</v>
      </c>
      <c r="N6814" t="str">
        <f t="shared" si="690"/>
        <v>08/18/2022</v>
      </c>
      <c r="O6814" t="str">
        <f>"12/31/2500"</f>
        <v>12/31/2500</v>
      </c>
      <c r="P6814">
        <v>1</v>
      </c>
      <c r="Q6814">
        <v>1</v>
      </c>
      <c r="S6814">
        <v>0</v>
      </c>
      <c r="T6814">
        <v>1</v>
      </c>
      <c r="U6814">
        <v>0</v>
      </c>
      <c r="V6814" t="str">
        <f>"Trad IRN"</f>
        <v>Trad IRN</v>
      </c>
      <c r="W6814">
        <v>100</v>
      </c>
      <c r="X6814" t="s">
        <v>47</v>
      </c>
      <c r="Z6814" t="s">
        <v>47</v>
      </c>
      <c r="AB6814" t="str">
        <f>"06"</f>
        <v>06</v>
      </c>
      <c r="AC6814" t="s">
        <v>48</v>
      </c>
      <c r="AD6814" t="s">
        <v>49</v>
      </c>
      <c r="AE6814" t="s">
        <v>50</v>
      </c>
      <c r="AF6814">
        <v>0</v>
      </c>
      <c r="AG6814" t="s">
        <v>56</v>
      </c>
      <c r="AH6814" t="str">
        <f>"Trad IRN"</f>
        <v>Trad IRN</v>
      </c>
      <c r="AI6814" t="str">
        <f>"Bldg IRN"</f>
        <v>Bldg IRN</v>
      </c>
      <c r="AJ6814" t="s">
        <v>48</v>
      </c>
      <c r="AK6814" t="s">
        <v>48</v>
      </c>
      <c r="AL6814" t="s">
        <v>53</v>
      </c>
      <c r="AM6814">
        <v>1140.92</v>
      </c>
      <c r="AN6814">
        <v>1140.92</v>
      </c>
      <c r="AO6814">
        <v>15</v>
      </c>
    </row>
    <row r="6815" spans="1:41" x14ac:dyDescent="0.3">
      <c r="A6815" t="str">
        <f>"Trad IRN"</f>
        <v>Trad IRN</v>
      </c>
      <c r="B6815" t="str">
        <f>"Bldg IRN"</f>
        <v>Bldg IRN</v>
      </c>
      <c r="C6815" t="s">
        <v>41</v>
      </c>
      <c r="D6815" t="s">
        <v>3</v>
      </c>
      <c r="E6815" t="s">
        <v>80</v>
      </c>
      <c r="F6815" t="s">
        <v>81</v>
      </c>
      <c r="G6815" t="s">
        <v>82</v>
      </c>
      <c r="H6815" t="s">
        <v>83</v>
      </c>
      <c r="I6815" t="str">
        <f>"Trad IRN"</f>
        <v>Trad IRN</v>
      </c>
      <c r="J6815" t="s">
        <v>43</v>
      </c>
      <c r="K6815" t="s">
        <v>44</v>
      </c>
      <c r="L6815" t="s">
        <v>45</v>
      </c>
      <c r="M6815" t="s">
        <v>46</v>
      </c>
      <c r="N6815" t="str">
        <f t="shared" si="690"/>
        <v>08/18/2022</v>
      </c>
      <c r="O6815" t="str">
        <f>"10/16/2022"</f>
        <v>10/16/2022</v>
      </c>
      <c r="P6815">
        <v>0.213389</v>
      </c>
      <c r="Q6815">
        <v>0.213389</v>
      </c>
      <c r="S6815">
        <v>0</v>
      </c>
      <c r="T6815">
        <v>0.213389</v>
      </c>
      <c r="U6815">
        <v>0</v>
      </c>
      <c r="V6815" t="str">
        <f>"Trad IRN"</f>
        <v>Trad IRN</v>
      </c>
      <c r="W6815">
        <v>100</v>
      </c>
      <c r="X6815" t="s">
        <v>47</v>
      </c>
      <c r="Z6815" t="s">
        <v>47</v>
      </c>
      <c r="AB6815" t="str">
        <f>"08"</f>
        <v>08</v>
      </c>
      <c r="AC6815" t="s">
        <v>48</v>
      </c>
      <c r="AD6815" t="s">
        <v>49</v>
      </c>
      <c r="AE6815" t="s">
        <v>55</v>
      </c>
      <c r="AF6815">
        <v>0</v>
      </c>
      <c r="AG6815" t="s">
        <v>56</v>
      </c>
      <c r="AH6815" t="str">
        <f>"Trad IRN"</f>
        <v>Trad IRN</v>
      </c>
      <c r="AI6815" t="str">
        <f>"Bldg IRN"</f>
        <v>Bldg IRN</v>
      </c>
      <c r="AJ6815" t="s">
        <v>48</v>
      </c>
      <c r="AK6815" t="s">
        <v>48</v>
      </c>
      <c r="AL6815" t="s">
        <v>53</v>
      </c>
      <c r="AM6815">
        <v>243.46</v>
      </c>
      <c r="AN6815">
        <v>1140.92</v>
      </c>
      <c r="AO6815">
        <v>15</v>
      </c>
    </row>
    <row r="6816" spans="1:41" x14ac:dyDescent="0.3">
      <c r="A6816" t="str">
        <f>"Trad IRN"</f>
        <v>Trad IRN</v>
      </c>
      <c r="B6816" t="str">
        <f>"Bldg IRN"</f>
        <v>Bldg IRN</v>
      </c>
      <c r="C6816" t="s">
        <v>41</v>
      </c>
      <c r="D6816" t="s">
        <v>3</v>
      </c>
      <c r="E6816" t="s">
        <v>80</v>
      </c>
      <c r="F6816" t="s">
        <v>81</v>
      </c>
      <c r="G6816" t="s">
        <v>82</v>
      </c>
      <c r="H6816" t="s">
        <v>83</v>
      </c>
      <c r="I6816" t="s">
        <v>8</v>
      </c>
      <c r="J6816" t="s">
        <v>43</v>
      </c>
      <c r="K6816" t="s">
        <v>44</v>
      </c>
      <c r="L6816" t="s">
        <v>45</v>
      </c>
      <c r="M6816" t="s">
        <v>46</v>
      </c>
      <c r="N6816" t="str">
        <f>"10/17/2022"</f>
        <v>10/17/2022</v>
      </c>
      <c r="O6816" t="str">
        <f>"12/20/2022"</f>
        <v>12/20/2022</v>
      </c>
      <c r="P6816">
        <v>3.7543E-2</v>
      </c>
      <c r="Q6816">
        <v>3.7543E-2</v>
      </c>
      <c r="S6816">
        <v>0</v>
      </c>
      <c r="T6816">
        <v>2.2637999999999998E-2</v>
      </c>
      <c r="U6816">
        <v>1.4905E-2</v>
      </c>
      <c r="V6816" t="str">
        <f>"Trad IRN"</f>
        <v>Trad IRN</v>
      </c>
      <c r="W6816">
        <v>15</v>
      </c>
      <c r="X6816" t="s">
        <v>47</v>
      </c>
      <c r="Z6816" t="s">
        <v>47</v>
      </c>
      <c r="AB6816" t="str">
        <f>"08"</f>
        <v>08</v>
      </c>
      <c r="AC6816" t="s">
        <v>48</v>
      </c>
      <c r="AD6816" t="s">
        <v>49</v>
      </c>
      <c r="AE6816" t="s">
        <v>50</v>
      </c>
      <c r="AF6816">
        <v>0</v>
      </c>
      <c r="AG6816" t="s">
        <v>51</v>
      </c>
      <c r="AH6816" t="str">
        <f>"Trad IRN"</f>
        <v>Trad IRN</v>
      </c>
      <c r="AI6816" t="str">
        <f>"Bldg IRN"</f>
        <v>Bldg IRN</v>
      </c>
      <c r="AJ6816" t="s">
        <v>48</v>
      </c>
      <c r="AK6816" t="s">
        <v>48</v>
      </c>
      <c r="AL6816" t="s">
        <v>53</v>
      </c>
      <c r="AM6816">
        <v>42.51</v>
      </c>
      <c r="AN6816">
        <v>1132.3</v>
      </c>
      <c r="AO6816">
        <v>15</v>
      </c>
    </row>
    <row r="6817" spans="1:41" x14ac:dyDescent="0.3">
      <c r="A6817" t="str">
        <f>"Trad IRN"</f>
        <v>Trad IRN</v>
      </c>
      <c r="B6817" t="str">
        <f>"Bldg IRN"</f>
        <v>Bldg IRN</v>
      </c>
      <c r="C6817" t="s">
        <v>41</v>
      </c>
      <c r="D6817" t="s">
        <v>3</v>
      </c>
      <c r="E6817" t="s">
        <v>80</v>
      </c>
      <c r="F6817" t="s">
        <v>81</v>
      </c>
      <c r="G6817" t="s">
        <v>82</v>
      </c>
      <c r="H6817" t="s">
        <v>83</v>
      </c>
      <c r="I6817" t="str">
        <f>"Trad IRN"</f>
        <v>Trad IRN</v>
      </c>
      <c r="J6817" t="s">
        <v>43</v>
      </c>
      <c r="K6817" t="s">
        <v>44</v>
      </c>
      <c r="L6817" t="s">
        <v>45</v>
      </c>
      <c r="M6817" t="s">
        <v>46</v>
      </c>
      <c r="N6817" t="str">
        <f>"01/04/2023"</f>
        <v>01/04/2023</v>
      </c>
      <c r="O6817" t="str">
        <f>"12/31/2500"</f>
        <v>12/31/2500</v>
      </c>
      <c r="P6817">
        <v>0.53058899999999998</v>
      </c>
      <c r="Q6817">
        <v>0.53058899999999998</v>
      </c>
      <c r="S6817">
        <v>0</v>
      </c>
      <c r="T6817">
        <v>0.53058899999999998</v>
      </c>
      <c r="U6817">
        <v>0</v>
      </c>
      <c r="V6817" t="str">
        <f>"Trad IRN"</f>
        <v>Trad IRN</v>
      </c>
      <c r="W6817">
        <v>100</v>
      </c>
      <c r="X6817" t="s">
        <v>47</v>
      </c>
      <c r="Z6817" t="s">
        <v>47</v>
      </c>
      <c r="AB6817" t="str">
        <f>"08"</f>
        <v>08</v>
      </c>
      <c r="AC6817" t="s">
        <v>48</v>
      </c>
      <c r="AD6817" t="s">
        <v>49</v>
      </c>
      <c r="AE6817" t="s">
        <v>55</v>
      </c>
      <c r="AF6817">
        <v>0</v>
      </c>
      <c r="AG6817" t="s">
        <v>56</v>
      </c>
      <c r="AH6817" t="str">
        <f>"Trad IRN"</f>
        <v>Trad IRN</v>
      </c>
      <c r="AI6817" t="str">
        <f>"Bldg IRN"</f>
        <v>Bldg IRN</v>
      </c>
      <c r="AJ6817" t="s">
        <v>48</v>
      </c>
      <c r="AK6817" t="s">
        <v>48</v>
      </c>
      <c r="AL6817" t="s">
        <v>53</v>
      </c>
      <c r="AM6817">
        <v>605.36</v>
      </c>
      <c r="AN6817">
        <v>1140.92</v>
      </c>
      <c r="AO6817">
        <v>15</v>
      </c>
    </row>
    <row r="6818" spans="1:41" x14ac:dyDescent="0.3">
      <c r="A6818" t="str">
        <f>"Trad IRN"</f>
        <v>Trad IRN</v>
      </c>
      <c r="B6818" t="str">
        <f>"Bldg IRN"</f>
        <v>Bldg IRN</v>
      </c>
      <c r="C6818" t="s">
        <v>41</v>
      </c>
      <c r="D6818" t="s">
        <v>3</v>
      </c>
      <c r="E6818" t="s">
        <v>80</v>
      </c>
      <c r="F6818" t="s">
        <v>81</v>
      </c>
      <c r="G6818" t="s">
        <v>82</v>
      </c>
      <c r="H6818" t="s">
        <v>83</v>
      </c>
      <c r="I6818" t="str">
        <f>"Trad IRN"</f>
        <v>Trad IRN</v>
      </c>
      <c r="J6818" t="s">
        <v>43</v>
      </c>
      <c r="K6818" t="s">
        <v>44</v>
      </c>
      <c r="L6818" t="s">
        <v>45</v>
      </c>
      <c r="M6818" t="s">
        <v>46</v>
      </c>
      <c r="N6818" t="str">
        <f>"10/17/2022"</f>
        <v>10/17/2022</v>
      </c>
      <c r="O6818" t="str">
        <f>"01/03/2023"</f>
        <v>01/03/2023</v>
      </c>
      <c r="P6818">
        <v>0.21761800000000001</v>
      </c>
      <c r="Q6818">
        <v>0.21761800000000001</v>
      </c>
      <c r="S6818">
        <v>0</v>
      </c>
      <c r="T6818">
        <v>0.21761800000000001</v>
      </c>
      <c r="U6818">
        <v>0</v>
      </c>
      <c r="V6818" t="str">
        <f>"Trad IRN"</f>
        <v>Trad IRN</v>
      </c>
      <c r="W6818">
        <v>85</v>
      </c>
      <c r="X6818" t="s">
        <v>47</v>
      </c>
      <c r="Z6818" t="s">
        <v>47</v>
      </c>
      <c r="AB6818" t="str">
        <f>"08"</f>
        <v>08</v>
      </c>
      <c r="AC6818" t="s">
        <v>48</v>
      </c>
      <c r="AD6818" t="s">
        <v>49</v>
      </c>
      <c r="AE6818" t="s">
        <v>55</v>
      </c>
      <c r="AF6818">
        <v>0</v>
      </c>
      <c r="AG6818" t="s">
        <v>56</v>
      </c>
      <c r="AH6818" t="str">
        <f>"Trad IRN"</f>
        <v>Trad IRN</v>
      </c>
      <c r="AI6818" t="str">
        <f>"Bldg IRN"</f>
        <v>Bldg IRN</v>
      </c>
      <c r="AJ6818" t="s">
        <v>48</v>
      </c>
      <c r="AK6818" t="s">
        <v>48</v>
      </c>
      <c r="AL6818" t="s">
        <v>53</v>
      </c>
      <c r="AM6818">
        <v>248.28</v>
      </c>
      <c r="AN6818">
        <v>1140.92</v>
      </c>
      <c r="AO6818">
        <v>15</v>
      </c>
    </row>
    <row r="6819" spans="1:41" x14ac:dyDescent="0.3">
      <c r="A6819" t="str">
        <f>"Trad IRN"</f>
        <v>Trad IRN</v>
      </c>
      <c r="B6819" t="str">
        <f>"Bldg IRN"</f>
        <v>Bldg IRN</v>
      </c>
      <c r="C6819" t="s">
        <v>41</v>
      </c>
      <c r="D6819" t="s">
        <v>3</v>
      </c>
      <c r="E6819" t="s">
        <v>80</v>
      </c>
      <c r="F6819" t="s">
        <v>81</v>
      </c>
      <c r="G6819" t="s">
        <v>82</v>
      </c>
      <c r="H6819" t="s">
        <v>83</v>
      </c>
      <c r="I6819" t="str">
        <f>"Trad IRN"</f>
        <v>Trad IRN</v>
      </c>
      <c r="J6819" t="s">
        <v>43</v>
      </c>
      <c r="K6819" t="s">
        <v>44</v>
      </c>
      <c r="L6819" t="s">
        <v>45</v>
      </c>
      <c r="M6819" t="s">
        <v>46</v>
      </c>
      <c r="N6819" t="str">
        <f t="shared" ref="N6819:N6825" si="691">"08/18/2022"</f>
        <v>08/18/2022</v>
      </c>
      <c r="O6819" t="str">
        <f t="shared" ref="O6819:O6825" si="692">"12/31/2500"</f>
        <v>12/31/2500</v>
      </c>
      <c r="P6819">
        <v>1</v>
      </c>
      <c r="Q6819">
        <v>1</v>
      </c>
      <c r="S6819">
        <v>0</v>
      </c>
      <c r="T6819">
        <v>1</v>
      </c>
      <c r="U6819">
        <v>0</v>
      </c>
      <c r="V6819" t="str">
        <f>"Trad IRN"</f>
        <v>Trad IRN</v>
      </c>
      <c r="W6819">
        <v>100</v>
      </c>
      <c r="X6819" t="s">
        <v>47</v>
      </c>
      <c r="Z6819" t="s">
        <v>47</v>
      </c>
      <c r="AB6819" t="str">
        <f>"06"</f>
        <v>06</v>
      </c>
      <c r="AC6819" t="s">
        <v>48</v>
      </c>
      <c r="AD6819" t="s">
        <v>49</v>
      </c>
      <c r="AE6819" t="s">
        <v>55</v>
      </c>
      <c r="AF6819">
        <v>0</v>
      </c>
      <c r="AG6819" t="s">
        <v>56</v>
      </c>
      <c r="AH6819" t="str">
        <f>"Trad IRN"</f>
        <v>Trad IRN</v>
      </c>
      <c r="AI6819" t="str">
        <f>"Bldg IRN"</f>
        <v>Bldg IRN</v>
      </c>
      <c r="AJ6819" t="s">
        <v>48</v>
      </c>
      <c r="AK6819" t="s">
        <v>48</v>
      </c>
      <c r="AL6819" t="s">
        <v>53</v>
      </c>
      <c r="AM6819">
        <v>1140.92</v>
      </c>
      <c r="AN6819">
        <v>1140.92</v>
      </c>
      <c r="AO6819">
        <v>15</v>
      </c>
    </row>
    <row r="6820" spans="1:41" x14ac:dyDescent="0.3">
      <c r="A6820" t="str">
        <f>"Trad IRN"</f>
        <v>Trad IRN</v>
      </c>
      <c r="B6820" t="str">
        <f>"Bldg IRN"</f>
        <v>Bldg IRN</v>
      </c>
      <c r="C6820" t="s">
        <v>41</v>
      </c>
      <c r="D6820" t="s">
        <v>3</v>
      </c>
      <c r="E6820" t="s">
        <v>80</v>
      </c>
      <c r="F6820" t="s">
        <v>81</v>
      </c>
      <c r="G6820" t="s">
        <v>82</v>
      </c>
      <c r="H6820" t="s">
        <v>83</v>
      </c>
      <c r="I6820" t="str">
        <f>"Trad IRN"</f>
        <v>Trad IRN</v>
      </c>
      <c r="J6820" t="s">
        <v>43</v>
      </c>
      <c r="K6820" t="s">
        <v>44</v>
      </c>
      <c r="L6820" t="s">
        <v>45</v>
      </c>
      <c r="M6820" t="s">
        <v>46</v>
      </c>
      <c r="N6820" t="str">
        <f t="shared" si="691"/>
        <v>08/18/2022</v>
      </c>
      <c r="O6820" t="str">
        <f t="shared" si="692"/>
        <v>12/31/2500</v>
      </c>
      <c r="P6820">
        <v>1</v>
      </c>
      <c r="Q6820">
        <v>1</v>
      </c>
      <c r="S6820">
        <v>0</v>
      </c>
      <c r="T6820">
        <v>1</v>
      </c>
      <c r="U6820">
        <v>0</v>
      </c>
      <c r="V6820" t="str">
        <f>"Trad IRN"</f>
        <v>Trad IRN</v>
      </c>
      <c r="W6820">
        <v>100</v>
      </c>
      <c r="X6820" t="s">
        <v>47</v>
      </c>
      <c r="Z6820" t="s">
        <v>47</v>
      </c>
      <c r="AB6820" t="str">
        <f>"08"</f>
        <v>08</v>
      </c>
      <c r="AC6820" t="s">
        <v>48</v>
      </c>
      <c r="AD6820" t="s">
        <v>49</v>
      </c>
      <c r="AE6820" t="s">
        <v>55</v>
      </c>
      <c r="AF6820">
        <v>0</v>
      </c>
      <c r="AG6820" t="s">
        <v>56</v>
      </c>
      <c r="AH6820" t="str">
        <f>"Trad IRN"</f>
        <v>Trad IRN</v>
      </c>
      <c r="AI6820" t="str">
        <f>"Bldg IRN"</f>
        <v>Bldg IRN</v>
      </c>
      <c r="AJ6820" t="s">
        <v>48</v>
      </c>
      <c r="AK6820" t="s">
        <v>48</v>
      </c>
      <c r="AL6820" t="s">
        <v>53</v>
      </c>
      <c r="AM6820">
        <v>1140.92</v>
      </c>
      <c r="AN6820">
        <v>1140.92</v>
      </c>
      <c r="AO6820">
        <v>15</v>
      </c>
    </row>
    <row r="6821" spans="1:41" x14ac:dyDescent="0.3">
      <c r="A6821" t="str">
        <f>"Trad IRN"</f>
        <v>Trad IRN</v>
      </c>
      <c r="B6821" t="str">
        <f>"Bldg IRN"</f>
        <v>Bldg IRN</v>
      </c>
      <c r="C6821" t="s">
        <v>41</v>
      </c>
      <c r="D6821" t="s">
        <v>3</v>
      </c>
      <c r="E6821" t="s">
        <v>80</v>
      </c>
      <c r="F6821" t="s">
        <v>81</v>
      </c>
      <c r="G6821" t="s">
        <v>82</v>
      </c>
      <c r="H6821" t="s">
        <v>83</v>
      </c>
      <c r="I6821" t="str">
        <f>"Trad IRN"</f>
        <v>Trad IRN</v>
      </c>
      <c r="J6821" t="s">
        <v>43</v>
      </c>
      <c r="K6821" t="s">
        <v>44</v>
      </c>
      <c r="L6821" t="s">
        <v>45</v>
      </c>
      <c r="M6821" t="s">
        <v>46</v>
      </c>
      <c r="N6821" t="str">
        <f t="shared" si="691"/>
        <v>08/18/2022</v>
      </c>
      <c r="O6821" t="str">
        <f t="shared" si="692"/>
        <v>12/31/2500</v>
      </c>
      <c r="P6821">
        <v>1</v>
      </c>
      <c r="Q6821">
        <v>1</v>
      </c>
      <c r="S6821">
        <v>0</v>
      </c>
      <c r="T6821">
        <v>1</v>
      </c>
      <c r="U6821">
        <v>0</v>
      </c>
      <c r="V6821" t="str">
        <f>"Trad IRN"</f>
        <v>Trad IRN</v>
      </c>
      <c r="W6821">
        <v>100</v>
      </c>
      <c r="X6821" t="s">
        <v>47</v>
      </c>
      <c r="Z6821" t="s">
        <v>47</v>
      </c>
      <c r="AB6821" t="str">
        <f>"08"</f>
        <v>08</v>
      </c>
      <c r="AC6821" t="s">
        <v>48</v>
      </c>
      <c r="AD6821" t="s">
        <v>49</v>
      </c>
      <c r="AE6821" t="s">
        <v>55</v>
      </c>
      <c r="AF6821">
        <v>0</v>
      </c>
      <c r="AG6821" t="s">
        <v>56</v>
      </c>
      <c r="AH6821" t="str">
        <f>"Trad IRN"</f>
        <v>Trad IRN</v>
      </c>
      <c r="AI6821" t="str">
        <f>"Bldg IRN"</f>
        <v>Bldg IRN</v>
      </c>
      <c r="AJ6821" t="s">
        <v>48</v>
      </c>
      <c r="AK6821" t="s">
        <v>48</v>
      </c>
      <c r="AL6821" t="s">
        <v>53</v>
      </c>
      <c r="AM6821">
        <v>1140.92</v>
      </c>
      <c r="AN6821">
        <v>1140.92</v>
      </c>
      <c r="AO6821">
        <v>15</v>
      </c>
    </row>
    <row r="6822" spans="1:41" x14ac:dyDescent="0.3">
      <c r="A6822" t="str">
        <f>"Trad IRN"</f>
        <v>Trad IRN</v>
      </c>
      <c r="B6822" t="str">
        <f>"Bldg IRN"</f>
        <v>Bldg IRN</v>
      </c>
      <c r="C6822" t="s">
        <v>41</v>
      </c>
      <c r="D6822" t="s">
        <v>3</v>
      </c>
      <c r="E6822" t="s">
        <v>80</v>
      </c>
      <c r="F6822" t="s">
        <v>81</v>
      </c>
      <c r="G6822" t="s">
        <v>82</v>
      </c>
      <c r="H6822" t="s">
        <v>83</v>
      </c>
      <c r="I6822" t="str">
        <f>"Trad IRN"</f>
        <v>Trad IRN</v>
      </c>
      <c r="J6822" t="s">
        <v>43</v>
      </c>
      <c r="K6822" t="s">
        <v>44</v>
      </c>
      <c r="L6822" t="s">
        <v>45</v>
      </c>
      <c r="M6822" t="s">
        <v>46</v>
      </c>
      <c r="N6822" t="str">
        <f t="shared" si="691"/>
        <v>08/18/2022</v>
      </c>
      <c r="O6822" t="str">
        <f t="shared" si="692"/>
        <v>12/31/2500</v>
      </c>
      <c r="P6822">
        <v>1</v>
      </c>
      <c r="Q6822">
        <v>1</v>
      </c>
      <c r="S6822">
        <v>1</v>
      </c>
      <c r="T6822">
        <v>1</v>
      </c>
      <c r="U6822">
        <v>0</v>
      </c>
      <c r="V6822" t="str">
        <f>"Trad IRN"</f>
        <v>Trad IRN</v>
      </c>
      <c r="W6822">
        <v>100</v>
      </c>
      <c r="X6822" t="s">
        <v>47</v>
      </c>
      <c r="Z6822" t="s">
        <v>47</v>
      </c>
      <c r="AB6822" t="str">
        <f>"06"</f>
        <v>06</v>
      </c>
      <c r="AC6822" t="s">
        <v>48</v>
      </c>
      <c r="AD6822" t="s">
        <v>49</v>
      </c>
      <c r="AE6822" t="s">
        <v>50</v>
      </c>
      <c r="AF6822">
        <v>0</v>
      </c>
      <c r="AG6822" t="s">
        <v>56</v>
      </c>
      <c r="AH6822" t="str">
        <f>"Trad IRN"</f>
        <v>Trad IRN</v>
      </c>
      <c r="AI6822" t="str">
        <f>"Bldg IRN"</f>
        <v>Bldg IRN</v>
      </c>
      <c r="AJ6822" t="s">
        <v>48</v>
      </c>
      <c r="AK6822" t="s">
        <v>48</v>
      </c>
      <c r="AL6822" t="s">
        <v>53</v>
      </c>
      <c r="AM6822">
        <v>1140.92</v>
      </c>
      <c r="AN6822">
        <v>1140.92</v>
      </c>
      <c r="AO6822">
        <v>15</v>
      </c>
    </row>
    <row r="6823" spans="1:41" x14ac:dyDescent="0.3">
      <c r="A6823" t="str">
        <f>"Trad IRN"</f>
        <v>Trad IRN</v>
      </c>
      <c r="B6823" t="str">
        <f>"Bldg IRN"</f>
        <v>Bldg IRN</v>
      </c>
      <c r="C6823" t="s">
        <v>41</v>
      </c>
      <c r="D6823" t="s">
        <v>3</v>
      </c>
      <c r="E6823" t="s">
        <v>80</v>
      </c>
      <c r="F6823" t="s">
        <v>81</v>
      </c>
      <c r="G6823" t="s">
        <v>82</v>
      </c>
      <c r="H6823" t="s">
        <v>83</v>
      </c>
      <c r="I6823" t="str">
        <f>"Trad IRN"</f>
        <v>Trad IRN</v>
      </c>
      <c r="J6823" t="s">
        <v>43</v>
      </c>
      <c r="K6823" t="s">
        <v>44</v>
      </c>
      <c r="L6823" t="s">
        <v>45</v>
      </c>
      <c r="M6823" t="s">
        <v>46</v>
      </c>
      <c r="N6823" t="str">
        <f t="shared" si="691"/>
        <v>08/18/2022</v>
      </c>
      <c r="O6823" t="str">
        <f t="shared" si="692"/>
        <v>12/31/2500</v>
      </c>
      <c r="P6823">
        <v>1</v>
      </c>
      <c r="Q6823">
        <v>1</v>
      </c>
      <c r="S6823">
        <v>0</v>
      </c>
      <c r="T6823">
        <v>1</v>
      </c>
      <c r="U6823">
        <v>0</v>
      </c>
      <c r="V6823" t="str">
        <f>"Trad IRN"</f>
        <v>Trad IRN</v>
      </c>
      <c r="W6823">
        <v>100</v>
      </c>
      <c r="X6823" t="s">
        <v>47</v>
      </c>
      <c r="Z6823" t="s">
        <v>47</v>
      </c>
      <c r="AB6823" t="str">
        <f>"08"</f>
        <v>08</v>
      </c>
      <c r="AC6823" t="s">
        <v>48</v>
      </c>
      <c r="AD6823" t="s">
        <v>49</v>
      </c>
      <c r="AE6823" t="s">
        <v>50</v>
      </c>
      <c r="AF6823">
        <v>0</v>
      </c>
      <c r="AG6823" t="s">
        <v>56</v>
      </c>
      <c r="AH6823" t="str">
        <f>"Trad IRN"</f>
        <v>Trad IRN</v>
      </c>
      <c r="AI6823" t="str">
        <f>"Bldg IRN"</f>
        <v>Bldg IRN</v>
      </c>
      <c r="AJ6823" t="s">
        <v>48</v>
      </c>
      <c r="AK6823" t="s">
        <v>48</v>
      </c>
      <c r="AL6823" t="s">
        <v>53</v>
      </c>
      <c r="AM6823">
        <v>1140.92</v>
      </c>
      <c r="AN6823">
        <v>1140.92</v>
      </c>
      <c r="AO6823">
        <v>15</v>
      </c>
    </row>
    <row r="6824" spans="1:41" x14ac:dyDescent="0.3">
      <c r="A6824" t="str">
        <f>"Trad IRN"</f>
        <v>Trad IRN</v>
      </c>
      <c r="B6824" t="str">
        <f>"Bldg IRN"</f>
        <v>Bldg IRN</v>
      </c>
      <c r="C6824" t="s">
        <v>41</v>
      </c>
      <c r="D6824" t="s">
        <v>3</v>
      </c>
      <c r="E6824" t="s">
        <v>80</v>
      </c>
      <c r="F6824" t="s">
        <v>81</v>
      </c>
      <c r="G6824" t="s">
        <v>82</v>
      </c>
      <c r="H6824" t="s">
        <v>83</v>
      </c>
      <c r="I6824" t="str">
        <f>"Trad IRN"</f>
        <v>Trad IRN</v>
      </c>
      <c r="J6824" t="s">
        <v>43</v>
      </c>
      <c r="K6824" t="s">
        <v>44</v>
      </c>
      <c r="L6824" t="s">
        <v>45</v>
      </c>
      <c r="M6824" t="s">
        <v>46</v>
      </c>
      <c r="N6824" t="str">
        <f t="shared" si="691"/>
        <v>08/18/2022</v>
      </c>
      <c r="O6824" t="str">
        <f t="shared" si="692"/>
        <v>12/31/2500</v>
      </c>
      <c r="P6824">
        <v>1</v>
      </c>
      <c r="Q6824">
        <v>1</v>
      </c>
      <c r="R6824">
        <v>1</v>
      </c>
      <c r="S6824">
        <v>0</v>
      </c>
      <c r="T6824">
        <v>1</v>
      </c>
      <c r="U6824">
        <v>0</v>
      </c>
      <c r="V6824" t="str">
        <f>"Trad IRN"</f>
        <v>Trad IRN</v>
      </c>
      <c r="W6824">
        <v>100</v>
      </c>
      <c r="X6824" t="s">
        <v>47</v>
      </c>
      <c r="Z6824" t="s">
        <v>47</v>
      </c>
      <c r="AB6824" t="str">
        <f>"06"</f>
        <v>06</v>
      </c>
      <c r="AC6824" t="str">
        <f>"15"</f>
        <v>15</v>
      </c>
      <c r="AD6824" t="str">
        <f>"2"</f>
        <v>2</v>
      </c>
      <c r="AE6824" t="s">
        <v>55</v>
      </c>
      <c r="AF6824">
        <v>0</v>
      </c>
      <c r="AG6824" t="s">
        <v>56</v>
      </c>
      <c r="AH6824" t="str">
        <f>"Trad IRN"</f>
        <v>Trad IRN</v>
      </c>
      <c r="AI6824" t="str">
        <f>"Bldg IRN"</f>
        <v>Bldg IRN</v>
      </c>
      <c r="AJ6824" t="s">
        <v>48</v>
      </c>
      <c r="AK6824" t="s">
        <v>48</v>
      </c>
      <c r="AL6824" t="s">
        <v>53</v>
      </c>
      <c r="AM6824">
        <v>1140.92</v>
      </c>
      <c r="AN6824">
        <v>1140.92</v>
      </c>
      <c r="AO6824">
        <v>15</v>
      </c>
    </row>
    <row r="6825" spans="1:41" x14ac:dyDescent="0.3">
      <c r="A6825" t="str">
        <f>"Trad IRN"</f>
        <v>Trad IRN</v>
      </c>
      <c r="B6825" t="str">
        <f>"Bldg IRN"</f>
        <v>Bldg IRN</v>
      </c>
      <c r="C6825" t="s">
        <v>41</v>
      </c>
      <c r="D6825" t="s">
        <v>3</v>
      </c>
      <c r="E6825" t="s">
        <v>80</v>
      </c>
      <c r="F6825" t="s">
        <v>81</v>
      </c>
      <c r="G6825" t="s">
        <v>82</v>
      </c>
      <c r="H6825" t="s">
        <v>83</v>
      </c>
      <c r="I6825" t="str">
        <f>"Trad IRN"</f>
        <v>Trad IRN</v>
      </c>
      <c r="J6825" t="s">
        <v>43</v>
      </c>
      <c r="K6825" t="s">
        <v>44</v>
      </c>
      <c r="L6825" t="s">
        <v>45</v>
      </c>
      <c r="M6825" t="s">
        <v>46</v>
      </c>
      <c r="N6825" t="str">
        <f t="shared" si="691"/>
        <v>08/18/2022</v>
      </c>
      <c r="O6825" t="str">
        <f t="shared" si="692"/>
        <v>12/31/2500</v>
      </c>
      <c r="P6825">
        <v>1</v>
      </c>
      <c r="Q6825">
        <v>1</v>
      </c>
      <c r="R6825">
        <v>1</v>
      </c>
      <c r="S6825">
        <v>0</v>
      </c>
      <c r="T6825">
        <v>1</v>
      </c>
      <c r="U6825">
        <v>0</v>
      </c>
      <c r="V6825" t="str">
        <f>"Trad IRN"</f>
        <v>Trad IRN</v>
      </c>
      <c r="W6825">
        <v>100</v>
      </c>
      <c r="X6825" t="s">
        <v>47</v>
      </c>
      <c r="Z6825" t="s">
        <v>47</v>
      </c>
      <c r="AB6825" t="str">
        <f>"07"</f>
        <v>07</v>
      </c>
      <c r="AC6825" t="str">
        <f>"10"</f>
        <v>10</v>
      </c>
      <c r="AD6825" t="str">
        <f>"2"</f>
        <v>2</v>
      </c>
      <c r="AE6825" t="s">
        <v>50</v>
      </c>
      <c r="AF6825">
        <v>0</v>
      </c>
      <c r="AG6825" t="s">
        <v>56</v>
      </c>
      <c r="AH6825" t="str">
        <f>"Trad IRN"</f>
        <v>Trad IRN</v>
      </c>
      <c r="AI6825" t="str">
        <f>"Bldg IRN"</f>
        <v>Bldg IRN</v>
      </c>
      <c r="AJ6825" t="s">
        <v>48</v>
      </c>
      <c r="AK6825" t="s">
        <v>48</v>
      </c>
      <c r="AL6825" t="s">
        <v>53</v>
      </c>
      <c r="AM6825">
        <v>1140.92</v>
      </c>
      <c r="AN6825">
        <v>1140.92</v>
      </c>
      <c r="AO6825">
        <v>15</v>
      </c>
    </row>
    <row r="6826" spans="1:41" x14ac:dyDescent="0.3">
      <c r="A6826" t="str">
        <f>"Trad IRN"</f>
        <v>Trad IRN</v>
      </c>
      <c r="B6826" t="str">
        <f>"Bldg IRN"</f>
        <v>Bldg IRN</v>
      </c>
      <c r="C6826" t="s">
        <v>41</v>
      </c>
      <c r="D6826" t="s">
        <v>3</v>
      </c>
      <c r="E6826" t="s">
        <v>80</v>
      </c>
      <c r="F6826" t="s">
        <v>81</v>
      </c>
      <c r="G6826" t="s">
        <v>82</v>
      </c>
      <c r="H6826" t="s">
        <v>83</v>
      </c>
      <c r="I6826" t="str">
        <f>"Trad IRN"</f>
        <v>Trad IRN</v>
      </c>
      <c r="J6826" t="s">
        <v>43</v>
      </c>
      <c r="K6826" t="s">
        <v>44</v>
      </c>
      <c r="L6826" t="s">
        <v>45</v>
      </c>
      <c r="M6826" t="s">
        <v>46</v>
      </c>
      <c r="N6826" t="str">
        <f>"01/09/2023"</f>
        <v>01/09/2023</v>
      </c>
      <c r="O6826" t="str">
        <f>"01/22/2023"</f>
        <v>01/22/2023</v>
      </c>
      <c r="P6826">
        <v>5.1905E-2</v>
      </c>
      <c r="Q6826">
        <v>5.1905E-2</v>
      </c>
      <c r="S6826">
        <v>0</v>
      </c>
      <c r="T6826">
        <v>5.1905E-2</v>
      </c>
      <c r="U6826">
        <v>0</v>
      </c>
      <c r="V6826" t="str">
        <f>"Trad IRN"</f>
        <v>Trad IRN</v>
      </c>
      <c r="W6826">
        <v>100</v>
      </c>
      <c r="X6826" t="s">
        <v>47</v>
      </c>
      <c r="Z6826" t="s">
        <v>47</v>
      </c>
      <c r="AB6826" t="str">
        <f>"08"</f>
        <v>08</v>
      </c>
      <c r="AC6826" t="s">
        <v>48</v>
      </c>
      <c r="AD6826" t="s">
        <v>49</v>
      </c>
      <c r="AE6826" t="s">
        <v>50</v>
      </c>
      <c r="AF6826">
        <v>0</v>
      </c>
      <c r="AG6826" t="s">
        <v>56</v>
      </c>
      <c r="AH6826" t="str">
        <f>"Trad IRN"</f>
        <v>Trad IRN</v>
      </c>
      <c r="AI6826" t="str">
        <f>"Bldg IRN"</f>
        <v>Bldg IRN</v>
      </c>
      <c r="AJ6826" t="s">
        <v>48</v>
      </c>
      <c r="AK6826" t="s">
        <v>48</v>
      </c>
      <c r="AL6826" t="s">
        <v>53</v>
      </c>
      <c r="AM6826">
        <v>59.22</v>
      </c>
      <c r="AN6826">
        <v>1140.92</v>
      </c>
      <c r="AO6826">
        <v>15</v>
      </c>
    </row>
    <row r="6827" spans="1:41" x14ac:dyDescent="0.3">
      <c r="A6827" t="str">
        <f>"Trad IRN"</f>
        <v>Trad IRN</v>
      </c>
      <c r="B6827" t="str">
        <f>"Bldg IRN"</f>
        <v>Bldg IRN</v>
      </c>
      <c r="C6827" t="s">
        <v>41</v>
      </c>
      <c r="D6827" t="s">
        <v>3</v>
      </c>
      <c r="E6827" t="s">
        <v>80</v>
      </c>
      <c r="F6827" t="s">
        <v>81</v>
      </c>
      <c r="G6827" t="s">
        <v>82</v>
      </c>
      <c r="H6827" t="s">
        <v>83</v>
      </c>
      <c r="I6827" t="str">
        <f>"Trad IRN"</f>
        <v>Trad IRN</v>
      </c>
      <c r="J6827" t="s">
        <v>43</v>
      </c>
      <c r="K6827" t="s">
        <v>44</v>
      </c>
      <c r="L6827" t="s">
        <v>45</v>
      </c>
      <c r="M6827" t="s">
        <v>46</v>
      </c>
      <c r="N6827" t="str">
        <f t="shared" ref="N6827:N6839" si="693">"08/18/2022"</f>
        <v>08/18/2022</v>
      </c>
      <c r="O6827" t="str">
        <f t="shared" ref="O6827:O6838" si="694">"12/31/2500"</f>
        <v>12/31/2500</v>
      </c>
      <c r="P6827">
        <v>1</v>
      </c>
      <c r="Q6827">
        <v>1</v>
      </c>
      <c r="S6827">
        <v>0</v>
      </c>
      <c r="T6827">
        <v>1</v>
      </c>
      <c r="U6827">
        <v>0</v>
      </c>
      <c r="V6827" t="str">
        <f>"Trad IRN"</f>
        <v>Trad IRN</v>
      </c>
      <c r="W6827">
        <v>100</v>
      </c>
      <c r="X6827" t="s">
        <v>47</v>
      </c>
      <c r="Z6827" t="s">
        <v>47</v>
      </c>
      <c r="AB6827" t="str">
        <f>"07"</f>
        <v>07</v>
      </c>
      <c r="AC6827" t="s">
        <v>48</v>
      </c>
      <c r="AD6827" t="s">
        <v>49</v>
      </c>
      <c r="AE6827" t="s">
        <v>50</v>
      </c>
      <c r="AF6827">
        <v>0</v>
      </c>
      <c r="AG6827" t="s">
        <v>56</v>
      </c>
      <c r="AH6827" t="str">
        <f>"Trad IRN"</f>
        <v>Trad IRN</v>
      </c>
      <c r="AI6827" t="str">
        <f>"Bldg IRN"</f>
        <v>Bldg IRN</v>
      </c>
      <c r="AJ6827" t="s">
        <v>48</v>
      </c>
      <c r="AK6827" t="s">
        <v>48</v>
      </c>
      <c r="AL6827" t="s">
        <v>53</v>
      </c>
      <c r="AM6827">
        <v>1140.92</v>
      </c>
      <c r="AN6827">
        <v>1140.92</v>
      </c>
      <c r="AO6827">
        <v>15</v>
      </c>
    </row>
    <row r="6828" spans="1:41" x14ac:dyDescent="0.3">
      <c r="A6828" t="str">
        <f>"Trad IRN"</f>
        <v>Trad IRN</v>
      </c>
      <c r="B6828" t="str">
        <f>"Bldg IRN"</f>
        <v>Bldg IRN</v>
      </c>
      <c r="C6828" t="s">
        <v>41</v>
      </c>
      <c r="D6828" t="s">
        <v>3</v>
      </c>
      <c r="E6828" t="s">
        <v>80</v>
      </c>
      <c r="F6828" t="s">
        <v>81</v>
      </c>
      <c r="G6828" t="s">
        <v>82</v>
      </c>
      <c r="H6828" t="s">
        <v>83</v>
      </c>
      <c r="I6828" t="str">
        <f>"Trad IRN"</f>
        <v>Trad IRN</v>
      </c>
      <c r="J6828" t="s">
        <v>43</v>
      </c>
      <c r="K6828" t="s">
        <v>44</v>
      </c>
      <c r="L6828" t="s">
        <v>45</v>
      </c>
      <c r="M6828" t="s">
        <v>46</v>
      </c>
      <c r="N6828" t="str">
        <f t="shared" si="693"/>
        <v>08/18/2022</v>
      </c>
      <c r="O6828" t="str">
        <f t="shared" si="694"/>
        <v>12/31/2500</v>
      </c>
      <c r="P6828">
        <v>1</v>
      </c>
      <c r="Q6828">
        <v>1</v>
      </c>
      <c r="S6828">
        <v>0</v>
      </c>
      <c r="T6828">
        <v>1</v>
      </c>
      <c r="U6828">
        <v>0</v>
      </c>
      <c r="V6828" t="str">
        <f>"Trad IRN"</f>
        <v>Trad IRN</v>
      </c>
      <c r="W6828">
        <v>100</v>
      </c>
      <c r="X6828" t="s">
        <v>47</v>
      </c>
      <c r="Z6828" t="s">
        <v>47</v>
      </c>
      <c r="AB6828" t="str">
        <f>"06"</f>
        <v>06</v>
      </c>
      <c r="AC6828" t="s">
        <v>48</v>
      </c>
      <c r="AD6828" t="s">
        <v>49</v>
      </c>
      <c r="AE6828" t="s">
        <v>50</v>
      </c>
      <c r="AF6828">
        <v>0</v>
      </c>
      <c r="AG6828" t="s">
        <v>56</v>
      </c>
      <c r="AH6828" t="str">
        <f>"Trad IRN"</f>
        <v>Trad IRN</v>
      </c>
      <c r="AI6828" t="str">
        <f>"Bldg IRN"</f>
        <v>Bldg IRN</v>
      </c>
      <c r="AJ6828" t="s">
        <v>48</v>
      </c>
      <c r="AK6828" t="s">
        <v>48</v>
      </c>
      <c r="AL6828" t="s">
        <v>53</v>
      </c>
      <c r="AM6828">
        <v>1140.92</v>
      </c>
      <c r="AN6828">
        <v>1140.92</v>
      </c>
      <c r="AO6828">
        <v>15</v>
      </c>
    </row>
    <row r="6829" spans="1:41" x14ac:dyDescent="0.3">
      <c r="A6829" t="str">
        <f>"Trad IRN"</f>
        <v>Trad IRN</v>
      </c>
      <c r="B6829" t="str">
        <f>"Bldg IRN"</f>
        <v>Bldg IRN</v>
      </c>
      <c r="C6829" t="s">
        <v>41</v>
      </c>
      <c r="D6829" t="s">
        <v>3</v>
      </c>
      <c r="E6829" t="s">
        <v>80</v>
      </c>
      <c r="F6829" t="s">
        <v>81</v>
      </c>
      <c r="G6829" t="s">
        <v>82</v>
      </c>
      <c r="H6829" t="s">
        <v>83</v>
      </c>
      <c r="I6829" t="str">
        <f>"Trad IRN"</f>
        <v>Trad IRN</v>
      </c>
      <c r="J6829" t="s">
        <v>43</v>
      </c>
      <c r="K6829" t="s">
        <v>44</v>
      </c>
      <c r="L6829" t="s">
        <v>45</v>
      </c>
      <c r="M6829" t="s">
        <v>46</v>
      </c>
      <c r="N6829" t="str">
        <f t="shared" si="693"/>
        <v>08/18/2022</v>
      </c>
      <c r="O6829" t="str">
        <f t="shared" si="694"/>
        <v>12/31/2500</v>
      </c>
      <c r="P6829">
        <v>1</v>
      </c>
      <c r="Q6829">
        <v>1</v>
      </c>
      <c r="S6829">
        <v>0</v>
      </c>
      <c r="T6829">
        <v>1</v>
      </c>
      <c r="U6829">
        <v>0</v>
      </c>
      <c r="V6829" t="str">
        <f>"Trad IRN"</f>
        <v>Trad IRN</v>
      </c>
      <c r="W6829">
        <v>100</v>
      </c>
      <c r="X6829" t="s">
        <v>47</v>
      </c>
      <c r="Z6829" t="s">
        <v>47</v>
      </c>
      <c r="AB6829" t="str">
        <f>"07"</f>
        <v>07</v>
      </c>
      <c r="AC6829" t="s">
        <v>48</v>
      </c>
      <c r="AD6829" t="s">
        <v>49</v>
      </c>
      <c r="AE6829" t="s">
        <v>50</v>
      </c>
      <c r="AF6829">
        <v>0</v>
      </c>
      <c r="AG6829" t="s">
        <v>56</v>
      </c>
      <c r="AH6829" t="str">
        <f>"Trad IRN"</f>
        <v>Trad IRN</v>
      </c>
      <c r="AI6829" t="str">
        <f>"Bldg IRN"</f>
        <v>Bldg IRN</v>
      </c>
      <c r="AJ6829" t="s">
        <v>48</v>
      </c>
      <c r="AK6829" t="s">
        <v>48</v>
      </c>
      <c r="AL6829" t="s">
        <v>53</v>
      </c>
      <c r="AM6829">
        <v>1140.92</v>
      </c>
      <c r="AN6829">
        <v>1140.92</v>
      </c>
      <c r="AO6829">
        <v>15</v>
      </c>
    </row>
    <row r="6830" spans="1:41" x14ac:dyDescent="0.3">
      <c r="A6830" t="str">
        <f>"Trad IRN"</f>
        <v>Trad IRN</v>
      </c>
      <c r="B6830" t="str">
        <f>"Bldg IRN"</f>
        <v>Bldg IRN</v>
      </c>
      <c r="C6830" t="s">
        <v>41</v>
      </c>
      <c r="D6830" t="s">
        <v>3</v>
      </c>
      <c r="E6830" t="s">
        <v>80</v>
      </c>
      <c r="F6830" t="s">
        <v>81</v>
      </c>
      <c r="G6830" t="s">
        <v>82</v>
      </c>
      <c r="H6830" t="s">
        <v>83</v>
      </c>
      <c r="I6830" t="str">
        <f>"Trad IRN"</f>
        <v>Trad IRN</v>
      </c>
      <c r="J6830" t="s">
        <v>43</v>
      </c>
      <c r="K6830" t="s">
        <v>44</v>
      </c>
      <c r="L6830" t="s">
        <v>45</v>
      </c>
      <c r="M6830" t="s">
        <v>46</v>
      </c>
      <c r="N6830" t="str">
        <f t="shared" si="693"/>
        <v>08/18/2022</v>
      </c>
      <c r="O6830" t="str">
        <f t="shared" si="694"/>
        <v>12/31/2500</v>
      </c>
      <c r="P6830">
        <v>1</v>
      </c>
      <c r="Q6830">
        <v>1</v>
      </c>
      <c r="S6830">
        <v>1</v>
      </c>
      <c r="T6830">
        <v>1</v>
      </c>
      <c r="U6830">
        <v>0</v>
      </c>
      <c r="V6830" t="str">
        <f>"Trad IRN"</f>
        <v>Trad IRN</v>
      </c>
      <c r="W6830">
        <v>100</v>
      </c>
      <c r="X6830" t="s">
        <v>47</v>
      </c>
      <c r="Z6830" t="s">
        <v>47</v>
      </c>
      <c r="AB6830" t="str">
        <f>"06"</f>
        <v>06</v>
      </c>
      <c r="AC6830" t="s">
        <v>48</v>
      </c>
      <c r="AD6830" t="s">
        <v>49</v>
      </c>
      <c r="AE6830" t="s">
        <v>50</v>
      </c>
      <c r="AF6830">
        <v>0</v>
      </c>
      <c r="AG6830" t="s">
        <v>56</v>
      </c>
      <c r="AH6830" t="str">
        <f>"Trad IRN"</f>
        <v>Trad IRN</v>
      </c>
      <c r="AI6830" t="str">
        <f>"Bldg IRN"</f>
        <v>Bldg IRN</v>
      </c>
      <c r="AJ6830" t="s">
        <v>48</v>
      </c>
      <c r="AK6830" t="s">
        <v>48</v>
      </c>
      <c r="AL6830" t="s">
        <v>53</v>
      </c>
      <c r="AM6830">
        <v>1140.92</v>
      </c>
      <c r="AN6830">
        <v>1140.92</v>
      </c>
      <c r="AO6830">
        <v>15</v>
      </c>
    </row>
    <row r="6831" spans="1:41" x14ac:dyDescent="0.3">
      <c r="A6831" t="str">
        <f>"Trad IRN"</f>
        <v>Trad IRN</v>
      </c>
      <c r="B6831" t="str">
        <f>"Bldg IRN"</f>
        <v>Bldg IRN</v>
      </c>
      <c r="C6831" t="s">
        <v>41</v>
      </c>
      <c r="D6831" t="s">
        <v>3</v>
      </c>
      <c r="E6831" t="s">
        <v>80</v>
      </c>
      <c r="F6831" t="s">
        <v>81</v>
      </c>
      <c r="G6831" t="s">
        <v>82</v>
      </c>
      <c r="H6831" t="s">
        <v>83</v>
      </c>
      <c r="I6831" t="str">
        <f>"Trad IRN"</f>
        <v>Trad IRN</v>
      </c>
      <c r="J6831" t="s">
        <v>43</v>
      </c>
      <c r="K6831" t="s">
        <v>44</v>
      </c>
      <c r="L6831" t="s">
        <v>45</v>
      </c>
      <c r="M6831" t="s">
        <v>46</v>
      </c>
      <c r="N6831" t="str">
        <f t="shared" si="693"/>
        <v>08/18/2022</v>
      </c>
      <c r="O6831" t="str">
        <f t="shared" si="694"/>
        <v>12/31/2500</v>
      </c>
      <c r="P6831">
        <v>1</v>
      </c>
      <c r="Q6831">
        <v>1</v>
      </c>
      <c r="S6831">
        <v>1</v>
      </c>
      <c r="T6831">
        <v>1</v>
      </c>
      <c r="U6831">
        <v>0</v>
      </c>
      <c r="V6831" t="str">
        <f>"Trad IRN"</f>
        <v>Trad IRN</v>
      </c>
      <c r="W6831">
        <v>100</v>
      </c>
      <c r="X6831" t="s">
        <v>47</v>
      </c>
      <c r="Z6831" t="s">
        <v>47</v>
      </c>
      <c r="AB6831" t="str">
        <f>"06"</f>
        <v>06</v>
      </c>
      <c r="AC6831" t="s">
        <v>48</v>
      </c>
      <c r="AD6831" t="s">
        <v>49</v>
      </c>
      <c r="AE6831" t="s">
        <v>50</v>
      </c>
      <c r="AF6831">
        <v>0</v>
      </c>
      <c r="AG6831" t="s">
        <v>56</v>
      </c>
      <c r="AH6831" t="str">
        <f>"Trad IRN"</f>
        <v>Trad IRN</v>
      </c>
      <c r="AI6831" t="str">
        <f>"Bldg IRN"</f>
        <v>Bldg IRN</v>
      </c>
      <c r="AJ6831" t="s">
        <v>48</v>
      </c>
      <c r="AK6831" t="s">
        <v>48</v>
      </c>
      <c r="AL6831" t="s">
        <v>53</v>
      </c>
      <c r="AM6831">
        <v>1140.92</v>
      </c>
      <c r="AN6831">
        <v>1140.92</v>
      </c>
      <c r="AO6831">
        <v>15</v>
      </c>
    </row>
    <row r="6832" spans="1:41" x14ac:dyDescent="0.3">
      <c r="A6832" t="str">
        <f>"Trad IRN"</f>
        <v>Trad IRN</v>
      </c>
      <c r="B6832" t="str">
        <f>"Bldg IRN"</f>
        <v>Bldg IRN</v>
      </c>
      <c r="C6832" t="s">
        <v>41</v>
      </c>
      <c r="D6832" t="s">
        <v>3</v>
      </c>
      <c r="E6832" t="s">
        <v>80</v>
      </c>
      <c r="F6832" t="s">
        <v>81</v>
      </c>
      <c r="G6832" t="s">
        <v>82</v>
      </c>
      <c r="H6832" t="s">
        <v>83</v>
      </c>
      <c r="I6832" t="str">
        <f>"Trad IRN"</f>
        <v>Trad IRN</v>
      </c>
      <c r="J6832" t="s">
        <v>43</v>
      </c>
      <c r="K6832" t="s">
        <v>44</v>
      </c>
      <c r="L6832" t="s">
        <v>45</v>
      </c>
      <c r="M6832" t="s">
        <v>46</v>
      </c>
      <c r="N6832" t="str">
        <f t="shared" si="693"/>
        <v>08/18/2022</v>
      </c>
      <c r="O6832" t="str">
        <f t="shared" si="694"/>
        <v>12/31/2500</v>
      </c>
      <c r="P6832">
        <v>1</v>
      </c>
      <c r="Q6832">
        <v>1</v>
      </c>
      <c r="S6832">
        <v>1</v>
      </c>
      <c r="T6832">
        <v>1</v>
      </c>
      <c r="U6832">
        <v>0</v>
      </c>
      <c r="V6832" t="str">
        <f>"Trad IRN"</f>
        <v>Trad IRN</v>
      </c>
      <c r="W6832">
        <v>100</v>
      </c>
      <c r="X6832" t="s">
        <v>47</v>
      </c>
      <c r="Z6832" t="s">
        <v>47</v>
      </c>
      <c r="AB6832" t="str">
        <f>"08"</f>
        <v>08</v>
      </c>
      <c r="AC6832" t="s">
        <v>48</v>
      </c>
      <c r="AD6832" t="s">
        <v>49</v>
      </c>
      <c r="AE6832" t="s">
        <v>50</v>
      </c>
      <c r="AF6832">
        <v>0</v>
      </c>
      <c r="AG6832" t="s">
        <v>56</v>
      </c>
      <c r="AH6832" t="str">
        <f>"Trad IRN"</f>
        <v>Trad IRN</v>
      </c>
      <c r="AI6832" t="str">
        <f>"Bldg IRN"</f>
        <v>Bldg IRN</v>
      </c>
      <c r="AJ6832" t="s">
        <v>48</v>
      </c>
      <c r="AK6832" t="s">
        <v>48</v>
      </c>
      <c r="AL6832" t="s">
        <v>53</v>
      </c>
      <c r="AM6832">
        <v>1140.92</v>
      </c>
      <c r="AN6832">
        <v>1140.92</v>
      </c>
      <c r="AO6832">
        <v>15</v>
      </c>
    </row>
    <row r="6833" spans="1:41" x14ac:dyDescent="0.3">
      <c r="A6833" t="str">
        <f>"Trad IRN"</f>
        <v>Trad IRN</v>
      </c>
      <c r="B6833" t="str">
        <f>"Bldg IRN"</f>
        <v>Bldg IRN</v>
      </c>
      <c r="C6833" t="s">
        <v>41</v>
      </c>
      <c r="D6833" t="s">
        <v>3</v>
      </c>
      <c r="E6833" t="s">
        <v>80</v>
      </c>
      <c r="F6833" t="s">
        <v>81</v>
      </c>
      <c r="G6833" t="s">
        <v>82</v>
      </c>
      <c r="H6833" t="s">
        <v>83</v>
      </c>
      <c r="I6833" t="str">
        <f>"Trad IRN"</f>
        <v>Trad IRN</v>
      </c>
      <c r="J6833" t="s">
        <v>43</v>
      </c>
      <c r="K6833" t="s">
        <v>44</v>
      </c>
      <c r="L6833" t="s">
        <v>45</v>
      </c>
      <c r="M6833" t="s">
        <v>46</v>
      </c>
      <c r="N6833" t="str">
        <f t="shared" si="693"/>
        <v>08/18/2022</v>
      </c>
      <c r="O6833" t="str">
        <f t="shared" si="694"/>
        <v>12/31/2500</v>
      </c>
      <c r="P6833">
        <v>1</v>
      </c>
      <c r="Q6833">
        <v>1</v>
      </c>
      <c r="S6833">
        <v>0</v>
      </c>
      <c r="T6833">
        <v>1</v>
      </c>
      <c r="U6833">
        <v>0</v>
      </c>
      <c r="V6833" t="s">
        <v>84</v>
      </c>
      <c r="W6833">
        <v>100</v>
      </c>
      <c r="X6833" t="s">
        <v>47</v>
      </c>
      <c r="Z6833" t="s">
        <v>47</v>
      </c>
      <c r="AB6833" t="str">
        <f>"06"</f>
        <v>06</v>
      </c>
      <c r="AC6833" t="s">
        <v>48</v>
      </c>
      <c r="AD6833" t="s">
        <v>49</v>
      </c>
      <c r="AE6833" t="s">
        <v>55</v>
      </c>
      <c r="AF6833">
        <v>0</v>
      </c>
      <c r="AG6833" t="s">
        <v>56</v>
      </c>
      <c r="AH6833" t="str">
        <f>"Trad IRN"</f>
        <v>Trad IRN</v>
      </c>
      <c r="AI6833" t="str">
        <f>"Bldg IRN"</f>
        <v>Bldg IRN</v>
      </c>
      <c r="AJ6833" t="s">
        <v>48</v>
      </c>
      <c r="AK6833" t="s">
        <v>48</v>
      </c>
      <c r="AL6833" t="s">
        <v>53</v>
      </c>
      <c r="AM6833">
        <v>1140.92</v>
      </c>
      <c r="AN6833">
        <v>1140.92</v>
      </c>
      <c r="AO6833">
        <v>15</v>
      </c>
    </row>
    <row r="6834" spans="1:41" x14ac:dyDescent="0.3">
      <c r="A6834" t="str">
        <f>"Trad IRN"</f>
        <v>Trad IRN</v>
      </c>
      <c r="B6834" t="str">
        <f>"Bldg IRN"</f>
        <v>Bldg IRN</v>
      </c>
      <c r="C6834" t="s">
        <v>41</v>
      </c>
      <c r="D6834" t="s">
        <v>3</v>
      </c>
      <c r="E6834" t="s">
        <v>80</v>
      </c>
      <c r="F6834" t="s">
        <v>81</v>
      </c>
      <c r="G6834" t="s">
        <v>82</v>
      </c>
      <c r="H6834" t="s">
        <v>83</v>
      </c>
      <c r="I6834" t="str">
        <f>"Trad IRN"</f>
        <v>Trad IRN</v>
      </c>
      <c r="J6834" t="s">
        <v>43</v>
      </c>
      <c r="K6834" t="s">
        <v>44</v>
      </c>
      <c r="L6834" t="s">
        <v>45</v>
      </c>
      <c r="M6834" t="s">
        <v>46</v>
      </c>
      <c r="N6834" t="str">
        <f t="shared" si="693"/>
        <v>08/18/2022</v>
      </c>
      <c r="O6834" t="str">
        <f t="shared" si="694"/>
        <v>12/31/2500</v>
      </c>
      <c r="P6834">
        <v>1</v>
      </c>
      <c r="Q6834">
        <v>1</v>
      </c>
      <c r="S6834">
        <v>0</v>
      </c>
      <c r="T6834">
        <v>1</v>
      </c>
      <c r="U6834">
        <v>0</v>
      </c>
      <c r="V6834" t="s">
        <v>84</v>
      </c>
      <c r="W6834">
        <v>100</v>
      </c>
      <c r="X6834" t="s">
        <v>47</v>
      </c>
      <c r="Z6834" t="s">
        <v>47</v>
      </c>
      <c r="AB6834" t="str">
        <f>"08"</f>
        <v>08</v>
      </c>
      <c r="AC6834" t="s">
        <v>48</v>
      </c>
      <c r="AD6834" t="s">
        <v>49</v>
      </c>
      <c r="AE6834" t="s">
        <v>55</v>
      </c>
      <c r="AF6834">
        <v>0</v>
      </c>
      <c r="AG6834" t="s">
        <v>56</v>
      </c>
      <c r="AH6834" t="str">
        <f>"Trad IRN"</f>
        <v>Trad IRN</v>
      </c>
      <c r="AI6834" t="str">
        <f>"Bldg IRN"</f>
        <v>Bldg IRN</v>
      </c>
      <c r="AJ6834" t="s">
        <v>48</v>
      </c>
      <c r="AK6834" t="s">
        <v>48</v>
      </c>
      <c r="AL6834" t="s">
        <v>53</v>
      </c>
      <c r="AM6834">
        <v>1140.92</v>
      </c>
      <c r="AN6834">
        <v>1140.92</v>
      </c>
      <c r="AO6834">
        <v>15</v>
      </c>
    </row>
    <row r="6835" spans="1:41" x14ac:dyDescent="0.3">
      <c r="A6835" t="str">
        <f>"Trad IRN"</f>
        <v>Trad IRN</v>
      </c>
      <c r="B6835" t="str">
        <f>"Bldg IRN"</f>
        <v>Bldg IRN</v>
      </c>
      <c r="C6835" t="s">
        <v>41</v>
      </c>
      <c r="D6835" t="s">
        <v>3</v>
      </c>
      <c r="E6835" t="s">
        <v>80</v>
      </c>
      <c r="F6835" t="s">
        <v>81</v>
      </c>
      <c r="G6835" t="s">
        <v>82</v>
      </c>
      <c r="H6835" t="s">
        <v>83</v>
      </c>
      <c r="I6835" t="str">
        <f>"Trad IRN"</f>
        <v>Trad IRN</v>
      </c>
      <c r="J6835" t="s">
        <v>43</v>
      </c>
      <c r="K6835" t="s">
        <v>44</v>
      </c>
      <c r="L6835" t="s">
        <v>45</v>
      </c>
      <c r="M6835" t="s">
        <v>46</v>
      </c>
      <c r="N6835" t="str">
        <f t="shared" si="693"/>
        <v>08/18/2022</v>
      </c>
      <c r="O6835" t="str">
        <f t="shared" si="694"/>
        <v>12/31/2500</v>
      </c>
      <c r="P6835">
        <v>1</v>
      </c>
      <c r="Q6835">
        <v>1</v>
      </c>
      <c r="S6835">
        <v>0</v>
      </c>
      <c r="T6835">
        <v>1</v>
      </c>
      <c r="U6835">
        <v>0</v>
      </c>
      <c r="V6835" t="str">
        <f>"Trad IRN"</f>
        <v>Trad IRN</v>
      </c>
      <c r="W6835">
        <v>100</v>
      </c>
      <c r="X6835" t="s">
        <v>47</v>
      </c>
      <c r="Z6835" t="s">
        <v>47</v>
      </c>
      <c r="AB6835" t="str">
        <f>"06"</f>
        <v>06</v>
      </c>
      <c r="AC6835" t="s">
        <v>48</v>
      </c>
      <c r="AD6835" t="s">
        <v>49</v>
      </c>
      <c r="AE6835" t="s">
        <v>55</v>
      </c>
      <c r="AF6835">
        <v>0</v>
      </c>
      <c r="AG6835" t="s">
        <v>56</v>
      </c>
      <c r="AH6835" t="str">
        <f>"Trad IRN"</f>
        <v>Trad IRN</v>
      </c>
      <c r="AI6835" t="str">
        <f>"Bldg IRN"</f>
        <v>Bldg IRN</v>
      </c>
      <c r="AJ6835" t="s">
        <v>48</v>
      </c>
      <c r="AK6835" t="s">
        <v>48</v>
      </c>
      <c r="AL6835" t="s">
        <v>53</v>
      </c>
      <c r="AM6835">
        <v>1140.92</v>
      </c>
      <c r="AN6835">
        <v>1140.92</v>
      </c>
      <c r="AO6835">
        <v>15</v>
      </c>
    </row>
    <row r="6836" spans="1:41" x14ac:dyDescent="0.3">
      <c r="A6836" t="str">
        <f>"Trad IRN"</f>
        <v>Trad IRN</v>
      </c>
      <c r="B6836" t="str">
        <f>"Bldg IRN"</f>
        <v>Bldg IRN</v>
      </c>
      <c r="C6836" t="s">
        <v>41</v>
      </c>
      <c r="D6836" t="s">
        <v>3</v>
      </c>
      <c r="E6836" t="s">
        <v>80</v>
      </c>
      <c r="F6836" t="s">
        <v>81</v>
      </c>
      <c r="G6836" t="s">
        <v>82</v>
      </c>
      <c r="H6836" t="s">
        <v>83</v>
      </c>
      <c r="I6836" t="str">
        <f>"Trad IRN"</f>
        <v>Trad IRN</v>
      </c>
      <c r="J6836" t="s">
        <v>43</v>
      </c>
      <c r="K6836" t="s">
        <v>44</v>
      </c>
      <c r="L6836" t="s">
        <v>45</v>
      </c>
      <c r="M6836" t="s">
        <v>46</v>
      </c>
      <c r="N6836" t="str">
        <f t="shared" si="693"/>
        <v>08/18/2022</v>
      </c>
      <c r="O6836" t="str">
        <f t="shared" si="694"/>
        <v>12/31/2500</v>
      </c>
      <c r="P6836">
        <v>1</v>
      </c>
      <c r="Q6836">
        <v>1</v>
      </c>
      <c r="R6836">
        <v>1</v>
      </c>
      <c r="S6836">
        <v>0</v>
      </c>
      <c r="T6836">
        <v>1</v>
      </c>
      <c r="U6836">
        <v>0</v>
      </c>
      <c r="V6836" t="str">
        <f>"Trad IRN"</f>
        <v>Trad IRN</v>
      </c>
      <c r="W6836">
        <v>100</v>
      </c>
      <c r="X6836" t="s">
        <v>47</v>
      </c>
      <c r="Z6836" t="s">
        <v>47</v>
      </c>
      <c r="AB6836" t="str">
        <f>"07"</f>
        <v>07</v>
      </c>
      <c r="AC6836" t="str">
        <f>"15"</f>
        <v>15</v>
      </c>
      <c r="AD6836" t="str">
        <f>"2"</f>
        <v>2</v>
      </c>
      <c r="AE6836" t="s">
        <v>50</v>
      </c>
      <c r="AF6836">
        <v>0</v>
      </c>
      <c r="AG6836" t="s">
        <v>56</v>
      </c>
      <c r="AH6836" t="str">
        <f>"Trad IRN"</f>
        <v>Trad IRN</v>
      </c>
      <c r="AI6836" t="str">
        <f>"Bldg IRN"</f>
        <v>Bldg IRN</v>
      </c>
      <c r="AJ6836" t="s">
        <v>48</v>
      </c>
      <c r="AK6836" t="s">
        <v>48</v>
      </c>
      <c r="AL6836" t="s">
        <v>53</v>
      </c>
      <c r="AM6836">
        <v>1140.92</v>
      </c>
      <c r="AN6836">
        <v>1140.92</v>
      </c>
      <c r="AO6836">
        <v>15</v>
      </c>
    </row>
    <row r="6837" spans="1:41" x14ac:dyDescent="0.3">
      <c r="A6837" t="str">
        <f>"Trad IRN"</f>
        <v>Trad IRN</v>
      </c>
      <c r="B6837" t="str">
        <f>"Bldg IRN"</f>
        <v>Bldg IRN</v>
      </c>
      <c r="C6837" t="s">
        <v>41</v>
      </c>
      <c r="D6837" t="s">
        <v>3</v>
      </c>
      <c r="E6837" t="s">
        <v>80</v>
      </c>
      <c r="F6837" t="s">
        <v>81</v>
      </c>
      <c r="G6837" t="s">
        <v>82</v>
      </c>
      <c r="H6837" t="s">
        <v>83</v>
      </c>
      <c r="I6837" t="str">
        <f>"Trad IRN"</f>
        <v>Trad IRN</v>
      </c>
      <c r="J6837" t="s">
        <v>43</v>
      </c>
      <c r="K6837" t="s">
        <v>44</v>
      </c>
      <c r="L6837" t="s">
        <v>45</v>
      </c>
      <c r="M6837" t="s">
        <v>46</v>
      </c>
      <c r="N6837" t="str">
        <f t="shared" si="693"/>
        <v>08/18/2022</v>
      </c>
      <c r="O6837" t="str">
        <f t="shared" si="694"/>
        <v>12/31/2500</v>
      </c>
      <c r="P6837">
        <v>1</v>
      </c>
      <c r="Q6837">
        <v>1</v>
      </c>
      <c r="R6837">
        <v>1</v>
      </c>
      <c r="S6837">
        <v>0</v>
      </c>
      <c r="T6837">
        <v>1</v>
      </c>
      <c r="U6837">
        <v>0</v>
      </c>
      <c r="V6837" t="str">
        <f>"Trad IRN"</f>
        <v>Trad IRN</v>
      </c>
      <c r="W6837">
        <v>100</v>
      </c>
      <c r="X6837" t="s">
        <v>47</v>
      </c>
      <c r="Z6837" t="s">
        <v>47</v>
      </c>
      <c r="AB6837" t="str">
        <f>"08"</f>
        <v>08</v>
      </c>
      <c r="AC6837" t="str">
        <f>"12"</f>
        <v>12</v>
      </c>
      <c r="AD6837" t="str">
        <f>"6"</f>
        <v>6</v>
      </c>
      <c r="AE6837" t="s">
        <v>50</v>
      </c>
      <c r="AF6837">
        <v>0</v>
      </c>
      <c r="AG6837" t="s">
        <v>56</v>
      </c>
      <c r="AH6837" t="str">
        <f>"Trad IRN"</f>
        <v>Trad IRN</v>
      </c>
      <c r="AI6837" t="str">
        <f>"Bldg IRN"</f>
        <v>Bldg IRN</v>
      </c>
      <c r="AJ6837" t="s">
        <v>48</v>
      </c>
      <c r="AK6837" t="s">
        <v>48</v>
      </c>
      <c r="AL6837" t="s">
        <v>53</v>
      </c>
      <c r="AM6837">
        <v>1140.92</v>
      </c>
      <c r="AN6837">
        <v>1140.92</v>
      </c>
      <c r="AO6837">
        <v>15</v>
      </c>
    </row>
    <row r="6838" spans="1:41" x14ac:dyDescent="0.3">
      <c r="A6838" t="str">
        <f>"Trad IRN"</f>
        <v>Trad IRN</v>
      </c>
      <c r="B6838" t="str">
        <f>"Bldg IRN"</f>
        <v>Bldg IRN</v>
      </c>
      <c r="C6838" t="s">
        <v>41</v>
      </c>
      <c r="D6838" t="s">
        <v>3</v>
      </c>
      <c r="E6838" t="s">
        <v>80</v>
      </c>
      <c r="F6838" t="s">
        <v>81</v>
      </c>
      <c r="G6838" t="s">
        <v>82</v>
      </c>
      <c r="H6838" t="s">
        <v>83</v>
      </c>
      <c r="I6838" t="str">
        <f>"Trad IRN"</f>
        <v>Trad IRN</v>
      </c>
      <c r="J6838" t="s">
        <v>43</v>
      </c>
      <c r="K6838" t="s">
        <v>44</v>
      </c>
      <c r="L6838" t="s">
        <v>45</v>
      </c>
      <c r="M6838" t="s">
        <v>46</v>
      </c>
      <c r="N6838" t="str">
        <f t="shared" si="693"/>
        <v>08/18/2022</v>
      </c>
      <c r="O6838" t="str">
        <f t="shared" si="694"/>
        <v>12/31/2500</v>
      </c>
      <c r="P6838">
        <v>1</v>
      </c>
      <c r="Q6838">
        <v>1</v>
      </c>
      <c r="S6838">
        <v>0</v>
      </c>
      <c r="T6838">
        <v>1</v>
      </c>
      <c r="U6838">
        <v>0</v>
      </c>
      <c r="V6838" t="str">
        <f>"Trad IRN"</f>
        <v>Trad IRN</v>
      </c>
      <c r="W6838">
        <v>100</v>
      </c>
      <c r="X6838" t="s">
        <v>47</v>
      </c>
      <c r="Z6838" t="s">
        <v>47</v>
      </c>
      <c r="AB6838" t="str">
        <f>"07"</f>
        <v>07</v>
      </c>
      <c r="AC6838" t="s">
        <v>48</v>
      </c>
      <c r="AD6838" t="s">
        <v>49</v>
      </c>
      <c r="AE6838" t="s">
        <v>50</v>
      </c>
      <c r="AF6838">
        <v>0</v>
      </c>
      <c r="AG6838" t="s">
        <v>56</v>
      </c>
      <c r="AH6838" t="str">
        <f>"Trad IRN"</f>
        <v>Trad IRN</v>
      </c>
      <c r="AI6838" t="str">
        <f>"Bldg IRN"</f>
        <v>Bldg IRN</v>
      </c>
      <c r="AJ6838" t="s">
        <v>48</v>
      </c>
      <c r="AK6838" t="s">
        <v>48</v>
      </c>
      <c r="AL6838" t="s">
        <v>53</v>
      </c>
      <c r="AM6838">
        <v>1140.92</v>
      </c>
      <c r="AN6838">
        <v>1140.92</v>
      </c>
      <c r="AO6838">
        <v>15</v>
      </c>
    </row>
    <row r="6839" spans="1:41" x14ac:dyDescent="0.3">
      <c r="A6839" t="str">
        <f>"Trad IRN"</f>
        <v>Trad IRN</v>
      </c>
      <c r="B6839" t="str">
        <f>"Bldg IRN"</f>
        <v>Bldg IRN</v>
      </c>
      <c r="C6839" t="s">
        <v>41</v>
      </c>
      <c r="D6839" t="s">
        <v>3</v>
      </c>
      <c r="E6839" t="s">
        <v>80</v>
      </c>
      <c r="F6839" t="s">
        <v>81</v>
      </c>
      <c r="G6839" t="s">
        <v>82</v>
      </c>
      <c r="H6839" t="s">
        <v>83</v>
      </c>
      <c r="I6839" t="str">
        <f>"Trad IRN"</f>
        <v>Trad IRN</v>
      </c>
      <c r="J6839" t="s">
        <v>43</v>
      </c>
      <c r="K6839" t="s">
        <v>44</v>
      </c>
      <c r="L6839" t="s">
        <v>45</v>
      </c>
      <c r="M6839" t="s">
        <v>46</v>
      </c>
      <c r="N6839" t="str">
        <f t="shared" si="693"/>
        <v>08/18/2022</v>
      </c>
      <c r="O6839" t="str">
        <f>"10/16/2022"</f>
        <v>10/16/2022</v>
      </c>
      <c r="P6839">
        <v>0.213389</v>
      </c>
      <c r="Q6839">
        <v>0.213389</v>
      </c>
      <c r="S6839">
        <v>0</v>
      </c>
      <c r="T6839">
        <v>0.213389</v>
      </c>
      <c r="U6839">
        <v>0</v>
      </c>
      <c r="V6839" t="str">
        <f>"Trad IRN"</f>
        <v>Trad IRN</v>
      </c>
      <c r="W6839">
        <v>100</v>
      </c>
      <c r="X6839" t="s">
        <v>47</v>
      </c>
      <c r="Z6839" t="s">
        <v>47</v>
      </c>
      <c r="AB6839" t="str">
        <f>"08"</f>
        <v>08</v>
      </c>
      <c r="AC6839" t="s">
        <v>48</v>
      </c>
      <c r="AD6839" t="s">
        <v>49</v>
      </c>
      <c r="AE6839" t="s">
        <v>50</v>
      </c>
      <c r="AF6839">
        <v>0</v>
      </c>
      <c r="AG6839" t="s">
        <v>56</v>
      </c>
      <c r="AH6839" t="str">
        <f>"Trad IRN"</f>
        <v>Trad IRN</v>
      </c>
      <c r="AI6839" t="str">
        <f>"Bldg IRN"</f>
        <v>Bldg IRN</v>
      </c>
      <c r="AJ6839" t="s">
        <v>48</v>
      </c>
      <c r="AK6839" t="s">
        <v>48</v>
      </c>
      <c r="AL6839" t="s">
        <v>53</v>
      </c>
      <c r="AM6839">
        <v>243.46</v>
      </c>
      <c r="AN6839">
        <v>1140.92</v>
      </c>
      <c r="AO6839">
        <v>15</v>
      </c>
    </row>
    <row r="6840" spans="1:41" x14ac:dyDescent="0.3">
      <c r="A6840" t="str">
        <f>"Trad IRN"</f>
        <v>Trad IRN</v>
      </c>
      <c r="B6840" t="str">
        <f>"Bldg IRN"</f>
        <v>Bldg IRN</v>
      </c>
      <c r="C6840" t="s">
        <v>41</v>
      </c>
      <c r="D6840" t="s">
        <v>3</v>
      </c>
      <c r="E6840" t="s">
        <v>80</v>
      </c>
      <c r="F6840" t="s">
        <v>81</v>
      </c>
      <c r="G6840" t="s">
        <v>82</v>
      </c>
      <c r="H6840" t="s">
        <v>83</v>
      </c>
      <c r="I6840" t="str">
        <f>"Trad IRN"</f>
        <v>Trad IRN</v>
      </c>
      <c r="J6840" t="s">
        <v>43</v>
      </c>
      <c r="K6840" t="s">
        <v>44</v>
      </c>
      <c r="L6840" t="s">
        <v>45</v>
      </c>
      <c r="M6840" t="s">
        <v>46</v>
      </c>
      <c r="N6840" t="str">
        <f>"10/17/2022"</f>
        <v>10/17/2022</v>
      </c>
      <c r="O6840" t="str">
        <f>"01/03/2023"</f>
        <v>01/03/2023</v>
      </c>
      <c r="P6840">
        <v>0.21761800000000001</v>
      </c>
      <c r="Q6840">
        <v>0.21761800000000001</v>
      </c>
      <c r="S6840">
        <v>0</v>
      </c>
      <c r="T6840">
        <v>0.21761800000000001</v>
      </c>
      <c r="U6840">
        <v>0</v>
      </c>
      <c r="V6840" t="str">
        <f>"Trad IRN"</f>
        <v>Trad IRN</v>
      </c>
      <c r="W6840">
        <v>85</v>
      </c>
      <c r="X6840" t="s">
        <v>47</v>
      </c>
      <c r="Z6840" t="s">
        <v>47</v>
      </c>
      <c r="AB6840" t="str">
        <f>"08"</f>
        <v>08</v>
      </c>
      <c r="AC6840" t="s">
        <v>48</v>
      </c>
      <c r="AD6840" t="s">
        <v>49</v>
      </c>
      <c r="AE6840" t="s">
        <v>50</v>
      </c>
      <c r="AF6840">
        <v>0</v>
      </c>
      <c r="AG6840" t="s">
        <v>56</v>
      </c>
      <c r="AH6840" t="str">
        <f>"Trad IRN"</f>
        <v>Trad IRN</v>
      </c>
      <c r="AI6840" t="str">
        <f>"Bldg IRN"</f>
        <v>Bldg IRN</v>
      </c>
      <c r="AJ6840" t="s">
        <v>48</v>
      </c>
      <c r="AK6840" t="s">
        <v>48</v>
      </c>
      <c r="AL6840" t="s">
        <v>53</v>
      </c>
      <c r="AM6840">
        <v>248.28</v>
      </c>
      <c r="AN6840">
        <v>1140.92</v>
      </c>
      <c r="AO6840">
        <v>15</v>
      </c>
    </row>
    <row r="6841" spans="1:41" x14ac:dyDescent="0.3">
      <c r="A6841" t="str">
        <f>"Trad IRN"</f>
        <v>Trad IRN</v>
      </c>
      <c r="B6841" t="str">
        <f>"Bldg IRN"</f>
        <v>Bldg IRN</v>
      </c>
      <c r="C6841" t="s">
        <v>41</v>
      </c>
      <c r="D6841" t="s">
        <v>3</v>
      </c>
      <c r="E6841" t="s">
        <v>80</v>
      </c>
      <c r="F6841" t="s">
        <v>81</v>
      </c>
      <c r="G6841" t="s">
        <v>82</v>
      </c>
      <c r="H6841" t="s">
        <v>83</v>
      </c>
      <c r="I6841" t="s">
        <v>8</v>
      </c>
      <c r="J6841" t="s">
        <v>43</v>
      </c>
      <c r="K6841" t="s">
        <v>44</v>
      </c>
      <c r="L6841" t="s">
        <v>45</v>
      </c>
      <c r="M6841" t="s">
        <v>46</v>
      </c>
      <c r="N6841" t="str">
        <f>"10/17/2022"</f>
        <v>10/17/2022</v>
      </c>
      <c r="O6841" t="str">
        <f>"12/20/2022"</f>
        <v>12/20/2022</v>
      </c>
      <c r="P6841">
        <v>3.7543E-2</v>
      </c>
      <c r="Q6841">
        <v>3.7543E-2</v>
      </c>
      <c r="S6841">
        <v>0</v>
      </c>
      <c r="T6841">
        <v>2.2637999999999998E-2</v>
      </c>
      <c r="U6841">
        <v>1.4905E-2</v>
      </c>
      <c r="V6841" t="str">
        <f>"Trad IRN"</f>
        <v>Trad IRN</v>
      </c>
      <c r="W6841">
        <v>15</v>
      </c>
      <c r="X6841" t="s">
        <v>47</v>
      </c>
      <c r="Z6841" t="s">
        <v>47</v>
      </c>
      <c r="AB6841" t="str">
        <f>"08"</f>
        <v>08</v>
      </c>
      <c r="AC6841" t="s">
        <v>48</v>
      </c>
      <c r="AD6841" t="s">
        <v>49</v>
      </c>
      <c r="AE6841" t="s">
        <v>50</v>
      </c>
      <c r="AF6841">
        <v>0</v>
      </c>
      <c r="AG6841" t="s">
        <v>51</v>
      </c>
      <c r="AH6841" t="str">
        <f>"Trad IRN"</f>
        <v>Trad IRN</v>
      </c>
      <c r="AI6841" t="str">
        <f>"Bldg IRN"</f>
        <v>Bldg IRN</v>
      </c>
      <c r="AJ6841" t="s">
        <v>48</v>
      </c>
      <c r="AK6841" t="s">
        <v>48</v>
      </c>
      <c r="AL6841" t="s">
        <v>53</v>
      </c>
      <c r="AM6841">
        <v>42.51</v>
      </c>
      <c r="AN6841">
        <v>1132.3</v>
      </c>
      <c r="AO6841">
        <v>15</v>
      </c>
    </row>
    <row r="6842" spans="1:41" x14ac:dyDescent="0.3">
      <c r="A6842" t="str">
        <f>"Trad IRN"</f>
        <v>Trad IRN</v>
      </c>
      <c r="B6842" t="str">
        <f>"Bldg IRN"</f>
        <v>Bldg IRN</v>
      </c>
      <c r="C6842" t="s">
        <v>41</v>
      </c>
      <c r="D6842" t="s">
        <v>3</v>
      </c>
      <c r="E6842" t="s">
        <v>80</v>
      </c>
      <c r="F6842" t="s">
        <v>81</v>
      </c>
      <c r="G6842" t="s">
        <v>82</v>
      </c>
      <c r="H6842" t="s">
        <v>83</v>
      </c>
      <c r="I6842" t="str">
        <f>"Trad IRN"</f>
        <v>Trad IRN</v>
      </c>
      <c r="J6842" t="s">
        <v>43</v>
      </c>
      <c r="K6842" t="s">
        <v>44</v>
      </c>
      <c r="L6842" t="s">
        <v>45</v>
      </c>
      <c r="M6842" t="s">
        <v>46</v>
      </c>
      <c r="N6842" t="str">
        <f>"01/04/2023"</f>
        <v>01/04/2023</v>
      </c>
      <c r="O6842" t="str">
        <f t="shared" ref="O6842:O6849" si="695">"12/31/2500"</f>
        <v>12/31/2500</v>
      </c>
      <c r="P6842">
        <v>0.53058899999999998</v>
      </c>
      <c r="Q6842">
        <v>0.53058899999999998</v>
      </c>
      <c r="S6842">
        <v>0</v>
      </c>
      <c r="T6842">
        <v>0.53058899999999998</v>
      </c>
      <c r="U6842">
        <v>0</v>
      </c>
      <c r="V6842" t="str">
        <f>"Trad IRN"</f>
        <v>Trad IRN</v>
      </c>
      <c r="W6842">
        <v>100</v>
      </c>
      <c r="X6842" t="s">
        <v>47</v>
      </c>
      <c r="Z6842" t="s">
        <v>47</v>
      </c>
      <c r="AB6842" t="str">
        <f>"08"</f>
        <v>08</v>
      </c>
      <c r="AC6842" t="s">
        <v>48</v>
      </c>
      <c r="AD6842" t="s">
        <v>49</v>
      </c>
      <c r="AE6842" t="s">
        <v>50</v>
      </c>
      <c r="AF6842">
        <v>0</v>
      </c>
      <c r="AG6842" t="s">
        <v>56</v>
      </c>
      <c r="AH6842" t="str">
        <f>"Trad IRN"</f>
        <v>Trad IRN</v>
      </c>
      <c r="AI6842" t="str">
        <f>"Bldg IRN"</f>
        <v>Bldg IRN</v>
      </c>
      <c r="AJ6842" t="s">
        <v>48</v>
      </c>
      <c r="AK6842" t="s">
        <v>48</v>
      </c>
      <c r="AL6842" t="s">
        <v>53</v>
      </c>
      <c r="AM6842">
        <v>605.36</v>
      </c>
      <c r="AN6842">
        <v>1140.92</v>
      </c>
      <c r="AO6842">
        <v>15</v>
      </c>
    </row>
    <row r="6843" spans="1:41" x14ac:dyDescent="0.3">
      <c r="A6843" t="str">
        <f>"Trad IRN"</f>
        <v>Trad IRN</v>
      </c>
      <c r="B6843" t="str">
        <f>"Bldg IRN"</f>
        <v>Bldg IRN</v>
      </c>
      <c r="C6843" t="s">
        <v>41</v>
      </c>
      <c r="D6843" t="s">
        <v>3</v>
      </c>
      <c r="E6843" t="s">
        <v>80</v>
      </c>
      <c r="F6843" t="s">
        <v>81</v>
      </c>
      <c r="G6843" t="s">
        <v>82</v>
      </c>
      <c r="H6843" t="s">
        <v>83</v>
      </c>
      <c r="I6843" t="str">
        <f>"Trad IRN"</f>
        <v>Trad IRN</v>
      </c>
      <c r="J6843" t="s">
        <v>43</v>
      </c>
      <c r="K6843" t="s">
        <v>44</v>
      </c>
      <c r="L6843" t="s">
        <v>45</v>
      </c>
      <c r="M6843" t="s">
        <v>46</v>
      </c>
      <c r="N6843" t="str">
        <f t="shared" ref="N6843:N6848" si="696">"08/18/2022"</f>
        <v>08/18/2022</v>
      </c>
      <c r="O6843" t="str">
        <f t="shared" si="695"/>
        <v>12/31/2500</v>
      </c>
      <c r="P6843">
        <v>1</v>
      </c>
      <c r="Q6843">
        <v>1</v>
      </c>
      <c r="S6843">
        <v>0</v>
      </c>
      <c r="T6843">
        <v>1</v>
      </c>
      <c r="U6843">
        <v>0</v>
      </c>
      <c r="V6843" t="str">
        <f>"Trad IRN"</f>
        <v>Trad IRN</v>
      </c>
      <c r="W6843">
        <v>100</v>
      </c>
      <c r="X6843" t="s">
        <v>47</v>
      </c>
      <c r="Z6843" t="s">
        <v>47</v>
      </c>
      <c r="AB6843" t="str">
        <f>"06"</f>
        <v>06</v>
      </c>
      <c r="AC6843" t="s">
        <v>48</v>
      </c>
      <c r="AD6843" t="s">
        <v>49</v>
      </c>
      <c r="AE6843" t="s">
        <v>50</v>
      </c>
      <c r="AF6843">
        <v>0</v>
      </c>
      <c r="AG6843" t="s">
        <v>56</v>
      </c>
      <c r="AH6843" t="str">
        <f>"Trad IRN"</f>
        <v>Trad IRN</v>
      </c>
      <c r="AI6843" t="str">
        <f>"Bldg IRN"</f>
        <v>Bldg IRN</v>
      </c>
      <c r="AJ6843" t="s">
        <v>48</v>
      </c>
      <c r="AK6843" t="s">
        <v>48</v>
      </c>
      <c r="AL6843" t="s">
        <v>53</v>
      </c>
      <c r="AM6843">
        <v>1140.92</v>
      </c>
      <c r="AN6843">
        <v>1140.92</v>
      </c>
      <c r="AO6843">
        <v>15</v>
      </c>
    </row>
    <row r="6844" spans="1:41" x14ac:dyDescent="0.3">
      <c r="A6844" t="str">
        <f>"Trad IRN"</f>
        <v>Trad IRN</v>
      </c>
      <c r="B6844" t="str">
        <f>"Bldg IRN"</f>
        <v>Bldg IRN</v>
      </c>
      <c r="C6844" t="s">
        <v>41</v>
      </c>
      <c r="D6844" t="s">
        <v>3</v>
      </c>
      <c r="E6844" t="s">
        <v>80</v>
      </c>
      <c r="F6844" t="s">
        <v>81</v>
      </c>
      <c r="G6844" t="s">
        <v>82</v>
      </c>
      <c r="H6844" t="s">
        <v>83</v>
      </c>
      <c r="I6844" t="str">
        <f>"Trad IRN"</f>
        <v>Trad IRN</v>
      </c>
      <c r="J6844" t="s">
        <v>43</v>
      </c>
      <c r="K6844" t="s">
        <v>44</v>
      </c>
      <c r="L6844" t="s">
        <v>45</v>
      </c>
      <c r="M6844" t="s">
        <v>46</v>
      </c>
      <c r="N6844" t="str">
        <f t="shared" si="696"/>
        <v>08/18/2022</v>
      </c>
      <c r="O6844" t="str">
        <f t="shared" si="695"/>
        <v>12/31/2500</v>
      </c>
      <c r="P6844">
        <v>1</v>
      </c>
      <c r="Q6844">
        <v>1</v>
      </c>
      <c r="S6844">
        <v>1</v>
      </c>
      <c r="T6844">
        <v>1</v>
      </c>
      <c r="U6844">
        <v>0</v>
      </c>
      <c r="V6844" t="str">
        <f>"Trad IRN"</f>
        <v>Trad IRN</v>
      </c>
      <c r="W6844">
        <v>100</v>
      </c>
      <c r="X6844" t="s">
        <v>47</v>
      </c>
      <c r="Z6844" t="s">
        <v>47</v>
      </c>
      <c r="AB6844" t="str">
        <f>"06"</f>
        <v>06</v>
      </c>
      <c r="AC6844" t="s">
        <v>48</v>
      </c>
      <c r="AD6844" t="s">
        <v>49</v>
      </c>
      <c r="AE6844" t="s">
        <v>55</v>
      </c>
      <c r="AF6844">
        <v>0</v>
      </c>
      <c r="AG6844" t="s">
        <v>56</v>
      </c>
      <c r="AH6844" t="str">
        <f>"Trad IRN"</f>
        <v>Trad IRN</v>
      </c>
      <c r="AI6844" t="str">
        <f>"Bldg IRN"</f>
        <v>Bldg IRN</v>
      </c>
      <c r="AJ6844" t="s">
        <v>48</v>
      </c>
      <c r="AK6844" t="s">
        <v>48</v>
      </c>
      <c r="AL6844" t="s">
        <v>53</v>
      </c>
      <c r="AM6844">
        <v>1140.92</v>
      </c>
      <c r="AN6844">
        <v>1140.92</v>
      </c>
      <c r="AO6844">
        <v>15</v>
      </c>
    </row>
    <row r="6845" spans="1:41" x14ac:dyDescent="0.3">
      <c r="A6845" t="str">
        <f>"Trad IRN"</f>
        <v>Trad IRN</v>
      </c>
      <c r="B6845" t="str">
        <f>"Bldg IRN"</f>
        <v>Bldg IRN</v>
      </c>
      <c r="C6845" t="s">
        <v>41</v>
      </c>
      <c r="D6845" t="s">
        <v>3</v>
      </c>
      <c r="E6845" t="s">
        <v>80</v>
      </c>
      <c r="F6845" t="s">
        <v>81</v>
      </c>
      <c r="G6845" t="s">
        <v>82</v>
      </c>
      <c r="H6845" t="s">
        <v>83</v>
      </c>
      <c r="I6845" t="str">
        <f>"Trad IRN"</f>
        <v>Trad IRN</v>
      </c>
      <c r="J6845" t="s">
        <v>43</v>
      </c>
      <c r="K6845" t="s">
        <v>44</v>
      </c>
      <c r="L6845" t="s">
        <v>45</v>
      </c>
      <c r="M6845" t="s">
        <v>46</v>
      </c>
      <c r="N6845" t="str">
        <f t="shared" si="696"/>
        <v>08/18/2022</v>
      </c>
      <c r="O6845" t="str">
        <f t="shared" si="695"/>
        <v>12/31/2500</v>
      </c>
      <c r="P6845">
        <v>1</v>
      </c>
      <c r="Q6845">
        <v>1</v>
      </c>
      <c r="S6845">
        <v>0</v>
      </c>
      <c r="T6845">
        <v>1</v>
      </c>
      <c r="U6845">
        <v>0</v>
      </c>
      <c r="V6845" t="str">
        <f>"Trad IRN"</f>
        <v>Trad IRN</v>
      </c>
      <c r="W6845">
        <v>100</v>
      </c>
      <c r="X6845" t="s">
        <v>47</v>
      </c>
      <c r="Z6845" t="s">
        <v>47</v>
      </c>
      <c r="AB6845" t="str">
        <f>"07"</f>
        <v>07</v>
      </c>
      <c r="AC6845" t="s">
        <v>48</v>
      </c>
      <c r="AD6845" t="s">
        <v>49</v>
      </c>
      <c r="AE6845" t="s">
        <v>50</v>
      </c>
      <c r="AF6845">
        <v>0</v>
      </c>
      <c r="AG6845" t="s">
        <v>56</v>
      </c>
      <c r="AH6845" t="str">
        <f>"Trad IRN"</f>
        <v>Trad IRN</v>
      </c>
      <c r="AI6845" t="str">
        <f>"Bldg IRN"</f>
        <v>Bldg IRN</v>
      </c>
      <c r="AJ6845" t="s">
        <v>48</v>
      </c>
      <c r="AK6845" t="s">
        <v>48</v>
      </c>
      <c r="AL6845" t="s">
        <v>53</v>
      </c>
      <c r="AM6845">
        <v>1140.92</v>
      </c>
      <c r="AN6845">
        <v>1140.92</v>
      </c>
      <c r="AO6845">
        <v>15</v>
      </c>
    </row>
    <row r="6846" spans="1:41" x14ac:dyDescent="0.3">
      <c r="A6846" t="str">
        <f>"Trad IRN"</f>
        <v>Trad IRN</v>
      </c>
      <c r="B6846" t="str">
        <f>"Bldg IRN"</f>
        <v>Bldg IRN</v>
      </c>
      <c r="C6846" t="s">
        <v>41</v>
      </c>
      <c r="D6846" t="s">
        <v>3</v>
      </c>
      <c r="E6846" t="s">
        <v>80</v>
      </c>
      <c r="F6846" t="s">
        <v>81</v>
      </c>
      <c r="G6846" t="s">
        <v>82</v>
      </c>
      <c r="H6846" t="s">
        <v>83</v>
      </c>
      <c r="I6846" t="str">
        <f>"Trad IRN"</f>
        <v>Trad IRN</v>
      </c>
      <c r="J6846" t="s">
        <v>43</v>
      </c>
      <c r="K6846" t="s">
        <v>44</v>
      </c>
      <c r="L6846" t="s">
        <v>45</v>
      </c>
      <c r="M6846" t="s">
        <v>46</v>
      </c>
      <c r="N6846" t="str">
        <f t="shared" si="696"/>
        <v>08/18/2022</v>
      </c>
      <c r="O6846" t="str">
        <f t="shared" si="695"/>
        <v>12/31/2500</v>
      </c>
      <c r="P6846">
        <v>1</v>
      </c>
      <c r="Q6846">
        <v>1</v>
      </c>
      <c r="S6846">
        <v>1</v>
      </c>
      <c r="T6846">
        <v>1</v>
      </c>
      <c r="U6846">
        <v>0</v>
      </c>
      <c r="V6846" t="str">
        <f>"Trad IRN"</f>
        <v>Trad IRN</v>
      </c>
      <c r="W6846">
        <v>100</v>
      </c>
      <c r="X6846" t="s">
        <v>47</v>
      </c>
      <c r="Z6846" t="s">
        <v>47</v>
      </c>
      <c r="AB6846" t="str">
        <f>"07"</f>
        <v>07</v>
      </c>
      <c r="AC6846" t="s">
        <v>48</v>
      </c>
      <c r="AD6846" t="s">
        <v>49</v>
      </c>
      <c r="AE6846" t="s">
        <v>50</v>
      </c>
      <c r="AF6846">
        <v>0</v>
      </c>
      <c r="AG6846" t="s">
        <v>56</v>
      </c>
      <c r="AH6846" t="str">
        <f>"Trad IRN"</f>
        <v>Trad IRN</v>
      </c>
      <c r="AI6846" t="str">
        <f>"Bldg IRN"</f>
        <v>Bldg IRN</v>
      </c>
      <c r="AJ6846" t="s">
        <v>48</v>
      </c>
      <c r="AK6846" t="s">
        <v>48</v>
      </c>
      <c r="AL6846" t="s">
        <v>53</v>
      </c>
      <c r="AM6846">
        <v>1140.92</v>
      </c>
      <c r="AN6846">
        <v>1140.92</v>
      </c>
      <c r="AO6846">
        <v>15</v>
      </c>
    </row>
    <row r="6847" spans="1:41" x14ac:dyDescent="0.3">
      <c r="A6847" t="str">
        <f>"Trad IRN"</f>
        <v>Trad IRN</v>
      </c>
      <c r="B6847" t="str">
        <f>"Bldg IRN"</f>
        <v>Bldg IRN</v>
      </c>
      <c r="C6847" t="s">
        <v>41</v>
      </c>
      <c r="D6847" t="s">
        <v>3</v>
      </c>
      <c r="E6847" t="s">
        <v>80</v>
      </c>
      <c r="F6847" t="s">
        <v>81</v>
      </c>
      <c r="G6847" t="s">
        <v>82</v>
      </c>
      <c r="H6847" t="s">
        <v>83</v>
      </c>
      <c r="I6847" t="str">
        <f>"Trad IRN"</f>
        <v>Trad IRN</v>
      </c>
      <c r="J6847" t="s">
        <v>43</v>
      </c>
      <c r="K6847" t="s">
        <v>44</v>
      </c>
      <c r="L6847" t="s">
        <v>45</v>
      </c>
      <c r="M6847" t="s">
        <v>46</v>
      </c>
      <c r="N6847" t="str">
        <f t="shared" si="696"/>
        <v>08/18/2022</v>
      </c>
      <c r="O6847" t="str">
        <f t="shared" si="695"/>
        <v>12/31/2500</v>
      </c>
      <c r="P6847">
        <v>1</v>
      </c>
      <c r="Q6847">
        <v>1</v>
      </c>
      <c r="S6847">
        <v>1</v>
      </c>
      <c r="T6847">
        <v>1</v>
      </c>
      <c r="U6847">
        <v>0</v>
      </c>
      <c r="V6847" t="str">
        <f>"Trad IRN"</f>
        <v>Trad IRN</v>
      </c>
      <c r="W6847">
        <v>100</v>
      </c>
      <c r="X6847" t="s">
        <v>47</v>
      </c>
      <c r="Z6847" t="s">
        <v>47</v>
      </c>
      <c r="AB6847" t="str">
        <f>"06"</f>
        <v>06</v>
      </c>
      <c r="AC6847" t="s">
        <v>48</v>
      </c>
      <c r="AD6847" t="s">
        <v>49</v>
      </c>
      <c r="AE6847" t="s">
        <v>50</v>
      </c>
      <c r="AF6847">
        <v>0</v>
      </c>
      <c r="AG6847" t="s">
        <v>56</v>
      </c>
      <c r="AH6847" t="str">
        <f>"Trad IRN"</f>
        <v>Trad IRN</v>
      </c>
      <c r="AI6847" t="str">
        <f>"Bldg IRN"</f>
        <v>Bldg IRN</v>
      </c>
      <c r="AJ6847" t="s">
        <v>48</v>
      </c>
      <c r="AK6847" t="s">
        <v>48</v>
      </c>
      <c r="AL6847" t="s">
        <v>53</v>
      </c>
      <c r="AM6847">
        <v>1140.92</v>
      </c>
      <c r="AN6847">
        <v>1140.92</v>
      </c>
      <c r="AO6847">
        <v>15</v>
      </c>
    </row>
    <row r="6848" spans="1:41" x14ac:dyDescent="0.3">
      <c r="A6848" t="str">
        <f>"Trad IRN"</f>
        <v>Trad IRN</v>
      </c>
      <c r="B6848" t="str">
        <f>"Bldg IRN"</f>
        <v>Bldg IRN</v>
      </c>
      <c r="C6848" t="s">
        <v>41</v>
      </c>
      <c r="D6848" t="s">
        <v>3</v>
      </c>
      <c r="E6848" t="s">
        <v>80</v>
      </c>
      <c r="F6848" t="s">
        <v>81</v>
      </c>
      <c r="G6848" t="s">
        <v>82</v>
      </c>
      <c r="H6848" t="s">
        <v>83</v>
      </c>
      <c r="I6848" t="str">
        <f>"Trad IRN"</f>
        <v>Trad IRN</v>
      </c>
      <c r="J6848" t="s">
        <v>43</v>
      </c>
      <c r="K6848" t="s">
        <v>44</v>
      </c>
      <c r="L6848" t="s">
        <v>45</v>
      </c>
      <c r="M6848" t="s">
        <v>46</v>
      </c>
      <c r="N6848" t="str">
        <f t="shared" si="696"/>
        <v>08/18/2022</v>
      </c>
      <c r="O6848" t="str">
        <f t="shared" si="695"/>
        <v>12/31/2500</v>
      </c>
      <c r="P6848">
        <v>1</v>
      </c>
      <c r="Q6848">
        <v>1</v>
      </c>
      <c r="S6848">
        <v>0</v>
      </c>
      <c r="T6848">
        <v>1</v>
      </c>
      <c r="U6848">
        <v>0</v>
      </c>
      <c r="V6848" t="str">
        <f>"Trad IRN"</f>
        <v>Trad IRN</v>
      </c>
      <c r="W6848">
        <v>100</v>
      </c>
      <c r="X6848" t="s">
        <v>47</v>
      </c>
      <c r="Z6848" t="s">
        <v>47</v>
      </c>
      <c r="AB6848" t="str">
        <f>"06"</f>
        <v>06</v>
      </c>
      <c r="AC6848" t="s">
        <v>48</v>
      </c>
      <c r="AD6848" t="s">
        <v>49</v>
      </c>
      <c r="AE6848" t="s">
        <v>55</v>
      </c>
      <c r="AF6848">
        <v>0</v>
      </c>
      <c r="AG6848" t="s">
        <v>56</v>
      </c>
      <c r="AH6848" t="str">
        <f>"Trad IRN"</f>
        <v>Trad IRN</v>
      </c>
      <c r="AI6848" t="str">
        <f>"Bldg IRN"</f>
        <v>Bldg IRN</v>
      </c>
      <c r="AJ6848" t="s">
        <v>48</v>
      </c>
      <c r="AK6848" t="s">
        <v>48</v>
      </c>
      <c r="AL6848" t="s">
        <v>53</v>
      </c>
      <c r="AM6848">
        <v>1140.92</v>
      </c>
      <c r="AN6848">
        <v>1140.92</v>
      </c>
      <c r="AO6848">
        <v>15</v>
      </c>
    </row>
    <row r="6849" spans="1:41" x14ac:dyDescent="0.3">
      <c r="A6849" t="str">
        <f>"Trad IRN"</f>
        <v>Trad IRN</v>
      </c>
      <c r="B6849" t="str">
        <f>"Bldg IRN"</f>
        <v>Bldg IRN</v>
      </c>
      <c r="C6849" t="s">
        <v>41</v>
      </c>
      <c r="D6849" t="s">
        <v>3</v>
      </c>
      <c r="E6849" t="s">
        <v>80</v>
      </c>
      <c r="F6849" t="s">
        <v>81</v>
      </c>
      <c r="G6849" t="s">
        <v>82</v>
      </c>
      <c r="H6849" t="s">
        <v>83</v>
      </c>
      <c r="I6849" t="str">
        <f>"Trad IRN"</f>
        <v>Trad IRN</v>
      </c>
      <c r="J6849" t="s">
        <v>43</v>
      </c>
      <c r="K6849" t="s">
        <v>44</v>
      </c>
      <c r="L6849" t="s">
        <v>45</v>
      </c>
      <c r="M6849" t="s">
        <v>46</v>
      </c>
      <c r="N6849" t="str">
        <f>"11/08/2022"</f>
        <v>11/08/2022</v>
      </c>
      <c r="O6849" t="str">
        <f t="shared" si="695"/>
        <v>12/31/2500</v>
      </c>
      <c r="P6849">
        <v>0.69784000000000002</v>
      </c>
      <c r="Q6849">
        <v>0.69784000000000002</v>
      </c>
      <c r="S6849">
        <v>0</v>
      </c>
      <c r="T6849">
        <v>0.69784000000000002</v>
      </c>
      <c r="U6849">
        <v>0</v>
      </c>
      <c r="V6849" t="str">
        <f>"Trad IRN"</f>
        <v>Trad IRN</v>
      </c>
      <c r="W6849">
        <v>100</v>
      </c>
      <c r="X6849" t="s">
        <v>47</v>
      </c>
      <c r="Z6849" t="s">
        <v>47</v>
      </c>
      <c r="AB6849" t="str">
        <f>"06"</f>
        <v>06</v>
      </c>
      <c r="AC6849" t="s">
        <v>48</v>
      </c>
      <c r="AD6849" t="s">
        <v>49</v>
      </c>
      <c r="AE6849" t="s">
        <v>55</v>
      </c>
      <c r="AF6849">
        <v>0</v>
      </c>
      <c r="AG6849" t="s">
        <v>56</v>
      </c>
      <c r="AH6849" t="str">
        <f>"Trad IRN"</f>
        <v>Trad IRN</v>
      </c>
      <c r="AI6849" t="str">
        <f>"Bldg IRN"</f>
        <v>Bldg IRN</v>
      </c>
      <c r="AJ6849" t="s">
        <v>48</v>
      </c>
      <c r="AK6849" t="s">
        <v>48</v>
      </c>
      <c r="AL6849" t="s">
        <v>53</v>
      </c>
      <c r="AM6849">
        <v>796.18</v>
      </c>
      <c r="AN6849">
        <v>1140.92</v>
      </c>
      <c r="AO6849">
        <v>15</v>
      </c>
    </row>
    <row r="6850" spans="1:41" x14ac:dyDescent="0.3">
      <c r="A6850" t="str">
        <f>"Trad IRN"</f>
        <v>Trad IRN</v>
      </c>
      <c r="B6850" t="str">
        <f>"Bldg IRN"</f>
        <v>Bldg IRN</v>
      </c>
      <c r="C6850" t="s">
        <v>41</v>
      </c>
      <c r="D6850" t="s">
        <v>3</v>
      </c>
      <c r="E6850" t="s">
        <v>80</v>
      </c>
      <c r="F6850" t="s">
        <v>81</v>
      </c>
      <c r="G6850" t="s">
        <v>82</v>
      </c>
      <c r="H6850" t="s">
        <v>83</v>
      </c>
      <c r="I6850" t="str">
        <f>"Trad IRN"</f>
        <v>Trad IRN</v>
      </c>
      <c r="J6850" t="s">
        <v>43</v>
      </c>
      <c r="K6850" t="s">
        <v>44</v>
      </c>
      <c r="L6850" t="s">
        <v>45</v>
      </c>
      <c r="M6850" t="s">
        <v>46</v>
      </c>
      <c r="N6850" t="str">
        <f>"08/18/2022"</f>
        <v>08/18/2022</v>
      </c>
      <c r="O6850" t="str">
        <f>"11/07/2022"</f>
        <v>11/07/2022</v>
      </c>
      <c r="P6850">
        <v>0.30215999999999998</v>
      </c>
      <c r="Q6850">
        <v>0.30215999999999998</v>
      </c>
      <c r="S6850">
        <v>0</v>
      </c>
      <c r="T6850">
        <v>0.30215999999999998</v>
      </c>
      <c r="U6850">
        <v>0</v>
      </c>
      <c r="V6850" t="str">
        <f>"Trad IRN"</f>
        <v>Trad IRN</v>
      </c>
      <c r="W6850">
        <v>100</v>
      </c>
      <c r="X6850" t="s">
        <v>47</v>
      </c>
      <c r="Z6850" t="s">
        <v>47</v>
      </c>
      <c r="AB6850" t="str">
        <f>"06"</f>
        <v>06</v>
      </c>
      <c r="AC6850" t="s">
        <v>48</v>
      </c>
      <c r="AD6850" t="s">
        <v>49</v>
      </c>
      <c r="AE6850" t="s">
        <v>50</v>
      </c>
      <c r="AF6850">
        <v>0</v>
      </c>
      <c r="AG6850" t="s">
        <v>56</v>
      </c>
      <c r="AH6850" t="str">
        <f>"Trad IRN"</f>
        <v>Trad IRN</v>
      </c>
      <c r="AI6850" t="str">
        <f>"Bldg IRN"</f>
        <v>Bldg IRN</v>
      </c>
      <c r="AJ6850" t="s">
        <v>48</v>
      </c>
      <c r="AK6850" t="s">
        <v>48</v>
      </c>
      <c r="AL6850" t="s">
        <v>53</v>
      </c>
      <c r="AM6850">
        <v>344.74</v>
      </c>
      <c r="AN6850">
        <v>1140.92</v>
      </c>
      <c r="AO6850">
        <v>15</v>
      </c>
    </row>
    <row r="6851" spans="1:41" x14ac:dyDescent="0.3">
      <c r="A6851" t="str">
        <f>"Trad IRN"</f>
        <v>Trad IRN</v>
      </c>
      <c r="B6851" t="str">
        <f>"Bldg IRN"</f>
        <v>Bldg IRN</v>
      </c>
      <c r="C6851" t="s">
        <v>41</v>
      </c>
      <c r="D6851" t="s">
        <v>3</v>
      </c>
      <c r="E6851" t="s">
        <v>80</v>
      </c>
      <c r="F6851" t="s">
        <v>81</v>
      </c>
      <c r="G6851" t="s">
        <v>82</v>
      </c>
      <c r="H6851" t="s">
        <v>83</v>
      </c>
      <c r="I6851" t="str">
        <f>"Trad IRN"</f>
        <v>Trad IRN</v>
      </c>
      <c r="J6851" t="s">
        <v>43</v>
      </c>
      <c r="K6851" t="s">
        <v>44</v>
      </c>
      <c r="L6851" t="s">
        <v>45</v>
      </c>
      <c r="M6851" t="s">
        <v>46</v>
      </c>
      <c r="N6851" t="str">
        <f>"08/18/2022"</f>
        <v>08/18/2022</v>
      </c>
      <c r="O6851" t="str">
        <f>"12/31/2500"</f>
        <v>12/31/2500</v>
      </c>
      <c r="P6851">
        <v>1</v>
      </c>
      <c r="Q6851">
        <v>1</v>
      </c>
      <c r="S6851">
        <v>0</v>
      </c>
      <c r="T6851">
        <v>1</v>
      </c>
      <c r="U6851">
        <v>0</v>
      </c>
      <c r="V6851" t="str">
        <f>"Trad IRN"</f>
        <v>Trad IRN</v>
      </c>
      <c r="W6851">
        <v>100</v>
      </c>
      <c r="X6851" t="s">
        <v>47</v>
      </c>
      <c r="Z6851" t="s">
        <v>47</v>
      </c>
      <c r="AB6851" t="str">
        <f>"07"</f>
        <v>07</v>
      </c>
      <c r="AC6851" t="s">
        <v>48</v>
      </c>
      <c r="AD6851" t="s">
        <v>49</v>
      </c>
      <c r="AE6851" t="s">
        <v>55</v>
      </c>
      <c r="AF6851">
        <v>0</v>
      </c>
      <c r="AG6851" t="s">
        <v>56</v>
      </c>
      <c r="AH6851" t="str">
        <f>"Trad IRN"</f>
        <v>Trad IRN</v>
      </c>
      <c r="AI6851" t="str">
        <f>"Bldg IRN"</f>
        <v>Bldg IRN</v>
      </c>
      <c r="AJ6851" t="s">
        <v>48</v>
      </c>
      <c r="AK6851" t="s">
        <v>48</v>
      </c>
      <c r="AL6851" t="s">
        <v>53</v>
      </c>
      <c r="AM6851">
        <v>1140.92</v>
      </c>
      <c r="AN6851">
        <v>1140.92</v>
      </c>
      <c r="AO6851">
        <v>15</v>
      </c>
    </row>
    <row r="6852" spans="1:41" x14ac:dyDescent="0.3">
      <c r="A6852" t="str">
        <f>"Trad IRN"</f>
        <v>Trad IRN</v>
      </c>
      <c r="B6852" t="str">
        <f>"Bldg IRN"</f>
        <v>Bldg IRN</v>
      </c>
      <c r="C6852" t="s">
        <v>41</v>
      </c>
      <c r="D6852" t="s">
        <v>3</v>
      </c>
      <c r="E6852" t="s">
        <v>80</v>
      </c>
      <c r="F6852" t="s">
        <v>81</v>
      </c>
      <c r="G6852" t="s">
        <v>82</v>
      </c>
      <c r="H6852" t="s">
        <v>83</v>
      </c>
      <c r="I6852" t="str">
        <f>"Trad IRN"</f>
        <v>Trad IRN</v>
      </c>
      <c r="J6852" t="s">
        <v>43</v>
      </c>
      <c r="K6852" t="s">
        <v>44</v>
      </c>
      <c r="L6852" t="s">
        <v>45</v>
      </c>
      <c r="M6852" t="s">
        <v>46</v>
      </c>
      <c r="N6852" t="str">
        <f>"08/18/2022"</f>
        <v>08/18/2022</v>
      </c>
      <c r="O6852" t="str">
        <f>"12/31/2500"</f>
        <v>12/31/2500</v>
      </c>
      <c r="P6852">
        <v>1</v>
      </c>
      <c r="Q6852">
        <v>1</v>
      </c>
      <c r="S6852">
        <v>0</v>
      </c>
      <c r="T6852">
        <v>1</v>
      </c>
      <c r="U6852">
        <v>0</v>
      </c>
      <c r="V6852" t="str">
        <f>"Trad IRN"</f>
        <v>Trad IRN</v>
      </c>
      <c r="W6852">
        <v>100</v>
      </c>
      <c r="X6852" t="s">
        <v>47</v>
      </c>
      <c r="Z6852" t="s">
        <v>47</v>
      </c>
      <c r="AB6852" t="str">
        <f>"06"</f>
        <v>06</v>
      </c>
      <c r="AC6852" t="s">
        <v>48</v>
      </c>
      <c r="AD6852" t="s">
        <v>49</v>
      </c>
      <c r="AE6852" t="s">
        <v>55</v>
      </c>
      <c r="AF6852">
        <v>0</v>
      </c>
      <c r="AG6852" t="s">
        <v>56</v>
      </c>
      <c r="AH6852" t="str">
        <f>"Trad IRN"</f>
        <v>Trad IRN</v>
      </c>
      <c r="AI6852" t="str">
        <f>"Bldg IRN"</f>
        <v>Bldg IRN</v>
      </c>
      <c r="AJ6852" t="s">
        <v>48</v>
      </c>
      <c r="AK6852" t="s">
        <v>48</v>
      </c>
      <c r="AL6852" t="s">
        <v>53</v>
      </c>
      <c r="AM6852">
        <v>1140.92</v>
      </c>
      <c r="AN6852">
        <v>1140.92</v>
      </c>
      <c r="AO6852">
        <v>15</v>
      </c>
    </row>
    <row r="6853" spans="1:41" x14ac:dyDescent="0.3">
      <c r="A6853" t="str">
        <f>"Trad IRN"</f>
        <v>Trad IRN</v>
      </c>
      <c r="B6853" t="str">
        <f>"Bldg IRN"</f>
        <v>Bldg IRN</v>
      </c>
      <c r="C6853" t="s">
        <v>41</v>
      </c>
      <c r="D6853" t="s">
        <v>3</v>
      </c>
      <c r="E6853" t="s">
        <v>80</v>
      </c>
      <c r="F6853" t="s">
        <v>81</v>
      </c>
      <c r="G6853" t="s">
        <v>82</v>
      </c>
      <c r="H6853" t="s">
        <v>83</v>
      </c>
      <c r="I6853" t="str">
        <f>"Trad IRN"</f>
        <v>Trad IRN</v>
      </c>
      <c r="J6853" t="s">
        <v>43</v>
      </c>
      <c r="K6853" t="s">
        <v>44</v>
      </c>
      <c r="L6853" t="s">
        <v>45</v>
      </c>
      <c r="M6853" t="s">
        <v>46</v>
      </c>
      <c r="N6853" t="str">
        <f>"08/18/2022"</f>
        <v>08/18/2022</v>
      </c>
      <c r="O6853" t="str">
        <f>"12/31/2500"</f>
        <v>12/31/2500</v>
      </c>
      <c r="P6853">
        <v>1</v>
      </c>
      <c r="Q6853">
        <v>1</v>
      </c>
      <c r="S6853">
        <v>1</v>
      </c>
      <c r="T6853">
        <v>1</v>
      </c>
      <c r="U6853">
        <v>0</v>
      </c>
      <c r="V6853" t="str">
        <f>"Trad IRN"</f>
        <v>Trad IRN</v>
      </c>
      <c r="W6853">
        <v>100</v>
      </c>
      <c r="X6853" t="s">
        <v>47</v>
      </c>
      <c r="Z6853" t="s">
        <v>47</v>
      </c>
      <c r="AB6853" t="str">
        <f>"07"</f>
        <v>07</v>
      </c>
      <c r="AC6853" t="s">
        <v>48</v>
      </c>
      <c r="AD6853" t="s">
        <v>49</v>
      </c>
      <c r="AE6853" t="s">
        <v>50</v>
      </c>
      <c r="AF6853">
        <v>0</v>
      </c>
      <c r="AG6853" t="s">
        <v>56</v>
      </c>
      <c r="AH6853" t="str">
        <f>"Trad IRN"</f>
        <v>Trad IRN</v>
      </c>
      <c r="AI6853" t="str">
        <f>"Bldg IRN"</f>
        <v>Bldg IRN</v>
      </c>
      <c r="AJ6853" t="s">
        <v>48</v>
      </c>
      <c r="AK6853" t="s">
        <v>48</v>
      </c>
      <c r="AL6853" t="s">
        <v>53</v>
      </c>
      <c r="AM6853">
        <v>1140.92</v>
      </c>
      <c r="AN6853">
        <v>1140.92</v>
      </c>
      <c r="AO6853">
        <v>15</v>
      </c>
    </row>
    <row r="6854" spans="1:41" x14ac:dyDescent="0.3">
      <c r="A6854" t="str">
        <f>"Trad IRN"</f>
        <v>Trad IRN</v>
      </c>
      <c r="B6854" t="str">
        <f>"Bldg IRN"</f>
        <v>Bldg IRN</v>
      </c>
      <c r="C6854" t="s">
        <v>41</v>
      </c>
      <c r="D6854" t="s">
        <v>3</v>
      </c>
      <c r="E6854" t="s">
        <v>80</v>
      </c>
      <c r="F6854" t="s">
        <v>81</v>
      </c>
      <c r="G6854" t="s">
        <v>82</v>
      </c>
      <c r="H6854" t="s">
        <v>83</v>
      </c>
      <c r="I6854" t="str">
        <f>"Trad IRN"</f>
        <v>Trad IRN</v>
      </c>
      <c r="J6854" t="s">
        <v>43</v>
      </c>
      <c r="K6854" t="s">
        <v>44</v>
      </c>
      <c r="L6854" t="s">
        <v>45</v>
      </c>
      <c r="M6854" t="s">
        <v>46</v>
      </c>
      <c r="N6854" t="str">
        <f>"08/29/2022"</f>
        <v>08/29/2022</v>
      </c>
      <c r="O6854" t="str">
        <f>"12/31/2500"</f>
        <v>12/31/2500</v>
      </c>
      <c r="P6854">
        <v>0.95962899999999995</v>
      </c>
      <c r="Q6854">
        <v>0.95962899999999995</v>
      </c>
      <c r="S6854">
        <v>0</v>
      </c>
      <c r="T6854">
        <v>0.95962899999999995</v>
      </c>
      <c r="U6854">
        <v>0</v>
      </c>
      <c r="V6854" t="str">
        <f>"Trad IRN"</f>
        <v>Trad IRN</v>
      </c>
      <c r="W6854">
        <v>100</v>
      </c>
      <c r="X6854" t="s">
        <v>47</v>
      </c>
      <c r="Z6854" t="s">
        <v>47</v>
      </c>
      <c r="AB6854" t="str">
        <f>"06"</f>
        <v>06</v>
      </c>
      <c r="AC6854" t="s">
        <v>48</v>
      </c>
      <c r="AD6854" t="s">
        <v>49</v>
      </c>
      <c r="AE6854" t="s">
        <v>55</v>
      </c>
      <c r="AF6854">
        <v>0</v>
      </c>
      <c r="AG6854" t="s">
        <v>56</v>
      </c>
      <c r="AH6854" t="str">
        <f>"Trad IRN"</f>
        <v>Trad IRN</v>
      </c>
      <c r="AI6854" t="str">
        <f>"Bldg IRN"</f>
        <v>Bldg IRN</v>
      </c>
      <c r="AJ6854" t="s">
        <v>48</v>
      </c>
      <c r="AK6854" t="s">
        <v>48</v>
      </c>
      <c r="AL6854" t="s">
        <v>53</v>
      </c>
      <c r="AM6854">
        <v>1094.8599999999999</v>
      </c>
      <c r="AN6854">
        <v>1140.92</v>
      </c>
      <c r="AO6854">
        <v>15</v>
      </c>
    </row>
    <row r="6855" spans="1:41" x14ac:dyDescent="0.3">
      <c r="A6855" t="str">
        <f>"Trad IRN"</f>
        <v>Trad IRN</v>
      </c>
      <c r="B6855" t="str">
        <f>"Bldg IRN"</f>
        <v>Bldg IRN</v>
      </c>
      <c r="C6855" t="s">
        <v>41</v>
      </c>
      <c r="D6855" t="s">
        <v>3</v>
      </c>
      <c r="E6855" t="s">
        <v>80</v>
      </c>
      <c r="F6855" t="s">
        <v>81</v>
      </c>
      <c r="G6855" t="s">
        <v>82</v>
      </c>
      <c r="H6855" t="s">
        <v>83</v>
      </c>
      <c r="I6855" t="str">
        <f>"Trad IRN"</f>
        <v>Trad IRN</v>
      </c>
      <c r="J6855" t="s">
        <v>43</v>
      </c>
      <c r="K6855" t="s">
        <v>44</v>
      </c>
      <c r="L6855" t="s">
        <v>45</v>
      </c>
      <c r="M6855" t="s">
        <v>46</v>
      </c>
      <c r="N6855" t="str">
        <f>"08/18/2022"</f>
        <v>08/18/2022</v>
      </c>
      <c r="O6855" t="str">
        <f>"08/28/2022"</f>
        <v>08/28/2022</v>
      </c>
      <c r="P6855">
        <v>4.0370999999999997E-2</v>
      </c>
      <c r="Q6855">
        <v>4.0370999999999997E-2</v>
      </c>
      <c r="S6855">
        <v>0</v>
      </c>
      <c r="T6855">
        <v>4.0370999999999997E-2</v>
      </c>
      <c r="U6855">
        <v>0</v>
      </c>
      <c r="V6855" t="str">
        <f>"Trad IRN"</f>
        <v>Trad IRN</v>
      </c>
      <c r="W6855">
        <v>100</v>
      </c>
      <c r="X6855" t="s">
        <v>47</v>
      </c>
      <c r="Z6855" t="s">
        <v>47</v>
      </c>
      <c r="AB6855" t="str">
        <f>"06"</f>
        <v>06</v>
      </c>
      <c r="AC6855" t="s">
        <v>48</v>
      </c>
      <c r="AD6855" t="s">
        <v>49</v>
      </c>
      <c r="AE6855" t="s">
        <v>50</v>
      </c>
      <c r="AF6855">
        <v>0</v>
      </c>
      <c r="AG6855" t="s">
        <v>56</v>
      </c>
      <c r="AH6855" t="str">
        <f>"Trad IRN"</f>
        <v>Trad IRN</v>
      </c>
      <c r="AI6855" t="str">
        <f>"Bldg IRN"</f>
        <v>Bldg IRN</v>
      </c>
      <c r="AJ6855" t="s">
        <v>48</v>
      </c>
      <c r="AK6855" t="s">
        <v>48</v>
      </c>
      <c r="AL6855" t="s">
        <v>53</v>
      </c>
      <c r="AM6855">
        <v>46.06</v>
      </c>
      <c r="AN6855">
        <v>1140.92</v>
      </c>
      <c r="AO6855">
        <v>15</v>
      </c>
    </row>
    <row r="6856" spans="1:41" x14ac:dyDescent="0.3">
      <c r="A6856" t="str">
        <f>"Trad IRN"</f>
        <v>Trad IRN</v>
      </c>
      <c r="B6856" t="str">
        <f>"Bldg IRN"</f>
        <v>Bldg IRN</v>
      </c>
      <c r="C6856" t="s">
        <v>41</v>
      </c>
      <c r="D6856" t="s">
        <v>3</v>
      </c>
      <c r="E6856" t="s">
        <v>80</v>
      </c>
      <c r="F6856" t="s">
        <v>81</v>
      </c>
      <c r="G6856" t="s">
        <v>82</v>
      </c>
      <c r="H6856" t="s">
        <v>83</v>
      </c>
      <c r="I6856" t="str">
        <f>"Trad IRN"</f>
        <v>Trad IRN</v>
      </c>
      <c r="J6856" t="s">
        <v>43</v>
      </c>
      <c r="K6856" t="s">
        <v>44</v>
      </c>
      <c r="L6856" t="s">
        <v>45</v>
      </c>
      <c r="M6856" t="s">
        <v>46</v>
      </c>
      <c r="N6856" t="str">
        <f>"08/18/2022"</f>
        <v>08/18/2022</v>
      </c>
      <c r="O6856" t="str">
        <f>"12/31/2500"</f>
        <v>12/31/2500</v>
      </c>
      <c r="P6856">
        <v>1</v>
      </c>
      <c r="Q6856">
        <v>1</v>
      </c>
      <c r="S6856">
        <v>1</v>
      </c>
      <c r="T6856">
        <v>1</v>
      </c>
      <c r="U6856">
        <v>0</v>
      </c>
      <c r="V6856" t="str">
        <f>"Trad IRN"</f>
        <v>Trad IRN</v>
      </c>
      <c r="W6856">
        <v>100</v>
      </c>
      <c r="X6856" t="s">
        <v>47</v>
      </c>
      <c r="Z6856" t="s">
        <v>47</v>
      </c>
      <c r="AB6856" t="str">
        <f>"06"</f>
        <v>06</v>
      </c>
      <c r="AC6856" t="s">
        <v>48</v>
      </c>
      <c r="AD6856" t="s">
        <v>49</v>
      </c>
      <c r="AE6856" t="s">
        <v>50</v>
      </c>
      <c r="AF6856">
        <v>0</v>
      </c>
      <c r="AG6856" t="s">
        <v>56</v>
      </c>
      <c r="AH6856" t="str">
        <f>"Trad IRN"</f>
        <v>Trad IRN</v>
      </c>
      <c r="AI6856" t="str">
        <f>"Bldg IRN"</f>
        <v>Bldg IRN</v>
      </c>
      <c r="AJ6856" t="s">
        <v>48</v>
      </c>
      <c r="AK6856" t="s">
        <v>48</v>
      </c>
      <c r="AL6856" t="s">
        <v>53</v>
      </c>
      <c r="AM6856">
        <v>1140.92</v>
      </c>
      <c r="AN6856">
        <v>1140.92</v>
      </c>
      <c r="AO6856">
        <v>15</v>
      </c>
    </row>
    <row r="6857" spans="1:41" x14ac:dyDescent="0.3">
      <c r="A6857" t="str">
        <f>"Trad IRN"</f>
        <v>Trad IRN</v>
      </c>
      <c r="B6857" t="str">
        <f>"Bldg IRN"</f>
        <v>Bldg IRN</v>
      </c>
      <c r="C6857" t="s">
        <v>41</v>
      </c>
      <c r="D6857" t="s">
        <v>3</v>
      </c>
      <c r="E6857" t="s">
        <v>80</v>
      </c>
      <c r="F6857" t="s">
        <v>81</v>
      </c>
      <c r="G6857" t="s">
        <v>82</v>
      </c>
      <c r="H6857" t="s">
        <v>83</v>
      </c>
      <c r="I6857" t="str">
        <f>"Trad IRN"</f>
        <v>Trad IRN</v>
      </c>
      <c r="J6857" t="s">
        <v>43</v>
      </c>
      <c r="K6857" t="s">
        <v>44</v>
      </c>
      <c r="L6857" t="s">
        <v>45</v>
      </c>
      <c r="M6857" t="s">
        <v>59</v>
      </c>
      <c r="N6857" t="str">
        <f>"08/18/2022"</f>
        <v>08/18/2022</v>
      </c>
      <c r="O6857" t="str">
        <f>"12/31/2500"</f>
        <v>12/31/2500</v>
      </c>
      <c r="P6857">
        <v>1</v>
      </c>
      <c r="Q6857">
        <v>1</v>
      </c>
      <c r="S6857">
        <v>1</v>
      </c>
      <c r="T6857">
        <v>1</v>
      </c>
      <c r="U6857">
        <v>0</v>
      </c>
      <c r="V6857" t="s">
        <v>84</v>
      </c>
      <c r="W6857">
        <v>100</v>
      </c>
      <c r="X6857" t="s">
        <v>47</v>
      </c>
      <c r="Z6857" t="s">
        <v>47</v>
      </c>
      <c r="AB6857" t="str">
        <f>"07"</f>
        <v>07</v>
      </c>
      <c r="AC6857" t="s">
        <v>48</v>
      </c>
      <c r="AD6857" t="s">
        <v>49</v>
      </c>
      <c r="AE6857" t="s">
        <v>50</v>
      </c>
      <c r="AF6857">
        <v>0</v>
      </c>
      <c r="AG6857" t="s">
        <v>56</v>
      </c>
      <c r="AH6857" t="str">
        <f>"Trad IRN"</f>
        <v>Trad IRN</v>
      </c>
      <c r="AI6857" t="str">
        <f>"Bldg IRN"</f>
        <v>Bldg IRN</v>
      </c>
      <c r="AJ6857" t="s">
        <v>48</v>
      </c>
      <c r="AK6857" t="s">
        <v>48</v>
      </c>
      <c r="AL6857" t="s">
        <v>53</v>
      </c>
      <c r="AM6857">
        <v>1140.92</v>
      </c>
      <c r="AN6857">
        <v>1140.92</v>
      </c>
      <c r="AO6857">
        <v>15</v>
      </c>
    </row>
    <row r="6858" spans="1:41" x14ac:dyDescent="0.3">
      <c r="A6858" t="str">
        <f>"Trad IRN"</f>
        <v>Trad IRN</v>
      </c>
      <c r="B6858" t="str">
        <f>"Bldg IRN"</f>
        <v>Bldg IRN</v>
      </c>
      <c r="C6858" t="s">
        <v>41</v>
      </c>
      <c r="D6858" t="s">
        <v>3</v>
      </c>
      <c r="E6858" t="s">
        <v>80</v>
      </c>
      <c r="F6858" t="s">
        <v>81</v>
      </c>
      <c r="G6858" t="s">
        <v>82</v>
      </c>
      <c r="H6858" t="s">
        <v>83</v>
      </c>
      <c r="I6858" t="str">
        <f>"Trad IRN"</f>
        <v>Trad IRN</v>
      </c>
      <c r="J6858" t="s">
        <v>43</v>
      </c>
      <c r="K6858" t="s">
        <v>44</v>
      </c>
      <c r="L6858" t="s">
        <v>45</v>
      </c>
      <c r="M6858" t="s">
        <v>46</v>
      </c>
      <c r="N6858" t="str">
        <f>"08/18/2022"</f>
        <v>08/18/2022</v>
      </c>
      <c r="O6858" t="str">
        <f>"12/31/2500"</f>
        <v>12/31/2500</v>
      </c>
      <c r="P6858">
        <v>1</v>
      </c>
      <c r="Q6858">
        <v>1</v>
      </c>
      <c r="S6858">
        <v>0</v>
      </c>
      <c r="T6858">
        <v>1</v>
      </c>
      <c r="U6858">
        <v>0</v>
      </c>
      <c r="V6858" t="str">
        <f>"Trad IRN"</f>
        <v>Trad IRN</v>
      </c>
      <c r="W6858">
        <v>100</v>
      </c>
      <c r="X6858" t="s">
        <v>47</v>
      </c>
      <c r="Z6858" t="s">
        <v>47</v>
      </c>
      <c r="AB6858" t="str">
        <f>"08"</f>
        <v>08</v>
      </c>
      <c r="AC6858" t="s">
        <v>48</v>
      </c>
      <c r="AD6858" t="s">
        <v>49</v>
      </c>
      <c r="AE6858" t="s">
        <v>50</v>
      </c>
      <c r="AF6858">
        <v>0</v>
      </c>
      <c r="AG6858" t="s">
        <v>56</v>
      </c>
      <c r="AH6858" t="str">
        <f>"Trad IRN"</f>
        <v>Trad IRN</v>
      </c>
      <c r="AI6858" t="str">
        <f>"Bldg IRN"</f>
        <v>Bldg IRN</v>
      </c>
      <c r="AJ6858" t="s">
        <v>48</v>
      </c>
      <c r="AK6858" t="s">
        <v>48</v>
      </c>
      <c r="AL6858" t="s">
        <v>53</v>
      </c>
      <c r="AM6858">
        <v>1140.92</v>
      </c>
      <c r="AN6858">
        <v>1140.92</v>
      </c>
      <c r="AO6858">
        <v>15</v>
      </c>
    </row>
    <row r="6859" spans="1:41" x14ac:dyDescent="0.3">
      <c r="A6859" t="str">
        <f>"Trad IRN"</f>
        <v>Trad IRN</v>
      </c>
      <c r="B6859" t="str">
        <f>"Bldg IRN"</f>
        <v>Bldg IRN</v>
      </c>
      <c r="C6859" t="s">
        <v>41</v>
      </c>
      <c r="D6859" t="s">
        <v>3</v>
      </c>
      <c r="E6859" t="s">
        <v>80</v>
      </c>
      <c r="F6859" t="s">
        <v>81</v>
      </c>
      <c r="G6859" t="s">
        <v>82</v>
      </c>
      <c r="H6859" t="s">
        <v>83</v>
      </c>
      <c r="I6859" t="str">
        <f>"Trad IRN"</f>
        <v>Trad IRN</v>
      </c>
      <c r="J6859" t="s">
        <v>43</v>
      </c>
      <c r="K6859" t="s">
        <v>44</v>
      </c>
      <c r="L6859" t="s">
        <v>45</v>
      </c>
      <c r="M6859" t="s">
        <v>46</v>
      </c>
      <c r="N6859" t="str">
        <f>"08/18/2022"</f>
        <v>08/18/2022</v>
      </c>
      <c r="O6859" t="str">
        <f>"01/22/2023"</f>
        <v>01/22/2023</v>
      </c>
      <c r="P6859">
        <v>0.53861800000000004</v>
      </c>
      <c r="Q6859">
        <v>0.53861800000000004</v>
      </c>
      <c r="S6859">
        <v>0.53861800000000004</v>
      </c>
      <c r="T6859">
        <v>0.53861800000000004</v>
      </c>
      <c r="U6859">
        <v>0</v>
      </c>
      <c r="V6859" t="str">
        <f>"Trad IRN"</f>
        <v>Trad IRN</v>
      </c>
      <c r="W6859">
        <v>100</v>
      </c>
      <c r="X6859" t="s">
        <v>47</v>
      </c>
      <c r="Z6859" t="s">
        <v>47</v>
      </c>
      <c r="AB6859" t="str">
        <f>"07"</f>
        <v>07</v>
      </c>
      <c r="AC6859" t="s">
        <v>48</v>
      </c>
      <c r="AD6859" t="s">
        <v>49</v>
      </c>
      <c r="AE6859" t="s">
        <v>50</v>
      </c>
      <c r="AF6859">
        <v>0</v>
      </c>
      <c r="AG6859" t="s">
        <v>56</v>
      </c>
      <c r="AH6859" t="str">
        <f>"Trad IRN"</f>
        <v>Trad IRN</v>
      </c>
      <c r="AI6859" t="str">
        <f>"Bldg IRN"</f>
        <v>Bldg IRN</v>
      </c>
      <c r="AJ6859" t="s">
        <v>48</v>
      </c>
      <c r="AK6859" t="s">
        <v>48</v>
      </c>
      <c r="AL6859" t="s">
        <v>53</v>
      </c>
      <c r="AM6859">
        <v>614.52</v>
      </c>
      <c r="AN6859">
        <v>1140.92</v>
      </c>
      <c r="AO6859">
        <v>15</v>
      </c>
    </row>
    <row r="6860" spans="1:41" x14ac:dyDescent="0.3">
      <c r="A6860" t="str">
        <f>"Trad IRN"</f>
        <v>Trad IRN</v>
      </c>
      <c r="B6860" t="str">
        <f>"Bldg IRN"</f>
        <v>Bldg IRN</v>
      </c>
      <c r="C6860" t="s">
        <v>41</v>
      </c>
      <c r="D6860" t="s">
        <v>3</v>
      </c>
      <c r="E6860" t="s">
        <v>80</v>
      </c>
      <c r="F6860" t="s">
        <v>81</v>
      </c>
      <c r="G6860" t="s">
        <v>82</v>
      </c>
      <c r="H6860" t="s">
        <v>83</v>
      </c>
      <c r="I6860" t="str">
        <f>"Trad IRN"</f>
        <v>Trad IRN</v>
      </c>
      <c r="J6860" t="s">
        <v>43</v>
      </c>
      <c r="K6860" t="s">
        <v>44</v>
      </c>
      <c r="L6860" t="s">
        <v>45</v>
      </c>
      <c r="M6860" t="s">
        <v>46</v>
      </c>
      <c r="N6860" t="str">
        <f>"01/23/2023"</f>
        <v>01/23/2023</v>
      </c>
      <c r="O6860" t="str">
        <f>"12/31/2500"</f>
        <v>12/31/2500</v>
      </c>
      <c r="P6860">
        <v>0.46138200000000001</v>
      </c>
      <c r="Q6860">
        <v>0.46138200000000001</v>
      </c>
      <c r="S6860">
        <v>0.46138200000000001</v>
      </c>
      <c r="T6860">
        <v>0.46138200000000001</v>
      </c>
      <c r="U6860">
        <v>0</v>
      </c>
      <c r="V6860" t="str">
        <f>"Trad IRN"</f>
        <v>Trad IRN</v>
      </c>
      <c r="W6860">
        <v>100</v>
      </c>
      <c r="X6860" t="s">
        <v>47</v>
      </c>
      <c r="Z6860" t="s">
        <v>47</v>
      </c>
      <c r="AB6860" t="str">
        <f>"07"</f>
        <v>07</v>
      </c>
      <c r="AC6860" t="s">
        <v>48</v>
      </c>
      <c r="AD6860" t="s">
        <v>49</v>
      </c>
      <c r="AE6860" t="s">
        <v>55</v>
      </c>
      <c r="AF6860">
        <v>0</v>
      </c>
      <c r="AG6860" t="s">
        <v>56</v>
      </c>
      <c r="AH6860" t="str">
        <f>"Trad IRN"</f>
        <v>Trad IRN</v>
      </c>
      <c r="AI6860" t="str">
        <f>"Bldg IRN"</f>
        <v>Bldg IRN</v>
      </c>
      <c r="AJ6860" t="s">
        <v>48</v>
      </c>
      <c r="AK6860" t="s">
        <v>48</v>
      </c>
      <c r="AL6860" t="s">
        <v>53</v>
      </c>
      <c r="AM6860">
        <v>526.4</v>
      </c>
      <c r="AN6860">
        <v>1140.92</v>
      </c>
      <c r="AO6860">
        <v>15</v>
      </c>
    </row>
    <row r="6861" spans="1:41" x14ac:dyDescent="0.3">
      <c r="A6861" t="str">
        <f>"Trad IRN"</f>
        <v>Trad IRN</v>
      </c>
      <c r="B6861" t="str">
        <f>"Bldg IRN"</f>
        <v>Bldg IRN</v>
      </c>
      <c r="C6861" t="s">
        <v>41</v>
      </c>
      <c r="D6861" t="s">
        <v>3</v>
      </c>
      <c r="E6861" t="s">
        <v>80</v>
      </c>
      <c r="F6861" t="s">
        <v>81</v>
      </c>
      <c r="G6861" t="s">
        <v>82</v>
      </c>
      <c r="H6861" t="s">
        <v>83</v>
      </c>
      <c r="I6861" t="str">
        <f>"Trad IRN"</f>
        <v>Trad IRN</v>
      </c>
      <c r="J6861" t="s">
        <v>43</v>
      </c>
      <c r="K6861" t="s">
        <v>44</v>
      </c>
      <c r="L6861" t="s">
        <v>45</v>
      </c>
      <c r="M6861" t="s">
        <v>46</v>
      </c>
      <c r="N6861" t="str">
        <f>"08/18/2022"</f>
        <v>08/18/2022</v>
      </c>
      <c r="O6861" t="str">
        <f>"12/31/2500"</f>
        <v>12/31/2500</v>
      </c>
      <c r="P6861">
        <v>1</v>
      </c>
      <c r="Q6861">
        <v>1</v>
      </c>
      <c r="S6861">
        <v>0</v>
      </c>
      <c r="T6861">
        <v>1</v>
      </c>
      <c r="U6861">
        <v>0</v>
      </c>
      <c r="V6861" t="str">
        <f>"Trad IRN"</f>
        <v>Trad IRN</v>
      </c>
      <c r="W6861">
        <v>100</v>
      </c>
      <c r="X6861" t="s">
        <v>47</v>
      </c>
      <c r="Z6861" t="s">
        <v>47</v>
      </c>
      <c r="AB6861" t="str">
        <f>"06"</f>
        <v>06</v>
      </c>
      <c r="AC6861" t="s">
        <v>48</v>
      </c>
      <c r="AD6861" t="s">
        <v>49</v>
      </c>
      <c r="AE6861" t="s">
        <v>50</v>
      </c>
      <c r="AF6861">
        <v>0</v>
      </c>
      <c r="AG6861" t="s">
        <v>56</v>
      </c>
      <c r="AH6861" t="str">
        <f>"Trad IRN"</f>
        <v>Trad IRN</v>
      </c>
      <c r="AI6861" t="str">
        <f>"Bldg IRN"</f>
        <v>Bldg IRN</v>
      </c>
      <c r="AJ6861" t="s">
        <v>48</v>
      </c>
      <c r="AK6861" t="s">
        <v>48</v>
      </c>
      <c r="AL6861" t="s">
        <v>53</v>
      </c>
      <c r="AM6861">
        <v>1140.92</v>
      </c>
      <c r="AN6861">
        <v>1140.92</v>
      </c>
      <c r="AO6861">
        <v>15</v>
      </c>
    </row>
    <row r="6862" spans="1:41" x14ac:dyDescent="0.3">
      <c r="A6862" t="str">
        <f>"Trad IRN"</f>
        <v>Trad IRN</v>
      </c>
      <c r="B6862" t="str">
        <f>"Bldg IRN"</f>
        <v>Bldg IRN</v>
      </c>
      <c r="C6862" t="s">
        <v>41</v>
      </c>
      <c r="D6862" t="s">
        <v>3</v>
      </c>
      <c r="E6862" t="s">
        <v>80</v>
      </c>
      <c r="F6862" t="s">
        <v>81</v>
      </c>
      <c r="G6862" t="s">
        <v>82</v>
      </c>
      <c r="H6862" t="s">
        <v>83</v>
      </c>
      <c r="I6862" t="str">
        <f>"Trad IRN"</f>
        <v>Trad IRN</v>
      </c>
      <c r="J6862" t="s">
        <v>43</v>
      </c>
      <c r="K6862" t="s">
        <v>44</v>
      </c>
      <c r="L6862" t="s">
        <v>45</v>
      </c>
      <c r="M6862" t="s">
        <v>46</v>
      </c>
      <c r="N6862" t="str">
        <f>"08/18/2022"</f>
        <v>08/18/2022</v>
      </c>
      <c r="O6862" t="str">
        <f>"12/31/2500"</f>
        <v>12/31/2500</v>
      </c>
      <c r="P6862">
        <v>1</v>
      </c>
      <c r="Q6862">
        <v>1</v>
      </c>
      <c r="S6862">
        <v>0</v>
      </c>
      <c r="T6862">
        <v>1</v>
      </c>
      <c r="U6862">
        <v>0</v>
      </c>
      <c r="V6862" t="str">
        <f>"Trad IRN"</f>
        <v>Trad IRN</v>
      </c>
      <c r="W6862">
        <v>100</v>
      </c>
      <c r="X6862" t="s">
        <v>47</v>
      </c>
      <c r="Z6862" t="s">
        <v>47</v>
      </c>
      <c r="AB6862" t="str">
        <f>"07"</f>
        <v>07</v>
      </c>
      <c r="AC6862" t="s">
        <v>48</v>
      </c>
      <c r="AD6862" t="s">
        <v>49</v>
      </c>
      <c r="AE6862" t="s">
        <v>50</v>
      </c>
      <c r="AF6862">
        <v>0</v>
      </c>
      <c r="AG6862" t="s">
        <v>56</v>
      </c>
      <c r="AH6862" t="str">
        <f>"Trad IRN"</f>
        <v>Trad IRN</v>
      </c>
      <c r="AI6862" t="str">
        <f>"Bldg IRN"</f>
        <v>Bldg IRN</v>
      </c>
      <c r="AJ6862" t="s">
        <v>48</v>
      </c>
      <c r="AK6862" t="s">
        <v>48</v>
      </c>
      <c r="AL6862" t="s">
        <v>53</v>
      </c>
      <c r="AM6862">
        <v>1140.92</v>
      </c>
      <c r="AN6862">
        <v>1140.92</v>
      </c>
      <c r="AO6862">
        <v>15</v>
      </c>
    </row>
    <row r="6863" spans="1:41" x14ac:dyDescent="0.3">
      <c r="A6863" t="str">
        <f>"Trad IRN"</f>
        <v>Trad IRN</v>
      </c>
      <c r="B6863" t="str">
        <f>"Bldg IRN"</f>
        <v>Bldg IRN</v>
      </c>
      <c r="C6863" t="s">
        <v>41</v>
      </c>
      <c r="D6863" t="s">
        <v>3</v>
      </c>
      <c r="E6863" t="s">
        <v>80</v>
      </c>
      <c r="F6863" t="s">
        <v>81</v>
      </c>
      <c r="G6863" t="s">
        <v>82</v>
      </c>
      <c r="H6863" t="s">
        <v>83</v>
      </c>
      <c r="I6863" t="str">
        <f>"Trad IRN"</f>
        <v>Trad IRN</v>
      </c>
      <c r="J6863" t="s">
        <v>43</v>
      </c>
      <c r="K6863" t="s">
        <v>44</v>
      </c>
      <c r="L6863" t="s">
        <v>45</v>
      </c>
      <c r="M6863" t="s">
        <v>46</v>
      </c>
      <c r="N6863" t="str">
        <f>"08/18/2022"</f>
        <v>08/18/2022</v>
      </c>
      <c r="O6863" t="str">
        <f>"10/19/2022"</f>
        <v>10/19/2022</v>
      </c>
      <c r="P6863">
        <v>0.23069100000000001</v>
      </c>
      <c r="Q6863">
        <v>0.23069100000000001</v>
      </c>
      <c r="S6863">
        <v>0</v>
      </c>
      <c r="T6863">
        <v>0.23069100000000001</v>
      </c>
      <c r="U6863">
        <v>0</v>
      </c>
      <c r="V6863" t="str">
        <f>"Trad IRN"</f>
        <v>Trad IRN</v>
      </c>
      <c r="W6863">
        <v>100</v>
      </c>
      <c r="X6863" t="s">
        <v>47</v>
      </c>
      <c r="Z6863" t="s">
        <v>47</v>
      </c>
      <c r="AB6863" t="str">
        <f>"07"</f>
        <v>07</v>
      </c>
      <c r="AC6863" t="s">
        <v>48</v>
      </c>
      <c r="AD6863" t="s">
        <v>49</v>
      </c>
      <c r="AE6863" t="s">
        <v>50</v>
      </c>
      <c r="AF6863">
        <v>0</v>
      </c>
      <c r="AG6863" t="s">
        <v>56</v>
      </c>
      <c r="AH6863" t="str">
        <f>"Trad IRN"</f>
        <v>Trad IRN</v>
      </c>
      <c r="AI6863" t="str">
        <f>"Bldg IRN"</f>
        <v>Bldg IRN</v>
      </c>
      <c r="AJ6863" t="s">
        <v>48</v>
      </c>
      <c r="AK6863" t="s">
        <v>48</v>
      </c>
      <c r="AL6863" t="s">
        <v>53</v>
      </c>
      <c r="AM6863">
        <v>263.2</v>
      </c>
      <c r="AN6863">
        <v>1140.92</v>
      </c>
      <c r="AO6863">
        <v>15</v>
      </c>
    </row>
    <row r="6864" spans="1:41" x14ac:dyDescent="0.3">
      <c r="A6864" t="str">
        <f>"Trad IRN"</f>
        <v>Trad IRN</v>
      </c>
      <c r="B6864" t="str">
        <f>"Bldg IRN"</f>
        <v>Bldg IRN</v>
      </c>
      <c r="C6864" t="s">
        <v>41</v>
      </c>
      <c r="D6864" t="s">
        <v>3</v>
      </c>
      <c r="E6864" t="s">
        <v>80</v>
      </c>
      <c r="F6864" t="s">
        <v>81</v>
      </c>
      <c r="G6864" t="s">
        <v>82</v>
      </c>
      <c r="H6864" t="s">
        <v>83</v>
      </c>
      <c r="I6864" t="str">
        <f>"Trad IRN"</f>
        <v>Trad IRN</v>
      </c>
      <c r="J6864" t="s">
        <v>43</v>
      </c>
      <c r="K6864" t="s">
        <v>44</v>
      </c>
      <c r="L6864" t="s">
        <v>45</v>
      </c>
      <c r="M6864" t="s">
        <v>46</v>
      </c>
      <c r="N6864" t="str">
        <f>"08/18/2022"</f>
        <v>08/18/2022</v>
      </c>
      <c r="O6864" t="str">
        <f>"09/26/2022"</f>
        <v>09/26/2022</v>
      </c>
      <c r="P6864">
        <v>0.13841500000000001</v>
      </c>
      <c r="Q6864">
        <v>0.13841500000000001</v>
      </c>
      <c r="S6864">
        <v>0</v>
      </c>
      <c r="T6864">
        <v>0.13841500000000001</v>
      </c>
      <c r="U6864">
        <v>0</v>
      </c>
      <c r="V6864" t="str">
        <f>"Trad IRN"</f>
        <v>Trad IRN</v>
      </c>
      <c r="W6864">
        <v>100</v>
      </c>
      <c r="X6864" t="s">
        <v>47</v>
      </c>
      <c r="Z6864" t="s">
        <v>47</v>
      </c>
      <c r="AB6864" t="str">
        <f>"08"</f>
        <v>08</v>
      </c>
      <c r="AC6864" t="s">
        <v>48</v>
      </c>
      <c r="AD6864" t="s">
        <v>49</v>
      </c>
      <c r="AE6864" t="s">
        <v>50</v>
      </c>
      <c r="AF6864">
        <v>0</v>
      </c>
      <c r="AG6864" t="s">
        <v>56</v>
      </c>
      <c r="AH6864" t="str">
        <f>"Trad IRN"</f>
        <v>Trad IRN</v>
      </c>
      <c r="AI6864" t="str">
        <f>"Bldg IRN"</f>
        <v>Bldg IRN</v>
      </c>
      <c r="AJ6864" t="s">
        <v>48</v>
      </c>
      <c r="AK6864" t="s">
        <v>48</v>
      </c>
      <c r="AL6864" t="s">
        <v>53</v>
      </c>
      <c r="AM6864">
        <v>157.91999999999999</v>
      </c>
      <c r="AN6864">
        <v>1140.92</v>
      </c>
      <c r="AO6864">
        <v>15</v>
      </c>
    </row>
    <row r="6865" spans="1:41" x14ac:dyDescent="0.3">
      <c r="A6865" t="str">
        <f>"Trad IRN"</f>
        <v>Trad IRN</v>
      </c>
      <c r="B6865" t="str">
        <f>"Bldg IRN"</f>
        <v>Bldg IRN</v>
      </c>
      <c r="C6865" t="s">
        <v>41</v>
      </c>
      <c r="D6865" t="s">
        <v>3</v>
      </c>
      <c r="E6865" t="s">
        <v>80</v>
      </c>
      <c r="F6865" t="s">
        <v>81</v>
      </c>
      <c r="G6865" t="s">
        <v>82</v>
      </c>
      <c r="H6865" t="s">
        <v>83</v>
      </c>
      <c r="I6865" t="str">
        <f>"Trad IRN"</f>
        <v>Trad IRN</v>
      </c>
      <c r="J6865" t="s">
        <v>43</v>
      </c>
      <c r="K6865" t="s">
        <v>44</v>
      </c>
      <c r="L6865" t="s">
        <v>45</v>
      </c>
      <c r="M6865" t="s">
        <v>46</v>
      </c>
      <c r="N6865" t="str">
        <f>"09/27/2022"</f>
        <v>09/27/2022</v>
      </c>
      <c r="O6865" t="str">
        <f t="shared" ref="O6865:O6889" si="697">"12/31/2500"</f>
        <v>12/31/2500</v>
      </c>
      <c r="P6865">
        <v>0.86158500000000005</v>
      </c>
      <c r="Q6865">
        <v>0.86158500000000005</v>
      </c>
      <c r="S6865">
        <v>0</v>
      </c>
      <c r="T6865">
        <v>0.86158500000000005</v>
      </c>
      <c r="U6865">
        <v>0</v>
      </c>
      <c r="V6865" t="str">
        <f>"Trad IRN"</f>
        <v>Trad IRN</v>
      </c>
      <c r="W6865">
        <v>100</v>
      </c>
      <c r="X6865" t="s">
        <v>47</v>
      </c>
      <c r="Z6865" t="s">
        <v>47</v>
      </c>
      <c r="AB6865" t="str">
        <f>"08"</f>
        <v>08</v>
      </c>
      <c r="AC6865" t="s">
        <v>48</v>
      </c>
      <c r="AD6865" t="s">
        <v>49</v>
      </c>
      <c r="AE6865" t="s">
        <v>50</v>
      </c>
      <c r="AF6865">
        <v>0</v>
      </c>
      <c r="AG6865" t="s">
        <v>56</v>
      </c>
      <c r="AH6865" t="str">
        <f>"Trad IRN"</f>
        <v>Trad IRN</v>
      </c>
      <c r="AI6865" t="str">
        <f>"Bldg IRN"</f>
        <v>Bldg IRN</v>
      </c>
      <c r="AJ6865" t="s">
        <v>48</v>
      </c>
      <c r="AK6865" t="s">
        <v>48</v>
      </c>
      <c r="AL6865" t="s">
        <v>53</v>
      </c>
      <c r="AM6865">
        <v>983</v>
      </c>
      <c r="AN6865">
        <v>1140.92</v>
      </c>
      <c r="AO6865">
        <v>15</v>
      </c>
    </row>
    <row r="6866" spans="1:41" x14ac:dyDescent="0.3">
      <c r="A6866" t="str">
        <f>"Trad IRN"</f>
        <v>Trad IRN</v>
      </c>
      <c r="B6866" t="str">
        <f>"Bldg IRN"</f>
        <v>Bldg IRN</v>
      </c>
      <c r="C6866" t="s">
        <v>41</v>
      </c>
      <c r="D6866" t="s">
        <v>3</v>
      </c>
      <c r="E6866" t="s">
        <v>80</v>
      </c>
      <c r="F6866" t="s">
        <v>81</v>
      </c>
      <c r="G6866" t="s">
        <v>82</v>
      </c>
      <c r="H6866" t="s">
        <v>83</v>
      </c>
      <c r="I6866" t="str">
        <f>"Trad IRN"</f>
        <v>Trad IRN</v>
      </c>
      <c r="J6866" t="s">
        <v>43</v>
      </c>
      <c r="K6866" t="s">
        <v>44</v>
      </c>
      <c r="L6866" t="s">
        <v>45</v>
      </c>
      <c r="M6866" t="s">
        <v>46</v>
      </c>
      <c r="N6866" t="str">
        <f t="shared" ref="N6866:N6888" si="698">"08/18/2022"</f>
        <v>08/18/2022</v>
      </c>
      <c r="O6866" t="str">
        <f t="shared" si="697"/>
        <v>12/31/2500</v>
      </c>
      <c r="P6866">
        <v>1</v>
      </c>
      <c r="Q6866">
        <v>1</v>
      </c>
      <c r="S6866">
        <v>1</v>
      </c>
      <c r="T6866">
        <v>1</v>
      </c>
      <c r="U6866">
        <v>0</v>
      </c>
      <c r="V6866" t="str">
        <f>"Trad IRN"</f>
        <v>Trad IRN</v>
      </c>
      <c r="W6866">
        <v>100</v>
      </c>
      <c r="X6866" t="s">
        <v>47</v>
      </c>
      <c r="Z6866" t="s">
        <v>47</v>
      </c>
      <c r="AB6866" t="str">
        <f>"08"</f>
        <v>08</v>
      </c>
      <c r="AC6866" t="s">
        <v>48</v>
      </c>
      <c r="AD6866" t="s">
        <v>49</v>
      </c>
      <c r="AE6866" t="s">
        <v>50</v>
      </c>
      <c r="AF6866">
        <v>0</v>
      </c>
      <c r="AG6866" t="s">
        <v>56</v>
      </c>
      <c r="AH6866" t="str">
        <f>"Trad IRN"</f>
        <v>Trad IRN</v>
      </c>
      <c r="AI6866" t="str">
        <f>"Bldg IRN"</f>
        <v>Bldg IRN</v>
      </c>
      <c r="AJ6866" t="s">
        <v>48</v>
      </c>
      <c r="AK6866" t="s">
        <v>48</v>
      </c>
      <c r="AL6866" t="s">
        <v>53</v>
      </c>
      <c r="AM6866">
        <v>1140.92</v>
      </c>
      <c r="AN6866">
        <v>1140.92</v>
      </c>
      <c r="AO6866">
        <v>15</v>
      </c>
    </row>
    <row r="6867" spans="1:41" x14ac:dyDescent="0.3">
      <c r="A6867" t="str">
        <f>"Trad IRN"</f>
        <v>Trad IRN</v>
      </c>
      <c r="B6867" t="str">
        <f>"Bldg IRN"</f>
        <v>Bldg IRN</v>
      </c>
      <c r="C6867" t="s">
        <v>41</v>
      </c>
      <c r="D6867" t="s">
        <v>3</v>
      </c>
      <c r="E6867" t="s">
        <v>80</v>
      </c>
      <c r="F6867" t="s">
        <v>81</v>
      </c>
      <c r="G6867" t="s">
        <v>82</v>
      </c>
      <c r="H6867" t="s">
        <v>83</v>
      </c>
      <c r="I6867" t="str">
        <f>"Trad IRN"</f>
        <v>Trad IRN</v>
      </c>
      <c r="J6867" t="s">
        <v>43</v>
      </c>
      <c r="K6867" t="s">
        <v>44</v>
      </c>
      <c r="L6867" t="s">
        <v>45</v>
      </c>
      <c r="M6867" t="s">
        <v>46</v>
      </c>
      <c r="N6867" t="str">
        <f t="shared" si="698"/>
        <v>08/18/2022</v>
      </c>
      <c r="O6867" t="str">
        <f t="shared" si="697"/>
        <v>12/31/2500</v>
      </c>
      <c r="P6867">
        <v>1</v>
      </c>
      <c r="Q6867">
        <v>1</v>
      </c>
      <c r="S6867">
        <v>0</v>
      </c>
      <c r="T6867">
        <v>1</v>
      </c>
      <c r="U6867">
        <v>0</v>
      </c>
      <c r="V6867" t="str">
        <f>"Trad IRN"</f>
        <v>Trad IRN</v>
      </c>
      <c r="W6867">
        <v>100</v>
      </c>
      <c r="X6867" t="s">
        <v>47</v>
      </c>
      <c r="Z6867" t="s">
        <v>47</v>
      </c>
      <c r="AB6867" t="str">
        <f>"08"</f>
        <v>08</v>
      </c>
      <c r="AC6867" t="s">
        <v>48</v>
      </c>
      <c r="AD6867" t="s">
        <v>49</v>
      </c>
      <c r="AE6867" t="s">
        <v>50</v>
      </c>
      <c r="AF6867">
        <v>0</v>
      </c>
      <c r="AG6867" t="s">
        <v>56</v>
      </c>
      <c r="AH6867" t="str">
        <f>"Trad IRN"</f>
        <v>Trad IRN</v>
      </c>
      <c r="AI6867" t="str">
        <f>"Bldg IRN"</f>
        <v>Bldg IRN</v>
      </c>
      <c r="AJ6867" t="s">
        <v>48</v>
      </c>
      <c r="AK6867" t="s">
        <v>48</v>
      </c>
      <c r="AL6867" t="s">
        <v>53</v>
      </c>
      <c r="AM6867">
        <v>1140.92</v>
      </c>
      <c r="AN6867">
        <v>1140.92</v>
      </c>
      <c r="AO6867">
        <v>15</v>
      </c>
    </row>
    <row r="6868" spans="1:41" x14ac:dyDescent="0.3">
      <c r="A6868" t="str">
        <f>"Trad IRN"</f>
        <v>Trad IRN</v>
      </c>
      <c r="B6868" t="str">
        <f>"Bldg IRN"</f>
        <v>Bldg IRN</v>
      </c>
      <c r="C6868" t="s">
        <v>41</v>
      </c>
      <c r="D6868" t="s">
        <v>3</v>
      </c>
      <c r="E6868" t="s">
        <v>80</v>
      </c>
      <c r="F6868" t="s">
        <v>81</v>
      </c>
      <c r="G6868" t="s">
        <v>82</v>
      </c>
      <c r="H6868" t="s">
        <v>83</v>
      </c>
      <c r="I6868" t="str">
        <f>"Trad IRN"</f>
        <v>Trad IRN</v>
      </c>
      <c r="J6868" t="s">
        <v>43</v>
      </c>
      <c r="K6868" t="s">
        <v>44</v>
      </c>
      <c r="L6868" t="s">
        <v>45</v>
      </c>
      <c r="M6868" t="s">
        <v>46</v>
      </c>
      <c r="N6868" t="str">
        <f t="shared" si="698"/>
        <v>08/18/2022</v>
      </c>
      <c r="O6868" t="str">
        <f t="shared" si="697"/>
        <v>12/31/2500</v>
      </c>
      <c r="P6868">
        <v>1</v>
      </c>
      <c r="Q6868">
        <v>1</v>
      </c>
      <c r="S6868">
        <v>1</v>
      </c>
      <c r="T6868">
        <v>1</v>
      </c>
      <c r="U6868">
        <v>0</v>
      </c>
      <c r="V6868" t="str">
        <f>"Trad IRN"</f>
        <v>Trad IRN</v>
      </c>
      <c r="W6868">
        <v>100</v>
      </c>
      <c r="X6868" t="s">
        <v>47</v>
      </c>
      <c r="Z6868" t="s">
        <v>47</v>
      </c>
      <c r="AB6868" t="str">
        <f>"06"</f>
        <v>06</v>
      </c>
      <c r="AC6868" t="s">
        <v>48</v>
      </c>
      <c r="AD6868" t="s">
        <v>49</v>
      </c>
      <c r="AE6868" t="s">
        <v>50</v>
      </c>
      <c r="AF6868">
        <v>0</v>
      </c>
      <c r="AG6868" t="s">
        <v>56</v>
      </c>
      <c r="AH6868" t="str">
        <f>"Trad IRN"</f>
        <v>Trad IRN</v>
      </c>
      <c r="AI6868" t="str">
        <f>"Bldg IRN"</f>
        <v>Bldg IRN</v>
      </c>
      <c r="AJ6868" t="s">
        <v>48</v>
      </c>
      <c r="AK6868" t="s">
        <v>48</v>
      </c>
      <c r="AL6868" t="s">
        <v>53</v>
      </c>
      <c r="AM6868">
        <v>1140.92</v>
      </c>
      <c r="AN6868">
        <v>1140.92</v>
      </c>
      <c r="AO6868">
        <v>15</v>
      </c>
    </row>
    <row r="6869" spans="1:41" x14ac:dyDescent="0.3">
      <c r="A6869" t="str">
        <f>"Trad IRN"</f>
        <v>Trad IRN</v>
      </c>
      <c r="B6869" t="str">
        <f>"Bldg IRN"</f>
        <v>Bldg IRN</v>
      </c>
      <c r="C6869" t="s">
        <v>41</v>
      </c>
      <c r="D6869" t="s">
        <v>3</v>
      </c>
      <c r="E6869" t="s">
        <v>80</v>
      </c>
      <c r="F6869" t="s">
        <v>81</v>
      </c>
      <c r="G6869" t="s">
        <v>82</v>
      </c>
      <c r="H6869" t="s">
        <v>83</v>
      </c>
      <c r="I6869" t="str">
        <f>"Trad IRN"</f>
        <v>Trad IRN</v>
      </c>
      <c r="J6869" t="s">
        <v>43</v>
      </c>
      <c r="K6869" t="s">
        <v>44</v>
      </c>
      <c r="L6869" t="s">
        <v>45</v>
      </c>
      <c r="M6869" t="s">
        <v>46</v>
      </c>
      <c r="N6869" t="str">
        <f t="shared" si="698"/>
        <v>08/18/2022</v>
      </c>
      <c r="O6869" t="str">
        <f t="shared" si="697"/>
        <v>12/31/2500</v>
      </c>
      <c r="P6869">
        <v>1</v>
      </c>
      <c r="Q6869">
        <v>1</v>
      </c>
      <c r="S6869">
        <v>1</v>
      </c>
      <c r="T6869">
        <v>1</v>
      </c>
      <c r="U6869">
        <v>0</v>
      </c>
      <c r="V6869" t="str">
        <f>"Trad IRN"</f>
        <v>Trad IRN</v>
      </c>
      <c r="W6869">
        <v>100</v>
      </c>
      <c r="X6869" t="s">
        <v>47</v>
      </c>
      <c r="Z6869" t="s">
        <v>47</v>
      </c>
      <c r="AB6869" t="str">
        <f>"07"</f>
        <v>07</v>
      </c>
      <c r="AC6869" t="s">
        <v>48</v>
      </c>
      <c r="AD6869" t="s">
        <v>49</v>
      </c>
      <c r="AE6869" t="s">
        <v>50</v>
      </c>
      <c r="AF6869">
        <v>0</v>
      </c>
      <c r="AG6869" t="s">
        <v>56</v>
      </c>
      <c r="AH6869" t="str">
        <f>"Trad IRN"</f>
        <v>Trad IRN</v>
      </c>
      <c r="AI6869" t="str">
        <f>"Bldg IRN"</f>
        <v>Bldg IRN</v>
      </c>
      <c r="AJ6869" t="s">
        <v>48</v>
      </c>
      <c r="AK6869" t="s">
        <v>48</v>
      </c>
      <c r="AL6869" t="s">
        <v>53</v>
      </c>
      <c r="AM6869">
        <v>1140.92</v>
      </c>
      <c r="AN6869">
        <v>1140.92</v>
      </c>
      <c r="AO6869">
        <v>15</v>
      </c>
    </row>
    <row r="6870" spans="1:41" x14ac:dyDescent="0.3">
      <c r="A6870" t="str">
        <f>"Trad IRN"</f>
        <v>Trad IRN</v>
      </c>
      <c r="B6870" t="str">
        <f>"Bldg IRN"</f>
        <v>Bldg IRN</v>
      </c>
      <c r="C6870" t="s">
        <v>41</v>
      </c>
      <c r="D6870" t="s">
        <v>3</v>
      </c>
      <c r="E6870" t="s">
        <v>80</v>
      </c>
      <c r="F6870" t="s">
        <v>81</v>
      </c>
      <c r="G6870" t="s">
        <v>82</v>
      </c>
      <c r="H6870" t="s">
        <v>83</v>
      </c>
      <c r="I6870" t="str">
        <f>"Trad IRN"</f>
        <v>Trad IRN</v>
      </c>
      <c r="J6870" t="s">
        <v>43</v>
      </c>
      <c r="K6870" t="s">
        <v>44</v>
      </c>
      <c r="L6870" t="s">
        <v>45</v>
      </c>
      <c r="M6870" t="s">
        <v>46</v>
      </c>
      <c r="N6870" t="str">
        <f t="shared" si="698"/>
        <v>08/18/2022</v>
      </c>
      <c r="O6870" t="str">
        <f t="shared" si="697"/>
        <v>12/31/2500</v>
      </c>
      <c r="P6870">
        <v>1</v>
      </c>
      <c r="Q6870">
        <v>1</v>
      </c>
      <c r="S6870">
        <v>1</v>
      </c>
      <c r="T6870">
        <v>1</v>
      </c>
      <c r="U6870">
        <v>0</v>
      </c>
      <c r="V6870" t="str">
        <f>"Trad IRN"</f>
        <v>Trad IRN</v>
      </c>
      <c r="W6870">
        <v>100</v>
      </c>
      <c r="X6870" t="s">
        <v>47</v>
      </c>
      <c r="Z6870" t="s">
        <v>47</v>
      </c>
      <c r="AB6870" t="str">
        <f>"08"</f>
        <v>08</v>
      </c>
      <c r="AC6870" t="s">
        <v>48</v>
      </c>
      <c r="AD6870" t="s">
        <v>49</v>
      </c>
      <c r="AE6870" t="s">
        <v>50</v>
      </c>
      <c r="AF6870">
        <v>0</v>
      </c>
      <c r="AG6870" t="s">
        <v>56</v>
      </c>
      <c r="AH6870" t="str">
        <f>"Trad IRN"</f>
        <v>Trad IRN</v>
      </c>
      <c r="AI6870" t="str">
        <f>"Bldg IRN"</f>
        <v>Bldg IRN</v>
      </c>
      <c r="AJ6870" t="s">
        <v>48</v>
      </c>
      <c r="AK6870" t="s">
        <v>48</v>
      </c>
      <c r="AL6870" t="s">
        <v>53</v>
      </c>
      <c r="AM6870">
        <v>1140.92</v>
      </c>
      <c r="AN6870">
        <v>1140.92</v>
      </c>
      <c r="AO6870">
        <v>15</v>
      </c>
    </row>
    <row r="6871" spans="1:41" x14ac:dyDescent="0.3">
      <c r="A6871" t="str">
        <f>"Trad IRN"</f>
        <v>Trad IRN</v>
      </c>
      <c r="B6871" t="str">
        <f>"Bldg IRN"</f>
        <v>Bldg IRN</v>
      </c>
      <c r="C6871" t="s">
        <v>41</v>
      </c>
      <c r="D6871" t="s">
        <v>3</v>
      </c>
      <c r="E6871" t="s">
        <v>80</v>
      </c>
      <c r="F6871" t="s">
        <v>81</v>
      </c>
      <c r="G6871" t="s">
        <v>82</v>
      </c>
      <c r="H6871" t="s">
        <v>83</v>
      </c>
      <c r="I6871" t="str">
        <f>"Trad IRN"</f>
        <v>Trad IRN</v>
      </c>
      <c r="J6871" t="s">
        <v>43</v>
      </c>
      <c r="K6871" t="s">
        <v>44</v>
      </c>
      <c r="L6871" t="s">
        <v>45</v>
      </c>
      <c r="M6871" t="s">
        <v>46</v>
      </c>
      <c r="N6871" t="str">
        <f t="shared" si="698"/>
        <v>08/18/2022</v>
      </c>
      <c r="O6871" t="str">
        <f t="shared" si="697"/>
        <v>12/31/2500</v>
      </c>
      <c r="P6871">
        <v>1</v>
      </c>
      <c r="Q6871">
        <v>1</v>
      </c>
      <c r="S6871">
        <v>1</v>
      </c>
      <c r="T6871">
        <v>1</v>
      </c>
      <c r="U6871">
        <v>0</v>
      </c>
      <c r="V6871" t="str">
        <f>"Trad IRN"</f>
        <v>Trad IRN</v>
      </c>
      <c r="W6871">
        <v>100</v>
      </c>
      <c r="X6871" t="s">
        <v>47</v>
      </c>
      <c r="Z6871" t="s">
        <v>47</v>
      </c>
      <c r="AB6871" t="str">
        <f>"06"</f>
        <v>06</v>
      </c>
      <c r="AC6871" t="s">
        <v>48</v>
      </c>
      <c r="AD6871" t="s">
        <v>49</v>
      </c>
      <c r="AE6871" t="s">
        <v>50</v>
      </c>
      <c r="AF6871">
        <v>0</v>
      </c>
      <c r="AG6871" t="s">
        <v>56</v>
      </c>
      <c r="AH6871" t="str">
        <f>"Trad IRN"</f>
        <v>Trad IRN</v>
      </c>
      <c r="AI6871" t="str">
        <f>"Bldg IRN"</f>
        <v>Bldg IRN</v>
      </c>
      <c r="AJ6871" t="s">
        <v>48</v>
      </c>
      <c r="AK6871" t="s">
        <v>48</v>
      </c>
      <c r="AL6871" t="s">
        <v>53</v>
      </c>
      <c r="AM6871">
        <v>1140.92</v>
      </c>
      <c r="AN6871">
        <v>1140.92</v>
      </c>
      <c r="AO6871">
        <v>15</v>
      </c>
    </row>
    <row r="6872" spans="1:41" x14ac:dyDescent="0.3">
      <c r="A6872" t="str">
        <f>"Trad IRN"</f>
        <v>Trad IRN</v>
      </c>
      <c r="B6872" t="str">
        <f>"Bldg IRN"</f>
        <v>Bldg IRN</v>
      </c>
      <c r="C6872" t="s">
        <v>41</v>
      </c>
      <c r="D6872" t="s">
        <v>3</v>
      </c>
      <c r="E6872" t="s">
        <v>80</v>
      </c>
      <c r="F6872" t="s">
        <v>81</v>
      </c>
      <c r="G6872" t="s">
        <v>82</v>
      </c>
      <c r="H6872" t="s">
        <v>83</v>
      </c>
      <c r="I6872" t="str">
        <f>"Trad IRN"</f>
        <v>Trad IRN</v>
      </c>
      <c r="J6872" t="s">
        <v>43</v>
      </c>
      <c r="K6872" t="s">
        <v>44</v>
      </c>
      <c r="L6872" t="s">
        <v>45</v>
      </c>
      <c r="M6872" t="s">
        <v>46</v>
      </c>
      <c r="N6872" t="str">
        <f t="shared" si="698"/>
        <v>08/18/2022</v>
      </c>
      <c r="O6872" t="str">
        <f t="shared" si="697"/>
        <v>12/31/2500</v>
      </c>
      <c r="P6872">
        <v>1</v>
      </c>
      <c r="Q6872">
        <v>1</v>
      </c>
      <c r="S6872">
        <v>0</v>
      </c>
      <c r="T6872">
        <v>1</v>
      </c>
      <c r="U6872">
        <v>0</v>
      </c>
      <c r="V6872" t="str">
        <f>"Trad IRN"</f>
        <v>Trad IRN</v>
      </c>
      <c r="W6872">
        <v>100</v>
      </c>
      <c r="X6872" t="s">
        <v>47</v>
      </c>
      <c r="Z6872" t="s">
        <v>47</v>
      </c>
      <c r="AB6872" t="str">
        <f>"07"</f>
        <v>07</v>
      </c>
      <c r="AC6872" t="s">
        <v>48</v>
      </c>
      <c r="AD6872" t="s">
        <v>49</v>
      </c>
      <c r="AE6872" t="s">
        <v>50</v>
      </c>
      <c r="AF6872">
        <v>0</v>
      </c>
      <c r="AG6872" t="s">
        <v>56</v>
      </c>
      <c r="AH6872" t="str">
        <f>"Trad IRN"</f>
        <v>Trad IRN</v>
      </c>
      <c r="AI6872" t="str">
        <f>"Bldg IRN"</f>
        <v>Bldg IRN</v>
      </c>
      <c r="AJ6872" t="s">
        <v>48</v>
      </c>
      <c r="AK6872" t="s">
        <v>48</v>
      </c>
      <c r="AL6872" t="s">
        <v>53</v>
      </c>
      <c r="AM6872">
        <v>1140.92</v>
      </c>
      <c r="AN6872">
        <v>1140.92</v>
      </c>
      <c r="AO6872">
        <v>15</v>
      </c>
    </row>
    <row r="6873" spans="1:41" x14ac:dyDescent="0.3">
      <c r="A6873" t="str">
        <f>"Trad IRN"</f>
        <v>Trad IRN</v>
      </c>
      <c r="B6873" t="str">
        <f>"Bldg IRN"</f>
        <v>Bldg IRN</v>
      </c>
      <c r="C6873" t="s">
        <v>41</v>
      </c>
      <c r="D6873" t="s">
        <v>3</v>
      </c>
      <c r="E6873" t="s">
        <v>80</v>
      </c>
      <c r="F6873" t="s">
        <v>81</v>
      </c>
      <c r="G6873" t="s">
        <v>82</v>
      </c>
      <c r="H6873" t="s">
        <v>83</v>
      </c>
      <c r="I6873" t="str">
        <f>"Trad IRN"</f>
        <v>Trad IRN</v>
      </c>
      <c r="J6873" t="s">
        <v>43</v>
      </c>
      <c r="K6873" t="s">
        <v>44</v>
      </c>
      <c r="L6873" t="s">
        <v>45</v>
      </c>
      <c r="M6873" t="s">
        <v>46</v>
      </c>
      <c r="N6873" t="str">
        <f t="shared" si="698"/>
        <v>08/18/2022</v>
      </c>
      <c r="O6873" t="str">
        <f t="shared" si="697"/>
        <v>12/31/2500</v>
      </c>
      <c r="P6873">
        <v>1</v>
      </c>
      <c r="Q6873">
        <v>1</v>
      </c>
      <c r="S6873">
        <v>0</v>
      </c>
      <c r="T6873">
        <v>1</v>
      </c>
      <c r="U6873">
        <v>0</v>
      </c>
      <c r="V6873" t="str">
        <f>"Trad IRN"</f>
        <v>Trad IRN</v>
      </c>
      <c r="W6873">
        <v>100</v>
      </c>
      <c r="X6873" t="s">
        <v>47</v>
      </c>
      <c r="Z6873" t="s">
        <v>47</v>
      </c>
      <c r="AB6873" t="str">
        <f>"06"</f>
        <v>06</v>
      </c>
      <c r="AC6873" t="s">
        <v>48</v>
      </c>
      <c r="AD6873" t="s">
        <v>49</v>
      </c>
      <c r="AE6873" t="s">
        <v>55</v>
      </c>
      <c r="AF6873">
        <v>0</v>
      </c>
      <c r="AG6873" t="s">
        <v>56</v>
      </c>
      <c r="AH6873" t="str">
        <f>"Trad IRN"</f>
        <v>Trad IRN</v>
      </c>
      <c r="AI6873" t="str">
        <f>"Bldg IRN"</f>
        <v>Bldg IRN</v>
      </c>
      <c r="AJ6873" t="s">
        <v>48</v>
      </c>
      <c r="AK6873" t="s">
        <v>48</v>
      </c>
      <c r="AL6873" t="s">
        <v>53</v>
      </c>
      <c r="AM6873">
        <v>1140.92</v>
      </c>
      <c r="AN6873">
        <v>1140.92</v>
      </c>
      <c r="AO6873">
        <v>15</v>
      </c>
    </row>
    <row r="6874" spans="1:41" x14ac:dyDescent="0.3">
      <c r="A6874" t="str">
        <f>"Trad IRN"</f>
        <v>Trad IRN</v>
      </c>
      <c r="B6874" t="str">
        <f>"Bldg IRN"</f>
        <v>Bldg IRN</v>
      </c>
      <c r="C6874" t="s">
        <v>41</v>
      </c>
      <c r="D6874" t="s">
        <v>3</v>
      </c>
      <c r="E6874" t="s">
        <v>80</v>
      </c>
      <c r="F6874" t="s">
        <v>81</v>
      </c>
      <c r="G6874" t="s">
        <v>82</v>
      </c>
      <c r="H6874" t="s">
        <v>83</v>
      </c>
      <c r="I6874" t="str">
        <f>"Trad IRN"</f>
        <v>Trad IRN</v>
      </c>
      <c r="J6874" t="s">
        <v>43</v>
      </c>
      <c r="K6874" t="s">
        <v>44</v>
      </c>
      <c r="L6874" t="s">
        <v>45</v>
      </c>
      <c r="M6874" t="s">
        <v>46</v>
      </c>
      <c r="N6874" t="str">
        <f t="shared" si="698"/>
        <v>08/18/2022</v>
      </c>
      <c r="O6874" t="str">
        <f t="shared" si="697"/>
        <v>12/31/2500</v>
      </c>
      <c r="P6874">
        <v>1</v>
      </c>
      <c r="Q6874">
        <v>1</v>
      </c>
      <c r="S6874">
        <v>0</v>
      </c>
      <c r="T6874">
        <v>1</v>
      </c>
      <c r="U6874">
        <v>0</v>
      </c>
      <c r="V6874" t="str">
        <f>"Trad IRN"</f>
        <v>Trad IRN</v>
      </c>
      <c r="W6874">
        <v>100</v>
      </c>
      <c r="X6874" t="s">
        <v>47</v>
      </c>
      <c r="Z6874" t="s">
        <v>47</v>
      </c>
      <c r="AB6874" t="str">
        <f>"08"</f>
        <v>08</v>
      </c>
      <c r="AC6874" t="s">
        <v>48</v>
      </c>
      <c r="AD6874" t="s">
        <v>49</v>
      </c>
      <c r="AE6874" t="s">
        <v>55</v>
      </c>
      <c r="AF6874">
        <v>2</v>
      </c>
      <c r="AG6874" t="s">
        <v>56</v>
      </c>
      <c r="AH6874" t="str">
        <f>"Trad IRN"</f>
        <v>Trad IRN</v>
      </c>
      <c r="AI6874" t="str">
        <f>"Bldg IRN"</f>
        <v>Bldg IRN</v>
      </c>
      <c r="AJ6874" t="s">
        <v>48</v>
      </c>
      <c r="AK6874" t="s">
        <v>48</v>
      </c>
      <c r="AL6874" t="s">
        <v>53</v>
      </c>
      <c r="AM6874">
        <v>1140.92</v>
      </c>
      <c r="AN6874">
        <v>1140.92</v>
      </c>
      <c r="AO6874">
        <v>15</v>
      </c>
    </row>
    <row r="6875" spans="1:41" x14ac:dyDescent="0.3">
      <c r="A6875" t="str">
        <f>"Trad IRN"</f>
        <v>Trad IRN</v>
      </c>
      <c r="B6875" t="str">
        <f>"Bldg IRN"</f>
        <v>Bldg IRN</v>
      </c>
      <c r="C6875" t="s">
        <v>41</v>
      </c>
      <c r="D6875" t="s">
        <v>3</v>
      </c>
      <c r="E6875" t="s">
        <v>80</v>
      </c>
      <c r="F6875" t="s">
        <v>81</v>
      </c>
      <c r="G6875" t="s">
        <v>82</v>
      </c>
      <c r="H6875" t="s">
        <v>83</v>
      </c>
      <c r="I6875" t="str">
        <f>"Trad IRN"</f>
        <v>Trad IRN</v>
      </c>
      <c r="J6875" t="s">
        <v>43</v>
      </c>
      <c r="K6875" t="s">
        <v>44</v>
      </c>
      <c r="L6875" t="s">
        <v>45</v>
      </c>
      <c r="M6875" t="s">
        <v>46</v>
      </c>
      <c r="N6875" t="str">
        <f t="shared" si="698"/>
        <v>08/18/2022</v>
      </c>
      <c r="O6875" t="str">
        <f t="shared" si="697"/>
        <v>12/31/2500</v>
      </c>
      <c r="P6875">
        <v>1</v>
      </c>
      <c r="Q6875">
        <v>1</v>
      </c>
      <c r="S6875">
        <v>1</v>
      </c>
      <c r="T6875">
        <v>1</v>
      </c>
      <c r="U6875">
        <v>0</v>
      </c>
      <c r="V6875" t="str">
        <f>"Trad IRN"</f>
        <v>Trad IRN</v>
      </c>
      <c r="W6875">
        <v>100</v>
      </c>
      <c r="X6875" t="s">
        <v>47</v>
      </c>
      <c r="Z6875" t="s">
        <v>47</v>
      </c>
      <c r="AB6875" t="str">
        <f>"07"</f>
        <v>07</v>
      </c>
      <c r="AC6875" t="s">
        <v>48</v>
      </c>
      <c r="AD6875" t="s">
        <v>49</v>
      </c>
      <c r="AE6875" t="s">
        <v>50</v>
      </c>
      <c r="AF6875">
        <v>0</v>
      </c>
      <c r="AG6875" t="s">
        <v>56</v>
      </c>
      <c r="AH6875" t="str">
        <f>"Trad IRN"</f>
        <v>Trad IRN</v>
      </c>
      <c r="AI6875" t="str">
        <f>"Bldg IRN"</f>
        <v>Bldg IRN</v>
      </c>
      <c r="AJ6875" t="s">
        <v>48</v>
      </c>
      <c r="AK6875" t="s">
        <v>48</v>
      </c>
      <c r="AL6875" t="s">
        <v>53</v>
      </c>
      <c r="AM6875">
        <v>1140.92</v>
      </c>
      <c r="AN6875">
        <v>1140.92</v>
      </c>
      <c r="AO6875">
        <v>15</v>
      </c>
    </row>
    <row r="6876" spans="1:41" x14ac:dyDescent="0.3">
      <c r="A6876" t="str">
        <f>"Trad IRN"</f>
        <v>Trad IRN</v>
      </c>
      <c r="B6876" t="str">
        <f>"Bldg IRN"</f>
        <v>Bldg IRN</v>
      </c>
      <c r="C6876" t="s">
        <v>41</v>
      </c>
      <c r="D6876" t="s">
        <v>3</v>
      </c>
      <c r="E6876" t="s">
        <v>80</v>
      </c>
      <c r="F6876" t="s">
        <v>81</v>
      </c>
      <c r="G6876" t="s">
        <v>82</v>
      </c>
      <c r="H6876" t="s">
        <v>83</v>
      </c>
      <c r="I6876" t="str">
        <f>"Trad IRN"</f>
        <v>Trad IRN</v>
      </c>
      <c r="J6876" t="s">
        <v>43</v>
      </c>
      <c r="K6876" t="s">
        <v>44</v>
      </c>
      <c r="L6876" t="s">
        <v>45</v>
      </c>
      <c r="M6876" t="s">
        <v>46</v>
      </c>
      <c r="N6876" t="str">
        <f t="shared" si="698"/>
        <v>08/18/2022</v>
      </c>
      <c r="O6876" t="str">
        <f t="shared" si="697"/>
        <v>12/31/2500</v>
      </c>
      <c r="P6876">
        <v>1</v>
      </c>
      <c r="Q6876">
        <v>1</v>
      </c>
      <c r="R6876">
        <v>1</v>
      </c>
      <c r="S6876">
        <v>0</v>
      </c>
      <c r="T6876">
        <v>1</v>
      </c>
      <c r="U6876">
        <v>0</v>
      </c>
      <c r="V6876" t="str">
        <f>"Trad IRN"</f>
        <v>Trad IRN</v>
      </c>
      <c r="W6876">
        <v>100</v>
      </c>
      <c r="X6876" t="s">
        <v>47</v>
      </c>
      <c r="Z6876" t="s">
        <v>47</v>
      </c>
      <c r="AB6876" t="str">
        <f>"08"</f>
        <v>08</v>
      </c>
      <c r="AC6876" t="str">
        <f>"10"</f>
        <v>10</v>
      </c>
      <c r="AD6876" t="str">
        <f>"2"</f>
        <v>2</v>
      </c>
      <c r="AE6876" t="s">
        <v>50</v>
      </c>
      <c r="AF6876">
        <v>0</v>
      </c>
      <c r="AG6876" t="s">
        <v>56</v>
      </c>
      <c r="AH6876" t="str">
        <f>"Trad IRN"</f>
        <v>Trad IRN</v>
      </c>
      <c r="AI6876" t="str">
        <f>"Bldg IRN"</f>
        <v>Bldg IRN</v>
      </c>
      <c r="AJ6876" t="s">
        <v>48</v>
      </c>
      <c r="AK6876" t="s">
        <v>48</v>
      </c>
      <c r="AL6876" t="s">
        <v>53</v>
      </c>
      <c r="AM6876">
        <v>1140.92</v>
      </c>
      <c r="AN6876">
        <v>1140.92</v>
      </c>
      <c r="AO6876">
        <v>15</v>
      </c>
    </row>
    <row r="6877" spans="1:41" x14ac:dyDescent="0.3">
      <c r="A6877" t="str">
        <f>"Trad IRN"</f>
        <v>Trad IRN</v>
      </c>
      <c r="B6877" t="str">
        <f>"Bldg IRN"</f>
        <v>Bldg IRN</v>
      </c>
      <c r="C6877" t="s">
        <v>41</v>
      </c>
      <c r="D6877" t="s">
        <v>3</v>
      </c>
      <c r="E6877" t="s">
        <v>80</v>
      </c>
      <c r="F6877" t="s">
        <v>81</v>
      </c>
      <c r="G6877" t="s">
        <v>82</v>
      </c>
      <c r="H6877" t="s">
        <v>83</v>
      </c>
      <c r="I6877" t="str">
        <f>"Trad IRN"</f>
        <v>Trad IRN</v>
      </c>
      <c r="J6877" t="s">
        <v>43</v>
      </c>
      <c r="K6877" t="s">
        <v>44</v>
      </c>
      <c r="L6877" t="s">
        <v>45</v>
      </c>
      <c r="M6877" t="s">
        <v>46</v>
      </c>
      <c r="N6877" t="str">
        <f t="shared" si="698"/>
        <v>08/18/2022</v>
      </c>
      <c r="O6877" t="str">
        <f t="shared" si="697"/>
        <v>12/31/2500</v>
      </c>
      <c r="P6877">
        <v>1</v>
      </c>
      <c r="Q6877">
        <v>1</v>
      </c>
      <c r="S6877">
        <v>0</v>
      </c>
      <c r="T6877">
        <v>1</v>
      </c>
      <c r="U6877">
        <v>0</v>
      </c>
      <c r="V6877" t="str">
        <f>"Trad IRN"</f>
        <v>Trad IRN</v>
      </c>
      <c r="W6877">
        <v>100</v>
      </c>
      <c r="X6877" t="s">
        <v>47</v>
      </c>
      <c r="Z6877" t="s">
        <v>47</v>
      </c>
      <c r="AB6877" t="str">
        <f>"08"</f>
        <v>08</v>
      </c>
      <c r="AC6877" t="s">
        <v>48</v>
      </c>
      <c r="AD6877" t="s">
        <v>49</v>
      </c>
      <c r="AE6877" t="s">
        <v>50</v>
      </c>
      <c r="AF6877">
        <v>0</v>
      </c>
      <c r="AG6877" t="s">
        <v>56</v>
      </c>
      <c r="AH6877" t="str">
        <f>"Trad IRN"</f>
        <v>Trad IRN</v>
      </c>
      <c r="AI6877" t="str">
        <f>"Bldg IRN"</f>
        <v>Bldg IRN</v>
      </c>
      <c r="AJ6877" t="s">
        <v>48</v>
      </c>
      <c r="AK6877" t="s">
        <v>48</v>
      </c>
      <c r="AL6877" t="s">
        <v>53</v>
      </c>
      <c r="AM6877">
        <v>1140.92</v>
      </c>
      <c r="AN6877">
        <v>1140.92</v>
      </c>
      <c r="AO6877">
        <v>15</v>
      </c>
    </row>
    <row r="6878" spans="1:41" x14ac:dyDescent="0.3">
      <c r="A6878" t="str">
        <f>"Trad IRN"</f>
        <v>Trad IRN</v>
      </c>
      <c r="B6878" t="str">
        <f>"Bldg IRN"</f>
        <v>Bldg IRN</v>
      </c>
      <c r="C6878" t="s">
        <v>41</v>
      </c>
      <c r="D6878" t="s">
        <v>3</v>
      </c>
      <c r="E6878" t="s">
        <v>80</v>
      </c>
      <c r="F6878" t="s">
        <v>81</v>
      </c>
      <c r="G6878" t="s">
        <v>82</v>
      </c>
      <c r="H6878" t="s">
        <v>83</v>
      </c>
      <c r="I6878" t="str">
        <f>"Trad IRN"</f>
        <v>Trad IRN</v>
      </c>
      <c r="J6878" t="s">
        <v>43</v>
      </c>
      <c r="K6878" t="s">
        <v>44</v>
      </c>
      <c r="L6878" t="s">
        <v>45</v>
      </c>
      <c r="M6878" t="s">
        <v>46</v>
      </c>
      <c r="N6878" t="str">
        <f t="shared" si="698"/>
        <v>08/18/2022</v>
      </c>
      <c r="O6878" t="str">
        <f t="shared" si="697"/>
        <v>12/31/2500</v>
      </c>
      <c r="P6878">
        <v>1</v>
      </c>
      <c r="Q6878">
        <v>1</v>
      </c>
      <c r="S6878">
        <v>0</v>
      </c>
      <c r="T6878">
        <v>1</v>
      </c>
      <c r="U6878">
        <v>0</v>
      </c>
      <c r="V6878" t="str">
        <f>"Trad IRN"</f>
        <v>Trad IRN</v>
      </c>
      <c r="W6878">
        <v>100</v>
      </c>
      <c r="X6878" t="s">
        <v>47</v>
      </c>
      <c r="Z6878" t="s">
        <v>47</v>
      </c>
      <c r="AB6878" t="str">
        <f>"06"</f>
        <v>06</v>
      </c>
      <c r="AC6878" t="s">
        <v>48</v>
      </c>
      <c r="AD6878" t="s">
        <v>49</v>
      </c>
      <c r="AE6878" t="s">
        <v>50</v>
      </c>
      <c r="AF6878">
        <v>0</v>
      </c>
      <c r="AG6878" t="s">
        <v>56</v>
      </c>
      <c r="AH6878" t="str">
        <f>"Trad IRN"</f>
        <v>Trad IRN</v>
      </c>
      <c r="AI6878" t="str">
        <f>"Bldg IRN"</f>
        <v>Bldg IRN</v>
      </c>
      <c r="AJ6878" t="s">
        <v>48</v>
      </c>
      <c r="AK6878" t="s">
        <v>48</v>
      </c>
      <c r="AL6878" t="s">
        <v>53</v>
      </c>
      <c r="AM6878">
        <v>1140.92</v>
      </c>
      <c r="AN6878">
        <v>1140.92</v>
      </c>
      <c r="AO6878">
        <v>15</v>
      </c>
    </row>
    <row r="6879" spans="1:41" x14ac:dyDescent="0.3">
      <c r="A6879" t="str">
        <f>"Trad IRN"</f>
        <v>Trad IRN</v>
      </c>
      <c r="B6879" t="str">
        <f>"Bldg IRN"</f>
        <v>Bldg IRN</v>
      </c>
      <c r="C6879" t="s">
        <v>41</v>
      </c>
      <c r="D6879" t="s">
        <v>3</v>
      </c>
      <c r="E6879" t="s">
        <v>80</v>
      </c>
      <c r="F6879" t="s">
        <v>81</v>
      </c>
      <c r="G6879" t="s">
        <v>82</v>
      </c>
      <c r="H6879" t="s">
        <v>83</v>
      </c>
      <c r="I6879" t="str">
        <f>"Trad IRN"</f>
        <v>Trad IRN</v>
      </c>
      <c r="J6879" t="s">
        <v>43</v>
      </c>
      <c r="K6879" t="s">
        <v>44</v>
      </c>
      <c r="L6879" t="s">
        <v>45</v>
      </c>
      <c r="M6879" t="s">
        <v>46</v>
      </c>
      <c r="N6879" t="str">
        <f t="shared" si="698"/>
        <v>08/18/2022</v>
      </c>
      <c r="O6879" t="str">
        <f t="shared" si="697"/>
        <v>12/31/2500</v>
      </c>
      <c r="P6879">
        <v>1</v>
      </c>
      <c r="Q6879">
        <v>1</v>
      </c>
      <c r="S6879">
        <v>1</v>
      </c>
      <c r="T6879">
        <v>1</v>
      </c>
      <c r="U6879">
        <v>0</v>
      </c>
      <c r="V6879" t="str">
        <f>"Trad IRN"</f>
        <v>Trad IRN</v>
      </c>
      <c r="W6879">
        <v>100</v>
      </c>
      <c r="X6879" t="s">
        <v>47</v>
      </c>
      <c r="Z6879" t="s">
        <v>47</v>
      </c>
      <c r="AB6879" t="str">
        <f>"08"</f>
        <v>08</v>
      </c>
      <c r="AC6879" t="s">
        <v>48</v>
      </c>
      <c r="AD6879" t="s">
        <v>49</v>
      </c>
      <c r="AE6879" t="s">
        <v>50</v>
      </c>
      <c r="AF6879">
        <v>0</v>
      </c>
      <c r="AG6879" t="s">
        <v>56</v>
      </c>
      <c r="AH6879" t="str">
        <f>"Trad IRN"</f>
        <v>Trad IRN</v>
      </c>
      <c r="AI6879" t="str">
        <f>"Bldg IRN"</f>
        <v>Bldg IRN</v>
      </c>
      <c r="AJ6879" t="s">
        <v>48</v>
      </c>
      <c r="AK6879" t="s">
        <v>48</v>
      </c>
      <c r="AL6879" t="s">
        <v>53</v>
      </c>
      <c r="AM6879">
        <v>1140.92</v>
      </c>
      <c r="AN6879">
        <v>1140.92</v>
      </c>
      <c r="AO6879">
        <v>15</v>
      </c>
    </row>
    <row r="6880" spans="1:41" x14ac:dyDescent="0.3">
      <c r="A6880" t="str">
        <f>"Trad IRN"</f>
        <v>Trad IRN</v>
      </c>
      <c r="B6880" t="str">
        <f>"Bldg IRN"</f>
        <v>Bldg IRN</v>
      </c>
      <c r="C6880" t="s">
        <v>41</v>
      </c>
      <c r="D6880" t="s">
        <v>3</v>
      </c>
      <c r="E6880" t="s">
        <v>80</v>
      </c>
      <c r="F6880" t="s">
        <v>81</v>
      </c>
      <c r="G6880" t="s">
        <v>82</v>
      </c>
      <c r="H6880" t="s">
        <v>83</v>
      </c>
      <c r="I6880" t="str">
        <f>"Trad IRN"</f>
        <v>Trad IRN</v>
      </c>
      <c r="J6880" t="s">
        <v>43</v>
      </c>
      <c r="K6880" t="s">
        <v>44</v>
      </c>
      <c r="L6880" t="s">
        <v>45</v>
      </c>
      <c r="M6880" t="s">
        <v>46</v>
      </c>
      <c r="N6880" t="str">
        <f t="shared" si="698"/>
        <v>08/18/2022</v>
      </c>
      <c r="O6880" t="str">
        <f t="shared" si="697"/>
        <v>12/31/2500</v>
      </c>
      <c r="P6880">
        <v>1</v>
      </c>
      <c r="Q6880">
        <v>1</v>
      </c>
      <c r="S6880">
        <v>1</v>
      </c>
      <c r="T6880">
        <v>1</v>
      </c>
      <c r="U6880">
        <v>0</v>
      </c>
      <c r="V6880" t="str">
        <f>"Trad IRN"</f>
        <v>Trad IRN</v>
      </c>
      <c r="W6880">
        <v>100</v>
      </c>
      <c r="X6880" t="s">
        <v>47</v>
      </c>
      <c r="Z6880" t="s">
        <v>47</v>
      </c>
      <c r="AB6880" t="str">
        <f>"06"</f>
        <v>06</v>
      </c>
      <c r="AC6880" t="s">
        <v>48</v>
      </c>
      <c r="AD6880" t="s">
        <v>49</v>
      </c>
      <c r="AE6880" t="s">
        <v>50</v>
      </c>
      <c r="AF6880">
        <v>0</v>
      </c>
      <c r="AG6880" t="s">
        <v>56</v>
      </c>
      <c r="AH6880" t="str">
        <f>"Trad IRN"</f>
        <v>Trad IRN</v>
      </c>
      <c r="AI6880" t="str">
        <f>"Bldg IRN"</f>
        <v>Bldg IRN</v>
      </c>
      <c r="AJ6880" t="s">
        <v>48</v>
      </c>
      <c r="AK6880" t="s">
        <v>48</v>
      </c>
      <c r="AL6880" t="s">
        <v>53</v>
      </c>
      <c r="AM6880">
        <v>1140.92</v>
      </c>
      <c r="AN6880">
        <v>1140.92</v>
      </c>
      <c r="AO6880">
        <v>15</v>
      </c>
    </row>
    <row r="6881" spans="1:41" x14ac:dyDescent="0.3">
      <c r="A6881" t="str">
        <f>"Trad IRN"</f>
        <v>Trad IRN</v>
      </c>
      <c r="B6881" t="str">
        <f>"Bldg IRN"</f>
        <v>Bldg IRN</v>
      </c>
      <c r="C6881" t="s">
        <v>41</v>
      </c>
      <c r="D6881" t="s">
        <v>3</v>
      </c>
      <c r="E6881" t="s">
        <v>80</v>
      </c>
      <c r="F6881" t="s">
        <v>81</v>
      </c>
      <c r="G6881" t="s">
        <v>82</v>
      </c>
      <c r="H6881" t="s">
        <v>83</v>
      </c>
      <c r="I6881" t="str">
        <f>"Trad IRN"</f>
        <v>Trad IRN</v>
      </c>
      <c r="J6881" t="s">
        <v>43</v>
      </c>
      <c r="K6881" t="s">
        <v>44</v>
      </c>
      <c r="L6881" t="s">
        <v>45</v>
      </c>
      <c r="M6881" t="s">
        <v>46</v>
      </c>
      <c r="N6881" t="str">
        <f t="shared" si="698"/>
        <v>08/18/2022</v>
      </c>
      <c r="O6881" t="str">
        <f t="shared" si="697"/>
        <v>12/31/2500</v>
      </c>
      <c r="P6881">
        <v>1</v>
      </c>
      <c r="Q6881">
        <v>1</v>
      </c>
      <c r="S6881">
        <v>0</v>
      </c>
      <c r="T6881">
        <v>1</v>
      </c>
      <c r="U6881">
        <v>0</v>
      </c>
      <c r="V6881" t="str">
        <f>"Trad IRN"</f>
        <v>Trad IRN</v>
      </c>
      <c r="W6881">
        <v>100</v>
      </c>
      <c r="X6881" t="s">
        <v>47</v>
      </c>
      <c r="Z6881" t="s">
        <v>47</v>
      </c>
      <c r="AB6881" t="str">
        <f>"07"</f>
        <v>07</v>
      </c>
      <c r="AC6881" t="s">
        <v>48</v>
      </c>
      <c r="AD6881" t="s">
        <v>49</v>
      </c>
      <c r="AE6881" t="s">
        <v>50</v>
      </c>
      <c r="AF6881">
        <v>0</v>
      </c>
      <c r="AG6881" t="s">
        <v>56</v>
      </c>
      <c r="AH6881" t="str">
        <f>"Trad IRN"</f>
        <v>Trad IRN</v>
      </c>
      <c r="AI6881" t="str">
        <f>"Bldg IRN"</f>
        <v>Bldg IRN</v>
      </c>
      <c r="AJ6881" t="s">
        <v>48</v>
      </c>
      <c r="AK6881" t="s">
        <v>48</v>
      </c>
      <c r="AL6881" t="s">
        <v>53</v>
      </c>
      <c r="AM6881">
        <v>1140.92</v>
      </c>
      <c r="AN6881">
        <v>1140.92</v>
      </c>
      <c r="AO6881">
        <v>15</v>
      </c>
    </row>
    <row r="6882" spans="1:41" x14ac:dyDescent="0.3">
      <c r="A6882" t="str">
        <f>"Trad IRN"</f>
        <v>Trad IRN</v>
      </c>
      <c r="B6882" t="str">
        <f>"Bldg IRN"</f>
        <v>Bldg IRN</v>
      </c>
      <c r="C6882" t="s">
        <v>41</v>
      </c>
      <c r="D6882" t="s">
        <v>3</v>
      </c>
      <c r="E6882" t="s">
        <v>80</v>
      </c>
      <c r="F6882" t="s">
        <v>81</v>
      </c>
      <c r="G6882" t="s">
        <v>82</v>
      </c>
      <c r="H6882" t="s">
        <v>83</v>
      </c>
      <c r="I6882" t="str">
        <f>"Trad IRN"</f>
        <v>Trad IRN</v>
      </c>
      <c r="J6882" t="s">
        <v>43</v>
      </c>
      <c r="K6882" t="s">
        <v>44</v>
      </c>
      <c r="L6882" t="s">
        <v>45</v>
      </c>
      <c r="M6882" t="s">
        <v>46</v>
      </c>
      <c r="N6882" t="str">
        <f t="shared" si="698"/>
        <v>08/18/2022</v>
      </c>
      <c r="O6882" t="str">
        <f t="shared" si="697"/>
        <v>12/31/2500</v>
      </c>
      <c r="P6882">
        <v>1</v>
      </c>
      <c r="Q6882">
        <v>1</v>
      </c>
      <c r="S6882">
        <v>0</v>
      </c>
      <c r="T6882">
        <v>1</v>
      </c>
      <c r="U6882">
        <v>0</v>
      </c>
      <c r="V6882" t="str">
        <f>"Trad IRN"</f>
        <v>Trad IRN</v>
      </c>
      <c r="W6882">
        <v>100</v>
      </c>
      <c r="X6882" t="s">
        <v>47</v>
      </c>
      <c r="Z6882" t="s">
        <v>47</v>
      </c>
      <c r="AB6882" t="str">
        <f>"06"</f>
        <v>06</v>
      </c>
      <c r="AC6882" t="s">
        <v>48</v>
      </c>
      <c r="AD6882" t="s">
        <v>49</v>
      </c>
      <c r="AE6882" t="s">
        <v>50</v>
      </c>
      <c r="AF6882">
        <v>0</v>
      </c>
      <c r="AG6882" t="s">
        <v>56</v>
      </c>
      <c r="AH6882" t="str">
        <f>"Trad IRN"</f>
        <v>Trad IRN</v>
      </c>
      <c r="AI6882" t="str">
        <f>"Bldg IRN"</f>
        <v>Bldg IRN</v>
      </c>
      <c r="AJ6882" t="s">
        <v>48</v>
      </c>
      <c r="AK6882" t="s">
        <v>48</v>
      </c>
      <c r="AL6882" t="s">
        <v>53</v>
      </c>
      <c r="AM6882">
        <v>1140.92</v>
      </c>
      <c r="AN6882">
        <v>1140.92</v>
      </c>
      <c r="AO6882">
        <v>15</v>
      </c>
    </row>
    <row r="6883" spans="1:41" x14ac:dyDescent="0.3">
      <c r="A6883" t="str">
        <f>"Trad IRN"</f>
        <v>Trad IRN</v>
      </c>
      <c r="B6883" t="str">
        <f>"Bldg IRN"</f>
        <v>Bldg IRN</v>
      </c>
      <c r="C6883" t="s">
        <v>41</v>
      </c>
      <c r="D6883" t="s">
        <v>3</v>
      </c>
      <c r="E6883" t="s">
        <v>80</v>
      </c>
      <c r="F6883" t="s">
        <v>81</v>
      </c>
      <c r="G6883" t="s">
        <v>82</v>
      </c>
      <c r="H6883" t="s">
        <v>83</v>
      </c>
      <c r="I6883" t="str">
        <f>"Trad IRN"</f>
        <v>Trad IRN</v>
      </c>
      <c r="J6883" t="s">
        <v>43</v>
      </c>
      <c r="K6883" t="s">
        <v>44</v>
      </c>
      <c r="L6883" t="s">
        <v>45</v>
      </c>
      <c r="M6883" t="s">
        <v>46</v>
      </c>
      <c r="N6883" t="str">
        <f t="shared" si="698"/>
        <v>08/18/2022</v>
      </c>
      <c r="O6883" t="str">
        <f t="shared" si="697"/>
        <v>12/31/2500</v>
      </c>
      <c r="P6883">
        <v>1</v>
      </c>
      <c r="Q6883">
        <v>1</v>
      </c>
      <c r="S6883">
        <v>1</v>
      </c>
      <c r="T6883">
        <v>1</v>
      </c>
      <c r="U6883">
        <v>0</v>
      </c>
      <c r="V6883" t="str">
        <f>"Trad IRN"</f>
        <v>Trad IRN</v>
      </c>
      <c r="W6883">
        <v>100</v>
      </c>
      <c r="X6883" t="s">
        <v>47</v>
      </c>
      <c r="Z6883" t="s">
        <v>47</v>
      </c>
      <c r="AB6883" t="str">
        <f>"06"</f>
        <v>06</v>
      </c>
      <c r="AC6883" t="s">
        <v>48</v>
      </c>
      <c r="AD6883" t="s">
        <v>49</v>
      </c>
      <c r="AE6883" t="s">
        <v>50</v>
      </c>
      <c r="AF6883">
        <v>0</v>
      </c>
      <c r="AG6883" t="s">
        <v>56</v>
      </c>
      <c r="AH6883" t="str">
        <f>"Trad IRN"</f>
        <v>Trad IRN</v>
      </c>
      <c r="AI6883" t="str">
        <f>"Bldg IRN"</f>
        <v>Bldg IRN</v>
      </c>
      <c r="AJ6883" t="s">
        <v>48</v>
      </c>
      <c r="AK6883" t="s">
        <v>48</v>
      </c>
      <c r="AL6883" t="s">
        <v>53</v>
      </c>
      <c r="AM6883">
        <v>1140.92</v>
      </c>
      <c r="AN6883">
        <v>1140.92</v>
      </c>
      <c r="AO6883">
        <v>15</v>
      </c>
    </row>
    <row r="6884" spans="1:41" x14ac:dyDescent="0.3">
      <c r="A6884" t="str">
        <f>"Trad IRN"</f>
        <v>Trad IRN</v>
      </c>
      <c r="B6884" t="str">
        <f>"Bldg IRN"</f>
        <v>Bldg IRN</v>
      </c>
      <c r="C6884" t="s">
        <v>41</v>
      </c>
      <c r="D6884" t="s">
        <v>3</v>
      </c>
      <c r="E6884" t="s">
        <v>80</v>
      </c>
      <c r="F6884" t="s">
        <v>81</v>
      </c>
      <c r="G6884" t="s">
        <v>82</v>
      </c>
      <c r="H6884" t="s">
        <v>83</v>
      </c>
      <c r="I6884" t="str">
        <f>"Trad IRN"</f>
        <v>Trad IRN</v>
      </c>
      <c r="J6884" t="s">
        <v>43</v>
      </c>
      <c r="K6884" t="s">
        <v>44</v>
      </c>
      <c r="L6884" t="s">
        <v>45</v>
      </c>
      <c r="M6884" t="s">
        <v>46</v>
      </c>
      <c r="N6884" t="str">
        <f t="shared" si="698"/>
        <v>08/18/2022</v>
      </c>
      <c r="O6884" t="str">
        <f t="shared" si="697"/>
        <v>12/31/2500</v>
      </c>
      <c r="P6884">
        <v>1</v>
      </c>
      <c r="Q6884">
        <v>1</v>
      </c>
      <c r="S6884">
        <v>0</v>
      </c>
      <c r="T6884">
        <v>1</v>
      </c>
      <c r="U6884">
        <v>0</v>
      </c>
      <c r="V6884" t="str">
        <f>"Trad IRN"</f>
        <v>Trad IRN</v>
      </c>
      <c r="W6884">
        <v>100</v>
      </c>
      <c r="X6884" t="s">
        <v>47</v>
      </c>
      <c r="Z6884" t="s">
        <v>47</v>
      </c>
      <c r="AB6884" t="str">
        <f>"06"</f>
        <v>06</v>
      </c>
      <c r="AC6884" t="s">
        <v>48</v>
      </c>
      <c r="AD6884" t="s">
        <v>49</v>
      </c>
      <c r="AE6884" t="s">
        <v>55</v>
      </c>
      <c r="AF6884">
        <v>0</v>
      </c>
      <c r="AG6884" t="s">
        <v>56</v>
      </c>
      <c r="AH6884" t="str">
        <f>"Trad IRN"</f>
        <v>Trad IRN</v>
      </c>
      <c r="AI6884" t="str">
        <f>"Bldg IRN"</f>
        <v>Bldg IRN</v>
      </c>
      <c r="AJ6884" t="s">
        <v>48</v>
      </c>
      <c r="AK6884" t="s">
        <v>48</v>
      </c>
      <c r="AL6884" t="s">
        <v>53</v>
      </c>
      <c r="AM6884">
        <v>1140.92</v>
      </c>
      <c r="AN6884">
        <v>1140.92</v>
      </c>
      <c r="AO6884">
        <v>15</v>
      </c>
    </row>
    <row r="6885" spans="1:41" x14ac:dyDescent="0.3">
      <c r="A6885" t="str">
        <f>"Trad IRN"</f>
        <v>Trad IRN</v>
      </c>
      <c r="B6885" t="str">
        <f>"Bldg IRN"</f>
        <v>Bldg IRN</v>
      </c>
      <c r="C6885" t="s">
        <v>41</v>
      </c>
      <c r="D6885" t="s">
        <v>3</v>
      </c>
      <c r="E6885" t="s">
        <v>80</v>
      </c>
      <c r="F6885" t="s">
        <v>81</v>
      </c>
      <c r="G6885" t="s">
        <v>82</v>
      </c>
      <c r="H6885" t="s">
        <v>83</v>
      </c>
      <c r="I6885" t="str">
        <f>"Trad IRN"</f>
        <v>Trad IRN</v>
      </c>
      <c r="J6885" t="s">
        <v>43</v>
      </c>
      <c r="K6885" t="s">
        <v>44</v>
      </c>
      <c r="L6885" t="s">
        <v>45</v>
      </c>
      <c r="M6885" t="s">
        <v>46</v>
      </c>
      <c r="N6885" t="str">
        <f t="shared" si="698"/>
        <v>08/18/2022</v>
      </c>
      <c r="O6885" t="str">
        <f t="shared" si="697"/>
        <v>12/31/2500</v>
      </c>
      <c r="P6885">
        <v>1</v>
      </c>
      <c r="Q6885">
        <v>1</v>
      </c>
      <c r="S6885">
        <v>0</v>
      </c>
      <c r="T6885">
        <v>1</v>
      </c>
      <c r="U6885">
        <v>0</v>
      </c>
      <c r="V6885" t="str">
        <f>"Trad IRN"</f>
        <v>Trad IRN</v>
      </c>
      <c r="W6885">
        <v>100</v>
      </c>
      <c r="X6885" t="s">
        <v>47</v>
      </c>
      <c r="Z6885" t="s">
        <v>47</v>
      </c>
      <c r="AB6885" t="str">
        <f>"07"</f>
        <v>07</v>
      </c>
      <c r="AC6885" t="s">
        <v>48</v>
      </c>
      <c r="AD6885" t="s">
        <v>49</v>
      </c>
      <c r="AE6885" t="s">
        <v>55</v>
      </c>
      <c r="AF6885">
        <v>0</v>
      </c>
      <c r="AG6885" t="s">
        <v>56</v>
      </c>
      <c r="AH6885" t="str">
        <f>"Trad IRN"</f>
        <v>Trad IRN</v>
      </c>
      <c r="AI6885" t="str">
        <f>"Bldg IRN"</f>
        <v>Bldg IRN</v>
      </c>
      <c r="AJ6885" t="s">
        <v>48</v>
      </c>
      <c r="AK6885" t="s">
        <v>48</v>
      </c>
      <c r="AL6885" t="s">
        <v>53</v>
      </c>
      <c r="AM6885">
        <v>1140.92</v>
      </c>
      <c r="AN6885">
        <v>1140.92</v>
      </c>
      <c r="AO6885">
        <v>15</v>
      </c>
    </row>
    <row r="6886" spans="1:41" x14ac:dyDescent="0.3">
      <c r="A6886" t="str">
        <f>"Trad IRN"</f>
        <v>Trad IRN</v>
      </c>
      <c r="B6886" t="str">
        <f>"Bldg IRN"</f>
        <v>Bldg IRN</v>
      </c>
      <c r="C6886" t="s">
        <v>41</v>
      </c>
      <c r="D6886" t="s">
        <v>3</v>
      </c>
      <c r="E6886" t="s">
        <v>80</v>
      </c>
      <c r="F6886" t="s">
        <v>81</v>
      </c>
      <c r="G6886" t="s">
        <v>82</v>
      </c>
      <c r="H6886" t="s">
        <v>83</v>
      </c>
      <c r="I6886" t="str">
        <f>"Trad IRN"</f>
        <v>Trad IRN</v>
      </c>
      <c r="J6886" t="s">
        <v>43</v>
      </c>
      <c r="K6886" t="s">
        <v>44</v>
      </c>
      <c r="L6886" t="s">
        <v>45</v>
      </c>
      <c r="M6886" t="s">
        <v>46</v>
      </c>
      <c r="N6886" t="str">
        <f t="shared" si="698"/>
        <v>08/18/2022</v>
      </c>
      <c r="O6886" t="str">
        <f t="shared" si="697"/>
        <v>12/31/2500</v>
      </c>
      <c r="P6886">
        <v>1</v>
      </c>
      <c r="Q6886">
        <v>1</v>
      </c>
      <c r="S6886">
        <v>0</v>
      </c>
      <c r="T6886">
        <v>1</v>
      </c>
      <c r="U6886">
        <v>0</v>
      </c>
      <c r="V6886" t="str">
        <f>"Trad IRN"</f>
        <v>Trad IRN</v>
      </c>
      <c r="W6886">
        <v>100</v>
      </c>
      <c r="X6886" t="s">
        <v>47</v>
      </c>
      <c r="Z6886" t="s">
        <v>47</v>
      </c>
      <c r="AB6886" t="str">
        <f>"07"</f>
        <v>07</v>
      </c>
      <c r="AC6886" t="s">
        <v>48</v>
      </c>
      <c r="AD6886" t="s">
        <v>49</v>
      </c>
      <c r="AE6886" t="s">
        <v>50</v>
      </c>
      <c r="AF6886">
        <v>0</v>
      </c>
      <c r="AG6886" t="s">
        <v>56</v>
      </c>
      <c r="AH6886" t="str">
        <f>"Trad IRN"</f>
        <v>Trad IRN</v>
      </c>
      <c r="AI6886" t="str">
        <f>"Bldg IRN"</f>
        <v>Bldg IRN</v>
      </c>
      <c r="AJ6886" t="s">
        <v>48</v>
      </c>
      <c r="AK6886" t="s">
        <v>48</v>
      </c>
      <c r="AL6886" t="s">
        <v>53</v>
      </c>
      <c r="AM6886">
        <v>1140.92</v>
      </c>
      <c r="AN6886">
        <v>1140.92</v>
      </c>
      <c r="AO6886">
        <v>15</v>
      </c>
    </row>
    <row r="6887" spans="1:41" x14ac:dyDescent="0.3">
      <c r="A6887" t="str">
        <f>"Trad IRN"</f>
        <v>Trad IRN</v>
      </c>
      <c r="B6887" t="str">
        <f>"Bldg IRN"</f>
        <v>Bldg IRN</v>
      </c>
      <c r="C6887" t="s">
        <v>41</v>
      </c>
      <c r="D6887" t="s">
        <v>3</v>
      </c>
      <c r="E6887" t="s">
        <v>80</v>
      </c>
      <c r="F6887" t="s">
        <v>81</v>
      </c>
      <c r="G6887" t="s">
        <v>82</v>
      </c>
      <c r="H6887" t="s">
        <v>83</v>
      </c>
      <c r="I6887" t="str">
        <f>"Trad IRN"</f>
        <v>Trad IRN</v>
      </c>
      <c r="J6887" t="s">
        <v>43</v>
      </c>
      <c r="K6887" t="s">
        <v>44</v>
      </c>
      <c r="L6887" t="s">
        <v>45</v>
      </c>
      <c r="M6887" t="s">
        <v>46</v>
      </c>
      <c r="N6887" t="str">
        <f t="shared" si="698"/>
        <v>08/18/2022</v>
      </c>
      <c r="O6887" t="str">
        <f t="shared" si="697"/>
        <v>12/31/2500</v>
      </c>
      <c r="P6887">
        <v>1</v>
      </c>
      <c r="Q6887">
        <v>1</v>
      </c>
      <c r="S6887">
        <v>0</v>
      </c>
      <c r="T6887">
        <v>1</v>
      </c>
      <c r="U6887">
        <v>0</v>
      </c>
      <c r="V6887" t="str">
        <f>"Trad IRN"</f>
        <v>Trad IRN</v>
      </c>
      <c r="W6887">
        <v>100</v>
      </c>
      <c r="X6887" t="s">
        <v>47</v>
      </c>
      <c r="Z6887" t="s">
        <v>47</v>
      </c>
      <c r="AB6887" t="str">
        <f>"06"</f>
        <v>06</v>
      </c>
      <c r="AC6887" t="s">
        <v>48</v>
      </c>
      <c r="AD6887" t="s">
        <v>49</v>
      </c>
      <c r="AE6887" t="s">
        <v>50</v>
      </c>
      <c r="AF6887">
        <v>0</v>
      </c>
      <c r="AG6887" t="s">
        <v>56</v>
      </c>
      <c r="AH6887" t="str">
        <f>"Trad IRN"</f>
        <v>Trad IRN</v>
      </c>
      <c r="AI6887" t="str">
        <f>"Bldg IRN"</f>
        <v>Bldg IRN</v>
      </c>
      <c r="AJ6887" t="s">
        <v>48</v>
      </c>
      <c r="AK6887" t="s">
        <v>48</v>
      </c>
      <c r="AL6887" t="s">
        <v>53</v>
      </c>
      <c r="AM6887">
        <v>1140.92</v>
      </c>
      <c r="AN6887">
        <v>1140.92</v>
      </c>
      <c r="AO6887">
        <v>15</v>
      </c>
    </row>
    <row r="6888" spans="1:41" x14ac:dyDescent="0.3">
      <c r="A6888" t="str">
        <f>"Trad IRN"</f>
        <v>Trad IRN</v>
      </c>
      <c r="B6888" t="str">
        <f>"Bldg IRN"</f>
        <v>Bldg IRN</v>
      </c>
      <c r="C6888" t="s">
        <v>41</v>
      </c>
      <c r="D6888" t="s">
        <v>3</v>
      </c>
      <c r="E6888" t="s">
        <v>80</v>
      </c>
      <c r="F6888" t="s">
        <v>81</v>
      </c>
      <c r="G6888" t="s">
        <v>82</v>
      </c>
      <c r="H6888" t="s">
        <v>83</v>
      </c>
      <c r="I6888" t="str">
        <f>"Trad IRN"</f>
        <v>Trad IRN</v>
      </c>
      <c r="J6888" t="s">
        <v>43</v>
      </c>
      <c r="K6888" t="s">
        <v>44</v>
      </c>
      <c r="L6888" t="s">
        <v>45</v>
      </c>
      <c r="M6888" t="s">
        <v>46</v>
      </c>
      <c r="N6888" t="str">
        <f t="shared" si="698"/>
        <v>08/18/2022</v>
      </c>
      <c r="O6888" t="str">
        <f t="shared" si="697"/>
        <v>12/31/2500</v>
      </c>
      <c r="P6888">
        <v>1</v>
      </c>
      <c r="Q6888">
        <v>1</v>
      </c>
      <c r="S6888">
        <v>1</v>
      </c>
      <c r="T6888">
        <v>1</v>
      </c>
      <c r="U6888">
        <v>0</v>
      </c>
      <c r="V6888" t="str">
        <f>"Trad IRN"</f>
        <v>Trad IRN</v>
      </c>
      <c r="W6888">
        <v>100</v>
      </c>
      <c r="X6888" t="s">
        <v>47</v>
      </c>
      <c r="Z6888" t="s">
        <v>47</v>
      </c>
      <c r="AB6888" t="str">
        <f>"08"</f>
        <v>08</v>
      </c>
      <c r="AC6888" t="s">
        <v>48</v>
      </c>
      <c r="AD6888" t="s">
        <v>49</v>
      </c>
      <c r="AE6888" t="s">
        <v>50</v>
      </c>
      <c r="AF6888">
        <v>0</v>
      </c>
      <c r="AG6888" t="s">
        <v>56</v>
      </c>
      <c r="AH6888" t="str">
        <f>"Trad IRN"</f>
        <v>Trad IRN</v>
      </c>
      <c r="AI6888" t="str">
        <f>"Bldg IRN"</f>
        <v>Bldg IRN</v>
      </c>
      <c r="AJ6888" t="s">
        <v>48</v>
      </c>
      <c r="AK6888" t="s">
        <v>48</v>
      </c>
      <c r="AL6888" t="s">
        <v>53</v>
      </c>
      <c r="AM6888">
        <v>1140.92</v>
      </c>
      <c r="AN6888">
        <v>1140.92</v>
      </c>
      <c r="AO6888">
        <v>15</v>
      </c>
    </row>
    <row r="6889" spans="1:41" x14ac:dyDescent="0.3">
      <c r="A6889" t="str">
        <f>"Trad IRN"</f>
        <v>Trad IRN</v>
      </c>
      <c r="B6889" t="str">
        <f>"Bldg IRN"</f>
        <v>Bldg IRN</v>
      </c>
      <c r="C6889" t="s">
        <v>41</v>
      </c>
      <c r="D6889" t="s">
        <v>3</v>
      </c>
      <c r="E6889" t="s">
        <v>80</v>
      </c>
      <c r="F6889" t="s">
        <v>81</v>
      </c>
      <c r="G6889" t="s">
        <v>82</v>
      </c>
      <c r="H6889" t="s">
        <v>83</v>
      </c>
      <c r="I6889" t="str">
        <f>"Trad IRN"</f>
        <v>Trad IRN</v>
      </c>
      <c r="J6889" t="s">
        <v>43</v>
      </c>
      <c r="K6889" t="s">
        <v>44</v>
      </c>
      <c r="L6889" t="s">
        <v>45</v>
      </c>
      <c r="M6889" t="s">
        <v>46</v>
      </c>
      <c r="N6889" t="str">
        <f>"01/04/2023"</f>
        <v>01/04/2023</v>
      </c>
      <c r="O6889" t="str">
        <f t="shared" si="697"/>
        <v>12/31/2500</v>
      </c>
      <c r="P6889">
        <v>0.45100099999999999</v>
      </c>
      <c r="Q6889">
        <v>0.45100099999999999</v>
      </c>
      <c r="R6889">
        <v>0.45100099999999999</v>
      </c>
      <c r="S6889">
        <v>0</v>
      </c>
      <c r="T6889">
        <v>0.45100099999999999</v>
      </c>
      <c r="U6889">
        <v>0</v>
      </c>
      <c r="V6889" t="str">
        <f>"Trad IRN"</f>
        <v>Trad IRN</v>
      </c>
      <c r="W6889">
        <v>85</v>
      </c>
      <c r="X6889" t="s">
        <v>47</v>
      </c>
      <c r="Z6889" t="s">
        <v>47</v>
      </c>
      <c r="AB6889" t="str">
        <f>"08"</f>
        <v>08</v>
      </c>
      <c r="AC6889" t="str">
        <f>"15"</f>
        <v>15</v>
      </c>
      <c r="AD6889" t="str">
        <f>"2"</f>
        <v>2</v>
      </c>
      <c r="AE6889" t="s">
        <v>50</v>
      </c>
      <c r="AF6889">
        <v>0</v>
      </c>
      <c r="AG6889" t="s">
        <v>56</v>
      </c>
      <c r="AH6889" t="str">
        <f>"Trad IRN"</f>
        <v>Trad IRN</v>
      </c>
      <c r="AI6889" t="str">
        <f>"Bldg IRN"</f>
        <v>Bldg IRN</v>
      </c>
      <c r="AJ6889" t="s">
        <v>48</v>
      </c>
      <c r="AK6889" t="s">
        <v>48</v>
      </c>
      <c r="AL6889" t="s">
        <v>53</v>
      </c>
      <c r="AM6889">
        <v>514.55999999999995</v>
      </c>
      <c r="AN6889">
        <v>1140.92</v>
      </c>
      <c r="AO6889">
        <v>15</v>
      </c>
    </row>
    <row r="6890" spans="1:41" x14ac:dyDescent="0.3">
      <c r="A6890" t="str">
        <f>"Trad IRN"</f>
        <v>Trad IRN</v>
      </c>
      <c r="B6890" t="str">
        <f>"Bldg IRN"</f>
        <v>Bldg IRN</v>
      </c>
      <c r="C6890" t="s">
        <v>41</v>
      </c>
      <c r="D6890" t="s">
        <v>3</v>
      </c>
      <c r="E6890" t="s">
        <v>80</v>
      </c>
      <c r="F6890" t="s">
        <v>81</v>
      </c>
      <c r="G6890" t="s">
        <v>82</v>
      </c>
      <c r="H6890" t="s">
        <v>83</v>
      </c>
      <c r="I6890" t="str">
        <f>"Trad IRN"</f>
        <v>Trad IRN</v>
      </c>
      <c r="J6890" t="s">
        <v>43</v>
      </c>
      <c r="K6890" t="s">
        <v>44</v>
      </c>
      <c r="L6890" t="s">
        <v>45</v>
      </c>
      <c r="M6890" t="s">
        <v>46</v>
      </c>
      <c r="N6890" t="str">
        <f>"08/18/2022"</f>
        <v>08/18/2022</v>
      </c>
      <c r="O6890" t="str">
        <f>"01/03/2023"</f>
        <v>01/03/2023</v>
      </c>
      <c r="P6890">
        <v>0.46941100000000002</v>
      </c>
      <c r="Q6890">
        <v>0.46941100000000002</v>
      </c>
      <c r="R6890">
        <v>0.46941100000000002</v>
      </c>
      <c r="S6890">
        <v>0</v>
      </c>
      <c r="T6890">
        <v>0.46941100000000002</v>
      </c>
      <c r="U6890">
        <v>0</v>
      </c>
      <c r="V6890" t="str">
        <f>"Trad IRN"</f>
        <v>Trad IRN</v>
      </c>
      <c r="W6890">
        <v>100</v>
      </c>
      <c r="X6890" t="s">
        <v>47</v>
      </c>
      <c r="Z6890" t="s">
        <v>47</v>
      </c>
      <c r="AB6890" t="str">
        <f>"08"</f>
        <v>08</v>
      </c>
      <c r="AC6890" t="str">
        <f>"15"</f>
        <v>15</v>
      </c>
      <c r="AD6890" t="str">
        <f>"2"</f>
        <v>2</v>
      </c>
      <c r="AE6890" t="s">
        <v>50</v>
      </c>
      <c r="AF6890">
        <v>0</v>
      </c>
      <c r="AG6890" t="s">
        <v>56</v>
      </c>
      <c r="AH6890" t="str">
        <f>"Trad IRN"</f>
        <v>Trad IRN</v>
      </c>
      <c r="AI6890" t="str">
        <f>"Bldg IRN"</f>
        <v>Bldg IRN</v>
      </c>
      <c r="AJ6890" t="s">
        <v>48</v>
      </c>
      <c r="AK6890" t="s">
        <v>48</v>
      </c>
      <c r="AL6890" t="s">
        <v>53</v>
      </c>
      <c r="AM6890">
        <v>535.55999999999995</v>
      </c>
      <c r="AN6890">
        <v>1140.92</v>
      </c>
      <c r="AO6890">
        <v>15</v>
      </c>
    </row>
    <row r="6891" spans="1:41" x14ac:dyDescent="0.3">
      <c r="A6891" t="str">
        <f>"Trad IRN"</f>
        <v>Trad IRN</v>
      </c>
      <c r="B6891" t="str">
        <f>"Bldg IRN"</f>
        <v>Bldg IRN</v>
      </c>
      <c r="C6891" t="s">
        <v>41</v>
      </c>
      <c r="D6891" t="s">
        <v>3</v>
      </c>
      <c r="E6891" t="s">
        <v>80</v>
      </c>
      <c r="F6891" t="s">
        <v>81</v>
      </c>
      <c r="G6891" t="s">
        <v>82</v>
      </c>
      <c r="H6891" t="s">
        <v>83</v>
      </c>
      <c r="I6891" t="s">
        <v>8</v>
      </c>
      <c r="J6891" t="s">
        <v>43</v>
      </c>
      <c r="K6891" t="s">
        <v>44</v>
      </c>
      <c r="L6891" t="s">
        <v>45</v>
      </c>
      <c r="M6891" t="s">
        <v>46</v>
      </c>
      <c r="N6891" t="str">
        <f>"01/04/2023"</f>
        <v>01/04/2023</v>
      </c>
      <c r="O6891" t="str">
        <f>"01/19/2023"</f>
        <v>01/19/2023</v>
      </c>
      <c r="P6891">
        <v>9.5160000000000002E-3</v>
      </c>
      <c r="Q6891">
        <v>9.5160000000000002E-3</v>
      </c>
      <c r="R6891">
        <v>9.5160000000000002E-3</v>
      </c>
      <c r="S6891">
        <v>0</v>
      </c>
      <c r="T6891">
        <v>6.195E-3</v>
      </c>
      <c r="U6891">
        <v>3.3210000000000002E-3</v>
      </c>
      <c r="V6891" t="str">
        <f>"Trad IRN"</f>
        <v>Trad IRN</v>
      </c>
      <c r="W6891">
        <v>15</v>
      </c>
      <c r="X6891" t="s">
        <v>47</v>
      </c>
      <c r="Z6891" t="s">
        <v>47</v>
      </c>
      <c r="AB6891" t="str">
        <f>"08"</f>
        <v>08</v>
      </c>
      <c r="AC6891" t="str">
        <f>"15"</f>
        <v>15</v>
      </c>
      <c r="AD6891" t="str">
        <f>"2"</f>
        <v>2</v>
      </c>
      <c r="AE6891" t="s">
        <v>50</v>
      </c>
      <c r="AF6891">
        <v>0</v>
      </c>
      <c r="AG6891" t="s">
        <v>51</v>
      </c>
      <c r="AH6891" t="str">
        <f>"Trad IRN"</f>
        <v>Trad IRN</v>
      </c>
      <c r="AI6891" t="str">
        <f>"Bldg IRN"</f>
        <v>Bldg IRN</v>
      </c>
      <c r="AJ6891" t="s">
        <v>48</v>
      </c>
      <c r="AK6891" t="s">
        <v>48</v>
      </c>
      <c r="AL6891" t="s">
        <v>53</v>
      </c>
      <c r="AM6891">
        <v>10.77</v>
      </c>
      <c r="AN6891">
        <v>1132.3</v>
      </c>
      <c r="AO6891">
        <v>15</v>
      </c>
    </row>
    <row r="6892" spans="1:41" x14ac:dyDescent="0.3">
      <c r="A6892" t="str">
        <f>"Trad IRN"</f>
        <v>Trad IRN</v>
      </c>
      <c r="B6892" t="str">
        <f>"Bldg IRN"</f>
        <v>Bldg IRN</v>
      </c>
      <c r="C6892" t="s">
        <v>41</v>
      </c>
      <c r="D6892" t="s">
        <v>3</v>
      </c>
      <c r="E6892" t="s">
        <v>80</v>
      </c>
      <c r="F6892" t="s">
        <v>81</v>
      </c>
      <c r="G6892" t="s">
        <v>82</v>
      </c>
      <c r="H6892" t="s">
        <v>83</v>
      </c>
      <c r="I6892" t="s">
        <v>8</v>
      </c>
      <c r="J6892" t="s">
        <v>43</v>
      </c>
      <c r="K6892" t="s">
        <v>44</v>
      </c>
      <c r="L6892" t="s">
        <v>45</v>
      </c>
      <c r="M6892" t="s">
        <v>46</v>
      </c>
      <c r="N6892" t="str">
        <f>"01/20/2023"</f>
        <v>01/20/2023</v>
      </c>
      <c r="O6892" t="str">
        <f t="shared" ref="O6892:O6909" si="699">"12/31/2500"</f>
        <v>12/31/2500</v>
      </c>
      <c r="P6892">
        <v>7.0069000000000006E-2</v>
      </c>
      <c r="Q6892">
        <v>7.0069000000000006E-2</v>
      </c>
      <c r="R6892">
        <v>7.0069000000000006E-2</v>
      </c>
      <c r="S6892">
        <v>0</v>
      </c>
      <c r="T6892">
        <v>4.5612E-2</v>
      </c>
      <c r="U6892">
        <v>2.4457E-2</v>
      </c>
      <c r="V6892" t="str">
        <f>"Trad IRN"</f>
        <v>Trad IRN</v>
      </c>
      <c r="W6892">
        <v>15</v>
      </c>
      <c r="X6892" t="s">
        <v>47</v>
      </c>
      <c r="Z6892" t="s">
        <v>47</v>
      </c>
      <c r="AB6892" t="str">
        <f>"08"</f>
        <v>08</v>
      </c>
      <c r="AC6892" t="str">
        <f>"15"</f>
        <v>15</v>
      </c>
      <c r="AD6892" t="str">
        <f>"2"</f>
        <v>2</v>
      </c>
      <c r="AE6892" t="s">
        <v>55</v>
      </c>
      <c r="AF6892">
        <v>0</v>
      </c>
      <c r="AG6892" t="s">
        <v>51</v>
      </c>
      <c r="AH6892" t="str">
        <f>"Trad IRN"</f>
        <v>Trad IRN</v>
      </c>
      <c r="AI6892" t="str">
        <f>"Bldg IRN"</f>
        <v>Bldg IRN</v>
      </c>
      <c r="AJ6892" t="s">
        <v>48</v>
      </c>
      <c r="AK6892" t="s">
        <v>48</v>
      </c>
      <c r="AL6892" t="s">
        <v>53</v>
      </c>
      <c r="AM6892">
        <v>79.34</v>
      </c>
      <c r="AN6892">
        <v>1132.3</v>
      </c>
      <c r="AO6892">
        <v>15</v>
      </c>
    </row>
    <row r="6893" spans="1:41" x14ac:dyDescent="0.3">
      <c r="A6893" t="str">
        <f>"Trad IRN"</f>
        <v>Trad IRN</v>
      </c>
      <c r="B6893" t="str">
        <f>"Bldg IRN"</f>
        <v>Bldg IRN</v>
      </c>
      <c r="C6893" t="s">
        <v>41</v>
      </c>
      <c r="D6893" t="s">
        <v>3</v>
      </c>
      <c r="E6893" t="s">
        <v>80</v>
      </c>
      <c r="F6893" t="s">
        <v>81</v>
      </c>
      <c r="G6893" t="s">
        <v>82</v>
      </c>
      <c r="H6893" t="s">
        <v>83</v>
      </c>
      <c r="I6893" t="str">
        <f>"Trad IRN"</f>
        <v>Trad IRN</v>
      </c>
      <c r="J6893" t="s">
        <v>43</v>
      </c>
      <c r="K6893" t="s">
        <v>44</v>
      </c>
      <c r="L6893" t="s">
        <v>45</v>
      </c>
      <c r="M6893" t="s">
        <v>46</v>
      </c>
      <c r="N6893" t="str">
        <f t="shared" ref="N6893:N6914" si="700">"08/18/2022"</f>
        <v>08/18/2022</v>
      </c>
      <c r="O6893" t="str">
        <f t="shared" si="699"/>
        <v>12/31/2500</v>
      </c>
      <c r="P6893">
        <v>1</v>
      </c>
      <c r="Q6893">
        <v>1</v>
      </c>
      <c r="S6893">
        <v>1</v>
      </c>
      <c r="T6893">
        <v>1</v>
      </c>
      <c r="U6893">
        <v>0</v>
      </c>
      <c r="V6893" t="str">
        <f>"Trad IRN"</f>
        <v>Trad IRN</v>
      </c>
      <c r="W6893">
        <v>100</v>
      </c>
      <c r="X6893" t="s">
        <v>47</v>
      </c>
      <c r="Z6893" t="s">
        <v>47</v>
      </c>
      <c r="AB6893" t="str">
        <f>"06"</f>
        <v>06</v>
      </c>
      <c r="AC6893" t="s">
        <v>48</v>
      </c>
      <c r="AD6893" t="s">
        <v>49</v>
      </c>
      <c r="AE6893" t="s">
        <v>55</v>
      </c>
      <c r="AF6893">
        <v>0</v>
      </c>
      <c r="AG6893" t="s">
        <v>56</v>
      </c>
      <c r="AH6893" t="str">
        <f>"Trad IRN"</f>
        <v>Trad IRN</v>
      </c>
      <c r="AI6893" t="str">
        <f>"Bldg IRN"</f>
        <v>Bldg IRN</v>
      </c>
      <c r="AJ6893" t="s">
        <v>48</v>
      </c>
      <c r="AK6893" t="s">
        <v>48</v>
      </c>
      <c r="AL6893" t="s">
        <v>53</v>
      </c>
      <c r="AM6893">
        <v>1140.92</v>
      </c>
      <c r="AN6893">
        <v>1140.92</v>
      </c>
      <c r="AO6893">
        <v>15</v>
      </c>
    </row>
    <row r="6894" spans="1:41" x14ac:dyDescent="0.3">
      <c r="A6894" t="str">
        <f>"Trad IRN"</f>
        <v>Trad IRN</v>
      </c>
      <c r="B6894" t="str">
        <f>"Bldg IRN"</f>
        <v>Bldg IRN</v>
      </c>
      <c r="C6894" t="s">
        <v>41</v>
      </c>
      <c r="D6894" t="s">
        <v>3</v>
      </c>
      <c r="E6894" t="s">
        <v>80</v>
      </c>
      <c r="F6894" t="s">
        <v>81</v>
      </c>
      <c r="G6894" t="s">
        <v>82</v>
      </c>
      <c r="H6894" t="s">
        <v>83</v>
      </c>
      <c r="I6894" t="str">
        <f>"Trad IRN"</f>
        <v>Trad IRN</v>
      </c>
      <c r="J6894" t="s">
        <v>43</v>
      </c>
      <c r="K6894" t="s">
        <v>44</v>
      </c>
      <c r="L6894" t="s">
        <v>45</v>
      </c>
      <c r="M6894" t="s">
        <v>46</v>
      </c>
      <c r="N6894" t="str">
        <f t="shared" si="700"/>
        <v>08/18/2022</v>
      </c>
      <c r="O6894" t="str">
        <f t="shared" si="699"/>
        <v>12/31/2500</v>
      </c>
      <c r="P6894">
        <v>1</v>
      </c>
      <c r="Q6894">
        <v>1</v>
      </c>
      <c r="S6894">
        <v>0</v>
      </c>
      <c r="T6894">
        <v>1</v>
      </c>
      <c r="U6894">
        <v>0</v>
      </c>
      <c r="V6894" t="str">
        <f>"Trad IRN"</f>
        <v>Trad IRN</v>
      </c>
      <c r="W6894">
        <v>100</v>
      </c>
      <c r="X6894" t="s">
        <v>47</v>
      </c>
      <c r="Z6894" t="s">
        <v>47</v>
      </c>
      <c r="AB6894" t="str">
        <f>"06"</f>
        <v>06</v>
      </c>
      <c r="AC6894" t="s">
        <v>48</v>
      </c>
      <c r="AD6894" t="s">
        <v>49</v>
      </c>
      <c r="AE6894" t="s">
        <v>55</v>
      </c>
      <c r="AF6894">
        <v>0</v>
      </c>
      <c r="AG6894" t="s">
        <v>56</v>
      </c>
      <c r="AH6894" t="str">
        <f>"Trad IRN"</f>
        <v>Trad IRN</v>
      </c>
      <c r="AI6894" t="str">
        <f>"Bldg IRN"</f>
        <v>Bldg IRN</v>
      </c>
      <c r="AJ6894" t="s">
        <v>48</v>
      </c>
      <c r="AK6894" t="s">
        <v>48</v>
      </c>
      <c r="AL6894" t="s">
        <v>53</v>
      </c>
      <c r="AM6894">
        <v>1140.92</v>
      </c>
      <c r="AN6894">
        <v>1140.92</v>
      </c>
      <c r="AO6894">
        <v>15</v>
      </c>
    </row>
    <row r="6895" spans="1:41" x14ac:dyDescent="0.3">
      <c r="A6895" t="str">
        <f>"Trad IRN"</f>
        <v>Trad IRN</v>
      </c>
      <c r="B6895" t="str">
        <f>"Bldg IRN"</f>
        <v>Bldg IRN</v>
      </c>
      <c r="C6895" t="s">
        <v>41</v>
      </c>
      <c r="D6895" t="s">
        <v>3</v>
      </c>
      <c r="E6895" t="s">
        <v>80</v>
      </c>
      <c r="F6895" t="s">
        <v>81</v>
      </c>
      <c r="G6895" t="s">
        <v>82</v>
      </c>
      <c r="H6895" t="s">
        <v>83</v>
      </c>
      <c r="I6895" t="str">
        <f>"Trad IRN"</f>
        <v>Trad IRN</v>
      </c>
      <c r="J6895" t="s">
        <v>43</v>
      </c>
      <c r="K6895" t="s">
        <v>44</v>
      </c>
      <c r="L6895" t="s">
        <v>45</v>
      </c>
      <c r="M6895" t="s">
        <v>46</v>
      </c>
      <c r="N6895" t="str">
        <f t="shared" si="700"/>
        <v>08/18/2022</v>
      </c>
      <c r="O6895" t="str">
        <f t="shared" si="699"/>
        <v>12/31/2500</v>
      </c>
      <c r="P6895">
        <v>1</v>
      </c>
      <c r="Q6895">
        <v>1</v>
      </c>
      <c r="R6895">
        <v>1</v>
      </c>
      <c r="S6895">
        <v>1</v>
      </c>
      <c r="T6895">
        <v>1</v>
      </c>
      <c r="U6895">
        <v>0</v>
      </c>
      <c r="V6895" t="str">
        <f>"Trad IRN"</f>
        <v>Trad IRN</v>
      </c>
      <c r="W6895">
        <v>100</v>
      </c>
      <c r="X6895" t="s">
        <v>47</v>
      </c>
      <c r="Z6895" t="s">
        <v>47</v>
      </c>
      <c r="AB6895" t="str">
        <f>"06"</f>
        <v>06</v>
      </c>
      <c r="AC6895" t="str">
        <f>"12"</f>
        <v>12</v>
      </c>
      <c r="AD6895" t="str">
        <f>"6"</f>
        <v>6</v>
      </c>
      <c r="AE6895" t="s">
        <v>50</v>
      </c>
      <c r="AF6895">
        <v>0</v>
      </c>
      <c r="AG6895" t="s">
        <v>56</v>
      </c>
      <c r="AH6895" t="str">
        <f>"Trad IRN"</f>
        <v>Trad IRN</v>
      </c>
      <c r="AI6895" t="str">
        <f>"Bldg IRN"</f>
        <v>Bldg IRN</v>
      </c>
      <c r="AJ6895" t="s">
        <v>48</v>
      </c>
      <c r="AK6895" t="s">
        <v>48</v>
      </c>
      <c r="AL6895" t="s">
        <v>53</v>
      </c>
      <c r="AM6895">
        <v>1140.92</v>
      </c>
      <c r="AN6895">
        <v>1140.92</v>
      </c>
      <c r="AO6895">
        <v>15</v>
      </c>
    </row>
    <row r="6896" spans="1:41" x14ac:dyDescent="0.3">
      <c r="A6896" t="str">
        <f>"Trad IRN"</f>
        <v>Trad IRN</v>
      </c>
      <c r="B6896" t="str">
        <f>"Bldg IRN"</f>
        <v>Bldg IRN</v>
      </c>
      <c r="C6896" t="s">
        <v>41</v>
      </c>
      <c r="D6896" t="s">
        <v>3</v>
      </c>
      <c r="E6896" t="s">
        <v>80</v>
      </c>
      <c r="F6896" t="s">
        <v>81</v>
      </c>
      <c r="G6896" t="s">
        <v>82</v>
      </c>
      <c r="H6896" t="s">
        <v>83</v>
      </c>
      <c r="I6896" t="str">
        <f>"Trad IRN"</f>
        <v>Trad IRN</v>
      </c>
      <c r="J6896" t="s">
        <v>43</v>
      </c>
      <c r="K6896" t="s">
        <v>44</v>
      </c>
      <c r="L6896" t="s">
        <v>45</v>
      </c>
      <c r="M6896" t="s">
        <v>46</v>
      </c>
      <c r="N6896" t="str">
        <f t="shared" si="700"/>
        <v>08/18/2022</v>
      </c>
      <c r="O6896" t="str">
        <f t="shared" si="699"/>
        <v>12/31/2500</v>
      </c>
      <c r="P6896">
        <v>1</v>
      </c>
      <c r="Q6896">
        <v>1</v>
      </c>
      <c r="S6896">
        <v>0</v>
      </c>
      <c r="T6896">
        <v>1</v>
      </c>
      <c r="U6896">
        <v>0</v>
      </c>
      <c r="V6896" t="str">
        <f>"Trad IRN"</f>
        <v>Trad IRN</v>
      </c>
      <c r="W6896">
        <v>100</v>
      </c>
      <c r="X6896" t="s">
        <v>47</v>
      </c>
      <c r="Z6896" t="s">
        <v>47</v>
      </c>
      <c r="AB6896" t="str">
        <f>"07"</f>
        <v>07</v>
      </c>
      <c r="AC6896" t="s">
        <v>48</v>
      </c>
      <c r="AD6896" t="s">
        <v>49</v>
      </c>
      <c r="AE6896" t="s">
        <v>50</v>
      </c>
      <c r="AF6896">
        <v>0</v>
      </c>
      <c r="AG6896" t="s">
        <v>56</v>
      </c>
      <c r="AH6896" t="str">
        <f>"Trad IRN"</f>
        <v>Trad IRN</v>
      </c>
      <c r="AI6896" t="str">
        <f>"Bldg IRN"</f>
        <v>Bldg IRN</v>
      </c>
      <c r="AJ6896" t="s">
        <v>48</v>
      </c>
      <c r="AK6896" t="s">
        <v>48</v>
      </c>
      <c r="AL6896" t="s">
        <v>53</v>
      </c>
      <c r="AM6896">
        <v>1140.92</v>
      </c>
      <c r="AN6896">
        <v>1140.92</v>
      </c>
      <c r="AO6896">
        <v>15</v>
      </c>
    </row>
    <row r="6897" spans="1:41" x14ac:dyDescent="0.3">
      <c r="A6897" t="str">
        <f>"Trad IRN"</f>
        <v>Trad IRN</v>
      </c>
      <c r="B6897" t="str">
        <f>"Bldg IRN"</f>
        <v>Bldg IRN</v>
      </c>
      <c r="C6897" t="s">
        <v>41</v>
      </c>
      <c r="D6897" t="s">
        <v>3</v>
      </c>
      <c r="E6897" t="s">
        <v>80</v>
      </c>
      <c r="F6897" t="s">
        <v>81</v>
      </c>
      <c r="G6897" t="s">
        <v>82</v>
      </c>
      <c r="H6897" t="s">
        <v>83</v>
      </c>
      <c r="I6897" t="str">
        <f>"Trad IRN"</f>
        <v>Trad IRN</v>
      </c>
      <c r="J6897" t="s">
        <v>43</v>
      </c>
      <c r="K6897" t="s">
        <v>44</v>
      </c>
      <c r="L6897" t="s">
        <v>45</v>
      </c>
      <c r="M6897" t="s">
        <v>46</v>
      </c>
      <c r="N6897" t="str">
        <f t="shared" si="700"/>
        <v>08/18/2022</v>
      </c>
      <c r="O6897" t="str">
        <f t="shared" si="699"/>
        <v>12/31/2500</v>
      </c>
      <c r="P6897">
        <v>1</v>
      </c>
      <c r="Q6897">
        <v>1</v>
      </c>
      <c r="S6897">
        <v>1</v>
      </c>
      <c r="T6897">
        <v>1</v>
      </c>
      <c r="U6897">
        <v>0</v>
      </c>
      <c r="V6897" t="str">
        <f>"Trad IRN"</f>
        <v>Trad IRN</v>
      </c>
      <c r="W6897">
        <v>100</v>
      </c>
      <c r="X6897" t="s">
        <v>47</v>
      </c>
      <c r="Z6897" t="s">
        <v>47</v>
      </c>
      <c r="AB6897" t="str">
        <f>"08"</f>
        <v>08</v>
      </c>
      <c r="AC6897" t="s">
        <v>48</v>
      </c>
      <c r="AD6897" t="s">
        <v>49</v>
      </c>
      <c r="AE6897" t="s">
        <v>50</v>
      </c>
      <c r="AF6897">
        <v>0</v>
      </c>
      <c r="AG6897" t="s">
        <v>56</v>
      </c>
      <c r="AH6897" t="str">
        <f>"Trad IRN"</f>
        <v>Trad IRN</v>
      </c>
      <c r="AI6897" t="str">
        <f>"Bldg IRN"</f>
        <v>Bldg IRN</v>
      </c>
      <c r="AJ6897" t="s">
        <v>48</v>
      </c>
      <c r="AK6897" t="s">
        <v>48</v>
      </c>
      <c r="AL6897" t="s">
        <v>53</v>
      </c>
      <c r="AM6897">
        <v>1140.92</v>
      </c>
      <c r="AN6897">
        <v>1140.92</v>
      </c>
      <c r="AO6897">
        <v>15</v>
      </c>
    </row>
    <row r="6898" spans="1:41" x14ac:dyDescent="0.3">
      <c r="A6898" t="str">
        <f>"Trad IRN"</f>
        <v>Trad IRN</v>
      </c>
      <c r="B6898" t="str">
        <f>"Bldg IRN"</f>
        <v>Bldg IRN</v>
      </c>
      <c r="C6898" t="s">
        <v>41</v>
      </c>
      <c r="D6898" t="s">
        <v>3</v>
      </c>
      <c r="E6898" t="s">
        <v>80</v>
      </c>
      <c r="F6898" t="s">
        <v>81</v>
      </c>
      <c r="G6898" t="s">
        <v>82</v>
      </c>
      <c r="H6898" t="s">
        <v>83</v>
      </c>
      <c r="I6898" t="str">
        <f>"Trad IRN"</f>
        <v>Trad IRN</v>
      </c>
      <c r="J6898" t="s">
        <v>43</v>
      </c>
      <c r="K6898" t="s">
        <v>44</v>
      </c>
      <c r="L6898" t="s">
        <v>45</v>
      </c>
      <c r="M6898" t="s">
        <v>46</v>
      </c>
      <c r="N6898" t="str">
        <f t="shared" si="700"/>
        <v>08/18/2022</v>
      </c>
      <c r="O6898" t="str">
        <f t="shared" si="699"/>
        <v>12/31/2500</v>
      </c>
      <c r="P6898">
        <v>1</v>
      </c>
      <c r="Q6898">
        <v>1</v>
      </c>
      <c r="S6898">
        <v>0</v>
      </c>
      <c r="T6898">
        <v>1</v>
      </c>
      <c r="U6898">
        <v>0</v>
      </c>
      <c r="V6898" t="str">
        <f>"Trad IRN"</f>
        <v>Trad IRN</v>
      </c>
      <c r="W6898">
        <v>100</v>
      </c>
      <c r="X6898" t="s">
        <v>47</v>
      </c>
      <c r="Z6898" t="s">
        <v>47</v>
      </c>
      <c r="AB6898" t="str">
        <f>"08"</f>
        <v>08</v>
      </c>
      <c r="AC6898" t="s">
        <v>48</v>
      </c>
      <c r="AD6898" t="s">
        <v>49</v>
      </c>
      <c r="AE6898" t="s">
        <v>50</v>
      </c>
      <c r="AF6898">
        <v>0</v>
      </c>
      <c r="AG6898" t="s">
        <v>56</v>
      </c>
      <c r="AH6898" t="str">
        <f>"Trad IRN"</f>
        <v>Trad IRN</v>
      </c>
      <c r="AI6898" t="str">
        <f>"Bldg IRN"</f>
        <v>Bldg IRN</v>
      </c>
      <c r="AJ6898" t="s">
        <v>48</v>
      </c>
      <c r="AK6898" t="s">
        <v>48</v>
      </c>
      <c r="AL6898" t="s">
        <v>53</v>
      </c>
      <c r="AM6898">
        <v>1140.92</v>
      </c>
      <c r="AN6898">
        <v>1140.92</v>
      </c>
      <c r="AO6898">
        <v>15</v>
      </c>
    </row>
    <row r="6899" spans="1:41" x14ac:dyDescent="0.3">
      <c r="A6899" t="str">
        <f>"Trad IRN"</f>
        <v>Trad IRN</v>
      </c>
      <c r="B6899" t="str">
        <f>"Bldg IRN"</f>
        <v>Bldg IRN</v>
      </c>
      <c r="C6899" t="s">
        <v>41</v>
      </c>
      <c r="D6899" t="s">
        <v>3</v>
      </c>
      <c r="E6899" t="s">
        <v>80</v>
      </c>
      <c r="F6899" t="s">
        <v>81</v>
      </c>
      <c r="G6899" t="s">
        <v>82</v>
      </c>
      <c r="H6899" t="s">
        <v>83</v>
      </c>
      <c r="I6899" t="str">
        <f>"Trad IRN"</f>
        <v>Trad IRN</v>
      </c>
      <c r="J6899" t="s">
        <v>43</v>
      </c>
      <c r="K6899" t="s">
        <v>44</v>
      </c>
      <c r="L6899" t="s">
        <v>45</v>
      </c>
      <c r="M6899" t="s">
        <v>46</v>
      </c>
      <c r="N6899" t="str">
        <f t="shared" si="700"/>
        <v>08/18/2022</v>
      </c>
      <c r="O6899" t="str">
        <f t="shared" si="699"/>
        <v>12/31/2500</v>
      </c>
      <c r="P6899">
        <v>1</v>
      </c>
      <c r="Q6899">
        <v>1</v>
      </c>
      <c r="S6899">
        <v>0</v>
      </c>
      <c r="T6899">
        <v>1</v>
      </c>
      <c r="U6899">
        <v>0</v>
      </c>
      <c r="V6899" t="str">
        <f>"Trad IRN"</f>
        <v>Trad IRN</v>
      </c>
      <c r="W6899">
        <v>100</v>
      </c>
      <c r="X6899" t="s">
        <v>47</v>
      </c>
      <c r="Z6899" t="s">
        <v>47</v>
      </c>
      <c r="AB6899" t="str">
        <f>"06"</f>
        <v>06</v>
      </c>
      <c r="AC6899" t="s">
        <v>48</v>
      </c>
      <c r="AD6899" t="s">
        <v>49</v>
      </c>
      <c r="AE6899" t="s">
        <v>50</v>
      </c>
      <c r="AF6899">
        <v>0</v>
      </c>
      <c r="AG6899" t="s">
        <v>56</v>
      </c>
      <c r="AH6899" t="str">
        <f>"Trad IRN"</f>
        <v>Trad IRN</v>
      </c>
      <c r="AI6899" t="str">
        <f>"Bldg IRN"</f>
        <v>Bldg IRN</v>
      </c>
      <c r="AJ6899" t="s">
        <v>48</v>
      </c>
      <c r="AK6899" t="s">
        <v>48</v>
      </c>
      <c r="AL6899" t="s">
        <v>53</v>
      </c>
      <c r="AM6899">
        <v>1140.92</v>
      </c>
      <c r="AN6899">
        <v>1140.92</v>
      </c>
      <c r="AO6899">
        <v>15</v>
      </c>
    </row>
    <row r="6900" spans="1:41" x14ac:dyDescent="0.3">
      <c r="A6900" t="str">
        <f>"Trad IRN"</f>
        <v>Trad IRN</v>
      </c>
      <c r="B6900" t="str">
        <f>"Bldg IRN"</f>
        <v>Bldg IRN</v>
      </c>
      <c r="C6900" t="s">
        <v>41</v>
      </c>
      <c r="D6900" t="s">
        <v>3</v>
      </c>
      <c r="E6900" t="s">
        <v>80</v>
      </c>
      <c r="F6900" t="s">
        <v>81</v>
      </c>
      <c r="G6900" t="s">
        <v>82</v>
      </c>
      <c r="H6900" t="s">
        <v>83</v>
      </c>
      <c r="I6900" t="str">
        <f>"Trad IRN"</f>
        <v>Trad IRN</v>
      </c>
      <c r="J6900" t="s">
        <v>43</v>
      </c>
      <c r="K6900" t="s">
        <v>44</v>
      </c>
      <c r="L6900" t="s">
        <v>45</v>
      </c>
      <c r="M6900" t="s">
        <v>46</v>
      </c>
      <c r="N6900" t="str">
        <f t="shared" si="700"/>
        <v>08/18/2022</v>
      </c>
      <c r="O6900" t="str">
        <f t="shared" si="699"/>
        <v>12/31/2500</v>
      </c>
      <c r="P6900">
        <v>1</v>
      </c>
      <c r="Q6900">
        <v>1</v>
      </c>
      <c r="S6900">
        <v>0</v>
      </c>
      <c r="T6900">
        <v>1</v>
      </c>
      <c r="U6900">
        <v>0</v>
      </c>
      <c r="V6900" t="str">
        <f>"Trad IRN"</f>
        <v>Trad IRN</v>
      </c>
      <c r="W6900">
        <v>100</v>
      </c>
      <c r="X6900" t="s">
        <v>47</v>
      </c>
      <c r="Z6900" t="s">
        <v>47</v>
      </c>
      <c r="AB6900" t="str">
        <f>"06"</f>
        <v>06</v>
      </c>
      <c r="AC6900" t="s">
        <v>48</v>
      </c>
      <c r="AD6900" t="s">
        <v>49</v>
      </c>
      <c r="AE6900" t="s">
        <v>55</v>
      </c>
      <c r="AF6900">
        <v>0</v>
      </c>
      <c r="AG6900" t="s">
        <v>56</v>
      </c>
      <c r="AH6900" t="str">
        <f>"Trad IRN"</f>
        <v>Trad IRN</v>
      </c>
      <c r="AI6900" t="str">
        <f>"Bldg IRN"</f>
        <v>Bldg IRN</v>
      </c>
      <c r="AJ6900" t="s">
        <v>48</v>
      </c>
      <c r="AK6900" t="s">
        <v>48</v>
      </c>
      <c r="AL6900" t="s">
        <v>53</v>
      </c>
      <c r="AM6900">
        <v>1140.92</v>
      </c>
      <c r="AN6900">
        <v>1140.92</v>
      </c>
      <c r="AO6900">
        <v>15</v>
      </c>
    </row>
    <row r="6901" spans="1:41" x14ac:dyDescent="0.3">
      <c r="A6901" t="str">
        <f>"Trad IRN"</f>
        <v>Trad IRN</v>
      </c>
      <c r="B6901" t="str">
        <f>"Bldg IRN"</f>
        <v>Bldg IRN</v>
      </c>
      <c r="C6901" t="s">
        <v>41</v>
      </c>
      <c r="D6901" t="s">
        <v>3</v>
      </c>
      <c r="E6901" t="s">
        <v>80</v>
      </c>
      <c r="F6901" t="s">
        <v>81</v>
      </c>
      <c r="G6901" t="s">
        <v>82</v>
      </c>
      <c r="H6901" t="s">
        <v>83</v>
      </c>
      <c r="I6901" t="str">
        <f>"Trad IRN"</f>
        <v>Trad IRN</v>
      </c>
      <c r="J6901" t="s">
        <v>43</v>
      </c>
      <c r="K6901" t="s">
        <v>44</v>
      </c>
      <c r="L6901" t="s">
        <v>45</v>
      </c>
      <c r="M6901" t="s">
        <v>46</v>
      </c>
      <c r="N6901" t="str">
        <f t="shared" si="700"/>
        <v>08/18/2022</v>
      </c>
      <c r="O6901" t="str">
        <f t="shared" si="699"/>
        <v>12/31/2500</v>
      </c>
      <c r="P6901">
        <v>1</v>
      </c>
      <c r="Q6901">
        <v>1</v>
      </c>
      <c r="S6901">
        <v>1</v>
      </c>
      <c r="T6901">
        <v>1</v>
      </c>
      <c r="U6901">
        <v>0</v>
      </c>
      <c r="V6901" t="str">
        <f>"Trad IRN"</f>
        <v>Trad IRN</v>
      </c>
      <c r="W6901">
        <v>100</v>
      </c>
      <c r="X6901" t="s">
        <v>47</v>
      </c>
      <c r="Z6901" t="s">
        <v>47</v>
      </c>
      <c r="AB6901" t="str">
        <f>"07"</f>
        <v>07</v>
      </c>
      <c r="AC6901" t="s">
        <v>48</v>
      </c>
      <c r="AD6901" t="s">
        <v>49</v>
      </c>
      <c r="AE6901" t="s">
        <v>55</v>
      </c>
      <c r="AF6901">
        <v>0</v>
      </c>
      <c r="AG6901" t="s">
        <v>56</v>
      </c>
      <c r="AH6901" t="str">
        <f>"Trad IRN"</f>
        <v>Trad IRN</v>
      </c>
      <c r="AI6901" t="str">
        <f>"Bldg IRN"</f>
        <v>Bldg IRN</v>
      </c>
      <c r="AJ6901" t="s">
        <v>48</v>
      </c>
      <c r="AK6901" t="s">
        <v>48</v>
      </c>
      <c r="AL6901" t="s">
        <v>53</v>
      </c>
      <c r="AM6901">
        <v>1140.92</v>
      </c>
      <c r="AN6901">
        <v>1140.92</v>
      </c>
      <c r="AO6901">
        <v>15</v>
      </c>
    </row>
    <row r="6902" spans="1:41" x14ac:dyDescent="0.3">
      <c r="A6902" t="str">
        <f>"Trad IRN"</f>
        <v>Trad IRN</v>
      </c>
      <c r="B6902" t="str">
        <f>"Bldg IRN"</f>
        <v>Bldg IRN</v>
      </c>
      <c r="C6902" t="s">
        <v>41</v>
      </c>
      <c r="D6902" t="s">
        <v>3</v>
      </c>
      <c r="E6902" t="s">
        <v>80</v>
      </c>
      <c r="F6902" t="s">
        <v>81</v>
      </c>
      <c r="G6902" t="s">
        <v>82</v>
      </c>
      <c r="H6902" t="s">
        <v>83</v>
      </c>
      <c r="I6902" t="str">
        <f>"Trad IRN"</f>
        <v>Trad IRN</v>
      </c>
      <c r="J6902" t="s">
        <v>43</v>
      </c>
      <c r="K6902" t="s">
        <v>44</v>
      </c>
      <c r="L6902" t="s">
        <v>45</v>
      </c>
      <c r="M6902" t="s">
        <v>46</v>
      </c>
      <c r="N6902" t="str">
        <f t="shared" si="700"/>
        <v>08/18/2022</v>
      </c>
      <c r="O6902" t="str">
        <f t="shared" si="699"/>
        <v>12/31/2500</v>
      </c>
      <c r="P6902">
        <v>1</v>
      </c>
      <c r="Q6902">
        <v>1</v>
      </c>
      <c r="S6902">
        <v>1</v>
      </c>
      <c r="T6902">
        <v>1</v>
      </c>
      <c r="U6902">
        <v>0</v>
      </c>
      <c r="V6902" t="str">
        <f>"Trad IRN"</f>
        <v>Trad IRN</v>
      </c>
      <c r="W6902">
        <v>100</v>
      </c>
      <c r="X6902" t="s">
        <v>47</v>
      </c>
      <c r="Z6902" t="s">
        <v>47</v>
      </c>
      <c r="AB6902" t="str">
        <f>"07"</f>
        <v>07</v>
      </c>
      <c r="AC6902" t="s">
        <v>48</v>
      </c>
      <c r="AD6902" t="s">
        <v>49</v>
      </c>
      <c r="AE6902" t="s">
        <v>50</v>
      </c>
      <c r="AF6902">
        <v>0</v>
      </c>
      <c r="AG6902" t="s">
        <v>56</v>
      </c>
      <c r="AH6902" t="str">
        <f>"Trad IRN"</f>
        <v>Trad IRN</v>
      </c>
      <c r="AI6902" t="str">
        <f>"Bldg IRN"</f>
        <v>Bldg IRN</v>
      </c>
      <c r="AJ6902" t="s">
        <v>48</v>
      </c>
      <c r="AK6902" t="s">
        <v>48</v>
      </c>
      <c r="AL6902" t="s">
        <v>53</v>
      </c>
      <c r="AM6902">
        <v>1140.92</v>
      </c>
      <c r="AN6902">
        <v>1140.92</v>
      </c>
      <c r="AO6902">
        <v>15</v>
      </c>
    </row>
    <row r="6903" spans="1:41" x14ac:dyDescent="0.3">
      <c r="A6903" t="str">
        <f>"Trad IRN"</f>
        <v>Trad IRN</v>
      </c>
      <c r="B6903" t="str">
        <f>"Bldg IRN"</f>
        <v>Bldg IRN</v>
      </c>
      <c r="C6903" t="s">
        <v>41</v>
      </c>
      <c r="D6903" t="s">
        <v>3</v>
      </c>
      <c r="E6903" t="s">
        <v>80</v>
      </c>
      <c r="F6903" t="s">
        <v>81</v>
      </c>
      <c r="G6903" t="s">
        <v>82</v>
      </c>
      <c r="H6903" t="s">
        <v>83</v>
      </c>
      <c r="I6903" t="str">
        <f>"Trad IRN"</f>
        <v>Trad IRN</v>
      </c>
      <c r="J6903" t="s">
        <v>43</v>
      </c>
      <c r="K6903" t="s">
        <v>44</v>
      </c>
      <c r="L6903" t="s">
        <v>45</v>
      </c>
      <c r="M6903" t="s">
        <v>46</v>
      </c>
      <c r="N6903" t="str">
        <f t="shared" si="700"/>
        <v>08/18/2022</v>
      </c>
      <c r="O6903" t="str">
        <f t="shared" si="699"/>
        <v>12/31/2500</v>
      </c>
      <c r="P6903">
        <v>1</v>
      </c>
      <c r="Q6903">
        <v>1</v>
      </c>
      <c r="S6903">
        <v>0</v>
      </c>
      <c r="T6903">
        <v>1</v>
      </c>
      <c r="U6903">
        <v>0</v>
      </c>
      <c r="V6903" t="str">
        <f>"Trad IRN"</f>
        <v>Trad IRN</v>
      </c>
      <c r="W6903">
        <v>100</v>
      </c>
      <c r="X6903" t="s">
        <v>47</v>
      </c>
      <c r="Z6903" t="s">
        <v>47</v>
      </c>
      <c r="AB6903" t="str">
        <f>"06"</f>
        <v>06</v>
      </c>
      <c r="AC6903" t="s">
        <v>48</v>
      </c>
      <c r="AD6903" t="s">
        <v>49</v>
      </c>
      <c r="AE6903" t="s">
        <v>55</v>
      </c>
      <c r="AF6903">
        <v>0</v>
      </c>
      <c r="AG6903" t="s">
        <v>56</v>
      </c>
      <c r="AH6903" t="str">
        <f>"Trad IRN"</f>
        <v>Trad IRN</v>
      </c>
      <c r="AI6903" t="str">
        <f>"Bldg IRN"</f>
        <v>Bldg IRN</v>
      </c>
      <c r="AJ6903" t="s">
        <v>48</v>
      </c>
      <c r="AK6903" t="s">
        <v>48</v>
      </c>
      <c r="AL6903" t="s">
        <v>53</v>
      </c>
      <c r="AM6903">
        <v>1140.92</v>
      </c>
      <c r="AN6903">
        <v>1140.92</v>
      </c>
      <c r="AO6903">
        <v>15</v>
      </c>
    </row>
    <row r="6904" spans="1:41" x14ac:dyDescent="0.3">
      <c r="A6904" t="str">
        <f>"Trad IRN"</f>
        <v>Trad IRN</v>
      </c>
      <c r="B6904" t="str">
        <f>"Bldg IRN"</f>
        <v>Bldg IRN</v>
      </c>
      <c r="C6904" t="s">
        <v>41</v>
      </c>
      <c r="D6904" t="s">
        <v>3</v>
      </c>
      <c r="E6904" t="s">
        <v>80</v>
      </c>
      <c r="F6904" t="s">
        <v>81</v>
      </c>
      <c r="G6904" t="s">
        <v>82</v>
      </c>
      <c r="H6904" t="s">
        <v>83</v>
      </c>
      <c r="I6904" t="str">
        <f>"Trad IRN"</f>
        <v>Trad IRN</v>
      </c>
      <c r="J6904" t="s">
        <v>43</v>
      </c>
      <c r="K6904" t="s">
        <v>44</v>
      </c>
      <c r="L6904" t="s">
        <v>45</v>
      </c>
      <c r="M6904" t="s">
        <v>46</v>
      </c>
      <c r="N6904" t="str">
        <f t="shared" si="700"/>
        <v>08/18/2022</v>
      </c>
      <c r="O6904" t="str">
        <f t="shared" si="699"/>
        <v>12/31/2500</v>
      </c>
      <c r="P6904">
        <v>1</v>
      </c>
      <c r="Q6904">
        <v>1</v>
      </c>
      <c r="S6904">
        <v>0</v>
      </c>
      <c r="T6904">
        <v>1</v>
      </c>
      <c r="U6904">
        <v>0</v>
      </c>
      <c r="V6904" t="str">
        <f>"Trad IRN"</f>
        <v>Trad IRN</v>
      </c>
      <c r="W6904">
        <v>100</v>
      </c>
      <c r="X6904" t="s">
        <v>47</v>
      </c>
      <c r="Z6904" t="s">
        <v>47</v>
      </c>
      <c r="AB6904" t="str">
        <f>"07"</f>
        <v>07</v>
      </c>
      <c r="AC6904" t="s">
        <v>48</v>
      </c>
      <c r="AD6904" t="s">
        <v>49</v>
      </c>
      <c r="AE6904" t="s">
        <v>55</v>
      </c>
      <c r="AF6904">
        <v>0</v>
      </c>
      <c r="AG6904" t="s">
        <v>56</v>
      </c>
      <c r="AH6904" t="str">
        <f>"Trad IRN"</f>
        <v>Trad IRN</v>
      </c>
      <c r="AI6904" t="str">
        <f>"Bldg IRN"</f>
        <v>Bldg IRN</v>
      </c>
      <c r="AJ6904" t="s">
        <v>48</v>
      </c>
      <c r="AK6904" t="s">
        <v>48</v>
      </c>
      <c r="AL6904" t="s">
        <v>53</v>
      </c>
      <c r="AM6904">
        <v>1140.92</v>
      </c>
      <c r="AN6904">
        <v>1140.92</v>
      </c>
      <c r="AO6904">
        <v>15</v>
      </c>
    </row>
    <row r="6905" spans="1:41" x14ac:dyDescent="0.3">
      <c r="A6905" t="str">
        <f>"Trad IRN"</f>
        <v>Trad IRN</v>
      </c>
      <c r="B6905" t="str">
        <f>"Bldg IRN"</f>
        <v>Bldg IRN</v>
      </c>
      <c r="C6905" t="s">
        <v>41</v>
      </c>
      <c r="D6905" t="s">
        <v>3</v>
      </c>
      <c r="E6905" t="s">
        <v>80</v>
      </c>
      <c r="F6905" t="s">
        <v>81</v>
      </c>
      <c r="G6905" t="s">
        <v>82</v>
      </c>
      <c r="H6905" t="s">
        <v>83</v>
      </c>
      <c r="I6905" t="str">
        <f>"Trad IRN"</f>
        <v>Trad IRN</v>
      </c>
      <c r="J6905" t="s">
        <v>43</v>
      </c>
      <c r="K6905" t="s">
        <v>44</v>
      </c>
      <c r="L6905" t="s">
        <v>45</v>
      </c>
      <c r="M6905" t="s">
        <v>46</v>
      </c>
      <c r="N6905" t="str">
        <f t="shared" si="700"/>
        <v>08/18/2022</v>
      </c>
      <c r="O6905" t="str">
        <f t="shared" si="699"/>
        <v>12/31/2500</v>
      </c>
      <c r="P6905">
        <v>1</v>
      </c>
      <c r="Q6905">
        <v>1</v>
      </c>
      <c r="S6905">
        <v>1</v>
      </c>
      <c r="T6905">
        <v>1</v>
      </c>
      <c r="U6905">
        <v>0</v>
      </c>
      <c r="V6905" t="str">
        <f>"Trad IRN"</f>
        <v>Trad IRN</v>
      </c>
      <c r="W6905">
        <v>100</v>
      </c>
      <c r="X6905" t="s">
        <v>47</v>
      </c>
      <c r="Z6905" t="s">
        <v>47</v>
      </c>
      <c r="AB6905" t="str">
        <f>"06"</f>
        <v>06</v>
      </c>
      <c r="AC6905" t="s">
        <v>48</v>
      </c>
      <c r="AD6905" t="s">
        <v>49</v>
      </c>
      <c r="AE6905" t="s">
        <v>50</v>
      </c>
      <c r="AF6905">
        <v>0</v>
      </c>
      <c r="AG6905" t="s">
        <v>56</v>
      </c>
      <c r="AH6905" t="str">
        <f>"Trad IRN"</f>
        <v>Trad IRN</v>
      </c>
      <c r="AI6905" t="str">
        <f>"Bldg IRN"</f>
        <v>Bldg IRN</v>
      </c>
      <c r="AJ6905" t="s">
        <v>48</v>
      </c>
      <c r="AK6905" t="s">
        <v>48</v>
      </c>
      <c r="AL6905" t="s">
        <v>53</v>
      </c>
      <c r="AM6905">
        <v>1140.92</v>
      </c>
      <c r="AN6905">
        <v>1140.92</v>
      </c>
      <c r="AO6905">
        <v>15</v>
      </c>
    </row>
    <row r="6906" spans="1:41" x14ac:dyDescent="0.3">
      <c r="A6906" t="str">
        <f>"Trad IRN"</f>
        <v>Trad IRN</v>
      </c>
      <c r="B6906" t="str">
        <f>"Bldg IRN"</f>
        <v>Bldg IRN</v>
      </c>
      <c r="C6906" t="s">
        <v>41</v>
      </c>
      <c r="D6906" t="s">
        <v>3</v>
      </c>
      <c r="E6906" t="s">
        <v>80</v>
      </c>
      <c r="F6906" t="s">
        <v>81</v>
      </c>
      <c r="G6906" t="s">
        <v>82</v>
      </c>
      <c r="H6906" t="s">
        <v>83</v>
      </c>
      <c r="I6906" t="str">
        <f>"Trad IRN"</f>
        <v>Trad IRN</v>
      </c>
      <c r="J6906" t="s">
        <v>43</v>
      </c>
      <c r="K6906" t="s">
        <v>44</v>
      </c>
      <c r="L6906" t="s">
        <v>45</v>
      </c>
      <c r="M6906" t="s">
        <v>46</v>
      </c>
      <c r="N6906" t="str">
        <f t="shared" si="700"/>
        <v>08/18/2022</v>
      </c>
      <c r="O6906" t="str">
        <f t="shared" si="699"/>
        <v>12/31/2500</v>
      </c>
      <c r="P6906">
        <v>1</v>
      </c>
      <c r="Q6906">
        <v>1</v>
      </c>
      <c r="S6906">
        <v>0</v>
      </c>
      <c r="T6906">
        <v>1</v>
      </c>
      <c r="U6906">
        <v>0</v>
      </c>
      <c r="V6906" t="str">
        <f>"Trad IRN"</f>
        <v>Trad IRN</v>
      </c>
      <c r="W6906">
        <v>100</v>
      </c>
      <c r="X6906" t="s">
        <v>47</v>
      </c>
      <c r="Z6906" t="s">
        <v>47</v>
      </c>
      <c r="AB6906" t="str">
        <f>"06"</f>
        <v>06</v>
      </c>
      <c r="AC6906" t="s">
        <v>48</v>
      </c>
      <c r="AD6906" t="s">
        <v>49</v>
      </c>
      <c r="AE6906" t="s">
        <v>50</v>
      </c>
      <c r="AF6906">
        <v>0</v>
      </c>
      <c r="AG6906" t="s">
        <v>56</v>
      </c>
      <c r="AH6906" t="str">
        <f>"Trad IRN"</f>
        <v>Trad IRN</v>
      </c>
      <c r="AI6906" t="str">
        <f>"Bldg IRN"</f>
        <v>Bldg IRN</v>
      </c>
      <c r="AJ6906" t="s">
        <v>48</v>
      </c>
      <c r="AK6906" t="s">
        <v>48</v>
      </c>
      <c r="AL6906" t="s">
        <v>53</v>
      </c>
      <c r="AM6906">
        <v>1140.92</v>
      </c>
      <c r="AN6906">
        <v>1140.92</v>
      </c>
      <c r="AO6906">
        <v>15</v>
      </c>
    </row>
    <row r="6907" spans="1:41" x14ac:dyDescent="0.3">
      <c r="A6907" t="str">
        <f>"Trad IRN"</f>
        <v>Trad IRN</v>
      </c>
      <c r="B6907" t="str">
        <f>"Bldg IRN"</f>
        <v>Bldg IRN</v>
      </c>
      <c r="C6907" t="s">
        <v>41</v>
      </c>
      <c r="D6907" t="s">
        <v>3</v>
      </c>
      <c r="E6907" t="s">
        <v>80</v>
      </c>
      <c r="F6907" t="s">
        <v>81</v>
      </c>
      <c r="G6907" t="s">
        <v>82</v>
      </c>
      <c r="H6907" t="s">
        <v>83</v>
      </c>
      <c r="I6907" t="str">
        <f>"Trad IRN"</f>
        <v>Trad IRN</v>
      </c>
      <c r="J6907" t="s">
        <v>43</v>
      </c>
      <c r="K6907" t="s">
        <v>44</v>
      </c>
      <c r="L6907" t="s">
        <v>45</v>
      </c>
      <c r="M6907" t="s">
        <v>46</v>
      </c>
      <c r="N6907" t="str">
        <f t="shared" si="700"/>
        <v>08/18/2022</v>
      </c>
      <c r="O6907" t="str">
        <f t="shared" si="699"/>
        <v>12/31/2500</v>
      </c>
      <c r="P6907">
        <v>1</v>
      </c>
      <c r="Q6907">
        <v>1</v>
      </c>
      <c r="R6907">
        <v>1</v>
      </c>
      <c r="S6907">
        <v>0</v>
      </c>
      <c r="T6907">
        <v>1</v>
      </c>
      <c r="U6907">
        <v>0</v>
      </c>
      <c r="V6907" t="str">
        <f>"Trad IRN"</f>
        <v>Trad IRN</v>
      </c>
      <c r="W6907">
        <v>100</v>
      </c>
      <c r="X6907" t="s">
        <v>47</v>
      </c>
      <c r="Z6907" t="s">
        <v>47</v>
      </c>
      <c r="AB6907" t="str">
        <f>"08"</f>
        <v>08</v>
      </c>
      <c r="AC6907" t="str">
        <f>"12"</f>
        <v>12</v>
      </c>
      <c r="AD6907" t="str">
        <f>"6"</f>
        <v>6</v>
      </c>
      <c r="AE6907" t="s">
        <v>50</v>
      </c>
      <c r="AF6907">
        <v>0</v>
      </c>
      <c r="AG6907" t="s">
        <v>56</v>
      </c>
      <c r="AH6907" t="str">
        <f>"Trad IRN"</f>
        <v>Trad IRN</v>
      </c>
      <c r="AI6907" t="str">
        <f>"Bldg IRN"</f>
        <v>Bldg IRN</v>
      </c>
      <c r="AJ6907" t="s">
        <v>48</v>
      </c>
      <c r="AK6907" t="s">
        <v>48</v>
      </c>
      <c r="AL6907" t="s">
        <v>53</v>
      </c>
      <c r="AM6907">
        <v>1140.92</v>
      </c>
      <c r="AN6907">
        <v>1140.92</v>
      </c>
      <c r="AO6907">
        <v>15</v>
      </c>
    </row>
    <row r="6908" spans="1:41" x14ac:dyDescent="0.3">
      <c r="A6908" t="str">
        <f>"Trad IRN"</f>
        <v>Trad IRN</v>
      </c>
      <c r="B6908" t="str">
        <f>"Bldg IRN"</f>
        <v>Bldg IRN</v>
      </c>
      <c r="C6908" t="s">
        <v>41</v>
      </c>
      <c r="D6908" t="s">
        <v>3</v>
      </c>
      <c r="E6908" t="s">
        <v>80</v>
      </c>
      <c r="F6908" t="s">
        <v>81</v>
      </c>
      <c r="G6908" t="s">
        <v>82</v>
      </c>
      <c r="H6908" t="s">
        <v>83</v>
      </c>
      <c r="I6908" t="str">
        <f>"Trad IRN"</f>
        <v>Trad IRN</v>
      </c>
      <c r="J6908" t="s">
        <v>43</v>
      </c>
      <c r="K6908" t="s">
        <v>44</v>
      </c>
      <c r="L6908" t="s">
        <v>45</v>
      </c>
      <c r="M6908" t="s">
        <v>46</v>
      </c>
      <c r="N6908" t="str">
        <f t="shared" si="700"/>
        <v>08/18/2022</v>
      </c>
      <c r="O6908" t="str">
        <f t="shared" si="699"/>
        <v>12/31/2500</v>
      </c>
      <c r="P6908">
        <v>1</v>
      </c>
      <c r="Q6908">
        <v>1</v>
      </c>
      <c r="S6908">
        <v>0</v>
      </c>
      <c r="T6908">
        <v>1</v>
      </c>
      <c r="U6908">
        <v>0</v>
      </c>
      <c r="V6908" t="str">
        <f>"Trad IRN"</f>
        <v>Trad IRN</v>
      </c>
      <c r="W6908">
        <v>100</v>
      </c>
      <c r="X6908" t="s">
        <v>47</v>
      </c>
      <c r="Z6908" t="s">
        <v>47</v>
      </c>
      <c r="AB6908" t="str">
        <f>"06"</f>
        <v>06</v>
      </c>
      <c r="AC6908" t="s">
        <v>48</v>
      </c>
      <c r="AD6908" t="s">
        <v>49</v>
      </c>
      <c r="AE6908" t="s">
        <v>50</v>
      </c>
      <c r="AF6908">
        <v>0</v>
      </c>
      <c r="AG6908" t="s">
        <v>56</v>
      </c>
      <c r="AH6908" t="str">
        <f>"Trad IRN"</f>
        <v>Trad IRN</v>
      </c>
      <c r="AI6908" t="str">
        <f>"Bldg IRN"</f>
        <v>Bldg IRN</v>
      </c>
      <c r="AJ6908" t="s">
        <v>48</v>
      </c>
      <c r="AK6908" t="s">
        <v>48</v>
      </c>
      <c r="AL6908" t="s">
        <v>53</v>
      </c>
      <c r="AM6908">
        <v>1140.92</v>
      </c>
      <c r="AN6908">
        <v>1140.92</v>
      </c>
      <c r="AO6908">
        <v>15</v>
      </c>
    </row>
    <row r="6909" spans="1:41" x14ac:dyDescent="0.3">
      <c r="A6909" t="str">
        <f>"Trad IRN"</f>
        <v>Trad IRN</v>
      </c>
      <c r="B6909" t="str">
        <f>"Bldg IRN"</f>
        <v>Bldg IRN</v>
      </c>
      <c r="C6909" t="s">
        <v>41</v>
      </c>
      <c r="D6909" t="s">
        <v>3</v>
      </c>
      <c r="E6909" t="s">
        <v>80</v>
      </c>
      <c r="F6909" t="s">
        <v>81</v>
      </c>
      <c r="G6909" t="s">
        <v>82</v>
      </c>
      <c r="H6909" t="s">
        <v>83</v>
      </c>
      <c r="I6909" t="str">
        <f>"Trad IRN"</f>
        <v>Trad IRN</v>
      </c>
      <c r="J6909" t="s">
        <v>43</v>
      </c>
      <c r="K6909" t="s">
        <v>44</v>
      </c>
      <c r="L6909" t="s">
        <v>45</v>
      </c>
      <c r="M6909" t="s">
        <v>46</v>
      </c>
      <c r="N6909" t="str">
        <f t="shared" si="700"/>
        <v>08/18/2022</v>
      </c>
      <c r="O6909" t="str">
        <f t="shared" si="699"/>
        <v>12/31/2500</v>
      </c>
      <c r="P6909">
        <v>1</v>
      </c>
      <c r="Q6909">
        <v>1</v>
      </c>
      <c r="S6909">
        <v>1</v>
      </c>
      <c r="T6909">
        <v>1</v>
      </c>
      <c r="U6909">
        <v>0</v>
      </c>
      <c r="V6909" t="str">
        <f>"Trad IRN"</f>
        <v>Trad IRN</v>
      </c>
      <c r="W6909">
        <v>100</v>
      </c>
      <c r="X6909" t="s">
        <v>47</v>
      </c>
      <c r="Z6909" t="s">
        <v>47</v>
      </c>
      <c r="AB6909" t="str">
        <f>"06"</f>
        <v>06</v>
      </c>
      <c r="AC6909" t="s">
        <v>48</v>
      </c>
      <c r="AD6909" t="s">
        <v>49</v>
      </c>
      <c r="AE6909" t="s">
        <v>50</v>
      </c>
      <c r="AF6909">
        <v>0</v>
      </c>
      <c r="AG6909" t="s">
        <v>56</v>
      </c>
      <c r="AH6909" t="str">
        <f>"Trad IRN"</f>
        <v>Trad IRN</v>
      </c>
      <c r="AI6909" t="str">
        <f>"Bldg IRN"</f>
        <v>Bldg IRN</v>
      </c>
      <c r="AJ6909" t="s">
        <v>48</v>
      </c>
      <c r="AK6909" t="s">
        <v>48</v>
      </c>
      <c r="AL6909" t="s">
        <v>53</v>
      </c>
      <c r="AM6909">
        <v>1140.92</v>
      </c>
      <c r="AN6909">
        <v>1140.92</v>
      </c>
      <c r="AO6909">
        <v>15</v>
      </c>
    </row>
    <row r="6910" spans="1:41" x14ac:dyDescent="0.3">
      <c r="A6910" t="str">
        <f>"Trad IRN"</f>
        <v>Trad IRN</v>
      </c>
      <c r="B6910" t="str">
        <f>"Bldg IRN"</f>
        <v>Bldg IRN</v>
      </c>
      <c r="C6910" t="s">
        <v>41</v>
      </c>
      <c r="D6910" t="s">
        <v>3</v>
      </c>
      <c r="E6910" t="s">
        <v>80</v>
      </c>
      <c r="F6910" t="s">
        <v>81</v>
      </c>
      <c r="G6910" t="s">
        <v>82</v>
      </c>
      <c r="H6910" t="s">
        <v>83</v>
      </c>
      <c r="I6910" t="str">
        <f>"Trad IRN"</f>
        <v>Trad IRN</v>
      </c>
      <c r="J6910" t="s">
        <v>43</v>
      </c>
      <c r="K6910" t="s">
        <v>44</v>
      </c>
      <c r="L6910" t="s">
        <v>45</v>
      </c>
      <c r="M6910" t="s">
        <v>46</v>
      </c>
      <c r="N6910" t="str">
        <f t="shared" si="700"/>
        <v>08/18/2022</v>
      </c>
      <c r="O6910" t="str">
        <f>"01/03/2023"</f>
        <v>01/03/2023</v>
      </c>
      <c r="P6910">
        <v>0.46941100000000002</v>
      </c>
      <c r="Q6910">
        <v>0.46941100000000002</v>
      </c>
      <c r="S6910">
        <v>0</v>
      </c>
      <c r="T6910">
        <v>0.46941100000000002</v>
      </c>
      <c r="U6910">
        <v>0</v>
      </c>
      <c r="V6910" t="str">
        <f>"Trad IRN"</f>
        <v>Trad IRN</v>
      </c>
      <c r="W6910">
        <v>100</v>
      </c>
      <c r="X6910" t="s">
        <v>47</v>
      </c>
      <c r="Z6910" t="s">
        <v>47</v>
      </c>
      <c r="AB6910" t="str">
        <f>"07"</f>
        <v>07</v>
      </c>
      <c r="AC6910" t="s">
        <v>48</v>
      </c>
      <c r="AD6910" t="s">
        <v>49</v>
      </c>
      <c r="AE6910" t="s">
        <v>50</v>
      </c>
      <c r="AF6910">
        <v>0</v>
      </c>
      <c r="AG6910" t="s">
        <v>56</v>
      </c>
      <c r="AH6910" t="str">
        <f>"Trad IRN"</f>
        <v>Trad IRN</v>
      </c>
      <c r="AI6910" t="str">
        <f>"Bldg IRN"</f>
        <v>Bldg IRN</v>
      </c>
      <c r="AJ6910" t="s">
        <v>48</v>
      </c>
      <c r="AK6910" t="s">
        <v>48</v>
      </c>
      <c r="AL6910" t="s">
        <v>53</v>
      </c>
      <c r="AM6910">
        <v>535.55999999999995</v>
      </c>
      <c r="AN6910">
        <v>1140.92</v>
      </c>
      <c r="AO6910">
        <v>15</v>
      </c>
    </row>
    <row r="6911" spans="1:41" x14ac:dyDescent="0.3">
      <c r="A6911" t="str">
        <f>"Trad IRN"</f>
        <v>Trad IRN</v>
      </c>
      <c r="B6911" t="str">
        <f>"Bldg IRN"</f>
        <v>Bldg IRN</v>
      </c>
      <c r="C6911" t="s">
        <v>41</v>
      </c>
      <c r="D6911" t="s">
        <v>3</v>
      </c>
      <c r="E6911" t="s">
        <v>80</v>
      </c>
      <c r="F6911" t="s">
        <v>81</v>
      </c>
      <c r="G6911" t="s">
        <v>82</v>
      </c>
      <c r="H6911" t="s">
        <v>83</v>
      </c>
      <c r="I6911" t="str">
        <f>"Trad IRN"</f>
        <v>Trad IRN</v>
      </c>
      <c r="J6911" t="s">
        <v>43</v>
      </c>
      <c r="K6911" t="s">
        <v>44</v>
      </c>
      <c r="L6911" t="s">
        <v>45</v>
      </c>
      <c r="M6911" t="s">
        <v>46</v>
      </c>
      <c r="N6911" t="str">
        <f t="shared" si="700"/>
        <v>08/18/2022</v>
      </c>
      <c r="O6911" t="str">
        <f>"12/31/2500"</f>
        <v>12/31/2500</v>
      </c>
      <c r="P6911">
        <v>1</v>
      </c>
      <c r="Q6911">
        <v>1</v>
      </c>
      <c r="S6911">
        <v>0</v>
      </c>
      <c r="T6911">
        <v>1</v>
      </c>
      <c r="U6911">
        <v>0</v>
      </c>
      <c r="V6911" t="str">
        <f>"Trad IRN"</f>
        <v>Trad IRN</v>
      </c>
      <c r="W6911">
        <v>100</v>
      </c>
      <c r="X6911" t="s">
        <v>47</v>
      </c>
      <c r="Z6911" t="s">
        <v>47</v>
      </c>
      <c r="AB6911" t="str">
        <f>"07"</f>
        <v>07</v>
      </c>
      <c r="AC6911" t="s">
        <v>48</v>
      </c>
      <c r="AD6911" t="s">
        <v>49</v>
      </c>
      <c r="AE6911" t="s">
        <v>50</v>
      </c>
      <c r="AF6911">
        <v>0</v>
      </c>
      <c r="AG6911" t="s">
        <v>56</v>
      </c>
      <c r="AH6911" t="str">
        <f>"Trad IRN"</f>
        <v>Trad IRN</v>
      </c>
      <c r="AI6911" t="str">
        <f>"Bldg IRN"</f>
        <v>Bldg IRN</v>
      </c>
      <c r="AJ6911" t="s">
        <v>48</v>
      </c>
      <c r="AK6911" t="s">
        <v>48</v>
      </c>
      <c r="AL6911" t="s">
        <v>53</v>
      </c>
      <c r="AM6911">
        <v>1140.92</v>
      </c>
      <c r="AN6911">
        <v>1140.92</v>
      </c>
      <c r="AO6911">
        <v>15</v>
      </c>
    </row>
    <row r="6912" spans="1:41" x14ac:dyDescent="0.3">
      <c r="A6912" t="str">
        <f>"Trad IRN"</f>
        <v>Trad IRN</v>
      </c>
      <c r="B6912" t="str">
        <f>"Bldg IRN"</f>
        <v>Bldg IRN</v>
      </c>
      <c r="C6912" t="s">
        <v>41</v>
      </c>
      <c r="D6912" t="s">
        <v>3</v>
      </c>
      <c r="E6912" t="s">
        <v>80</v>
      </c>
      <c r="F6912" t="s">
        <v>81</v>
      </c>
      <c r="G6912" t="s">
        <v>82</v>
      </c>
      <c r="H6912" t="s">
        <v>83</v>
      </c>
      <c r="I6912" t="str">
        <f>"Trad IRN"</f>
        <v>Trad IRN</v>
      </c>
      <c r="J6912" t="s">
        <v>43</v>
      </c>
      <c r="K6912" t="s">
        <v>44</v>
      </c>
      <c r="L6912" t="s">
        <v>45</v>
      </c>
      <c r="M6912" t="s">
        <v>46</v>
      </c>
      <c r="N6912" t="str">
        <f t="shared" si="700"/>
        <v>08/18/2022</v>
      </c>
      <c r="O6912" t="str">
        <f>"12/31/2500"</f>
        <v>12/31/2500</v>
      </c>
      <c r="P6912">
        <v>1</v>
      </c>
      <c r="Q6912">
        <v>1</v>
      </c>
      <c r="R6912">
        <v>1</v>
      </c>
      <c r="S6912">
        <v>0</v>
      </c>
      <c r="T6912">
        <v>1</v>
      </c>
      <c r="U6912">
        <v>0</v>
      </c>
      <c r="V6912" t="str">
        <f>"Trad IRN"</f>
        <v>Trad IRN</v>
      </c>
      <c r="W6912">
        <v>100</v>
      </c>
      <c r="X6912" t="s">
        <v>47</v>
      </c>
      <c r="Z6912" t="s">
        <v>47</v>
      </c>
      <c r="AB6912" t="str">
        <f>"06"</f>
        <v>06</v>
      </c>
      <c r="AC6912" t="str">
        <f>"10"</f>
        <v>10</v>
      </c>
      <c r="AD6912" t="str">
        <f>"2"</f>
        <v>2</v>
      </c>
      <c r="AE6912" t="s">
        <v>55</v>
      </c>
      <c r="AF6912">
        <v>0</v>
      </c>
      <c r="AG6912" t="s">
        <v>56</v>
      </c>
      <c r="AH6912" t="str">
        <f>"Trad IRN"</f>
        <v>Trad IRN</v>
      </c>
      <c r="AI6912" t="str">
        <f>"Bldg IRN"</f>
        <v>Bldg IRN</v>
      </c>
      <c r="AJ6912" t="s">
        <v>48</v>
      </c>
      <c r="AK6912" t="s">
        <v>48</v>
      </c>
      <c r="AL6912" t="s">
        <v>53</v>
      </c>
      <c r="AM6912">
        <v>1140.92</v>
      </c>
      <c r="AN6912">
        <v>1140.92</v>
      </c>
      <c r="AO6912">
        <v>15</v>
      </c>
    </row>
    <row r="6913" spans="1:41" x14ac:dyDescent="0.3">
      <c r="A6913" t="str">
        <f>"Trad IRN"</f>
        <v>Trad IRN</v>
      </c>
      <c r="B6913" t="str">
        <f>"Bldg IRN"</f>
        <v>Bldg IRN</v>
      </c>
      <c r="C6913" t="s">
        <v>41</v>
      </c>
      <c r="D6913" t="s">
        <v>3</v>
      </c>
      <c r="E6913" t="s">
        <v>80</v>
      </c>
      <c r="F6913" t="s">
        <v>81</v>
      </c>
      <c r="G6913" t="s">
        <v>82</v>
      </c>
      <c r="H6913" t="s">
        <v>83</v>
      </c>
      <c r="I6913" t="str">
        <f>"Trad IRN"</f>
        <v>Trad IRN</v>
      </c>
      <c r="J6913" t="s">
        <v>43</v>
      </c>
      <c r="K6913" t="s">
        <v>44</v>
      </c>
      <c r="L6913" t="s">
        <v>45</v>
      </c>
      <c r="M6913" t="s">
        <v>46</v>
      </c>
      <c r="N6913" t="str">
        <f t="shared" si="700"/>
        <v>08/18/2022</v>
      </c>
      <c r="O6913" t="str">
        <f>"12/31/2500"</f>
        <v>12/31/2500</v>
      </c>
      <c r="P6913">
        <v>1</v>
      </c>
      <c r="Q6913">
        <v>1</v>
      </c>
      <c r="S6913">
        <v>0</v>
      </c>
      <c r="T6913">
        <v>1</v>
      </c>
      <c r="U6913">
        <v>0</v>
      </c>
      <c r="V6913" t="str">
        <f>"Trad IRN"</f>
        <v>Trad IRN</v>
      </c>
      <c r="W6913">
        <v>100</v>
      </c>
      <c r="X6913" t="s">
        <v>47</v>
      </c>
      <c r="Z6913" t="s">
        <v>47</v>
      </c>
      <c r="AB6913" t="str">
        <f>"07"</f>
        <v>07</v>
      </c>
      <c r="AC6913" t="s">
        <v>48</v>
      </c>
      <c r="AD6913" t="s">
        <v>49</v>
      </c>
      <c r="AE6913" t="s">
        <v>55</v>
      </c>
      <c r="AF6913">
        <v>0</v>
      </c>
      <c r="AG6913" t="s">
        <v>56</v>
      </c>
      <c r="AH6913" t="str">
        <f>"Trad IRN"</f>
        <v>Trad IRN</v>
      </c>
      <c r="AI6913" t="str">
        <f>"Bldg IRN"</f>
        <v>Bldg IRN</v>
      </c>
      <c r="AJ6913" t="s">
        <v>48</v>
      </c>
      <c r="AK6913" t="s">
        <v>48</v>
      </c>
      <c r="AL6913" t="s">
        <v>53</v>
      </c>
      <c r="AM6913">
        <v>1140.92</v>
      </c>
      <c r="AN6913">
        <v>1140.92</v>
      </c>
      <c r="AO6913">
        <v>15</v>
      </c>
    </row>
    <row r="6914" spans="1:41" x14ac:dyDescent="0.3">
      <c r="A6914" t="str">
        <f>"Trad IRN"</f>
        <v>Trad IRN</v>
      </c>
      <c r="B6914" t="str">
        <f>"Bldg IRN"</f>
        <v>Bldg IRN</v>
      </c>
      <c r="C6914" t="s">
        <v>41</v>
      </c>
      <c r="D6914" t="s">
        <v>3</v>
      </c>
      <c r="E6914" t="s">
        <v>80</v>
      </c>
      <c r="F6914" t="s">
        <v>81</v>
      </c>
      <c r="G6914" t="s">
        <v>82</v>
      </c>
      <c r="H6914" t="s">
        <v>83</v>
      </c>
      <c r="I6914" t="str">
        <f>"Trad IRN"</f>
        <v>Trad IRN</v>
      </c>
      <c r="J6914" t="s">
        <v>43</v>
      </c>
      <c r="K6914" t="s">
        <v>44</v>
      </c>
      <c r="L6914" t="s">
        <v>45</v>
      </c>
      <c r="M6914" t="s">
        <v>46</v>
      </c>
      <c r="N6914" t="str">
        <f t="shared" si="700"/>
        <v>08/18/2022</v>
      </c>
      <c r="O6914" t="str">
        <f>"12/06/2022"</f>
        <v>12/06/2022</v>
      </c>
      <c r="P6914">
        <v>0.40597100000000003</v>
      </c>
      <c r="Q6914">
        <v>0.40597100000000003</v>
      </c>
      <c r="S6914">
        <v>0.40597100000000003</v>
      </c>
      <c r="T6914">
        <v>0.40597100000000003</v>
      </c>
      <c r="U6914">
        <v>0</v>
      </c>
      <c r="V6914" t="str">
        <f>"Trad IRN"</f>
        <v>Trad IRN</v>
      </c>
      <c r="W6914">
        <v>100</v>
      </c>
      <c r="X6914" t="s">
        <v>47</v>
      </c>
      <c r="Z6914" t="s">
        <v>47</v>
      </c>
      <c r="AB6914" t="str">
        <f>"08"</f>
        <v>08</v>
      </c>
      <c r="AC6914" t="s">
        <v>48</v>
      </c>
      <c r="AD6914" t="s">
        <v>49</v>
      </c>
      <c r="AE6914" t="s">
        <v>50</v>
      </c>
      <c r="AF6914">
        <v>0</v>
      </c>
      <c r="AG6914" t="s">
        <v>56</v>
      </c>
      <c r="AH6914" t="str">
        <f>"Trad IRN"</f>
        <v>Trad IRN</v>
      </c>
      <c r="AI6914" t="str">
        <f>"Bldg IRN"</f>
        <v>Bldg IRN</v>
      </c>
      <c r="AJ6914" t="s">
        <v>48</v>
      </c>
      <c r="AK6914" t="s">
        <v>48</v>
      </c>
      <c r="AL6914" t="s">
        <v>53</v>
      </c>
      <c r="AM6914">
        <v>463.18</v>
      </c>
      <c r="AN6914">
        <v>1140.92</v>
      </c>
      <c r="AO6914">
        <v>15</v>
      </c>
    </row>
    <row r="6915" spans="1:41" x14ac:dyDescent="0.3">
      <c r="A6915" t="str">
        <f>"Trad IRN"</f>
        <v>Trad IRN</v>
      </c>
      <c r="B6915" t="str">
        <f>"Bldg IRN"</f>
        <v>Bldg IRN</v>
      </c>
      <c r="C6915" t="s">
        <v>41</v>
      </c>
      <c r="D6915" t="s">
        <v>3</v>
      </c>
      <c r="E6915" t="s">
        <v>80</v>
      </c>
      <c r="F6915" t="s">
        <v>81</v>
      </c>
      <c r="G6915" t="s">
        <v>82</v>
      </c>
      <c r="H6915" t="s">
        <v>83</v>
      </c>
      <c r="I6915" t="str">
        <f>"Trad IRN"</f>
        <v>Trad IRN</v>
      </c>
      <c r="J6915" t="s">
        <v>43</v>
      </c>
      <c r="K6915" t="s">
        <v>44</v>
      </c>
      <c r="L6915" t="s">
        <v>45</v>
      </c>
      <c r="M6915" t="s">
        <v>46</v>
      </c>
      <c r="N6915" t="str">
        <f>"12/07/2022"</f>
        <v>12/07/2022</v>
      </c>
      <c r="O6915" t="str">
        <f>"12/31/2500"</f>
        <v>12/31/2500</v>
      </c>
      <c r="P6915">
        <v>0.59402900000000003</v>
      </c>
      <c r="Q6915">
        <v>0.59402900000000003</v>
      </c>
      <c r="S6915">
        <v>0.59402900000000003</v>
      </c>
      <c r="T6915">
        <v>0.59402900000000003</v>
      </c>
      <c r="U6915">
        <v>0</v>
      </c>
      <c r="V6915" t="str">
        <f>"Trad IRN"</f>
        <v>Trad IRN</v>
      </c>
      <c r="W6915">
        <v>100</v>
      </c>
      <c r="X6915" t="s">
        <v>47</v>
      </c>
      <c r="Z6915" t="s">
        <v>47</v>
      </c>
      <c r="AB6915" t="str">
        <f>"08"</f>
        <v>08</v>
      </c>
      <c r="AC6915" t="s">
        <v>48</v>
      </c>
      <c r="AD6915" t="s">
        <v>49</v>
      </c>
      <c r="AE6915" t="s">
        <v>55</v>
      </c>
      <c r="AF6915">
        <v>0</v>
      </c>
      <c r="AG6915" t="s">
        <v>56</v>
      </c>
      <c r="AH6915" t="str">
        <f>"Trad IRN"</f>
        <v>Trad IRN</v>
      </c>
      <c r="AI6915" t="str">
        <f>"Bldg IRN"</f>
        <v>Bldg IRN</v>
      </c>
      <c r="AJ6915" t="s">
        <v>48</v>
      </c>
      <c r="AK6915" t="s">
        <v>48</v>
      </c>
      <c r="AL6915" t="s">
        <v>53</v>
      </c>
      <c r="AM6915">
        <v>677.74</v>
      </c>
      <c r="AN6915">
        <v>1140.92</v>
      </c>
      <c r="AO6915">
        <v>15</v>
      </c>
    </row>
    <row r="6916" spans="1:41" x14ac:dyDescent="0.3">
      <c r="A6916" t="str">
        <f>"Trad IRN"</f>
        <v>Trad IRN</v>
      </c>
      <c r="B6916" t="str">
        <f>"Bldg IRN"</f>
        <v>Bldg IRN</v>
      </c>
      <c r="C6916" t="s">
        <v>41</v>
      </c>
      <c r="D6916" t="s">
        <v>3</v>
      </c>
      <c r="E6916" t="s">
        <v>80</v>
      </c>
      <c r="F6916" t="s">
        <v>81</v>
      </c>
      <c r="G6916" t="s">
        <v>82</v>
      </c>
      <c r="H6916" t="s">
        <v>83</v>
      </c>
      <c r="I6916" t="str">
        <f>"Trad IRN"</f>
        <v>Trad IRN</v>
      </c>
      <c r="J6916" t="s">
        <v>43</v>
      </c>
      <c r="K6916" t="s">
        <v>44</v>
      </c>
      <c r="L6916" t="s">
        <v>45</v>
      </c>
      <c r="M6916" t="s">
        <v>46</v>
      </c>
      <c r="N6916" t="str">
        <f>"08/18/2022"</f>
        <v>08/18/2022</v>
      </c>
      <c r="O6916" t="str">
        <f>"12/31/2500"</f>
        <v>12/31/2500</v>
      </c>
      <c r="P6916">
        <v>1</v>
      </c>
      <c r="Q6916">
        <v>1</v>
      </c>
      <c r="R6916">
        <v>1</v>
      </c>
      <c r="S6916">
        <v>0</v>
      </c>
      <c r="T6916">
        <v>1</v>
      </c>
      <c r="U6916">
        <v>0</v>
      </c>
      <c r="V6916" t="str">
        <f>"Trad IRN"</f>
        <v>Trad IRN</v>
      </c>
      <c r="W6916">
        <v>100</v>
      </c>
      <c r="X6916" t="s">
        <v>47</v>
      </c>
      <c r="Z6916" t="s">
        <v>47</v>
      </c>
      <c r="AB6916" t="str">
        <f>"08"</f>
        <v>08</v>
      </c>
      <c r="AC6916" t="str">
        <f>"15"</f>
        <v>15</v>
      </c>
      <c r="AD6916" t="str">
        <f>"2"</f>
        <v>2</v>
      </c>
      <c r="AE6916" t="s">
        <v>55</v>
      </c>
      <c r="AF6916">
        <v>0</v>
      </c>
      <c r="AG6916" t="s">
        <v>56</v>
      </c>
      <c r="AH6916" t="str">
        <f>"Trad IRN"</f>
        <v>Trad IRN</v>
      </c>
      <c r="AI6916" t="str">
        <f>"Bldg IRN"</f>
        <v>Bldg IRN</v>
      </c>
      <c r="AJ6916" t="s">
        <v>48</v>
      </c>
      <c r="AK6916" t="s">
        <v>48</v>
      </c>
      <c r="AL6916" t="s">
        <v>53</v>
      </c>
      <c r="AM6916">
        <v>1140.92</v>
      </c>
      <c r="AN6916">
        <v>1140.92</v>
      </c>
      <c r="AO6916">
        <v>15</v>
      </c>
    </row>
    <row r="6917" spans="1:41" x14ac:dyDescent="0.3">
      <c r="A6917" t="str">
        <f>"Trad IRN"</f>
        <v>Trad IRN</v>
      </c>
      <c r="B6917" t="str">
        <f>"Bldg IRN"</f>
        <v>Bldg IRN</v>
      </c>
      <c r="C6917" t="s">
        <v>41</v>
      </c>
      <c r="D6917" t="s">
        <v>3</v>
      </c>
      <c r="E6917" t="s">
        <v>80</v>
      </c>
      <c r="F6917" t="s">
        <v>81</v>
      </c>
      <c r="G6917" t="s">
        <v>82</v>
      </c>
      <c r="H6917" t="s">
        <v>83</v>
      </c>
      <c r="I6917" t="str">
        <f>"Trad IRN"</f>
        <v>Trad IRN</v>
      </c>
      <c r="J6917" t="s">
        <v>43</v>
      </c>
      <c r="K6917" t="s">
        <v>44</v>
      </c>
      <c r="L6917" t="s">
        <v>45</v>
      </c>
      <c r="M6917" t="s">
        <v>46</v>
      </c>
      <c r="N6917" t="str">
        <f>"08/18/2022"</f>
        <v>08/18/2022</v>
      </c>
      <c r="O6917" t="str">
        <f>"12/31/2500"</f>
        <v>12/31/2500</v>
      </c>
      <c r="P6917">
        <v>1</v>
      </c>
      <c r="Q6917">
        <v>1</v>
      </c>
      <c r="R6917">
        <v>1</v>
      </c>
      <c r="S6917">
        <v>0</v>
      </c>
      <c r="T6917">
        <v>1</v>
      </c>
      <c r="U6917">
        <v>0</v>
      </c>
      <c r="V6917" t="str">
        <f>"Trad IRN"</f>
        <v>Trad IRN</v>
      </c>
      <c r="W6917">
        <v>100</v>
      </c>
      <c r="X6917" t="s">
        <v>47</v>
      </c>
      <c r="Z6917" t="s">
        <v>47</v>
      </c>
      <c r="AB6917" t="str">
        <f>"08"</f>
        <v>08</v>
      </c>
      <c r="AC6917" t="str">
        <f>"12"</f>
        <v>12</v>
      </c>
      <c r="AD6917" t="str">
        <f>"6"</f>
        <v>6</v>
      </c>
      <c r="AE6917" t="s">
        <v>55</v>
      </c>
      <c r="AF6917">
        <v>0</v>
      </c>
      <c r="AG6917" t="s">
        <v>56</v>
      </c>
      <c r="AH6917" t="str">
        <f>"Trad IRN"</f>
        <v>Trad IRN</v>
      </c>
      <c r="AI6917" t="str">
        <f>"Bldg IRN"</f>
        <v>Bldg IRN</v>
      </c>
      <c r="AJ6917" t="s">
        <v>48</v>
      </c>
      <c r="AK6917" t="s">
        <v>48</v>
      </c>
      <c r="AL6917" t="s">
        <v>53</v>
      </c>
      <c r="AM6917">
        <v>1140.92</v>
      </c>
      <c r="AN6917">
        <v>1140.92</v>
      </c>
      <c r="AO6917">
        <v>15</v>
      </c>
    </row>
    <row r="6918" spans="1:41" x14ac:dyDescent="0.3">
      <c r="A6918" t="str">
        <f>"Trad IRN"</f>
        <v>Trad IRN</v>
      </c>
      <c r="B6918" t="str">
        <f>"Bldg IRN"</f>
        <v>Bldg IRN</v>
      </c>
      <c r="C6918" t="s">
        <v>41</v>
      </c>
      <c r="D6918" t="s">
        <v>3</v>
      </c>
      <c r="E6918" t="s">
        <v>80</v>
      </c>
      <c r="F6918" t="s">
        <v>81</v>
      </c>
      <c r="G6918" t="s">
        <v>82</v>
      </c>
      <c r="H6918" t="s">
        <v>83</v>
      </c>
      <c r="I6918" t="str">
        <f>"Trad IRN"</f>
        <v>Trad IRN</v>
      </c>
      <c r="J6918" t="s">
        <v>43</v>
      </c>
      <c r="K6918" t="s">
        <v>44</v>
      </c>
      <c r="L6918" t="s">
        <v>45</v>
      </c>
      <c r="M6918" t="s">
        <v>46</v>
      </c>
      <c r="N6918" t="str">
        <f>"08/18/2022"</f>
        <v>08/18/2022</v>
      </c>
      <c r="O6918" t="str">
        <f>"12/31/2500"</f>
        <v>12/31/2500</v>
      </c>
      <c r="P6918">
        <v>1</v>
      </c>
      <c r="Q6918">
        <v>1</v>
      </c>
      <c r="R6918">
        <v>1</v>
      </c>
      <c r="S6918">
        <v>0</v>
      </c>
      <c r="T6918">
        <v>1</v>
      </c>
      <c r="U6918">
        <v>0</v>
      </c>
      <c r="V6918" t="str">
        <f>"Trad IRN"</f>
        <v>Trad IRN</v>
      </c>
      <c r="W6918">
        <v>100</v>
      </c>
      <c r="X6918" t="s">
        <v>47</v>
      </c>
      <c r="Z6918" t="s">
        <v>47</v>
      </c>
      <c r="AB6918" t="str">
        <f>"06"</f>
        <v>06</v>
      </c>
      <c r="AC6918" t="str">
        <f>"10"</f>
        <v>10</v>
      </c>
      <c r="AD6918" t="str">
        <f>"2"</f>
        <v>2</v>
      </c>
      <c r="AE6918" t="s">
        <v>55</v>
      </c>
      <c r="AF6918">
        <v>0</v>
      </c>
      <c r="AG6918" t="s">
        <v>56</v>
      </c>
      <c r="AH6918" t="str">
        <f>"Trad IRN"</f>
        <v>Trad IRN</v>
      </c>
      <c r="AI6918" t="str">
        <f>"Bldg IRN"</f>
        <v>Bldg IRN</v>
      </c>
      <c r="AJ6918" t="s">
        <v>48</v>
      </c>
      <c r="AK6918" t="s">
        <v>48</v>
      </c>
      <c r="AL6918" t="s">
        <v>53</v>
      </c>
      <c r="AM6918">
        <v>1140.92</v>
      </c>
      <c r="AN6918">
        <v>1140.92</v>
      </c>
      <c r="AO6918">
        <v>15</v>
      </c>
    </row>
    <row r="6919" spans="1:41" x14ac:dyDescent="0.3">
      <c r="A6919" t="str">
        <f>"Trad IRN"</f>
        <v>Trad IRN</v>
      </c>
      <c r="B6919" t="str">
        <f>"Bldg IRN"</f>
        <v>Bldg IRN</v>
      </c>
      <c r="C6919" t="s">
        <v>41</v>
      </c>
      <c r="D6919" t="s">
        <v>3</v>
      </c>
      <c r="E6919" t="s">
        <v>80</v>
      </c>
      <c r="F6919" t="s">
        <v>81</v>
      </c>
      <c r="G6919" t="s">
        <v>82</v>
      </c>
      <c r="H6919" t="s">
        <v>83</v>
      </c>
      <c r="I6919" t="str">
        <f>"Trad IRN"</f>
        <v>Trad IRN</v>
      </c>
      <c r="J6919" t="s">
        <v>43</v>
      </c>
      <c r="K6919" t="s">
        <v>44</v>
      </c>
      <c r="L6919" t="s">
        <v>45</v>
      </c>
      <c r="M6919" t="s">
        <v>46</v>
      </c>
      <c r="N6919" t="str">
        <f>"08/18/2022"</f>
        <v>08/18/2022</v>
      </c>
      <c r="O6919" t="str">
        <f>"09/06/2022"</f>
        <v>09/06/2022</v>
      </c>
      <c r="P6919">
        <v>7.4975E-2</v>
      </c>
      <c r="Q6919">
        <v>7.4975E-2</v>
      </c>
      <c r="R6919">
        <v>7.4975E-2</v>
      </c>
      <c r="S6919">
        <v>0</v>
      </c>
      <c r="T6919">
        <v>7.4975E-2</v>
      </c>
      <c r="U6919">
        <v>0</v>
      </c>
      <c r="V6919" t="str">
        <f>"Trad IRN"</f>
        <v>Trad IRN</v>
      </c>
      <c r="W6919">
        <v>100</v>
      </c>
      <c r="X6919" t="s">
        <v>47</v>
      </c>
      <c r="Z6919" t="s">
        <v>47</v>
      </c>
      <c r="AB6919" t="str">
        <f>"08"</f>
        <v>08</v>
      </c>
      <c r="AC6919" t="str">
        <f>"10"</f>
        <v>10</v>
      </c>
      <c r="AD6919" t="str">
        <f>"2"</f>
        <v>2</v>
      </c>
      <c r="AE6919" t="s">
        <v>50</v>
      </c>
      <c r="AF6919">
        <v>0</v>
      </c>
      <c r="AG6919" t="s">
        <v>56</v>
      </c>
      <c r="AH6919" t="str">
        <f>"Trad IRN"</f>
        <v>Trad IRN</v>
      </c>
      <c r="AI6919" t="str">
        <f>"Bldg IRN"</f>
        <v>Bldg IRN</v>
      </c>
      <c r="AJ6919" t="s">
        <v>48</v>
      </c>
      <c r="AK6919" t="s">
        <v>48</v>
      </c>
      <c r="AL6919" t="s">
        <v>53</v>
      </c>
      <c r="AM6919">
        <v>85.54</v>
      </c>
      <c r="AN6919">
        <v>1140.92</v>
      </c>
      <c r="AO6919">
        <v>15</v>
      </c>
    </row>
    <row r="6920" spans="1:41" x14ac:dyDescent="0.3">
      <c r="A6920" t="str">
        <f>"Trad IRN"</f>
        <v>Trad IRN</v>
      </c>
      <c r="B6920" t="str">
        <f>"Bldg IRN"</f>
        <v>Bldg IRN</v>
      </c>
      <c r="C6920" t="s">
        <v>41</v>
      </c>
      <c r="D6920" t="s">
        <v>3</v>
      </c>
      <c r="E6920" t="s">
        <v>80</v>
      </c>
      <c r="F6920" t="s">
        <v>81</v>
      </c>
      <c r="G6920" t="s">
        <v>82</v>
      </c>
      <c r="H6920" t="s">
        <v>83</v>
      </c>
      <c r="I6920" t="str">
        <f>"Trad IRN"</f>
        <v>Trad IRN</v>
      </c>
      <c r="J6920" t="s">
        <v>43</v>
      </c>
      <c r="K6920" t="s">
        <v>44</v>
      </c>
      <c r="L6920" t="s">
        <v>45</v>
      </c>
      <c r="M6920" t="s">
        <v>46</v>
      </c>
      <c r="N6920" t="str">
        <f>"09/07/2022"</f>
        <v>09/07/2022</v>
      </c>
      <c r="O6920" t="str">
        <f>"09/12/2022"</f>
        <v>09/12/2022</v>
      </c>
      <c r="P6920">
        <v>2.3068999999999999E-2</v>
      </c>
      <c r="Q6920">
        <v>2.3068999999999999E-2</v>
      </c>
      <c r="R6920">
        <v>2.3068999999999999E-2</v>
      </c>
      <c r="S6920">
        <v>0</v>
      </c>
      <c r="T6920">
        <v>2.3068999999999999E-2</v>
      </c>
      <c r="U6920">
        <v>0</v>
      </c>
      <c r="V6920" t="str">
        <f>"Trad IRN"</f>
        <v>Trad IRN</v>
      </c>
      <c r="W6920">
        <v>100</v>
      </c>
      <c r="X6920" t="s">
        <v>47</v>
      </c>
      <c r="Z6920" t="s">
        <v>47</v>
      </c>
      <c r="AB6920" t="str">
        <f>"08"</f>
        <v>08</v>
      </c>
      <c r="AC6920" t="str">
        <f>"10"</f>
        <v>10</v>
      </c>
      <c r="AD6920" t="str">
        <f>"2"</f>
        <v>2</v>
      </c>
      <c r="AE6920" t="s">
        <v>50</v>
      </c>
      <c r="AF6920">
        <v>0</v>
      </c>
      <c r="AG6920" t="s">
        <v>56</v>
      </c>
      <c r="AH6920" t="str">
        <f>"Trad IRN"</f>
        <v>Trad IRN</v>
      </c>
      <c r="AI6920" t="str">
        <f>"Bldg IRN"</f>
        <v>Bldg IRN</v>
      </c>
      <c r="AJ6920" t="s">
        <v>48</v>
      </c>
      <c r="AK6920" t="s">
        <v>48</v>
      </c>
      <c r="AL6920" t="s">
        <v>53</v>
      </c>
      <c r="AM6920">
        <v>26.32</v>
      </c>
      <c r="AN6920">
        <v>1140.92</v>
      </c>
      <c r="AO6920">
        <v>15</v>
      </c>
    </row>
    <row r="6921" spans="1:41" x14ac:dyDescent="0.3">
      <c r="A6921" t="str">
        <f>"Trad IRN"</f>
        <v>Trad IRN</v>
      </c>
      <c r="B6921" t="str">
        <f>"Bldg IRN"</f>
        <v>Bldg IRN</v>
      </c>
      <c r="C6921" t="s">
        <v>41</v>
      </c>
      <c r="D6921" t="s">
        <v>3</v>
      </c>
      <c r="E6921" t="s">
        <v>80</v>
      </c>
      <c r="F6921" t="s">
        <v>81</v>
      </c>
      <c r="G6921" t="s">
        <v>82</v>
      </c>
      <c r="H6921" t="s">
        <v>83</v>
      </c>
      <c r="I6921" t="str">
        <f>"Trad IRN"</f>
        <v>Trad IRN</v>
      </c>
      <c r="J6921" t="s">
        <v>43</v>
      </c>
      <c r="K6921" t="s">
        <v>44</v>
      </c>
      <c r="L6921" t="s">
        <v>45</v>
      </c>
      <c r="M6921" t="s">
        <v>46</v>
      </c>
      <c r="N6921" t="str">
        <f>"09/13/2022"</f>
        <v>09/13/2022</v>
      </c>
      <c r="O6921" t="str">
        <f t="shared" ref="O6921:O6930" si="701">"12/31/2500"</f>
        <v>12/31/2500</v>
      </c>
      <c r="P6921">
        <v>0.90195599999999998</v>
      </c>
      <c r="Q6921">
        <v>0.90195599999999998</v>
      </c>
      <c r="R6921">
        <v>0.90195599999999998</v>
      </c>
      <c r="S6921">
        <v>0</v>
      </c>
      <c r="T6921">
        <v>0.90195599999999998</v>
      </c>
      <c r="U6921">
        <v>0</v>
      </c>
      <c r="V6921" t="str">
        <f>"Trad IRN"</f>
        <v>Trad IRN</v>
      </c>
      <c r="W6921">
        <v>100</v>
      </c>
      <c r="X6921" t="s">
        <v>47</v>
      </c>
      <c r="Z6921" t="s">
        <v>47</v>
      </c>
      <c r="AB6921" t="str">
        <f>"08"</f>
        <v>08</v>
      </c>
      <c r="AC6921" t="str">
        <f>"10"</f>
        <v>10</v>
      </c>
      <c r="AD6921" t="str">
        <f>"2"</f>
        <v>2</v>
      </c>
      <c r="AE6921" t="s">
        <v>55</v>
      </c>
      <c r="AF6921">
        <v>0</v>
      </c>
      <c r="AG6921" t="s">
        <v>56</v>
      </c>
      <c r="AH6921" t="str">
        <f>"Trad IRN"</f>
        <v>Trad IRN</v>
      </c>
      <c r="AI6921" t="str">
        <f>"Bldg IRN"</f>
        <v>Bldg IRN</v>
      </c>
      <c r="AJ6921" t="s">
        <v>48</v>
      </c>
      <c r="AK6921" t="s">
        <v>48</v>
      </c>
      <c r="AL6921" t="s">
        <v>53</v>
      </c>
      <c r="AM6921">
        <v>1029.06</v>
      </c>
      <c r="AN6921">
        <v>1140.92</v>
      </c>
      <c r="AO6921">
        <v>15</v>
      </c>
    </row>
    <row r="6922" spans="1:41" x14ac:dyDescent="0.3">
      <c r="A6922" t="str">
        <f>"Trad IRN"</f>
        <v>Trad IRN</v>
      </c>
      <c r="B6922" t="str">
        <f>"Bldg IRN"</f>
        <v>Bldg IRN</v>
      </c>
      <c r="C6922" t="s">
        <v>41</v>
      </c>
      <c r="D6922" t="s">
        <v>3</v>
      </c>
      <c r="E6922" t="s">
        <v>80</v>
      </c>
      <c r="F6922" t="s">
        <v>81</v>
      </c>
      <c r="G6922" t="s">
        <v>82</v>
      </c>
      <c r="H6922" t="s">
        <v>83</v>
      </c>
      <c r="I6922" t="str">
        <f>"Trad IRN"</f>
        <v>Trad IRN</v>
      </c>
      <c r="J6922" t="s">
        <v>43</v>
      </c>
      <c r="K6922" t="s">
        <v>44</v>
      </c>
      <c r="L6922" t="s">
        <v>45</v>
      </c>
      <c r="M6922" t="s">
        <v>46</v>
      </c>
      <c r="N6922" t="str">
        <f>"08/18/2022"</f>
        <v>08/18/2022</v>
      </c>
      <c r="O6922" t="str">
        <f t="shared" si="701"/>
        <v>12/31/2500</v>
      </c>
      <c r="P6922">
        <v>1</v>
      </c>
      <c r="Q6922">
        <v>1</v>
      </c>
      <c r="R6922">
        <v>1</v>
      </c>
      <c r="S6922">
        <v>0</v>
      </c>
      <c r="T6922">
        <v>1</v>
      </c>
      <c r="U6922">
        <v>0</v>
      </c>
      <c r="V6922" t="str">
        <f>"Trad IRN"</f>
        <v>Trad IRN</v>
      </c>
      <c r="W6922">
        <v>100</v>
      </c>
      <c r="X6922" t="s">
        <v>47</v>
      </c>
      <c r="Z6922" t="s">
        <v>47</v>
      </c>
      <c r="AB6922" t="str">
        <f>"07"</f>
        <v>07</v>
      </c>
      <c r="AC6922" t="str">
        <f>"10"</f>
        <v>10</v>
      </c>
      <c r="AD6922" t="str">
        <f>"2"</f>
        <v>2</v>
      </c>
      <c r="AE6922" t="s">
        <v>55</v>
      </c>
      <c r="AF6922">
        <v>0</v>
      </c>
      <c r="AG6922" t="s">
        <v>56</v>
      </c>
      <c r="AH6922" t="str">
        <f>"Trad IRN"</f>
        <v>Trad IRN</v>
      </c>
      <c r="AI6922" t="str">
        <f>"Bldg IRN"</f>
        <v>Bldg IRN</v>
      </c>
      <c r="AJ6922" t="s">
        <v>48</v>
      </c>
      <c r="AK6922" t="s">
        <v>48</v>
      </c>
      <c r="AL6922" t="s">
        <v>53</v>
      </c>
      <c r="AM6922">
        <v>1140.92</v>
      </c>
      <c r="AN6922">
        <v>1140.92</v>
      </c>
      <c r="AO6922">
        <v>15</v>
      </c>
    </row>
    <row r="6923" spans="1:41" x14ac:dyDescent="0.3">
      <c r="A6923" t="str">
        <f>"Trad IRN"</f>
        <v>Trad IRN</v>
      </c>
      <c r="B6923" t="str">
        <f>"Bldg IRN"</f>
        <v>Bldg IRN</v>
      </c>
      <c r="C6923" t="s">
        <v>41</v>
      </c>
      <c r="D6923" t="s">
        <v>3</v>
      </c>
      <c r="E6923" t="s">
        <v>80</v>
      </c>
      <c r="F6923" t="s">
        <v>81</v>
      </c>
      <c r="G6923" t="s">
        <v>82</v>
      </c>
      <c r="H6923" t="s">
        <v>83</v>
      </c>
      <c r="I6923" t="str">
        <f>"Trad IRN"</f>
        <v>Trad IRN</v>
      </c>
      <c r="J6923" t="s">
        <v>43</v>
      </c>
      <c r="K6923" t="s">
        <v>44</v>
      </c>
      <c r="L6923" t="s">
        <v>45</v>
      </c>
      <c r="M6923" t="s">
        <v>46</v>
      </c>
      <c r="N6923" t="str">
        <f>"08/18/2022"</f>
        <v>08/18/2022</v>
      </c>
      <c r="O6923" t="str">
        <f t="shared" si="701"/>
        <v>12/31/2500</v>
      </c>
      <c r="P6923">
        <v>1</v>
      </c>
      <c r="Q6923">
        <v>1</v>
      </c>
      <c r="S6923">
        <v>0</v>
      </c>
      <c r="T6923">
        <v>1</v>
      </c>
      <c r="U6923">
        <v>0</v>
      </c>
      <c r="V6923" t="str">
        <f>"Trad IRN"</f>
        <v>Trad IRN</v>
      </c>
      <c r="W6923">
        <v>100</v>
      </c>
      <c r="X6923" t="s">
        <v>47</v>
      </c>
      <c r="Z6923" t="s">
        <v>47</v>
      </c>
      <c r="AB6923" t="str">
        <f>"06"</f>
        <v>06</v>
      </c>
      <c r="AC6923" t="s">
        <v>48</v>
      </c>
      <c r="AD6923" t="s">
        <v>49</v>
      </c>
      <c r="AE6923" t="s">
        <v>50</v>
      </c>
      <c r="AF6923">
        <v>0</v>
      </c>
      <c r="AG6923" t="s">
        <v>56</v>
      </c>
      <c r="AH6923" t="str">
        <f>"Trad IRN"</f>
        <v>Trad IRN</v>
      </c>
      <c r="AI6923" t="str">
        <f>"Bldg IRN"</f>
        <v>Bldg IRN</v>
      </c>
      <c r="AJ6923" t="s">
        <v>48</v>
      </c>
      <c r="AK6923" t="s">
        <v>48</v>
      </c>
      <c r="AL6923" t="s">
        <v>53</v>
      </c>
      <c r="AM6923">
        <v>1140.92</v>
      </c>
      <c r="AN6923">
        <v>1140.92</v>
      </c>
      <c r="AO6923">
        <v>15</v>
      </c>
    </row>
    <row r="6924" spans="1:41" x14ac:dyDescent="0.3">
      <c r="A6924" t="str">
        <f>"Trad IRN"</f>
        <v>Trad IRN</v>
      </c>
      <c r="B6924" t="str">
        <f>"Bldg IRN"</f>
        <v>Bldg IRN</v>
      </c>
      <c r="C6924" t="s">
        <v>41</v>
      </c>
      <c r="D6924" t="s">
        <v>3</v>
      </c>
      <c r="E6924" t="s">
        <v>80</v>
      </c>
      <c r="F6924" t="s">
        <v>81</v>
      </c>
      <c r="G6924" t="s">
        <v>82</v>
      </c>
      <c r="H6924" t="s">
        <v>83</v>
      </c>
      <c r="I6924" t="str">
        <f>"Trad IRN"</f>
        <v>Trad IRN</v>
      </c>
      <c r="J6924" t="s">
        <v>43</v>
      </c>
      <c r="K6924" t="s">
        <v>44</v>
      </c>
      <c r="L6924" t="s">
        <v>45</v>
      </c>
      <c r="M6924" t="s">
        <v>46</v>
      </c>
      <c r="N6924" t="str">
        <f>"08/18/2022"</f>
        <v>08/18/2022</v>
      </c>
      <c r="O6924" t="str">
        <f t="shared" si="701"/>
        <v>12/31/2500</v>
      </c>
      <c r="P6924">
        <v>1</v>
      </c>
      <c r="Q6924">
        <v>1</v>
      </c>
      <c r="R6924">
        <v>1</v>
      </c>
      <c r="S6924">
        <v>0</v>
      </c>
      <c r="T6924">
        <v>1</v>
      </c>
      <c r="U6924">
        <v>0</v>
      </c>
      <c r="V6924" t="str">
        <f>"Trad IRN"</f>
        <v>Trad IRN</v>
      </c>
      <c r="W6924">
        <v>100</v>
      </c>
      <c r="X6924" t="s">
        <v>47</v>
      </c>
      <c r="Z6924" t="s">
        <v>47</v>
      </c>
      <c r="AB6924" t="str">
        <f>"08"</f>
        <v>08</v>
      </c>
      <c r="AC6924" t="str">
        <f>"10"</f>
        <v>10</v>
      </c>
      <c r="AD6924" t="str">
        <f>"2"</f>
        <v>2</v>
      </c>
      <c r="AE6924" t="s">
        <v>50</v>
      </c>
      <c r="AF6924">
        <v>0</v>
      </c>
      <c r="AG6924" t="s">
        <v>56</v>
      </c>
      <c r="AH6924" t="str">
        <f>"Trad IRN"</f>
        <v>Trad IRN</v>
      </c>
      <c r="AI6924" t="str">
        <f>"Bldg IRN"</f>
        <v>Bldg IRN</v>
      </c>
      <c r="AJ6924" t="s">
        <v>48</v>
      </c>
      <c r="AK6924" t="s">
        <v>48</v>
      </c>
      <c r="AL6924" t="s">
        <v>53</v>
      </c>
      <c r="AM6924">
        <v>1140.92</v>
      </c>
      <c r="AN6924">
        <v>1140.92</v>
      </c>
      <c r="AO6924">
        <v>15</v>
      </c>
    </row>
    <row r="6925" spans="1:41" x14ac:dyDescent="0.3">
      <c r="A6925" t="str">
        <f>"Trad IRN"</f>
        <v>Trad IRN</v>
      </c>
      <c r="B6925" t="str">
        <f>"Bldg IRN"</f>
        <v>Bldg IRN</v>
      </c>
      <c r="C6925" t="s">
        <v>41</v>
      </c>
      <c r="D6925" t="s">
        <v>3</v>
      </c>
      <c r="E6925" t="s">
        <v>80</v>
      </c>
      <c r="F6925" t="s">
        <v>81</v>
      </c>
      <c r="G6925" t="s">
        <v>82</v>
      </c>
      <c r="H6925" t="s">
        <v>83</v>
      </c>
      <c r="I6925" t="str">
        <f>"Trad IRN"</f>
        <v>Trad IRN</v>
      </c>
      <c r="J6925" t="s">
        <v>43</v>
      </c>
      <c r="K6925" t="s">
        <v>44</v>
      </c>
      <c r="L6925" t="s">
        <v>45</v>
      </c>
      <c r="M6925" t="s">
        <v>46</v>
      </c>
      <c r="N6925" t="str">
        <f>"08/18/2022"</f>
        <v>08/18/2022</v>
      </c>
      <c r="O6925" t="str">
        <f t="shared" si="701"/>
        <v>12/31/2500</v>
      </c>
      <c r="P6925">
        <v>1</v>
      </c>
      <c r="Q6925">
        <v>1</v>
      </c>
      <c r="S6925">
        <v>0</v>
      </c>
      <c r="T6925">
        <v>1</v>
      </c>
      <c r="U6925">
        <v>0</v>
      </c>
      <c r="V6925" t="str">
        <f>"Trad IRN"</f>
        <v>Trad IRN</v>
      </c>
      <c r="W6925">
        <v>100</v>
      </c>
      <c r="X6925" t="s">
        <v>47</v>
      </c>
      <c r="Z6925" t="s">
        <v>47</v>
      </c>
      <c r="AB6925" t="str">
        <f>"06"</f>
        <v>06</v>
      </c>
      <c r="AC6925" t="s">
        <v>48</v>
      </c>
      <c r="AD6925" t="s">
        <v>49</v>
      </c>
      <c r="AE6925" t="s">
        <v>50</v>
      </c>
      <c r="AF6925">
        <v>0</v>
      </c>
      <c r="AG6925" t="s">
        <v>56</v>
      </c>
      <c r="AH6925" t="str">
        <f>"Trad IRN"</f>
        <v>Trad IRN</v>
      </c>
      <c r="AI6925" t="str">
        <f>"Bldg IRN"</f>
        <v>Bldg IRN</v>
      </c>
      <c r="AJ6925" t="s">
        <v>48</v>
      </c>
      <c r="AK6925" t="s">
        <v>48</v>
      </c>
      <c r="AL6925" t="s">
        <v>53</v>
      </c>
      <c r="AM6925">
        <v>1140.92</v>
      </c>
      <c r="AN6925">
        <v>1140.92</v>
      </c>
      <c r="AO6925">
        <v>15</v>
      </c>
    </row>
    <row r="6926" spans="1:41" x14ac:dyDescent="0.3">
      <c r="A6926" t="str">
        <f>"Trad IRN"</f>
        <v>Trad IRN</v>
      </c>
      <c r="B6926" t="str">
        <f>"Bldg IRN"</f>
        <v>Bldg IRN</v>
      </c>
      <c r="C6926" t="s">
        <v>41</v>
      </c>
      <c r="D6926" t="s">
        <v>3</v>
      </c>
      <c r="E6926" t="s">
        <v>80</v>
      </c>
      <c r="F6926" t="s">
        <v>81</v>
      </c>
      <c r="G6926" t="s">
        <v>82</v>
      </c>
      <c r="H6926" t="s">
        <v>83</v>
      </c>
      <c r="I6926" t="str">
        <f>"Trad IRN"</f>
        <v>Trad IRN</v>
      </c>
      <c r="J6926" t="s">
        <v>43</v>
      </c>
      <c r="K6926" t="s">
        <v>44</v>
      </c>
      <c r="L6926" t="s">
        <v>45</v>
      </c>
      <c r="M6926" t="s">
        <v>46</v>
      </c>
      <c r="N6926" t="str">
        <f>"08/18/2022"</f>
        <v>08/18/2022</v>
      </c>
      <c r="O6926" t="str">
        <f t="shared" si="701"/>
        <v>12/31/2500</v>
      </c>
      <c r="P6926">
        <v>1</v>
      </c>
      <c r="Q6926">
        <v>1</v>
      </c>
      <c r="S6926">
        <v>1</v>
      </c>
      <c r="T6926">
        <v>1</v>
      </c>
      <c r="U6926">
        <v>0</v>
      </c>
      <c r="V6926" t="str">
        <f>"Trad IRN"</f>
        <v>Trad IRN</v>
      </c>
      <c r="W6926">
        <v>100</v>
      </c>
      <c r="X6926" t="s">
        <v>47</v>
      </c>
      <c r="Z6926" t="s">
        <v>47</v>
      </c>
      <c r="AB6926" t="str">
        <f>"06"</f>
        <v>06</v>
      </c>
      <c r="AC6926" t="s">
        <v>48</v>
      </c>
      <c r="AD6926" t="s">
        <v>49</v>
      </c>
      <c r="AE6926" t="s">
        <v>50</v>
      </c>
      <c r="AF6926">
        <v>0</v>
      </c>
      <c r="AG6926" t="s">
        <v>56</v>
      </c>
      <c r="AH6926" t="str">
        <f>"Trad IRN"</f>
        <v>Trad IRN</v>
      </c>
      <c r="AI6926" t="str">
        <f>"Bldg IRN"</f>
        <v>Bldg IRN</v>
      </c>
      <c r="AJ6926" t="s">
        <v>48</v>
      </c>
      <c r="AK6926" t="s">
        <v>48</v>
      </c>
      <c r="AL6926" t="s">
        <v>53</v>
      </c>
      <c r="AM6926">
        <v>1140.92</v>
      </c>
      <c r="AN6926">
        <v>1140.92</v>
      </c>
      <c r="AO6926">
        <v>15</v>
      </c>
    </row>
    <row r="6927" spans="1:41" x14ac:dyDescent="0.3">
      <c r="A6927" t="str">
        <f>"Trad IRN"</f>
        <v>Trad IRN</v>
      </c>
      <c r="B6927" t="str">
        <f>"Bldg IRN"</f>
        <v>Bldg IRN</v>
      </c>
      <c r="C6927" t="s">
        <v>41</v>
      </c>
      <c r="D6927" t="s">
        <v>3</v>
      </c>
      <c r="E6927" t="s">
        <v>80</v>
      </c>
      <c r="F6927" t="s">
        <v>81</v>
      </c>
      <c r="G6927" t="s">
        <v>82</v>
      </c>
      <c r="H6927" t="s">
        <v>83</v>
      </c>
      <c r="I6927" t="str">
        <f>"Trad IRN"</f>
        <v>Trad IRN</v>
      </c>
      <c r="J6927" t="s">
        <v>43</v>
      </c>
      <c r="K6927" t="s">
        <v>44</v>
      </c>
      <c r="L6927" t="s">
        <v>45</v>
      </c>
      <c r="M6927" t="s">
        <v>46</v>
      </c>
      <c r="N6927" t="str">
        <f>"01/10/2023"</f>
        <v>01/10/2023</v>
      </c>
      <c r="O6927" t="str">
        <f t="shared" si="701"/>
        <v>12/31/2500</v>
      </c>
      <c r="P6927">
        <v>0.50751999999999997</v>
      </c>
      <c r="Q6927">
        <v>0.50751999999999997</v>
      </c>
      <c r="R6927">
        <v>0.43254500000000001</v>
      </c>
      <c r="S6927">
        <v>0</v>
      </c>
      <c r="T6927">
        <v>0.50751999999999997</v>
      </c>
      <c r="U6927">
        <v>0</v>
      </c>
      <c r="V6927" t="str">
        <f>"Trad IRN"</f>
        <v>Trad IRN</v>
      </c>
      <c r="W6927">
        <v>100</v>
      </c>
      <c r="X6927" t="s">
        <v>47</v>
      </c>
      <c r="Z6927" t="s">
        <v>47</v>
      </c>
      <c r="AB6927" t="str">
        <f>"06"</f>
        <v>06</v>
      </c>
      <c r="AC6927" t="str">
        <f>"10"</f>
        <v>10</v>
      </c>
      <c r="AD6927" t="str">
        <f>"2"</f>
        <v>2</v>
      </c>
      <c r="AE6927" t="s">
        <v>50</v>
      </c>
      <c r="AF6927">
        <v>0</v>
      </c>
      <c r="AG6927" t="s">
        <v>56</v>
      </c>
      <c r="AH6927" t="str">
        <f>"Trad IRN"</f>
        <v>Trad IRN</v>
      </c>
      <c r="AI6927" t="str">
        <f>"Bldg IRN"</f>
        <v>Bldg IRN</v>
      </c>
      <c r="AJ6927" t="s">
        <v>48</v>
      </c>
      <c r="AK6927" t="s">
        <v>48</v>
      </c>
      <c r="AL6927" t="s">
        <v>53</v>
      </c>
      <c r="AM6927">
        <v>579.04</v>
      </c>
      <c r="AN6927">
        <v>1140.92</v>
      </c>
      <c r="AO6927">
        <v>15</v>
      </c>
    </row>
    <row r="6928" spans="1:41" x14ac:dyDescent="0.3">
      <c r="A6928" t="str">
        <f>"Trad IRN"</f>
        <v>Trad IRN</v>
      </c>
      <c r="B6928" t="str">
        <f>"Bldg IRN"</f>
        <v>Bldg IRN</v>
      </c>
      <c r="C6928" t="s">
        <v>41</v>
      </c>
      <c r="D6928" t="s">
        <v>3</v>
      </c>
      <c r="E6928" t="s">
        <v>80</v>
      </c>
      <c r="F6928" t="s">
        <v>81</v>
      </c>
      <c r="G6928" t="s">
        <v>82</v>
      </c>
      <c r="H6928" t="s">
        <v>83</v>
      </c>
      <c r="I6928" t="str">
        <f>"Trad IRN"</f>
        <v>Trad IRN</v>
      </c>
      <c r="J6928" t="s">
        <v>43</v>
      </c>
      <c r="K6928" t="s">
        <v>44</v>
      </c>
      <c r="L6928" t="s">
        <v>45</v>
      </c>
      <c r="M6928" t="s">
        <v>46</v>
      </c>
      <c r="N6928" t="str">
        <f>"08/18/2022"</f>
        <v>08/18/2022</v>
      </c>
      <c r="O6928" t="str">
        <f t="shared" si="701"/>
        <v>12/31/2500</v>
      </c>
      <c r="P6928">
        <v>1</v>
      </c>
      <c r="Q6928">
        <v>1</v>
      </c>
      <c r="S6928">
        <v>1</v>
      </c>
      <c r="T6928">
        <v>1</v>
      </c>
      <c r="U6928">
        <v>0</v>
      </c>
      <c r="V6928" t="str">
        <f>"Trad IRN"</f>
        <v>Trad IRN</v>
      </c>
      <c r="W6928">
        <v>100</v>
      </c>
      <c r="X6928" t="s">
        <v>47</v>
      </c>
      <c r="Z6928" t="s">
        <v>47</v>
      </c>
      <c r="AB6928" t="str">
        <f>"07"</f>
        <v>07</v>
      </c>
      <c r="AC6928" t="s">
        <v>48</v>
      </c>
      <c r="AD6928" t="s">
        <v>49</v>
      </c>
      <c r="AE6928" t="s">
        <v>50</v>
      </c>
      <c r="AF6928">
        <v>0</v>
      </c>
      <c r="AG6928" t="s">
        <v>56</v>
      </c>
      <c r="AH6928" t="str">
        <f>"Trad IRN"</f>
        <v>Trad IRN</v>
      </c>
      <c r="AI6928" t="str">
        <f>"Bldg IRN"</f>
        <v>Bldg IRN</v>
      </c>
      <c r="AJ6928" t="s">
        <v>48</v>
      </c>
      <c r="AK6928" t="s">
        <v>48</v>
      </c>
      <c r="AL6928" t="s">
        <v>53</v>
      </c>
      <c r="AM6928">
        <v>1140.92</v>
      </c>
      <c r="AN6928">
        <v>1140.92</v>
      </c>
      <c r="AO6928">
        <v>15</v>
      </c>
    </row>
    <row r="6929" spans="1:41" x14ac:dyDescent="0.3">
      <c r="A6929" t="str">
        <f>"Trad IRN"</f>
        <v>Trad IRN</v>
      </c>
      <c r="B6929" t="str">
        <f>"Bldg IRN"</f>
        <v>Bldg IRN</v>
      </c>
      <c r="C6929" t="s">
        <v>41</v>
      </c>
      <c r="D6929" t="s">
        <v>3</v>
      </c>
      <c r="E6929" t="s">
        <v>80</v>
      </c>
      <c r="F6929" t="s">
        <v>81</v>
      </c>
      <c r="G6929" t="s">
        <v>82</v>
      </c>
      <c r="H6929" t="s">
        <v>83</v>
      </c>
      <c r="I6929" t="str">
        <f>"Trad IRN"</f>
        <v>Trad IRN</v>
      </c>
      <c r="J6929" t="s">
        <v>43</v>
      </c>
      <c r="K6929" t="s">
        <v>44</v>
      </c>
      <c r="L6929" t="s">
        <v>45</v>
      </c>
      <c r="M6929" t="s">
        <v>46</v>
      </c>
      <c r="N6929" t="str">
        <f>"08/18/2022"</f>
        <v>08/18/2022</v>
      </c>
      <c r="O6929" t="str">
        <f t="shared" si="701"/>
        <v>12/31/2500</v>
      </c>
      <c r="P6929">
        <v>1</v>
      </c>
      <c r="Q6929">
        <v>1</v>
      </c>
      <c r="S6929">
        <v>0</v>
      </c>
      <c r="T6929">
        <v>1</v>
      </c>
      <c r="U6929">
        <v>0</v>
      </c>
      <c r="V6929" t="str">
        <f>"Trad IRN"</f>
        <v>Trad IRN</v>
      </c>
      <c r="W6929">
        <v>100</v>
      </c>
      <c r="X6929" t="s">
        <v>47</v>
      </c>
      <c r="Z6929" t="s">
        <v>47</v>
      </c>
      <c r="AB6929" t="str">
        <f>"08"</f>
        <v>08</v>
      </c>
      <c r="AC6929" t="s">
        <v>48</v>
      </c>
      <c r="AD6929" t="s">
        <v>49</v>
      </c>
      <c r="AE6929" t="s">
        <v>50</v>
      </c>
      <c r="AF6929">
        <v>0</v>
      </c>
      <c r="AG6929" t="s">
        <v>56</v>
      </c>
      <c r="AH6929" t="str">
        <f>"Trad IRN"</f>
        <v>Trad IRN</v>
      </c>
      <c r="AI6929" t="str">
        <f>"Bldg IRN"</f>
        <v>Bldg IRN</v>
      </c>
      <c r="AJ6929" t="s">
        <v>48</v>
      </c>
      <c r="AK6929" t="s">
        <v>48</v>
      </c>
      <c r="AL6929" t="s">
        <v>53</v>
      </c>
      <c r="AM6929">
        <v>1140.92</v>
      </c>
      <c r="AN6929">
        <v>1140.92</v>
      </c>
      <c r="AO6929">
        <v>15</v>
      </c>
    </row>
    <row r="6930" spans="1:41" x14ac:dyDescent="0.3">
      <c r="A6930" t="str">
        <f>"Trad IRN"</f>
        <v>Trad IRN</v>
      </c>
      <c r="B6930" t="str">
        <f>"Bldg IRN"</f>
        <v>Bldg IRN</v>
      </c>
      <c r="C6930" t="s">
        <v>41</v>
      </c>
      <c r="D6930" t="s">
        <v>3</v>
      </c>
      <c r="E6930" t="s">
        <v>80</v>
      </c>
      <c r="F6930" t="s">
        <v>81</v>
      </c>
      <c r="G6930" t="s">
        <v>82</v>
      </c>
      <c r="H6930" t="s">
        <v>83</v>
      </c>
      <c r="I6930" t="str">
        <f>"Trad IRN"</f>
        <v>Trad IRN</v>
      </c>
      <c r="J6930" t="s">
        <v>43</v>
      </c>
      <c r="K6930" t="s">
        <v>44</v>
      </c>
      <c r="L6930" t="s">
        <v>45</v>
      </c>
      <c r="M6930" t="s">
        <v>46</v>
      </c>
      <c r="N6930" t="str">
        <f>"01/04/2023"</f>
        <v>01/04/2023</v>
      </c>
      <c r="O6930" t="str">
        <f t="shared" si="701"/>
        <v>12/31/2500</v>
      </c>
      <c r="P6930">
        <v>0.53058899999999998</v>
      </c>
      <c r="Q6930">
        <v>0.53058899999999998</v>
      </c>
      <c r="S6930">
        <v>0</v>
      </c>
      <c r="T6930">
        <v>0.53058899999999998</v>
      </c>
      <c r="U6930">
        <v>0</v>
      </c>
      <c r="V6930" t="str">
        <f>"Trad IRN"</f>
        <v>Trad IRN</v>
      </c>
      <c r="W6930">
        <v>100</v>
      </c>
      <c r="X6930" t="s">
        <v>47</v>
      </c>
      <c r="Z6930" t="s">
        <v>47</v>
      </c>
      <c r="AB6930" t="str">
        <f>"08"</f>
        <v>08</v>
      </c>
      <c r="AC6930" t="s">
        <v>48</v>
      </c>
      <c r="AD6930" t="s">
        <v>49</v>
      </c>
      <c r="AE6930" t="s">
        <v>55</v>
      </c>
      <c r="AF6930">
        <v>0</v>
      </c>
      <c r="AG6930" t="s">
        <v>56</v>
      </c>
      <c r="AH6930" t="str">
        <f>"Trad IRN"</f>
        <v>Trad IRN</v>
      </c>
      <c r="AI6930" t="str">
        <f>"Bldg IRN"</f>
        <v>Bldg IRN</v>
      </c>
      <c r="AJ6930" t="s">
        <v>48</v>
      </c>
      <c r="AK6930" t="s">
        <v>48</v>
      </c>
      <c r="AL6930" t="s">
        <v>53</v>
      </c>
      <c r="AM6930">
        <v>605.36</v>
      </c>
      <c r="AN6930">
        <v>1140.92</v>
      </c>
      <c r="AO6930">
        <v>15</v>
      </c>
    </row>
    <row r="6931" spans="1:41" x14ac:dyDescent="0.3">
      <c r="A6931" t="str">
        <f>"Trad IRN"</f>
        <v>Trad IRN</v>
      </c>
      <c r="B6931" t="str">
        <f>"Bldg IRN"</f>
        <v>Bldg IRN</v>
      </c>
      <c r="C6931" t="s">
        <v>41</v>
      </c>
      <c r="D6931" t="s">
        <v>3</v>
      </c>
      <c r="E6931" t="s">
        <v>80</v>
      </c>
      <c r="F6931" t="s">
        <v>81</v>
      </c>
      <c r="G6931" t="s">
        <v>82</v>
      </c>
      <c r="H6931" t="s">
        <v>83</v>
      </c>
      <c r="I6931" t="s">
        <v>8</v>
      </c>
      <c r="J6931" t="s">
        <v>43</v>
      </c>
      <c r="K6931" t="s">
        <v>44</v>
      </c>
      <c r="L6931" t="s">
        <v>45</v>
      </c>
      <c r="M6931" t="s">
        <v>46</v>
      </c>
      <c r="N6931" t="str">
        <f>"10/17/2022"</f>
        <v>10/17/2022</v>
      </c>
      <c r="O6931" t="str">
        <f>"12/20/2022"</f>
        <v>12/20/2022</v>
      </c>
      <c r="P6931">
        <v>3.7543E-2</v>
      </c>
      <c r="Q6931">
        <v>3.7543E-2</v>
      </c>
      <c r="S6931">
        <v>0</v>
      </c>
      <c r="T6931">
        <v>2.2637999999999998E-2</v>
      </c>
      <c r="U6931">
        <v>1.4905E-2</v>
      </c>
      <c r="V6931" t="str">
        <f>"Trad IRN"</f>
        <v>Trad IRN</v>
      </c>
      <c r="W6931">
        <v>15</v>
      </c>
      <c r="X6931" t="s">
        <v>47</v>
      </c>
      <c r="Z6931" t="s">
        <v>47</v>
      </c>
      <c r="AB6931" t="str">
        <f>"08"</f>
        <v>08</v>
      </c>
      <c r="AC6931" t="s">
        <v>48</v>
      </c>
      <c r="AD6931" t="s">
        <v>49</v>
      </c>
      <c r="AE6931" t="s">
        <v>50</v>
      </c>
      <c r="AF6931">
        <v>0</v>
      </c>
      <c r="AG6931" t="s">
        <v>51</v>
      </c>
      <c r="AH6931" t="str">
        <f>"Trad IRN"</f>
        <v>Trad IRN</v>
      </c>
      <c r="AI6931" t="str">
        <f>"Bldg IRN"</f>
        <v>Bldg IRN</v>
      </c>
      <c r="AJ6931" t="s">
        <v>48</v>
      </c>
      <c r="AK6931" t="s">
        <v>48</v>
      </c>
      <c r="AL6931" t="s">
        <v>53</v>
      </c>
      <c r="AM6931">
        <v>42.51</v>
      </c>
      <c r="AN6931">
        <v>1132.3</v>
      </c>
      <c r="AO6931">
        <v>15</v>
      </c>
    </row>
    <row r="6932" spans="1:41" x14ac:dyDescent="0.3">
      <c r="A6932" t="str">
        <f>"Trad IRN"</f>
        <v>Trad IRN</v>
      </c>
      <c r="B6932" t="str">
        <f>"Bldg IRN"</f>
        <v>Bldg IRN</v>
      </c>
      <c r="C6932" t="s">
        <v>41</v>
      </c>
      <c r="D6932" t="s">
        <v>3</v>
      </c>
      <c r="E6932" t="s">
        <v>80</v>
      </c>
      <c r="F6932" t="s">
        <v>81</v>
      </c>
      <c r="G6932" t="s">
        <v>82</v>
      </c>
      <c r="H6932" t="s">
        <v>83</v>
      </c>
      <c r="I6932" t="str">
        <f>"Trad IRN"</f>
        <v>Trad IRN</v>
      </c>
      <c r="J6932" t="s">
        <v>43</v>
      </c>
      <c r="K6932" t="s">
        <v>44</v>
      </c>
      <c r="L6932" t="s">
        <v>45</v>
      </c>
      <c r="M6932" t="s">
        <v>46</v>
      </c>
      <c r="N6932" t="str">
        <f>"10/17/2022"</f>
        <v>10/17/2022</v>
      </c>
      <c r="O6932" t="str">
        <f>"01/03/2023"</f>
        <v>01/03/2023</v>
      </c>
      <c r="P6932">
        <v>0.21761800000000001</v>
      </c>
      <c r="Q6932">
        <v>0.21761800000000001</v>
      </c>
      <c r="S6932">
        <v>0</v>
      </c>
      <c r="T6932">
        <v>0.21761800000000001</v>
      </c>
      <c r="U6932">
        <v>0</v>
      </c>
      <c r="V6932" t="str">
        <f>"Trad IRN"</f>
        <v>Trad IRN</v>
      </c>
      <c r="W6932">
        <v>85</v>
      </c>
      <c r="X6932" t="s">
        <v>47</v>
      </c>
      <c r="Z6932" t="s">
        <v>47</v>
      </c>
      <c r="AB6932" t="str">
        <f>"08"</f>
        <v>08</v>
      </c>
      <c r="AC6932" t="s">
        <v>48</v>
      </c>
      <c r="AD6932" t="s">
        <v>49</v>
      </c>
      <c r="AE6932" t="s">
        <v>55</v>
      </c>
      <c r="AF6932">
        <v>0</v>
      </c>
      <c r="AG6932" t="s">
        <v>56</v>
      </c>
      <c r="AH6932" t="str">
        <f>"Trad IRN"</f>
        <v>Trad IRN</v>
      </c>
      <c r="AI6932" t="str">
        <f>"Bldg IRN"</f>
        <v>Bldg IRN</v>
      </c>
      <c r="AJ6932" t="s">
        <v>48</v>
      </c>
      <c r="AK6932" t="s">
        <v>48</v>
      </c>
      <c r="AL6932" t="s">
        <v>53</v>
      </c>
      <c r="AM6932">
        <v>248.28</v>
      </c>
      <c r="AN6932">
        <v>1140.92</v>
      </c>
      <c r="AO6932">
        <v>15</v>
      </c>
    </row>
    <row r="6933" spans="1:41" x14ac:dyDescent="0.3">
      <c r="A6933" t="str">
        <f>"Trad IRN"</f>
        <v>Trad IRN</v>
      </c>
      <c r="B6933" t="str">
        <f>"Bldg IRN"</f>
        <v>Bldg IRN</v>
      </c>
      <c r="C6933" t="s">
        <v>41</v>
      </c>
      <c r="D6933" t="s">
        <v>3</v>
      </c>
      <c r="E6933" t="s">
        <v>80</v>
      </c>
      <c r="F6933" t="s">
        <v>81</v>
      </c>
      <c r="G6933" t="s">
        <v>82</v>
      </c>
      <c r="H6933" t="s">
        <v>83</v>
      </c>
      <c r="I6933" t="str">
        <f>"Trad IRN"</f>
        <v>Trad IRN</v>
      </c>
      <c r="J6933" t="s">
        <v>43</v>
      </c>
      <c r="K6933" t="s">
        <v>44</v>
      </c>
      <c r="L6933" t="s">
        <v>45</v>
      </c>
      <c r="M6933" t="s">
        <v>46</v>
      </c>
      <c r="N6933" t="str">
        <f t="shared" ref="N6933:N6947" si="702">"08/18/2022"</f>
        <v>08/18/2022</v>
      </c>
      <c r="O6933" t="str">
        <f>"10/16/2022"</f>
        <v>10/16/2022</v>
      </c>
      <c r="P6933">
        <v>0.213389</v>
      </c>
      <c r="Q6933">
        <v>0.213389</v>
      </c>
      <c r="S6933">
        <v>0</v>
      </c>
      <c r="T6933">
        <v>0.213389</v>
      </c>
      <c r="U6933">
        <v>0</v>
      </c>
      <c r="V6933" t="str">
        <f>"Trad IRN"</f>
        <v>Trad IRN</v>
      </c>
      <c r="W6933">
        <v>100</v>
      </c>
      <c r="X6933" t="s">
        <v>47</v>
      </c>
      <c r="Z6933" t="s">
        <v>47</v>
      </c>
      <c r="AB6933" t="str">
        <f>"08"</f>
        <v>08</v>
      </c>
      <c r="AC6933" t="s">
        <v>48</v>
      </c>
      <c r="AD6933" t="s">
        <v>49</v>
      </c>
      <c r="AE6933" t="s">
        <v>55</v>
      </c>
      <c r="AF6933">
        <v>0</v>
      </c>
      <c r="AG6933" t="s">
        <v>56</v>
      </c>
      <c r="AH6933" t="str">
        <f>"Trad IRN"</f>
        <v>Trad IRN</v>
      </c>
      <c r="AI6933" t="str">
        <f>"Bldg IRN"</f>
        <v>Bldg IRN</v>
      </c>
      <c r="AJ6933" t="s">
        <v>48</v>
      </c>
      <c r="AK6933" t="s">
        <v>48</v>
      </c>
      <c r="AL6933" t="s">
        <v>53</v>
      </c>
      <c r="AM6933">
        <v>243.46</v>
      </c>
      <c r="AN6933">
        <v>1140.92</v>
      </c>
      <c r="AO6933">
        <v>15</v>
      </c>
    </row>
    <row r="6934" spans="1:41" x14ac:dyDescent="0.3">
      <c r="A6934" t="str">
        <f>"Trad IRN"</f>
        <v>Trad IRN</v>
      </c>
      <c r="B6934" t="str">
        <f>"Bldg IRN"</f>
        <v>Bldg IRN</v>
      </c>
      <c r="C6934" t="s">
        <v>41</v>
      </c>
      <c r="D6934" t="s">
        <v>3</v>
      </c>
      <c r="E6934" t="s">
        <v>80</v>
      </c>
      <c r="F6934" t="s">
        <v>81</v>
      </c>
      <c r="G6934" t="s">
        <v>82</v>
      </c>
      <c r="H6934" t="s">
        <v>83</v>
      </c>
      <c r="I6934" t="str">
        <f>"Trad IRN"</f>
        <v>Trad IRN</v>
      </c>
      <c r="J6934" t="s">
        <v>43</v>
      </c>
      <c r="K6934" t="s">
        <v>44</v>
      </c>
      <c r="L6934" t="s">
        <v>45</v>
      </c>
      <c r="M6934" t="s">
        <v>46</v>
      </c>
      <c r="N6934" t="str">
        <f t="shared" si="702"/>
        <v>08/18/2022</v>
      </c>
      <c r="O6934" t="str">
        <f t="shared" ref="O6934:O6946" si="703">"12/31/2500"</f>
        <v>12/31/2500</v>
      </c>
      <c r="P6934">
        <v>1</v>
      </c>
      <c r="Q6934">
        <v>1</v>
      </c>
      <c r="S6934">
        <v>0</v>
      </c>
      <c r="T6934">
        <v>1</v>
      </c>
      <c r="U6934">
        <v>0</v>
      </c>
      <c r="V6934" t="str">
        <f>"Trad IRN"</f>
        <v>Trad IRN</v>
      </c>
      <c r="W6934">
        <v>100</v>
      </c>
      <c r="X6934" t="s">
        <v>47</v>
      </c>
      <c r="Z6934" t="s">
        <v>47</v>
      </c>
      <c r="AB6934" t="str">
        <f>"06"</f>
        <v>06</v>
      </c>
      <c r="AC6934" t="s">
        <v>48</v>
      </c>
      <c r="AD6934" t="s">
        <v>49</v>
      </c>
      <c r="AE6934" t="s">
        <v>55</v>
      </c>
      <c r="AF6934">
        <v>0</v>
      </c>
      <c r="AG6934" t="s">
        <v>56</v>
      </c>
      <c r="AH6934" t="str">
        <f>"Trad IRN"</f>
        <v>Trad IRN</v>
      </c>
      <c r="AI6934" t="str">
        <f>"Bldg IRN"</f>
        <v>Bldg IRN</v>
      </c>
      <c r="AJ6934" t="s">
        <v>48</v>
      </c>
      <c r="AK6934" t="s">
        <v>48</v>
      </c>
      <c r="AL6934" t="s">
        <v>53</v>
      </c>
      <c r="AM6934">
        <v>1140.92</v>
      </c>
      <c r="AN6934">
        <v>1140.92</v>
      </c>
      <c r="AO6934">
        <v>15</v>
      </c>
    </row>
    <row r="6935" spans="1:41" x14ac:dyDescent="0.3">
      <c r="A6935" t="str">
        <f>"Trad IRN"</f>
        <v>Trad IRN</v>
      </c>
      <c r="B6935" t="str">
        <f>"Bldg IRN"</f>
        <v>Bldg IRN</v>
      </c>
      <c r="C6935" t="s">
        <v>41</v>
      </c>
      <c r="D6935" t="s">
        <v>3</v>
      </c>
      <c r="E6935" t="s">
        <v>80</v>
      </c>
      <c r="F6935" t="s">
        <v>81</v>
      </c>
      <c r="G6935" t="s">
        <v>82</v>
      </c>
      <c r="H6935" t="s">
        <v>83</v>
      </c>
      <c r="I6935" t="str">
        <f>"Trad IRN"</f>
        <v>Trad IRN</v>
      </c>
      <c r="J6935" t="s">
        <v>43</v>
      </c>
      <c r="K6935" t="s">
        <v>44</v>
      </c>
      <c r="L6935" t="s">
        <v>45</v>
      </c>
      <c r="M6935" t="s">
        <v>46</v>
      </c>
      <c r="N6935" t="str">
        <f t="shared" si="702"/>
        <v>08/18/2022</v>
      </c>
      <c r="O6935" t="str">
        <f t="shared" si="703"/>
        <v>12/31/2500</v>
      </c>
      <c r="P6935">
        <v>1</v>
      </c>
      <c r="Q6935">
        <v>1</v>
      </c>
      <c r="S6935">
        <v>0</v>
      </c>
      <c r="T6935">
        <v>1</v>
      </c>
      <c r="U6935">
        <v>0</v>
      </c>
      <c r="V6935" t="str">
        <f>"Trad IRN"</f>
        <v>Trad IRN</v>
      </c>
      <c r="W6935">
        <v>100</v>
      </c>
      <c r="X6935" t="s">
        <v>47</v>
      </c>
      <c r="Z6935" t="s">
        <v>47</v>
      </c>
      <c r="AB6935" t="str">
        <f>"08"</f>
        <v>08</v>
      </c>
      <c r="AC6935" t="s">
        <v>48</v>
      </c>
      <c r="AD6935" t="s">
        <v>49</v>
      </c>
      <c r="AE6935" t="s">
        <v>55</v>
      </c>
      <c r="AF6935">
        <v>0</v>
      </c>
      <c r="AG6935" t="s">
        <v>56</v>
      </c>
      <c r="AH6935" t="str">
        <f>"Trad IRN"</f>
        <v>Trad IRN</v>
      </c>
      <c r="AI6935" t="str">
        <f>"Bldg IRN"</f>
        <v>Bldg IRN</v>
      </c>
      <c r="AJ6935" t="s">
        <v>48</v>
      </c>
      <c r="AK6935" t="s">
        <v>48</v>
      </c>
      <c r="AL6935" t="s">
        <v>53</v>
      </c>
      <c r="AM6935">
        <v>1140.92</v>
      </c>
      <c r="AN6935">
        <v>1140.92</v>
      </c>
      <c r="AO6935">
        <v>15</v>
      </c>
    </row>
    <row r="6936" spans="1:41" x14ac:dyDescent="0.3">
      <c r="A6936" t="str">
        <f>"Trad IRN"</f>
        <v>Trad IRN</v>
      </c>
      <c r="B6936" t="str">
        <f>"Bldg IRN"</f>
        <v>Bldg IRN</v>
      </c>
      <c r="C6936" t="s">
        <v>41</v>
      </c>
      <c r="D6936" t="s">
        <v>3</v>
      </c>
      <c r="E6936" t="s">
        <v>80</v>
      </c>
      <c r="F6936" t="s">
        <v>81</v>
      </c>
      <c r="G6936" t="s">
        <v>82</v>
      </c>
      <c r="H6936" t="s">
        <v>83</v>
      </c>
      <c r="I6936" t="str">
        <f>"Trad IRN"</f>
        <v>Trad IRN</v>
      </c>
      <c r="J6936" t="s">
        <v>43</v>
      </c>
      <c r="K6936" t="s">
        <v>44</v>
      </c>
      <c r="L6936" t="s">
        <v>45</v>
      </c>
      <c r="M6936" t="s">
        <v>46</v>
      </c>
      <c r="N6936" t="str">
        <f t="shared" si="702"/>
        <v>08/18/2022</v>
      </c>
      <c r="O6936" t="str">
        <f t="shared" si="703"/>
        <v>12/31/2500</v>
      </c>
      <c r="P6936">
        <v>1</v>
      </c>
      <c r="Q6936">
        <v>1</v>
      </c>
      <c r="R6936">
        <v>1</v>
      </c>
      <c r="S6936">
        <v>0</v>
      </c>
      <c r="T6936">
        <v>1</v>
      </c>
      <c r="U6936">
        <v>0</v>
      </c>
      <c r="V6936" t="str">
        <f>"Trad IRN"</f>
        <v>Trad IRN</v>
      </c>
      <c r="W6936">
        <v>100</v>
      </c>
      <c r="X6936" t="s">
        <v>47</v>
      </c>
      <c r="Z6936" t="s">
        <v>47</v>
      </c>
      <c r="AB6936" t="str">
        <f>"07"</f>
        <v>07</v>
      </c>
      <c r="AC6936" t="str">
        <f>"12"</f>
        <v>12</v>
      </c>
      <c r="AD6936" t="str">
        <f>"6"</f>
        <v>6</v>
      </c>
      <c r="AE6936" t="s">
        <v>50</v>
      </c>
      <c r="AF6936">
        <v>0</v>
      </c>
      <c r="AG6936" t="s">
        <v>56</v>
      </c>
      <c r="AH6936" t="str">
        <f>"Trad IRN"</f>
        <v>Trad IRN</v>
      </c>
      <c r="AI6936" t="str">
        <f>"Bldg IRN"</f>
        <v>Bldg IRN</v>
      </c>
      <c r="AJ6936" t="s">
        <v>48</v>
      </c>
      <c r="AK6936" t="s">
        <v>48</v>
      </c>
      <c r="AL6936" t="s">
        <v>53</v>
      </c>
      <c r="AM6936">
        <v>1140.92</v>
      </c>
      <c r="AN6936">
        <v>1140.92</v>
      </c>
      <c r="AO6936">
        <v>15</v>
      </c>
    </row>
    <row r="6937" spans="1:41" x14ac:dyDescent="0.3">
      <c r="A6937" t="str">
        <f>"Trad IRN"</f>
        <v>Trad IRN</v>
      </c>
      <c r="B6937" t="str">
        <f>"Bldg IRN"</f>
        <v>Bldg IRN</v>
      </c>
      <c r="C6937" t="s">
        <v>41</v>
      </c>
      <c r="D6937" t="s">
        <v>3</v>
      </c>
      <c r="E6937" t="s">
        <v>80</v>
      </c>
      <c r="F6937" t="s">
        <v>81</v>
      </c>
      <c r="G6937" t="s">
        <v>82</v>
      </c>
      <c r="H6937" t="s">
        <v>83</v>
      </c>
      <c r="I6937" t="str">
        <f>"Trad IRN"</f>
        <v>Trad IRN</v>
      </c>
      <c r="J6937" t="s">
        <v>43</v>
      </c>
      <c r="K6937" t="s">
        <v>44</v>
      </c>
      <c r="L6937" t="s">
        <v>45</v>
      </c>
      <c r="M6937" t="s">
        <v>46</v>
      </c>
      <c r="N6937" t="str">
        <f t="shared" si="702"/>
        <v>08/18/2022</v>
      </c>
      <c r="O6937" t="str">
        <f t="shared" si="703"/>
        <v>12/31/2500</v>
      </c>
      <c r="P6937">
        <v>1</v>
      </c>
      <c r="Q6937">
        <v>1</v>
      </c>
      <c r="S6937">
        <v>0</v>
      </c>
      <c r="T6937">
        <v>1</v>
      </c>
      <c r="U6937">
        <v>0</v>
      </c>
      <c r="V6937" t="str">
        <f>"Trad IRN"</f>
        <v>Trad IRN</v>
      </c>
      <c r="W6937">
        <v>100</v>
      </c>
      <c r="X6937" t="s">
        <v>47</v>
      </c>
      <c r="Z6937" t="s">
        <v>47</v>
      </c>
      <c r="AB6937" t="str">
        <f>"07"</f>
        <v>07</v>
      </c>
      <c r="AC6937" t="s">
        <v>48</v>
      </c>
      <c r="AD6937" t="s">
        <v>49</v>
      </c>
      <c r="AE6937" t="s">
        <v>50</v>
      </c>
      <c r="AF6937">
        <v>0</v>
      </c>
      <c r="AG6937" t="s">
        <v>56</v>
      </c>
      <c r="AH6937" t="str">
        <f>"Trad IRN"</f>
        <v>Trad IRN</v>
      </c>
      <c r="AI6937" t="str">
        <f>"Bldg IRN"</f>
        <v>Bldg IRN</v>
      </c>
      <c r="AJ6937" t="s">
        <v>48</v>
      </c>
      <c r="AK6937" t="s">
        <v>48</v>
      </c>
      <c r="AL6937" t="s">
        <v>53</v>
      </c>
      <c r="AM6937">
        <v>1140.92</v>
      </c>
      <c r="AN6937">
        <v>1140.92</v>
      </c>
      <c r="AO6937">
        <v>15</v>
      </c>
    </row>
    <row r="6938" spans="1:41" x14ac:dyDescent="0.3">
      <c r="A6938" t="str">
        <f>"Trad IRN"</f>
        <v>Trad IRN</v>
      </c>
      <c r="B6938" t="str">
        <f>"Bldg IRN"</f>
        <v>Bldg IRN</v>
      </c>
      <c r="C6938" t="s">
        <v>41</v>
      </c>
      <c r="D6938" t="s">
        <v>3</v>
      </c>
      <c r="E6938" t="s">
        <v>80</v>
      </c>
      <c r="F6938" t="s">
        <v>81</v>
      </c>
      <c r="G6938" t="s">
        <v>82</v>
      </c>
      <c r="H6938" t="s">
        <v>83</v>
      </c>
      <c r="I6938" t="str">
        <f>"Trad IRN"</f>
        <v>Trad IRN</v>
      </c>
      <c r="J6938" t="s">
        <v>43</v>
      </c>
      <c r="K6938" t="s">
        <v>44</v>
      </c>
      <c r="L6938" t="s">
        <v>45</v>
      </c>
      <c r="M6938" t="s">
        <v>46</v>
      </c>
      <c r="N6938" t="str">
        <f t="shared" si="702"/>
        <v>08/18/2022</v>
      </c>
      <c r="O6938" t="str">
        <f t="shared" si="703"/>
        <v>12/31/2500</v>
      </c>
      <c r="P6938">
        <v>1</v>
      </c>
      <c r="Q6938">
        <v>1</v>
      </c>
      <c r="S6938">
        <v>0</v>
      </c>
      <c r="T6938">
        <v>1</v>
      </c>
      <c r="U6938">
        <v>0</v>
      </c>
      <c r="V6938" t="str">
        <f>"Trad IRN"</f>
        <v>Trad IRN</v>
      </c>
      <c r="W6938">
        <v>100</v>
      </c>
      <c r="X6938" t="s">
        <v>47</v>
      </c>
      <c r="Z6938" t="s">
        <v>47</v>
      </c>
      <c r="AB6938" t="str">
        <f>"08"</f>
        <v>08</v>
      </c>
      <c r="AC6938" t="s">
        <v>48</v>
      </c>
      <c r="AD6938" t="s">
        <v>49</v>
      </c>
      <c r="AE6938" t="s">
        <v>55</v>
      </c>
      <c r="AF6938">
        <v>0</v>
      </c>
      <c r="AG6938" t="s">
        <v>56</v>
      </c>
      <c r="AH6938" t="str">
        <f>"Trad IRN"</f>
        <v>Trad IRN</v>
      </c>
      <c r="AI6938" t="str">
        <f>"Bldg IRN"</f>
        <v>Bldg IRN</v>
      </c>
      <c r="AJ6938" t="s">
        <v>48</v>
      </c>
      <c r="AK6938" t="s">
        <v>48</v>
      </c>
      <c r="AL6938" t="s">
        <v>53</v>
      </c>
      <c r="AM6938">
        <v>1140.92</v>
      </c>
      <c r="AN6938">
        <v>1140.92</v>
      </c>
      <c r="AO6938">
        <v>15</v>
      </c>
    </row>
    <row r="6939" spans="1:41" x14ac:dyDescent="0.3">
      <c r="A6939" t="str">
        <f>"Trad IRN"</f>
        <v>Trad IRN</v>
      </c>
      <c r="B6939" t="str">
        <f>"Bldg IRN"</f>
        <v>Bldg IRN</v>
      </c>
      <c r="C6939" t="s">
        <v>41</v>
      </c>
      <c r="D6939" t="s">
        <v>3</v>
      </c>
      <c r="E6939" t="s">
        <v>80</v>
      </c>
      <c r="F6939" t="s">
        <v>81</v>
      </c>
      <c r="G6939" t="s">
        <v>82</v>
      </c>
      <c r="H6939" t="s">
        <v>83</v>
      </c>
      <c r="I6939" t="str">
        <f>"Trad IRN"</f>
        <v>Trad IRN</v>
      </c>
      <c r="J6939" t="s">
        <v>43</v>
      </c>
      <c r="K6939" t="s">
        <v>44</v>
      </c>
      <c r="L6939" t="s">
        <v>45</v>
      </c>
      <c r="M6939" t="s">
        <v>46</v>
      </c>
      <c r="N6939" t="str">
        <f t="shared" si="702"/>
        <v>08/18/2022</v>
      </c>
      <c r="O6939" t="str">
        <f t="shared" si="703"/>
        <v>12/31/2500</v>
      </c>
      <c r="P6939">
        <v>1</v>
      </c>
      <c r="Q6939">
        <v>1</v>
      </c>
      <c r="S6939">
        <v>1</v>
      </c>
      <c r="T6939">
        <v>1</v>
      </c>
      <c r="U6939">
        <v>0</v>
      </c>
      <c r="V6939" t="str">
        <f>"Trad IRN"</f>
        <v>Trad IRN</v>
      </c>
      <c r="W6939">
        <v>100</v>
      </c>
      <c r="X6939" t="s">
        <v>47</v>
      </c>
      <c r="Z6939" t="s">
        <v>47</v>
      </c>
      <c r="AB6939" t="str">
        <f>"07"</f>
        <v>07</v>
      </c>
      <c r="AC6939" t="s">
        <v>48</v>
      </c>
      <c r="AD6939" t="s">
        <v>49</v>
      </c>
      <c r="AE6939" t="s">
        <v>50</v>
      </c>
      <c r="AF6939">
        <v>0</v>
      </c>
      <c r="AG6939" t="s">
        <v>56</v>
      </c>
      <c r="AH6939" t="str">
        <f>"Trad IRN"</f>
        <v>Trad IRN</v>
      </c>
      <c r="AI6939" t="str">
        <f>"Bldg IRN"</f>
        <v>Bldg IRN</v>
      </c>
      <c r="AJ6939" t="s">
        <v>48</v>
      </c>
      <c r="AK6939" t="s">
        <v>48</v>
      </c>
      <c r="AL6939" t="s">
        <v>53</v>
      </c>
      <c r="AM6939">
        <v>1140.92</v>
      </c>
      <c r="AN6939">
        <v>1140.92</v>
      </c>
      <c r="AO6939">
        <v>15</v>
      </c>
    </row>
    <row r="6940" spans="1:41" x14ac:dyDescent="0.3">
      <c r="A6940" t="str">
        <f>"Trad IRN"</f>
        <v>Trad IRN</v>
      </c>
      <c r="B6940" t="str">
        <f>"Bldg IRN"</f>
        <v>Bldg IRN</v>
      </c>
      <c r="C6940" t="s">
        <v>41</v>
      </c>
      <c r="D6940" t="s">
        <v>3</v>
      </c>
      <c r="E6940" t="s">
        <v>80</v>
      </c>
      <c r="F6940" t="s">
        <v>81</v>
      </c>
      <c r="G6940" t="s">
        <v>82</v>
      </c>
      <c r="H6940" t="s">
        <v>83</v>
      </c>
      <c r="I6940" t="str">
        <f>"Trad IRN"</f>
        <v>Trad IRN</v>
      </c>
      <c r="J6940" t="s">
        <v>43</v>
      </c>
      <c r="K6940" t="s">
        <v>44</v>
      </c>
      <c r="L6940" t="s">
        <v>45</v>
      </c>
      <c r="M6940" t="s">
        <v>46</v>
      </c>
      <c r="N6940" t="str">
        <f t="shared" si="702"/>
        <v>08/18/2022</v>
      </c>
      <c r="O6940" t="str">
        <f t="shared" si="703"/>
        <v>12/31/2500</v>
      </c>
      <c r="P6940">
        <v>1</v>
      </c>
      <c r="Q6940">
        <v>1</v>
      </c>
      <c r="R6940">
        <v>1</v>
      </c>
      <c r="S6940">
        <v>0</v>
      </c>
      <c r="T6940">
        <v>1</v>
      </c>
      <c r="U6940">
        <v>0</v>
      </c>
      <c r="V6940" t="str">
        <f>"Trad IRN"</f>
        <v>Trad IRN</v>
      </c>
      <c r="W6940">
        <v>100</v>
      </c>
      <c r="X6940" t="s">
        <v>47</v>
      </c>
      <c r="Z6940" t="s">
        <v>47</v>
      </c>
      <c r="AB6940" t="str">
        <f>"08"</f>
        <v>08</v>
      </c>
      <c r="AC6940" t="str">
        <f>"10"</f>
        <v>10</v>
      </c>
      <c r="AD6940" t="str">
        <f>"2"</f>
        <v>2</v>
      </c>
      <c r="AE6940" t="s">
        <v>50</v>
      </c>
      <c r="AF6940">
        <v>0</v>
      </c>
      <c r="AG6940" t="s">
        <v>56</v>
      </c>
      <c r="AH6940" t="str">
        <f>"Trad IRN"</f>
        <v>Trad IRN</v>
      </c>
      <c r="AI6940" t="str">
        <f>"Bldg IRN"</f>
        <v>Bldg IRN</v>
      </c>
      <c r="AJ6940" t="s">
        <v>48</v>
      </c>
      <c r="AK6940" t="s">
        <v>48</v>
      </c>
      <c r="AL6940" t="s">
        <v>53</v>
      </c>
      <c r="AM6940">
        <v>1140.92</v>
      </c>
      <c r="AN6940">
        <v>1140.92</v>
      </c>
      <c r="AO6940">
        <v>15</v>
      </c>
    </row>
    <row r="6941" spans="1:41" x14ac:dyDescent="0.3">
      <c r="A6941" t="str">
        <f>"Trad IRN"</f>
        <v>Trad IRN</v>
      </c>
      <c r="B6941" t="str">
        <f>"Bldg IRN"</f>
        <v>Bldg IRN</v>
      </c>
      <c r="C6941" t="s">
        <v>41</v>
      </c>
      <c r="D6941" t="s">
        <v>3</v>
      </c>
      <c r="E6941" t="s">
        <v>80</v>
      </c>
      <c r="F6941" t="s">
        <v>81</v>
      </c>
      <c r="G6941" t="s">
        <v>82</v>
      </c>
      <c r="H6941" t="s">
        <v>83</v>
      </c>
      <c r="I6941" t="str">
        <f>"Trad IRN"</f>
        <v>Trad IRN</v>
      </c>
      <c r="J6941" t="s">
        <v>43</v>
      </c>
      <c r="K6941" t="s">
        <v>44</v>
      </c>
      <c r="L6941" t="s">
        <v>45</v>
      </c>
      <c r="M6941" t="s">
        <v>46</v>
      </c>
      <c r="N6941" t="str">
        <f t="shared" si="702"/>
        <v>08/18/2022</v>
      </c>
      <c r="O6941" t="str">
        <f t="shared" si="703"/>
        <v>12/31/2500</v>
      </c>
      <c r="P6941">
        <v>1</v>
      </c>
      <c r="Q6941">
        <v>1</v>
      </c>
      <c r="S6941">
        <v>0</v>
      </c>
      <c r="T6941">
        <v>1</v>
      </c>
      <c r="U6941">
        <v>0</v>
      </c>
      <c r="V6941" t="str">
        <f>"Trad IRN"</f>
        <v>Trad IRN</v>
      </c>
      <c r="W6941">
        <v>100</v>
      </c>
      <c r="X6941" t="s">
        <v>47</v>
      </c>
      <c r="Z6941" t="s">
        <v>47</v>
      </c>
      <c r="AB6941" t="str">
        <f>"07"</f>
        <v>07</v>
      </c>
      <c r="AC6941" t="s">
        <v>48</v>
      </c>
      <c r="AD6941" t="s">
        <v>49</v>
      </c>
      <c r="AE6941" t="s">
        <v>50</v>
      </c>
      <c r="AF6941">
        <v>0</v>
      </c>
      <c r="AG6941" t="s">
        <v>56</v>
      </c>
      <c r="AH6941" t="str">
        <f>"Trad IRN"</f>
        <v>Trad IRN</v>
      </c>
      <c r="AI6941" t="str">
        <f>"Bldg IRN"</f>
        <v>Bldg IRN</v>
      </c>
      <c r="AJ6941" t="s">
        <v>48</v>
      </c>
      <c r="AK6941" t="s">
        <v>48</v>
      </c>
      <c r="AL6941" t="s">
        <v>53</v>
      </c>
      <c r="AM6941">
        <v>1140.92</v>
      </c>
      <c r="AN6941">
        <v>1140.92</v>
      </c>
      <c r="AO6941">
        <v>15</v>
      </c>
    </row>
    <row r="6942" spans="1:41" x14ac:dyDescent="0.3">
      <c r="A6942" t="str">
        <f>"Trad IRN"</f>
        <v>Trad IRN</v>
      </c>
      <c r="B6942" t="str">
        <f>"Bldg IRN"</f>
        <v>Bldg IRN</v>
      </c>
      <c r="C6942" t="s">
        <v>41</v>
      </c>
      <c r="D6942" t="s">
        <v>3</v>
      </c>
      <c r="E6942" t="s">
        <v>80</v>
      </c>
      <c r="F6942" t="s">
        <v>81</v>
      </c>
      <c r="G6942" t="s">
        <v>82</v>
      </c>
      <c r="H6942" t="s">
        <v>83</v>
      </c>
      <c r="I6942" t="s">
        <v>8</v>
      </c>
      <c r="J6942" t="s">
        <v>43</v>
      </c>
      <c r="K6942" t="s">
        <v>44</v>
      </c>
      <c r="L6942" t="s">
        <v>45</v>
      </c>
      <c r="M6942" t="s">
        <v>46</v>
      </c>
      <c r="N6942" t="str">
        <f t="shared" si="702"/>
        <v>08/18/2022</v>
      </c>
      <c r="O6942" t="str">
        <f t="shared" si="703"/>
        <v>12/31/2500</v>
      </c>
      <c r="P6942">
        <v>0.5</v>
      </c>
      <c r="Q6942">
        <v>0.5</v>
      </c>
      <c r="S6942">
        <v>0</v>
      </c>
      <c r="T6942">
        <v>5.5556000000000001E-2</v>
      </c>
      <c r="U6942">
        <v>0.44444400000000001</v>
      </c>
      <c r="V6942" t="str">
        <f>"Trad IRN"</f>
        <v>Trad IRN</v>
      </c>
      <c r="W6942">
        <v>50</v>
      </c>
      <c r="X6942" t="s">
        <v>47</v>
      </c>
      <c r="Z6942" t="s">
        <v>47</v>
      </c>
      <c r="AB6942" t="str">
        <f>"08"</f>
        <v>08</v>
      </c>
      <c r="AC6942" t="s">
        <v>48</v>
      </c>
      <c r="AD6942" t="s">
        <v>49</v>
      </c>
      <c r="AE6942" t="s">
        <v>50</v>
      </c>
      <c r="AF6942">
        <v>0</v>
      </c>
      <c r="AG6942" t="s">
        <v>51</v>
      </c>
      <c r="AH6942" t="str">
        <f>"Trad IRN"</f>
        <v>Trad IRN</v>
      </c>
      <c r="AI6942" t="str">
        <f>"Bldg IRN"</f>
        <v>Bldg IRN</v>
      </c>
      <c r="AJ6942" t="s">
        <v>48</v>
      </c>
      <c r="AK6942" t="s">
        <v>48</v>
      </c>
      <c r="AL6942" t="s">
        <v>53</v>
      </c>
      <c r="AM6942">
        <v>570.46</v>
      </c>
      <c r="AN6942">
        <v>1140.92</v>
      </c>
      <c r="AO6942">
        <v>15</v>
      </c>
    </row>
    <row r="6943" spans="1:41" x14ac:dyDescent="0.3">
      <c r="A6943" t="str">
        <f>"Trad IRN"</f>
        <v>Trad IRN</v>
      </c>
      <c r="B6943" t="str">
        <f>"Bldg IRN"</f>
        <v>Bldg IRN</v>
      </c>
      <c r="C6943" t="s">
        <v>41</v>
      </c>
      <c r="D6943" t="s">
        <v>3</v>
      </c>
      <c r="E6943" t="s">
        <v>80</v>
      </c>
      <c r="F6943" t="s">
        <v>81</v>
      </c>
      <c r="G6943" t="s">
        <v>82</v>
      </c>
      <c r="H6943" t="s">
        <v>83</v>
      </c>
      <c r="I6943" t="str">
        <f>"Trad IRN"</f>
        <v>Trad IRN</v>
      </c>
      <c r="J6943" t="s">
        <v>43</v>
      </c>
      <c r="K6943" t="s">
        <v>44</v>
      </c>
      <c r="L6943" t="s">
        <v>45</v>
      </c>
      <c r="M6943" t="s">
        <v>46</v>
      </c>
      <c r="N6943" t="str">
        <f t="shared" si="702"/>
        <v>08/18/2022</v>
      </c>
      <c r="O6943" t="str">
        <f t="shared" si="703"/>
        <v>12/31/2500</v>
      </c>
      <c r="P6943">
        <v>0.5</v>
      </c>
      <c r="Q6943">
        <v>0.5</v>
      </c>
      <c r="S6943">
        <v>0</v>
      </c>
      <c r="T6943">
        <v>0.5</v>
      </c>
      <c r="U6943">
        <v>0</v>
      </c>
      <c r="V6943" t="str">
        <f>"Trad IRN"</f>
        <v>Trad IRN</v>
      </c>
      <c r="W6943">
        <v>50</v>
      </c>
      <c r="X6943" t="s">
        <v>47</v>
      </c>
      <c r="Z6943" t="s">
        <v>47</v>
      </c>
      <c r="AB6943" t="str">
        <f>"08"</f>
        <v>08</v>
      </c>
      <c r="AC6943" t="s">
        <v>48</v>
      </c>
      <c r="AD6943" t="s">
        <v>49</v>
      </c>
      <c r="AE6943" t="s">
        <v>50</v>
      </c>
      <c r="AF6943">
        <v>0</v>
      </c>
      <c r="AG6943" t="s">
        <v>56</v>
      </c>
      <c r="AH6943" t="str">
        <f>"Trad IRN"</f>
        <v>Trad IRN</v>
      </c>
      <c r="AI6943" t="str">
        <f>"Bldg IRN"</f>
        <v>Bldg IRN</v>
      </c>
      <c r="AJ6943" t="s">
        <v>48</v>
      </c>
      <c r="AK6943" t="s">
        <v>48</v>
      </c>
      <c r="AL6943" t="s">
        <v>53</v>
      </c>
      <c r="AM6943">
        <v>570.46</v>
      </c>
      <c r="AN6943">
        <v>1140.92</v>
      </c>
      <c r="AO6943">
        <v>15</v>
      </c>
    </row>
    <row r="6944" spans="1:41" x14ac:dyDescent="0.3">
      <c r="A6944" t="str">
        <f>"Trad IRN"</f>
        <v>Trad IRN</v>
      </c>
      <c r="B6944" t="str">
        <f>"Bldg IRN"</f>
        <v>Bldg IRN</v>
      </c>
      <c r="C6944" t="s">
        <v>41</v>
      </c>
      <c r="D6944" t="s">
        <v>3</v>
      </c>
      <c r="E6944" t="s">
        <v>80</v>
      </c>
      <c r="F6944" t="s">
        <v>81</v>
      </c>
      <c r="G6944" t="s">
        <v>82</v>
      </c>
      <c r="H6944" t="s">
        <v>83</v>
      </c>
      <c r="I6944" t="str">
        <f>"Trad IRN"</f>
        <v>Trad IRN</v>
      </c>
      <c r="J6944" t="s">
        <v>43</v>
      </c>
      <c r="K6944" t="s">
        <v>44</v>
      </c>
      <c r="L6944" t="s">
        <v>45</v>
      </c>
      <c r="M6944" t="s">
        <v>46</v>
      </c>
      <c r="N6944" t="str">
        <f t="shared" si="702"/>
        <v>08/18/2022</v>
      </c>
      <c r="O6944" t="str">
        <f t="shared" si="703"/>
        <v>12/31/2500</v>
      </c>
      <c r="P6944">
        <v>1</v>
      </c>
      <c r="Q6944">
        <v>1</v>
      </c>
      <c r="S6944">
        <v>0</v>
      </c>
      <c r="T6944">
        <v>1</v>
      </c>
      <c r="U6944">
        <v>0</v>
      </c>
      <c r="V6944" t="str">
        <f>"Trad IRN"</f>
        <v>Trad IRN</v>
      </c>
      <c r="W6944">
        <v>100</v>
      </c>
      <c r="X6944" t="s">
        <v>47</v>
      </c>
      <c r="Z6944" t="s">
        <v>47</v>
      </c>
      <c r="AB6944" t="str">
        <f>"08"</f>
        <v>08</v>
      </c>
      <c r="AC6944" t="s">
        <v>48</v>
      </c>
      <c r="AD6944" t="s">
        <v>49</v>
      </c>
      <c r="AE6944" t="s">
        <v>50</v>
      </c>
      <c r="AF6944">
        <v>0</v>
      </c>
      <c r="AG6944" t="s">
        <v>56</v>
      </c>
      <c r="AH6944" t="str">
        <f>"Trad IRN"</f>
        <v>Trad IRN</v>
      </c>
      <c r="AI6944" t="str">
        <f>"Bldg IRN"</f>
        <v>Bldg IRN</v>
      </c>
      <c r="AJ6944" t="s">
        <v>48</v>
      </c>
      <c r="AK6944" t="s">
        <v>48</v>
      </c>
      <c r="AL6944" t="s">
        <v>53</v>
      </c>
      <c r="AM6944">
        <v>1140.92</v>
      </c>
      <c r="AN6944">
        <v>1140.92</v>
      </c>
      <c r="AO6944">
        <v>15</v>
      </c>
    </row>
    <row r="6945" spans="1:41" x14ac:dyDescent="0.3">
      <c r="A6945" t="str">
        <f>"Trad IRN"</f>
        <v>Trad IRN</v>
      </c>
      <c r="B6945" t="str">
        <f>"Bldg IRN"</f>
        <v>Bldg IRN</v>
      </c>
      <c r="C6945" t="s">
        <v>41</v>
      </c>
      <c r="D6945" t="s">
        <v>3</v>
      </c>
      <c r="E6945" t="s">
        <v>80</v>
      </c>
      <c r="F6945" t="s">
        <v>81</v>
      </c>
      <c r="G6945" t="s">
        <v>82</v>
      </c>
      <c r="H6945" t="s">
        <v>83</v>
      </c>
      <c r="I6945" t="str">
        <f>"Trad IRN"</f>
        <v>Trad IRN</v>
      </c>
      <c r="J6945" t="s">
        <v>43</v>
      </c>
      <c r="K6945" t="s">
        <v>44</v>
      </c>
      <c r="L6945" t="s">
        <v>45</v>
      </c>
      <c r="M6945" t="s">
        <v>46</v>
      </c>
      <c r="N6945" t="str">
        <f t="shared" si="702"/>
        <v>08/18/2022</v>
      </c>
      <c r="O6945" t="str">
        <f t="shared" si="703"/>
        <v>12/31/2500</v>
      </c>
      <c r="P6945">
        <v>1</v>
      </c>
      <c r="Q6945">
        <v>1</v>
      </c>
      <c r="R6945">
        <v>1</v>
      </c>
      <c r="S6945">
        <v>0</v>
      </c>
      <c r="T6945">
        <v>1</v>
      </c>
      <c r="U6945">
        <v>0</v>
      </c>
      <c r="V6945" t="str">
        <f>"Trad IRN"</f>
        <v>Trad IRN</v>
      </c>
      <c r="W6945">
        <v>100</v>
      </c>
      <c r="X6945" t="s">
        <v>47</v>
      </c>
      <c r="Z6945" t="s">
        <v>47</v>
      </c>
      <c r="AB6945" t="str">
        <f>"06"</f>
        <v>06</v>
      </c>
      <c r="AC6945" t="str">
        <f>"10"</f>
        <v>10</v>
      </c>
      <c r="AD6945" t="str">
        <f>"2"</f>
        <v>2</v>
      </c>
      <c r="AE6945" t="s">
        <v>50</v>
      </c>
      <c r="AF6945">
        <v>0</v>
      </c>
      <c r="AG6945" t="s">
        <v>56</v>
      </c>
      <c r="AH6945" t="str">
        <f>"Trad IRN"</f>
        <v>Trad IRN</v>
      </c>
      <c r="AI6945" t="str">
        <f>"Bldg IRN"</f>
        <v>Bldg IRN</v>
      </c>
      <c r="AJ6945" t="s">
        <v>48</v>
      </c>
      <c r="AK6945" t="s">
        <v>48</v>
      </c>
      <c r="AL6945" t="s">
        <v>53</v>
      </c>
      <c r="AM6945">
        <v>1140.92</v>
      </c>
      <c r="AN6945">
        <v>1140.92</v>
      </c>
      <c r="AO6945">
        <v>15</v>
      </c>
    </row>
    <row r="6946" spans="1:41" x14ac:dyDescent="0.3">
      <c r="A6946" t="str">
        <f>"Trad IRN"</f>
        <v>Trad IRN</v>
      </c>
      <c r="B6946" t="str">
        <f>"Bldg IRN"</f>
        <v>Bldg IRN</v>
      </c>
      <c r="C6946" t="s">
        <v>41</v>
      </c>
      <c r="D6946" t="s">
        <v>3</v>
      </c>
      <c r="E6946" t="s">
        <v>80</v>
      </c>
      <c r="F6946" t="s">
        <v>81</v>
      </c>
      <c r="G6946" t="s">
        <v>82</v>
      </c>
      <c r="H6946" t="s">
        <v>83</v>
      </c>
      <c r="I6946" t="str">
        <f>"Trad IRN"</f>
        <v>Trad IRN</v>
      </c>
      <c r="J6946" t="s">
        <v>43</v>
      </c>
      <c r="K6946" t="s">
        <v>44</v>
      </c>
      <c r="L6946" t="s">
        <v>45</v>
      </c>
      <c r="M6946" t="s">
        <v>46</v>
      </c>
      <c r="N6946" t="str">
        <f t="shared" si="702"/>
        <v>08/18/2022</v>
      </c>
      <c r="O6946" t="str">
        <f t="shared" si="703"/>
        <v>12/31/2500</v>
      </c>
      <c r="P6946">
        <v>1</v>
      </c>
      <c r="Q6946">
        <v>1</v>
      </c>
      <c r="S6946">
        <v>0</v>
      </c>
      <c r="T6946">
        <v>1</v>
      </c>
      <c r="U6946">
        <v>0</v>
      </c>
      <c r="V6946" t="str">
        <f>"Trad IRN"</f>
        <v>Trad IRN</v>
      </c>
      <c r="W6946">
        <v>100</v>
      </c>
      <c r="X6946" t="s">
        <v>47</v>
      </c>
      <c r="Z6946" t="s">
        <v>47</v>
      </c>
      <c r="AB6946" t="str">
        <f>"07"</f>
        <v>07</v>
      </c>
      <c r="AC6946" t="s">
        <v>48</v>
      </c>
      <c r="AD6946" t="s">
        <v>49</v>
      </c>
      <c r="AE6946" t="s">
        <v>50</v>
      </c>
      <c r="AF6946">
        <v>0</v>
      </c>
      <c r="AG6946" t="s">
        <v>56</v>
      </c>
      <c r="AH6946" t="str">
        <f>"Trad IRN"</f>
        <v>Trad IRN</v>
      </c>
      <c r="AI6946" t="str">
        <f>"Bldg IRN"</f>
        <v>Bldg IRN</v>
      </c>
      <c r="AJ6946" t="s">
        <v>48</v>
      </c>
      <c r="AK6946" t="s">
        <v>48</v>
      </c>
      <c r="AL6946" t="s">
        <v>53</v>
      </c>
      <c r="AM6946">
        <v>1140.92</v>
      </c>
      <c r="AN6946">
        <v>1140.92</v>
      </c>
      <c r="AO6946">
        <v>15</v>
      </c>
    </row>
    <row r="6947" spans="1:41" x14ac:dyDescent="0.3">
      <c r="A6947" t="str">
        <f>"Trad IRN"</f>
        <v>Trad IRN</v>
      </c>
      <c r="B6947" t="str">
        <f>"Bldg IRN"</f>
        <v>Bldg IRN</v>
      </c>
      <c r="C6947" t="s">
        <v>41</v>
      </c>
      <c r="D6947" t="s">
        <v>3</v>
      </c>
      <c r="E6947" t="s">
        <v>80</v>
      </c>
      <c r="F6947" t="s">
        <v>81</v>
      </c>
      <c r="G6947" t="s">
        <v>82</v>
      </c>
      <c r="H6947" t="s">
        <v>83</v>
      </c>
      <c r="I6947" t="str">
        <f>"Trad IRN"</f>
        <v>Trad IRN</v>
      </c>
      <c r="J6947" t="s">
        <v>43</v>
      </c>
      <c r="K6947" t="s">
        <v>44</v>
      </c>
      <c r="L6947" t="s">
        <v>45</v>
      </c>
      <c r="M6947" t="s">
        <v>46</v>
      </c>
      <c r="N6947" t="str">
        <f t="shared" si="702"/>
        <v>08/18/2022</v>
      </c>
      <c r="O6947" t="str">
        <f>"11/09/2022"</f>
        <v>11/09/2022</v>
      </c>
      <c r="P6947">
        <v>0.31369399999999997</v>
      </c>
      <c r="Q6947">
        <v>0.31369399999999997</v>
      </c>
      <c r="S6947">
        <v>0</v>
      </c>
      <c r="T6947">
        <v>0.31369399999999997</v>
      </c>
      <c r="U6947">
        <v>0</v>
      </c>
      <c r="V6947" t="str">
        <f>"Trad IRN"</f>
        <v>Trad IRN</v>
      </c>
      <c r="W6947">
        <v>100</v>
      </c>
      <c r="X6947" t="s">
        <v>47</v>
      </c>
      <c r="Z6947" t="s">
        <v>47</v>
      </c>
      <c r="AB6947" t="str">
        <f>"06"</f>
        <v>06</v>
      </c>
      <c r="AC6947" t="s">
        <v>48</v>
      </c>
      <c r="AD6947" t="s">
        <v>49</v>
      </c>
      <c r="AE6947" t="s">
        <v>50</v>
      </c>
      <c r="AF6947">
        <v>0</v>
      </c>
      <c r="AG6947" t="s">
        <v>56</v>
      </c>
      <c r="AH6947" t="str">
        <f>"Trad IRN"</f>
        <v>Trad IRN</v>
      </c>
      <c r="AI6947" t="str">
        <f>"Bldg IRN"</f>
        <v>Bldg IRN</v>
      </c>
      <c r="AJ6947" t="s">
        <v>48</v>
      </c>
      <c r="AK6947" t="s">
        <v>48</v>
      </c>
      <c r="AL6947" t="s">
        <v>53</v>
      </c>
      <c r="AM6947">
        <v>357.9</v>
      </c>
      <c r="AN6947">
        <v>1140.92</v>
      </c>
      <c r="AO6947">
        <v>15</v>
      </c>
    </row>
    <row r="6948" spans="1:41" x14ac:dyDescent="0.3">
      <c r="A6948" t="str">
        <f>"Trad IRN"</f>
        <v>Trad IRN</v>
      </c>
      <c r="B6948" t="str">
        <f>"Bldg IRN"</f>
        <v>Bldg IRN</v>
      </c>
      <c r="C6948" t="s">
        <v>41</v>
      </c>
      <c r="D6948" t="s">
        <v>3</v>
      </c>
      <c r="E6948" t="s">
        <v>80</v>
      </c>
      <c r="F6948" t="s">
        <v>81</v>
      </c>
      <c r="G6948" t="s">
        <v>82</v>
      </c>
      <c r="H6948" t="s">
        <v>83</v>
      </c>
      <c r="I6948" t="str">
        <f>"Trad IRN"</f>
        <v>Trad IRN</v>
      </c>
      <c r="J6948" t="s">
        <v>43</v>
      </c>
      <c r="K6948" t="s">
        <v>44</v>
      </c>
      <c r="L6948" t="s">
        <v>45</v>
      </c>
      <c r="M6948" t="s">
        <v>46</v>
      </c>
      <c r="N6948" t="str">
        <f>"11/10/2022"</f>
        <v>11/10/2022</v>
      </c>
      <c r="O6948" t="str">
        <f>"12/31/2500"</f>
        <v>12/31/2500</v>
      </c>
      <c r="P6948">
        <v>0.68630599999999997</v>
      </c>
      <c r="Q6948">
        <v>0.68630599999999997</v>
      </c>
      <c r="S6948">
        <v>0</v>
      </c>
      <c r="T6948">
        <v>0.68630599999999997</v>
      </c>
      <c r="U6948">
        <v>0</v>
      </c>
      <c r="V6948" t="str">
        <f>"Trad IRN"</f>
        <v>Trad IRN</v>
      </c>
      <c r="W6948">
        <v>100</v>
      </c>
      <c r="X6948" t="s">
        <v>47</v>
      </c>
      <c r="Z6948" t="s">
        <v>47</v>
      </c>
      <c r="AB6948" t="str">
        <f>"06"</f>
        <v>06</v>
      </c>
      <c r="AC6948" t="s">
        <v>48</v>
      </c>
      <c r="AD6948" t="s">
        <v>49</v>
      </c>
      <c r="AE6948" t="s">
        <v>55</v>
      </c>
      <c r="AF6948">
        <v>0</v>
      </c>
      <c r="AG6948" t="s">
        <v>56</v>
      </c>
      <c r="AH6948" t="str">
        <f>"Trad IRN"</f>
        <v>Trad IRN</v>
      </c>
      <c r="AI6948" t="str">
        <f>"Bldg IRN"</f>
        <v>Bldg IRN</v>
      </c>
      <c r="AJ6948" t="s">
        <v>48</v>
      </c>
      <c r="AK6948" t="s">
        <v>48</v>
      </c>
      <c r="AL6948" t="s">
        <v>53</v>
      </c>
      <c r="AM6948">
        <v>783.02</v>
      </c>
      <c r="AN6948">
        <v>1140.92</v>
      </c>
      <c r="AO6948">
        <v>15</v>
      </c>
    </row>
    <row r="6949" spans="1:41" x14ac:dyDescent="0.3">
      <c r="A6949" t="str">
        <f>"Trad IRN"</f>
        <v>Trad IRN</v>
      </c>
      <c r="B6949" t="str">
        <f>"Bldg IRN"</f>
        <v>Bldg IRN</v>
      </c>
      <c r="C6949" t="s">
        <v>41</v>
      </c>
      <c r="D6949" t="s">
        <v>3</v>
      </c>
      <c r="E6949" t="s">
        <v>80</v>
      </c>
      <c r="F6949" t="s">
        <v>81</v>
      </c>
      <c r="G6949" t="s">
        <v>82</v>
      </c>
      <c r="H6949" t="s">
        <v>83</v>
      </c>
      <c r="I6949" t="str">
        <f>"Trad IRN"</f>
        <v>Trad IRN</v>
      </c>
      <c r="J6949" t="s">
        <v>43</v>
      </c>
      <c r="K6949" t="s">
        <v>44</v>
      </c>
      <c r="L6949" t="s">
        <v>45</v>
      </c>
      <c r="M6949" t="s">
        <v>46</v>
      </c>
      <c r="N6949" t="str">
        <f>"08/18/2022"</f>
        <v>08/18/2022</v>
      </c>
      <c r="O6949" t="str">
        <f>"11/29/2022"</f>
        <v>11/29/2022</v>
      </c>
      <c r="P6949">
        <v>0.37713400000000002</v>
      </c>
      <c r="Q6949">
        <v>0.37713400000000002</v>
      </c>
      <c r="S6949">
        <v>0</v>
      </c>
      <c r="T6949">
        <v>0.37713400000000002</v>
      </c>
      <c r="U6949">
        <v>0</v>
      </c>
      <c r="V6949" t="str">
        <f>"Trad IRN"</f>
        <v>Trad IRN</v>
      </c>
      <c r="W6949">
        <v>100</v>
      </c>
      <c r="X6949" t="s">
        <v>47</v>
      </c>
      <c r="Z6949" t="s">
        <v>47</v>
      </c>
      <c r="AB6949" t="str">
        <f>"07"</f>
        <v>07</v>
      </c>
      <c r="AC6949" t="s">
        <v>48</v>
      </c>
      <c r="AD6949" t="s">
        <v>49</v>
      </c>
      <c r="AE6949" t="s">
        <v>50</v>
      </c>
      <c r="AF6949">
        <v>0</v>
      </c>
      <c r="AG6949" t="s">
        <v>56</v>
      </c>
      <c r="AH6949" t="str">
        <f>"Trad IRN"</f>
        <v>Trad IRN</v>
      </c>
      <c r="AI6949" t="str">
        <f>"Bldg IRN"</f>
        <v>Bldg IRN</v>
      </c>
      <c r="AJ6949" t="s">
        <v>48</v>
      </c>
      <c r="AK6949" t="s">
        <v>48</v>
      </c>
      <c r="AL6949" t="s">
        <v>53</v>
      </c>
      <c r="AM6949">
        <v>430.28</v>
      </c>
      <c r="AN6949">
        <v>1140.92</v>
      </c>
      <c r="AO6949">
        <v>15</v>
      </c>
    </row>
    <row r="6950" spans="1:41" x14ac:dyDescent="0.3">
      <c r="A6950" t="str">
        <f>"Trad IRN"</f>
        <v>Trad IRN</v>
      </c>
      <c r="B6950" t="str">
        <f>"Bldg IRN"</f>
        <v>Bldg IRN</v>
      </c>
      <c r="C6950" t="s">
        <v>41</v>
      </c>
      <c r="D6950" t="s">
        <v>3</v>
      </c>
      <c r="E6950" t="s">
        <v>80</v>
      </c>
      <c r="F6950" t="s">
        <v>81</v>
      </c>
      <c r="G6950" t="s">
        <v>82</v>
      </c>
      <c r="H6950" t="s">
        <v>83</v>
      </c>
      <c r="I6950" t="str">
        <f>"Trad IRN"</f>
        <v>Trad IRN</v>
      </c>
      <c r="J6950" t="s">
        <v>43</v>
      </c>
      <c r="K6950" t="s">
        <v>44</v>
      </c>
      <c r="L6950" t="s">
        <v>45</v>
      </c>
      <c r="M6950" t="s">
        <v>46</v>
      </c>
      <c r="N6950" t="str">
        <f>"08/18/2022"</f>
        <v>08/18/2022</v>
      </c>
      <c r="O6950" t="str">
        <f t="shared" ref="O6950:O6964" si="704">"12/31/2500"</f>
        <v>12/31/2500</v>
      </c>
      <c r="P6950">
        <v>1</v>
      </c>
      <c r="Q6950">
        <v>1</v>
      </c>
      <c r="R6950">
        <v>1</v>
      </c>
      <c r="S6950">
        <v>0</v>
      </c>
      <c r="T6950">
        <v>1</v>
      </c>
      <c r="U6950">
        <v>0</v>
      </c>
      <c r="V6950" t="str">
        <f>"Trad IRN"</f>
        <v>Trad IRN</v>
      </c>
      <c r="W6950">
        <v>100</v>
      </c>
      <c r="X6950" t="s">
        <v>47</v>
      </c>
      <c r="Z6950" t="s">
        <v>47</v>
      </c>
      <c r="AB6950" t="str">
        <f>"06"</f>
        <v>06</v>
      </c>
      <c r="AC6950" t="str">
        <f>"15"</f>
        <v>15</v>
      </c>
      <c r="AD6950" t="str">
        <f>"2"</f>
        <v>2</v>
      </c>
      <c r="AE6950" t="s">
        <v>50</v>
      </c>
      <c r="AF6950">
        <v>0</v>
      </c>
      <c r="AG6950" t="s">
        <v>56</v>
      </c>
      <c r="AH6950" t="str">
        <f>"Trad IRN"</f>
        <v>Trad IRN</v>
      </c>
      <c r="AI6950" t="str">
        <f>"Bldg IRN"</f>
        <v>Bldg IRN</v>
      </c>
      <c r="AJ6950" t="s">
        <v>48</v>
      </c>
      <c r="AK6950" t="s">
        <v>48</v>
      </c>
      <c r="AL6950" t="s">
        <v>53</v>
      </c>
      <c r="AM6950">
        <v>1140.92</v>
      </c>
      <c r="AN6950">
        <v>1140.92</v>
      </c>
      <c r="AO6950">
        <v>15</v>
      </c>
    </row>
    <row r="6951" spans="1:41" x14ac:dyDescent="0.3">
      <c r="A6951" t="str">
        <f>"Trad IRN"</f>
        <v>Trad IRN</v>
      </c>
      <c r="B6951" t="str">
        <f>"Bldg IRN"</f>
        <v>Bldg IRN</v>
      </c>
      <c r="C6951" t="s">
        <v>41</v>
      </c>
      <c r="D6951" t="s">
        <v>3</v>
      </c>
      <c r="E6951" t="s">
        <v>80</v>
      </c>
      <c r="F6951" t="s">
        <v>81</v>
      </c>
      <c r="G6951" t="s">
        <v>82</v>
      </c>
      <c r="H6951" t="s">
        <v>83</v>
      </c>
      <c r="I6951" t="str">
        <f>"Trad IRN"</f>
        <v>Trad IRN</v>
      </c>
      <c r="J6951" t="s">
        <v>43</v>
      </c>
      <c r="K6951" t="s">
        <v>44</v>
      </c>
      <c r="L6951" t="s">
        <v>45</v>
      </c>
      <c r="M6951" t="s">
        <v>46</v>
      </c>
      <c r="N6951" t="str">
        <f>"08/18/2022"</f>
        <v>08/18/2022</v>
      </c>
      <c r="O6951" t="str">
        <f t="shared" si="704"/>
        <v>12/31/2500</v>
      </c>
      <c r="P6951">
        <v>1</v>
      </c>
      <c r="Q6951">
        <v>1</v>
      </c>
      <c r="S6951">
        <v>0</v>
      </c>
      <c r="T6951">
        <v>1</v>
      </c>
      <c r="U6951">
        <v>0</v>
      </c>
      <c r="V6951" t="str">
        <f>"Trad IRN"</f>
        <v>Trad IRN</v>
      </c>
      <c r="W6951">
        <v>100</v>
      </c>
      <c r="X6951" t="s">
        <v>47</v>
      </c>
      <c r="Z6951" t="s">
        <v>47</v>
      </c>
      <c r="AB6951" t="str">
        <f>"07"</f>
        <v>07</v>
      </c>
      <c r="AC6951" t="s">
        <v>48</v>
      </c>
      <c r="AD6951" t="s">
        <v>49</v>
      </c>
      <c r="AE6951" t="s">
        <v>50</v>
      </c>
      <c r="AF6951">
        <v>0</v>
      </c>
      <c r="AG6951" t="s">
        <v>56</v>
      </c>
      <c r="AH6951" t="str">
        <f>"Trad IRN"</f>
        <v>Trad IRN</v>
      </c>
      <c r="AI6951" t="str">
        <f>"Bldg IRN"</f>
        <v>Bldg IRN</v>
      </c>
      <c r="AJ6951" t="s">
        <v>48</v>
      </c>
      <c r="AK6951" t="s">
        <v>48</v>
      </c>
      <c r="AL6951" t="s">
        <v>53</v>
      </c>
      <c r="AM6951">
        <v>1140.92</v>
      </c>
      <c r="AN6951">
        <v>1140.92</v>
      </c>
      <c r="AO6951">
        <v>15</v>
      </c>
    </row>
    <row r="6952" spans="1:41" x14ac:dyDescent="0.3">
      <c r="A6952" t="str">
        <f>"Trad IRN"</f>
        <v>Trad IRN</v>
      </c>
      <c r="B6952" t="str">
        <f>"Bldg IRN"</f>
        <v>Bldg IRN</v>
      </c>
      <c r="C6952" t="s">
        <v>41</v>
      </c>
      <c r="D6952" t="s">
        <v>3</v>
      </c>
      <c r="E6952" t="s">
        <v>80</v>
      </c>
      <c r="F6952" t="s">
        <v>81</v>
      </c>
      <c r="G6952" t="s">
        <v>82</v>
      </c>
      <c r="H6952" t="s">
        <v>83</v>
      </c>
      <c r="I6952" t="str">
        <f>"Trad IRN"</f>
        <v>Trad IRN</v>
      </c>
      <c r="J6952" t="s">
        <v>43</v>
      </c>
      <c r="K6952" t="s">
        <v>44</v>
      </c>
      <c r="L6952" t="s">
        <v>45</v>
      </c>
      <c r="M6952" t="s">
        <v>46</v>
      </c>
      <c r="N6952" t="str">
        <f>"08/26/2022"</f>
        <v>08/26/2022</v>
      </c>
      <c r="O6952" t="str">
        <f t="shared" si="704"/>
        <v>12/31/2500</v>
      </c>
      <c r="P6952">
        <v>0.96539600000000003</v>
      </c>
      <c r="Q6952">
        <v>0.96539600000000003</v>
      </c>
      <c r="S6952">
        <v>0</v>
      </c>
      <c r="T6952">
        <v>0.96539600000000003</v>
      </c>
      <c r="U6952">
        <v>0</v>
      </c>
      <c r="V6952" t="str">
        <f>"Trad IRN"</f>
        <v>Trad IRN</v>
      </c>
      <c r="W6952">
        <v>100</v>
      </c>
      <c r="X6952" t="s">
        <v>47</v>
      </c>
      <c r="Z6952" t="s">
        <v>47</v>
      </c>
      <c r="AB6952" t="str">
        <f>"06"</f>
        <v>06</v>
      </c>
      <c r="AC6952" t="s">
        <v>48</v>
      </c>
      <c r="AD6952" t="s">
        <v>49</v>
      </c>
      <c r="AE6952" t="s">
        <v>55</v>
      </c>
      <c r="AF6952">
        <v>0</v>
      </c>
      <c r="AG6952" t="s">
        <v>56</v>
      </c>
      <c r="AH6952" t="str">
        <f>"Trad IRN"</f>
        <v>Trad IRN</v>
      </c>
      <c r="AI6952" t="str">
        <f>"Bldg IRN"</f>
        <v>Bldg IRN</v>
      </c>
      <c r="AJ6952" t="s">
        <v>48</v>
      </c>
      <c r="AK6952" t="s">
        <v>48</v>
      </c>
      <c r="AL6952" t="s">
        <v>53</v>
      </c>
      <c r="AM6952">
        <v>1101.44</v>
      </c>
      <c r="AN6952">
        <v>1140.92</v>
      </c>
      <c r="AO6952">
        <v>15</v>
      </c>
    </row>
    <row r="6953" spans="1:41" x14ac:dyDescent="0.3">
      <c r="A6953" t="str">
        <f>"Trad IRN"</f>
        <v>Trad IRN</v>
      </c>
      <c r="B6953" t="str">
        <f>"Bldg IRN"</f>
        <v>Bldg IRN</v>
      </c>
      <c r="C6953" t="s">
        <v>41</v>
      </c>
      <c r="D6953" t="s">
        <v>3</v>
      </c>
      <c r="E6953" t="s">
        <v>80</v>
      </c>
      <c r="F6953" t="s">
        <v>81</v>
      </c>
      <c r="G6953" t="s">
        <v>82</v>
      </c>
      <c r="H6953" t="s">
        <v>83</v>
      </c>
      <c r="I6953" t="str">
        <f>"Trad IRN"</f>
        <v>Trad IRN</v>
      </c>
      <c r="J6953" t="s">
        <v>43</v>
      </c>
      <c r="K6953" t="s">
        <v>44</v>
      </c>
      <c r="L6953" t="s">
        <v>45</v>
      </c>
      <c r="M6953" t="s">
        <v>46</v>
      </c>
      <c r="N6953" t="str">
        <f>"08/26/2022"</f>
        <v>08/26/2022</v>
      </c>
      <c r="O6953" t="str">
        <f t="shared" si="704"/>
        <v>12/31/2500</v>
      </c>
      <c r="P6953">
        <v>0.96539600000000003</v>
      </c>
      <c r="Q6953">
        <v>0.96539600000000003</v>
      </c>
      <c r="S6953">
        <v>0</v>
      </c>
      <c r="T6953">
        <v>0.96539600000000003</v>
      </c>
      <c r="U6953">
        <v>0</v>
      </c>
      <c r="V6953" t="str">
        <f>"Trad IRN"</f>
        <v>Trad IRN</v>
      </c>
      <c r="W6953">
        <v>100</v>
      </c>
      <c r="X6953" t="s">
        <v>47</v>
      </c>
      <c r="Z6953" t="s">
        <v>47</v>
      </c>
      <c r="AB6953" t="str">
        <f>"06"</f>
        <v>06</v>
      </c>
      <c r="AC6953" t="s">
        <v>48</v>
      </c>
      <c r="AD6953" t="s">
        <v>49</v>
      </c>
      <c r="AE6953" t="s">
        <v>55</v>
      </c>
      <c r="AF6953">
        <v>0</v>
      </c>
      <c r="AG6953" t="s">
        <v>56</v>
      </c>
      <c r="AH6953" t="str">
        <f>"Trad IRN"</f>
        <v>Trad IRN</v>
      </c>
      <c r="AI6953" t="str">
        <f>"Bldg IRN"</f>
        <v>Bldg IRN</v>
      </c>
      <c r="AJ6953" t="s">
        <v>48</v>
      </c>
      <c r="AK6953" t="s">
        <v>48</v>
      </c>
      <c r="AL6953" t="s">
        <v>53</v>
      </c>
      <c r="AM6953">
        <v>1101.44</v>
      </c>
      <c r="AN6953">
        <v>1140.92</v>
      </c>
      <c r="AO6953">
        <v>15</v>
      </c>
    </row>
    <row r="6954" spans="1:41" x14ac:dyDescent="0.3">
      <c r="A6954" t="str">
        <f>"Trad IRN"</f>
        <v>Trad IRN</v>
      </c>
      <c r="B6954" t="str">
        <f>"Bldg IRN"</f>
        <v>Bldg IRN</v>
      </c>
      <c r="C6954" t="s">
        <v>41</v>
      </c>
      <c r="D6954" t="s">
        <v>3</v>
      </c>
      <c r="E6954" t="s">
        <v>80</v>
      </c>
      <c r="F6954" t="s">
        <v>81</v>
      </c>
      <c r="G6954" t="s">
        <v>82</v>
      </c>
      <c r="H6954" t="s">
        <v>83</v>
      </c>
      <c r="I6954" t="str">
        <f>"Trad IRN"</f>
        <v>Trad IRN</v>
      </c>
      <c r="J6954" t="s">
        <v>43</v>
      </c>
      <c r="K6954" t="s">
        <v>44</v>
      </c>
      <c r="L6954" t="s">
        <v>45</v>
      </c>
      <c r="M6954" t="s">
        <v>46</v>
      </c>
      <c r="N6954" t="str">
        <f t="shared" ref="N6954:N6964" si="705">"08/18/2022"</f>
        <v>08/18/2022</v>
      </c>
      <c r="O6954" t="str">
        <f t="shared" si="704"/>
        <v>12/31/2500</v>
      </c>
      <c r="P6954">
        <v>1</v>
      </c>
      <c r="Q6954">
        <v>1</v>
      </c>
      <c r="S6954">
        <v>0</v>
      </c>
      <c r="T6954">
        <v>1</v>
      </c>
      <c r="U6954">
        <v>0</v>
      </c>
      <c r="V6954" t="str">
        <f>"Trad IRN"</f>
        <v>Trad IRN</v>
      </c>
      <c r="W6954">
        <v>100</v>
      </c>
      <c r="X6954" t="s">
        <v>47</v>
      </c>
      <c r="Z6954" t="s">
        <v>47</v>
      </c>
      <c r="AB6954" t="str">
        <f>"06"</f>
        <v>06</v>
      </c>
      <c r="AC6954" t="s">
        <v>48</v>
      </c>
      <c r="AD6954" t="s">
        <v>49</v>
      </c>
      <c r="AE6954" t="s">
        <v>55</v>
      </c>
      <c r="AF6954">
        <v>2</v>
      </c>
      <c r="AG6954" t="s">
        <v>56</v>
      </c>
      <c r="AH6954" t="str">
        <f>"Trad IRN"</f>
        <v>Trad IRN</v>
      </c>
      <c r="AI6954" t="str">
        <f>"Bldg IRN"</f>
        <v>Bldg IRN</v>
      </c>
      <c r="AJ6954" t="s">
        <v>48</v>
      </c>
      <c r="AK6954" t="s">
        <v>48</v>
      </c>
      <c r="AL6954" t="s">
        <v>53</v>
      </c>
      <c r="AM6954">
        <v>1140.92</v>
      </c>
      <c r="AN6954">
        <v>1140.92</v>
      </c>
      <c r="AO6954">
        <v>15</v>
      </c>
    </row>
    <row r="6955" spans="1:41" x14ac:dyDescent="0.3">
      <c r="A6955" t="str">
        <f>"Trad IRN"</f>
        <v>Trad IRN</v>
      </c>
      <c r="B6955" t="str">
        <f>"Bldg IRN"</f>
        <v>Bldg IRN</v>
      </c>
      <c r="C6955" t="s">
        <v>41</v>
      </c>
      <c r="D6955" t="s">
        <v>3</v>
      </c>
      <c r="E6955" t="s">
        <v>80</v>
      </c>
      <c r="F6955" t="s">
        <v>81</v>
      </c>
      <c r="G6955" t="s">
        <v>82</v>
      </c>
      <c r="H6955" t="s">
        <v>83</v>
      </c>
      <c r="I6955" t="str">
        <f>"Trad IRN"</f>
        <v>Trad IRN</v>
      </c>
      <c r="J6955" t="s">
        <v>43</v>
      </c>
      <c r="K6955" t="s">
        <v>44</v>
      </c>
      <c r="L6955" t="s">
        <v>45</v>
      </c>
      <c r="M6955" t="s">
        <v>46</v>
      </c>
      <c r="N6955" t="str">
        <f t="shared" si="705"/>
        <v>08/18/2022</v>
      </c>
      <c r="O6955" t="str">
        <f t="shared" si="704"/>
        <v>12/31/2500</v>
      </c>
      <c r="P6955">
        <v>1</v>
      </c>
      <c r="Q6955">
        <v>1</v>
      </c>
      <c r="R6955">
        <v>1</v>
      </c>
      <c r="S6955">
        <v>0</v>
      </c>
      <c r="T6955">
        <v>1</v>
      </c>
      <c r="U6955">
        <v>0</v>
      </c>
      <c r="V6955" t="str">
        <f>"Trad IRN"</f>
        <v>Trad IRN</v>
      </c>
      <c r="W6955">
        <v>100</v>
      </c>
      <c r="X6955" t="s">
        <v>47</v>
      </c>
      <c r="Z6955" t="s">
        <v>47</v>
      </c>
      <c r="AB6955" t="str">
        <f>"07"</f>
        <v>07</v>
      </c>
      <c r="AC6955" t="str">
        <f>"15"</f>
        <v>15</v>
      </c>
      <c r="AD6955" t="str">
        <f>"2"</f>
        <v>2</v>
      </c>
      <c r="AE6955" t="s">
        <v>50</v>
      </c>
      <c r="AF6955">
        <v>0</v>
      </c>
      <c r="AG6955" t="s">
        <v>56</v>
      </c>
      <c r="AH6955" t="str">
        <f>"Trad IRN"</f>
        <v>Trad IRN</v>
      </c>
      <c r="AI6955" t="str">
        <f>"Bldg IRN"</f>
        <v>Bldg IRN</v>
      </c>
      <c r="AJ6955" t="s">
        <v>48</v>
      </c>
      <c r="AK6955" t="s">
        <v>48</v>
      </c>
      <c r="AL6955" t="s">
        <v>53</v>
      </c>
      <c r="AM6955">
        <v>1140.92</v>
      </c>
      <c r="AN6955">
        <v>1140.92</v>
      </c>
      <c r="AO6955">
        <v>15</v>
      </c>
    </row>
    <row r="6956" spans="1:41" x14ac:dyDescent="0.3">
      <c r="A6956" t="str">
        <f>"Trad IRN"</f>
        <v>Trad IRN</v>
      </c>
      <c r="B6956" t="str">
        <f>"Bldg IRN"</f>
        <v>Bldg IRN</v>
      </c>
      <c r="C6956" t="s">
        <v>41</v>
      </c>
      <c r="D6956" t="s">
        <v>3</v>
      </c>
      <c r="E6956" t="s">
        <v>80</v>
      </c>
      <c r="F6956" t="s">
        <v>81</v>
      </c>
      <c r="G6956" t="s">
        <v>82</v>
      </c>
      <c r="H6956" t="s">
        <v>83</v>
      </c>
      <c r="I6956" t="str">
        <f>"Trad IRN"</f>
        <v>Trad IRN</v>
      </c>
      <c r="J6956" t="s">
        <v>43</v>
      </c>
      <c r="K6956" t="s">
        <v>44</v>
      </c>
      <c r="L6956" t="s">
        <v>45</v>
      </c>
      <c r="M6956" t="s">
        <v>46</v>
      </c>
      <c r="N6956" t="str">
        <f t="shared" si="705"/>
        <v>08/18/2022</v>
      </c>
      <c r="O6956" t="str">
        <f t="shared" si="704"/>
        <v>12/31/2500</v>
      </c>
      <c r="P6956">
        <v>1</v>
      </c>
      <c r="Q6956">
        <v>1</v>
      </c>
      <c r="S6956">
        <v>0</v>
      </c>
      <c r="T6956">
        <v>1</v>
      </c>
      <c r="U6956">
        <v>0</v>
      </c>
      <c r="V6956" t="str">
        <f>"Trad IRN"</f>
        <v>Trad IRN</v>
      </c>
      <c r="W6956">
        <v>100</v>
      </c>
      <c r="X6956" t="s">
        <v>47</v>
      </c>
      <c r="Z6956" t="s">
        <v>47</v>
      </c>
      <c r="AB6956" t="str">
        <f>"08"</f>
        <v>08</v>
      </c>
      <c r="AC6956" t="s">
        <v>48</v>
      </c>
      <c r="AD6956" t="s">
        <v>49</v>
      </c>
      <c r="AE6956" t="s">
        <v>50</v>
      </c>
      <c r="AF6956">
        <v>0</v>
      </c>
      <c r="AG6956" t="s">
        <v>56</v>
      </c>
      <c r="AH6956" t="str">
        <f>"Trad IRN"</f>
        <v>Trad IRN</v>
      </c>
      <c r="AI6956" t="str">
        <f>"Bldg IRN"</f>
        <v>Bldg IRN</v>
      </c>
      <c r="AJ6956" t="s">
        <v>48</v>
      </c>
      <c r="AK6956" t="s">
        <v>48</v>
      </c>
      <c r="AL6956" t="s">
        <v>53</v>
      </c>
      <c r="AM6956">
        <v>1140.92</v>
      </c>
      <c r="AN6956">
        <v>1140.92</v>
      </c>
      <c r="AO6956">
        <v>15</v>
      </c>
    </row>
    <row r="6957" spans="1:41" x14ac:dyDescent="0.3">
      <c r="A6957" t="str">
        <f>"Trad IRN"</f>
        <v>Trad IRN</v>
      </c>
      <c r="B6957" t="str">
        <f>"Bldg IRN"</f>
        <v>Bldg IRN</v>
      </c>
      <c r="C6957" t="s">
        <v>41</v>
      </c>
      <c r="D6957" t="s">
        <v>3</v>
      </c>
      <c r="E6957" t="s">
        <v>80</v>
      </c>
      <c r="F6957" t="s">
        <v>81</v>
      </c>
      <c r="G6957" t="s">
        <v>82</v>
      </c>
      <c r="H6957" t="s">
        <v>83</v>
      </c>
      <c r="I6957" t="str">
        <f>"Trad IRN"</f>
        <v>Trad IRN</v>
      </c>
      <c r="J6957" t="s">
        <v>43</v>
      </c>
      <c r="K6957" t="s">
        <v>44</v>
      </c>
      <c r="L6957" t="s">
        <v>45</v>
      </c>
      <c r="M6957" t="s">
        <v>46</v>
      </c>
      <c r="N6957" t="str">
        <f t="shared" si="705"/>
        <v>08/18/2022</v>
      </c>
      <c r="O6957" t="str">
        <f t="shared" si="704"/>
        <v>12/31/2500</v>
      </c>
      <c r="P6957">
        <v>1</v>
      </c>
      <c r="Q6957">
        <v>1</v>
      </c>
      <c r="S6957">
        <v>1</v>
      </c>
      <c r="T6957">
        <v>1</v>
      </c>
      <c r="U6957">
        <v>0</v>
      </c>
      <c r="V6957" t="str">
        <f>"Trad IRN"</f>
        <v>Trad IRN</v>
      </c>
      <c r="W6957">
        <v>100</v>
      </c>
      <c r="X6957" t="s">
        <v>47</v>
      </c>
      <c r="Z6957" t="s">
        <v>47</v>
      </c>
      <c r="AB6957" t="str">
        <f>"07"</f>
        <v>07</v>
      </c>
      <c r="AC6957" t="s">
        <v>48</v>
      </c>
      <c r="AD6957" t="s">
        <v>49</v>
      </c>
      <c r="AE6957" t="s">
        <v>50</v>
      </c>
      <c r="AF6957">
        <v>0</v>
      </c>
      <c r="AG6957" t="s">
        <v>56</v>
      </c>
      <c r="AH6957" t="str">
        <f>"Trad IRN"</f>
        <v>Trad IRN</v>
      </c>
      <c r="AI6957" t="str">
        <f>"Bldg IRN"</f>
        <v>Bldg IRN</v>
      </c>
      <c r="AJ6957" t="s">
        <v>48</v>
      </c>
      <c r="AK6957" t="s">
        <v>48</v>
      </c>
      <c r="AL6957" t="s">
        <v>53</v>
      </c>
      <c r="AM6957">
        <v>1140.92</v>
      </c>
      <c r="AN6957">
        <v>1140.92</v>
      </c>
      <c r="AO6957">
        <v>15</v>
      </c>
    </row>
    <row r="6958" spans="1:41" x14ac:dyDescent="0.3">
      <c r="A6958" t="str">
        <f>"Trad IRN"</f>
        <v>Trad IRN</v>
      </c>
      <c r="B6958" t="str">
        <f>"Bldg IRN"</f>
        <v>Bldg IRN</v>
      </c>
      <c r="C6958" t="s">
        <v>41</v>
      </c>
      <c r="D6958" t="s">
        <v>3</v>
      </c>
      <c r="E6958" t="s">
        <v>80</v>
      </c>
      <c r="F6958" t="s">
        <v>81</v>
      </c>
      <c r="G6958" t="s">
        <v>82</v>
      </c>
      <c r="H6958" t="s">
        <v>83</v>
      </c>
      <c r="I6958" t="str">
        <f>"Trad IRN"</f>
        <v>Trad IRN</v>
      </c>
      <c r="J6958" t="s">
        <v>43</v>
      </c>
      <c r="K6958" t="s">
        <v>44</v>
      </c>
      <c r="L6958" t="s">
        <v>45</v>
      </c>
      <c r="M6958" t="s">
        <v>46</v>
      </c>
      <c r="N6958" t="str">
        <f t="shared" si="705"/>
        <v>08/18/2022</v>
      </c>
      <c r="O6958" t="str">
        <f t="shared" si="704"/>
        <v>12/31/2500</v>
      </c>
      <c r="P6958">
        <v>1</v>
      </c>
      <c r="Q6958">
        <v>1</v>
      </c>
      <c r="S6958">
        <v>1</v>
      </c>
      <c r="T6958">
        <v>1</v>
      </c>
      <c r="U6958">
        <v>0</v>
      </c>
      <c r="V6958" t="str">
        <f>"Trad IRN"</f>
        <v>Trad IRN</v>
      </c>
      <c r="W6958">
        <v>100</v>
      </c>
      <c r="X6958" t="s">
        <v>47</v>
      </c>
      <c r="Z6958" t="s">
        <v>47</v>
      </c>
      <c r="AB6958" t="str">
        <f>"06"</f>
        <v>06</v>
      </c>
      <c r="AC6958" t="s">
        <v>48</v>
      </c>
      <c r="AD6958" t="s">
        <v>49</v>
      </c>
      <c r="AE6958" t="s">
        <v>50</v>
      </c>
      <c r="AF6958">
        <v>0</v>
      </c>
      <c r="AG6958" t="s">
        <v>56</v>
      </c>
      <c r="AH6958" t="str">
        <f>"Trad IRN"</f>
        <v>Trad IRN</v>
      </c>
      <c r="AI6958" t="str">
        <f>"Bldg IRN"</f>
        <v>Bldg IRN</v>
      </c>
      <c r="AJ6958" t="s">
        <v>48</v>
      </c>
      <c r="AK6958" t="s">
        <v>48</v>
      </c>
      <c r="AL6958" t="s">
        <v>53</v>
      </c>
      <c r="AM6958">
        <v>1140.92</v>
      </c>
      <c r="AN6958">
        <v>1140.92</v>
      </c>
      <c r="AO6958">
        <v>15</v>
      </c>
    </row>
    <row r="6959" spans="1:41" x14ac:dyDescent="0.3">
      <c r="A6959" t="str">
        <f>"Trad IRN"</f>
        <v>Trad IRN</v>
      </c>
      <c r="B6959" t="str">
        <f>"Bldg IRN"</f>
        <v>Bldg IRN</v>
      </c>
      <c r="C6959" t="s">
        <v>41</v>
      </c>
      <c r="D6959" t="s">
        <v>3</v>
      </c>
      <c r="E6959" t="s">
        <v>80</v>
      </c>
      <c r="F6959" t="s">
        <v>81</v>
      </c>
      <c r="G6959" t="s">
        <v>82</v>
      </c>
      <c r="H6959" t="s">
        <v>83</v>
      </c>
      <c r="I6959" t="str">
        <f>"Trad IRN"</f>
        <v>Trad IRN</v>
      </c>
      <c r="J6959" t="s">
        <v>43</v>
      </c>
      <c r="K6959" t="s">
        <v>44</v>
      </c>
      <c r="L6959" t="s">
        <v>45</v>
      </c>
      <c r="M6959" t="s">
        <v>46</v>
      </c>
      <c r="N6959" t="str">
        <f t="shared" si="705"/>
        <v>08/18/2022</v>
      </c>
      <c r="O6959" t="str">
        <f t="shared" si="704"/>
        <v>12/31/2500</v>
      </c>
      <c r="P6959">
        <v>1</v>
      </c>
      <c r="Q6959">
        <v>1</v>
      </c>
      <c r="S6959">
        <v>0</v>
      </c>
      <c r="T6959">
        <v>1</v>
      </c>
      <c r="U6959">
        <v>0</v>
      </c>
      <c r="V6959" t="str">
        <f>"Trad IRN"</f>
        <v>Trad IRN</v>
      </c>
      <c r="W6959">
        <v>100</v>
      </c>
      <c r="X6959" t="s">
        <v>47</v>
      </c>
      <c r="Z6959" t="s">
        <v>47</v>
      </c>
      <c r="AB6959" t="str">
        <f>"08"</f>
        <v>08</v>
      </c>
      <c r="AC6959" t="s">
        <v>48</v>
      </c>
      <c r="AD6959" t="s">
        <v>49</v>
      </c>
      <c r="AE6959" t="s">
        <v>50</v>
      </c>
      <c r="AF6959">
        <v>0</v>
      </c>
      <c r="AG6959" t="s">
        <v>56</v>
      </c>
      <c r="AH6959" t="str">
        <f>"Trad IRN"</f>
        <v>Trad IRN</v>
      </c>
      <c r="AI6959" t="str">
        <f>"Bldg IRN"</f>
        <v>Bldg IRN</v>
      </c>
      <c r="AJ6959" t="s">
        <v>48</v>
      </c>
      <c r="AK6959" t="s">
        <v>48</v>
      </c>
      <c r="AL6959" t="s">
        <v>53</v>
      </c>
      <c r="AM6959">
        <v>1140.92</v>
      </c>
      <c r="AN6959">
        <v>1140.92</v>
      </c>
      <c r="AO6959">
        <v>15</v>
      </c>
    </row>
    <row r="6960" spans="1:41" x14ac:dyDescent="0.3">
      <c r="A6960" t="str">
        <f>"Trad IRN"</f>
        <v>Trad IRN</v>
      </c>
      <c r="B6960" t="str">
        <f>"Bldg IRN"</f>
        <v>Bldg IRN</v>
      </c>
      <c r="C6960" t="s">
        <v>41</v>
      </c>
      <c r="D6960" t="s">
        <v>3</v>
      </c>
      <c r="E6960" t="s">
        <v>80</v>
      </c>
      <c r="F6960" t="s">
        <v>81</v>
      </c>
      <c r="G6960" t="s">
        <v>82</v>
      </c>
      <c r="H6960" t="s">
        <v>83</v>
      </c>
      <c r="I6960" t="str">
        <f>"Trad IRN"</f>
        <v>Trad IRN</v>
      </c>
      <c r="J6960" t="s">
        <v>43</v>
      </c>
      <c r="K6960" t="s">
        <v>44</v>
      </c>
      <c r="L6960" t="s">
        <v>45</v>
      </c>
      <c r="M6960" t="s">
        <v>46</v>
      </c>
      <c r="N6960" t="str">
        <f t="shared" si="705"/>
        <v>08/18/2022</v>
      </c>
      <c r="O6960" t="str">
        <f t="shared" si="704"/>
        <v>12/31/2500</v>
      </c>
      <c r="P6960">
        <v>1</v>
      </c>
      <c r="Q6960">
        <v>1</v>
      </c>
      <c r="S6960">
        <v>1</v>
      </c>
      <c r="T6960">
        <v>1</v>
      </c>
      <c r="U6960">
        <v>0</v>
      </c>
      <c r="V6960" t="str">
        <f>"Trad IRN"</f>
        <v>Trad IRN</v>
      </c>
      <c r="W6960">
        <v>100</v>
      </c>
      <c r="X6960" t="s">
        <v>47</v>
      </c>
      <c r="Z6960" t="s">
        <v>47</v>
      </c>
      <c r="AB6960" t="str">
        <f>"07"</f>
        <v>07</v>
      </c>
      <c r="AC6960" t="s">
        <v>48</v>
      </c>
      <c r="AD6960" t="s">
        <v>49</v>
      </c>
      <c r="AE6960" t="s">
        <v>50</v>
      </c>
      <c r="AF6960">
        <v>0</v>
      </c>
      <c r="AG6960" t="s">
        <v>56</v>
      </c>
      <c r="AH6960" t="str">
        <f>"Trad IRN"</f>
        <v>Trad IRN</v>
      </c>
      <c r="AI6960" t="str">
        <f>"Bldg IRN"</f>
        <v>Bldg IRN</v>
      </c>
      <c r="AJ6960" t="s">
        <v>48</v>
      </c>
      <c r="AK6960" t="s">
        <v>48</v>
      </c>
      <c r="AL6960" t="s">
        <v>53</v>
      </c>
      <c r="AM6960">
        <v>1140.92</v>
      </c>
      <c r="AN6960">
        <v>1140.92</v>
      </c>
      <c r="AO6960">
        <v>15</v>
      </c>
    </row>
    <row r="6961" spans="1:41" x14ac:dyDescent="0.3">
      <c r="A6961" t="str">
        <f>"Trad IRN"</f>
        <v>Trad IRN</v>
      </c>
      <c r="B6961" t="str">
        <f>"Bldg IRN"</f>
        <v>Bldg IRN</v>
      </c>
      <c r="C6961" t="s">
        <v>41</v>
      </c>
      <c r="D6961" t="s">
        <v>3</v>
      </c>
      <c r="E6961" t="s">
        <v>80</v>
      </c>
      <c r="F6961" t="s">
        <v>81</v>
      </c>
      <c r="G6961" t="s">
        <v>82</v>
      </c>
      <c r="H6961" t="s">
        <v>83</v>
      </c>
      <c r="I6961" t="str">
        <f>"Trad IRN"</f>
        <v>Trad IRN</v>
      </c>
      <c r="J6961" t="s">
        <v>43</v>
      </c>
      <c r="K6961" t="s">
        <v>44</v>
      </c>
      <c r="L6961" t="s">
        <v>45</v>
      </c>
      <c r="M6961" t="s">
        <v>46</v>
      </c>
      <c r="N6961" t="str">
        <f t="shared" si="705"/>
        <v>08/18/2022</v>
      </c>
      <c r="O6961" t="str">
        <f t="shared" si="704"/>
        <v>12/31/2500</v>
      </c>
      <c r="P6961">
        <v>1</v>
      </c>
      <c r="Q6961">
        <v>1</v>
      </c>
      <c r="S6961">
        <v>0</v>
      </c>
      <c r="T6961">
        <v>1</v>
      </c>
      <c r="U6961">
        <v>0</v>
      </c>
      <c r="V6961" t="str">
        <f>"Trad IRN"</f>
        <v>Trad IRN</v>
      </c>
      <c r="W6961">
        <v>100</v>
      </c>
      <c r="X6961" t="s">
        <v>47</v>
      </c>
      <c r="Z6961" t="s">
        <v>47</v>
      </c>
      <c r="AB6961" t="str">
        <f>"08"</f>
        <v>08</v>
      </c>
      <c r="AC6961" t="s">
        <v>48</v>
      </c>
      <c r="AD6961" t="s">
        <v>49</v>
      </c>
      <c r="AE6961" t="s">
        <v>55</v>
      </c>
      <c r="AF6961">
        <v>0</v>
      </c>
      <c r="AG6961" t="s">
        <v>56</v>
      </c>
      <c r="AH6961" t="str">
        <f>"Trad IRN"</f>
        <v>Trad IRN</v>
      </c>
      <c r="AI6961" t="str">
        <f>"Bldg IRN"</f>
        <v>Bldg IRN</v>
      </c>
      <c r="AJ6961" t="s">
        <v>48</v>
      </c>
      <c r="AK6961" t="s">
        <v>48</v>
      </c>
      <c r="AL6961" t="s">
        <v>53</v>
      </c>
      <c r="AM6961">
        <v>1140.92</v>
      </c>
      <c r="AN6961">
        <v>1140.92</v>
      </c>
      <c r="AO6961">
        <v>15</v>
      </c>
    </row>
    <row r="6962" spans="1:41" x14ac:dyDescent="0.3">
      <c r="A6962" t="str">
        <f>"Trad IRN"</f>
        <v>Trad IRN</v>
      </c>
      <c r="B6962" t="str">
        <f>"Bldg IRN"</f>
        <v>Bldg IRN</v>
      </c>
      <c r="C6962" t="s">
        <v>41</v>
      </c>
      <c r="D6962" t="s">
        <v>3</v>
      </c>
      <c r="E6962" t="s">
        <v>80</v>
      </c>
      <c r="F6962" t="s">
        <v>81</v>
      </c>
      <c r="G6962" t="s">
        <v>82</v>
      </c>
      <c r="H6962" t="s">
        <v>83</v>
      </c>
      <c r="I6962" t="str">
        <f>"Trad IRN"</f>
        <v>Trad IRN</v>
      </c>
      <c r="J6962" t="s">
        <v>43</v>
      </c>
      <c r="K6962" t="s">
        <v>44</v>
      </c>
      <c r="L6962" t="s">
        <v>45</v>
      </c>
      <c r="M6962" t="s">
        <v>46</v>
      </c>
      <c r="N6962" t="str">
        <f t="shared" si="705"/>
        <v>08/18/2022</v>
      </c>
      <c r="O6962" t="str">
        <f t="shared" si="704"/>
        <v>12/31/2500</v>
      </c>
      <c r="P6962">
        <v>1</v>
      </c>
      <c r="Q6962">
        <v>1</v>
      </c>
      <c r="S6962">
        <v>0</v>
      </c>
      <c r="T6962">
        <v>1</v>
      </c>
      <c r="U6962">
        <v>0</v>
      </c>
      <c r="V6962" t="str">
        <f>"Trad IRN"</f>
        <v>Trad IRN</v>
      </c>
      <c r="W6962">
        <v>100</v>
      </c>
      <c r="X6962" t="s">
        <v>47</v>
      </c>
      <c r="Z6962" t="s">
        <v>47</v>
      </c>
      <c r="AB6962" t="str">
        <f>"08"</f>
        <v>08</v>
      </c>
      <c r="AC6962" t="s">
        <v>48</v>
      </c>
      <c r="AD6962" t="s">
        <v>49</v>
      </c>
      <c r="AE6962" t="s">
        <v>50</v>
      </c>
      <c r="AF6962">
        <v>0</v>
      </c>
      <c r="AG6962" t="s">
        <v>56</v>
      </c>
      <c r="AH6962" t="str">
        <f>"Trad IRN"</f>
        <v>Trad IRN</v>
      </c>
      <c r="AI6962" t="str">
        <f>"Bldg IRN"</f>
        <v>Bldg IRN</v>
      </c>
      <c r="AJ6962" t="s">
        <v>48</v>
      </c>
      <c r="AK6962" t="s">
        <v>48</v>
      </c>
      <c r="AL6962" t="s">
        <v>53</v>
      </c>
      <c r="AM6962">
        <v>1140.92</v>
      </c>
      <c r="AN6962">
        <v>1140.92</v>
      </c>
      <c r="AO6962">
        <v>15</v>
      </c>
    </row>
    <row r="6963" spans="1:41" x14ac:dyDescent="0.3">
      <c r="A6963" t="str">
        <f>"Trad IRN"</f>
        <v>Trad IRN</v>
      </c>
      <c r="B6963" t="str">
        <f>"Bldg IRN"</f>
        <v>Bldg IRN</v>
      </c>
      <c r="C6963" t="s">
        <v>41</v>
      </c>
      <c r="D6963" t="s">
        <v>3</v>
      </c>
      <c r="E6963" t="s">
        <v>80</v>
      </c>
      <c r="F6963" t="s">
        <v>81</v>
      </c>
      <c r="G6963" t="s">
        <v>82</v>
      </c>
      <c r="H6963" t="s">
        <v>83</v>
      </c>
      <c r="I6963" t="str">
        <f>"Trad IRN"</f>
        <v>Trad IRN</v>
      </c>
      <c r="J6963" t="s">
        <v>43</v>
      </c>
      <c r="K6963" t="s">
        <v>44</v>
      </c>
      <c r="L6963" t="s">
        <v>45</v>
      </c>
      <c r="M6963" t="s">
        <v>46</v>
      </c>
      <c r="N6963" t="str">
        <f t="shared" si="705"/>
        <v>08/18/2022</v>
      </c>
      <c r="O6963" t="str">
        <f t="shared" si="704"/>
        <v>12/31/2500</v>
      </c>
      <c r="P6963">
        <v>1</v>
      </c>
      <c r="Q6963">
        <v>1</v>
      </c>
      <c r="S6963">
        <v>1</v>
      </c>
      <c r="T6963">
        <v>1</v>
      </c>
      <c r="U6963">
        <v>0</v>
      </c>
      <c r="V6963" t="str">
        <f>"Trad IRN"</f>
        <v>Trad IRN</v>
      </c>
      <c r="W6963">
        <v>100</v>
      </c>
      <c r="X6963" t="s">
        <v>47</v>
      </c>
      <c r="Z6963" t="s">
        <v>47</v>
      </c>
      <c r="AB6963" t="str">
        <f>"07"</f>
        <v>07</v>
      </c>
      <c r="AC6963" t="s">
        <v>48</v>
      </c>
      <c r="AD6963" t="s">
        <v>49</v>
      </c>
      <c r="AE6963" t="s">
        <v>50</v>
      </c>
      <c r="AF6963">
        <v>0</v>
      </c>
      <c r="AG6963" t="s">
        <v>56</v>
      </c>
      <c r="AH6963" t="str">
        <f>"Trad IRN"</f>
        <v>Trad IRN</v>
      </c>
      <c r="AI6963" t="str">
        <f>"Bldg IRN"</f>
        <v>Bldg IRN</v>
      </c>
      <c r="AJ6963" t="s">
        <v>48</v>
      </c>
      <c r="AK6963" t="s">
        <v>48</v>
      </c>
      <c r="AL6963" t="s">
        <v>53</v>
      </c>
      <c r="AM6963">
        <v>1140.92</v>
      </c>
      <c r="AN6963">
        <v>1140.92</v>
      </c>
      <c r="AO6963">
        <v>15</v>
      </c>
    </row>
    <row r="6964" spans="1:41" x14ac:dyDescent="0.3">
      <c r="A6964" t="str">
        <f>"Trad IRN"</f>
        <v>Trad IRN</v>
      </c>
      <c r="B6964" t="str">
        <f>"Bldg IRN"</f>
        <v>Bldg IRN</v>
      </c>
      <c r="C6964" t="s">
        <v>41</v>
      </c>
      <c r="D6964" t="s">
        <v>3</v>
      </c>
      <c r="E6964" t="s">
        <v>80</v>
      </c>
      <c r="F6964" t="s">
        <v>81</v>
      </c>
      <c r="G6964" t="s">
        <v>82</v>
      </c>
      <c r="H6964" t="s">
        <v>83</v>
      </c>
      <c r="I6964" t="str">
        <f>"Trad IRN"</f>
        <v>Trad IRN</v>
      </c>
      <c r="J6964" t="s">
        <v>43</v>
      </c>
      <c r="K6964" t="s">
        <v>44</v>
      </c>
      <c r="L6964" t="s">
        <v>45</v>
      </c>
      <c r="M6964" t="s">
        <v>46</v>
      </c>
      <c r="N6964" t="str">
        <f t="shared" si="705"/>
        <v>08/18/2022</v>
      </c>
      <c r="O6964" t="str">
        <f t="shared" si="704"/>
        <v>12/31/2500</v>
      </c>
      <c r="P6964">
        <v>1</v>
      </c>
      <c r="Q6964">
        <v>1</v>
      </c>
      <c r="S6964">
        <v>0</v>
      </c>
      <c r="T6964">
        <v>1</v>
      </c>
      <c r="U6964">
        <v>0</v>
      </c>
      <c r="V6964" t="str">
        <f>"Trad IRN"</f>
        <v>Trad IRN</v>
      </c>
      <c r="W6964">
        <v>100</v>
      </c>
      <c r="X6964" t="s">
        <v>47</v>
      </c>
      <c r="Z6964" t="s">
        <v>47</v>
      </c>
      <c r="AB6964" t="str">
        <f>"07"</f>
        <v>07</v>
      </c>
      <c r="AC6964" t="s">
        <v>48</v>
      </c>
      <c r="AD6964" t="s">
        <v>49</v>
      </c>
      <c r="AE6964" t="s">
        <v>50</v>
      </c>
      <c r="AF6964">
        <v>0</v>
      </c>
      <c r="AG6964" t="s">
        <v>56</v>
      </c>
      <c r="AH6964" t="str">
        <f>"Trad IRN"</f>
        <v>Trad IRN</v>
      </c>
      <c r="AI6964" t="str">
        <f>"Bldg IRN"</f>
        <v>Bldg IRN</v>
      </c>
      <c r="AJ6964" t="s">
        <v>48</v>
      </c>
      <c r="AK6964" t="s">
        <v>48</v>
      </c>
      <c r="AL6964" t="s">
        <v>53</v>
      </c>
      <c r="AM6964">
        <v>1140.92</v>
      </c>
      <c r="AN6964">
        <v>1140.92</v>
      </c>
      <c r="AO6964">
        <v>15</v>
      </c>
    </row>
    <row r="6965" spans="1:41" x14ac:dyDescent="0.3">
      <c r="A6965" t="str">
        <f>"Trad IRN"</f>
        <v>Trad IRN</v>
      </c>
      <c r="B6965" t="str">
        <f>"Bldg IRN"</f>
        <v>Bldg IRN</v>
      </c>
      <c r="C6965" t="s">
        <v>41</v>
      </c>
      <c r="D6965" t="s">
        <v>3</v>
      </c>
      <c r="E6965" t="s">
        <v>80</v>
      </c>
      <c r="F6965" t="s">
        <v>81</v>
      </c>
      <c r="G6965" t="s">
        <v>82</v>
      </c>
      <c r="H6965" t="s">
        <v>83</v>
      </c>
      <c r="I6965" t="str">
        <f>"Trad IRN"</f>
        <v>Trad IRN</v>
      </c>
      <c r="J6965" t="s">
        <v>43</v>
      </c>
      <c r="K6965" t="s">
        <v>44</v>
      </c>
      <c r="L6965" t="s">
        <v>45</v>
      </c>
      <c r="M6965" t="s">
        <v>46</v>
      </c>
      <c r="N6965" t="str">
        <f>"10/17/2022"</f>
        <v>10/17/2022</v>
      </c>
      <c r="O6965" t="str">
        <f>"01/03/2023"</f>
        <v>01/03/2023</v>
      </c>
      <c r="P6965">
        <v>0.21761800000000001</v>
      </c>
      <c r="Q6965">
        <v>0.21761800000000001</v>
      </c>
      <c r="R6965">
        <v>0.21761800000000001</v>
      </c>
      <c r="S6965">
        <v>0</v>
      </c>
      <c r="T6965">
        <v>0.21761800000000001</v>
      </c>
      <c r="U6965">
        <v>0</v>
      </c>
      <c r="V6965" t="str">
        <f>"Trad IRN"</f>
        <v>Trad IRN</v>
      </c>
      <c r="W6965">
        <v>85</v>
      </c>
      <c r="X6965" t="s">
        <v>47</v>
      </c>
      <c r="Z6965" t="s">
        <v>47</v>
      </c>
      <c r="AB6965" t="str">
        <f>"08"</f>
        <v>08</v>
      </c>
      <c r="AC6965" t="str">
        <f>"12"</f>
        <v>12</v>
      </c>
      <c r="AD6965" t="str">
        <f>"6"</f>
        <v>6</v>
      </c>
      <c r="AE6965" t="s">
        <v>55</v>
      </c>
      <c r="AF6965">
        <v>0</v>
      </c>
      <c r="AG6965" t="s">
        <v>56</v>
      </c>
      <c r="AH6965" t="str">
        <f>"Trad IRN"</f>
        <v>Trad IRN</v>
      </c>
      <c r="AI6965" t="str">
        <f>"Bldg IRN"</f>
        <v>Bldg IRN</v>
      </c>
      <c r="AJ6965" t="s">
        <v>48</v>
      </c>
      <c r="AK6965" t="s">
        <v>48</v>
      </c>
      <c r="AL6965" t="s">
        <v>53</v>
      </c>
      <c r="AM6965">
        <v>248.28</v>
      </c>
      <c r="AN6965">
        <v>1140.92</v>
      </c>
      <c r="AO6965">
        <v>15</v>
      </c>
    </row>
    <row r="6966" spans="1:41" x14ac:dyDescent="0.3">
      <c r="A6966" t="str">
        <f>"Trad IRN"</f>
        <v>Trad IRN</v>
      </c>
      <c r="B6966" t="str">
        <f>"Bldg IRN"</f>
        <v>Bldg IRN</v>
      </c>
      <c r="C6966" t="s">
        <v>41</v>
      </c>
      <c r="D6966" t="s">
        <v>3</v>
      </c>
      <c r="E6966" t="s">
        <v>80</v>
      </c>
      <c r="F6966" t="s">
        <v>81</v>
      </c>
      <c r="G6966" t="s">
        <v>82</v>
      </c>
      <c r="H6966" t="s">
        <v>83</v>
      </c>
      <c r="I6966" t="s">
        <v>8</v>
      </c>
      <c r="J6966" t="s">
        <v>43</v>
      </c>
      <c r="K6966" t="s">
        <v>44</v>
      </c>
      <c r="L6966" t="s">
        <v>45</v>
      </c>
      <c r="M6966" t="s">
        <v>46</v>
      </c>
      <c r="N6966" t="str">
        <f>"10/17/2022"</f>
        <v>10/17/2022</v>
      </c>
      <c r="O6966" t="str">
        <f>"12/20/2022"</f>
        <v>12/20/2022</v>
      </c>
      <c r="P6966">
        <v>3.7543E-2</v>
      </c>
      <c r="Q6966">
        <v>3.7543E-2</v>
      </c>
      <c r="R6966">
        <v>3.7543E-2</v>
      </c>
      <c r="S6966">
        <v>0</v>
      </c>
      <c r="T6966">
        <v>2.2637999999999998E-2</v>
      </c>
      <c r="U6966">
        <v>1.4905E-2</v>
      </c>
      <c r="V6966" t="str">
        <f>"Trad IRN"</f>
        <v>Trad IRN</v>
      </c>
      <c r="W6966">
        <v>15</v>
      </c>
      <c r="X6966" t="s">
        <v>47</v>
      </c>
      <c r="Z6966" t="s">
        <v>47</v>
      </c>
      <c r="AB6966" t="str">
        <f>"08"</f>
        <v>08</v>
      </c>
      <c r="AC6966" t="str">
        <f>"12"</f>
        <v>12</v>
      </c>
      <c r="AD6966" t="str">
        <f>"6"</f>
        <v>6</v>
      </c>
      <c r="AE6966" t="s">
        <v>50</v>
      </c>
      <c r="AF6966">
        <v>0</v>
      </c>
      <c r="AG6966" t="s">
        <v>51</v>
      </c>
      <c r="AH6966" t="str">
        <f>"Trad IRN"</f>
        <v>Trad IRN</v>
      </c>
      <c r="AI6966" t="str">
        <f>"Bldg IRN"</f>
        <v>Bldg IRN</v>
      </c>
      <c r="AJ6966" t="s">
        <v>48</v>
      </c>
      <c r="AK6966" t="s">
        <v>48</v>
      </c>
      <c r="AL6966" t="s">
        <v>53</v>
      </c>
      <c r="AM6966">
        <v>42.51</v>
      </c>
      <c r="AN6966">
        <v>1132.3</v>
      </c>
      <c r="AO6966">
        <v>15</v>
      </c>
    </row>
    <row r="6967" spans="1:41" x14ac:dyDescent="0.3">
      <c r="A6967" t="str">
        <f>"Trad IRN"</f>
        <v>Trad IRN</v>
      </c>
      <c r="B6967" t="str">
        <f>"Bldg IRN"</f>
        <v>Bldg IRN</v>
      </c>
      <c r="C6967" t="s">
        <v>41</v>
      </c>
      <c r="D6967" t="s">
        <v>3</v>
      </c>
      <c r="E6967" t="s">
        <v>80</v>
      </c>
      <c r="F6967" t="s">
        <v>81</v>
      </c>
      <c r="G6967" t="s">
        <v>82</v>
      </c>
      <c r="H6967" t="s">
        <v>83</v>
      </c>
      <c r="I6967" t="str">
        <f>"Trad IRN"</f>
        <v>Trad IRN</v>
      </c>
      <c r="J6967" t="s">
        <v>43</v>
      </c>
      <c r="K6967" t="s">
        <v>44</v>
      </c>
      <c r="L6967" t="s">
        <v>45</v>
      </c>
      <c r="M6967" t="s">
        <v>46</v>
      </c>
      <c r="N6967" t="str">
        <f>"01/04/2023"</f>
        <v>01/04/2023</v>
      </c>
      <c r="O6967" t="str">
        <f>"12/31/2500"</f>
        <v>12/31/2500</v>
      </c>
      <c r="P6967">
        <v>0.53058899999999998</v>
      </c>
      <c r="Q6967">
        <v>0.53058899999999998</v>
      </c>
      <c r="R6967">
        <v>0.53058899999999998</v>
      </c>
      <c r="S6967">
        <v>0</v>
      </c>
      <c r="T6967">
        <v>0.53058899999999998</v>
      </c>
      <c r="U6967">
        <v>0</v>
      </c>
      <c r="V6967" t="str">
        <f>"Trad IRN"</f>
        <v>Trad IRN</v>
      </c>
      <c r="W6967">
        <v>100</v>
      </c>
      <c r="X6967" t="s">
        <v>47</v>
      </c>
      <c r="Z6967" t="s">
        <v>47</v>
      </c>
      <c r="AB6967" t="str">
        <f>"08"</f>
        <v>08</v>
      </c>
      <c r="AC6967" t="str">
        <f>"12"</f>
        <v>12</v>
      </c>
      <c r="AD6967" t="str">
        <f>"6"</f>
        <v>6</v>
      </c>
      <c r="AE6967" t="s">
        <v>55</v>
      </c>
      <c r="AF6967">
        <v>0</v>
      </c>
      <c r="AG6967" t="s">
        <v>56</v>
      </c>
      <c r="AH6967" t="str">
        <f>"Trad IRN"</f>
        <v>Trad IRN</v>
      </c>
      <c r="AI6967" t="str">
        <f>"Bldg IRN"</f>
        <v>Bldg IRN</v>
      </c>
      <c r="AJ6967" t="s">
        <v>48</v>
      </c>
      <c r="AK6967" t="s">
        <v>48</v>
      </c>
      <c r="AL6967" t="s">
        <v>53</v>
      </c>
      <c r="AM6967">
        <v>605.36</v>
      </c>
      <c r="AN6967">
        <v>1140.92</v>
      </c>
      <c r="AO6967">
        <v>15</v>
      </c>
    </row>
    <row r="6968" spans="1:41" x14ac:dyDescent="0.3">
      <c r="A6968" t="str">
        <f>"Trad IRN"</f>
        <v>Trad IRN</v>
      </c>
      <c r="B6968" t="str">
        <f>"Bldg IRN"</f>
        <v>Bldg IRN</v>
      </c>
      <c r="C6968" t="s">
        <v>41</v>
      </c>
      <c r="D6968" t="s">
        <v>3</v>
      </c>
      <c r="E6968" t="s">
        <v>80</v>
      </c>
      <c r="F6968" t="s">
        <v>81</v>
      </c>
      <c r="G6968" t="s">
        <v>82</v>
      </c>
      <c r="H6968" t="s">
        <v>83</v>
      </c>
      <c r="I6968" t="str">
        <f>"Trad IRN"</f>
        <v>Trad IRN</v>
      </c>
      <c r="J6968" t="s">
        <v>43</v>
      </c>
      <c r="K6968" t="s">
        <v>44</v>
      </c>
      <c r="L6968" t="s">
        <v>45</v>
      </c>
      <c r="M6968" t="s">
        <v>46</v>
      </c>
      <c r="N6968" t="str">
        <f t="shared" ref="N6968:N6973" si="706">"08/18/2022"</f>
        <v>08/18/2022</v>
      </c>
      <c r="O6968" t="str">
        <f>"10/16/2022"</f>
        <v>10/16/2022</v>
      </c>
      <c r="P6968">
        <v>0.213389</v>
      </c>
      <c r="Q6968">
        <v>0.213389</v>
      </c>
      <c r="R6968">
        <v>0.213389</v>
      </c>
      <c r="S6968">
        <v>0</v>
      </c>
      <c r="T6968">
        <v>0.213389</v>
      </c>
      <c r="U6968">
        <v>0</v>
      </c>
      <c r="V6968" t="str">
        <f>"Trad IRN"</f>
        <v>Trad IRN</v>
      </c>
      <c r="W6968">
        <v>100</v>
      </c>
      <c r="X6968" t="s">
        <v>47</v>
      </c>
      <c r="Z6968" t="s">
        <v>47</v>
      </c>
      <c r="AB6968" t="str">
        <f>"08"</f>
        <v>08</v>
      </c>
      <c r="AC6968" t="str">
        <f>"12"</f>
        <v>12</v>
      </c>
      <c r="AD6968" t="str">
        <f>"6"</f>
        <v>6</v>
      </c>
      <c r="AE6968" t="s">
        <v>55</v>
      </c>
      <c r="AF6968">
        <v>0</v>
      </c>
      <c r="AG6968" t="s">
        <v>56</v>
      </c>
      <c r="AH6968" t="str">
        <f>"Trad IRN"</f>
        <v>Trad IRN</v>
      </c>
      <c r="AI6968" t="str">
        <f>"Bldg IRN"</f>
        <v>Bldg IRN</v>
      </c>
      <c r="AJ6968" t="s">
        <v>48</v>
      </c>
      <c r="AK6968" t="s">
        <v>48</v>
      </c>
      <c r="AL6968" t="s">
        <v>53</v>
      </c>
      <c r="AM6968">
        <v>243.46</v>
      </c>
      <c r="AN6968">
        <v>1140.92</v>
      </c>
      <c r="AO6968">
        <v>15</v>
      </c>
    </row>
    <row r="6969" spans="1:41" x14ac:dyDescent="0.3">
      <c r="A6969" t="str">
        <f>"Trad IRN"</f>
        <v>Trad IRN</v>
      </c>
      <c r="B6969" t="str">
        <f>"Bldg IRN"</f>
        <v>Bldg IRN</v>
      </c>
      <c r="C6969" t="s">
        <v>41</v>
      </c>
      <c r="D6969" t="s">
        <v>3</v>
      </c>
      <c r="E6969" t="s">
        <v>80</v>
      </c>
      <c r="F6969" t="s">
        <v>81</v>
      </c>
      <c r="G6969" t="s">
        <v>82</v>
      </c>
      <c r="H6969" t="s">
        <v>83</v>
      </c>
      <c r="I6969" t="str">
        <f>"Trad IRN"</f>
        <v>Trad IRN</v>
      </c>
      <c r="J6969" t="s">
        <v>43</v>
      </c>
      <c r="K6969" t="s">
        <v>44</v>
      </c>
      <c r="L6969" t="s">
        <v>45</v>
      </c>
      <c r="M6969" t="s">
        <v>46</v>
      </c>
      <c r="N6969" t="str">
        <f t="shared" si="706"/>
        <v>08/18/2022</v>
      </c>
      <c r="O6969" t="str">
        <f>"12/31/2500"</f>
        <v>12/31/2500</v>
      </c>
      <c r="P6969">
        <v>1</v>
      </c>
      <c r="Q6969">
        <v>1</v>
      </c>
      <c r="S6969">
        <v>0</v>
      </c>
      <c r="T6969">
        <v>1</v>
      </c>
      <c r="U6969">
        <v>0</v>
      </c>
      <c r="V6969" t="str">
        <f>"Trad IRN"</f>
        <v>Trad IRN</v>
      </c>
      <c r="W6969">
        <v>100</v>
      </c>
      <c r="X6969" t="s">
        <v>47</v>
      </c>
      <c r="Z6969" t="s">
        <v>47</v>
      </c>
      <c r="AB6969" t="str">
        <f>"07"</f>
        <v>07</v>
      </c>
      <c r="AC6969" t="s">
        <v>48</v>
      </c>
      <c r="AD6969" t="s">
        <v>49</v>
      </c>
      <c r="AE6969" t="s">
        <v>55</v>
      </c>
      <c r="AF6969">
        <v>0</v>
      </c>
      <c r="AG6969" t="s">
        <v>56</v>
      </c>
      <c r="AH6969" t="str">
        <f>"Trad IRN"</f>
        <v>Trad IRN</v>
      </c>
      <c r="AI6969" t="str">
        <f>"Bldg IRN"</f>
        <v>Bldg IRN</v>
      </c>
      <c r="AJ6969" t="s">
        <v>48</v>
      </c>
      <c r="AK6969" t="s">
        <v>48</v>
      </c>
      <c r="AL6969" t="s">
        <v>53</v>
      </c>
      <c r="AM6969">
        <v>1140.92</v>
      </c>
      <c r="AN6969">
        <v>1140.92</v>
      </c>
      <c r="AO6969">
        <v>15</v>
      </c>
    </row>
    <row r="6970" spans="1:41" x14ac:dyDescent="0.3">
      <c r="A6970" t="str">
        <f>"Trad IRN"</f>
        <v>Trad IRN</v>
      </c>
      <c r="B6970" t="str">
        <f>"Bldg IRN"</f>
        <v>Bldg IRN</v>
      </c>
      <c r="C6970" t="s">
        <v>41</v>
      </c>
      <c r="D6970" t="s">
        <v>3</v>
      </c>
      <c r="E6970" t="s">
        <v>80</v>
      </c>
      <c r="F6970" t="s">
        <v>81</v>
      </c>
      <c r="G6970" t="s">
        <v>82</v>
      </c>
      <c r="H6970" t="s">
        <v>83</v>
      </c>
      <c r="I6970" t="str">
        <f>"Trad IRN"</f>
        <v>Trad IRN</v>
      </c>
      <c r="J6970" t="s">
        <v>43</v>
      </c>
      <c r="K6970" t="s">
        <v>44</v>
      </c>
      <c r="L6970" t="s">
        <v>45</v>
      </c>
      <c r="M6970" t="s">
        <v>46</v>
      </c>
      <c r="N6970" t="str">
        <f t="shared" si="706"/>
        <v>08/18/2022</v>
      </c>
      <c r="O6970" t="str">
        <f>"12/31/2500"</f>
        <v>12/31/2500</v>
      </c>
      <c r="P6970">
        <v>1</v>
      </c>
      <c r="Q6970">
        <v>1</v>
      </c>
      <c r="S6970">
        <v>1</v>
      </c>
      <c r="T6970">
        <v>1</v>
      </c>
      <c r="U6970">
        <v>0</v>
      </c>
      <c r="V6970" t="str">
        <f>"Trad IRN"</f>
        <v>Trad IRN</v>
      </c>
      <c r="W6970">
        <v>100</v>
      </c>
      <c r="X6970" t="s">
        <v>47</v>
      </c>
      <c r="Z6970" t="s">
        <v>47</v>
      </c>
      <c r="AB6970" t="str">
        <f>"07"</f>
        <v>07</v>
      </c>
      <c r="AC6970" t="s">
        <v>48</v>
      </c>
      <c r="AD6970" t="s">
        <v>49</v>
      </c>
      <c r="AE6970" t="s">
        <v>50</v>
      </c>
      <c r="AF6970">
        <v>0</v>
      </c>
      <c r="AG6970" t="s">
        <v>56</v>
      </c>
      <c r="AH6970" t="str">
        <f>"Trad IRN"</f>
        <v>Trad IRN</v>
      </c>
      <c r="AI6970" t="str">
        <f>"Bldg IRN"</f>
        <v>Bldg IRN</v>
      </c>
      <c r="AJ6970" t="s">
        <v>48</v>
      </c>
      <c r="AK6970" t="s">
        <v>48</v>
      </c>
      <c r="AL6970" t="s">
        <v>53</v>
      </c>
      <c r="AM6970">
        <v>1140.92</v>
      </c>
      <c r="AN6970">
        <v>1140.92</v>
      </c>
      <c r="AO6970">
        <v>15</v>
      </c>
    </row>
    <row r="6971" spans="1:41" x14ac:dyDescent="0.3">
      <c r="A6971" t="str">
        <f>"Trad IRN"</f>
        <v>Trad IRN</v>
      </c>
      <c r="B6971" t="str">
        <f>"Bldg IRN"</f>
        <v>Bldg IRN</v>
      </c>
      <c r="C6971" t="s">
        <v>41</v>
      </c>
      <c r="D6971" t="s">
        <v>3</v>
      </c>
      <c r="E6971" t="s">
        <v>80</v>
      </c>
      <c r="F6971" t="s">
        <v>81</v>
      </c>
      <c r="G6971" t="s">
        <v>82</v>
      </c>
      <c r="H6971" t="s">
        <v>83</v>
      </c>
      <c r="I6971" t="str">
        <f>"Trad IRN"</f>
        <v>Trad IRN</v>
      </c>
      <c r="J6971" t="s">
        <v>43</v>
      </c>
      <c r="K6971" t="s">
        <v>44</v>
      </c>
      <c r="L6971" t="s">
        <v>45</v>
      </c>
      <c r="M6971" t="s">
        <v>46</v>
      </c>
      <c r="N6971" t="str">
        <f t="shared" si="706"/>
        <v>08/18/2022</v>
      </c>
      <c r="O6971" t="str">
        <f>"12/31/2500"</f>
        <v>12/31/2500</v>
      </c>
      <c r="P6971">
        <v>1</v>
      </c>
      <c r="Q6971">
        <v>1</v>
      </c>
      <c r="R6971">
        <v>1</v>
      </c>
      <c r="S6971">
        <v>0</v>
      </c>
      <c r="T6971">
        <v>1</v>
      </c>
      <c r="U6971">
        <v>0</v>
      </c>
      <c r="V6971" t="str">
        <f>"Trad IRN"</f>
        <v>Trad IRN</v>
      </c>
      <c r="W6971">
        <v>100</v>
      </c>
      <c r="X6971" t="s">
        <v>47</v>
      </c>
      <c r="Z6971" t="s">
        <v>47</v>
      </c>
      <c r="AB6971" t="str">
        <f>"08"</f>
        <v>08</v>
      </c>
      <c r="AC6971" t="str">
        <f>"10"</f>
        <v>10</v>
      </c>
      <c r="AD6971" t="str">
        <f>"2"</f>
        <v>2</v>
      </c>
      <c r="AE6971" t="s">
        <v>55</v>
      </c>
      <c r="AF6971">
        <v>0</v>
      </c>
      <c r="AG6971" t="s">
        <v>56</v>
      </c>
      <c r="AH6971" t="str">
        <f>"Trad IRN"</f>
        <v>Trad IRN</v>
      </c>
      <c r="AI6971" t="str">
        <f>"Bldg IRN"</f>
        <v>Bldg IRN</v>
      </c>
      <c r="AJ6971" t="s">
        <v>48</v>
      </c>
      <c r="AK6971" t="s">
        <v>48</v>
      </c>
      <c r="AL6971" t="s">
        <v>53</v>
      </c>
      <c r="AM6971">
        <v>1140.92</v>
      </c>
      <c r="AN6971">
        <v>1140.92</v>
      </c>
      <c r="AO6971">
        <v>15</v>
      </c>
    </row>
    <row r="6972" spans="1:41" x14ac:dyDescent="0.3">
      <c r="A6972" t="str">
        <f>"Trad IRN"</f>
        <v>Trad IRN</v>
      </c>
      <c r="B6972" t="str">
        <f>"Bldg IRN"</f>
        <v>Bldg IRN</v>
      </c>
      <c r="C6972" t="s">
        <v>41</v>
      </c>
      <c r="D6972" t="s">
        <v>3</v>
      </c>
      <c r="E6972" t="s">
        <v>80</v>
      </c>
      <c r="F6972" t="s">
        <v>81</v>
      </c>
      <c r="G6972" t="s">
        <v>82</v>
      </c>
      <c r="H6972" t="s">
        <v>83</v>
      </c>
      <c r="I6972" t="str">
        <f>"Trad IRN"</f>
        <v>Trad IRN</v>
      </c>
      <c r="J6972" t="s">
        <v>43</v>
      </c>
      <c r="K6972" t="s">
        <v>44</v>
      </c>
      <c r="L6972" t="s">
        <v>45</v>
      </c>
      <c r="M6972" t="s">
        <v>46</v>
      </c>
      <c r="N6972" t="str">
        <f t="shared" si="706"/>
        <v>08/18/2022</v>
      </c>
      <c r="O6972" t="str">
        <f>"12/31/2500"</f>
        <v>12/31/2500</v>
      </c>
      <c r="P6972">
        <v>1</v>
      </c>
      <c r="Q6972">
        <v>1</v>
      </c>
      <c r="S6972">
        <v>1</v>
      </c>
      <c r="T6972">
        <v>1</v>
      </c>
      <c r="U6972">
        <v>0</v>
      </c>
      <c r="V6972" t="str">
        <f>"Trad IRN"</f>
        <v>Trad IRN</v>
      </c>
      <c r="W6972">
        <v>100</v>
      </c>
      <c r="X6972" t="s">
        <v>47</v>
      </c>
      <c r="Z6972" t="s">
        <v>47</v>
      </c>
      <c r="AB6972" t="str">
        <f>"07"</f>
        <v>07</v>
      </c>
      <c r="AC6972" t="s">
        <v>48</v>
      </c>
      <c r="AD6972" t="s">
        <v>49</v>
      </c>
      <c r="AE6972" t="s">
        <v>50</v>
      </c>
      <c r="AF6972">
        <v>0</v>
      </c>
      <c r="AG6972" t="s">
        <v>56</v>
      </c>
      <c r="AH6972" t="str">
        <f>"Trad IRN"</f>
        <v>Trad IRN</v>
      </c>
      <c r="AI6972" t="str">
        <f>"Bldg IRN"</f>
        <v>Bldg IRN</v>
      </c>
      <c r="AJ6972" t="s">
        <v>48</v>
      </c>
      <c r="AK6972" t="s">
        <v>48</v>
      </c>
      <c r="AL6972" t="s">
        <v>53</v>
      </c>
      <c r="AM6972">
        <v>1140.92</v>
      </c>
      <c r="AN6972">
        <v>1140.92</v>
      </c>
      <c r="AO6972">
        <v>15</v>
      </c>
    </row>
    <row r="6973" spans="1:41" x14ac:dyDescent="0.3">
      <c r="A6973" t="str">
        <f>"Trad IRN"</f>
        <v>Trad IRN</v>
      </c>
      <c r="B6973" t="str">
        <f>"Bldg IRN"</f>
        <v>Bldg IRN</v>
      </c>
      <c r="C6973" t="s">
        <v>41</v>
      </c>
      <c r="D6973" t="s">
        <v>3</v>
      </c>
      <c r="E6973" t="s">
        <v>80</v>
      </c>
      <c r="F6973" t="s">
        <v>81</v>
      </c>
      <c r="G6973" t="s">
        <v>82</v>
      </c>
      <c r="H6973" t="s">
        <v>83</v>
      </c>
      <c r="I6973" t="str">
        <f>"Trad IRN"</f>
        <v>Trad IRN</v>
      </c>
      <c r="J6973" t="s">
        <v>43</v>
      </c>
      <c r="K6973" t="s">
        <v>44</v>
      </c>
      <c r="L6973" t="s">
        <v>45</v>
      </c>
      <c r="M6973" t="s">
        <v>46</v>
      </c>
      <c r="N6973" t="str">
        <f t="shared" si="706"/>
        <v>08/18/2022</v>
      </c>
      <c r="O6973" t="str">
        <f>"01/03/2023"</f>
        <v>01/03/2023</v>
      </c>
      <c r="P6973">
        <v>0.46941100000000002</v>
      </c>
      <c r="Q6973">
        <v>0.46941100000000002</v>
      </c>
      <c r="R6973">
        <v>0.46941100000000002</v>
      </c>
      <c r="S6973">
        <v>0</v>
      </c>
      <c r="T6973">
        <v>0.46941100000000002</v>
      </c>
      <c r="U6973">
        <v>0</v>
      </c>
      <c r="V6973" t="str">
        <f>"Trad IRN"</f>
        <v>Trad IRN</v>
      </c>
      <c r="W6973">
        <v>100</v>
      </c>
      <c r="X6973" t="s">
        <v>47</v>
      </c>
      <c r="Z6973" t="s">
        <v>47</v>
      </c>
      <c r="AB6973" t="str">
        <f t="shared" ref="AB6973:AB6980" si="707">"08"</f>
        <v>08</v>
      </c>
      <c r="AC6973" t="str">
        <f>"10"</f>
        <v>10</v>
      </c>
      <c r="AD6973" t="str">
        <f>"2"</f>
        <v>2</v>
      </c>
      <c r="AE6973" t="s">
        <v>55</v>
      </c>
      <c r="AF6973">
        <v>0</v>
      </c>
      <c r="AG6973" t="s">
        <v>56</v>
      </c>
      <c r="AH6973" t="str">
        <f>"Trad IRN"</f>
        <v>Trad IRN</v>
      </c>
      <c r="AI6973" t="str">
        <f>"Bldg IRN"</f>
        <v>Bldg IRN</v>
      </c>
      <c r="AJ6973" t="s">
        <v>48</v>
      </c>
      <c r="AK6973" t="s">
        <v>48</v>
      </c>
      <c r="AL6973" t="s">
        <v>53</v>
      </c>
      <c r="AM6973">
        <v>535.55999999999995</v>
      </c>
      <c r="AN6973">
        <v>1140.92</v>
      </c>
      <c r="AO6973">
        <v>15</v>
      </c>
    </row>
    <row r="6974" spans="1:41" x14ac:dyDescent="0.3">
      <c r="A6974" t="str">
        <f>"Trad IRN"</f>
        <v>Trad IRN</v>
      </c>
      <c r="B6974" t="str">
        <f>"Bldg IRN"</f>
        <v>Bldg IRN</v>
      </c>
      <c r="C6974" t="s">
        <v>41</v>
      </c>
      <c r="D6974" t="s">
        <v>3</v>
      </c>
      <c r="E6974" t="s">
        <v>80</v>
      </c>
      <c r="F6974" t="s">
        <v>81</v>
      </c>
      <c r="G6974" t="s">
        <v>82</v>
      </c>
      <c r="H6974" t="s">
        <v>83</v>
      </c>
      <c r="I6974" t="s">
        <v>8</v>
      </c>
      <c r="J6974" t="s">
        <v>43</v>
      </c>
      <c r="K6974" t="s">
        <v>44</v>
      </c>
      <c r="L6974" t="s">
        <v>45</v>
      </c>
      <c r="M6974" t="s">
        <v>46</v>
      </c>
      <c r="N6974" t="str">
        <f>"01/04/2023"</f>
        <v>01/04/2023</v>
      </c>
      <c r="O6974" t="str">
        <f>"12/31/2500"</f>
        <v>12/31/2500</v>
      </c>
      <c r="P6974">
        <v>7.9585000000000003E-2</v>
      </c>
      <c r="Q6974">
        <v>7.9585000000000003E-2</v>
      </c>
      <c r="R6974">
        <v>7.9585000000000003E-2</v>
      </c>
      <c r="S6974">
        <v>0</v>
      </c>
      <c r="T6974">
        <v>5.1806999999999999E-2</v>
      </c>
      <c r="U6974">
        <v>2.7778000000000001E-2</v>
      </c>
      <c r="V6974" t="str">
        <f>"Trad IRN"</f>
        <v>Trad IRN</v>
      </c>
      <c r="W6974">
        <v>15</v>
      </c>
      <c r="X6974" t="s">
        <v>47</v>
      </c>
      <c r="Z6974" t="s">
        <v>47</v>
      </c>
      <c r="AB6974" t="str">
        <f t="shared" si="707"/>
        <v>08</v>
      </c>
      <c r="AC6974" t="str">
        <f>"10"</f>
        <v>10</v>
      </c>
      <c r="AD6974" t="str">
        <f>"2"</f>
        <v>2</v>
      </c>
      <c r="AE6974" t="s">
        <v>50</v>
      </c>
      <c r="AF6974">
        <v>0</v>
      </c>
      <c r="AG6974" t="s">
        <v>51</v>
      </c>
      <c r="AH6974" t="str">
        <f>"Trad IRN"</f>
        <v>Trad IRN</v>
      </c>
      <c r="AI6974" t="str">
        <f>"Bldg IRN"</f>
        <v>Bldg IRN</v>
      </c>
      <c r="AJ6974" t="s">
        <v>48</v>
      </c>
      <c r="AK6974" t="s">
        <v>48</v>
      </c>
      <c r="AL6974" t="s">
        <v>53</v>
      </c>
      <c r="AM6974">
        <v>90.11</v>
      </c>
      <c r="AN6974">
        <v>1132.3</v>
      </c>
      <c r="AO6974">
        <v>15</v>
      </c>
    </row>
    <row r="6975" spans="1:41" x14ac:dyDescent="0.3">
      <c r="A6975" t="str">
        <f>"Trad IRN"</f>
        <v>Trad IRN</v>
      </c>
      <c r="B6975" t="str">
        <f>"Bldg IRN"</f>
        <v>Bldg IRN</v>
      </c>
      <c r="C6975" t="s">
        <v>41</v>
      </c>
      <c r="D6975" t="s">
        <v>3</v>
      </c>
      <c r="E6975" t="s">
        <v>80</v>
      </c>
      <c r="F6975" t="s">
        <v>81</v>
      </c>
      <c r="G6975" t="s">
        <v>82</v>
      </c>
      <c r="H6975" t="s">
        <v>83</v>
      </c>
      <c r="I6975" t="str">
        <f>"Trad IRN"</f>
        <v>Trad IRN</v>
      </c>
      <c r="J6975" t="s">
        <v>43</v>
      </c>
      <c r="K6975" t="s">
        <v>44</v>
      </c>
      <c r="L6975" t="s">
        <v>45</v>
      </c>
      <c r="M6975" t="s">
        <v>46</v>
      </c>
      <c r="N6975" t="str">
        <f>"01/04/2023"</f>
        <v>01/04/2023</v>
      </c>
      <c r="O6975" t="str">
        <f>"12/31/2500"</f>
        <v>12/31/2500</v>
      </c>
      <c r="P6975">
        <v>0.45100099999999999</v>
      </c>
      <c r="Q6975">
        <v>0.45100099999999999</v>
      </c>
      <c r="R6975">
        <v>0.45100099999999999</v>
      </c>
      <c r="S6975">
        <v>0</v>
      </c>
      <c r="T6975">
        <v>0.45100099999999999</v>
      </c>
      <c r="U6975">
        <v>0</v>
      </c>
      <c r="V6975" t="str">
        <f>"Trad IRN"</f>
        <v>Trad IRN</v>
      </c>
      <c r="W6975">
        <v>85</v>
      </c>
      <c r="X6975" t="s">
        <v>47</v>
      </c>
      <c r="Z6975" t="s">
        <v>47</v>
      </c>
      <c r="AB6975" t="str">
        <f t="shared" si="707"/>
        <v>08</v>
      </c>
      <c r="AC6975" t="str">
        <f>"10"</f>
        <v>10</v>
      </c>
      <c r="AD6975" t="str">
        <f>"2"</f>
        <v>2</v>
      </c>
      <c r="AE6975" t="s">
        <v>55</v>
      </c>
      <c r="AF6975">
        <v>0</v>
      </c>
      <c r="AG6975" t="s">
        <v>56</v>
      </c>
      <c r="AH6975" t="str">
        <f>"Trad IRN"</f>
        <v>Trad IRN</v>
      </c>
      <c r="AI6975" t="str">
        <f>"Bldg IRN"</f>
        <v>Bldg IRN</v>
      </c>
      <c r="AJ6975" t="s">
        <v>48</v>
      </c>
      <c r="AK6975" t="s">
        <v>48</v>
      </c>
      <c r="AL6975" t="s">
        <v>53</v>
      </c>
      <c r="AM6975">
        <v>514.55999999999995</v>
      </c>
      <c r="AN6975">
        <v>1140.92</v>
      </c>
      <c r="AO6975">
        <v>15</v>
      </c>
    </row>
    <row r="6976" spans="1:41" x14ac:dyDescent="0.3">
      <c r="A6976" t="str">
        <f>"Trad IRN"</f>
        <v>Trad IRN</v>
      </c>
      <c r="B6976" t="str">
        <f>"Bldg IRN"</f>
        <v>Bldg IRN</v>
      </c>
      <c r="C6976" t="s">
        <v>41</v>
      </c>
      <c r="D6976" t="s">
        <v>3</v>
      </c>
      <c r="E6976" t="s">
        <v>80</v>
      </c>
      <c r="F6976" t="s">
        <v>81</v>
      </c>
      <c r="G6976" t="s">
        <v>82</v>
      </c>
      <c r="H6976" t="s">
        <v>83</v>
      </c>
      <c r="I6976" t="s">
        <v>8</v>
      </c>
      <c r="J6976" t="s">
        <v>43</v>
      </c>
      <c r="K6976" t="s">
        <v>44</v>
      </c>
      <c r="L6976" t="s">
        <v>45</v>
      </c>
      <c r="M6976" t="s">
        <v>46</v>
      </c>
      <c r="N6976" t="str">
        <f>"01/20/2023"</f>
        <v>01/20/2023</v>
      </c>
      <c r="O6976" t="str">
        <f>"12/31/2500"</f>
        <v>12/31/2500</v>
      </c>
      <c r="P6976">
        <v>7.0069000000000006E-2</v>
      </c>
      <c r="Q6976">
        <v>7.0069000000000006E-2</v>
      </c>
      <c r="S6976">
        <v>0</v>
      </c>
      <c r="T6976">
        <v>4.5612E-2</v>
      </c>
      <c r="U6976">
        <v>2.4457E-2</v>
      </c>
      <c r="V6976" t="str">
        <f>"Trad IRN"</f>
        <v>Trad IRN</v>
      </c>
      <c r="W6976">
        <v>15</v>
      </c>
      <c r="X6976" t="s">
        <v>47</v>
      </c>
      <c r="Z6976" t="s">
        <v>47</v>
      </c>
      <c r="AB6976" t="str">
        <f t="shared" si="707"/>
        <v>08</v>
      </c>
      <c r="AC6976" t="s">
        <v>48</v>
      </c>
      <c r="AD6976" t="s">
        <v>49</v>
      </c>
      <c r="AE6976" t="s">
        <v>55</v>
      </c>
      <c r="AF6976">
        <v>0</v>
      </c>
      <c r="AG6976" t="s">
        <v>51</v>
      </c>
      <c r="AH6976" t="str">
        <f>"Trad IRN"</f>
        <v>Trad IRN</v>
      </c>
      <c r="AI6976" t="str">
        <f>"Bldg IRN"</f>
        <v>Bldg IRN</v>
      </c>
      <c r="AJ6976" t="s">
        <v>48</v>
      </c>
      <c r="AK6976" t="s">
        <v>48</v>
      </c>
      <c r="AL6976" t="s">
        <v>53</v>
      </c>
      <c r="AM6976">
        <v>79.34</v>
      </c>
      <c r="AN6976">
        <v>1132.3</v>
      </c>
      <c r="AO6976">
        <v>15</v>
      </c>
    </row>
    <row r="6977" spans="1:41" x14ac:dyDescent="0.3">
      <c r="A6977" t="str">
        <f>"Trad IRN"</f>
        <v>Trad IRN</v>
      </c>
      <c r="B6977" t="str">
        <f>"Bldg IRN"</f>
        <v>Bldg IRN</v>
      </c>
      <c r="C6977" t="s">
        <v>41</v>
      </c>
      <c r="D6977" t="s">
        <v>3</v>
      </c>
      <c r="E6977" t="s">
        <v>80</v>
      </c>
      <c r="F6977" t="s">
        <v>81</v>
      </c>
      <c r="G6977" t="s">
        <v>82</v>
      </c>
      <c r="H6977" t="s">
        <v>83</v>
      </c>
      <c r="I6977" t="s">
        <v>8</v>
      </c>
      <c r="J6977" t="s">
        <v>43</v>
      </c>
      <c r="K6977" t="s">
        <v>44</v>
      </c>
      <c r="L6977" t="s">
        <v>45</v>
      </c>
      <c r="M6977" t="s">
        <v>46</v>
      </c>
      <c r="N6977" t="str">
        <f>"01/04/2023"</f>
        <v>01/04/2023</v>
      </c>
      <c r="O6977" t="str">
        <f>"01/19/2023"</f>
        <v>01/19/2023</v>
      </c>
      <c r="P6977">
        <v>9.5160000000000002E-3</v>
      </c>
      <c r="Q6977">
        <v>9.5160000000000002E-3</v>
      </c>
      <c r="S6977">
        <v>0</v>
      </c>
      <c r="T6977">
        <v>6.195E-3</v>
      </c>
      <c r="U6977">
        <v>3.3210000000000002E-3</v>
      </c>
      <c r="V6977" t="str">
        <f>"Trad IRN"</f>
        <v>Trad IRN</v>
      </c>
      <c r="W6977">
        <v>15</v>
      </c>
      <c r="X6977" t="s">
        <v>47</v>
      </c>
      <c r="Z6977" t="s">
        <v>47</v>
      </c>
      <c r="AB6977" t="str">
        <f t="shared" si="707"/>
        <v>08</v>
      </c>
      <c r="AC6977" t="s">
        <v>48</v>
      </c>
      <c r="AD6977" t="s">
        <v>49</v>
      </c>
      <c r="AE6977" t="s">
        <v>50</v>
      </c>
      <c r="AF6977">
        <v>0</v>
      </c>
      <c r="AG6977" t="s">
        <v>51</v>
      </c>
      <c r="AH6977" t="str">
        <f>"Trad IRN"</f>
        <v>Trad IRN</v>
      </c>
      <c r="AI6977" t="str">
        <f>"Bldg IRN"</f>
        <v>Bldg IRN</v>
      </c>
      <c r="AJ6977" t="s">
        <v>48</v>
      </c>
      <c r="AK6977" t="s">
        <v>48</v>
      </c>
      <c r="AL6977" t="s">
        <v>53</v>
      </c>
      <c r="AM6977">
        <v>10.77</v>
      </c>
      <c r="AN6977">
        <v>1132.3</v>
      </c>
      <c r="AO6977">
        <v>15</v>
      </c>
    </row>
    <row r="6978" spans="1:41" x14ac:dyDescent="0.3">
      <c r="A6978" t="str">
        <f>"Trad IRN"</f>
        <v>Trad IRN</v>
      </c>
      <c r="B6978" t="str">
        <f>"Bldg IRN"</f>
        <v>Bldg IRN</v>
      </c>
      <c r="C6978" t="s">
        <v>41</v>
      </c>
      <c r="D6978" t="s">
        <v>3</v>
      </c>
      <c r="E6978" t="s">
        <v>80</v>
      </c>
      <c r="F6978" t="s">
        <v>81</v>
      </c>
      <c r="G6978" t="s">
        <v>82</v>
      </c>
      <c r="H6978" t="s">
        <v>83</v>
      </c>
      <c r="I6978" t="str">
        <f>"Trad IRN"</f>
        <v>Trad IRN</v>
      </c>
      <c r="J6978" t="s">
        <v>43</v>
      </c>
      <c r="K6978" t="s">
        <v>44</v>
      </c>
      <c r="L6978" t="s">
        <v>45</v>
      </c>
      <c r="M6978" t="s">
        <v>46</v>
      </c>
      <c r="N6978" t="str">
        <f>"10/17/2022"</f>
        <v>10/17/2022</v>
      </c>
      <c r="O6978" t="str">
        <f>"01/03/2023"</f>
        <v>01/03/2023</v>
      </c>
      <c r="P6978">
        <v>0.256021</v>
      </c>
      <c r="Q6978">
        <v>0.256021</v>
      </c>
      <c r="S6978">
        <v>0</v>
      </c>
      <c r="T6978">
        <v>0.256021</v>
      </c>
      <c r="U6978">
        <v>0</v>
      </c>
      <c r="V6978" t="str">
        <f>"Trad IRN"</f>
        <v>Trad IRN</v>
      </c>
      <c r="W6978">
        <v>100</v>
      </c>
      <c r="X6978" t="s">
        <v>47</v>
      </c>
      <c r="Z6978" t="s">
        <v>47</v>
      </c>
      <c r="AB6978" t="str">
        <f t="shared" si="707"/>
        <v>08</v>
      </c>
      <c r="AC6978" t="s">
        <v>48</v>
      </c>
      <c r="AD6978" t="s">
        <v>49</v>
      </c>
      <c r="AE6978" t="s">
        <v>55</v>
      </c>
      <c r="AF6978">
        <v>0</v>
      </c>
      <c r="AG6978" t="s">
        <v>56</v>
      </c>
      <c r="AH6978" t="str">
        <f>"Trad IRN"</f>
        <v>Trad IRN</v>
      </c>
      <c r="AI6978" t="str">
        <f>"Bldg IRN"</f>
        <v>Bldg IRN</v>
      </c>
      <c r="AJ6978" t="s">
        <v>48</v>
      </c>
      <c r="AK6978" t="s">
        <v>48</v>
      </c>
      <c r="AL6978" t="s">
        <v>53</v>
      </c>
      <c r="AM6978">
        <v>292.10000000000002</v>
      </c>
      <c r="AN6978">
        <v>1140.92</v>
      </c>
      <c r="AO6978">
        <v>15</v>
      </c>
    </row>
    <row r="6979" spans="1:41" x14ac:dyDescent="0.3">
      <c r="A6979" t="str">
        <f>"Trad IRN"</f>
        <v>Trad IRN</v>
      </c>
      <c r="B6979" t="str">
        <f>"Bldg IRN"</f>
        <v>Bldg IRN</v>
      </c>
      <c r="C6979" t="s">
        <v>41</v>
      </c>
      <c r="D6979" t="s">
        <v>3</v>
      </c>
      <c r="E6979" t="s">
        <v>80</v>
      </c>
      <c r="F6979" t="s">
        <v>81</v>
      </c>
      <c r="G6979" t="s">
        <v>82</v>
      </c>
      <c r="H6979" t="s">
        <v>83</v>
      </c>
      <c r="I6979" t="str">
        <f>"Trad IRN"</f>
        <v>Trad IRN</v>
      </c>
      <c r="J6979" t="s">
        <v>43</v>
      </c>
      <c r="K6979" t="s">
        <v>44</v>
      </c>
      <c r="L6979" t="s">
        <v>45</v>
      </c>
      <c r="M6979" t="s">
        <v>46</v>
      </c>
      <c r="N6979" t="str">
        <f>"01/04/2023"</f>
        <v>01/04/2023</v>
      </c>
      <c r="O6979" t="str">
        <f>"12/31/2500"</f>
        <v>12/31/2500</v>
      </c>
      <c r="P6979">
        <v>0.45100099999999999</v>
      </c>
      <c r="Q6979">
        <v>0.45100099999999999</v>
      </c>
      <c r="S6979">
        <v>0</v>
      </c>
      <c r="T6979">
        <v>0.45100099999999999</v>
      </c>
      <c r="U6979">
        <v>0</v>
      </c>
      <c r="V6979" t="str">
        <f>"Trad IRN"</f>
        <v>Trad IRN</v>
      </c>
      <c r="W6979">
        <v>85</v>
      </c>
      <c r="X6979" t="s">
        <v>47</v>
      </c>
      <c r="Z6979" t="s">
        <v>47</v>
      </c>
      <c r="AB6979" t="str">
        <f t="shared" si="707"/>
        <v>08</v>
      </c>
      <c r="AC6979" t="s">
        <v>48</v>
      </c>
      <c r="AD6979" t="s">
        <v>49</v>
      </c>
      <c r="AE6979" t="s">
        <v>55</v>
      </c>
      <c r="AF6979">
        <v>0</v>
      </c>
      <c r="AG6979" t="s">
        <v>56</v>
      </c>
      <c r="AH6979" t="str">
        <f>"Trad IRN"</f>
        <v>Trad IRN</v>
      </c>
      <c r="AI6979" t="str">
        <f>"Bldg IRN"</f>
        <v>Bldg IRN</v>
      </c>
      <c r="AJ6979" t="s">
        <v>48</v>
      </c>
      <c r="AK6979" t="s">
        <v>48</v>
      </c>
      <c r="AL6979" t="s">
        <v>53</v>
      </c>
      <c r="AM6979">
        <v>514.55999999999995</v>
      </c>
      <c r="AN6979">
        <v>1140.92</v>
      </c>
      <c r="AO6979">
        <v>15</v>
      </c>
    </row>
    <row r="6980" spans="1:41" x14ac:dyDescent="0.3">
      <c r="A6980" t="str">
        <f>"Trad IRN"</f>
        <v>Trad IRN</v>
      </c>
      <c r="B6980" t="str">
        <f>"Bldg IRN"</f>
        <v>Bldg IRN</v>
      </c>
      <c r="C6980" t="s">
        <v>41</v>
      </c>
      <c r="D6980" t="s">
        <v>3</v>
      </c>
      <c r="E6980" t="s">
        <v>80</v>
      </c>
      <c r="F6980" t="s">
        <v>81</v>
      </c>
      <c r="G6980" t="s">
        <v>82</v>
      </c>
      <c r="H6980" t="s">
        <v>83</v>
      </c>
      <c r="I6980" t="str">
        <f>"Trad IRN"</f>
        <v>Trad IRN</v>
      </c>
      <c r="J6980" t="s">
        <v>43</v>
      </c>
      <c r="K6980" t="s">
        <v>44</v>
      </c>
      <c r="L6980" t="s">
        <v>45</v>
      </c>
      <c r="M6980" t="s">
        <v>46</v>
      </c>
      <c r="N6980" t="str">
        <f>"08/18/2022"</f>
        <v>08/18/2022</v>
      </c>
      <c r="O6980" t="str">
        <f>"10/16/2022"</f>
        <v>10/16/2022</v>
      </c>
      <c r="P6980">
        <v>0.213389</v>
      </c>
      <c r="Q6980">
        <v>0.213389</v>
      </c>
      <c r="S6980">
        <v>0</v>
      </c>
      <c r="T6980">
        <v>0.213389</v>
      </c>
      <c r="U6980">
        <v>0</v>
      </c>
      <c r="V6980" t="str">
        <f>"Trad IRN"</f>
        <v>Trad IRN</v>
      </c>
      <c r="W6980">
        <v>100</v>
      </c>
      <c r="X6980" t="s">
        <v>47</v>
      </c>
      <c r="Z6980" t="s">
        <v>47</v>
      </c>
      <c r="AB6980" t="str">
        <f t="shared" si="707"/>
        <v>08</v>
      </c>
      <c r="AC6980" t="s">
        <v>48</v>
      </c>
      <c r="AD6980" t="s">
        <v>49</v>
      </c>
      <c r="AE6980" t="s">
        <v>50</v>
      </c>
      <c r="AF6980">
        <v>0</v>
      </c>
      <c r="AG6980" t="s">
        <v>56</v>
      </c>
      <c r="AH6980" t="str">
        <f>"Trad IRN"</f>
        <v>Trad IRN</v>
      </c>
      <c r="AI6980" t="str">
        <f>"Bldg IRN"</f>
        <v>Bldg IRN</v>
      </c>
      <c r="AJ6980" t="s">
        <v>48</v>
      </c>
      <c r="AK6980" t="s">
        <v>48</v>
      </c>
      <c r="AL6980" t="s">
        <v>53</v>
      </c>
      <c r="AM6980">
        <v>243.46</v>
      </c>
      <c r="AN6980">
        <v>1140.92</v>
      </c>
      <c r="AO6980">
        <v>15</v>
      </c>
    </row>
    <row r="6981" spans="1:41" x14ac:dyDescent="0.3">
      <c r="A6981" t="str">
        <f>"Trad IRN"</f>
        <v>Trad IRN</v>
      </c>
      <c r="B6981" t="str">
        <f>"Bldg IRN"</f>
        <v>Bldg IRN</v>
      </c>
      <c r="C6981" t="s">
        <v>41</v>
      </c>
      <c r="D6981" t="s">
        <v>3</v>
      </c>
      <c r="E6981" t="s">
        <v>80</v>
      </c>
      <c r="F6981" t="s">
        <v>81</v>
      </c>
      <c r="G6981" t="s">
        <v>82</v>
      </c>
      <c r="H6981" t="s">
        <v>83</v>
      </c>
      <c r="I6981" t="str">
        <f>"Trad IRN"</f>
        <v>Trad IRN</v>
      </c>
      <c r="J6981" t="s">
        <v>43</v>
      </c>
      <c r="K6981" t="s">
        <v>44</v>
      </c>
      <c r="L6981" t="s">
        <v>45</v>
      </c>
      <c r="M6981" t="s">
        <v>46</v>
      </c>
      <c r="N6981" t="str">
        <f>"08/18/2022"</f>
        <v>08/18/2022</v>
      </c>
      <c r="O6981" t="str">
        <f>"12/31/2500"</f>
        <v>12/31/2500</v>
      </c>
      <c r="P6981">
        <v>1</v>
      </c>
      <c r="Q6981">
        <v>1</v>
      </c>
      <c r="S6981">
        <v>0</v>
      </c>
      <c r="T6981">
        <v>1</v>
      </c>
      <c r="U6981">
        <v>0</v>
      </c>
      <c r="V6981" t="str">
        <f>"Trad IRN"</f>
        <v>Trad IRN</v>
      </c>
      <c r="W6981">
        <v>100</v>
      </c>
      <c r="X6981" t="s">
        <v>47</v>
      </c>
      <c r="Z6981" t="s">
        <v>47</v>
      </c>
      <c r="AB6981" t="str">
        <f t="shared" ref="AB6981:AB6988" si="708">"07"</f>
        <v>07</v>
      </c>
      <c r="AC6981" t="s">
        <v>48</v>
      </c>
      <c r="AD6981" t="s">
        <v>49</v>
      </c>
      <c r="AE6981" t="s">
        <v>55</v>
      </c>
      <c r="AF6981">
        <v>0</v>
      </c>
      <c r="AG6981" t="s">
        <v>56</v>
      </c>
      <c r="AH6981" t="str">
        <f>"Trad IRN"</f>
        <v>Trad IRN</v>
      </c>
      <c r="AI6981" t="str">
        <f>"Bldg IRN"</f>
        <v>Bldg IRN</v>
      </c>
      <c r="AJ6981" t="s">
        <v>48</v>
      </c>
      <c r="AK6981" t="s">
        <v>48</v>
      </c>
      <c r="AL6981" t="s">
        <v>53</v>
      </c>
      <c r="AM6981">
        <v>1140.92</v>
      </c>
      <c r="AN6981">
        <v>1140.92</v>
      </c>
      <c r="AO6981">
        <v>15</v>
      </c>
    </row>
    <row r="6982" spans="1:41" x14ac:dyDescent="0.3">
      <c r="A6982" t="str">
        <f>"Trad IRN"</f>
        <v>Trad IRN</v>
      </c>
      <c r="B6982" t="str">
        <f>"Bldg IRN"</f>
        <v>Bldg IRN</v>
      </c>
      <c r="C6982" t="s">
        <v>41</v>
      </c>
      <c r="D6982" t="s">
        <v>3</v>
      </c>
      <c r="E6982" t="s">
        <v>80</v>
      </c>
      <c r="F6982" t="s">
        <v>81</v>
      </c>
      <c r="G6982" t="s">
        <v>82</v>
      </c>
      <c r="H6982" t="s">
        <v>83</v>
      </c>
      <c r="I6982" t="str">
        <f>"Trad IRN"</f>
        <v>Trad IRN</v>
      </c>
      <c r="J6982" t="s">
        <v>43</v>
      </c>
      <c r="K6982" t="s">
        <v>44</v>
      </c>
      <c r="L6982" t="s">
        <v>45</v>
      </c>
      <c r="M6982" t="s">
        <v>46</v>
      </c>
      <c r="N6982" t="str">
        <f>"08/18/2022"</f>
        <v>08/18/2022</v>
      </c>
      <c r="O6982" t="str">
        <f>"12/31/2500"</f>
        <v>12/31/2500</v>
      </c>
      <c r="P6982">
        <v>1</v>
      </c>
      <c r="Q6982">
        <v>1</v>
      </c>
      <c r="S6982">
        <v>1</v>
      </c>
      <c r="T6982">
        <v>1</v>
      </c>
      <c r="U6982">
        <v>0</v>
      </c>
      <c r="V6982" t="str">
        <f>"Trad IRN"</f>
        <v>Trad IRN</v>
      </c>
      <c r="W6982">
        <v>100</v>
      </c>
      <c r="X6982" t="s">
        <v>47</v>
      </c>
      <c r="Z6982" t="s">
        <v>47</v>
      </c>
      <c r="AB6982" t="str">
        <f t="shared" si="708"/>
        <v>07</v>
      </c>
      <c r="AC6982" t="s">
        <v>48</v>
      </c>
      <c r="AD6982" t="s">
        <v>49</v>
      </c>
      <c r="AE6982" t="s">
        <v>50</v>
      </c>
      <c r="AF6982">
        <v>0</v>
      </c>
      <c r="AG6982" t="s">
        <v>56</v>
      </c>
      <c r="AH6982" t="str">
        <f>"Trad IRN"</f>
        <v>Trad IRN</v>
      </c>
      <c r="AI6982" t="str">
        <f>"Bldg IRN"</f>
        <v>Bldg IRN</v>
      </c>
      <c r="AJ6982" t="s">
        <v>48</v>
      </c>
      <c r="AK6982" t="s">
        <v>48</v>
      </c>
      <c r="AL6982" t="s">
        <v>53</v>
      </c>
      <c r="AM6982">
        <v>1140.92</v>
      </c>
      <c r="AN6982">
        <v>1140.92</v>
      </c>
      <c r="AO6982">
        <v>15</v>
      </c>
    </row>
    <row r="6983" spans="1:41" x14ac:dyDescent="0.3">
      <c r="A6983" t="str">
        <f>"Trad IRN"</f>
        <v>Trad IRN</v>
      </c>
      <c r="B6983" t="str">
        <f>"Bldg IRN"</f>
        <v>Bldg IRN</v>
      </c>
      <c r="C6983" t="s">
        <v>41</v>
      </c>
      <c r="D6983" t="s">
        <v>3</v>
      </c>
      <c r="E6983" t="s">
        <v>80</v>
      </c>
      <c r="F6983" t="s">
        <v>81</v>
      </c>
      <c r="G6983" t="s">
        <v>82</v>
      </c>
      <c r="H6983" t="s">
        <v>83</v>
      </c>
      <c r="I6983" t="str">
        <f>"Trad IRN"</f>
        <v>Trad IRN</v>
      </c>
      <c r="J6983" t="s">
        <v>43</v>
      </c>
      <c r="K6983" t="s">
        <v>44</v>
      </c>
      <c r="L6983" t="s">
        <v>45</v>
      </c>
      <c r="M6983" t="s">
        <v>46</v>
      </c>
      <c r="N6983" t="str">
        <f>"08/18/2022"</f>
        <v>08/18/2022</v>
      </c>
      <c r="O6983" t="str">
        <f>"12/31/2500"</f>
        <v>12/31/2500</v>
      </c>
      <c r="P6983">
        <v>1</v>
      </c>
      <c r="Q6983">
        <v>1</v>
      </c>
      <c r="S6983">
        <v>0</v>
      </c>
      <c r="T6983">
        <v>1</v>
      </c>
      <c r="U6983">
        <v>0</v>
      </c>
      <c r="V6983" t="str">
        <f>"Trad IRN"</f>
        <v>Trad IRN</v>
      </c>
      <c r="W6983">
        <v>100</v>
      </c>
      <c r="X6983" t="s">
        <v>47</v>
      </c>
      <c r="Z6983" t="s">
        <v>47</v>
      </c>
      <c r="AB6983" t="str">
        <f t="shared" si="708"/>
        <v>07</v>
      </c>
      <c r="AC6983" t="s">
        <v>48</v>
      </c>
      <c r="AD6983" t="s">
        <v>49</v>
      </c>
      <c r="AE6983" t="s">
        <v>50</v>
      </c>
      <c r="AF6983">
        <v>0</v>
      </c>
      <c r="AG6983" t="s">
        <v>56</v>
      </c>
      <c r="AH6983" t="str">
        <f>"Trad IRN"</f>
        <v>Trad IRN</v>
      </c>
      <c r="AI6983" t="str">
        <f>"Bldg IRN"</f>
        <v>Bldg IRN</v>
      </c>
      <c r="AJ6983" t="s">
        <v>48</v>
      </c>
      <c r="AK6983" t="s">
        <v>48</v>
      </c>
      <c r="AL6983" t="s">
        <v>53</v>
      </c>
      <c r="AM6983">
        <v>1140.92</v>
      </c>
      <c r="AN6983">
        <v>1140.92</v>
      </c>
      <c r="AO6983">
        <v>15</v>
      </c>
    </row>
    <row r="6984" spans="1:41" x14ac:dyDescent="0.3">
      <c r="A6984" t="str">
        <f>"Trad IRN"</f>
        <v>Trad IRN</v>
      </c>
      <c r="B6984" t="str">
        <f>"Bldg IRN"</f>
        <v>Bldg IRN</v>
      </c>
      <c r="C6984" t="s">
        <v>41</v>
      </c>
      <c r="D6984" t="s">
        <v>3</v>
      </c>
      <c r="E6984" t="s">
        <v>80</v>
      </c>
      <c r="F6984" t="s">
        <v>81</v>
      </c>
      <c r="G6984" t="s">
        <v>82</v>
      </c>
      <c r="H6984" t="s">
        <v>83</v>
      </c>
      <c r="I6984" t="str">
        <f>"Trad IRN"</f>
        <v>Trad IRN</v>
      </c>
      <c r="J6984" t="s">
        <v>43</v>
      </c>
      <c r="K6984" t="s">
        <v>44</v>
      </c>
      <c r="L6984" t="s">
        <v>45</v>
      </c>
      <c r="M6984" t="s">
        <v>46</v>
      </c>
      <c r="N6984" t="str">
        <f>"10/17/2022"</f>
        <v>10/17/2022</v>
      </c>
      <c r="O6984" t="str">
        <f>"12/31/2500"</f>
        <v>12/31/2500</v>
      </c>
      <c r="P6984">
        <v>0.78661099999999995</v>
      </c>
      <c r="Q6984">
        <v>0.78661099999999995</v>
      </c>
      <c r="S6984">
        <v>0</v>
      </c>
      <c r="T6984">
        <v>0.78661099999999995</v>
      </c>
      <c r="U6984">
        <v>0</v>
      </c>
      <c r="V6984" t="str">
        <f>"Trad IRN"</f>
        <v>Trad IRN</v>
      </c>
      <c r="W6984">
        <v>100</v>
      </c>
      <c r="X6984" t="s">
        <v>47</v>
      </c>
      <c r="Z6984" t="s">
        <v>47</v>
      </c>
      <c r="AB6984" t="str">
        <f t="shared" si="708"/>
        <v>07</v>
      </c>
      <c r="AC6984" t="s">
        <v>48</v>
      </c>
      <c r="AD6984" t="s">
        <v>49</v>
      </c>
      <c r="AE6984" t="s">
        <v>55</v>
      </c>
      <c r="AF6984">
        <v>2</v>
      </c>
      <c r="AG6984" t="s">
        <v>56</v>
      </c>
      <c r="AH6984" t="str">
        <f>"Trad IRN"</f>
        <v>Trad IRN</v>
      </c>
      <c r="AI6984" t="str">
        <f>"Bldg IRN"</f>
        <v>Bldg IRN</v>
      </c>
      <c r="AJ6984" t="s">
        <v>48</v>
      </c>
      <c r="AK6984" t="s">
        <v>48</v>
      </c>
      <c r="AL6984" t="s">
        <v>53</v>
      </c>
      <c r="AM6984">
        <v>897.46</v>
      </c>
      <c r="AN6984">
        <v>1140.92</v>
      </c>
      <c r="AO6984">
        <v>15</v>
      </c>
    </row>
    <row r="6985" spans="1:41" x14ac:dyDescent="0.3">
      <c r="A6985" t="str">
        <f>"Trad IRN"</f>
        <v>Trad IRN</v>
      </c>
      <c r="B6985" t="str">
        <f>"Bldg IRN"</f>
        <v>Bldg IRN</v>
      </c>
      <c r="C6985" t="s">
        <v>41</v>
      </c>
      <c r="D6985" t="s">
        <v>3</v>
      </c>
      <c r="E6985" t="s">
        <v>80</v>
      </c>
      <c r="F6985" t="s">
        <v>81</v>
      </c>
      <c r="G6985" t="s">
        <v>82</v>
      </c>
      <c r="H6985" t="s">
        <v>83</v>
      </c>
      <c r="I6985" t="str">
        <f>"Trad IRN"</f>
        <v>Trad IRN</v>
      </c>
      <c r="J6985" t="s">
        <v>43</v>
      </c>
      <c r="K6985" t="s">
        <v>44</v>
      </c>
      <c r="L6985" t="s">
        <v>45</v>
      </c>
      <c r="M6985" t="s">
        <v>46</v>
      </c>
      <c r="N6985" t="str">
        <f>"08/18/2022"</f>
        <v>08/18/2022</v>
      </c>
      <c r="O6985" t="str">
        <f>"10/16/2022"</f>
        <v>10/16/2022</v>
      </c>
      <c r="P6985">
        <v>0.213389</v>
      </c>
      <c r="Q6985">
        <v>0.213389</v>
      </c>
      <c r="S6985">
        <v>0</v>
      </c>
      <c r="T6985">
        <v>0.213389</v>
      </c>
      <c r="U6985">
        <v>0</v>
      </c>
      <c r="V6985" t="str">
        <f>"Trad IRN"</f>
        <v>Trad IRN</v>
      </c>
      <c r="W6985">
        <v>100</v>
      </c>
      <c r="X6985" t="s">
        <v>47</v>
      </c>
      <c r="Z6985" t="s">
        <v>47</v>
      </c>
      <c r="AB6985" t="str">
        <f t="shared" si="708"/>
        <v>07</v>
      </c>
      <c r="AC6985" t="s">
        <v>48</v>
      </c>
      <c r="AD6985" t="s">
        <v>49</v>
      </c>
      <c r="AE6985" t="s">
        <v>50</v>
      </c>
      <c r="AF6985">
        <v>2</v>
      </c>
      <c r="AG6985" t="s">
        <v>56</v>
      </c>
      <c r="AH6985" t="str">
        <f>"Trad IRN"</f>
        <v>Trad IRN</v>
      </c>
      <c r="AI6985" t="str">
        <f>"Bldg IRN"</f>
        <v>Bldg IRN</v>
      </c>
      <c r="AJ6985" t="s">
        <v>48</v>
      </c>
      <c r="AK6985" t="s">
        <v>48</v>
      </c>
      <c r="AL6985" t="s">
        <v>53</v>
      </c>
      <c r="AM6985">
        <v>243.46</v>
      </c>
      <c r="AN6985">
        <v>1140.92</v>
      </c>
      <c r="AO6985">
        <v>15</v>
      </c>
    </row>
    <row r="6986" spans="1:41" x14ac:dyDescent="0.3">
      <c r="A6986" t="str">
        <f>"Trad IRN"</f>
        <v>Trad IRN</v>
      </c>
      <c r="B6986" t="str">
        <f>"Bldg IRN"</f>
        <v>Bldg IRN</v>
      </c>
      <c r="C6986" t="s">
        <v>41</v>
      </c>
      <c r="D6986" t="s">
        <v>3</v>
      </c>
      <c r="E6986" t="s">
        <v>80</v>
      </c>
      <c r="F6986" t="s">
        <v>81</v>
      </c>
      <c r="G6986" t="s">
        <v>82</v>
      </c>
      <c r="H6986" t="s">
        <v>83</v>
      </c>
      <c r="I6986" t="str">
        <f>"Trad IRN"</f>
        <v>Trad IRN</v>
      </c>
      <c r="J6986" t="s">
        <v>43</v>
      </c>
      <c r="K6986" t="s">
        <v>44</v>
      </c>
      <c r="L6986" t="s">
        <v>45</v>
      </c>
      <c r="M6986" t="s">
        <v>46</v>
      </c>
      <c r="N6986" t="str">
        <f>"08/18/2022"</f>
        <v>08/18/2022</v>
      </c>
      <c r="O6986" t="str">
        <f>"12/31/2500"</f>
        <v>12/31/2500</v>
      </c>
      <c r="P6986">
        <v>1</v>
      </c>
      <c r="Q6986">
        <v>1</v>
      </c>
      <c r="S6986">
        <v>1</v>
      </c>
      <c r="T6986">
        <v>1</v>
      </c>
      <c r="U6986">
        <v>0</v>
      </c>
      <c r="V6986" t="str">
        <f>"Trad IRN"</f>
        <v>Trad IRN</v>
      </c>
      <c r="W6986">
        <v>100</v>
      </c>
      <c r="X6986" t="s">
        <v>47</v>
      </c>
      <c r="Z6986" t="s">
        <v>47</v>
      </c>
      <c r="AB6986" t="str">
        <f t="shared" si="708"/>
        <v>07</v>
      </c>
      <c r="AC6986" t="s">
        <v>48</v>
      </c>
      <c r="AD6986" t="s">
        <v>49</v>
      </c>
      <c r="AE6986" t="s">
        <v>55</v>
      </c>
      <c r="AF6986">
        <v>0</v>
      </c>
      <c r="AG6986" t="s">
        <v>56</v>
      </c>
      <c r="AH6986" t="str">
        <f>"Trad IRN"</f>
        <v>Trad IRN</v>
      </c>
      <c r="AI6986" t="str">
        <f>"Bldg IRN"</f>
        <v>Bldg IRN</v>
      </c>
      <c r="AJ6986" t="s">
        <v>48</v>
      </c>
      <c r="AK6986" t="s">
        <v>48</v>
      </c>
      <c r="AL6986" t="s">
        <v>53</v>
      </c>
      <c r="AM6986">
        <v>1140.92</v>
      </c>
      <c r="AN6986">
        <v>1140.92</v>
      </c>
      <c r="AO6986">
        <v>15</v>
      </c>
    </row>
    <row r="6987" spans="1:41" x14ac:dyDescent="0.3">
      <c r="A6987" t="str">
        <f>"Trad IRN"</f>
        <v>Trad IRN</v>
      </c>
      <c r="B6987" t="str">
        <f>"Bldg IRN"</f>
        <v>Bldg IRN</v>
      </c>
      <c r="C6987" t="s">
        <v>41</v>
      </c>
      <c r="D6987" t="s">
        <v>3</v>
      </c>
      <c r="E6987" t="s">
        <v>80</v>
      </c>
      <c r="F6987" t="s">
        <v>81</v>
      </c>
      <c r="G6987" t="s">
        <v>82</v>
      </c>
      <c r="H6987" t="s">
        <v>83</v>
      </c>
      <c r="I6987" t="str">
        <f>"Trad IRN"</f>
        <v>Trad IRN</v>
      </c>
      <c r="J6987" t="s">
        <v>43</v>
      </c>
      <c r="K6987" t="s">
        <v>44</v>
      </c>
      <c r="L6987" t="s">
        <v>45</v>
      </c>
      <c r="M6987" t="s">
        <v>46</v>
      </c>
      <c r="N6987" t="str">
        <f>"10/28/2022"</f>
        <v>10/28/2022</v>
      </c>
      <c r="O6987" t="str">
        <f>"12/31/2500"</f>
        <v>12/31/2500</v>
      </c>
      <c r="P6987">
        <v>0.73470500000000005</v>
      </c>
      <c r="Q6987">
        <v>0.73470500000000005</v>
      </c>
      <c r="S6987">
        <v>0</v>
      </c>
      <c r="T6987">
        <v>0.73470500000000005</v>
      </c>
      <c r="U6987">
        <v>0</v>
      </c>
      <c r="V6987" t="str">
        <f>"Trad IRN"</f>
        <v>Trad IRN</v>
      </c>
      <c r="W6987">
        <v>100</v>
      </c>
      <c r="X6987" t="s">
        <v>47</v>
      </c>
      <c r="Z6987" t="s">
        <v>47</v>
      </c>
      <c r="AB6987" t="str">
        <f t="shared" si="708"/>
        <v>07</v>
      </c>
      <c r="AC6987" t="s">
        <v>48</v>
      </c>
      <c r="AD6987" t="s">
        <v>49</v>
      </c>
      <c r="AE6987" t="s">
        <v>55</v>
      </c>
      <c r="AF6987">
        <v>2</v>
      </c>
      <c r="AG6987" t="s">
        <v>56</v>
      </c>
      <c r="AH6987" t="str">
        <f>"Trad IRN"</f>
        <v>Trad IRN</v>
      </c>
      <c r="AI6987" t="str">
        <f>"Bldg IRN"</f>
        <v>Bldg IRN</v>
      </c>
      <c r="AJ6987" t="s">
        <v>48</v>
      </c>
      <c r="AK6987" t="s">
        <v>48</v>
      </c>
      <c r="AL6987" t="s">
        <v>53</v>
      </c>
      <c r="AM6987">
        <v>838.24</v>
      </c>
      <c r="AN6987">
        <v>1140.92</v>
      </c>
      <c r="AO6987">
        <v>15</v>
      </c>
    </row>
    <row r="6988" spans="1:41" x14ac:dyDescent="0.3">
      <c r="A6988" t="str">
        <f>"Trad IRN"</f>
        <v>Trad IRN</v>
      </c>
      <c r="B6988" t="str">
        <f>"Bldg IRN"</f>
        <v>Bldg IRN</v>
      </c>
      <c r="C6988" t="s">
        <v>41</v>
      </c>
      <c r="D6988" t="s">
        <v>3</v>
      </c>
      <c r="E6988" t="s">
        <v>80</v>
      </c>
      <c r="F6988" t="s">
        <v>81</v>
      </c>
      <c r="G6988" t="s">
        <v>82</v>
      </c>
      <c r="H6988" t="s">
        <v>83</v>
      </c>
      <c r="I6988" t="str">
        <f>"Trad IRN"</f>
        <v>Trad IRN</v>
      </c>
      <c r="J6988" t="s">
        <v>43</v>
      </c>
      <c r="K6988" t="s">
        <v>44</v>
      </c>
      <c r="L6988" t="s">
        <v>45</v>
      </c>
      <c r="M6988" t="s">
        <v>46</v>
      </c>
      <c r="N6988" t="str">
        <f>"08/18/2022"</f>
        <v>08/18/2022</v>
      </c>
      <c r="O6988" t="str">
        <f>"10/27/2022"</f>
        <v>10/27/2022</v>
      </c>
      <c r="P6988">
        <v>0.265295</v>
      </c>
      <c r="Q6988">
        <v>0.265295</v>
      </c>
      <c r="S6988">
        <v>0</v>
      </c>
      <c r="T6988">
        <v>0.265295</v>
      </c>
      <c r="U6988">
        <v>0</v>
      </c>
      <c r="V6988" t="str">
        <f>"Trad IRN"</f>
        <v>Trad IRN</v>
      </c>
      <c r="W6988">
        <v>100</v>
      </c>
      <c r="X6988" t="s">
        <v>47</v>
      </c>
      <c r="Z6988" t="s">
        <v>47</v>
      </c>
      <c r="AB6988" t="str">
        <f t="shared" si="708"/>
        <v>07</v>
      </c>
      <c r="AC6988" t="s">
        <v>48</v>
      </c>
      <c r="AD6988" t="s">
        <v>49</v>
      </c>
      <c r="AE6988" t="s">
        <v>50</v>
      </c>
      <c r="AF6988">
        <v>2</v>
      </c>
      <c r="AG6988" t="s">
        <v>56</v>
      </c>
      <c r="AH6988" t="str">
        <f>"Trad IRN"</f>
        <v>Trad IRN</v>
      </c>
      <c r="AI6988" t="str">
        <f>"Bldg IRN"</f>
        <v>Bldg IRN</v>
      </c>
      <c r="AJ6988" t="s">
        <v>48</v>
      </c>
      <c r="AK6988" t="s">
        <v>48</v>
      </c>
      <c r="AL6988" t="s">
        <v>53</v>
      </c>
      <c r="AM6988">
        <v>302.68</v>
      </c>
      <c r="AN6988">
        <v>1140.92</v>
      </c>
      <c r="AO6988">
        <v>15</v>
      </c>
    </row>
    <row r="6989" spans="1:41" x14ac:dyDescent="0.3">
      <c r="A6989" t="str">
        <f>"Trad IRN"</f>
        <v>Trad IRN</v>
      </c>
      <c r="B6989" t="str">
        <f>"Bldg IRN"</f>
        <v>Bldg IRN</v>
      </c>
      <c r="C6989" t="s">
        <v>41</v>
      </c>
      <c r="D6989" t="s">
        <v>3</v>
      </c>
      <c r="E6989" t="s">
        <v>80</v>
      </c>
      <c r="F6989" t="s">
        <v>81</v>
      </c>
      <c r="G6989" t="s">
        <v>82</v>
      </c>
      <c r="H6989" t="s">
        <v>83</v>
      </c>
      <c r="I6989" t="s">
        <v>8</v>
      </c>
      <c r="J6989" t="s">
        <v>43</v>
      </c>
      <c r="K6989" t="s">
        <v>44</v>
      </c>
      <c r="L6989" t="s">
        <v>45</v>
      </c>
      <c r="M6989" t="s">
        <v>65</v>
      </c>
      <c r="N6989" t="str">
        <f>"01/04/2023"</f>
        <v>01/04/2023</v>
      </c>
      <c r="O6989" t="str">
        <f>"12/31/2500"</f>
        <v>12/31/2500</v>
      </c>
      <c r="P6989">
        <v>7.9585000000000003E-2</v>
      </c>
      <c r="Q6989">
        <v>7.9585000000000003E-2</v>
      </c>
      <c r="S6989">
        <v>0</v>
      </c>
      <c r="T6989">
        <v>5.1806999999999999E-2</v>
      </c>
      <c r="U6989">
        <v>2.7778000000000001E-2</v>
      </c>
      <c r="V6989" t="s">
        <v>84</v>
      </c>
      <c r="W6989">
        <v>15</v>
      </c>
      <c r="X6989" t="s">
        <v>47</v>
      </c>
      <c r="Z6989" t="s">
        <v>47</v>
      </c>
      <c r="AB6989" t="str">
        <f>"08"</f>
        <v>08</v>
      </c>
      <c r="AC6989" t="s">
        <v>48</v>
      </c>
      <c r="AD6989" t="s">
        <v>49</v>
      </c>
      <c r="AE6989" t="s">
        <v>50</v>
      </c>
      <c r="AF6989">
        <v>0</v>
      </c>
      <c r="AG6989" t="s">
        <v>51</v>
      </c>
      <c r="AH6989" t="str">
        <f>"Trad IRN"</f>
        <v>Trad IRN</v>
      </c>
      <c r="AI6989" t="str">
        <f>"Bldg IRN"</f>
        <v>Bldg IRN</v>
      </c>
      <c r="AJ6989" t="s">
        <v>48</v>
      </c>
      <c r="AK6989" t="s">
        <v>48</v>
      </c>
      <c r="AL6989" t="s">
        <v>53</v>
      </c>
      <c r="AM6989">
        <v>90.11</v>
      </c>
      <c r="AN6989">
        <v>1132.3</v>
      </c>
      <c r="AO6989">
        <v>15</v>
      </c>
    </row>
    <row r="6990" spans="1:41" x14ac:dyDescent="0.3">
      <c r="A6990" t="str">
        <f>"Trad IRN"</f>
        <v>Trad IRN</v>
      </c>
      <c r="B6990" t="str">
        <f>"Bldg IRN"</f>
        <v>Bldg IRN</v>
      </c>
      <c r="C6990" t="s">
        <v>41</v>
      </c>
      <c r="D6990" t="s">
        <v>3</v>
      </c>
      <c r="E6990" t="s">
        <v>80</v>
      </c>
      <c r="F6990" t="s">
        <v>81</v>
      </c>
      <c r="G6990" t="s">
        <v>82</v>
      </c>
      <c r="H6990" t="s">
        <v>83</v>
      </c>
      <c r="I6990" t="str">
        <f>"Trad IRN"</f>
        <v>Trad IRN</v>
      </c>
      <c r="J6990" t="s">
        <v>43</v>
      </c>
      <c r="K6990" t="s">
        <v>44</v>
      </c>
      <c r="L6990" t="s">
        <v>45</v>
      </c>
      <c r="M6990" t="s">
        <v>46</v>
      </c>
      <c r="N6990" t="str">
        <f>"01/04/2023"</f>
        <v>01/04/2023</v>
      </c>
      <c r="O6990" t="str">
        <f>"12/31/2500"</f>
        <v>12/31/2500</v>
      </c>
      <c r="P6990">
        <v>0.45100099999999999</v>
      </c>
      <c r="Q6990">
        <v>0.45100099999999999</v>
      </c>
      <c r="S6990">
        <v>0</v>
      </c>
      <c r="T6990">
        <v>0.45100099999999999</v>
      </c>
      <c r="U6990">
        <v>0</v>
      </c>
      <c r="V6990" t="s">
        <v>84</v>
      </c>
      <c r="W6990">
        <v>85</v>
      </c>
      <c r="X6990" t="s">
        <v>47</v>
      </c>
      <c r="Z6990" t="s">
        <v>47</v>
      </c>
      <c r="AB6990" t="str">
        <f>"08"</f>
        <v>08</v>
      </c>
      <c r="AC6990" t="s">
        <v>48</v>
      </c>
      <c r="AD6990" t="s">
        <v>49</v>
      </c>
      <c r="AE6990" t="s">
        <v>50</v>
      </c>
      <c r="AF6990">
        <v>0</v>
      </c>
      <c r="AG6990" t="s">
        <v>56</v>
      </c>
      <c r="AH6990" t="str">
        <f>"Trad IRN"</f>
        <v>Trad IRN</v>
      </c>
      <c r="AI6990" t="str">
        <f>"Bldg IRN"</f>
        <v>Bldg IRN</v>
      </c>
      <c r="AJ6990" t="s">
        <v>48</v>
      </c>
      <c r="AK6990" t="s">
        <v>48</v>
      </c>
      <c r="AL6990" t="s">
        <v>53</v>
      </c>
      <c r="AM6990">
        <v>514.55999999999995</v>
      </c>
      <c r="AN6990">
        <v>1140.92</v>
      </c>
      <c r="AO6990">
        <v>15</v>
      </c>
    </row>
    <row r="6991" spans="1:41" x14ac:dyDescent="0.3">
      <c r="A6991" t="str">
        <f>"Trad IRN"</f>
        <v>Trad IRN</v>
      </c>
      <c r="B6991" t="str">
        <f>"Bldg IRN"</f>
        <v>Bldg IRN</v>
      </c>
      <c r="C6991" t="s">
        <v>41</v>
      </c>
      <c r="D6991" t="s">
        <v>3</v>
      </c>
      <c r="E6991" t="s">
        <v>80</v>
      </c>
      <c r="F6991" t="s">
        <v>81</v>
      </c>
      <c r="G6991" t="s">
        <v>82</v>
      </c>
      <c r="H6991" t="s">
        <v>83</v>
      </c>
      <c r="I6991" t="str">
        <f>"Trad IRN"</f>
        <v>Trad IRN</v>
      </c>
      <c r="J6991" t="s">
        <v>43</v>
      </c>
      <c r="K6991" t="s">
        <v>44</v>
      </c>
      <c r="L6991" t="s">
        <v>45</v>
      </c>
      <c r="M6991" t="s">
        <v>46</v>
      </c>
      <c r="N6991" t="str">
        <f t="shared" ref="N6991:N7002" si="709">"08/18/2022"</f>
        <v>08/18/2022</v>
      </c>
      <c r="O6991" t="str">
        <f>"01/03/2023"</f>
        <v>01/03/2023</v>
      </c>
      <c r="P6991">
        <v>0.46941100000000002</v>
      </c>
      <c r="Q6991">
        <v>0.46941100000000002</v>
      </c>
      <c r="S6991">
        <v>0</v>
      </c>
      <c r="T6991">
        <v>0.46941100000000002</v>
      </c>
      <c r="U6991">
        <v>0</v>
      </c>
      <c r="V6991" t="s">
        <v>84</v>
      </c>
      <c r="W6991">
        <v>100</v>
      </c>
      <c r="X6991" t="s">
        <v>47</v>
      </c>
      <c r="Z6991" t="s">
        <v>47</v>
      </c>
      <c r="AB6991" t="str">
        <f>"08"</f>
        <v>08</v>
      </c>
      <c r="AC6991" t="s">
        <v>48</v>
      </c>
      <c r="AD6991" t="s">
        <v>49</v>
      </c>
      <c r="AE6991" t="s">
        <v>50</v>
      </c>
      <c r="AF6991">
        <v>0</v>
      </c>
      <c r="AG6991" t="s">
        <v>56</v>
      </c>
      <c r="AH6991" t="str">
        <f>"Trad IRN"</f>
        <v>Trad IRN</v>
      </c>
      <c r="AI6991" t="str">
        <f>"Bldg IRN"</f>
        <v>Bldg IRN</v>
      </c>
      <c r="AJ6991" t="s">
        <v>48</v>
      </c>
      <c r="AK6991" t="s">
        <v>48</v>
      </c>
      <c r="AL6991" t="s">
        <v>53</v>
      </c>
      <c r="AM6991">
        <v>535.55999999999995</v>
      </c>
      <c r="AN6991">
        <v>1140.92</v>
      </c>
      <c r="AO6991">
        <v>15</v>
      </c>
    </row>
    <row r="6992" spans="1:41" x14ac:dyDescent="0.3">
      <c r="A6992" t="str">
        <f>"Trad IRN"</f>
        <v>Trad IRN</v>
      </c>
      <c r="B6992" t="str">
        <f>"Bldg IRN"</f>
        <v>Bldg IRN</v>
      </c>
      <c r="C6992" t="s">
        <v>41</v>
      </c>
      <c r="D6992" t="s">
        <v>3</v>
      </c>
      <c r="E6992" t="s">
        <v>80</v>
      </c>
      <c r="F6992" t="s">
        <v>81</v>
      </c>
      <c r="G6992" t="s">
        <v>82</v>
      </c>
      <c r="H6992" t="s">
        <v>83</v>
      </c>
      <c r="I6992" t="str">
        <f>"Trad IRN"</f>
        <v>Trad IRN</v>
      </c>
      <c r="J6992" t="s">
        <v>43</v>
      </c>
      <c r="K6992" t="s">
        <v>44</v>
      </c>
      <c r="L6992" t="s">
        <v>45</v>
      </c>
      <c r="M6992" t="s">
        <v>46</v>
      </c>
      <c r="N6992" t="str">
        <f t="shared" si="709"/>
        <v>08/18/2022</v>
      </c>
      <c r="O6992" t="str">
        <f>"12/31/2500"</f>
        <v>12/31/2500</v>
      </c>
      <c r="P6992">
        <v>1</v>
      </c>
      <c r="Q6992">
        <v>1</v>
      </c>
      <c r="S6992">
        <v>0</v>
      </c>
      <c r="T6992">
        <v>1</v>
      </c>
      <c r="U6992">
        <v>0</v>
      </c>
      <c r="V6992" t="str">
        <f>"Trad IRN"</f>
        <v>Trad IRN</v>
      </c>
      <c r="W6992">
        <v>100</v>
      </c>
      <c r="X6992" t="s">
        <v>47</v>
      </c>
      <c r="Z6992" t="s">
        <v>47</v>
      </c>
      <c r="AB6992" t="str">
        <f>"08"</f>
        <v>08</v>
      </c>
      <c r="AC6992" t="s">
        <v>48</v>
      </c>
      <c r="AD6992" t="s">
        <v>49</v>
      </c>
      <c r="AE6992" t="s">
        <v>55</v>
      </c>
      <c r="AF6992">
        <v>0</v>
      </c>
      <c r="AG6992" t="s">
        <v>56</v>
      </c>
      <c r="AH6992" t="str">
        <f>"Trad IRN"</f>
        <v>Trad IRN</v>
      </c>
      <c r="AI6992" t="str">
        <f>"Bldg IRN"</f>
        <v>Bldg IRN</v>
      </c>
      <c r="AJ6992" t="s">
        <v>48</v>
      </c>
      <c r="AK6992" t="s">
        <v>48</v>
      </c>
      <c r="AL6992" t="s">
        <v>53</v>
      </c>
      <c r="AM6992">
        <v>1140.92</v>
      </c>
      <c r="AN6992">
        <v>1140.92</v>
      </c>
      <c r="AO6992">
        <v>15</v>
      </c>
    </row>
    <row r="6993" spans="1:41" x14ac:dyDescent="0.3">
      <c r="A6993" t="str">
        <f>"Trad IRN"</f>
        <v>Trad IRN</v>
      </c>
      <c r="B6993" t="str">
        <f>"Bldg IRN"</f>
        <v>Bldg IRN</v>
      </c>
      <c r="C6993" t="s">
        <v>41</v>
      </c>
      <c r="D6993" t="s">
        <v>3</v>
      </c>
      <c r="E6993" t="s">
        <v>80</v>
      </c>
      <c r="F6993" t="s">
        <v>81</v>
      </c>
      <c r="G6993" t="s">
        <v>82</v>
      </c>
      <c r="H6993" t="s">
        <v>83</v>
      </c>
      <c r="I6993" t="str">
        <f>"Trad IRN"</f>
        <v>Trad IRN</v>
      </c>
      <c r="J6993" t="s">
        <v>43</v>
      </c>
      <c r="K6993" t="s">
        <v>44</v>
      </c>
      <c r="L6993" t="s">
        <v>45</v>
      </c>
      <c r="M6993" t="s">
        <v>46</v>
      </c>
      <c r="N6993" t="str">
        <f t="shared" si="709"/>
        <v>08/18/2022</v>
      </c>
      <c r="O6993" t="str">
        <f>"12/31/2500"</f>
        <v>12/31/2500</v>
      </c>
      <c r="P6993">
        <v>1</v>
      </c>
      <c r="Q6993">
        <v>1</v>
      </c>
      <c r="S6993">
        <v>0</v>
      </c>
      <c r="T6993">
        <v>1</v>
      </c>
      <c r="U6993">
        <v>0</v>
      </c>
      <c r="V6993" t="str">
        <f>"Trad IRN"</f>
        <v>Trad IRN</v>
      </c>
      <c r="W6993">
        <v>100</v>
      </c>
      <c r="X6993" t="s">
        <v>47</v>
      </c>
      <c r="Z6993" t="s">
        <v>47</v>
      </c>
      <c r="AB6993" t="str">
        <f>"06"</f>
        <v>06</v>
      </c>
      <c r="AC6993" t="s">
        <v>48</v>
      </c>
      <c r="AD6993" t="s">
        <v>49</v>
      </c>
      <c r="AE6993" t="s">
        <v>55</v>
      </c>
      <c r="AF6993">
        <v>0</v>
      </c>
      <c r="AG6993" t="s">
        <v>56</v>
      </c>
      <c r="AH6993" t="str">
        <f>"Trad IRN"</f>
        <v>Trad IRN</v>
      </c>
      <c r="AI6993" t="str">
        <f>"Bldg IRN"</f>
        <v>Bldg IRN</v>
      </c>
      <c r="AJ6993" t="s">
        <v>48</v>
      </c>
      <c r="AK6993" t="s">
        <v>48</v>
      </c>
      <c r="AL6993" t="s">
        <v>53</v>
      </c>
      <c r="AM6993">
        <v>1140.92</v>
      </c>
      <c r="AN6993">
        <v>1140.92</v>
      </c>
      <c r="AO6993">
        <v>15</v>
      </c>
    </row>
    <row r="6994" spans="1:41" x14ac:dyDescent="0.3">
      <c r="A6994" t="str">
        <f>"Trad IRN"</f>
        <v>Trad IRN</v>
      </c>
      <c r="B6994" t="str">
        <f>"Bldg IRN"</f>
        <v>Bldg IRN</v>
      </c>
      <c r="C6994" t="s">
        <v>41</v>
      </c>
      <c r="D6994" t="s">
        <v>3</v>
      </c>
      <c r="E6994" t="s">
        <v>80</v>
      </c>
      <c r="F6994" t="s">
        <v>81</v>
      </c>
      <c r="G6994" t="s">
        <v>82</v>
      </c>
      <c r="H6994" t="s">
        <v>83</v>
      </c>
      <c r="I6994" t="str">
        <f>"Trad IRN"</f>
        <v>Trad IRN</v>
      </c>
      <c r="J6994" t="s">
        <v>43</v>
      </c>
      <c r="K6994" t="s">
        <v>44</v>
      </c>
      <c r="L6994" t="s">
        <v>45</v>
      </c>
      <c r="M6994" t="s">
        <v>46</v>
      </c>
      <c r="N6994" t="str">
        <f t="shared" si="709"/>
        <v>08/18/2022</v>
      </c>
      <c r="O6994" t="str">
        <f>"01/05/2023"</f>
        <v>01/05/2023</v>
      </c>
      <c r="P6994">
        <v>0.48094500000000001</v>
      </c>
      <c r="Q6994">
        <v>0.48094500000000001</v>
      </c>
      <c r="S6994">
        <v>0</v>
      </c>
      <c r="T6994">
        <v>0.48094500000000001</v>
      </c>
      <c r="U6994">
        <v>0</v>
      </c>
      <c r="V6994" t="str">
        <f>"Trad IRN"</f>
        <v>Trad IRN</v>
      </c>
      <c r="W6994">
        <v>100</v>
      </c>
      <c r="X6994" t="s">
        <v>47</v>
      </c>
      <c r="Z6994" t="s">
        <v>47</v>
      </c>
      <c r="AB6994" t="str">
        <f>"07"</f>
        <v>07</v>
      </c>
      <c r="AC6994" t="s">
        <v>48</v>
      </c>
      <c r="AD6994" t="s">
        <v>49</v>
      </c>
      <c r="AE6994" t="s">
        <v>55</v>
      </c>
      <c r="AF6994">
        <v>0</v>
      </c>
      <c r="AG6994" t="s">
        <v>56</v>
      </c>
      <c r="AH6994" t="str">
        <f>"Trad IRN"</f>
        <v>Trad IRN</v>
      </c>
      <c r="AI6994" t="str">
        <f>"Bldg IRN"</f>
        <v>Bldg IRN</v>
      </c>
      <c r="AJ6994" t="s">
        <v>48</v>
      </c>
      <c r="AK6994" t="s">
        <v>48</v>
      </c>
      <c r="AL6994" t="s">
        <v>53</v>
      </c>
      <c r="AM6994">
        <v>548.72</v>
      </c>
      <c r="AN6994">
        <v>1140.92</v>
      </c>
      <c r="AO6994">
        <v>15</v>
      </c>
    </row>
    <row r="6995" spans="1:41" x14ac:dyDescent="0.3">
      <c r="A6995" t="str">
        <f>"Trad IRN"</f>
        <v>Trad IRN</v>
      </c>
      <c r="B6995" t="str">
        <f>"Bldg IRN"</f>
        <v>Bldg IRN</v>
      </c>
      <c r="C6995" t="s">
        <v>41</v>
      </c>
      <c r="D6995" t="s">
        <v>3</v>
      </c>
      <c r="E6995" t="s">
        <v>80</v>
      </c>
      <c r="F6995" t="s">
        <v>81</v>
      </c>
      <c r="G6995" t="s">
        <v>82</v>
      </c>
      <c r="H6995" t="s">
        <v>83</v>
      </c>
      <c r="I6995" t="str">
        <f>"Trad IRN"</f>
        <v>Trad IRN</v>
      </c>
      <c r="J6995" t="s">
        <v>43</v>
      </c>
      <c r="K6995" t="s">
        <v>44</v>
      </c>
      <c r="L6995" t="s">
        <v>45</v>
      </c>
      <c r="M6995" t="s">
        <v>46</v>
      </c>
      <c r="N6995" t="str">
        <f t="shared" si="709"/>
        <v>08/18/2022</v>
      </c>
      <c r="O6995" t="str">
        <f t="shared" ref="O6995:O7001" si="710">"12/31/2500"</f>
        <v>12/31/2500</v>
      </c>
      <c r="P6995">
        <v>1</v>
      </c>
      <c r="Q6995">
        <v>1</v>
      </c>
      <c r="S6995">
        <v>1</v>
      </c>
      <c r="T6995">
        <v>1</v>
      </c>
      <c r="U6995">
        <v>0</v>
      </c>
      <c r="V6995" t="str">
        <f>"Trad IRN"</f>
        <v>Trad IRN</v>
      </c>
      <c r="W6995">
        <v>100</v>
      </c>
      <c r="X6995" t="s">
        <v>47</v>
      </c>
      <c r="Z6995" t="s">
        <v>47</v>
      </c>
      <c r="AB6995" t="str">
        <f>"07"</f>
        <v>07</v>
      </c>
      <c r="AC6995" t="s">
        <v>48</v>
      </c>
      <c r="AD6995" t="s">
        <v>49</v>
      </c>
      <c r="AE6995" t="s">
        <v>50</v>
      </c>
      <c r="AF6995">
        <v>0</v>
      </c>
      <c r="AG6995" t="s">
        <v>56</v>
      </c>
      <c r="AH6995" t="str">
        <f>"Trad IRN"</f>
        <v>Trad IRN</v>
      </c>
      <c r="AI6995" t="str">
        <f>"Bldg IRN"</f>
        <v>Bldg IRN</v>
      </c>
      <c r="AJ6995" t="s">
        <v>48</v>
      </c>
      <c r="AK6995" t="s">
        <v>48</v>
      </c>
      <c r="AL6995" t="s">
        <v>53</v>
      </c>
      <c r="AM6995">
        <v>1140.92</v>
      </c>
      <c r="AN6995">
        <v>1140.92</v>
      </c>
      <c r="AO6995">
        <v>15</v>
      </c>
    </row>
    <row r="6996" spans="1:41" x14ac:dyDescent="0.3">
      <c r="A6996" t="str">
        <f>"Trad IRN"</f>
        <v>Trad IRN</v>
      </c>
      <c r="B6996" t="str">
        <f>"Bldg IRN"</f>
        <v>Bldg IRN</v>
      </c>
      <c r="C6996" t="s">
        <v>41</v>
      </c>
      <c r="D6996" t="s">
        <v>3</v>
      </c>
      <c r="E6996" t="s">
        <v>80</v>
      </c>
      <c r="F6996" t="s">
        <v>81</v>
      </c>
      <c r="G6996" t="s">
        <v>82</v>
      </c>
      <c r="H6996" t="s">
        <v>83</v>
      </c>
      <c r="I6996" t="str">
        <f>"Trad IRN"</f>
        <v>Trad IRN</v>
      </c>
      <c r="J6996" t="s">
        <v>43</v>
      </c>
      <c r="K6996" t="s">
        <v>44</v>
      </c>
      <c r="L6996" t="s">
        <v>45</v>
      </c>
      <c r="M6996" t="s">
        <v>46</v>
      </c>
      <c r="N6996" t="str">
        <f t="shared" si="709"/>
        <v>08/18/2022</v>
      </c>
      <c r="O6996" t="str">
        <f t="shared" si="710"/>
        <v>12/31/2500</v>
      </c>
      <c r="P6996">
        <v>1</v>
      </c>
      <c r="Q6996">
        <v>1</v>
      </c>
      <c r="S6996">
        <v>0</v>
      </c>
      <c r="T6996">
        <v>1</v>
      </c>
      <c r="U6996">
        <v>0</v>
      </c>
      <c r="V6996" t="str">
        <f>"Trad IRN"</f>
        <v>Trad IRN</v>
      </c>
      <c r="W6996">
        <v>100</v>
      </c>
      <c r="X6996" t="s">
        <v>47</v>
      </c>
      <c r="Z6996" t="s">
        <v>47</v>
      </c>
      <c r="AB6996" t="str">
        <f>"06"</f>
        <v>06</v>
      </c>
      <c r="AC6996" t="s">
        <v>48</v>
      </c>
      <c r="AD6996" t="s">
        <v>49</v>
      </c>
      <c r="AE6996" t="s">
        <v>50</v>
      </c>
      <c r="AF6996">
        <v>0</v>
      </c>
      <c r="AG6996" t="s">
        <v>56</v>
      </c>
      <c r="AH6996" t="str">
        <f>"Trad IRN"</f>
        <v>Trad IRN</v>
      </c>
      <c r="AI6996" t="str">
        <f>"Bldg IRN"</f>
        <v>Bldg IRN</v>
      </c>
      <c r="AJ6996" t="s">
        <v>48</v>
      </c>
      <c r="AK6996" t="s">
        <v>48</v>
      </c>
      <c r="AL6996" t="s">
        <v>53</v>
      </c>
      <c r="AM6996">
        <v>1140.92</v>
      </c>
      <c r="AN6996">
        <v>1140.92</v>
      </c>
      <c r="AO6996">
        <v>15</v>
      </c>
    </row>
    <row r="6997" spans="1:41" x14ac:dyDescent="0.3">
      <c r="A6997" t="str">
        <f>"Trad IRN"</f>
        <v>Trad IRN</v>
      </c>
      <c r="B6997" t="str">
        <f>"Bldg IRN"</f>
        <v>Bldg IRN</v>
      </c>
      <c r="C6997" t="s">
        <v>41</v>
      </c>
      <c r="D6997" t="s">
        <v>3</v>
      </c>
      <c r="E6997" t="s">
        <v>80</v>
      </c>
      <c r="F6997" t="s">
        <v>81</v>
      </c>
      <c r="G6997" t="s">
        <v>82</v>
      </c>
      <c r="H6997" t="s">
        <v>83</v>
      </c>
      <c r="I6997" t="str">
        <f>"Trad IRN"</f>
        <v>Trad IRN</v>
      </c>
      <c r="J6997" t="s">
        <v>43</v>
      </c>
      <c r="K6997" t="s">
        <v>44</v>
      </c>
      <c r="L6997" t="s">
        <v>45</v>
      </c>
      <c r="M6997" t="s">
        <v>46</v>
      </c>
      <c r="N6997" t="str">
        <f t="shared" si="709"/>
        <v>08/18/2022</v>
      </c>
      <c r="O6997" t="str">
        <f t="shared" si="710"/>
        <v>12/31/2500</v>
      </c>
      <c r="P6997">
        <v>1</v>
      </c>
      <c r="Q6997">
        <v>1</v>
      </c>
      <c r="S6997">
        <v>0</v>
      </c>
      <c r="T6997">
        <v>1</v>
      </c>
      <c r="U6997">
        <v>0</v>
      </c>
      <c r="V6997" t="str">
        <f>"Trad IRN"</f>
        <v>Trad IRN</v>
      </c>
      <c r="W6997">
        <v>100</v>
      </c>
      <c r="X6997" t="s">
        <v>47</v>
      </c>
      <c r="Z6997" t="s">
        <v>47</v>
      </c>
      <c r="AB6997" t="str">
        <f>"07"</f>
        <v>07</v>
      </c>
      <c r="AC6997" t="s">
        <v>48</v>
      </c>
      <c r="AD6997" t="s">
        <v>49</v>
      </c>
      <c r="AE6997" t="s">
        <v>50</v>
      </c>
      <c r="AF6997">
        <v>0</v>
      </c>
      <c r="AG6997" t="s">
        <v>56</v>
      </c>
      <c r="AH6997" t="str">
        <f>"Trad IRN"</f>
        <v>Trad IRN</v>
      </c>
      <c r="AI6997" t="str">
        <f>"Bldg IRN"</f>
        <v>Bldg IRN</v>
      </c>
      <c r="AJ6997" t="s">
        <v>48</v>
      </c>
      <c r="AK6997" t="s">
        <v>48</v>
      </c>
      <c r="AL6997" t="s">
        <v>53</v>
      </c>
      <c r="AM6997">
        <v>1140.92</v>
      </c>
      <c r="AN6997">
        <v>1140.92</v>
      </c>
      <c r="AO6997">
        <v>15</v>
      </c>
    </row>
    <row r="6998" spans="1:41" x14ac:dyDescent="0.3">
      <c r="A6998" t="str">
        <f>"Trad IRN"</f>
        <v>Trad IRN</v>
      </c>
      <c r="B6998" t="str">
        <f>"Bldg IRN"</f>
        <v>Bldg IRN</v>
      </c>
      <c r="C6998" t="s">
        <v>41</v>
      </c>
      <c r="D6998" t="s">
        <v>3</v>
      </c>
      <c r="E6998" t="s">
        <v>80</v>
      </c>
      <c r="F6998" t="s">
        <v>81</v>
      </c>
      <c r="G6998" t="s">
        <v>82</v>
      </c>
      <c r="H6998" t="s">
        <v>83</v>
      </c>
      <c r="I6998" t="str">
        <f>"Trad IRN"</f>
        <v>Trad IRN</v>
      </c>
      <c r="J6998" t="s">
        <v>43</v>
      </c>
      <c r="K6998" t="s">
        <v>44</v>
      </c>
      <c r="L6998" t="s">
        <v>45</v>
      </c>
      <c r="M6998" t="s">
        <v>46</v>
      </c>
      <c r="N6998" t="str">
        <f t="shared" si="709"/>
        <v>08/18/2022</v>
      </c>
      <c r="O6998" t="str">
        <f t="shared" si="710"/>
        <v>12/31/2500</v>
      </c>
      <c r="P6998">
        <v>1</v>
      </c>
      <c r="Q6998">
        <v>1</v>
      </c>
      <c r="S6998">
        <v>0</v>
      </c>
      <c r="T6998">
        <v>1</v>
      </c>
      <c r="U6998">
        <v>0</v>
      </c>
      <c r="V6998" t="str">
        <f>"Trad IRN"</f>
        <v>Trad IRN</v>
      </c>
      <c r="W6998">
        <v>100</v>
      </c>
      <c r="X6998" t="s">
        <v>47</v>
      </c>
      <c r="Z6998" t="s">
        <v>47</v>
      </c>
      <c r="AB6998" t="str">
        <f>"07"</f>
        <v>07</v>
      </c>
      <c r="AC6998" t="s">
        <v>48</v>
      </c>
      <c r="AD6998" t="s">
        <v>49</v>
      </c>
      <c r="AE6998" t="s">
        <v>50</v>
      </c>
      <c r="AF6998">
        <v>0</v>
      </c>
      <c r="AG6998" t="s">
        <v>56</v>
      </c>
      <c r="AH6998" t="str">
        <f>"Trad IRN"</f>
        <v>Trad IRN</v>
      </c>
      <c r="AI6998" t="str">
        <f>"Bldg IRN"</f>
        <v>Bldg IRN</v>
      </c>
      <c r="AJ6998" t="s">
        <v>48</v>
      </c>
      <c r="AK6998" t="s">
        <v>48</v>
      </c>
      <c r="AL6998" t="s">
        <v>53</v>
      </c>
      <c r="AM6998">
        <v>1140.92</v>
      </c>
      <c r="AN6998">
        <v>1140.92</v>
      </c>
      <c r="AO6998">
        <v>15</v>
      </c>
    </row>
    <row r="6999" spans="1:41" x14ac:dyDescent="0.3">
      <c r="A6999" t="str">
        <f>"Trad IRN"</f>
        <v>Trad IRN</v>
      </c>
      <c r="B6999" t="str">
        <f>"Bldg IRN"</f>
        <v>Bldg IRN</v>
      </c>
      <c r="C6999" t="s">
        <v>41</v>
      </c>
      <c r="D6999" t="s">
        <v>3</v>
      </c>
      <c r="E6999" t="s">
        <v>80</v>
      </c>
      <c r="F6999" t="s">
        <v>81</v>
      </c>
      <c r="G6999" t="s">
        <v>82</v>
      </c>
      <c r="H6999" t="s">
        <v>83</v>
      </c>
      <c r="I6999" t="str">
        <f>"Trad IRN"</f>
        <v>Trad IRN</v>
      </c>
      <c r="J6999" t="s">
        <v>43</v>
      </c>
      <c r="K6999" t="s">
        <v>44</v>
      </c>
      <c r="L6999" t="s">
        <v>45</v>
      </c>
      <c r="M6999" t="s">
        <v>46</v>
      </c>
      <c r="N6999" t="str">
        <f t="shared" si="709"/>
        <v>08/18/2022</v>
      </c>
      <c r="O6999" t="str">
        <f t="shared" si="710"/>
        <v>12/31/2500</v>
      </c>
      <c r="P6999">
        <v>1</v>
      </c>
      <c r="Q6999">
        <v>1</v>
      </c>
      <c r="R6999">
        <v>1</v>
      </c>
      <c r="S6999">
        <v>0</v>
      </c>
      <c r="T6999">
        <v>1</v>
      </c>
      <c r="U6999">
        <v>0</v>
      </c>
      <c r="V6999" t="str">
        <f>"Trad IRN"</f>
        <v>Trad IRN</v>
      </c>
      <c r="W6999">
        <v>100</v>
      </c>
      <c r="X6999" t="s">
        <v>47</v>
      </c>
      <c r="Z6999" t="s">
        <v>47</v>
      </c>
      <c r="AB6999" t="str">
        <f>"07"</f>
        <v>07</v>
      </c>
      <c r="AC6999" t="str">
        <f>"10"</f>
        <v>10</v>
      </c>
      <c r="AD6999" t="str">
        <f>"2"</f>
        <v>2</v>
      </c>
      <c r="AE6999" t="s">
        <v>50</v>
      </c>
      <c r="AF6999">
        <v>0</v>
      </c>
      <c r="AG6999" t="s">
        <v>56</v>
      </c>
      <c r="AH6999" t="str">
        <f>"Trad IRN"</f>
        <v>Trad IRN</v>
      </c>
      <c r="AI6999" t="str">
        <f>"Bldg IRN"</f>
        <v>Bldg IRN</v>
      </c>
      <c r="AJ6999" t="s">
        <v>48</v>
      </c>
      <c r="AK6999" t="s">
        <v>48</v>
      </c>
      <c r="AL6999" t="s">
        <v>53</v>
      </c>
      <c r="AM6999">
        <v>1140.92</v>
      </c>
      <c r="AN6999">
        <v>1140.92</v>
      </c>
      <c r="AO6999">
        <v>15</v>
      </c>
    </row>
    <row r="7000" spans="1:41" x14ac:dyDescent="0.3">
      <c r="A7000" t="str">
        <f>"Trad IRN"</f>
        <v>Trad IRN</v>
      </c>
      <c r="B7000" t="str">
        <f>"Bldg IRN"</f>
        <v>Bldg IRN</v>
      </c>
      <c r="C7000" t="s">
        <v>41</v>
      </c>
      <c r="D7000" t="s">
        <v>3</v>
      </c>
      <c r="E7000" t="s">
        <v>80</v>
      </c>
      <c r="F7000" t="s">
        <v>81</v>
      </c>
      <c r="G7000" t="s">
        <v>82</v>
      </c>
      <c r="H7000" t="s">
        <v>83</v>
      </c>
      <c r="I7000" t="str">
        <f>"Trad IRN"</f>
        <v>Trad IRN</v>
      </c>
      <c r="J7000" t="s">
        <v>43</v>
      </c>
      <c r="K7000" t="s">
        <v>44</v>
      </c>
      <c r="L7000" t="s">
        <v>45</v>
      </c>
      <c r="M7000" t="s">
        <v>46</v>
      </c>
      <c r="N7000" t="str">
        <f t="shared" si="709"/>
        <v>08/18/2022</v>
      </c>
      <c r="O7000" t="str">
        <f t="shared" si="710"/>
        <v>12/31/2500</v>
      </c>
      <c r="P7000">
        <v>1</v>
      </c>
      <c r="Q7000">
        <v>1</v>
      </c>
      <c r="R7000">
        <v>1</v>
      </c>
      <c r="S7000">
        <v>0</v>
      </c>
      <c r="T7000">
        <v>1</v>
      </c>
      <c r="U7000">
        <v>0</v>
      </c>
      <c r="V7000" t="str">
        <f>"Trad IRN"</f>
        <v>Trad IRN</v>
      </c>
      <c r="W7000">
        <v>100</v>
      </c>
      <c r="X7000" t="s">
        <v>47</v>
      </c>
      <c r="Z7000" t="s">
        <v>47</v>
      </c>
      <c r="AB7000" t="str">
        <f>"07"</f>
        <v>07</v>
      </c>
      <c r="AC7000" t="str">
        <f>"10"</f>
        <v>10</v>
      </c>
      <c r="AD7000" t="str">
        <f>"2"</f>
        <v>2</v>
      </c>
      <c r="AE7000" t="s">
        <v>50</v>
      </c>
      <c r="AF7000">
        <v>0</v>
      </c>
      <c r="AG7000" t="s">
        <v>56</v>
      </c>
      <c r="AH7000" t="str">
        <f>"Trad IRN"</f>
        <v>Trad IRN</v>
      </c>
      <c r="AI7000" t="str">
        <f>"Bldg IRN"</f>
        <v>Bldg IRN</v>
      </c>
      <c r="AJ7000" t="s">
        <v>48</v>
      </c>
      <c r="AK7000" t="s">
        <v>48</v>
      </c>
      <c r="AL7000" t="s">
        <v>53</v>
      </c>
      <c r="AM7000">
        <v>1140.92</v>
      </c>
      <c r="AN7000">
        <v>1140.92</v>
      </c>
      <c r="AO7000">
        <v>15</v>
      </c>
    </row>
    <row r="7001" spans="1:41" x14ac:dyDescent="0.3">
      <c r="A7001" t="str">
        <f>"Trad IRN"</f>
        <v>Trad IRN</v>
      </c>
      <c r="B7001" t="str">
        <f>"Bldg IRN"</f>
        <v>Bldg IRN</v>
      </c>
      <c r="C7001" t="s">
        <v>41</v>
      </c>
      <c r="D7001" t="s">
        <v>3</v>
      </c>
      <c r="E7001" t="s">
        <v>80</v>
      </c>
      <c r="F7001" t="s">
        <v>81</v>
      </c>
      <c r="G7001" t="s">
        <v>82</v>
      </c>
      <c r="H7001" t="s">
        <v>83</v>
      </c>
      <c r="I7001" t="str">
        <f>"Trad IRN"</f>
        <v>Trad IRN</v>
      </c>
      <c r="J7001" t="s">
        <v>43</v>
      </c>
      <c r="K7001" t="s">
        <v>44</v>
      </c>
      <c r="L7001" t="s">
        <v>45</v>
      </c>
      <c r="M7001" t="s">
        <v>46</v>
      </c>
      <c r="N7001" t="str">
        <f t="shared" si="709"/>
        <v>08/18/2022</v>
      </c>
      <c r="O7001" t="str">
        <f t="shared" si="710"/>
        <v>12/31/2500</v>
      </c>
      <c r="P7001">
        <v>1</v>
      </c>
      <c r="Q7001">
        <v>1</v>
      </c>
      <c r="S7001">
        <v>0</v>
      </c>
      <c r="T7001">
        <v>1</v>
      </c>
      <c r="U7001">
        <v>0</v>
      </c>
      <c r="V7001" t="str">
        <f>"Trad IRN"</f>
        <v>Trad IRN</v>
      </c>
      <c r="W7001">
        <v>100</v>
      </c>
      <c r="X7001" t="s">
        <v>47</v>
      </c>
      <c r="Z7001" t="s">
        <v>47</v>
      </c>
      <c r="AB7001" t="str">
        <f>"08"</f>
        <v>08</v>
      </c>
      <c r="AC7001" t="s">
        <v>48</v>
      </c>
      <c r="AD7001" t="s">
        <v>49</v>
      </c>
      <c r="AE7001" t="s">
        <v>50</v>
      </c>
      <c r="AF7001">
        <v>0</v>
      </c>
      <c r="AG7001" t="s">
        <v>56</v>
      </c>
      <c r="AH7001" t="str">
        <f>"Trad IRN"</f>
        <v>Trad IRN</v>
      </c>
      <c r="AI7001" t="str">
        <f>"Bldg IRN"</f>
        <v>Bldg IRN</v>
      </c>
      <c r="AJ7001" t="s">
        <v>48</v>
      </c>
      <c r="AK7001" t="s">
        <v>48</v>
      </c>
      <c r="AL7001" t="s">
        <v>53</v>
      </c>
      <c r="AM7001">
        <v>1140.92</v>
      </c>
      <c r="AN7001">
        <v>1140.92</v>
      </c>
      <c r="AO7001">
        <v>15</v>
      </c>
    </row>
    <row r="7002" spans="1:41" x14ac:dyDescent="0.3">
      <c r="A7002" t="str">
        <f>"Trad IRN"</f>
        <v>Trad IRN</v>
      </c>
      <c r="B7002" t="str">
        <f>"Bldg IRN"</f>
        <v>Bldg IRN</v>
      </c>
      <c r="C7002" t="s">
        <v>41</v>
      </c>
      <c r="D7002" t="s">
        <v>3</v>
      </c>
      <c r="E7002" t="s">
        <v>80</v>
      </c>
      <c r="F7002" t="s">
        <v>81</v>
      </c>
      <c r="G7002" t="s">
        <v>82</v>
      </c>
      <c r="H7002" t="s">
        <v>83</v>
      </c>
      <c r="I7002" t="str">
        <f>"Trad IRN"</f>
        <v>Trad IRN</v>
      </c>
      <c r="J7002" t="s">
        <v>43</v>
      </c>
      <c r="K7002" t="s">
        <v>44</v>
      </c>
      <c r="L7002" t="s">
        <v>45</v>
      </c>
      <c r="M7002" t="s">
        <v>46</v>
      </c>
      <c r="N7002" t="str">
        <f t="shared" si="709"/>
        <v>08/18/2022</v>
      </c>
      <c r="O7002" t="str">
        <f>"10/14/2022"</f>
        <v>10/14/2022</v>
      </c>
      <c r="P7002">
        <v>0.18138099999999999</v>
      </c>
      <c r="Q7002">
        <v>0.18138099999999999</v>
      </c>
      <c r="S7002">
        <v>0.18138099999999999</v>
      </c>
      <c r="T7002">
        <v>0.18138099999999999</v>
      </c>
      <c r="U7002">
        <v>0</v>
      </c>
      <c r="V7002" t="str">
        <f>"Trad IRN"</f>
        <v>Trad IRN</v>
      </c>
      <c r="W7002">
        <v>85</v>
      </c>
      <c r="X7002" t="s">
        <v>47</v>
      </c>
      <c r="Z7002" t="s">
        <v>47</v>
      </c>
      <c r="AB7002" t="str">
        <f>"08"</f>
        <v>08</v>
      </c>
      <c r="AC7002" t="s">
        <v>48</v>
      </c>
      <c r="AD7002" t="s">
        <v>49</v>
      </c>
      <c r="AE7002" t="s">
        <v>50</v>
      </c>
      <c r="AF7002">
        <v>0</v>
      </c>
      <c r="AG7002" t="s">
        <v>56</v>
      </c>
      <c r="AH7002" t="str">
        <f>"Trad IRN"</f>
        <v>Trad IRN</v>
      </c>
      <c r="AI7002" t="str">
        <f>"Bldg IRN"</f>
        <v>Bldg IRN</v>
      </c>
      <c r="AJ7002" t="s">
        <v>48</v>
      </c>
      <c r="AK7002" t="s">
        <v>48</v>
      </c>
      <c r="AL7002" t="s">
        <v>53</v>
      </c>
      <c r="AM7002">
        <v>206.94</v>
      </c>
      <c r="AN7002">
        <v>1140.92</v>
      </c>
      <c r="AO7002">
        <v>15</v>
      </c>
    </row>
    <row r="7003" spans="1:41" x14ac:dyDescent="0.3">
      <c r="A7003" t="str">
        <f>"Trad IRN"</f>
        <v>Trad IRN</v>
      </c>
      <c r="B7003" t="str">
        <f>"Bldg IRN"</f>
        <v>Bldg IRN</v>
      </c>
      <c r="C7003" t="s">
        <v>41</v>
      </c>
      <c r="D7003" t="s">
        <v>3</v>
      </c>
      <c r="E7003" t="s">
        <v>80</v>
      </c>
      <c r="F7003" t="s">
        <v>81</v>
      </c>
      <c r="G7003" t="s">
        <v>82</v>
      </c>
      <c r="H7003" t="s">
        <v>83</v>
      </c>
      <c r="I7003" t="str">
        <f>"Trad IRN"</f>
        <v>Trad IRN</v>
      </c>
      <c r="J7003" t="s">
        <v>43</v>
      </c>
      <c r="K7003" t="s">
        <v>44</v>
      </c>
      <c r="L7003" t="s">
        <v>45</v>
      </c>
      <c r="M7003" t="s">
        <v>46</v>
      </c>
      <c r="N7003" t="str">
        <f>"10/15/2022"</f>
        <v>10/15/2022</v>
      </c>
      <c r="O7003" t="str">
        <f>"12/31/2500"</f>
        <v>12/31/2500</v>
      </c>
      <c r="P7003">
        <v>0.78661099999999995</v>
      </c>
      <c r="Q7003">
        <v>0.78661099999999995</v>
      </c>
      <c r="S7003">
        <v>0.78661099999999995</v>
      </c>
      <c r="T7003">
        <v>0.78661099999999995</v>
      </c>
      <c r="U7003">
        <v>0</v>
      </c>
      <c r="V7003" t="str">
        <f>"Trad IRN"</f>
        <v>Trad IRN</v>
      </c>
      <c r="W7003">
        <v>100</v>
      </c>
      <c r="X7003" t="s">
        <v>47</v>
      </c>
      <c r="Z7003" t="s">
        <v>47</v>
      </c>
      <c r="AB7003" t="str">
        <f>"08"</f>
        <v>08</v>
      </c>
      <c r="AC7003" t="s">
        <v>48</v>
      </c>
      <c r="AD7003" t="s">
        <v>49</v>
      </c>
      <c r="AE7003" t="s">
        <v>50</v>
      </c>
      <c r="AF7003">
        <v>0</v>
      </c>
      <c r="AG7003" t="s">
        <v>56</v>
      </c>
      <c r="AH7003" t="str">
        <f>"Trad IRN"</f>
        <v>Trad IRN</v>
      </c>
      <c r="AI7003" t="str">
        <f>"Bldg IRN"</f>
        <v>Bldg IRN</v>
      </c>
      <c r="AJ7003" t="s">
        <v>48</v>
      </c>
      <c r="AK7003" t="s">
        <v>48</v>
      </c>
      <c r="AL7003" t="s">
        <v>53</v>
      </c>
      <c r="AM7003">
        <v>897.46</v>
      </c>
      <c r="AN7003">
        <v>1140.92</v>
      </c>
      <c r="AO7003">
        <v>15</v>
      </c>
    </row>
    <row r="7004" spans="1:41" x14ac:dyDescent="0.3">
      <c r="A7004" t="str">
        <f>"Trad IRN"</f>
        <v>Trad IRN</v>
      </c>
      <c r="B7004" t="str">
        <f>"Bldg IRN"</f>
        <v>Bldg IRN</v>
      </c>
      <c r="C7004" t="s">
        <v>41</v>
      </c>
      <c r="D7004" t="s">
        <v>3</v>
      </c>
      <c r="E7004" t="s">
        <v>80</v>
      </c>
      <c r="F7004" t="s">
        <v>81</v>
      </c>
      <c r="G7004" t="s">
        <v>82</v>
      </c>
      <c r="H7004" t="s">
        <v>83</v>
      </c>
      <c r="I7004" t="s">
        <v>8</v>
      </c>
      <c r="J7004" t="s">
        <v>43</v>
      </c>
      <c r="K7004" t="s">
        <v>44</v>
      </c>
      <c r="L7004" t="s">
        <v>45</v>
      </c>
      <c r="M7004" t="s">
        <v>46</v>
      </c>
      <c r="N7004" t="str">
        <f>"08/18/2022"</f>
        <v>08/18/2022</v>
      </c>
      <c r="O7004" t="str">
        <f>"10/13/2022"</f>
        <v>10/13/2022</v>
      </c>
      <c r="P7004">
        <v>3.2007000000000001E-2</v>
      </c>
      <c r="Q7004">
        <v>3.2007000000000001E-2</v>
      </c>
      <c r="S7004">
        <v>0</v>
      </c>
      <c r="T7004">
        <v>1.9473000000000001E-2</v>
      </c>
      <c r="U7004">
        <v>1.2534E-2</v>
      </c>
      <c r="V7004" t="str">
        <f>"Trad IRN"</f>
        <v>Trad IRN</v>
      </c>
      <c r="W7004">
        <v>15</v>
      </c>
      <c r="X7004" t="s">
        <v>47</v>
      </c>
      <c r="Z7004" t="s">
        <v>47</v>
      </c>
      <c r="AB7004" t="str">
        <f>"08"</f>
        <v>08</v>
      </c>
      <c r="AC7004" t="s">
        <v>48</v>
      </c>
      <c r="AD7004" t="s">
        <v>49</v>
      </c>
      <c r="AE7004" t="s">
        <v>50</v>
      </c>
      <c r="AF7004">
        <v>0</v>
      </c>
      <c r="AG7004" t="s">
        <v>51</v>
      </c>
      <c r="AH7004" t="str">
        <f>"Trad IRN"</f>
        <v>Trad IRN</v>
      </c>
      <c r="AI7004" t="str">
        <f>"Bldg IRN"</f>
        <v>Bldg IRN</v>
      </c>
      <c r="AJ7004" t="s">
        <v>48</v>
      </c>
      <c r="AK7004" t="s">
        <v>48</v>
      </c>
      <c r="AL7004" t="s">
        <v>53</v>
      </c>
      <c r="AM7004">
        <v>36.24</v>
      </c>
      <c r="AN7004">
        <v>1132.3</v>
      </c>
      <c r="AO7004">
        <v>15</v>
      </c>
    </row>
    <row r="7005" spans="1:41" x14ac:dyDescent="0.3">
      <c r="A7005" t="str">
        <f>"Trad IRN"</f>
        <v>Trad IRN</v>
      </c>
      <c r="B7005" t="str">
        <f>"Bldg IRN"</f>
        <v>Bldg IRN</v>
      </c>
      <c r="C7005" t="s">
        <v>41</v>
      </c>
      <c r="D7005" t="s">
        <v>3</v>
      </c>
      <c r="E7005" t="s">
        <v>80</v>
      </c>
      <c r="F7005" t="s">
        <v>81</v>
      </c>
      <c r="G7005" t="s">
        <v>82</v>
      </c>
      <c r="H7005" t="s">
        <v>83</v>
      </c>
      <c r="I7005" t="str">
        <f>"Trad IRN"</f>
        <v>Trad IRN</v>
      </c>
      <c r="J7005" t="s">
        <v>43</v>
      </c>
      <c r="K7005" t="s">
        <v>44</v>
      </c>
      <c r="L7005" t="s">
        <v>45</v>
      </c>
      <c r="M7005" t="s">
        <v>46</v>
      </c>
      <c r="N7005" t="str">
        <f>"08/18/2022"</f>
        <v>08/18/2022</v>
      </c>
      <c r="O7005" t="str">
        <f>"12/31/2500"</f>
        <v>12/31/2500</v>
      </c>
      <c r="P7005">
        <v>1</v>
      </c>
      <c r="Q7005">
        <v>1</v>
      </c>
      <c r="S7005">
        <v>1</v>
      </c>
      <c r="T7005">
        <v>1</v>
      </c>
      <c r="U7005">
        <v>0</v>
      </c>
      <c r="V7005" t="str">
        <f>"Trad IRN"</f>
        <v>Trad IRN</v>
      </c>
      <c r="W7005">
        <v>100</v>
      </c>
      <c r="X7005" t="s">
        <v>47</v>
      </c>
      <c r="Z7005" t="s">
        <v>47</v>
      </c>
      <c r="AB7005" t="str">
        <f>"07"</f>
        <v>07</v>
      </c>
      <c r="AC7005" t="s">
        <v>48</v>
      </c>
      <c r="AD7005" t="s">
        <v>49</v>
      </c>
      <c r="AE7005" t="s">
        <v>50</v>
      </c>
      <c r="AF7005">
        <v>0</v>
      </c>
      <c r="AG7005" t="s">
        <v>56</v>
      </c>
      <c r="AH7005" t="str">
        <f>"Trad IRN"</f>
        <v>Trad IRN</v>
      </c>
      <c r="AI7005" t="str">
        <f>"Bldg IRN"</f>
        <v>Bldg IRN</v>
      </c>
      <c r="AJ7005" t="s">
        <v>48</v>
      </c>
      <c r="AK7005" t="s">
        <v>48</v>
      </c>
      <c r="AL7005" t="s">
        <v>53</v>
      </c>
      <c r="AM7005">
        <v>1140.92</v>
      </c>
      <c r="AN7005">
        <v>1140.92</v>
      </c>
      <c r="AO7005">
        <v>15</v>
      </c>
    </row>
    <row r="7006" spans="1:41" x14ac:dyDescent="0.3">
      <c r="A7006" t="str">
        <f>"Trad IRN"</f>
        <v>Trad IRN</v>
      </c>
      <c r="B7006" t="str">
        <f>"Bldg IRN"</f>
        <v>Bldg IRN</v>
      </c>
      <c r="C7006" t="s">
        <v>41</v>
      </c>
      <c r="D7006" t="s">
        <v>3</v>
      </c>
      <c r="E7006" t="s">
        <v>80</v>
      </c>
      <c r="F7006" t="s">
        <v>81</v>
      </c>
      <c r="G7006" t="s">
        <v>82</v>
      </c>
      <c r="H7006" t="s">
        <v>83</v>
      </c>
      <c r="I7006" t="str">
        <f>"Trad IRN"</f>
        <v>Trad IRN</v>
      </c>
      <c r="J7006" t="s">
        <v>43</v>
      </c>
      <c r="K7006" t="s">
        <v>44</v>
      </c>
      <c r="L7006" t="s">
        <v>45</v>
      </c>
      <c r="M7006" t="s">
        <v>46</v>
      </c>
      <c r="N7006" t="str">
        <f>"08/18/2022"</f>
        <v>08/18/2022</v>
      </c>
      <c r="O7006" t="str">
        <f>"12/31/2500"</f>
        <v>12/31/2500</v>
      </c>
      <c r="P7006">
        <v>1</v>
      </c>
      <c r="Q7006">
        <v>1</v>
      </c>
      <c r="S7006">
        <v>0</v>
      </c>
      <c r="T7006">
        <v>1</v>
      </c>
      <c r="U7006">
        <v>0</v>
      </c>
      <c r="V7006" t="str">
        <f>"Trad IRN"</f>
        <v>Trad IRN</v>
      </c>
      <c r="W7006">
        <v>100</v>
      </c>
      <c r="X7006" t="s">
        <v>47</v>
      </c>
      <c r="Z7006" t="s">
        <v>47</v>
      </c>
      <c r="AB7006" t="str">
        <f>"06"</f>
        <v>06</v>
      </c>
      <c r="AC7006" t="s">
        <v>48</v>
      </c>
      <c r="AD7006" t="s">
        <v>49</v>
      </c>
      <c r="AE7006" t="s">
        <v>50</v>
      </c>
      <c r="AF7006">
        <v>0</v>
      </c>
      <c r="AG7006" t="s">
        <v>56</v>
      </c>
      <c r="AH7006" t="str">
        <f>"Trad IRN"</f>
        <v>Trad IRN</v>
      </c>
      <c r="AI7006" t="str">
        <f>"Bldg IRN"</f>
        <v>Bldg IRN</v>
      </c>
      <c r="AJ7006" t="s">
        <v>48</v>
      </c>
      <c r="AK7006" t="s">
        <v>48</v>
      </c>
      <c r="AL7006" t="s">
        <v>53</v>
      </c>
      <c r="AM7006">
        <v>1140.92</v>
      </c>
      <c r="AN7006">
        <v>1140.92</v>
      </c>
      <c r="AO7006">
        <v>15</v>
      </c>
    </row>
    <row r="7007" spans="1:41" x14ac:dyDescent="0.3">
      <c r="A7007" t="str">
        <f>"Trad IRN"</f>
        <v>Trad IRN</v>
      </c>
      <c r="B7007" t="str">
        <f>"Bldg IRN"</f>
        <v>Bldg IRN</v>
      </c>
      <c r="C7007" t="s">
        <v>41</v>
      </c>
      <c r="D7007" t="s">
        <v>3</v>
      </c>
      <c r="E7007" t="s">
        <v>80</v>
      </c>
      <c r="F7007" t="s">
        <v>81</v>
      </c>
      <c r="G7007" t="s">
        <v>82</v>
      </c>
      <c r="H7007" t="s">
        <v>83</v>
      </c>
      <c r="I7007" t="str">
        <f>"Trad IRN"</f>
        <v>Trad IRN</v>
      </c>
      <c r="J7007" t="s">
        <v>43</v>
      </c>
      <c r="K7007" t="s">
        <v>44</v>
      </c>
      <c r="L7007" t="s">
        <v>45</v>
      </c>
      <c r="M7007" t="s">
        <v>46</v>
      </c>
      <c r="N7007" t="str">
        <f>"10/15/2022"</f>
        <v>10/15/2022</v>
      </c>
      <c r="O7007" t="str">
        <f>"12/31/2500"</f>
        <v>12/31/2500</v>
      </c>
      <c r="P7007">
        <v>0.78661099999999995</v>
      </c>
      <c r="Q7007">
        <v>0.78661099999999995</v>
      </c>
      <c r="S7007">
        <v>0</v>
      </c>
      <c r="T7007">
        <v>0.78661099999999995</v>
      </c>
      <c r="U7007">
        <v>0</v>
      </c>
      <c r="V7007" t="str">
        <f>"Trad IRN"</f>
        <v>Trad IRN</v>
      </c>
      <c r="W7007">
        <v>100</v>
      </c>
      <c r="X7007" t="s">
        <v>47</v>
      </c>
      <c r="Z7007" t="s">
        <v>47</v>
      </c>
      <c r="AB7007" t="str">
        <f>"08"</f>
        <v>08</v>
      </c>
      <c r="AC7007" t="s">
        <v>48</v>
      </c>
      <c r="AD7007" t="s">
        <v>49</v>
      </c>
      <c r="AE7007" t="s">
        <v>50</v>
      </c>
      <c r="AF7007">
        <v>0</v>
      </c>
      <c r="AG7007" t="s">
        <v>56</v>
      </c>
      <c r="AH7007" t="str">
        <f>"Trad IRN"</f>
        <v>Trad IRN</v>
      </c>
      <c r="AI7007" t="str">
        <f>"Bldg IRN"</f>
        <v>Bldg IRN</v>
      </c>
      <c r="AJ7007" t="s">
        <v>48</v>
      </c>
      <c r="AK7007" t="s">
        <v>48</v>
      </c>
      <c r="AL7007" t="s">
        <v>53</v>
      </c>
      <c r="AM7007">
        <v>897.46</v>
      </c>
      <c r="AN7007">
        <v>1140.92</v>
      </c>
      <c r="AO7007">
        <v>15</v>
      </c>
    </row>
    <row r="7008" spans="1:41" x14ac:dyDescent="0.3">
      <c r="A7008" t="str">
        <f>"Trad IRN"</f>
        <v>Trad IRN</v>
      </c>
      <c r="B7008" t="str">
        <f>"Bldg IRN"</f>
        <v>Bldg IRN</v>
      </c>
      <c r="C7008" t="s">
        <v>41</v>
      </c>
      <c r="D7008" t="s">
        <v>3</v>
      </c>
      <c r="E7008" t="s">
        <v>80</v>
      </c>
      <c r="F7008" t="s">
        <v>81</v>
      </c>
      <c r="G7008" t="s">
        <v>82</v>
      </c>
      <c r="H7008" t="s">
        <v>83</v>
      </c>
      <c r="I7008" t="s">
        <v>8</v>
      </c>
      <c r="J7008" t="s">
        <v>43</v>
      </c>
      <c r="K7008" t="s">
        <v>44</v>
      </c>
      <c r="L7008" t="s">
        <v>45</v>
      </c>
      <c r="M7008" t="s">
        <v>46</v>
      </c>
      <c r="N7008" t="str">
        <f t="shared" ref="N7008:N7031" si="711">"08/18/2022"</f>
        <v>08/18/2022</v>
      </c>
      <c r="O7008" t="str">
        <f>"10/13/2022"</f>
        <v>10/13/2022</v>
      </c>
      <c r="P7008">
        <v>3.2007000000000001E-2</v>
      </c>
      <c r="Q7008">
        <v>3.2007000000000001E-2</v>
      </c>
      <c r="S7008">
        <v>0</v>
      </c>
      <c r="T7008">
        <v>1.9473000000000001E-2</v>
      </c>
      <c r="U7008">
        <v>1.2534E-2</v>
      </c>
      <c r="V7008" t="str">
        <f>"Trad IRN"</f>
        <v>Trad IRN</v>
      </c>
      <c r="W7008">
        <v>15</v>
      </c>
      <c r="X7008" t="s">
        <v>47</v>
      </c>
      <c r="Z7008" t="s">
        <v>47</v>
      </c>
      <c r="AB7008" t="str">
        <f>"08"</f>
        <v>08</v>
      </c>
      <c r="AC7008" t="s">
        <v>48</v>
      </c>
      <c r="AD7008" t="s">
        <v>49</v>
      </c>
      <c r="AE7008" t="s">
        <v>50</v>
      </c>
      <c r="AF7008">
        <v>0</v>
      </c>
      <c r="AG7008" t="s">
        <v>51</v>
      </c>
      <c r="AH7008" t="str">
        <f>"Trad IRN"</f>
        <v>Trad IRN</v>
      </c>
      <c r="AI7008" t="str">
        <f>"Bldg IRN"</f>
        <v>Bldg IRN</v>
      </c>
      <c r="AJ7008" t="s">
        <v>48</v>
      </c>
      <c r="AK7008" t="s">
        <v>48</v>
      </c>
      <c r="AL7008" t="s">
        <v>53</v>
      </c>
      <c r="AM7008">
        <v>36.24</v>
      </c>
      <c r="AN7008">
        <v>1132.3</v>
      </c>
      <c r="AO7008">
        <v>15</v>
      </c>
    </row>
    <row r="7009" spans="1:41" x14ac:dyDescent="0.3">
      <c r="A7009" t="str">
        <f>"Trad IRN"</f>
        <v>Trad IRN</v>
      </c>
      <c r="B7009" t="str">
        <f>"Bldg IRN"</f>
        <v>Bldg IRN</v>
      </c>
      <c r="C7009" t="s">
        <v>41</v>
      </c>
      <c r="D7009" t="s">
        <v>3</v>
      </c>
      <c r="E7009" t="s">
        <v>80</v>
      </c>
      <c r="F7009" t="s">
        <v>81</v>
      </c>
      <c r="G7009" t="s">
        <v>82</v>
      </c>
      <c r="H7009" t="s">
        <v>83</v>
      </c>
      <c r="I7009" t="str">
        <f>"Trad IRN"</f>
        <v>Trad IRN</v>
      </c>
      <c r="J7009" t="s">
        <v>43</v>
      </c>
      <c r="K7009" t="s">
        <v>44</v>
      </c>
      <c r="L7009" t="s">
        <v>45</v>
      </c>
      <c r="M7009" t="s">
        <v>46</v>
      </c>
      <c r="N7009" t="str">
        <f t="shared" si="711"/>
        <v>08/18/2022</v>
      </c>
      <c r="O7009" t="str">
        <f>"10/14/2022"</f>
        <v>10/14/2022</v>
      </c>
      <c r="P7009">
        <v>0.18138099999999999</v>
      </c>
      <c r="Q7009">
        <v>0.18138099999999999</v>
      </c>
      <c r="S7009">
        <v>0</v>
      </c>
      <c r="T7009">
        <v>0.18138099999999999</v>
      </c>
      <c r="U7009">
        <v>0</v>
      </c>
      <c r="V7009" t="str">
        <f>"Trad IRN"</f>
        <v>Trad IRN</v>
      </c>
      <c r="W7009">
        <v>85</v>
      </c>
      <c r="X7009" t="s">
        <v>47</v>
      </c>
      <c r="Z7009" t="s">
        <v>47</v>
      </c>
      <c r="AB7009" t="str">
        <f>"08"</f>
        <v>08</v>
      </c>
      <c r="AC7009" t="s">
        <v>48</v>
      </c>
      <c r="AD7009" t="s">
        <v>49</v>
      </c>
      <c r="AE7009" t="s">
        <v>50</v>
      </c>
      <c r="AF7009">
        <v>0</v>
      </c>
      <c r="AG7009" t="s">
        <v>56</v>
      </c>
      <c r="AH7009" t="str">
        <f>"Trad IRN"</f>
        <v>Trad IRN</v>
      </c>
      <c r="AI7009" t="str">
        <f>"Bldg IRN"</f>
        <v>Bldg IRN</v>
      </c>
      <c r="AJ7009" t="s">
        <v>48</v>
      </c>
      <c r="AK7009" t="s">
        <v>48</v>
      </c>
      <c r="AL7009" t="s">
        <v>53</v>
      </c>
      <c r="AM7009">
        <v>206.94</v>
      </c>
      <c r="AN7009">
        <v>1140.92</v>
      </c>
      <c r="AO7009">
        <v>15</v>
      </c>
    </row>
    <row r="7010" spans="1:41" x14ac:dyDescent="0.3">
      <c r="A7010" t="str">
        <f>"Trad IRN"</f>
        <v>Trad IRN</v>
      </c>
      <c r="B7010" t="str">
        <f>"Bldg IRN"</f>
        <v>Bldg IRN</v>
      </c>
      <c r="C7010" t="s">
        <v>41</v>
      </c>
      <c r="D7010" t="s">
        <v>3</v>
      </c>
      <c r="E7010" t="s">
        <v>80</v>
      </c>
      <c r="F7010" t="s">
        <v>81</v>
      </c>
      <c r="G7010" t="s">
        <v>82</v>
      </c>
      <c r="H7010" t="s">
        <v>83</v>
      </c>
      <c r="I7010" t="str">
        <f>"Trad IRN"</f>
        <v>Trad IRN</v>
      </c>
      <c r="J7010" t="s">
        <v>43</v>
      </c>
      <c r="K7010" t="s">
        <v>44</v>
      </c>
      <c r="L7010" t="s">
        <v>45</v>
      </c>
      <c r="M7010" t="s">
        <v>46</v>
      </c>
      <c r="N7010" t="str">
        <f t="shared" si="711"/>
        <v>08/18/2022</v>
      </c>
      <c r="O7010" t="str">
        <f t="shared" ref="O7010:O7030" si="712">"12/31/2500"</f>
        <v>12/31/2500</v>
      </c>
      <c r="P7010">
        <v>1</v>
      </c>
      <c r="Q7010">
        <v>1</v>
      </c>
      <c r="R7010">
        <v>1</v>
      </c>
      <c r="S7010">
        <v>0</v>
      </c>
      <c r="T7010">
        <v>1</v>
      </c>
      <c r="U7010">
        <v>0</v>
      </c>
      <c r="V7010" t="str">
        <f>"Trad IRN"</f>
        <v>Trad IRN</v>
      </c>
      <c r="W7010">
        <v>100</v>
      </c>
      <c r="X7010" t="s">
        <v>47</v>
      </c>
      <c r="Z7010" t="s">
        <v>47</v>
      </c>
      <c r="AB7010" t="str">
        <f>"08"</f>
        <v>08</v>
      </c>
      <c r="AC7010" t="str">
        <f>"10"</f>
        <v>10</v>
      </c>
      <c r="AD7010" t="str">
        <f>"2"</f>
        <v>2</v>
      </c>
      <c r="AE7010" t="s">
        <v>50</v>
      </c>
      <c r="AF7010">
        <v>0</v>
      </c>
      <c r="AG7010" t="s">
        <v>56</v>
      </c>
      <c r="AH7010" t="str">
        <f>"Trad IRN"</f>
        <v>Trad IRN</v>
      </c>
      <c r="AI7010" t="str">
        <f>"Bldg IRN"</f>
        <v>Bldg IRN</v>
      </c>
      <c r="AJ7010" t="s">
        <v>48</v>
      </c>
      <c r="AK7010" t="s">
        <v>48</v>
      </c>
      <c r="AL7010" t="s">
        <v>53</v>
      </c>
      <c r="AM7010">
        <v>1140.92</v>
      </c>
      <c r="AN7010">
        <v>1140.92</v>
      </c>
      <c r="AO7010">
        <v>15</v>
      </c>
    </row>
    <row r="7011" spans="1:41" x14ac:dyDescent="0.3">
      <c r="A7011" t="str">
        <f>"Trad IRN"</f>
        <v>Trad IRN</v>
      </c>
      <c r="B7011" t="str">
        <f>"Bldg IRN"</f>
        <v>Bldg IRN</v>
      </c>
      <c r="C7011" t="s">
        <v>41</v>
      </c>
      <c r="D7011" t="s">
        <v>3</v>
      </c>
      <c r="E7011" t="s">
        <v>80</v>
      </c>
      <c r="F7011" t="s">
        <v>81</v>
      </c>
      <c r="G7011" t="s">
        <v>82</v>
      </c>
      <c r="H7011" t="s">
        <v>83</v>
      </c>
      <c r="I7011" t="str">
        <f>"Trad IRN"</f>
        <v>Trad IRN</v>
      </c>
      <c r="J7011" t="s">
        <v>43</v>
      </c>
      <c r="K7011" t="s">
        <v>44</v>
      </c>
      <c r="L7011" t="s">
        <v>45</v>
      </c>
      <c r="M7011" t="s">
        <v>46</v>
      </c>
      <c r="N7011" t="str">
        <f t="shared" si="711"/>
        <v>08/18/2022</v>
      </c>
      <c r="O7011" t="str">
        <f t="shared" si="712"/>
        <v>12/31/2500</v>
      </c>
      <c r="P7011">
        <v>1</v>
      </c>
      <c r="Q7011">
        <v>1</v>
      </c>
      <c r="S7011">
        <v>0</v>
      </c>
      <c r="T7011">
        <v>1</v>
      </c>
      <c r="U7011">
        <v>0</v>
      </c>
      <c r="V7011" t="str">
        <f>"Trad IRN"</f>
        <v>Trad IRN</v>
      </c>
      <c r="W7011">
        <v>100</v>
      </c>
      <c r="X7011" t="s">
        <v>47</v>
      </c>
      <c r="Z7011" t="s">
        <v>47</v>
      </c>
      <c r="AB7011" t="str">
        <f>"07"</f>
        <v>07</v>
      </c>
      <c r="AC7011" t="s">
        <v>48</v>
      </c>
      <c r="AD7011" t="s">
        <v>49</v>
      </c>
      <c r="AE7011" t="s">
        <v>50</v>
      </c>
      <c r="AF7011">
        <v>0</v>
      </c>
      <c r="AG7011" t="s">
        <v>56</v>
      </c>
      <c r="AH7011" t="str">
        <f>"Trad IRN"</f>
        <v>Trad IRN</v>
      </c>
      <c r="AI7011" t="str">
        <f>"Bldg IRN"</f>
        <v>Bldg IRN</v>
      </c>
      <c r="AJ7011" t="s">
        <v>48</v>
      </c>
      <c r="AK7011" t="s">
        <v>48</v>
      </c>
      <c r="AL7011" t="s">
        <v>53</v>
      </c>
      <c r="AM7011">
        <v>1140.92</v>
      </c>
      <c r="AN7011">
        <v>1140.92</v>
      </c>
      <c r="AO7011">
        <v>15</v>
      </c>
    </row>
    <row r="7012" spans="1:41" x14ac:dyDescent="0.3">
      <c r="A7012" t="str">
        <f>"Trad IRN"</f>
        <v>Trad IRN</v>
      </c>
      <c r="B7012" t="str">
        <f>"Bldg IRN"</f>
        <v>Bldg IRN</v>
      </c>
      <c r="C7012" t="s">
        <v>41</v>
      </c>
      <c r="D7012" t="s">
        <v>3</v>
      </c>
      <c r="E7012" t="s">
        <v>80</v>
      </c>
      <c r="F7012" t="s">
        <v>81</v>
      </c>
      <c r="G7012" t="s">
        <v>82</v>
      </c>
      <c r="H7012" t="s">
        <v>83</v>
      </c>
      <c r="I7012" t="str">
        <f>"Trad IRN"</f>
        <v>Trad IRN</v>
      </c>
      <c r="J7012" t="s">
        <v>43</v>
      </c>
      <c r="K7012" t="s">
        <v>44</v>
      </c>
      <c r="L7012" t="s">
        <v>45</v>
      </c>
      <c r="M7012" t="s">
        <v>59</v>
      </c>
      <c r="N7012" t="str">
        <f t="shared" si="711"/>
        <v>08/18/2022</v>
      </c>
      <c r="O7012" t="str">
        <f t="shared" si="712"/>
        <v>12/31/2500</v>
      </c>
      <c r="P7012">
        <v>1</v>
      </c>
      <c r="Q7012">
        <v>1</v>
      </c>
      <c r="S7012">
        <v>1</v>
      </c>
      <c r="T7012">
        <v>1</v>
      </c>
      <c r="U7012">
        <v>0</v>
      </c>
      <c r="V7012" t="s">
        <v>84</v>
      </c>
      <c r="W7012">
        <v>100</v>
      </c>
      <c r="X7012" t="s">
        <v>47</v>
      </c>
      <c r="Z7012" t="s">
        <v>47</v>
      </c>
      <c r="AB7012" t="str">
        <f>"06"</f>
        <v>06</v>
      </c>
      <c r="AC7012" t="s">
        <v>48</v>
      </c>
      <c r="AD7012" t="s">
        <v>49</v>
      </c>
      <c r="AE7012" t="s">
        <v>50</v>
      </c>
      <c r="AF7012">
        <v>0</v>
      </c>
      <c r="AG7012" t="s">
        <v>56</v>
      </c>
      <c r="AH7012" t="str">
        <f>"Trad IRN"</f>
        <v>Trad IRN</v>
      </c>
      <c r="AI7012" t="str">
        <f>"Bldg IRN"</f>
        <v>Bldg IRN</v>
      </c>
      <c r="AJ7012" t="s">
        <v>48</v>
      </c>
      <c r="AK7012" t="s">
        <v>48</v>
      </c>
      <c r="AL7012" t="s">
        <v>53</v>
      </c>
      <c r="AM7012">
        <v>1140.92</v>
      </c>
      <c r="AN7012">
        <v>1140.92</v>
      </c>
      <c r="AO7012">
        <v>15</v>
      </c>
    </row>
    <row r="7013" spans="1:41" x14ac:dyDescent="0.3">
      <c r="A7013" t="str">
        <f>"Trad IRN"</f>
        <v>Trad IRN</v>
      </c>
      <c r="B7013" t="str">
        <f>"Bldg IRN"</f>
        <v>Bldg IRN</v>
      </c>
      <c r="C7013" t="s">
        <v>41</v>
      </c>
      <c r="D7013" t="s">
        <v>3</v>
      </c>
      <c r="E7013" t="s">
        <v>80</v>
      </c>
      <c r="F7013" t="s">
        <v>81</v>
      </c>
      <c r="G7013" t="s">
        <v>82</v>
      </c>
      <c r="H7013" t="s">
        <v>83</v>
      </c>
      <c r="I7013" t="str">
        <f>"Trad IRN"</f>
        <v>Trad IRN</v>
      </c>
      <c r="J7013" t="s">
        <v>43</v>
      </c>
      <c r="K7013" t="s">
        <v>44</v>
      </c>
      <c r="L7013" t="s">
        <v>45</v>
      </c>
      <c r="M7013" t="s">
        <v>46</v>
      </c>
      <c r="N7013" t="str">
        <f t="shared" si="711"/>
        <v>08/18/2022</v>
      </c>
      <c r="O7013" t="str">
        <f t="shared" si="712"/>
        <v>12/31/2500</v>
      </c>
      <c r="P7013">
        <v>1</v>
      </c>
      <c r="Q7013">
        <v>1</v>
      </c>
      <c r="S7013">
        <v>0</v>
      </c>
      <c r="T7013">
        <v>1</v>
      </c>
      <c r="U7013">
        <v>0</v>
      </c>
      <c r="V7013" t="str">
        <f>"Trad IRN"</f>
        <v>Trad IRN</v>
      </c>
      <c r="W7013">
        <v>100</v>
      </c>
      <c r="X7013" t="s">
        <v>47</v>
      </c>
      <c r="Z7013" t="s">
        <v>47</v>
      </c>
      <c r="AB7013" t="str">
        <f>"06"</f>
        <v>06</v>
      </c>
      <c r="AC7013" t="s">
        <v>48</v>
      </c>
      <c r="AD7013" t="s">
        <v>49</v>
      </c>
      <c r="AE7013" t="s">
        <v>50</v>
      </c>
      <c r="AF7013">
        <v>0</v>
      </c>
      <c r="AG7013" t="s">
        <v>56</v>
      </c>
      <c r="AH7013" t="str">
        <f>"Trad IRN"</f>
        <v>Trad IRN</v>
      </c>
      <c r="AI7013" t="str">
        <f>"Bldg IRN"</f>
        <v>Bldg IRN</v>
      </c>
      <c r="AJ7013" t="s">
        <v>48</v>
      </c>
      <c r="AK7013" t="s">
        <v>48</v>
      </c>
      <c r="AL7013" t="s">
        <v>53</v>
      </c>
      <c r="AM7013">
        <v>1140.92</v>
      </c>
      <c r="AN7013">
        <v>1140.92</v>
      </c>
      <c r="AO7013">
        <v>15</v>
      </c>
    </row>
    <row r="7014" spans="1:41" x14ac:dyDescent="0.3">
      <c r="A7014" t="str">
        <f>"Trad IRN"</f>
        <v>Trad IRN</v>
      </c>
      <c r="B7014" t="str">
        <f>"Bldg IRN"</f>
        <v>Bldg IRN</v>
      </c>
      <c r="C7014" t="s">
        <v>41</v>
      </c>
      <c r="D7014" t="s">
        <v>3</v>
      </c>
      <c r="E7014" t="s">
        <v>80</v>
      </c>
      <c r="F7014" t="s">
        <v>81</v>
      </c>
      <c r="G7014" t="s">
        <v>82</v>
      </c>
      <c r="H7014" t="s">
        <v>83</v>
      </c>
      <c r="I7014" t="str">
        <f>"Trad IRN"</f>
        <v>Trad IRN</v>
      </c>
      <c r="J7014" t="s">
        <v>43</v>
      </c>
      <c r="K7014" t="s">
        <v>44</v>
      </c>
      <c r="L7014" t="s">
        <v>45</v>
      </c>
      <c r="M7014" t="s">
        <v>46</v>
      </c>
      <c r="N7014" t="str">
        <f t="shared" si="711"/>
        <v>08/18/2022</v>
      </c>
      <c r="O7014" t="str">
        <f t="shared" si="712"/>
        <v>12/31/2500</v>
      </c>
      <c r="P7014">
        <v>1</v>
      </c>
      <c r="Q7014">
        <v>1</v>
      </c>
      <c r="S7014">
        <v>0</v>
      </c>
      <c r="T7014">
        <v>1</v>
      </c>
      <c r="U7014">
        <v>0</v>
      </c>
      <c r="V7014" t="str">
        <f>"Trad IRN"</f>
        <v>Trad IRN</v>
      </c>
      <c r="W7014">
        <v>100</v>
      </c>
      <c r="X7014" t="s">
        <v>47</v>
      </c>
      <c r="Z7014" t="s">
        <v>47</v>
      </c>
      <c r="AB7014" t="str">
        <f>"07"</f>
        <v>07</v>
      </c>
      <c r="AC7014" t="s">
        <v>48</v>
      </c>
      <c r="AD7014" t="s">
        <v>49</v>
      </c>
      <c r="AE7014" t="s">
        <v>50</v>
      </c>
      <c r="AF7014">
        <v>0</v>
      </c>
      <c r="AG7014" t="s">
        <v>56</v>
      </c>
      <c r="AH7014" t="str">
        <f>"Trad IRN"</f>
        <v>Trad IRN</v>
      </c>
      <c r="AI7014" t="str">
        <f>"Bldg IRN"</f>
        <v>Bldg IRN</v>
      </c>
      <c r="AJ7014" t="s">
        <v>48</v>
      </c>
      <c r="AK7014" t="s">
        <v>48</v>
      </c>
      <c r="AL7014" t="s">
        <v>53</v>
      </c>
      <c r="AM7014">
        <v>1140.92</v>
      </c>
      <c r="AN7014">
        <v>1140.92</v>
      </c>
      <c r="AO7014">
        <v>15</v>
      </c>
    </row>
    <row r="7015" spans="1:41" x14ac:dyDescent="0.3">
      <c r="A7015" t="str">
        <f>"Trad IRN"</f>
        <v>Trad IRN</v>
      </c>
      <c r="B7015" t="str">
        <f>"Bldg IRN"</f>
        <v>Bldg IRN</v>
      </c>
      <c r="C7015" t="s">
        <v>41</v>
      </c>
      <c r="D7015" t="s">
        <v>3</v>
      </c>
      <c r="E7015" t="s">
        <v>80</v>
      </c>
      <c r="F7015" t="s">
        <v>81</v>
      </c>
      <c r="G7015" t="s">
        <v>82</v>
      </c>
      <c r="H7015" t="s">
        <v>83</v>
      </c>
      <c r="I7015" t="str">
        <f>"Trad IRN"</f>
        <v>Trad IRN</v>
      </c>
      <c r="J7015" t="s">
        <v>43</v>
      </c>
      <c r="K7015" t="s">
        <v>44</v>
      </c>
      <c r="L7015" t="s">
        <v>45</v>
      </c>
      <c r="M7015" t="s">
        <v>46</v>
      </c>
      <c r="N7015" t="str">
        <f t="shared" si="711"/>
        <v>08/18/2022</v>
      </c>
      <c r="O7015" t="str">
        <f t="shared" si="712"/>
        <v>12/31/2500</v>
      </c>
      <c r="P7015">
        <v>1</v>
      </c>
      <c r="Q7015">
        <v>1</v>
      </c>
      <c r="S7015">
        <v>0</v>
      </c>
      <c r="T7015">
        <v>1</v>
      </c>
      <c r="U7015">
        <v>0</v>
      </c>
      <c r="V7015" t="str">
        <f>"Trad IRN"</f>
        <v>Trad IRN</v>
      </c>
      <c r="W7015">
        <v>100</v>
      </c>
      <c r="X7015" t="s">
        <v>47</v>
      </c>
      <c r="Z7015" t="s">
        <v>47</v>
      </c>
      <c r="AB7015" t="str">
        <f>"06"</f>
        <v>06</v>
      </c>
      <c r="AC7015" t="s">
        <v>48</v>
      </c>
      <c r="AD7015" t="s">
        <v>49</v>
      </c>
      <c r="AE7015" t="s">
        <v>55</v>
      </c>
      <c r="AF7015">
        <v>0</v>
      </c>
      <c r="AG7015" t="s">
        <v>56</v>
      </c>
      <c r="AH7015" t="str">
        <f>"Trad IRN"</f>
        <v>Trad IRN</v>
      </c>
      <c r="AI7015" t="str">
        <f>"Bldg IRN"</f>
        <v>Bldg IRN</v>
      </c>
      <c r="AJ7015" t="s">
        <v>48</v>
      </c>
      <c r="AK7015" t="s">
        <v>48</v>
      </c>
      <c r="AL7015" t="s">
        <v>53</v>
      </c>
      <c r="AM7015">
        <v>1140.92</v>
      </c>
      <c r="AN7015">
        <v>1140.92</v>
      </c>
      <c r="AO7015">
        <v>15</v>
      </c>
    </row>
    <row r="7016" spans="1:41" x14ac:dyDescent="0.3">
      <c r="A7016" t="str">
        <f>"Trad IRN"</f>
        <v>Trad IRN</v>
      </c>
      <c r="B7016" t="str">
        <f>"Bldg IRN"</f>
        <v>Bldg IRN</v>
      </c>
      <c r="C7016" t="s">
        <v>41</v>
      </c>
      <c r="D7016" t="s">
        <v>3</v>
      </c>
      <c r="E7016" t="s">
        <v>80</v>
      </c>
      <c r="F7016" t="s">
        <v>81</v>
      </c>
      <c r="G7016" t="s">
        <v>82</v>
      </c>
      <c r="H7016" t="s">
        <v>83</v>
      </c>
      <c r="I7016" t="str">
        <f>"Trad IRN"</f>
        <v>Trad IRN</v>
      </c>
      <c r="J7016" t="s">
        <v>43</v>
      </c>
      <c r="K7016" t="s">
        <v>44</v>
      </c>
      <c r="L7016" t="s">
        <v>45</v>
      </c>
      <c r="M7016" t="s">
        <v>46</v>
      </c>
      <c r="N7016" t="str">
        <f t="shared" si="711"/>
        <v>08/18/2022</v>
      </c>
      <c r="O7016" t="str">
        <f t="shared" si="712"/>
        <v>12/31/2500</v>
      </c>
      <c r="P7016">
        <v>1</v>
      </c>
      <c r="Q7016">
        <v>1</v>
      </c>
      <c r="S7016">
        <v>0</v>
      </c>
      <c r="T7016">
        <v>1</v>
      </c>
      <c r="U7016">
        <v>0</v>
      </c>
      <c r="V7016" t="str">
        <f>"Trad IRN"</f>
        <v>Trad IRN</v>
      </c>
      <c r="W7016">
        <v>100</v>
      </c>
      <c r="X7016" t="s">
        <v>47</v>
      </c>
      <c r="Z7016" t="s">
        <v>47</v>
      </c>
      <c r="AB7016" t="str">
        <f>"06"</f>
        <v>06</v>
      </c>
      <c r="AC7016" t="s">
        <v>48</v>
      </c>
      <c r="AD7016" t="s">
        <v>49</v>
      </c>
      <c r="AE7016" t="s">
        <v>50</v>
      </c>
      <c r="AF7016">
        <v>0</v>
      </c>
      <c r="AG7016" t="s">
        <v>56</v>
      </c>
      <c r="AH7016" t="str">
        <f>"Trad IRN"</f>
        <v>Trad IRN</v>
      </c>
      <c r="AI7016" t="str">
        <f>"Bldg IRN"</f>
        <v>Bldg IRN</v>
      </c>
      <c r="AJ7016" t="s">
        <v>48</v>
      </c>
      <c r="AK7016" t="s">
        <v>48</v>
      </c>
      <c r="AL7016" t="s">
        <v>53</v>
      </c>
      <c r="AM7016">
        <v>1140.92</v>
      </c>
      <c r="AN7016">
        <v>1140.92</v>
      </c>
      <c r="AO7016">
        <v>15</v>
      </c>
    </row>
    <row r="7017" spans="1:41" x14ac:dyDescent="0.3">
      <c r="A7017" t="str">
        <f>"Trad IRN"</f>
        <v>Trad IRN</v>
      </c>
      <c r="B7017" t="str">
        <f>"Bldg IRN"</f>
        <v>Bldg IRN</v>
      </c>
      <c r="C7017" t="s">
        <v>41</v>
      </c>
      <c r="D7017" t="s">
        <v>3</v>
      </c>
      <c r="E7017" t="s">
        <v>80</v>
      </c>
      <c r="F7017" t="s">
        <v>81</v>
      </c>
      <c r="G7017" t="s">
        <v>82</v>
      </c>
      <c r="H7017" t="s">
        <v>83</v>
      </c>
      <c r="I7017" t="str">
        <f>"Trad IRN"</f>
        <v>Trad IRN</v>
      </c>
      <c r="J7017" t="s">
        <v>43</v>
      </c>
      <c r="K7017" t="s">
        <v>44</v>
      </c>
      <c r="L7017" t="s">
        <v>45</v>
      </c>
      <c r="M7017" t="s">
        <v>46</v>
      </c>
      <c r="N7017" t="str">
        <f t="shared" si="711"/>
        <v>08/18/2022</v>
      </c>
      <c r="O7017" t="str">
        <f t="shared" si="712"/>
        <v>12/31/2500</v>
      </c>
      <c r="P7017">
        <v>1</v>
      </c>
      <c r="Q7017">
        <v>1</v>
      </c>
      <c r="S7017">
        <v>0</v>
      </c>
      <c r="T7017">
        <v>1</v>
      </c>
      <c r="U7017">
        <v>0</v>
      </c>
      <c r="V7017" t="str">
        <f>"Trad IRN"</f>
        <v>Trad IRN</v>
      </c>
      <c r="W7017">
        <v>100</v>
      </c>
      <c r="X7017" t="s">
        <v>47</v>
      </c>
      <c r="Z7017" t="s">
        <v>47</v>
      </c>
      <c r="AB7017" t="str">
        <f>"06"</f>
        <v>06</v>
      </c>
      <c r="AC7017" t="s">
        <v>48</v>
      </c>
      <c r="AD7017" t="s">
        <v>49</v>
      </c>
      <c r="AE7017" t="s">
        <v>50</v>
      </c>
      <c r="AF7017">
        <v>0</v>
      </c>
      <c r="AG7017" t="s">
        <v>56</v>
      </c>
      <c r="AH7017" t="str">
        <f>"Trad IRN"</f>
        <v>Trad IRN</v>
      </c>
      <c r="AI7017" t="str">
        <f>"Bldg IRN"</f>
        <v>Bldg IRN</v>
      </c>
      <c r="AJ7017" t="s">
        <v>48</v>
      </c>
      <c r="AK7017" t="s">
        <v>48</v>
      </c>
      <c r="AL7017" t="s">
        <v>53</v>
      </c>
      <c r="AM7017">
        <v>1140.92</v>
      </c>
      <c r="AN7017">
        <v>1140.92</v>
      </c>
      <c r="AO7017">
        <v>15</v>
      </c>
    </row>
    <row r="7018" spans="1:41" x14ac:dyDescent="0.3">
      <c r="A7018" t="str">
        <f>"Trad IRN"</f>
        <v>Trad IRN</v>
      </c>
      <c r="B7018" t="str">
        <f>"Bldg IRN"</f>
        <v>Bldg IRN</v>
      </c>
      <c r="C7018" t="s">
        <v>41</v>
      </c>
      <c r="D7018" t="s">
        <v>3</v>
      </c>
      <c r="E7018" t="s">
        <v>80</v>
      </c>
      <c r="F7018" t="s">
        <v>81</v>
      </c>
      <c r="G7018" t="s">
        <v>82</v>
      </c>
      <c r="H7018" t="s">
        <v>83</v>
      </c>
      <c r="I7018" t="str">
        <f>"Trad IRN"</f>
        <v>Trad IRN</v>
      </c>
      <c r="J7018" t="s">
        <v>43</v>
      </c>
      <c r="K7018" t="s">
        <v>44</v>
      </c>
      <c r="L7018" t="s">
        <v>45</v>
      </c>
      <c r="M7018" t="s">
        <v>46</v>
      </c>
      <c r="N7018" t="str">
        <f t="shared" si="711"/>
        <v>08/18/2022</v>
      </c>
      <c r="O7018" t="str">
        <f t="shared" si="712"/>
        <v>12/31/2500</v>
      </c>
      <c r="P7018">
        <v>1</v>
      </c>
      <c r="Q7018">
        <v>1</v>
      </c>
      <c r="S7018">
        <v>1</v>
      </c>
      <c r="T7018">
        <v>1</v>
      </c>
      <c r="U7018">
        <v>0</v>
      </c>
      <c r="V7018" t="str">
        <f>"Trad IRN"</f>
        <v>Trad IRN</v>
      </c>
      <c r="W7018">
        <v>100</v>
      </c>
      <c r="X7018" t="s">
        <v>47</v>
      </c>
      <c r="Z7018" t="s">
        <v>47</v>
      </c>
      <c r="AB7018" t="str">
        <f>"07"</f>
        <v>07</v>
      </c>
      <c r="AC7018" t="s">
        <v>48</v>
      </c>
      <c r="AD7018" t="s">
        <v>49</v>
      </c>
      <c r="AE7018" t="s">
        <v>50</v>
      </c>
      <c r="AF7018">
        <v>0</v>
      </c>
      <c r="AG7018" t="s">
        <v>56</v>
      </c>
      <c r="AH7018" t="str">
        <f>"Trad IRN"</f>
        <v>Trad IRN</v>
      </c>
      <c r="AI7018" t="str">
        <f>"Bldg IRN"</f>
        <v>Bldg IRN</v>
      </c>
      <c r="AJ7018" t="s">
        <v>48</v>
      </c>
      <c r="AK7018" t="s">
        <v>48</v>
      </c>
      <c r="AL7018" t="s">
        <v>53</v>
      </c>
      <c r="AM7018">
        <v>1140.92</v>
      </c>
      <c r="AN7018">
        <v>1140.92</v>
      </c>
      <c r="AO7018">
        <v>15</v>
      </c>
    </row>
    <row r="7019" spans="1:41" x14ac:dyDescent="0.3">
      <c r="A7019" t="str">
        <f>"Trad IRN"</f>
        <v>Trad IRN</v>
      </c>
      <c r="B7019" t="str">
        <f>"Bldg IRN"</f>
        <v>Bldg IRN</v>
      </c>
      <c r="C7019" t="s">
        <v>41</v>
      </c>
      <c r="D7019" t="s">
        <v>3</v>
      </c>
      <c r="E7019" t="s">
        <v>80</v>
      </c>
      <c r="F7019" t="s">
        <v>81</v>
      </c>
      <c r="G7019" t="s">
        <v>82</v>
      </c>
      <c r="H7019" t="s">
        <v>83</v>
      </c>
      <c r="I7019" t="str">
        <f>"Trad IRN"</f>
        <v>Trad IRN</v>
      </c>
      <c r="J7019" t="s">
        <v>43</v>
      </c>
      <c r="K7019" t="s">
        <v>44</v>
      </c>
      <c r="L7019" t="s">
        <v>45</v>
      </c>
      <c r="M7019" t="s">
        <v>46</v>
      </c>
      <c r="N7019" t="str">
        <f t="shared" si="711"/>
        <v>08/18/2022</v>
      </c>
      <c r="O7019" t="str">
        <f t="shared" si="712"/>
        <v>12/31/2500</v>
      </c>
      <c r="P7019">
        <v>1</v>
      </c>
      <c r="Q7019">
        <v>1</v>
      </c>
      <c r="S7019">
        <v>0</v>
      </c>
      <c r="T7019">
        <v>1</v>
      </c>
      <c r="U7019">
        <v>0</v>
      </c>
      <c r="V7019" t="str">
        <f>"Trad IRN"</f>
        <v>Trad IRN</v>
      </c>
      <c r="W7019">
        <v>100</v>
      </c>
      <c r="X7019" t="s">
        <v>47</v>
      </c>
      <c r="Z7019" t="s">
        <v>47</v>
      </c>
      <c r="AB7019" t="str">
        <f>"06"</f>
        <v>06</v>
      </c>
      <c r="AC7019" t="s">
        <v>48</v>
      </c>
      <c r="AD7019" t="s">
        <v>49</v>
      </c>
      <c r="AE7019" t="s">
        <v>50</v>
      </c>
      <c r="AF7019">
        <v>0</v>
      </c>
      <c r="AG7019" t="s">
        <v>56</v>
      </c>
      <c r="AH7019" t="str">
        <f>"Trad IRN"</f>
        <v>Trad IRN</v>
      </c>
      <c r="AI7019" t="str">
        <f>"Bldg IRN"</f>
        <v>Bldg IRN</v>
      </c>
      <c r="AJ7019" t="s">
        <v>48</v>
      </c>
      <c r="AK7019" t="s">
        <v>48</v>
      </c>
      <c r="AL7019" t="s">
        <v>53</v>
      </c>
      <c r="AM7019">
        <v>1140.92</v>
      </c>
      <c r="AN7019">
        <v>1140.92</v>
      </c>
      <c r="AO7019">
        <v>15</v>
      </c>
    </row>
    <row r="7020" spans="1:41" x14ac:dyDescent="0.3">
      <c r="A7020" t="str">
        <f>"Trad IRN"</f>
        <v>Trad IRN</v>
      </c>
      <c r="B7020" t="str">
        <f>"Bldg IRN"</f>
        <v>Bldg IRN</v>
      </c>
      <c r="C7020" t="s">
        <v>41</v>
      </c>
      <c r="D7020" t="s">
        <v>3</v>
      </c>
      <c r="E7020" t="s">
        <v>80</v>
      </c>
      <c r="F7020" t="s">
        <v>81</v>
      </c>
      <c r="G7020" t="s">
        <v>82</v>
      </c>
      <c r="H7020" t="s">
        <v>83</v>
      </c>
      <c r="I7020" t="str">
        <f>"Trad IRN"</f>
        <v>Trad IRN</v>
      </c>
      <c r="J7020" t="s">
        <v>43</v>
      </c>
      <c r="K7020" t="s">
        <v>44</v>
      </c>
      <c r="L7020" t="s">
        <v>45</v>
      </c>
      <c r="M7020" t="s">
        <v>46</v>
      </c>
      <c r="N7020" t="str">
        <f t="shared" si="711"/>
        <v>08/18/2022</v>
      </c>
      <c r="O7020" t="str">
        <f t="shared" si="712"/>
        <v>12/31/2500</v>
      </c>
      <c r="P7020">
        <v>1</v>
      </c>
      <c r="Q7020">
        <v>1</v>
      </c>
      <c r="R7020">
        <v>1</v>
      </c>
      <c r="S7020">
        <v>0</v>
      </c>
      <c r="T7020">
        <v>1</v>
      </c>
      <c r="U7020">
        <v>0</v>
      </c>
      <c r="V7020" t="str">
        <f>"Trad IRN"</f>
        <v>Trad IRN</v>
      </c>
      <c r="W7020">
        <v>100</v>
      </c>
      <c r="X7020" t="s">
        <v>47</v>
      </c>
      <c r="Z7020" t="s">
        <v>47</v>
      </c>
      <c r="AB7020" t="str">
        <f>"06"</f>
        <v>06</v>
      </c>
      <c r="AC7020" t="str">
        <f>"10"</f>
        <v>10</v>
      </c>
      <c r="AD7020" t="str">
        <f>"2"</f>
        <v>2</v>
      </c>
      <c r="AE7020" t="s">
        <v>50</v>
      </c>
      <c r="AF7020">
        <v>0</v>
      </c>
      <c r="AG7020" t="s">
        <v>56</v>
      </c>
      <c r="AH7020" t="str">
        <f>"Trad IRN"</f>
        <v>Trad IRN</v>
      </c>
      <c r="AI7020" t="str">
        <f>"Bldg IRN"</f>
        <v>Bldg IRN</v>
      </c>
      <c r="AJ7020" t="s">
        <v>48</v>
      </c>
      <c r="AK7020" t="s">
        <v>48</v>
      </c>
      <c r="AL7020" t="s">
        <v>53</v>
      </c>
      <c r="AM7020">
        <v>1140.92</v>
      </c>
      <c r="AN7020">
        <v>1140.92</v>
      </c>
      <c r="AO7020">
        <v>15</v>
      </c>
    </row>
    <row r="7021" spans="1:41" x14ac:dyDescent="0.3">
      <c r="A7021" t="str">
        <f>"Trad IRN"</f>
        <v>Trad IRN</v>
      </c>
      <c r="B7021" t="str">
        <f>"Bldg IRN"</f>
        <v>Bldg IRN</v>
      </c>
      <c r="C7021" t="s">
        <v>41</v>
      </c>
      <c r="D7021" t="s">
        <v>3</v>
      </c>
      <c r="E7021" t="s">
        <v>80</v>
      </c>
      <c r="F7021" t="s">
        <v>81</v>
      </c>
      <c r="G7021" t="s">
        <v>82</v>
      </c>
      <c r="H7021" t="s">
        <v>83</v>
      </c>
      <c r="I7021" t="str">
        <f>"Trad IRN"</f>
        <v>Trad IRN</v>
      </c>
      <c r="J7021" t="s">
        <v>43</v>
      </c>
      <c r="K7021" t="s">
        <v>44</v>
      </c>
      <c r="L7021" t="s">
        <v>45</v>
      </c>
      <c r="M7021" t="s">
        <v>46</v>
      </c>
      <c r="N7021" t="str">
        <f t="shared" si="711"/>
        <v>08/18/2022</v>
      </c>
      <c r="O7021" t="str">
        <f t="shared" si="712"/>
        <v>12/31/2500</v>
      </c>
      <c r="P7021">
        <v>1</v>
      </c>
      <c r="Q7021">
        <v>1</v>
      </c>
      <c r="S7021">
        <v>0</v>
      </c>
      <c r="T7021">
        <v>1</v>
      </c>
      <c r="U7021">
        <v>0</v>
      </c>
      <c r="V7021" t="str">
        <f>"Trad IRN"</f>
        <v>Trad IRN</v>
      </c>
      <c r="W7021">
        <v>100</v>
      </c>
      <c r="X7021" t="s">
        <v>47</v>
      </c>
      <c r="Z7021" t="s">
        <v>47</v>
      </c>
      <c r="AB7021" t="str">
        <f>"07"</f>
        <v>07</v>
      </c>
      <c r="AC7021" t="s">
        <v>48</v>
      </c>
      <c r="AD7021" t="s">
        <v>49</v>
      </c>
      <c r="AE7021" t="s">
        <v>55</v>
      </c>
      <c r="AF7021">
        <v>0</v>
      </c>
      <c r="AG7021" t="s">
        <v>56</v>
      </c>
      <c r="AH7021" t="str">
        <f>"Trad IRN"</f>
        <v>Trad IRN</v>
      </c>
      <c r="AI7021" t="str">
        <f>"Bldg IRN"</f>
        <v>Bldg IRN</v>
      </c>
      <c r="AJ7021" t="s">
        <v>48</v>
      </c>
      <c r="AK7021" t="s">
        <v>48</v>
      </c>
      <c r="AL7021" t="s">
        <v>53</v>
      </c>
      <c r="AM7021">
        <v>1140.92</v>
      </c>
      <c r="AN7021">
        <v>1140.92</v>
      </c>
      <c r="AO7021">
        <v>15</v>
      </c>
    </row>
    <row r="7022" spans="1:41" x14ac:dyDescent="0.3">
      <c r="A7022" t="str">
        <f>"Trad IRN"</f>
        <v>Trad IRN</v>
      </c>
      <c r="B7022" t="str">
        <f>"Bldg IRN"</f>
        <v>Bldg IRN</v>
      </c>
      <c r="C7022" t="s">
        <v>41</v>
      </c>
      <c r="D7022" t="s">
        <v>3</v>
      </c>
      <c r="E7022" t="s">
        <v>80</v>
      </c>
      <c r="F7022" t="s">
        <v>81</v>
      </c>
      <c r="G7022" t="s">
        <v>82</v>
      </c>
      <c r="H7022" t="s">
        <v>83</v>
      </c>
      <c r="I7022" t="str">
        <f>"Trad IRN"</f>
        <v>Trad IRN</v>
      </c>
      <c r="J7022" t="s">
        <v>43</v>
      </c>
      <c r="K7022" t="s">
        <v>44</v>
      </c>
      <c r="L7022" t="s">
        <v>45</v>
      </c>
      <c r="M7022" t="s">
        <v>46</v>
      </c>
      <c r="N7022" t="str">
        <f t="shared" si="711"/>
        <v>08/18/2022</v>
      </c>
      <c r="O7022" t="str">
        <f t="shared" si="712"/>
        <v>12/31/2500</v>
      </c>
      <c r="P7022">
        <v>1</v>
      </c>
      <c r="Q7022">
        <v>1</v>
      </c>
      <c r="S7022">
        <v>1</v>
      </c>
      <c r="T7022">
        <v>1</v>
      </c>
      <c r="U7022">
        <v>0</v>
      </c>
      <c r="V7022" t="str">
        <f>"Trad IRN"</f>
        <v>Trad IRN</v>
      </c>
      <c r="W7022">
        <v>100</v>
      </c>
      <c r="X7022" t="s">
        <v>47</v>
      </c>
      <c r="Z7022" t="s">
        <v>47</v>
      </c>
      <c r="AB7022" t="str">
        <f>"08"</f>
        <v>08</v>
      </c>
      <c r="AC7022" t="s">
        <v>48</v>
      </c>
      <c r="AD7022" t="s">
        <v>49</v>
      </c>
      <c r="AE7022" t="s">
        <v>50</v>
      </c>
      <c r="AF7022">
        <v>0</v>
      </c>
      <c r="AG7022" t="s">
        <v>56</v>
      </c>
      <c r="AH7022" t="str">
        <f>"Trad IRN"</f>
        <v>Trad IRN</v>
      </c>
      <c r="AI7022" t="str">
        <f>"Bldg IRN"</f>
        <v>Bldg IRN</v>
      </c>
      <c r="AJ7022" t="s">
        <v>48</v>
      </c>
      <c r="AK7022" t="s">
        <v>48</v>
      </c>
      <c r="AL7022" t="s">
        <v>53</v>
      </c>
      <c r="AM7022">
        <v>1140.92</v>
      </c>
      <c r="AN7022">
        <v>1140.92</v>
      </c>
      <c r="AO7022">
        <v>15</v>
      </c>
    </row>
    <row r="7023" spans="1:41" x14ac:dyDescent="0.3">
      <c r="A7023" t="str">
        <f>"Trad IRN"</f>
        <v>Trad IRN</v>
      </c>
      <c r="B7023" t="str">
        <f>"Bldg IRN"</f>
        <v>Bldg IRN</v>
      </c>
      <c r="C7023" t="s">
        <v>41</v>
      </c>
      <c r="D7023" t="s">
        <v>3</v>
      </c>
      <c r="E7023" t="s">
        <v>80</v>
      </c>
      <c r="F7023" t="s">
        <v>81</v>
      </c>
      <c r="G7023" t="s">
        <v>82</v>
      </c>
      <c r="H7023" t="s">
        <v>83</v>
      </c>
      <c r="I7023" t="str">
        <f>"Trad IRN"</f>
        <v>Trad IRN</v>
      </c>
      <c r="J7023" t="s">
        <v>43</v>
      </c>
      <c r="K7023" t="s">
        <v>44</v>
      </c>
      <c r="L7023" t="s">
        <v>45</v>
      </c>
      <c r="M7023" t="s">
        <v>46</v>
      </c>
      <c r="N7023" t="str">
        <f t="shared" si="711"/>
        <v>08/18/2022</v>
      </c>
      <c r="O7023" t="str">
        <f t="shared" si="712"/>
        <v>12/31/2500</v>
      </c>
      <c r="P7023">
        <v>1</v>
      </c>
      <c r="Q7023">
        <v>1</v>
      </c>
      <c r="S7023">
        <v>0</v>
      </c>
      <c r="T7023">
        <v>1</v>
      </c>
      <c r="U7023">
        <v>0</v>
      </c>
      <c r="V7023" t="str">
        <f>"Trad IRN"</f>
        <v>Trad IRN</v>
      </c>
      <c r="W7023">
        <v>100</v>
      </c>
      <c r="X7023" t="s">
        <v>47</v>
      </c>
      <c r="Z7023" t="s">
        <v>47</v>
      </c>
      <c r="AB7023" t="str">
        <f>"06"</f>
        <v>06</v>
      </c>
      <c r="AC7023" t="s">
        <v>48</v>
      </c>
      <c r="AD7023" t="s">
        <v>49</v>
      </c>
      <c r="AE7023" t="s">
        <v>50</v>
      </c>
      <c r="AF7023">
        <v>0</v>
      </c>
      <c r="AG7023" t="s">
        <v>56</v>
      </c>
      <c r="AH7023" t="str">
        <f>"Trad IRN"</f>
        <v>Trad IRN</v>
      </c>
      <c r="AI7023" t="str">
        <f>"Bldg IRN"</f>
        <v>Bldg IRN</v>
      </c>
      <c r="AJ7023" t="s">
        <v>48</v>
      </c>
      <c r="AK7023" t="s">
        <v>48</v>
      </c>
      <c r="AL7023" t="s">
        <v>53</v>
      </c>
      <c r="AM7023">
        <v>1140.92</v>
      </c>
      <c r="AN7023">
        <v>1140.92</v>
      </c>
      <c r="AO7023">
        <v>15</v>
      </c>
    </row>
    <row r="7024" spans="1:41" x14ac:dyDescent="0.3">
      <c r="A7024" t="str">
        <f>"Trad IRN"</f>
        <v>Trad IRN</v>
      </c>
      <c r="B7024" t="str">
        <f>"Bldg IRN"</f>
        <v>Bldg IRN</v>
      </c>
      <c r="C7024" t="s">
        <v>41</v>
      </c>
      <c r="D7024" t="s">
        <v>3</v>
      </c>
      <c r="E7024" t="s">
        <v>80</v>
      </c>
      <c r="F7024" t="s">
        <v>81</v>
      </c>
      <c r="G7024" t="s">
        <v>82</v>
      </c>
      <c r="H7024" t="s">
        <v>83</v>
      </c>
      <c r="I7024" t="str">
        <f>"Trad IRN"</f>
        <v>Trad IRN</v>
      </c>
      <c r="J7024" t="s">
        <v>43</v>
      </c>
      <c r="K7024" t="s">
        <v>44</v>
      </c>
      <c r="L7024" t="s">
        <v>45</v>
      </c>
      <c r="M7024" t="s">
        <v>46</v>
      </c>
      <c r="N7024" t="str">
        <f t="shared" si="711"/>
        <v>08/18/2022</v>
      </c>
      <c r="O7024" t="str">
        <f t="shared" si="712"/>
        <v>12/31/2500</v>
      </c>
      <c r="P7024">
        <v>1</v>
      </c>
      <c r="Q7024">
        <v>1</v>
      </c>
      <c r="S7024">
        <v>0</v>
      </c>
      <c r="T7024">
        <v>1</v>
      </c>
      <c r="U7024">
        <v>0</v>
      </c>
      <c r="V7024" t="str">
        <f>"Trad IRN"</f>
        <v>Trad IRN</v>
      </c>
      <c r="W7024">
        <v>100</v>
      </c>
      <c r="X7024" t="s">
        <v>47</v>
      </c>
      <c r="Z7024" t="s">
        <v>47</v>
      </c>
      <c r="AB7024" t="str">
        <f>"07"</f>
        <v>07</v>
      </c>
      <c r="AC7024" t="s">
        <v>48</v>
      </c>
      <c r="AD7024" t="s">
        <v>49</v>
      </c>
      <c r="AE7024" t="s">
        <v>50</v>
      </c>
      <c r="AF7024">
        <v>0</v>
      </c>
      <c r="AG7024" t="s">
        <v>56</v>
      </c>
      <c r="AH7024" t="str">
        <f>"Trad IRN"</f>
        <v>Trad IRN</v>
      </c>
      <c r="AI7024" t="str">
        <f>"Bldg IRN"</f>
        <v>Bldg IRN</v>
      </c>
      <c r="AJ7024" t="s">
        <v>48</v>
      </c>
      <c r="AK7024" t="s">
        <v>48</v>
      </c>
      <c r="AL7024" t="s">
        <v>53</v>
      </c>
      <c r="AM7024">
        <v>1140.92</v>
      </c>
      <c r="AN7024">
        <v>1140.92</v>
      </c>
      <c r="AO7024">
        <v>15</v>
      </c>
    </row>
    <row r="7025" spans="1:41" x14ac:dyDescent="0.3">
      <c r="A7025" t="str">
        <f>"Trad IRN"</f>
        <v>Trad IRN</v>
      </c>
      <c r="B7025" t="str">
        <f>"Bldg IRN"</f>
        <v>Bldg IRN</v>
      </c>
      <c r="C7025" t="s">
        <v>41</v>
      </c>
      <c r="D7025" t="s">
        <v>3</v>
      </c>
      <c r="E7025" t="s">
        <v>80</v>
      </c>
      <c r="F7025" t="s">
        <v>81</v>
      </c>
      <c r="G7025" t="s">
        <v>82</v>
      </c>
      <c r="H7025" t="s">
        <v>83</v>
      </c>
      <c r="I7025" t="str">
        <f>"Trad IRN"</f>
        <v>Trad IRN</v>
      </c>
      <c r="J7025" t="s">
        <v>43</v>
      </c>
      <c r="K7025" t="s">
        <v>44</v>
      </c>
      <c r="L7025" t="s">
        <v>45</v>
      </c>
      <c r="M7025" t="s">
        <v>46</v>
      </c>
      <c r="N7025" t="str">
        <f t="shared" si="711"/>
        <v>08/18/2022</v>
      </c>
      <c r="O7025" t="str">
        <f t="shared" si="712"/>
        <v>12/31/2500</v>
      </c>
      <c r="P7025">
        <v>1</v>
      </c>
      <c r="Q7025">
        <v>1</v>
      </c>
      <c r="S7025">
        <v>0</v>
      </c>
      <c r="T7025">
        <v>1</v>
      </c>
      <c r="U7025">
        <v>0</v>
      </c>
      <c r="V7025" t="str">
        <f>"Trad IRN"</f>
        <v>Trad IRN</v>
      </c>
      <c r="W7025">
        <v>100</v>
      </c>
      <c r="X7025" t="s">
        <v>47</v>
      </c>
      <c r="Z7025" t="s">
        <v>47</v>
      </c>
      <c r="AB7025" t="str">
        <f>"06"</f>
        <v>06</v>
      </c>
      <c r="AC7025" t="s">
        <v>48</v>
      </c>
      <c r="AD7025" t="s">
        <v>49</v>
      </c>
      <c r="AE7025" t="s">
        <v>50</v>
      </c>
      <c r="AF7025">
        <v>0</v>
      </c>
      <c r="AG7025" t="s">
        <v>56</v>
      </c>
      <c r="AH7025" t="str">
        <f>"Trad IRN"</f>
        <v>Trad IRN</v>
      </c>
      <c r="AI7025" t="str">
        <f>"Bldg IRN"</f>
        <v>Bldg IRN</v>
      </c>
      <c r="AJ7025" t="s">
        <v>48</v>
      </c>
      <c r="AK7025" t="s">
        <v>48</v>
      </c>
      <c r="AL7025" t="s">
        <v>53</v>
      </c>
      <c r="AM7025">
        <v>1140.92</v>
      </c>
      <c r="AN7025">
        <v>1140.92</v>
      </c>
      <c r="AO7025">
        <v>15</v>
      </c>
    </row>
    <row r="7026" spans="1:41" x14ac:dyDescent="0.3">
      <c r="A7026" t="str">
        <f>"Trad IRN"</f>
        <v>Trad IRN</v>
      </c>
      <c r="B7026" t="str">
        <f>"Bldg IRN"</f>
        <v>Bldg IRN</v>
      </c>
      <c r="C7026" t="s">
        <v>41</v>
      </c>
      <c r="D7026" t="s">
        <v>3</v>
      </c>
      <c r="E7026" t="s">
        <v>80</v>
      </c>
      <c r="F7026" t="s">
        <v>81</v>
      </c>
      <c r="G7026" t="s">
        <v>82</v>
      </c>
      <c r="H7026" t="s">
        <v>83</v>
      </c>
      <c r="I7026" t="str">
        <f>"Trad IRN"</f>
        <v>Trad IRN</v>
      </c>
      <c r="J7026" t="s">
        <v>43</v>
      </c>
      <c r="K7026" t="s">
        <v>44</v>
      </c>
      <c r="L7026" t="s">
        <v>45</v>
      </c>
      <c r="M7026" t="s">
        <v>46</v>
      </c>
      <c r="N7026" t="str">
        <f t="shared" si="711"/>
        <v>08/18/2022</v>
      </c>
      <c r="O7026" t="str">
        <f t="shared" si="712"/>
        <v>12/31/2500</v>
      </c>
      <c r="P7026">
        <v>1</v>
      </c>
      <c r="Q7026">
        <v>1</v>
      </c>
      <c r="S7026">
        <v>1</v>
      </c>
      <c r="T7026">
        <v>1</v>
      </c>
      <c r="U7026">
        <v>0</v>
      </c>
      <c r="V7026" t="str">
        <f>"Trad IRN"</f>
        <v>Trad IRN</v>
      </c>
      <c r="W7026">
        <v>100</v>
      </c>
      <c r="X7026" t="s">
        <v>47</v>
      </c>
      <c r="Z7026" t="s">
        <v>47</v>
      </c>
      <c r="AB7026" t="str">
        <f>"07"</f>
        <v>07</v>
      </c>
      <c r="AC7026" t="s">
        <v>48</v>
      </c>
      <c r="AD7026" t="s">
        <v>49</v>
      </c>
      <c r="AE7026" t="s">
        <v>50</v>
      </c>
      <c r="AF7026">
        <v>0</v>
      </c>
      <c r="AG7026" t="s">
        <v>56</v>
      </c>
      <c r="AH7026" t="str">
        <f>"Trad IRN"</f>
        <v>Trad IRN</v>
      </c>
      <c r="AI7026" t="str">
        <f>"Bldg IRN"</f>
        <v>Bldg IRN</v>
      </c>
      <c r="AJ7026" t="s">
        <v>48</v>
      </c>
      <c r="AK7026" t="s">
        <v>48</v>
      </c>
      <c r="AL7026" t="s">
        <v>53</v>
      </c>
      <c r="AM7026">
        <v>1140.92</v>
      </c>
      <c r="AN7026">
        <v>1140.92</v>
      </c>
      <c r="AO7026">
        <v>15</v>
      </c>
    </row>
    <row r="7027" spans="1:41" x14ac:dyDescent="0.3">
      <c r="A7027" t="str">
        <f>"Trad IRN"</f>
        <v>Trad IRN</v>
      </c>
      <c r="B7027" t="str">
        <f>"Bldg IRN"</f>
        <v>Bldg IRN</v>
      </c>
      <c r="C7027" t="s">
        <v>41</v>
      </c>
      <c r="D7027" t="s">
        <v>3</v>
      </c>
      <c r="E7027" t="s">
        <v>80</v>
      </c>
      <c r="F7027" t="s">
        <v>81</v>
      </c>
      <c r="G7027" t="s">
        <v>82</v>
      </c>
      <c r="H7027" t="s">
        <v>83</v>
      </c>
      <c r="I7027" t="str">
        <f>"Trad IRN"</f>
        <v>Trad IRN</v>
      </c>
      <c r="J7027" t="s">
        <v>43</v>
      </c>
      <c r="K7027" t="s">
        <v>44</v>
      </c>
      <c r="L7027" t="s">
        <v>45</v>
      </c>
      <c r="M7027" t="s">
        <v>46</v>
      </c>
      <c r="N7027" t="str">
        <f t="shared" si="711"/>
        <v>08/18/2022</v>
      </c>
      <c r="O7027" t="str">
        <f t="shared" si="712"/>
        <v>12/31/2500</v>
      </c>
      <c r="P7027">
        <v>1</v>
      </c>
      <c r="Q7027">
        <v>1</v>
      </c>
      <c r="S7027">
        <v>1</v>
      </c>
      <c r="T7027">
        <v>1</v>
      </c>
      <c r="U7027">
        <v>0</v>
      </c>
      <c r="V7027" t="str">
        <f>"Trad IRN"</f>
        <v>Trad IRN</v>
      </c>
      <c r="W7027">
        <v>100</v>
      </c>
      <c r="X7027" t="s">
        <v>47</v>
      </c>
      <c r="Z7027" t="s">
        <v>47</v>
      </c>
      <c r="AB7027" t="str">
        <f>"08"</f>
        <v>08</v>
      </c>
      <c r="AC7027" t="s">
        <v>48</v>
      </c>
      <c r="AD7027" t="s">
        <v>49</v>
      </c>
      <c r="AE7027" t="s">
        <v>50</v>
      </c>
      <c r="AF7027">
        <v>0</v>
      </c>
      <c r="AG7027" t="s">
        <v>56</v>
      </c>
      <c r="AH7027" t="str">
        <f>"Trad IRN"</f>
        <v>Trad IRN</v>
      </c>
      <c r="AI7027" t="str">
        <f>"Bldg IRN"</f>
        <v>Bldg IRN</v>
      </c>
      <c r="AJ7027" t="s">
        <v>48</v>
      </c>
      <c r="AK7027" t="s">
        <v>48</v>
      </c>
      <c r="AL7027" t="s">
        <v>53</v>
      </c>
      <c r="AM7027">
        <v>1140.92</v>
      </c>
      <c r="AN7027">
        <v>1140.92</v>
      </c>
      <c r="AO7027">
        <v>15</v>
      </c>
    </row>
    <row r="7028" spans="1:41" x14ac:dyDescent="0.3">
      <c r="A7028" t="str">
        <f>"Trad IRN"</f>
        <v>Trad IRN</v>
      </c>
      <c r="B7028" t="str">
        <f>"Bldg IRN"</f>
        <v>Bldg IRN</v>
      </c>
      <c r="C7028" t="s">
        <v>41</v>
      </c>
      <c r="D7028" t="s">
        <v>3</v>
      </c>
      <c r="E7028" t="s">
        <v>80</v>
      </c>
      <c r="F7028" t="s">
        <v>81</v>
      </c>
      <c r="G7028" t="s">
        <v>82</v>
      </c>
      <c r="H7028" t="s">
        <v>83</v>
      </c>
      <c r="I7028" t="str">
        <f>"Trad IRN"</f>
        <v>Trad IRN</v>
      </c>
      <c r="J7028" t="s">
        <v>43</v>
      </c>
      <c r="K7028" t="s">
        <v>44</v>
      </c>
      <c r="L7028" t="s">
        <v>45</v>
      </c>
      <c r="M7028" t="s">
        <v>46</v>
      </c>
      <c r="N7028" t="str">
        <f t="shared" si="711"/>
        <v>08/18/2022</v>
      </c>
      <c r="O7028" t="str">
        <f t="shared" si="712"/>
        <v>12/31/2500</v>
      </c>
      <c r="P7028">
        <v>1</v>
      </c>
      <c r="Q7028">
        <v>1</v>
      </c>
      <c r="S7028">
        <v>0</v>
      </c>
      <c r="T7028">
        <v>1</v>
      </c>
      <c r="U7028">
        <v>0</v>
      </c>
      <c r="V7028" t="str">
        <f>"Trad IRN"</f>
        <v>Trad IRN</v>
      </c>
      <c r="W7028">
        <v>100</v>
      </c>
      <c r="X7028" t="s">
        <v>47</v>
      </c>
      <c r="Z7028" t="s">
        <v>47</v>
      </c>
      <c r="AB7028" t="str">
        <f>"06"</f>
        <v>06</v>
      </c>
      <c r="AC7028" t="s">
        <v>48</v>
      </c>
      <c r="AD7028" t="s">
        <v>49</v>
      </c>
      <c r="AE7028" t="s">
        <v>50</v>
      </c>
      <c r="AF7028">
        <v>0</v>
      </c>
      <c r="AG7028" t="s">
        <v>56</v>
      </c>
      <c r="AH7028" t="str">
        <f>"Trad IRN"</f>
        <v>Trad IRN</v>
      </c>
      <c r="AI7028" t="str">
        <f>"Bldg IRN"</f>
        <v>Bldg IRN</v>
      </c>
      <c r="AJ7028" t="s">
        <v>48</v>
      </c>
      <c r="AK7028" t="s">
        <v>48</v>
      </c>
      <c r="AL7028" t="s">
        <v>53</v>
      </c>
      <c r="AM7028">
        <v>1140.92</v>
      </c>
      <c r="AN7028">
        <v>1140.92</v>
      </c>
      <c r="AO7028">
        <v>15</v>
      </c>
    </row>
    <row r="7029" spans="1:41" x14ac:dyDescent="0.3">
      <c r="A7029" t="str">
        <f>"Trad IRN"</f>
        <v>Trad IRN</v>
      </c>
      <c r="B7029" t="str">
        <f>"Bldg IRN"</f>
        <v>Bldg IRN</v>
      </c>
      <c r="C7029" t="s">
        <v>41</v>
      </c>
      <c r="D7029" t="s">
        <v>3</v>
      </c>
      <c r="E7029" t="s">
        <v>80</v>
      </c>
      <c r="F7029" t="s">
        <v>81</v>
      </c>
      <c r="G7029" t="s">
        <v>82</v>
      </c>
      <c r="H7029" t="s">
        <v>83</v>
      </c>
      <c r="I7029" t="str">
        <f>"Trad IRN"</f>
        <v>Trad IRN</v>
      </c>
      <c r="J7029" t="s">
        <v>43</v>
      </c>
      <c r="K7029" t="s">
        <v>44</v>
      </c>
      <c r="L7029" t="s">
        <v>45</v>
      </c>
      <c r="M7029" t="s">
        <v>46</v>
      </c>
      <c r="N7029" t="str">
        <f t="shared" si="711"/>
        <v>08/18/2022</v>
      </c>
      <c r="O7029" t="str">
        <f t="shared" si="712"/>
        <v>12/31/2500</v>
      </c>
      <c r="P7029">
        <v>1</v>
      </c>
      <c r="Q7029">
        <v>1</v>
      </c>
      <c r="S7029">
        <v>1</v>
      </c>
      <c r="T7029">
        <v>1</v>
      </c>
      <c r="U7029">
        <v>0</v>
      </c>
      <c r="V7029" t="str">
        <f>"Trad IRN"</f>
        <v>Trad IRN</v>
      </c>
      <c r="W7029">
        <v>100</v>
      </c>
      <c r="X7029" t="s">
        <v>47</v>
      </c>
      <c r="Z7029" t="s">
        <v>47</v>
      </c>
      <c r="AB7029" t="str">
        <f>"06"</f>
        <v>06</v>
      </c>
      <c r="AC7029" t="s">
        <v>48</v>
      </c>
      <c r="AD7029" t="s">
        <v>49</v>
      </c>
      <c r="AE7029" t="s">
        <v>50</v>
      </c>
      <c r="AF7029">
        <v>0</v>
      </c>
      <c r="AG7029" t="s">
        <v>56</v>
      </c>
      <c r="AH7029" t="str">
        <f>"Trad IRN"</f>
        <v>Trad IRN</v>
      </c>
      <c r="AI7029" t="str">
        <f>"Bldg IRN"</f>
        <v>Bldg IRN</v>
      </c>
      <c r="AJ7029" t="s">
        <v>48</v>
      </c>
      <c r="AK7029" t="s">
        <v>48</v>
      </c>
      <c r="AL7029" t="s">
        <v>53</v>
      </c>
      <c r="AM7029">
        <v>1140.92</v>
      </c>
      <c r="AN7029">
        <v>1140.92</v>
      </c>
      <c r="AO7029">
        <v>15</v>
      </c>
    </row>
    <row r="7030" spans="1:41" x14ac:dyDescent="0.3">
      <c r="A7030" t="str">
        <f>"Trad IRN"</f>
        <v>Trad IRN</v>
      </c>
      <c r="B7030" t="str">
        <f>"Bldg IRN"</f>
        <v>Bldg IRN</v>
      </c>
      <c r="C7030" t="s">
        <v>41</v>
      </c>
      <c r="D7030" t="s">
        <v>3</v>
      </c>
      <c r="E7030" t="s">
        <v>80</v>
      </c>
      <c r="F7030" t="s">
        <v>81</v>
      </c>
      <c r="G7030" t="s">
        <v>82</v>
      </c>
      <c r="H7030" t="s">
        <v>83</v>
      </c>
      <c r="I7030" t="str">
        <f>"Trad IRN"</f>
        <v>Trad IRN</v>
      </c>
      <c r="J7030" t="s">
        <v>43</v>
      </c>
      <c r="K7030" t="s">
        <v>44</v>
      </c>
      <c r="L7030" t="s">
        <v>45</v>
      </c>
      <c r="M7030" t="s">
        <v>46</v>
      </c>
      <c r="N7030" t="str">
        <f t="shared" si="711"/>
        <v>08/18/2022</v>
      </c>
      <c r="O7030" t="str">
        <f t="shared" si="712"/>
        <v>12/31/2500</v>
      </c>
      <c r="P7030">
        <v>1</v>
      </c>
      <c r="Q7030">
        <v>1</v>
      </c>
      <c r="S7030">
        <v>0</v>
      </c>
      <c r="T7030">
        <v>1</v>
      </c>
      <c r="U7030">
        <v>0</v>
      </c>
      <c r="V7030" t="str">
        <f>"Trad IRN"</f>
        <v>Trad IRN</v>
      </c>
      <c r="W7030">
        <v>100</v>
      </c>
      <c r="X7030" t="s">
        <v>47</v>
      </c>
      <c r="Z7030" t="s">
        <v>47</v>
      </c>
      <c r="AB7030" t="str">
        <f>"07"</f>
        <v>07</v>
      </c>
      <c r="AC7030" t="s">
        <v>48</v>
      </c>
      <c r="AD7030" t="s">
        <v>49</v>
      </c>
      <c r="AE7030" t="s">
        <v>50</v>
      </c>
      <c r="AF7030">
        <v>0</v>
      </c>
      <c r="AG7030" t="s">
        <v>56</v>
      </c>
      <c r="AH7030" t="str">
        <f>"Trad IRN"</f>
        <v>Trad IRN</v>
      </c>
      <c r="AI7030" t="str">
        <f>"Bldg IRN"</f>
        <v>Bldg IRN</v>
      </c>
      <c r="AJ7030" t="s">
        <v>48</v>
      </c>
      <c r="AK7030" t="s">
        <v>48</v>
      </c>
      <c r="AL7030" t="s">
        <v>53</v>
      </c>
      <c r="AM7030">
        <v>1140.92</v>
      </c>
      <c r="AN7030">
        <v>1140.92</v>
      </c>
      <c r="AO7030">
        <v>15</v>
      </c>
    </row>
    <row r="7031" spans="1:41" x14ac:dyDescent="0.3">
      <c r="A7031" t="str">
        <f>"Trad IRN"</f>
        <v>Trad IRN</v>
      </c>
      <c r="B7031" t="str">
        <f>"Bldg IRN"</f>
        <v>Bldg IRN</v>
      </c>
      <c r="C7031" t="s">
        <v>41</v>
      </c>
      <c r="D7031" t="s">
        <v>3</v>
      </c>
      <c r="E7031" t="s">
        <v>80</v>
      </c>
      <c r="F7031" t="s">
        <v>81</v>
      </c>
      <c r="G7031" t="s">
        <v>82</v>
      </c>
      <c r="H7031" t="s">
        <v>83</v>
      </c>
      <c r="I7031" t="str">
        <f>"Trad IRN"</f>
        <v>Trad IRN</v>
      </c>
      <c r="J7031" t="s">
        <v>43</v>
      </c>
      <c r="K7031" t="s">
        <v>44</v>
      </c>
      <c r="L7031" t="s">
        <v>45</v>
      </c>
      <c r="M7031" t="s">
        <v>46</v>
      </c>
      <c r="N7031" t="str">
        <f t="shared" si="711"/>
        <v>08/18/2022</v>
      </c>
      <c r="O7031" t="str">
        <f>"12/19/2022"</f>
        <v>12/19/2022</v>
      </c>
      <c r="P7031">
        <v>0.45787600000000001</v>
      </c>
      <c r="Q7031">
        <v>0.45787600000000001</v>
      </c>
      <c r="S7031">
        <v>0</v>
      </c>
      <c r="T7031">
        <v>0.45787600000000001</v>
      </c>
      <c r="U7031">
        <v>0</v>
      </c>
      <c r="V7031" t="str">
        <f>"Trad IRN"</f>
        <v>Trad IRN</v>
      </c>
      <c r="W7031">
        <v>100</v>
      </c>
      <c r="X7031" t="s">
        <v>47</v>
      </c>
      <c r="Z7031" t="s">
        <v>47</v>
      </c>
      <c r="AB7031" t="str">
        <f>"06"</f>
        <v>06</v>
      </c>
      <c r="AC7031" t="s">
        <v>48</v>
      </c>
      <c r="AD7031" t="s">
        <v>49</v>
      </c>
      <c r="AE7031" t="s">
        <v>50</v>
      </c>
      <c r="AF7031">
        <v>0</v>
      </c>
      <c r="AG7031" t="s">
        <v>56</v>
      </c>
      <c r="AH7031" t="str">
        <f>"Trad IRN"</f>
        <v>Trad IRN</v>
      </c>
      <c r="AI7031" t="str">
        <f>"Bldg IRN"</f>
        <v>Bldg IRN</v>
      </c>
      <c r="AJ7031" t="s">
        <v>48</v>
      </c>
      <c r="AK7031" t="s">
        <v>48</v>
      </c>
      <c r="AL7031" t="s">
        <v>53</v>
      </c>
      <c r="AM7031">
        <v>522.4</v>
      </c>
      <c r="AN7031">
        <v>1140.92</v>
      </c>
      <c r="AO7031">
        <v>15</v>
      </c>
    </row>
    <row r="7032" spans="1:41" x14ac:dyDescent="0.3">
      <c r="A7032" t="str">
        <f>"Trad IRN"</f>
        <v>Trad IRN</v>
      </c>
      <c r="B7032" t="str">
        <f>"Bldg IRN"</f>
        <v>Bldg IRN</v>
      </c>
      <c r="C7032" t="s">
        <v>41</v>
      </c>
      <c r="D7032" t="s">
        <v>3</v>
      </c>
      <c r="E7032" t="s">
        <v>80</v>
      </c>
      <c r="F7032" t="s">
        <v>81</v>
      </c>
      <c r="G7032" t="s">
        <v>82</v>
      </c>
      <c r="H7032" t="s">
        <v>83</v>
      </c>
      <c r="I7032" t="str">
        <f>"Trad IRN"</f>
        <v>Trad IRN</v>
      </c>
      <c r="J7032" t="s">
        <v>43</v>
      </c>
      <c r="K7032" t="s">
        <v>44</v>
      </c>
      <c r="L7032" t="s">
        <v>45</v>
      </c>
      <c r="M7032" t="s">
        <v>46</v>
      </c>
      <c r="N7032" t="str">
        <f>"12/20/2022"</f>
        <v>12/20/2022</v>
      </c>
      <c r="O7032" t="str">
        <f>"12/31/2500"</f>
        <v>12/31/2500</v>
      </c>
      <c r="P7032">
        <v>0.54212400000000005</v>
      </c>
      <c r="Q7032">
        <v>0.54212400000000005</v>
      </c>
      <c r="S7032">
        <v>0</v>
      </c>
      <c r="T7032">
        <v>0.54212400000000005</v>
      </c>
      <c r="U7032">
        <v>0</v>
      </c>
      <c r="V7032" t="str">
        <f>"Trad IRN"</f>
        <v>Trad IRN</v>
      </c>
      <c r="W7032">
        <v>100</v>
      </c>
      <c r="X7032" t="s">
        <v>47</v>
      </c>
      <c r="Z7032" t="s">
        <v>47</v>
      </c>
      <c r="AB7032" t="str">
        <f>"06"</f>
        <v>06</v>
      </c>
      <c r="AC7032" t="s">
        <v>48</v>
      </c>
      <c r="AD7032" t="s">
        <v>49</v>
      </c>
      <c r="AE7032" t="s">
        <v>55</v>
      </c>
      <c r="AF7032">
        <v>0</v>
      </c>
      <c r="AG7032" t="s">
        <v>56</v>
      </c>
      <c r="AH7032" t="str">
        <f>"Trad IRN"</f>
        <v>Trad IRN</v>
      </c>
      <c r="AI7032" t="str">
        <f>"Bldg IRN"</f>
        <v>Bldg IRN</v>
      </c>
      <c r="AJ7032" t="s">
        <v>48</v>
      </c>
      <c r="AK7032" t="s">
        <v>48</v>
      </c>
      <c r="AL7032" t="s">
        <v>53</v>
      </c>
      <c r="AM7032">
        <v>618.52</v>
      </c>
      <c r="AN7032">
        <v>1140.92</v>
      </c>
      <c r="AO7032">
        <v>15</v>
      </c>
    </row>
    <row r="7033" spans="1:41" x14ac:dyDescent="0.3">
      <c r="A7033" t="str">
        <f>"Trad IRN"</f>
        <v>Trad IRN</v>
      </c>
      <c r="B7033" t="str">
        <f>"Bldg IRN"</f>
        <v>Bldg IRN</v>
      </c>
      <c r="C7033" t="s">
        <v>41</v>
      </c>
      <c r="D7033" t="s">
        <v>3</v>
      </c>
      <c r="E7033" t="s">
        <v>80</v>
      </c>
      <c r="F7033" t="s">
        <v>81</v>
      </c>
      <c r="G7033" t="s">
        <v>82</v>
      </c>
      <c r="H7033" t="s">
        <v>83</v>
      </c>
      <c r="I7033" t="str">
        <f>"Trad IRN"</f>
        <v>Trad IRN</v>
      </c>
      <c r="J7033" t="s">
        <v>43</v>
      </c>
      <c r="K7033" t="s">
        <v>44</v>
      </c>
      <c r="L7033" t="s">
        <v>45</v>
      </c>
      <c r="M7033" t="s">
        <v>46</v>
      </c>
      <c r="N7033" t="str">
        <f>"08/18/2022"</f>
        <v>08/18/2022</v>
      </c>
      <c r="O7033" t="str">
        <f>"12/31/2500"</f>
        <v>12/31/2500</v>
      </c>
      <c r="P7033">
        <v>1</v>
      </c>
      <c r="Q7033">
        <v>1</v>
      </c>
      <c r="S7033">
        <v>0</v>
      </c>
      <c r="T7033">
        <v>1</v>
      </c>
      <c r="U7033">
        <v>0</v>
      </c>
      <c r="V7033" t="str">
        <f>"Trad IRN"</f>
        <v>Trad IRN</v>
      </c>
      <c r="W7033">
        <v>100</v>
      </c>
      <c r="X7033" t="s">
        <v>47</v>
      </c>
      <c r="Z7033" t="s">
        <v>47</v>
      </c>
      <c r="AB7033" t="str">
        <f>"06"</f>
        <v>06</v>
      </c>
      <c r="AC7033" t="s">
        <v>48</v>
      </c>
      <c r="AD7033" t="s">
        <v>49</v>
      </c>
      <c r="AE7033" t="s">
        <v>50</v>
      </c>
      <c r="AF7033">
        <v>0</v>
      </c>
      <c r="AG7033" t="s">
        <v>56</v>
      </c>
      <c r="AH7033" t="str">
        <f>"Trad IRN"</f>
        <v>Trad IRN</v>
      </c>
      <c r="AI7033" t="str">
        <f>"Bldg IRN"</f>
        <v>Bldg IRN</v>
      </c>
      <c r="AJ7033" t="s">
        <v>48</v>
      </c>
      <c r="AK7033" t="s">
        <v>48</v>
      </c>
      <c r="AL7033" t="s">
        <v>53</v>
      </c>
      <c r="AM7033">
        <v>1140.92</v>
      </c>
      <c r="AN7033">
        <v>1140.92</v>
      </c>
      <c r="AO7033">
        <v>15</v>
      </c>
    </row>
    <row r="7034" spans="1:41" x14ac:dyDescent="0.3">
      <c r="A7034" t="str">
        <f>"Trad IRN"</f>
        <v>Trad IRN</v>
      </c>
      <c r="B7034" t="str">
        <f>"Bldg IRN"</f>
        <v>Bldg IRN</v>
      </c>
      <c r="C7034" t="s">
        <v>41</v>
      </c>
      <c r="D7034" t="s">
        <v>3</v>
      </c>
      <c r="E7034" t="s">
        <v>80</v>
      </c>
      <c r="F7034" t="s">
        <v>81</v>
      </c>
      <c r="G7034" t="s">
        <v>82</v>
      </c>
      <c r="H7034" t="s">
        <v>83</v>
      </c>
      <c r="I7034" t="str">
        <f>"Trad IRN"</f>
        <v>Trad IRN</v>
      </c>
      <c r="J7034" t="s">
        <v>43</v>
      </c>
      <c r="K7034" t="s">
        <v>44</v>
      </c>
      <c r="L7034" t="s">
        <v>45</v>
      </c>
      <c r="M7034" t="s">
        <v>46</v>
      </c>
      <c r="N7034" t="str">
        <f>"08/18/2022"</f>
        <v>08/18/2022</v>
      </c>
      <c r="O7034" t="str">
        <f>"12/31/2500"</f>
        <v>12/31/2500</v>
      </c>
      <c r="P7034">
        <v>1</v>
      </c>
      <c r="Q7034">
        <v>1</v>
      </c>
      <c r="R7034">
        <v>1</v>
      </c>
      <c r="S7034">
        <v>0</v>
      </c>
      <c r="T7034">
        <v>1</v>
      </c>
      <c r="U7034">
        <v>0</v>
      </c>
      <c r="V7034" t="str">
        <f>"Trad IRN"</f>
        <v>Trad IRN</v>
      </c>
      <c r="W7034">
        <v>100</v>
      </c>
      <c r="X7034" t="s">
        <v>47</v>
      </c>
      <c r="Z7034" t="s">
        <v>47</v>
      </c>
      <c r="AB7034" t="str">
        <f>"06"</f>
        <v>06</v>
      </c>
      <c r="AC7034" t="str">
        <f>"15"</f>
        <v>15</v>
      </c>
      <c r="AD7034" t="str">
        <f>"2"</f>
        <v>2</v>
      </c>
      <c r="AE7034" t="s">
        <v>55</v>
      </c>
      <c r="AF7034">
        <v>0</v>
      </c>
      <c r="AG7034" t="s">
        <v>56</v>
      </c>
      <c r="AH7034" t="str">
        <f>"Trad IRN"</f>
        <v>Trad IRN</v>
      </c>
      <c r="AI7034" t="str">
        <f>"Bldg IRN"</f>
        <v>Bldg IRN</v>
      </c>
      <c r="AJ7034" t="s">
        <v>48</v>
      </c>
      <c r="AK7034" t="s">
        <v>48</v>
      </c>
      <c r="AL7034" t="s">
        <v>53</v>
      </c>
      <c r="AM7034">
        <v>1140.92</v>
      </c>
      <c r="AN7034">
        <v>1140.92</v>
      </c>
      <c r="AO7034">
        <v>15</v>
      </c>
    </row>
    <row r="7035" spans="1:41" x14ac:dyDescent="0.3">
      <c r="A7035" t="str">
        <f>"Trad IRN"</f>
        <v>Trad IRN</v>
      </c>
      <c r="B7035" t="str">
        <f>"Bldg IRN"</f>
        <v>Bldg IRN</v>
      </c>
      <c r="C7035" t="s">
        <v>41</v>
      </c>
      <c r="D7035" t="s">
        <v>3</v>
      </c>
      <c r="E7035" t="s">
        <v>80</v>
      </c>
      <c r="F7035" t="s">
        <v>81</v>
      </c>
      <c r="G7035" t="s">
        <v>82</v>
      </c>
      <c r="H7035" t="s">
        <v>83</v>
      </c>
      <c r="I7035" t="s">
        <v>8</v>
      </c>
      <c r="J7035" t="s">
        <v>43</v>
      </c>
      <c r="K7035" t="s">
        <v>44</v>
      </c>
      <c r="L7035" t="s">
        <v>45</v>
      </c>
      <c r="M7035" t="s">
        <v>46</v>
      </c>
      <c r="N7035" t="str">
        <f>"08/18/2022"</f>
        <v>08/18/2022</v>
      </c>
      <c r="O7035" t="str">
        <f>"10/13/2022"</f>
        <v>10/13/2022</v>
      </c>
      <c r="P7035">
        <v>0.106695</v>
      </c>
      <c r="Q7035">
        <v>0.106695</v>
      </c>
      <c r="S7035">
        <v>0</v>
      </c>
      <c r="T7035">
        <v>6.4229999999999999E-3</v>
      </c>
      <c r="U7035">
        <v>0.100272</v>
      </c>
      <c r="V7035" t="str">
        <f>"Trad IRN"</f>
        <v>Trad IRN</v>
      </c>
      <c r="W7035">
        <v>50</v>
      </c>
      <c r="X7035" t="s">
        <v>47</v>
      </c>
      <c r="Z7035" t="s">
        <v>47</v>
      </c>
      <c r="AB7035" t="str">
        <f>"08"</f>
        <v>08</v>
      </c>
      <c r="AC7035" t="s">
        <v>48</v>
      </c>
      <c r="AD7035" t="s">
        <v>49</v>
      </c>
      <c r="AE7035" t="s">
        <v>50</v>
      </c>
      <c r="AF7035">
        <v>0</v>
      </c>
      <c r="AG7035" t="s">
        <v>51</v>
      </c>
      <c r="AH7035" t="str">
        <f>"Trad IRN"</f>
        <v>Trad IRN</v>
      </c>
      <c r="AI7035" t="str">
        <f>"Bldg IRN"</f>
        <v>Bldg IRN</v>
      </c>
      <c r="AJ7035" t="s">
        <v>48</v>
      </c>
      <c r="AK7035" t="s">
        <v>48</v>
      </c>
      <c r="AL7035" t="s">
        <v>53</v>
      </c>
      <c r="AM7035">
        <v>121.73</v>
      </c>
      <c r="AN7035">
        <v>1140.92</v>
      </c>
      <c r="AO7035">
        <v>15</v>
      </c>
    </row>
    <row r="7036" spans="1:41" x14ac:dyDescent="0.3">
      <c r="A7036" t="str">
        <f>"Trad IRN"</f>
        <v>Trad IRN</v>
      </c>
      <c r="B7036" t="str">
        <f>"Bldg IRN"</f>
        <v>Bldg IRN</v>
      </c>
      <c r="C7036" t="s">
        <v>41</v>
      </c>
      <c r="D7036" t="s">
        <v>3</v>
      </c>
      <c r="E7036" t="s">
        <v>80</v>
      </c>
      <c r="F7036" t="s">
        <v>81</v>
      </c>
      <c r="G7036" t="s">
        <v>82</v>
      </c>
      <c r="H7036" t="s">
        <v>83</v>
      </c>
      <c r="I7036" t="s">
        <v>8</v>
      </c>
      <c r="J7036" t="s">
        <v>43</v>
      </c>
      <c r="K7036" t="s">
        <v>44</v>
      </c>
      <c r="L7036" t="s">
        <v>45</v>
      </c>
      <c r="M7036" t="s">
        <v>46</v>
      </c>
      <c r="N7036" t="str">
        <f>"10/14/2022"</f>
        <v>10/14/2022</v>
      </c>
      <c r="O7036" t="str">
        <f>"12/31/2500"</f>
        <v>12/31/2500</v>
      </c>
      <c r="P7036">
        <v>0.39330500000000002</v>
      </c>
      <c r="Q7036">
        <v>0.39330500000000002</v>
      </c>
      <c r="S7036">
        <v>0</v>
      </c>
      <c r="T7036">
        <v>4.9131000000000001E-2</v>
      </c>
      <c r="U7036">
        <v>0.34417399999999998</v>
      </c>
      <c r="V7036" t="str">
        <f>"Trad IRN"</f>
        <v>Trad IRN</v>
      </c>
      <c r="W7036">
        <v>50</v>
      </c>
      <c r="X7036" t="s">
        <v>47</v>
      </c>
      <c r="Z7036" t="s">
        <v>47</v>
      </c>
      <c r="AB7036" t="str">
        <f>"08"</f>
        <v>08</v>
      </c>
      <c r="AC7036" t="s">
        <v>48</v>
      </c>
      <c r="AD7036" t="s">
        <v>49</v>
      </c>
      <c r="AE7036" t="s">
        <v>55</v>
      </c>
      <c r="AF7036">
        <v>0</v>
      </c>
      <c r="AG7036" t="s">
        <v>51</v>
      </c>
      <c r="AH7036" t="str">
        <f>"Trad IRN"</f>
        <v>Trad IRN</v>
      </c>
      <c r="AI7036" t="str">
        <f>"Bldg IRN"</f>
        <v>Bldg IRN</v>
      </c>
      <c r="AJ7036" t="s">
        <v>48</v>
      </c>
      <c r="AK7036" t="s">
        <v>48</v>
      </c>
      <c r="AL7036" t="s">
        <v>53</v>
      </c>
      <c r="AM7036">
        <v>448.73</v>
      </c>
      <c r="AN7036">
        <v>1140.92</v>
      </c>
      <c r="AO7036">
        <v>15</v>
      </c>
    </row>
    <row r="7037" spans="1:41" x14ac:dyDescent="0.3">
      <c r="A7037" t="str">
        <f>"Trad IRN"</f>
        <v>Trad IRN</v>
      </c>
      <c r="B7037" t="str">
        <f>"Bldg IRN"</f>
        <v>Bldg IRN</v>
      </c>
      <c r="C7037" t="s">
        <v>41</v>
      </c>
      <c r="D7037" t="s">
        <v>3</v>
      </c>
      <c r="E7037" t="s">
        <v>80</v>
      </c>
      <c r="F7037" t="s">
        <v>81</v>
      </c>
      <c r="G7037" t="s">
        <v>82</v>
      </c>
      <c r="H7037" t="s">
        <v>83</v>
      </c>
      <c r="I7037" t="str">
        <f>"Trad IRN"</f>
        <v>Trad IRN</v>
      </c>
      <c r="J7037" t="s">
        <v>43</v>
      </c>
      <c r="K7037" t="s">
        <v>44</v>
      </c>
      <c r="L7037" t="s">
        <v>45</v>
      </c>
      <c r="M7037" t="s">
        <v>46</v>
      </c>
      <c r="N7037" t="str">
        <f t="shared" ref="N7037:N7046" si="713">"08/18/2022"</f>
        <v>08/18/2022</v>
      </c>
      <c r="O7037" t="str">
        <f>"12/31/2500"</f>
        <v>12/31/2500</v>
      </c>
      <c r="P7037">
        <v>0.5</v>
      </c>
      <c r="Q7037">
        <v>0.5</v>
      </c>
      <c r="S7037">
        <v>0</v>
      </c>
      <c r="T7037">
        <v>0.5</v>
      </c>
      <c r="U7037">
        <v>0</v>
      </c>
      <c r="V7037" t="str">
        <f>"Trad IRN"</f>
        <v>Trad IRN</v>
      </c>
      <c r="W7037">
        <v>50</v>
      </c>
      <c r="X7037" t="s">
        <v>47</v>
      </c>
      <c r="Z7037" t="s">
        <v>47</v>
      </c>
      <c r="AB7037" t="str">
        <f>"08"</f>
        <v>08</v>
      </c>
      <c r="AC7037" t="s">
        <v>48</v>
      </c>
      <c r="AD7037" t="s">
        <v>49</v>
      </c>
      <c r="AE7037" t="s">
        <v>55</v>
      </c>
      <c r="AF7037">
        <v>0</v>
      </c>
      <c r="AG7037" t="s">
        <v>56</v>
      </c>
      <c r="AH7037" t="str">
        <f>"Trad IRN"</f>
        <v>Trad IRN</v>
      </c>
      <c r="AI7037" t="str">
        <f>"Bldg IRN"</f>
        <v>Bldg IRN</v>
      </c>
      <c r="AJ7037" t="s">
        <v>48</v>
      </c>
      <c r="AK7037" t="s">
        <v>48</v>
      </c>
      <c r="AL7037" t="s">
        <v>53</v>
      </c>
      <c r="AM7037">
        <v>570.46</v>
      </c>
      <c r="AN7037">
        <v>1140.92</v>
      </c>
      <c r="AO7037">
        <v>15</v>
      </c>
    </row>
    <row r="7038" spans="1:41" x14ac:dyDescent="0.3">
      <c r="A7038" t="str">
        <f>"Trad IRN"</f>
        <v>Trad IRN</v>
      </c>
      <c r="B7038" t="str">
        <f>"Bldg IRN"</f>
        <v>Bldg IRN</v>
      </c>
      <c r="C7038" t="s">
        <v>41</v>
      </c>
      <c r="D7038" t="s">
        <v>3</v>
      </c>
      <c r="E7038" t="s">
        <v>80</v>
      </c>
      <c r="F7038" t="s">
        <v>81</v>
      </c>
      <c r="G7038" t="s">
        <v>82</v>
      </c>
      <c r="H7038" t="s">
        <v>83</v>
      </c>
      <c r="I7038" t="str">
        <f>"Trad IRN"</f>
        <v>Trad IRN</v>
      </c>
      <c r="J7038" t="s">
        <v>43</v>
      </c>
      <c r="K7038" t="s">
        <v>44</v>
      </c>
      <c r="L7038" t="s">
        <v>45</v>
      </c>
      <c r="M7038" t="s">
        <v>46</v>
      </c>
      <c r="N7038" t="str">
        <f t="shared" si="713"/>
        <v>08/18/2022</v>
      </c>
      <c r="O7038" t="str">
        <f>"12/31/2500"</f>
        <v>12/31/2500</v>
      </c>
      <c r="P7038">
        <v>1</v>
      </c>
      <c r="Q7038">
        <v>1</v>
      </c>
      <c r="S7038">
        <v>1</v>
      </c>
      <c r="T7038">
        <v>1</v>
      </c>
      <c r="U7038">
        <v>0</v>
      </c>
      <c r="V7038" t="str">
        <f>"Trad IRN"</f>
        <v>Trad IRN</v>
      </c>
      <c r="W7038">
        <v>100</v>
      </c>
      <c r="X7038" t="s">
        <v>47</v>
      </c>
      <c r="Z7038" t="s">
        <v>47</v>
      </c>
      <c r="AB7038" t="str">
        <f>"08"</f>
        <v>08</v>
      </c>
      <c r="AC7038" t="s">
        <v>48</v>
      </c>
      <c r="AD7038" t="s">
        <v>49</v>
      </c>
      <c r="AE7038" t="s">
        <v>50</v>
      </c>
      <c r="AF7038">
        <v>0</v>
      </c>
      <c r="AG7038" t="s">
        <v>56</v>
      </c>
      <c r="AH7038" t="str">
        <f>"Trad IRN"</f>
        <v>Trad IRN</v>
      </c>
      <c r="AI7038" t="str">
        <f>"Bldg IRN"</f>
        <v>Bldg IRN</v>
      </c>
      <c r="AJ7038" t="s">
        <v>48</v>
      </c>
      <c r="AK7038" t="s">
        <v>48</v>
      </c>
      <c r="AL7038" t="s">
        <v>53</v>
      </c>
      <c r="AM7038">
        <v>1140.92</v>
      </c>
      <c r="AN7038">
        <v>1140.92</v>
      </c>
      <c r="AO7038">
        <v>15</v>
      </c>
    </row>
    <row r="7039" spans="1:41" x14ac:dyDescent="0.3">
      <c r="A7039" t="str">
        <f>"Trad IRN"</f>
        <v>Trad IRN</v>
      </c>
      <c r="B7039" t="str">
        <f>"Bldg IRN"</f>
        <v>Bldg IRN</v>
      </c>
      <c r="C7039" t="s">
        <v>41</v>
      </c>
      <c r="D7039" t="s">
        <v>3</v>
      </c>
      <c r="E7039" t="s">
        <v>80</v>
      </c>
      <c r="F7039" t="s">
        <v>81</v>
      </c>
      <c r="G7039" t="s">
        <v>82</v>
      </c>
      <c r="H7039" t="s">
        <v>83</v>
      </c>
      <c r="I7039" t="str">
        <f>"Trad IRN"</f>
        <v>Trad IRN</v>
      </c>
      <c r="J7039" t="s">
        <v>43</v>
      </c>
      <c r="K7039" t="s">
        <v>44</v>
      </c>
      <c r="L7039" t="s">
        <v>45</v>
      </c>
      <c r="M7039" t="s">
        <v>46</v>
      </c>
      <c r="N7039" t="str">
        <f t="shared" si="713"/>
        <v>08/18/2022</v>
      </c>
      <c r="O7039" t="str">
        <f>"12/31/2500"</f>
        <v>12/31/2500</v>
      </c>
      <c r="P7039">
        <v>1</v>
      </c>
      <c r="Q7039">
        <v>1</v>
      </c>
      <c r="S7039">
        <v>0</v>
      </c>
      <c r="T7039">
        <v>1</v>
      </c>
      <c r="U7039">
        <v>0</v>
      </c>
      <c r="V7039" t="str">
        <f>"Trad IRN"</f>
        <v>Trad IRN</v>
      </c>
      <c r="W7039">
        <v>100</v>
      </c>
      <c r="X7039" t="s">
        <v>47</v>
      </c>
      <c r="Z7039" t="s">
        <v>47</v>
      </c>
      <c r="AB7039" t="str">
        <f>"07"</f>
        <v>07</v>
      </c>
      <c r="AC7039" t="s">
        <v>48</v>
      </c>
      <c r="AD7039" t="s">
        <v>49</v>
      </c>
      <c r="AE7039" t="s">
        <v>50</v>
      </c>
      <c r="AF7039">
        <v>0</v>
      </c>
      <c r="AG7039" t="s">
        <v>56</v>
      </c>
      <c r="AH7039" t="str">
        <f>"Trad IRN"</f>
        <v>Trad IRN</v>
      </c>
      <c r="AI7039" t="str">
        <f>"Bldg IRN"</f>
        <v>Bldg IRN</v>
      </c>
      <c r="AJ7039" t="s">
        <v>48</v>
      </c>
      <c r="AK7039" t="s">
        <v>48</v>
      </c>
      <c r="AL7039" t="s">
        <v>53</v>
      </c>
      <c r="AM7039">
        <v>1140.92</v>
      </c>
      <c r="AN7039">
        <v>1140.92</v>
      </c>
      <c r="AO7039">
        <v>15</v>
      </c>
    </row>
    <row r="7040" spans="1:41" x14ac:dyDescent="0.3">
      <c r="A7040" t="str">
        <f>"Trad IRN"</f>
        <v>Trad IRN</v>
      </c>
      <c r="B7040" t="str">
        <f>"Bldg IRN"</f>
        <v>Bldg IRN</v>
      </c>
      <c r="C7040" t="s">
        <v>41</v>
      </c>
      <c r="D7040" t="s">
        <v>3</v>
      </c>
      <c r="E7040" t="s">
        <v>80</v>
      </c>
      <c r="F7040" t="s">
        <v>81</v>
      </c>
      <c r="G7040" t="s">
        <v>82</v>
      </c>
      <c r="H7040" t="s">
        <v>83</v>
      </c>
      <c r="I7040" t="str">
        <f>"Trad IRN"</f>
        <v>Trad IRN</v>
      </c>
      <c r="J7040" t="s">
        <v>43</v>
      </c>
      <c r="K7040" t="s">
        <v>44</v>
      </c>
      <c r="L7040" t="s">
        <v>45</v>
      </c>
      <c r="M7040" t="s">
        <v>46</v>
      </c>
      <c r="N7040" t="str">
        <f t="shared" si="713"/>
        <v>08/18/2022</v>
      </c>
      <c r="O7040" t="str">
        <f>"12/31/2500"</f>
        <v>12/31/2500</v>
      </c>
      <c r="P7040">
        <v>1</v>
      </c>
      <c r="Q7040">
        <v>1</v>
      </c>
      <c r="S7040">
        <v>0</v>
      </c>
      <c r="T7040">
        <v>1</v>
      </c>
      <c r="U7040">
        <v>0</v>
      </c>
      <c r="V7040" t="str">
        <f>"Trad IRN"</f>
        <v>Trad IRN</v>
      </c>
      <c r="W7040">
        <v>100</v>
      </c>
      <c r="X7040" t="s">
        <v>47</v>
      </c>
      <c r="Z7040" t="s">
        <v>47</v>
      </c>
      <c r="AB7040" t="str">
        <f>"06"</f>
        <v>06</v>
      </c>
      <c r="AC7040" t="s">
        <v>48</v>
      </c>
      <c r="AD7040" t="s">
        <v>49</v>
      </c>
      <c r="AE7040" t="s">
        <v>50</v>
      </c>
      <c r="AF7040">
        <v>0</v>
      </c>
      <c r="AG7040" t="s">
        <v>56</v>
      </c>
      <c r="AH7040" t="str">
        <f>"Trad IRN"</f>
        <v>Trad IRN</v>
      </c>
      <c r="AI7040" t="str">
        <f>"Bldg IRN"</f>
        <v>Bldg IRN</v>
      </c>
      <c r="AJ7040" t="s">
        <v>48</v>
      </c>
      <c r="AK7040" t="s">
        <v>48</v>
      </c>
      <c r="AL7040" t="s">
        <v>53</v>
      </c>
      <c r="AM7040">
        <v>1140.92</v>
      </c>
      <c r="AN7040">
        <v>1140.92</v>
      </c>
      <c r="AO7040">
        <v>15</v>
      </c>
    </row>
    <row r="7041" spans="1:41" x14ac:dyDescent="0.3">
      <c r="A7041" t="str">
        <f>"Trad IRN"</f>
        <v>Trad IRN</v>
      </c>
      <c r="B7041" t="str">
        <f>"Bldg IRN"</f>
        <v>Bldg IRN</v>
      </c>
      <c r="C7041" t="s">
        <v>41</v>
      </c>
      <c r="D7041" t="s">
        <v>3</v>
      </c>
      <c r="E7041" t="s">
        <v>80</v>
      </c>
      <c r="F7041" t="s">
        <v>81</v>
      </c>
      <c r="G7041" t="s">
        <v>82</v>
      </c>
      <c r="H7041" t="s">
        <v>83</v>
      </c>
      <c r="I7041" t="str">
        <f>"Trad IRN"</f>
        <v>Trad IRN</v>
      </c>
      <c r="J7041" t="s">
        <v>43</v>
      </c>
      <c r="K7041" t="s">
        <v>44</v>
      </c>
      <c r="L7041" t="s">
        <v>45</v>
      </c>
      <c r="M7041" t="s">
        <v>46</v>
      </c>
      <c r="N7041" t="str">
        <f t="shared" si="713"/>
        <v>08/18/2022</v>
      </c>
      <c r="O7041" t="str">
        <f>"11/26/2022"</f>
        <v>11/26/2022</v>
      </c>
      <c r="P7041">
        <v>0.36559999999999998</v>
      </c>
      <c r="Q7041">
        <v>0.36559999999999998</v>
      </c>
      <c r="S7041">
        <v>0</v>
      </c>
      <c r="T7041">
        <v>0.36559999999999998</v>
      </c>
      <c r="U7041">
        <v>0</v>
      </c>
      <c r="V7041" t="str">
        <f>"Trad IRN"</f>
        <v>Trad IRN</v>
      </c>
      <c r="W7041">
        <v>100</v>
      </c>
      <c r="X7041" t="s">
        <v>47</v>
      </c>
      <c r="Z7041" t="s">
        <v>47</v>
      </c>
      <c r="AB7041" t="str">
        <f>"06"</f>
        <v>06</v>
      </c>
      <c r="AC7041" t="s">
        <v>48</v>
      </c>
      <c r="AD7041" t="s">
        <v>49</v>
      </c>
      <c r="AE7041" t="s">
        <v>50</v>
      </c>
      <c r="AF7041">
        <v>0</v>
      </c>
      <c r="AG7041" t="s">
        <v>56</v>
      </c>
      <c r="AH7041" t="str">
        <f>"Trad IRN"</f>
        <v>Trad IRN</v>
      </c>
      <c r="AI7041" t="str">
        <f>"Bldg IRN"</f>
        <v>Bldg IRN</v>
      </c>
      <c r="AJ7041" t="s">
        <v>48</v>
      </c>
      <c r="AK7041" t="s">
        <v>48</v>
      </c>
      <c r="AL7041" t="s">
        <v>53</v>
      </c>
      <c r="AM7041">
        <v>417.12</v>
      </c>
      <c r="AN7041">
        <v>1140.92</v>
      </c>
      <c r="AO7041">
        <v>15</v>
      </c>
    </row>
    <row r="7042" spans="1:41" x14ac:dyDescent="0.3">
      <c r="A7042" t="str">
        <f>"Trad IRN"</f>
        <v>Trad IRN</v>
      </c>
      <c r="B7042" t="str">
        <f>"Bldg IRN"</f>
        <v>Bldg IRN</v>
      </c>
      <c r="C7042" t="s">
        <v>41</v>
      </c>
      <c r="D7042" t="s">
        <v>3</v>
      </c>
      <c r="E7042" t="s">
        <v>80</v>
      </c>
      <c r="F7042" t="s">
        <v>81</v>
      </c>
      <c r="G7042" t="s">
        <v>82</v>
      </c>
      <c r="H7042" t="s">
        <v>83</v>
      </c>
      <c r="I7042" t="str">
        <f>"Trad IRN"</f>
        <v>Trad IRN</v>
      </c>
      <c r="J7042" t="s">
        <v>43</v>
      </c>
      <c r="K7042" t="s">
        <v>44</v>
      </c>
      <c r="L7042" t="s">
        <v>45</v>
      </c>
      <c r="M7042" t="s">
        <v>46</v>
      </c>
      <c r="N7042" t="str">
        <f t="shared" si="713"/>
        <v>08/18/2022</v>
      </c>
      <c r="O7042" t="str">
        <f>"11/26/2022"</f>
        <v>11/26/2022</v>
      </c>
      <c r="P7042">
        <v>0.36559999999999998</v>
      </c>
      <c r="Q7042">
        <v>0.36559999999999998</v>
      </c>
      <c r="S7042">
        <v>0.36559999999999998</v>
      </c>
      <c r="T7042">
        <v>0.36559999999999998</v>
      </c>
      <c r="U7042">
        <v>0</v>
      </c>
      <c r="V7042" t="str">
        <f>"Trad IRN"</f>
        <v>Trad IRN</v>
      </c>
      <c r="W7042">
        <v>100</v>
      </c>
      <c r="X7042" t="s">
        <v>47</v>
      </c>
      <c r="Z7042" t="s">
        <v>47</v>
      </c>
      <c r="AB7042" t="str">
        <f>"07"</f>
        <v>07</v>
      </c>
      <c r="AC7042" t="s">
        <v>48</v>
      </c>
      <c r="AD7042" t="s">
        <v>49</v>
      </c>
      <c r="AE7042" t="s">
        <v>50</v>
      </c>
      <c r="AF7042">
        <v>0</v>
      </c>
      <c r="AG7042" t="s">
        <v>56</v>
      </c>
      <c r="AH7042" t="str">
        <f>"Trad IRN"</f>
        <v>Trad IRN</v>
      </c>
      <c r="AI7042" t="str">
        <f>"Bldg IRN"</f>
        <v>Bldg IRN</v>
      </c>
      <c r="AJ7042" t="s">
        <v>48</v>
      </c>
      <c r="AK7042" t="s">
        <v>48</v>
      </c>
      <c r="AL7042" t="s">
        <v>53</v>
      </c>
      <c r="AM7042">
        <v>417.12</v>
      </c>
      <c r="AN7042">
        <v>1140.92</v>
      </c>
      <c r="AO7042">
        <v>15</v>
      </c>
    </row>
    <row r="7043" spans="1:41" x14ac:dyDescent="0.3">
      <c r="A7043" t="str">
        <f>"Trad IRN"</f>
        <v>Trad IRN</v>
      </c>
      <c r="B7043" t="str">
        <f>"Bldg IRN"</f>
        <v>Bldg IRN</v>
      </c>
      <c r="C7043" t="s">
        <v>41</v>
      </c>
      <c r="D7043" t="s">
        <v>3</v>
      </c>
      <c r="E7043" t="s">
        <v>80</v>
      </c>
      <c r="F7043" t="s">
        <v>81</v>
      </c>
      <c r="G7043" t="s">
        <v>82</v>
      </c>
      <c r="H7043" t="s">
        <v>83</v>
      </c>
      <c r="I7043" t="str">
        <f>"Trad IRN"</f>
        <v>Trad IRN</v>
      </c>
      <c r="J7043" t="s">
        <v>43</v>
      </c>
      <c r="K7043" t="s">
        <v>44</v>
      </c>
      <c r="L7043" t="s">
        <v>45</v>
      </c>
      <c r="M7043" t="s">
        <v>46</v>
      </c>
      <c r="N7043" t="str">
        <f t="shared" si="713"/>
        <v>08/18/2022</v>
      </c>
      <c r="O7043" t="str">
        <f>"12/31/2500"</f>
        <v>12/31/2500</v>
      </c>
      <c r="P7043">
        <v>1</v>
      </c>
      <c r="Q7043">
        <v>1</v>
      </c>
      <c r="R7043">
        <v>1</v>
      </c>
      <c r="S7043">
        <v>0</v>
      </c>
      <c r="T7043">
        <v>1</v>
      </c>
      <c r="U7043">
        <v>0</v>
      </c>
      <c r="V7043" t="str">
        <f>"Trad IRN"</f>
        <v>Trad IRN</v>
      </c>
      <c r="W7043">
        <v>100</v>
      </c>
      <c r="X7043" t="s">
        <v>47</v>
      </c>
      <c r="Z7043" t="s">
        <v>47</v>
      </c>
      <c r="AB7043" t="str">
        <f>"06"</f>
        <v>06</v>
      </c>
      <c r="AC7043" t="str">
        <f>"15"</f>
        <v>15</v>
      </c>
      <c r="AD7043" t="str">
        <f>"2"</f>
        <v>2</v>
      </c>
      <c r="AE7043" t="s">
        <v>50</v>
      </c>
      <c r="AF7043">
        <v>0</v>
      </c>
      <c r="AG7043" t="s">
        <v>56</v>
      </c>
      <c r="AH7043" t="str">
        <f>"Trad IRN"</f>
        <v>Trad IRN</v>
      </c>
      <c r="AI7043" t="str">
        <f>"Bldg IRN"</f>
        <v>Bldg IRN</v>
      </c>
      <c r="AJ7043" t="s">
        <v>48</v>
      </c>
      <c r="AK7043" t="s">
        <v>48</v>
      </c>
      <c r="AL7043" t="s">
        <v>53</v>
      </c>
      <c r="AM7043">
        <v>1140.92</v>
      </c>
      <c r="AN7043">
        <v>1140.92</v>
      </c>
      <c r="AO7043">
        <v>15</v>
      </c>
    </row>
    <row r="7044" spans="1:41" x14ac:dyDescent="0.3">
      <c r="A7044" t="str">
        <f>"Trad IRN"</f>
        <v>Trad IRN</v>
      </c>
      <c r="B7044" t="str">
        <f>"Bldg IRN"</f>
        <v>Bldg IRN</v>
      </c>
      <c r="C7044" t="s">
        <v>41</v>
      </c>
      <c r="D7044" t="s">
        <v>3</v>
      </c>
      <c r="E7044" t="s">
        <v>80</v>
      </c>
      <c r="F7044" t="s">
        <v>81</v>
      </c>
      <c r="G7044" t="s">
        <v>82</v>
      </c>
      <c r="H7044" t="s">
        <v>83</v>
      </c>
      <c r="I7044" t="str">
        <f>"Trad IRN"</f>
        <v>Trad IRN</v>
      </c>
      <c r="J7044" t="s">
        <v>43</v>
      </c>
      <c r="K7044" t="s">
        <v>44</v>
      </c>
      <c r="L7044" t="s">
        <v>45</v>
      </c>
      <c r="M7044" t="s">
        <v>46</v>
      </c>
      <c r="N7044" t="str">
        <f t="shared" si="713"/>
        <v>08/18/2022</v>
      </c>
      <c r="O7044" t="str">
        <f>"12/31/2500"</f>
        <v>12/31/2500</v>
      </c>
      <c r="P7044">
        <v>1</v>
      </c>
      <c r="Q7044">
        <v>1</v>
      </c>
      <c r="S7044">
        <v>0</v>
      </c>
      <c r="T7044">
        <v>1</v>
      </c>
      <c r="U7044">
        <v>0</v>
      </c>
      <c r="V7044" t="str">
        <f>"Trad IRN"</f>
        <v>Trad IRN</v>
      </c>
      <c r="W7044">
        <v>100</v>
      </c>
      <c r="X7044" t="s">
        <v>47</v>
      </c>
      <c r="Z7044" t="s">
        <v>47</v>
      </c>
      <c r="AB7044" t="str">
        <f>"06"</f>
        <v>06</v>
      </c>
      <c r="AC7044" t="s">
        <v>48</v>
      </c>
      <c r="AD7044" t="s">
        <v>49</v>
      </c>
      <c r="AE7044" t="s">
        <v>50</v>
      </c>
      <c r="AF7044">
        <v>0</v>
      </c>
      <c r="AG7044" t="s">
        <v>56</v>
      </c>
      <c r="AH7044" t="str">
        <f>"Trad IRN"</f>
        <v>Trad IRN</v>
      </c>
      <c r="AI7044" t="str">
        <f>"Bldg IRN"</f>
        <v>Bldg IRN</v>
      </c>
      <c r="AJ7044" t="s">
        <v>48</v>
      </c>
      <c r="AK7044" t="s">
        <v>48</v>
      </c>
      <c r="AL7044" t="s">
        <v>53</v>
      </c>
      <c r="AM7044">
        <v>1140.92</v>
      </c>
      <c r="AN7044">
        <v>1140.92</v>
      </c>
      <c r="AO7044">
        <v>15</v>
      </c>
    </row>
    <row r="7045" spans="1:41" x14ac:dyDescent="0.3">
      <c r="A7045" t="str">
        <f>"Trad IRN"</f>
        <v>Trad IRN</v>
      </c>
      <c r="B7045" t="str">
        <f>"Bldg IRN"</f>
        <v>Bldg IRN</v>
      </c>
      <c r="C7045" t="s">
        <v>41</v>
      </c>
      <c r="D7045" t="s">
        <v>3</v>
      </c>
      <c r="E7045" t="s">
        <v>80</v>
      </c>
      <c r="F7045" t="s">
        <v>81</v>
      </c>
      <c r="G7045" t="s">
        <v>82</v>
      </c>
      <c r="H7045" t="s">
        <v>83</v>
      </c>
      <c r="I7045" t="str">
        <f>"Trad IRN"</f>
        <v>Trad IRN</v>
      </c>
      <c r="J7045" t="s">
        <v>43</v>
      </c>
      <c r="K7045" t="s">
        <v>44</v>
      </c>
      <c r="L7045" t="s">
        <v>45</v>
      </c>
      <c r="M7045" t="s">
        <v>46</v>
      </c>
      <c r="N7045" t="str">
        <f t="shared" si="713"/>
        <v>08/18/2022</v>
      </c>
      <c r="O7045" t="str">
        <f>"12/31/2500"</f>
        <v>12/31/2500</v>
      </c>
      <c r="P7045">
        <v>1</v>
      </c>
      <c r="Q7045">
        <v>1</v>
      </c>
      <c r="S7045">
        <v>1</v>
      </c>
      <c r="T7045">
        <v>1</v>
      </c>
      <c r="U7045">
        <v>0</v>
      </c>
      <c r="V7045" t="str">
        <f>"Trad IRN"</f>
        <v>Trad IRN</v>
      </c>
      <c r="W7045">
        <v>100</v>
      </c>
      <c r="X7045" t="s">
        <v>47</v>
      </c>
      <c r="Z7045" t="s">
        <v>47</v>
      </c>
      <c r="AB7045" t="str">
        <f>"07"</f>
        <v>07</v>
      </c>
      <c r="AC7045" t="s">
        <v>48</v>
      </c>
      <c r="AD7045" t="s">
        <v>49</v>
      </c>
      <c r="AE7045" t="s">
        <v>50</v>
      </c>
      <c r="AF7045">
        <v>0</v>
      </c>
      <c r="AG7045" t="s">
        <v>56</v>
      </c>
      <c r="AH7045" t="str">
        <f>"Trad IRN"</f>
        <v>Trad IRN</v>
      </c>
      <c r="AI7045" t="str">
        <f>"Bldg IRN"</f>
        <v>Bldg IRN</v>
      </c>
      <c r="AJ7045" t="s">
        <v>48</v>
      </c>
      <c r="AK7045" t="s">
        <v>48</v>
      </c>
      <c r="AL7045" t="s">
        <v>53</v>
      </c>
      <c r="AM7045">
        <v>1140.92</v>
      </c>
      <c r="AN7045">
        <v>1140.92</v>
      </c>
      <c r="AO7045">
        <v>15</v>
      </c>
    </row>
    <row r="7046" spans="1:41" x14ac:dyDescent="0.3">
      <c r="A7046" t="str">
        <f>"Trad IRN"</f>
        <v>Trad IRN</v>
      </c>
      <c r="B7046" t="str">
        <f>"Bldg IRN"</f>
        <v>Bldg IRN</v>
      </c>
      <c r="C7046" t="s">
        <v>41</v>
      </c>
      <c r="D7046" t="s">
        <v>3</v>
      </c>
      <c r="E7046" t="s">
        <v>80</v>
      </c>
      <c r="F7046" t="s">
        <v>81</v>
      </c>
      <c r="G7046" t="s">
        <v>82</v>
      </c>
      <c r="H7046" t="s">
        <v>83</v>
      </c>
      <c r="I7046" t="str">
        <f>"Trad IRN"</f>
        <v>Trad IRN</v>
      </c>
      <c r="J7046" t="s">
        <v>43</v>
      </c>
      <c r="K7046" t="s">
        <v>44</v>
      </c>
      <c r="L7046" t="s">
        <v>45</v>
      </c>
      <c r="M7046" t="s">
        <v>46</v>
      </c>
      <c r="N7046" t="str">
        <f t="shared" si="713"/>
        <v>08/18/2022</v>
      </c>
      <c r="O7046" t="str">
        <f>"01/03/2023"</f>
        <v>01/03/2023</v>
      </c>
      <c r="P7046">
        <v>0.46941100000000002</v>
      </c>
      <c r="Q7046">
        <v>0.46941100000000002</v>
      </c>
      <c r="R7046">
        <v>0.46941100000000002</v>
      </c>
      <c r="S7046">
        <v>0</v>
      </c>
      <c r="T7046">
        <v>0.46941100000000002</v>
      </c>
      <c r="U7046">
        <v>0</v>
      </c>
      <c r="V7046" t="str">
        <f>"Trad IRN"</f>
        <v>Trad IRN</v>
      </c>
      <c r="W7046">
        <v>100</v>
      </c>
      <c r="X7046" t="s">
        <v>47</v>
      </c>
      <c r="Z7046" t="s">
        <v>47</v>
      </c>
      <c r="AB7046" t="str">
        <f t="shared" ref="AB7046:AB7052" si="714">"08"</f>
        <v>08</v>
      </c>
      <c r="AC7046" t="str">
        <f>"15"</f>
        <v>15</v>
      </c>
      <c r="AD7046" t="str">
        <f t="shared" ref="AD7046:AD7051" si="715">"2"</f>
        <v>2</v>
      </c>
      <c r="AE7046" t="s">
        <v>50</v>
      </c>
      <c r="AF7046">
        <v>0</v>
      </c>
      <c r="AG7046" t="s">
        <v>56</v>
      </c>
      <c r="AH7046" t="str">
        <f>"Trad IRN"</f>
        <v>Trad IRN</v>
      </c>
      <c r="AI7046" t="str">
        <f>"Bldg IRN"</f>
        <v>Bldg IRN</v>
      </c>
      <c r="AJ7046" t="s">
        <v>48</v>
      </c>
      <c r="AK7046" t="s">
        <v>48</v>
      </c>
      <c r="AL7046" t="s">
        <v>53</v>
      </c>
      <c r="AM7046">
        <v>535.55999999999995</v>
      </c>
      <c r="AN7046">
        <v>1140.92</v>
      </c>
      <c r="AO7046">
        <v>15</v>
      </c>
    </row>
    <row r="7047" spans="1:41" x14ac:dyDescent="0.3">
      <c r="A7047" t="str">
        <f>"Trad IRN"</f>
        <v>Trad IRN</v>
      </c>
      <c r="B7047" t="str">
        <f>"Bldg IRN"</f>
        <v>Bldg IRN</v>
      </c>
      <c r="C7047" t="s">
        <v>41</v>
      </c>
      <c r="D7047" t="s">
        <v>3</v>
      </c>
      <c r="E7047" t="s">
        <v>80</v>
      </c>
      <c r="F7047" t="s">
        <v>81</v>
      </c>
      <c r="G7047" t="s">
        <v>82</v>
      </c>
      <c r="H7047" t="s">
        <v>83</v>
      </c>
      <c r="I7047" t="s">
        <v>8</v>
      </c>
      <c r="J7047" t="s">
        <v>43</v>
      </c>
      <c r="K7047" t="s">
        <v>44</v>
      </c>
      <c r="L7047" t="s">
        <v>45</v>
      </c>
      <c r="M7047" t="s">
        <v>46</v>
      </c>
      <c r="N7047" t="str">
        <f>"01/04/2023"</f>
        <v>01/04/2023</v>
      </c>
      <c r="O7047" t="str">
        <f>"12/31/2500"</f>
        <v>12/31/2500</v>
      </c>
      <c r="P7047">
        <v>7.9585000000000003E-2</v>
      </c>
      <c r="Q7047">
        <v>7.9585000000000003E-2</v>
      </c>
      <c r="R7047">
        <v>7.9585000000000003E-2</v>
      </c>
      <c r="S7047">
        <v>0</v>
      </c>
      <c r="T7047">
        <v>5.1806999999999999E-2</v>
      </c>
      <c r="U7047">
        <v>2.7778000000000001E-2</v>
      </c>
      <c r="V7047" t="str">
        <f>"Trad IRN"</f>
        <v>Trad IRN</v>
      </c>
      <c r="W7047">
        <v>15</v>
      </c>
      <c r="X7047" t="s">
        <v>47</v>
      </c>
      <c r="Z7047" t="s">
        <v>47</v>
      </c>
      <c r="AB7047" t="str">
        <f t="shared" si="714"/>
        <v>08</v>
      </c>
      <c r="AC7047" t="str">
        <f>"15"</f>
        <v>15</v>
      </c>
      <c r="AD7047" t="str">
        <f t="shared" si="715"/>
        <v>2</v>
      </c>
      <c r="AE7047" t="s">
        <v>50</v>
      </c>
      <c r="AF7047">
        <v>0</v>
      </c>
      <c r="AG7047" t="s">
        <v>51</v>
      </c>
      <c r="AH7047" t="str">
        <f>"Trad IRN"</f>
        <v>Trad IRN</v>
      </c>
      <c r="AI7047" t="str">
        <f>"Bldg IRN"</f>
        <v>Bldg IRN</v>
      </c>
      <c r="AJ7047" t="s">
        <v>48</v>
      </c>
      <c r="AK7047" t="s">
        <v>48</v>
      </c>
      <c r="AL7047" t="s">
        <v>53</v>
      </c>
      <c r="AM7047">
        <v>90.11</v>
      </c>
      <c r="AN7047">
        <v>1132.3</v>
      </c>
      <c r="AO7047">
        <v>15</v>
      </c>
    </row>
    <row r="7048" spans="1:41" x14ac:dyDescent="0.3">
      <c r="A7048" t="str">
        <f>"Trad IRN"</f>
        <v>Trad IRN</v>
      </c>
      <c r="B7048" t="str">
        <f>"Bldg IRN"</f>
        <v>Bldg IRN</v>
      </c>
      <c r="C7048" t="s">
        <v>41</v>
      </c>
      <c r="D7048" t="s">
        <v>3</v>
      </c>
      <c r="E7048" t="s">
        <v>80</v>
      </c>
      <c r="F7048" t="s">
        <v>81</v>
      </c>
      <c r="G7048" t="s">
        <v>82</v>
      </c>
      <c r="H7048" t="s">
        <v>83</v>
      </c>
      <c r="I7048" t="str">
        <f>"Trad IRN"</f>
        <v>Trad IRN</v>
      </c>
      <c r="J7048" t="s">
        <v>43</v>
      </c>
      <c r="K7048" t="s">
        <v>44</v>
      </c>
      <c r="L7048" t="s">
        <v>45</v>
      </c>
      <c r="M7048" t="s">
        <v>46</v>
      </c>
      <c r="N7048" t="str">
        <f>"01/04/2023"</f>
        <v>01/04/2023</v>
      </c>
      <c r="O7048" t="str">
        <f>"12/31/2500"</f>
        <v>12/31/2500</v>
      </c>
      <c r="P7048">
        <v>0.45100099999999999</v>
      </c>
      <c r="Q7048">
        <v>0.45100099999999999</v>
      </c>
      <c r="R7048">
        <v>0.45100099999999999</v>
      </c>
      <c r="S7048">
        <v>0</v>
      </c>
      <c r="T7048">
        <v>0.45100099999999999</v>
      </c>
      <c r="U7048">
        <v>0</v>
      </c>
      <c r="V7048" t="str">
        <f>"Trad IRN"</f>
        <v>Trad IRN</v>
      </c>
      <c r="W7048">
        <v>85</v>
      </c>
      <c r="X7048" t="s">
        <v>47</v>
      </c>
      <c r="Z7048" t="s">
        <v>47</v>
      </c>
      <c r="AB7048" t="str">
        <f t="shared" si="714"/>
        <v>08</v>
      </c>
      <c r="AC7048" t="str">
        <f>"15"</f>
        <v>15</v>
      </c>
      <c r="AD7048" t="str">
        <f t="shared" si="715"/>
        <v>2</v>
      </c>
      <c r="AE7048" t="s">
        <v>50</v>
      </c>
      <c r="AF7048">
        <v>0</v>
      </c>
      <c r="AG7048" t="s">
        <v>56</v>
      </c>
      <c r="AH7048" t="str">
        <f>"Trad IRN"</f>
        <v>Trad IRN</v>
      </c>
      <c r="AI7048" t="str">
        <f>"Bldg IRN"</f>
        <v>Bldg IRN</v>
      </c>
      <c r="AJ7048" t="s">
        <v>48</v>
      </c>
      <c r="AK7048" t="s">
        <v>48</v>
      </c>
      <c r="AL7048" t="s">
        <v>53</v>
      </c>
      <c r="AM7048">
        <v>514.55999999999995</v>
      </c>
      <c r="AN7048">
        <v>1140.92</v>
      </c>
      <c r="AO7048">
        <v>15</v>
      </c>
    </row>
    <row r="7049" spans="1:41" x14ac:dyDescent="0.3">
      <c r="A7049" t="str">
        <f>"Trad IRN"</f>
        <v>Trad IRN</v>
      </c>
      <c r="B7049" t="str">
        <f>"Bldg IRN"</f>
        <v>Bldg IRN</v>
      </c>
      <c r="C7049" t="s">
        <v>41</v>
      </c>
      <c r="D7049" t="s">
        <v>3</v>
      </c>
      <c r="E7049" t="s">
        <v>80</v>
      </c>
      <c r="F7049" t="s">
        <v>81</v>
      </c>
      <c r="G7049" t="s">
        <v>82</v>
      </c>
      <c r="H7049" t="s">
        <v>83</v>
      </c>
      <c r="I7049" t="s">
        <v>8</v>
      </c>
      <c r="J7049" t="s">
        <v>43</v>
      </c>
      <c r="K7049" t="s">
        <v>44</v>
      </c>
      <c r="L7049" t="s">
        <v>45</v>
      </c>
      <c r="M7049" t="s">
        <v>46</v>
      </c>
      <c r="N7049" t="str">
        <f>"08/18/2022"</f>
        <v>08/18/2022</v>
      </c>
      <c r="O7049" t="str">
        <f>"10/13/2022"</f>
        <v>10/13/2022</v>
      </c>
      <c r="P7049">
        <v>0.106695</v>
      </c>
      <c r="Q7049">
        <v>0.106695</v>
      </c>
      <c r="R7049">
        <v>0.106695</v>
      </c>
      <c r="S7049">
        <v>0</v>
      </c>
      <c r="T7049">
        <v>6.4229999999999999E-3</v>
      </c>
      <c r="U7049">
        <v>0.100272</v>
      </c>
      <c r="V7049" t="str">
        <f>"Trad IRN"</f>
        <v>Trad IRN</v>
      </c>
      <c r="W7049">
        <v>50</v>
      </c>
      <c r="X7049" t="s">
        <v>47</v>
      </c>
      <c r="Z7049" t="s">
        <v>47</v>
      </c>
      <c r="AB7049" t="str">
        <f t="shared" si="714"/>
        <v>08</v>
      </c>
      <c r="AC7049" t="str">
        <f>"10"</f>
        <v>10</v>
      </c>
      <c r="AD7049" t="str">
        <f t="shared" si="715"/>
        <v>2</v>
      </c>
      <c r="AE7049" t="s">
        <v>50</v>
      </c>
      <c r="AF7049">
        <v>0</v>
      </c>
      <c r="AG7049" t="s">
        <v>51</v>
      </c>
      <c r="AH7049" t="str">
        <f>"Trad IRN"</f>
        <v>Trad IRN</v>
      </c>
      <c r="AI7049" t="str">
        <f>"Bldg IRN"</f>
        <v>Bldg IRN</v>
      </c>
      <c r="AJ7049" t="s">
        <v>48</v>
      </c>
      <c r="AK7049" t="s">
        <v>48</v>
      </c>
      <c r="AL7049" t="s">
        <v>53</v>
      </c>
      <c r="AM7049">
        <v>121.73</v>
      </c>
      <c r="AN7049">
        <v>1140.92</v>
      </c>
      <c r="AO7049">
        <v>15</v>
      </c>
    </row>
    <row r="7050" spans="1:41" x14ac:dyDescent="0.3">
      <c r="A7050" t="str">
        <f>"Trad IRN"</f>
        <v>Trad IRN</v>
      </c>
      <c r="B7050" t="str">
        <f>"Bldg IRN"</f>
        <v>Bldg IRN</v>
      </c>
      <c r="C7050" t="s">
        <v>41</v>
      </c>
      <c r="D7050" t="s">
        <v>3</v>
      </c>
      <c r="E7050" t="s">
        <v>80</v>
      </c>
      <c r="F7050" t="s">
        <v>81</v>
      </c>
      <c r="G7050" t="s">
        <v>82</v>
      </c>
      <c r="H7050" t="s">
        <v>83</v>
      </c>
      <c r="I7050" t="s">
        <v>8</v>
      </c>
      <c r="J7050" t="s">
        <v>43</v>
      </c>
      <c r="K7050" t="s">
        <v>44</v>
      </c>
      <c r="L7050" t="s">
        <v>45</v>
      </c>
      <c r="M7050" t="s">
        <v>46</v>
      </c>
      <c r="N7050" t="str">
        <f>"10/14/2022"</f>
        <v>10/14/2022</v>
      </c>
      <c r="O7050" t="str">
        <f>"12/31/2500"</f>
        <v>12/31/2500</v>
      </c>
      <c r="P7050">
        <v>0.39330500000000002</v>
      </c>
      <c r="Q7050">
        <v>0.39330500000000002</v>
      </c>
      <c r="R7050">
        <v>0.39330500000000002</v>
      </c>
      <c r="S7050">
        <v>0</v>
      </c>
      <c r="T7050">
        <v>4.9131000000000001E-2</v>
      </c>
      <c r="U7050">
        <v>0.34417399999999998</v>
      </c>
      <c r="V7050" t="str">
        <f>"Trad IRN"</f>
        <v>Trad IRN</v>
      </c>
      <c r="W7050">
        <v>50</v>
      </c>
      <c r="X7050" t="s">
        <v>47</v>
      </c>
      <c r="Z7050" t="s">
        <v>47</v>
      </c>
      <c r="AB7050" t="str">
        <f t="shared" si="714"/>
        <v>08</v>
      </c>
      <c r="AC7050" t="str">
        <f>"10"</f>
        <v>10</v>
      </c>
      <c r="AD7050" t="str">
        <f t="shared" si="715"/>
        <v>2</v>
      </c>
      <c r="AE7050" t="s">
        <v>55</v>
      </c>
      <c r="AF7050">
        <v>0</v>
      </c>
      <c r="AG7050" t="s">
        <v>51</v>
      </c>
      <c r="AH7050" t="str">
        <f>"Trad IRN"</f>
        <v>Trad IRN</v>
      </c>
      <c r="AI7050" t="str">
        <f>"Bldg IRN"</f>
        <v>Bldg IRN</v>
      </c>
      <c r="AJ7050" t="s">
        <v>48</v>
      </c>
      <c r="AK7050" t="s">
        <v>48</v>
      </c>
      <c r="AL7050" t="s">
        <v>53</v>
      </c>
      <c r="AM7050">
        <v>448.73</v>
      </c>
      <c r="AN7050">
        <v>1140.92</v>
      </c>
      <c r="AO7050">
        <v>15</v>
      </c>
    </row>
    <row r="7051" spans="1:41" x14ac:dyDescent="0.3">
      <c r="A7051" t="str">
        <f>"Trad IRN"</f>
        <v>Trad IRN</v>
      </c>
      <c r="B7051" t="str">
        <f>"Bldg IRN"</f>
        <v>Bldg IRN</v>
      </c>
      <c r="C7051" t="s">
        <v>41</v>
      </c>
      <c r="D7051" t="s">
        <v>3</v>
      </c>
      <c r="E7051" t="s">
        <v>80</v>
      </c>
      <c r="F7051" t="s">
        <v>81</v>
      </c>
      <c r="G7051" t="s">
        <v>82</v>
      </c>
      <c r="H7051" t="s">
        <v>83</v>
      </c>
      <c r="I7051" t="str">
        <f>"Trad IRN"</f>
        <v>Trad IRN</v>
      </c>
      <c r="J7051" t="s">
        <v>43</v>
      </c>
      <c r="K7051" t="s">
        <v>44</v>
      </c>
      <c r="L7051" t="s">
        <v>45</v>
      </c>
      <c r="M7051" t="s">
        <v>46</v>
      </c>
      <c r="N7051" t="str">
        <f>"08/18/2022"</f>
        <v>08/18/2022</v>
      </c>
      <c r="O7051" t="str">
        <f>"12/31/2500"</f>
        <v>12/31/2500</v>
      </c>
      <c r="P7051">
        <v>0.5</v>
      </c>
      <c r="Q7051">
        <v>0.5</v>
      </c>
      <c r="R7051">
        <v>0.5</v>
      </c>
      <c r="S7051">
        <v>0</v>
      </c>
      <c r="T7051">
        <v>0.5</v>
      </c>
      <c r="U7051">
        <v>0</v>
      </c>
      <c r="V7051" t="str">
        <f>"Trad IRN"</f>
        <v>Trad IRN</v>
      </c>
      <c r="W7051">
        <v>50</v>
      </c>
      <c r="X7051" t="s">
        <v>47</v>
      </c>
      <c r="Z7051" t="s">
        <v>47</v>
      </c>
      <c r="AB7051" t="str">
        <f t="shared" si="714"/>
        <v>08</v>
      </c>
      <c r="AC7051" t="str">
        <f>"10"</f>
        <v>10</v>
      </c>
      <c r="AD7051" t="str">
        <f t="shared" si="715"/>
        <v>2</v>
      </c>
      <c r="AE7051" t="s">
        <v>55</v>
      </c>
      <c r="AF7051">
        <v>0</v>
      </c>
      <c r="AG7051" t="s">
        <v>56</v>
      </c>
      <c r="AH7051" t="str">
        <f>"Trad IRN"</f>
        <v>Trad IRN</v>
      </c>
      <c r="AI7051" t="str">
        <f>"Bldg IRN"</f>
        <v>Bldg IRN</v>
      </c>
      <c r="AJ7051" t="s">
        <v>48</v>
      </c>
      <c r="AK7051" t="s">
        <v>48</v>
      </c>
      <c r="AL7051" t="s">
        <v>53</v>
      </c>
      <c r="AM7051">
        <v>570.46</v>
      </c>
      <c r="AN7051">
        <v>1140.92</v>
      </c>
      <c r="AO7051">
        <v>15</v>
      </c>
    </row>
    <row r="7052" spans="1:41" x14ac:dyDescent="0.3">
      <c r="A7052" t="str">
        <f>"Trad IRN"</f>
        <v>Trad IRN</v>
      </c>
      <c r="B7052" t="str">
        <f>"Bldg IRN"</f>
        <v>Bldg IRN</v>
      </c>
      <c r="C7052" t="s">
        <v>41</v>
      </c>
      <c r="D7052" t="s">
        <v>3</v>
      </c>
      <c r="E7052" t="s">
        <v>80</v>
      </c>
      <c r="F7052" t="s">
        <v>81</v>
      </c>
      <c r="G7052" t="s">
        <v>82</v>
      </c>
      <c r="H7052" t="s">
        <v>83</v>
      </c>
      <c r="I7052" t="str">
        <f>"Trad IRN"</f>
        <v>Trad IRN</v>
      </c>
      <c r="J7052" t="s">
        <v>43</v>
      </c>
      <c r="K7052" t="s">
        <v>44</v>
      </c>
      <c r="L7052" t="s">
        <v>45</v>
      </c>
      <c r="M7052" t="s">
        <v>46</v>
      </c>
      <c r="N7052" t="str">
        <f>"08/18/2022"</f>
        <v>08/18/2022</v>
      </c>
      <c r="O7052" t="str">
        <f>"12/31/2500"</f>
        <v>12/31/2500</v>
      </c>
      <c r="P7052">
        <v>1</v>
      </c>
      <c r="Q7052">
        <v>1</v>
      </c>
      <c r="S7052">
        <v>0</v>
      </c>
      <c r="T7052">
        <v>1</v>
      </c>
      <c r="U7052">
        <v>0</v>
      </c>
      <c r="V7052" t="str">
        <f>"Trad IRN"</f>
        <v>Trad IRN</v>
      </c>
      <c r="W7052">
        <v>100</v>
      </c>
      <c r="X7052" t="s">
        <v>47</v>
      </c>
      <c r="Z7052" t="s">
        <v>47</v>
      </c>
      <c r="AB7052" t="str">
        <f t="shared" si="714"/>
        <v>08</v>
      </c>
      <c r="AC7052" t="s">
        <v>48</v>
      </c>
      <c r="AD7052" t="s">
        <v>49</v>
      </c>
      <c r="AE7052" t="s">
        <v>50</v>
      </c>
      <c r="AF7052">
        <v>0</v>
      </c>
      <c r="AG7052" t="s">
        <v>56</v>
      </c>
      <c r="AH7052" t="str">
        <f>"Trad IRN"</f>
        <v>Trad IRN</v>
      </c>
      <c r="AI7052" t="str">
        <f>"Bldg IRN"</f>
        <v>Bldg IRN</v>
      </c>
      <c r="AJ7052" t="s">
        <v>48</v>
      </c>
      <c r="AK7052" t="s">
        <v>48</v>
      </c>
      <c r="AL7052" t="s">
        <v>53</v>
      </c>
      <c r="AM7052">
        <v>1140.92</v>
      </c>
      <c r="AN7052">
        <v>1140.92</v>
      </c>
      <c r="AO7052">
        <v>15</v>
      </c>
    </row>
    <row r="7053" spans="1:41" x14ac:dyDescent="0.3">
      <c r="A7053" t="str">
        <f>"Trad IRN"</f>
        <v>Trad IRN</v>
      </c>
      <c r="B7053" t="str">
        <f>"Bldg IRN"</f>
        <v>Bldg IRN</v>
      </c>
      <c r="C7053" t="s">
        <v>41</v>
      </c>
      <c r="D7053" t="s">
        <v>3</v>
      </c>
      <c r="E7053" t="s">
        <v>80</v>
      </c>
      <c r="F7053" t="s">
        <v>81</v>
      </c>
      <c r="G7053" t="s">
        <v>82</v>
      </c>
      <c r="H7053" t="s">
        <v>83</v>
      </c>
      <c r="I7053" t="str">
        <f>"Trad IRN"</f>
        <v>Trad IRN</v>
      </c>
      <c r="J7053" t="s">
        <v>43</v>
      </c>
      <c r="K7053" t="s">
        <v>44</v>
      </c>
      <c r="L7053" t="s">
        <v>45</v>
      </c>
      <c r="M7053" t="s">
        <v>46</v>
      </c>
      <c r="N7053" t="str">
        <f>"08/18/2022"</f>
        <v>08/18/2022</v>
      </c>
      <c r="O7053" t="str">
        <f>"12/31/2500"</f>
        <v>12/31/2500</v>
      </c>
      <c r="P7053">
        <v>1</v>
      </c>
      <c r="Q7053">
        <v>1</v>
      </c>
      <c r="S7053">
        <v>0.83851600000000004</v>
      </c>
      <c r="T7053">
        <v>1</v>
      </c>
      <c r="U7053">
        <v>0</v>
      </c>
      <c r="V7053" t="str">
        <f>"Trad IRN"</f>
        <v>Trad IRN</v>
      </c>
      <c r="W7053">
        <v>100</v>
      </c>
      <c r="X7053" t="s">
        <v>47</v>
      </c>
      <c r="Z7053" t="s">
        <v>47</v>
      </c>
      <c r="AB7053" t="str">
        <f>"06"</f>
        <v>06</v>
      </c>
      <c r="AC7053" t="s">
        <v>48</v>
      </c>
      <c r="AD7053" t="s">
        <v>49</v>
      </c>
      <c r="AE7053" t="s">
        <v>50</v>
      </c>
      <c r="AF7053">
        <v>0</v>
      </c>
      <c r="AG7053" t="s">
        <v>56</v>
      </c>
      <c r="AH7053" t="str">
        <f>"Trad IRN"</f>
        <v>Trad IRN</v>
      </c>
      <c r="AI7053" t="str">
        <f>"Bldg IRN"</f>
        <v>Bldg IRN</v>
      </c>
      <c r="AJ7053" t="s">
        <v>48</v>
      </c>
      <c r="AK7053" t="s">
        <v>48</v>
      </c>
      <c r="AL7053" t="s">
        <v>53</v>
      </c>
      <c r="AM7053">
        <v>1140.92</v>
      </c>
      <c r="AN7053">
        <v>1140.92</v>
      </c>
      <c r="AO7053">
        <v>15</v>
      </c>
    </row>
    <row r="7054" spans="1:41" x14ac:dyDescent="0.3">
      <c r="A7054" t="str">
        <f>"Trad IRN"</f>
        <v>Trad IRN</v>
      </c>
      <c r="B7054" t="str">
        <f>"Bldg IRN"</f>
        <v>Bldg IRN</v>
      </c>
      <c r="C7054" t="s">
        <v>41</v>
      </c>
      <c r="D7054" t="s">
        <v>3</v>
      </c>
      <c r="E7054" t="s">
        <v>80</v>
      </c>
      <c r="F7054" t="s">
        <v>81</v>
      </c>
      <c r="G7054" t="s">
        <v>82</v>
      </c>
      <c r="H7054" t="s">
        <v>83</v>
      </c>
      <c r="I7054" t="str">
        <f>"Trad IRN"</f>
        <v>Trad IRN</v>
      </c>
      <c r="J7054" t="s">
        <v>43</v>
      </c>
      <c r="K7054" t="s">
        <v>44</v>
      </c>
      <c r="L7054" t="s">
        <v>45</v>
      </c>
      <c r="M7054" t="s">
        <v>46</v>
      </c>
      <c r="N7054" t="str">
        <f>"11/30/2022"</f>
        <v>11/30/2022</v>
      </c>
      <c r="O7054" t="str">
        <f>"12/31/2500"</f>
        <v>12/31/2500</v>
      </c>
      <c r="P7054">
        <v>0.62286600000000003</v>
      </c>
      <c r="Q7054">
        <v>0.62286600000000003</v>
      </c>
      <c r="S7054">
        <v>0</v>
      </c>
      <c r="T7054">
        <v>0.62286600000000003</v>
      </c>
      <c r="U7054">
        <v>0</v>
      </c>
      <c r="V7054" t="str">
        <f>"Trad IRN"</f>
        <v>Trad IRN</v>
      </c>
      <c r="W7054">
        <v>100</v>
      </c>
      <c r="X7054" t="s">
        <v>47</v>
      </c>
      <c r="Z7054" t="s">
        <v>47</v>
      </c>
      <c r="AB7054" t="str">
        <f>"07"</f>
        <v>07</v>
      </c>
      <c r="AC7054" t="s">
        <v>48</v>
      </c>
      <c r="AD7054" t="s">
        <v>49</v>
      </c>
      <c r="AE7054" t="s">
        <v>55</v>
      </c>
      <c r="AF7054">
        <v>0</v>
      </c>
      <c r="AG7054" t="s">
        <v>56</v>
      </c>
      <c r="AH7054" t="str">
        <f>"Trad IRN"</f>
        <v>Trad IRN</v>
      </c>
      <c r="AI7054" t="str">
        <f>"Bldg IRN"</f>
        <v>Bldg IRN</v>
      </c>
      <c r="AJ7054" t="s">
        <v>48</v>
      </c>
      <c r="AK7054" t="s">
        <v>48</v>
      </c>
      <c r="AL7054" t="s">
        <v>53</v>
      </c>
      <c r="AM7054">
        <v>710.64</v>
      </c>
      <c r="AN7054">
        <v>1140.92</v>
      </c>
      <c r="AO7054">
        <v>15</v>
      </c>
    </row>
    <row r="7055" spans="1:41" x14ac:dyDescent="0.3">
      <c r="A7055" t="str">
        <f>"Trad IRN"</f>
        <v>Trad IRN</v>
      </c>
      <c r="B7055" t="str">
        <f>"Bldg IRN"</f>
        <v>Bldg IRN</v>
      </c>
      <c r="C7055" t="s">
        <v>41</v>
      </c>
      <c r="D7055" t="s">
        <v>3</v>
      </c>
      <c r="E7055" t="s">
        <v>80</v>
      </c>
      <c r="F7055" t="s">
        <v>81</v>
      </c>
      <c r="G7055" t="s">
        <v>82</v>
      </c>
      <c r="H7055" t="s">
        <v>83</v>
      </c>
      <c r="I7055" t="str">
        <f>"Trad IRN"</f>
        <v>Trad IRN</v>
      </c>
      <c r="J7055" t="s">
        <v>43</v>
      </c>
      <c r="K7055" t="s">
        <v>44</v>
      </c>
      <c r="L7055" t="s">
        <v>45</v>
      </c>
      <c r="M7055" t="s">
        <v>46</v>
      </c>
      <c r="N7055" t="str">
        <f>"08/18/2022"</f>
        <v>08/18/2022</v>
      </c>
      <c r="O7055" t="str">
        <f>"11/29/2022"</f>
        <v>11/29/2022</v>
      </c>
      <c r="P7055">
        <v>0.37713400000000002</v>
      </c>
      <c r="Q7055">
        <v>0.37713400000000002</v>
      </c>
      <c r="S7055">
        <v>0</v>
      </c>
      <c r="T7055">
        <v>0.37713400000000002</v>
      </c>
      <c r="U7055">
        <v>0</v>
      </c>
      <c r="V7055" t="str">
        <f>"Trad IRN"</f>
        <v>Trad IRN</v>
      </c>
      <c r="W7055">
        <v>100</v>
      </c>
      <c r="X7055" t="s">
        <v>47</v>
      </c>
      <c r="Z7055" t="s">
        <v>47</v>
      </c>
      <c r="AB7055" t="str">
        <f>"07"</f>
        <v>07</v>
      </c>
      <c r="AC7055" t="s">
        <v>48</v>
      </c>
      <c r="AD7055" t="s">
        <v>49</v>
      </c>
      <c r="AE7055" t="s">
        <v>50</v>
      </c>
      <c r="AF7055">
        <v>0</v>
      </c>
      <c r="AG7055" t="s">
        <v>56</v>
      </c>
      <c r="AH7055" t="str">
        <f>"Trad IRN"</f>
        <v>Trad IRN</v>
      </c>
      <c r="AI7055" t="str">
        <f>"Bldg IRN"</f>
        <v>Bldg IRN</v>
      </c>
      <c r="AJ7055" t="s">
        <v>48</v>
      </c>
      <c r="AK7055" t="s">
        <v>48</v>
      </c>
      <c r="AL7055" t="s">
        <v>53</v>
      </c>
      <c r="AM7055">
        <v>430.28</v>
      </c>
      <c r="AN7055">
        <v>1140.92</v>
      </c>
      <c r="AO7055">
        <v>15</v>
      </c>
    </row>
    <row r="7056" spans="1:41" x14ac:dyDescent="0.3">
      <c r="A7056" t="str">
        <f>"Trad IRN"</f>
        <v>Trad IRN</v>
      </c>
      <c r="B7056" t="str">
        <f>"Bldg IRN"</f>
        <v>Bldg IRN</v>
      </c>
      <c r="C7056" t="s">
        <v>41</v>
      </c>
      <c r="D7056" t="s">
        <v>3</v>
      </c>
      <c r="E7056" t="s">
        <v>80</v>
      </c>
      <c r="F7056" t="s">
        <v>81</v>
      </c>
      <c r="G7056" t="s">
        <v>82</v>
      </c>
      <c r="H7056" t="s">
        <v>83</v>
      </c>
      <c r="I7056" t="str">
        <f>"Trad IRN"</f>
        <v>Trad IRN</v>
      </c>
      <c r="J7056" t="s">
        <v>43</v>
      </c>
      <c r="K7056" t="s">
        <v>44</v>
      </c>
      <c r="L7056" t="s">
        <v>45</v>
      </c>
      <c r="M7056" t="s">
        <v>46</v>
      </c>
      <c r="N7056" t="str">
        <f>"08/18/2022"</f>
        <v>08/18/2022</v>
      </c>
      <c r="O7056" t="str">
        <f>"12/31/2500"</f>
        <v>12/31/2500</v>
      </c>
      <c r="P7056">
        <v>1</v>
      </c>
      <c r="Q7056">
        <v>1</v>
      </c>
      <c r="S7056">
        <v>0</v>
      </c>
      <c r="T7056">
        <v>1</v>
      </c>
      <c r="U7056">
        <v>0</v>
      </c>
      <c r="V7056" t="str">
        <f>"Trad IRN"</f>
        <v>Trad IRN</v>
      </c>
      <c r="W7056">
        <v>100</v>
      </c>
      <c r="X7056" t="s">
        <v>47</v>
      </c>
      <c r="Z7056" t="s">
        <v>47</v>
      </c>
      <c r="AB7056" t="str">
        <f>"06"</f>
        <v>06</v>
      </c>
      <c r="AC7056" t="s">
        <v>48</v>
      </c>
      <c r="AD7056" t="s">
        <v>49</v>
      </c>
      <c r="AE7056" t="s">
        <v>50</v>
      </c>
      <c r="AF7056">
        <v>0</v>
      </c>
      <c r="AG7056" t="s">
        <v>56</v>
      </c>
      <c r="AH7056" t="str">
        <f>"Trad IRN"</f>
        <v>Trad IRN</v>
      </c>
      <c r="AI7056" t="str">
        <f>"Bldg IRN"</f>
        <v>Bldg IRN</v>
      </c>
      <c r="AJ7056" t="s">
        <v>48</v>
      </c>
      <c r="AK7056" t="s">
        <v>48</v>
      </c>
      <c r="AL7056" t="s">
        <v>53</v>
      </c>
      <c r="AM7056">
        <v>1140.92</v>
      </c>
      <c r="AN7056">
        <v>1140.92</v>
      </c>
      <c r="AO7056">
        <v>15</v>
      </c>
    </row>
    <row r="7057" spans="1:41" x14ac:dyDescent="0.3">
      <c r="A7057" t="str">
        <f>"Trad IRN"</f>
        <v>Trad IRN</v>
      </c>
      <c r="B7057" t="str">
        <f>"Bldg IRN"</f>
        <v>Bldg IRN</v>
      </c>
      <c r="C7057" t="s">
        <v>41</v>
      </c>
      <c r="D7057" t="s">
        <v>3</v>
      </c>
      <c r="E7057" t="s">
        <v>80</v>
      </c>
      <c r="F7057" t="s">
        <v>81</v>
      </c>
      <c r="G7057" t="s">
        <v>82</v>
      </c>
      <c r="H7057" t="s">
        <v>83</v>
      </c>
      <c r="I7057" t="str">
        <f>"Trad IRN"</f>
        <v>Trad IRN</v>
      </c>
      <c r="J7057" t="s">
        <v>43</v>
      </c>
      <c r="K7057" t="s">
        <v>44</v>
      </c>
      <c r="L7057" t="s">
        <v>45</v>
      </c>
      <c r="M7057" t="s">
        <v>46</v>
      </c>
      <c r="N7057" t="str">
        <f>"08/18/2022"</f>
        <v>08/18/2022</v>
      </c>
      <c r="O7057" t="str">
        <f>"10/15/2022"</f>
        <v>10/15/2022</v>
      </c>
      <c r="P7057">
        <v>0.213389</v>
      </c>
      <c r="Q7057">
        <v>0.213389</v>
      </c>
      <c r="S7057">
        <v>0</v>
      </c>
      <c r="T7057">
        <v>0.213389</v>
      </c>
      <c r="U7057">
        <v>0</v>
      </c>
      <c r="V7057" t="str">
        <f>"Trad IRN"</f>
        <v>Trad IRN</v>
      </c>
      <c r="W7057">
        <v>100</v>
      </c>
      <c r="X7057" t="s">
        <v>47</v>
      </c>
      <c r="Z7057" t="s">
        <v>47</v>
      </c>
      <c r="AB7057" t="str">
        <f>"06"</f>
        <v>06</v>
      </c>
      <c r="AC7057" t="s">
        <v>48</v>
      </c>
      <c r="AD7057" t="s">
        <v>49</v>
      </c>
      <c r="AE7057" t="s">
        <v>50</v>
      </c>
      <c r="AF7057">
        <v>0</v>
      </c>
      <c r="AG7057" t="s">
        <v>56</v>
      </c>
      <c r="AH7057" t="str">
        <f>"Trad IRN"</f>
        <v>Trad IRN</v>
      </c>
      <c r="AI7057" t="str">
        <f>"Bldg IRN"</f>
        <v>Bldg IRN</v>
      </c>
      <c r="AJ7057" t="s">
        <v>48</v>
      </c>
      <c r="AK7057" t="s">
        <v>48</v>
      </c>
      <c r="AL7057" t="s">
        <v>53</v>
      </c>
      <c r="AM7057">
        <v>243.46</v>
      </c>
      <c r="AN7057">
        <v>1140.92</v>
      </c>
      <c r="AO7057">
        <v>15</v>
      </c>
    </row>
    <row r="7058" spans="1:41" x14ac:dyDescent="0.3">
      <c r="A7058" t="str">
        <f>"Trad IRN"</f>
        <v>Trad IRN</v>
      </c>
      <c r="B7058" t="str">
        <f>"Bldg IRN"</f>
        <v>Bldg IRN</v>
      </c>
      <c r="C7058" t="s">
        <v>41</v>
      </c>
      <c r="D7058" t="s">
        <v>3</v>
      </c>
      <c r="E7058" t="s">
        <v>80</v>
      </c>
      <c r="F7058" t="s">
        <v>81</v>
      </c>
      <c r="G7058" t="s">
        <v>82</v>
      </c>
      <c r="H7058" t="s">
        <v>83</v>
      </c>
      <c r="I7058" t="str">
        <f>"Trad IRN"</f>
        <v>Trad IRN</v>
      </c>
      <c r="J7058" t="s">
        <v>43</v>
      </c>
      <c r="K7058" t="s">
        <v>44</v>
      </c>
      <c r="L7058" t="s">
        <v>45</v>
      </c>
      <c r="M7058" t="s">
        <v>46</v>
      </c>
      <c r="N7058" t="str">
        <f>"08/18/2022"</f>
        <v>08/18/2022</v>
      </c>
      <c r="O7058" t="str">
        <f>"10/14/2022"</f>
        <v>10/14/2022</v>
      </c>
      <c r="P7058">
        <v>0.18138099999999999</v>
      </c>
      <c r="Q7058">
        <v>0.18138099999999999</v>
      </c>
      <c r="S7058">
        <v>0</v>
      </c>
      <c r="T7058">
        <v>0.18138099999999999</v>
      </c>
      <c r="U7058">
        <v>0</v>
      </c>
      <c r="V7058" t="str">
        <f>"Trad IRN"</f>
        <v>Trad IRN</v>
      </c>
      <c r="W7058">
        <v>85</v>
      </c>
      <c r="X7058" t="s">
        <v>47</v>
      </c>
      <c r="Z7058" t="s">
        <v>47</v>
      </c>
      <c r="AB7058" t="str">
        <f>"08"</f>
        <v>08</v>
      </c>
      <c r="AC7058" t="s">
        <v>48</v>
      </c>
      <c r="AD7058" t="s">
        <v>49</v>
      </c>
      <c r="AE7058" t="s">
        <v>50</v>
      </c>
      <c r="AF7058">
        <v>0</v>
      </c>
      <c r="AG7058" t="s">
        <v>56</v>
      </c>
      <c r="AH7058" t="str">
        <f>"Trad IRN"</f>
        <v>Trad IRN</v>
      </c>
      <c r="AI7058" t="str">
        <f>"Bldg IRN"</f>
        <v>Bldg IRN</v>
      </c>
      <c r="AJ7058" t="s">
        <v>48</v>
      </c>
      <c r="AK7058" t="s">
        <v>48</v>
      </c>
      <c r="AL7058" t="s">
        <v>53</v>
      </c>
      <c r="AM7058">
        <v>206.94</v>
      </c>
      <c r="AN7058">
        <v>1140.92</v>
      </c>
      <c r="AO7058">
        <v>15</v>
      </c>
    </row>
    <row r="7059" spans="1:41" x14ac:dyDescent="0.3">
      <c r="A7059" t="str">
        <f>"Trad IRN"</f>
        <v>Trad IRN</v>
      </c>
      <c r="B7059" t="str">
        <f>"Bldg IRN"</f>
        <v>Bldg IRN</v>
      </c>
      <c r="C7059" t="s">
        <v>41</v>
      </c>
      <c r="D7059" t="s">
        <v>3</v>
      </c>
      <c r="E7059" t="s">
        <v>80</v>
      </c>
      <c r="F7059" t="s">
        <v>81</v>
      </c>
      <c r="G7059" t="s">
        <v>82</v>
      </c>
      <c r="H7059" t="s">
        <v>83</v>
      </c>
      <c r="I7059" t="str">
        <f>"Trad IRN"</f>
        <v>Trad IRN</v>
      </c>
      <c r="J7059" t="s">
        <v>43</v>
      </c>
      <c r="K7059" t="s">
        <v>44</v>
      </c>
      <c r="L7059" t="s">
        <v>45</v>
      </c>
      <c r="M7059" t="s">
        <v>46</v>
      </c>
      <c r="N7059" t="str">
        <f>"10/15/2022"</f>
        <v>10/15/2022</v>
      </c>
      <c r="O7059" t="str">
        <f>"12/31/2500"</f>
        <v>12/31/2500</v>
      </c>
      <c r="P7059">
        <v>0.78661099999999995</v>
      </c>
      <c r="Q7059">
        <v>0.78661099999999995</v>
      </c>
      <c r="S7059">
        <v>0</v>
      </c>
      <c r="T7059">
        <v>0.78661099999999995</v>
      </c>
      <c r="U7059">
        <v>0</v>
      </c>
      <c r="V7059" t="str">
        <f>"Trad IRN"</f>
        <v>Trad IRN</v>
      </c>
      <c r="W7059">
        <v>100</v>
      </c>
      <c r="X7059" t="s">
        <v>47</v>
      </c>
      <c r="Z7059" t="s">
        <v>47</v>
      </c>
      <c r="AB7059" t="str">
        <f>"08"</f>
        <v>08</v>
      </c>
      <c r="AC7059" t="s">
        <v>48</v>
      </c>
      <c r="AD7059" t="s">
        <v>49</v>
      </c>
      <c r="AE7059" t="s">
        <v>50</v>
      </c>
      <c r="AF7059">
        <v>0</v>
      </c>
      <c r="AG7059" t="s">
        <v>56</v>
      </c>
      <c r="AH7059" t="str">
        <f>"Trad IRN"</f>
        <v>Trad IRN</v>
      </c>
      <c r="AI7059" t="str">
        <f>"Bldg IRN"</f>
        <v>Bldg IRN</v>
      </c>
      <c r="AJ7059" t="s">
        <v>48</v>
      </c>
      <c r="AK7059" t="s">
        <v>48</v>
      </c>
      <c r="AL7059" t="s">
        <v>53</v>
      </c>
      <c r="AM7059">
        <v>897.46</v>
      </c>
      <c r="AN7059">
        <v>1140.92</v>
      </c>
      <c r="AO7059">
        <v>15</v>
      </c>
    </row>
    <row r="7060" spans="1:41" x14ac:dyDescent="0.3">
      <c r="A7060" t="str">
        <f>"Trad IRN"</f>
        <v>Trad IRN</v>
      </c>
      <c r="B7060" t="str">
        <f>"Bldg IRN"</f>
        <v>Bldg IRN</v>
      </c>
      <c r="C7060" t="s">
        <v>41</v>
      </c>
      <c r="D7060" t="s">
        <v>3</v>
      </c>
      <c r="E7060" t="s">
        <v>80</v>
      </c>
      <c r="F7060" t="s">
        <v>81</v>
      </c>
      <c r="G7060" t="s">
        <v>82</v>
      </c>
      <c r="H7060" t="s">
        <v>83</v>
      </c>
      <c r="I7060" t="s">
        <v>8</v>
      </c>
      <c r="J7060" t="s">
        <v>43</v>
      </c>
      <c r="K7060" t="s">
        <v>44</v>
      </c>
      <c r="L7060" t="s">
        <v>45</v>
      </c>
      <c r="M7060" t="s">
        <v>46</v>
      </c>
      <c r="N7060" t="str">
        <f t="shared" ref="N7060:N7065" si="716">"08/18/2022"</f>
        <v>08/18/2022</v>
      </c>
      <c r="O7060" t="str">
        <f>"10/13/2022"</f>
        <v>10/13/2022</v>
      </c>
      <c r="P7060">
        <v>3.2007000000000001E-2</v>
      </c>
      <c r="Q7060">
        <v>3.2007000000000001E-2</v>
      </c>
      <c r="S7060">
        <v>0</v>
      </c>
      <c r="T7060">
        <v>1.9473000000000001E-2</v>
      </c>
      <c r="U7060">
        <v>1.2534E-2</v>
      </c>
      <c r="V7060" t="str">
        <f>"Trad IRN"</f>
        <v>Trad IRN</v>
      </c>
      <c r="W7060">
        <v>15</v>
      </c>
      <c r="X7060" t="s">
        <v>47</v>
      </c>
      <c r="Z7060" t="s">
        <v>47</v>
      </c>
      <c r="AB7060" t="str">
        <f>"08"</f>
        <v>08</v>
      </c>
      <c r="AC7060" t="s">
        <v>48</v>
      </c>
      <c r="AD7060" t="s">
        <v>49</v>
      </c>
      <c r="AE7060" t="s">
        <v>50</v>
      </c>
      <c r="AF7060">
        <v>0</v>
      </c>
      <c r="AG7060" t="s">
        <v>51</v>
      </c>
      <c r="AH7060" t="str">
        <f>"Trad IRN"</f>
        <v>Trad IRN</v>
      </c>
      <c r="AI7060" t="str">
        <f>"Bldg IRN"</f>
        <v>Bldg IRN</v>
      </c>
      <c r="AJ7060" t="s">
        <v>48</v>
      </c>
      <c r="AK7060" t="s">
        <v>48</v>
      </c>
      <c r="AL7060" t="s">
        <v>53</v>
      </c>
      <c r="AM7060">
        <v>36.24</v>
      </c>
      <c r="AN7060">
        <v>1132.3</v>
      </c>
      <c r="AO7060">
        <v>15</v>
      </c>
    </row>
    <row r="7061" spans="1:41" x14ac:dyDescent="0.3">
      <c r="A7061" t="str">
        <f>"Trad IRN"</f>
        <v>Trad IRN</v>
      </c>
      <c r="B7061" t="str">
        <f>"Bldg IRN"</f>
        <v>Bldg IRN</v>
      </c>
      <c r="C7061" t="s">
        <v>41</v>
      </c>
      <c r="D7061" t="s">
        <v>3</v>
      </c>
      <c r="E7061" t="s">
        <v>80</v>
      </c>
      <c r="F7061" t="s">
        <v>81</v>
      </c>
      <c r="G7061" t="s">
        <v>82</v>
      </c>
      <c r="H7061" t="s">
        <v>83</v>
      </c>
      <c r="I7061" t="str">
        <f>"Trad IRN"</f>
        <v>Trad IRN</v>
      </c>
      <c r="J7061" t="s">
        <v>43</v>
      </c>
      <c r="K7061" t="s">
        <v>44</v>
      </c>
      <c r="L7061" t="s">
        <v>45</v>
      </c>
      <c r="M7061" t="s">
        <v>46</v>
      </c>
      <c r="N7061" t="str">
        <f t="shared" si="716"/>
        <v>08/18/2022</v>
      </c>
      <c r="O7061" t="str">
        <f>"12/31/2500"</f>
        <v>12/31/2500</v>
      </c>
      <c r="P7061">
        <v>1</v>
      </c>
      <c r="Q7061">
        <v>1</v>
      </c>
      <c r="S7061">
        <v>1</v>
      </c>
      <c r="T7061">
        <v>1</v>
      </c>
      <c r="U7061">
        <v>0</v>
      </c>
      <c r="V7061" t="str">
        <f>"Trad IRN"</f>
        <v>Trad IRN</v>
      </c>
      <c r="W7061">
        <v>100</v>
      </c>
      <c r="X7061" t="s">
        <v>47</v>
      </c>
      <c r="Z7061" t="s">
        <v>47</v>
      </c>
      <c r="AB7061" t="str">
        <f>"08"</f>
        <v>08</v>
      </c>
      <c r="AC7061" t="s">
        <v>48</v>
      </c>
      <c r="AD7061" t="s">
        <v>49</v>
      </c>
      <c r="AE7061" t="s">
        <v>50</v>
      </c>
      <c r="AF7061">
        <v>0</v>
      </c>
      <c r="AG7061" t="s">
        <v>56</v>
      </c>
      <c r="AH7061" t="str">
        <f>"Trad IRN"</f>
        <v>Trad IRN</v>
      </c>
      <c r="AI7061" t="str">
        <f>"Bldg IRN"</f>
        <v>Bldg IRN</v>
      </c>
      <c r="AJ7061" t="s">
        <v>48</v>
      </c>
      <c r="AK7061" t="s">
        <v>48</v>
      </c>
      <c r="AL7061" t="s">
        <v>53</v>
      </c>
      <c r="AM7061">
        <v>1140.92</v>
      </c>
      <c r="AN7061">
        <v>1140.92</v>
      </c>
      <c r="AO7061">
        <v>15</v>
      </c>
    </row>
    <row r="7062" spans="1:41" x14ac:dyDescent="0.3">
      <c r="A7062" t="str">
        <f>"Trad IRN"</f>
        <v>Trad IRN</v>
      </c>
      <c r="B7062" t="str">
        <f>"Bldg IRN"</f>
        <v>Bldg IRN</v>
      </c>
      <c r="C7062" t="s">
        <v>41</v>
      </c>
      <c r="D7062" t="s">
        <v>3</v>
      </c>
      <c r="E7062" t="s">
        <v>80</v>
      </c>
      <c r="F7062" t="s">
        <v>81</v>
      </c>
      <c r="G7062" t="s">
        <v>82</v>
      </c>
      <c r="H7062" t="s">
        <v>83</v>
      </c>
      <c r="I7062" t="str">
        <f>"Trad IRN"</f>
        <v>Trad IRN</v>
      </c>
      <c r="J7062" t="s">
        <v>43</v>
      </c>
      <c r="K7062" t="s">
        <v>44</v>
      </c>
      <c r="L7062" t="s">
        <v>45</v>
      </c>
      <c r="M7062" t="s">
        <v>46</v>
      </c>
      <c r="N7062" t="str">
        <f t="shared" si="716"/>
        <v>08/18/2022</v>
      </c>
      <c r="O7062" t="str">
        <f>"12/31/2500"</f>
        <v>12/31/2500</v>
      </c>
      <c r="P7062">
        <v>1</v>
      </c>
      <c r="Q7062">
        <v>1</v>
      </c>
      <c r="R7062">
        <v>1</v>
      </c>
      <c r="S7062">
        <v>0</v>
      </c>
      <c r="T7062">
        <v>1</v>
      </c>
      <c r="U7062">
        <v>0</v>
      </c>
      <c r="V7062" t="str">
        <f>"Trad IRN"</f>
        <v>Trad IRN</v>
      </c>
      <c r="W7062">
        <v>100</v>
      </c>
      <c r="X7062" t="s">
        <v>47</v>
      </c>
      <c r="Z7062" t="s">
        <v>47</v>
      </c>
      <c r="AB7062" t="str">
        <f>"06"</f>
        <v>06</v>
      </c>
      <c r="AC7062" t="str">
        <f>"15"</f>
        <v>15</v>
      </c>
      <c r="AD7062" t="str">
        <f>"2"</f>
        <v>2</v>
      </c>
      <c r="AE7062" t="s">
        <v>50</v>
      </c>
      <c r="AF7062">
        <v>0</v>
      </c>
      <c r="AG7062" t="s">
        <v>56</v>
      </c>
      <c r="AH7062" t="str">
        <f>"Trad IRN"</f>
        <v>Trad IRN</v>
      </c>
      <c r="AI7062" t="str">
        <f>"Bldg IRN"</f>
        <v>Bldg IRN</v>
      </c>
      <c r="AJ7062" t="s">
        <v>48</v>
      </c>
      <c r="AK7062" t="s">
        <v>48</v>
      </c>
      <c r="AL7062" t="s">
        <v>53</v>
      </c>
      <c r="AM7062">
        <v>1140.92</v>
      </c>
      <c r="AN7062">
        <v>1140.92</v>
      </c>
      <c r="AO7062">
        <v>15</v>
      </c>
    </row>
    <row r="7063" spans="1:41" x14ac:dyDescent="0.3">
      <c r="A7063" t="str">
        <f>"Trad IRN"</f>
        <v>Trad IRN</v>
      </c>
      <c r="B7063" t="str">
        <f>"Bldg IRN"</f>
        <v>Bldg IRN</v>
      </c>
      <c r="C7063" t="s">
        <v>41</v>
      </c>
      <c r="D7063" t="s">
        <v>3</v>
      </c>
      <c r="E7063" t="s">
        <v>80</v>
      </c>
      <c r="F7063" t="s">
        <v>81</v>
      </c>
      <c r="G7063" t="s">
        <v>82</v>
      </c>
      <c r="H7063" t="s">
        <v>83</v>
      </c>
      <c r="I7063" t="str">
        <f>"Trad IRN"</f>
        <v>Trad IRN</v>
      </c>
      <c r="J7063" t="s">
        <v>43</v>
      </c>
      <c r="K7063" t="s">
        <v>44</v>
      </c>
      <c r="L7063" t="s">
        <v>45</v>
      </c>
      <c r="M7063" t="s">
        <v>46</v>
      </c>
      <c r="N7063" t="str">
        <f t="shared" si="716"/>
        <v>08/18/2022</v>
      </c>
      <c r="O7063" t="str">
        <f>"12/31/2500"</f>
        <v>12/31/2500</v>
      </c>
      <c r="P7063">
        <v>1</v>
      </c>
      <c r="Q7063">
        <v>1</v>
      </c>
      <c r="S7063">
        <v>0</v>
      </c>
      <c r="T7063">
        <v>1</v>
      </c>
      <c r="U7063">
        <v>0</v>
      </c>
      <c r="V7063" t="str">
        <f>"Trad IRN"</f>
        <v>Trad IRN</v>
      </c>
      <c r="W7063">
        <v>100</v>
      </c>
      <c r="X7063" t="s">
        <v>47</v>
      </c>
      <c r="Z7063" t="s">
        <v>47</v>
      </c>
      <c r="AB7063" t="str">
        <f>"08"</f>
        <v>08</v>
      </c>
      <c r="AC7063" t="s">
        <v>48</v>
      </c>
      <c r="AD7063" t="s">
        <v>49</v>
      </c>
      <c r="AE7063" t="s">
        <v>50</v>
      </c>
      <c r="AF7063">
        <v>0</v>
      </c>
      <c r="AG7063" t="s">
        <v>56</v>
      </c>
      <c r="AH7063" t="str">
        <f>"Trad IRN"</f>
        <v>Trad IRN</v>
      </c>
      <c r="AI7063" t="str">
        <f>"Bldg IRN"</f>
        <v>Bldg IRN</v>
      </c>
      <c r="AJ7063" t="s">
        <v>48</v>
      </c>
      <c r="AK7063" t="s">
        <v>48</v>
      </c>
      <c r="AL7063" t="s">
        <v>53</v>
      </c>
      <c r="AM7063">
        <v>1140.92</v>
      </c>
      <c r="AN7063">
        <v>1140.92</v>
      </c>
      <c r="AO7063">
        <v>15</v>
      </c>
    </row>
    <row r="7064" spans="1:41" x14ac:dyDescent="0.3">
      <c r="A7064" t="str">
        <f>"Trad IRN"</f>
        <v>Trad IRN</v>
      </c>
      <c r="B7064" t="str">
        <f>"Bldg IRN"</f>
        <v>Bldg IRN</v>
      </c>
      <c r="C7064" t="s">
        <v>41</v>
      </c>
      <c r="D7064" t="s">
        <v>3</v>
      </c>
      <c r="E7064" t="s">
        <v>80</v>
      </c>
      <c r="F7064" t="s">
        <v>81</v>
      </c>
      <c r="G7064" t="s">
        <v>82</v>
      </c>
      <c r="H7064" t="s">
        <v>83</v>
      </c>
      <c r="I7064" t="str">
        <f>"Trad IRN"</f>
        <v>Trad IRN</v>
      </c>
      <c r="J7064" t="s">
        <v>43</v>
      </c>
      <c r="K7064" t="s">
        <v>44</v>
      </c>
      <c r="L7064" t="s">
        <v>45</v>
      </c>
      <c r="M7064" t="s">
        <v>46</v>
      </c>
      <c r="N7064" t="str">
        <f t="shared" si="716"/>
        <v>08/18/2022</v>
      </c>
      <c r="O7064" t="str">
        <f>"12/31/2500"</f>
        <v>12/31/2500</v>
      </c>
      <c r="P7064">
        <v>1</v>
      </c>
      <c r="Q7064">
        <v>1</v>
      </c>
      <c r="R7064">
        <v>1</v>
      </c>
      <c r="S7064">
        <v>0</v>
      </c>
      <c r="T7064">
        <v>1</v>
      </c>
      <c r="U7064">
        <v>0</v>
      </c>
      <c r="V7064" t="str">
        <f>"Trad IRN"</f>
        <v>Trad IRN</v>
      </c>
      <c r="W7064">
        <v>100</v>
      </c>
      <c r="X7064" t="s">
        <v>47</v>
      </c>
      <c r="Z7064" t="s">
        <v>47</v>
      </c>
      <c r="AB7064" t="str">
        <f>"06"</f>
        <v>06</v>
      </c>
      <c r="AC7064" t="str">
        <f>"01"</f>
        <v>01</v>
      </c>
      <c r="AD7064" t="str">
        <f>"5"</f>
        <v>5</v>
      </c>
      <c r="AE7064" t="s">
        <v>55</v>
      </c>
      <c r="AF7064">
        <v>0</v>
      </c>
      <c r="AG7064" t="s">
        <v>56</v>
      </c>
      <c r="AH7064" t="str">
        <f>"Trad IRN"</f>
        <v>Trad IRN</v>
      </c>
      <c r="AI7064" t="str">
        <f>"Bldg IRN"</f>
        <v>Bldg IRN</v>
      </c>
      <c r="AJ7064" t="s">
        <v>48</v>
      </c>
      <c r="AK7064" t="s">
        <v>48</v>
      </c>
      <c r="AL7064" t="s">
        <v>53</v>
      </c>
      <c r="AM7064">
        <v>1140.92</v>
      </c>
      <c r="AN7064">
        <v>1140.92</v>
      </c>
      <c r="AO7064">
        <v>15</v>
      </c>
    </row>
    <row r="7065" spans="1:41" x14ac:dyDescent="0.3">
      <c r="A7065" t="str">
        <f>"Trad IRN"</f>
        <v>Trad IRN</v>
      </c>
      <c r="B7065" t="str">
        <f>"Bldg IRN"</f>
        <v>Bldg IRN</v>
      </c>
      <c r="C7065" t="s">
        <v>41</v>
      </c>
      <c r="D7065" t="s">
        <v>3</v>
      </c>
      <c r="E7065" t="s">
        <v>80</v>
      </c>
      <c r="F7065" t="s">
        <v>81</v>
      </c>
      <c r="G7065" t="s">
        <v>82</v>
      </c>
      <c r="H7065" t="s">
        <v>83</v>
      </c>
      <c r="I7065" t="str">
        <f>"Trad IRN"</f>
        <v>Trad IRN</v>
      </c>
      <c r="J7065" t="s">
        <v>43</v>
      </c>
      <c r="K7065" t="s">
        <v>44</v>
      </c>
      <c r="L7065" t="s">
        <v>45</v>
      </c>
      <c r="M7065" t="s">
        <v>46</v>
      </c>
      <c r="N7065" t="str">
        <f t="shared" si="716"/>
        <v>08/18/2022</v>
      </c>
      <c r="O7065" t="str">
        <f>"10/26/2022"</f>
        <v>10/26/2022</v>
      </c>
      <c r="P7065">
        <v>0.25952700000000001</v>
      </c>
      <c r="Q7065">
        <v>0.25952700000000001</v>
      </c>
      <c r="S7065">
        <v>0.25952700000000001</v>
      </c>
      <c r="T7065">
        <v>0.25952700000000001</v>
      </c>
      <c r="U7065">
        <v>0</v>
      </c>
      <c r="V7065" t="str">
        <f>"Trad IRN"</f>
        <v>Trad IRN</v>
      </c>
      <c r="W7065">
        <v>100</v>
      </c>
      <c r="X7065" t="s">
        <v>47</v>
      </c>
      <c r="Z7065" t="s">
        <v>47</v>
      </c>
      <c r="AB7065" t="str">
        <f>"07"</f>
        <v>07</v>
      </c>
      <c r="AC7065" t="s">
        <v>48</v>
      </c>
      <c r="AD7065" t="s">
        <v>49</v>
      </c>
      <c r="AE7065" t="s">
        <v>50</v>
      </c>
      <c r="AF7065">
        <v>0</v>
      </c>
      <c r="AG7065" t="s">
        <v>56</v>
      </c>
      <c r="AH7065" t="str">
        <f>"Trad IRN"</f>
        <v>Trad IRN</v>
      </c>
      <c r="AI7065" t="str">
        <f>"Bldg IRN"</f>
        <v>Bldg IRN</v>
      </c>
      <c r="AJ7065" t="s">
        <v>48</v>
      </c>
      <c r="AK7065" t="s">
        <v>48</v>
      </c>
      <c r="AL7065" t="s">
        <v>53</v>
      </c>
      <c r="AM7065">
        <v>296.10000000000002</v>
      </c>
      <c r="AN7065">
        <v>1140.92</v>
      </c>
      <c r="AO7065">
        <v>15</v>
      </c>
    </row>
    <row r="7066" spans="1:41" x14ac:dyDescent="0.3">
      <c r="A7066" t="str">
        <f>"Trad IRN"</f>
        <v>Trad IRN</v>
      </c>
      <c r="B7066" t="str">
        <f>"Bldg IRN"</f>
        <v>Bldg IRN</v>
      </c>
      <c r="C7066" t="s">
        <v>41</v>
      </c>
      <c r="D7066" t="s">
        <v>3</v>
      </c>
      <c r="E7066" t="s">
        <v>80</v>
      </c>
      <c r="F7066" t="s">
        <v>81</v>
      </c>
      <c r="G7066" t="s">
        <v>82</v>
      </c>
      <c r="H7066" t="s">
        <v>83</v>
      </c>
      <c r="I7066" t="str">
        <f>"Trad IRN"</f>
        <v>Trad IRN</v>
      </c>
      <c r="J7066" t="s">
        <v>43</v>
      </c>
      <c r="K7066" t="s">
        <v>44</v>
      </c>
      <c r="L7066" t="s">
        <v>45</v>
      </c>
      <c r="M7066" t="s">
        <v>46</v>
      </c>
      <c r="N7066" t="str">
        <f>"10/27/2022"</f>
        <v>10/27/2022</v>
      </c>
      <c r="O7066" t="str">
        <f>"12/31/2500"</f>
        <v>12/31/2500</v>
      </c>
      <c r="P7066">
        <v>0.74047300000000005</v>
      </c>
      <c r="Q7066">
        <v>0.74047300000000005</v>
      </c>
      <c r="S7066">
        <v>0.74047300000000005</v>
      </c>
      <c r="T7066">
        <v>0.74047300000000005</v>
      </c>
      <c r="U7066">
        <v>0</v>
      </c>
      <c r="V7066" t="str">
        <f>"Trad IRN"</f>
        <v>Trad IRN</v>
      </c>
      <c r="W7066">
        <v>100</v>
      </c>
      <c r="X7066" t="s">
        <v>47</v>
      </c>
      <c r="Z7066" t="s">
        <v>47</v>
      </c>
      <c r="AB7066" t="str">
        <f>"07"</f>
        <v>07</v>
      </c>
      <c r="AC7066" t="s">
        <v>48</v>
      </c>
      <c r="AD7066" t="s">
        <v>49</v>
      </c>
      <c r="AE7066" t="s">
        <v>55</v>
      </c>
      <c r="AF7066">
        <v>0</v>
      </c>
      <c r="AG7066" t="s">
        <v>56</v>
      </c>
      <c r="AH7066" t="str">
        <f>"Trad IRN"</f>
        <v>Trad IRN</v>
      </c>
      <c r="AI7066" t="str">
        <f>"Bldg IRN"</f>
        <v>Bldg IRN</v>
      </c>
      <c r="AJ7066" t="s">
        <v>48</v>
      </c>
      <c r="AK7066" t="s">
        <v>48</v>
      </c>
      <c r="AL7066" t="s">
        <v>53</v>
      </c>
      <c r="AM7066">
        <v>844.82</v>
      </c>
      <c r="AN7066">
        <v>1140.92</v>
      </c>
      <c r="AO7066">
        <v>15</v>
      </c>
    </row>
    <row r="7067" spans="1:41" x14ac:dyDescent="0.3">
      <c r="A7067" t="str">
        <f>"Trad IRN"</f>
        <v>Trad IRN</v>
      </c>
      <c r="B7067" t="str">
        <f>"Bldg IRN"</f>
        <v>Bldg IRN</v>
      </c>
      <c r="C7067" t="s">
        <v>41</v>
      </c>
      <c r="D7067" t="s">
        <v>3</v>
      </c>
      <c r="E7067" t="s">
        <v>80</v>
      </c>
      <c r="F7067" t="s">
        <v>81</v>
      </c>
      <c r="G7067" t="s">
        <v>82</v>
      </c>
      <c r="H7067" t="s">
        <v>83</v>
      </c>
      <c r="I7067" t="str">
        <f>"Trad IRN"</f>
        <v>Trad IRN</v>
      </c>
      <c r="J7067" t="s">
        <v>43</v>
      </c>
      <c r="K7067" t="s">
        <v>44</v>
      </c>
      <c r="L7067" t="s">
        <v>45</v>
      </c>
      <c r="M7067" t="s">
        <v>46</v>
      </c>
      <c r="N7067" t="str">
        <f>"08/18/2022"</f>
        <v>08/18/2022</v>
      </c>
      <c r="O7067" t="str">
        <f>"12/31/2500"</f>
        <v>12/31/2500</v>
      </c>
      <c r="P7067">
        <v>1</v>
      </c>
      <c r="Q7067">
        <v>1</v>
      </c>
      <c r="S7067">
        <v>1</v>
      </c>
      <c r="T7067">
        <v>1</v>
      </c>
      <c r="U7067">
        <v>0</v>
      </c>
      <c r="V7067" t="str">
        <f>"Trad IRN"</f>
        <v>Trad IRN</v>
      </c>
      <c r="W7067">
        <v>100</v>
      </c>
      <c r="X7067" t="s">
        <v>47</v>
      </c>
      <c r="Z7067" t="s">
        <v>47</v>
      </c>
      <c r="AB7067" t="str">
        <f>"08"</f>
        <v>08</v>
      </c>
      <c r="AC7067" t="s">
        <v>48</v>
      </c>
      <c r="AD7067" t="s">
        <v>49</v>
      </c>
      <c r="AE7067" t="s">
        <v>50</v>
      </c>
      <c r="AF7067">
        <v>0</v>
      </c>
      <c r="AG7067" t="s">
        <v>56</v>
      </c>
      <c r="AH7067" t="str">
        <f>"Trad IRN"</f>
        <v>Trad IRN</v>
      </c>
      <c r="AI7067" t="str">
        <f>"Bldg IRN"</f>
        <v>Bldg IRN</v>
      </c>
      <c r="AJ7067" t="s">
        <v>48</v>
      </c>
      <c r="AK7067" t="s">
        <v>48</v>
      </c>
      <c r="AL7067" t="s">
        <v>53</v>
      </c>
      <c r="AM7067">
        <v>1140.92</v>
      </c>
      <c r="AN7067">
        <v>1140.92</v>
      </c>
      <c r="AO7067">
        <v>15</v>
      </c>
    </row>
    <row r="7068" spans="1:41" x14ac:dyDescent="0.3">
      <c r="A7068" t="str">
        <f>"Trad IRN"</f>
        <v>Trad IRN</v>
      </c>
      <c r="B7068" t="str">
        <f>"Bldg IRN"</f>
        <v>Bldg IRN</v>
      </c>
      <c r="C7068" t="s">
        <v>41</v>
      </c>
      <c r="D7068" t="s">
        <v>3</v>
      </c>
      <c r="E7068" t="s">
        <v>80</v>
      </c>
      <c r="F7068" t="s">
        <v>81</v>
      </c>
      <c r="G7068" t="s">
        <v>82</v>
      </c>
      <c r="H7068" t="s">
        <v>83</v>
      </c>
      <c r="I7068" t="str">
        <f>"Trad IRN"</f>
        <v>Trad IRN</v>
      </c>
      <c r="J7068" t="s">
        <v>43</v>
      </c>
      <c r="K7068" t="s">
        <v>44</v>
      </c>
      <c r="L7068" t="s">
        <v>45</v>
      </c>
      <c r="M7068" t="s">
        <v>46</v>
      </c>
      <c r="N7068" t="str">
        <f>"08/18/2022"</f>
        <v>08/18/2022</v>
      </c>
      <c r="O7068" t="str">
        <f>"12/31/2500"</f>
        <v>12/31/2500</v>
      </c>
      <c r="P7068">
        <v>1</v>
      </c>
      <c r="Q7068">
        <v>1</v>
      </c>
      <c r="R7068">
        <v>1</v>
      </c>
      <c r="S7068">
        <v>0</v>
      </c>
      <c r="T7068">
        <v>1</v>
      </c>
      <c r="U7068">
        <v>0</v>
      </c>
      <c r="V7068" t="str">
        <f>"Trad IRN"</f>
        <v>Trad IRN</v>
      </c>
      <c r="W7068">
        <v>100</v>
      </c>
      <c r="X7068" t="s">
        <v>47</v>
      </c>
      <c r="Z7068" t="s">
        <v>47</v>
      </c>
      <c r="AB7068" t="str">
        <f>"08"</f>
        <v>08</v>
      </c>
      <c r="AC7068" t="str">
        <f>"01"</f>
        <v>01</v>
      </c>
      <c r="AD7068" t="str">
        <f>"5"</f>
        <v>5</v>
      </c>
      <c r="AE7068" t="s">
        <v>55</v>
      </c>
      <c r="AF7068">
        <v>0</v>
      </c>
      <c r="AG7068" t="s">
        <v>56</v>
      </c>
      <c r="AH7068" t="str">
        <f>"Trad IRN"</f>
        <v>Trad IRN</v>
      </c>
      <c r="AI7068" t="str">
        <f>"Bldg IRN"</f>
        <v>Bldg IRN</v>
      </c>
      <c r="AJ7068" t="s">
        <v>48</v>
      </c>
      <c r="AK7068" t="s">
        <v>48</v>
      </c>
      <c r="AL7068" t="s">
        <v>53</v>
      </c>
      <c r="AM7068">
        <v>1140.92</v>
      </c>
      <c r="AN7068">
        <v>1140.92</v>
      </c>
      <c r="AO7068">
        <v>15</v>
      </c>
    </row>
    <row r="7069" spans="1:41" x14ac:dyDescent="0.3">
      <c r="A7069" t="str">
        <f>"Trad IRN"</f>
        <v>Trad IRN</v>
      </c>
      <c r="B7069" t="str">
        <f>"Bldg IRN"</f>
        <v>Bldg IRN</v>
      </c>
      <c r="C7069" t="s">
        <v>41</v>
      </c>
      <c r="D7069" t="s">
        <v>3</v>
      </c>
      <c r="E7069" t="s">
        <v>80</v>
      </c>
      <c r="F7069" t="s">
        <v>81</v>
      </c>
      <c r="G7069" t="s">
        <v>82</v>
      </c>
      <c r="H7069" t="s">
        <v>83</v>
      </c>
      <c r="I7069" t="str">
        <f>"Trad IRN"</f>
        <v>Trad IRN</v>
      </c>
      <c r="J7069" t="s">
        <v>43</v>
      </c>
      <c r="K7069" t="s">
        <v>44</v>
      </c>
      <c r="L7069" t="s">
        <v>45</v>
      </c>
      <c r="M7069" t="s">
        <v>46</v>
      </c>
      <c r="N7069" t="str">
        <f>"08/18/2022"</f>
        <v>08/18/2022</v>
      </c>
      <c r="O7069" t="str">
        <f>"12/31/2500"</f>
        <v>12/31/2500</v>
      </c>
      <c r="P7069">
        <v>1</v>
      </c>
      <c r="Q7069">
        <v>1</v>
      </c>
      <c r="S7069">
        <v>0</v>
      </c>
      <c r="T7069">
        <v>1</v>
      </c>
      <c r="U7069">
        <v>0</v>
      </c>
      <c r="V7069" t="str">
        <f>"Trad IRN"</f>
        <v>Trad IRN</v>
      </c>
      <c r="W7069">
        <v>100</v>
      </c>
      <c r="X7069" t="s">
        <v>47</v>
      </c>
      <c r="Z7069" t="s">
        <v>47</v>
      </c>
      <c r="AB7069" t="str">
        <f>"06"</f>
        <v>06</v>
      </c>
      <c r="AC7069" t="s">
        <v>48</v>
      </c>
      <c r="AD7069" t="s">
        <v>49</v>
      </c>
      <c r="AE7069" t="s">
        <v>50</v>
      </c>
      <c r="AF7069">
        <v>0</v>
      </c>
      <c r="AG7069" t="s">
        <v>56</v>
      </c>
      <c r="AH7069" t="str">
        <f>"Trad IRN"</f>
        <v>Trad IRN</v>
      </c>
      <c r="AI7069" t="str">
        <f>"Bldg IRN"</f>
        <v>Bldg IRN</v>
      </c>
      <c r="AJ7069" t="s">
        <v>48</v>
      </c>
      <c r="AK7069" t="s">
        <v>48</v>
      </c>
      <c r="AL7069" t="s">
        <v>53</v>
      </c>
      <c r="AM7069">
        <v>1140.92</v>
      </c>
      <c r="AN7069">
        <v>1140.92</v>
      </c>
      <c r="AO7069">
        <v>15</v>
      </c>
    </row>
    <row r="7070" spans="1:41" x14ac:dyDescent="0.3">
      <c r="A7070" t="str">
        <f>"Trad IRN"</f>
        <v>Trad IRN</v>
      </c>
      <c r="B7070" t="str">
        <f>"Bldg IRN"</f>
        <v>Bldg IRN</v>
      </c>
      <c r="C7070" t="s">
        <v>41</v>
      </c>
      <c r="D7070" t="s">
        <v>3</v>
      </c>
      <c r="E7070" t="s">
        <v>80</v>
      </c>
      <c r="F7070" t="s">
        <v>81</v>
      </c>
      <c r="G7070" t="s">
        <v>82</v>
      </c>
      <c r="H7070" t="s">
        <v>83</v>
      </c>
      <c r="I7070" t="str">
        <f>"Trad IRN"</f>
        <v>Trad IRN</v>
      </c>
      <c r="J7070" t="s">
        <v>43</v>
      </c>
      <c r="K7070" t="s">
        <v>44</v>
      </c>
      <c r="L7070" t="s">
        <v>45</v>
      </c>
      <c r="M7070" t="s">
        <v>46</v>
      </c>
      <c r="N7070" t="str">
        <f>"01/23/2023"</f>
        <v>01/23/2023</v>
      </c>
      <c r="O7070" t="str">
        <f>"12/31/2500"</f>
        <v>12/31/2500</v>
      </c>
      <c r="P7070">
        <v>0.46138200000000001</v>
      </c>
      <c r="Q7070">
        <v>0.46138200000000001</v>
      </c>
      <c r="S7070">
        <v>0</v>
      </c>
      <c r="T7070">
        <v>0.46138200000000001</v>
      </c>
      <c r="U7070">
        <v>0</v>
      </c>
      <c r="V7070" t="str">
        <f>"Trad IRN"</f>
        <v>Trad IRN</v>
      </c>
      <c r="W7070">
        <v>100</v>
      </c>
      <c r="X7070" t="s">
        <v>47</v>
      </c>
      <c r="Z7070" t="s">
        <v>47</v>
      </c>
      <c r="AB7070" t="str">
        <f>"08"</f>
        <v>08</v>
      </c>
      <c r="AC7070" t="s">
        <v>48</v>
      </c>
      <c r="AD7070" t="s">
        <v>49</v>
      </c>
      <c r="AE7070" t="s">
        <v>55</v>
      </c>
      <c r="AF7070">
        <v>0</v>
      </c>
      <c r="AG7070" t="s">
        <v>56</v>
      </c>
      <c r="AH7070" t="str">
        <f>"Trad IRN"</f>
        <v>Trad IRN</v>
      </c>
      <c r="AI7070" t="str">
        <f>"Bldg IRN"</f>
        <v>Bldg IRN</v>
      </c>
      <c r="AJ7070" t="s">
        <v>48</v>
      </c>
      <c r="AK7070" t="s">
        <v>48</v>
      </c>
      <c r="AL7070" t="s">
        <v>53</v>
      </c>
      <c r="AM7070">
        <v>526.4</v>
      </c>
      <c r="AN7070">
        <v>1140.92</v>
      </c>
      <c r="AO7070">
        <v>15</v>
      </c>
    </row>
    <row r="7071" spans="1:41" x14ac:dyDescent="0.3">
      <c r="A7071" t="str">
        <f>"Trad IRN"</f>
        <v>Trad IRN</v>
      </c>
      <c r="B7071" t="str">
        <f>"Bldg IRN"</f>
        <v>Bldg IRN</v>
      </c>
      <c r="C7071" t="s">
        <v>41</v>
      </c>
      <c r="D7071" t="s">
        <v>3</v>
      </c>
      <c r="E7071" t="s">
        <v>80</v>
      </c>
      <c r="F7071" t="s">
        <v>81</v>
      </c>
      <c r="G7071" t="s">
        <v>82</v>
      </c>
      <c r="H7071" t="s">
        <v>83</v>
      </c>
      <c r="I7071" t="str">
        <f>"Trad IRN"</f>
        <v>Trad IRN</v>
      </c>
      <c r="J7071" t="s">
        <v>43</v>
      </c>
      <c r="K7071" t="s">
        <v>44</v>
      </c>
      <c r="L7071" t="s">
        <v>45</v>
      </c>
      <c r="M7071" t="s">
        <v>46</v>
      </c>
      <c r="N7071" t="str">
        <f t="shared" ref="N7071:N7091" si="717">"08/18/2022"</f>
        <v>08/18/2022</v>
      </c>
      <c r="O7071" t="str">
        <f>"01/22/2023"</f>
        <v>01/22/2023</v>
      </c>
      <c r="P7071">
        <v>0.53861800000000004</v>
      </c>
      <c r="Q7071">
        <v>0.53861800000000004</v>
      </c>
      <c r="S7071">
        <v>0</v>
      </c>
      <c r="T7071">
        <v>0.53861800000000004</v>
      </c>
      <c r="U7071">
        <v>0</v>
      </c>
      <c r="V7071" t="str">
        <f>"Trad IRN"</f>
        <v>Trad IRN</v>
      </c>
      <c r="W7071">
        <v>100</v>
      </c>
      <c r="X7071" t="s">
        <v>47</v>
      </c>
      <c r="Z7071" t="s">
        <v>47</v>
      </c>
      <c r="AB7071" t="str">
        <f>"08"</f>
        <v>08</v>
      </c>
      <c r="AC7071" t="s">
        <v>48</v>
      </c>
      <c r="AD7071" t="s">
        <v>49</v>
      </c>
      <c r="AE7071" t="s">
        <v>50</v>
      </c>
      <c r="AF7071">
        <v>0</v>
      </c>
      <c r="AG7071" t="s">
        <v>56</v>
      </c>
      <c r="AH7071" t="str">
        <f>"Trad IRN"</f>
        <v>Trad IRN</v>
      </c>
      <c r="AI7071" t="str">
        <f>"Bldg IRN"</f>
        <v>Bldg IRN</v>
      </c>
      <c r="AJ7071" t="s">
        <v>48</v>
      </c>
      <c r="AK7071" t="s">
        <v>48</v>
      </c>
      <c r="AL7071" t="s">
        <v>53</v>
      </c>
      <c r="AM7071">
        <v>614.52</v>
      </c>
      <c r="AN7071">
        <v>1140.92</v>
      </c>
      <c r="AO7071">
        <v>15</v>
      </c>
    </row>
    <row r="7072" spans="1:41" x14ac:dyDescent="0.3">
      <c r="A7072" t="str">
        <f>"Trad IRN"</f>
        <v>Trad IRN</v>
      </c>
      <c r="B7072" t="str">
        <f>"Bldg IRN"</f>
        <v>Bldg IRN</v>
      </c>
      <c r="C7072" t="s">
        <v>41</v>
      </c>
      <c r="D7072" t="s">
        <v>3</v>
      </c>
      <c r="E7072" t="s">
        <v>80</v>
      </c>
      <c r="F7072" t="s">
        <v>81</v>
      </c>
      <c r="G7072" t="s">
        <v>82</v>
      </c>
      <c r="H7072" t="s">
        <v>83</v>
      </c>
      <c r="I7072" t="str">
        <f>"Trad IRN"</f>
        <v>Trad IRN</v>
      </c>
      <c r="J7072" t="s">
        <v>43</v>
      </c>
      <c r="K7072" t="s">
        <v>44</v>
      </c>
      <c r="L7072" t="s">
        <v>45</v>
      </c>
      <c r="M7072" t="s">
        <v>46</v>
      </c>
      <c r="N7072" t="str">
        <f t="shared" si="717"/>
        <v>08/18/2022</v>
      </c>
      <c r="O7072" t="str">
        <f t="shared" ref="O7072:O7090" si="718">"12/31/2500"</f>
        <v>12/31/2500</v>
      </c>
      <c r="P7072">
        <v>1</v>
      </c>
      <c r="Q7072">
        <v>1</v>
      </c>
      <c r="S7072">
        <v>1</v>
      </c>
      <c r="T7072">
        <v>1</v>
      </c>
      <c r="U7072">
        <v>0</v>
      </c>
      <c r="V7072" t="str">
        <f>"Trad IRN"</f>
        <v>Trad IRN</v>
      </c>
      <c r="W7072">
        <v>100</v>
      </c>
      <c r="X7072" t="s">
        <v>47</v>
      </c>
      <c r="Z7072" t="s">
        <v>47</v>
      </c>
      <c r="AB7072" t="str">
        <f>"08"</f>
        <v>08</v>
      </c>
      <c r="AC7072" t="s">
        <v>48</v>
      </c>
      <c r="AD7072" t="s">
        <v>49</v>
      </c>
      <c r="AE7072" t="s">
        <v>50</v>
      </c>
      <c r="AF7072">
        <v>0</v>
      </c>
      <c r="AG7072" t="s">
        <v>56</v>
      </c>
      <c r="AH7072" t="str">
        <f>"Trad IRN"</f>
        <v>Trad IRN</v>
      </c>
      <c r="AI7072" t="str">
        <f>"Bldg IRN"</f>
        <v>Bldg IRN</v>
      </c>
      <c r="AJ7072" t="s">
        <v>48</v>
      </c>
      <c r="AK7072" t="s">
        <v>48</v>
      </c>
      <c r="AL7072" t="s">
        <v>53</v>
      </c>
      <c r="AM7072">
        <v>1140.92</v>
      </c>
      <c r="AN7072">
        <v>1140.92</v>
      </c>
      <c r="AO7072">
        <v>15</v>
      </c>
    </row>
    <row r="7073" spans="1:41" x14ac:dyDescent="0.3">
      <c r="A7073" t="str">
        <f>"Trad IRN"</f>
        <v>Trad IRN</v>
      </c>
      <c r="B7073" t="str">
        <f>"Bldg IRN"</f>
        <v>Bldg IRN</v>
      </c>
      <c r="C7073" t="s">
        <v>41</v>
      </c>
      <c r="D7073" t="s">
        <v>3</v>
      </c>
      <c r="E7073" t="s">
        <v>80</v>
      </c>
      <c r="F7073" t="s">
        <v>81</v>
      </c>
      <c r="G7073" t="s">
        <v>82</v>
      </c>
      <c r="H7073" t="s">
        <v>83</v>
      </c>
      <c r="I7073" t="str">
        <f>"Trad IRN"</f>
        <v>Trad IRN</v>
      </c>
      <c r="J7073" t="s">
        <v>43</v>
      </c>
      <c r="K7073" t="s">
        <v>44</v>
      </c>
      <c r="L7073" t="s">
        <v>45</v>
      </c>
      <c r="M7073" t="s">
        <v>46</v>
      </c>
      <c r="N7073" t="str">
        <f t="shared" si="717"/>
        <v>08/18/2022</v>
      </c>
      <c r="O7073" t="str">
        <f t="shared" si="718"/>
        <v>12/31/2500</v>
      </c>
      <c r="P7073">
        <v>1</v>
      </c>
      <c r="Q7073">
        <v>1</v>
      </c>
      <c r="S7073">
        <v>0</v>
      </c>
      <c r="T7073">
        <v>1</v>
      </c>
      <c r="U7073">
        <v>0</v>
      </c>
      <c r="V7073" t="str">
        <f>"Trad IRN"</f>
        <v>Trad IRN</v>
      </c>
      <c r="W7073">
        <v>100</v>
      </c>
      <c r="X7073" t="s">
        <v>47</v>
      </c>
      <c r="Z7073" t="s">
        <v>47</v>
      </c>
      <c r="AB7073" t="str">
        <f>"07"</f>
        <v>07</v>
      </c>
      <c r="AC7073" t="s">
        <v>48</v>
      </c>
      <c r="AD7073" t="s">
        <v>49</v>
      </c>
      <c r="AE7073" t="s">
        <v>50</v>
      </c>
      <c r="AF7073">
        <v>0</v>
      </c>
      <c r="AG7073" t="s">
        <v>56</v>
      </c>
      <c r="AH7073" t="str">
        <f>"Trad IRN"</f>
        <v>Trad IRN</v>
      </c>
      <c r="AI7073" t="str">
        <f>"Bldg IRN"</f>
        <v>Bldg IRN</v>
      </c>
      <c r="AJ7073" t="s">
        <v>48</v>
      </c>
      <c r="AK7073" t="s">
        <v>48</v>
      </c>
      <c r="AL7073" t="s">
        <v>53</v>
      </c>
      <c r="AM7073">
        <v>1140.92</v>
      </c>
      <c r="AN7073">
        <v>1140.92</v>
      </c>
      <c r="AO7073">
        <v>15</v>
      </c>
    </row>
    <row r="7074" spans="1:41" x14ac:dyDescent="0.3">
      <c r="A7074" t="str">
        <f>"Trad IRN"</f>
        <v>Trad IRN</v>
      </c>
      <c r="B7074" t="str">
        <f>"Bldg IRN"</f>
        <v>Bldg IRN</v>
      </c>
      <c r="C7074" t="s">
        <v>41</v>
      </c>
      <c r="D7074" t="s">
        <v>3</v>
      </c>
      <c r="E7074" t="s">
        <v>80</v>
      </c>
      <c r="F7074" t="s">
        <v>81</v>
      </c>
      <c r="G7074" t="s">
        <v>82</v>
      </c>
      <c r="H7074" t="s">
        <v>83</v>
      </c>
      <c r="I7074" t="str">
        <f>"Trad IRN"</f>
        <v>Trad IRN</v>
      </c>
      <c r="J7074" t="s">
        <v>43</v>
      </c>
      <c r="K7074" t="s">
        <v>44</v>
      </c>
      <c r="L7074" t="s">
        <v>45</v>
      </c>
      <c r="M7074" t="s">
        <v>46</v>
      </c>
      <c r="N7074" t="str">
        <f t="shared" si="717"/>
        <v>08/18/2022</v>
      </c>
      <c r="O7074" t="str">
        <f t="shared" si="718"/>
        <v>12/31/2500</v>
      </c>
      <c r="P7074">
        <v>1</v>
      </c>
      <c r="Q7074">
        <v>1</v>
      </c>
      <c r="S7074">
        <v>0</v>
      </c>
      <c r="T7074">
        <v>1</v>
      </c>
      <c r="U7074">
        <v>0</v>
      </c>
      <c r="V7074" t="str">
        <f>"Trad IRN"</f>
        <v>Trad IRN</v>
      </c>
      <c r="W7074">
        <v>100</v>
      </c>
      <c r="X7074" t="s">
        <v>47</v>
      </c>
      <c r="Z7074" t="s">
        <v>47</v>
      </c>
      <c r="AB7074" t="str">
        <f>"06"</f>
        <v>06</v>
      </c>
      <c r="AC7074" t="s">
        <v>48</v>
      </c>
      <c r="AD7074" t="s">
        <v>49</v>
      </c>
      <c r="AE7074" t="s">
        <v>50</v>
      </c>
      <c r="AF7074">
        <v>0</v>
      </c>
      <c r="AG7074" t="s">
        <v>56</v>
      </c>
      <c r="AH7074" t="str">
        <f>"Trad IRN"</f>
        <v>Trad IRN</v>
      </c>
      <c r="AI7074" t="str">
        <f>"Bldg IRN"</f>
        <v>Bldg IRN</v>
      </c>
      <c r="AJ7074" t="s">
        <v>48</v>
      </c>
      <c r="AK7074" t="s">
        <v>48</v>
      </c>
      <c r="AL7074" t="s">
        <v>53</v>
      </c>
      <c r="AM7074">
        <v>1140.92</v>
      </c>
      <c r="AN7074">
        <v>1140.92</v>
      </c>
      <c r="AO7074">
        <v>15</v>
      </c>
    </row>
    <row r="7075" spans="1:41" x14ac:dyDescent="0.3">
      <c r="A7075" t="str">
        <f>"Trad IRN"</f>
        <v>Trad IRN</v>
      </c>
      <c r="B7075" t="str">
        <f>"Bldg IRN"</f>
        <v>Bldg IRN</v>
      </c>
      <c r="C7075" t="s">
        <v>41</v>
      </c>
      <c r="D7075" t="s">
        <v>3</v>
      </c>
      <c r="E7075" t="s">
        <v>80</v>
      </c>
      <c r="F7075" t="s">
        <v>81</v>
      </c>
      <c r="G7075" t="s">
        <v>82</v>
      </c>
      <c r="H7075" t="s">
        <v>83</v>
      </c>
      <c r="I7075" t="str">
        <f>"Trad IRN"</f>
        <v>Trad IRN</v>
      </c>
      <c r="J7075" t="s">
        <v>43</v>
      </c>
      <c r="K7075" t="s">
        <v>44</v>
      </c>
      <c r="L7075" t="s">
        <v>45</v>
      </c>
      <c r="M7075" t="s">
        <v>46</v>
      </c>
      <c r="N7075" t="str">
        <f t="shared" si="717"/>
        <v>08/18/2022</v>
      </c>
      <c r="O7075" t="str">
        <f t="shared" si="718"/>
        <v>12/31/2500</v>
      </c>
      <c r="P7075">
        <v>1</v>
      </c>
      <c r="Q7075">
        <v>1</v>
      </c>
      <c r="S7075">
        <v>0</v>
      </c>
      <c r="T7075">
        <v>1</v>
      </c>
      <c r="U7075">
        <v>0</v>
      </c>
      <c r="V7075" t="str">
        <f>"Trad IRN"</f>
        <v>Trad IRN</v>
      </c>
      <c r="W7075">
        <v>100</v>
      </c>
      <c r="X7075" t="s">
        <v>47</v>
      </c>
      <c r="Z7075" t="s">
        <v>47</v>
      </c>
      <c r="AB7075" t="str">
        <f>"07"</f>
        <v>07</v>
      </c>
      <c r="AC7075" t="s">
        <v>48</v>
      </c>
      <c r="AD7075" t="s">
        <v>49</v>
      </c>
      <c r="AE7075" t="s">
        <v>55</v>
      </c>
      <c r="AF7075">
        <v>0</v>
      </c>
      <c r="AG7075" t="s">
        <v>56</v>
      </c>
      <c r="AH7075" t="str">
        <f>"Trad IRN"</f>
        <v>Trad IRN</v>
      </c>
      <c r="AI7075" t="str">
        <f>"Bldg IRN"</f>
        <v>Bldg IRN</v>
      </c>
      <c r="AJ7075" t="s">
        <v>48</v>
      </c>
      <c r="AK7075" t="s">
        <v>48</v>
      </c>
      <c r="AL7075" t="s">
        <v>53</v>
      </c>
      <c r="AM7075">
        <v>1140.92</v>
      </c>
      <c r="AN7075">
        <v>1140.92</v>
      </c>
      <c r="AO7075">
        <v>15</v>
      </c>
    </row>
    <row r="7076" spans="1:41" x14ac:dyDescent="0.3">
      <c r="A7076" t="str">
        <f>"Trad IRN"</f>
        <v>Trad IRN</v>
      </c>
      <c r="B7076" t="str">
        <f>"Bldg IRN"</f>
        <v>Bldg IRN</v>
      </c>
      <c r="C7076" t="s">
        <v>41</v>
      </c>
      <c r="D7076" t="s">
        <v>3</v>
      </c>
      <c r="E7076" t="s">
        <v>80</v>
      </c>
      <c r="F7076" t="s">
        <v>81</v>
      </c>
      <c r="G7076" t="s">
        <v>82</v>
      </c>
      <c r="H7076" t="s">
        <v>83</v>
      </c>
      <c r="I7076" t="s">
        <v>8</v>
      </c>
      <c r="J7076" t="s">
        <v>43</v>
      </c>
      <c r="K7076" t="s">
        <v>44</v>
      </c>
      <c r="L7076" t="s">
        <v>45</v>
      </c>
      <c r="M7076" t="s">
        <v>46</v>
      </c>
      <c r="N7076" t="str">
        <f t="shared" si="717"/>
        <v>08/18/2022</v>
      </c>
      <c r="O7076" t="str">
        <f t="shared" si="718"/>
        <v>12/31/2500</v>
      </c>
      <c r="P7076">
        <v>0.5</v>
      </c>
      <c r="Q7076">
        <v>0.5</v>
      </c>
      <c r="S7076">
        <v>0</v>
      </c>
      <c r="T7076">
        <v>5.5556000000000001E-2</v>
      </c>
      <c r="U7076">
        <v>0.44444400000000001</v>
      </c>
      <c r="V7076" t="str">
        <f>"Trad IRN"</f>
        <v>Trad IRN</v>
      </c>
      <c r="W7076">
        <v>50</v>
      </c>
      <c r="X7076" t="s">
        <v>47</v>
      </c>
      <c r="Z7076" t="s">
        <v>47</v>
      </c>
      <c r="AB7076" t="str">
        <f>"08"</f>
        <v>08</v>
      </c>
      <c r="AC7076" t="s">
        <v>48</v>
      </c>
      <c r="AD7076" t="s">
        <v>49</v>
      </c>
      <c r="AE7076" t="s">
        <v>50</v>
      </c>
      <c r="AF7076">
        <v>0</v>
      </c>
      <c r="AG7076" t="s">
        <v>51</v>
      </c>
      <c r="AH7076" t="str">
        <f>"Trad IRN"</f>
        <v>Trad IRN</v>
      </c>
      <c r="AI7076" t="str">
        <f>"Bldg IRN"</f>
        <v>Bldg IRN</v>
      </c>
      <c r="AJ7076" t="s">
        <v>48</v>
      </c>
      <c r="AK7076" t="s">
        <v>48</v>
      </c>
      <c r="AL7076" t="s">
        <v>53</v>
      </c>
      <c r="AM7076">
        <v>570.46</v>
      </c>
      <c r="AN7076">
        <v>1140.92</v>
      </c>
      <c r="AO7076">
        <v>15</v>
      </c>
    </row>
    <row r="7077" spans="1:41" x14ac:dyDescent="0.3">
      <c r="A7077" t="str">
        <f>"Trad IRN"</f>
        <v>Trad IRN</v>
      </c>
      <c r="B7077" t="str">
        <f>"Bldg IRN"</f>
        <v>Bldg IRN</v>
      </c>
      <c r="C7077" t="s">
        <v>41</v>
      </c>
      <c r="D7077" t="s">
        <v>3</v>
      </c>
      <c r="E7077" t="s">
        <v>80</v>
      </c>
      <c r="F7077" t="s">
        <v>81</v>
      </c>
      <c r="G7077" t="s">
        <v>82</v>
      </c>
      <c r="H7077" t="s">
        <v>83</v>
      </c>
      <c r="I7077" t="str">
        <f>"Trad IRN"</f>
        <v>Trad IRN</v>
      </c>
      <c r="J7077" t="s">
        <v>43</v>
      </c>
      <c r="K7077" t="s">
        <v>44</v>
      </c>
      <c r="L7077" t="s">
        <v>45</v>
      </c>
      <c r="M7077" t="s">
        <v>46</v>
      </c>
      <c r="N7077" t="str">
        <f t="shared" si="717"/>
        <v>08/18/2022</v>
      </c>
      <c r="O7077" t="str">
        <f t="shared" si="718"/>
        <v>12/31/2500</v>
      </c>
      <c r="P7077">
        <v>0.5</v>
      </c>
      <c r="Q7077">
        <v>0.5</v>
      </c>
      <c r="S7077">
        <v>0</v>
      </c>
      <c r="T7077">
        <v>0.5</v>
      </c>
      <c r="U7077">
        <v>0</v>
      </c>
      <c r="V7077" t="str">
        <f>"Trad IRN"</f>
        <v>Trad IRN</v>
      </c>
      <c r="W7077">
        <v>50</v>
      </c>
      <c r="X7077" t="s">
        <v>47</v>
      </c>
      <c r="Z7077" t="s">
        <v>47</v>
      </c>
      <c r="AB7077" t="str">
        <f>"08"</f>
        <v>08</v>
      </c>
      <c r="AC7077" t="s">
        <v>48</v>
      </c>
      <c r="AD7077" t="s">
        <v>49</v>
      </c>
      <c r="AE7077" t="s">
        <v>50</v>
      </c>
      <c r="AF7077">
        <v>0</v>
      </c>
      <c r="AG7077" t="s">
        <v>56</v>
      </c>
      <c r="AH7077" t="str">
        <f>"Trad IRN"</f>
        <v>Trad IRN</v>
      </c>
      <c r="AI7077" t="str">
        <f>"Bldg IRN"</f>
        <v>Bldg IRN</v>
      </c>
      <c r="AJ7077" t="s">
        <v>48</v>
      </c>
      <c r="AK7077" t="s">
        <v>48</v>
      </c>
      <c r="AL7077" t="s">
        <v>53</v>
      </c>
      <c r="AM7077">
        <v>570.46</v>
      </c>
      <c r="AN7077">
        <v>1140.92</v>
      </c>
      <c r="AO7077">
        <v>15</v>
      </c>
    </row>
    <row r="7078" spans="1:41" x14ac:dyDescent="0.3">
      <c r="A7078" t="str">
        <f>"Trad IRN"</f>
        <v>Trad IRN</v>
      </c>
      <c r="B7078" t="str">
        <f>"Bldg IRN"</f>
        <v>Bldg IRN</v>
      </c>
      <c r="C7078" t="s">
        <v>41</v>
      </c>
      <c r="D7078" t="s">
        <v>3</v>
      </c>
      <c r="E7078" t="s">
        <v>80</v>
      </c>
      <c r="F7078" t="s">
        <v>81</v>
      </c>
      <c r="G7078" t="s">
        <v>82</v>
      </c>
      <c r="H7078" t="s">
        <v>83</v>
      </c>
      <c r="I7078" t="str">
        <f>"Trad IRN"</f>
        <v>Trad IRN</v>
      </c>
      <c r="J7078" t="s">
        <v>43</v>
      </c>
      <c r="K7078" t="s">
        <v>44</v>
      </c>
      <c r="L7078" t="s">
        <v>45</v>
      </c>
      <c r="M7078" t="s">
        <v>46</v>
      </c>
      <c r="N7078" t="str">
        <f t="shared" si="717"/>
        <v>08/18/2022</v>
      </c>
      <c r="O7078" t="str">
        <f t="shared" si="718"/>
        <v>12/31/2500</v>
      </c>
      <c r="P7078">
        <v>1</v>
      </c>
      <c r="Q7078">
        <v>1</v>
      </c>
      <c r="S7078">
        <v>1</v>
      </c>
      <c r="T7078">
        <v>1</v>
      </c>
      <c r="U7078">
        <v>0</v>
      </c>
      <c r="V7078" t="str">
        <f>"Trad IRN"</f>
        <v>Trad IRN</v>
      </c>
      <c r="W7078">
        <v>100</v>
      </c>
      <c r="X7078" t="s">
        <v>47</v>
      </c>
      <c r="Z7078" t="s">
        <v>47</v>
      </c>
      <c r="AB7078" t="str">
        <f>"06"</f>
        <v>06</v>
      </c>
      <c r="AC7078" t="s">
        <v>48</v>
      </c>
      <c r="AD7078" t="s">
        <v>49</v>
      </c>
      <c r="AE7078" t="s">
        <v>55</v>
      </c>
      <c r="AF7078">
        <v>0</v>
      </c>
      <c r="AG7078" t="s">
        <v>56</v>
      </c>
      <c r="AH7078" t="str">
        <f>"Trad IRN"</f>
        <v>Trad IRN</v>
      </c>
      <c r="AI7078" t="str">
        <f>"Bldg IRN"</f>
        <v>Bldg IRN</v>
      </c>
      <c r="AJ7078" t="s">
        <v>48</v>
      </c>
      <c r="AK7078" t="s">
        <v>48</v>
      </c>
      <c r="AL7078" t="s">
        <v>53</v>
      </c>
      <c r="AM7078">
        <v>1140.92</v>
      </c>
      <c r="AN7078">
        <v>1140.92</v>
      </c>
      <c r="AO7078">
        <v>15</v>
      </c>
    </row>
    <row r="7079" spans="1:41" x14ac:dyDescent="0.3">
      <c r="A7079" t="str">
        <f>"Trad IRN"</f>
        <v>Trad IRN</v>
      </c>
      <c r="B7079" t="str">
        <f>"Bldg IRN"</f>
        <v>Bldg IRN</v>
      </c>
      <c r="C7079" t="s">
        <v>41</v>
      </c>
      <c r="D7079" t="s">
        <v>3</v>
      </c>
      <c r="E7079" t="s">
        <v>80</v>
      </c>
      <c r="F7079" t="s">
        <v>81</v>
      </c>
      <c r="G7079" t="s">
        <v>82</v>
      </c>
      <c r="H7079" t="s">
        <v>83</v>
      </c>
      <c r="I7079" t="str">
        <f>"Trad IRN"</f>
        <v>Trad IRN</v>
      </c>
      <c r="J7079" t="s">
        <v>43</v>
      </c>
      <c r="K7079" t="s">
        <v>44</v>
      </c>
      <c r="L7079" t="s">
        <v>45</v>
      </c>
      <c r="M7079" t="s">
        <v>46</v>
      </c>
      <c r="N7079" t="str">
        <f t="shared" si="717"/>
        <v>08/18/2022</v>
      </c>
      <c r="O7079" t="str">
        <f t="shared" si="718"/>
        <v>12/31/2500</v>
      </c>
      <c r="P7079">
        <v>1</v>
      </c>
      <c r="Q7079">
        <v>1</v>
      </c>
      <c r="S7079">
        <v>0</v>
      </c>
      <c r="T7079">
        <v>1</v>
      </c>
      <c r="U7079">
        <v>0</v>
      </c>
      <c r="V7079" t="str">
        <f>"Trad IRN"</f>
        <v>Trad IRN</v>
      </c>
      <c r="W7079">
        <v>100</v>
      </c>
      <c r="X7079" t="s">
        <v>47</v>
      </c>
      <c r="Z7079" t="s">
        <v>47</v>
      </c>
      <c r="AB7079" t="str">
        <f>"06"</f>
        <v>06</v>
      </c>
      <c r="AC7079" t="s">
        <v>48</v>
      </c>
      <c r="AD7079" t="s">
        <v>49</v>
      </c>
      <c r="AE7079" t="s">
        <v>55</v>
      </c>
      <c r="AF7079">
        <v>0</v>
      </c>
      <c r="AG7079" t="s">
        <v>56</v>
      </c>
      <c r="AH7079" t="str">
        <f>"Trad IRN"</f>
        <v>Trad IRN</v>
      </c>
      <c r="AI7079" t="str">
        <f>"Bldg IRN"</f>
        <v>Bldg IRN</v>
      </c>
      <c r="AJ7079" t="s">
        <v>48</v>
      </c>
      <c r="AK7079" t="s">
        <v>48</v>
      </c>
      <c r="AL7079" t="s">
        <v>53</v>
      </c>
      <c r="AM7079">
        <v>1140.92</v>
      </c>
      <c r="AN7079">
        <v>1140.92</v>
      </c>
      <c r="AO7079">
        <v>15</v>
      </c>
    </row>
    <row r="7080" spans="1:41" x14ac:dyDescent="0.3">
      <c r="A7080" t="str">
        <f>"Trad IRN"</f>
        <v>Trad IRN</v>
      </c>
      <c r="B7080" t="str">
        <f>"Bldg IRN"</f>
        <v>Bldg IRN</v>
      </c>
      <c r="C7080" t="s">
        <v>41</v>
      </c>
      <c r="D7080" t="s">
        <v>3</v>
      </c>
      <c r="E7080" t="s">
        <v>80</v>
      </c>
      <c r="F7080" t="s">
        <v>81</v>
      </c>
      <c r="G7080" t="s">
        <v>82</v>
      </c>
      <c r="H7080" t="s">
        <v>83</v>
      </c>
      <c r="I7080" t="str">
        <f>"Trad IRN"</f>
        <v>Trad IRN</v>
      </c>
      <c r="J7080" t="s">
        <v>43</v>
      </c>
      <c r="K7080" t="s">
        <v>44</v>
      </c>
      <c r="L7080" t="s">
        <v>45</v>
      </c>
      <c r="M7080" t="s">
        <v>46</v>
      </c>
      <c r="N7080" t="str">
        <f t="shared" si="717"/>
        <v>08/18/2022</v>
      </c>
      <c r="O7080" t="str">
        <f t="shared" si="718"/>
        <v>12/31/2500</v>
      </c>
      <c r="P7080">
        <v>1</v>
      </c>
      <c r="Q7080">
        <v>1</v>
      </c>
      <c r="S7080">
        <v>0</v>
      </c>
      <c r="T7080">
        <v>1</v>
      </c>
      <c r="U7080">
        <v>0</v>
      </c>
      <c r="V7080" t="str">
        <f>"Trad IRN"</f>
        <v>Trad IRN</v>
      </c>
      <c r="W7080">
        <v>100</v>
      </c>
      <c r="X7080" t="s">
        <v>47</v>
      </c>
      <c r="Z7080" t="s">
        <v>47</v>
      </c>
      <c r="AB7080" t="str">
        <f>"07"</f>
        <v>07</v>
      </c>
      <c r="AC7080" t="s">
        <v>48</v>
      </c>
      <c r="AD7080" t="s">
        <v>49</v>
      </c>
      <c r="AE7080" t="s">
        <v>50</v>
      </c>
      <c r="AF7080">
        <v>0</v>
      </c>
      <c r="AG7080" t="s">
        <v>56</v>
      </c>
      <c r="AH7080" t="str">
        <f>"Trad IRN"</f>
        <v>Trad IRN</v>
      </c>
      <c r="AI7080" t="str">
        <f>"Bldg IRN"</f>
        <v>Bldg IRN</v>
      </c>
      <c r="AJ7080" t="s">
        <v>48</v>
      </c>
      <c r="AK7080" t="s">
        <v>48</v>
      </c>
      <c r="AL7080" t="s">
        <v>53</v>
      </c>
      <c r="AM7080">
        <v>1140.92</v>
      </c>
      <c r="AN7080">
        <v>1140.92</v>
      </c>
      <c r="AO7080">
        <v>15</v>
      </c>
    </row>
    <row r="7081" spans="1:41" x14ac:dyDescent="0.3">
      <c r="A7081" t="str">
        <f>"Trad IRN"</f>
        <v>Trad IRN</v>
      </c>
      <c r="B7081" t="str">
        <f>"Bldg IRN"</f>
        <v>Bldg IRN</v>
      </c>
      <c r="C7081" t="s">
        <v>41</v>
      </c>
      <c r="D7081" t="s">
        <v>3</v>
      </c>
      <c r="E7081" t="s">
        <v>80</v>
      </c>
      <c r="F7081" t="s">
        <v>81</v>
      </c>
      <c r="G7081" t="s">
        <v>82</v>
      </c>
      <c r="H7081" t="s">
        <v>83</v>
      </c>
      <c r="I7081" t="str">
        <f>"Trad IRN"</f>
        <v>Trad IRN</v>
      </c>
      <c r="J7081" t="s">
        <v>43</v>
      </c>
      <c r="K7081" t="s">
        <v>44</v>
      </c>
      <c r="L7081" t="s">
        <v>45</v>
      </c>
      <c r="M7081" t="s">
        <v>46</v>
      </c>
      <c r="N7081" t="str">
        <f t="shared" si="717"/>
        <v>08/18/2022</v>
      </c>
      <c r="O7081" t="str">
        <f t="shared" si="718"/>
        <v>12/31/2500</v>
      </c>
      <c r="P7081">
        <v>1</v>
      </c>
      <c r="Q7081">
        <v>1</v>
      </c>
      <c r="S7081">
        <v>0</v>
      </c>
      <c r="T7081">
        <v>1</v>
      </c>
      <c r="U7081">
        <v>0</v>
      </c>
      <c r="V7081" t="str">
        <f>"Trad IRN"</f>
        <v>Trad IRN</v>
      </c>
      <c r="W7081">
        <v>100</v>
      </c>
      <c r="X7081" t="s">
        <v>47</v>
      </c>
      <c r="Z7081" t="s">
        <v>47</v>
      </c>
      <c r="AB7081" t="str">
        <f>"06"</f>
        <v>06</v>
      </c>
      <c r="AC7081" t="s">
        <v>48</v>
      </c>
      <c r="AD7081" t="s">
        <v>49</v>
      </c>
      <c r="AE7081" t="s">
        <v>50</v>
      </c>
      <c r="AF7081">
        <v>0</v>
      </c>
      <c r="AG7081" t="s">
        <v>56</v>
      </c>
      <c r="AH7081" t="str">
        <f>"Trad IRN"</f>
        <v>Trad IRN</v>
      </c>
      <c r="AI7081" t="str">
        <f>"Bldg IRN"</f>
        <v>Bldg IRN</v>
      </c>
      <c r="AJ7081" t="s">
        <v>48</v>
      </c>
      <c r="AK7081" t="s">
        <v>48</v>
      </c>
      <c r="AL7081" t="s">
        <v>53</v>
      </c>
      <c r="AM7081">
        <v>1140.92</v>
      </c>
      <c r="AN7081">
        <v>1140.92</v>
      </c>
      <c r="AO7081">
        <v>15</v>
      </c>
    </row>
    <row r="7082" spans="1:41" x14ac:dyDescent="0.3">
      <c r="A7082" t="str">
        <f>"Trad IRN"</f>
        <v>Trad IRN</v>
      </c>
      <c r="B7082" t="str">
        <f>"Bldg IRN"</f>
        <v>Bldg IRN</v>
      </c>
      <c r="C7082" t="s">
        <v>41</v>
      </c>
      <c r="D7082" t="s">
        <v>3</v>
      </c>
      <c r="E7082" t="s">
        <v>80</v>
      </c>
      <c r="F7082" t="s">
        <v>81</v>
      </c>
      <c r="G7082" t="s">
        <v>82</v>
      </c>
      <c r="H7082" t="s">
        <v>83</v>
      </c>
      <c r="I7082" t="str">
        <f>"Trad IRN"</f>
        <v>Trad IRN</v>
      </c>
      <c r="J7082" t="s">
        <v>43</v>
      </c>
      <c r="K7082" t="s">
        <v>44</v>
      </c>
      <c r="L7082" t="s">
        <v>45</v>
      </c>
      <c r="M7082" t="s">
        <v>46</v>
      </c>
      <c r="N7082" t="str">
        <f t="shared" si="717"/>
        <v>08/18/2022</v>
      </c>
      <c r="O7082" t="str">
        <f t="shared" si="718"/>
        <v>12/31/2500</v>
      </c>
      <c r="P7082">
        <v>1</v>
      </c>
      <c r="Q7082">
        <v>1</v>
      </c>
      <c r="S7082">
        <v>1</v>
      </c>
      <c r="T7082">
        <v>1</v>
      </c>
      <c r="U7082">
        <v>0</v>
      </c>
      <c r="V7082" t="str">
        <f>"Trad IRN"</f>
        <v>Trad IRN</v>
      </c>
      <c r="W7082">
        <v>100</v>
      </c>
      <c r="X7082" t="s">
        <v>47</v>
      </c>
      <c r="Z7082" t="s">
        <v>47</v>
      </c>
      <c r="AB7082" t="str">
        <f>"07"</f>
        <v>07</v>
      </c>
      <c r="AC7082" t="s">
        <v>48</v>
      </c>
      <c r="AD7082" t="s">
        <v>49</v>
      </c>
      <c r="AE7082" t="s">
        <v>50</v>
      </c>
      <c r="AF7082">
        <v>0</v>
      </c>
      <c r="AG7082" t="s">
        <v>56</v>
      </c>
      <c r="AH7082" t="str">
        <f>"Trad IRN"</f>
        <v>Trad IRN</v>
      </c>
      <c r="AI7082" t="str">
        <f>"Bldg IRN"</f>
        <v>Bldg IRN</v>
      </c>
      <c r="AJ7082" t="s">
        <v>48</v>
      </c>
      <c r="AK7082" t="s">
        <v>48</v>
      </c>
      <c r="AL7082" t="s">
        <v>53</v>
      </c>
      <c r="AM7082">
        <v>1140.92</v>
      </c>
      <c r="AN7082">
        <v>1140.92</v>
      </c>
      <c r="AO7082">
        <v>15</v>
      </c>
    </row>
    <row r="7083" spans="1:41" x14ac:dyDescent="0.3">
      <c r="A7083" t="str">
        <f>"Trad IRN"</f>
        <v>Trad IRN</v>
      </c>
      <c r="B7083" t="str">
        <f>"Bldg IRN"</f>
        <v>Bldg IRN</v>
      </c>
      <c r="C7083" t="s">
        <v>41</v>
      </c>
      <c r="D7083" t="s">
        <v>3</v>
      </c>
      <c r="E7083" t="s">
        <v>80</v>
      </c>
      <c r="F7083" t="s">
        <v>81</v>
      </c>
      <c r="G7083" t="s">
        <v>82</v>
      </c>
      <c r="H7083" t="s">
        <v>83</v>
      </c>
      <c r="I7083" t="str">
        <f>"Trad IRN"</f>
        <v>Trad IRN</v>
      </c>
      <c r="J7083" t="s">
        <v>43</v>
      </c>
      <c r="K7083" t="s">
        <v>44</v>
      </c>
      <c r="L7083" t="s">
        <v>45</v>
      </c>
      <c r="M7083" t="s">
        <v>46</v>
      </c>
      <c r="N7083" t="str">
        <f t="shared" si="717"/>
        <v>08/18/2022</v>
      </c>
      <c r="O7083" t="str">
        <f t="shared" si="718"/>
        <v>12/31/2500</v>
      </c>
      <c r="P7083">
        <v>1</v>
      </c>
      <c r="Q7083">
        <v>1</v>
      </c>
      <c r="S7083">
        <v>0</v>
      </c>
      <c r="T7083">
        <v>1</v>
      </c>
      <c r="U7083">
        <v>0</v>
      </c>
      <c r="V7083" t="str">
        <f>"Trad IRN"</f>
        <v>Trad IRN</v>
      </c>
      <c r="W7083">
        <v>100</v>
      </c>
      <c r="X7083" t="s">
        <v>47</v>
      </c>
      <c r="Z7083" t="s">
        <v>47</v>
      </c>
      <c r="AB7083" t="str">
        <f>"06"</f>
        <v>06</v>
      </c>
      <c r="AC7083" t="s">
        <v>48</v>
      </c>
      <c r="AD7083" t="s">
        <v>49</v>
      </c>
      <c r="AE7083" t="s">
        <v>50</v>
      </c>
      <c r="AF7083">
        <v>0</v>
      </c>
      <c r="AG7083" t="s">
        <v>56</v>
      </c>
      <c r="AH7083" t="str">
        <f>"Trad IRN"</f>
        <v>Trad IRN</v>
      </c>
      <c r="AI7083" t="str">
        <f>"Bldg IRN"</f>
        <v>Bldg IRN</v>
      </c>
      <c r="AJ7083" t="s">
        <v>48</v>
      </c>
      <c r="AK7083" t="s">
        <v>48</v>
      </c>
      <c r="AL7083" t="s">
        <v>53</v>
      </c>
      <c r="AM7083">
        <v>1140.92</v>
      </c>
      <c r="AN7083">
        <v>1140.92</v>
      </c>
      <c r="AO7083">
        <v>15</v>
      </c>
    </row>
    <row r="7084" spans="1:41" x14ac:dyDescent="0.3">
      <c r="A7084" t="str">
        <f>"Trad IRN"</f>
        <v>Trad IRN</v>
      </c>
      <c r="B7084" t="str">
        <f>"Bldg IRN"</f>
        <v>Bldg IRN</v>
      </c>
      <c r="C7084" t="s">
        <v>41</v>
      </c>
      <c r="D7084" t="s">
        <v>3</v>
      </c>
      <c r="E7084" t="s">
        <v>80</v>
      </c>
      <c r="F7084" t="s">
        <v>81</v>
      </c>
      <c r="G7084" t="s">
        <v>82</v>
      </c>
      <c r="H7084" t="s">
        <v>83</v>
      </c>
      <c r="I7084" t="str">
        <f>"Trad IRN"</f>
        <v>Trad IRN</v>
      </c>
      <c r="J7084" t="s">
        <v>43</v>
      </c>
      <c r="K7084" t="s">
        <v>44</v>
      </c>
      <c r="L7084" t="s">
        <v>45</v>
      </c>
      <c r="M7084" t="s">
        <v>46</v>
      </c>
      <c r="N7084" t="str">
        <f t="shared" si="717"/>
        <v>08/18/2022</v>
      </c>
      <c r="O7084" t="str">
        <f t="shared" si="718"/>
        <v>12/31/2500</v>
      </c>
      <c r="P7084">
        <v>1</v>
      </c>
      <c r="Q7084">
        <v>1</v>
      </c>
      <c r="S7084">
        <v>0</v>
      </c>
      <c r="T7084">
        <v>1</v>
      </c>
      <c r="U7084">
        <v>0</v>
      </c>
      <c r="V7084" t="str">
        <f>"Trad IRN"</f>
        <v>Trad IRN</v>
      </c>
      <c r="W7084">
        <v>100</v>
      </c>
      <c r="X7084" t="s">
        <v>47</v>
      </c>
      <c r="Z7084" t="s">
        <v>47</v>
      </c>
      <c r="AB7084" t="str">
        <f>"07"</f>
        <v>07</v>
      </c>
      <c r="AC7084" t="s">
        <v>48</v>
      </c>
      <c r="AD7084" t="s">
        <v>49</v>
      </c>
      <c r="AE7084" t="s">
        <v>50</v>
      </c>
      <c r="AF7084">
        <v>0</v>
      </c>
      <c r="AG7084" t="s">
        <v>56</v>
      </c>
      <c r="AH7084" t="str">
        <f>"Trad IRN"</f>
        <v>Trad IRN</v>
      </c>
      <c r="AI7084" t="str">
        <f>"Bldg IRN"</f>
        <v>Bldg IRN</v>
      </c>
      <c r="AJ7084" t="s">
        <v>48</v>
      </c>
      <c r="AK7084" t="s">
        <v>48</v>
      </c>
      <c r="AL7084" t="s">
        <v>53</v>
      </c>
      <c r="AM7084">
        <v>1140.92</v>
      </c>
      <c r="AN7084">
        <v>1140.92</v>
      </c>
      <c r="AO7084">
        <v>15</v>
      </c>
    </row>
    <row r="7085" spans="1:41" x14ac:dyDescent="0.3">
      <c r="A7085" t="str">
        <f>"Trad IRN"</f>
        <v>Trad IRN</v>
      </c>
      <c r="B7085" t="str">
        <f>"Bldg IRN"</f>
        <v>Bldg IRN</v>
      </c>
      <c r="C7085" t="s">
        <v>41</v>
      </c>
      <c r="D7085" t="s">
        <v>3</v>
      </c>
      <c r="E7085" t="s">
        <v>80</v>
      </c>
      <c r="F7085" t="s">
        <v>81</v>
      </c>
      <c r="G7085" t="s">
        <v>82</v>
      </c>
      <c r="H7085" t="s">
        <v>83</v>
      </c>
      <c r="I7085" t="str">
        <f>"Trad IRN"</f>
        <v>Trad IRN</v>
      </c>
      <c r="J7085" t="s">
        <v>43</v>
      </c>
      <c r="K7085" t="s">
        <v>44</v>
      </c>
      <c r="L7085" t="s">
        <v>45</v>
      </c>
      <c r="M7085" t="s">
        <v>46</v>
      </c>
      <c r="N7085" t="str">
        <f t="shared" si="717"/>
        <v>08/18/2022</v>
      </c>
      <c r="O7085" t="str">
        <f t="shared" si="718"/>
        <v>12/31/2500</v>
      </c>
      <c r="P7085">
        <v>1</v>
      </c>
      <c r="Q7085">
        <v>1</v>
      </c>
      <c r="S7085">
        <v>0</v>
      </c>
      <c r="T7085">
        <v>1</v>
      </c>
      <c r="U7085">
        <v>0</v>
      </c>
      <c r="V7085" t="str">
        <f>"Trad IRN"</f>
        <v>Trad IRN</v>
      </c>
      <c r="W7085">
        <v>100</v>
      </c>
      <c r="X7085" t="s">
        <v>47</v>
      </c>
      <c r="Z7085" t="s">
        <v>47</v>
      </c>
      <c r="AB7085" t="str">
        <f>"06"</f>
        <v>06</v>
      </c>
      <c r="AC7085" t="s">
        <v>48</v>
      </c>
      <c r="AD7085" t="s">
        <v>49</v>
      </c>
      <c r="AE7085" t="s">
        <v>55</v>
      </c>
      <c r="AF7085">
        <v>0</v>
      </c>
      <c r="AG7085" t="s">
        <v>56</v>
      </c>
      <c r="AH7085" t="str">
        <f>"Trad IRN"</f>
        <v>Trad IRN</v>
      </c>
      <c r="AI7085" t="str">
        <f>"Bldg IRN"</f>
        <v>Bldg IRN</v>
      </c>
      <c r="AJ7085" t="s">
        <v>48</v>
      </c>
      <c r="AK7085" t="s">
        <v>48</v>
      </c>
      <c r="AL7085" t="s">
        <v>53</v>
      </c>
      <c r="AM7085">
        <v>1140.92</v>
      </c>
      <c r="AN7085">
        <v>1140.92</v>
      </c>
      <c r="AO7085">
        <v>15</v>
      </c>
    </row>
    <row r="7086" spans="1:41" x14ac:dyDescent="0.3">
      <c r="A7086" t="str">
        <f>"Trad IRN"</f>
        <v>Trad IRN</v>
      </c>
      <c r="B7086" t="str">
        <f>"Bldg IRN"</f>
        <v>Bldg IRN</v>
      </c>
      <c r="C7086" t="s">
        <v>41</v>
      </c>
      <c r="D7086" t="s">
        <v>3</v>
      </c>
      <c r="E7086" t="s">
        <v>80</v>
      </c>
      <c r="F7086" t="s">
        <v>81</v>
      </c>
      <c r="G7086" t="s">
        <v>82</v>
      </c>
      <c r="H7086" t="s">
        <v>83</v>
      </c>
      <c r="I7086" t="str">
        <f>"Trad IRN"</f>
        <v>Trad IRN</v>
      </c>
      <c r="J7086" t="s">
        <v>43</v>
      </c>
      <c r="K7086" t="s">
        <v>44</v>
      </c>
      <c r="L7086" t="s">
        <v>45</v>
      </c>
      <c r="M7086" t="s">
        <v>46</v>
      </c>
      <c r="N7086" t="str">
        <f t="shared" si="717"/>
        <v>08/18/2022</v>
      </c>
      <c r="O7086" t="str">
        <f t="shared" si="718"/>
        <v>12/31/2500</v>
      </c>
      <c r="P7086">
        <v>1</v>
      </c>
      <c r="Q7086">
        <v>1</v>
      </c>
      <c r="S7086">
        <v>0</v>
      </c>
      <c r="T7086">
        <v>1</v>
      </c>
      <c r="U7086">
        <v>0</v>
      </c>
      <c r="V7086" t="str">
        <f>"Trad IRN"</f>
        <v>Trad IRN</v>
      </c>
      <c r="W7086">
        <v>100</v>
      </c>
      <c r="X7086" t="s">
        <v>47</v>
      </c>
      <c r="Z7086" t="s">
        <v>47</v>
      </c>
      <c r="AB7086" t="str">
        <f>"07"</f>
        <v>07</v>
      </c>
      <c r="AC7086" t="s">
        <v>48</v>
      </c>
      <c r="AD7086" t="s">
        <v>49</v>
      </c>
      <c r="AE7086" t="s">
        <v>50</v>
      </c>
      <c r="AF7086">
        <v>0</v>
      </c>
      <c r="AG7086" t="s">
        <v>56</v>
      </c>
      <c r="AH7086" t="str">
        <f>"Trad IRN"</f>
        <v>Trad IRN</v>
      </c>
      <c r="AI7086" t="str">
        <f>"Bldg IRN"</f>
        <v>Bldg IRN</v>
      </c>
      <c r="AJ7086" t="s">
        <v>48</v>
      </c>
      <c r="AK7086" t="s">
        <v>48</v>
      </c>
      <c r="AL7086" t="s">
        <v>53</v>
      </c>
      <c r="AM7086">
        <v>1140.92</v>
      </c>
      <c r="AN7086">
        <v>1140.92</v>
      </c>
      <c r="AO7086">
        <v>15</v>
      </c>
    </row>
    <row r="7087" spans="1:41" x14ac:dyDescent="0.3">
      <c r="A7087" t="str">
        <f>"Trad IRN"</f>
        <v>Trad IRN</v>
      </c>
      <c r="B7087" t="str">
        <f>"Bldg IRN"</f>
        <v>Bldg IRN</v>
      </c>
      <c r="C7087" t="s">
        <v>41</v>
      </c>
      <c r="D7087" t="s">
        <v>3</v>
      </c>
      <c r="E7087" t="s">
        <v>80</v>
      </c>
      <c r="F7087" t="s">
        <v>81</v>
      </c>
      <c r="G7087" t="s">
        <v>82</v>
      </c>
      <c r="H7087" t="s">
        <v>83</v>
      </c>
      <c r="I7087" t="str">
        <f>"Trad IRN"</f>
        <v>Trad IRN</v>
      </c>
      <c r="J7087" t="s">
        <v>43</v>
      </c>
      <c r="K7087" t="s">
        <v>44</v>
      </c>
      <c r="L7087" t="s">
        <v>45</v>
      </c>
      <c r="M7087" t="s">
        <v>46</v>
      </c>
      <c r="N7087" t="str">
        <f t="shared" si="717"/>
        <v>08/18/2022</v>
      </c>
      <c r="O7087" t="str">
        <f t="shared" si="718"/>
        <v>12/31/2500</v>
      </c>
      <c r="P7087">
        <v>1</v>
      </c>
      <c r="Q7087">
        <v>1</v>
      </c>
      <c r="S7087">
        <v>0</v>
      </c>
      <c r="T7087">
        <v>1</v>
      </c>
      <c r="U7087">
        <v>0</v>
      </c>
      <c r="V7087" t="str">
        <f>"Trad IRN"</f>
        <v>Trad IRN</v>
      </c>
      <c r="W7087">
        <v>100</v>
      </c>
      <c r="X7087" t="s">
        <v>47</v>
      </c>
      <c r="Z7087" t="s">
        <v>47</v>
      </c>
      <c r="AB7087" t="str">
        <f>"08"</f>
        <v>08</v>
      </c>
      <c r="AC7087" t="s">
        <v>48</v>
      </c>
      <c r="AD7087" t="s">
        <v>49</v>
      </c>
      <c r="AE7087" t="s">
        <v>50</v>
      </c>
      <c r="AF7087">
        <v>0</v>
      </c>
      <c r="AG7087" t="s">
        <v>56</v>
      </c>
      <c r="AH7087" t="str">
        <f>"Trad IRN"</f>
        <v>Trad IRN</v>
      </c>
      <c r="AI7087" t="str">
        <f>"Bldg IRN"</f>
        <v>Bldg IRN</v>
      </c>
      <c r="AJ7087" t="s">
        <v>48</v>
      </c>
      <c r="AK7087" t="s">
        <v>48</v>
      </c>
      <c r="AL7087" t="s">
        <v>53</v>
      </c>
      <c r="AM7087">
        <v>1140.92</v>
      </c>
      <c r="AN7087">
        <v>1140.92</v>
      </c>
      <c r="AO7087">
        <v>15</v>
      </c>
    </row>
    <row r="7088" spans="1:41" x14ac:dyDescent="0.3">
      <c r="A7088" t="str">
        <f>"Trad IRN"</f>
        <v>Trad IRN</v>
      </c>
      <c r="B7088" t="str">
        <f>"Bldg IRN"</f>
        <v>Bldg IRN</v>
      </c>
      <c r="C7088" t="s">
        <v>41</v>
      </c>
      <c r="D7088" t="s">
        <v>3</v>
      </c>
      <c r="E7088" t="s">
        <v>80</v>
      </c>
      <c r="F7088" t="s">
        <v>81</v>
      </c>
      <c r="G7088" t="s">
        <v>82</v>
      </c>
      <c r="H7088" t="s">
        <v>83</v>
      </c>
      <c r="I7088" t="str">
        <f>"Trad IRN"</f>
        <v>Trad IRN</v>
      </c>
      <c r="J7088" t="s">
        <v>43</v>
      </c>
      <c r="K7088" t="s">
        <v>44</v>
      </c>
      <c r="L7088" t="s">
        <v>45</v>
      </c>
      <c r="M7088" t="s">
        <v>46</v>
      </c>
      <c r="N7088" t="str">
        <f t="shared" si="717"/>
        <v>08/18/2022</v>
      </c>
      <c r="O7088" t="str">
        <f t="shared" si="718"/>
        <v>12/31/2500</v>
      </c>
      <c r="P7088">
        <v>1</v>
      </c>
      <c r="Q7088">
        <v>1</v>
      </c>
      <c r="R7088">
        <v>1</v>
      </c>
      <c r="S7088">
        <v>0</v>
      </c>
      <c r="T7088">
        <v>1</v>
      </c>
      <c r="U7088">
        <v>0</v>
      </c>
      <c r="V7088" t="str">
        <f>"Trad IRN"</f>
        <v>Trad IRN</v>
      </c>
      <c r="W7088">
        <v>100</v>
      </c>
      <c r="X7088" t="s">
        <v>47</v>
      </c>
      <c r="Z7088" t="s">
        <v>47</v>
      </c>
      <c r="AB7088" t="str">
        <f>"07"</f>
        <v>07</v>
      </c>
      <c r="AC7088" t="str">
        <f>"09"</f>
        <v>09</v>
      </c>
      <c r="AD7088" t="str">
        <f>"2"</f>
        <v>2</v>
      </c>
      <c r="AE7088" t="s">
        <v>55</v>
      </c>
      <c r="AF7088">
        <v>0</v>
      </c>
      <c r="AG7088" t="s">
        <v>56</v>
      </c>
      <c r="AH7088" t="str">
        <f>"Trad IRN"</f>
        <v>Trad IRN</v>
      </c>
      <c r="AI7088" t="str">
        <f>"Bldg IRN"</f>
        <v>Bldg IRN</v>
      </c>
      <c r="AJ7088" t="s">
        <v>48</v>
      </c>
      <c r="AK7088" t="s">
        <v>48</v>
      </c>
      <c r="AL7088" t="s">
        <v>53</v>
      </c>
      <c r="AM7088">
        <v>1140.92</v>
      </c>
      <c r="AN7088">
        <v>1140.92</v>
      </c>
      <c r="AO7088">
        <v>15</v>
      </c>
    </row>
    <row r="7089" spans="1:41" x14ac:dyDescent="0.3">
      <c r="A7089" t="str">
        <f>"Trad IRN"</f>
        <v>Trad IRN</v>
      </c>
      <c r="B7089" t="str">
        <f>"Bldg IRN"</f>
        <v>Bldg IRN</v>
      </c>
      <c r="C7089" t="s">
        <v>41</v>
      </c>
      <c r="D7089" t="s">
        <v>3</v>
      </c>
      <c r="E7089" t="s">
        <v>80</v>
      </c>
      <c r="F7089" t="s">
        <v>81</v>
      </c>
      <c r="G7089" t="s">
        <v>82</v>
      </c>
      <c r="H7089" t="s">
        <v>83</v>
      </c>
      <c r="I7089" t="str">
        <f>"Trad IRN"</f>
        <v>Trad IRN</v>
      </c>
      <c r="J7089" t="s">
        <v>43</v>
      </c>
      <c r="K7089" t="s">
        <v>44</v>
      </c>
      <c r="L7089" t="s">
        <v>45</v>
      </c>
      <c r="M7089" t="s">
        <v>46</v>
      </c>
      <c r="N7089" t="str">
        <f t="shared" si="717"/>
        <v>08/18/2022</v>
      </c>
      <c r="O7089" t="str">
        <f t="shared" si="718"/>
        <v>12/31/2500</v>
      </c>
      <c r="P7089">
        <v>1</v>
      </c>
      <c r="Q7089">
        <v>1</v>
      </c>
      <c r="S7089">
        <v>1</v>
      </c>
      <c r="T7089">
        <v>1</v>
      </c>
      <c r="U7089">
        <v>0</v>
      </c>
      <c r="V7089" t="str">
        <f>"Trad IRN"</f>
        <v>Trad IRN</v>
      </c>
      <c r="W7089">
        <v>100</v>
      </c>
      <c r="X7089" t="s">
        <v>47</v>
      </c>
      <c r="Z7089" t="s">
        <v>47</v>
      </c>
      <c r="AB7089" t="str">
        <f>"08"</f>
        <v>08</v>
      </c>
      <c r="AC7089" t="s">
        <v>48</v>
      </c>
      <c r="AD7089" t="s">
        <v>49</v>
      </c>
      <c r="AE7089" t="s">
        <v>50</v>
      </c>
      <c r="AF7089">
        <v>0</v>
      </c>
      <c r="AG7089" t="s">
        <v>56</v>
      </c>
      <c r="AH7089" t="str">
        <f>"Trad IRN"</f>
        <v>Trad IRN</v>
      </c>
      <c r="AI7089" t="str">
        <f>"Bldg IRN"</f>
        <v>Bldg IRN</v>
      </c>
      <c r="AJ7089" t="s">
        <v>48</v>
      </c>
      <c r="AK7089" t="s">
        <v>48</v>
      </c>
      <c r="AL7089" t="s">
        <v>53</v>
      </c>
      <c r="AM7089">
        <v>1140.92</v>
      </c>
      <c r="AN7089">
        <v>1140.92</v>
      </c>
      <c r="AO7089">
        <v>15</v>
      </c>
    </row>
    <row r="7090" spans="1:41" x14ac:dyDescent="0.3">
      <c r="A7090" t="str">
        <f>"Trad IRN"</f>
        <v>Trad IRN</v>
      </c>
      <c r="B7090" t="str">
        <f>"Bldg IRN"</f>
        <v>Bldg IRN</v>
      </c>
      <c r="C7090" t="s">
        <v>41</v>
      </c>
      <c r="D7090" t="s">
        <v>3</v>
      </c>
      <c r="E7090" t="s">
        <v>80</v>
      </c>
      <c r="F7090" t="s">
        <v>81</v>
      </c>
      <c r="G7090" t="s">
        <v>82</v>
      </c>
      <c r="H7090" t="s">
        <v>83</v>
      </c>
      <c r="I7090" t="str">
        <f>"Trad IRN"</f>
        <v>Trad IRN</v>
      </c>
      <c r="J7090" t="s">
        <v>43</v>
      </c>
      <c r="K7090" t="s">
        <v>44</v>
      </c>
      <c r="L7090" t="s">
        <v>45</v>
      </c>
      <c r="M7090" t="s">
        <v>46</v>
      </c>
      <c r="N7090" t="str">
        <f t="shared" si="717"/>
        <v>08/18/2022</v>
      </c>
      <c r="O7090" t="str">
        <f t="shared" si="718"/>
        <v>12/31/2500</v>
      </c>
      <c r="P7090">
        <v>1</v>
      </c>
      <c r="Q7090">
        <v>1</v>
      </c>
      <c r="S7090">
        <v>0</v>
      </c>
      <c r="T7090">
        <v>1</v>
      </c>
      <c r="U7090">
        <v>0</v>
      </c>
      <c r="V7090" t="str">
        <f>"Trad IRN"</f>
        <v>Trad IRN</v>
      </c>
      <c r="W7090">
        <v>100</v>
      </c>
      <c r="X7090" t="s">
        <v>47</v>
      </c>
      <c r="Z7090" t="s">
        <v>47</v>
      </c>
      <c r="AB7090" t="str">
        <f>"06"</f>
        <v>06</v>
      </c>
      <c r="AC7090" t="s">
        <v>48</v>
      </c>
      <c r="AD7090" t="s">
        <v>49</v>
      </c>
      <c r="AE7090" t="s">
        <v>50</v>
      </c>
      <c r="AF7090">
        <v>0</v>
      </c>
      <c r="AG7090" t="s">
        <v>56</v>
      </c>
      <c r="AH7090" t="str">
        <f>"Trad IRN"</f>
        <v>Trad IRN</v>
      </c>
      <c r="AI7090" t="str">
        <f>"Bldg IRN"</f>
        <v>Bldg IRN</v>
      </c>
      <c r="AJ7090" t="s">
        <v>48</v>
      </c>
      <c r="AK7090" t="s">
        <v>48</v>
      </c>
      <c r="AL7090" t="s">
        <v>53</v>
      </c>
      <c r="AM7090">
        <v>1140.92</v>
      </c>
      <c r="AN7090">
        <v>1140.92</v>
      </c>
      <c r="AO7090">
        <v>15</v>
      </c>
    </row>
    <row r="7091" spans="1:41" x14ac:dyDescent="0.3">
      <c r="A7091" t="str">
        <f>"Trad IRN"</f>
        <v>Trad IRN</v>
      </c>
      <c r="B7091" t="str">
        <f>"Bldg IRN"</f>
        <v>Bldg IRN</v>
      </c>
      <c r="C7091" t="s">
        <v>41</v>
      </c>
      <c r="D7091" t="s">
        <v>3</v>
      </c>
      <c r="E7091" t="s">
        <v>80</v>
      </c>
      <c r="F7091" t="s">
        <v>81</v>
      </c>
      <c r="G7091" t="s">
        <v>82</v>
      </c>
      <c r="H7091" t="s">
        <v>83</v>
      </c>
      <c r="I7091" t="str">
        <f>"Trad IRN"</f>
        <v>Trad IRN</v>
      </c>
      <c r="J7091" t="s">
        <v>43</v>
      </c>
      <c r="K7091" t="s">
        <v>44</v>
      </c>
      <c r="L7091" t="s">
        <v>45</v>
      </c>
      <c r="M7091" t="s">
        <v>46</v>
      </c>
      <c r="N7091" t="str">
        <f t="shared" si="717"/>
        <v>08/18/2022</v>
      </c>
      <c r="O7091" t="str">
        <f>"01/22/2023"</f>
        <v>01/22/2023</v>
      </c>
      <c r="P7091">
        <v>0.53861800000000004</v>
      </c>
      <c r="Q7091">
        <v>0.53861800000000004</v>
      </c>
      <c r="S7091">
        <v>0</v>
      </c>
      <c r="T7091">
        <v>0.53861800000000004</v>
      </c>
      <c r="U7091">
        <v>0</v>
      </c>
      <c r="V7091" t="str">
        <f>"Trad IRN"</f>
        <v>Trad IRN</v>
      </c>
      <c r="W7091">
        <v>100</v>
      </c>
      <c r="X7091" t="s">
        <v>47</v>
      </c>
      <c r="Z7091" t="s">
        <v>47</v>
      </c>
      <c r="AB7091" t="str">
        <f>"06"</f>
        <v>06</v>
      </c>
      <c r="AC7091" t="s">
        <v>48</v>
      </c>
      <c r="AD7091" t="s">
        <v>49</v>
      </c>
      <c r="AE7091" t="s">
        <v>50</v>
      </c>
      <c r="AF7091">
        <v>0</v>
      </c>
      <c r="AG7091" t="s">
        <v>56</v>
      </c>
      <c r="AH7091" t="str">
        <f>"Trad IRN"</f>
        <v>Trad IRN</v>
      </c>
      <c r="AI7091" t="str">
        <f>"Bldg IRN"</f>
        <v>Bldg IRN</v>
      </c>
      <c r="AJ7091" t="s">
        <v>48</v>
      </c>
      <c r="AK7091" t="s">
        <v>48</v>
      </c>
      <c r="AL7091" t="s">
        <v>53</v>
      </c>
      <c r="AM7091">
        <v>614.52</v>
      </c>
      <c r="AN7091">
        <v>1140.92</v>
      </c>
      <c r="AO7091">
        <v>15</v>
      </c>
    </row>
    <row r="7092" spans="1:41" x14ac:dyDescent="0.3">
      <c r="A7092" t="str">
        <f>"Trad IRN"</f>
        <v>Trad IRN</v>
      </c>
      <c r="B7092" t="str">
        <f>"Bldg IRN"</f>
        <v>Bldg IRN</v>
      </c>
      <c r="C7092" t="s">
        <v>41</v>
      </c>
      <c r="D7092" t="s">
        <v>3</v>
      </c>
      <c r="E7092" t="s">
        <v>80</v>
      </c>
      <c r="F7092" t="s">
        <v>81</v>
      </c>
      <c r="G7092" t="s">
        <v>82</v>
      </c>
      <c r="H7092" t="s">
        <v>83</v>
      </c>
      <c r="I7092" t="str">
        <f>"Trad IRN"</f>
        <v>Trad IRN</v>
      </c>
      <c r="J7092" t="s">
        <v>43</v>
      </c>
      <c r="K7092" t="s">
        <v>44</v>
      </c>
      <c r="L7092" t="s">
        <v>45</v>
      </c>
      <c r="M7092" t="s">
        <v>46</v>
      </c>
      <c r="N7092" t="str">
        <f>"01/23/2023"</f>
        <v>01/23/2023</v>
      </c>
      <c r="O7092" t="str">
        <f t="shared" ref="O7092:O7107" si="719">"12/31/2500"</f>
        <v>12/31/2500</v>
      </c>
      <c r="P7092">
        <v>0.46138200000000001</v>
      </c>
      <c r="Q7092">
        <v>0.46138200000000001</v>
      </c>
      <c r="S7092">
        <v>0</v>
      </c>
      <c r="T7092">
        <v>0.46138200000000001</v>
      </c>
      <c r="U7092">
        <v>0</v>
      </c>
      <c r="V7092" t="str">
        <f>"Trad IRN"</f>
        <v>Trad IRN</v>
      </c>
      <c r="W7092">
        <v>100</v>
      </c>
      <c r="X7092" t="s">
        <v>47</v>
      </c>
      <c r="Z7092" t="s">
        <v>47</v>
      </c>
      <c r="AB7092" t="str">
        <f>"06"</f>
        <v>06</v>
      </c>
      <c r="AC7092" t="s">
        <v>48</v>
      </c>
      <c r="AD7092" t="s">
        <v>49</v>
      </c>
      <c r="AE7092" t="s">
        <v>55</v>
      </c>
      <c r="AF7092">
        <v>0</v>
      </c>
      <c r="AG7092" t="s">
        <v>56</v>
      </c>
      <c r="AH7092" t="str">
        <f>"Trad IRN"</f>
        <v>Trad IRN</v>
      </c>
      <c r="AI7092" t="str">
        <f>"Bldg IRN"</f>
        <v>Bldg IRN</v>
      </c>
      <c r="AJ7092" t="s">
        <v>48</v>
      </c>
      <c r="AK7092" t="s">
        <v>48</v>
      </c>
      <c r="AL7092" t="s">
        <v>53</v>
      </c>
      <c r="AM7092">
        <v>526.4</v>
      </c>
      <c r="AN7092">
        <v>1140.92</v>
      </c>
      <c r="AO7092">
        <v>15</v>
      </c>
    </row>
    <row r="7093" spans="1:41" x14ac:dyDescent="0.3">
      <c r="A7093" t="str">
        <f>"Trad IRN"</f>
        <v>Trad IRN</v>
      </c>
      <c r="B7093" t="str">
        <f>"Bldg IRN"</f>
        <v>Bldg IRN</v>
      </c>
      <c r="C7093" t="s">
        <v>41</v>
      </c>
      <c r="D7093" t="s">
        <v>3</v>
      </c>
      <c r="E7093" t="s">
        <v>80</v>
      </c>
      <c r="F7093" t="s">
        <v>81</v>
      </c>
      <c r="G7093" t="s">
        <v>82</v>
      </c>
      <c r="H7093" t="s">
        <v>83</v>
      </c>
      <c r="I7093" t="str">
        <f>"Trad IRN"</f>
        <v>Trad IRN</v>
      </c>
      <c r="J7093" t="s">
        <v>43</v>
      </c>
      <c r="K7093" t="s">
        <v>44</v>
      </c>
      <c r="L7093" t="s">
        <v>45</v>
      </c>
      <c r="M7093" t="s">
        <v>46</v>
      </c>
      <c r="N7093" t="str">
        <f t="shared" ref="N7093:N7099" si="720">"08/18/2022"</f>
        <v>08/18/2022</v>
      </c>
      <c r="O7093" t="str">
        <f t="shared" si="719"/>
        <v>12/31/2500</v>
      </c>
      <c r="P7093">
        <v>1</v>
      </c>
      <c r="Q7093">
        <v>1</v>
      </c>
      <c r="R7093">
        <v>1</v>
      </c>
      <c r="S7093">
        <v>0</v>
      </c>
      <c r="T7093">
        <v>1</v>
      </c>
      <c r="U7093">
        <v>0</v>
      </c>
      <c r="V7093" t="str">
        <f>"Trad IRN"</f>
        <v>Trad IRN</v>
      </c>
      <c r="W7093">
        <v>100</v>
      </c>
      <c r="X7093" t="s">
        <v>47</v>
      </c>
      <c r="Z7093" t="s">
        <v>47</v>
      </c>
      <c r="AB7093" t="str">
        <f>"06"</f>
        <v>06</v>
      </c>
      <c r="AC7093" t="str">
        <f>"15"</f>
        <v>15</v>
      </c>
      <c r="AD7093" t="str">
        <f>"2"</f>
        <v>2</v>
      </c>
      <c r="AE7093" t="s">
        <v>50</v>
      </c>
      <c r="AF7093">
        <v>0</v>
      </c>
      <c r="AG7093" t="s">
        <v>56</v>
      </c>
      <c r="AH7093" t="str">
        <f>"Trad IRN"</f>
        <v>Trad IRN</v>
      </c>
      <c r="AI7093" t="str">
        <f>"Bldg IRN"</f>
        <v>Bldg IRN</v>
      </c>
      <c r="AJ7093" t="s">
        <v>48</v>
      </c>
      <c r="AK7093" t="s">
        <v>48</v>
      </c>
      <c r="AL7093" t="s">
        <v>53</v>
      </c>
      <c r="AM7093">
        <v>1140.92</v>
      </c>
      <c r="AN7093">
        <v>1140.92</v>
      </c>
      <c r="AO7093">
        <v>15</v>
      </c>
    </row>
    <row r="7094" spans="1:41" x14ac:dyDescent="0.3">
      <c r="A7094" t="str">
        <f>"Trad IRN"</f>
        <v>Trad IRN</v>
      </c>
      <c r="B7094" t="str">
        <f>"Bldg IRN"</f>
        <v>Bldg IRN</v>
      </c>
      <c r="C7094" t="s">
        <v>41</v>
      </c>
      <c r="D7094" t="s">
        <v>3</v>
      </c>
      <c r="E7094" t="s">
        <v>80</v>
      </c>
      <c r="F7094" t="s">
        <v>81</v>
      </c>
      <c r="G7094" t="s">
        <v>82</v>
      </c>
      <c r="H7094" t="s">
        <v>83</v>
      </c>
      <c r="I7094" t="str">
        <f>"Trad IRN"</f>
        <v>Trad IRN</v>
      </c>
      <c r="J7094" t="s">
        <v>43</v>
      </c>
      <c r="K7094" t="s">
        <v>44</v>
      </c>
      <c r="L7094" t="s">
        <v>45</v>
      </c>
      <c r="M7094" t="s">
        <v>46</v>
      </c>
      <c r="N7094" t="str">
        <f t="shared" si="720"/>
        <v>08/18/2022</v>
      </c>
      <c r="O7094" t="str">
        <f t="shared" si="719"/>
        <v>12/31/2500</v>
      </c>
      <c r="P7094">
        <v>1</v>
      </c>
      <c r="Q7094">
        <v>1</v>
      </c>
      <c r="S7094">
        <v>0</v>
      </c>
      <c r="T7094">
        <v>1</v>
      </c>
      <c r="U7094">
        <v>0</v>
      </c>
      <c r="V7094" t="str">
        <f>"Trad IRN"</f>
        <v>Trad IRN</v>
      </c>
      <c r="W7094">
        <v>100</v>
      </c>
      <c r="X7094" t="s">
        <v>47</v>
      </c>
      <c r="Z7094" t="s">
        <v>47</v>
      </c>
      <c r="AB7094" t="str">
        <f t="shared" ref="AB7094:AB7099" si="721">"07"</f>
        <v>07</v>
      </c>
      <c r="AC7094" t="s">
        <v>48</v>
      </c>
      <c r="AD7094" t="s">
        <v>49</v>
      </c>
      <c r="AE7094" t="s">
        <v>50</v>
      </c>
      <c r="AF7094">
        <v>0</v>
      </c>
      <c r="AG7094" t="s">
        <v>56</v>
      </c>
      <c r="AH7094" t="str">
        <f>"Trad IRN"</f>
        <v>Trad IRN</v>
      </c>
      <c r="AI7094" t="str">
        <f>"Bldg IRN"</f>
        <v>Bldg IRN</v>
      </c>
      <c r="AJ7094" t="s">
        <v>48</v>
      </c>
      <c r="AK7094" t="s">
        <v>48</v>
      </c>
      <c r="AL7094" t="s">
        <v>53</v>
      </c>
      <c r="AM7094">
        <v>1140.92</v>
      </c>
      <c r="AN7094">
        <v>1140.92</v>
      </c>
      <c r="AO7094">
        <v>15</v>
      </c>
    </row>
    <row r="7095" spans="1:41" x14ac:dyDescent="0.3">
      <c r="A7095" t="str">
        <f>"Trad IRN"</f>
        <v>Trad IRN</v>
      </c>
      <c r="B7095" t="str">
        <f>"Bldg IRN"</f>
        <v>Bldg IRN</v>
      </c>
      <c r="C7095" t="s">
        <v>41</v>
      </c>
      <c r="D7095" t="s">
        <v>3</v>
      </c>
      <c r="E7095" t="s">
        <v>80</v>
      </c>
      <c r="F7095" t="s">
        <v>81</v>
      </c>
      <c r="G7095" t="s">
        <v>82</v>
      </c>
      <c r="H7095" t="s">
        <v>83</v>
      </c>
      <c r="I7095" t="str">
        <f>"Trad IRN"</f>
        <v>Trad IRN</v>
      </c>
      <c r="J7095" t="s">
        <v>43</v>
      </c>
      <c r="K7095" t="s">
        <v>44</v>
      </c>
      <c r="L7095" t="s">
        <v>45</v>
      </c>
      <c r="M7095" t="s">
        <v>46</v>
      </c>
      <c r="N7095" t="str">
        <f t="shared" si="720"/>
        <v>08/18/2022</v>
      </c>
      <c r="O7095" t="str">
        <f t="shared" si="719"/>
        <v>12/31/2500</v>
      </c>
      <c r="P7095">
        <v>1</v>
      </c>
      <c r="Q7095">
        <v>1</v>
      </c>
      <c r="S7095">
        <v>1</v>
      </c>
      <c r="T7095">
        <v>1</v>
      </c>
      <c r="U7095">
        <v>0</v>
      </c>
      <c r="V7095" t="str">
        <f>"Trad IRN"</f>
        <v>Trad IRN</v>
      </c>
      <c r="W7095">
        <v>100</v>
      </c>
      <c r="X7095" t="s">
        <v>47</v>
      </c>
      <c r="Z7095" t="s">
        <v>47</v>
      </c>
      <c r="AB7095" t="str">
        <f t="shared" si="721"/>
        <v>07</v>
      </c>
      <c r="AC7095" t="s">
        <v>48</v>
      </c>
      <c r="AD7095" t="s">
        <v>49</v>
      </c>
      <c r="AE7095" t="s">
        <v>50</v>
      </c>
      <c r="AF7095">
        <v>0</v>
      </c>
      <c r="AG7095" t="s">
        <v>56</v>
      </c>
      <c r="AH7095" t="str">
        <f>"Trad IRN"</f>
        <v>Trad IRN</v>
      </c>
      <c r="AI7095" t="str">
        <f>"Bldg IRN"</f>
        <v>Bldg IRN</v>
      </c>
      <c r="AJ7095" t="s">
        <v>48</v>
      </c>
      <c r="AK7095" t="s">
        <v>48</v>
      </c>
      <c r="AL7095" t="s">
        <v>53</v>
      </c>
      <c r="AM7095">
        <v>1140.92</v>
      </c>
      <c r="AN7095">
        <v>1140.92</v>
      </c>
      <c r="AO7095">
        <v>15</v>
      </c>
    </row>
    <row r="7096" spans="1:41" x14ac:dyDescent="0.3">
      <c r="A7096" t="str">
        <f>"Trad IRN"</f>
        <v>Trad IRN</v>
      </c>
      <c r="B7096" t="str">
        <f>"Bldg IRN"</f>
        <v>Bldg IRN</v>
      </c>
      <c r="C7096" t="s">
        <v>41</v>
      </c>
      <c r="D7096" t="s">
        <v>3</v>
      </c>
      <c r="E7096" t="s">
        <v>80</v>
      </c>
      <c r="F7096" t="s">
        <v>81</v>
      </c>
      <c r="G7096" t="s">
        <v>82</v>
      </c>
      <c r="H7096" t="s">
        <v>83</v>
      </c>
      <c r="I7096" t="str">
        <f>"Trad IRN"</f>
        <v>Trad IRN</v>
      </c>
      <c r="J7096" t="s">
        <v>43</v>
      </c>
      <c r="K7096" t="s">
        <v>44</v>
      </c>
      <c r="L7096" t="s">
        <v>45</v>
      </c>
      <c r="M7096" t="s">
        <v>46</v>
      </c>
      <c r="N7096" t="str">
        <f t="shared" si="720"/>
        <v>08/18/2022</v>
      </c>
      <c r="O7096" t="str">
        <f t="shared" si="719"/>
        <v>12/31/2500</v>
      </c>
      <c r="P7096">
        <v>1</v>
      </c>
      <c r="Q7096">
        <v>1</v>
      </c>
      <c r="S7096">
        <v>0</v>
      </c>
      <c r="T7096">
        <v>1</v>
      </c>
      <c r="U7096">
        <v>0</v>
      </c>
      <c r="V7096" t="str">
        <f>"Trad IRN"</f>
        <v>Trad IRN</v>
      </c>
      <c r="W7096">
        <v>100</v>
      </c>
      <c r="X7096" t="s">
        <v>47</v>
      </c>
      <c r="Z7096" t="s">
        <v>47</v>
      </c>
      <c r="AB7096" t="str">
        <f t="shared" si="721"/>
        <v>07</v>
      </c>
      <c r="AC7096" t="s">
        <v>48</v>
      </c>
      <c r="AD7096" t="s">
        <v>49</v>
      </c>
      <c r="AE7096" t="s">
        <v>50</v>
      </c>
      <c r="AF7096">
        <v>0</v>
      </c>
      <c r="AG7096" t="s">
        <v>56</v>
      </c>
      <c r="AH7096" t="str">
        <f>"Trad IRN"</f>
        <v>Trad IRN</v>
      </c>
      <c r="AI7096" t="str">
        <f>"Bldg IRN"</f>
        <v>Bldg IRN</v>
      </c>
      <c r="AJ7096" t="s">
        <v>48</v>
      </c>
      <c r="AK7096" t="s">
        <v>48</v>
      </c>
      <c r="AL7096" t="s">
        <v>53</v>
      </c>
      <c r="AM7096">
        <v>1140.92</v>
      </c>
      <c r="AN7096">
        <v>1140.92</v>
      </c>
      <c r="AO7096">
        <v>15</v>
      </c>
    </row>
    <row r="7097" spans="1:41" x14ac:dyDescent="0.3">
      <c r="A7097" t="str">
        <f>"Trad IRN"</f>
        <v>Trad IRN</v>
      </c>
      <c r="B7097" t="str">
        <f>"Bldg IRN"</f>
        <v>Bldg IRN</v>
      </c>
      <c r="C7097" t="s">
        <v>41</v>
      </c>
      <c r="D7097" t="s">
        <v>3</v>
      </c>
      <c r="E7097" t="s">
        <v>80</v>
      </c>
      <c r="F7097" t="s">
        <v>81</v>
      </c>
      <c r="G7097" t="s">
        <v>82</v>
      </c>
      <c r="H7097" t="s">
        <v>83</v>
      </c>
      <c r="I7097" t="str">
        <f>"Trad IRN"</f>
        <v>Trad IRN</v>
      </c>
      <c r="J7097" t="s">
        <v>43</v>
      </c>
      <c r="K7097" t="s">
        <v>44</v>
      </c>
      <c r="L7097" t="s">
        <v>45</v>
      </c>
      <c r="M7097" t="s">
        <v>46</v>
      </c>
      <c r="N7097" t="str">
        <f t="shared" si="720"/>
        <v>08/18/2022</v>
      </c>
      <c r="O7097" t="str">
        <f t="shared" si="719"/>
        <v>12/31/2500</v>
      </c>
      <c r="P7097">
        <v>1</v>
      </c>
      <c r="Q7097">
        <v>1</v>
      </c>
      <c r="S7097">
        <v>0</v>
      </c>
      <c r="T7097">
        <v>1</v>
      </c>
      <c r="U7097">
        <v>0</v>
      </c>
      <c r="V7097" t="str">
        <f>"Trad IRN"</f>
        <v>Trad IRN</v>
      </c>
      <c r="W7097">
        <v>100</v>
      </c>
      <c r="X7097" t="s">
        <v>47</v>
      </c>
      <c r="Z7097" t="s">
        <v>47</v>
      </c>
      <c r="AB7097" t="str">
        <f t="shared" si="721"/>
        <v>07</v>
      </c>
      <c r="AC7097" t="s">
        <v>48</v>
      </c>
      <c r="AD7097" t="s">
        <v>49</v>
      </c>
      <c r="AE7097" t="s">
        <v>50</v>
      </c>
      <c r="AF7097">
        <v>0</v>
      </c>
      <c r="AG7097" t="s">
        <v>56</v>
      </c>
      <c r="AH7097" t="str">
        <f>"Trad IRN"</f>
        <v>Trad IRN</v>
      </c>
      <c r="AI7097" t="str">
        <f>"Bldg IRN"</f>
        <v>Bldg IRN</v>
      </c>
      <c r="AJ7097" t="s">
        <v>48</v>
      </c>
      <c r="AK7097" t="s">
        <v>48</v>
      </c>
      <c r="AL7097" t="s">
        <v>53</v>
      </c>
      <c r="AM7097">
        <v>1140.92</v>
      </c>
      <c r="AN7097">
        <v>1140.92</v>
      </c>
      <c r="AO7097">
        <v>15</v>
      </c>
    </row>
    <row r="7098" spans="1:41" x14ac:dyDescent="0.3">
      <c r="A7098" t="str">
        <f>"Trad IRN"</f>
        <v>Trad IRN</v>
      </c>
      <c r="B7098" t="str">
        <f>"Bldg IRN"</f>
        <v>Bldg IRN</v>
      </c>
      <c r="C7098" t="s">
        <v>41</v>
      </c>
      <c r="D7098" t="s">
        <v>3</v>
      </c>
      <c r="E7098" t="s">
        <v>80</v>
      </c>
      <c r="F7098" t="s">
        <v>81</v>
      </c>
      <c r="G7098" t="s">
        <v>82</v>
      </c>
      <c r="H7098" t="s">
        <v>83</v>
      </c>
      <c r="I7098" t="str">
        <f>"Trad IRN"</f>
        <v>Trad IRN</v>
      </c>
      <c r="J7098" t="s">
        <v>43</v>
      </c>
      <c r="K7098" t="s">
        <v>44</v>
      </c>
      <c r="L7098" t="s">
        <v>45</v>
      </c>
      <c r="M7098" t="s">
        <v>46</v>
      </c>
      <c r="N7098" t="str">
        <f t="shared" si="720"/>
        <v>08/18/2022</v>
      </c>
      <c r="O7098" t="str">
        <f t="shared" si="719"/>
        <v>12/31/2500</v>
      </c>
      <c r="P7098">
        <v>1</v>
      </c>
      <c r="Q7098">
        <v>1</v>
      </c>
      <c r="S7098">
        <v>1</v>
      </c>
      <c r="T7098">
        <v>1</v>
      </c>
      <c r="U7098">
        <v>0</v>
      </c>
      <c r="V7098" t="str">
        <f>"Trad IRN"</f>
        <v>Trad IRN</v>
      </c>
      <c r="W7098">
        <v>100</v>
      </c>
      <c r="X7098" t="s">
        <v>47</v>
      </c>
      <c r="Z7098" t="s">
        <v>47</v>
      </c>
      <c r="AB7098" t="str">
        <f t="shared" si="721"/>
        <v>07</v>
      </c>
      <c r="AC7098" t="s">
        <v>48</v>
      </c>
      <c r="AD7098" t="s">
        <v>49</v>
      </c>
      <c r="AE7098" t="s">
        <v>50</v>
      </c>
      <c r="AF7098">
        <v>0</v>
      </c>
      <c r="AG7098" t="s">
        <v>56</v>
      </c>
      <c r="AH7098" t="str">
        <f>"Trad IRN"</f>
        <v>Trad IRN</v>
      </c>
      <c r="AI7098" t="str">
        <f>"Bldg IRN"</f>
        <v>Bldg IRN</v>
      </c>
      <c r="AJ7098" t="s">
        <v>48</v>
      </c>
      <c r="AK7098" t="s">
        <v>48</v>
      </c>
      <c r="AL7098" t="s">
        <v>53</v>
      </c>
      <c r="AM7098">
        <v>1140.92</v>
      </c>
      <c r="AN7098">
        <v>1140.92</v>
      </c>
      <c r="AO7098">
        <v>15</v>
      </c>
    </row>
    <row r="7099" spans="1:41" x14ac:dyDescent="0.3">
      <c r="A7099" t="str">
        <f>"Trad IRN"</f>
        <v>Trad IRN</v>
      </c>
      <c r="B7099" t="str">
        <f>"Bldg IRN"</f>
        <v>Bldg IRN</v>
      </c>
      <c r="C7099" t="s">
        <v>41</v>
      </c>
      <c r="D7099" t="s">
        <v>3</v>
      </c>
      <c r="E7099" t="s">
        <v>80</v>
      </c>
      <c r="F7099" t="s">
        <v>81</v>
      </c>
      <c r="G7099" t="s">
        <v>82</v>
      </c>
      <c r="H7099" t="s">
        <v>83</v>
      </c>
      <c r="I7099" t="str">
        <f>"Trad IRN"</f>
        <v>Trad IRN</v>
      </c>
      <c r="J7099" t="s">
        <v>43</v>
      </c>
      <c r="K7099" t="s">
        <v>44</v>
      </c>
      <c r="L7099" t="s">
        <v>45</v>
      </c>
      <c r="M7099" t="s">
        <v>46</v>
      </c>
      <c r="N7099" t="str">
        <f t="shared" si="720"/>
        <v>08/18/2022</v>
      </c>
      <c r="O7099" t="str">
        <f t="shared" si="719"/>
        <v>12/31/2500</v>
      </c>
      <c r="P7099">
        <v>1</v>
      </c>
      <c r="Q7099">
        <v>1</v>
      </c>
      <c r="R7099">
        <v>1</v>
      </c>
      <c r="S7099">
        <v>0</v>
      </c>
      <c r="T7099">
        <v>1</v>
      </c>
      <c r="U7099">
        <v>0</v>
      </c>
      <c r="V7099" t="str">
        <f>"Trad IRN"</f>
        <v>Trad IRN</v>
      </c>
      <c r="W7099">
        <v>100</v>
      </c>
      <c r="X7099" t="s">
        <v>47</v>
      </c>
      <c r="Z7099" t="s">
        <v>47</v>
      </c>
      <c r="AB7099" t="str">
        <f t="shared" si="721"/>
        <v>07</v>
      </c>
      <c r="AC7099" t="str">
        <f>"08"</f>
        <v>08</v>
      </c>
      <c r="AD7099" t="str">
        <f>"3"</f>
        <v>3</v>
      </c>
      <c r="AE7099" t="s">
        <v>50</v>
      </c>
      <c r="AF7099">
        <v>0</v>
      </c>
      <c r="AG7099" t="s">
        <v>56</v>
      </c>
      <c r="AH7099" t="str">
        <f>"Trad IRN"</f>
        <v>Trad IRN</v>
      </c>
      <c r="AI7099" t="str">
        <f>"Bldg IRN"</f>
        <v>Bldg IRN</v>
      </c>
      <c r="AJ7099" t="s">
        <v>48</v>
      </c>
      <c r="AK7099" t="s">
        <v>48</v>
      </c>
      <c r="AL7099" t="s">
        <v>53</v>
      </c>
      <c r="AM7099">
        <v>1140.92</v>
      </c>
      <c r="AN7099">
        <v>1140.92</v>
      </c>
      <c r="AO7099">
        <v>15</v>
      </c>
    </row>
    <row r="7100" spans="1:41" x14ac:dyDescent="0.3">
      <c r="A7100" t="str">
        <f>"Trad IRN"</f>
        <v>Trad IRN</v>
      </c>
      <c r="B7100" t="str">
        <f>"Bldg IRN"</f>
        <v>Bldg IRN</v>
      </c>
      <c r="C7100" t="s">
        <v>41</v>
      </c>
      <c r="D7100" t="s">
        <v>3</v>
      </c>
      <c r="E7100" t="s">
        <v>80</v>
      </c>
      <c r="F7100" t="s">
        <v>81</v>
      </c>
      <c r="G7100" t="s">
        <v>82</v>
      </c>
      <c r="H7100" t="s">
        <v>83</v>
      </c>
      <c r="I7100" t="str">
        <f>"Trad IRN"</f>
        <v>Trad IRN</v>
      </c>
      <c r="J7100" t="s">
        <v>43</v>
      </c>
      <c r="K7100" t="s">
        <v>44</v>
      </c>
      <c r="L7100" t="s">
        <v>45</v>
      </c>
      <c r="M7100" t="s">
        <v>46</v>
      </c>
      <c r="N7100" t="str">
        <f>"09/20/2022"</f>
        <v>09/20/2022</v>
      </c>
      <c r="O7100" t="str">
        <f t="shared" si="719"/>
        <v>12/31/2500</v>
      </c>
      <c r="P7100">
        <v>0.87312000000000001</v>
      </c>
      <c r="Q7100">
        <v>0.87312000000000001</v>
      </c>
      <c r="S7100">
        <v>0</v>
      </c>
      <c r="T7100">
        <v>0.87312000000000001</v>
      </c>
      <c r="U7100">
        <v>0</v>
      </c>
      <c r="V7100" t="str">
        <f>"Trad IRN"</f>
        <v>Trad IRN</v>
      </c>
      <c r="W7100">
        <v>100</v>
      </c>
      <c r="X7100" t="s">
        <v>47</v>
      </c>
      <c r="Z7100" t="s">
        <v>47</v>
      </c>
      <c r="AB7100" t="str">
        <f>"06"</f>
        <v>06</v>
      </c>
      <c r="AC7100" t="s">
        <v>48</v>
      </c>
      <c r="AD7100" t="s">
        <v>49</v>
      </c>
      <c r="AE7100" t="s">
        <v>50</v>
      </c>
      <c r="AF7100">
        <v>0</v>
      </c>
      <c r="AG7100" t="s">
        <v>56</v>
      </c>
      <c r="AH7100" t="str">
        <f>"Trad IRN"</f>
        <v>Trad IRN</v>
      </c>
      <c r="AI7100" t="str">
        <f>"Bldg IRN"</f>
        <v>Bldg IRN</v>
      </c>
      <c r="AJ7100" t="s">
        <v>48</v>
      </c>
      <c r="AK7100" t="s">
        <v>48</v>
      </c>
      <c r="AL7100" t="s">
        <v>53</v>
      </c>
      <c r="AM7100">
        <v>996.16</v>
      </c>
      <c r="AN7100">
        <v>1140.92</v>
      </c>
      <c r="AO7100">
        <v>15</v>
      </c>
    </row>
    <row r="7101" spans="1:41" x14ac:dyDescent="0.3">
      <c r="A7101" t="str">
        <f>"Trad IRN"</f>
        <v>Trad IRN</v>
      </c>
      <c r="B7101" t="str">
        <f>"Bldg IRN"</f>
        <v>Bldg IRN</v>
      </c>
      <c r="C7101" t="s">
        <v>41</v>
      </c>
      <c r="D7101" t="s">
        <v>3</v>
      </c>
      <c r="E7101" t="s">
        <v>80</v>
      </c>
      <c r="F7101" t="s">
        <v>81</v>
      </c>
      <c r="G7101" t="s">
        <v>82</v>
      </c>
      <c r="H7101" t="s">
        <v>83</v>
      </c>
      <c r="I7101" t="str">
        <f>"Trad IRN"</f>
        <v>Trad IRN</v>
      </c>
      <c r="J7101" t="s">
        <v>43</v>
      </c>
      <c r="K7101" t="s">
        <v>44</v>
      </c>
      <c r="L7101" t="s">
        <v>45</v>
      </c>
      <c r="M7101" t="s">
        <v>46</v>
      </c>
      <c r="N7101" t="str">
        <f t="shared" ref="N7101:N7117" si="722">"08/18/2022"</f>
        <v>08/18/2022</v>
      </c>
      <c r="O7101" t="str">
        <f t="shared" si="719"/>
        <v>12/31/2500</v>
      </c>
      <c r="P7101">
        <v>1</v>
      </c>
      <c r="Q7101">
        <v>1</v>
      </c>
      <c r="S7101">
        <v>1</v>
      </c>
      <c r="T7101">
        <v>1</v>
      </c>
      <c r="U7101">
        <v>0</v>
      </c>
      <c r="V7101" t="str">
        <f>"Trad IRN"</f>
        <v>Trad IRN</v>
      </c>
      <c r="W7101">
        <v>100</v>
      </c>
      <c r="X7101" t="s">
        <v>47</v>
      </c>
      <c r="Z7101" t="s">
        <v>47</v>
      </c>
      <c r="AB7101" t="str">
        <f>"08"</f>
        <v>08</v>
      </c>
      <c r="AC7101" t="s">
        <v>48</v>
      </c>
      <c r="AD7101" t="s">
        <v>49</v>
      </c>
      <c r="AE7101" t="s">
        <v>50</v>
      </c>
      <c r="AF7101">
        <v>0</v>
      </c>
      <c r="AG7101" t="s">
        <v>56</v>
      </c>
      <c r="AH7101" t="str">
        <f>"Trad IRN"</f>
        <v>Trad IRN</v>
      </c>
      <c r="AI7101" t="str">
        <f>"Bldg IRN"</f>
        <v>Bldg IRN</v>
      </c>
      <c r="AJ7101" t="s">
        <v>48</v>
      </c>
      <c r="AK7101" t="s">
        <v>48</v>
      </c>
      <c r="AL7101" t="s">
        <v>53</v>
      </c>
      <c r="AM7101">
        <v>1140.92</v>
      </c>
      <c r="AN7101">
        <v>1140.92</v>
      </c>
      <c r="AO7101">
        <v>15</v>
      </c>
    </row>
    <row r="7102" spans="1:41" x14ac:dyDescent="0.3">
      <c r="A7102" t="str">
        <f>"Trad IRN"</f>
        <v>Trad IRN</v>
      </c>
      <c r="B7102" t="str">
        <f>"Bldg IRN"</f>
        <v>Bldg IRN</v>
      </c>
      <c r="C7102" t="s">
        <v>41</v>
      </c>
      <c r="D7102" t="s">
        <v>3</v>
      </c>
      <c r="E7102" t="s">
        <v>80</v>
      </c>
      <c r="F7102" t="s">
        <v>81</v>
      </c>
      <c r="G7102" t="s">
        <v>82</v>
      </c>
      <c r="H7102" t="s">
        <v>83</v>
      </c>
      <c r="I7102" t="str">
        <f>"Trad IRN"</f>
        <v>Trad IRN</v>
      </c>
      <c r="J7102" t="s">
        <v>43</v>
      </c>
      <c r="K7102" t="s">
        <v>44</v>
      </c>
      <c r="L7102" t="s">
        <v>45</v>
      </c>
      <c r="M7102" t="s">
        <v>46</v>
      </c>
      <c r="N7102" t="str">
        <f t="shared" si="722"/>
        <v>08/18/2022</v>
      </c>
      <c r="O7102" t="str">
        <f t="shared" si="719"/>
        <v>12/31/2500</v>
      </c>
      <c r="P7102">
        <v>1</v>
      </c>
      <c r="Q7102">
        <v>1</v>
      </c>
      <c r="R7102">
        <v>1</v>
      </c>
      <c r="S7102">
        <v>0</v>
      </c>
      <c r="T7102">
        <v>1</v>
      </c>
      <c r="U7102">
        <v>0</v>
      </c>
      <c r="V7102" t="str">
        <f>"Trad IRN"</f>
        <v>Trad IRN</v>
      </c>
      <c r="W7102">
        <v>100</v>
      </c>
      <c r="X7102" t="s">
        <v>47</v>
      </c>
      <c r="Z7102" t="s">
        <v>47</v>
      </c>
      <c r="AB7102" t="str">
        <f>"08"</f>
        <v>08</v>
      </c>
      <c r="AC7102" t="str">
        <f>"15"</f>
        <v>15</v>
      </c>
      <c r="AD7102" t="str">
        <f>"2"</f>
        <v>2</v>
      </c>
      <c r="AE7102" t="s">
        <v>55</v>
      </c>
      <c r="AF7102">
        <v>0</v>
      </c>
      <c r="AG7102" t="s">
        <v>56</v>
      </c>
      <c r="AH7102" t="str">
        <f>"Trad IRN"</f>
        <v>Trad IRN</v>
      </c>
      <c r="AI7102" t="str">
        <f>"Bldg IRN"</f>
        <v>Bldg IRN</v>
      </c>
      <c r="AJ7102" t="s">
        <v>48</v>
      </c>
      <c r="AK7102" t="s">
        <v>48</v>
      </c>
      <c r="AL7102" t="s">
        <v>53</v>
      </c>
      <c r="AM7102">
        <v>1140.92</v>
      </c>
      <c r="AN7102">
        <v>1140.92</v>
      </c>
      <c r="AO7102">
        <v>15</v>
      </c>
    </row>
    <row r="7103" spans="1:41" x14ac:dyDescent="0.3">
      <c r="A7103" t="str">
        <f>"Trad IRN"</f>
        <v>Trad IRN</v>
      </c>
      <c r="B7103" t="str">
        <f>"Bldg IRN"</f>
        <v>Bldg IRN</v>
      </c>
      <c r="C7103" t="s">
        <v>41</v>
      </c>
      <c r="D7103" t="s">
        <v>3</v>
      </c>
      <c r="E7103" t="s">
        <v>80</v>
      </c>
      <c r="F7103" t="s">
        <v>81</v>
      </c>
      <c r="G7103" t="s">
        <v>82</v>
      </c>
      <c r="H7103" t="s">
        <v>83</v>
      </c>
      <c r="I7103" t="str">
        <f>"Trad IRN"</f>
        <v>Trad IRN</v>
      </c>
      <c r="J7103" t="s">
        <v>43</v>
      </c>
      <c r="K7103" t="s">
        <v>44</v>
      </c>
      <c r="L7103" t="s">
        <v>45</v>
      </c>
      <c r="M7103" t="s">
        <v>46</v>
      </c>
      <c r="N7103" t="str">
        <f t="shared" si="722"/>
        <v>08/18/2022</v>
      </c>
      <c r="O7103" t="str">
        <f t="shared" si="719"/>
        <v>12/31/2500</v>
      </c>
      <c r="P7103">
        <v>1</v>
      </c>
      <c r="Q7103">
        <v>1</v>
      </c>
      <c r="R7103">
        <v>1</v>
      </c>
      <c r="S7103">
        <v>0</v>
      </c>
      <c r="T7103">
        <v>1</v>
      </c>
      <c r="U7103">
        <v>0</v>
      </c>
      <c r="V7103" t="str">
        <f>"Trad IRN"</f>
        <v>Trad IRN</v>
      </c>
      <c r="W7103">
        <v>100</v>
      </c>
      <c r="X7103" t="s">
        <v>47</v>
      </c>
      <c r="Z7103" t="s">
        <v>47</v>
      </c>
      <c r="AB7103" t="str">
        <f>"06"</f>
        <v>06</v>
      </c>
      <c r="AC7103" t="str">
        <f>"15"</f>
        <v>15</v>
      </c>
      <c r="AD7103" t="str">
        <f>"2"</f>
        <v>2</v>
      </c>
      <c r="AE7103" t="s">
        <v>50</v>
      </c>
      <c r="AF7103">
        <v>0</v>
      </c>
      <c r="AG7103" t="s">
        <v>56</v>
      </c>
      <c r="AH7103" t="str">
        <f>"Trad IRN"</f>
        <v>Trad IRN</v>
      </c>
      <c r="AI7103" t="str">
        <f>"Bldg IRN"</f>
        <v>Bldg IRN</v>
      </c>
      <c r="AJ7103" t="s">
        <v>48</v>
      </c>
      <c r="AK7103" t="s">
        <v>48</v>
      </c>
      <c r="AL7103" t="s">
        <v>53</v>
      </c>
      <c r="AM7103">
        <v>1140.92</v>
      </c>
      <c r="AN7103">
        <v>1140.92</v>
      </c>
      <c r="AO7103">
        <v>15</v>
      </c>
    </row>
    <row r="7104" spans="1:41" x14ac:dyDescent="0.3">
      <c r="A7104" t="str">
        <f>"Trad IRN"</f>
        <v>Trad IRN</v>
      </c>
      <c r="B7104" t="str">
        <f>"Bldg IRN"</f>
        <v>Bldg IRN</v>
      </c>
      <c r="C7104" t="s">
        <v>41</v>
      </c>
      <c r="D7104" t="s">
        <v>3</v>
      </c>
      <c r="E7104" t="s">
        <v>80</v>
      </c>
      <c r="F7104" t="s">
        <v>81</v>
      </c>
      <c r="G7104" t="s">
        <v>82</v>
      </c>
      <c r="H7104" t="s">
        <v>83</v>
      </c>
      <c r="I7104" t="str">
        <f>"Trad IRN"</f>
        <v>Trad IRN</v>
      </c>
      <c r="J7104" t="s">
        <v>43</v>
      </c>
      <c r="K7104" t="s">
        <v>44</v>
      </c>
      <c r="L7104" t="s">
        <v>45</v>
      </c>
      <c r="M7104" t="s">
        <v>46</v>
      </c>
      <c r="N7104" t="str">
        <f t="shared" si="722"/>
        <v>08/18/2022</v>
      </c>
      <c r="O7104" t="str">
        <f t="shared" si="719"/>
        <v>12/31/2500</v>
      </c>
      <c r="P7104">
        <v>1</v>
      </c>
      <c r="Q7104">
        <v>1</v>
      </c>
      <c r="S7104">
        <v>1</v>
      </c>
      <c r="T7104">
        <v>1</v>
      </c>
      <c r="U7104">
        <v>0</v>
      </c>
      <c r="V7104" t="str">
        <f>"Trad IRN"</f>
        <v>Trad IRN</v>
      </c>
      <c r="W7104">
        <v>100</v>
      </c>
      <c r="X7104" t="s">
        <v>47</v>
      </c>
      <c r="Z7104" t="s">
        <v>47</v>
      </c>
      <c r="AB7104" t="str">
        <f>"08"</f>
        <v>08</v>
      </c>
      <c r="AC7104" t="s">
        <v>48</v>
      </c>
      <c r="AD7104" t="s">
        <v>49</v>
      </c>
      <c r="AE7104" t="s">
        <v>50</v>
      </c>
      <c r="AF7104">
        <v>0</v>
      </c>
      <c r="AG7104" t="s">
        <v>56</v>
      </c>
      <c r="AH7104" t="str">
        <f>"Trad IRN"</f>
        <v>Trad IRN</v>
      </c>
      <c r="AI7104" t="str">
        <f>"Bldg IRN"</f>
        <v>Bldg IRN</v>
      </c>
      <c r="AJ7104" t="s">
        <v>48</v>
      </c>
      <c r="AK7104" t="s">
        <v>48</v>
      </c>
      <c r="AL7104" t="s">
        <v>53</v>
      </c>
      <c r="AM7104">
        <v>1140.92</v>
      </c>
      <c r="AN7104">
        <v>1140.92</v>
      </c>
      <c r="AO7104">
        <v>15</v>
      </c>
    </row>
    <row r="7105" spans="1:41" x14ac:dyDescent="0.3">
      <c r="A7105" t="str">
        <f>"Trad IRN"</f>
        <v>Trad IRN</v>
      </c>
      <c r="B7105" t="str">
        <f>"Bldg IRN"</f>
        <v>Bldg IRN</v>
      </c>
      <c r="C7105" t="s">
        <v>41</v>
      </c>
      <c r="D7105" t="s">
        <v>3</v>
      </c>
      <c r="E7105" t="s">
        <v>80</v>
      </c>
      <c r="F7105" t="s">
        <v>81</v>
      </c>
      <c r="G7105" t="s">
        <v>82</v>
      </c>
      <c r="H7105" t="s">
        <v>83</v>
      </c>
      <c r="I7105" t="str">
        <f>"Trad IRN"</f>
        <v>Trad IRN</v>
      </c>
      <c r="J7105" t="s">
        <v>43</v>
      </c>
      <c r="K7105" t="s">
        <v>44</v>
      </c>
      <c r="L7105" t="s">
        <v>45</v>
      </c>
      <c r="M7105" t="s">
        <v>46</v>
      </c>
      <c r="N7105" t="str">
        <f t="shared" si="722"/>
        <v>08/18/2022</v>
      </c>
      <c r="O7105" t="str">
        <f t="shared" si="719"/>
        <v>12/31/2500</v>
      </c>
      <c r="P7105">
        <v>1</v>
      </c>
      <c r="Q7105">
        <v>1</v>
      </c>
      <c r="R7105">
        <v>1</v>
      </c>
      <c r="S7105">
        <v>0</v>
      </c>
      <c r="T7105">
        <v>1</v>
      </c>
      <c r="U7105">
        <v>0</v>
      </c>
      <c r="V7105" t="str">
        <f>"Trad IRN"</f>
        <v>Trad IRN</v>
      </c>
      <c r="W7105">
        <v>100</v>
      </c>
      <c r="X7105" t="s">
        <v>47</v>
      </c>
      <c r="Z7105" t="s">
        <v>47</v>
      </c>
      <c r="AB7105" t="str">
        <f>"06"</f>
        <v>06</v>
      </c>
      <c r="AC7105" t="str">
        <f>"10"</f>
        <v>10</v>
      </c>
      <c r="AD7105" t="str">
        <f>"2"</f>
        <v>2</v>
      </c>
      <c r="AE7105" t="s">
        <v>55</v>
      </c>
      <c r="AF7105">
        <v>0</v>
      </c>
      <c r="AG7105" t="s">
        <v>56</v>
      </c>
      <c r="AH7105" t="str">
        <f>"Trad IRN"</f>
        <v>Trad IRN</v>
      </c>
      <c r="AI7105" t="str">
        <f>"Bldg IRN"</f>
        <v>Bldg IRN</v>
      </c>
      <c r="AJ7105" t="s">
        <v>48</v>
      </c>
      <c r="AK7105" t="s">
        <v>48</v>
      </c>
      <c r="AL7105" t="s">
        <v>53</v>
      </c>
      <c r="AM7105">
        <v>1140.92</v>
      </c>
      <c r="AN7105">
        <v>1140.92</v>
      </c>
      <c r="AO7105">
        <v>15</v>
      </c>
    </row>
    <row r="7106" spans="1:41" x14ac:dyDescent="0.3">
      <c r="A7106" t="str">
        <f>"Trad IRN"</f>
        <v>Trad IRN</v>
      </c>
      <c r="B7106" t="str">
        <f>"Bldg IRN"</f>
        <v>Bldg IRN</v>
      </c>
      <c r="C7106" t="s">
        <v>41</v>
      </c>
      <c r="D7106" t="s">
        <v>3</v>
      </c>
      <c r="E7106" t="s">
        <v>80</v>
      </c>
      <c r="F7106" t="s">
        <v>81</v>
      </c>
      <c r="G7106" t="s">
        <v>82</v>
      </c>
      <c r="H7106" t="s">
        <v>83</v>
      </c>
      <c r="I7106" t="str">
        <f>"Trad IRN"</f>
        <v>Trad IRN</v>
      </c>
      <c r="J7106" t="s">
        <v>43</v>
      </c>
      <c r="K7106" t="s">
        <v>44</v>
      </c>
      <c r="L7106" t="s">
        <v>45</v>
      </c>
      <c r="M7106" t="s">
        <v>46</v>
      </c>
      <c r="N7106" t="str">
        <f t="shared" si="722"/>
        <v>08/18/2022</v>
      </c>
      <c r="O7106" t="str">
        <f t="shared" si="719"/>
        <v>12/31/2500</v>
      </c>
      <c r="P7106">
        <v>1</v>
      </c>
      <c r="Q7106">
        <v>1</v>
      </c>
      <c r="R7106">
        <v>1</v>
      </c>
      <c r="S7106">
        <v>0</v>
      </c>
      <c r="T7106">
        <v>1</v>
      </c>
      <c r="U7106">
        <v>0</v>
      </c>
      <c r="V7106" t="str">
        <f>"Trad IRN"</f>
        <v>Trad IRN</v>
      </c>
      <c r="W7106">
        <v>100</v>
      </c>
      <c r="X7106" t="s">
        <v>47</v>
      </c>
      <c r="Z7106" t="s">
        <v>47</v>
      </c>
      <c r="AB7106" t="str">
        <f>"08"</f>
        <v>08</v>
      </c>
      <c r="AC7106" t="str">
        <f>"12"</f>
        <v>12</v>
      </c>
      <c r="AD7106" t="str">
        <f>"6"</f>
        <v>6</v>
      </c>
      <c r="AE7106" t="s">
        <v>55</v>
      </c>
      <c r="AF7106">
        <v>0</v>
      </c>
      <c r="AG7106" t="s">
        <v>56</v>
      </c>
      <c r="AH7106" t="str">
        <f>"Trad IRN"</f>
        <v>Trad IRN</v>
      </c>
      <c r="AI7106" t="str">
        <f>"Bldg IRN"</f>
        <v>Bldg IRN</v>
      </c>
      <c r="AJ7106" t="s">
        <v>48</v>
      </c>
      <c r="AK7106" t="s">
        <v>48</v>
      </c>
      <c r="AL7106" t="s">
        <v>53</v>
      </c>
      <c r="AM7106">
        <v>1140.92</v>
      </c>
      <c r="AN7106">
        <v>1140.92</v>
      </c>
      <c r="AO7106">
        <v>15</v>
      </c>
    </row>
    <row r="7107" spans="1:41" x14ac:dyDescent="0.3">
      <c r="A7107" t="str">
        <f>"Trad IRN"</f>
        <v>Trad IRN</v>
      </c>
      <c r="B7107" t="str">
        <f>"Bldg IRN"</f>
        <v>Bldg IRN</v>
      </c>
      <c r="C7107" t="s">
        <v>41</v>
      </c>
      <c r="D7107" t="s">
        <v>3</v>
      </c>
      <c r="E7107" t="s">
        <v>80</v>
      </c>
      <c r="F7107" t="s">
        <v>81</v>
      </c>
      <c r="G7107" t="s">
        <v>82</v>
      </c>
      <c r="H7107" t="s">
        <v>83</v>
      </c>
      <c r="I7107" t="str">
        <f>"Trad IRN"</f>
        <v>Trad IRN</v>
      </c>
      <c r="J7107" t="s">
        <v>43</v>
      </c>
      <c r="K7107" t="s">
        <v>44</v>
      </c>
      <c r="L7107" t="s">
        <v>45</v>
      </c>
      <c r="M7107" t="s">
        <v>46</v>
      </c>
      <c r="N7107" t="str">
        <f t="shared" si="722"/>
        <v>08/18/2022</v>
      </c>
      <c r="O7107" t="str">
        <f t="shared" si="719"/>
        <v>12/31/2500</v>
      </c>
      <c r="P7107">
        <v>1</v>
      </c>
      <c r="Q7107">
        <v>1</v>
      </c>
      <c r="R7107">
        <v>1</v>
      </c>
      <c r="S7107">
        <v>0</v>
      </c>
      <c r="T7107">
        <v>1</v>
      </c>
      <c r="U7107">
        <v>0</v>
      </c>
      <c r="V7107" t="str">
        <f>"Trad IRN"</f>
        <v>Trad IRN</v>
      </c>
      <c r="W7107">
        <v>100</v>
      </c>
      <c r="X7107" t="s">
        <v>47</v>
      </c>
      <c r="Z7107" t="s">
        <v>47</v>
      </c>
      <c r="AB7107" t="str">
        <f>"07"</f>
        <v>07</v>
      </c>
      <c r="AC7107" t="str">
        <f>"10"</f>
        <v>10</v>
      </c>
      <c r="AD7107" t="str">
        <f>"2"</f>
        <v>2</v>
      </c>
      <c r="AE7107" t="s">
        <v>50</v>
      </c>
      <c r="AF7107">
        <v>0</v>
      </c>
      <c r="AG7107" t="s">
        <v>56</v>
      </c>
      <c r="AH7107" t="str">
        <f>"Trad IRN"</f>
        <v>Trad IRN</v>
      </c>
      <c r="AI7107" t="str">
        <f>"Bldg IRN"</f>
        <v>Bldg IRN</v>
      </c>
      <c r="AJ7107" t="s">
        <v>48</v>
      </c>
      <c r="AK7107" t="s">
        <v>48</v>
      </c>
      <c r="AL7107" t="s">
        <v>53</v>
      </c>
      <c r="AM7107">
        <v>1140.92</v>
      </c>
      <c r="AN7107">
        <v>1140.92</v>
      </c>
      <c r="AO7107">
        <v>15</v>
      </c>
    </row>
    <row r="7108" spans="1:41" x14ac:dyDescent="0.3">
      <c r="A7108" t="str">
        <f>"Trad IRN"</f>
        <v>Trad IRN</v>
      </c>
      <c r="B7108" t="str">
        <f>"Bldg IRN"</f>
        <v>Bldg IRN</v>
      </c>
      <c r="C7108" t="s">
        <v>41</v>
      </c>
      <c r="D7108" t="s">
        <v>3</v>
      </c>
      <c r="E7108" t="s">
        <v>80</v>
      </c>
      <c r="F7108" t="s">
        <v>81</v>
      </c>
      <c r="G7108" t="s">
        <v>82</v>
      </c>
      <c r="H7108" t="s">
        <v>83</v>
      </c>
      <c r="I7108" t="str">
        <f>"Trad IRN"</f>
        <v>Trad IRN</v>
      </c>
      <c r="J7108" t="s">
        <v>43</v>
      </c>
      <c r="K7108" t="s">
        <v>44</v>
      </c>
      <c r="L7108" t="s">
        <v>45</v>
      </c>
      <c r="M7108" t="s">
        <v>46</v>
      </c>
      <c r="N7108" t="str">
        <f t="shared" si="722"/>
        <v>08/18/2022</v>
      </c>
      <c r="O7108" t="str">
        <f>"10/27/2022"</f>
        <v>10/27/2022</v>
      </c>
      <c r="P7108">
        <v>0.265295</v>
      </c>
      <c r="Q7108">
        <v>0.265295</v>
      </c>
      <c r="S7108">
        <v>0</v>
      </c>
      <c r="T7108">
        <v>0.265295</v>
      </c>
      <c r="U7108">
        <v>0</v>
      </c>
      <c r="V7108" t="str">
        <f>"Trad IRN"</f>
        <v>Trad IRN</v>
      </c>
      <c r="W7108">
        <v>100</v>
      </c>
      <c r="X7108" t="s">
        <v>47</v>
      </c>
      <c r="Z7108" t="s">
        <v>47</v>
      </c>
      <c r="AB7108" t="str">
        <f>"07"</f>
        <v>07</v>
      </c>
      <c r="AC7108" t="s">
        <v>48</v>
      </c>
      <c r="AD7108" t="s">
        <v>49</v>
      </c>
      <c r="AE7108" t="s">
        <v>50</v>
      </c>
      <c r="AF7108">
        <v>0</v>
      </c>
      <c r="AG7108" t="s">
        <v>56</v>
      </c>
      <c r="AH7108" t="str">
        <f>"Trad IRN"</f>
        <v>Trad IRN</v>
      </c>
      <c r="AI7108" t="str">
        <f>"Bldg IRN"</f>
        <v>Bldg IRN</v>
      </c>
      <c r="AJ7108" t="s">
        <v>48</v>
      </c>
      <c r="AK7108" t="s">
        <v>48</v>
      </c>
      <c r="AL7108" t="s">
        <v>53</v>
      </c>
      <c r="AM7108">
        <v>302.68</v>
      </c>
      <c r="AN7108">
        <v>1140.92</v>
      </c>
      <c r="AO7108">
        <v>15</v>
      </c>
    </row>
    <row r="7109" spans="1:41" x14ac:dyDescent="0.3">
      <c r="A7109" t="str">
        <f>"Trad IRN"</f>
        <v>Trad IRN</v>
      </c>
      <c r="B7109" t="str">
        <f>"Bldg IRN"</f>
        <v>Bldg IRN</v>
      </c>
      <c r="C7109" t="s">
        <v>41</v>
      </c>
      <c r="D7109" t="s">
        <v>3</v>
      </c>
      <c r="E7109" t="s">
        <v>80</v>
      </c>
      <c r="F7109" t="s">
        <v>81</v>
      </c>
      <c r="G7109" t="s">
        <v>82</v>
      </c>
      <c r="H7109" t="s">
        <v>83</v>
      </c>
      <c r="I7109" t="str">
        <f>"Trad IRN"</f>
        <v>Trad IRN</v>
      </c>
      <c r="J7109" t="s">
        <v>43</v>
      </c>
      <c r="K7109" t="s">
        <v>44</v>
      </c>
      <c r="L7109" t="s">
        <v>45</v>
      </c>
      <c r="M7109" t="s">
        <v>46</v>
      </c>
      <c r="N7109" t="str">
        <f t="shared" si="722"/>
        <v>08/18/2022</v>
      </c>
      <c r="O7109" t="str">
        <f>"12/31/2500"</f>
        <v>12/31/2500</v>
      </c>
      <c r="P7109">
        <v>1</v>
      </c>
      <c r="Q7109">
        <v>1</v>
      </c>
      <c r="R7109">
        <v>1</v>
      </c>
      <c r="S7109">
        <v>0</v>
      </c>
      <c r="T7109">
        <v>1</v>
      </c>
      <c r="U7109">
        <v>0</v>
      </c>
      <c r="V7109" t="str">
        <f>"Trad IRN"</f>
        <v>Trad IRN</v>
      </c>
      <c r="W7109">
        <v>100</v>
      </c>
      <c r="X7109" t="s">
        <v>47</v>
      </c>
      <c r="Z7109" t="s">
        <v>47</v>
      </c>
      <c r="AB7109" t="str">
        <f>"06"</f>
        <v>06</v>
      </c>
      <c r="AC7109" t="str">
        <f>"15"</f>
        <v>15</v>
      </c>
      <c r="AD7109" t="str">
        <f>"2"</f>
        <v>2</v>
      </c>
      <c r="AE7109" t="s">
        <v>50</v>
      </c>
      <c r="AF7109">
        <v>0</v>
      </c>
      <c r="AG7109" t="s">
        <v>56</v>
      </c>
      <c r="AH7109" t="str">
        <f>"Trad IRN"</f>
        <v>Trad IRN</v>
      </c>
      <c r="AI7109" t="str">
        <f>"Bldg IRN"</f>
        <v>Bldg IRN</v>
      </c>
      <c r="AJ7109" t="s">
        <v>48</v>
      </c>
      <c r="AK7109" t="s">
        <v>48</v>
      </c>
      <c r="AL7109" t="s">
        <v>53</v>
      </c>
      <c r="AM7109">
        <v>1140.92</v>
      </c>
      <c r="AN7109">
        <v>1140.92</v>
      </c>
      <c r="AO7109">
        <v>15</v>
      </c>
    </row>
    <row r="7110" spans="1:41" x14ac:dyDescent="0.3">
      <c r="A7110" t="str">
        <f>"Trad IRN"</f>
        <v>Trad IRN</v>
      </c>
      <c r="B7110" t="str">
        <f>"Bldg IRN"</f>
        <v>Bldg IRN</v>
      </c>
      <c r="C7110" t="s">
        <v>41</v>
      </c>
      <c r="D7110" t="s">
        <v>3</v>
      </c>
      <c r="E7110" t="s">
        <v>80</v>
      </c>
      <c r="F7110" t="s">
        <v>81</v>
      </c>
      <c r="G7110" t="s">
        <v>82</v>
      </c>
      <c r="H7110" t="s">
        <v>83</v>
      </c>
      <c r="I7110" t="str">
        <f>"Trad IRN"</f>
        <v>Trad IRN</v>
      </c>
      <c r="J7110" t="s">
        <v>43</v>
      </c>
      <c r="K7110" t="s">
        <v>44</v>
      </c>
      <c r="L7110" t="s">
        <v>45</v>
      </c>
      <c r="M7110" t="s">
        <v>46</v>
      </c>
      <c r="N7110" t="str">
        <f t="shared" si="722"/>
        <v>08/18/2022</v>
      </c>
      <c r="O7110" t="str">
        <f>"12/31/2500"</f>
        <v>12/31/2500</v>
      </c>
      <c r="P7110">
        <v>1</v>
      </c>
      <c r="Q7110">
        <v>1</v>
      </c>
      <c r="S7110">
        <v>0</v>
      </c>
      <c r="T7110">
        <v>1</v>
      </c>
      <c r="U7110">
        <v>0</v>
      </c>
      <c r="V7110" t="str">
        <f>"Trad IRN"</f>
        <v>Trad IRN</v>
      </c>
      <c r="W7110">
        <v>100</v>
      </c>
      <c r="X7110" t="s">
        <v>47</v>
      </c>
      <c r="Z7110" t="s">
        <v>47</v>
      </c>
      <c r="AB7110" t="str">
        <f>"07"</f>
        <v>07</v>
      </c>
      <c r="AC7110" t="s">
        <v>48</v>
      </c>
      <c r="AD7110" t="s">
        <v>49</v>
      </c>
      <c r="AE7110" t="s">
        <v>50</v>
      </c>
      <c r="AF7110">
        <v>0</v>
      </c>
      <c r="AG7110" t="s">
        <v>56</v>
      </c>
      <c r="AH7110" t="str">
        <f>"Trad IRN"</f>
        <v>Trad IRN</v>
      </c>
      <c r="AI7110" t="str">
        <f>"Bldg IRN"</f>
        <v>Bldg IRN</v>
      </c>
      <c r="AJ7110" t="s">
        <v>48</v>
      </c>
      <c r="AK7110" t="s">
        <v>48</v>
      </c>
      <c r="AL7110" t="s">
        <v>53</v>
      </c>
      <c r="AM7110">
        <v>1140.92</v>
      </c>
      <c r="AN7110">
        <v>1140.92</v>
      </c>
      <c r="AO7110">
        <v>15</v>
      </c>
    </row>
    <row r="7111" spans="1:41" x14ac:dyDescent="0.3">
      <c r="A7111" t="str">
        <f>"Trad IRN"</f>
        <v>Trad IRN</v>
      </c>
      <c r="B7111" t="str">
        <f>"Bldg IRN"</f>
        <v>Bldg IRN</v>
      </c>
      <c r="C7111" t="s">
        <v>41</v>
      </c>
      <c r="D7111" t="s">
        <v>3</v>
      </c>
      <c r="E7111" t="s">
        <v>80</v>
      </c>
      <c r="F7111" t="s">
        <v>81</v>
      </c>
      <c r="G7111" t="s">
        <v>82</v>
      </c>
      <c r="H7111" t="s">
        <v>83</v>
      </c>
      <c r="I7111" t="str">
        <f>"Trad IRN"</f>
        <v>Trad IRN</v>
      </c>
      <c r="J7111" t="s">
        <v>43</v>
      </c>
      <c r="K7111" t="s">
        <v>44</v>
      </c>
      <c r="L7111" t="s">
        <v>45</v>
      </c>
      <c r="M7111" t="s">
        <v>46</v>
      </c>
      <c r="N7111" t="str">
        <f t="shared" si="722"/>
        <v>08/18/2022</v>
      </c>
      <c r="O7111" t="str">
        <f>"12/31/2500"</f>
        <v>12/31/2500</v>
      </c>
      <c r="P7111">
        <v>1</v>
      </c>
      <c r="Q7111">
        <v>1</v>
      </c>
      <c r="S7111">
        <v>1</v>
      </c>
      <c r="T7111">
        <v>1</v>
      </c>
      <c r="U7111">
        <v>0</v>
      </c>
      <c r="V7111" t="str">
        <f>"Trad IRN"</f>
        <v>Trad IRN</v>
      </c>
      <c r="W7111">
        <v>100</v>
      </c>
      <c r="X7111" t="s">
        <v>47</v>
      </c>
      <c r="Z7111" t="s">
        <v>47</v>
      </c>
      <c r="AB7111" t="str">
        <f>"07"</f>
        <v>07</v>
      </c>
      <c r="AC7111" t="s">
        <v>48</v>
      </c>
      <c r="AD7111" t="s">
        <v>49</v>
      </c>
      <c r="AE7111" t="s">
        <v>50</v>
      </c>
      <c r="AF7111">
        <v>0</v>
      </c>
      <c r="AG7111" t="s">
        <v>56</v>
      </c>
      <c r="AH7111" t="str">
        <f>"Trad IRN"</f>
        <v>Trad IRN</v>
      </c>
      <c r="AI7111" t="str">
        <f>"Bldg IRN"</f>
        <v>Bldg IRN</v>
      </c>
      <c r="AJ7111" t="s">
        <v>48</v>
      </c>
      <c r="AK7111" t="s">
        <v>48</v>
      </c>
      <c r="AL7111" t="s">
        <v>53</v>
      </c>
      <c r="AM7111">
        <v>1140.92</v>
      </c>
      <c r="AN7111">
        <v>1140.92</v>
      </c>
      <c r="AO7111">
        <v>15</v>
      </c>
    </row>
    <row r="7112" spans="1:41" x14ac:dyDescent="0.3">
      <c r="A7112" t="str">
        <f>"Trad IRN"</f>
        <v>Trad IRN</v>
      </c>
      <c r="B7112" t="str">
        <f>"Bldg IRN"</f>
        <v>Bldg IRN</v>
      </c>
      <c r="C7112" t="s">
        <v>41</v>
      </c>
      <c r="D7112" t="s">
        <v>3</v>
      </c>
      <c r="E7112" t="s">
        <v>80</v>
      </c>
      <c r="F7112" t="s">
        <v>81</v>
      </c>
      <c r="G7112" t="s">
        <v>82</v>
      </c>
      <c r="H7112" t="s">
        <v>83</v>
      </c>
      <c r="I7112" t="str">
        <f>"Trad IRN"</f>
        <v>Trad IRN</v>
      </c>
      <c r="J7112" t="s">
        <v>43</v>
      </c>
      <c r="K7112" t="s">
        <v>44</v>
      </c>
      <c r="L7112" t="s">
        <v>45</v>
      </c>
      <c r="M7112" t="s">
        <v>46</v>
      </c>
      <c r="N7112" t="str">
        <f t="shared" si="722"/>
        <v>08/18/2022</v>
      </c>
      <c r="O7112" t="str">
        <f>"10/23/2022"</f>
        <v>10/23/2022</v>
      </c>
      <c r="P7112">
        <v>0.242226</v>
      </c>
      <c r="Q7112">
        <v>0.242226</v>
      </c>
      <c r="S7112">
        <v>0</v>
      </c>
      <c r="T7112">
        <v>0.242226</v>
      </c>
      <c r="U7112">
        <v>0</v>
      </c>
      <c r="V7112" t="str">
        <f>"Trad IRN"</f>
        <v>Trad IRN</v>
      </c>
      <c r="W7112">
        <v>100</v>
      </c>
      <c r="X7112" t="s">
        <v>47</v>
      </c>
      <c r="Z7112" t="s">
        <v>47</v>
      </c>
      <c r="AB7112" t="str">
        <f>"08"</f>
        <v>08</v>
      </c>
      <c r="AC7112" t="s">
        <v>48</v>
      </c>
      <c r="AD7112" t="s">
        <v>49</v>
      </c>
      <c r="AE7112" t="s">
        <v>50</v>
      </c>
      <c r="AF7112">
        <v>0</v>
      </c>
      <c r="AG7112" t="s">
        <v>56</v>
      </c>
      <c r="AH7112" t="str">
        <f>"Trad IRN"</f>
        <v>Trad IRN</v>
      </c>
      <c r="AI7112" t="str">
        <f>"Bldg IRN"</f>
        <v>Bldg IRN</v>
      </c>
      <c r="AJ7112" t="s">
        <v>48</v>
      </c>
      <c r="AK7112" t="s">
        <v>48</v>
      </c>
      <c r="AL7112" t="s">
        <v>53</v>
      </c>
      <c r="AM7112">
        <v>276.36</v>
      </c>
      <c r="AN7112">
        <v>1140.92</v>
      </c>
      <c r="AO7112">
        <v>15</v>
      </c>
    </row>
    <row r="7113" spans="1:41" x14ac:dyDescent="0.3">
      <c r="A7113" t="str">
        <f>"Trad IRN"</f>
        <v>Trad IRN</v>
      </c>
      <c r="B7113" t="str">
        <f>"Bldg IRN"</f>
        <v>Bldg IRN</v>
      </c>
      <c r="C7113" t="s">
        <v>41</v>
      </c>
      <c r="D7113" t="s">
        <v>3</v>
      </c>
      <c r="E7113" t="s">
        <v>80</v>
      </c>
      <c r="F7113" t="s">
        <v>81</v>
      </c>
      <c r="G7113" t="s">
        <v>82</v>
      </c>
      <c r="H7113" t="s">
        <v>83</v>
      </c>
      <c r="I7113" t="str">
        <f>"Trad IRN"</f>
        <v>Trad IRN</v>
      </c>
      <c r="J7113" t="s">
        <v>43</v>
      </c>
      <c r="K7113" t="s">
        <v>44</v>
      </c>
      <c r="L7113" t="s">
        <v>45</v>
      </c>
      <c r="M7113" t="s">
        <v>46</v>
      </c>
      <c r="N7113" t="str">
        <f t="shared" si="722"/>
        <v>08/18/2022</v>
      </c>
      <c r="O7113" t="str">
        <f>"12/31/2500"</f>
        <v>12/31/2500</v>
      </c>
      <c r="P7113">
        <v>1</v>
      </c>
      <c r="Q7113">
        <v>1</v>
      </c>
      <c r="S7113">
        <v>0</v>
      </c>
      <c r="T7113">
        <v>1</v>
      </c>
      <c r="U7113">
        <v>0</v>
      </c>
      <c r="V7113" t="str">
        <f>"Trad IRN"</f>
        <v>Trad IRN</v>
      </c>
      <c r="W7113">
        <v>100</v>
      </c>
      <c r="X7113" t="s">
        <v>47</v>
      </c>
      <c r="Z7113" t="s">
        <v>47</v>
      </c>
      <c r="AB7113" t="str">
        <f>"07"</f>
        <v>07</v>
      </c>
      <c r="AC7113" t="s">
        <v>48</v>
      </c>
      <c r="AD7113" t="s">
        <v>49</v>
      </c>
      <c r="AE7113" t="s">
        <v>50</v>
      </c>
      <c r="AF7113">
        <v>0</v>
      </c>
      <c r="AG7113" t="s">
        <v>56</v>
      </c>
      <c r="AH7113" t="str">
        <f>"Trad IRN"</f>
        <v>Trad IRN</v>
      </c>
      <c r="AI7113" t="str">
        <f>"Bldg IRN"</f>
        <v>Bldg IRN</v>
      </c>
      <c r="AJ7113" t="s">
        <v>48</v>
      </c>
      <c r="AK7113" t="s">
        <v>48</v>
      </c>
      <c r="AL7113" t="s">
        <v>53</v>
      </c>
      <c r="AM7113">
        <v>1140.92</v>
      </c>
      <c r="AN7113">
        <v>1140.92</v>
      </c>
      <c r="AO7113">
        <v>15</v>
      </c>
    </row>
    <row r="7114" spans="1:41" x14ac:dyDescent="0.3">
      <c r="A7114" t="str">
        <f>"Trad IRN"</f>
        <v>Trad IRN</v>
      </c>
      <c r="B7114" t="str">
        <f>"Bldg IRN"</f>
        <v>Bldg IRN</v>
      </c>
      <c r="C7114" t="s">
        <v>41</v>
      </c>
      <c r="D7114" t="s">
        <v>3</v>
      </c>
      <c r="E7114" t="s">
        <v>80</v>
      </c>
      <c r="F7114" t="s">
        <v>81</v>
      </c>
      <c r="G7114" t="s">
        <v>82</v>
      </c>
      <c r="H7114" t="s">
        <v>83</v>
      </c>
      <c r="I7114" t="str">
        <f>"Trad IRN"</f>
        <v>Trad IRN</v>
      </c>
      <c r="J7114" t="s">
        <v>43</v>
      </c>
      <c r="K7114" t="s">
        <v>44</v>
      </c>
      <c r="L7114" t="s">
        <v>45</v>
      </c>
      <c r="M7114" t="s">
        <v>46</v>
      </c>
      <c r="N7114" t="str">
        <f t="shared" si="722"/>
        <v>08/18/2022</v>
      </c>
      <c r="O7114" t="str">
        <f>"12/31/2500"</f>
        <v>12/31/2500</v>
      </c>
      <c r="P7114">
        <v>1</v>
      </c>
      <c r="Q7114">
        <v>1</v>
      </c>
      <c r="R7114">
        <v>1</v>
      </c>
      <c r="S7114">
        <v>0</v>
      </c>
      <c r="T7114">
        <v>1</v>
      </c>
      <c r="U7114">
        <v>0</v>
      </c>
      <c r="V7114" t="str">
        <f>"Trad IRN"</f>
        <v>Trad IRN</v>
      </c>
      <c r="W7114">
        <v>100</v>
      </c>
      <c r="X7114" t="s">
        <v>47</v>
      </c>
      <c r="Z7114" t="s">
        <v>47</v>
      </c>
      <c r="AB7114" t="str">
        <f>"06"</f>
        <v>06</v>
      </c>
      <c r="AC7114" t="str">
        <f>"01"</f>
        <v>01</v>
      </c>
      <c r="AD7114" t="str">
        <f>"5"</f>
        <v>5</v>
      </c>
      <c r="AE7114" t="s">
        <v>55</v>
      </c>
      <c r="AF7114">
        <v>0</v>
      </c>
      <c r="AG7114" t="s">
        <v>56</v>
      </c>
      <c r="AH7114" t="str">
        <f>"Trad IRN"</f>
        <v>Trad IRN</v>
      </c>
      <c r="AI7114" t="str">
        <f>"Bldg IRN"</f>
        <v>Bldg IRN</v>
      </c>
      <c r="AJ7114" t="s">
        <v>48</v>
      </c>
      <c r="AK7114" t="s">
        <v>48</v>
      </c>
      <c r="AL7114" t="s">
        <v>53</v>
      </c>
      <c r="AM7114">
        <v>1140.92</v>
      </c>
      <c r="AN7114">
        <v>1140.92</v>
      </c>
      <c r="AO7114">
        <v>15</v>
      </c>
    </row>
    <row r="7115" spans="1:41" x14ac:dyDescent="0.3">
      <c r="A7115" t="str">
        <f>"Trad IRN"</f>
        <v>Trad IRN</v>
      </c>
      <c r="B7115" t="str">
        <f>"Bldg IRN"</f>
        <v>Bldg IRN</v>
      </c>
      <c r="C7115" t="s">
        <v>41</v>
      </c>
      <c r="D7115" t="s">
        <v>3</v>
      </c>
      <c r="E7115" t="s">
        <v>80</v>
      </c>
      <c r="F7115" t="s">
        <v>81</v>
      </c>
      <c r="G7115" t="s">
        <v>82</v>
      </c>
      <c r="H7115" t="s">
        <v>83</v>
      </c>
      <c r="I7115" t="str">
        <f>"Trad IRN"</f>
        <v>Trad IRN</v>
      </c>
      <c r="J7115" t="s">
        <v>43</v>
      </c>
      <c r="K7115" t="s">
        <v>44</v>
      </c>
      <c r="L7115" t="s">
        <v>45</v>
      </c>
      <c r="M7115" t="s">
        <v>46</v>
      </c>
      <c r="N7115" t="str">
        <f t="shared" si="722"/>
        <v>08/18/2022</v>
      </c>
      <c r="O7115" t="str">
        <f>"12/31/2500"</f>
        <v>12/31/2500</v>
      </c>
      <c r="P7115">
        <v>1</v>
      </c>
      <c r="Q7115">
        <v>1</v>
      </c>
      <c r="S7115">
        <v>0</v>
      </c>
      <c r="T7115">
        <v>1</v>
      </c>
      <c r="U7115">
        <v>0</v>
      </c>
      <c r="V7115" t="str">
        <f>"Trad IRN"</f>
        <v>Trad IRN</v>
      </c>
      <c r="W7115">
        <v>100</v>
      </c>
      <c r="X7115" t="s">
        <v>47</v>
      </c>
      <c r="Z7115" t="s">
        <v>47</v>
      </c>
      <c r="AB7115" t="str">
        <f>"08"</f>
        <v>08</v>
      </c>
      <c r="AC7115" t="s">
        <v>48</v>
      </c>
      <c r="AD7115" t="s">
        <v>49</v>
      </c>
      <c r="AE7115" t="s">
        <v>50</v>
      </c>
      <c r="AF7115">
        <v>0</v>
      </c>
      <c r="AG7115" t="s">
        <v>56</v>
      </c>
      <c r="AH7115" t="str">
        <f>"Trad IRN"</f>
        <v>Trad IRN</v>
      </c>
      <c r="AI7115" t="str">
        <f>"Bldg IRN"</f>
        <v>Bldg IRN</v>
      </c>
      <c r="AJ7115" t="s">
        <v>48</v>
      </c>
      <c r="AK7115" t="s">
        <v>48</v>
      </c>
      <c r="AL7115" t="s">
        <v>53</v>
      </c>
      <c r="AM7115">
        <v>1140.92</v>
      </c>
      <c r="AN7115">
        <v>1140.92</v>
      </c>
      <c r="AO7115">
        <v>15</v>
      </c>
    </row>
    <row r="7116" spans="1:41" x14ac:dyDescent="0.3">
      <c r="A7116" t="str">
        <f>"Trad IRN"</f>
        <v>Trad IRN</v>
      </c>
      <c r="B7116" t="str">
        <f>"Bldg IRN"</f>
        <v>Bldg IRN</v>
      </c>
      <c r="C7116" t="s">
        <v>41</v>
      </c>
      <c r="D7116" t="s">
        <v>3</v>
      </c>
      <c r="E7116" t="s">
        <v>80</v>
      </c>
      <c r="F7116" t="s">
        <v>81</v>
      </c>
      <c r="G7116" t="s">
        <v>82</v>
      </c>
      <c r="H7116" t="s">
        <v>83</v>
      </c>
      <c r="I7116" t="str">
        <f>"Trad IRN"</f>
        <v>Trad IRN</v>
      </c>
      <c r="J7116" t="s">
        <v>43</v>
      </c>
      <c r="K7116" t="s">
        <v>44</v>
      </c>
      <c r="L7116" t="s">
        <v>45</v>
      </c>
      <c r="M7116" t="s">
        <v>46</v>
      </c>
      <c r="N7116" t="str">
        <f t="shared" si="722"/>
        <v>08/18/2022</v>
      </c>
      <c r="O7116" t="str">
        <f>"12/31/2500"</f>
        <v>12/31/2500</v>
      </c>
      <c r="P7116">
        <v>1</v>
      </c>
      <c r="Q7116">
        <v>1</v>
      </c>
      <c r="S7116">
        <v>0</v>
      </c>
      <c r="T7116">
        <v>1</v>
      </c>
      <c r="U7116">
        <v>0</v>
      </c>
      <c r="V7116" t="str">
        <f>"Trad IRN"</f>
        <v>Trad IRN</v>
      </c>
      <c r="W7116">
        <v>100</v>
      </c>
      <c r="X7116" t="s">
        <v>47</v>
      </c>
      <c r="Z7116" t="s">
        <v>47</v>
      </c>
      <c r="AB7116" t="str">
        <f>"08"</f>
        <v>08</v>
      </c>
      <c r="AC7116" t="s">
        <v>48</v>
      </c>
      <c r="AD7116" t="s">
        <v>49</v>
      </c>
      <c r="AE7116" t="s">
        <v>50</v>
      </c>
      <c r="AF7116">
        <v>0</v>
      </c>
      <c r="AG7116" t="s">
        <v>56</v>
      </c>
      <c r="AH7116" t="str">
        <f>"Trad IRN"</f>
        <v>Trad IRN</v>
      </c>
      <c r="AI7116" t="str">
        <f>"Bldg IRN"</f>
        <v>Bldg IRN</v>
      </c>
      <c r="AJ7116" t="s">
        <v>48</v>
      </c>
      <c r="AK7116" t="s">
        <v>48</v>
      </c>
      <c r="AL7116" t="s">
        <v>53</v>
      </c>
      <c r="AM7116">
        <v>1140.92</v>
      </c>
      <c r="AN7116">
        <v>1140.92</v>
      </c>
      <c r="AO7116">
        <v>15</v>
      </c>
    </row>
    <row r="7117" spans="1:41" x14ac:dyDescent="0.3">
      <c r="A7117" t="str">
        <f>"Trad IRN"</f>
        <v>Trad IRN</v>
      </c>
      <c r="B7117" t="str">
        <f>"Bldg IRN"</f>
        <v>Bldg IRN</v>
      </c>
      <c r="C7117" t="s">
        <v>41</v>
      </c>
      <c r="D7117" t="s">
        <v>3</v>
      </c>
      <c r="E7117" t="s">
        <v>80</v>
      </c>
      <c r="F7117" t="s">
        <v>81</v>
      </c>
      <c r="G7117" t="s">
        <v>82</v>
      </c>
      <c r="H7117" t="s">
        <v>83</v>
      </c>
      <c r="I7117" t="s">
        <v>8</v>
      </c>
      <c r="J7117" t="s">
        <v>43</v>
      </c>
      <c r="K7117" t="s">
        <v>44</v>
      </c>
      <c r="L7117" t="s">
        <v>45</v>
      </c>
      <c r="M7117" t="s">
        <v>46</v>
      </c>
      <c r="N7117" t="str">
        <f t="shared" si="722"/>
        <v>08/18/2022</v>
      </c>
      <c r="O7117" t="str">
        <f>"10/13/2022"</f>
        <v>10/13/2022</v>
      </c>
      <c r="P7117">
        <v>3.2007000000000001E-2</v>
      </c>
      <c r="Q7117">
        <v>3.2007000000000001E-2</v>
      </c>
      <c r="S7117">
        <v>0</v>
      </c>
      <c r="T7117">
        <v>1.9473000000000001E-2</v>
      </c>
      <c r="U7117">
        <v>1.2534E-2</v>
      </c>
      <c r="V7117" t="str">
        <f>"Trad IRN"</f>
        <v>Trad IRN</v>
      </c>
      <c r="W7117">
        <v>15</v>
      </c>
      <c r="X7117" t="s">
        <v>47</v>
      </c>
      <c r="Z7117" t="s">
        <v>47</v>
      </c>
      <c r="AB7117" t="str">
        <f>"08"</f>
        <v>08</v>
      </c>
      <c r="AC7117" t="s">
        <v>48</v>
      </c>
      <c r="AD7117" t="s">
        <v>49</v>
      </c>
      <c r="AE7117" t="s">
        <v>55</v>
      </c>
      <c r="AF7117">
        <v>0</v>
      </c>
      <c r="AG7117" t="s">
        <v>51</v>
      </c>
      <c r="AH7117" t="str">
        <f>"Trad IRN"</f>
        <v>Trad IRN</v>
      </c>
      <c r="AI7117" t="str">
        <f>"Bldg IRN"</f>
        <v>Bldg IRN</v>
      </c>
      <c r="AJ7117" t="s">
        <v>48</v>
      </c>
      <c r="AK7117" t="s">
        <v>48</v>
      </c>
      <c r="AL7117" t="s">
        <v>53</v>
      </c>
      <c r="AM7117">
        <v>36.24</v>
      </c>
      <c r="AN7117">
        <v>1132.3</v>
      </c>
      <c r="AO7117">
        <v>15</v>
      </c>
    </row>
    <row r="7118" spans="1:41" x14ac:dyDescent="0.3">
      <c r="A7118" t="str">
        <f>"Trad IRN"</f>
        <v>Trad IRN</v>
      </c>
      <c r="B7118" t="str">
        <f>"Bldg IRN"</f>
        <v>Bldg IRN</v>
      </c>
      <c r="C7118" t="s">
        <v>41</v>
      </c>
      <c r="D7118" t="s">
        <v>3</v>
      </c>
      <c r="E7118" t="s">
        <v>80</v>
      </c>
      <c r="F7118" t="s">
        <v>81</v>
      </c>
      <c r="G7118" t="s">
        <v>82</v>
      </c>
      <c r="H7118" t="s">
        <v>83</v>
      </c>
      <c r="I7118" t="str">
        <f>"Trad IRN"</f>
        <v>Trad IRN</v>
      </c>
      <c r="J7118" t="s">
        <v>43</v>
      </c>
      <c r="K7118" t="s">
        <v>44</v>
      </c>
      <c r="L7118" t="s">
        <v>45</v>
      </c>
      <c r="M7118" t="s">
        <v>46</v>
      </c>
      <c r="N7118" t="str">
        <f>"10/17/2022"</f>
        <v>10/17/2022</v>
      </c>
      <c r="O7118" t="str">
        <f>"12/31/2500"</f>
        <v>12/31/2500</v>
      </c>
      <c r="P7118">
        <v>0.78661099999999995</v>
      </c>
      <c r="Q7118">
        <v>0.78661099999999995</v>
      </c>
      <c r="S7118">
        <v>0.78661099999999995</v>
      </c>
      <c r="T7118">
        <v>0.78661099999999995</v>
      </c>
      <c r="U7118">
        <v>0</v>
      </c>
      <c r="V7118" t="str">
        <f>"Trad IRN"</f>
        <v>Trad IRN</v>
      </c>
      <c r="W7118">
        <v>100</v>
      </c>
      <c r="X7118" t="s">
        <v>47</v>
      </c>
      <c r="Z7118" t="s">
        <v>47</v>
      </c>
      <c r="AB7118" t="str">
        <f>"08"</f>
        <v>08</v>
      </c>
      <c r="AC7118" t="s">
        <v>48</v>
      </c>
      <c r="AD7118" t="s">
        <v>49</v>
      </c>
      <c r="AE7118" t="s">
        <v>55</v>
      </c>
      <c r="AF7118">
        <v>0</v>
      </c>
      <c r="AG7118" t="s">
        <v>56</v>
      </c>
      <c r="AH7118" t="str">
        <f>"Trad IRN"</f>
        <v>Trad IRN</v>
      </c>
      <c r="AI7118" t="str">
        <f>"Bldg IRN"</f>
        <v>Bldg IRN</v>
      </c>
      <c r="AJ7118" t="s">
        <v>48</v>
      </c>
      <c r="AK7118" t="s">
        <v>48</v>
      </c>
      <c r="AL7118" t="s">
        <v>53</v>
      </c>
      <c r="AM7118">
        <v>897.46</v>
      </c>
      <c r="AN7118">
        <v>1140.92</v>
      </c>
      <c r="AO7118">
        <v>15</v>
      </c>
    </row>
    <row r="7119" spans="1:41" x14ac:dyDescent="0.3">
      <c r="A7119" t="str">
        <f>"Trad IRN"</f>
        <v>Trad IRN</v>
      </c>
      <c r="B7119" t="str">
        <f>"Bldg IRN"</f>
        <v>Bldg IRN</v>
      </c>
      <c r="C7119" t="s">
        <v>41</v>
      </c>
      <c r="D7119" t="s">
        <v>3</v>
      </c>
      <c r="E7119" t="s">
        <v>80</v>
      </c>
      <c r="F7119" t="s">
        <v>81</v>
      </c>
      <c r="G7119" t="s">
        <v>82</v>
      </c>
      <c r="H7119" t="s">
        <v>83</v>
      </c>
      <c r="I7119" t="str">
        <f>"Trad IRN"</f>
        <v>Trad IRN</v>
      </c>
      <c r="J7119" t="s">
        <v>43</v>
      </c>
      <c r="K7119" t="s">
        <v>44</v>
      </c>
      <c r="L7119" t="s">
        <v>45</v>
      </c>
      <c r="M7119" t="s">
        <v>46</v>
      </c>
      <c r="N7119" t="str">
        <f t="shared" ref="N7119:N7139" si="723">"08/18/2022"</f>
        <v>08/18/2022</v>
      </c>
      <c r="O7119" t="str">
        <f>"10/14/2022"</f>
        <v>10/14/2022</v>
      </c>
      <c r="P7119">
        <v>0.18138099999999999</v>
      </c>
      <c r="Q7119">
        <v>0.18138099999999999</v>
      </c>
      <c r="S7119">
        <v>0.18138099999999999</v>
      </c>
      <c r="T7119">
        <v>0.18138099999999999</v>
      </c>
      <c r="U7119">
        <v>0</v>
      </c>
      <c r="V7119" t="str">
        <f>"Trad IRN"</f>
        <v>Trad IRN</v>
      </c>
      <c r="W7119">
        <v>85</v>
      </c>
      <c r="X7119" t="s">
        <v>47</v>
      </c>
      <c r="Z7119" t="s">
        <v>47</v>
      </c>
      <c r="AB7119" t="str">
        <f>"08"</f>
        <v>08</v>
      </c>
      <c r="AC7119" t="s">
        <v>48</v>
      </c>
      <c r="AD7119" t="s">
        <v>49</v>
      </c>
      <c r="AE7119" t="s">
        <v>50</v>
      </c>
      <c r="AF7119">
        <v>0</v>
      </c>
      <c r="AG7119" t="s">
        <v>56</v>
      </c>
      <c r="AH7119" t="str">
        <f>"Trad IRN"</f>
        <v>Trad IRN</v>
      </c>
      <c r="AI7119" t="str">
        <f>"Bldg IRN"</f>
        <v>Bldg IRN</v>
      </c>
      <c r="AJ7119" t="s">
        <v>48</v>
      </c>
      <c r="AK7119" t="s">
        <v>48</v>
      </c>
      <c r="AL7119" t="s">
        <v>53</v>
      </c>
      <c r="AM7119">
        <v>206.94</v>
      </c>
      <c r="AN7119">
        <v>1140.92</v>
      </c>
      <c r="AO7119">
        <v>15</v>
      </c>
    </row>
    <row r="7120" spans="1:41" x14ac:dyDescent="0.3">
      <c r="A7120" t="str">
        <f>"Trad IRN"</f>
        <v>Trad IRN</v>
      </c>
      <c r="B7120" t="str">
        <f>"Bldg IRN"</f>
        <v>Bldg IRN</v>
      </c>
      <c r="C7120" t="s">
        <v>41</v>
      </c>
      <c r="D7120" t="s">
        <v>3</v>
      </c>
      <c r="E7120" t="s">
        <v>80</v>
      </c>
      <c r="F7120" t="s">
        <v>81</v>
      </c>
      <c r="G7120" t="s">
        <v>82</v>
      </c>
      <c r="H7120" t="s">
        <v>83</v>
      </c>
      <c r="I7120" t="str">
        <f>"Trad IRN"</f>
        <v>Trad IRN</v>
      </c>
      <c r="J7120" t="s">
        <v>43</v>
      </c>
      <c r="K7120" t="s">
        <v>44</v>
      </c>
      <c r="L7120" t="s">
        <v>45</v>
      </c>
      <c r="M7120" t="s">
        <v>46</v>
      </c>
      <c r="N7120" t="str">
        <f t="shared" si="723"/>
        <v>08/18/2022</v>
      </c>
      <c r="O7120" t="str">
        <f t="shared" ref="O7120:O7126" si="724">"12/31/2500"</f>
        <v>12/31/2500</v>
      </c>
      <c r="P7120">
        <v>1</v>
      </c>
      <c r="Q7120">
        <v>1</v>
      </c>
      <c r="S7120">
        <v>0</v>
      </c>
      <c r="T7120">
        <v>1</v>
      </c>
      <c r="U7120">
        <v>0</v>
      </c>
      <c r="V7120" t="str">
        <f>"Trad IRN"</f>
        <v>Trad IRN</v>
      </c>
      <c r="W7120">
        <v>100</v>
      </c>
      <c r="X7120" t="s">
        <v>47</v>
      </c>
      <c r="Z7120" t="s">
        <v>47</v>
      </c>
      <c r="AB7120" t="str">
        <f>"06"</f>
        <v>06</v>
      </c>
      <c r="AC7120" t="s">
        <v>48</v>
      </c>
      <c r="AD7120" t="s">
        <v>49</v>
      </c>
      <c r="AE7120" t="s">
        <v>50</v>
      </c>
      <c r="AF7120">
        <v>0</v>
      </c>
      <c r="AG7120" t="s">
        <v>56</v>
      </c>
      <c r="AH7120" t="str">
        <f>"Trad IRN"</f>
        <v>Trad IRN</v>
      </c>
      <c r="AI7120" t="str">
        <f>"Bldg IRN"</f>
        <v>Bldg IRN</v>
      </c>
      <c r="AJ7120" t="s">
        <v>48</v>
      </c>
      <c r="AK7120" t="s">
        <v>48</v>
      </c>
      <c r="AL7120" t="s">
        <v>53</v>
      </c>
      <c r="AM7120">
        <v>1140.92</v>
      </c>
      <c r="AN7120">
        <v>1140.92</v>
      </c>
      <c r="AO7120">
        <v>15</v>
      </c>
    </row>
    <row r="7121" spans="1:41" x14ac:dyDescent="0.3">
      <c r="A7121" t="str">
        <f>"Trad IRN"</f>
        <v>Trad IRN</v>
      </c>
      <c r="B7121" t="str">
        <f>"Bldg IRN"</f>
        <v>Bldg IRN</v>
      </c>
      <c r="C7121" t="s">
        <v>41</v>
      </c>
      <c r="D7121" t="s">
        <v>3</v>
      </c>
      <c r="E7121" t="s">
        <v>80</v>
      </c>
      <c r="F7121" t="s">
        <v>81</v>
      </c>
      <c r="G7121" t="s">
        <v>82</v>
      </c>
      <c r="H7121" t="s">
        <v>83</v>
      </c>
      <c r="I7121" t="str">
        <f>"Trad IRN"</f>
        <v>Trad IRN</v>
      </c>
      <c r="J7121" t="s">
        <v>43</v>
      </c>
      <c r="K7121" t="s">
        <v>44</v>
      </c>
      <c r="L7121" t="s">
        <v>45</v>
      </c>
      <c r="M7121" t="s">
        <v>46</v>
      </c>
      <c r="N7121" t="str">
        <f t="shared" si="723"/>
        <v>08/18/2022</v>
      </c>
      <c r="O7121" t="str">
        <f t="shared" si="724"/>
        <v>12/31/2500</v>
      </c>
      <c r="P7121">
        <v>1</v>
      </c>
      <c r="Q7121">
        <v>1</v>
      </c>
      <c r="S7121">
        <v>0</v>
      </c>
      <c r="T7121">
        <v>1</v>
      </c>
      <c r="U7121">
        <v>0</v>
      </c>
      <c r="V7121" t="str">
        <f>"Trad IRN"</f>
        <v>Trad IRN</v>
      </c>
      <c r="W7121">
        <v>100</v>
      </c>
      <c r="X7121" t="s">
        <v>47</v>
      </c>
      <c r="Z7121" t="s">
        <v>47</v>
      </c>
      <c r="AB7121" t="str">
        <f>"08"</f>
        <v>08</v>
      </c>
      <c r="AC7121" t="s">
        <v>48</v>
      </c>
      <c r="AD7121" t="s">
        <v>49</v>
      </c>
      <c r="AE7121" t="s">
        <v>50</v>
      </c>
      <c r="AF7121">
        <v>0</v>
      </c>
      <c r="AG7121" t="s">
        <v>56</v>
      </c>
      <c r="AH7121" t="str">
        <f>"Trad IRN"</f>
        <v>Trad IRN</v>
      </c>
      <c r="AI7121" t="str">
        <f>"Bldg IRN"</f>
        <v>Bldg IRN</v>
      </c>
      <c r="AJ7121" t="s">
        <v>48</v>
      </c>
      <c r="AK7121" t="s">
        <v>48</v>
      </c>
      <c r="AL7121" t="s">
        <v>53</v>
      </c>
      <c r="AM7121">
        <v>1140.92</v>
      </c>
      <c r="AN7121">
        <v>1140.92</v>
      </c>
      <c r="AO7121">
        <v>15</v>
      </c>
    </row>
    <row r="7122" spans="1:41" x14ac:dyDescent="0.3">
      <c r="A7122" t="str">
        <f>"Trad IRN"</f>
        <v>Trad IRN</v>
      </c>
      <c r="B7122" t="str">
        <f>"Bldg IRN"</f>
        <v>Bldg IRN</v>
      </c>
      <c r="C7122" t="s">
        <v>41</v>
      </c>
      <c r="D7122" t="s">
        <v>3</v>
      </c>
      <c r="E7122" t="s">
        <v>80</v>
      </c>
      <c r="F7122" t="s">
        <v>81</v>
      </c>
      <c r="G7122" t="s">
        <v>82</v>
      </c>
      <c r="H7122" t="s">
        <v>83</v>
      </c>
      <c r="I7122" t="str">
        <f>"Trad IRN"</f>
        <v>Trad IRN</v>
      </c>
      <c r="J7122" t="s">
        <v>43</v>
      </c>
      <c r="K7122" t="s">
        <v>44</v>
      </c>
      <c r="L7122" t="s">
        <v>45</v>
      </c>
      <c r="M7122" t="s">
        <v>46</v>
      </c>
      <c r="N7122" t="str">
        <f t="shared" si="723"/>
        <v>08/18/2022</v>
      </c>
      <c r="O7122" t="str">
        <f t="shared" si="724"/>
        <v>12/31/2500</v>
      </c>
      <c r="P7122">
        <v>1</v>
      </c>
      <c r="Q7122">
        <v>1</v>
      </c>
      <c r="S7122">
        <v>0</v>
      </c>
      <c r="T7122">
        <v>1</v>
      </c>
      <c r="U7122">
        <v>0</v>
      </c>
      <c r="V7122" t="str">
        <f>"Trad IRN"</f>
        <v>Trad IRN</v>
      </c>
      <c r="W7122">
        <v>100</v>
      </c>
      <c r="X7122" t="s">
        <v>47</v>
      </c>
      <c r="Z7122" t="s">
        <v>47</v>
      </c>
      <c r="AB7122" t="str">
        <f>"06"</f>
        <v>06</v>
      </c>
      <c r="AC7122" t="s">
        <v>48</v>
      </c>
      <c r="AD7122" t="s">
        <v>49</v>
      </c>
      <c r="AE7122" t="s">
        <v>50</v>
      </c>
      <c r="AF7122">
        <v>0</v>
      </c>
      <c r="AG7122" t="s">
        <v>56</v>
      </c>
      <c r="AH7122" t="str">
        <f>"Trad IRN"</f>
        <v>Trad IRN</v>
      </c>
      <c r="AI7122" t="str">
        <f>"Bldg IRN"</f>
        <v>Bldg IRN</v>
      </c>
      <c r="AJ7122" t="s">
        <v>48</v>
      </c>
      <c r="AK7122" t="s">
        <v>48</v>
      </c>
      <c r="AL7122" t="s">
        <v>53</v>
      </c>
      <c r="AM7122">
        <v>1140.92</v>
      </c>
      <c r="AN7122">
        <v>1140.92</v>
      </c>
      <c r="AO7122">
        <v>15</v>
      </c>
    </row>
    <row r="7123" spans="1:41" x14ac:dyDescent="0.3">
      <c r="A7123" t="str">
        <f>"Trad IRN"</f>
        <v>Trad IRN</v>
      </c>
      <c r="B7123" t="str">
        <f>"Bldg IRN"</f>
        <v>Bldg IRN</v>
      </c>
      <c r="C7123" t="s">
        <v>41</v>
      </c>
      <c r="D7123" t="s">
        <v>3</v>
      </c>
      <c r="E7123" t="s">
        <v>80</v>
      </c>
      <c r="F7123" t="s">
        <v>81</v>
      </c>
      <c r="G7123" t="s">
        <v>82</v>
      </c>
      <c r="H7123" t="s">
        <v>83</v>
      </c>
      <c r="I7123" t="str">
        <f>"Trad IRN"</f>
        <v>Trad IRN</v>
      </c>
      <c r="J7123" t="s">
        <v>43</v>
      </c>
      <c r="K7123" t="s">
        <v>44</v>
      </c>
      <c r="L7123" t="s">
        <v>45</v>
      </c>
      <c r="M7123" t="s">
        <v>46</v>
      </c>
      <c r="N7123" t="str">
        <f t="shared" si="723"/>
        <v>08/18/2022</v>
      </c>
      <c r="O7123" t="str">
        <f t="shared" si="724"/>
        <v>12/31/2500</v>
      </c>
      <c r="P7123">
        <v>1</v>
      </c>
      <c r="Q7123">
        <v>1</v>
      </c>
      <c r="S7123">
        <v>0</v>
      </c>
      <c r="T7123">
        <v>1</v>
      </c>
      <c r="U7123">
        <v>0</v>
      </c>
      <c r="V7123" t="str">
        <f>"Trad IRN"</f>
        <v>Trad IRN</v>
      </c>
      <c r="W7123">
        <v>100</v>
      </c>
      <c r="X7123" t="s">
        <v>47</v>
      </c>
      <c r="Z7123" t="s">
        <v>47</v>
      </c>
      <c r="AB7123" t="str">
        <f>"08"</f>
        <v>08</v>
      </c>
      <c r="AC7123" t="s">
        <v>48</v>
      </c>
      <c r="AD7123" t="s">
        <v>49</v>
      </c>
      <c r="AE7123" t="s">
        <v>50</v>
      </c>
      <c r="AF7123">
        <v>0</v>
      </c>
      <c r="AG7123" t="s">
        <v>56</v>
      </c>
      <c r="AH7123" t="str">
        <f>"Trad IRN"</f>
        <v>Trad IRN</v>
      </c>
      <c r="AI7123" t="str">
        <f>"Bldg IRN"</f>
        <v>Bldg IRN</v>
      </c>
      <c r="AJ7123" t="s">
        <v>48</v>
      </c>
      <c r="AK7123" t="s">
        <v>48</v>
      </c>
      <c r="AL7123" t="s">
        <v>53</v>
      </c>
      <c r="AM7123">
        <v>1140.92</v>
      </c>
      <c r="AN7123">
        <v>1140.92</v>
      </c>
      <c r="AO7123">
        <v>15</v>
      </c>
    </row>
    <row r="7124" spans="1:41" x14ac:dyDescent="0.3">
      <c r="A7124" t="str">
        <f>"Trad IRN"</f>
        <v>Trad IRN</v>
      </c>
      <c r="B7124" t="str">
        <f>"Bldg IRN"</f>
        <v>Bldg IRN</v>
      </c>
      <c r="C7124" t="s">
        <v>41</v>
      </c>
      <c r="D7124" t="s">
        <v>3</v>
      </c>
      <c r="E7124" t="s">
        <v>80</v>
      </c>
      <c r="F7124" t="s">
        <v>81</v>
      </c>
      <c r="G7124" t="s">
        <v>82</v>
      </c>
      <c r="H7124" t="s">
        <v>83</v>
      </c>
      <c r="I7124" t="str">
        <f>"Trad IRN"</f>
        <v>Trad IRN</v>
      </c>
      <c r="J7124" t="s">
        <v>43</v>
      </c>
      <c r="K7124" t="s">
        <v>44</v>
      </c>
      <c r="L7124" t="s">
        <v>45</v>
      </c>
      <c r="M7124" t="s">
        <v>46</v>
      </c>
      <c r="N7124" t="str">
        <f t="shared" si="723"/>
        <v>08/18/2022</v>
      </c>
      <c r="O7124" t="str">
        <f t="shared" si="724"/>
        <v>12/31/2500</v>
      </c>
      <c r="P7124">
        <v>1</v>
      </c>
      <c r="Q7124">
        <v>1</v>
      </c>
      <c r="S7124">
        <v>0</v>
      </c>
      <c r="T7124">
        <v>1</v>
      </c>
      <c r="U7124">
        <v>0</v>
      </c>
      <c r="V7124" t="str">
        <f>"Trad IRN"</f>
        <v>Trad IRN</v>
      </c>
      <c r="W7124">
        <v>100</v>
      </c>
      <c r="X7124" t="s">
        <v>47</v>
      </c>
      <c r="Z7124" t="s">
        <v>47</v>
      </c>
      <c r="AB7124" t="str">
        <f>"07"</f>
        <v>07</v>
      </c>
      <c r="AC7124" t="s">
        <v>48</v>
      </c>
      <c r="AD7124" t="s">
        <v>49</v>
      </c>
      <c r="AE7124" t="s">
        <v>50</v>
      </c>
      <c r="AF7124">
        <v>0</v>
      </c>
      <c r="AG7124" t="s">
        <v>56</v>
      </c>
      <c r="AH7124" t="str">
        <f>"Trad IRN"</f>
        <v>Trad IRN</v>
      </c>
      <c r="AI7124" t="str">
        <f>"Bldg IRN"</f>
        <v>Bldg IRN</v>
      </c>
      <c r="AJ7124" t="s">
        <v>48</v>
      </c>
      <c r="AK7124" t="s">
        <v>48</v>
      </c>
      <c r="AL7124" t="s">
        <v>53</v>
      </c>
      <c r="AM7124">
        <v>1140.92</v>
      </c>
      <c r="AN7124">
        <v>1140.92</v>
      </c>
      <c r="AO7124">
        <v>15</v>
      </c>
    </row>
    <row r="7125" spans="1:41" x14ac:dyDescent="0.3">
      <c r="A7125" t="str">
        <f>"Trad IRN"</f>
        <v>Trad IRN</v>
      </c>
      <c r="B7125" t="str">
        <f>"Bldg IRN"</f>
        <v>Bldg IRN</v>
      </c>
      <c r="C7125" t="s">
        <v>41</v>
      </c>
      <c r="D7125" t="s">
        <v>3</v>
      </c>
      <c r="E7125" t="s">
        <v>80</v>
      </c>
      <c r="F7125" t="s">
        <v>81</v>
      </c>
      <c r="G7125" t="s">
        <v>82</v>
      </c>
      <c r="H7125" t="s">
        <v>83</v>
      </c>
      <c r="I7125" t="str">
        <f>"Trad IRN"</f>
        <v>Trad IRN</v>
      </c>
      <c r="J7125" t="s">
        <v>43</v>
      </c>
      <c r="K7125" t="s">
        <v>44</v>
      </c>
      <c r="L7125" t="s">
        <v>45</v>
      </c>
      <c r="M7125" t="s">
        <v>46</v>
      </c>
      <c r="N7125" t="str">
        <f t="shared" si="723"/>
        <v>08/18/2022</v>
      </c>
      <c r="O7125" t="str">
        <f t="shared" si="724"/>
        <v>12/31/2500</v>
      </c>
      <c r="P7125">
        <v>1</v>
      </c>
      <c r="Q7125">
        <v>1</v>
      </c>
      <c r="R7125">
        <v>1</v>
      </c>
      <c r="S7125">
        <v>0</v>
      </c>
      <c r="T7125">
        <v>1</v>
      </c>
      <c r="U7125">
        <v>0</v>
      </c>
      <c r="V7125" t="str">
        <f>"Trad IRN"</f>
        <v>Trad IRN</v>
      </c>
      <c r="W7125">
        <v>100</v>
      </c>
      <c r="X7125" t="s">
        <v>47</v>
      </c>
      <c r="Z7125" t="s">
        <v>47</v>
      </c>
      <c r="AB7125" t="str">
        <f>"08"</f>
        <v>08</v>
      </c>
      <c r="AC7125" t="str">
        <f>"10"</f>
        <v>10</v>
      </c>
      <c r="AD7125" t="str">
        <f>"2"</f>
        <v>2</v>
      </c>
      <c r="AE7125" t="s">
        <v>55</v>
      </c>
      <c r="AF7125">
        <v>0</v>
      </c>
      <c r="AG7125" t="s">
        <v>56</v>
      </c>
      <c r="AH7125" t="str">
        <f>"Trad IRN"</f>
        <v>Trad IRN</v>
      </c>
      <c r="AI7125" t="str">
        <f>"Bldg IRN"</f>
        <v>Bldg IRN</v>
      </c>
      <c r="AJ7125" t="s">
        <v>48</v>
      </c>
      <c r="AK7125" t="s">
        <v>48</v>
      </c>
      <c r="AL7125" t="s">
        <v>53</v>
      </c>
      <c r="AM7125">
        <v>1140.92</v>
      </c>
      <c r="AN7125">
        <v>1140.92</v>
      </c>
      <c r="AO7125">
        <v>15</v>
      </c>
    </row>
    <row r="7126" spans="1:41" x14ac:dyDescent="0.3">
      <c r="A7126" t="str">
        <f>"Trad IRN"</f>
        <v>Trad IRN</v>
      </c>
      <c r="B7126" t="str">
        <f>"Bldg IRN"</f>
        <v>Bldg IRN</v>
      </c>
      <c r="C7126" t="s">
        <v>41</v>
      </c>
      <c r="D7126" t="s">
        <v>3</v>
      </c>
      <c r="E7126" t="s">
        <v>80</v>
      </c>
      <c r="F7126" t="s">
        <v>81</v>
      </c>
      <c r="G7126" t="s">
        <v>82</v>
      </c>
      <c r="H7126" t="s">
        <v>83</v>
      </c>
      <c r="I7126" t="str">
        <f>"Trad IRN"</f>
        <v>Trad IRN</v>
      </c>
      <c r="J7126" t="s">
        <v>43</v>
      </c>
      <c r="K7126" t="s">
        <v>44</v>
      </c>
      <c r="L7126" t="s">
        <v>45</v>
      </c>
      <c r="M7126" t="s">
        <v>46</v>
      </c>
      <c r="N7126" t="str">
        <f t="shared" si="723"/>
        <v>08/18/2022</v>
      </c>
      <c r="O7126" t="str">
        <f t="shared" si="724"/>
        <v>12/31/2500</v>
      </c>
      <c r="P7126">
        <v>1</v>
      </c>
      <c r="Q7126">
        <v>1</v>
      </c>
      <c r="S7126">
        <v>0</v>
      </c>
      <c r="T7126">
        <v>1</v>
      </c>
      <c r="U7126">
        <v>0</v>
      </c>
      <c r="V7126" t="str">
        <f>"Trad IRN"</f>
        <v>Trad IRN</v>
      </c>
      <c r="W7126">
        <v>100</v>
      </c>
      <c r="X7126" t="s">
        <v>47</v>
      </c>
      <c r="Z7126" t="s">
        <v>47</v>
      </c>
      <c r="AB7126" t="str">
        <f>"06"</f>
        <v>06</v>
      </c>
      <c r="AC7126" t="s">
        <v>48</v>
      </c>
      <c r="AD7126" t="s">
        <v>49</v>
      </c>
      <c r="AE7126" t="s">
        <v>50</v>
      </c>
      <c r="AF7126">
        <v>0</v>
      </c>
      <c r="AG7126" t="s">
        <v>56</v>
      </c>
      <c r="AH7126" t="str">
        <f>"Trad IRN"</f>
        <v>Trad IRN</v>
      </c>
      <c r="AI7126" t="str">
        <f>"Bldg IRN"</f>
        <v>Bldg IRN</v>
      </c>
      <c r="AJ7126" t="s">
        <v>48</v>
      </c>
      <c r="AK7126" t="s">
        <v>48</v>
      </c>
      <c r="AL7126" t="s">
        <v>53</v>
      </c>
      <c r="AM7126">
        <v>1140.92</v>
      </c>
      <c r="AN7126">
        <v>1140.92</v>
      </c>
      <c r="AO7126">
        <v>15</v>
      </c>
    </row>
    <row r="7127" spans="1:41" x14ac:dyDescent="0.3">
      <c r="A7127" t="str">
        <f>"Trad IRN"</f>
        <v>Trad IRN</v>
      </c>
      <c r="B7127" t="str">
        <f>"Bldg IRN"</f>
        <v>Bldg IRN</v>
      </c>
      <c r="C7127" t="s">
        <v>41</v>
      </c>
      <c r="D7127" t="s">
        <v>3</v>
      </c>
      <c r="E7127" t="s">
        <v>80</v>
      </c>
      <c r="F7127" t="s">
        <v>81</v>
      </c>
      <c r="G7127" t="s">
        <v>82</v>
      </c>
      <c r="H7127" t="s">
        <v>83</v>
      </c>
      <c r="I7127" t="str">
        <f>"Trad IRN"</f>
        <v>Trad IRN</v>
      </c>
      <c r="J7127" t="s">
        <v>43</v>
      </c>
      <c r="K7127" t="s">
        <v>44</v>
      </c>
      <c r="L7127" t="s">
        <v>45</v>
      </c>
      <c r="M7127" t="s">
        <v>46</v>
      </c>
      <c r="N7127" t="str">
        <f t="shared" si="723"/>
        <v>08/18/2022</v>
      </c>
      <c r="O7127" t="str">
        <f>"10/16/2022"</f>
        <v>10/16/2022</v>
      </c>
      <c r="P7127">
        <v>0.213389</v>
      </c>
      <c r="Q7127">
        <v>0.213389</v>
      </c>
      <c r="S7127">
        <v>0</v>
      </c>
      <c r="T7127">
        <v>0.213389</v>
      </c>
      <c r="U7127">
        <v>0</v>
      </c>
      <c r="V7127" t="str">
        <f>"Trad IRN"</f>
        <v>Trad IRN</v>
      </c>
      <c r="W7127">
        <v>100</v>
      </c>
      <c r="X7127" t="s">
        <v>47</v>
      </c>
      <c r="Z7127" t="s">
        <v>47</v>
      </c>
      <c r="AB7127" t="str">
        <f>"07"</f>
        <v>07</v>
      </c>
      <c r="AC7127" t="s">
        <v>48</v>
      </c>
      <c r="AD7127" t="s">
        <v>49</v>
      </c>
      <c r="AE7127" t="s">
        <v>50</v>
      </c>
      <c r="AF7127">
        <v>0</v>
      </c>
      <c r="AG7127" t="s">
        <v>56</v>
      </c>
      <c r="AH7127" t="str">
        <f>"Trad IRN"</f>
        <v>Trad IRN</v>
      </c>
      <c r="AI7127" t="str">
        <f>"Bldg IRN"</f>
        <v>Bldg IRN</v>
      </c>
      <c r="AJ7127" t="s">
        <v>48</v>
      </c>
      <c r="AK7127" t="s">
        <v>48</v>
      </c>
      <c r="AL7127" t="s">
        <v>53</v>
      </c>
      <c r="AM7127">
        <v>243.46</v>
      </c>
      <c r="AN7127">
        <v>1140.92</v>
      </c>
      <c r="AO7127">
        <v>15</v>
      </c>
    </row>
    <row r="7128" spans="1:41" x14ac:dyDescent="0.3">
      <c r="A7128" t="str">
        <f>"Trad IRN"</f>
        <v>Trad IRN</v>
      </c>
      <c r="B7128" t="str">
        <f>"Bldg IRN"</f>
        <v>Bldg IRN</v>
      </c>
      <c r="C7128" t="s">
        <v>41</v>
      </c>
      <c r="D7128" t="s">
        <v>3</v>
      </c>
      <c r="E7128" t="s">
        <v>80</v>
      </c>
      <c r="F7128" t="s">
        <v>81</v>
      </c>
      <c r="G7128" t="s">
        <v>82</v>
      </c>
      <c r="H7128" t="s">
        <v>83</v>
      </c>
      <c r="I7128" t="str">
        <f>"Trad IRN"</f>
        <v>Trad IRN</v>
      </c>
      <c r="J7128" t="s">
        <v>43</v>
      </c>
      <c r="K7128" t="s">
        <v>44</v>
      </c>
      <c r="L7128" t="s">
        <v>45</v>
      </c>
      <c r="M7128" t="s">
        <v>46</v>
      </c>
      <c r="N7128" t="str">
        <f t="shared" si="723"/>
        <v>08/18/2022</v>
      </c>
      <c r="O7128" t="str">
        <f>"12/31/2500"</f>
        <v>12/31/2500</v>
      </c>
      <c r="P7128">
        <v>1</v>
      </c>
      <c r="Q7128">
        <v>1</v>
      </c>
      <c r="R7128">
        <v>1</v>
      </c>
      <c r="S7128">
        <v>0</v>
      </c>
      <c r="T7128">
        <v>1</v>
      </c>
      <c r="U7128">
        <v>0</v>
      </c>
      <c r="V7128" t="str">
        <f>"Trad IRN"</f>
        <v>Trad IRN</v>
      </c>
      <c r="W7128">
        <v>100</v>
      </c>
      <c r="X7128" t="s">
        <v>47</v>
      </c>
      <c r="Z7128" t="s">
        <v>47</v>
      </c>
      <c r="AB7128" t="str">
        <f>"07"</f>
        <v>07</v>
      </c>
      <c r="AC7128" t="str">
        <f>"10"</f>
        <v>10</v>
      </c>
      <c r="AD7128" t="str">
        <f>"2"</f>
        <v>2</v>
      </c>
      <c r="AE7128" t="s">
        <v>50</v>
      </c>
      <c r="AF7128">
        <v>0</v>
      </c>
      <c r="AG7128" t="s">
        <v>56</v>
      </c>
      <c r="AH7128" t="str">
        <f>"Trad IRN"</f>
        <v>Trad IRN</v>
      </c>
      <c r="AI7128" t="str">
        <f>"Bldg IRN"</f>
        <v>Bldg IRN</v>
      </c>
      <c r="AJ7128" t="s">
        <v>48</v>
      </c>
      <c r="AK7128" t="s">
        <v>48</v>
      </c>
      <c r="AL7128" t="s">
        <v>53</v>
      </c>
      <c r="AM7128">
        <v>1140.92</v>
      </c>
      <c r="AN7128">
        <v>1140.92</v>
      </c>
      <c r="AO7128">
        <v>15</v>
      </c>
    </row>
    <row r="7129" spans="1:41" x14ac:dyDescent="0.3">
      <c r="A7129" t="str">
        <f>"Trad IRN"</f>
        <v>Trad IRN</v>
      </c>
      <c r="B7129" t="str">
        <f>"Bldg IRN"</f>
        <v>Bldg IRN</v>
      </c>
      <c r="C7129" t="s">
        <v>41</v>
      </c>
      <c r="D7129" t="s">
        <v>3</v>
      </c>
      <c r="E7129" t="s">
        <v>80</v>
      </c>
      <c r="F7129" t="s">
        <v>81</v>
      </c>
      <c r="G7129" t="s">
        <v>82</v>
      </c>
      <c r="H7129" t="s">
        <v>83</v>
      </c>
      <c r="I7129" t="str">
        <f>"Trad IRN"</f>
        <v>Trad IRN</v>
      </c>
      <c r="J7129" t="s">
        <v>43</v>
      </c>
      <c r="K7129" t="s">
        <v>44</v>
      </c>
      <c r="L7129" t="s">
        <v>45</v>
      </c>
      <c r="M7129" t="s">
        <v>46</v>
      </c>
      <c r="N7129" t="str">
        <f t="shared" si="723"/>
        <v>08/18/2022</v>
      </c>
      <c r="O7129" t="str">
        <f>"12/31/2500"</f>
        <v>12/31/2500</v>
      </c>
      <c r="P7129">
        <v>1</v>
      </c>
      <c r="Q7129">
        <v>1</v>
      </c>
      <c r="S7129">
        <v>0</v>
      </c>
      <c r="T7129">
        <v>1</v>
      </c>
      <c r="U7129">
        <v>0</v>
      </c>
      <c r="V7129" t="str">
        <f>"Trad IRN"</f>
        <v>Trad IRN</v>
      </c>
      <c r="W7129">
        <v>100</v>
      </c>
      <c r="X7129" t="s">
        <v>47</v>
      </c>
      <c r="Z7129" t="s">
        <v>47</v>
      </c>
      <c r="AB7129" t="str">
        <f>"06"</f>
        <v>06</v>
      </c>
      <c r="AC7129" t="s">
        <v>48</v>
      </c>
      <c r="AD7129" t="s">
        <v>49</v>
      </c>
      <c r="AE7129" t="s">
        <v>50</v>
      </c>
      <c r="AF7129">
        <v>0</v>
      </c>
      <c r="AG7129" t="s">
        <v>56</v>
      </c>
      <c r="AH7129" t="str">
        <f>"Trad IRN"</f>
        <v>Trad IRN</v>
      </c>
      <c r="AI7129" t="str">
        <f>"Bldg IRN"</f>
        <v>Bldg IRN</v>
      </c>
      <c r="AJ7129" t="s">
        <v>48</v>
      </c>
      <c r="AK7129" t="s">
        <v>48</v>
      </c>
      <c r="AL7129" t="s">
        <v>53</v>
      </c>
      <c r="AM7129">
        <v>1140.92</v>
      </c>
      <c r="AN7129">
        <v>1140.92</v>
      </c>
      <c r="AO7129">
        <v>15</v>
      </c>
    </row>
    <row r="7130" spans="1:41" x14ac:dyDescent="0.3">
      <c r="A7130" t="str">
        <f>"Trad IRN"</f>
        <v>Trad IRN</v>
      </c>
      <c r="B7130" t="str">
        <f>"Bldg IRN"</f>
        <v>Bldg IRN</v>
      </c>
      <c r="C7130" t="s">
        <v>41</v>
      </c>
      <c r="D7130" t="s">
        <v>3</v>
      </c>
      <c r="E7130" t="s">
        <v>80</v>
      </c>
      <c r="F7130" t="s">
        <v>81</v>
      </c>
      <c r="G7130" t="s">
        <v>82</v>
      </c>
      <c r="H7130" t="s">
        <v>83</v>
      </c>
      <c r="I7130" t="str">
        <f>"Trad IRN"</f>
        <v>Trad IRN</v>
      </c>
      <c r="J7130" t="s">
        <v>43</v>
      </c>
      <c r="K7130" t="s">
        <v>44</v>
      </c>
      <c r="L7130" t="s">
        <v>45</v>
      </c>
      <c r="M7130" t="s">
        <v>46</v>
      </c>
      <c r="N7130" t="str">
        <f t="shared" si="723"/>
        <v>08/18/2022</v>
      </c>
      <c r="O7130" t="str">
        <f>"12/31/2500"</f>
        <v>12/31/2500</v>
      </c>
      <c r="P7130">
        <v>1</v>
      </c>
      <c r="Q7130">
        <v>1</v>
      </c>
      <c r="S7130">
        <v>0</v>
      </c>
      <c r="T7130">
        <v>1</v>
      </c>
      <c r="U7130">
        <v>0</v>
      </c>
      <c r="V7130" t="str">
        <f>"Trad IRN"</f>
        <v>Trad IRN</v>
      </c>
      <c r="W7130">
        <v>100</v>
      </c>
      <c r="X7130" t="s">
        <v>47</v>
      </c>
      <c r="Z7130" t="s">
        <v>47</v>
      </c>
      <c r="AB7130" t="str">
        <f>"08"</f>
        <v>08</v>
      </c>
      <c r="AC7130" t="s">
        <v>48</v>
      </c>
      <c r="AD7130" t="s">
        <v>49</v>
      </c>
      <c r="AE7130" t="s">
        <v>50</v>
      </c>
      <c r="AF7130">
        <v>0</v>
      </c>
      <c r="AG7130" t="s">
        <v>56</v>
      </c>
      <c r="AH7130" t="str">
        <f>"Trad IRN"</f>
        <v>Trad IRN</v>
      </c>
      <c r="AI7130" t="str">
        <f>"Bldg IRN"</f>
        <v>Bldg IRN</v>
      </c>
      <c r="AJ7130" t="s">
        <v>48</v>
      </c>
      <c r="AK7130" t="s">
        <v>48</v>
      </c>
      <c r="AL7130" t="s">
        <v>53</v>
      </c>
      <c r="AM7130">
        <v>1140.92</v>
      </c>
      <c r="AN7130">
        <v>1140.92</v>
      </c>
      <c r="AO7130">
        <v>15</v>
      </c>
    </row>
    <row r="7131" spans="1:41" x14ac:dyDescent="0.3">
      <c r="A7131" t="str">
        <f>"Trad IRN"</f>
        <v>Trad IRN</v>
      </c>
      <c r="B7131" t="str">
        <f>"Bldg IRN"</f>
        <v>Bldg IRN</v>
      </c>
      <c r="C7131" t="s">
        <v>41</v>
      </c>
      <c r="D7131" t="s">
        <v>3</v>
      </c>
      <c r="E7131" t="s">
        <v>80</v>
      </c>
      <c r="F7131" t="s">
        <v>81</v>
      </c>
      <c r="G7131" t="s">
        <v>82</v>
      </c>
      <c r="H7131" t="s">
        <v>83</v>
      </c>
      <c r="I7131" t="str">
        <f>"Trad IRN"</f>
        <v>Trad IRN</v>
      </c>
      <c r="J7131" t="s">
        <v>43</v>
      </c>
      <c r="K7131" t="s">
        <v>44</v>
      </c>
      <c r="L7131" t="s">
        <v>45</v>
      </c>
      <c r="M7131" t="s">
        <v>46</v>
      </c>
      <c r="N7131" t="str">
        <f t="shared" si="723"/>
        <v>08/18/2022</v>
      </c>
      <c r="O7131" t="str">
        <f>"12/31/2500"</f>
        <v>12/31/2500</v>
      </c>
      <c r="P7131">
        <v>1</v>
      </c>
      <c r="Q7131">
        <v>1</v>
      </c>
      <c r="S7131">
        <v>0</v>
      </c>
      <c r="T7131">
        <v>1</v>
      </c>
      <c r="U7131">
        <v>0</v>
      </c>
      <c r="V7131" t="str">
        <f>"Trad IRN"</f>
        <v>Trad IRN</v>
      </c>
      <c r="W7131">
        <v>100</v>
      </c>
      <c r="X7131" t="s">
        <v>47</v>
      </c>
      <c r="Z7131" t="s">
        <v>47</v>
      </c>
      <c r="AB7131" t="str">
        <f>"08"</f>
        <v>08</v>
      </c>
      <c r="AC7131" t="s">
        <v>48</v>
      </c>
      <c r="AD7131" t="s">
        <v>49</v>
      </c>
      <c r="AE7131" t="s">
        <v>50</v>
      </c>
      <c r="AF7131">
        <v>0</v>
      </c>
      <c r="AG7131" t="s">
        <v>56</v>
      </c>
      <c r="AH7131" t="str">
        <f>"Trad IRN"</f>
        <v>Trad IRN</v>
      </c>
      <c r="AI7131" t="str">
        <f>"Bldg IRN"</f>
        <v>Bldg IRN</v>
      </c>
      <c r="AJ7131" t="s">
        <v>48</v>
      </c>
      <c r="AK7131" t="s">
        <v>48</v>
      </c>
      <c r="AL7131" t="s">
        <v>53</v>
      </c>
      <c r="AM7131">
        <v>1140.92</v>
      </c>
      <c r="AN7131">
        <v>1140.92</v>
      </c>
      <c r="AO7131">
        <v>15</v>
      </c>
    </row>
    <row r="7132" spans="1:41" x14ac:dyDescent="0.3">
      <c r="A7132" t="str">
        <f>"Trad IRN"</f>
        <v>Trad IRN</v>
      </c>
      <c r="B7132" t="str">
        <f>"Bldg IRN"</f>
        <v>Bldg IRN</v>
      </c>
      <c r="C7132" t="s">
        <v>41</v>
      </c>
      <c r="D7132" t="s">
        <v>3</v>
      </c>
      <c r="E7132" t="s">
        <v>80</v>
      </c>
      <c r="F7132" t="s">
        <v>81</v>
      </c>
      <c r="G7132" t="s">
        <v>82</v>
      </c>
      <c r="H7132" t="s">
        <v>83</v>
      </c>
      <c r="I7132" t="str">
        <f>"Trad IRN"</f>
        <v>Trad IRN</v>
      </c>
      <c r="J7132" t="s">
        <v>43</v>
      </c>
      <c r="K7132" t="s">
        <v>44</v>
      </c>
      <c r="L7132" t="s">
        <v>45</v>
      </c>
      <c r="M7132" t="s">
        <v>46</v>
      </c>
      <c r="N7132" t="str">
        <f t="shared" si="723"/>
        <v>08/18/2022</v>
      </c>
      <c r="O7132" t="str">
        <f>"12/31/2500"</f>
        <v>12/31/2500</v>
      </c>
      <c r="P7132">
        <v>1</v>
      </c>
      <c r="Q7132">
        <v>1</v>
      </c>
      <c r="S7132">
        <v>1</v>
      </c>
      <c r="T7132">
        <v>1</v>
      </c>
      <c r="U7132">
        <v>0</v>
      </c>
      <c r="V7132" t="str">
        <f>"Trad IRN"</f>
        <v>Trad IRN</v>
      </c>
      <c r="W7132">
        <v>100</v>
      </c>
      <c r="X7132" t="s">
        <v>47</v>
      </c>
      <c r="Z7132" t="s">
        <v>47</v>
      </c>
      <c r="AB7132" t="str">
        <f>"07"</f>
        <v>07</v>
      </c>
      <c r="AC7132" t="s">
        <v>48</v>
      </c>
      <c r="AD7132" t="s">
        <v>49</v>
      </c>
      <c r="AE7132" t="s">
        <v>50</v>
      </c>
      <c r="AF7132">
        <v>0</v>
      </c>
      <c r="AG7132" t="s">
        <v>56</v>
      </c>
      <c r="AH7132" t="str">
        <f>"Trad IRN"</f>
        <v>Trad IRN</v>
      </c>
      <c r="AI7132" t="str">
        <f>"Bldg IRN"</f>
        <v>Bldg IRN</v>
      </c>
      <c r="AJ7132" t="s">
        <v>48</v>
      </c>
      <c r="AK7132" t="s">
        <v>48</v>
      </c>
      <c r="AL7132" t="s">
        <v>53</v>
      </c>
      <c r="AM7132">
        <v>1140.92</v>
      </c>
      <c r="AN7132">
        <v>1140.92</v>
      </c>
      <c r="AO7132">
        <v>15</v>
      </c>
    </row>
    <row r="7133" spans="1:41" x14ac:dyDescent="0.3">
      <c r="A7133" t="str">
        <f>"Trad IRN"</f>
        <v>Trad IRN</v>
      </c>
      <c r="B7133" t="str">
        <f>"Bldg IRN"</f>
        <v>Bldg IRN</v>
      </c>
      <c r="C7133" t="s">
        <v>41</v>
      </c>
      <c r="D7133" t="s">
        <v>3</v>
      </c>
      <c r="E7133" t="s">
        <v>80</v>
      </c>
      <c r="F7133" t="s">
        <v>81</v>
      </c>
      <c r="G7133" t="s">
        <v>82</v>
      </c>
      <c r="H7133" t="s">
        <v>83</v>
      </c>
      <c r="I7133" t="str">
        <f>"Trad IRN"</f>
        <v>Trad IRN</v>
      </c>
      <c r="J7133" t="s">
        <v>43</v>
      </c>
      <c r="K7133" t="s">
        <v>44</v>
      </c>
      <c r="L7133" t="s">
        <v>45</v>
      </c>
      <c r="M7133" t="s">
        <v>46</v>
      </c>
      <c r="N7133" t="str">
        <f t="shared" si="723"/>
        <v>08/18/2022</v>
      </c>
      <c r="O7133" t="str">
        <f>"01/19/2023"</f>
        <v>01/19/2023</v>
      </c>
      <c r="P7133">
        <v>0.53285099999999996</v>
      </c>
      <c r="Q7133">
        <v>0.53285099999999996</v>
      </c>
      <c r="S7133">
        <v>0</v>
      </c>
      <c r="T7133">
        <v>0.53285099999999996</v>
      </c>
      <c r="U7133">
        <v>0</v>
      </c>
      <c r="V7133" t="str">
        <f>"Trad IRN"</f>
        <v>Trad IRN</v>
      </c>
      <c r="W7133">
        <v>100</v>
      </c>
      <c r="X7133" t="s">
        <v>47</v>
      </c>
      <c r="Z7133" t="s">
        <v>47</v>
      </c>
      <c r="AB7133" t="str">
        <f>"07"</f>
        <v>07</v>
      </c>
      <c r="AC7133" t="s">
        <v>48</v>
      </c>
      <c r="AD7133" t="s">
        <v>49</v>
      </c>
      <c r="AE7133" t="s">
        <v>50</v>
      </c>
      <c r="AF7133">
        <v>0</v>
      </c>
      <c r="AG7133" t="s">
        <v>56</v>
      </c>
      <c r="AH7133" t="str">
        <f>"Trad IRN"</f>
        <v>Trad IRN</v>
      </c>
      <c r="AI7133" t="str">
        <f>"Bldg IRN"</f>
        <v>Bldg IRN</v>
      </c>
      <c r="AJ7133" t="s">
        <v>48</v>
      </c>
      <c r="AK7133" t="s">
        <v>48</v>
      </c>
      <c r="AL7133" t="s">
        <v>53</v>
      </c>
      <c r="AM7133">
        <v>607.94000000000005</v>
      </c>
      <c r="AN7133">
        <v>1140.92</v>
      </c>
      <c r="AO7133">
        <v>15</v>
      </c>
    </row>
    <row r="7134" spans="1:41" x14ac:dyDescent="0.3">
      <c r="A7134" t="str">
        <f>"Trad IRN"</f>
        <v>Trad IRN</v>
      </c>
      <c r="B7134" t="str">
        <f>"Bldg IRN"</f>
        <v>Bldg IRN</v>
      </c>
      <c r="C7134" t="s">
        <v>41</v>
      </c>
      <c r="D7134" t="s">
        <v>3</v>
      </c>
      <c r="E7134" t="s">
        <v>80</v>
      </c>
      <c r="F7134" t="s">
        <v>81</v>
      </c>
      <c r="G7134" t="s">
        <v>82</v>
      </c>
      <c r="H7134" t="s">
        <v>83</v>
      </c>
      <c r="I7134" t="str">
        <f>"Trad IRN"</f>
        <v>Trad IRN</v>
      </c>
      <c r="J7134" t="s">
        <v>43</v>
      </c>
      <c r="K7134" t="s">
        <v>44</v>
      </c>
      <c r="L7134" t="s">
        <v>45</v>
      </c>
      <c r="M7134" t="s">
        <v>46</v>
      </c>
      <c r="N7134" t="str">
        <f t="shared" si="723"/>
        <v>08/18/2022</v>
      </c>
      <c r="O7134" t="str">
        <f t="shared" ref="O7134:O7140" si="725">"12/31/2500"</f>
        <v>12/31/2500</v>
      </c>
      <c r="P7134">
        <v>1</v>
      </c>
      <c r="Q7134">
        <v>1</v>
      </c>
      <c r="S7134">
        <v>1</v>
      </c>
      <c r="T7134">
        <v>1</v>
      </c>
      <c r="U7134">
        <v>0</v>
      </c>
      <c r="V7134" t="str">
        <f>"Trad IRN"</f>
        <v>Trad IRN</v>
      </c>
      <c r="W7134">
        <v>100</v>
      </c>
      <c r="X7134" t="s">
        <v>47</v>
      </c>
      <c r="Z7134" t="s">
        <v>47</v>
      </c>
      <c r="AB7134" t="str">
        <f>"07"</f>
        <v>07</v>
      </c>
      <c r="AC7134" t="s">
        <v>48</v>
      </c>
      <c r="AD7134" t="s">
        <v>49</v>
      </c>
      <c r="AE7134" t="s">
        <v>55</v>
      </c>
      <c r="AF7134">
        <v>0</v>
      </c>
      <c r="AG7134" t="s">
        <v>56</v>
      </c>
      <c r="AH7134" t="str">
        <f>"Trad IRN"</f>
        <v>Trad IRN</v>
      </c>
      <c r="AI7134" t="str">
        <f>"Bldg IRN"</f>
        <v>Bldg IRN</v>
      </c>
      <c r="AJ7134" t="s">
        <v>48</v>
      </c>
      <c r="AK7134" t="s">
        <v>48</v>
      </c>
      <c r="AL7134" t="s">
        <v>53</v>
      </c>
      <c r="AM7134">
        <v>1140.92</v>
      </c>
      <c r="AN7134">
        <v>1140.92</v>
      </c>
      <c r="AO7134">
        <v>15</v>
      </c>
    </row>
    <row r="7135" spans="1:41" x14ac:dyDescent="0.3">
      <c r="A7135" t="str">
        <f>"Trad IRN"</f>
        <v>Trad IRN</v>
      </c>
      <c r="B7135" t="str">
        <f>"Bldg IRN"</f>
        <v>Bldg IRN</v>
      </c>
      <c r="C7135" t="s">
        <v>41</v>
      </c>
      <c r="D7135" t="s">
        <v>3</v>
      </c>
      <c r="E7135" t="s">
        <v>80</v>
      </c>
      <c r="F7135" t="s">
        <v>81</v>
      </c>
      <c r="G7135" t="s">
        <v>82</v>
      </c>
      <c r="H7135" t="s">
        <v>83</v>
      </c>
      <c r="I7135" t="str">
        <f>"Trad IRN"</f>
        <v>Trad IRN</v>
      </c>
      <c r="J7135" t="s">
        <v>43</v>
      </c>
      <c r="K7135" t="s">
        <v>44</v>
      </c>
      <c r="L7135" t="s">
        <v>45</v>
      </c>
      <c r="M7135" t="s">
        <v>46</v>
      </c>
      <c r="N7135" t="str">
        <f t="shared" si="723"/>
        <v>08/18/2022</v>
      </c>
      <c r="O7135" t="str">
        <f t="shared" si="725"/>
        <v>12/31/2500</v>
      </c>
      <c r="P7135">
        <v>0.5</v>
      </c>
      <c r="Q7135">
        <v>0.5</v>
      </c>
      <c r="R7135">
        <v>0.5</v>
      </c>
      <c r="S7135">
        <v>0</v>
      </c>
      <c r="T7135">
        <v>0.5</v>
      </c>
      <c r="U7135">
        <v>0</v>
      </c>
      <c r="V7135" t="str">
        <f>"Trad IRN"</f>
        <v>Trad IRN</v>
      </c>
      <c r="W7135">
        <v>50</v>
      </c>
      <c r="X7135" t="s">
        <v>47</v>
      </c>
      <c r="Z7135" t="s">
        <v>47</v>
      </c>
      <c r="AB7135" t="str">
        <f>"08"</f>
        <v>08</v>
      </c>
      <c r="AC7135" t="str">
        <f>"15"</f>
        <v>15</v>
      </c>
      <c r="AD7135" t="str">
        <f>"2"</f>
        <v>2</v>
      </c>
      <c r="AE7135" t="s">
        <v>50</v>
      </c>
      <c r="AF7135">
        <v>0</v>
      </c>
      <c r="AG7135" t="s">
        <v>56</v>
      </c>
      <c r="AH7135" t="str">
        <f>"Trad IRN"</f>
        <v>Trad IRN</v>
      </c>
      <c r="AI7135" t="str">
        <f>"Bldg IRN"</f>
        <v>Bldg IRN</v>
      </c>
      <c r="AJ7135" t="s">
        <v>48</v>
      </c>
      <c r="AK7135" t="s">
        <v>48</v>
      </c>
      <c r="AL7135" t="s">
        <v>53</v>
      </c>
      <c r="AM7135">
        <v>570.46</v>
      </c>
      <c r="AN7135">
        <v>1140.92</v>
      </c>
      <c r="AO7135">
        <v>15</v>
      </c>
    </row>
    <row r="7136" spans="1:41" x14ac:dyDescent="0.3">
      <c r="A7136" t="str">
        <f>"Trad IRN"</f>
        <v>Trad IRN</v>
      </c>
      <c r="B7136" t="str">
        <f>"Bldg IRN"</f>
        <v>Bldg IRN</v>
      </c>
      <c r="C7136" t="s">
        <v>41</v>
      </c>
      <c r="D7136" t="s">
        <v>3</v>
      </c>
      <c r="E7136" t="s">
        <v>80</v>
      </c>
      <c r="F7136" t="s">
        <v>81</v>
      </c>
      <c r="G7136" t="s">
        <v>82</v>
      </c>
      <c r="H7136" t="s">
        <v>83</v>
      </c>
      <c r="I7136" t="s">
        <v>8</v>
      </c>
      <c r="J7136" t="s">
        <v>43</v>
      </c>
      <c r="K7136" t="s">
        <v>44</v>
      </c>
      <c r="L7136" t="s">
        <v>45</v>
      </c>
      <c r="M7136" t="s">
        <v>46</v>
      </c>
      <c r="N7136" t="str">
        <f t="shared" si="723"/>
        <v>08/18/2022</v>
      </c>
      <c r="O7136" t="str">
        <f t="shared" si="725"/>
        <v>12/31/2500</v>
      </c>
      <c r="P7136">
        <v>0.5</v>
      </c>
      <c r="Q7136">
        <v>0.5</v>
      </c>
      <c r="R7136">
        <v>0.5</v>
      </c>
      <c r="S7136">
        <v>0</v>
      </c>
      <c r="T7136">
        <v>5.5556000000000001E-2</v>
      </c>
      <c r="U7136">
        <v>0.44444400000000001</v>
      </c>
      <c r="V7136" t="str">
        <f>"Trad IRN"</f>
        <v>Trad IRN</v>
      </c>
      <c r="W7136">
        <v>50</v>
      </c>
      <c r="X7136" t="s">
        <v>47</v>
      </c>
      <c r="Z7136" t="s">
        <v>47</v>
      </c>
      <c r="AB7136" t="str">
        <f>"08"</f>
        <v>08</v>
      </c>
      <c r="AC7136" t="str">
        <f>"15"</f>
        <v>15</v>
      </c>
      <c r="AD7136" t="str">
        <f>"2"</f>
        <v>2</v>
      </c>
      <c r="AE7136" t="s">
        <v>50</v>
      </c>
      <c r="AF7136">
        <v>0</v>
      </c>
      <c r="AG7136" t="s">
        <v>51</v>
      </c>
      <c r="AH7136" t="str">
        <f>"Trad IRN"</f>
        <v>Trad IRN</v>
      </c>
      <c r="AI7136" t="str">
        <f>"Bldg IRN"</f>
        <v>Bldg IRN</v>
      </c>
      <c r="AJ7136" t="s">
        <v>48</v>
      </c>
      <c r="AK7136" t="s">
        <v>48</v>
      </c>
      <c r="AL7136" t="s">
        <v>53</v>
      </c>
      <c r="AM7136">
        <v>570.46</v>
      </c>
      <c r="AN7136">
        <v>1140.92</v>
      </c>
      <c r="AO7136">
        <v>15</v>
      </c>
    </row>
    <row r="7137" spans="1:41" x14ac:dyDescent="0.3">
      <c r="A7137" t="str">
        <f>"Trad IRN"</f>
        <v>Trad IRN</v>
      </c>
      <c r="B7137" t="str">
        <f>"Bldg IRN"</f>
        <v>Bldg IRN</v>
      </c>
      <c r="C7137" t="s">
        <v>41</v>
      </c>
      <c r="D7137" t="s">
        <v>3</v>
      </c>
      <c r="E7137" t="s">
        <v>80</v>
      </c>
      <c r="F7137" t="s">
        <v>81</v>
      </c>
      <c r="G7137" t="s">
        <v>82</v>
      </c>
      <c r="H7137" t="s">
        <v>83</v>
      </c>
      <c r="I7137" t="str">
        <f>"Trad IRN"</f>
        <v>Trad IRN</v>
      </c>
      <c r="J7137" t="s">
        <v>43</v>
      </c>
      <c r="K7137" t="s">
        <v>44</v>
      </c>
      <c r="L7137" t="s">
        <v>45</v>
      </c>
      <c r="M7137" t="s">
        <v>46</v>
      </c>
      <c r="N7137" t="str">
        <f t="shared" si="723"/>
        <v>08/18/2022</v>
      </c>
      <c r="O7137" t="str">
        <f t="shared" si="725"/>
        <v>12/31/2500</v>
      </c>
      <c r="P7137">
        <v>1</v>
      </c>
      <c r="Q7137">
        <v>1</v>
      </c>
      <c r="S7137">
        <v>1</v>
      </c>
      <c r="T7137">
        <v>1</v>
      </c>
      <c r="U7137">
        <v>0</v>
      </c>
      <c r="V7137" t="str">
        <f>"Trad IRN"</f>
        <v>Trad IRN</v>
      </c>
      <c r="W7137">
        <v>100</v>
      </c>
      <c r="X7137" t="s">
        <v>47</v>
      </c>
      <c r="Z7137" t="s">
        <v>47</v>
      </c>
      <c r="AB7137" t="str">
        <f>"07"</f>
        <v>07</v>
      </c>
      <c r="AC7137" t="s">
        <v>48</v>
      </c>
      <c r="AD7137" t="s">
        <v>49</v>
      </c>
      <c r="AE7137" t="s">
        <v>50</v>
      </c>
      <c r="AF7137">
        <v>0</v>
      </c>
      <c r="AG7137" t="s">
        <v>56</v>
      </c>
      <c r="AH7137" t="str">
        <f>"Trad IRN"</f>
        <v>Trad IRN</v>
      </c>
      <c r="AI7137" t="str">
        <f>"Bldg IRN"</f>
        <v>Bldg IRN</v>
      </c>
      <c r="AJ7137" t="s">
        <v>48</v>
      </c>
      <c r="AK7137" t="s">
        <v>48</v>
      </c>
      <c r="AL7137" t="s">
        <v>53</v>
      </c>
      <c r="AM7137">
        <v>1140.92</v>
      </c>
      <c r="AN7137">
        <v>1140.92</v>
      </c>
      <c r="AO7137">
        <v>15</v>
      </c>
    </row>
    <row r="7138" spans="1:41" x14ac:dyDescent="0.3">
      <c r="A7138" t="str">
        <f>"Trad IRN"</f>
        <v>Trad IRN</v>
      </c>
      <c r="B7138" t="str">
        <f>"Bldg IRN"</f>
        <v>Bldg IRN</v>
      </c>
      <c r="C7138" t="s">
        <v>41</v>
      </c>
      <c r="D7138" t="s">
        <v>3</v>
      </c>
      <c r="E7138" t="s">
        <v>80</v>
      </c>
      <c r="F7138" t="s">
        <v>81</v>
      </c>
      <c r="G7138" t="s">
        <v>82</v>
      </c>
      <c r="H7138" t="s">
        <v>83</v>
      </c>
      <c r="I7138" t="str">
        <f>"Trad IRN"</f>
        <v>Trad IRN</v>
      </c>
      <c r="J7138" t="s">
        <v>43</v>
      </c>
      <c r="K7138" t="s">
        <v>44</v>
      </c>
      <c r="L7138" t="s">
        <v>45</v>
      </c>
      <c r="M7138" t="s">
        <v>46</v>
      </c>
      <c r="N7138" t="str">
        <f t="shared" si="723"/>
        <v>08/18/2022</v>
      </c>
      <c r="O7138" t="str">
        <f t="shared" si="725"/>
        <v>12/31/2500</v>
      </c>
      <c r="P7138">
        <v>1</v>
      </c>
      <c r="Q7138">
        <v>1</v>
      </c>
      <c r="S7138">
        <v>0</v>
      </c>
      <c r="T7138">
        <v>1</v>
      </c>
      <c r="U7138">
        <v>0</v>
      </c>
      <c r="V7138" t="str">
        <f>"Trad IRN"</f>
        <v>Trad IRN</v>
      </c>
      <c r="W7138">
        <v>100</v>
      </c>
      <c r="X7138" t="s">
        <v>47</v>
      </c>
      <c r="Z7138" t="s">
        <v>47</v>
      </c>
      <c r="AB7138" t="str">
        <f>"07"</f>
        <v>07</v>
      </c>
      <c r="AC7138" t="s">
        <v>48</v>
      </c>
      <c r="AD7138" t="s">
        <v>49</v>
      </c>
      <c r="AE7138" t="s">
        <v>50</v>
      </c>
      <c r="AF7138">
        <v>0</v>
      </c>
      <c r="AG7138" t="s">
        <v>56</v>
      </c>
      <c r="AH7138" t="str">
        <f>"Trad IRN"</f>
        <v>Trad IRN</v>
      </c>
      <c r="AI7138" t="str">
        <f>"Bldg IRN"</f>
        <v>Bldg IRN</v>
      </c>
      <c r="AJ7138" t="s">
        <v>48</v>
      </c>
      <c r="AK7138" t="s">
        <v>48</v>
      </c>
      <c r="AL7138" t="s">
        <v>53</v>
      </c>
      <c r="AM7138">
        <v>1140.92</v>
      </c>
      <c r="AN7138">
        <v>1140.92</v>
      </c>
      <c r="AO7138">
        <v>15</v>
      </c>
    </row>
    <row r="7139" spans="1:41" x14ac:dyDescent="0.3">
      <c r="A7139" t="str">
        <f>"Trad IRN"</f>
        <v>Trad IRN</v>
      </c>
      <c r="B7139" t="str">
        <f>"Bldg IRN"</f>
        <v>Bldg IRN</v>
      </c>
      <c r="C7139" t="s">
        <v>41</v>
      </c>
      <c r="D7139" t="s">
        <v>3</v>
      </c>
      <c r="E7139" t="s">
        <v>80</v>
      </c>
      <c r="F7139" t="s">
        <v>81</v>
      </c>
      <c r="G7139" t="s">
        <v>82</v>
      </c>
      <c r="H7139" t="s">
        <v>83</v>
      </c>
      <c r="I7139" t="str">
        <f>"Trad IRN"</f>
        <v>Trad IRN</v>
      </c>
      <c r="J7139" t="s">
        <v>43</v>
      </c>
      <c r="K7139" t="s">
        <v>44</v>
      </c>
      <c r="L7139" t="s">
        <v>45</v>
      </c>
      <c r="M7139" t="s">
        <v>46</v>
      </c>
      <c r="N7139" t="str">
        <f t="shared" si="723"/>
        <v>08/18/2022</v>
      </c>
      <c r="O7139" t="str">
        <f t="shared" si="725"/>
        <v>12/31/2500</v>
      </c>
      <c r="P7139">
        <v>1</v>
      </c>
      <c r="Q7139">
        <v>1</v>
      </c>
      <c r="S7139">
        <v>1</v>
      </c>
      <c r="T7139">
        <v>1</v>
      </c>
      <c r="U7139">
        <v>0</v>
      </c>
      <c r="V7139" t="str">
        <f>"Trad IRN"</f>
        <v>Trad IRN</v>
      </c>
      <c r="W7139">
        <v>100</v>
      </c>
      <c r="X7139" t="s">
        <v>47</v>
      </c>
      <c r="Z7139" t="s">
        <v>47</v>
      </c>
      <c r="AB7139" t="str">
        <f t="shared" ref="AB7139:AB7145" si="726">"08"</f>
        <v>08</v>
      </c>
      <c r="AC7139" t="s">
        <v>48</v>
      </c>
      <c r="AD7139" t="s">
        <v>49</v>
      </c>
      <c r="AE7139" t="s">
        <v>50</v>
      </c>
      <c r="AF7139">
        <v>0</v>
      </c>
      <c r="AG7139" t="s">
        <v>56</v>
      </c>
      <c r="AH7139" t="str">
        <f>"Trad IRN"</f>
        <v>Trad IRN</v>
      </c>
      <c r="AI7139" t="str">
        <f>"Bldg IRN"</f>
        <v>Bldg IRN</v>
      </c>
      <c r="AJ7139" t="s">
        <v>48</v>
      </c>
      <c r="AK7139" t="s">
        <v>48</v>
      </c>
      <c r="AL7139" t="s">
        <v>53</v>
      </c>
      <c r="AM7139">
        <v>1140.92</v>
      </c>
      <c r="AN7139">
        <v>1140.92</v>
      </c>
      <c r="AO7139">
        <v>15</v>
      </c>
    </row>
    <row r="7140" spans="1:41" x14ac:dyDescent="0.3">
      <c r="A7140" t="str">
        <f>"Trad IRN"</f>
        <v>Trad IRN</v>
      </c>
      <c r="B7140" t="str">
        <f>"Bldg IRN"</f>
        <v>Bldg IRN</v>
      </c>
      <c r="C7140" t="s">
        <v>41</v>
      </c>
      <c r="D7140" t="s">
        <v>3</v>
      </c>
      <c r="E7140" t="s">
        <v>80</v>
      </c>
      <c r="F7140" t="s">
        <v>81</v>
      </c>
      <c r="G7140" t="s">
        <v>82</v>
      </c>
      <c r="H7140" t="s">
        <v>83</v>
      </c>
      <c r="I7140" t="str">
        <f>"Trad IRN"</f>
        <v>Trad IRN</v>
      </c>
      <c r="J7140" t="s">
        <v>43</v>
      </c>
      <c r="K7140" t="s">
        <v>44</v>
      </c>
      <c r="L7140" t="s">
        <v>45</v>
      </c>
      <c r="M7140" t="s">
        <v>46</v>
      </c>
      <c r="N7140" t="str">
        <f>"10/15/2022"</f>
        <v>10/15/2022</v>
      </c>
      <c r="O7140" t="str">
        <f t="shared" si="725"/>
        <v>12/31/2500</v>
      </c>
      <c r="P7140">
        <v>0.78661099999999995</v>
      </c>
      <c r="Q7140">
        <v>0.78661099999999995</v>
      </c>
      <c r="S7140">
        <v>0</v>
      </c>
      <c r="T7140">
        <v>0.78661099999999995</v>
      </c>
      <c r="U7140">
        <v>0</v>
      </c>
      <c r="V7140" t="str">
        <f>"Trad IRN"</f>
        <v>Trad IRN</v>
      </c>
      <c r="W7140">
        <v>100</v>
      </c>
      <c r="X7140" t="s">
        <v>47</v>
      </c>
      <c r="Z7140" t="s">
        <v>47</v>
      </c>
      <c r="AB7140" t="str">
        <f t="shared" si="726"/>
        <v>08</v>
      </c>
      <c r="AC7140" t="s">
        <v>48</v>
      </c>
      <c r="AD7140" t="s">
        <v>49</v>
      </c>
      <c r="AE7140" t="s">
        <v>50</v>
      </c>
      <c r="AF7140">
        <v>0</v>
      </c>
      <c r="AG7140" t="s">
        <v>56</v>
      </c>
      <c r="AH7140" t="str">
        <f>"Trad IRN"</f>
        <v>Trad IRN</v>
      </c>
      <c r="AI7140" t="str">
        <f>"Bldg IRN"</f>
        <v>Bldg IRN</v>
      </c>
      <c r="AJ7140" t="s">
        <v>48</v>
      </c>
      <c r="AK7140" t="s">
        <v>48</v>
      </c>
      <c r="AL7140" t="s">
        <v>53</v>
      </c>
      <c r="AM7140">
        <v>897.46</v>
      </c>
      <c r="AN7140">
        <v>1140.92</v>
      </c>
      <c r="AO7140">
        <v>15</v>
      </c>
    </row>
    <row r="7141" spans="1:41" x14ac:dyDescent="0.3">
      <c r="A7141" t="str">
        <f>"Trad IRN"</f>
        <v>Trad IRN</v>
      </c>
      <c r="B7141" t="str">
        <f>"Bldg IRN"</f>
        <v>Bldg IRN</v>
      </c>
      <c r="C7141" t="s">
        <v>41</v>
      </c>
      <c r="D7141" t="s">
        <v>3</v>
      </c>
      <c r="E7141" t="s">
        <v>80</v>
      </c>
      <c r="F7141" t="s">
        <v>81</v>
      </c>
      <c r="G7141" t="s">
        <v>82</v>
      </c>
      <c r="H7141" t="s">
        <v>83</v>
      </c>
      <c r="I7141" t="s">
        <v>8</v>
      </c>
      <c r="J7141" t="s">
        <v>43</v>
      </c>
      <c r="K7141" t="s">
        <v>44</v>
      </c>
      <c r="L7141" t="s">
        <v>45</v>
      </c>
      <c r="M7141" t="s">
        <v>46</v>
      </c>
      <c r="N7141" t="str">
        <f t="shared" ref="N7141:N7150" si="727">"08/18/2022"</f>
        <v>08/18/2022</v>
      </c>
      <c r="O7141" t="str">
        <f>"10/13/2022"</f>
        <v>10/13/2022</v>
      </c>
      <c r="P7141">
        <v>3.2007000000000001E-2</v>
      </c>
      <c r="Q7141">
        <v>3.2007000000000001E-2</v>
      </c>
      <c r="S7141">
        <v>0</v>
      </c>
      <c r="T7141">
        <v>1.9473000000000001E-2</v>
      </c>
      <c r="U7141">
        <v>1.2534E-2</v>
      </c>
      <c r="V7141" t="str">
        <f>"Trad IRN"</f>
        <v>Trad IRN</v>
      </c>
      <c r="W7141">
        <v>15</v>
      </c>
      <c r="X7141" t="s">
        <v>47</v>
      </c>
      <c r="Z7141" t="s">
        <v>47</v>
      </c>
      <c r="AB7141" t="str">
        <f t="shared" si="726"/>
        <v>08</v>
      </c>
      <c r="AC7141" t="s">
        <v>48</v>
      </c>
      <c r="AD7141" t="s">
        <v>49</v>
      </c>
      <c r="AE7141" t="s">
        <v>50</v>
      </c>
      <c r="AF7141">
        <v>0</v>
      </c>
      <c r="AG7141" t="s">
        <v>51</v>
      </c>
      <c r="AH7141" t="str">
        <f>"Trad IRN"</f>
        <v>Trad IRN</v>
      </c>
      <c r="AI7141" t="str">
        <f>"Bldg IRN"</f>
        <v>Bldg IRN</v>
      </c>
      <c r="AJ7141" t="s">
        <v>48</v>
      </c>
      <c r="AK7141" t="s">
        <v>48</v>
      </c>
      <c r="AL7141" t="s">
        <v>53</v>
      </c>
      <c r="AM7141">
        <v>36.24</v>
      </c>
      <c r="AN7141">
        <v>1132.3</v>
      </c>
      <c r="AO7141">
        <v>15</v>
      </c>
    </row>
    <row r="7142" spans="1:41" x14ac:dyDescent="0.3">
      <c r="A7142" t="str">
        <f>"Trad IRN"</f>
        <v>Trad IRN</v>
      </c>
      <c r="B7142" t="str">
        <f>"Bldg IRN"</f>
        <v>Bldg IRN</v>
      </c>
      <c r="C7142" t="s">
        <v>41</v>
      </c>
      <c r="D7142" t="s">
        <v>3</v>
      </c>
      <c r="E7142" t="s">
        <v>80</v>
      </c>
      <c r="F7142" t="s">
        <v>81</v>
      </c>
      <c r="G7142" t="s">
        <v>82</v>
      </c>
      <c r="H7142" t="s">
        <v>83</v>
      </c>
      <c r="I7142" t="str">
        <f>"Trad IRN"</f>
        <v>Trad IRN</v>
      </c>
      <c r="J7142" t="s">
        <v>43</v>
      </c>
      <c r="K7142" t="s">
        <v>44</v>
      </c>
      <c r="L7142" t="s">
        <v>45</v>
      </c>
      <c r="M7142" t="s">
        <v>46</v>
      </c>
      <c r="N7142" t="str">
        <f t="shared" si="727"/>
        <v>08/18/2022</v>
      </c>
      <c r="O7142" t="str">
        <f>"10/14/2022"</f>
        <v>10/14/2022</v>
      </c>
      <c r="P7142">
        <v>0.18138099999999999</v>
      </c>
      <c r="Q7142">
        <v>0.18138099999999999</v>
      </c>
      <c r="S7142">
        <v>0</v>
      </c>
      <c r="T7142">
        <v>0.18138099999999999</v>
      </c>
      <c r="U7142">
        <v>0</v>
      </c>
      <c r="V7142" t="str">
        <f>"Trad IRN"</f>
        <v>Trad IRN</v>
      </c>
      <c r="W7142">
        <v>85</v>
      </c>
      <c r="X7142" t="s">
        <v>47</v>
      </c>
      <c r="Z7142" t="s">
        <v>47</v>
      </c>
      <c r="AB7142" t="str">
        <f t="shared" si="726"/>
        <v>08</v>
      </c>
      <c r="AC7142" t="s">
        <v>48</v>
      </c>
      <c r="AD7142" t="s">
        <v>49</v>
      </c>
      <c r="AE7142" t="s">
        <v>50</v>
      </c>
      <c r="AF7142">
        <v>0</v>
      </c>
      <c r="AG7142" t="s">
        <v>56</v>
      </c>
      <c r="AH7142" t="str">
        <f>"Trad IRN"</f>
        <v>Trad IRN</v>
      </c>
      <c r="AI7142" t="str">
        <f>"Bldg IRN"</f>
        <v>Bldg IRN</v>
      </c>
      <c r="AJ7142" t="s">
        <v>48</v>
      </c>
      <c r="AK7142" t="s">
        <v>48</v>
      </c>
      <c r="AL7142" t="s">
        <v>53</v>
      </c>
      <c r="AM7142">
        <v>206.94</v>
      </c>
      <c r="AN7142">
        <v>1140.92</v>
      </c>
      <c r="AO7142">
        <v>15</v>
      </c>
    </row>
    <row r="7143" spans="1:41" x14ac:dyDescent="0.3">
      <c r="A7143" t="str">
        <f>"Trad IRN"</f>
        <v>Trad IRN</v>
      </c>
      <c r="B7143" t="str">
        <f>"Bldg IRN"</f>
        <v>Bldg IRN</v>
      </c>
      <c r="C7143" t="s">
        <v>41</v>
      </c>
      <c r="D7143" t="s">
        <v>3</v>
      </c>
      <c r="E7143" t="s">
        <v>80</v>
      </c>
      <c r="F7143" t="s">
        <v>81</v>
      </c>
      <c r="G7143" t="s">
        <v>82</v>
      </c>
      <c r="H7143" t="s">
        <v>83</v>
      </c>
      <c r="I7143" t="str">
        <f>"Trad IRN"</f>
        <v>Trad IRN</v>
      </c>
      <c r="J7143" t="s">
        <v>43</v>
      </c>
      <c r="K7143" t="s">
        <v>44</v>
      </c>
      <c r="L7143" t="s">
        <v>45</v>
      </c>
      <c r="M7143" t="s">
        <v>46</v>
      </c>
      <c r="N7143" t="str">
        <f t="shared" si="727"/>
        <v>08/18/2022</v>
      </c>
      <c r="O7143" t="str">
        <f t="shared" ref="O7143:O7162" si="728">"12/31/2500"</f>
        <v>12/31/2500</v>
      </c>
      <c r="P7143">
        <v>1</v>
      </c>
      <c r="Q7143">
        <v>1</v>
      </c>
      <c r="S7143">
        <v>0</v>
      </c>
      <c r="T7143">
        <v>1</v>
      </c>
      <c r="U7143">
        <v>0</v>
      </c>
      <c r="V7143" t="str">
        <f>"Trad IRN"</f>
        <v>Trad IRN</v>
      </c>
      <c r="W7143">
        <v>100</v>
      </c>
      <c r="X7143" t="s">
        <v>47</v>
      </c>
      <c r="Z7143" t="s">
        <v>47</v>
      </c>
      <c r="AB7143" t="str">
        <f t="shared" si="726"/>
        <v>08</v>
      </c>
      <c r="AC7143" t="s">
        <v>48</v>
      </c>
      <c r="AD7143" t="s">
        <v>49</v>
      </c>
      <c r="AE7143" t="s">
        <v>50</v>
      </c>
      <c r="AF7143">
        <v>0</v>
      </c>
      <c r="AG7143" t="s">
        <v>56</v>
      </c>
      <c r="AH7143" t="str">
        <f>"Trad IRN"</f>
        <v>Trad IRN</v>
      </c>
      <c r="AI7143" t="str">
        <f>"Bldg IRN"</f>
        <v>Bldg IRN</v>
      </c>
      <c r="AJ7143" t="s">
        <v>48</v>
      </c>
      <c r="AK7143" t="s">
        <v>48</v>
      </c>
      <c r="AL7143" t="s">
        <v>53</v>
      </c>
      <c r="AM7143">
        <v>1140.92</v>
      </c>
      <c r="AN7143">
        <v>1140.92</v>
      </c>
      <c r="AO7143">
        <v>15</v>
      </c>
    </row>
    <row r="7144" spans="1:41" x14ac:dyDescent="0.3">
      <c r="A7144" t="str">
        <f>"Trad IRN"</f>
        <v>Trad IRN</v>
      </c>
      <c r="B7144" t="str">
        <f>"Bldg IRN"</f>
        <v>Bldg IRN</v>
      </c>
      <c r="C7144" t="s">
        <v>41</v>
      </c>
      <c r="D7144" t="s">
        <v>3</v>
      </c>
      <c r="E7144" t="s">
        <v>80</v>
      </c>
      <c r="F7144" t="s">
        <v>81</v>
      </c>
      <c r="G7144" t="s">
        <v>82</v>
      </c>
      <c r="H7144" t="s">
        <v>83</v>
      </c>
      <c r="I7144" t="str">
        <f>"Trad IRN"</f>
        <v>Trad IRN</v>
      </c>
      <c r="J7144" t="s">
        <v>43</v>
      </c>
      <c r="K7144" t="s">
        <v>44</v>
      </c>
      <c r="L7144" t="s">
        <v>45</v>
      </c>
      <c r="M7144" t="s">
        <v>46</v>
      </c>
      <c r="N7144" t="str">
        <f t="shared" si="727"/>
        <v>08/18/2022</v>
      </c>
      <c r="O7144" t="str">
        <f t="shared" si="728"/>
        <v>12/31/2500</v>
      </c>
      <c r="P7144">
        <v>1</v>
      </c>
      <c r="Q7144">
        <v>1</v>
      </c>
      <c r="R7144">
        <v>1</v>
      </c>
      <c r="S7144">
        <v>0</v>
      </c>
      <c r="T7144">
        <v>1</v>
      </c>
      <c r="U7144">
        <v>0</v>
      </c>
      <c r="V7144" t="str">
        <f>"Trad IRN"</f>
        <v>Trad IRN</v>
      </c>
      <c r="W7144">
        <v>100</v>
      </c>
      <c r="X7144" t="s">
        <v>47</v>
      </c>
      <c r="Z7144" t="s">
        <v>47</v>
      </c>
      <c r="AB7144" t="str">
        <f t="shared" si="726"/>
        <v>08</v>
      </c>
      <c r="AC7144" t="str">
        <f>"15"</f>
        <v>15</v>
      </c>
      <c r="AD7144" t="str">
        <f>"2"</f>
        <v>2</v>
      </c>
      <c r="AE7144" t="s">
        <v>55</v>
      </c>
      <c r="AF7144">
        <v>0</v>
      </c>
      <c r="AG7144" t="s">
        <v>56</v>
      </c>
      <c r="AH7144" t="str">
        <f>"Trad IRN"</f>
        <v>Trad IRN</v>
      </c>
      <c r="AI7144" t="str">
        <f>"Bldg IRN"</f>
        <v>Bldg IRN</v>
      </c>
      <c r="AJ7144" t="s">
        <v>48</v>
      </c>
      <c r="AK7144" t="s">
        <v>48</v>
      </c>
      <c r="AL7144" t="s">
        <v>53</v>
      </c>
      <c r="AM7144">
        <v>1140.92</v>
      </c>
      <c r="AN7144">
        <v>1140.92</v>
      </c>
      <c r="AO7144">
        <v>15</v>
      </c>
    </row>
    <row r="7145" spans="1:41" x14ac:dyDescent="0.3">
      <c r="A7145" t="str">
        <f>"Trad IRN"</f>
        <v>Trad IRN</v>
      </c>
      <c r="B7145" t="str">
        <f>"Bldg IRN"</f>
        <v>Bldg IRN</v>
      </c>
      <c r="C7145" t="s">
        <v>41</v>
      </c>
      <c r="D7145" t="s">
        <v>3</v>
      </c>
      <c r="E7145" t="s">
        <v>80</v>
      </c>
      <c r="F7145" t="s">
        <v>81</v>
      </c>
      <c r="G7145" t="s">
        <v>82</v>
      </c>
      <c r="H7145" t="s">
        <v>83</v>
      </c>
      <c r="I7145" t="str">
        <f>"Trad IRN"</f>
        <v>Trad IRN</v>
      </c>
      <c r="J7145" t="s">
        <v>43</v>
      </c>
      <c r="K7145" t="s">
        <v>44</v>
      </c>
      <c r="L7145" t="s">
        <v>45</v>
      </c>
      <c r="M7145" t="s">
        <v>46</v>
      </c>
      <c r="N7145" t="str">
        <f t="shared" si="727"/>
        <v>08/18/2022</v>
      </c>
      <c r="O7145" t="str">
        <f t="shared" si="728"/>
        <v>12/31/2500</v>
      </c>
      <c r="P7145">
        <v>1</v>
      </c>
      <c r="Q7145">
        <v>1</v>
      </c>
      <c r="S7145">
        <v>0</v>
      </c>
      <c r="T7145">
        <v>1</v>
      </c>
      <c r="U7145">
        <v>0</v>
      </c>
      <c r="V7145" t="str">
        <f>"Trad IRN"</f>
        <v>Trad IRN</v>
      </c>
      <c r="W7145">
        <v>100</v>
      </c>
      <c r="X7145" t="s">
        <v>47</v>
      </c>
      <c r="Z7145" t="s">
        <v>47</v>
      </c>
      <c r="AB7145" t="str">
        <f t="shared" si="726"/>
        <v>08</v>
      </c>
      <c r="AC7145" t="s">
        <v>48</v>
      </c>
      <c r="AD7145" t="s">
        <v>49</v>
      </c>
      <c r="AE7145" t="s">
        <v>50</v>
      </c>
      <c r="AF7145">
        <v>0</v>
      </c>
      <c r="AG7145" t="s">
        <v>56</v>
      </c>
      <c r="AH7145" t="str">
        <f>"Trad IRN"</f>
        <v>Trad IRN</v>
      </c>
      <c r="AI7145" t="str">
        <f>"Bldg IRN"</f>
        <v>Bldg IRN</v>
      </c>
      <c r="AJ7145" t="s">
        <v>48</v>
      </c>
      <c r="AK7145" t="s">
        <v>48</v>
      </c>
      <c r="AL7145" t="s">
        <v>53</v>
      </c>
      <c r="AM7145">
        <v>1140.92</v>
      </c>
      <c r="AN7145">
        <v>1140.92</v>
      </c>
      <c r="AO7145">
        <v>15</v>
      </c>
    </row>
    <row r="7146" spans="1:41" x14ac:dyDescent="0.3">
      <c r="A7146" t="str">
        <f>"Trad IRN"</f>
        <v>Trad IRN</v>
      </c>
      <c r="B7146" t="str">
        <f>"Bldg IRN"</f>
        <v>Bldg IRN</v>
      </c>
      <c r="C7146" t="s">
        <v>41</v>
      </c>
      <c r="D7146" t="s">
        <v>3</v>
      </c>
      <c r="E7146" t="s">
        <v>80</v>
      </c>
      <c r="F7146" t="s">
        <v>81</v>
      </c>
      <c r="G7146" t="s">
        <v>82</v>
      </c>
      <c r="H7146" t="s">
        <v>83</v>
      </c>
      <c r="I7146" t="str">
        <f>"Trad IRN"</f>
        <v>Trad IRN</v>
      </c>
      <c r="J7146" t="s">
        <v>43</v>
      </c>
      <c r="K7146" t="s">
        <v>44</v>
      </c>
      <c r="L7146" t="s">
        <v>45</v>
      </c>
      <c r="M7146" t="s">
        <v>46</v>
      </c>
      <c r="N7146" t="str">
        <f t="shared" si="727"/>
        <v>08/18/2022</v>
      </c>
      <c r="O7146" t="str">
        <f t="shared" si="728"/>
        <v>12/31/2500</v>
      </c>
      <c r="P7146">
        <v>1</v>
      </c>
      <c r="Q7146">
        <v>1</v>
      </c>
      <c r="R7146">
        <v>1</v>
      </c>
      <c r="S7146">
        <v>0</v>
      </c>
      <c r="T7146">
        <v>1</v>
      </c>
      <c r="U7146">
        <v>0</v>
      </c>
      <c r="V7146" t="str">
        <f>"Trad IRN"</f>
        <v>Trad IRN</v>
      </c>
      <c r="W7146">
        <v>100</v>
      </c>
      <c r="X7146" t="s">
        <v>47</v>
      </c>
      <c r="Z7146" t="s">
        <v>47</v>
      </c>
      <c r="AB7146" t="str">
        <f>"06"</f>
        <v>06</v>
      </c>
      <c r="AC7146" t="str">
        <f>"15"</f>
        <v>15</v>
      </c>
      <c r="AD7146" t="str">
        <f>"2"</f>
        <v>2</v>
      </c>
      <c r="AE7146" t="s">
        <v>50</v>
      </c>
      <c r="AF7146">
        <v>0</v>
      </c>
      <c r="AG7146" t="s">
        <v>56</v>
      </c>
      <c r="AH7146" t="str">
        <f>"Trad IRN"</f>
        <v>Trad IRN</v>
      </c>
      <c r="AI7146" t="str">
        <f>"Bldg IRN"</f>
        <v>Bldg IRN</v>
      </c>
      <c r="AJ7146" t="s">
        <v>48</v>
      </c>
      <c r="AK7146" t="s">
        <v>48</v>
      </c>
      <c r="AL7146" t="s">
        <v>53</v>
      </c>
      <c r="AM7146">
        <v>1140.92</v>
      </c>
      <c r="AN7146">
        <v>1140.92</v>
      </c>
      <c r="AO7146">
        <v>15</v>
      </c>
    </row>
    <row r="7147" spans="1:41" x14ac:dyDescent="0.3">
      <c r="A7147" t="str">
        <f>"Trad IRN"</f>
        <v>Trad IRN</v>
      </c>
      <c r="B7147" t="str">
        <f>"Bldg IRN"</f>
        <v>Bldg IRN</v>
      </c>
      <c r="C7147" t="s">
        <v>41</v>
      </c>
      <c r="D7147" t="s">
        <v>3</v>
      </c>
      <c r="E7147" t="s">
        <v>80</v>
      </c>
      <c r="F7147" t="s">
        <v>81</v>
      </c>
      <c r="G7147" t="s">
        <v>82</v>
      </c>
      <c r="H7147" t="s">
        <v>83</v>
      </c>
      <c r="I7147" t="str">
        <f>"Trad IRN"</f>
        <v>Trad IRN</v>
      </c>
      <c r="J7147" t="s">
        <v>43</v>
      </c>
      <c r="K7147" t="s">
        <v>44</v>
      </c>
      <c r="L7147" t="s">
        <v>45</v>
      </c>
      <c r="M7147" t="s">
        <v>46</v>
      </c>
      <c r="N7147" t="str">
        <f t="shared" si="727"/>
        <v>08/18/2022</v>
      </c>
      <c r="O7147" t="str">
        <f t="shared" si="728"/>
        <v>12/31/2500</v>
      </c>
      <c r="P7147">
        <v>1</v>
      </c>
      <c r="Q7147">
        <v>1</v>
      </c>
      <c r="S7147">
        <v>0</v>
      </c>
      <c r="T7147">
        <v>1</v>
      </c>
      <c r="U7147">
        <v>0</v>
      </c>
      <c r="V7147" t="str">
        <f>"Trad IRN"</f>
        <v>Trad IRN</v>
      </c>
      <c r="W7147">
        <v>100</v>
      </c>
      <c r="X7147" t="s">
        <v>47</v>
      </c>
      <c r="Z7147" t="s">
        <v>47</v>
      </c>
      <c r="AB7147" t="str">
        <f>"07"</f>
        <v>07</v>
      </c>
      <c r="AC7147" t="s">
        <v>48</v>
      </c>
      <c r="AD7147" t="s">
        <v>49</v>
      </c>
      <c r="AE7147" t="s">
        <v>50</v>
      </c>
      <c r="AF7147">
        <v>0</v>
      </c>
      <c r="AG7147" t="s">
        <v>56</v>
      </c>
      <c r="AH7147" t="str">
        <f>"Trad IRN"</f>
        <v>Trad IRN</v>
      </c>
      <c r="AI7147" t="str">
        <f>"Bldg IRN"</f>
        <v>Bldg IRN</v>
      </c>
      <c r="AJ7147" t="s">
        <v>48</v>
      </c>
      <c r="AK7147" t="s">
        <v>48</v>
      </c>
      <c r="AL7147" t="s">
        <v>53</v>
      </c>
      <c r="AM7147">
        <v>1140.92</v>
      </c>
      <c r="AN7147">
        <v>1140.92</v>
      </c>
      <c r="AO7147">
        <v>15</v>
      </c>
    </row>
    <row r="7148" spans="1:41" x14ac:dyDescent="0.3">
      <c r="A7148" t="str">
        <f>"Trad IRN"</f>
        <v>Trad IRN</v>
      </c>
      <c r="B7148" t="str">
        <f>"Bldg IRN"</f>
        <v>Bldg IRN</v>
      </c>
      <c r="C7148" t="s">
        <v>41</v>
      </c>
      <c r="D7148" t="s">
        <v>3</v>
      </c>
      <c r="E7148" t="s">
        <v>80</v>
      </c>
      <c r="F7148" t="s">
        <v>81</v>
      </c>
      <c r="G7148" t="s">
        <v>82</v>
      </c>
      <c r="H7148" t="s">
        <v>83</v>
      </c>
      <c r="I7148" t="str">
        <f>"Trad IRN"</f>
        <v>Trad IRN</v>
      </c>
      <c r="J7148" t="s">
        <v>43</v>
      </c>
      <c r="K7148" t="s">
        <v>44</v>
      </c>
      <c r="L7148" t="s">
        <v>45</v>
      </c>
      <c r="M7148" t="s">
        <v>46</v>
      </c>
      <c r="N7148" t="str">
        <f t="shared" si="727"/>
        <v>08/18/2022</v>
      </c>
      <c r="O7148" t="str">
        <f t="shared" si="728"/>
        <v>12/31/2500</v>
      </c>
      <c r="P7148">
        <v>1</v>
      </c>
      <c r="Q7148">
        <v>1</v>
      </c>
      <c r="S7148">
        <v>0</v>
      </c>
      <c r="T7148">
        <v>1</v>
      </c>
      <c r="U7148">
        <v>0</v>
      </c>
      <c r="V7148" t="str">
        <f>"Trad IRN"</f>
        <v>Trad IRN</v>
      </c>
      <c r="W7148">
        <v>100</v>
      </c>
      <c r="X7148" t="s">
        <v>47</v>
      </c>
      <c r="Z7148" t="s">
        <v>47</v>
      </c>
      <c r="AB7148" t="str">
        <f>"08"</f>
        <v>08</v>
      </c>
      <c r="AC7148" t="s">
        <v>48</v>
      </c>
      <c r="AD7148" t="s">
        <v>49</v>
      </c>
      <c r="AE7148" t="s">
        <v>50</v>
      </c>
      <c r="AF7148">
        <v>0</v>
      </c>
      <c r="AG7148" t="s">
        <v>56</v>
      </c>
      <c r="AH7148" t="str">
        <f>"Trad IRN"</f>
        <v>Trad IRN</v>
      </c>
      <c r="AI7148" t="str">
        <f>"Bldg IRN"</f>
        <v>Bldg IRN</v>
      </c>
      <c r="AJ7148" t="s">
        <v>48</v>
      </c>
      <c r="AK7148" t="s">
        <v>48</v>
      </c>
      <c r="AL7148" t="s">
        <v>53</v>
      </c>
      <c r="AM7148">
        <v>1140.92</v>
      </c>
      <c r="AN7148">
        <v>1140.92</v>
      </c>
      <c r="AO7148">
        <v>15</v>
      </c>
    </row>
    <row r="7149" spans="1:41" x14ac:dyDescent="0.3">
      <c r="A7149" t="str">
        <f>"Trad IRN"</f>
        <v>Trad IRN</v>
      </c>
      <c r="B7149" t="str">
        <f>"Bldg IRN"</f>
        <v>Bldg IRN</v>
      </c>
      <c r="C7149" t="s">
        <v>41</v>
      </c>
      <c r="D7149" t="s">
        <v>3</v>
      </c>
      <c r="E7149" t="s">
        <v>80</v>
      </c>
      <c r="F7149" t="s">
        <v>81</v>
      </c>
      <c r="G7149" t="s">
        <v>82</v>
      </c>
      <c r="H7149" t="s">
        <v>83</v>
      </c>
      <c r="I7149" t="str">
        <f>"Trad IRN"</f>
        <v>Trad IRN</v>
      </c>
      <c r="J7149" t="s">
        <v>43</v>
      </c>
      <c r="K7149" t="s">
        <v>44</v>
      </c>
      <c r="L7149" t="s">
        <v>45</v>
      </c>
      <c r="M7149" t="s">
        <v>46</v>
      </c>
      <c r="N7149" t="str">
        <f t="shared" si="727"/>
        <v>08/18/2022</v>
      </c>
      <c r="O7149" t="str">
        <f t="shared" si="728"/>
        <v>12/31/2500</v>
      </c>
      <c r="P7149">
        <v>1</v>
      </c>
      <c r="Q7149">
        <v>1</v>
      </c>
      <c r="S7149">
        <v>1</v>
      </c>
      <c r="T7149">
        <v>1</v>
      </c>
      <c r="U7149">
        <v>0</v>
      </c>
      <c r="V7149" t="str">
        <f>"Trad IRN"</f>
        <v>Trad IRN</v>
      </c>
      <c r="W7149">
        <v>100</v>
      </c>
      <c r="X7149" t="s">
        <v>47</v>
      </c>
      <c r="Z7149" t="s">
        <v>47</v>
      </c>
      <c r="AB7149" t="str">
        <f>"07"</f>
        <v>07</v>
      </c>
      <c r="AC7149" t="s">
        <v>48</v>
      </c>
      <c r="AD7149" t="s">
        <v>49</v>
      </c>
      <c r="AE7149" t="s">
        <v>50</v>
      </c>
      <c r="AF7149">
        <v>0</v>
      </c>
      <c r="AG7149" t="s">
        <v>56</v>
      </c>
      <c r="AH7149" t="str">
        <f>"Trad IRN"</f>
        <v>Trad IRN</v>
      </c>
      <c r="AI7149" t="str">
        <f>"Bldg IRN"</f>
        <v>Bldg IRN</v>
      </c>
      <c r="AJ7149" t="s">
        <v>48</v>
      </c>
      <c r="AK7149" t="s">
        <v>48</v>
      </c>
      <c r="AL7149" t="s">
        <v>53</v>
      </c>
      <c r="AM7149">
        <v>1140.92</v>
      </c>
      <c r="AN7149">
        <v>1140.92</v>
      </c>
      <c r="AO7149">
        <v>15</v>
      </c>
    </row>
    <row r="7150" spans="1:41" x14ac:dyDescent="0.3">
      <c r="A7150" t="str">
        <f>"Trad IRN"</f>
        <v>Trad IRN</v>
      </c>
      <c r="B7150" t="str">
        <f>"Bldg IRN"</f>
        <v>Bldg IRN</v>
      </c>
      <c r="C7150" t="s">
        <v>62</v>
      </c>
      <c r="D7150" t="s">
        <v>3</v>
      </c>
      <c r="E7150" t="s">
        <v>80</v>
      </c>
      <c r="F7150" t="s">
        <v>81</v>
      </c>
      <c r="G7150" t="s">
        <v>82</v>
      </c>
      <c r="H7150" t="s">
        <v>83</v>
      </c>
      <c r="I7150" t="str">
        <f>"Trad IRN"</f>
        <v>Trad IRN</v>
      </c>
      <c r="J7150" t="s">
        <v>43</v>
      </c>
      <c r="K7150" t="s">
        <v>44</v>
      </c>
      <c r="L7150" t="s">
        <v>45</v>
      </c>
      <c r="M7150" t="s">
        <v>46</v>
      </c>
      <c r="N7150" t="str">
        <f t="shared" si="727"/>
        <v>08/18/2022</v>
      </c>
      <c r="O7150" t="str">
        <f t="shared" si="728"/>
        <v>12/31/2500</v>
      </c>
      <c r="P7150">
        <v>1</v>
      </c>
      <c r="Q7150">
        <v>0.99438199999999999</v>
      </c>
      <c r="S7150">
        <v>0</v>
      </c>
      <c r="T7150">
        <v>0.99438199999999999</v>
      </c>
      <c r="U7150">
        <v>0</v>
      </c>
      <c r="V7150" t="str">
        <f>"Trad IRN"</f>
        <v>Trad IRN</v>
      </c>
      <c r="W7150">
        <v>100</v>
      </c>
      <c r="X7150" t="s">
        <v>47</v>
      </c>
      <c r="Z7150" t="s">
        <v>47</v>
      </c>
      <c r="AB7150" t="str">
        <f>"04"</f>
        <v>04</v>
      </c>
      <c r="AC7150" t="s">
        <v>48</v>
      </c>
      <c r="AD7150" t="s">
        <v>49</v>
      </c>
      <c r="AE7150" t="s">
        <v>50</v>
      </c>
      <c r="AF7150">
        <v>0</v>
      </c>
      <c r="AG7150" t="s">
        <v>56</v>
      </c>
      <c r="AH7150" t="str">
        <f>"Trad IRN"</f>
        <v>Trad IRN</v>
      </c>
      <c r="AI7150" t="str">
        <f>"Bldg IRN"</f>
        <v>Bldg IRN</v>
      </c>
      <c r="AJ7150" t="s">
        <v>48</v>
      </c>
      <c r="AK7150" t="s">
        <v>48</v>
      </c>
      <c r="AL7150" t="s">
        <v>53</v>
      </c>
      <c r="AM7150">
        <v>1113.0999999999999</v>
      </c>
      <c r="AN7150">
        <v>1113.0999999999999</v>
      </c>
      <c r="AO7150">
        <v>63</v>
      </c>
    </row>
    <row r="7151" spans="1:41" x14ac:dyDescent="0.3">
      <c r="A7151" t="str">
        <f>"Trad IRN"</f>
        <v>Trad IRN</v>
      </c>
      <c r="B7151" t="str">
        <f>"Bldg IRN"</f>
        <v>Bldg IRN</v>
      </c>
      <c r="C7151" t="s">
        <v>62</v>
      </c>
      <c r="D7151" t="s">
        <v>3</v>
      </c>
      <c r="E7151" t="s">
        <v>80</v>
      </c>
      <c r="F7151" t="s">
        <v>81</v>
      </c>
      <c r="G7151" t="s">
        <v>82</v>
      </c>
      <c r="H7151" t="s">
        <v>83</v>
      </c>
      <c r="I7151" t="str">
        <f>"Trad IRN"</f>
        <v>Trad IRN</v>
      </c>
      <c r="J7151" t="s">
        <v>43</v>
      </c>
      <c r="K7151" t="s">
        <v>44</v>
      </c>
      <c r="L7151" t="s">
        <v>45</v>
      </c>
      <c r="M7151" t="s">
        <v>46</v>
      </c>
      <c r="N7151" t="str">
        <f>"11/17/2022"</f>
        <v>11/17/2022</v>
      </c>
      <c r="O7151" t="str">
        <f t="shared" si="728"/>
        <v>12/31/2500</v>
      </c>
      <c r="P7151">
        <v>0.65751499999999996</v>
      </c>
      <c r="Q7151">
        <v>0.56999999999999995</v>
      </c>
      <c r="R7151">
        <v>0.56999999999999995</v>
      </c>
      <c r="S7151">
        <v>0</v>
      </c>
      <c r="T7151">
        <v>0.56999999999999995</v>
      </c>
      <c r="U7151">
        <v>0</v>
      </c>
      <c r="V7151" t="str">
        <f>"Trad IRN"</f>
        <v>Trad IRN</v>
      </c>
      <c r="W7151">
        <v>100</v>
      </c>
      <c r="X7151" t="s">
        <v>47</v>
      </c>
      <c r="Z7151" t="s">
        <v>47</v>
      </c>
      <c r="AB7151" t="str">
        <f>"05"</f>
        <v>05</v>
      </c>
      <c r="AC7151" t="str">
        <f>"12"</f>
        <v>12</v>
      </c>
      <c r="AD7151" t="str">
        <f>"6"</f>
        <v>6</v>
      </c>
      <c r="AE7151" t="s">
        <v>50</v>
      </c>
      <c r="AF7151">
        <v>0</v>
      </c>
      <c r="AG7151" t="s">
        <v>56</v>
      </c>
      <c r="AH7151" t="str">
        <f>"Trad IRN"</f>
        <v>Trad IRN</v>
      </c>
      <c r="AI7151" t="str">
        <f>"Bldg IRN"</f>
        <v>Bldg IRN</v>
      </c>
      <c r="AJ7151" t="s">
        <v>48</v>
      </c>
      <c r="AK7151" t="s">
        <v>48</v>
      </c>
      <c r="AL7151" t="s">
        <v>53</v>
      </c>
      <c r="AM7151">
        <v>731.88</v>
      </c>
      <c r="AN7151">
        <v>1113.0999999999999</v>
      </c>
      <c r="AO7151">
        <v>63</v>
      </c>
    </row>
    <row r="7152" spans="1:41" x14ac:dyDescent="0.3">
      <c r="A7152" t="str">
        <f>"Trad IRN"</f>
        <v>Trad IRN</v>
      </c>
      <c r="B7152" t="str">
        <f>"Bldg IRN"</f>
        <v>Bldg IRN</v>
      </c>
      <c r="C7152" t="s">
        <v>62</v>
      </c>
      <c r="D7152" t="s">
        <v>3</v>
      </c>
      <c r="E7152" t="s">
        <v>80</v>
      </c>
      <c r="F7152" t="s">
        <v>81</v>
      </c>
      <c r="G7152" t="s">
        <v>82</v>
      </c>
      <c r="H7152" t="s">
        <v>83</v>
      </c>
      <c r="I7152" t="str">
        <f>"Trad IRN"</f>
        <v>Trad IRN</v>
      </c>
      <c r="J7152" t="s">
        <v>43</v>
      </c>
      <c r="K7152" t="s">
        <v>44</v>
      </c>
      <c r="L7152" t="s">
        <v>45</v>
      </c>
      <c r="M7152" t="s">
        <v>46</v>
      </c>
      <c r="N7152" t="str">
        <f>"10/18/2022"</f>
        <v>10/18/2022</v>
      </c>
      <c r="O7152" t="str">
        <f t="shared" si="728"/>
        <v>12/31/2500</v>
      </c>
      <c r="P7152">
        <v>0.78082799999999997</v>
      </c>
      <c r="Q7152">
        <v>0.75731000000000004</v>
      </c>
      <c r="R7152">
        <v>0.75731000000000004</v>
      </c>
      <c r="S7152">
        <v>0</v>
      </c>
      <c r="T7152">
        <v>0.75731000000000004</v>
      </c>
      <c r="U7152">
        <v>0</v>
      </c>
      <c r="V7152" t="str">
        <f>"Trad IRN"</f>
        <v>Trad IRN</v>
      </c>
      <c r="W7152">
        <v>100</v>
      </c>
      <c r="X7152" t="s">
        <v>47</v>
      </c>
      <c r="Z7152" t="s">
        <v>47</v>
      </c>
      <c r="AB7152" t="str">
        <f>"04"</f>
        <v>04</v>
      </c>
      <c r="AC7152" t="str">
        <f>"15"</f>
        <v>15</v>
      </c>
      <c r="AD7152" t="str">
        <f>"2"</f>
        <v>2</v>
      </c>
      <c r="AE7152" t="s">
        <v>50</v>
      </c>
      <c r="AF7152">
        <v>0</v>
      </c>
      <c r="AG7152" t="s">
        <v>56</v>
      </c>
      <c r="AH7152" t="str">
        <f>"Trad IRN"</f>
        <v>Trad IRN</v>
      </c>
      <c r="AI7152" t="str">
        <f>"Bldg IRN"</f>
        <v>Bldg IRN</v>
      </c>
      <c r="AJ7152" t="s">
        <v>48</v>
      </c>
      <c r="AK7152" t="s">
        <v>48</v>
      </c>
      <c r="AL7152" t="s">
        <v>53</v>
      </c>
      <c r="AM7152">
        <v>869.14</v>
      </c>
      <c r="AN7152">
        <v>1113.0999999999999</v>
      </c>
      <c r="AO7152">
        <v>63</v>
      </c>
    </row>
    <row r="7153" spans="1:41" x14ac:dyDescent="0.3">
      <c r="A7153" t="str">
        <f>"Trad IRN"</f>
        <v>Trad IRN</v>
      </c>
      <c r="B7153" t="str">
        <f>"Bldg IRN"</f>
        <v>Bldg IRN</v>
      </c>
      <c r="C7153" t="s">
        <v>62</v>
      </c>
      <c r="D7153" t="s">
        <v>3</v>
      </c>
      <c r="E7153" t="s">
        <v>80</v>
      </c>
      <c r="F7153" t="s">
        <v>81</v>
      </c>
      <c r="G7153" t="s">
        <v>82</v>
      </c>
      <c r="H7153" t="s">
        <v>83</v>
      </c>
      <c r="I7153" t="str">
        <f>"Trad IRN"</f>
        <v>Trad IRN</v>
      </c>
      <c r="J7153" t="s">
        <v>43</v>
      </c>
      <c r="K7153" t="s">
        <v>44</v>
      </c>
      <c r="L7153" t="s">
        <v>45</v>
      </c>
      <c r="M7153" t="s">
        <v>46</v>
      </c>
      <c r="N7153" t="str">
        <f>"10/04/2022"</f>
        <v>10/04/2022</v>
      </c>
      <c r="O7153" t="str">
        <f t="shared" si="728"/>
        <v>12/31/2500</v>
      </c>
      <c r="P7153">
        <v>0.83273699999999995</v>
      </c>
      <c r="Q7153">
        <v>0.81996100000000005</v>
      </c>
      <c r="R7153">
        <v>0.81996100000000005</v>
      </c>
      <c r="S7153">
        <v>0</v>
      </c>
      <c r="T7153">
        <v>0.81996100000000005</v>
      </c>
      <c r="U7153">
        <v>0</v>
      </c>
      <c r="V7153" t="s">
        <v>84</v>
      </c>
      <c r="W7153">
        <v>100</v>
      </c>
      <c r="X7153" t="s">
        <v>47</v>
      </c>
      <c r="Z7153" t="s">
        <v>47</v>
      </c>
      <c r="AB7153" t="str">
        <f>"05"</f>
        <v>05</v>
      </c>
      <c r="AC7153" t="str">
        <f>"15"</f>
        <v>15</v>
      </c>
      <c r="AD7153" t="str">
        <f>"2"</f>
        <v>2</v>
      </c>
      <c r="AE7153" t="s">
        <v>55</v>
      </c>
      <c r="AF7153">
        <v>0</v>
      </c>
      <c r="AG7153" t="s">
        <v>56</v>
      </c>
      <c r="AH7153" t="str">
        <f>"Trad IRN"</f>
        <v>Trad IRN</v>
      </c>
      <c r="AI7153" t="str">
        <f>"Bldg IRN"</f>
        <v>Bldg IRN</v>
      </c>
      <c r="AJ7153" t="s">
        <v>48</v>
      </c>
      <c r="AK7153" t="s">
        <v>48</v>
      </c>
      <c r="AL7153" t="s">
        <v>53</v>
      </c>
      <c r="AM7153">
        <v>926.92</v>
      </c>
      <c r="AN7153">
        <v>1113.0999999999999</v>
      </c>
      <c r="AO7153">
        <v>63</v>
      </c>
    </row>
    <row r="7154" spans="1:41" x14ac:dyDescent="0.3">
      <c r="A7154" t="str">
        <f>"Trad IRN"</f>
        <v>Trad IRN</v>
      </c>
      <c r="B7154" t="str">
        <f>"Bldg IRN"</f>
        <v>Bldg IRN</v>
      </c>
      <c r="C7154" t="s">
        <v>62</v>
      </c>
      <c r="D7154" t="s">
        <v>3</v>
      </c>
      <c r="E7154" t="s">
        <v>80</v>
      </c>
      <c r="F7154" t="s">
        <v>81</v>
      </c>
      <c r="G7154" t="s">
        <v>82</v>
      </c>
      <c r="H7154" t="s">
        <v>83</v>
      </c>
      <c r="I7154" t="str">
        <f>"Trad IRN"</f>
        <v>Trad IRN</v>
      </c>
      <c r="J7154" t="s">
        <v>43</v>
      </c>
      <c r="K7154" t="s">
        <v>44</v>
      </c>
      <c r="L7154" t="s">
        <v>45</v>
      </c>
      <c r="M7154" t="s">
        <v>46</v>
      </c>
      <c r="N7154" t="str">
        <f>"01/04/2023"</f>
        <v>01/04/2023</v>
      </c>
      <c r="O7154" t="str">
        <f t="shared" si="728"/>
        <v>12/31/2500</v>
      </c>
      <c r="P7154">
        <v>0.53062600000000004</v>
      </c>
      <c r="Q7154">
        <v>0.52007800000000004</v>
      </c>
      <c r="S7154">
        <v>0</v>
      </c>
      <c r="T7154">
        <v>0.52007800000000004</v>
      </c>
      <c r="U7154">
        <v>0</v>
      </c>
      <c r="V7154" t="str">
        <f>"Trad IRN"</f>
        <v>Trad IRN</v>
      </c>
      <c r="W7154">
        <v>100</v>
      </c>
      <c r="X7154" t="s">
        <v>47</v>
      </c>
      <c r="Z7154" t="s">
        <v>47</v>
      </c>
      <c r="AB7154" t="str">
        <f>"02"</f>
        <v>02</v>
      </c>
      <c r="AC7154" t="s">
        <v>48</v>
      </c>
      <c r="AD7154" t="s">
        <v>49</v>
      </c>
      <c r="AE7154" t="s">
        <v>50</v>
      </c>
      <c r="AF7154">
        <v>0</v>
      </c>
      <c r="AG7154" t="s">
        <v>56</v>
      </c>
      <c r="AH7154" t="str">
        <f>"Trad IRN"</f>
        <v>Trad IRN</v>
      </c>
      <c r="AI7154" t="str">
        <f>"Bldg IRN"</f>
        <v>Bldg IRN</v>
      </c>
      <c r="AJ7154" t="s">
        <v>48</v>
      </c>
      <c r="AK7154" t="s">
        <v>48</v>
      </c>
      <c r="AL7154" t="s">
        <v>53</v>
      </c>
      <c r="AM7154">
        <v>590.64</v>
      </c>
      <c r="AN7154">
        <v>1113.0999999999999</v>
      </c>
      <c r="AO7154">
        <v>63</v>
      </c>
    </row>
    <row r="7155" spans="1:41" x14ac:dyDescent="0.3">
      <c r="A7155" t="str">
        <f>"Trad IRN"</f>
        <v>Trad IRN</v>
      </c>
      <c r="B7155" t="str">
        <f>"Bldg IRN"</f>
        <v>Bldg IRN</v>
      </c>
      <c r="C7155" t="s">
        <v>62</v>
      </c>
      <c r="D7155" t="s">
        <v>3</v>
      </c>
      <c r="E7155" t="s">
        <v>80</v>
      </c>
      <c r="F7155" t="s">
        <v>81</v>
      </c>
      <c r="G7155" t="s">
        <v>82</v>
      </c>
      <c r="H7155" t="s">
        <v>83</v>
      </c>
      <c r="I7155" t="str">
        <f>"Trad IRN"</f>
        <v>Trad IRN</v>
      </c>
      <c r="J7155" t="s">
        <v>43</v>
      </c>
      <c r="K7155" t="s">
        <v>44</v>
      </c>
      <c r="L7155" t="s">
        <v>45</v>
      </c>
      <c r="M7155" t="s">
        <v>46</v>
      </c>
      <c r="N7155" t="str">
        <f>"09/13/2022"</f>
        <v>09/13/2022</v>
      </c>
      <c r="O7155" t="str">
        <f t="shared" si="728"/>
        <v>12/31/2500</v>
      </c>
      <c r="P7155">
        <v>0.90195000000000003</v>
      </c>
      <c r="Q7155">
        <v>0.901949</v>
      </c>
      <c r="R7155">
        <v>0.901949</v>
      </c>
      <c r="S7155">
        <v>0</v>
      </c>
      <c r="T7155">
        <v>0.901949</v>
      </c>
      <c r="U7155">
        <v>0</v>
      </c>
      <c r="V7155" t="str">
        <f>"Trad IRN"</f>
        <v>Trad IRN</v>
      </c>
      <c r="W7155">
        <v>100</v>
      </c>
      <c r="X7155" t="s">
        <v>47</v>
      </c>
      <c r="Z7155" t="s">
        <v>47</v>
      </c>
      <c r="AB7155" t="str">
        <f>"05"</f>
        <v>05</v>
      </c>
      <c r="AC7155" t="str">
        <f>"15"</f>
        <v>15</v>
      </c>
      <c r="AD7155" t="str">
        <f>"2"</f>
        <v>2</v>
      </c>
      <c r="AE7155" t="s">
        <v>55</v>
      </c>
      <c r="AF7155">
        <v>0</v>
      </c>
      <c r="AG7155" t="s">
        <v>56</v>
      </c>
      <c r="AH7155" t="str">
        <f>"Trad IRN"</f>
        <v>Trad IRN</v>
      </c>
      <c r="AI7155" t="str">
        <f>"Bldg IRN"</f>
        <v>Bldg IRN</v>
      </c>
      <c r="AJ7155" t="s">
        <v>48</v>
      </c>
      <c r="AK7155" t="s">
        <v>48</v>
      </c>
      <c r="AL7155" t="s">
        <v>53</v>
      </c>
      <c r="AM7155">
        <v>1003.96</v>
      </c>
      <c r="AN7155">
        <v>1113.0999999999999</v>
      </c>
      <c r="AO7155">
        <v>63</v>
      </c>
    </row>
    <row r="7156" spans="1:41" x14ac:dyDescent="0.3">
      <c r="A7156" t="str">
        <f>"Trad IRN"</f>
        <v>Trad IRN</v>
      </c>
      <c r="B7156" t="str">
        <f>"Bldg IRN"</f>
        <v>Bldg IRN</v>
      </c>
      <c r="C7156" t="s">
        <v>62</v>
      </c>
      <c r="D7156" t="s">
        <v>3</v>
      </c>
      <c r="E7156" t="s">
        <v>80</v>
      </c>
      <c r="F7156" t="s">
        <v>81</v>
      </c>
      <c r="G7156" t="s">
        <v>82</v>
      </c>
      <c r="H7156" t="s">
        <v>83</v>
      </c>
      <c r="I7156" t="str">
        <f>"Trad IRN"</f>
        <v>Trad IRN</v>
      </c>
      <c r="J7156" t="s">
        <v>43</v>
      </c>
      <c r="K7156" t="s">
        <v>44</v>
      </c>
      <c r="L7156" t="s">
        <v>45</v>
      </c>
      <c r="M7156" t="s">
        <v>46</v>
      </c>
      <c r="N7156" t="str">
        <f>"09/13/2022"</f>
        <v>09/13/2022</v>
      </c>
      <c r="O7156" t="str">
        <f t="shared" si="728"/>
        <v>12/31/2500</v>
      </c>
      <c r="P7156">
        <v>0.90195000000000003</v>
      </c>
      <c r="Q7156">
        <v>0.901949</v>
      </c>
      <c r="R7156">
        <v>0.901949</v>
      </c>
      <c r="S7156">
        <v>0</v>
      </c>
      <c r="T7156">
        <v>0.901949</v>
      </c>
      <c r="U7156">
        <v>0</v>
      </c>
      <c r="V7156" t="str">
        <f>"Trad IRN"</f>
        <v>Trad IRN</v>
      </c>
      <c r="W7156">
        <v>100</v>
      </c>
      <c r="X7156" t="s">
        <v>47</v>
      </c>
      <c r="Z7156" t="s">
        <v>47</v>
      </c>
      <c r="AB7156" t="str">
        <f>"03"</f>
        <v>03</v>
      </c>
      <c r="AC7156" t="str">
        <f>"10"</f>
        <v>10</v>
      </c>
      <c r="AD7156" t="str">
        <f>"2"</f>
        <v>2</v>
      </c>
      <c r="AE7156" t="s">
        <v>55</v>
      </c>
      <c r="AF7156">
        <v>0</v>
      </c>
      <c r="AG7156" t="s">
        <v>56</v>
      </c>
      <c r="AH7156" t="str">
        <f>"Trad IRN"</f>
        <v>Trad IRN</v>
      </c>
      <c r="AI7156" t="str">
        <f>"Bldg IRN"</f>
        <v>Bldg IRN</v>
      </c>
      <c r="AJ7156" t="s">
        <v>48</v>
      </c>
      <c r="AK7156" t="s">
        <v>48</v>
      </c>
      <c r="AL7156" t="s">
        <v>53</v>
      </c>
      <c r="AM7156">
        <v>1003.96</v>
      </c>
      <c r="AN7156">
        <v>1113.0999999999999</v>
      </c>
      <c r="AO7156">
        <v>63</v>
      </c>
    </row>
    <row r="7157" spans="1:41" x14ac:dyDescent="0.3">
      <c r="A7157" t="str">
        <f>"Trad IRN"</f>
        <v>Trad IRN</v>
      </c>
      <c r="B7157" t="str">
        <f>"Bldg IRN"</f>
        <v>Bldg IRN</v>
      </c>
      <c r="C7157" t="s">
        <v>62</v>
      </c>
      <c r="D7157" t="s">
        <v>3</v>
      </c>
      <c r="E7157" t="s">
        <v>80</v>
      </c>
      <c r="F7157" t="s">
        <v>81</v>
      </c>
      <c r="G7157" t="s">
        <v>82</v>
      </c>
      <c r="H7157" t="s">
        <v>83</v>
      </c>
      <c r="I7157" t="str">
        <f>"Trad IRN"</f>
        <v>Trad IRN</v>
      </c>
      <c r="J7157" t="s">
        <v>43</v>
      </c>
      <c r="K7157" t="s">
        <v>44</v>
      </c>
      <c r="L7157" t="s">
        <v>45</v>
      </c>
      <c r="M7157" t="s">
        <v>46</v>
      </c>
      <c r="N7157" t="str">
        <f>"10/17/2022"</f>
        <v>10/17/2022</v>
      </c>
      <c r="O7157" t="str">
        <f t="shared" si="728"/>
        <v>12/31/2500</v>
      </c>
      <c r="P7157">
        <v>0.78659599999999996</v>
      </c>
      <c r="Q7157">
        <v>0.77106200000000003</v>
      </c>
      <c r="R7157">
        <v>0.77106200000000003</v>
      </c>
      <c r="S7157">
        <v>0</v>
      </c>
      <c r="T7157">
        <v>0.77106200000000003</v>
      </c>
      <c r="U7157">
        <v>0</v>
      </c>
      <c r="V7157" t="str">
        <f>"Trad IRN"</f>
        <v>Trad IRN</v>
      </c>
      <c r="W7157">
        <v>100</v>
      </c>
      <c r="X7157" t="s">
        <v>47</v>
      </c>
      <c r="Z7157" t="s">
        <v>47</v>
      </c>
      <c r="AB7157" t="str">
        <f>"03"</f>
        <v>03</v>
      </c>
      <c r="AC7157" t="str">
        <f>"10"</f>
        <v>10</v>
      </c>
      <c r="AD7157" t="str">
        <f>"2"</f>
        <v>2</v>
      </c>
      <c r="AE7157" t="s">
        <v>55</v>
      </c>
      <c r="AF7157">
        <v>0</v>
      </c>
      <c r="AG7157" t="s">
        <v>56</v>
      </c>
      <c r="AH7157" t="str">
        <f>"Trad IRN"</f>
        <v>Trad IRN</v>
      </c>
      <c r="AI7157" t="str">
        <f>"Bldg IRN"</f>
        <v>Bldg IRN</v>
      </c>
      <c r="AJ7157" t="s">
        <v>48</v>
      </c>
      <c r="AK7157" t="s">
        <v>48</v>
      </c>
      <c r="AL7157" t="s">
        <v>53</v>
      </c>
      <c r="AM7157">
        <v>875.56</v>
      </c>
      <c r="AN7157">
        <v>1113.0999999999999</v>
      </c>
      <c r="AO7157">
        <v>63</v>
      </c>
    </row>
    <row r="7158" spans="1:41" x14ac:dyDescent="0.3">
      <c r="A7158" t="str">
        <f>"Trad IRN"</f>
        <v>Trad IRN</v>
      </c>
      <c r="B7158" t="str">
        <f>"Bldg IRN"</f>
        <v>Bldg IRN</v>
      </c>
      <c r="C7158" t="s">
        <v>62</v>
      </c>
      <c r="D7158" t="s">
        <v>3</v>
      </c>
      <c r="E7158" t="s">
        <v>80</v>
      </c>
      <c r="F7158" t="s">
        <v>81</v>
      </c>
      <c r="G7158" t="s">
        <v>82</v>
      </c>
      <c r="H7158" t="s">
        <v>83</v>
      </c>
      <c r="I7158" t="str">
        <f>"Trad IRN"</f>
        <v>Trad IRN</v>
      </c>
      <c r="J7158" t="s">
        <v>43</v>
      </c>
      <c r="K7158" t="s">
        <v>44</v>
      </c>
      <c r="L7158" t="s">
        <v>45</v>
      </c>
      <c r="M7158" t="s">
        <v>46</v>
      </c>
      <c r="N7158" t="str">
        <f>"01/04/2023"</f>
        <v>01/04/2023</v>
      </c>
      <c r="O7158" t="str">
        <f t="shared" si="728"/>
        <v>12/31/2500</v>
      </c>
      <c r="P7158">
        <v>0.53062600000000004</v>
      </c>
      <c r="Q7158">
        <v>0.52673099999999995</v>
      </c>
      <c r="S7158">
        <v>0</v>
      </c>
      <c r="T7158">
        <v>0.52673099999999995</v>
      </c>
      <c r="U7158">
        <v>0</v>
      </c>
      <c r="V7158" t="str">
        <f>"Trad IRN"</f>
        <v>Trad IRN</v>
      </c>
      <c r="W7158">
        <v>100</v>
      </c>
      <c r="X7158" t="s">
        <v>47</v>
      </c>
      <c r="Z7158" t="s">
        <v>47</v>
      </c>
      <c r="AB7158" t="str">
        <f>"04"</f>
        <v>04</v>
      </c>
      <c r="AC7158" t="s">
        <v>48</v>
      </c>
      <c r="AD7158" t="s">
        <v>49</v>
      </c>
      <c r="AE7158" t="s">
        <v>50</v>
      </c>
      <c r="AF7158">
        <v>0</v>
      </c>
      <c r="AG7158" t="s">
        <v>56</v>
      </c>
      <c r="AH7158" t="str">
        <f>"Trad IRN"</f>
        <v>Trad IRN</v>
      </c>
      <c r="AI7158" t="str">
        <f>"Bldg IRN"</f>
        <v>Bldg IRN</v>
      </c>
      <c r="AJ7158" t="s">
        <v>48</v>
      </c>
      <c r="AK7158" t="s">
        <v>48</v>
      </c>
      <c r="AL7158" t="s">
        <v>53</v>
      </c>
      <c r="AM7158">
        <v>590.64</v>
      </c>
      <c r="AN7158">
        <v>1113.0999999999999</v>
      </c>
      <c r="AO7158">
        <v>63</v>
      </c>
    </row>
    <row r="7159" spans="1:41" x14ac:dyDescent="0.3">
      <c r="A7159" t="str">
        <f>"Trad IRN"</f>
        <v>Trad IRN</v>
      </c>
      <c r="B7159" t="str">
        <f>"Bldg IRN"</f>
        <v>Bldg IRN</v>
      </c>
      <c r="C7159" t="s">
        <v>62</v>
      </c>
      <c r="D7159" t="s">
        <v>3</v>
      </c>
      <c r="E7159" t="s">
        <v>80</v>
      </c>
      <c r="F7159" t="s">
        <v>81</v>
      </c>
      <c r="G7159" t="s">
        <v>82</v>
      </c>
      <c r="H7159" t="s">
        <v>83</v>
      </c>
      <c r="I7159" t="str">
        <f>"Trad IRN"</f>
        <v>Trad IRN</v>
      </c>
      <c r="J7159" t="s">
        <v>43</v>
      </c>
      <c r="K7159" t="s">
        <v>44</v>
      </c>
      <c r="L7159" t="s">
        <v>45</v>
      </c>
      <c r="M7159" t="s">
        <v>46</v>
      </c>
      <c r="N7159" t="str">
        <f>"01/04/2023"</f>
        <v>01/04/2023</v>
      </c>
      <c r="O7159" t="str">
        <f t="shared" si="728"/>
        <v>12/31/2500</v>
      </c>
      <c r="P7159">
        <v>0.53062600000000004</v>
      </c>
      <c r="Q7159">
        <v>0.52673099999999995</v>
      </c>
      <c r="S7159">
        <v>0</v>
      </c>
      <c r="T7159">
        <v>0.52673099999999995</v>
      </c>
      <c r="U7159">
        <v>0</v>
      </c>
      <c r="V7159" t="str">
        <f>"Trad IRN"</f>
        <v>Trad IRN</v>
      </c>
      <c r="W7159">
        <v>100</v>
      </c>
      <c r="X7159" t="s">
        <v>47</v>
      </c>
      <c r="Z7159" t="s">
        <v>47</v>
      </c>
      <c r="AB7159" t="str">
        <f>"01"</f>
        <v>01</v>
      </c>
      <c r="AC7159" t="s">
        <v>48</v>
      </c>
      <c r="AD7159" t="s">
        <v>49</v>
      </c>
      <c r="AE7159" t="s">
        <v>50</v>
      </c>
      <c r="AF7159">
        <v>0</v>
      </c>
      <c r="AG7159" t="s">
        <v>56</v>
      </c>
      <c r="AH7159" t="str">
        <f>"Trad IRN"</f>
        <v>Trad IRN</v>
      </c>
      <c r="AI7159" t="str">
        <f>"Bldg IRN"</f>
        <v>Bldg IRN</v>
      </c>
      <c r="AJ7159" t="s">
        <v>48</v>
      </c>
      <c r="AK7159" t="s">
        <v>48</v>
      </c>
      <c r="AL7159" t="s">
        <v>53</v>
      </c>
      <c r="AM7159">
        <v>590.64</v>
      </c>
      <c r="AN7159">
        <v>1113.0999999999999</v>
      </c>
      <c r="AO7159">
        <v>63</v>
      </c>
    </row>
    <row r="7160" spans="1:41" x14ac:dyDescent="0.3">
      <c r="A7160" t="str">
        <f>"Trad IRN"</f>
        <v>Trad IRN</v>
      </c>
      <c r="B7160" t="str">
        <f>"Bldg IRN"</f>
        <v>Bldg IRN</v>
      </c>
      <c r="C7160" t="s">
        <v>62</v>
      </c>
      <c r="D7160" t="s">
        <v>3</v>
      </c>
      <c r="E7160" t="s">
        <v>80</v>
      </c>
      <c r="F7160" t="s">
        <v>81</v>
      </c>
      <c r="G7160" t="s">
        <v>82</v>
      </c>
      <c r="H7160" t="s">
        <v>83</v>
      </c>
      <c r="I7160" t="str">
        <f>"Trad IRN"</f>
        <v>Trad IRN</v>
      </c>
      <c r="J7160" t="s">
        <v>43</v>
      </c>
      <c r="K7160" t="s">
        <v>44</v>
      </c>
      <c r="L7160" t="s">
        <v>45</v>
      </c>
      <c r="M7160" t="s">
        <v>46</v>
      </c>
      <c r="N7160" t="str">
        <f>"01/20/2023"</f>
        <v>01/20/2023</v>
      </c>
      <c r="O7160" t="str">
        <f t="shared" si="728"/>
        <v>12/31/2500</v>
      </c>
      <c r="P7160">
        <v>0.46718199999999999</v>
      </c>
      <c r="Q7160">
        <v>0.44706800000000002</v>
      </c>
      <c r="S7160">
        <v>0</v>
      </c>
      <c r="T7160">
        <v>0.44706800000000002</v>
      </c>
      <c r="U7160">
        <v>0</v>
      </c>
      <c r="V7160" t="str">
        <f>"Trad IRN"</f>
        <v>Trad IRN</v>
      </c>
      <c r="W7160">
        <v>100</v>
      </c>
      <c r="X7160" t="s">
        <v>47</v>
      </c>
      <c r="Z7160" t="s">
        <v>47</v>
      </c>
      <c r="AB7160" t="str">
        <f>"02"</f>
        <v>02</v>
      </c>
      <c r="AC7160" t="s">
        <v>48</v>
      </c>
      <c r="AD7160" t="s">
        <v>49</v>
      </c>
      <c r="AE7160" t="s">
        <v>55</v>
      </c>
      <c r="AF7160">
        <v>0</v>
      </c>
      <c r="AG7160" t="s">
        <v>56</v>
      </c>
      <c r="AH7160" t="str">
        <f>"Trad IRN"</f>
        <v>Trad IRN</v>
      </c>
      <c r="AI7160" t="str">
        <f>"Bldg IRN"</f>
        <v>Bldg IRN</v>
      </c>
      <c r="AJ7160" t="s">
        <v>48</v>
      </c>
      <c r="AK7160" t="s">
        <v>48</v>
      </c>
      <c r="AL7160" t="s">
        <v>53</v>
      </c>
      <c r="AM7160">
        <v>520.02</v>
      </c>
      <c r="AN7160">
        <v>1113.0999999999999</v>
      </c>
      <c r="AO7160">
        <v>63</v>
      </c>
    </row>
    <row r="7161" spans="1:41" x14ac:dyDescent="0.3">
      <c r="A7161" t="str">
        <f>"Trad IRN"</f>
        <v>Trad IRN</v>
      </c>
      <c r="B7161" t="str">
        <f>"Bldg IRN"</f>
        <v>Bldg IRN</v>
      </c>
      <c r="C7161" t="s">
        <v>62</v>
      </c>
      <c r="D7161" t="s">
        <v>3</v>
      </c>
      <c r="E7161" t="s">
        <v>80</v>
      </c>
      <c r="F7161" t="s">
        <v>81</v>
      </c>
      <c r="G7161" t="s">
        <v>82</v>
      </c>
      <c r="H7161" t="s">
        <v>83</v>
      </c>
      <c r="I7161" t="str">
        <f>"Trad IRN"</f>
        <v>Trad IRN</v>
      </c>
      <c r="J7161" t="s">
        <v>43</v>
      </c>
      <c r="K7161" t="s">
        <v>44</v>
      </c>
      <c r="L7161" t="s">
        <v>45</v>
      </c>
      <c r="M7161" t="s">
        <v>46</v>
      </c>
      <c r="N7161" t="str">
        <f>"11/29/2022"</f>
        <v>11/29/2022</v>
      </c>
      <c r="O7161" t="str">
        <f t="shared" si="728"/>
        <v>12/31/2500</v>
      </c>
      <c r="P7161">
        <v>0.62867700000000004</v>
      </c>
      <c r="Q7161">
        <v>0.60590900000000003</v>
      </c>
      <c r="S7161">
        <v>0</v>
      </c>
      <c r="T7161">
        <v>0.60590900000000003</v>
      </c>
      <c r="U7161">
        <v>0</v>
      </c>
      <c r="V7161" t="str">
        <f>"Trad IRN"</f>
        <v>Trad IRN</v>
      </c>
      <c r="W7161">
        <v>100</v>
      </c>
      <c r="X7161" t="s">
        <v>47</v>
      </c>
      <c r="Z7161" t="s">
        <v>47</v>
      </c>
      <c r="AB7161" t="str">
        <f>"01"</f>
        <v>01</v>
      </c>
      <c r="AC7161" t="s">
        <v>48</v>
      </c>
      <c r="AD7161" t="s">
        <v>49</v>
      </c>
      <c r="AE7161" t="s">
        <v>50</v>
      </c>
      <c r="AF7161">
        <v>0</v>
      </c>
      <c r="AG7161" t="s">
        <v>56</v>
      </c>
      <c r="AH7161" t="str">
        <f>"Trad IRN"</f>
        <v>Trad IRN</v>
      </c>
      <c r="AI7161" t="str">
        <f>"Bldg IRN"</f>
        <v>Bldg IRN</v>
      </c>
      <c r="AJ7161" t="s">
        <v>48</v>
      </c>
      <c r="AK7161" t="s">
        <v>48</v>
      </c>
      <c r="AL7161" t="s">
        <v>53</v>
      </c>
      <c r="AM7161">
        <v>699.78</v>
      </c>
      <c r="AN7161">
        <v>1113.0999999999999</v>
      </c>
      <c r="AO7161">
        <v>63</v>
      </c>
    </row>
    <row r="7162" spans="1:41" x14ac:dyDescent="0.3">
      <c r="A7162" t="str">
        <f>"Trad IRN"</f>
        <v>Trad IRN</v>
      </c>
      <c r="B7162" t="str">
        <f>"Bldg IRN"</f>
        <v>Bldg IRN</v>
      </c>
      <c r="C7162" t="s">
        <v>62</v>
      </c>
      <c r="D7162" t="s">
        <v>3</v>
      </c>
      <c r="E7162" t="s">
        <v>80</v>
      </c>
      <c r="F7162" t="s">
        <v>81</v>
      </c>
      <c r="G7162" t="s">
        <v>82</v>
      </c>
      <c r="H7162" t="s">
        <v>83</v>
      </c>
      <c r="I7162" t="s">
        <v>8</v>
      </c>
      <c r="J7162" t="s">
        <v>43</v>
      </c>
      <c r="K7162" t="s">
        <v>44</v>
      </c>
      <c r="L7162" t="s">
        <v>45</v>
      </c>
      <c r="M7162" t="s">
        <v>76</v>
      </c>
      <c r="N7162" t="str">
        <f>"10/17/2022"</f>
        <v>10/17/2022</v>
      </c>
      <c r="O7162" t="str">
        <f t="shared" si="728"/>
        <v>12/31/2500</v>
      </c>
      <c r="P7162">
        <v>0.8125</v>
      </c>
      <c r="Q7162">
        <v>0.78947400000000001</v>
      </c>
      <c r="R7162">
        <v>0.78947400000000001</v>
      </c>
      <c r="S7162">
        <v>0</v>
      </c>
      <c r="T7162">
        <v>0.78947400000000001</v>
      </c>
      <c r="U7162">
        <v>0</v>
      </c>
      <c r="V7162" t="str">
        <f>"Trad IRN"</f>
        <v>Trad IRN</v>
      </c>
      <c r="W7162">
        <v>100</v>
      </c>
      <c r="X7162" t="s">
        <v>47</v>
      </c>
      <c r="Z7162" t="s">
        <v>47</v>
      </c>
      <c r="AB7162" t="s">
        <v>57</v>
      </c>
      <c r="AC7162" t="str">
        <f>"03"</f>
        <v>03</v>
      </c>
      <c r="AD7162" t="str">
        <f>"3"</f>
        <v>3</v>
      </c>
      <c r="AE7162" t="s">
        <v>55</v>
      </c>
      <c r="AF7162">
        <v>0</v>
      </c>
      <c r="AG7162" t="s">
        <v>56</v>
      </c>
      <c r="AH7162" t="s">
        <v>85</v>
      </c>
      <c r="AI7162" t="str">
        <f>"Bldg IRN"</f>
        <v>Bldg IRN</v>
      </c>
      <c r="AJ7162" t="s">
        <v>57</v>
      </c>
      <c r="AK7162" t="s">
        <v>77</v>
      </c>
      <c r="AL7162" t="s">
        <v>53</v>
      </c>
      <c r="AM7162">
        <v>780</v>
      </c>
      <c r="AN7162">
        <v>960</v>
      </c>
      <c r="AO7162">
        <v>63</v>
      </c>
    </row>
    <row r="7163" spans="1:41" x14ac:dyDescent="0.3">
      <c r="A7163" t="str">
        <f>"Trad IRN"</f>
        <v>Trad IRN</v>
      </c>
      <c r="B7163" t="str">
        <f>"Bldg IRN"</f>
        <v>Bldg IRN</v>
      </c>
      <c r="C7163" t="s">
        <v>62</v>
      </c>
      <c r="D7163" t="s">
        <v>3</v>
      </c>
      <c r="E7163" t="s">
        <v>80</v>
      </c>
      <c r="F7163" t="s">
        <v>81</v>
      </c>
      <c r="G7163" t="s">
        <v>82</v>
      </c>
      <c r="H7163" t="s">
        <v>83</v>
      </c>
      <c r="I7163" t="str">
        <f>"Trad IRN"</f>
        <v>Trad IRN</v>
      </c>
      <c r="J7163" t="s">
        <v>43</v>
      </c>
      <c r="K7163" t="s">
        <v>44</v>
      </c>
      <c r="L7163" t="s">
        <v>45</v>
      </c>
      <c r="M7163" t="s">
        <v>46</v>
      </c>
      <c r="N7163" t="str">
        <f>"08/18/2022"</f>
        <v>08/18/2022</v>
      </c>
      <c r="O7163" t="str">
        <f>"12/18/2022"</f>
        <v>12/18/2022</v>
      </c>
      <c r="P7163">
        <v>0.452071</v>
      </c>
      <c r="Q7163">
        <v>0.44630300000000001</v>
      </c>
      <c r="S7163">
        <v>0</v>
      </c>
      <c r="T7163">
        <v>0.44630300000000001</v>
      </c>
      <c r="U7163">
        <v>0</v>
      </c>
      <c r="V7163" t="str">
        <f>"Trad IRN"</f>
        <v>Trad IRN</v>
      </c>
      <c r="W7163">
        <v>100</v>
      </c>
      <c r="X7163" t="s">
        <v>47</v>
      </c>
      <c r="Z7163" t="s">
        <v>47</v>
      </c>
      <c r="AB7163" t="str">
        <f>"03"</f>
        <v>03</v>
      </c>
      <c r="AC7163" t="s">
        <v>48</v>
      </c>
      <c r="AD7163" t="s">
        <v>49</v>
      </c>
      <c r="AE7163" t="s">
        <v>55</v>
      </c>
      <c r="AF7163">
        <v>0</v>
      </c>
      <c r="AG7163" t="s">
        <v>56</v>
      </c>
      <c r="AH7163" t="str">
        <f>"Trad IRN"</f>
        <v>Trad IRN</v>
      </c>
      <c r="AI7163" t="str">
        <f>"Bldg IRN"</f>
        <v>Bldg IRN</v>
      </c>
      <c r="AJ7163" t="s">
        <v>48</v>
      </c>
      <c r="AK7163" t="s">
        <v>48</v>
      </c>
      <c r="AL7163" t="s">
        <v>53</v>
      </c>
      <c r="AM7163">
        <v>503.2</v>
      </c>
      <c r="AN7163">
        <v>1113.0999999999999</v>
      </c>
      <c r="AO7163">
        <v>63</v>
      </c>
    </row>
    <row r="7164" spans="1:41" x14ac:dyDescent="0.3">
      <c r="A7164" t="str">
        <f>"Trad IRN"</f>
        <v>Trad IRN</v>
      </c>
      <c r="B7164" t="str">
        <f>"Bldg IRN"</f>
        <v>Bldg IRN</v>
      </c>
      <c r="C7164" t="s">
        <v>62</v>
      </c>
      <c r="D7164" t="s">
        <v>3</v>
      </c>
      <c r="E7164" t="s">
        <v>80</v>
      </c>
      <c r="F7164" t="s">
        <v>81</v>
      </c>
      <c r="G7164" t="s">
        <v>82</v>
      </c>
      <c r="H7164" t="s">
        <v>83</v>
      </c>
      <c r="I7164" t="str">
        <f>"Trad IRN"</f>
        <v>Trad IRN</v>
      </c>
      <c r="J7164" t="s">
        <v>43</v>
      </c>
      <c r="K7164" t="s">
        <v>44</v>
      </c>
      <c r="L7164" t="s">
        <v>45</v>
      </c>
      <c r="M7164" t="s">
        <v>46</v>
      </c>
      <c r="N7164" t="str">
        <f>"08/18/2022"</f>
        <v>08/18/2022</v>
      </c>
      <c r="O7164" t="str">
        <f t="shared" ref="O7164:O7195" si="729">"12/31/2500"</f>
        <v>12/31/2500</v>
      </c>
      <c r="P7164">
        <v>1</v>
      </c>
      <c r="Q7164">
        <v>0.98834100000000003</v>
      </c>
      <c r="S7164">
        <v>0</v>
      </c>
      <c r="T7164">
        <v>0.98834100000000003</v>
      </c>
      <c r="U7164">
        <v>0</v>
      </c>
      <c r="V7164" t="str">
        <f>"Trad IRN"</f>
        <v>Trad IRN</v>
      </c>
      <c r="W7164">
        <v>100</v>
      </c>
      <c r="X7164" t="s">
        <v>47</v>
      </c>
      <c r="Z7164" t="s">
        <v>47</v>
      </c>
      <c r="AB7164" t="str">
        <f>"02"</f>
        <v>02</v>
      </c>
      <c r="AC7164" t="s">
        <v>48</v>
      </c>
      <c r="AD7164" t="s">
        <v>49</v>
      </c>
      <c r="AE7164" t="s">
        <v>55</v>
      </c>
      <c r="AF7164">
        <v>0</v>
      </c>
      <c r="AG7164" t="s">
        <v>56</v>
      </c>
      <c r="AH7164" t="str">
        <f>"Trad IRN"</f>
        <v>Trad IRN</v>
      </c>
      <c r="AI7164" t="str">
        <f>"Bldg IRN"</f>
        <v>Bldg IRN</v>
      </c>
      <c r="AJ7164" t="s">
        <v>48</v>
      </c>
      <c r="AK7164" t="s">
        <v>48</v>
      </c>
      <c r="AL7164" t="s">
        <v>53</v>
      </c>
      <c r="AM7164">
        <v>1113.0999999999999</v>
      </c>
      <c r="AN7164">
        <v>1113.0999999999999</v>
      </c>
      <c r="AO7164">
        <v>63</v>
      </c>
    </row>
    <row r="7165" spans="1:41" x14ac:dyDescent="0.3">
      <c r="A7165" t="str">
        <f>"Trad IRN"</f>
        <v>Trad IRN</v>
      </c>
      <c r="B7165" t="str">
        <f>"Bldg IRN"</f>
        <v>Bldg IRN</v>
      </c>
      <c r="C7165" t="s">
        <v>62</v>
      </c>
      <c r="D7165" t="s">
        <v>3</v>
      </c>
      <c r="E7165" t="s">
        <v>80</v>
      </c>
      <c r="F7165" t="s">
        <v>81</v>
      </c>
      <c r="G7165" t="s">
        <v>82</v>
      </c>
      <c r="H7165" t="s">
        <v>83</v>
      </c>
      <c r="I7165" t="str">
        <f>"Trad IRN"</f>
        <v>Trad IRN</v>
      </c>
      <c r="J7165" t="s">
        <v>43</v>
      </c>
      <c r="K7165" t="s">
        <v>44</v>
      </c>
      <c r="L7165" t="s">
        <v>45</v>
      </c>
      <c r="M7165" t="s">
        <v>46</v>
      </c>
      <c r="N7165" t="str">
        <f>"11/01/2022"</f>
        <v>11/01/2022</v>
      </c>
      <c r="O7165" t="str">
        <f t="shared" si="729"/>
        <v>12/31/2500</v>
      </c>
      <c r="P7165">
        <v>0.72315200000000002</v>
      </c>
      <c r="Q7165">
        <v>0.72222200000000003</v>
      </c>
      <c r="S7165">
        <v>0</v>
      </c>
      <c r="T7165">
        <v>0.72222200000000003</v>
      </c>
      <c r="U7165">
        <v>0</v>
      </c>
      <c r="V7165" t="str">
        <f>"Trad IRN"</f>
        <v>Trad IRN</v>
      </c>
      <c r="W7165">
        <v>100</v>
      </c>
      <c r="X7165" t="s">
        <v>47</v>
      </c>
      <c r="Z7165" t="s">
        <v>47</v>
      </c>
      <c r="AB7165" t="str">
        <f>"04"</f>
        <v>04</v>
      </c>
      <c r="AC7165" t="s">
        <v>48</v>
      </c>
      <c r="AD7165" t="s">
        <v>49</v>
      </c>
      <c r="AE7165" t="s">
        <v>50</v>
      </c>
      <c r="AF7165">
        <v>0</v>
      </c>
      <c r="AG7165" t="s">
        <v>56</v>
      </c>
      <c r="AH7165" t="str">
        <f>"Trad IRN"</f>
        <v>Trad IRN</v>
      </c>
      <c r="AI7165" t="str">
        <f>"Bldg IRN"</f>
        <v>Bldg IRN</v>
      </c>
      <c r="AJ7165" t="s">
        <v>48</v>
      </c>
      <c r="AK7165" t="s">
        <v>48</v>
      </c>
      <c r="AL7165" t="s">
        <v>53</v>
      </c>
      <c r="AM7165">
        <v>804.94</v>
      </c>
      <c r="AN7165">
        <v>1113.0999999999999</v>
      </c>
      <c r="AO7165">
        <v>63</v>
      </c>
    </row>
    <row r="7166" spans="1:41" x14ac:dyDescent="0.3">
      <c r="A7166" t="str">
        <f>"Trad IRN"</f>
        <v>Trad IRN</v>
      </c>
      <c r="B7166" t="str">
        <f>"Bldg IRN"</f>
        <v>Bldg IRN</v>
      </c>
      <c r="C7166" t="s">
        <v>62</v>
      </c>
      <c r="D7166" t="s">
        <v>3</v>
      </c>
      <c r="E7166" t="s">
        <v>80</v>
      </c>
      <c r="F7166" t="s">
        <v>81</v>
      </c>
      <c r="G7166" t="s">
        <v>82</v>
      </c>
      <c r="H7166" t="s">
        <v>83</v>
      </c>
      <c r="I7166" t="str">
        <f>"Trad IRN"</f>
        <v>Trad IRN</v>
      </c>
      <c r="J7166" t="s">
        <v>43</v>
      </c>
      <c r="K7166" t="s">
        <v>44</v>
      </c>
      <c r="L7166" t="s">
        <v>45</v>
      </c>
      <c r="M7166" t="s">
        <v>46</v>
      </c>
      <c r="N7166" t="str">
        <f>"10/04/2022"</f>
        <v>10/04/2022</v>
      </c>
      <c r="O7166" t="str">
        <f t="shared" si="729"/>
        <v>12/31/2500</v>
      </c>
      <c r="P7166">
        <v>0.83273699999999995</v>
      </c>
      <c r="Q7166">
        <v>0.81438299999999997</v>
      </c>
      <c r="S7166">
        <v>0</v>
      </c>
      <c r="T7166">
        <v>0.81438299999999997</v>
      </c>
      <c r="U7166">
        <v>0</v>
      </c>
      <c r="V7166" t="str">
        <f>"Trad IRN"</f>
        <v>Trad IRN</v>
      </c>
      <c r="W7166">
        <v>100</v>
      </c>
      <c r="X7166" t="s">
        <v>47</v>
      </c>
      <c r="Z7166" t="s">
        <v>47</v>
      </c>
      <c r="AB7166" t="str">
        <f>"03"</f>
        <v>03</v>
      </c>
      <c r="AC7166" t="s">
        <v>48</v>
      </c>
      <c r="AD7166" t="s">
        <v>49</v>
      </c>
      <c r="AE7166" t="s">
        <v>55</v>
      </c>
      <c r="AF7166">
        <v>0</v>
      </c>
      <c r="AG7166" t="s">
        <v>56</v>
      </c>
      <c r="AH7166" t="str">
        <f>"Trad IRN"</f>
        <v>Trad IRN</v>
      </c>
      <c r="AI7166" t="str">
        <f>"Bldg IRN"</f>
        <v>Bldg IRN</v>
      </c>
      <c r="AJ7166" t="s">
        <v>48</v>
      </c>
      <c r="AK7166" t="s">
        <v>48</v>
      </c>
      <c r="AL7166" t="s">
        <v>53</v>
      </c>
      <c r="AM7166">
        <v>926.92</v>
      </c>
      <c r="AN7166">
        <v>1113.0999999999999</v>
      </c>
      <c r="AO7166">
        <v>63</v>
      </c>
    </row>
    <row r="7167" spans="1:41" x14ac:dyDescent="0.3">
      <c r="A7167" t="str">
        <f>"Trad IRN"</f>
        <v>Trad IRN</v>
      </c>
      <c r="B7167" t="str">
        <f>"Bldg IRN"</f>
        <v>Bldg IRN</v>
      </c>
      <c r="C7167" t="s">
        <v>62</v>
      </c>
      <c r="D7167" t="s">
        <v>3</v>
      </c>
      <c r="E7167" t="s">
        <v>80</v>
      </c>
      <c r="F7167" t="s">
        <v>81</v>
      </c>
      <c r="G7167" t="s">
        <v>82</v>
      </c>
      <c r="H7167" t="s">
        <v>83</v>
      </c>
      <c r="I7167" t="str">
        <f>"Trad IRN"</f>
        <v>Trad IRN</v>
      </c>
      <c r="J7167" t="s">
        <v>43</v>
      </c>
      <c r="K7167" t="s">
        <v>44</v>
      </c>
      <c r="L7167" t="s">
        <v>45</v>
      </c>
      <c r="M7167" t="s">
        <v>46</v>
      </c>
      <c r="N7167" t="str">
        <f>"10/04/2022"</f>
        <v>10/04/2022</v>
      </c>
      <c r="O7167" t="str">
        <f t="shared" si="729"/>
        <v>12/31/2500</v>
      </c>
      <c r="P7167">
        <v>0.83273699999999995</v>
      </c>
      <c r="Q7167">
        <v>0.81438299999999997</v>
      </c>
      <c r="S7167">
        <v>0</v>
      </c>
      <c r="T7167">
        <v>0.81438299999999997</v>
      </c>
      <c r="U7167">
        <v>0</v>
      </c>
      <c r="V7167" t="str">
        <f>"Trad IRN"</f>
        <v>Trad IRN</v>
      </c>
      <c r="W7167">
        <v>100</v>
      </c>
      <c r="X7167" t="s">
        <v>47</v>
      </c>
      <c r="Z7167" t="s">
        <v>47</v>
      </c>
      <c r="AB7167" t="s">
        <v>57</v>
      </c>
      <c r="AC7167" t="s">
        <v>48</v>
      </c>
      <c r="AD7167" t="s">
        <v>49</v>
      </c>
      <c r="AE7167" t="s">
        <v>55</v>
      </c>
      <c r="AF7167">
        <v>0</v>
      </c>
      <c r="AG7167" t="s">
        <v>56</v>
      </c>
      <c r="AH7167" t="str">
        <f>"Trad IRN"</f>
        <v>Trad IRN</v>
      </c>
      <c r="AI7167" t="str">
        <f>"Bldg IRN"</f>
        <v>Bldg IRN</v>
      </c>
      <c r="AJ7167" t="s">
        <v>48</v>
      </c>
      <c r="AK7167" t="s">
        <v>48</v>
      </c>
      <c r="AL7167" t="s">
        <v>53</v>
      </c>
      <c r="AM7167">
        <v>926.92</v>
      </c>
      <c r="AN7167">
        <v>1113.0999999999999</v>
      </c>
      <c r="AO7167">
        <v>63</v>
      </c>
    </row>
    <row r="7168" spans="1:41" x14ac:dyDescent="0.3">
      <c r="A7168" t="str">
        <f>"Trad IRN"</f>
        <v>Trad IRN</v>
      </c>
      <c r="B7168" t="str">
        <f>"Bldg IRN"</f>
        <v>Bldg IRN</v>
      </c>
      <c r="C7168" t="s">
        <v>62</v>
      </c>
      <c r="D7168" t="s">
        <v>3</v>
      </c>
      <c r="E7168" t="s">
        <v>80</v>
      </c>
      <c r="F7168" t="s">
        <v>81</v>
      </c>
      <c r="G7168" t="s">
        <v>82</v>
      </c>
      <c r="H7168" t="s">
        <v>83</v>
      </c>
      <c r="I7168" t="str">
        <f>"Trad IRN"</f>
        <v>Trad IRN</v>
      </c>
      <c r="J7168" t="s">
        <v>43</v>
      </c>
      <c r="K7168" t="s">
        <v>44</v>
      </c>
      <c r="L7168" t="s">
        <v>45</v>
      </c>
      <c r="M7168" t="s">
        <v>46</v>
      </c>
      <c r="N7168" t="str">
        <f>"01/23/2023"</f>
        <v>01/23/2023</v>
      </c>
      <c r="O7168" t="str">
        <f t="shared" si="729"/>
        <v>12/31/2500</v>
      </c>
      <c r="P7168">
        <v>0.39215800000000001</v>
      </c>
      <c r="Q7168">
        <v>0.39215699999999998</v>
      </c>
      <c r="R7168">
        <v>0.39215699999999998</v>
      </c>
      <c r="S7168">
        <v>0</v>
      </c>
      <c r="T7168">
        <v>0.39215699999999998</v>
      </c>
      <c r="U7168">
        <v>0</v>
      </c>
      <c r="V7168" t="str">
        <f>"Trad IRN"</f>
        <v>Trad IRN</v>
      </c>
      <c r="W7168">
        <v>85</v>
      </c>
      <c r="X7168" t="s">
        <v>47</v>
      </c>
      <c r="Z7168" t="s">
        <v>47</v>
      </c>
      <c r="AB7168" t="str">
        <f>"10"</f>
        <v>10</v>
      </c>
      <c r="AC7168" t="str">
        <f>"10"</f>
        <v>10</v>
      </c>
      <c r="AD7168" t="str">
        <f>"2"</f>
        <v>2</v>
      </c>
      <c r="AE7168" t="s">
        <v>55</v>
      </c>
      <c r="AF7168">
        <v>0</v>
      </c>
      <c r="AG7168" t="s">
        <v>56</v>
      </c>
      <c r="AH7168" t="str">
        <f>"Trad IRN"</f>
        <v>Trad IRN</v>
      </c>
      <c r="AI7168" t="str">
        <f>"Bldg IRN"</f>
        <v>Bldg IRN</v>
      </c>
      <c r="AJ7168" t="s">
        <v>48</v>
      </c>
      <c r="AK7168" t="s">
        <v>48</v>
      </c>
      <c r="AL7168" t="s">
        <v>53</v>
      </c>
      <c r="AM7168">
        <v>444.04</v>
      </c>
      <c r="AN7168">
        <v>1132.3</v>
      </c>
      <c r="AO7168">
        <v>63</v>
      </c>
    </row>
    <row r="7169" spans="1:41" x14ac:dyDescent="0.3">
      <c r="A7169" t="str">
        <f>"Trad IRN"</f>
        <v>Trad IRN</v>
      </c>
      <c r="B7169" t="str">
        <f>"Bldg IRN"</f>
        <v>Bldg IRN</v>
      </c>
      <c r="C7169" t="s">
        <v>62</v>
      </c>
      <c r="D7169" t="s">
        <v>3</v>
      </c>
      <c r="E7169" t="s">
        <v>80</v>
      </c>
      <c r="F7169" t="s">
        <v>81</v>
      </c>
      <c r="G7169" t="s">
        <v>82</v>
      </c>
      <c r="H7169" t="s">
        <v>83</v>
      </c>
      <c r="I7169" t="str">
        <f>"Trad IRN"</f>
        <v>Trad IRN</v>
      </c>
      <c r="J7169" t="s">
        <v>43</v>
      </c>
      <c r="K7169" t="s">
        <v>44</v>
      </c>
      <c r="L7169" t="s">
        <v>45</v>
      </c>
      <c r="M7169" t="s">
        <v>46</v>
      </c>
      <c r="N7169" t="str">
        <f>"01/04/2023"</f>
        <v>01/04/2023</v>
      </c>
      <c r="O7169" t="str">
        <f t="shared" si="729"/>
        <v>12/31/2500</v>
      </c>
      <c r="P7169">
        <v>0.39792499999999997</v>
      </c>
      <c r="Q7169">
        <v>0.397924</v>
      </c>
      <c r="S7169">
        <v>0</v>
      </c>
      <c r="T7169">
        <v>0.397924</v>
      </c>
      <c r="U7169">
        <v>0</v>
      </c>
      <c r="V7169" t="str">
        <f>"Trad IRN"</f>
        <v>Trad IRN</v>
      </c>
      <c r="W7169">
        <v>75</v>
      </c>
      <c r="X7169" t="s">
        <v>47</v>
      </c>
      <c r="Z7169" t="s">
        <v>47</v>
      </c>
      <c r="AB7169" t="str">
        <f>"10"</f>
        <v>10</v>
      </c>
      <c r="AC7169" t="s">
        <v>48</v>
      </c>
      <c r="AD7169" t="s">
        <v>49</v>
      </c>
      <c r="AE7169" t="s">
        <v>55</v>
      </c>
      <c r="AF7169">
        <v>0</v>
      </c>
      <c r="AG7169" t="s">
        <v>56</v>
      </c>
      <c r="AH7169" t="str">
        <f>"Trad IRN"</f>
        <v>Trad IRN</v>
      </c>
      <c r="AI7169" t="str">
        <f>"Bldg IRN"</f>
        <v>Bldg IRN</v>
      </c>
      <c r="AJ7169" t="s">
        <v>48</v>
      </c>
      <c r="AK7169" t="s">
        <v>48</v>
      </c>
      <c r="AL7169" t="s">
        <v>53</v>
      </c>
      <c r="AM7169">
        <v>450.57</v>
      </c>
      <c r="AN7169">
        <v>1132.3</v>
      </c>
      <c r="AO7169">
        <v>63</v>
      </c>
    </row>
    <row r="7170" spans="1:41" x14ac:dyDescent="0.3">
      <c r="A7170" t="str">
        <f>"Trad IRN"</f>
        <v>Trad IRN</v>
      </c>
      <c r="B7170" t="str">
        <f>"Bldg IRN"</f>
        <v>Bldg IRN</v>
      </c>
      <c r="C7170" t="s">
        <v>62</v>
      </c>
      <c r="D7170" t="s">
        <v>3</v>
      </c>
      <c r="E7170" t="s">
        <v>80</v>
      </c>
      <c r="F7170" t="s">
        <v>81</v>
      </c>
      <c r="G7170" t="s">
        <v>82</v>
      </c>
      <c r="H7170" t="s">
        <v>83</v>
      </c>
      <c r="I7170" t="str">
        <f>"Trad IRN"</f>
        <v>Trad IRN</v>
      </c>
      <c r="J7170" t="s">
        <v>43</v>
      </c>
      <c r="K7170" t="s">
        <v>44</v>
      </c>
      <c r="L7170" t="s">
        <v>45</v>
      </c>
      <c r="M7170" t="s">
        <v>46</v>
      </c>
      <c r="N7170" t="str">
        <f>"01/04/2023"</f>
        <v>01/04/2023</v>
      </c>
      <c r="O7170" t="str">
        <f t="shared" si="729"/>
        <v>12/31/2500</v>
      </c>
      <c r="P7170">
        <v>0.39792499999999997</v>
      </c>
      <c r="Q7170">
        <v>0.397924</v>
      </c>
      <c r="S7170">
        <v>0.397924</v>
      </c>
      <c r="T7170">
        <v>0.32847999999999999</v>
      </c>
      <c r="U7170">
        <v>6.9444000000000006E-2</v>
      </c>
      <c r="V7170" t="str">
        <f>"Trad IRN"</f>
        <v>Trad IRN</v>
      </c>
      <c r="W7170">
        <v>75</v>
      </c>
      <c r="X7170" t="s">
        <v>47</v>
      </c>
      <c r="Z7170" t="s">
        <v>47</v>
      </c>
      <c r="AB7170" t="str">
        <f>"11"</f>
        <v>11</v>
      </c>
      <c r="AC7170" t="s">
        <v>48</v>
      </c>
      <c r="AD7170" t="s">
        <v>49</v>
      </c>
      <c r="AE7170" t="s">
        <v>50</v>
      </c>
      <c r="AF7170">
        <v>0</v>
      </c>
      <c r="AG7170" t="s">
        <v>56</v>
      </c>
      <c r="AH7170" t="str">
        <f>"Trad IRN"</f>
        <v>Trad IRN</v>
      </c>
      <c r="AI7170" t="str">
        <f>"Bldg IRN"</f>
        <v>Bldg IRN</v>
      </c>
      <c r="AJ7170" t="s">
        <v>48</v>
      </c>
      <c r="AK7170" t="s">
        <v>48</v>
      </c>
      <c r="AL7170" t="s">
        <v>53</v>
      </c>
      <c r="AM7170">
        <v>450.57</v>
      </c>
      <c r="AN7170">
        <v>1132.3</v>
      </c>
      <c r="AO7170">
        <v>63</v>
      </c>
    </row>
    <row r="7171" spans="1:41" x14ac:dyDescent="0.3">
      <c r="A7171" t="str">
        <f>"Trad IRN"</f>
        <v>Trad IRN</v>
      </c>
      <c r="B7171" t="str">
        <f>"Bldg IRN"</f>
        <v>Bldg IRN</v>
      </c>
      <c r="C7171" t="s">
        <v>62</v>
      </c>
      <c r="D7171" t="s">
        <v>3</v>
      </c>
      <c r="E7171" t="s">
        <v>80</v>
      </c>
      <c r="F7171" t="s">
        <v>81</v>
      </c>
      <c r="G7171" t="s">
        <v>82</v>
      </c>
      <c r="H7171" t="s">
        <v>83</v>
      </c>
      <c r="I7171" t="str">
        <f>"Trad IRN"</f>
        <v>Trad IRN</v>
      </c>
      <c r="J7171" t="s">
        <v>43</v>
      </c>
      <c r="K7171" t="s">
        <v>44</v>
      </c>
      <c r="L7171" t="s">
        <v>45</v>
      </c>
      <c r="M7171" t="s">
        <v>46</v>
      </c>
      <c r="N7171" t="str">
        <f>"01/04/2023"</f>
        <v>01/04/2023</v>
      </c>
      <c r="O7171" t="str">
        <f t="shared" si="729"/>
        <v>12/31/2500</v>
      </c>
      <c r="P7171">
        <v>0.39792499999999997</v>
      </c>
      <c r="Q7171">
        <v>0.397924</v>
      </c>
      <c r="S7171">
        <v>0.397924</v>
      </c>
      <c r="T7171">
        <v>0.397924</v>
      </c>
      <c r="U7171">
        <v>0</v>
      </c>
      <c r="V7171" t="str">
        <f>"Trad IRN"</f>
        <v>Trad IRN</v>
      </c>
      <c r="W7171">
        <v>75</v>
      </c>
      <c r="X7171" t="s">
        <v>47</v>
      </c>
      <c r="Z7171" t="s">
        <v>47</v>
      </c>
      <c r="AB7171" t="str">
        <f>"11"</f>
        <v>11</v>
      </c>
      <c r="AC7171" t="s">
        <v>48</v>
      </c>
      <c r="AD7171" t="s">
        <v>49</v>
      </c>
      <c r="AE7171" t="s">
        <v>50</v>
      </c>
      <c r="AF7171">
        <v>0</v>
      </c>
      <c r="AG7171" t="s">
        <v>56</v>
      </c>
      <c r="AH7171" t="str">
        <f>"Trad IRN"</f>
        <v>Trad IRN</v>
      </c>
      <c r="AI7171" t="str">
        <f>"Bldg IRN"</f>
        <v>Bldg IRN</v>
      </c>
      <c r="AJ7171" t="s">
        <v>48</v>
      </c>
      <c r="AK7171" t="s">
        <v>48</v>
      </c>
      <c r="AL7171" t="s">
        <v>53</v>
      </c>
      <c r="AM7171">
        <v>450.57</v>
      </c>
      <c r="AN7171">
        <v>1132.3</v>
      </c>
      <c r="AO7171">
        <v>63</v>
      </c>
    </row>
    <row r="7172" spans="1:41" x14ac:dyDescent="0.3">
      <c r="A7172" t="str">
        <f>"Trad IRN"</f>
        <v>Trad IRN</v>
      </c>
      <c r="B7172" t="str">
        <f>"Bldg IRN"</f>
        <v>Bldg IRN</v>
      </c>
      <c r="C7172" t="s">
        <v>62</v>
      </c>
      <c r="D7172" t="s">
        <v>3</v>
      </c>
      <c r="E7172" t="s">
        <v>80</v>
      </c>
      <c r="F7172" t="s">
        <v>81</v>
      </c>
      <c r="G7172" t="s">
        <v>82</v>
      </c>
      <c r="H7172" t="s">
        <v>83</v>
      </c>
      <c r="I7172" t="str">
        <f>"Trad IRN"</f>
        <v>Trad IRN</v>
      </c>
      <c r="J7172" t="s">
        <v>43</v>
      </c>
      <c r="K7172" t="s">
        <v>44</v>
      </c>
      <c r="L7172" t="s">
        <v>45</v>
      </c>
      <c r="M7172" t="s">
        <v>46</v>
      </c>
      <c r="N7172" t="str">
        <f>"01/04/2023"</f>
        <v>01/04/2023</v>
      </c>
      <c r="O7172" t="str">
        <f t="shared" si="729"/>
        <v>12/31/2500</v>
      </c>
      <c r="P7172">
        <v>0.39792499999999997</v>
      </c>
      <c r="Q7172">
        <v>0.397924</v>
      </c>
      <c r="S7172">
        <v>0</v>
      </c>
      <c r="T7172">
        <v>0.397924</v>
      </c>
      <c r="U7172">
        <v>0</v>
      </c>
      <c r="V7172" t="str">
        <f>"Trad IRN"</f>
        <v>Trad IRN</v>
      </c>
      <c r="W7172">
        <v>75</v>
      </c>
      <c r="X7172" t="s">
        <v>47</v>
      </c>
      <c r="Z7172" t="s">
        <v>47</v>
      </c>
      <c r="AB7172" t="str">
        <f>"10"</f>
        <v>10</v>
      </c>
      <c r="AC7172" t="s">
        <v>48</v>
      </c>
      <c r="AD7172" t="s">
        <v>49</v>
      </c>
      <c r="AE7172" t="s">
        <v>55</v>
      </c>
      <c r="AF7172">
        <v>0</v>
      </c>
      <c r="AG7172" t="s">
        <v>56</v>
      </c>
      <c r="AH7172" t="str">
        <f>"Trad IRN"</f>
        <v>Trad IRN</v>
      </c>
      <c r="AI7172" t="str">
        <f>"Bldg IRN"</f>
        <v>Bldg IRN</v>
      </c>
      <c r="AJ7172" t="s">
        <v>48</v>
      </c>
      <c r="AK7172" t="s">
        <v>48</v>
      </c>
      <c r="AL7172" t="s">
        <v>53</v>
      </c>
      <c r="AM7172">
        <v>450.57</v>
      </c>
      <c r="AN7172">
        <v>1132.3</v>
      </c>
      <c r="AO7172">
        <v>63</v>
      </c>
    </row>
    <row r="7173" spans="1:41" x14ac:dyDescent="0.3">
      <c r="A7173" t="str">
        <f>"Trad IRN"</f>
        <v>Trad IRN</v>
      </c>
      <c r="B7173" t="str">
        <f>"Bldg IRN"</f>
        <v>Bldg IRN</v>
      </c>
      <c r="C7173" t="s">
        <v>62</v>
      </c>
      <c r="D7173" t="s">
        <v>3</v>
      </c>
      <c r="E7173" t="s">
        <v>80</v>
      </c>
      <c r="F7173" t="s">
        <v>81</v>
      </c>
      <c r="G7173" t="s">
        <v>82</v>
      </c>
      <c r="H7173" t="s">
        <v>83</v>
      </c>
      <c r="I7173" t="str">
        <f>"Trad IRN"</f>
        <v>Trad IRN</v>
      </c>
      <c r="J7173" t="s">
        <v>43</v>
      </c>
      <c r="K7173" t="s">
        <v>44</v>
      </c>
      <c r="L7173" t="s">
        <v>45</v>
      </c>
      <c r="M7173" t="s">
        <v>46</v>
      </c>
      <c r="N7173" t="str">
        <f>"01/23/2023"</f>
        <v>01/23/2023</v>
      </c>
      <c r="O7173" t="str">
        <f t="shared" si="729"/>
        <v>12/31/2500</v>
      </c>
      <c r="P7173">
        <v>0.39215800000000001</v>
      </c>
      <c r="Q7173">
        <v>0.39215699999999998</v>
      </c>
      <c r="R7173">
        <v>0.39215699999999998</v>
      </c>
      <c r="S7173">
        <v>0</v>
      </c>
      <c r="T7173">
        <v>0.39215699999999998</v>
      </c>
      <c r="U7173">
        <v>0</v>
      </c>
      <c r="V7173" t="str">
        <f>"Trad IRN"</f>
        <v>Trad IRN</v>
      </c>
      <c r="W7173">
        <v>85</v>
      </c>
      <c r="X7173" t="s">
        <v>47</v>
      </c>
      <c r="Z7173" t="s">
        <v>47</v>
      </c>
      <c r="AB7173" t="str">
        <f>"10"</f>
        <v>10</v>
      </c>
      <c r="AC7173" t="str">
        <f>"10"</f>
        <v>10</v>
      </c>
      <c r="AD7173" t="str">
        <f>"2"</f>
        <v>2</v>
      </c>
      <c r="AE7173" t="s">
        <v>55</v>
      </c>
      <c r="AF7173">
        <v>0</v>
      </c>
      <c r="AG7173" t="s">
        <v>56</v>
      </c>
      <c r="AH7173" t="str">
        <f>"Trad IRN"</f>
        <v>Trad IRN</v>
      </c>
      <c r="AI7173" t="str">
        <f>"Bldg IRN"</f>
        <v>Bldg IRN</v>
      </c>
      <c r="AJ7173" t="s">
        <v>48</v>
      </c>
      <c r="AK7173" t="s">
        <v>48</v>
      </c>
      <c r="AL7173" t="s">
        <v>53</v>
      </c>
      <c r="AM7173">
        <v>444.04</v>
      </c>
      <c r="AN7173">
        <v>1132.3</v>
      </c>
      <c r="AO7173">
        <v>63</v>
      </c>
    </row>
    <row r="7174" spans="1:41" x14ac:dyDescent="0.3">
      <c r="A7174" t="str">
        <f>"Trad IRN"</f>
        <v>Trad IRN</v>
      </c>
      <c r="B7174" t="str">
        <f>"Bldg IRN"</f>
        <v>Bldg IRN</v>
      </c>
      <c r="C7174" t="s">
        <v>62</v>
      </c>
      <c r="D7174" t="s">
        <v>3</v>
      </c>
      <c r="E7174" t="s">
        <v>80</v>
      </c>
      <c r="F7174" t="s">
        <v>81</v>
      </c>
      <c r="G7174" t="s">
        <v>82</v>
      </c>
      <c r="H7174" t="s">
        <v>83</v>
      </c>
      <c r="I7174" t="str">
        <f>"Trad IRN"</f>
        <v>Trad IRN</v>
      </c>
      <c r="J7174" t="s">
        <v>43</v>
      </c>
      <c r="K7174" t="s">
        <v>44</v>
      </c>
      <c r="L7174" t="s">
        <v>45</v>
      </c>
      <c r="M7174" t="s">
        <v>46</v>
      </c>
      <c r="N7174" t="str">
        <f>"01/04/2023"</f>
        <v>01/04/2023</v>
      </c>
      <c r="O7174" t="str">
        <f t="shared" si="729"/>
        <v>12/31/2500</v>
      </c>
      <c r="P7174">
        <v>0.53056599999999998</v>
      </c>
      <c r="Q7174">
        <v>0.52801900000000002</v>
      </c>
      <c r="S7174">
        <v>0</v>
      </c>
      <c r="T7174">
        <v>0.52801900000000002</v>
      </c>
      <c r="U7174">
        <v>0</v>
      </c>
      <c r="V7174" t="str">
        <f>"Trad IRN"</f>
        <v>Trad IRN</v>
      </c>
      <c r="W7174">
        <v>100</v>
      </c>
      <c r="X7174" t="s">
        <v>47</v>
      </c>
      <c r="Z7174" t="s">
        <v>47</v>
      </c>
      <c r="AB7174" t="str">
        <f>"11"</f>
        <v>11</v>
      </c>
      <c r="AC7174" t="s">
        <v>48</v>
      </c>
      <c r="AD7174" t="s">
        <v>49</v>
      </c>
      <c r="AE7174" t="s">
        <v>50</v>
      </c>
      <c r="AF7174">
        <v>0</v>
      </c>
      <c r="AG7174" t="s">
        <v>56</v>
      </c>
      <c r="AH7174" t="str">
        <f>"Trad IRN"</f>
        <v>Trad IRN</v>
      </c>
      <c r="AI7174" t="str">
        <f>"Bldg IRN"</f>
        <v>Bldg IRN</v>
      </c>
      <c r="AJ7174" t="s">
        <v>48</v>
      </c>
      <c r="AK7174" t="s">
        <v>48</v>
      </c>
      <c r="AL7174" t="s">
        <v>53</v>
      </c>
      <c r="AM7174">
        <v>600.76</v>
      </c>
      <c r="AN7174">
        <v>1132.3</v>
      </c>
      <c r="AO7174">
        <v>63</v>
      </c>
    </row>
    <row r="7175" spans="1:41" x14ac:dyDescent="0.3">
      <c r="A7175" t="str">
        <f>"Trad IRN"</f>
        <v>Trad IRN</v>
      </c>
      <c r="B7175" t="str">
        <f>"Bldg IRN"</f>
        <v>Bldg IRN</v>
      </c>
      <c r="C7175" t="s">
        <v>62</v>
      </c>
      <c r="D7175" t="s">
        <v>3</v>
      </c>
      <c r="E7175" t="s">
        <v>80</v>
      </c>
      <c r="F7175" t="s">
        <v>81</v>
      </c>
      <c r="G7175" t="s">
        <v>82</v>
      </c>
      <c r="H7175" t="s">
        <v>83</v>
      </c>
      <c r="I7175" t="str">
        <f>"Trad IRN"</f>
        <v>Trad IRN</v>
      </c>
      <c r="J7175" t="s">
        <v>43</v>
      </c>
      <c r="K7175" t="s">
        <v>44</v>
      </c>
      <c r="L7175" t="s">
        <v>45</v>
      </c>
      <c r="M7175" t="s">
        <v>46</v>
      </c>
      <c r="N7175" t="str">
        <f>"11/08/2022"</f>
        <v>11/08/2022</v>
      </c>
      <c r="O7175" t="str">
        <f t="shared" si="729"/>
        <v>12/31/2500</v>
      </c>
      <c r="P7175">
        <v>0.69781000000000004</v>
      </c>
      <c r="Q7175">
        <v>0.68122199999999999</v>
      </c>
      <c r="S7175">
        <v>0</v>
      </c>
      <c r="T7175">
        <v>0.68122199999999999</v>
      </c>
      <c r="U7175">
        <v>0</v>
      </c>
      <c r="V7175" t="str">
        <f>"Trad IRN"</f>
        <v>Trad IRN</v>
      </c>
      <c r="W7175">
        <v>100</v>
      </c>
      <c r="X7175" t="s">
        <v>47</v>
      </c>
      <c r="Z7175" t="s">
        <v>47</v>
      </c>
      <c r="AB7175" t="str">
        <f>"09"</f>
        <v>09</v>
      </c>
      <c r="AC7175" t="s">
        <v>48</v>
      </c>
      <c r="AD7175" t="s">
        <v>49</v>
      </c>
      <c r="AE7175" t="s">
        <v>50</v>
      </c>
      <c r="AF7175">
        <v>0</v>
      </c>
      <c r="AG7175" t="s">
        <v>56</v>
      </c>
      <c r="AH7175" t="str">
        <f>"Trad IRN"</f>
        <v>Trad IRN</v>
      </c>
      <c r="AI7175" t="str">
        <f>"Bldg IRN"</f>
        <v>Bldg IRN</v>
      </c>
      <c r="AJ7175" t="s">
        <v>48</v>
      </c>
      <c r="AK7175" t="s">
        <v>48</v>
      </c>
      <c r="AL7175" t="s">
        <v>53</v>
      </c>
      <c r="AM7175">
        <v>790.13</v>
      </c>
      <c r="AN7175">
        <v>1132.3</v>
      </c>
      <c r="AO7175">
        <v>63</v>
      </c>
    </row>
    <row r="7176" spans="1:41" x14ac:dyDescent="0.3">
      <c r="A7176" t="str">
        <f>"Trad IRN"</f>
        <v>Trad IRN</v>
      </c>
      <c r="B7176" t="str">
        <f>"Bldg IRN"</f>
        <v>Bldg IRN</v>
      </c>
      <c r="C7176" t="s">
        <v>62</v>
      </c>
      <c r="D7176" t="s">
        <v>3</v>
      </c>
      <c r="E7176" t="s">
        <v>80</v>
      </c>
      <c r="F7176" t="s">
        <v>81</v>
      </c>
      <c r="G7176" t="s">
        <v>82</v>
      </c>
      <c r="H7176" t="s">
        <v>83</v>
      </c>
      <c r="I7176" t="str">
        <f>"Trad IRN"</f>
        <v>Trad IRN</v>
      </c>
      <c r="J7176" t="s">
        <v>43</v>
      </c>
      <c r="K7176" t="s">
        <v>44</v>
      </c>
      <c r="L7176" t="s">
        <v>45</v>
      </c>
      <c r="M7176" t="s">
        <v>59</v>
      </c>
      <c r="N7176" t="str">
        <f>"01/04/2023"</f>
        <v>01/04/2023</v>
      </c>
      <c r="O7176" t="str">
        <f t="shared" si="729"/>
        <v>12/31/2500</v>
      </c>
      <c r="P7176">
        <v>0.53056599999999998</v>
      </c>
      <c r="Q7176">
        <v>0.52943600000000002</v>
      </c>
      <c r="S7176">
        <v>0</v>
      </c>
      <c r="T7176">
        <v>0.52943600000000002</v>
      </c>
      <c r="U7176">
        <v>0</v>
      </c>
      <c r="V7176" t="s">
        <v>84</v>
      </c>
      <c r="W7176">
        <v>100</v>
      </c>
      <c r="X7176" t="s">
        <v>47</v>
      </c>
      <c r="Z7176" t="s">
        <v>47</v>
      </c>
      <c r="AB7176" t="str">
        <f>"12"</f>
        <v>12</v>
      </c>
      <c r="AC7176" t="s">
        <v>48</v>
      </c>
      <c r="AD7176" t="s">
        <v>49</v>
      </c>
      <c r="AE7176" t="s">
        <v>50</v>
      </c>
      <c r="AF7176">
        <v>0</v>
      </c>
      <c r="AG7176" t="s">
        <v>56</v>
      </c>
      <c r="AH7176" t="str">
        <f>"Trad IRN"</f>
        <v>Trad IRN</v>
      </c>
      <c r="AI7176" t="str">
        <f>"Bldg IRN"</f>
        <v>Bldg IRN</v>
      </c>
      <c r="AJ7176" t="str">
        <f>"12"</f>
        <v>12</v>
      </c>
      <c r="AK7176" t="s">
        <v>48</v>
      </c>
      <c r="AL7176" t="s">
        <v>53</v>
      </c>
      <c r="AM7176">
        <v>600.76</v>
      </c>
      <c r="AN7176">
        <v>1132.3</v>
      </c>
      <c r="AO7176">
        <v>63</v>
      </c>
    </row>
    <row r="7177" spans="1:41" x14ac:dyDescent="0.3">
      <c r="A7177" t="str">
        <f>"Trad IRN"</f>
        <v>Trad IRN</v>
      </c>
      <c r="B7177" t="str">
        <f>"Bldg IRN"</f>
        <v>Bldg IRN</v>
      </c>
      <c r="C7177" t="s">
        <v>62</v>
      </c>
      <c r="D7177" t="s">
        <v>3</v>
      </c>
      <c r="E7177" t="s">
        <v>80</v>
      </c>
      <c r="F7177" t="s">
        <v>81</v>
      </c>
      <c r="G7177" t="s">
        <v>82</v>
      </c>
      <c r="H7177" t="s">
        <v>83</v>
      </c>
      <c r="I7177" t="str">
        <f>"Trad IRN"</f>
        <v>Trad IRN</v>
      </c>
      <c r="J7177" t="s">
        <v>43</v>
      </c>
      <c r="K7177" t="s">
        <v>44</v>
      </c>
      <c r="L7177" t="s">
        <v>45</v>
      </c>
      <c r="M7177" t="s">
        <v>46</v>
      </c>
      <c r="N7177" t="str">
        <f>"11/14/2022"</f>
        <v>11/14/2022</v>
      </c>
      <c r="O7177" t="str">
        <f t="shared" si="729"/>
        <v>12/31/2500</v>
      </c>
      <c r="P7177">
        <v>0.67474199999999995</v>
      </c>
      <c r="Q7177">
        <v>0.65027500000000005</v>
      </c>
      <c r="R7177">
        <v>0.65027500000000005</v>
      </c>
      <c r="S7177">
        <v>0</v>
      </c>
      <c r="T7177">
        <v>0.65027500000000005</v>
      </c>
      <c r="U7177">
        <v>0</v>
      </c>
      <c r="V7177" t="str">
        <f>"Trad IRN"</f>
        <v>Trad IRN</v>
      </c>
      <c r="W7177">
        <v>100</v>
      </c>
      <c r="X7177" t="s">
        <v>47</v>
      </c>
      <c r="Z7177" t="s">
        <v>47</v>
      </c>
      <c r="AB7177" t="str">
        <f>"06"</f>
        <v>06</v>
      </c>
      <c r="AC7177" t="str">
        <f>"15"</f>
        <v>15</v>
      </c>
      <c r="AD7177" t="str">
        <f>"2"</f>
        <v>2</v>
      </c>
      <c r="AE7177" t="s">
        <v>55</v>
      </c>
      <c r="AF7177">
        <v>0</v>
      </c>
      <c r="AG7177" t="s">
        <v>56</v>
      </c>
      <c r="AH7177" t="str">
        <f>"Trad IRN"</f>
        <v>Trad IRN</v>
      </c>
      <c r="AI7177" t="str">
        <f>"Bldg IRN"</f>
        <v>Bldg IRN</v>
      </c>
      <c r="AJ7177" t="s">
        <v>48</v>
      </c>
      <c r="AK7177" t="s">
        <v>48</v>
      </c>
      <c r="AL7177" t="s">
        <v>53</v>
      </c>
      <c r="AM7177">
        <v>764.01</v>
      </c>
      <c r="AN7177">
        <v>1132.3</v>
      </c>
      <c r="AO7177">
        <v>63</v>
      </c>
    </row>
    <row r="7178" spans="1:41" x14ac:dyDescent="0.3">
      <c r="A7178" t="str">
        <f>"Trad IRN"</f>
        <v>Trad IRN</v>
      </c>
      <c r="B7178" t="str">
        <f>"Bldg IRN"</f>
        <v>Bldg IRN</v>
      </c>
      <c r="C7178" t="s">
        <v>62</v>
      </c>
      <c r="D7178" t="s">
        <v>3</v>
      </c>
      <c r="E7178" t="s">
        <v>80</v>
      </c>
      <c r="F7178" t="s">
        <v>81</v>
      </c>
      <c r="G7178" t="s">
        <v>82</v>
      </c>
      <c r="H7178" t="s">
        <v>83</v>
      </c>
      <c r="I7178" t="str">
        <f>"Trad IRN"</f>
        <v>Trad IRN</v>
      </c>
      <c r="J7178" t="s">
        <v>43</v>
      </c>
      <c r="K7178" t="s">
        <v>44</v>
      </c>
      <c r="L7178" t="s">
        <v>45</v>
      </c>
      <c r="M7178" t="s">
        <v>46</v>
      </c>
      <c r="N7178" t="str">
        <f>"01/30/2023"</f>
        <v>01/30/2023</v>
      </c>
      <c r="O7178" t="str">
        <f t="shared" si="729"/>
        <v>12/31/2500</v>
      </c>
      <c r="P7178">
        <v>0.43829400000000002</v>
      </c>
      <c r="Q7178">
        <v>0.43338599999999999</v>
      </c>
      <c r="S7178">
        <v>0</v>
      </c>
      <c r="T7178">
        <v>0.43338599999999999</v>
      </c>
      <c r="U7178">
        <v>0</v>
      </c>
      <c r="V7178" t="str">
        <f>"Trad IRN"</f>
        <v>Trad IRN</v>
      </c>
      <c r="W7178">
        <v>100</v>
      </c>
      <c r="X7178" t="s">
        <v>47</v>
      </c>
      <c r="Z7178" t="s">
        <v>47</v>
      </c>
      <c r="AB7178" t="str">
        <f>"08"</f>
        <v>08</v>
      </c>
      <c r="AC7178" t="s">
        <v>48</v>
      </c>
      <c r="AD7178" t="s">
        <v>49</v>
      </c>
      <c r="AE7178" t="s">
        <v>55</v>
      </c>
      <c r="AF7178">
        <v>0</v>
      </c>
      <c r="AG7178" t="s">
        <v>56</v>
      </c>
      <c r="AH7178" t="str">
        <f>"Trad IRN"</f>
        <v>Trad IRN</v>
      </c>
      <c r="AI7178" t="str">
        <f>"Bldg IRN"</f>
        <v>Bldg IRN</v>
      </c>
      <c r="AJ7178" t="s">
        <v>48</v>
      </c>
      <c r="AK7178" t="s">
        <v>48</v>
      </c>
      <c r="AL7178" t="s">
        <v>53</v>
      </c>
      <c r="AM7178">
        <v>496.28</v>
      </c>
      <c r="AN7178">
        <v>1132.3</v>
      </c>
      <c r="AO7178">
        <v>63</v>
      </c>
    </row>
    <row r="7179" spans="1:41" x14ac:dyDescent="0.3">
      <c r="A7179" t="str">
        <f>"Trad IRN"</f>
        <v>Trad IRN</v>
      </c>
      <c r="B7179" t="str">
        <f>"Bldg IRN"</f>
        <v>Bldg IRN</v>
      </c>
      <c r="C7179" t="s">
        <v>62</v>
      </c>
      <c r="D7179" t="s">
        <v>3</v>
      </c>
      <c r="E7179" t="s">
        <v>80</v>
      </c>
      <c r="F7179" t="s">
        <v>81</v>
      </c>
      <c r="G7179" t="s">
        <v>82</v>
      </c>
      <c r="H7179" t="s">
        <v>83</v>
      </c>
      <c r="I7179" t="s">
        <v>8</v>
      </c>
      <c r="J7179" t="s">
        <v>43</v>
      </c>
      <c r="K7179" t="s">
        <v>44</v>
      </c>
      <c r="L7179" t="s">
        <v>45</v>
      </c>
      <c r="M7179" t="s">
        <v>46</v>
      </c>
      <c r="N7179" t="str">
        <f>"01/04/2023"</f>
        <v>01/04/2023</v>
      </c>
      <c r="O7179" t="str">
        <f t="shared" si="729"/>
        <v>12/31/2500</v>
      </c>
      <c r="P7179">
        <v>7.9585000000000003E-2</v>
      </c>
      <c r="Q7179">
        <v>1.6435999999999999E-2</v>
      </c>
      <c r="R7179">
        <v>1.6435999999999999E-2</v>
      </c>
      <c r="S7179">
        <v>0</v>
      </c>
      <c r="T7179">
        <v>0</v>
      </c>
      <c r="U7179">
        <v>1.6435999999999999E-2</v>
      </c>
      <c r="V7179" t="str">
        <f>"Trad IRN"</f>
        <v>Trad IRN</v>
      </c>
      <c r="W7179">
        <v>15</v>
      </c>
      <c r="X7179" t="s">
        <v>47</v>
      </c>
      <c r="Z7179" t="s">
        <v>47</v>
      </c>
      <c r="AB7179" t="str">
        <f>"11"</f>
        <v>11</v>
      </c>
      <c r="AC7179" t="str">
        <f>"15"</f>
        <v>15</v>
      </c>
      <c r="AD7179" t="str">
        <f>"2"</f>
        <v>2</v>
      </c>
      <c r="AE7179" t="s">
        <v>50</v>
      </c>
      <c r="AF7179">
        <v>0</v>
      </c>
      <c r="AG7179" t="s">
        <v>51</v>
      </c>
      <c r="AH7179" t="str">
        <f>"Trad IRN"</f>
        <v>Trad IRN</v>
      </c>
      <c r="AI7179" t="str">
        <f>"Bldg IRN"</f>
        <v>Bldg IRN</v>
      </c>
      <c r="AJ7179" t="s">
        <v>48</v>
      </c>
      <c r="AK7179" t="s">
        <v>48</v>
      </c>
      <c r="AL7179" t="s">
        <v>53</v>
      </c>
      <c r="AM7179">
        <v>90.11</v>
      </c>
      <c r="AN7179">
        <v>1132.3</v>
      </c>
      <c r="AO7179">
        <v>63</v>
      </c>
    </row>
    <row r="7180" spans="1:41" x14ac:dyDescent="0.3">
      <c r="A7180" t="str">
        <f>"Trad IRN"</f>
        <v>Trad IRN</v>
      </c>
      <c r="B7180" t="str">
        <f>"Bldg IRN"</f>
        <v>Bldg IRN</v>
      </c>
      <c r="C7180" t="s">
        <v>62</v>
      </c>
      <c r="D7180" t="s">
        <v>3</v>
      </c>
      <c r="E7180" t="s">
        <v>80</v>
      </c>
      <c r="F7180" t="s">
        <v>81</v>
      </c>
      <c r="G7180" t="s">
        <v>82</v>
      </c>
      <c r="H7180" t="s">
        <v>83</v>
      </c>
      <c r="I7180" t="str">
        <f>"Trad IRN"</f>
        <v>Trad IRN</v>
      </c>
      <c r="J7180" t="s">
        <v>43</v>
      </c>
      <c r="K7180" t="s">
        <v>44</v>
      </c>
      <c r="L7180" t="s">
        <v>45</v>
      </c>
      <c r="M7180" t="s">
        <v>46</v>
      </c>
      <c r="N7180" t="str">
        <f>"01/04/2023"</f>
        <v>01/04/2023</v>
      </c>
      <c r="O7180" t="str">
        <f t="shared" si="729"/>
        <v>12/31/2500</v>
      </c>
      <c r="P7180">
        <v>0.53056599999999998</v>
      </c>
      <c r="Q7180">
        <v>0.52943600000000002</v>
      </c>
      <c r="S7180">
        <v>0</v>
      </c>
      <c r="T7180">
        <v>0.52943600000000002</v>
      </c>
      <c r="U7180">
        <v>0</v>
      </c>
      <c r="V7180" t="str">
        <f>"Trad IRN"</f>
        <v>Trad IRN</v>
      </c>
      <c r="W7180">
        <v>85</v>
      </c>
      <c r="X7180" t="s">
        <v>54</v>
      </c>
      <c r="Y7180" t="str">
        <f>"15"</f>
        <v>15</v>
      </c>
      <c r="Z7180" t="s">
        <v>47</v>
      </c>
      <c r="AB7180" t="str">
        <f>"12"</f>
        <v>12</v>
      </c>
      <c r="AC7180" t="s">
        <v>48</v>
      </c>
      <c r="AD7180" t="s">
        <v>49</v>
      </c>
      <c r="AE7180" t="s">
        <v>50</v>
      </c>
      <c r="AF7180">
        <v>0</v>
      </c>
      <c r="AG7180" t="s">
        <v>56</v>
      </c>
      <c r="AH7180" t="str">
        <f>"Trad IRN"</f>
        <v>Trad IRN</v>
      </c>
      <c r="AI7180" t="str">
        <f>"Bldg IRN"</f>
        <v>Bldg IRN</v>
      </c>
      <c r="AJ7180" t="str">
        <f>"12"</f>
        <v>12</v>
      </c>
      <c r="AK7180" t="s">
        <v>48</v>
      </c>
      <c r="AL7180" t="s">
        <v>53</v>
      </c>
      <c r="AM7180">
        <v>600.76</v>
      </c>
      <c r="AN7180">
        <v>1132.3</v>
      </c>
      <c r="AO7180">
        <v>63</v>
      </c>
    </row>
    <row r="7181" spans="1:41" x14ac:dyDescent="0.3">
      <c r="A7181" t="str">
        <f>"Trad IRN"</f>
        <v>Trad IRN</v>
      </c>
      <c r="B7181" t="str">
        <f>"Bldg IRN"</f>
        <v>Bldg IRN</v>
      </c>
      <c r="C7181" t="s">
        <v>62</v>
      </c>
      <c r="D7181" t="s">
        <v>3</v>
      </c>
      <c r="E7181" t="s">
        <v>80</v>
      </c>
      <c r="F7181" t="s">
        <v>81</v>
      </c>
      <c r="G7181" t="s">
        <v>82</v>
      </c>
      <c r="H7181" t="s">
        <v>83</v>
      </c>
      <c r="I7181" t="str">
        <f>"Trad IRN"</f>
        <v>Trad IRN</v>
      </c>
      <c r="J7181" t="s">
        <v>43</v>
      </c>
      <c r="K7181" t="s">
        <v>44</v>
      </c>
      <c r="L7181" t="s">
        <v>45</v>
      </c>
      <c r="M7181" t="s">
        <v>46</v>
      </c>
      <c r="N7181" t="str">
        <f>"09/13/2022"</f>
        <v>09/13/2022</v>
      </c>
      <c r="O7181" t="str">
        <f t="shared" si="729"/>
        <v>12/31/2500</v>
      </c>
      <c r="P7181">
        <v>0.90196100000000001</v>
      </c>
      <c r="Q7181">
        <v>0.89915699999999998</v>
      </c>
      <c r="S7181">
        <v>0.89915699999999998</v>
      </c>
      <c r="T7181">
        <v>0.89915699999999998</v>
      </c>
      <c r="U7181">
        <v>0</v>
      </c>
      <c r="V7181" t="str">
        <f>"Trad IRN"</f>
        <v>Trad IRN</v>
      </c>
      <c r="W7181">
        <v>100</v>
      </c>
      <c r="X7181" t="s">
        <v>47</v>
      </c>
      <c r="Z7181" t="s">
        <v>47</v>
      </c>
      <c r="AB7181" t="str">
        <f>"12"</f>
        <v>12</v>
      </c>
      <c r="AC7181" t="s">
        <v>48</v>
      </c>
      <c r="AD7181" t="s">
        <v>49</v>
      </c>
      <c r="AE7181" t="s">
        <v>55</v>
      </c>
      <c r="AF7181">
        <v>0</v>
      </c>
      <c r="AG7181" t="s">
        <v>56</v>
      </c>
      <c r="AH7181" t="str">
        <f>"Trad IRN"</f>
        <v>Trad IRN</v>
      </c>
      <c r="AI7181" t="str">
        <f>"Bldg IRN"</f>
        <v>Bldg IRN</v>
      </c>
      <c r="AJ7181" t="str">
        <f>"12"</f>
        <v>12</v>
      </c>
      <c r="AK7181" t="s">
        <v>48</v>
      </c>
      <c r="AL7181" t="s">
        <v>53</v>
      </c>
      <c r="AM7181">
        <v>1021.29</v>
      </c>
      <c r="AN7181">
        <v>1132.3</v>
      </c>
      <c r="AO7181">
        <v>63</v>
      </c>
    </row>
    <row r="7182" spans="1:41" x14ac:dyDescent="0.3">
      <c r="A7182" t="str">
        <f>"Trad IRN"</f>
        <v>Trad IRN</v>
      </c>
      <c r="B7182" t="str">
        <f>"Bldg IRN"</f>
        <v>Bldg IRN</v>
      </c>
      <c r="C7182" t="s">
        <v>62</v>
      </c>
      <c r="D7182" t="s">
        <v>3</v>
      </c>
      <c r="E7182" t="s">
        <v>80</v>
      </c>
      <c r="F7182" t="s">
        <v>81</v>
      </c>
      <c r="G7182" t="s">
        <v>82</v>
      </c>
      <c r="H7182" t="s">
        <v>83</v>
      </c>
      <c r="I7182" t="str">
        <f>"Trad IRN"</f>
        <v>Trad IRN</v>
      </c>
      <c r="J7182" t="s">
        <v>43</v>
      </c>
      <c r="K7182" t="s">
        <v>44</v>
      </c>
      <c r="L7182" t="s">
        <v>45</v>
      </c>
      <c r="M7182" t="s">
        <v>46</v>
      </c>
      <c r="N7182" t="str">
        <f>"01/04/2023"</f>
        <v>01/04/2023</v>
      </c>
      <c r="O7182" t="str">
        <f t="shared" si="729"/>
        <v>12/31/2500</v>
      </c>
      <c r="P7182">
        <v>0.53056599999999998</v>
      </c>
      <c r="Q7182">
        <v>0.52943600000000002</v>
      </c>
      <c r="S7182">
        <v>0.52943600000000002</v>
      </c>
      <c r="T7182">
        <v>0.52943600000000002</v>
      </c>
      <c r="U7182">
        <v>0</v>
      </c>
      <c r="V7182" t="str">
        <f>"Trad IRN"</f>
        <v>Trad IRN</v>
      </c>
      <c r="W7182">
        <v>100</v>
      </c>
      <c r="X7182" t="s">
        <v>47</v>
      </c>
      <c r="Z7182" t="s">
        <v>47</v>
      </c>
      <c r="AB7182" t="str">
        <f>"12"</f>
        <v>12</v>
      </c>
      <c r="AC7182" t="s">
        <v>48</v>
      </c>
      <c r="AD7182" t="s">
        <v>49</v>
      </c>
      <c r="AE7182" t="s">
        <v>50</v>
      </c>
      <c r="AF7182">
        <v>0</v>
      </c>
      <c r="AG7182" t="s">
        <v>56</v>
      </c>
      <c r="AH7182" t="str">
        <f>"Trad IRN"</f>
        <v>Trad IRN</v>
      </c>
      <c r="AI7182" t="str">
        <f>"Bldg IRN"</f>
        <v>Bldg IRN</v>
      </c>
      <c r="AJ7182" t="str">
        <f>"12"</f>
        <v>12</v>
      </c>
      <c r="AK7182" t="s">
        <v>48</v>
      </c>
      <c r="AL7182" t="s">
        <v>53</v>
      </c>
      <c r="AM7182">
        <v>600.76</v>
      </c>
      <c r="AN7182">
        <v>1132.3</v>
      </c>
      <c r="AO7182">
        <v>63</v>
      </c>
    </row>
    <row r="7183" spans="1:41" x14ac:dyDescent="0.3">
      <c r="A7183" t="str">
        <f>"Trad IRN"</f>
        <v>Trad IRN</v>
      </c>
      <c r="B7183" t="str">
        <f>"Bldg IRN"</f>
        <v>Bldg IRN</v>
      </c>
      <c r="C7183" t="s">
        <v>62</v>
      </c>
      <c r="D7183" t="s">
        <v>3</v>
      </c>
      <c r="E7183" t="s">
        <v>80</v>
      </c>
      <c r="F7183" t="s">
        <v>81</v>
      </c>
      <c r="G7183" t="s">
        <v>82</v>
      </c>
      <c r="H7183" t="s">
        <v>83</v>
      </c>
      <c r="I7183" t="str">
        <f>"Trad IRN"</f>
        <v>Trad IRN</v>
      </c>
      <c r="J7183" t="s">
        <v>43</v>
      </c>
      <c r="K7183" t="s">
        <v>44</v>
      </c>
      <c r="L7183" t="s">
        <v>45</v>
      </c>
      <c r="M7183" t="s">
        <v>46</v>
      </c>
      <c r="N7183" t="str">
        <f>"01/04/2023"</f>
        <v>01/04/2023</v>
      </c>
      <c r="O7183" t="str">
        <f t="shared" si="729"/>
        <v>12/31/2500</v>
      </c>
      <c r="P7183">
        <v>0.53056599999999998</v>
      </c>
      <c r="Q7183">
        <v>0.52943600000000002</v>
      </c>
      <c r="R7183">
        <v>0.52943600000000002</v>
      </c>
      <c r="S7183">
        <v>0</v>
      </c>
      <c r="T7183">
        <v>0.52943600000000002</v>
      </c>
      <c r="U7183">
        <v>0</v>
      </c>
      <c r="V7183" t="str">
        <f>"Trad IRN"</f>
        <v>Trad IRN</v>
      </c>
      <c r="W7183">
        <v>100</v>
      </c>
      <c r="X7183" t="s">
        <v>47</v>
      </c>
      <c r="Z7183" t="s">
        <v>47</v>
      </c>
      <c r="AB7183" t="str">
        <f>"12"</f>
        <v>12</v>
      </c>
      <c r="AC7183" t="str">
        <f>"10"</f>
        <v>10</v>
      </c>
      <c r="AD7183" t="str">
        <f>"2"</f>
        <v>2</v>
      </c>
      <c r="AE7183" t="s">
        <v>50</v>
      </c>
      <c r="AF7183">
        <v>0</v>
      </c>
      <c r="AG7183" t="s">
        <v>56</v>
      </c>
      <c r="AH7183" t="str">
        <f>"Trad IRN"</f>
        <v>Trad IRN</v>
      </c>
      <c r="AI7183" t="str">
        <f>"Bldg IRN"</f>
        <v>Bldg IRN</v>
      </c>
      <c r="AJ7183" t="str">
        <f>"12"</f>
        <v>12</v>
      </c>
      <c r="AK7183" t="s">
        <v>48</v>
      </c>
      <c r="AL7183" t="s">
        <v>53</v>
      </c>
      <c r="AM7183">
        <v>600.76</v>
      </c>
      <c r="AN7183">
        <v>1132.3</v>
      </c>
      <c r="AO7183">
        <v>63</v>
      </c>
    </row>
    <row r="7184" spans="1:41" x14ac:dyDescent="0.3">
      <c r="A7184" t="str">
        <f>"Trad IRN"</f>
        <v>Trad IRN</v>
      </c>
      <c r="B7184" t="str">
        <f>"Bldg IRN"</f>
        <v>Bldg IRN</v>
      </c>
      <c r="C7184" t="s">
        <v>62</v>
      </c>
      <c r="D7184" t="s">
        <v>3</v>
      </c>
      <c r="E7184" t="s">
        <v>80</v>
      </c>
      <c r="F7184" t="s">
        <v>81</v>
      </c>
      <c r="G7184" t="s">
        <v>82</v>
      </c>
      <c r="H7184" t="s">
        <v>83</v>
      </c>
      <c r="I7184" t="str">
        <f>"Trad IRN"</f>
        <v>Trad IRN</v>
      </c>
      <c r="J7184" t="s">
        <v>43</v>
      </c>
      <c r="K7184" t="s">
        <v>44</v>
      </c>
      <c r="L7184" t="s">
        <v>45</v>
      </c>
      <c r="M7184" t="s">
        <v>46</v>
      </c>
      <c r="N7184" t="str">
        <f>"01/04/2023"</f>
        <v>01/04/2023</v>
      </c>
      <c r="O7184" t="str">
        <f t="shared" si="729"/>
        <v>12/31/2500</v>
      </c>
      <c r="P7184">
        <v>0.53056599999999998</v>
      </c>
      <c r="Q7184">
        <v>0.52943600000000002</v>
      </c>
      <c r="S7184">
        <v>0</v>
      </c>
      <c r="T7184">
        <v>0.52943600000000002</v>
      </c>
      <c r="U7184">
        <v>0</v>
      </c>
      <c r="V7184" t="str">
        <f>"Trad IRN"</f>
        <v>Trad IRN</v>
      </c>
      <c r="W7184">
        <v>100</v>
      </c>
      <c r="X7184" t="s">
        <v>47</v>
      </c>
      <c r="Z7184" t="s">
        <v>47</v>
      </c>
      <c r="AB7184" t="str">
        <f>"12"</f>
        <v>12</v>
      </c>
      <c r="AC7184" t="s">
        <v>48</v>
      </c>
      <c r="AD7184" t="s">
        <v>49</v>
      </c>
      <c r="AE7184" t="s">
        <v>50</v>
      </c>
      <c r="AF7184">
        <v>0</v>
      </c>
      <c r="AG7184" t="s">
        <v>56</v>
      </c>
      <c r="AH7184" t="str">
        <f>"Trad IRN"</f>
        <v>Trad IRN</v>
      </c>
      <c r="AI7184" t="str">
        <f>"Bldg IRN"</f>
        <v>Bldg IRN</v>
      </c>
      <c r="AJ7184" t="str">
        <f>"12"</f>
        <v>12</v>
      </c>
      <c r="AK7184" t="s">
        <v>48</v>
      </c>
      <c r="AL7184" t="s">
        <v>53</v>
      </c>
      <c r="AM7184">
        <v>600.76</v>
      </c>
      <c r="AN7184">
        <v>1132.3</v>
      </c>
      <c r="AO7184">
        <v>63</v>
      </c>
    </row>
    <row r="7185" spans="1:41" x14ac:dyDescent="0.3">
      <c r="A7185" t="str">
        <f>"Trad IRN"</f>
        <v>Trad IRN</v>
      </c>
      <c r="B7185" t="str">
        <f>"Bldg IRN"</f>
        <v>Bldg IRN</v>
      </c>
      <c r="C7185" t="s">
        <v>62</v>
      </c>
      <c r="D7185" t="s">
        <v>3</v>
      </c>
      <c r="E7185" t="s">
        <v>80</v>
      </c>
      <c r="F7185" t="s">
        <v>81</v>
      </c>
      <c r="G7185" t="s">
        <v>82</v>
      </c>
      <c r="H7185" t="s">
        <v>83</v>
      </c>
      <c r="I7185" t="str">
        <f>"Trad IRN"</f>
        <v>Trad IRN</v>
      </c>
      <c r="J7185" t="s">
        <v>43</v>
      </c>
      <c r="K7185" t="s">
        <v>44</v>
      </c>
      <c r="L7185" t="s">
        <v>45</v>
      </c>
      <c r="M7185" t="s">
        <v>46</v>
      </c>
      <c r="N7185" t="str">
        <f>"01/30/2023"</f>
        <v>01/30/2023</v>
      </c>
      <c r="O7185" t="str">
        <f t="shared" si="729"/>
        <v>12/31/2500</v>
      </c>
      <c r="P7185">
        <v>0.43829400000000002</v>
      </c>
      <c r="Q7185">
        <v>0.42627399999999999</v>
      </c>
      <c r="S7185">
        <v>0</v>
      </c>
      <c r="T7185">
        <v>0.42627399999999999</v>
      </c>
      <c r="U7185">
        <v>0</v>
      </c>
      <c r="V7185" t="str">
        <f>"Trad IRN"</f>
        <v>Trad IRN</v>
      </c>
      <c r="W7185">
        <v>100</v>
      </c>
      <c r="X7185" t="s">
        <v>47</v>
      </c>
      <c r="Z7185" t="s">
        <v>47</v>
      </c>
      <c r="AB7185" t="str">
        <f>"10"</f>
        <v>10</v>
      </c>
      <c r="AC7185" t="s">
        <v>48</v>
      </c>
      <c r="AD7185" t="s">
        <v>49</v>
      </c>
      <c r="AE7185" t="s">
        <v>50</v>
      </c>
      <c r="AF7185">
        <v>0</v>
      </c>
      <c r="AG7185" t="s">
        <v>56</v>
      </c>
      <c r="AH7185" t="str">
        <f>"Trad IRN"</f>
        <v>Trad IRN</v>
      </c>
      <c r="AI7185" t="str">
        <f>"Bldg IRN"</f>
        <v>Bldg IRN</v>
      </c>
      <c r="AJ7185" t="s">
        <v>48</v>
      </c>
      <c r="AK7185" t="s">
        <v>48</v>
      </c>
      <c r="AL7185" t="s">
        <v>53</v>
      </c>
      <c r="AM7185">
        <v>496.28</v>
      </c>
      <c r="AN7185">
        <v>1132.3</v>
      </c>
      <c r="AO7185">
        <v>63</v>
      </c>
    </row>
    <row r="7186" spans="1:41" x14ac:dyDescent="0.3">
      <c r="A7186" t="str">
        <f>"Trad IRN"</f>
        <v>Trad IRN</v>
      </c>
      <c r="B7186" t="str">
        <f>"Bldg IRN"</f>
        <v>Bldg IRN</v>
      </c>
      <c r="C7186" t="s">
        <v>62</v>
      </c>
      <c r="D7186" t="s">
        <v>3</v>
      </c>
      <c r="E7186" t="s">
        <v>80</v>
      </c>
      <c r="F7186" t="s">
        <v>81</v>
      </c>
      <c r="G7186" t="s">
        <v>82</v>
      </c>
      <c r="H7186" t="s">
        <v>83</v>
      </c>
      <c r="I7186" t="str">
        <f>"Trad IRN"</f>
        <v>Trad IRN</v>
      </c>
      <c r="J7186" t="s">
        <v>43</v>
      </c>
      <c r="K7186" t="s">
        <v>44</v>
      </c>
      <c r="L7186" t="s">
        <v>45</v>
      </c>
      <c r="M7186" t="s">
        <v>59</v>
      </c>
      <c r="N7186" t="str">
        <f>"08/25/2022"</f>
        <v>08/25/2022</v>
      </c>
      <c r="O7186" t="str">
        <f t="shared" si="729"/>
        <v>12/31/2500</v>
      </c>
      <c r="P7186">
        <v>0.97116499999999994</v>
      </c>
      <c r="Q7186">
        <v>0.96634200000000003</v>
      </c>
      <c r="S7186">
        <v>0</v>
      </c>
      <c r="T7186">
        <v>0.96634200000000003</v>
      </c>
      <c r="U7186">
        <v>0</v>
      </c>
      <c r="V7186" t="s">
        <v>84</v>
      </c>
      <c r="W7186">
        <v>100</v>
      </c>
      <c r="X7186" t="s">
        <v>47</v>
      </c>
      <c r="Z7186" t="s">
        <v>47</v>
      </c>
      <c r="AB7186" t="str">
        <f>"10"</f>
        <v>10</v>
      </c>
      <c r="AC7186" t="s">
        <v>48</v>
      </c>
      <c r="AD7186" t="s">
        <v>49</v>
      </c>
      <c r="AE7186" t="s">
        <v>50</v>
      </c>
      <c r="AF7186">
        <v>0</v>
      </c>
      <c r="AG7186" t="s">
        <v>56</v>
      </c>
      <c r="AH7186" t="str">
        <f>"Trad IRN"</f>
        <v>Trad IRN</v>
      </c>
      <c r="AI7186" t="str">
        <f>"Bldg IRN"</f>
        <v>Bldg IRN</v>
      </c>
      <c r="AJ7186" t="s">
        <v>48</v>
      </c>
      <c r="AK7186" t="s">
        <v>48</v>
      </c>
      <c r="AL7186" t="s">
        <v>53</v>
      </c>
      <c r="AM7186">
        <v>1099.6500000000001</v>
      </c>
      <c r="AN7186">
        <v>1132.3</v>
      </c>
      <c r="AO7186">
        <v>63</v>
      </c>
    </row>
    <row r="7187" spans="1:41" x14ac:dyDescent="0.3">
      <c r="A7187" t="str">
        <f>"Trad IRN"</f>
        <v>Trad IRN</v>
      </c>
      <c r="B7187" t="str">
        <f>"Bldg IRN"</f>
        <v>Bldg IRN</v>
      </c>
      <c r="C7187" t="s">
        <v>62</v>
      </c>
      <c r="D7187" t="s">
        <v>3</v>
      </c>
      <c r="E7187" t="s">
        <v>80</v>
      </c>
      <c r="F7187" t="s">
        <v>81</v>
      </c>
      <c r="G7187" t="s">
        <v>82</v>
      </c>
      <c r="H7187" t="s">
        <v>83</v>
      </c>
      <c r="I7187" t="str">
        <f>"Trad IRN"</f>
        <v>Trad IRN</v>
      </c>
      <c r="J7187" t="s">
        <v>43</v>
      </c>
      <c r="K7187" t="s">
        <v>44</v>
      </c>
      <c r="L7187" t="s">
        <v>45</v>
      </c>
      <c r="M7187" t="s">
        <v>46</v>
      </c>
      <c r="N7187" t="str">
        <f t="shared" ref="N7187:N7193" si="730">"01/04/2023"</f>
        <v>01/04/2023</v>
      </c>
      <c r="O7187" t="str">
        <f t="shared" si="729"/>
        <v>12/31/2500</v>
      </c>
      <c r="P7187">
        <v>0.53056599999999998</v>
      </c>
      <c r="Q7187">
        <v>0.52943600000000002</v>
      </c>
      <c r="S7187">
        <v>0</v>
      </c>
      <c r="T7187">
        <v>0.52943600000000002</v>
      </c>
      <c r="U7187">
        <v>0</v>
      </c>
      <c r="V7187" t="str">
        <f>"Trad IRN"</f>
        <v>Trad IRN</v>
      </c>
      <c r="W7187">
        <v>100</v>
      </c>
      <c r="X7187" t="s">
        <v>47</v>
      </c>
      <c r="Z7187" t="s">
        <v>47</v>
      </c>
      <c r="AB7187" t="str">
        <f t="shared" ref="AB7187:AB7192" si="731">"12"</f>
        <v>12</v>
      </c>
      <c r="AC7187" t="s">
        <v>48</v>
      </c>
      <c r="AD7187" t="s">
        <v>49</v>
      </c>
      <c r="AE7187" t="s">
        <v>50</v>
      </c>
      <c r="AF7187">
        <v>0</v>
      </c>
      <c r="AG7187" t="s">
        <v>56</v>
      </c>
      <c r="AH7187" t="str">
        <f>"Trad IRN"</f>
        <v>Trad IRN</v>
      </c>
      <c r="AI7187" t="str">
        <f>"Bldg IRN"</f>
        <v>Bldg IRN</v>
      </c>
      <c r="AJ7187" t="str">
        <f t="shared" ref="AJ7187:AJ7192" si="732">"12"</f>
        <v>12</v>
      </c>
      <c r="AK7187" t="s">
        <v>48</v>
      </c>
      <c r="AL7187" t="s">
        <v>53</v>
      </c>
      <c r="AM7187">
        <v>600.76</v>
      </c>
      <c r="AN7187">
        <v>1132.3</v>
      </c>
      <c r="AO7187">
        <v>63</v>
      </c>
    </row>
    <row r="7188" spans="1:41" x14ac:dyDescent="0.3">
      <c r="A7188" t="str">
        <f>"Trad IRN"</f>
        <v>Trad IRN</v>
      </c>
      <c r="B7188" t="str">
        <f>"Bldg IRN"</f>
        <v>Bldg IRN</v>
      </c>
      <c r="C7188" t="s">
        <v>62</v>
      </c>
      <c r="D7188" t="s">
        <v>3</v>
      </c>
      <c r="E7188" t="s">
        <v>80</v>
      </c>
      <c r="F7188" t="s">
        <v>81</v>
      </c>
      <c r="G7188" t="s">
        <v>82</v>
      </c>
      <c r="H7188" t="s">
        <v>83</v>
      </c>
      <c r="I7188" t="str">
        <f>"Trad IRN"</f>
        <v>Trad IRN</v>
      </c>
      <c r="J7188" t="s">
        <v>43</v>
      </c>
      <c r="K7188" t="s">
        <v>44</v>
      </c>
      <c r="L7188" t="s">
        <v>45</v>
      </c>
      <c r="M7188" t="s">
        <v>46</v>
      </c>
      <c r="N7188" t="str">
        <f t="shared" si="730"/>
        <v>01/04/2023</v>
      </c>
      <c r="O7188" t="str">
        <f t="shared" si="729"/>
        <v>12/31/2500</v>
      </c>
      <c r="P7188">
        <v>0.53056599999999998</v>
      </c>
      <c r="Q7188">
        <v>0.52943600000000002</v>
      </c>
      <c r="S7188">
        <v>0</v>
      </c>
      <c r="T7188">
        <v>0.52943600000000002</v>
      </c>
      <c r="U7188">
        <v>0</v>
      </c>
      <c r="V7188" t="str">
        <f>"Trad IRN"</f>
        <v>Trad IRN</v>
      </c>
      <c r="W7188">
        <v>100</v>
      </c>
      <c r="X7188" t="s">
        <v>47</v>
      </c>
      <c r="Z7188" t="s">
        <v>47</v>
      </c>
      <c r="AB7188" t="str">
        <f t="shared" si="731"/>
        <v>12</v>
      </c>
      <c r="AC7188" t="s">
        <v>48</v>
      </c>
      <c r="AD7188" t="s">
        <v>49</v>
      </c>
      <c r="AE7188" t="s">
        <v>50</v>
      </c>
      <c r="AF7188">
        <v>0</v>
      </c>
      <c r="AG7188" t="s">
        <v>56</v>
      </c>
      <c r="AH7188" t="str">
        <f>"Trad IRN"</f>
        <v>Trad IRN</v>
      </c>
      <c r="AI7188" t="str">
        <f>"Bldg IRN"</f>
        <v>Bldg IRN</v>
      </c>
      <c r="AJ7188" t="str">
        <f t="shared" si="732"/>
        <v>12</v>
      </c>
      <c r="AK7188" t="s">
        <v>48</v>
      </c>
      <c r="AL7188" t="s">
        <v>53</v>
      </c>
      <c r="AM7188">
        <v>600.76</v>
      </c>
      <c r="AN7188">
        <v>1132.3</v>
      </c>
      <c r="AO7188">
        <v>63</v>
      </c>
    </row>
    <row r="7189" spans="1:41" x14ac:dyDescent="0.3">
      <c r="A7189" t="str">
        <f>"Trad IRN"</f>
        <v>Trad IRN</v>
      </c>
      <c r="B7189" t="str">
        <f>"Bldg IRN"</f>
        <v>Bldg IRN</v>
      </c>
      <c r="C7189" t="s">
        <v>62</v>
      </c>
      <c r="D7189" t="s">
        <v>3</v>
      </c>
      <c r="E7189" t="s">
        <v>80</v>
      </c>
      <c r="F7189" t="s">
        <v>81</v>
      </c>
      <c r="G7189" t="s">
        <v>82</v>
      </c>
      <c r="H7189" t="s">
        <v>83</v>
      </c>
      <c r="I7189" t="str">
        <f>"Trad IRN"</f>
        <v>Trad IRN</v>
      </c>
      <c r="J7189" t="s">
        <v>43</v>
      </c>
      <c r="K7189" t="s">
        <v>44</v>
      </c>
      <c r="L7189" t="s">
        <v>45</v>
      </c>
      <c r="M7189" t="s">
        <v>46</v>
      </c>
      <c r="N7189" t="str">
        <f t="shared" si="730"/>
        <v>01/04/2023</v>
      </c>
      <c r="O7189" t="str">
        <f t="shared" si="729"/>
        <v>12/31/2500</v>
      </c>
      <c r="P7189">
        <v>0.53056599999999998</v>
      </c>
      <c r="Q7189">
        <v>0.52943600000000002</v>
      </c>
      <c r="S7189">
        <v>0</v>
      </c>
      <c r="T7189">
        <v>0.52943600000000002</v>
      </c>
      <c r="U7189">
        <v>0</v>
      </c>
      <c r="V7189" t="str">
        <f>"Trad IRN"</f>
        <v>Trad IRN</v>
      </c>
      <c r="W7189">
        <v>100</v>
      </c>
      <c r="X7189" t="s">
        <v>47</v>
      </c>
      <c r="Z7189" t="s">
        <v>47</v>
      </c>
      <c r="AB7189" t="str">
        <f t="shared" si="731"/>
        <v>12</v>
      </c>
      <c r="AC7189" t="s">
        <v>48</v>
      </c>
      <c r="AD7189" t="s">
        <v>49</v>
      </c>
      <c r="AE7189" t="s">
        <v>50</v>
      </c>
      <c r="AF7189">
        <v>0</v>
      </c>
      <c r="AG7189" t="s">
        <v>56</v>
      </c>
      <c r="AH7189" t="str">
        <f>"Trad IRN"</f>
        <v>Trad IRN</v>
      </c>
      <c r="AI7189" t="str">
        <f>"Bldg IRN"</f>
        <v>Bldg IRN</v>
      </c>
      <c r="AJ7189" t="str">
        <f t="shared" si="732"/>
        <v>12</v>
      </c>
      <c r="AK7189" t="s">
        <v>48</v>
      </c>
      <c r="AL7189" t="s">
        <v>53</v>
      </c>
      <c r="AM7189">
        <v>600.76</v>
      </c>
      <c r="AN7189">
        <v>1132.3</v>
      </c>
      <c r="AO7189">
        <v>63</v>
      </c>
    </row>
    <row r="7190" spans="1:41" x14ac:dyDescent="0.3">
      <c r="A7190" t="str">
        <f>"Trad IRN"</f>
        <v>Trad IRN</v>
      </c>
      <c r="B7190" t="str">
        <f>"Bldg IRN"</f>
        <v>Bldg IRN</v>
      </c>
      <c r="C7190" t="s">
        <v>62</v>
      </c>
      <c r="D7190" t="s">
        <v>3</v>
      </c>
      <c r="E7190" t="s">
        <v>80</v>
      </c>
      <c r="F7190" t="s">
        <v>81</v>
      </c>
      <c r="G7190" t="s">
        <v>82</v>
      </c>
      <c r="H7190" t="s">
        <v>83</v>
      </c>
      <c r="I7190" t="str">
        <f>"Trad IRN"</f>
        <v>Trad IRN</v>
      </c>
      <c r="J7190" t="s">
        <v>43</v>
      </c>
      <c r="K7190" t="s">
        <v>44</v>
      </c>
      <c r="L7190" t="s">
        <v>45</v>
      </c>
      <c r="M7190" t="s">
        <v>46</v>
      </c>
      <c r="N7190" t="str">
        <f t="shared" si="730"/>
        <v>01/04/2023</v>
      </c>
      <c r="O7190" t="str">
        <f t="shared" si="729"/>
        <v>12/31/2500</v>
      </c>
      <c r="P7190">
        <v>0.53056599999999998</v>
      </c>
      <c r="Q7190">
        <v>0.52943600000000002</v>
      </c>
      <c r="S7190">
        <v>0</v>
      </c>
      <c r="T7190">
        <v>0.52943600000000002</v>
      </c>
      <c r="U7190">
        <v>0</v>
      </c>
      <c r="V7190" t="str">
        <f>"Trad IRN"</f>
        <v>Trad IRN</v>
      </c>
      <c r="W7190">
        <v>100</v>
      </c>
      <c r="X7190" t="s">
        <v>47</v>
      </c>
      <c r="Z7190" t="s">
        <v>47</v>
      </c>
      <c r="AB7190" t="str">
        <f t="shared" si="731"/>
        <v>12</v>
      </c>
      <c r="AC7190" t="s">
        <v>48</v>
      </c>
      <c r="AD7190" t="s">
        <v>49</v>
      </c>
      <c r="AE7190" t="s">
        <v>50</v>
      </c>
      <c r="AF7190">
        <v>3</v>
      </c>
      <c r="AG7190" t="s">
        <v>56</v>
      </c>
      <c r="AH7190" t="str">
        <f>"Trad IRN"</f>
        <v>Trad IRN</v>
      </c>
      <c r="AI7190" t="str">
        <f>"Bldg IRN"</f>
        <v>Bldg IRN</v>
      </c>
      <c r="AJ7190" t="str">
        <f t="shared" si="732"/>
        <v>12</v>
      </c>
      <c r="AK7190" t="s">
        <v>48</v>
      </c>
      <c r="AL7190" t="s">
        <v>53</v>
      </c>
      <c r="AM7190">
        <v>600.76</v>
      </c>
      <c r="AN7190">
        <v>1132.3</v>
      </c>
      <c r="AO7190">
        <v>63</v>
      </c>
    </row>
    <row r="7191" spans="1:41" x14ac:dyDescent="0.3">
      <c r="A7191" t="str">
        <f>"Trad IRN"</f>
        <v>Trad IRN</v>
      </c>
      <c r="B7191" t="str">
        <f>"Bldg IRN"</f>
        <v>Bldg IRN</v>
      </c>
      <c r="C7191" t="s">
        <v>62</v>
      </c>
      <c r="D7191" t="s">
        <v>3</v>
      </c>
      <c r="E7191" t="s">
        <v>80</v>
      </c>
      <c r="F7191" t="s">
        <v>81</v>
      </c>
      <c r="G7191" t="s">
        <v>82</v>
      </c>
      <c r="H7191" t="s">
        <v>83</v>
      </c>
      <c r="I7191" t="str">
        <f>"Trad IRN"</f>
        <v>Trad IRN</v>
      </c>
      <c r="J7191" t="s">
        <v>43</v>
      </c>
      <c r="K7191" t="s">
        <v>44</v>
      </c>
      <c r="L7191" t="s">
        <v>45</v>
      </c>
      <c r="M7191" t="s">
        <v>46</v>
      </c>
      <c r="N7191" t="str">
        <f t="shared" si="730"/>
        <v>01/04/2023</v>
      </c>
      <c r="O7191" t="str">
        <f t="shared" si="729"/>
        <v>12/31/2500</v>
      </c>
      <c r="P7191">
        <v>0.53056599999999998</v>
      </c>
      <c r="Q7191">
        <v>0.52943600000000002</v>
      </c>
      <c r="S7191">
        <v>0.52943600000000002</v>
      </c>
      <c r="T7191">
        <v>0.52943600000000002</v>
      </c>
      <c r="U7191">
        <v>0</v>
      </c>
      <c r="V7191" t="str">
        <f>"Trad IRN"</f>
        <v>Trad IRN</v>
      </c>
      <c r="W7191">
        <v>100</v>
      </c>
      <c r="X7191" t="s">
        <v>47</v>
      </c>
      <c r="Z7191" t="s">
        <v>47</v>
      </c>
      <c r="AB7191" t="str">
        <f t="shared" si="731"/>
        <v>12</v>
      </c>
      <c r="AC7191" t="s">
        <v>48</v>
      </c>
      <c r="AD7191" t="s">
        <v>49</v>
      </c>
      <c r="AE7191" t="s">
        <v>50</v>
      </c>
      <c r="AF7191">
        <v>0</v>
      </c>
      <c r="AG7191" t="s">
        <v>56</v>
      </c>
      <c r="AH7191" t="str">
        <f>"Trad IRN"</f>
        <v>Trad IRN</v>
      </c>
      <c r="AI7191" t="str">
        <f>"Bldg IRN"</f>
        <v>Bldg IRN</v>
      </c>
      <c r="AJ7191" t="str">
        <f t="shared" si="732"/>
        <v>12</v>
      </c>
      <c r="AK7191" t="s">
        <v>48</v>
      </c>
      <c r="AL7191" t="s">
        <v>53</v>
      </c>
      <c r="AM7191">
        <v>600.76</v>
      </c>
      <c r="AN7191">
        <v>1132.3</v>
      </c>
      <c r="AO7191">
        <v>63</v>
      </c>
    </row>
    <row r="7192" spans="1:41" x14ac:dyDescent="0.3">
      <c r="A7192" t="str">
        <f>"Trad IRN"</f>
        <v>Trad IRN</v>
      </c>
      <c r="B7192" t="str">
        <f>"Bldg IRN"</f>
        <v>Bldg IRN</v>
      </c>
      <c r="C7192" t="s">
        <v>62</v>
      </c>
      <c r="D7192" t="s">
        <v>3</v>
      </c>
      <c r="E7192" t="s">
        <v>80</v>
      </c>
      <c r="F7192" t="s">
        <v>81</v>
      </c>
      <c r="G7192" t="s">
        <v>82</v>
      </c>
      <c r="H7192" t="s">
        <v>83</v>
      </c>
      <c r="I7192" t="str">
        <f>"Trad IRN"</f>
        <v>Trad IRN</v>
      </c>
      <c r="J7192" t="s">
        <v>43</v>
      </c>
      <c r="K7192" t="s">
        <v>44</v>
      </c>
      <c r="L7192" t="s">
        <v>45</v>
      </c>
      <c r="M7192" t="s">
        <v>46</v>
      </c>
      <c r="N7192" t="str">
        <f t="shared" si="730"/>
        <v>01/04/2023</v>
      </c>
      <c r="O7192" t="str">
        <f t="shared" si="729"/>
        <v>12/31/2500</v>
      </c>
      <c r="P7192">
        <v>0.53056599999999998</v>
      </c>
      <c r="Q7192">
        <v>0.52943600000000002</v>
      </c>
      <c r="S7192">
        <v>0</v>
      </c>
      <c r="T7192">
        <v>0.52943600000000002</v>
      </c>
      <c r="U7192">
        <v>0</v>
      </c>
      <c r="V7192" t="str">
        <f>"Trad IRN"</f>
        <v>Trad IRN</v>
      </c>
      <c r="W7192">
        <v>100</v>
      </c>
      <c r="X7192" t="s">
        <v>47</v>
      </c>
      <c r="Z7192" t="s">
        <v>47</v>
      </c>
      <c r="AB7192" t="str">
        <f t="shared" si="731"/>
        <v>12</v>
      </c>
      <c r="AC7192" t="s">
        <v>48</v>
      </c>
      <c r="AD7192" t="s">
        <v>49</v>
      </c>
      <c r="AE7192" t="s">
        <v>50</v>
      </c>
      <c r="AF7192">
        <v>0</v>
      </c>
      <c r="AG7192" t="s">
        <v>56</v>
      </c>
      <c r="AH7192" t="str">
        <f>"Trad IRN"</f>
        <v>Trad IRN</v>
      </c>
      <c r="AI7192" t="str">
        <f>"Bldg IRN"</f>
        <v>Bldg IRN</v>
      </c>
      <c r="AJ7192" t="str">
        <f t="shared" si="732"/>
        <v>12</v>
      </c>
      <c r="AK7192" t="s">
        <v>48</v>
      </c>
      <c r="AL7192" t="s">
        <v>53</v>
      </c>
      <c r="AM7192">
        <v>600.76</v>
      </c>
      <c r="AN7192">
        <v>1132.3</v>
      </c>
      <c r="AO7192">
        <v>63</v>
      </c>
    </row>
    <row r="7193" spans="1:41" x14ac:dyDescent="0.3">
      <c r="A7193" t="str">
        <f>"Trad IRN"</f>
        <v>Trad IRN</v>
      </c>
      <c r="B7193" t="str">
        <f>"Bldg IRN"</f>
        <v>Bldg IRN</v>
      </c>
      <c r="C7193" t="s">
        <v>62</v>
      </c>
      <c r="D7193" t="s">
        <v>3</v>
      </c>
      <c r="E7193" t="s">
        <v>80</v>
      </c>
      <c r="F7193" t="s">
        <v>81</v>
      </c>
      <c r="G7193" t="s">
        <v>82</v>
      </c>
      <c r="H7193" t="s">
        <v>83</v>
      </c>
      <c r="I7193" t="str">
        <f>"Trad IRN"</f>
        <v>Trad IRN</v>
      </c>
      <c r="J7193" t="s">
        <v>43</v>
      </c>
      <c r="K7193" t="s">
        <v>44</v>
      </c>
      <c r="L7193" t="s">
        <v>45</v>
      </c>
      <c r="M7193" t="s">
        <v>46</v>
      </c>
      <c r="N7193" t="str">
        <f t="shared" si="730"/>
        <v>01/04/2023</v>
      </c>
      <c r="O7193" t="str">
        <f t="shared" si="729"/>
        <v>12/31/2500</v>
      </c>
      <c r="P7193">
        <v>0.39792499999999997</v>
      </c>
      <c r="Q7193">
        <v>0.397924</v>
      </c>
      <c r="S7193">
        <v>0</v>
      </c>
      <c r="T7193">
        <v>0.397924</v>
      </c>
      <c r="U7193">
        <v>0</v>
      </c>
      <c r="V7193" t="str">
        <f>"Trad IRN"</f>
        <v>Trad IRN</v>
      </c>
      <c r="W7193">
        <v>75</v>
      </c>
      <c r="X7193" t="s">
        <v>47</v>
      </c>
      <c r="Z7193" t="s">
        <v>47</v>
      </c>
      <c r="AB7193" t="str">
        <f>"09"</f>
        <v>09</v>
      </c>
      <c r="AC7193" t="s">
        <v>48</v>
      </c>
      <c r="AD7193" t="s">
        <v>49</v>
      </c>
      <c r="AE7193" t="s">
        <v>50</v>
      </c>
      <c r="AF7193">
        <v>0</v>
      </c>
      <c r="AG7193" t="s">
        <v>56</v>
      </c>
      <c r="AH7193" t="str">
        <f>"Trad IRN"</f>
        <v>Trad IRN</v>
      </c>
      <c r="AI7193" t="str">
        <f>"Bldg IRN"</f>
        <v>Bldg IRN</v>
      </c>
      <c r="AJ7193" t="s">
        <v>48</v>
      </c>
      <c r="AK7193" t="s">
        <v>48</v>
      </c>
      <c r="AL7193" t="s">
        <v>53</v>
      </c>
      <c r="AM7193">
        <v>450.57</v>
      </c>
      <c r="AN7193">
        <v>1132.3</v>
      </c>
      <c r="AO7193">
        <v>63</v>
      </c>
    </row>
    <row r="7194" spans="1:41" x14ac:dyDescent="0.3">
      <c r="A7194" t="str">
        <f>"Trad IRN"</f>
        <v>Trad IRN</v>
      </c>
      <c r="B7194" t="str">
        <f>"Bldg IRN"</f>
        <v>Bldg IRN</v>
      </c>
      <c r="C7194" t="s">
        <v>62</v>
      </c>
      <c r="D7194" t="s">
        <v>3</v>
      </c>
      <c r="E7194" t="s">
        <v>80</v>
      </c>
      <c r="F7194" t="s">
        <v>81</v>
      </c>
      <c r="G7194" t="s">
        <v>82</v>
      </c>
      <c r="H7194" t="s">
        <v>83</v>
      </c>
      <c r="I7194" t="str">
        <f>"Trad IRN"</f>
        <v>Trad IRN</v>
      </c>
      <c r="J7194" t="s">
        <v>43</v>
      </c>
      <c r="K7194" t="s">
        <v>44</v>
      </c>
      <c r="L7194" t="s">
        <v>45</v>
      </c>
      <c r="M7194" t="s">
        <v>46</v>
      </c>
      <c r="N7194" t="str">
        <f>"10/04/2022"</f>
        <v>10/04/2022</v>
      </c>
      <c r="O7194" t="str">
        <f t="shared" si="729"/>
        <v>12/31/2500</v>
      </c>
      <c r="P7194">
        <v>0.83275600000000005</v>
      </c>
      <c r="Q7194">
        <v>0.82029099999999999</v>
      </c>
      <c r="R7194">
        <v>0.82029099999999999</v>
      </c>
      <c r="S7194">
        <v>0</v>
      </c>
      <c r="T7194">
        <v>0.82029099999999999</v>
      </c>
      <c r="U7194">
        <v>0</v>
      </c>
      <c r="V7194" t="s">
        <v>84</v>
      </c>
      <c r="W7194">
        <v>100</v>
      </c>
      <c r="X7194" t="s">
        <v>47</v>
      </c>
      <c r="Z7194" t="s">
        <v>47</v>
      </c>
      <c r="AB7194" t="str">
        <f>"10"</f>
        <v>10</v>
      </c>
      <c r="AC7194" t="str">
        <f>"10"</f>
        <v>10</v>
      </c>
      <c r="AD7194" t="str">
        <f>"2"</f>
        <v>2</v>
      </c>
      <c r="AE7194" t="s">
        <v>55</v>
      </c>
      <c r="AF7194">
        <v>0</v>
      </c>
      <c r="AG7194" t="s">
        <v>56</v>
      </c>
      <c r="AH7194" t="str">
        <f>"Trad IRN"</f>
        <v>Trad IRN</v>
      </c>
      <c r="AI7194" t="str">
        <f>"Bldg IRN"</f>
        <v>Bldg IRN</v>
      </c>
      <c r="AJ7194" t="s">
        <v>48</v>
      </c>
      <c r="AK7194" t="s">
        <v>48</v>
      </c>
      <c r="AL7194" t="s">
        <v>53</v>
      </c>
      <c r="AM7194">
        <v>942.93</v>
      </c>
      <c r="AN7194">
        <v>1132.3</v>
      </c>
      <c r="AO7194">
        <v>63</v>
      </c>
    </row>
    <row r="7195" spans="1:41" x14ac:dyDescent="0.3">
      <c r="A7195" t="str">
        <f>"Trad IRN"</f>
        <v>Trad IRN</v>
      </c>
      <c r="B7195" t="str">
        <f>"Bldg IRN"</f>
        <v>Bldg IRN</v>
      </c>
      <c r="C7195" t="s">
        <v>62</v>
      </c>
      <c r="D7195" t="s">
        <v>3</v>
      </c>
      <c r="E7195" t="s">
        <v>80</v>
      </c>
      <c r="F7195" t="s">
        <v>81</v>
      </c>
      <c r="G7195" t="s">
        <v>82</v>
      </c>
      <c r="H7195" t="s">
        <v>83</v>
      </c>
      <c r="I7195" t="str">
        <f>"Trad IRN"</f>
        <v>Trad IRN</v>
      </c>
      <c r="J7195" t="s">
        <v>43</v>
      </c>
      <c r="K7195" t="s">
        <v>44</v>
      </c>
      <c r="L7195" t="s">
        <v>45</v>
      </c>
      <c r="M7195" t="s">
        <v>46</v>
      </c>
      <c r="N7195" t="str">
        <f>"01/23/2023"</f>
        <v>01/23/2023</v>
      </c>
      <c r="O7195" t="str">
        <f t="shared" si="729"/>
        <v>12/31/2500</v>
      </c>
      <c r="P7195">
        <v>0.46136199999999999</v>
      </c>
      <c r="Q7195">
        <v>5.7670000000000004E-3</v>
      </c>
      <c r="S7195">
        <v>0</v>
      </c>
      <c r="T7195">
        <v>5.7670000000000004E-3</v>
      </c>
      <c r="U7195">
        <v>0</v>
      </c>
      <c r="V7195" t="str">
        <f>"Trad IRN"</f>
        <v>Trad IRN</v>
      </c>
      <c r="W7195">
        <v>100</v>
      </c>
      <c r="X7195" t="s">
        <v>47</v>
      </c>
      <c r="Z7195" t="s">
        <v>47</v>
      </c>
      <c r="AB7195" t="str">
        <f>"11"</f>
        <v>11</v>
      </c>
      <c r="AC7195" t="s">
        <v>48</v>
      </c>
      <c r="AD7195" t="s">
        <v>49</v>
      </c>
      <c r="AE7195" t="s">
        <v>55</v>
      </c>
      <c r="AF7195">
        <v>0</v>
      </c>
      <c r="AG7195" t="s">
        <v>56</v>
      </c>
      <c r="AH7195" t="str">
        <f>"Trad IRN"</f>
        <v>Trad IRN</v>
      </c>
      <c r="AI7195" t="str">
        <f>"Bldg IRN"</f>
        <v>Bldg IRN</v>
      </c>
      <c r="AJ7195" t="s">
        <v>48</v>
      </c>
      <c r="AK7195" t="s">
        <v>48</v>
      </c>
      <c r="AL7195" t="s">
        <v>53</v>
      </c>
      <c r="AM7195">
        <v>522.4</v>
      </c>
      <c r="AN7195">
        <v>1132.3</v>
      </c>
      <c r="AO7195">
        <v>63</v>
      </c>
    </row>
    <row r="7196" spans="1:41" x14ac:dyDescent="0.3">
      <c r="A7196" t="str">
        <f>"Trad IRN"</f>
        <v>Trad IRN</v>
      </c>
      <c r="B7196" t="str">
        <f>"Bldg IRN"</f>
        <v>Bldg IRN</v>
      </c>
      <c r="C7196" t="s">
        <v>62</v>
      </c>
      <c r="D7196" t="s">
        <v>3</v>
      </c>
      <c r="E7196" t="s">
        <v>80</v>
      </c>
      <c r="F7196" t="s">
        <v>81</v>
      </c>
      <c r="G7196" t="s">
        <v>82</v>
      </c>
      <c r="H7196" t="s">
        <v>83</v>
      </c>
      <c r="I7196" t="str">
        <f>"Trad IRN"</f>
        <v>Trad IRN</v>
      </c>
      <c r="J7196" t="s">
        <v>43</v>
      </c>
      <c r="K7196" t="s">
        <v>44</v>
      </c>
      <c r="L7196" t="s">
        <v>45</v>
      </c>
      <c r="M7196" t="s">
        <v>46</v>
      </c>
      <c r="N7196" t="str">
        <f>"01/23/2023"</f>
        <v>01/23/2023</v>
      </c>
      <c r="O7196" t="str">
        <f t="shared" ref="O7196:O7227" si="733">"12/31/2500"</f>
        <v>12/31/2500</v>
      </c>
      <c r="P7196">
        <v>0.39215800000000001</v>
      </c>
      <c r="Q7196">
        <v>0.39215699999999998</v>
      </c>
      <c r="S7196">
        <v>0</v>
      </c>
      <c r="T7196">
        <v>0.39215699999999998</v>
      </c>
      <c r="U7196">
        <v>0</v>
      </c>
      <c r="V7196" t="str">
        <f>"Trad IRN"</f>
        <v>Trad IRN</v>
      </c>
      <c r="W7196">
        <v>85</v>
      </c>
      <c r="X7196" t="s">
        <v>47</v>
      </c>
      <c r="Z7196" t="s">
        <v>47</v>
      </c>
      <c r="AB7196" t="str">
        <f>"10"</f>
        <v>10</v>
      </c>
      <c r="AC7196" t="s">
        <v>48</v>
      </c>
      <c r="AD7196" t="s">
        <v>49</v>
      </c>
      <c r="AE7196" t="s">
        <v>55</v>
      </c>
      <c r="AF7196">
        <v>0</v>
      </c>
      <c r="AG7196" t="s">
        <v>56</v>
      </c>
      <c r="AH7196" t="str">
        <f>"Trad IRN"</f>
        <v>Trad IRN</v>
      </c>
      <c r="AI7196" t="str">
        <f>"Bldg IRN"</f>
        <v>Bldg IRN</v>
      </c>
      <c r="AJ7196" t="s">
        <v>48</v>
      </c>
      <c r="AK7196" t="s">
        <v>48</v>
      </c>
      <c r="AL7196" t="s">
        <v>53</v>
      </c>
      <c r="AM7196">
        <v>444.04</v>
      </c>
      <c r="AN7196">
        <v>1132.3</v>
      </c>
      <c r="AO7196">
        <v>63</v>
      </c>
    </row>
    <row r="7197" spans="1:41" x14ac:dyDescent="0.3">
      <c r="A7197" t="str">
        <f>"Trad IRN"</f>
        <v>Trad IRN</v>
      </c>
      <c r="B7197" t="str">
        <f>"Bldg IRN"</f>
        <v>Bldg IRN</v>
      </c>
      <c r="C7197" t="s">
        <v>62</v>
      </c>
      <c r="D7197" t="s">
        <v>3</v>
      </c>
      <c r="E7197" t="s">
        <v>80</v>
      </c>
      <c r="F7197" t="s">
        <v>81</v>
      </c>
      <c r="G7197" t="s">
        <v>82</v>
      </c>
      <c r="H7197" t="s">
        <v>83</v>
      </c>
      <c r="I7197" t="str">
        <f>"Trad IRN"</f>
        <v>Trad IRN</v>
      </c>
      <c r="J7197" t="s">
        <v>43</v>
      </c>
      <c r="K7197" t="s">
        <v>44</v>
      </c>
      <c r="L7197" t="s">
        <v>45</v>
      </c>
      <c r="M7197" t="s">
        <v>46</v>
      </c>
      <c r="N7197" t="str">
        <f>"01/06/2023"</f>
        <v>01/06/2023</v>
      </c>
      <c r="O7197" t="str">
        <f t="shared" si="733"/>
        <v>12/31/2500</v>
      </c>
      <c r="P7197">
        <v>0.51903200000000005</v>
      </c>
      <c r="Q7197">
        <v>0.51659100000000002</v>
      </c>
      <c r="S7197">
        <v>0.51659100000000002</v>
      </c>
      <c r="T7197">
        <v>0.51659100000000002</v>
      </c>
      <c r="U7197">
        <v>0</v>
      </c>
      <c r="V7197" t="str">
        <f>"Trad IRN"</f>
        <v>Trad IRN</v>
      </c>
      <c r="W7197">
        <v>70</v>
      </c>
      <c r="X7197" t="s">
        <v>54</v>
      </c>
      <c r="Y7197" t="str">
        <f>"30"</f>
        <v>30</v>
      </c>
      <c r="Z7197" t="s">
        <v>47</v>
      </c>
      <c r="AB7197" t="str">
        <f>"11"</f>
        <v>11</v>
      </c>
      <c r="AC7197" t="s">
        <v>48</v>
      </c>
      <c r="AD7197" t="s">
        <v>49</v>
      </c>
      <c r="AE7197" t="s">
        <v>50</v>
      </c>
      <c r="AF7197">
        <v>0</v>
      </c>
      <c r="AG7197" t="s">
        <v>56</v>
      </c>
      <c r="AH7197" t="str">
        <f>"Trad IRN"</f>
        <v>Trad IRN</v>
      </c>
      <c r="AI7197" t="str">
        <f>"Bldg IRN"</f>
        <v>Bldg IRN</v>
      </c>
      <c r="AJ7197" t="s">
        <v>48</v>
      </c>
      <c r="AK7197" t="s">
        <v>48</v>
      </c>
      <c r="AL7197" t="s">
        <v>53</v>
      </c>
      <c r="AM7197">
        <v>587.70000000000005</v>
      </c>
      <c r="AN7197">
        <v>1132.3</v>
      </c>
      <c r="AO7197">
        <v>63</v>
      </c>
    </row>
    <row r="7198" spans="1:41" x14ac:dyDescent="0.3">
      <c r="A7198" t="str">
        <f>"Trad IRN"</f>
        <v>Trad IRN</v>
      </c>
      <c r="B7198" t="str">
        <f>"Bldg IRN"</f>
        <v>Bldg IRN</v>
      </c>
      <c r="C7198" t="s">
        <v>62</v>
      </c>
      <c r="D7198" t="s">
        <v>3</v>
      </c>
      <c r="E7198" t="s">
        <v>80</v>
      </c>
      <c r="F7198" t="s">
        <v>81</v>
      </c>
      <c r="G7198" t="s">
        <v>82</v>
      </c>
      <c r="H7198" t="s">
        <v>83</v>
      </c>
      <c r="I7198" t="str">
        <f>"Trad IRN"</f>
        <v>Trad IRN</v>
      </c>
      <c r="J7198" t="s">
        <v>43</v>
      </c>
      <c r="K7198" t="s">
        <v>44</v>
      </c>
      <c r="L7198" t="s">
        <v>45</v>
      </c>
      <c r="M7198" t="s">
        <v>46</v>
      </c>
      <c r="N7198" t="str">
        <f>"01/07/2023"</f>
        <v>01/07/2023</v>
      </c>
      <c r="O7198" t="str">
        <f t="shared" si="733"/>
        <v>12/31/2500</v>
      </c>
      <c r="P7198">
        <v>0.51326499999999997</v>
      </c>
      <c r="Q7198">
        <v>0.5</v>
      </c>
      <c r="S7198">
        <v>0</v>
      </c>
      <c r="T7198">
        <v>0.5</v>
      </c>
      <c r="U7198">
        <v>0</v>
      </c>
      <c r="V7198" t="str">
        <f>"Trad IRN"</f>
        <v>Trad IRN</v>
      </c>
      <c r="W7198">
        <v>100</v>
      </c>
      <c r="X7198" t="s">
        <v>47</v>
      </c>
      <c r="Z7198" t="s">
        <v>47</v>
      </c>
      <c r="AB7198" t="str">
        <f>"12"</f>
        <v>12</v>
      </c>
      <c r="AC7198" t="s">
        <v>48</v>
      </c>
      <c r="AD7198" t="s">
        <v>49</v>
      </c>
      <c r="AE7198" t="s">
        <v>50</v>
      </c>
      <c r="AF7198">
        <v>0</v>
      </c>
      <c r="AG7198" t="s">
        <v>56</v>
      </c>
      <c r="AH7198" t="str">
        <f>"Trad IRN"</f>
        <v>Trad IRN</v>
      </c>
      <c r="AI7198" t="str">
        <f>"Bldg IRN"</f>
        <v>Bldg IRN</v>
      </c>
      <c r="AJ7198" t="str">
        <f>"12"</f>
        <v>12</v>
      </c>
      <c r="AK7198" t="s">
        <v>48</v>
      </c>
      <c r="AL7198" t="s">
        <v>53</v>
      </c>
      <c r="AM7198">
        <v>581.16999999999996</v>
      </c>
      <c r="AN7198">
        <v>1132.3</v>
      </c>
      <c r="AO7198">
        <v>63</v>
      </c>
    </row>
    <row r="7199" spans="1:41" x14ac:dyDescent="0.3">
      <c r="A7199" t="str">
        <f>"Trad IRN"</f>
        <v>Trad IRN</v>
      </c>
      <c r="B7199" t="str">
        <f>"Bldg IRN"</f>
        <v>Bldg IRN</v>
      </c>
      <c r="C7199" t="s">
        <v>62</v>
      </c>
      <c r="D7199" t="s">
        <v>3</v>
      </c>
      <c r="E7199" t="s">
        <v>80</v>
      </c>
      <c r="F7199" t="s">
        <v>81</v>
      </c>
      <c r="G7199" t="s">
        <v>82</v>
      </c>
      <c r="H7199" t="s">
        <v>83</v>
      </c>
      <c r="I7199" t="str">
        <f>"Trad IRN"</f>
        <v>Trad IRN</v>
      </c>
      <c r="J7199" t="s">
        <v>43</v>
      </c>
      <c r="K7199" t="s">
        <v>44</v>
      </c>
      <c r="L7199" t="s">
        <v>45</v>
      </c>
      <c r="M7199" t="s">
        <v>46</v>
      </c>
      <c r="N7199" t="str">
        <f>"01/04/2023"</f>
        <v>01/04/2023</v>
      </c>
      <c r="O7199" t="str">
        <f t="shared" si="733"/>
        <v>12/31/2500</v>
      </c>
      <c r="P7199">
        <v>0.53056599999999998</v>
      </c>
      <c r="Q7199">
        <v>0.52392000000000005</v>
      </c>
      <c r="S7199">
        <v>0</v>
      </c>
      <c r="T7199">
        <v>0.52392000000000005</v>
      </c>
      <c r="U7199">
        <v>0</v>
      </c>
      <c r="V7199" t="str">
        <f>"Trad IRN"</f>
        <v>Trad IRN</v>
      </c>
      <c r="W7199">
        <v>100</v>
      </c>
      <c r="X7199" t="s">
        <v>47</v>
      </c>
      <c r="Z7199" t="s">
        <v>47</v>
      </c>
      <c r="AB7199" t="str">
        <f>"12"</f>
        <v>12</v>
      </c>
      <c r="AC7199" t="s">
        <v>48</v>
      </c>
      <c r="AD7199" t="s">
        <v>49</v>
      </c>
      <c r="AE7199" t="s">
        <v>50</v>
      </c>
      <c r="AF7199">
        <v>0</v>
      </c>
      <c r="AG7199" t="s">
        <v>56</v>
      </c>
      <c r="AH7199" t="str">
        <f>"Trad IRN"</f>
        <v>Trad IRN</v>
      </c>
      <c r="AI7199" t="str">
        <f>"Bldg IRN"</f>
        <v>Bldg IRN</v>
      </c>
      <c r="AJ7199" t="str">
        <f>"12"</f>
        <v>12</v>
      </c>
      <c r="AK7199" t="s">
        <v>48</v>
      </c>
      <c r="AL7199" t="s">
        <v>53</v>
      </c>
      <c r="AM7199">
        <v>600.76</v>
      </c>
      <c r="AN7199">
        <v>1132.3</v>
      </c>
      <c r="AO7199">
        <v>63</v>
      </c>
    </row>
    <row r="7200" spans="1:41" x14ac:dyDescent="0.3">
      <c r="A7200" t="str">
        <f>"Trad IRN"</f>
        <v>Trad IRN</v>
      </c>
      <c r="B7200" t="str">
        <f>"Bldg IRN"</f>
        <v>Bldg IRN</v>
      </c>
      <c r="C7200" t="s">
        <v>62</v>
      </c>
      <c r="D7200" t="s">
        <v>3</v>
      </c>
      <c r="E7200" t="s">
        <v>80</v>
      </c>
      <c r="F7200" t="s">
        <v>81</v>
      </c>
      <c r="G7200" t="s">
        <v>82</v>
      </c>
      <c r="H7200" t="s">
        <v>83</v>
      </c>
      <c r="I7200" t="str">
        <f>"Trad IRN"</f>
        <v>Trad IRN</v>
      </c>
      <c r="J7200" t="s">
        <v>43</v>
      </c>
      <c r="K7200" t="s">
        <v>44</v>
      </c>
      <c r="L7200" t="s">
        <v>45</v>
      </c>
      <c r="M7200" t="s">
        <v>46</v>
      </c>
      <c r="N7200" t="str">
        <f>"01/04/2023"</f>
        <v>01/04/2023</v>
      </c>
      <c r="O7200" t="str">
        <f t="shared" si="733"/>
        <v>12/31/2500</v>
      </c>
      <c r="P7200">
        <v>0.53056599999999998</v>
      </c>
      <c r="Q7200">
        <v>0.52943600000000002</v>
      </c>
      <c r="S7200">
        <v>0.52943600000000002</v>
      </c>
      <c r="T7200">
        <v>0.52943600000000002</v>
      </c>
      <c r="U7200">
        <v>0</v>
      </c>
      <c r="V7200" t="str">
        <f>"Trad IRN"</f>
        <v>Trad IRN</v>
      </c>
      <c r="W7200">
        <v>100</v>
      </c>
      <c r="X7200" t="s">
        <v>47</v>
      </c>
      <c r="Z7200" t="s">
        <v>47</v>
      </c>
      <c r="AB7200" t="str">
        <f>"12"</f>
        <v>12</v>
      </c>
      <c r="AC7200" t="s">
        <v>48</v>
      </c>
      <c r="AD7200" t="s">
        <v>49</v>
      </c>
      <c r="AE7200" t="s">
        <v>50</v>
      </c>
      <c r="AF7200">
        <v>0</v>
      </c>
      <c r="AG7200" t="s">
        <v>56</v>
      </c>
      <c r="AH7200" t="str">
        <f>"Trad IRN"</f>
        <v>Trad IRN</v>
      </c>
      <c r="AI7200" t="str">
        <f>"Bldg IRN"</f>
        <v>Bldg IRN</v>
      </c>
      <c r="AJ7200" t="str">
        <f>"12"</f>
        <v>12</v>
      </c>
      <c r="AK7200" t="s">
        <v>48</v>
      </c>
      <c r="AL7200" t="s">
        <v>53</v>
      </c>
      <c r="AM7200">
        <v>600.76</v>
      </c>
      <c r="AN7200">
        <v>1132.3</v>
      </c>
      <c r="AO7200">
        <v>63</v>
      </c>
    </row>
    <row r="7201" spans="1:41" x14ac:dyDescent="0.3">
      <c r="A7201" t="str">
        <f>"Trad IRN"</f>
        <v>Trad IRN</v>
      </c>
      <c r="B7201" t="str">
        <f>"Bldg IRN"</f>
        <v>Bldg IRN</v>
      </c>
      <c r="C7201" t="s">
        <v>62</v>
      </c>
      <c r="D7201" t="s">
        <v>3</v>
      </c>
      <c r="E7201" t="s">
        <v>80</v>
      </c>
      <c r="F7201" t="s">
        <v>81</v>
      </c>
      <c r="G7201" t="s">
        <v>82</v>
      </c>
      <c r="H7201" t="s">
        <v>83</v>
      </c>
      <c r="I7201" t="str">
        <f>"Trad IRN"</f>
        <v>Trad IRN</v>
      </c>
      <c r="J7201" t="s">
        <v>43</v>
      </c>
      <c r="K7201" t="s">
        <v>44</v>
      </c>
      <c r="L7201" t="s">
        <v>45</v>
      </c>
      <c r="M7201" t="s">
        <v>46</v>
      </c>
      <c r="N7201" t="str">
        <f>"09/28/2022"</f>
        <v>09/28/2022</v>
      </c>
      <c r="O7201" t="str">
        <f t="shared" si="733"/>
        <v>12/31/2500</v>
      </c>
      <c r="P7201">
        <v>0.85582400000000003</v>
      </c>
      <c r="Q7201">
        <v>0.83786300000000002</v>
      </c>
      <c r="S7201">
        <v>0</v>
      </c>
      <c r="T7201">
        <v>0.83786300000000002</v>
      </c>
      <c r="U7201">
        <v>0</v>
      </c>
      <c r="V7201" t="str">
        <f>"Trad IRN"</f>
        <v>Trad IRN</v>
      </c>
      <c r="W7201">
        <v>100</v>
      </c>
      <c r="X7201" t="s">
        <v>47</v>
      </c>
      <c r="Z7201" t="s">
        <v>47</v>
      </c>
      <c r="AB7201" t="str">
        <f>"10"</f>
        <v>10</v>
      </c>
      <c r="AC7201" t="s">
        <v>48</v>
      </c>
      <c r="AD7201" t="s">
        <v>49</v>
      </c>
      <c r="AE7201" t="s">
        <v>50</v>
      </c>
      <c r="AF7201">
        <v>0</v>
      </c>
      <c r="AG7201" t="s">
        <v>56</v>
      </c>
      <c r="AH7201" t="str">
        <f>"Trad IRN"</f>
        <v>Trad IRN</v>
      </c>
      <c r="AI7201" t="str">
        <f>"Bldg IRN"</f>
        <v>Bldg IRN</v>
      </c>
      <c r="AJ7201" t="s">
        <v>48</v>
      </c>
      <c r="AK7201" t="s">
        <v>48</v>
      </c>
      <c r="AL7201" t="s">
        <v>53</v>
      </c>
      <c r="AM7201">
        <v>969.05</v>
      </c>
      <c r="AN7201">
        <v>1132.3</v>
      </c>
      <c r="AO7201">
        <v>63</v>
      </c>
    </row>
    <row r="7202" spans="1:41" x14ac:dyDescent="0.3">
      <c r="A7202" t="str">
        <f>"Trad IRN"</f>
        <v>Trad IRN</v>
      </c>
      <c r="B7202" t="str">
        <f>"Bldg IRN"</f>
        <v>Bldg IRN</v>
      </c>
      <c r="C7202" t="s">
        <v>62</v>
      </c>
      <c r="D7202" t="s">
        <v>3</v>
      </c>
      <c r="E7202" t="s">
        <v>80</v>
      </c>
      <c r="F7202" t="s">
        <v>81</v>
      </c>
      <c r="G7202" t="s">
        <v>82</v>
      </c>
      <c r="H7202" t="s">
        <v>83</v>
      </c>
      <c r="I7202" t="str">
        <f>"Trad IRN"</f>
        <v>Trad IRN</v>
      </c>
      <c r="J7202" t="s">
        <v>43</v>
      </c>
      <c r="K7202" t="s">
        <v>44</v>
      </c>
      <c r="L7202" t="s">
        <v>45</v>
      </c>
      <c r="M7202" t="s">
        <v>46</v>
      </c>
      <c r="N7202" t="str">
        <f>"01/04/2023"</f>
        <v>01/04/2023</v>
      </c>
      <c r="O7202" t="str">
        <f t="shared" si="733"/>
        <v>12/31/2500</v>
      </c>
      <c r="P7202">
        <v>0.53056599999999998</v>
      </c>
      <c r="Q7202">
        <v>0.52868300000000001</v>
      </c>
      <c r="S7202">
        <v>0</v>
      </c>
      <c r="T7202">
        <v>0.52868300000000001</v>
      </c>
      <c r="U7202">
        <v>0</v>
      </c>
      <c r="V7202" t="str">
        <f>"Trad IRN"</f>
        <v>Trad IRN</v>
      </c>
      <c r="W7202">
        <v>100</v>
      </c>
      <c r="X7202" t="s">
        <v>47</v>
      </c>
      <c r="Z7202" t="s">
        <v>47</v>
      </c>
      <c r="AB7202" t="str">
        <f>"12"</f>
        <v>12</v>
      </c>
      <c r="AC7202" t="s">
        <v>48</v>
      </c>
      <c r="AD7202" t="s">
        <v>49</v>
      </c>
      <c r="AE7202" t="s">
        <v>55</v>
      </c>
      <c r="AF7202">
        <v>0</v>
      </c>
      <c r="AG7202" t="s">
        <v>56</v>
      </c>
      <c r="AH7202" t="str">
        <f>"Trad IRN"</f>
        <v>Trad IRN</v>
      </c>
      <c r="AI7202" t="str">
        <f>"Bldg IRN"</f>
        <v>Bldg IRN</v>
      </c>
      <c r="AJ7202" t="str">
        <f>"12"</f>
        <v>12</v>
      </c>
      <c r="AK7202" t="s">
        <v>48</v>
      </c>
      <c r="AL7202" t="s">
        <v>53</v>
      </c>
      <c r="AM7202">
        <v>600.76</v>
      </c>
      <c r="AN7202">
        <v>1132.3</v>
      </c>
      <c r="AO7202">
        <v>63</v>
      </c>
    </row>
    <row r="7203" spans="1:41" x14ac:dyDescent="0.3">
      <c r="A7203" t="str">
        <f>"Trad IRN"</f>
        <v>Trad IRN</v>
      </c>
      <c r="B7203" t="str">
        <f>"Bldg IRN"</f>
        <v>Bldg IRN</v>
      </c>
      <c r="C7203" t="s">
        <v>62</v>
      </c>
      <c r="D7203" t="s">
        <v>3</v>
      </c>
      <c r="E7203" t="s">
        <v>80</v>
      </c>
      <c r="F7203" t="s">
        <v>81</v>
      </c>
      <c r="G7203" t="s">
        <v>82</v>
      </c>
      <c r="H7203" t="s">
        <v>83</v>
      </c>
      <c r="I7203" t="str">
        <f>"Trad IRN"</f>
        <v>Trad IRN</v>
      </c>
      <c r="J7203" t="s">
        <v>43</v>
      </c>
      <c r="K7203" t="s">
        <v>44</v>
      </c>
      <c r="L7203" t="s">
        <v>45</v>
      </c>
      <c r="M7203" t="s">
        <v>46</v>
      </c>
      <c r="N7203" t="str">
        <f>"12/13/2022"</f>
        <v>12/13/2022</v>
      </c>
      <c r="O7203" t="str">
        <f t="shared" si="733"/>
        <v>12/31/2500</v>
      </c>
      <c r="P7203">
        <v>0.57093499999999997</v>
      </c>
      <c r="Q7203">
        <v>0.56528500000000004</v>
      </c>
      <c r="R7203">
        <v>0.52491600000000005</v>
      </c>
      <c r="S7203">
        <v>0</v>
      </c>
      <c r="T7203">
        <v>0.56528500000000004</v>
      </c>
      <c r="U7203">
        <v>0</v>
      </c>
      <c r="V7203" t="str">
        <f>"Trad IRN"</f>
        <v>Trad IRN</v>
      </c>
      <c r="W7203">
        <v>100</v>
      </c>
      <c r="X7203" t="s">
        <v>47</v>
      </c>
      <c r="Z7203" t="s">
        <v>47</v>
      </c>
      <c r="AB7203" t="str">
        <f>"10"</f>
        <v>10</v>
      </c>
      <c r="AC7203" t="str">
        <f>"10"</f>
        <v>10</v>
      </c>
      <c r="AD7203" t="str">
        <f>"2"</f>
        <v>2</v>
      </c>
      <c r="AE7203" t="s">
        <v>50</v>
      </c>
      <c r="AF7203">
        <v>0</v>
      </c>
      <c r="AG7203" t="s">
        <v>56</v>
      </c>
      <c r="AH7203" t="str">
        <f>"Trad IRN"</f>
        <v>Trad IRN</v>
      </c>
      <c r="AI7203" t="str">
        <f>"Bldg IRN"</f>
        <v>Bldg IRN</v>
      </c>
      <c r="AJ7203" t="s">
        <v>48</v>
      </c>
      <c r="AK7203" t="s">
        <v>48</v>
      </c>
      <c r="AL7203" t="s">
        <v>53</v>
      </c>
      <c r="AM7203">
        <v>646.47</v>
      </c>
      <c r="AN7203">
        <v>1132.3</v>
      </c>
      <c r="AO7203">
        <v>63</v>
      </c>
    </row>
    <row r="7204" spans="1:41" x14ac:dyDescent="0.3">
      <c r="A7204" t="str">
        <f>"Trad IRN"</f>
        <v>Trad IRN</v>
      </c>
      <c r="B7204" t="str">
        <f>"Bldg IRN"</f>
        <v>Bldg IRN</v>
      </c>
      <c r="C7204" t="s">
        <v>62</v>
      </c>
      <c r="D7204" t="s">
        <v>3</v>
      </c>
      <c r="E7204" t="s">
        <v>80</v>
      </c>
      <c r="F7204" t="s">
        <v>81</v>
      </c>
      <c r="G7204" t="s">
        <v>82</v>
      </c>
      <c r="H7204" t="s">
        <v>83</v>
      </c>
      <c r="I7204" t="str">
        <f>"Trad IRN"</f>
        <v>Trad IRN</v>
      </c>
      <c r="J7204" t="s">
        <v>43</v>
      </c>
      <c r="K7204" t="s">
        <v>44</v>
      </c>
      <c r="L7204" t="s">
        <v>45</v>
      </c>
      <c r="M7204" t="s">
        <v>46</v>
      </c>
      <c r="N7204" t="str">
        <f>"08/29/2022"</f>
        <v>08/29/2022</v>
      </c>
      <c r="O7204" t="str">
        <f t="shared" si="733"/>
        <v>12/31/2500</v>
      </c>
      <c r="P7204">
        <v>0.95962599999999998</v>
      </c>
      <c r="Q7204">
        <v>0.94809100000000002</v>
      </c>
      <c r="R7204">
        <v>0.94809100000000002</v>
      </c>
      <c r="S7204">
        <v>0</v>
      </c>
      <c r="T7204">
        <v>0.94809100000000002</v>
      </c>
      <c r="U7204">
        <v>0</v>
      </c>
      <c r="V7204" t="str">
        <f>"Trad IRN"</f>
        <v>Trad IRN</v>
      </c>
      <c r="W7204">
        <v>100</v>
      </c>
      <c r="X7204" t="s">
        <v>47</v>
      </c>
      <c r="Z7204" t="s">
        <v>47</v>
      </c>
      <c r="AB7204" t="str">
        <f>"01"</f>
        <v>01</v>
      </c>
      <c r="AC7204" t="str">
        <f>"15"</f>
        <v>15</v>
      </c>
      <c r="AD7204" t="str">
        <f>"2"</f>
        <v>2</v>
      </c>
      <c r="AE7204" t="s">
        <v>55</v>
      </c>
      <c r="AF7204">
        <v>0</v>
      </c>
      <c r="AG7204" t="s">
        <v>56</v>
      </c>
      <c r="AH7204" t="str">
        <f>"Trad IRN"</f>
        <v>Trad IRN</v>
      </c>
      <c r="AI7204" t="str">
        <f>"Bldg IRN"</f>
        <v>Bldg IRN</v>
      </c>
      <c r="AJ7204" t="s">
        <v>48</v>
      </c>
      <c r="AK7204" t="s">
        <v>48</v>
      </c>
      <c r="AL7204" t="s">
        <v>53</v>
      </c>
      <c r="AM7204">
        <v>1068.1600000000001</v>
      </c>
      <c r="AN7204">
        <v>1113.0999999999999</v>
      </c>
      <c r="AO7204">
        <v>63</v>
      </c>
    </row>
    <row r="7205" spans="1:41" x14ac:dyDescent="0.3">
      <c r="A7205" t="str">
        <f>"Trad IRN"</f>
        <v>Trad IRN</v>
      </c>
      <c r="B7205" t="str">
        <f>"Bldg IRN"</f>
        <v>Bldg IRN</v>
      </c>
      <c r="C7205" t="s">
        <v>62</v>
      </c>
      <c r="D7205" t="s">
        <v>3</v>
      </c>
      <c r="E7205" t="s">
        <v>80</v>
      </c>
      <c r="F7205" t="s">
        <v>81</v>
      </c>
      <c r="G7205" t="s">
        <v>82</v>
      </c>
      <c r="H7205" t="s">
        <v>83</v>
      </c>
      <c r="I7205" t="str">
        <f>"Trad IRN"</f>
        <v>Trad IRN</v>
      </c>
      <c r="J7205" t="s">
        <v>43</v>
      </c>
      <c r="K7205" t="s">
        <v>44</v>
      </c>
      <c r="L7205" t="s">
        <v>45</v>
      </c>
      <c r="M7205" t="s">
        <v>70</v>
      </c>
      <c r="N7205" t="str">
        <f>"08/22/2022"</f>
        <v>08/22/2022</v>
      </c>
      <c r="O7205" t="str">
        <f t="shared" si="733"/>
        <v>12/31/2500</v>
      </c>
      <c r="P7205">
        <v>0.99295800000000001</v>
      </c>
      <c r="Q7205">
        <v>0.95480200000000004</v>
      </c>
      <c r="R7205">
        <v>0.95480200000000004</v>
      </c>
      <c r="V7205" t="str">
        <f>"Trad IRN"</f>
        <v>Trad IRN</v>
      </c>
      <c r="W7205">
        <v>50</v>
      </c>
      <c r="X7205" t="s">
        <v>47</v>
      </c>
      <c r="Z7205" t="s">
        <v>47</v>
      </c>
      <c r="AB7205" t="s">
        <v>54</v>
      </c>
      <c r="AC7205" t="str">
        <f>"14"</f>
        <v>14</v>
      </c>
      <c r="AD7205" t="str">
        <f>"4"</f>
        <v>4</v>
      </c>
      <c r="AE7205" t="s">
        <v>55</v>
      </c>
      <c r="AG7205" t="s">
        <v>56</v>
      </c>
      <c r="AH7205" t="str">
        <f>"Trad IRN"</f>
        <v>Trad IRN</v>
      </c>
      <c r="AI7205" t="str">
        <f>"Bldg IRN"</f>
        <v>Bldg IRN</v>
      </c>
      <c r="AJ7205" t="s">
        <v>54</v>
      </c>
      <c r="AK7205" t="s">
        <v>71</v>
      </c>
      <c r="AL7205" t="s">
        <v>53</v>
      </c>
      <c r="AM7205">
        <v>141</v>
      </c>
      <c r="AN7205">
        <v>142</v>
      </c>
      <c r="AO7205">
        <v>63</v>
      </c>
    </row>
    <row r="7206" spans="1:41" x14ac:dyDescent="0.3">
      <c r="A7206" t="str">
        <f>"Trad IRN"</f>
        <v>Trad IRN</v>
      </c>
      <c r="B7206" t="str">
        <f>"Bldg IRN"</f>
        <v>Bldg IRN</v>
      </c>
      <c r="C7206" t="s">
        <v>62</v>
      </c>
      <c r="D7206" t="s">
        <v>3</v>
      </c>
      <c r="E7206" t="s">
        <v>80</v>
      </c>
      <c r="F7206" t="s">
        <v>81</v>
      </c>
      <c r="G7206" t="s">
        <v>82</v>
      </c>
      <c r="H7206" t="s">
        <v>83</v>
      </c>
      <c r="I7206" t="str">
        <f>"Trad IRN"</f>
        <v>Trad IRN</v>
      </c>
      <c r="J7206" t="s">
        <v>43</v>
      </c>
      <c r="K7206" t="s">
        <v>44</v>
      </c>
      <c r="L7206" t="s">
        <v>45</v>
      </c>
      <c r="M7206" t="s">
        <v>46</v>
      </c>
      <c r="N7206" t="str">
        <f>"01/17/2023"</f>
        <v>01/17/2023</v>
      </c>
      <c r="O7206" t="str">
        <f t="shared" si="733"/>
        <v>12/31/2500</v>
      </c>
      <c r="P7206">
        <v>0.484485</v>
      </c>
      <c r="Q7206">
        <v>0.48135699999999998</v>
      </c>
      <c r="S7206">
        <v>0</v>
      </c>
      <c r="T7206">
        <v>0.48135699999999998</v>
      </c>
      <c r="U7206">
        <v>0</v>
      </c>
      <c r="V7206" t="str">
        <f>"Trad IRN"</f>
        <v>Trad IRN</v>
      </c>
      <c r="W7206">
        <v>100</v>
      </c>
      <c r="X7206" t="s">
        <v>47</v>
      </c>
      <c r="Z7206" t="s">
        <v>47</v>
      </c>
      <c r="AB7206" t="str">
        <f>"04"</f>
        <v>04</v>
      </c>
      <c r="AC7206" t="s">
        <v>48</v>
      </c>
      <c r="AD7206" t="s">
        <v>49</v>
      </c>
      <c r="AE7206" t="s">
        <v>55</v>
      </c>
      <c r="AF7206">
        <v>0</v>
      </c>
      <c r="AG7206" t="s">
        <v>56</v>
      </c>
      <c r="AH7206" t="str">
        <f>"Trad IRN"</f>
        <v>Trad IRN</v>
      </c>
      <c r="AI7206" t="str">
        <f>"Bldg IRN"</f>
        <v>Bldg IRN</v>
      </c>
      <c r="AJ7206" t="s">
        <v>48</v>
      </c>
      <c r="AK7206" t="s">
        <v>48</v>
      </c>
      <c r="AL7206" t="s">
        <v>53</v>
      </c>
      <c r="AM7206">
        <v>539.28</v>
      </c>
      <c r="AN7206">
        <v>1113.0999999999999</v>
      </c>
      <c r="AO7206">
        <v>63</v>
      </c>
    </row>
    <row r="7207" spans="1:41" x14ac:dyDescent="0.3">
      <c r="A7207" t="str">
        <f>"Trad IRN"</f>
        <v>Trad IRN</v>
      </c>
      <c r="B7207" t="str">
        <f>"Bldg IRN"</f>
        <v>Bldg IRN</v>
      </c>
      <c r="C7207" t="s">
        <v>62</v>
      </c>
      <c r="D7207" t="s">
        <v>3</v>
      </c>
      <c r="E7207" t="s">
        <v>80</v>
      </c>
      <c r="F7207" t="s">
        <v>81</v>
      </c>
      <c r="G7207" t="s">
        <v>82</v>
      </c>
      <c r="H7207" t="s">
        <v>83</v>
      </c>
      <c r="I7207" t="str">
        <f>"Trad IRN"</f>
        <v>Trad IRN</v>
      </c>
      <c r="J7207" t="s">
        <v>43</v>
      </c>
      <c r="K7207" t="s">
        <v>44</v>
      </c>
      <c r="L7207" t="s">
        <v>45</v>
      </c>
      <c r="M7207" t="s">
        <v>46</v>
      </c>
      <c r="N7207" t="str">
        <f>"01/17/2023"</f>
        <v>01/17/2023</v>
      </c>
      <c r="O7207" t="str">
        <f t="shared" si="733"/>
        <v>12/31/2500</v>
      </c>
      <c r="P7207">
        <v>0.484485</v>
      </c>
      <c r="Q7207">
        <v>0.48135699999999998</v>
      </c>
      <c r="S7207">
        <v>0</v>
      </c>
      <c r="T7207">
        <v>0.48135699999999998</v>
      </c>
      <c r="U7207">
        <v>0</v>
      </c>
      <c r="V7207" t="str">
        <f>"Trad IRN"</f>
        <v>Trad IRN</v>
      </c>
      <c r="W7207">
        <v>100</v>
      </c>
      <c r="X7207" t="s">
        <v>47</v>
      </c>
      <c r="Z7207" t="s">
        <v>47</v>
      </c>
      <c r="AB7207" t="str">
        <f>"02"</f>
        <v>02</v>
      </c>
      <c r="AC7207" t="s">
        <v>48</v>
      </c>
      <c r="AD7207" t="s">
        <v>49</v>
      </c>
      <c r="AE7207" t="s">
        <v>55</v>
      </c>
      <c r="AF7207">
        <v>0</v>
      </c>
      <c r="AG7207" t="s">
        <v>56</v>
      </c>
      <c r="AH7207" t="str">
        <f>"Trad IRN"</f>
        <v>Trad IRN</v>
      </c>
      <c r="AI7207" t="str">
        <f>"Bldg IRN"</f>
        <v>Bldg IRN</v>
      </c>
      <c r="AJ7207" t="s">
        <v>48</v>
      </c>
      <c r="AK7207" t="s">
        <v>48</v>
      </c>
      <c r="AL7207" t="s">
        <v>53</v>
      </c>
      <c r="AM7207">
        <v>539.28</v>
      </c>
      <c r="AN7207">
        <v>1113.0999999999999</v>
      </c>
      <c r="AO7207">
        <v>63</v>
      </c>
    </row>
    <row r="7208" spans="1:41" x14ac:dyDescent="0.3">
      <c r="A7208" t="str">
        <f>"Trad IRN"</f>
        <v>Trad IRN</v>
      </c>
      <c r="B7208" t="str">
        <f>"Bldg IRN"</f>
        <v>Bldg IRN</v>
      </c>
      <c r="C7208" t="s">
        <v>62</v>
      </c>
      <c r="D7208" t="s">
        <v>3</v>
      </c>
      <c r="E7208" t="s">
        <v>80</v>
      </c>
      <c r="F7208" t="s">
        <v>81</v>
      </c>
      <c r="G7208" t="s">
        <v>82</v>
      </c>
      <c r="H7208" t="s">
        <v>83</v>
      </c>
      <c r="I7208" t="str">
        <f>"Trad IRN"</f>
        <v>Trad IRN</v>
      </c>
      <c r="J7208" t="s">
        <v>43</v>
      </c>
      <c r="K7208" t="s">
        <v>44</v>
      </c>
      <c r="L7208" t="s">
        <v>45</v>
      </c>
      <c r="M7208" t="s">
        <v>46</v>
      </c>
      <c r="N7208" t="str">
        <f>"10/11/2022"</f>
        <v>10/11/2022</v>
      </c>
      <c r="O7208" t="str">
        <f t="shared" si="733"/>
        <v>12/31/2500</v>
      </c>
      <c r="P7208">
        <v>0.80389900000000003</v>
      </c>
      <c r="Q7208">
        <v>0.78804399999999997</v>
      </c>
      <c r="S7208">
        <v>0</v>
      </c>
      <c r="T7208">
        <v>0.78804399999999997</v>
      </c>
      <c r="U7208">
        <v>0</v>
      </c>
      <c r="V7208" t="str">
        <f>"Trad IRN"</f>
        <v>Trad IRN</v>
      </c>
      <c r="W7208">
        <v>100</v>
      </c>
      <c r="X7208" t="s">
        <v>47</v>
      </c>
      <c r="Z7208" t="s">
        <v>47</v>
      </c>
      <c r="AB7208" t="str">
        <f>"03"</f>
        <v>03</v>
      </c>
      <c r="AC7208" t="s">
        <v>48</v>
      </c>
      <c r="AD7208" t="s">
        <v>49</v>
      </c>
      <c r="AE7208" t="s">
        <v>50</v>
      </c>
      <c r="AF7208">
        <v>0</v>
      </c>
      <c r="AG7208" t="s">
        <v>56</v>
      </c>
      <c r="AH7208" t="str">
        <f>"Trad IRN"</f>
        <v>Trad IRN</v>
      </c>
      <c r="AI7208" t="str">
        <f>"Bldg IRN"</f>
        <v>Bldg IRN</v>
      </c>
      <c r="AJ7208" t="s">
        <v>48</v>
      </c>
      <c r="AK7208" t="s">
        <v>48</v>
      </c>
      <c r="AL7208" t="s">
        <v>53</v>
      </c>
      <c r="AM7208">
        <v>894.82</v>
      </c>
      <c r="AN7208">
        <v>1113.0999999999999</v>
      </c>
      <c r="AO7208">
        <v>63</v>
      </c>
    </row>
    <row r="7209" spans="1:41" x14ac:dyDescent="0.3">
      <c r="A7209" t="str">
        <f>"Trad IRN"</f>
        <v>Trad IRN</v>
      </c>
      <c r="B7209" t="str">
        <f>"Bldg IRN"</f>
        <v>Bldg IRN</v>
      </c>
      <c r="C7209" t="s">
        <v>62</v>
      </c>
      <c r="D7209" t="s">
        <v>3</v>
      </c>
      <c r="E7209" t="s">
        <v>80</v>
      </c>
      <c r="F7209" t="s">
        <v>81</v>
      </c>
      <c r="G7209" t="s">
        <v>82</v>
      </c>
      <c r="H7209" t="s">
        <v>83</v>
      </c>
      <c r="I7209" t="str">
        <f>"Trad IRN"</f>
        <v>Trad IRN</v>
      </c>
      <c r="J7209" t="s">
        <v>43</v>
      </c>
      <c r="K7209" t="s">
        <v>44</v>
      </c>
      <c r="L7209" t="s">
        <v>45</v>
      </c>
      <c r="M7209" t="s">
        <v>46</v>
      </c>
      <c r="N7209" t="str">
        <f>"08/18/2022"</f>
        <v>08/18/2022</v>
      </c>
      <c r="O7209" t="str">
        <f t="shared" si="733"/>
        <v>12/31/2500</v>
      </c>
      <c r="P7209">
        <v>1</v>
      </c>
      <c r="Q7209">
        <v>0.57319200000000003</v>
      </c>
      <c r="S7209">
        <v>0</v>
      </c>
      <c r="T7209">
        <v>0.57319200000000003</v>
      </c>
      <c r="U7209">
        <v>0</v>
      </c>
      <c r="V7209" t="str">
        <f>"Trad IRN"</f>
        <v>Trad IRN</v>
      </c>
      <c r="W7209">
        <v>100</v>
      </c>
      <c r="X7209" t="s">
        <v>47</v>
      </c>
      <c r="Z7209" t="s">
        <v>47</v>
      </c>
      <c r="AB7209" t="str">
        <f>"02"</f>
        <v>02</v>
      </c>
      <c r="AC7209" t="s">
        <v>48</v>
      </c>
      <c r="AD7209" t="s">
        <v>49</v>
      </c>
      <c r="AE7209" t="s">
        <v>55</v>
      </c>
      <c r="AF7209">
        <v>0</v>
      </c>
      <c r="AG7209" t="s">
        <v>56</v>
      </c>
      <c r="AH7209" t="str">
        <f>"Trad IRN"</f>
        <v>Trad IRN</v>
      </c>
      <c r="AI7209" t="str">
        <f>"Bldg IRN"</f>
        <v>Bldg IRN</v>
      </c>
      <c r="AJ7209" t="s">
        <v>48</v>
      </c>
      <c r="AK7209" t="s">
        <v>48</v>
      </c>
      <c r="AL7209" t="s">
        <v>53</v>
      </c>
      <c r="AM7209">
        <v>1113.0999999999999</v>
      </c>
      <c r="AN7209">
        <v>1113.0999999999999</v>
      </c>
      <c r="AO7209">
        <v>63</v>
      </c>
    </row>
    <row r="7210" spans="1:41" x14ac:dyDescent="0.3">
      <c r="A7210" t="str">
        <f>"Trad IRN"</f>
        <v>Trad IRN</v>
      </c>
      <c r="B7210" t="str">
        <f>"Bldg IRN"</f>
        <v>Bldg IRN</v>
      </c>
      <c r="C7210" t="s">
        <v>62</v>
      </c>
      <c r="D7210" t="s">
        <v>3</v>
      </c>
      <c r="E7210" t="s">
        <v>80</v>
      </c>
      <c r="F7210" t="s">
        <v>81</v>
      </c>
      <c r="G7210" t="s">
        <v>82</v>
      </c>
      <c r="H7210" t="s">
        <v>83</v>
      </c>
      <c r="I7210" t="str">
        <f>"Trad IRN"</f>
        <v>Trad IRN</v>
      </c>
      <c r="J7210" t="s">
        <v>43</v>
      </c>
      <c r="K7210" t="s">
        <v>44</v>
      </c>
      <c r="L7210" t="s">
        <v>45</v>
      </c>
      <c r="M7210" t="s">
        <v>46</v>
      </c>
      <c r="N7210" t="str">
        <f>"08/18/2022"</f>
        <v>08/18/2022</v>
      </c>
      <c r="O7210" t="str">
        <f t="shared" si="733"/>
        <v>12/31/2500</v>
      </c>
      <c r="P7210">
        <v>1</v>
      </c>
      <c r="Q7210">
        <v>0.57319200000000003</v>
      </c>
      <c r="S7210">
        <v>0</v>
      </c>
      <c r="T7210">
        <v>0.57319200000000003</v>
      </c>
      <c r="U7210">
        <v>0</v>
      </c>
      <c r="V7210" t="str">
        <f>"Trad IRN"</f>
        <v>Trad IRN</v>
      </c>
      <c r="W7210">
        <v>100</v>
      </c>
      <c r="X7210" t="s">
        <v>47</v>
      </c>
      <c r="Z7210" t="s">
        <v>47</v>
      </c>
      <c r="AB7210" t="str">
        <f>"03"</f>
        <v>03</v>
      </c>
      <c r="AC7210" t="s">
        <v>48</v>
      </c>
      <c r="AD7210" t="s">
        <v>49</v>
      </c>
      <c r="AE7210" t="s">
        <v>55</v>
      </c>
      <c r="AF7210">
        <v>0</v>
      </c>
      <c r="AG7210" t="s">
        <v>56</v>
      </c>
      <c r="AH7210" t="str">
        <f>"Trad IRN"</f>
        <v>Trad IRN</v>
      </c>
      <c r="AI7210" t="str">
        <f>"Bldg IRN"</f>
        <v>Bldg IRN</v>
      </c>
      <c r="AJ7210" t="s">
        <v>48</v>
      </c>
      <c r="AK7210" t="s">
        <v>48</v>
      </c>
      <c r="AL7210" t="s">
        <v>53</v>
      </c>
      <c r="AM7210">
        <v>1113.0999999999999</v>
      </c>
      <c r="AN7210">
        <v>1113.0999999999999</v>
      </c>
      <c r="AO7210">
        <v>63</v>
      </c>
    </row>
    <row r="7211" spans="1:41" x14ac:dyDescent="0.3">
      <c r="A7211" t="str">
        <f>"Trad IRN"</f>
        <v>Trad IRN</v>
      </c>
      <c r="B7211" t="str">
        <f>"Bldg IRN"</f>
        <v>Bldg IRN</v>
      </c>
      <c r="C7211" t="s">
        <v>62</v>
      </c>
      <c r="D7211" t="s">
        <v>3</v>
      </c>
      <c r="E7211" t="s">
        <v>80</v>
      </c>
      <c r="F7211" t="s">
        <v>81</v>
      </c>
      <c r="G7211" t="s">
        <v>82</v>
      </c>
      <c r="H7211" t="s">
        <v>83</v>
      </c>
      <c r="I7211" t="str">
        <f>"Trad IRN"</f>
        <v>Trad IRN</v>
      </c>
      <c r="J7211" t="s">
        <v>43</v>
      </c>
      <c r="K7211" t="s">
        <v>44</v>
      </c>
      <c r="L7211" t="s">
        <v>45</v>
      </c>
      <c r="M7211" t="s">
        <v>46</v>
      </c>
      <c r="N7211" t="str">
        <f>"11/08/2022"</f>
        <v>11/08/2022</v>
      </c>
      <c r="O7211" t="str">
        <f t="shared" si="733"/>
        <v>12/31/2500</v>
      </c>
      <c r="P7211">
        <v>0.69788899999999998</v>
      </c>
      <c r="Q7211">
        <v>0.681315</v>
      </c>
      <c r="S7211">
        <v>0</v>
      </c>
      <c r="T7211">
        <v>0.681315</v>
      </c>
      <c r="U7211">
        <v>0</v>
      </c>
      <c r="V7211" t="str">
        <f>"Trad IRN"</f>
        <v>Trad IRN</v>
      </c>
      <c r="W7211">
        <v>100</v>
      </c>
      <c r="X7211" t="s">
        <v>47</v>
      </c>
      <c r="Z7211" t="s">
        <v>47</v>
      </c>
      <c r="AB7211" t="str">
        <f>"05"</f>
        <v>05</v>
      </c>
      <c r="AC7211" t="s">
        <v>48</v>
      </c>
      <c r="AD7211" t="s">
        <v>49</v>
      </c>
      <c r="AE7211" t="s">
        <v>50</v>
      </c>
      <c r="AF7211">
        <v>3</v>
      </c>
      <c r="AG7211" t="s">
        <v>56</v>
      </c>
      <c r="AH7211" t="str">
        <f>"Trad IRN"</f>
        <v>Trad IRN</v>
      </c>
      <c r="AI7211" t="str">
        <f>"Bldg IRN"</f>
        <v>Bldg IRN</v>
      </c>
      <c r="AJ7211" t="s">
        <v>48</v>
      </c>
      <c r="AK7211" t="s">
        <v>48</v>
      </c>
      <c r="AL7211" t="s">
        <v>53</v>
      </c>
      <c r="AM7211">
        <v>776.82</v>
      </c>
      <c r="AN7211">
        <v>1113.0999999999999</v>
      </c>
      <c r="AO7211">
        <v>63</v>
      </c>
    </row>
    <row r="7212" spans="1:41" x14ac:dyDescent="0.3">
      <c r="A7212" t="str">
        <f>"Trad IRN"</f>
        <v>Trad IRN</v>
      </c>
      <c r="B7212" t="str">
        <f>"Bldg IRN"</f>
        <v>Bldg IRN</v>
      </c>
      <c r="C7212" t="s">
        <v>62</v>
      </c>
      <c r="D7212" t="s">
        <v>3</v>
      </c>
      <c r="E7212" t="s">
        <v>80</v>
      </c>
      <c r="F7212" t="s">
        <v>81</v>
      </c>
      <c r="G7212" t="s">
        <v>82</v>
      </c>
      <c r="H7212" t="s">
        <v>83</v>
      </c>
      <c r="I7212" t="str">
        <f>"Trad IRN"</f>
        <v>Trad IRN</v>
      </c>
      <c r="J7212" t="s">
        <v>43</v>
      </c>
      <c r="K7212" t="s">
        <v>44</v>
      </c>
      <c r="L7212" t="s">
        <v>45</v>
      </c>
      <c r="M7212" t="s">
        <v>46</v>
      </c>
      <c r="N7212" t="str">
        <f>"01/04/2023"</f>
        <v>01/04/2023</v>
      </c>
      <c r="O7212" t="str">
        <f t="shared" si="733"/>
        <v>12/31/2500</v>
      </c>
      <c r="P7212">
        <v>0.53062600000000004</v>
      </c>
      <c r="Q7212">
        <v>0.51977399999999996</v>
      </c>
      <c r="S7212">
        <v>0</v>
      </c>
      <c r="T7212">
        <v>0.51977399999999996</v>
      </c>
      <c r="U7212">
        <v>0</v>
      </c>
      <c r="V7212" t="str">
        <f>"Trad IRN"</f>
        <v>Trad IRN</v>
      </c>
      <c r="W7212">
        <v>100</v>
      </c>
      <c r="X7212" t="s">
        <v>47</v>
      </c>
      <c r="Z7212" t="s">
        <v>47</v>
      </c>
      <c r="AB7212" t="str">
        <f>"04"</f>
        <v>04</v>
      </c>
      <c r="AC7212" t="s">
        <v>48</v>
      </c>
      <c r="AD7212" t="s">
        <v>49</v>
      </c>
      <c r="AE7212" t="s">
        <v>50</v>
      </c>
      <c r="AF7212">
        <v>0</v>
      </c>
      <c r="AG7212" t="s">
        <v>56</v>
      </c>
      <c r="AH7212" t="str">
        <f>"Trad IRN"</f>
        <v>Trad IRN</v>
      </c>
      <c r="AI7212" t="str">
        <f>"Bldg IRN"</f>
        <v>Bldg IRN</v>
      </c>
      <c r="AJ7212" t="s">
        <v>48</v>
      </c>
      <c r="AK7212" t="s">
        <v>48</v>
      </c>
      <c r="AL7212" t="s">
        <v>53</v>
      </c>
      <c r="AM7212">
        <v>590.64</v>
      </c>
      <c r="AN7212">
        <v>1113.0999999999999</v>
      </c>
      <c r="AO7212">
        <v>63</v>
      </c>
    </row>
    <row r="7213" spans="1:41" x14ac:dyDescent="0.3">
      <c r="A7213" t="str">
        <f>"Trad IRN"</f>
        <v>Trad IRN</v>
      </c>
      <c r="B7213" t="str">
        <f>"Bldg IRN"</f>
        <v>Bldg IRN</v>
      </c>
      <c r="C7213" t="s">
        <v>62</v>
      </c>
      <c r="D7213" t="s">
        <v>3</v>
      </c>
      <c r="E7213" t="s">
        <v>80</v>
      </c>
      <c r="F7213" t="s">
        <v>81</v>
      </c>
      <c r="G7213" t="s">
        <v>82</v>
      </c>
      <c r="H7213" t="s">
        <v>83</v>
      </c>
      <c r="I7213" t="str">
        <f>"Trad IRN"</f>
        <v>Trad IRN</v>
      </c>
      <c r="J7213" t="s">
        <v>43</v>
      </c>
      <c r="K7213" t="s">
        <v>44</v>
      </c>
      <c r="L7213" t="s">
        <v>45</v>
      </c>
      <c r="M7213" t="s">
        <v>46</v>
      </c>
      <c r="N7213" t="str">
        <f>"01/30/2023"</f>
        <v>01/30/2023</v>
      </c>
      <c r="O7213" t="str">
        <f t="shared" si="733"/>
        <v>12/31/2500</v>
      </c>
      <c r="P7213">
        <v>0.43834299999999998</v>
      </c>
      <c r="Q7213">
        <v>0.43325900000000001</v>
      </c>
      <c r="S7213">
        <v>0</v>
      </c>
      <c r="T7213">
        <v>0.43325900000000001</v>
      </c>
      <c r="U7213">
        <v>0</v>
      </c>
      <c r="V7213" t="str">
        <f>"Trad IRN"</f>
        <v>Trad IRN</v>
      </c>
      <c r="W7213">
        <v>100</v>
      </c>
      <c r="X7213" t="s">
        <v>47</v>
      </c>
      <c r="Z7213" t="s">
        <v>47</v>
      </c>
      <c r="AB7213" t="str">
        <f>"04"</f>
        <v>04</v>
      </c>
      <c r="AC7213" t="s">
        <v>48</v>
      </c>
      <c r="AD7213" t="s">
        <v>49</v>
      </c>
      <c r="AE7213" t="s">
        <v>55</v>
      </c>
      <c r="AF7213">
        <v>3</v>
      </c>
      <c r="AG7213" t="s">
        <v>56</v>
      </c>
      <c r="AH7213" t="str">
        <f>"Trad IRN"</f>
        <v>Trad IRN</v>
      </c>
      <c r="AI7213" t="str">
        <f>"Bldg IRN"</f>
        <v>Bldg IRN</v>
      </c>
      <c r="AJ7213" t="s">
        <v>48</v>
      </c>
      <c r="AK7213" t="s">
        <v>48</v>
      </c>
      <c r="AL7213" t="s">
        <v>53</v>
      </c>
      <c r="AM7213">
        <v>487.92</v>
      </c>
      <c r="AN7213">
        <v>1113.0999999999999</v>
      </c>
      <c r="AO7213">
        <v>63</v>
      </c>
    </row>
    <row r="7214" spans="1:41" x14ac:dyDescent="0.3">
      <c r="A7214" t="str">
        <f>"Trad IRN"</f>
        <v>Trad IRN</v>
      </c>
      <c r="B7214" t="str">
        <f>"Bldg IRN"</f>
        <v>Bldg IRN</v>
      </c>
      <c r="C7214" t="s">
        <v>62</v>
      </c>
      <c r="D7214" t="s">
        <v>3</v>
      </c>
      <c r="E7214" t="s">
        <v>80</v>
      </c>
      <c r="F7214" t="s">
        <v>81</v>
      </c>
      <c r="G7214" t="s">
        <v>82</v>
      </c>
      <c r="H7214" t="s">
        <v>83</v>
      </c>
      <c r="I7214" t="str">
        <f>"Trad IRN"</f>
        <v>Trad IRN</v>
      </c>
      <c r="J7214" t="s">
        <v>43</v>
      </c>
      <c r="K7214" t="s">
        <v>44</v>
      </c>
      <c r="L7214" t="s">
        <v>45</v>
      </c>
      <c r="M7214" t="s">
        <v>46</v>
      </c>
      <c r="N7214" t="str">
        <f>"11/08/2022"</f>
        <v>11/08/2022</v>
      </c>
      <c r="O7214" t="str">
        <f t="shared" si="733"/>
        <v>12/31/2500</v>
      </c>
      <c r="P7214">
        <v>0.69788899999999998</v>
      </c>
      <c r="Q7214">
        <v>0.67903800000000003</v>
      </c>
      <c r="S7214">
        <v>0</v>
      </c>
      <c r="T7214">
        <v>0.67903800000000003</v>
      </c>
      <c r="U7214">
        <v>0</v>
      </c>
      <c r="V7214" t="str">
        <f>"Trad IRN"</f>
        <v>Trad IRN</v>
      </c>
      <c r="W7214">
        <v>100</v>
      </c>
      <c r="X7214" t="s">
        <v>47</v>
      </c>
      <c r="Z7214" t="s">
        <v>47</v>
      </c>
      <c r="AB7214" t="s">
        <v>57</v>
      </c>
      <c r="AC7214" t="s">
        <v>48</v>
      </c>
      <c r="AD7214" t="s">
        <v>49</v>
      </c>
      <c r="AE7214" t="s">
        <v>50</v>
      </c>
      <c r="AF7214">
        <v>0</v>
      </c>
      <c r="AG7214" t="s">
        <v>56</v>
      </c>
      <c r="AH7214" t="str">
        <f>"Trad IRN"</f>
        <v>Trad IRN</v>
      </c>
      <c r="AI7214" t="str">
        <f>"Bldg IRN"</f>
        <v>Bldg IRN</v>
      </c>
      <c r="AJ7214" t="s">
        <v>48</v>
      </c>
      <c r="AK7214" t="s">
        <v>48</v>
      </c>
      <c r="AL7214" t="s">
        <v>53</v>
      </c>
      <c r="AM7214">
        <v>776.82</v>
      </c>
      <c r="AN7214">
        <v>1113.0999999999999</v>
      </c>
      <c r="AO7214">
        <v>63</v>
      </c>
    </row>
    <row r="7215" spans="1:41" x14ac:dyDescent="0.3">
      <c r="A7215" t="str">
        <f>"Trad IRN"</f>
        <v>Trad IRN</v>
      </c>
      <c r="B7215" t="str">
        <f>"Bldg IRN"</f>
        <v>Bldg IRN</v>
      </c>
      <c r="C7215" t="s">
        <v>62</v>
      </c>
      <c r="D7215" t="s">
        <v>3</v>
      </c>
      <c r="E7215" t="s">
        <v>80</v>
      </c>
      <c r="F7215" t="s">
        <v>81</v>
      </c>
      <c r="G7215" t="s">
        <v>82</v>
      </c>
      <c r="H7215" t="s">
        <v>83</v>
      </c>
      <c r="I7215" t="str">
        <f>"Trad IRN"</f>
        <v>Trad IRN</v>
      </c>
      <c r="J7215" t="s">
        <v>43</v>
      </c>
      <c r="K7215" t="s">
        <v>44</v>
      </c>
      <c r="L7215" t="s">
        <v>45</v>
      </c>
      <c r="M7215" t="s">
        <v>46</v>
      </c>
      <c r="N7215" t="str">
        <f>"11/02/2022"</f>
        <v>11/02/2022</v>
      </c>
      <c r="O7215" t="str">
        <f t="shared" si="733"/>
        <v>12/31/2500</v>
      </c>
      <c r="P7215">
        <v>0.71738400000000002</v>
      </c>
      <c r="Q7215">
        <v>0.70228199999999996</v>
      </c>
      <c r="S7215">
        <v>0</v>
      </c>
      <c r="T7215">
        <v>0.70228199999999996</v>
      </c>
      <c r="U7215">
        <v>0</v>
      </c>
      <c r="V7215" t="str">
        <f>"Trad IRN"</f>
        <v>Trad IRN</v>
      </c>
      <c r="W7215">
        <v>100</v>
      </c>
      <c r="X7215" t="s">
        <v>47</v>
      </c>
      <c r="Z7215" t="s">
        <v>47</v>
      </c>
      <c r="AB7215" t="str">
        <f>"04"</f>
        <v>04</v>
      </c>
      <c r="AC7215" t="s">
        <v>48</v>
      </c>
      <c r="AD7215" t="s">
        <v>49</v>
      </c>
      <c r="AE7215" t="s">
        <v>50</v>
      </c>
      <c r="AF7215">
        <v>1</v>
      </c>
      <c r="AG7215" t="s">
        <v>56</v>
      </c>
      <c r="AH7215" t="str">
        <f>"Trad IRN"</f>
        <v>Trad IRN</v>
      </c>
      <c r="AI7215" t="str">
        <f>"Bldg IRN"</f>
        <v>Bldg IRN</v>
      </c>
      <c r="AJ7215" t="s">
        <v>48</v>
      </c>
      <c r="AK7215" t="s">
        <v>48</v>
      </c>
      <c r="AL7215" t="s">
        <v>53</v>
      </c>
      <c r="AM7215">
        <v>798.52</v>
      </c>
      <c r="AN7215">
        <v>1113.0999999999999</v>
      </c>
      <c r="AO7215">
        <v>63</v>
      </c>
    </row>
    <row r="7216" spans="1:41" x14ac:dyDescent="0.3">
      <c r="A7216" t="str">
        <f>"Trad IRN"</f>
        <v>Trad IRN</v>
      </c>
      <c r="B7216" t="str">
        <f>"Bldg IRN"</f>
        <v>Bldg IRN</v>
      </c>
      <c r="C7216" t="s">
        <v>62</v>
      </c>
      <c r="D7216" t="s">
        <v>3</v>
      </c>
      <c r="E7216" t="s">
        <v>80</v>
      </c>
      <c r="F7216" t="s">
        <v>81</v>
      </c>
      <c r="G7216" t="s">
        <v>82</v>
      </c>
      <c r="H7216" t="s">
        <v>83</v>
      </c>
      <c r="I7216" t="str">
        <f>"Trad IRN"</f>
        <v>Trad IRN</v>
      </c>
      <c r="J7216" t="s">
        <v>43</v>
      </c>
      <c r="K7216" t="s">
        <v>44</v>
      </c>
      <c r="L7216" t="s">
        <v>45</v>
      </c>
      <c r="M7216" t="s">
        <v>46</v>
      </c>
      <c r="N7216" t="str">
        <f>"02/06/2023"</f>
        <v>02/06/2023</v>
      </c>
      <c r="O7216" t="str">
        <f t="shared" si="733"/>
        <v>12/31/2500</v>
      </c>
      <c r="P7216">
        <v>0.40950500000000001</v>
      </c>
      <c r="Q7216">
        <v>1.1535E-2</v>
      </c>
      <c r="S7216">
        <v>0</v>
      </c>
      <c r="T7216">
        <v>1.1535E-2</v>
      </c>
      <c r="U7216">
        <v>0</v>
      </c>
      <c r="V7216" t="str">
        <f>"Trad IRN"</f>
        <v>Trad IRN</v>
      </c>
      <c r="W7216">
        <v>100</v>
      </c>
      <c r="X7216" t="s">
        <v>47</v>
      </c>
      <c r="Z7216" t="s">
        <v>47</v>
      </c>
      <c r="AB7216" t="s">
        <v>57</v>
      </c>
      <c r="AC7216" t="s">
        <v>48</v>
      </c>
      <c r="AD7216" t="s">
        <v>49</v>
      </c>
      <c r="AE7216" t="s">
        <v>50</v>
      </c>
      <c r="AF7216">
        <v>1</v>
      </c>
      <c r="AG7216" t="s">
        <v>56</v>
      </c>
      <c r="AH7216" t="str">
        <f>"Trad IRN"</f>
        <v>Trad IRN</v>
      </c>
      <c r="AI7216" t="str">
        <f>"Bldg IRN"</f>
        <v>Bldg IRN</v>
      </c>
      <c r="AJ7216" t="s">
        <v>48</v>
      </c>
      <c r="AK7216" t="s">
        <v>48</v>
      </c>
      <c r="AL7216" t="s">
        <v>53</v>
      </c>
      <c r="AM7216">
        <v>455.82</v>
      </c>
      <c r="AN7216">
        <v>1113.0999999999999</v>
      </c>
      <c r="AO7216">
        <v>63</v>
      </c>
    </row>
    <row r="7217" spans="1:41" x14ac:dyDescent="0.3">
      <c r="A7217" t="str">
        <f>"Trad IRN"</f>
        <v>Trad IRN</v>
      </c>
      <c r="B7217" t="str">
        <f>"Bldg IRN"</f>
        <v>Bldg IRN</v>
      </c>
      <c r="C7217" t="s">
        <v>62</v>
      </c>
      <c r="D7217" t="s">
        <v>3</v>
      </c>
      <c r="E7217" t="s">
        <v>80</v>
      </c>
      <c r="F7217" t="s">
        <v>81</v>
      </c>
      <c r="G7217" t="s">
        <v>82</v>
      </c>
      <c r="H7217" t="s">
        <v>83</v>
      </c>
      <c r="I7217" t="str">
        <f>"Trad IRN"</f>
        <v>Trad IRN</v>
      </c>
      <c r="J7217" t="s">
        <v>43</v>
      </c>
      <c r="K7217" t="s">
        <v>44</v>
      </c>
      <c r="L7217" t="s">
        <v>45</v>
      </c>
      <c r="M7217" t="s">
        <v>46</v>
      </c>
      <c r="N7217" t="str">
        <f>"02/06/2023"</f>
        <v>02/06/2023</v>
      </c>
      <c r="O7217" t="str">
        <f t="shared" si="733"/>
        <v>12/31/2500</v>
      </c>
      <c r="P7217">
        <v>0.40950500000000001</v>
      </c>
      <c r="Q7217">
        <v>1.1535E-2</v>
      </c>
      <c r="S7217">
        <v>0</v>
      </c>
      <c r="T7217">
        <v>1.1535E-2</v>
      </c>
      <c r="U7217">
        <v>0</v>
      </c>
      <c r="V7217" t="str">
        <f>"Trad IRN"</f>
        <v>Trad IRN</v>
      </c>
      <c r="W7217">
        <v>100</v>
      </c>
      <c r="X7217" t="s">
        <v>47</v>
      </c>
      <c r="Z7217" t="s">
        <v>47</v>
      </c>
      <c r="AB7217" t="s">
        <v>57</v>
      </c>
      <c r="AC7217" t="s">
        <v>48</v>
      </c>
      <c r="AD7217" t="s">
        <v>49</v>
      </c>
      <c r="AE7217" t="s">
        <v>50</v>
      </c>
      <c r="AF7217">
        <v>1</v>
      </c>
      <c r="AG7217" t="s">
        <v>56</v>
      </c>
      <c r="AH7217" t="str">
        <f>"Trad IRN"</f>
        <v>Trad IRN</v>
      </c>
      <c r="AI7217" t="str">
        <f>"Bldg IRN"</f>
        <v>Bldg IRN</v>
      </c>
      <c r="AJ7217" t="s">
        <v>48</v>
      </c>
      <c r="AK7217" t="s">
        <v>48</v>
      </c>
      <c r="AL7217" t="s">
        <v>53</v>
      </c>
      <c r="AM7217">
        <v>455.82</v>
      </c>
      <c r="AN7217">
        <v>1113.0999999999999</v>
      </c>
      <c r="AO7217">
        <v>63</v>
      </c>
    </row>
    <row r="7218" spans="1:41" x14ac:dyDescent="0.3">
      <c r="A7218" t="str">
        <f>"Trad IRN"</f>
        <v>Trad IRN</v>
      </c>
      <c r="B7218" t="str">
        <f>"Bldg IRN"</f>
        <v>Bldg IRN</v>
      </c>
      <c r="C7218" t="s">
        <v>62</v>
      </c>
      <c r="D7218" t="s">
        <v>3</v>
      </c>
      <c r="E7218" t="s">
        <v>80</v>
      </c>
      <c r="F7218" t="s">
        <v>81</v>
      </c>
      <c r="G7218" t="s">
        <v>82</v>
      </c>
      <c r="H7218" t="s">
        <v>83</v>
      </c>
      <c r="I7218" t="str">
        <f>"Trad IRN"</f>
        <v>Trad IRN</v>
      </c>
      <c r="J7218" t="s">
        <v>43</v>
      </c>
      <c r="K7218" t="s">
        <v>44</v>
      </c>
      <c r="L7218" t="s">
        <v>45</v>
      </c>
      <c r="M7218" t="s">
        <v>46</v>
      </c>
      <c r="N7218" t="str">
        <f>"10/17/2022"</f>
        <v>10/17/2022</v>
      </c>
      <c r="O7218" t="str">
        <f t="shared" si="733"/>
        <v>12/31/2500</v>
      </c>
      <c r="P7218">
        <v>0.78659599999999996</v>
      </c>
      <c r="Q7218">
        <v>0.78351999999999999</v>
      </c>
      <c r="R7218">
        <v>0.78351999999999999</v>
      </c>
      <c r="S7218">
        <v>0</v>
      </c>
      <c r="T7218">
        <v>0.78351999999999999</v>
      </c>
      <c r="U7218">
        <v>0</v>
      </c>
      <c r="V7218" t="str">
        <f>"Trad IRN"</f>
        <v>Trad IRN</v>
      </c>
      <c r="W7218">
        <v>100</v>
      </c>
      <c r="X7218" t="s">
        <v>47</v>
      </c>
      <c r="Z7218" t="s">
        <v>47</v>
      </c>
      <c r="AB7218" t="str">
        <f>"02"</f>
        <v>02</v>
      </c>
      <c r="AC7218" t="str">
        <f>"15"</f>
        <v>15</v>
      </c>
      <c r="AD7218" t="str">
        <f>"2"</f>
        <v>2</v>
      </c>
      <c r="AE7218" t="s">
        <v>55</v>
      </c>
      <c r="AF7218">
        <v>0</v>
      </c>
      <c r="AG7218" t="s">
        <v>56</v>
      </c>
      <c r="AH7218" t="str">
        <f>"Trad IRN"</f>
        <v>Trad IRN</v>
      </c>
      <c r="AI7218" t="str">
        <f>"Bldg IRN"</f>
        <v>Bldg IRN</v>
      </c>
      <c r="AJ7218" t="s">
        <v>48</v>
      </c>
      <c r="AK7218" t="s">
        <v>48</v>
      </c>
      <c r="AL7218" t="s">
        <v>53</v>
      </c>
      <c r="AM7218">
        <v>875.56</v>
      </c>
      <c r="AN7218">
        <v>1113.0999999999999</v>
      </c>
      <c r="AO7218">
        <v>63</v>
      </c>
    </row>
    <row r="7219" spans="1:41" x14ac:dyDescent="0.3">
      <c r="A7219" t="str">
        <f>"Trad IRN"</f>
        <v>Trad IRN</v>
      </c>
      <c r="B7219" t="str">
        <f>"Bldg IRN"</f>
        <v>Bldg IRN</v>
      </c>
      <c r="C7219" t="s">
        <v>62</v>
      </c>
      <c r="D7219" t="s">
        <v>3</v>
      </c>
      <c r="E7219" t="s">
        <v>80</v>
      </c>
      <c r="F7219" t="s">
        <v>81</v>
      </c>
      <c r="G7219" t="s">
        <v>82</v>
      </c>
      <c r="H7219" t="s">
        <v>83</v>
      </c>
      <c r="I7219" t="str">
        <f>"Trad IRN"</f>
        <v>Trad IRN</v>
      </c>
      <c r="J7219" t="s">
        <v>43</v>
      </c>
      <c r="K7219" t="s">
        <v>44</v>
      </c>
      <c r="L7219" t="s">
        <v>45</v>
      </c>
      <c r="M7219" t="s">
        <v>46</v>
      </c>
      <c r="N7219" t="str">
        <f>"11/14/2022"</f>
        <v>11/14/2022</v>
      </c>
      <c r="O7219" t="str">
        <f t="shared" si="733"/>
        <v>12/31/2500</v>
      </c>
      <c r="P7219">
        <v>0.67481800000000003</v>
      </c>
      <c r="Q7219">
        <v>0.64912800000000004</v>
      </c>
      <c r="S7219">
        <v>0</v>
      </c>
      <c r="T7219">
        <v>0.64912800000000004</v>
      </c>
      <c r="U7219">
        <v>0</v>
      </c>
      <c r="V7219" t="str">
        <f>"Trad IRN"</f>
        <v>Trad IRN</v>
      </c>
      <c r="W7219">
        <v>100</v>
      </c>
      <c r="X7219" t="s">
        <v>47</v>
      </c>
      <c r="Z7219" t="s">
        <v>47</v>
      </c>
      <c r="AB7219" t="str">
        <f>"04"</f>
        <v>04</v>
      </c>
      <c r="AC7219" t="s">
        <v>48</v>
      </c>
      <c r="AD7219" t="s">
        <v>49</v>
      </c>
      <c r="AE7219" t="s">
        <v>55</v>
      </c>
      <c r="AF7219">
        <v>0</v>
      </c>
      <c r="AG7219" t="s">
        <v>56</v>
      </c>
      <c r="AH7219" t="str">
        <f>"Trad IRN"</f>
        <v>Trad IRN</v>
      </c>
      <c r="AI7219" t="str">
        <f>"Bldg IRN"</f>
        <v>Bldg IRN</v>
      </c>
      <c r="AJ7219" t="s">
        <v>48</v>
      </c>
      <c r="AK7219" t="s">
        <v>48</v>
      </c>
      <c r="AL7219" t="s">
        <v>53</v>
      </c>
      <c r="AM7219">
        <v>751.14</v>
      </c>
      <c r="AN7219">
        <v>1113.0999999999999</v>
      </c>
      <c r="AO7219">
        <v>63</v>
      </c>
    </row>
    <row r="7220" spans="1:41" x14ac:dyDescent="0.3">
      <c r="A7220" t="str">
        <f>"Trad IRN"</f>
        <v>Trad IRN</v>
      </c>
      <c r="B7220" t="str">
        <f>"Bldg IRN"</f>
        <v>Bldg IRN</v>
      </c>
      <c r="C7220" t="s">
        <v>62</v>
      </c>
      <c r="D7220" t="s">
        <v>3</v>
      </c>
      <c r="E7220" t="s">
        <v>80</v>
      </c>
      <c r="F7220" t="s">
        <v>81</v>
      </c>
      <c r="G7220" t="s">
        <v>82</v>
      </c>
      <c r="H7220" t="s">
        <v>83</v>
      </c>
      <c r="I7220" t="str">
        <f>"Trad IRN"</f>
        <v>Trad IRN</v>
      </c>
      <c r="J7220" t="s">
        <v>43</v>
      </c>
      <c r="K7220" t="s">
        <v>44</v>
      </c>
      <c r="L7220" t="s">
        <v>45</v>
      </c>
      <c r="M7220" t="s">
        <v>46</v>
      </c>
      <c r="N7220" t="str">
        <f>"11/14/2022"</f>
        <v>11/14/2022</v>
      </c>
      <c r="O7220" t="str">
        <f t="shared" si="733"/>
        <v>12/31/2500</v>
      </c>
      <c r="P7220">
        <v>0.67481800000000003</v>
      </c>
      <c r="Q7220">
        <v>0.64912800000000004</v>
      </c>
      <c r="S7220">
        <v>0</v>
      </c>
      <c r="T7220">
        <v>0.64912800000000004</v>
      </c>
      <c r="U7220">
        <v>0</v>
      </c>
      <c r="V7220" t="str">
        <f>"Trad IRN"</f>
        <v>Trad IRN</v>
      </c>
      <c r="W7220">
        <v>100</v>
      </c>
      <c r="X7220" t="s">
        <v>47</v>
      </c>
      <c r="Z7220" t="s">
        <v>47</v>
      </c>
      <c r="AB7220" t="str">
        <f>"02"</f>
        <v>02</v>
      </c>
      <c r="AC7220" t="s">
        <v>48</v>
      </c>
      <c r="AD7220" t="s">
        <v>49</v>
      </c>
      <c r="AE7220" t="s">
        <v>55</v>
      </c>
      <c r="AF7220">
        <v>0</v>
      </c>
      <c r="AG7220" t="s">
        <v>56</v>
      </c>
      <c r="AH7220" t="str">
        <f>"Trad IRN"</f>
        <v>Trad IRN</v>
      </c>
      <c r="AI7220" t="str">
        <f>"Bldg IRN"</f>
        <v>Bldg IRN</v>
      </c>
      <c r="AJ7220" t="s">
        <v>48</v>
      </c>
      <c r="AK7220" t="s">
        <v>48</v>
      </c>
      <c r="AL7220" t="s">
        <v>53</v>
      </c>
      <c r="AM7220">
        <v>751.14</v>
      </c>
      <c r="AN7220">
        <v>1113.0999999999999</v>
      </c>
      <c r="AO7220">
        <v>63</v>
      </c>
    </row>
    <row r="7221" spans="1:41" x14ac:dyDescent="0.3">
      <c r="A7221" t="str">
        <f>"Trad IRN"</f>
        <v>Trad IRN</v>
      </c>
      <c r="B7221" t="str">
        <f>"Bldg IRN"</f>
        <v>Bldg IRN</v>
      </c>
      <c r="C7221" t="s">
        <v>62</v>
      </c>
      <c r="D7221" t="s">
        <v>3</v>
      </c>
      <c r="E7221" t="s">
        <v>80</v>
      </c>
      <c r="F7221" t="s">
        <v>81</v>
      </c>
      <c r="G7221" t="s">
        <v>82</v>
      </c>
      <c r="H7221" t="s">
        <v>83</v>
      </c>
      <c r="I7221" t="str">
        <f>"Trad IRN"</f>
        <v>Trad IRN</v>
      </c>
      <c r="J7221" t="s">
        <v>43</v>
      </c>
      <c r="K7221" t="s">
        <v>44</v>
      </c>
      <c r="L7221" t="s">
        <v>45</v>
      </c>
      <c r="M7221" t="s">
        <v>46</v>
      </c>
      <c r="N7221" t="str">
        <f>"10/04/2022"</f>
        <v>10/04/2022</v>
      </c>
      <c r="O7221" t="str">
        <f t="shared" si="733"/>
        <v>12/31/2500</v>
      </c>
      <c r="P7221">
        <v>0.83274899999999996</v>
      </c>
      <c r="Q7221">
        <v>0.82034099999999999</v>
      </c>
      <c r="S7221">
        <v>0</v>
      </c>
      <c r="T7221">
        <v>0.82034099999999999</v>
      </c>
      <c r="U7221">
        <v>0</v>
      </c>
      <c r="V7221" t="str">
        <f>"Trad IRN"</f>
        <v>Trad IRN</v>
      </c>
      <c r="W7221">
        <v>100</v>
      </c>
      <c r="X7221" t="s">
        <v>47</v>
      </c>
      <c r="Z7221" t="s">
        <v>47</v>
      </c>
      <c r="AB7221" t="str">
        <f>"07"</f>
        <v>07</v>
      </c>
      <c r="AC7221" t="s">
        <v>48</v>
      </c>
      <c r="AD7221" t="s">
        <v>49</v>
      </c>
      <c r="AE7221" t="s">
        <v>55</v>
      </c>
      <c r="AF7221">
        <v>0</v>
      </c>
      <c r="AG7221" t="s">
        <v>56</v>
      </c>
      <c r="AH7221" t="str">
        <f>"Trad IRN"</f>
        <v>Trad IRN</v>
      </c>
      <c r="AI7221" t="str">
        <f>"Bldg IRN"</f>
        <v>Bldg IRN</v>
      </c>
      <c r="AJ7221" t="s">
        <v>48</v>
      </c>
      <c r="AK7221" t="s">
        <v>48</v>
      </c>
      <c r="AL7221" t="s">
        <v>53</v>
      </c>
      <c r="AM7221">
        <v>950.1</v>
      </c>
      <c r="AN7221">
        <v>1140.92</v>
      </c>
      <c r="AO7221">
        <v>63</v>
      </c>
    </row>
    <row r="7222" spans="1:41" x14ac:dyDescent="0.3">
      <c r="A7222" t="str">
        <f>"Trad IRN"</f>
        <v>Trad IRN</v>
      </c>
      <c r="B7222" t="str">
        <f>"Bldg IRN"</f>
        <v>Bldg IRN</v>
      </c>
      <c r="C7222" t="s">
        <v>62</v>
      </c>
      <c r="D7222" t="s">
        <v>3</v>
      </c>
      <c r="E7222" t="s">
        <v>80</v>
      </c>
      <c r="F7222" t="s">
        <v>81</v>
      </c>
      <c r="G7222" t="s">
        <v>82</v>
      </c>
      <c r="H7222" t="s">
        <v>83</v>
      </c>
      <c r="I7222" t="str">
        <f>"Trad IRN"</f>
        <v>Trad IRN</v>
      </c>
      <c r="J7222" t="s">
        <v>43</v>
      </c>
      <c r="K7222" t="s">
        <v>44</v>
      </c>
      <c r="L7222" t="s">
        <v>45</v>
      </c>
      <c r="M7222" t="s">
        <v>59</v>
      </c>
      <c r="N7222" t="str">
        <f>"08/18/2022"</f>
        <v>08/18/2022</v>
      </c>
      <c r="O7222" t="str">
        <f t="shared" si="733"/>
        <v>12/31/2500</v>
      </c>
      <c r="P7222">
        <v>1</v>
      </c>
      <c r="Q7222">
        <v>0.59629100000000002</v>
      </c>
      <c r="S7222">
        <v>0.59629100000000002</v>
      </c>
      <c r="T7222">
        <v>0.59629100000000002</v>
      </c>
      <c r="U7222">
        <v>0</v>
      </c>
      <c r="V7222" t="s">
        <v>84</v>
      </c>
      <c r="W7222">
        <v>100</v>
      </c>
      <c r="X7222" t="s">
        <v>47</v>
      </c>
      <c r="Z7222" t="s">
        <v>47</v>
      </c>
      <c r="AB7222" t="str">
        <f>"07"</f>
        <v>07</v>
      </c>
      <c r="AC7222" t="s">
        <v>48</v>
      </c>
      <c r="AD7222" t="s">
        <v>49</v>
      </c>
      <c r="AE7222" t="s">
        <v>50</v>
      </c>
      <c r="AF7222">
        <v>0</v>
      </c>
      <c r="AG7222" t="s">
        <v>56</v>
      </c>
      <c r="AH7222" t="str">
        <f>"Trad IRN"</f>
        <v>Trad IRN</v>
      </c>
      <c r="AI7222" t="str">
        <f>"Bldg IRN"</f>
        <v>Bldg IRN</v>
      </c>
      <c r="AJ7222" t="s">
        <v>48</v>
      </c>
      <c r="AK7222" t="s">
        <v>48</v>
      </c>
      <c r="AL7222" t="s">
        <v>53</v>
      </c>
      <c r="AM7222">
        <v>1140.92</v>
      </c>
      <c r="AN7222">
        <v>1140.92</v>
      </c>
      <c r="AO7222">
        <v>63</v>
      </c>
    </row>
    <row r="7223" spans="1:41" x14ac:dyDescent="0.3">
      <c r="A7223" t="str">
        <f>"Trad IRN"</f>
        <v>Trad IRN</v>
      </c>
      <c r="B7223" t="str">
        <f>"Bldg IRN"</f>
        <v>Bldg IRN</v>
      </c>
      <c r="C7223" t="s">
        <v>62</v>
      </c>
      <c r="D7223" t="s">
        <v>3</v>
      </c>
      <c r="E7223" t="s">
        <v>80</v>
      </c>
      <c r="F7223" t="s">
        <v>81</v>
      </c>
      <c r="G7223" t="s">
        <v>82</v>
      </c>
      <c r="H7223" t="s">
        <v>83</v>
      </c>
      <c r="I7223" t="str">
        <f>"Trad IRN"</f>
        <v>Trad IRN</v>
      </c>
      <c r="J7223" t="s">
        <v>43</v>
      </c>
      <c r="K7223" t="s">
        <v>44</v>
      </c>
      <c r="L7223" t="s">
        <v>45</v>
      </c>
      <c r="M7223" t="s">
        <v>46</v>
      </c>
      <c r="N7223" t="str">
        <f>"01/05/2023"</f>
        <v>01/05/2023</v>
      </c>
      <c r="O7223" t="str">
        <f t="shared" si="733"/>
        <v>12/31/2500</v>
      </c>
      <c r="P7223">
        <v>0.44609900000000002</v>
      </c>
      <c r="Q7223">
        <v>0.440189</v>
      </c>
      <c r="R7223">
        <v>0.440189</v>
      </c>
      <c r="S7223">
        <v>0</v>
      </c>
      <c r="T7223">
        <v>0.440189</v>
      </c>
      <c r="U7223">
        <v>0</v>
      </c>
      <c r="V7223" t="str">
        <f>"Trad IRN"</f>
        <v>Trad IRN</v>
      </c>
      <c r="W7223">
        <v>85</v>
      </c>
      <c r="X7223" t="s">
        <v>47</v>
      </c>
      <c r="Z7223" t="s">
        <v>47</v>
      </c>
      <c r="AB7223" t="str">
        <f>"08"</f>
        <v>08</v>
      </c>
      <c r="AC7223" t="str">
        <f>"10"</f>
        <v>10</v>
      </c>
      <c r="AD7223" t="str">
        <f>"2"</f>
        <v>2</v>
      </c>
      <c r="AE7223" t="s">
        <v>50</v>
      </c>
      <c r="AF7223">
        <v>0</v>
      </c>
      <c r="AG7223" t="s">
        <v>56</v>
      </c>
      <c r="AH7223" t="str">
        <f>"Trad IRN"</f>
        <v>Trad IRN</v>
      </c>
      <c r="AI7223" t="str">
        <f>"Bldg IRN"</f>
        <v>Bldg IRN</v>
      </c>
      <c r="AJ7223" t="s">
        <v>48</v>
      </c>
      <c r="AK7223" t="s">
        <v>48</v>
      </c>
      <c r="AL7223" t="s">
        <v>53</v>
      </c>
      <c r="AM7223">
        <v>508.96</v>
      </c>
      <c r="AN7223">
        <v>1140.92</v>
      </c>
      <c r="AO7223">
        <v>63</v>
      </c>
    </row>
    <row r="7224" spans="1:41" x14ac:dyDescent="0.3">
      <c r="A7224" t="str">
        <f>"Trad IRN"</f>
        <v>Trad IRN</v>
      </c>
      <c r="B7224" t="str">
        <f>"Bldg IRN"</f>
        <v>Bldg IRN</v>
      </c>
      <c r="C7224" t="s">
        <v>62</v>
      </c>
      <c r="D7224" t="s">
        <v>3</v>
      </c>
      <c r="E7224" t="s">
        <v>80</v>
      </c>
      <c r="F7224" t="s">
        <v>81</v>
      </c>
      <c r="G7224" t="s">
        <v>82</v>
      </c>
      <c r="H7224" t="s">
        <v>83</v>
      </c>
      <c r="I7224" t="str">
        <f>"Trad IRN"</f>
        <v>Trad IRN</v>
      </c>
      <c r="J7224" t="s">
        <v>43</v>
      </c>
      <c r="K7224" t="s">
        <v>44</v>
      </c>
      <c r="L7224" t="s">
        <v>45</v>
      </c>
      <c r="M7224" t="s">
        <v>46</v>
      </c>
      <c r="N7224" t="str">
        <f>"01/24/2023"</f>
        <v>01/24/2023</v>
      </c>
      <c r="O7224" t="str">
        <f t="shared" si="733"/>
        <v>12/31/2500</v>
      </c>
      <c r="P7224">
        <v>0.45561499999999999</v>
      </c>
      <c r="Q7224">
        <v>0.45561400000000002</v>
      </c>
      <c r="S7224">
        <v>0</v>
      </c>
      <c r="T7224">
        <v>0.45561400000000002</v>
      </c>
      <c r="U7224">
        <v>0</v>
      </c>
      <c r="V7224" t="str">
        <f>"Trad IRN"</f>
        <v>Trad IRN</v>
      </c>
      <c r="W7224">
        <v>100</v>
      </c>
      <c r="X7224" t="s">
        <v>47</v>
      </c>
      <c r="Z7224" t="s">
        <v>47</v>
      </c>
      <c r="AB7224" t="str">
        <f>"06"</f>
        <v>06</v>
      </c>
      <c r="AC7224" t="s">
        <v>48</v>
      </c>
      <c r="AD7224" t="s">
        <v>49</v>
      </c>
      <c r="AE7224" t="s">
        <v>55</v>
      </c>
      <c r="AF7224">
        <v>0</v>
      </c>
      <c r="AG7224" t="s">
        <v>56</v>
      </c>
      <c r="AH7224" t="str">
        <f>"Trad IRN"</f>
        <v>Trad IRN</v>
      </c>
      <c r="AI7224" t="str">
        <f>"Bldg IRN"</f>
        <v>Bldg IRN</v>
      </c>
      <c r="AJ7224" t="s">
        <v>48</v>
      </c>
      <c r="AK7224" t="s">
        <v>48</v>
      </c>
      <c r="AL7224" t="s">
        <v>53</v>
      </c>
      <c r="AM7224">
        <v>519.82000000000005</v>
      </c>
      <c r="AN7224">
        <v>1140.92</v>
      </c>
      <c r="AO7224">
        <v>63</v>
      </c>
    </row>
    <row r="7225" spans="1:41" x14ac:dyDescent="0.3">
      <c r="A7225" t="str">
        <f>"Trad IRN"</f>
        <v>Trad IRN</v>
      </c>
      <c r="B7225" t="str">
        <f>"Bldg IRN"</f>
        <v>Bldg IRN</v>
      </c>
      <c r="C7225" t="s">
        <v>62</v>
      </c>
      <c r="D7225" t="s">
        <v>3</v>
      </c>
      <c r="E7225" t="s">
        <v>80</v>
      </c>
      <c r="F7225" t="s">
        <v>81</v>
      </c>
      <c r="G7225" t="s">
        <v>82</v>
      </c>
      <c r="H7225" t="s">
        <v>83</v>
      </c>
      <c r="I7225" t="str">
        <f>"Trad IRN"</f>
        <v>Trad IRN</v>
      </c>
      <c r="J7225" t="s">
        <v>43</v>
      </c>
      <c r="K7225" t="s">
        <v>44</v>
      </c>
      <c r="L7225" t="s">
        <v>45</v>
      </c>
      <c r="M7225" t="s">
        <v>46</v>
      </c>
      <c r="N7225" t="str">
        <f>"01/31/2023"</f>
        <v>01/31/2023</v>
      </c>
      <c r="O7225" t="str">
        <f t="shared" si="733"/>
        <v>12/31/2500</v>
      </c>
      <c r="P7225">
        <v>0.43254599999999999</v>
      </c>
      <c r="Q7225">
        <v>0.42671399999999998</v>
      </c>
      <c r="R7225">
        <v>0.42671399999999998</v>
      </c>
      <c r="S7225">
        <v>0</v>
      </c>
      <c r="T7225">
        <v>0.42671399999999998</v>
      </c>
      <c r="U7225">
        <v>0</v>
      </c>
      <c r="V7225" t="str">
        <f>"Trad IRN"</f>
        <v>Trad IRN</v>
      </c>
      <c r="W7225">
        <v>100</v>
      </c>
      <c r="X7225" t="s">
        <v>47</v>
      </c>
      <c r="Z7225" t="s">
        <v>47</v>
      </c>
      <c r="AB7225" t="str">
        <f>"08"</f>
        <v>08</v>
      </c>
      <c r="AC7225" t="str">
        <f>"10"</f>
        <v>10</v>
      </c>
      <c r="AD7225" t="str">
        <f>"2"</f>
        <v>2</v>
      </c>
      <c r="AE7225" t="s">
        <v>50</v>
      </c>
      <c r="AF7225">
        <v>0</v>
      </c>
      <c r="AG7225" t="s">
        <v>56</v>
      </c>
      <c r="AH7225" t="str">
        <f>"Trad IRN"</f>
        <v>Trad IRN</v>
      </c>
      <c r="AI7225" t="str">
        <f>"Bldg IRN"</f>
        <v>Bldg IRN</v>
      </c>
      <c r="AJ7225" t="s">
        <v>48</v>
      </c>
      <c r="AK7225" t="s">
        <v>48</v>
      </c>
      <c r="AL7225" t="s">
        <v>53</v>
      </c>
      <c r="AM7225">
        <v>493.5</v>
      </c>
      <c r="AN7225">
        <v>1140.92</v>
      </c>
      <c r="AO7225">
        <v>63</v>
      </c>
    </row>
    <row r="7226" spans="1:41" x14ac:dyDescent="0.3">
      <c r="A7226" t="str">
        <f>"Trad IRN"</f>
        <v>Trad IRN</v>
      </c>
      <c r="B7226" t="str">
        <f>"Bldg IRN"</f>
        <v>Bldg IRN</v>
      </c>
      <c r="C7226" t="s">
        <v>62</v>
      </c>
      <c r="D7226" t="s">
        <v>3</v>
      </c>
      <c r="E7226" t="s">
        <v>80</v>
      </c>
      <c r="F7226" t="s">
        <v>81</v>
      </c>
      <c r="G7226" t="s">
        <v>82</v>
      </c>
      <c r="H7226" t="s">
        <v>83</v>
      </c>
      <c r="I7226" t="str">
        <f>"Trad IRN"</f>
        <v>Trad IRN</v>
      </c>
      <c r="J7226" t="s">
        <v>43</v>
      </c>
      <c r="K7226" t="s">
        <v>44</v>
      </c>
      <c r="L7226" t="s">
        <v>45</v>
      </c>
      <c r="M7226" t="s">
        <v>46</v>
      </c>
      <c r="N7226" t="str">
        <f>"01/23/2023"</f>
        <v>01/23/2023</v>
      </c>
      <c r="O7226" t="str">
        <f t="shared" si="733"/>
        <v>12/31/2500</v>
      </c>
      <c r="P7226">
        <v>0.46138200000000001</v>
      </c>
      <c r="Q7226">
        <v>0.44597799999999999</v>
      </c>
      <c r="S7226">
        <v>0</v>
      </c>
      <c r="T7226">
        <v>0.44597799999999999</v>
      </c>
      <c r="U7226">
        <v>0</v>
      </c>
      <c r="V7226" t="str">
        <f>"Trad IRN"</f>
        <v>Trad IRN</v>
      </c>
      <c r="W7226">
        <v>100</v>
      </c>
      <c r="X7226" t="s">
        <v>47</v>
      </c>
      <c r="Z7226" t="s">
        <v>47</v>
      </c>
      <c r="AB7226" t="str">
        <f>"06"</f>
        <v>06</v>
      </c>
      <c r="AC7226" t="s">
        <v>48</v>
      </c>
      <c r="AD7226" t="s">
        <v>49</v>
      </c>
      <c r="AE7226" t="s">
        <v>55</v>
      </c>
      <c r="AF7226">
        <v>0</v>
      </c>
      <c r="AG7226" t="s">
        <v>56</v>
      </c>
      <c r="AH7226" t="str">
        <f>"Trad IRN"</f>
        <v>Trad IRN</v>
      </c>
      <c r="AI7226" t="str">
        <f>"Bldg IRN"</f>
        <v>Bldg IRN</v>
      </c>
      <c r="AJ7226" t="s">
        <v>48</v>
      </c>
      <c r="AK7226" t="s">
        <v>48</v>
      </c>
      <c r="AL7226" t="s">
        <v>53</v>
      </c>
      <c r="AM7226">
        <v>526.4</v>
      </c>
      <c r="AN7226">
        <v>1140.92</v>
      </c>
      <c r="AO7226">
        <v>63</v>
      </c>
    </row>
    <row r="7227" spans="1:41" x14ac:dyDescent="0.3">
      <c r="A7227" t="str">
        <f>"Trad IRN"</f>
        <v>Trad IRN</v>
      </c>
      <c r="B7227" t="str">
        <f>"Bldg IRN"</f>
        <v>Bldg IRN</v>
      </c>
      <c r="C7227" t="s">
        <v>62</v>
      </c>
      <c r="D7227" t="s">
        <v>3</v>
      </c>
      <c r="E7227" t="s">
        <v>80</v>
      </c>
      <c r="F7227" t="s">
        <v>81</v>
      </c>
      <c r="G7227" t="s">
        <v>82</v>
      </c>
      <c r="H7227" t="s">
        <v>83</v>
      </c>
      <c r="I7227" t="str">
        <f>"Trad IRN"</f>
        <v>Trad IRN</v>
      </c>
      <c r="J7227" t="s">
        <v>43</v>
      </c>
      <c r="K7227" t="s">
        <v>44</v>
      </c>
      <c r="L7227" t="s">
        <v>45</v>
      </c>
      <c r="M7227" t="s">
        <v>46</v>
      </c>
      <c r="N7227" t="str">
        <f>"01/10/2023"</f>
        <v>01/10/2023</v>
      </c>
      <c r="O7227" t="str">
        <f t="shared" si="733"/>
        <v>12/31/2500</v>
      </c>
      <c r="P7227">
        <v>0.50751999999999997</v>
      </c>
      <c r="Q7227">
        <v>0.49358099999999999</v>
      </c>
      <c r="S7227">
        <v>0</v>
      </c>
      <c r="T7227">
        <v>0.49358099999999999</v>
      </c>
      <c r="U7227">
        <v>0</v>
      </c>
      <c r="V7227" t="str">
        <f>"Trad IRN"</f>
        <v>Trad IRN</v>
      </c>
      <c r="W7227">
        <v>100</v>
      </c>
      <c r="X7227" t="s">
        <v>47</v>
      </c>
      <c r="Z7227" t="s">
        <v>47</v>
      </c>
      <c r="AB7227" t="str">
        <f>"06"</f>
        <v>06</v>
      </c>
      <c r="AC7227" t="s">
        <v>48</v>
      </c>
      <c r="AD7227" t="s">
        <v>49</v>
      </c>
      <c r="AE7227" t="s">
        <v>55</v>
      </c>
      <c r="AF7227">
        <v>0</v>
      </c>
      <c r="AG7227" t="s">
        <v>56</v>
      </c>
      <c r="AH7227" t="str">
        <f>"Trad IRN"</f>
        <v>Trad IRN</v>
      </c>
      <c r="AI7227" t="str">
        <f>"Bldg IRN"</f>
        <v>Bldg IRN</v>
      </c>
      <c r="AJ7227" t="s">
        <v>48</v>
      </c>
      <c r="AK7227" t="s">
        <v>48</v>
      </c>
      <c r="AL7227" t="s">
        <v>53</v>
      </c>
      <c r="AM7227">
        <v>579.04</v>
      </c>
      <c r="AN7227">
        <v>1140.92</v>
      </c>
      <c r="AO7227">
        <v>63</v>
      </c>
    </row>
    <row r="7228" spans="1:41" x14ac:dyDescent="0.3">
      <c r="A7228" t="str">
        <f>"Trad IRN"</f>
        <v>Trad IRN</v>
      </c>
      <c r="B7228" t="str">
        <f>"Bldg IRN"</f>
        <v>Bldg IRN</v>
      </c>
      <c r="C7228" t="s">
        <v>62</v>
      </c>
      <c r="D7228" t="s">
        <v>3</v>
      </c>
      <c r="E7228" t="s">
        <v>80</v>
      </c>
      <c r="F7228" t="s">
        <v>81</v>
      </c>
      <c r="G7228" t="s">
        <v>82</v>
      </c>
      <c r="H7228" t="s">
        <v>83</v>
      </c>
      <c r="I7228" t="str">
        <f>"Trad IRN"</f>
        <v>Trad IRN</v>
      </c>
      <c r="J7228" t="s">
        <v>43</v>
      </c>
      <c r="K7228" t="s">
        <v>44</v>
      </c>
      <c r="L7228" t="s">
        <v>45</v>
      </c>
      <c r="M7228" t="s">
        <v>46</v>
      </c>
      <c r="N7228" t="str">
        <f>"08/18/2022"</f>
        <v>08/18/2022</v>
      </c>
      <c r="O7228" t="str">
        <f t="shared" ref="O7228:O7235" si="734">"12/31/2500"</f>
        <v>12/31/2500</v>
      </c>
      <c r="P7228">
        <v>1</v>
      </c>
      <c r="Q7228">
        <v>0.44057400000000002</v>
      </c>
      <c r="S7228">
        <v>0.44057400000000002</v>
      </c>
      <c r="T7228">
        <v>0.44057400000000002</v>
      </c>
      <c r="U7228">
        <v>0</v>
      </c>
      <c r="V7228" t="str">
        <f>"Trad IRN"</f>
        <v>Trad IRN</v>
      </c>
      <c r="W7228">
        <v>100</v>
      </c>
      <c r="X7228" t="s">
        <v>47</v>
      </c>
      <c r="Z7228" t="s">
        <v>47</v>
      </c>
      <c r="AB7228" t="str">
        <f>"06"</f>
        <v>06</v>
      </c>
      <c r="AC7228" t="s">
        <v>48</v>
      </c>
      <c r="AD7228" t="s">
        <v>49</v>
      </c>
      <c r="AE7228" t="s">
        <v>50</v>
      </c>
      <c r="AF7228">
        <v>0</v>
      </c>
      <c r="AG7228" t="s">
        <v>56</v>
      </c>
      <c r="AH7228" t="str">
        <f>"Trad IRN"</f>
        <v>Trad IRN</v>
      </c>
      <c r="AI7228" t="str">
        <f>"Bldg IRN"</f>
        <v>Bldg IRN</v>
      </c>
      <c r="AJ7228" t="s">
        <v>48</v>
      </c>
      <c r="AK7228" t="s">
        <v>48</v>
      </c>
      <c r="AL7228" t="s">
        <v>53</v>
      </c>
      <c r="AM7228">
        <v>1140.92</v>
      </c>
      <c r="AN7228">
        <v>1140.92</v>
      </c>
      <c r="AO7228">
        <v>63</v>
      </c>
    </row>
    <row r="7229" spans="1:41" x14ac:dyDescent="0.3">
      <c r="A7229" t="str">
        <f>"Trad IRN"</f>
        <v>Trad IRN</v>
      </c>
      <c r="B7229" t="str">
        <f>"Bldg IRN"</f>
        <v>Bldg IRN</v>
      </c>
      <c r="C7229" t="s">
        <v>62</v>
      </c>
      <c r="D7229" t="s">
        <v>3</v>
      </c>
      <c r="E7229" t="s">
        <v>80</v>
      </c>
      <c r="F7229" t="s">
        <v>81</v>
      </c>
      <c r="G7229" t="s">
        <v>82</v>
      </c>
      <c r="H7229" t="s">
        <v>83</v>
      </c>
      <c r="I7229" t="str">
        <f>"Trad IRN"</f>
        <v>Trad IRN</v>
      </c>
      <c r="J7229" t="s">
        <v>43</v>
      </c>
      <c r="K7229" t="s">
        <v>44</v>
      </c>
      <c r="L7229" t="s">
        <v>45</v>
      </c>
      <c r="M7229" t="s">
        <v>46</v>
      </c>
      <c r="N7229" t="str">
        <f>"01/23/2023"</f>
        <v>01/23/2023</v>
      </c>
      <c r="O7229" t="str">
        <f t="shared" si="734"/>
        <v>12/31/2500</v>
      </c>
      <c r="P7229">
        <v>0.46138200000000001</v>
      </c>
      <c r="Q7229">
        <v>0.45480500000000001</v>
      </c>
      <c r="S7229">
        <v>0</v>
      </c>
      <c r="T7229">
        <v>0.45480500000000001</v>
      </c>
      <c r="U7229">
        <v>0</v>
      </c>
      <c r="V7229" t="str">
        <f>"Trad IRN"</f>
        <v>Trad IRN</v>
      </c>
      <c r="W7229">
        <v>100</v>
      </c>
      <c r="X7229" t="s">
        <v>47</v>
      </c>
      <c r="Z7229" t="s">
        <v>47</v>
      </c>
      <c r="AB7229" t="str">
        <f>"08"</f>
        <v>08</v>
      </c>
      <c r="AC7229" t="s">
        <v>48</v>
      </c>
      <c r="AD7229" t="s">
        <v>49</v>
      </c>
      <c r="AE7229" t="s">
        <v>55</v>
      </c>
      <c r="AF7229">
        <v>0</v>
      </c>
      <c r="AG7229" t="s">
        <v>56</v>
      </c>
      <c r="AH7229" t="str">
        <f>"Trad IRN"</f>
        <v>Trad IRN</v>
      </c>
      <c r="AI7229" t="str">
        <f>"Bldg IRN"</f>
        <v>Bldg IRN</v>
      </c>
      <c r="AJ7229" t="s">
        <v>48</v>
      </c>
      <c r="AK7229" t="s">
        <v>48</v>
      </c>
      <c r="AL7229" t="s">
        <v>53</v>
      </c>
      <c r="AM7229">
        <v>526.4</v>
      </c>
      <c r="AN7229">
        <v>1140.92</v>
      </c>
      <c r="AO7229">
        <v>63</v>
      </c>
    </row>
    <row r="7230" spans="1:41" x14ac:dyDescent="0.3">
      <c r="A7230" t="str">
        <f>"Trad IRN"</f>
        <v>Trad IRN</v>
      </c>
      <c r="B7230" t="str">
        <f>"Bldg IRN"</f>
        <v>Bldg IRN</v>
      </c>
      <c r="C7230" t="s">
        <v>62</v>
      </c>
      <c r="D7230" t="s">
        <v>3</v>
      </c>
      <c r="E7230" t="s">
        <v>80</v>
      </c>
      <c r="F7230" t="s">
        <v>81</v>
      </c>
      <c r="G7230" t="s">
        <v>82</v>
      </c>
      <c r="H7230" t="s">
        <v>83</v>
      </c>
      <c r="I7230" t="str">
        <f>"Trad IRN"</f>
        <v>Trad IRN</v>
      </c>
      <c r="J7230" t="s">
        <v>43</v>
      </c>
      <c r="K7230" t="s">
        <v>44</v>
      </c>
      <c r="L7230" t="s">
        <v>45</v>
      </c>
      <c r="M7230" t="s">
        <v>46</v>
      </c>
      <c r="N7230" t="str">
        <f>"01/17/2023"</f>
        <v>01/17/2023</v>
      </c>
      <c r="O7230" t="str">
        <f t="shared" si="734"/>
        <v>12/31/2500</v>
      </c>
      <c r="P7230">
        <v>0.48445100000000002</v>
      </c>
      <c r="Q7230">
        <v>0.48124299999999998</v>
      </c>
      <c r="R7230">
        <v>0.48124299999999998</v>
      </c>
      <c r="S7230">
        <v>0</v>
      </c>
      <c r="T7230">
        <v>0.48124299999999998</v>
      </c>
      <c r="U7230">
        <v>0</v>
      </c>
      <c r="V7230" t="str">
        <f>"Trad IRN"</f>
        <v>Trad IRN</v>
      </c>
      <c r="W7230">
        <v>100</v>
      </c>
      <c r="X7230" t="s">
        <v>47</v>
      </c>
      <c r="Z7230" t="s">
        <v>47</v>
      </c>
      <c r="AB7230" t="str">
        <f>"07"</f>
        <v>07</v>
      </c>
      <c r="AC7230" t="str">
        <f>"15"</f>
        <v>15</v>
      </c>
      <c r="AD7230" t="str">
        <f>"2"</f>
        <v>2</v>
      </c>
      <c r="AE7230" t="s">
        <v>55</v>
      </c>
      <c r="AF7230">
        <v>0</v>
      </c>
      <c r="AG7230" t="s">
        <v>56</v>
      </c>
      <c r="AH7230" t="str">
        <f>"Trad IRN"</f>
        <v>Trad IRN</v>
      </c>
      <c r="AI7230" t="str">
        <f>"Bldg IRN"</f>
        <v>Bldg IRN</v>
      </c>
      <c r="AJ7230" t="s">
        <v>48</v>
      </c>
      <c r="AK7230" t="s">
        <v>48</v>
      </c>
      <c r="AL7230" t="s">
        <v>53</v>
      </c>
      <c r="AM7230">
        <v>552.72</v>
      </c>
      <c r="AN7230">
        <v>1140.92</v>
      </c>
      <c r="AO7230">
        <v>63</v>
      </c>
    </row>
    <row r="7231" spans="1:41" x14ac:dyDescent="0.3">
      <c r="A7231" t="str">
        <f>"Trad IRN"</f>
        <v>Trad IRN</v>
      </c>
      <c r="B7231" t="str">
        <f>"Bldg IRN"</f>
        <v>Bldg IRN</v>
      </c>
      <c r="C7231" t="s">
        <v>62</v>
      </c>
      <c r="D7231" t="s">
        <v>3</v>
      </c>
      <c r="E7231" t="s">
        <v>80</v>
      </c>
      <c r="F7231" t="s">
        <v>81</v>
      </c>
      <c r="G7231" t="s">
        <v>82</v>
      </c>
      <c r="H7231" t="s">
        <v>83</v>
      </c>
      <c r="I7231" t="str">
        <f>"Trad IRN"</f>
        <v>Trad IRN</v>
      </c>
      <c r="J7231" t="s">
        <v>43</v>
      </c>
      <c r="K7231" t="s">
        <v>44</v>
      </c>
      <c r="L7231" t="s">
        <v>45</v>
      </c>
      <c r="M7231" t="s">
        <v>46</v>
      </c>
      <c r="N7231" t="str">
        <f>"01/17/2023"</f>
        <v>01/17/2023</v>
      </c>
      <c r="O7231" t="str">
        <f t="shared" si="734"/>
        <v>12/31/2500</v>
      </c>
      <c r="P7231">
        <v>0.48445100000000002</v>
      </c>
      <c r="Q7231">
        <v>0.48124299999999998</v>
      </c>
      <c r="S7231">
        <v>0.48124299999999998</v>
      </c>
      <c r="T7231">
        <v>0.48124299999999998</v>
      </c>
      <c r="U7231">
        <v>0</v>
      </c>
      <c r="V7231" t="str">
        <f>"Trad IRN"</f>
        <v>Trad IRN</v>
      </c>
      <c r="W7231">
        <v>100</v>
      </c>
      <c r="X7231" t="s">
        <v>47</v>
      </c>
      <c r="Z7231" t="s">
        <v>47</v>
      </c>
      <c r="AB7231" t="str">
        <f>"07"</f>
        <v>07</v>
      </c>
      <c r="AC7231" t="s">
        <v>48</v>
      </c>
      <c r="AD7231" t="s">
        <v>49</v>
      </c>
      <c r="AE7231" t="s">
        <v>55</v>
      </c>
      <c r="AF7231">
        <v>0</v>
      </c>
      <c r="AG7231" t="s">
        <v>56</v>
      </c>
      <c r="AH7231" t="str">
        <f>"Trad IRN"</f>
        <v>Trad IRN</v>
      </c>
      <c r="AI7231" t="str">
        <f>"Bldg IRN"</f>
        <v>Bldg IRN</v>
      </c>
      <c r="AJ7231" t="s">
        <v>48</v>
      </c>
      <c r="AK7231" t="s">
        <v>48</v>
      </c>
      <c r="AL7231" t="s">
        <v>53</v>
      </c>
      <c r="AM7231">
        <v>552.72</v>
      </c>
      <c r="AN7231">
        <v>1140.92</v>
      </c>
      <c r="AO7231">
        <v>63</v>
      </c>
    </row>
    <row r="7232" spans="1:41" x14ac:dyDescent="0.3">
      <c r="A7232" t="str">
        <f>"Trad IRN"</f>
        <v>Trad IRN</v>
      </c>
      <c r="B7232" t="str">
        <f>"Bldg IRN"</f>
        <v>Bldg IRN</v>
      </c>
      <c r="C7232" t="s">
        <v>60</v>
      </c>
      <c r="D7232" t="s">
        <v>3</v>
      </c>
      <c r="E7232" t="s">
        <v>80</v>
      </c>
      <c r="F7232" t="s">
        <v>81</v>
      </c>
      <c r="G7232" t="s">
        <v>82</v>
      </c>
      <c r="H7232" t="s">
        <v>83</v>
      </c>
      <c r="I7232" t="str">
        <f>"Trad IRN"</f>
        <v>Trad IRN</v>
      </c>
      <c r="J7232" t="s">
        <v>43</v>
      </c>
      <c r="K7232" t="s">
        <v>44</v>
      </c>
      <c r="L7232" t="s">
        <v>45</v>
      </c>
      <c r="M7232" t="s">
        <v>46</v>
      </c>
      <c r="N7232" t="str">
        <f>"02/02/2023"</f>
        <v>02/02/2023</v>
      </c>
      <c r="O7232" t="str">
        <f t="shared" si="734"/>
        <v>12/31/2500</v>
      </c>
      <c r="P7232">
        <v>0.42104000000000003</v>
      </c>
      <c r="Q7232">
        <v>0</v>
      </c>
      <c r="R7232">
        <v>0</v>
      </c>
      <c r="S7232">
        <v>0</v>
      </c>
      <c r="T7232">
        <v>0</v>
      </c>
      <c r="U7232">
        <v>0</v>
      </c>
      <c r="V7232" t="str">
        <f>"Trad IRN"</f>
        <v>Trad IRN</v>
      </c>
      <c r="W7232">
        <v>100</v>
      </c>
      <c r="X7232" t="s">
        <v>47</v>
      </c>
      <c r="Z7232" t="s">
        <v>47</v>
      </c>
      <c r="AB7232" t="str">
        <f>"05"</f>
        <v>05</v>
      </c>
      <c r="AC7232" t="s">
        <v>48</v>
      </c>
      <c r="AD7232" t="s">
        <v>49</v>
      </c>
      <c r="AE7232" t="s">
        <v>55</v>
      </c>
      <c r="AF7232">
        <v>0</v>
      </c>
      <c r="AG7232" t="s">
        <v>56</v>
      </c>
      <c r="AH7232" t="str">
        <f>"Trad IRN"</f>
        <v>Trad IRN</v>
      </c>
      <c r="AI7232" t="str">
        <f>"Bldg IRN"</f>
        <v>Bldg IRN</v>
      </c>
      <c r="AJ7232" t="s">
        <v>48</v>
      </c>
      <c r="AK7232" t="s">
        <v>48</v>
      </c>
      <c r="AL7232" t="s">
        <v>53</v>
      </c>
      <c r="AM7232">
        <v>468.66</v>
      </c>
      <c r="AN7232">
        <v>1113.0999999999999</v>
      </c>
      <c r="AO7232">
        <v>79</v>
      </c>
    </row>
    <row r="7233" spans="1:41" x14ac:dyDescent="0.3">
      <c r="A7233" t="str">
        <f>"Trad IRN"</f>
        <v>Trad IRN</v>
      </c>
      <c r="B7233" t="str">
        <f>"Bldg IRN"</f>
        <v>Bldg IRN</v>
      </c>
      <c r="C7233" t="s">
        <v>60</v>
      </c>
      <c r="D7233" t="s">
        <v>3</v>
      </c>
      <c r="E7233" t="s">
        <v>80</v>
      </c>
      <c r="F7233" t="s">
        <v>81</v>
      </c>
      <c r="G7233" t="s">
        <v>82</v>
      </c>
      <c r="H7233" t="s">
        <v>83</v>
      </c>
      <c r="I7233" t="str">
        <f>"Trad IRN"</f>
        <v>Trad IRN</v>
      </c>
      <c r="J7233" t="s">
        <v>43</v>
      </c>
      <c r="K7233" t="s">
        <v>44</v>
      </c>
      <c r="L7233" t="s">
        <v>45</v>
      </c>
      <c r="M7233" t="s">
        <v>46</v>
      </c>
      <c r="N7233" t="str">
        <f>"02/02/2023"</f>
        <v>02/02/2023</v>
      </c>
      <c r="O7233" t="str">
        <f t="shared" si="734"/>
        <v>12/31/2500</v>
      </c>
      <c r="P7233">
        <v>0.42104000000000003</v>
      </c>
      <c r="Q7233">
        <v>0</v>
      </c>
      <c r="R7233">
        <v>0</v>
      </c>
      <c r="S7233">
        <v>0</v>
      </c>
      <c r="T7233">
        <v>0</v>
      </c>
      <c r="U7233">
        <v>0</v>
      </c>
      <c r="V7233" t="str">
        <f>"Trad IRN"</f>
        <v>Trad IRN</v>
      </c>
      <c r="W7233">
        <v>100</v>
      </c>
      <c r="X7233" t="s">
        <v>47</v>
      </c>
      <c r="Z7233" t="s">
        <v>47</v>
      </c>
      <c r="AB7233" t="str">
        <f>"04"</f>
        <v>04</v>
      </c>
      <c r="AC7233" t="s">
        <v>48</v>
      </c>
      <c r="AD7233" t="s">
        <v>49</v>
      </c>
      <c r="AE7233" t="s">
        <v>55</v>
      </c>
      <c r="AF7233">
        <v>0</v>
      </c>
      <c r="AG7233" t="s">
        <v>56</v>
      </c>
      <c r="AH7233" t="str">
        <f>"Trad IRN"</f>
        <v>Trad IRN</v>
      </c>
      <c r="AI7233" t="str">
        <f>"Bldg IRN"</f>
        <v>Bldg IRN</v>
      </c>
      <c r="AJ7233" t="s">
        <v>48</v>
      </c>
      <c r="AK7233" t="s">
        <v>48</v>
      </c>
      <c r="AL7233" t="s">
        <v>53</v>
      </c>
      <c r="AM7233">
        <v>468.66</v>
      </c>
      <c r="AN7233">
        <v>1113.0999999999999</v>
      </c>
      <c r="AO7233">
        <v>79</v>
      </c>
    </row>
    <row r="7234" spans="1:41" x14ac:dyDescent="0.3">
      <c r="A7234" t="str">
        <f>"Trad IRN"</f>
        <v>Trad IRN</v>
      </c>
      <c r="B7234" t="str">
        <f>"Bldg IRN"</f>
        <v>Bldg IRN</v>
      </c>
      <c r="C7234" t="s">
        <v>60</v>
      </c>
      <c r="D7234" t="s">
        <v>3</v>
      </c>
      <c r="E7234" t="s">
        <v>80</v>
      </c>
      <c r="F7234" t="s">
        <v>81</v>
      </c>
      <c r="G7234" t="s">
        <v>82</v>
      </c>
      <c r="H7234" t="s">
        <v>83</v>
      </c>
      <c r="I7234" t="str">
        <f>"Trad IRN"</f>
        <v>Trad IRN</v>
      </c>
      <c r="J7234" t="s">
        <v>43</v>
      </c>
      <c r="K7234" t="s">
        <v>44</v>
      </c>
      <c r="L7234" t="s">
        <v>45</v>
      </c>
      <c r="M7234" t="s">
        <v>78</v>
      </c>
      <c r="N7234" t="str">
        <f>"08/18/2022"</f>
        <v>08/18/2022</v>
      </c>
      <c r="O7234" t="str">
        <f t="shared" si="734"/>
        <v>12/31/2500</v>
      </c>
      <c r="P7234">
        <v>1</v>
      </c>
      <c r="Q7234">
        <v>0</v>
      </c>
      <c r="R7234">
        <v>0</v>
      </c>
      <c r="S7234">
        <v>0</v>
      </c>
      <c r="T7234">
        <v>0</v>
      </c>
      <c r="U7234">
        <v>0</v>
      </c>
      <c r="V7234" t="str">
        <f>"Trad IRN"</f>
        <v>Trad IRN</v>
      </c>
      <c r="W7234">
        <v>100</v>
      </c>
      <c r="X7234" t="s">
        <v>47</v>
      </c>
      <c r="Z7234" t="s">
        <v>47</v>
      </c>
      <c r="AB7234" t="str">
        <f>"01"</f>
        <v>01</v>
      </c>
      <c r="AC7234" t="s">
        <v>48</v>
      </c>
      <c r="AD7234" t="s">
        <v>49</v>
      </c>
      <c r="AE7234" t="s">
        <v>50</v>
      </c>
      <c r="AF7234">
        <v>0</v>
      </c>
      <c r="AG7234" t="s">
        <v>68</v>
      </c>
      <c r="AH7234" t="str">
        <f>"Trad IRN"</f>
        <v>Trad IRN</v>
      </c>
      <c r="AI7234" t="str">
        <f>"Bldg IRN"</f>
        <v>Bldg IRN</v>
      </c>
      <c r="AJ7234" t="s">
        <v>48</v>
      </c>
      <c r="AK7234" t="s">
        <v>48</v>
      </c>
      <c r="AL7234" t="s">
        <v>53</v>
      </c>
      <c r="AM7234">
        <v>1113.0999999999999</v>
      </c>
      <c r="AN7234">
        <v>1113.0999999999999</v>
      </c>
      <c r="AO7234">
        <v>79</v>
      </c>
    </row>
    <row r="7235" spans="1:41" x14ac:dyDescent="0.3">
      <c r="A7235" t="str">
        <f>"Trad IRN"</f>
        <v>Trad IRN</v>
      </c>
      <c r="B7235" t="str">
        <f>"Bldg IRN"</f>
        <v>Bldg IRN</v>
      </c>
      <c r="C7235" t="s">
        <v>60</v>
      </c>
      <c r="D7235" t="s">
        <v>3</v>
      </c>
      <c r="E7235" t="s">
        <v>80</v>
      </c>
      <c r="F7235" t="s">
        <v>81</v>
      </c>
      <c r="G7235" t="s">
        <v>82</v>
      </c>
      <c r="H7235" t="s">
        <v>83</v>
      </c>
      <c r="I7235" t="str">
        <f>"Trad IRN"</f>
        <v>Trad IRN</v>
      </c>
      <c r="J7235" t="s">
        <v>43</v>
      </c>
      <c r="K7235" t="s">
        <v>44</v>
      </c>
      <c r="L7235" t="s">
        <v>45</v>
      </c>
      <c r="M7235" t="s">
        <v>78</v>
      </c>
      <c r="N7235" t="str">
        <f>"09/28/2022"</f>
        <v>09/28/2022</v>
      </c>
      <c r="O7235" t="str">
        <f t="shared" si="734"/>
        <v>12/31/2500</v>
      </c>
      <c r="P7235">
        <v>0.85580800000000001</v>
      </c>
      <c r="Q7235">
        <v>0</v>
      </c>
      <c r="R7235">
        <v>0</v>
      </c>
      <c r="S7235">
        <v>0</v>
      </c>
      <c r="T7235">
        <v>0</v>
      </c>
      <c r="U7235">
        <v>0</v>
      </c>
      <c r="V7235" t="s">
        <v>84</v>
      </c>
      <c r="W7235">
        <v>100</v>
      </c>
      <c r="X7235" t="s">
        <v>47</v>
      </c>
      <c r="Z7235" t="s">
        <v>47</v>
      </c>
      <c r="AB7235" t="str">
        <f>"05"</f>
        <v>05</v>
      </c>
      <c r="AC7235" t="s">
        <v>48</v>
      </c>
      <c r="AD7235" t="s">
        <v>49</v>
      </c>
      <c r="AE7235" t="s">
        <v>55</v>
      </c>
      <c r="AF7235">
        <v>0</v>
      </c>
      <c r="AG7235" t="s">
        <v>68</v>
      </c>
      <c r="AH7235" t="str">
        <f>"Trad IRN"</f>
        <v>Trad IRN</v>
      </c>
      <c r="AI7235" t="str">
        <f>"Bldg IRN"</f>
        <v>Bldg IRN</v>
      </c>
      <c r="AJ7235" t="s">
        <v>48</v>
      </c>
      <c r="AK7235" t="s">
        <v>48</v>
      </c>
      <c r="AL7235" t="s">
        <v>53</v>
      </c>
      <c r="AM7235">
        <v>952.6</v>
      </c>
      <c r="AN7235">
        <v>1113.0999999999999</v>
      </c>
      <c r="AO7235">
        <v>79</v>
      </c>
    </row>
    <row r="7236" spans="1:41" x14ac:dyDescent="0.3">
      <c r="A7236" t="str">
        <f>"Trad IRN"</f>
        <v>Trad IRN</v>
      </c>
      <c r="B7236" t="str">
        <f>"Bldg IRN"</f>
        <v>Bldg IRN</v>
      </c>
      <c r="C7236" t="s">
        <v>60</v>
      </c>
      <c r="D7236" t="s">
        <v>3</v>
      </c>
      <c r="E7236" t="s">
        <v>80</v>
      </c>
      <c r="F7236" t="s">
        <v>81</v>
      </c>
      <c r="G7236" t="s">
        <v>82</v>
      </c>
      <c r="H7236" t="s">
        <v>83</v>
      </c>
      <c r="I7236" t="str">
        <f>"Trad IRN"</f>
        <v>Trad IRN</v>
      </c>
      <c r="J7236" t="s">
        <v>43</v>
      </c>
      <c r="K7236" t="s">
        <v>44</v>
      </c>
      <c r="L7236" t="s">
        <v>45</v>
      </c>
      <c r="M7236" t="s">
        <v>46</v>
      </c>
      <c r="N7236" t="str">
        <f>"08/18/2022"</f>
        <v>08/18/2022</v>
      </c>
      <c r="O7236" t="str">
        <f>"08/28/2022"</f>
        <v>08/28/2022</v>
      </c>
      <c r="P7236">
        <v>4.0374E-2</v>
      </c>
      <c r="Q7236">
        <v>0</v>
      </c>
      <c r="R7236">
        <v>0</v>
      </c>
      <c r="S7236">
        <v>0</v>
      </c>
      <c r="T7236">
        <v>0</v>
      </c>
      <c r="U7236">
        <v>0</v>
      </c>
      <c r="V7236" t="str">
        <f>"Trad IRN"</f>
        <v>Trad IRN</v>
      </c>
      <c r="W7236">
        <v>100</v>
      </c>
      <c r="X7236" t="s">
        <v>47</v>
      </c>
      <c r="Z7236" t="s">
        <v>47</v>
      </c>
      <c r="AB7236" t="str">
        <f>"01"</f>
        <v>01</v>
      </c>
      <c r="AC7236" t="str">
        <f>"05"</f>
        <v>05</v>
      </c>
      <c r="AD7236" t="str">
        <f>"1"</f>
        <v>1</v>
      </c>
      <c r="AE7236" t="s">
        <v>50</v>
      </c>
      <c r="AF7236">
        <v>0</v>
      </c>
      <c r="AG7236" t="s">
        <v>56</v>
      </c>
      <c r="AH7236" t="str">
        <f>"Trad IRN"</f>
        <v>Trad IRN</v>
      </c>
      <c r="AI7236" t="str">
        <f>"Bldg IRN"</f>
        <v>Bldg IRN</v>
      </c>
      <c r="AJ7236" t="s">
        <v>48</v>
      </c>
      <c r="AK7236" t="s">
        <v>48</v>
      </c>
      <c r="AL7236" t="s">
        <v>53</v>
      </c>
      <c r="AM7236">
        <v>44.94</v>
      </c>
      <c r="AN7236">
        <v>1113.0999999999999</v>
      </c>
      <c r="AO7236">
        <v>79</v>
      </c>
    </row>
    <row r="7237" spans="1:41" x14ac:dyDescent="0.3">
      <c r="A7237" t="str">
        <f>"Trad IRN"</f>
        <v>Trad IRN</v>
      </c>
      <c r="B7237" t="str">
        <f>"Bldg IRN"</f>
        <v>Bldg IRN</v>
      </c>
      <c r="C7237" t="s">
        <v>60</v>
      </c>
      <c r="D7237" t="s">
        <v>3</v>
      </c>
      <c r="E7237" t="s">
        <v>80</v>
      </c>
      <c r="F7237" t="s">
        <v>81</v>
      </c>
      <c r="G7237" t="s">
        <v>82</v>
      </c>
      <c r="H7237" t="s">
        <v>83</v>
      </c>
      <c r="I7237" t="str">
        <f>"Trad IRN"</f>
        <v>Trad IRN</v>
      </c>
      <c r="J7237" t="s">
        <v>43</v>
      </c>
      <c r="K7237" t="s">
        <v>44</v>
      </c>
      <c r="L7237" t="s">
        <v>45</v>
      </c>
      <c r="M7237" t="s">
        <v>78</v>
      </c>
      <c r="N7237" t="str">
        <f>"08/18/2022"</f>
        <v>08/18/2022</v>
      </c>
      <c r="O7237" t="str">
        <f t="shared" ref="O7237:O7242" si="735">"12/31/2500"</f>
        <v>12/31/2500</v>
      </c>
      <c r="P7237">
        <v>1</v>
      </c>
      <c r="Q7237">
        <v>0</v>
      </c>
      <c r="R7237">
        <v>0</v>
      </c>
      <c r="S7237">
        <v>0</v>
      </c>
      <c r="T7237">
        <v>0</v>
      </c>
      <c r="U7237">
        <v>0</v>
      </c>
      <c r="V7237" t="str">
        <f>"Trad IRN"</f>
        <v>Trad IRN</v>
      </c>
      <c r="W7237">
        <v>100</v>
      </c>
      <c r="X7237" t="s">
        <v>47</v>
      </c>
      <c r="Z7237" t="s">
        <v>47</v>
      </c>
      <c r="AB7237" t="str">
        <f>"01"</f>
        <v>01</v>
      </c>
      <c r="AC7237" t="s">
        <v>48</v>
      </c>
      <c r="AD7237" t="s">
        <v>49</v>
      </c>
      <c r="AE7237" t="s">
        <v>50</v>
      </c>
      <c r="AF7237">
        <v>0</v>
      </c>
      <c r="AG7237" t="s">
        <v>68</v>
      </c>
      <c r="AH7237" t="str">
        <f>"Trad IRN"</f>
        <v>Trad IRN</v>
      </c>
      <c r="AI7237" t="str">
        <f>"Bldg IRN"</f>
        <v>Bldg IRN</v>
      </c>
      <c r="AJ7237" t="s">
        <v>48</v>
      </c>
      <c r="AK7237" t="s">
        <v>48</v>
      </c>
      <c r="AL7237" t="s">
        <v>53</v>
      </c>
      <c r="AM7237">
        <v>1113.0999999999999</v>
      </c>
      <c r="AN7237">
        <v>1113.0999999999999</v>
      </c>
      <c r="AO7237">
        <v>79</v>
      </c>
    </row>
    <row r="7238" spans="1:41" x14ac:dyDescent="0.3">
      <c r="A7238" t="str">
        <f>"Trad IRN"</f>
        <v>Trad IRN</v>
      </c>
      <c r="B7238" t="str">
        <f>"Bldg IRN"</f>
        <v>Bldg IRN</v>
      </c>
      <c r="C7238" t="s">
        <v>60</v>
      </c>
      <c r="D7238" t="s">
        <v>3</v>
      </c>
      <c r="E7238" t="s">
        <v>80</v>
      </c>
      <c r="F7238" t="s">
        <v>81</v>
      </c>
      <c r="G7238" t="s">
        <v>82</v>
      </c>
      <c r="H7238" t="s">
        <v>83</v>
      </c>
      <c r="I7238" t="str">
        <f>"Trad IRN"</f>
        <v>Trad IRN</v>
      </c>
      <c r="J7238" t="s">
        <v>43</v>
      </c>
      <c r="K7238" t="s">
        <v>44</v>
      </c>
      <c r="L7238" t="s">
        <v>45</v>
      </c>
      <c r="M7238" t="s">
        <v>46</v>
      </c>
      <c r="N7238" t="str">
        <f>"01/30/2023"</f>
        <v>01/30/2023</v>
      </c>
      <c r="O7238" t="str">
        <f t="shared" si="735"/>
        <v>12/31/2500</v>
      </c>
      <c r="P7238">
        <v>0.43834299999999998</v>
      </c>
      <c r="Q7238">
        <v>0</v>
      </c>
      <c r="R7238">
        <v>0</v>
      </c>
      <c r="S7238">
        <v>0</v>
      </c>
      <c r="T7238">
        <v>0</v>
      </c>
      <c r="U7238">
        <v>0</v>
      </c>
      <c r="V7238" t="str">
        <f>"Trad IRN"</f>
        <v>Trad IRN</v>
      </c>
      <c r="W7238">
        <v>100</v>
      </c>
      <c r="X7238" t="s">
        <v>47</v>
      </c>
      <c r="Z7238" t="s">
        <v>47</v>
      </c>
      <c r="AB7238" t="str">
        <f>"01"</f>
        <v>01</v>
      </c>
      <c r="AC7238" t="str">
        <f>"15"</f>
        <v>15</v>
      </c>
      <c r="AD7238" t="str">
        <f>"2"</f>
        <v>2</v>
      </c>
      <c r="AE7238" t="s">
        <v>50</v>
      </c>
      <c r="AF7238">
        <v>0</v>
      </c>
      <c r="AG7238" t="s">
        <v>56</v>
      </c>
      <c r="AH7238" t="str">
        <f>"Trad IRN"</f>
        <v>Trad IRN</v>
      </c>
      <c r="AI7238" t="str">
        <f>"Bldg IRN"</f>
        <v>Bldg IRN</v>
      </c>
      <c r="AJ7238" t="s">
        <v>48</v>
      </c>
      <c r="AK7238" t="s">
        <v>48</v>
      </c>
      <c r="AL7238" t="s">
        <v>53</v>
      </c>
      <c r="AM7238">
        <v>487.92</v>
      </c>
      <c r="AN7238">
        <v>1113.0999999999999</v>
      </c>
      <c r="AO7238">
        <v>79</v>
      </c>
    </row>
    <row r="7239" spans="1:41" x14ac:dyDescent="0.3">
      <c r="A7239" t="str">
        <f>"Trad IRN"</f>
        <v>Trad IRN</v>
      </c>
      <c r="B7239" t="str">
        <f>"Bldg IRN"</f>
        <v>Bldg IRN</v>
      </c>
      <c r="C7239" t="s">
        <v>60</v>
      </c>
      <c r="D7239" t="s">
        <v>3</v>
      </c>
      <c r="E7239" t="s">
        <v>80</v>
      </c>
      <c r="F7239" t="s">
        <v>81</v>
      </c>
      <c r="G7239" t="s">
        <v>82</v>
      </c>
      <c r="H7239" t="s">
        <v>83</v>
      </c>
      <c r="I7239" t="str">
        <f>"Trad IRN"</f>
        <v>Trad IRN</v>
      </c>
      <c r="J7239" t="s">
        <v>43</v>
      </c>
      <c r="K7239" t="s">
        <v>44</v>
      </c>
      <c r="L7239" t="s">
        <v>45</v>
      </c>
      <c r="M7239" t="s">
        <v>78</v>
      </c>
      <c r="N7239" t="str">
        <f t="shared" ref="N7239:N7245" si="736">"08/18/2022"</f>
        <v>08/18/2022</v>
      </c>
      <c r="O7239" t="str">
        <f t="shared" si="735"/>
        <v>12/31/2500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 t="str">
        <f>"Trad IRN"</f>
        <v>Trad IRN</v>
      </c>
      <c r="W7239">
        <v>100</v>
      </c>
      <c r="X7239" t="s">
        <v>47</v>
      </c>
      <c r="Z7239" t="s">
        <v>47</v>
      </c>
      <c r="AB7239" t="str">
        <f>"02"</f>
        <v>02</v>
      </c>
      <c r="AC7239" t="s">
        <v>48</v>
      </c>
      <c r="AD7239" t="s">
        <v>49</v>
      </c>
      <c r="AE7239" t="s">
        <v>50</v>
      </c>
      <c r="AF7239">
        <v>0</v>
      </c>
      <c r="AG7239" t="s">
        <v>68</v>
      </c>
      <c r="AH7239" t="str">
        <f>"Trad IRN"</f>
        <v>Trad IRN</v>
      </c>
      <c r="AI7239" t="str">
        <f>"Bldg IRN"</f>
        <v>Bldg IRN</v>
      </c>
      <c r="AJ7239" t="s">
        <v>48</v>
      </c>
      <c r="AK7239" t="s">
        <v>48</v>
      </c>
      <c r="AL7239" t="s">
        <v>53</v>
      </c>
      <c r="AM7239">
        <v>1113.0999999999999</v>
      </c>
      <c r="AN7239">
        <v>1113.0999999999999</v>
      </c>
      <c r="AO7239">
        <v>79</v>
      </c>
    </row>
    <row r="7240" spans="1:41" x14ac:dyDescent="0.3">
      <c r="A7240" t="str">
        <f>"Trad IRN"</f>
        <v>Trad IRN</v>
      </c>
      <c r="B7240" t="str">
        <f>"Bldg IRN"</f>
        <v>Bldg IRN</v>
      </c>
      <c r="C7240" t="s">
        <v>60</v>
      </c>
      <c r="D7240" t="s">
        <v>3</v>
      </c>
      <c r="E7240" t="s">
        <v>80</v>
      </c>
      <c r="F7240" t="s">
        <v>81</v>
      </c>
      <c r="G7240" t="s">
        <v>82</v>
      </c>
      <c r="H7240" t="s">
        <v>83</v>
      </c>
      <c r="I7240" t="str">
        <f>"Trad IRN"</f>
        <v>Trad IRN</v>
      </c>
      <c r="J7240" t="s">
        <v>43</v>
      </c>
      <c r="K7240" t="s">
        <v>44</v>
      </c>
      <c r="L7240" t="s">
        <v>45</v>
      </c>
      <c r="M7240" t="s">
        <v>46</v>
      </c>
      <c r="N7240" t="str">
        <f t="shared" si="736"/>
        <v>08/18/2022</v>
      </c>
      <c r="O7240" t="str">
        <f t="shared" si="735"/>
        <v>12/31/2500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 t="str">
        <f>"Trad IRN"</f>
        <v>Trad IRN</v>
      </c>
      <c r="W7240">
        <v>100</v>
      </c>
      <c r="X7240" t="s">
        <v>47</v>
      </c>
      <c r="Z7240" t="s">
        <v>47</v>
      </c>
      <c r="AB7240" t="str">
        <f>"03"</f>
        <v>03</v>
      </c>
      <c r="AC7240" t="s">
        <v>48</v>
      </c>
      <c r="AD7240" t="s">
        <v>49</v>
      </c>
      <c r="AE7240" t="s">
        <v>50</v>
      </c>
      <c r="AF7240">
        <v>0</v>
      </c>
      <c r="AG7240" t="s">
        <v>56</v>
      </c>
      <c r="AH7240" t="str">
        <f>"Trad IRN"</f>
        <v>Trad IRN</v>
      </c>
      <c r="AI7240" t="str">
        <f>"Bldg IRN"</f>
        <v>Bldg IRN</v>
      </c>
      <c r="AJ7240" t="s">
        <v>48</v>
      </c>
      <c r="AK7240" t="s">
        <v>48</v>
      </c>
      <c r="AL7240" t="s">
        <v>53</v>
      </c>
      <c r="AM7240">
        <v>1113.0999999999999</v>
      </c>
      <c r="AN7240">
        <v>1113.0999999999999</v>
      </c>
      <c r="AO7240">
        <v>79</v>
      </c>
    </row>
    <row r="7241" spans="1:41" x14ac:dyDescent="0.3">
      <c r="A7241" t="str">
        <f>"Trad IRN"</f>
        <v>Trad IRN</v>
      </c>
      <c r="B7241" t="str">
        <f>"Bldg IRN"</f>
        <v>Bldg IRN</v>
      </c>
      <c r="C7241" t="s">
        <v>60</v>
      </c>
      <c r="D7241" t="s">
        <v>3</v>
      </c>
      <c r="E7241" t="s">
        <v>80</v>
      </c>
      <c r="F7241" t="s">
        <v>81</v>
      </c>
      <c r="G7241" t="s">
        <v>82</v>
      </c>
      <c r="H7241" t="s">
        <v>83</v>
      </c>
      <c r="I7241" t="str">
        <f>"Trad IRN"</f>
        <v>Trad IRN</v>
      </c>
      <c r="J7241" t="s">
        <v>43</v>
      </c>
      <c r="K7241" t="s">
        <v>44</v>
      </c>
      <c r="L7241" t="s">
        <v>45</v>
      </c>
      <c r="M7241" t="s">
        <v>78</v>
      </c>
      <c r="N7241" t="str">
        <f t="shared" si="736"/>
        <v>08/18/2022</v>
      </c>
      <c r="O7241" t="str">
        <f t="shared" si="735"/>
        <v>12/31/2500</v>
      </c>
      <c r="P7241">
        <v>1</v>
      </c>
      <c r="Q7241">
        <v>0</v>
      </c>
      <c r="R7241">
        <v>0</v>
      </c>
      <c r="S7241">
        <v>0</v>
      </c>
      <c r="T7241">
        <v>0</v>
      </c>
      <c r="U7241">
        <v>0</v>
      </c>
      <c r="V7241" t="str">
        <f>"Trad IRN"</f>
        <v>Trad IRN</v>
      </c>
      <c r="W7241">
        <v>100</v>
      </c>
      <c r="X7241" t="s">
        <v>47</v>
      </c>
      <c r="Z7241" t="s">
        <v>47</v>
      </c>
      <c r="AB7241" t="str">
        <f>"01"</f>
        <v>01</v>
      </c>
      <c r="AC7241" t="s">
        <v>48</v>
      </c>
      <c r="AD7241" t="s">
        <v>49</v>
      </c>
      <c r="AE7241" t="s">
        <v>50</v>
      </c>
      <c r="AF7241">
        <v>0</v>
      </c>
      <c r="AG7241" t="s">
        <v>68</v>
      </c>
      <c r="AH7241" t="str">
        <f>"Trad IRN"</f>
        <v>Trad IRN</v>
      </c>
      <c r="AI7241" t="str">
        <f>"Bldg IRN"</f>
        <v>Bldg IRN</v>
      </c>
      <c r="AJ7241" t="s">
        <v>48</v>
      </c>
      <c r="AK7241" t="s">
        <v>48</v>
      </c>
      <c r="AL7241" t="s">
        <v>53</v>
      </c>
      <c r="AM7241">
        <v>1113.0999999999999</v>
      </c>
      <c r="AN7241">
        <v>1113.0999999999999</v>
      </c>
      <c r="AO7241">
        <v>79</v>
      </c>
    </row>
    <row r="7242" spans="1:41" x14ac:dyDescent="0.3">
      <c r="A7242" t="str">
        <f>"Trad IRN"</f>
        <v>Trad IRN</v>
      </c>
      <c r="B7242" t="str">
        <f>"Bldg IRN"</f>
        <v>Bldg IRN</v>
      </c>
      <c r="C7242" t="s">
        <v>60</v>
      </c>
      <c r="D7242" t="s">
        <v>3</v>
      </c>
      <c r="E7242" t="s">
        <v>80</v>
      </c>
      <c r="F7242" t="s">
        <v>81</v>
      </c>
      <c r="G7242" t="s">
        <v>82</v>
      </c>
      <c r="H7242" t="s">
        <v>83</v>
      </c>
      <c r="I7242" t="str">
        <f>"Trad IRN"</f>
        <v>Trad IRN</v>
      </c>
      <c r="J7242" t="s">
        <v>43</v>
      </c>
      <c r="K7242" t="s">
        <v>44</v>
      </c>
      <c r="L7242" t="s">
        <v>45</v>
      </c>
      <c r="M7242" t="s">
        <v>78</v>
      </c>
      <c r="N7242" t="str">
        <f t="shared" si="736"/>
        <v>08/18/2022</v>
      </c>
      <c r="O7242" t="str">
        <f t="shared" si="735"/>
        <v>12/31/2500</v>
      </c>
      <c r="P7242">
        <v>1</v>
      </c>
      <c r="Q7242">
        <v>0</v>
      </c>
      <c r="R7242">
        <v>0</v>
      </c>
      <c r="S7242">
        <v>0</v>
      </c>
      <c r="T7242">
        <v>0</v>
      </c>
      <c r="U7242">
        <v>0</v>
      </c>
      <c r="V7242" t="str">
        <f>"Trad IRN"</f>
        <v>Trad IRN</v>
      </c>
      <c r="W7242">
        <v>100</v>
      </c>
      <c r="X7242" t="s">
        <v>47</v>
      </c>
      <c r="Z7242" t="s">
        <v>47</v>
      </c>
      <c r="AB7242" t="str">
        <f>"01"</f>
        <v>01</v>
      </c>
      <c r="AC7242" t="s">
        <v>48</v>
      </c>
      <c r="AD7242" t="s">
        <v>49</v>
      </c>
      <c r="AE7242" t="s">
        <v>50</v>
      </c>
      <c r="AF7242">
        <v>0</v>
      </c>
      <c r="AG7242" t="s">
        <v>68</v>
      </c>
      <c r="AH7242" t="str">
        <f>"Trad IRN"</f>
        <v>Trad IRN</v>
      </c>
      <c r="AI7242" t="str">
        <f>"Bldg IRN"</f>
        <v>Bldg IRN</v>
      </c>
      <c r="AJ7242" t="s">
        <v>48</v>
      </c>
      <c r="AK7242" t="s">
        <v>48</v>
      </c>
      <c r="AL7242" t="s">
        <v>53</v>
      </c>
      <c r="AM7242">
        <v>1113.0999999999999</v>
      </c>
      <c r="AN7242">
        <v>1113.0999999999999</v>
      </c>
      <c r="AO7242">
        <v>79</v>
      </c>
    </row>
    <row r="7243" spans="1:41" x14ac:dyDescent="0.3">
      <c r="A7243" t="str">
        <f>"Trad IRN"</f>
        <v>Trad IRN</v>
      </c>
      <c r="B7243" t="str">
        <f>"Bldg IRN"</f>
        <v>Bldg IRN</v>
      </c>
      <c r="C7243" t="s">
        <v>60</v>
      </c>
      <c r="D7243" t="s">
        <v>3</v>
      </c>
      <c r="E7243" t="s">
        <v>80</v>
      </c>
      <c r="F7243" t="s">
        <v>81</v>
      </c>
      <c r="G7243" t="s">
        <v>82</v>
      </c>
      <c r="H7243" t="s">
        <v>83</v>
      </c>
      <c r="I7243" t="str">
        <f>"Trad IRN"</f>
        <v>Trad IRN</v>
      </c>
      <c r="J7243" t="s">
        <v>43</v>
      </c>
      <c r="K7243" t="s">
        <v>44</v>
      </c>
      <c r="L7243" t="s">
        <v>45</v>
      </c>
      <c r="M7243" t="s">
        <v>46</v>
      </c>
      <c r="N7243" t="str">
        <f t="shared" si="736"/>
        <v>08/18/2022</v>
      </c>
      <c r="O7243" t="str">
        <f>"09/07/2022"</f>
        <v>09/07/2022</v>
      </c>
      <c r="P7243">
        <v>8.0738000000000004E-2</v>
      </c>
      <c r="Q7243">
        <v>0</v>
      </c>
      <c r="R7243">
        <v>0</v>
      </c>
      <c r="S7243">
        <v>0</v>
      </c>
      <c r="T7243">
        <v>0</v>
      </c>
      <c r="U7243">
        <v>0</v>
      </c>
      <c r="V7243" t="str">
        <f>"Trad IRN"</f>
        <v>Trad IRN</v>
      </c>
      <c r="W7243">
        <v>100</v>
      </c>
      <c r="X7243" t="s">
        <v>47</v>
      </c>
      <c r="Z7243" t="s">
        <v>47</v>
      </c>
      <c r="AB7243" t="str">
        <f>"12"</f>
        <v>12</v>
      </c>
      <c r="AC7243" t="str">
        <f>"15"</f>
        <v>15</v>
      </c>
      <c r="AD7243" t="str">
        <f>"2"</f>
        <v>2</v>
      </c>
      <c r="AE7243" t="s">
        <v>50</v>
      </c>
      <c r="AF7243">
        <v>2</v>
      </c>
      <c r="AG7243" t="s">
        <v>56</v>
      </c>
      <c r="AH7243" t="str">
        <f>"Trad IRN"</f>
        <v>Trad IRN</v>
      </c>
      <c r="AI7243" t="str">
        <f>"Bldg IRN"</f>
        <v>Bldg IRN</v>
      </c>
      <c r="AJ7243" t="str">
        <f>"12"</f>
        <v>12</v>
      </c>
      <c r="AK7243" t="s">
        <v>48</v>
      </c>
      <c r="AL7243" t="s">
        <v>53</v>
      </c>
      <c r="AM7243">
        <v>91.42</v>
      </c>
      <c r="AN7243">
        <v>1132.3</v>
      </c>
      <c r="AO7243">
        <v>79</v>
      </c>
    </row>
    <row r="7244" spans="1:41" x14ac:dyDescent="0.3">
      <c r="A7244" t="str">
        <f>"Trad IRN"</f>
        <v>Trad IRN</v>
      </c>
      <c r="B7244" t="str">
        <f>"Bldg IRN"</f>
        <v>Bldg IRN</v>
      </c>
      <c r="C7244" t="s">
        <v>60</v>
      </c>
      <c r="D7244" t="s">
        <v>3</v>
      </c>
      <c r="E7244" t="s">
        <v>80</v>
      </c>
      <c r="F7244" t="s">
        <v>81</v>
      </c>
      <c r="G7244" t="s">
        <v>82</v>
      </c>
      <c r="H7244" t="s">
        <v>83</v>
      </c>
      <c r="I7244" t="str">
        <f>"Trad IRN"</f>
        <v>Trad IRN</v>
      </c>
      <c r="J7244" t="s">
        <v>43</v>
      </c>
      <c r="K7244" t="s">
        <v>44</v>
      </c>
      <c r="L7244" t="s">
        <v>45</v>
      </c>
      <c r="M7244" t="s">
        <v>46</v>
      </c>
      <c r="N7244" t="str">
        <f t="shared" si="736"/>
        <v>08/18/2022</v>
      </c>
      <c r="O7244" t="str">
        <f>"09/08/2022"</f>
        <v>09/08/2022</v>
      </c>
      <c r="P7244">
        <v>8.6504999999999999E-2</v>
      </c>
      <c r="Q7244">
        <v>0</v>
      </c>
      <c r="R7244">
        <v>0</v>
      </c>
      <c r="S7244">
        <v>0</v>
      </c>
      <c r="T7244">
        <v>0</v>
      </c>
      <c r="U7244">
        <v>0</v>
      </c>
      <c r="V7244" t="str">
        <f>"Trad IRN"</f>
        <v>Trad IRN</v>
      </c>
      <c r="W7244">
        <v>100</v>
      </c>
      <c r="X7244" t="s">
        <v>47</v>
      </c>
      <c r="Z7244" t="s">
        <v>47</v>
      </c>
      <c r="AB7244" t="str">
        <f>"10"</f>
        <v>10</v>
      </c>
      <c r="AC7244" t="s">
        <v>48</v>
      </c>
      <c r="AD7244" t="s">
        <v>49</v>
      </c>
      <c r="AE7244" t="s">
        <v>50</v>
      </c>
      <c r="AF7244">
        <v>0</v>
      </c>
      <c r="AG7244" t="s">
        <v>56</v>
      </c>
      <c r="AH7244" t="str">
        <f>"Trad IRN"</f>
        <v>Trad IRN</v>
      </c>
      <c r="AI7244" t="str">
        <f>"Bldg IRN"</f>
        <v>Bldg IRN</v>
      </c>
      <c r="AJ7244" t="s">
        <v>48</v>
      </c>
      <c r="AK7244" t="s">
        <v>48</v>
      </c>
      <c r="AL7244" t="s">
        <v>53</v>
      </c>
      <c r="AM7244">
        <v>97.95</v>
      </c>
      <c r="AN7244">
        <v>1132.3</v>
      </c>
      <c r="AO7244">
        <v>79</v>
      </c>
    </row>
    <row r="7245" spans="1:41" x14ac:dyDescent="0.3">
      <c r="A7245" t="str">
        <f>"Trad IRN"</f>
        <v>Trad IRN</v>
      </c>
      <c r="B7245" t="str">
        <f>"Bldg IRN"</f>
        <v>Bldg IRN</v>
      </c>
      <c r="C7245" t="s">
        <v>60</v>
      </c>
      <c r="D7245" t="s">
        <v>3</v>
      </c>
      <c r="E7245" t="s">
        <v>80</v>
      </c>
      <c r="F7245" t="s">
        <v>81</v>
      </c>
      <c r="G7245" t="s">
        <v>82</v>
      </c>
      <c r="H7245" t="s">
        <v>83</v>
      </c>
      <c r="I7245" t="str">
        <f>"Trad IRN"</f>
        <v>Trad IRN</v>
      </c>
      <c r="J7245" t="s">
        <v>43</v>
      </c>
      <c r="K7245" t="s">
        <v>44</v>
      </c>
      <c r="L7245" t="s">
        <v>45</v>
      </c>
      <c r="M7245" t="s">
        <v>46</v>
      </c>
      <c r="N7245" t="str">
        <f t="shared" si="736"/>
        <v>08/18/2022</v>
      </c>
      <c r="O7245" t="str">
        <f>"09/05/2022"</f>
        <v>09/05/2022</v>
      </c>
      <c r="P7245">
        <v>6.9204000000000002E-2</v>
      </c>
      <c r="Q7245">
        <v>0</v>
      </c>
      <c r="R7245">
        <v>0</v>
      </c>
      <c r="S7245">
        <v>0</v>
      </c>
      <c r="T7245">
        <v>0</v>
      </c>
      <c r="U7245">
        <v>0</v>
      </c>
      <c r="V7245" t="str">
        <f>"Trad IRN"</f>
        <v>Trad IRN</v>
      </c>
      <c r="W7245">
        <v>100</v>
      </c>
      <c r="X7245" t="s">
        <v>47</v>
      </c>
      <c r="Z7245" t="s">
        <v>47</v>
      </c>
      <c r="AB7245" t="str">
        <f>"11"</f>
        <v>11</v>
      </c>
      <c r="AC7245" t="s">
        <v>48</v>
      </c>
      <c r="AD7245" t="s">
        <v>49</v>
      </c>
      <c r="AE7245" t="s">
        <v>55</v>
      </c>
      <c r="AF7245">
        <v>0</v>
      </c>
      <c r="AG7245" t="s">
        <v>56</v>
      </c>
      <c r="AH7245" t="str">
        <f>"Trad IRN"</f>
        <v>Trad IRN</v>
      </c>
      <c r="AI7245" t="str">
        <f>"Bldg IRN"</f>
        <v>Bldg IRN</v>
      </c>
      <c r="AJ7245" t="s">
        <v>48</v>
      </c>
      <c r="AK7245" t="s">
        <v>48</v>
      </c>
      <c r="AL7245" t="s">
        <v>53</v>
      </c>
      <c r="AM7245">
        <v>78.36</v>
      </c>
      <c r="AN7245">
        <v>1132.3</v>
      </c>
      <c r="AO7245">
        <v>79</v>
      </c>
    </row>
    <row r="7246" spans="1:41" x14ac:dyDescent="0.3">
      <c r="A7246" t="str">
        <f>"Trad IRN"</f>
        <v>Trad IRN</v>
      </c>
      <c r="B7246" t="str">
        <f>"Bldg IRN"</f>
        <v>Bldg IRN</v>
      </c>
      <c r="C7246" t="s">
        <v>60</v>
      </c>
      <c r="D7246" t="s">
        <v>3</v>
      </c>
      <c r="E7246" t="s">
        <v>80</v>
      </c>
      <c r="F7246" t="s">
        <v>81</v>
      </c>
      <c r="G7246" t="s">
        <v>82</v>
      </c>
      <c r="H7246" t="s">
        <v>83</v>
      </c>
      <c r="I7246" t="str">
        <f>"Trad IRN"</f>
        <v>Trad IRN</v>
      </c>
      <c r="J7246" t="s">
        <v>43</v>
      </c>
      <c r="K7246" t="s">
        <v>44</v>
      </c>
      <c r="L7246" t="s">
        <v>45</v>
      </c>
      <c r="M7246" t="s">
        <v>46</v>
      </c>
      <c r="N7246" t="str">
        <f>"02/02/2023"</f>
        <v>02/02/2023</v>
      </c>
      <c r="O7246" t="str">
        <f>"12/31/2500"</f>
        <v>12/31/2500</v>
      </c>
      <c r="P7246">
        <v>0.42099300000000001</v>
      </c>
      <c r="Q7246">
        <v>0</v>
      </c>
      <c r="R7246">
        <v>0</v>
      </c>
      <c r="S7246">
        <v>0</v>
      </c>
      <c r="T7246">
        <v>0</v>
      </c>
      <c r="U7246">
        <v>0</v>
      </c>
      <c r="V7246" t="str">
        <f>"Trad IRN"</f>
        <v>Trad IRN</v>
      </c>
      <c r="W7246">
        <v>100</v>
      </c>
      <c r="X7246" t="s">
        <v>47</v>
      </c>
      <c r="Z7246" t="s">
        <v>47</v>
      </c>
      <c r="AB7246" t="str">
        <f>"11"</f>
        <v>11</v>
      </c>
      <c r="AC7246" t="str">
        <f>"15"</f>
        <v>15</v>
      </c>
      <c r="AD7246" t="str">
        <f>"2"</f>
        <v>2</v>
      </c>
      <c r="AE7246" t="s">
        <v>55</v>
      </c>
      <c r="AF7246">
        <v>0</v>
      </c>
      <c r="AG7246" t="s">
        <v>56</v>
      </c>
      <c r="AH7246" t="str">
        <f>"Trad IRN"</f>
        <v>Trad IRN</v>
      </c>
      <c r="AI7246" t="str">
        <f>"Bldg IRN"</f>
        <v>Bldg IRN</v>
      </c>
      <c r="AJ7246" t="s">
        <v>48</v>
      </c>
      <c r="AK7246" t="s">
        <v>48</v>
      </c>
      <c r="AL7246" t="s">
        <v>53</v>
      </c>
      <c r="AM7246">
        <v>476.69</v>
      </c>
      <c r="AN7246">
        <v>1132.3</v>
      </c>
      <c r="AO7246">
        <v>79</v>
      </c>
    </row>
    <row r="7247" spans="1:41" x14ac:dyDescent="0.3">
      <c r="A7247" t="str">
        <f>"Trad IRN"</f>
        <v>Trad IRN</v>
      </c>
      <c r="B7247" t="str">
        <f>"Bldg IRN"</f>
        <v>Bldg IRN</v>
      </c>
      <c r="C7247" t="s">
        <v>60</v>
      </c>
      <c r="D7247" t="s">
        <v>3</v>
      </c>
      <c r="E7247" t="s">
        <v>80</v>
      </c>
      <c r="F7247" t="s">
        <v>81</v>
      </c>
      <c r="G7247" t="s">
        <v>82</v>
      </c>
      <c r="H7247" t="s">
        <v>83</v>
      </c>
      <c r="I7247" t="str">
        <f>"Trad IRN"</f>
        <v>Trad IRN</v>
      </c>
      <c r="J7247" t="s">
        <v>43</v>
      </c>
      <c r="K7247" t="s">
        <v>44</v>
      </c>
      <c r="L7247" t="s">
        <v>45</v>
      </c>
      <c r="M7247" t="s">
        <v>46</v>
      </c>
      <c r="N7247" t="str">
        <f>"08/18/2022"</f>
        <v>08/18/2022</v>
      </c>
      <c r="O7247" t="str">
        <f>"08/31/2022"</f>
        <v>08/31/2022</v>
      </c>
      <c r="P7247">
        <v>5.7669999999999999E-2</v>
      </c>
      <c r="Q7247">
        <v>0</v>
      </c>
      <c r="R7247">
        <v>0</v>
      </c>
      <c r="S7247">
        <v>0</v>
      </c>
      <c r="T7247">
        <v>0</v>
      </c>
      <c r="U7247">
        <v>0</v>
      </c>
      <c r="V7247" t="str">
        <f>"Trad IRN"</f>
        <v>Trad IRN</v>
      </c>
      <c r="W7247">
        <v>100</v>
      </c>
      <c r="X7247" t="s">
        <v>47</v>
      </c>
      <c r="Z7247" t="s">
        <v>47</v>
      </c>
      <c r="AB7247" t="str">
        <f>"11"</f>
        <v>11</v>
      </c>
      <c r="AC7247" t="s">
        <v>48</v>
      </c>
      <c r="AD7247" t="s">
        <v>49</v>
      </c>
      <c r="AE7247" t="s">
        <v>50</v>
      </c>
      <c r="AF7247">
        <v>0</v>
      </c>
      <c r="AG7247" t="s">
        <v>56</v>
      </c>
      <c r="AH7247" t="str">
        <f>"Trad IRN"</f>
        <v>Trad IRN</v>
      </c>
      <c r="AI7247" t="str">
        <f>"Bldg IRN"</f>
        <v>Bldg IRN</v>
      </c>
      <c r="AJ7247" t="s">
        <v>48</v>
      </c>
      <c r="AK7247" t="s">
        <v>48</v>
      </c>
      <c r="AL7247" t="s">
        <v>53</v>
      </c>
      <c r="AM7247">
        <v>65.3</v>
      </c>
      <c r="AN7247">
        <v>1132.3</v>
      </c>
      <c r="AO7247">
        <v>79</v>
      </c>
    </row>
    <row r="7248" spans="1:41" x14ac:dyDescent="0.3">
      <c r="A7248" t="str">
        <f>"Trad IRN"</f>
        <v>Trad IRN</v>
      </c>
      <c r="B7248" t="str">
        <f>"Bldg IRN"</f>
        <v>Bldg IRN</v>
      </c>
      <c r="C7248" t="s">
        <v>60</v>
      </c>
      <c r="D7248" t="s">
        <v>3</v>
      </c>
      <c r="E7248" t="s">
        <v>80</v>
      </c>
      <c r="F7248" t="s">
        <v>81</v>
      </c>
      <c r="G7248" t="s">
        <v>82</v>
      </c>
      <c r="H7248" t="s">
        <v>83</v>
      </c>
      <c r="I7248" t="str">
        <f>"Trad IRN"</f>
        <v>Trad IRN</v>
      </c>
      <c r="J7248" t="s">
        <v>43</v>
      </c>
      <c r="K7248" t="s">
        <v>44</v>
      </c>
      <c r="L7248" t="s">
        <v>45</v>
      </c>
      <c r="M7248" t="s">
        <v>46</v>
      </c>
      <c r="N7248" t="str">
        <f>"08/18/2022"</f>
        <v>08/18/2022</v>
      </c>
      <c r="O7248" t="str">
        <f>"09/07/2022"</f>
        <v>09/07/2022</v>
      </c>
      <c r="P7248">
        <v>8.0738000000000004E-2</v>
      </c>
      <c r="Q7248">
        <v>0</v>
      </c>
      <c r="R7248">
        <v>0</v>
      </c>
      <c r="S7248">
        <v>0</v>
      </c>
      <c r="T7248">
        <v>0</v>
      </c>
      <c r="U7248">
        <v>0</v>
      </c>
      <c r="V7248" t="str">
        <f>"Trad IRN"</f>
        <v>Trad IRN</v>
      </c>
      <c r="W7248">
        <v>100</v>
      </c>
      <c r="X7248" t="s">
        <v>47</v>
      </c>
      <c r="Z7248" t="s">
        <v>47</v>
      </c>
      <c r="AB7248" t="str">
        <f>"10"</f>
        <v>10</v>
      </c>
      <c r="AC7248" t="s">
        <v>48</v>
      </c>
      <c r="AD7248" t="s">
        <v>49</v>
      </c>
      <c r="AE7248" t="s">
        <v>50</v>
      </c>
      <c r="AF7248">
        <v>2</v>
      </c>
      <c r="AG7248" t="s">
        <v>56</v>
      </c>
      <c r="AH7248" t="str">
        <f>"Trad IRN"</f>
        <v>Trad IRN</v>
      </c>
      <c r="AI7248" t="str">
        <f>"Bldg IRN"</f>
        <v>Bldg IRN</v>
      </c>
      <c r="AJ7248" t="s">
        <v>48</v>
      </c>
      <c r="AK7248" t="s">
        <v>48</v>
      </c>
      <c r="AL7248" t="s">
        <v>53</v>
      </c>
      <c r="AM7248">
        <v>91.42</v>
      </c>
      <c r="AN7248">
        <v>1132.3</v>
      </c>
      <c r="AO7248">
        <v>79</v>
      </c>
    </row>
    <row r="7249" spans="1:41" x14ac:dyDescent="0.3">
      <c r="A7249" t="str">
        <f>"Trad IRN"</f>
        <v>Trad IRN</v>
      </c>
      <c r="B7249" t="str">
        <f>"Bldg IRN"</f>
        <v>Bldg IRN</v>
      </c>
      <c r="C7249" t="s">
        <v>60</v>
      </c>
      <c r="D7249" t="s">
        <v>3</v>
      </c>
      <c r="E7249" t="s">
        <v>80</v>
      </c>
      <c r="F7249" t="s">
        <v>81</v>
      </c>
      <c r="G7249" t="s">
        <v>82</v>
      </c>
      <c r="H7249" t="s">
        <v>83</v>
      </c>
      <c r="I7249" t="str">
        <f>"Trad IRN"</f>
        <v>Trad IRN</v>
      </c>
      <c r="J7249" t="s">
        <v>43</v>
      </c>
      <c r="K7249" t="s">
        <v>44</v>
      </c>
      <c r="L7249" t="s">
        <v>45</v>
      </c>
      <c r="M7249" t="s">
        <v>46</v>
      </c>
      <c r="N7249" t="str">
        <f>"08/18/2022"</f>
        <v>08/18/2022</v>
      </c>
      <c r="O7249" t="str">
        <f>"08/31/2022"</f>
        <v>08/31/2022</v>
      </c>
      <c r="P7249">
        <v>5.7669999999999999E-2</v>
      </c>
      <c r="Q7249">
        <v>0</v>
      </c>
      <c r="R7249">
        <v>0</v>
      </c>
      <c r="S7249">
        <v>0</v>
      </c>
      <c r="T7249">
        <v>0</v>
      </c>
      <c r="U7249">
        <v>0</v>
      </c>
      <c r="V7249" t="str">
        <f>"Trad IRN"</f>
        <v>Trad IRN</v>
      </c>
      <c r="W7249">
        <v>100</v>
      </c>
      <c r="X7249" t="s">
        <v>47</v>
      </c>
      <c r="Z7249" t="s">
        <v>47</v>
      </c>
      <c r="AB7249" t="str">
        <f>"09"</f>
        <v>09</v>
      </c>
      <c r="AC7249" t="str">
        <f>"08"</f>
        <v>08</v>
      </c>
      <c r="AD7249" t="str">
        <f>"3"</f>
        <v>3</v>
      </c>
      <c r="AE7249" t="s">
        <v>50</v>
      </c>
      <c r="AF7249">
        <v>2</v>
      </c>
      <c r="AG7249" t="s">
        <v>56</v>
      </c>
      <c r="AH7249" t="str">
        <f>"Trad IRN"</f>
        <v>Trad IRN</v>
      </c>
      <c r="AI7249" t="str">
        <f>"Bldg IRN"</f>
        <v>Bldg IRN</v>
      </c>
      <c r="AJ7249" t="s">
        <v>48</v>
      </c>
      <c r="AK7249" t="s">
        <v>48</v>
      </c>
      <c r="AL7249" t="s">
        <v>53</v>
      </c>
      <c r="AM7249">
        <v>65.3</v>
      </c>
      <c r="AN7249">
        <v>1132.3</v>
      </c>
      <c r="AO7249">
        <v>79</v>
      </c>
    </row>
    <row r="7250" spans="1:41" x14ac:dyDescent="0.3">
      <c r="A7250" t="str">
        <f>"Trad IRN"</f>
        <v>Trad IRN</v>
      </c>
      <c r="B7250" t="str">
        <f>"Bldg IRN"</f>
        <v>Bldg IRN</v>
      </c>
      <c r="C7250" t="s">
        <v>60</v>
      </c>
      <c r="D7250" t="s">
        <v>3</v>
      </c>
      <c r="E7250" t="s">
        <v>80</v>
      </c>
      <c r="F7250" t="s">
        <v>81</v>
      </c>
      <c r="G7250" t="s">
        <v>82</v>
      </c>
      <c r="H7250" t="s">
        <v>83</v>
      </c>
      <c r="I7250" t="str">
        <f>"Trad IRN"</f>
        <v>Trad IRN</v>
      </c>
      <c r="J7250" t="s">
        <v>43</v>
      </c>
      <c r="K7250" t="s">
        <v>44</v>
      </c>
      <c r="L7250" t="s">
        <v>45</v>
      </c>
      <c r="M7250" t="s">
        <v>46</v>
      </c>
      <c r="N7250" t="str">
        <f>"01/09/2023"</f>
        <v>01/09/2023</v>
      </c>
      <c r="O7250" t="str">
        <f>"01/22/2023"</f>
        <v>01/22/2023</v>
      </c>
      <c r="P7250">
        <v>5.1902999999999998E-2</v>
      </c>
      <c r="Q7250">
        <v>0</v>
      </c>
      <c r="R7250">
        <v>0</v>
      </c>
      <c r="S7250">
        <v>0</v>
      </c>
      <c r="T7250">
        <v>0</v>
      </c>
      <c r="U7250">
        <v>0</v>
      </c>
      <c r="V7250" t="str">
        <f>"Trad IRN"</f>
        <v>Trad IRN</v>
      </c>
      <c r="W7250">
        <v>100</v>
      </c>
      <c r="X7250" t="s">
        <v>47</v>
      </c>
      <c r="Z7250" t="s">
        <v>47</v>
      </c>
      <c r="AB7250" t="str">
        <f>"11"</f>
        <v>11</v>
      </c>
      <c r="AC7250" t="s">
        <v>48</v>
      </c>
      <c r="AD7250" t="s">
        <v>49</v>
      </c>
      <c r="AE7250" t="s">
        <v>50</v>
      </c>
      <c r="AF7250">
        <v>0</v>
      </c>
      <c r="AG7250" t="s">
        <v>56</v>
      </c>
      <c r="AH7250" t="str">
        <f>"Trad IRN"</f>
        <v>Trad IRN</v>
      </c>
      <c r="AI7250" t="str">
        <f>"Bldg IRN"</f>
        <v>Bldg IRN</v>
      </c>
      <c r="AJ7250" t="s">
        <v>48</v>
      </c>
      <c r="AK7250" t="s">
        <v>48</v>
      </c>
      <c r="AL7250" t="s">
        <v>53</v>
      </c>
      <c r="AM7250">
        <v>58.77</v>
      </c>
      <c r="AN7250">
        <v>1132.3</v>
      </c>
      <c r="AO7250">
        <v>79</v>
      </c>
    </row>
    <row r="7251" spans="1:41" x14ac:dyDescent="0.3">
      <c r="A7251" t="str">
        <f>"Trad IRN"</f>
        <v>Trad IRN</v>
      </c>
      <c r="B7251" t="str">
        <f>"Bldg IRN"</f>
        <v>Bldg IRN</v>
      </c>
      <c r="C7251" t="s">
        <v>60</v>
      </c>
      <c r="D7251" t="s">
        <v>3</v>
      </c>
      <c r="E7251" t="s">
        <v>80</v>
      </c>
      <c r="F7251" t="s">
        <v>81</v>
      </c>
      <c r="G7251" t="s">
        <v>82</v>
      </c>
      <c r="H7251" t="s">
        <v>83</v>
      </c>
      <c r="I7251" t="str">
        <f>"Trad IRN"</f>
        <v>Trad IRN</v>
      </c>
      <c r="J7251" t="s">
        <v>43</v>
      </c>
      <c r="K7251" t="s">
        <v>44</v>
      </c>
      <c r="L7251" t="s">
        <v>45</v>
      </c>
      <c r="M7251" t="s">
        <v>79</v>
      </c>
      <c r="N7251" t="str">
        <f t="shared" ref="N7251:N7256" si="737">"08/22/2022"</f>
        <v>08/22/2022</v>
      </c>
      <c r="O7251" t="str">
        <f t="shared" ref="O7251:O7259" si="738">"12/31/2500"</f>
        <v>12/31/2500</v>
      </c>
      <c r="P7251">
        <v>0.99295800000000001</v>
      </c>
      <c r="Q7251">
        <v>0</v>
      </c>
      <c r="R7251">
        <v>0</v>
      </c>
      <c r="V7251" t="str">
        <f>"Trad IRN"</f>
        <v>Trad IRN</v>
      </c>
      <c r="W7251">
        <v>50</v>
      </c>
      <c r="X7251" t="s">
        <v>47</v>
      </c>
      <c r="Z7251" t="s">
        <v>47</v>
      </c>
      <c r="AB7251" t="s">
        <v>54</v>
      </c>
      <c r="AC7251" t="s">
        <v>48</v>
      </c>
      <c r="AD7251" t="s">
        <v>49</v>
      </c>
      <c r="AE7251" t="s">
        <v>50</v>
      </c>
      <c r="AG7251" t="s">
        <v>68</v>
      </c>
      <c r="AH7251" t="str">
        <f>"Trad IRN"</f>
        <v>Trad IRN</v>
      </c>
      <c r="AI7251" t="str">
        <f>"Bldg IRN"</f>
        <v>Bldg IRN</v>
      </c>
      <c r="AJ7251" t="s">
        <v>54</v>
      </c>
      <c r="AK7251" t="s">
        <v>71</v>
      </c>
      <c r="AL7251" t="s">
        <v>53</v>
      </c>
      <c r="AM7251">
        <v>141</v>
      </c>
      <c r="AN7251">
        <v>142</v>
      </c>
      <c r="AO7251">
        <v>79</v>
      </c>
    </row>
    <row r="7252" spans="1:41" x14ac:dyDescent="0.3">
      <c r="A7252" t="str">
        <f>"Trad IRN"</f>
        <v>Trad IRN</v>
      </c>
      <c r="B7252" t="str">
        <f>"Bldg IRN"</f>
        <v>Bldg IRN</v>
      </c>
      <c r="C7252" t="s">
        <v>60</v>
      </c>
      <c r="D7252" t="s">
        <v>3</v>
      </c>
      <c r="E7252" t="s">
        <v>80</v>
      </c>
      <c r="F7252" t="s">
        <v>81</v>
      </c>
      <c r="G7252" t="s">
        <v>82</v>
      </c>
      <c r="H7252" t="s">
        <v>83</v>
      </c>
      <c r="I7252" t="str">
        <f>"Trad IRN"</f>
        <v>Trad IRN</v>
      </c>
      <c r="J7252" t="s">
        <v>43</v>
      </c>
      <c r="K7252" t="s">
        <v>44</v>
      </c>
      <c r="L7252" t="s">
        <v>45</v>
      </c>
      <c r="M7252" t="s">
        <v>79</v>
      </c>
      <c r="N7252" t="str">
        <f t="shared" si="737"/>
        <v>08/22/2022</v>
      </c>
      <c r="O7252" t="str">
        <f t="shared" si="738"/>
        <v>12/31/2500</v>
      </c>
      <c r="P7252">
        <v>0.99295800000000001</v>
      </c>
      <c r="Q7252">
        <v>0</v>
      </c>
      <c r="R7252">
        <v>0</v>
      </c>
      <c r="V7252" t="str">
        <f>"Trad IRN"</f>
        <v>Trad IRN</v>
      </c>
      <c r="W7252">
        <v>50</v>
      </c>
      <c r="X7252" t="s">
        <v>47</v>
      </c>
      <c r="Z7252" t="s">
        <v>47</v>
      </c>
      <c r="AB7252" t="s">
        <v>54</v>
      </c>
      <c r="AC7252" t="s">
        <v>48</v>
      </c>
      <c r="AD7252" t="s">
        <v>49</v>
      </c>
      <c r="AE7252" t="s">
        <v>50</v>
      </c>
      <c r="AG7252" t="s">
        <v>68</v>
      </c>
      <c r="AH7252" t="str">
        <f>"Trad IRN"</f>
        <v>Trad IRN</v>
      </c>
      <c r="AI7252" t="str">
        <f>"Bldg IRN"</f>
        <v>Bldg IRN</v>
      </c>
      <c r="AJ7252" t="s">
        <v>54</v>
      </c>
      <c r="AK7252" t="s">
        <v>71</v>
      </c>
      <c r="AL7252" t="s">
        <v>53</v>
      </c>
      <c r="AM7252">
        <v>141</v>
      </c>
      <c r="AN7252">
        <v>142</v>
      </c>
      <c r="AO7252">
        <v>79</v>
      </c>
    </row>
    <row r="7253" spans="1:41" x14ac:dyDescent="0.3">
      <c r="A7253" t="str">
        <f>"Trad IRN"</f>
        <v>Trad IRN</v>
      </c>
      <c r="B7253" t="str">
        <f>"Bldg IRN"</f>
        <v>Bldg IRN</v>
      </c>
      <c r="C7253" t="s">
        <v>60</v>
      </c>
      <c r="D7253" t="s">
        <v>3</v>
      </c>
      <c r="E7253" t="s">
        <v>80</v>
      </c>
      <c r="F7253" t="s">
        <v>81</v>
      </c>
      <c r="G7253" t="s">
        <v>82</v>
      </c>
      <c r="H7253" t="s">
        <v>83</v>
      </c>
      <c r="I7253" t="str">
        <f>"Trad IRN"</f>
        <v>Trad IRN</v>
      </c>
      <c r="J7253" t="s">
        <v>43</v>
      </c>
      <c r="K7253" t="s">
        <v>44</v>
      </c>
      <c r="L7253" t="s">
        <v>45</v>
      </c>
      <c r="M7253" t="s">
        <v>79</v>
      </c>
      <c r="N7253" t="str">
        <f t="shared" si="737"/>
        <v>08/22/2022</v>
      </c>
      <c r="O7253" t="str">
        <f t="shared" si="738"/>
        <v>12/31/2500</v>
      </c>
      <c r="P7253">
        <v>0.99295800000000001</v>
      </c>
      <c r="Q7253">
        <v>0</v>
      </c>
      <c r="R7253">
        <v>0</v>
      </c>
      <c r="V7253" t="str">
        <f>"Trad IRN"</f>
        <v>Trad IRN</v>
      </c>
      <c r="W7253">
        <v>50</v>
      </c>
      <c r="X7253" t="s">
        <v>47</v>
      </c>
      <c r="Z7253" t="s">
        <v>47</v>
      </c>
      <c r="AB7253" t="s">
        <v>54</v>
      </c>
      <c r="AC7253" t="s">
        <v>48</v>
      </c>
      <c r="AD7253" t="s">
        <v>49</v>
      </c>
      <c r="AE7253" t="s">
        <v>50</v>
      </c>
      <c r="AG7253" t="s">
        <v>68</v>
      </c>
      <c r="AH7253" t="str">
        <f>"Trad IRN"</f>
        <v>Trad IRN</v>
      </c>
      <c r="AI7253" t="str">
        <f>"Bldg IRN"</f>
        <v>Bldg IRN</v>
      </c>
      <c r="AJ7253" t="s">
        <v>54</v>
      </c>
      <c r="AK7253" t="s">
        <v>71</v>
      </c>
      <c r="AL7253" t="s">
        <v>53</v>
      </c>
      <c r="AM7253">
        <v>141</v>
      </c>
      <c r="AN7253">
        <v>142</v>
      </c>
      <c r="AO7253">
        <v>79</v>
      </c>
    </row>
    <row r="7254" spans="1:41" x14ac:dyDescent="0.3">
      <c r="A7254" t="str">
        <f>"Trad IRN"</f>
        <v>Trad IRN</v>
      </c>
      <c r="B7254" t="str">
        <f>"Bldg IRN"</f>
        <v>Bldg IRN</v>
      </c>
      <c r="C7254" t="s">
        <v>60</v>
      </c>
      <c r="D7254" t="s">
        <v>3</v>
      </c>
      <c r="E7254" t="s">
        <v>80</v>
      </c>
      <c r="F7254" t="s">
        <v>81</v>
      </c>
      <c r="G7254" t="s">
        <v>82</v>
      </c>
      <c r="H7254" t="s">
        <v>83</v>
      </c>
      <c r="I7254" t="str">
        <f>"Trad IRN"</f>
        <v>Trad IRN</v>
      </c>
      <c r="J7254" t="s">
        <v>43</v>
      </c>
      <c r="K7254" t="s">
        <v>44</v>
      </c>
      <c r="L7254" t="s">
        <v>45</v>
      </c>
      <c r="M7254" t="s">
        <v>79</v>
      </c>
      <c r="N7254" t="str">
        <f t="shared" si="737"/>
        <v>08/22/2022</v>
      </c>
      <c r="O7254" t="str">
        <f t="shared" si="738"/>
        <v>12/31/2500</v>
      </c>
      <c r="P7254">
        <v>0.99295800000000001</v>
      </c>
      <c r="Q7254">
        <v>0</v>
      </c>
      <c r="R7254">
        <v>0</v>
      </c>
      <c r="V7254" t="str">
        <f>"Trad IRN"</f>
        <v>Trad IRN</v>
      </c>
      <c r="W7254">
        <v>50</v>
      </c>
      <c r="X7254" t="s">
        <v>47</v>
      </c>
      <c r="Z7254" t="s">
        <v>47</v>
      </c>
      <c r="AB7254" t="s">
        <v>54</v>
      </c>
      <c r="AC7254" t="s">
        <v>48</v>
      </c>
      <c r="AD7254" t="s">
        <v>49</v>
      </c>
      <c r="AE7254" t="s">
        <v>50</v>
      </c>
      <c r="AG7254" t="s">
        <v>68</v>
      </c>
      <c r="AH7254" t="str">
        <f>"Trad IRN"</f>
        <v>Trad IRN</v>
      </c>
      <c r="AI7254" t="str">
        <f>"Bldg IRN"</f>
        <v>Bldg IRN</v>
      </c>
      <c r="AJ7254" t="s">
        <v>54</v>
      </c>
      <c r="AK7254" t="s">
        <v>72</v>
      </c>
      <c r="AL7254" t="s">
        <v>53</v>
      </c>
      <c r="AM7254">
        <v>141</v>
      </c>
      <c r="AN7254">
        <v>142</v>
      </c>
      <c r="AO7254">
        <v>79</v>
      </c>
    </row>
    <row r="7255" spans="1:41" x14ac:dyDescent="0.3">
      <c r="A7255" t="str">
        <f>"Trad IRN"</f>
        <v>Trad IRN</v>
      </c>
      <c r="B7255" t="str">
        <f>"Bldg IRN"</f>
        <v>Bldg IRN</v>
      </c>
      <c r="C7255" t="s">
        <v>60</v>
      </c>
      <c r="D7255" t="s">
        <v>3</v>
      </c>
      <c r="E7255" t="s">
        <v>80</v>
      </c>
      <c r="F7255" t="s">
        <v>81</v>
      </c>
      <c r="G7255" t="s">
        <v>82</v>
      </c>
      <c r="H7255" t="s">
        <v>83</v>
      </c>
      <c r="I7255" t="str">
        <f>"Trad IRN"</f>
        <v>Trad IRN</v>
      </c>
      <c r="J7255" t="s">
        <v>43</v>
      </c>
      <c r="K7255" t="s">
        <v>44</v>
      </c>
      <c r="L7255" t="s">
        <v>45</v>
      </c>
      <c r="M7255" t="s">
        <v>79</v>
      </c>
      <c r="N7255" t="str">
        <f t="shared" si="737"/>
        <v>08/22/2022</v>
      </c>
      <c r="O7255" t="str">
        <f t="shared" si="738"/>
        <v>12/31/2500</v>
      </c>
      <c r="P7255">
        <v>0.99295800000000001</v>
      </c>
      <c r="Q7255">
        <v>0</v>
      </c>
      <c r="R7255">
        <v>0</v>
      </c>
      <c r="V7255" t="str">
        <f>"Trad IRN"</f>
        <v>Trad IRN</v>
      </c>
      <c r="W7255">
        <v>50</v>
      </c>
      <c r="X7255" t="s">
        <v>47</v>
      </c>
      <c r="Z7255" t="s">
        <v>47</v>
      </c>
      <c r="AB7255" t="s">
        <v>54</v>
      </c>
      <c r="AC7255" t="s">
        <v>48</v>
      </c>
      <c r="AD7255" t="s">
        <v>49</v>
      </c>
      <c r="AE7255" t="s">
        <v>50</v>
      </c>
      <c r="AG7255" t="s">
        <v>68</v>
      </c>
      <c r="AH7255" t="str">
        <f>"Trad IRN"</f>
        <v>Trad IRN</v>
      </c>
      <c r="AI7255" t="str">
        <f>"Bldg IRN"</f>
        <v>Bldg IRN</v>
      </c>
      <c r="AJ7255" t="s">
        <v>54</v>
      </c>
      <c r="AK7255" t="s">
        <v>71</v>
      </c>
      <c r="AL7255" t="s">
        <v>53</v>
      </c>
      <c r="AM7255">
        <v>141</v>
      </c>
      <c r="AN7255">
        <v>142</v>
      </c>
      <c r="AO7255">
        <v>79</v>
      </c>
    </row>
    <row r="7256" spans="1:41" x14ac:dyDescent="0.3">
      <c r="A7256" t="str">
        <f>"Trad IRN"</f>
        <v>Trad IRN</v>
      </c>
      <c r="B7256" t="str">
        <f>"Bldg IRN"</f>
        <v>Bldg IRN</v>
      </c>
      <c r="C7256" t="s">
        <v>60</v>
      </c>
      <c r="D7256" t="s">
        <v>3</v>
      </c>
      <c r="E7256" t="s">
        <v>80</v>
      </c>
      <c r="F7256" t="s">
        <v>81</v>
      </c>
      <c r="G7256" t="s">
        <v>82</v>
      </c>
      <c r="H7256" t="s">
        <v>83</v>
      </c>
      <c r="I7256" t="str">
        <f>"Trad IRN"</f>
        <v>Trad IRN</v>
      </c>
      <c r="J7256" t="s">
        <v>43</v>
      </c>
      <c r="K7256" t="s">
        <v>44</v>
      </c>
      <c r="L7256" t="s">
        <v>45</v>
      </c>
      <c r="M7256" t="s">
        <v>79</v>
      </c>
      <c r="N7256" t="str">
        <f t="shared" si="737"/>
        <v>08/22/2022</v>
      </c>
      <c r="O7256" t="str">
        <f t="shared" si="738"/>
        <v>12/31/2500</v>
      </c>
      <c r="P7256">
        <v>0.99295800000000001</v>
      </c>
      <c r="Q7256">
        <v>0</v>
      </c>
      <c r="R7256">
        <v>0</v>
      </c>
      <c r="V7256" t="str">
        <f>"Trad IRN"</f>
        <v>Trad IRN</v>
      </c>
      <c r="W7256">
        <v>50</v>
      </c>
      <c r="X7256" t="s">
        <v>47</v>
      </c>
      <c r="Z7256" t="s">
        <v>47</v>
      </c>
      <c r="AB7256" t="s">
        <v>54</v>
      </c>
      <c r="AC7256" t="s">
        <v>48</v>
      </c>
      <c r="AD7256" t="s">
        <v>49</v>
      </c>
      <c r="AE7256" t="s">
        <v>50</v>
      </c>
      <c r="AG7256" t="s">
        <v>68</v>
      </c>
      <c r="AH7256" t="str">
        <f>"Trad IRN"</f>
        <v>Trad IRN</v>
      </c>
      <c r="AI7256" t="str">
        <f>"Bldg IRN"</f>
        <v>Bldg IRN</v>
      </c>
      <c r="AJ7256" t="s">
        <v>54</v>
      </c>
      <c r="AK7256" t="s">
        <v>72</v>
      </c>
      <c r="AL7256" t="s">
        <v>53</v>
      </c>
      <c r="AM7256">
        <v>141</v>
      </c>
      <c r="AN7256">
        <v>142</v>
      </c>
      <c r="AO7256">
        <v>79</v>
      </c>
    </row>
    <row r="7257" spans="1:41" x14ac:dyDescent="0.3">
      <c r="A7257" t="str">
        <f>"Trad IRN"</f>
        <v>Trad IRN</v>
      </c>
      <c r="B7257" t="str">
        <f>"Bldg IRN"</f>
        <v>Bldg IRN</v>
      </c>
      <c r="C7257" t="s">
        <v>60</v>
      </c>
      <c r="D7257" t="s">
        <v>3</v>
      </c>
      <c r="E7257" t="s">
        <v>80</v>
      </c>
      <c r="F7257" t="s">
        <v>81</v>
      </c>
      <c r="G7257" t="s">
        <v>82</v>
      </c>
      <c r="H7257" t="s">
        <v>83</v>
      </c>
      <c r="I7257" t="str">
        <f>"Trad IRN"</f>
        <v>Trad IRN</v>
      </c>
      <c r="J7257" t="s">
        <v>43</v>
      </c>
      <c r="K7257" t="s">
        <v>44</v>
      </c>
      <c r="L7257" t="s">
        <v>45</v>
      </c>
      <c r="M7257" t="s">
        <v>79</v>
      </c>
      <c r="N7257" t="str">
        <f>"01/04/2023"</f>
        <v>01/04/2023</v>
      </c>
      <c r="O7257" t="str">
        <f t="shared" si="738"/>
        <v>12/31/2500</v>
      </c>
      <c r="P7257">
        <v>0.528169</v>
      </c>
      <c r="Q7257">
        <v>0</v>
      </c>
      <c r="R7257">
        <v>0</v>
      </c>
      <c r="V7257" t="str">
        <f>"Trad IRN"</f>
        <v>Trad IRN</v>
      </c>
      <c r="W7257">
        <v>50</v>
      </c>
      <c r="X7257" t="s">
        <v>47</v>
      </c>
      <c r="Z7257" t="s">
        <v>47</v>
      </c>
      <c r="AB7257" t="s">
        <v>54</v>
      </c>
      <c r="AC7257" t="s">
        <v>48</v>
      </c>
      <c r="AD7257" t="s">
        <v>49</v>
      </c>
      <c r="AE7257" t="s">
        <v>50</v>
      </c>
      <c r="AG7257" t="s">
        <v>68</v>
      </c>
      <c r="AH7257" t="str">
        <f>"Trad IRN"</f>
        <v>Trad IRN</v>
      </c>
      <c r="AI7257" t="str">
        <f>"Bldg IRN"</f>
        <v>Bldg IRN</v>
      </c>
      <c r="AJ7257" t="s">
        <v>54</v>
      </c>
      <c r="AK7257" t="s">
        <v>71</v>
      </c>
      <c r="AL7257" t="s">
        <v>53</v>
      </c>
      <c r="AM7257">
        <v>75</v>
      </c>
      <c r="AN7257">
        <v>142</v>
      </c>
      <c r="AO7257">
        <v>79</v>
      </c>
    </row>
    <row r="7258" spans="1:41" x14ac:dyDescent="0.3">
      <c r="A7258" t="str">
        <f>"Trad IRN"</f>
        <v>Trad IRN</v>
      </c>
      <c r="B7258" t="str">
        <f>"Bldg IRN"</f>
        <v>Bldg IRN</v>
      </c>
      <c r="C7258" t="s">
        <v>60</v>
      </c>
      <c r="D7258" t="s">
        <v>3</v>
      </c>
      <c r="E7258" t="s">
        <v>80</v>
      </c>
      <c r="F7258" t="s">
        <v>81</v>
      </c>
      <c r="G7258" t="s">
        <v>82</v>
      </c>
      <c r="H7258" t="s">
        <v>83</v>
      </c>
      <c r="I7258" t="str">
        <f>"Trad IRN"</f>
        <v>Trad IRN</v>
      </c>
      <c r="J7258" t="s">
        <v>43</v>
      </c>
      <c r="K7258" t="s">
        <v>44</v>
      </c>
      <c r="L7258" t="s">
        <v>45</v>
      </c>
      <c r="M7258" t="s">
        <v>79</v>
      </c>
      <c r="N7258" t="str">
        <f>"08/22/2022"</f>
        <v>08/22/2022</v>
      </c>
      <c r="O7258" t="str">
        <f t="shared" si="738"/>
        <v>12/31/2500</v>
      </c>
      <c r="P7258">
        <v>0.99295800000000001</v>
      </c>
      <c r="Q7258">
        <v>0</v>
      </c>
      <c r="R7258">
        <v>0</v>
      </c>
      <c r="V7258" t="str">
        <f>"Trad IRN"</f>
        <v>Trad IRN</v>
      </c>
      <c r="W7258">
        <v>50</v>
      </c>
      <c r="X7258" t="s">
        <v>47</v>
      </c>
      <c r="Z7258" t="s">
        <v>47</v>
      </c>
      <c r="AB7258" t="s">
        <v>54</v>
      </c>
      <c r="AC7258" t="s">
        <v>48</v>
      </c>
      <c r="AD7258" t="s">
        <v>49</v>
      </c>
      <c r="AE7258" t="s">
        <v>55</v>
      </c>
      <c r="AG7258" t="s">
        <v>68</v>
      </c>
      <c r="AH7258" t="str">
        <f>"Trad IRN"</f>
        <v>Trad IRN</v>
      </c>
      <c r="AI7258" t="str">
        <f>"Bldg IRN"</f>
        <v>Bldg IRN</v>
      </c>
      <c r="AJ7258" t="s">
        <v>54</v>
      </c>
      <c r="AK7258" t="s">
        <v>71</v>
      </c>
      <c r="AL7258" t="s">
        <v>53</v>
      </c>
      <c r="AM7258">
        <v>141</v>
      </c>
      <c r="AN7258">
        <v>142</v>
      </c>
      <c r="AO7258">
        <v>79</v>
      </c>
    </row>
    <row r="7259" spans="1:41" x14ac:dyDescent="0.3">
      <c r="A7259" t="str">
        <f>"Trad IRN"</f>
        <v>Trad IRN</v>
      </c>
      <c r="B7259" t="str">
        <f>"Bldg IRN"</f>
        <v>Bldg IRN</v>
      </c>
      <c r="C7259" t="s">
        <v>60</v>
      </c>
      <c r="D7259" t="s">
        <v>3</v>
      </c>
      <c r="E7259" t="s">
        <v>80</v>
      </c>
      <c r="F7259" t="s">
        <v>81</v>
      </c>
      <c r="G7259" t="s">
        <v>82</v>
      </c>
      <c r="H7259" t="s">
        <v>83</v>
      </c>
      <c r="I7259" t="str">
        <f>"Trad IRN"</f>
        <v>Trad IRN</v>
      </c>
      <c r="J7259" t="s">
        <v>43</v>
      </c>
      <c r="K7259" t="s">
        <v>44</v>
      </c>
      <c r="L7259" t="s">
        <v>45</v>
      </c>
      <c r="M7259" t="s">
        <v>79</v>
      </c>
      <c r="N7259" t="str">
        <f>"08/22/2022"</f>
        <v>08/22/2022</v>
      </c>
      <c r="O7259" t="str">
        <f t="shared" si="738"/>
        <v>12/31/2500</v>
      </c>
      <c r="P7259">
        <v>0.99295800000000001</v>
      </c>
      <c r="Q7259">
        <v>0</v>
      </c>
      <c r="R7259">
        <v>0</v>
      </c>
      <c r="V7259" t="str">
        <f>"Trad IRN"</f>
        <v>Trad IRN</v>
      </c>
      <c r="W7259">
        <v>50</v>
      </c>
      <c r="X7259" t="s">
        <v>47</v>
      </c>
      <c r="Z7259" t="s">
        <v>47</v>
      </c>
      <c r="AB7259" t="s">
        <v>54</v>
      </c>
      <c r="AC7259" t="s">
        <v>48</v>
      </c>
      <c r="AD7259" t="s">
        <v>49</v>
      </c>
      <c r="AE7259" t="s">
        <v>50</v>
      </c>
      <c r="AG7259" t="s">
        <v>68</v>
      </c>
      <c r="AH7259" t="str">
        <f>"Trad IRN"</f>
        <v>Trad IRN</v>
      </c>
      <c r="AI7259" t="str">
        <f>"Bldg IRN"</f>
        <v>Bldg IRN</v>
      </c>
      <c r="AJ7259" t="s">
        <v>54</v>
      </c>
      <c r="AK7259" t="s">
        <v>71</v>
      </c>
      <c r="AL7259" t="s">
        <v>53</v>
      </c>
      <c r="AM7259">
        <v>141</v>
      </c>
      <c r="AN7259">
        <v>142</v>
      </c>
      <c r="AO7259">
        <v>79</v>
      </c>
    </row>
    <row r="7260" spans="1:41" x14ac:dyDescent="0.3">
      <c r="A7260" t="str">
        <f>"Trad IRN"</f>
        <v>Trad IRN</v>
      </c>
      <c r="B7260" t="str">
        <f>"Bldg IRN"</f>
        <v>Bldg IRN</v>
      </c>
      <c r="C7260" t="s">
        <v>60</v>
      </c>
      <c r="D7260" t="s">
        <v>3</v>
      </c>
      <c r="E7260" t="s">
        <v>80</v>
      </c>
      <c r="F7260" t="s">
        <v>81</v>
      </c>
      <c r="G7260" t="s">
        <v>82</v>
      </c>
      <c r="H7260" t="s">
        <v>83</v>
      </c>
      <c r="I7260" t="str">
        <f>"Trad IRN"</f>
        <v>Trad IRN</v>
      </c>
      <c r="J7260" t="s">
        <v>43</v>
      </c>
      <c r="K7260" t="s">
        <v>44</v>
      </c>
      <c r="L7260" t="s">
        <v>45</v>
      </c>
      <c r="M7260" t="s">
        <v>46</v>
      </c>
      <c r="N7260" t="str">
        <f>"08/18/2022"</f>
        <v>08/18/2022</v>
      </c>
      <c r="O7260" t="str">
        <f>"08/26/2022"</f>
        <v>08/26/2022</v>
      </c>
      <c r="P7260">
        <v>4.0374E-2</v>
      </c>
      <c r="Q7260">
        <v>0</v>
      </c>
      <c r="R7260">
        <v>0</v>
      </c>
      <c r="S7260">
        <v>0</v>
      </c>
      <c r="T7260">
        <v>0</v>
      </c>
      <c r="U7260">
        <v>0</v>
      </c>
      <c r="V7260" t="str">
        <f>"Trad IRN"</f>
        <v>Trad IRN</v>
      </c>
      <c r="W7260">
        <v>100</v>
      </c>
      <c r="X7260" t="s">
        <v>47</v>
      </c>
      <c r="Z7260" t="s">
        <v>47</v>
      </c>
      <c r="AB7260" t="str">
        <f>"03"</f>
        <v>03</v>
      </c>
      <c r="AC7260" t="str">
        <f>"10"</f>
        <v>10</v>
      </c>
      <c r="AD7260" t="str">
        <f>"2"</f>
        <v>2</v>
      </c>
      <c r="AE7260" t="s">
        <v>50</v>
      </c>
      <c r="AF7260">
        <v>0</v>
      </c>
      <c r="AG7260" t="s">
        <v>56</v>
      </c>
      <c r="AH7260" t="str">
        <f>"Trad IRN"</f>
        <v>Trad IRN</v>
      </c>
      <c r="AI7260" t="str">
        <f>"Bldg IRN"</f>
        <v>Bldg IRN</v>
      </c>
      <c r="AJ7260" t="s">
        <v>48</v>
      </c>
      <c r="AK7260" t="s">
        <v>48</v>
      </c>
      <c r="AL7260" t="s">
        <v>53</v>
      </c>
      <c r="AM7260">
        <v>44.94</v>
      </c>
      <c r="AN7260">
        <v>1113.0999999999999</v>
      </c>
      <c r="AO7260">
        <v>79</v>
      </c>
    </row>
    <row r="7261" spans="1:41" x14ac:dyDescent="0.3">
      <c r="A7261" t="str">
        <f>"Trad IRN"</f>
        <v>Trad IRN</v>
      </c>
      <c r="B7261" t="str">
        <f>"Bldg IRN"</f>
        <v>Bldg IRN</v>
      </c>
      <c r="C7261" t="s">
        <v>60</v>
      </c>
      <c r="D7261" t="s">
        <v>3</v>
      </c>
      <c r="E7261" t="s">
        <v>80</v>
      </c>
      <c r="F7261" t="s">
        <v>81</v>
      </c>
      <c r="G7261" t="s">
        <v>82</v>
      </c>
      <c r="H7261" t="s">
        <v>83</v>
      </c>
      <c r="I7261" t="str">
        <f>"Trad IRN"</f>
        <v>Trad IRN</v>
      </c>
      <c r="J7261" t="s">
        <v>43</v>
      </c>
      <c r="K7261" t="s">
        <v>44</v>
      </c>
      <c r="L7261" t="s">
        <v>45</v>
      </c>
      <c r="M7261" t="s">
        <v>46</v>
      </c>
      <c r="N7261" t="str">
        <f>"08/18/2022"</f>
        <v>08/18/2022</v>
      </c>
      <c r="O7261" t="str">
        <f>"08/29/2022"</f>
        <v>08/29/2022</v>
      </c>
      <c r="P7261">
        <v>4.6141000000000001E-2</v>
      </c>
      <c r="Q7261">
        <v>0</v>
      </c>
      <c r="R7261">
        <v>0</v>
      </c>
      <c r="S7261">
        <v>0</v>
      </c>
      <c r="T7261">
        <v>0</v>
      </c>
      <c r="U7261">
        <v>0</v>
      </c>
      <c r="V7261" t="str">
        <f>"Trad IRN"</f>
        <v>Trad IRN</v>
      </c>
      <c r="W7261">
        <v>100</v>
      </c>
      <c r="X7261" t="s">
        <v>47</v>
      </c>
      <c r="Z7261" t="s">
        <v>47</v>
      </c>
      <c r="AB7261" t="str">
        <f>"03"</f>
        <v>03</v>
      </c>
      <c r="AC7261" t="s">
        <v>48</v>
      </c>
      <c r="AD7261" t="s">
        <v>49</v>
      </c>
      <c r="AE7261" t="s">
        <v>50</v>
      </c>
      <c r="AF7261">
        <v>0</v>
      </c>
      <c r="AG7261" t="s">
        <v>56</v>
      </c>
      <c r="AH7261" t="str">
        <f>"Trad IRN"</f>
        <v>Trad IRN</v>
      </c>
      <c r="AI7261" t="str">
        <f>"Bldg IRN"</f>
        <v>Bldg IRN</v>
      </c>
      <c r="AJ7261" t="s">
        <v>48</v>
      </c>
      <c r="AK7261" t="s">
        <v>48</v>
      </c>
      <c r="AL7261" t="s">
        <v>53</v>
      </c>
      <c r="AM7261">
        <v>51.36</v>
      </c>
      <c r="AN7261">
        <v>1113.0999999999999</v>
      </c>
      <c r="AO7261">
        <v>79</v>
      </c>
    </row>
    <row r="7262" spans="1:41" x14ac:dyDescent="0.3">
      <c r="A7262" t="str">
        <f>"Trad IRN"</f>
        <v>Trad IRN</v>
      </c>
      <c r="B7262" t="str">
        <f>"Bldg IRN"</f>
        <v>Bldg IRN</v>
      </c>
      <c r="C7262" t="s">
        <v>60</v>
      </c>
      <c r="D7262" t="s">
        <v>3</v>
      </c>
      <c r="E7262" t="s">
        <v>80</v>
      </c>
      <c r="F7262" t="s">
        <v>81</v>
      </c>
      <c r="G7262" t="s">
        <v>82</v>
      </c>
      <c r="H7262" t="s">
        <v>83</v>
      </c>
      <c r="I7262" t="str">
        <f>"Trad IRN"</f>
        <v>Trad IRN</v>
      </c>
      <c r="J7262" t="s">
        <v>43</v>
      </c>
      <c r="K7262" t="s">
        <v>44</v>
      </c>
      <c r="L7262" t="s">
        <v>45</v>
      </c>
      <c r="M7262" t="s">
        <v>79</v>
      </c>
      <c r="N7262" t="str">
        <f>"08/22/2022"</f>
        <v>08/22/2022</v>
      </c>
      <c r="O7262" t="str">
        <f>"11/30/2022"</f>
        <v>11/30/2022</v>
      </c>
      <c r="P7262">
        <v>0.38028200000000001</v>
      </c>
      <c r="Q7262">
        <v>0</v>
      </c>
      <c r="R7262">
        <v>0</v>
      </c>
      <c r="V7262" t="str">
        <f>"Trad IRN"</f>
        <v>Trad IRN</v>
      </c>
      <c r="W7262">
        <v>50</v>
      </c>
      <c r="X7262" t="s">
        <v>47</v>
      </c>
      <c r="Z7262" t="s">
        <v>47</v>
      </c>
      <c r="AB7262" t="s">
        <v>54</v>
      </c>
      <c r="AC7262" t="s">
        <v>48</v>
      </c>
      <c r="AD7262" t="s">
        <v>49</v>
      </c>
      <c r="AE7262" t="s">
        <v>50</v>
      </c>
      <c r="AG7262" t="s">
        <v>68</v>
      </c>
      <c r="AH7262" t="str">
        <f>"Trad IRN"</f>
        <v>Trad IRN</v>
      </c>
      <c r="AI7262" t="str">
        <f>"Bldg IRN"</f>
        <v>Bldg IRN</v>
      </c>
      <c r="AJ7262" t="s">
        <v>54</v>
      </c>
      <c r="AK7262" t="s">
        <v>72</v>
      </c>
      <c r="AL7262" t="s">
        <v>53</v>
      </c>
      <c r="AM7262">
        <v>54</v>
      </c>
      <c r="AN7262">
        <v>142</v>
      </c>
      <c r="AO7262">
        <v>79</v>
      </c>
    </row>
    <row r="7263" spans="1:41" x14ac:dyDescent="0.3">
      <c r="A7263" t="str">
        <f>"Trad IRN"</f>
        <v>Trad IRN</v>
      </c>
      <c r="B7263" t="str">
        <f>"Bldg IRN"</f>
        <v>Bldg IRN</v>
      </c>
      <c r="C7263" t="s">
        <v>60</v>
      </c>
      <c r="D7263" t="s">
        <v>3</v>
      </c>
      <c r="E7263" t="s">
        <v>80</v>
      </c>
      <c r="F7263" t="s">
        <v>81</v>
      </c>
      <c r="G7263" t="s">
        <v>82</v>
      </c>
      <c r="H7263" t="s">
        <v>83</v>
      </c>
      <c r="I7263" t="str">
        <f>"Trad IRN"</f>
        <v>Trad IRN</v>
      </c>
      <c r="J7263" t="s">
        <v>43</v>
      </c>
      <c r="K7263" t="s">
        <v>44</v>
      </c>
      <c r="L7263" t="s">
        <v>45</v>
      </c>
      <c r="M7263" t="s">
        <v>79</v>
      </c>
      <c r="N7263" t="str">
        <f>"01/17/2023"</f>
        <v>01/17/2023</v>
      </c>
      <c r="O7263" t="str">
        <f t="shared" ref="O7263:O7268" si="739">"12/31/2500"</f>
        <v>12/31/2500</v>
      </c>
      <c r="P7263">
        <v>0.48591499999999999</v>
      </c>
      <c r="Q7263">
        <v>0</v>
      </c>
      <c r="R7263">
        <v>0</v>
      </c>
      <c r="V7263" t="str">
        <f>"Trad IRN"</f>
        <v>Trad IRN</v>
      </c>
      <c r="W7263">
        <v>50</v>
      </c>
      <c r="X7263" t="s">
        <v>47</v>
      </c>
      <c r="Z7263" t="s">
        <v>47</v>
      </c>
      <c r="AB7263" t="s">
        <v>54</v>
      </c>
      <c r="AC7263" t="s">
        <v>48</v>
      </c>
      <c r="AD7263" t="s">
        <v>49</v>
      </c>
      <c r="AE7263" t="s">
        <v>50</v>
      </c>
      <c r="AG7263" t="s">
        <v>68</v>
      </c>
      <c r="AH7263" t="str">
        <f>"Trad IRN"</f>
        <v>Trad IRN</v>
      </c>
      <c r="AI7263" t="str">
        <f>"Bldg IRN"</f>
        <v>Bldg IRN</v>
      </c>
      <c r="AJ7263" t="s">
        <v>54</v>
      </c>
      <c r="AK7263" t="s">
        <v>72</v>
      </c>
      <c r="AL7263" t="s">
        <v>53</v>
      </c>
      <c r="AM7263">
        <v>69</v>
      </c>
      <c r="AN7263">
        <v>142</v>
      </c>
      <c r="AO7263">
        <v>79</v>
      </c>
    </row>
    <row r="7264" spans="1:41" x14ac:dyDescent="0.3">
      <c r="A7264" t="str">
        <f>"Trad IRN"</f>
        <v>Trad IRN</v>
      </c>
      <c r="B7264" t="str">
        <f>"Bldg IRN"</f>
        <v>Bldg IRN</v>
      </c>
      <c r="C7264" t="s">
        <v>60</v>
      </c>
      <c r="D7264" t="s">
        <v>3</v>
      </c>
      <c r="E7264" t="s">
        <v>80</v>
      </c>
      <c r="F7264" t="s">
        <v>81</v>
      </c>
      <c r="G7264" t="s">
        <v>82</v>
      </c>
      <c r="H7264" t="s">
        <v>83</v>
      </c>
      <c r="I7264" t="str">
        <f>"Trad IRN"</f>
        <v>Trad IRN</v>
      </c>
      <c r="J7264" t="s">
        <v>43</v>
      </c>
      <c r="K7264" t="s">
        <v>44</v>
      </c>
      <c r="L7264" t="s">
        <v>45</v>
      </c>
      <c r="M7264" t="s">
        <v>79</v>
      </c>
      <c r="N7264" t="str">
        <f>"08/22/2022"</f>
        <v>08/22/2022</v>
      </c>
      <c r="O7264" t="str">
        <f t="shared" si="739"/>
        <v>12/31/2500</v>
      </c>
      <c r="P7264">
        <v>0.99295800000000001</v>
      </c>
      <c r="Q7264">
        <v>0</v>
      </c>
      <c r="R7264">
        <v>0</v>
      </c>
      <c r="V7264" t="str">
        <f>"Trad IRN"</f>
        <v>Trad IRN</v>
      </c>
      <c r="W7264">
        <v>50</v>
      </c>
      <c r="X7264" t="s">
        <v>47</v>
      </c>
      <c r="Z7264" t="s">
        <v>47</v>
      </c>
      <c r="AB7264" t="s">
        <v>54</v>
      </c>
      <c r="AC7264" t="s">
        <v>48</v>
      </c>
      <c r="AD7264" t="s">
        <v>49</v>
      </c>
      <c r="AE7264" t="s">
        <v>50</v>
      </c>
      <c r="AG7264" t="s">
        <v>68</v>
      </c>
      <c r="AH7264" t="str">
        <f>"Trad IRN"</f>
        <v>Trad IRN</v>
      </c>
      <c r="AI7264" t="str">
        <f>"Bldg IRN"</f>
        <v>Bldg IRN</v>
      </c>
      <c r="AJ7264" t="s">
        <v>54</v>
      </c>
      <c r="AK7264" t="s">
        <v>71</v>
      </c>
      <c r="AL7264" t="s">
        <v>53</v>
      </c>
      <c r="AM7264">
        <v>141</v>
      </c>
      <c r="AN7264">
        <v>142</v>
      </c>
      <c r="AO7264">
        <v>79</v>
      </c>
    </row>
    <row r="7265" spans="1:41" x14ac:dyDescent="0.3">
      <c r="A7265" t="str">
        <f>"Trad IRN"</f>
        <v>Trad IRN</v>
      </c>
      <c r="B7265" t="str">
        <f>"Bldg IRN"</f>
        <v>Bldg IRN</v>
      </c>
      <c r="C7265" t="s">
        <v>60</v>
      </c>
      <c r="D7265" t="s">
        <v>3</v>
      </c>
      <c r="E7265" t="s">
        <v>80</v>
      </c>
      <c r="F7265" t="s">
        <v>81</v>
      </c>
      <c r="G7265" t="s">
        <v>82</v>
      </c>
      <c r="H7265" t="s">
        <v>83</v>
      </c>
      <c r="I7265" t="str">
        <f>"Trad IRN"</f>
        <v>Trad IRN</v>
      </c>
      <c r="J7265" t="s">
        <v>43</v>
      </c>
      <c r="K7265" t="s">
        <v>44</v>
      </c>
      <c r="L7265" t="s">
        <v>45</v>
      </c>
      <c r="M7265" t="s">
        <v>79</v>
      </c>
      <c r="N7265" t="str">
        <f>"08/18/2022"</f>
        <v>08/18/2022</v>
      </c>
      <c r="O7265" t="str">
        <f t="shared" si="739"/>
        <v>12/31/2500</v>
      </c>
      <c r="P7265">
        <v>1</v>
      </c>
      <c r="Q7265">
        <v>0</v>
      </c>
      <c r="R7265">
        <v>0</v>
      </c>
      <c r="V7265" t="str">
        <f>"Trad IRN"</f>
        <v>Trad IRN</v>
      </c>
      <c r="W7265">
        <v>50</v>
      </c>
      <c r="X7265" t="s">
        <v>47</v>
      </c>
      <c r="Z7265" t="s">
        <v>47</v>
      </c>
      <c r="AB7265" t="s">
        <v>54</v>
      </c>
      <c r="AC7265" t="s">
        <v>48</v>
      </c>
      <c r="AD7265" t="s">
        <v>49</v>
      </c>
      <c r="AE7265" t="s">
        <v>50</v>
      </c>
      <c r="AG7265" t="s">
        <v>68</v>
      </c>
      <c r="AH7265" t="str">
        <f>"Trad IRN"</f>
        <v>Trad IRN</v>
      </c>
      <c r="AI7265" t="str">
        <f>"Bldg IRN"</f>
        <v>Bldg IRN</v>
      </c>
      <c r="AJ7265" t="s">
        <v>54</v>
      </c>
      <c r="AK7265" t="s">
        <v>72</v>
      </c>
      <c r="AL7265" t="s">
        <v>53</v>
      </c>
      <c r="AM7265">
        <v>142</v>
      </c>
      <c r="AN7265">
        <v>142</v>
      </c>
      <c r="AO7265">
        <v>79</v>
      </c>
    </row>
    <row r="7266" spans="1:41" x14ac:dyDescent="0.3">
      <c r="A7266" t="str">
        <f>"Trad IRN"</f>
        <v>Trad IRN</v>
      </c>
      <c r="B7266" t="str">
        <f>"Bldg IRN"</f>
        <v>Bldg IRN</v>
      </c>
      <c r="C7266" t="s">
        <v>60</v>
      </c>
      <c r="D7266" t="s">
        <v>3</v>
      </c>
      <c r="E7266" t="s">
        <v>80</v>
      </c>
      <c r="F7266" t="s">
        <v>81</v>
      </c>
      <c r="G7266" t="s">
        <v>82</v>
      </c>
      <c r="H7266" t="s">
        <v>83</v>
      </c>
      <c r="I7266" t="str">
        <f>"Trad IRN"</f>
        <v>Trad IRN</v>
      </c>
      <c r="J7266" t="s">
        <v>43</v>
      </c>
      <c r="K7266" t="s">
        <v>44</v>
      </c>
      <c r="L7266" t="s">
        <v>45</v>
      </c>
      <c r="M7266" t="s">
        <v>79</v>
      </c>
      <c r="N7266" t="str">
        <f>"08/18/2022"</f>
        <v>08/18/2022</v>
      </c>
      <c r="O7266" t="str">
        <f t="shared" si="739"/>
        <v>12/31/2500</v>
      </c>
      <c r="P7266">
        <v>1</v>
      </c>
      <c r="Q7266">
        <v>0</v>
      </c>
      <c r="R7266">
        <v>0</v>
      </c>
      <c r="V7266" t="str">
        <f>"Trad IRN"</f>
        <v>Trad IRN</v>
      </c>
      <c r="W7266">
        <v>50</v>
      </c>
      <c r="X7266" t="s">
        <v>47</v>
      </c>
      <c r="Z7266" t="s">
        <v>47</v>
      </c>
      <c r="AB7266" t="s">
        <v>54</v>
      </c>
      <c r="AC7266" t="s">
        <v>48</v>
      </c>
      <c r="AD7266" t="s">
        <v>49</v>
      </c>
      <c r="AE7266" t="s">
        <v>50</v>
      </c>
      <c r="AG7266" t="s">
        <v>68</v>
      </c>
      <c r="AH7266" t="str">
        <f>"Trad IRN"</f>
        <v>Trad IRN</v>
      </c>
      <c r="AI7266" t="str">
        <f>"Bldg IRN"</f>
        <v>Bldg IRN</v>
      </c>
      <c r="AJ7266" t="s">
        <v>54</v>
      </c>
      <c r="AK7266" t="s">
        <v>72</v>
      </c>
      <c r="AL7266" t="s">
        <v>53</v>
      </c>
      <c r="AM7266">
        <v>142</v>
      </c>
      <c r="AN7266">
        <v>142</v>
      </c>
      <c r="AO7266">
        <v>79</v>
      </c>
    </row>
    <row r="7267" spans="1:41" x14ac:dyDescent="0.3">
      <c r="A7267" t="str">
        <f>"Trad IRN"</f>
        <v>Trad IRN</v>
      </c>
      <c r="B7267" t="str">
        <f>"Bldg IRN"</f>
        <v>Bldg IRN</v>
      </c>
      <c r="C7267" t="s">
        <v>60</v>
      </c>
      <c r="D7267" t="s">
        <v>3</v>
      </c>
      <c r="E7267" t="s">
        <v>80</v>
      </c>
      <c r="F7267" t="s">
        <v>81</v>
      </c>
      <c r="G7267" t="s">
        <v>82</v>
      </c>
      <c r="H7267" t="s">
        <v>83</v>
      </c>
      <c r="I7267" t="str">
        <f>"Trad IRN"</f>
        <v>Trad IRN</v>
      </c>
      <c r="J7267" t="s">
        <v>43</v>
      </c>
      <c r="K7267" t="s">
        <v>44</v>
      </c>
      <c r="L7267" t="s">
        <v>45</v>
      </c>
      <c r="M7267" t="s">
        <v>79</v>
      </c>
      <c r="N7267" t="str">
        <f>"08/18/2022"</f>
        <v>08/18/2022</v>
      </c>
      <c r="O7267" t="str">
        <f t="shared" si="739"/>
        <v>12/31/2500</v>
      </c>
      <c r="P7267">
        <v>1</v>
      </c>
      <c r="Q7267">
        <v>0</v>
      </c>
      <c r="R7267">
        <v>0</v>
      </c>
      <c r="V7267" t="str">
        <f>"Trad IRN"</f>
        <v>Trad IRN</v>
      </c>
      <c r="W7267">
        <v>50</v>
      </c>
      <c r="X7267" t="s">
        <v>47</v>
      </c>
      <c r="Z7267" t="s">
        <v>47</v>
      </c>
      <c r="AB7267" t="s">
        <v>54</v>
      </c>
      <c r="AC7267" t="s">
        <v>48</v>
      </c>
      <c r="AD7267" t="s">
        <v>49</v>
      </c>
      <c r="AE7267" t="s">
        <v>50</v>
      </c>
      <c r="AG7267" t="s">
        <v>68</v>
      </c>
      <c r="AH7267" t="str">
        <f>"Trad IRN"</f>
        <v>Trad IRN</v>
      </c>
      <c r="AI7267" t="str">
        <f>"Bldg IRN"</f>
        <v>Bldg IRN</v>
      </c>
      <c r="AJ7267" t="s">
        <v>54</v>
      </c>
      <c r="AK7267" t="s">
        <v>72</v>
      </c>
      <c r="AL7267" t="s">
        <v>53</v>
      </c>
      <c r="AM7267">
        <v>142</v>
      </c>
      <c r="AN7267">
        <v>142</v>
      </c>
      <c r="AO7267">
        <v>79</v>
      </c>
    </row>
    <row r="7268" spans="1:41" x14ac:dyDescent="0.3">
      <c r="A7268" t="str">
        <f>"Trad IRN"</f>
        <v>Trad IRN</v>
      </c>
      <c r="B7268" t="str">
        <f>"Bldg IRN"</f>
        <v>Bldg IRN</v>
      </c>
      <c r="C7268" t="s">
        <v>60</v>
      </c>
      <c r="D7268" t="s">
        <v>3</v>
      </c>
      <c r="E7268" t="s">
        <v>80</v>
      </c>
      <c r="F7268" t="s">
        <v>81</v>
      </c>
      <c r="G7268" t="s">
        <v>82</v>
      </c>
      <c r="H7268" t="s">
        <v>83</v>
      </c>
      <c r="I7268" t="str">
        <f>"Trad IRN"</f>
        <v>Trad IRN</v>
      </c>
      <c r="J7268" t="s">
        <v>43</v>
      </c>
      <c r="K7268" t="s">
        <v>44</v>
      </c>
      <c r="L7268" t="s">
        <v>45</v>
      </c>
      <c r="M7268" t="s">
        <v>79</v>
      </c>
      <c r="N7268" t="str">
        <f>"08/18/2022"</f>
        <v>08/18/2022</v>
      </c>
      <c r="O7268" t="str">
        <f t="shared" si="739"/>
        <v>12/31/2500</v>
      </c>
      <c r="P7268">
        <v>1</v>
      </c>
      <c r="Q7268">
        <v>0</v>
      </c>
      <c r="R7268">
        <v>0</v>
      </c>
      <c r="V7268" t="str">
        <f>"Trad IRN"</f>
        <v>Trad IRN</v>
      </c>
      <c r="W7268">
        <v>50</v>
      </c>
      <c r="X7268" t="s">
        <v>47</v>
      </c>
      <c r="Z7268" t="s">
        <v>47</v>
      </c>
      <c r="AB7268" t="s">
        <v>54</v>
      </c>
      <c r="AC7268" t="s">
        <v>48</v>
      </c>
      <c r="AD7268" t="s">
        <v>49</v>
      </c>
      <c r="AE7268" t="s">
        <v>50</v>
      </c>
      <c r="AG7268" t="s">
        <v>68</v>
      </c>
      <c r="AH7268" t="str">
        <f>"Trad IRN"</f>
        <v>Trad IRN</v>
      </c>
      <c r="AI7268" t="str">
        <f>"Bldg IRN"</f>
        <v>Bldg IRN</v>
      </c>
      <c r="AJ7268" t="s">
        <v>54</v>
      </c>
      <c r="AK7268" t="s">
        <v>72</v>
      </c>
      <c r="AL7268" t="s">
        <v>53</v>
      </c>
      <c r="AM7268">
        <v>142</v>
      </c>
      <c r="AN7268">
        <v>142</v>
      </c>
      <c r="AO7268">
        <v>79</v>
      </c>
    </row>
    <row r="7269" spans="1:41" x14ac:dyDescent="0.3">
      <c r="A7269" t="str">
        <f>"Trad IRN"</f>
        <v>Trad IRN</v>
      </c>
      <c r="B7269" t="str">
        <f>"Bldg IRN"</f>
        <v>Bldg IRN</v>
      </c>
      <c r="C7269" t="s">
        <v>60</v>
      </c>
      <c r="D7269" t="s">
        <v>3</v>
      </c>
      <c r="E7269" t="s">
        <v>80</v>
      </c>
      <c r="F7269" t="s">
        <v>81</v>
      </c>
      <c r="G7269" t="s">
        <v>82</v>
      </c>
      <c r="H7269" t="s">
        <v>83</v>
      </c>
      <c r="I7269" t="str">
        <f>"Trad IRN"</f>
        <v>Trad IRN</v>
      </c>
      <c r="J7269" t="s">
        <v>43</v>
      </c>
      <c r="K7269" t="s">
        <v>44</v>
      </c>
      <c r="L7269" t="s">
        <v>45</v>
      </c>
      <c r="M7269" t="s">
        <v>46</v>
      </c>
      <c r="N7269" t="str">
        <f>"08/18/2022"</f>
        <v>08/18/2022</v>
      </c>
      <c r="O7269" t="str">
        <f>"08/28/2022"</f>
        <v>08/28/2022</v>
      </c>
      <c r="P7269">
        <v>4.0374E-2</v>
      </c>
      <c r="Q7269">
        <v>0</v>
      </c>
      <c r="R7269">
        <v>0</v>
      </c>
      <c r="S7269">
        <v>0</v>
      </c>
      <c r="T7269">
        <v>0</v>
      </c>
      <c r="U7269">
        <v>0</v>
      </c>
      <c r="V7269" t="str">
        <f>"Trad IRN"</f>
        <v>Trad IRN</v>
      </c>
      <c r="W7269">
        <v>100</v>
      </c>
      <c r="X7269" t="s">
        <v>47</v>
      </c>
      <c r="Z7269" t="s">
        <v>47</v>
      </c>
      <c r="AB7269" t="str">
        <f>"03"</f>
        <v>03</v>
      </c>
      <c r="AC7269" t="str">
        <f>"10"</f>
        <v>10</v>
      </c>
      <c r="AD7269" t="str">
        <f>"2"</f>
        <v>2</v>
      </c>
      <c r="AE7269" t="s">
        <v>50</v>
      </c>
      <c r="AF7269">
        <v>2</v>
      </c>
      <c r="AG7269" t="s">
        <v>56</v>
      </c>
      <c r="AH7269" t="str">
        <f>"Trad IRN"</f>
        <v>Trad IRN</v>
      </c>
      <c r="AI7269" t="str">
        <f>"Bldg IRN"</f>
        <v>Bldg IRN</v>
      </c>
      <c r="AJ7269" t="s">
        <v>48</v>
      </c>
      <c r="AK7269" t="s">
        <v>48</v>
      </c>
      <c r="AL7269" t="s">
        <v>53</v>
      </c>
      <c r="AM7269">
        <v>44.94</v>
      </c>
      <c r="AN7269">
        <v>1113.0999999999999</v>
      </c>
      <c r="AO7269">
        <v>79</v>
      </c>
    </row>
    <row r="7270" spans="1:41" x14ac:dyDescent="0.3">
      <c r="A7270" t="str">
        <f>"Trad IRN"</f>
        <v>Trad IRN</v>
      </c>
      <c r="B7270" t="str">
        <f>"Bldg IRN"</f>
        <v>Bldg IRN</v>
      </c>
      <c r="C7270" t="s">
        <v>60</v>
      </c>
      <c r="D7270" t="s">
        <v>3</v>
      </c>
      <c r="E7270" t="s">
        <v>80</v>
      </c>
      <c r="F7270" t="s">
        <v>81</v>
      </c>
      <c r="G7270" t="s">
        <v>82</v>
      </c>
      <c r="H7270" t="s">
        <v>83</v>
      </c>
      <c r="I7270" t="str">
        <f>"Trad IRN"</f>
        <v>Trad IRN</v>
      </c>
      <c r="J7270" t="s">
        <v>43</v>
      </c>
      <c r="K7270" t="s">
        <v>44</v>
      </c>
      <c r="L7270" t="s">
        <v>45</v>
      </c>
      <c r="M7270" t="s">
        <v>79</v>
      </c>
      <c r="N7270" t="str">
        <f>"01/04/2023"</f>
        <v>01/04/2023</v>
      </c>
      <c r="O7270" t="str">
        <f t="shared" ref="O7270:O7279" si="740">"12/31/2500"</f>
        <v>12/31/2500</v>
      </c>
      <c r="P7270">
        <v>0.528169</v>
      </c>
      <c r="Q7270">
        <v>0</v>
      </c>
      <c r="R7270">
        <v>0</v>
      </c>
      <c r="V7270" t="str">
        <f>"Trad IRN"</f>
        <v>Trad IRN</v>
      </c>
      <c r="W7270">
        <v>100</v>
      </c>
      <c r="X7270" t="s">
        <v>47</v>
      </c>
      <c r="Z7270" t="s">
        <v>47</v>
      </c>
      <c r="AB7270" t="s">
        <v>54</v>
      </c>
      <c r="AC7270" t="s">
        <v>48</v>
      </c>
      <c r="AD7270" t="s">
        <v>49</v>
      </c>
      <c r="AE7270" t="s">
        <v>55</v>
      </c>
      <c r="AG7270" t="s">
        <v>68</v>
      </c>
      <c r="AH7270" t="str">
        <f>"Trad IRN"</f>
        <v>Trad IRN</v>
      </c>
      <c r="AI7270" t="str">
        <f>"Bldg IRN"</f>
        <v>Bldg IRN</v>
      </c>
      <c r="AJ7270" t="s">
        <v>54</v>
      </c>
      <c r="AK7270" t="s">
        <v>71</v>
      </c>
      <c r="AL7270" t="s">
        <v>53</v>
      </c>
      <c r="AM7270">
        <v>75</v>
      </c>
      <c r="AN7270">
        <v>142</v>
      </c>
      <c r="AO7270">
        <v>79</v>
      </c>
    </row>
    <row r="7271" spans="1:41" x14ac:dyDescent="0.3">
      <c r="A7271" t="str">
        <f>"Trad IRN"</f>
        <v>Trad IRN</v>
      </c>
      <c r="B7271" t="str">
        <f>"Bldg IRN"</f>
        <v>Bldg IRN</v>
      </c>
      <c r="C7271" t="s">
        <v>60</v>
      </c>
      <c r="D7271" t="s">
        <v>3</v>
      </c>
      <c r="E7271" t="s">
        <v>80</v>
      </c>
      <c r="F7271" t="s">
        <v>81</v>
      </c>
      <c r="G7271" t="s">
        <v>82</v>
      </c>
      <c r="H7271" t="s">
        <v>83</v>
      </c>
      <c r="I7271" t="str">
        <f>"Trad IRN"</f>
        <v>Trad IRN</v>
      </c>
      <c r="J7271" t="s">
        <v>43</v>
      </c>
      <c r="K7271" t="s">
        <v>44</v>
      </c>
      <c r="L7271" t="s">
        <v>45</v>
      </c>
      <c r="M7271" t="s">
        <v>79</v>
      </c>
      <c r="N7271" t="str">
        <f>"08/18/2022"</f>
        <v>08/18/2022</v>
      </c>
      <c r="O7271" t="str">
        <f t="shared" si="740"/>
        <v>12/31/2500</v>
      </c>
      <c r="P7271">
        <v>1</v>
      </c>
      <c r="Q7271">
        <v>0</v>
      </c>
      <c r="R7271">
        <v>0</v>
      </c>
      <c r="V7271" t="str">
        <f>"Trad IRN"</f>
        <v>Trad IRN</v>
      </c>
      <c r="W7271">
        <v>50</v>
      </c>
      <c r="X7271" t="s">
        <v>47</v>
      </c>
      <c r="Z7271" t="s">
        <v>47</v>
      </c>
      <c r="AB7271" t="s">
        <v>54</v>
      </c>
      <c r="AC7271" t="s">
        <v>48</v>
      </c>
      <c r="AD7271" t="s">
        <v>49</v>
      </c>
      <c r="AE7271" t="s">
        <v>50</v>
      </c>
      <c r="AG7271" t="s">
        <v>68</v>
      </c>
      <c r="AH7271" t="str">
        <f>"Trad IRN"</f>
        <v>Trad IRN</v>
      </c>
      <c r="AI7271" t="str">
        <f>"Bldg IRN"</f>
        <v>Bldg IRN</v>
      </c>
      <c r="AJ7271" t="s">
        <v>54</v>
      </c>
      <c r="AK7271" t="s">
        <v>72</v>
      </c>
      <c r="AL7271" t="s">
        <v>53</v>
      </c>
      <c r="AM7271">
        <v>142</v>
      </c>
      <c r="AN7271">
        <v>142</v>
      </c>
      <c r="AO7271">
        <v>79</v>
      </c>
    </row>
    <row r="7272" spans="1:41" x14ac:dyDescent="0.3">
      <c r="A7272" t="str">
        <f>"Trad IRN"</f>
        <v>Trad IRN</v>
      </c>
      <c r="B7272" t="str">
        <f>"Bldg IRN"</f>
        <v>Bldg IRN</v>
      </c>
      <c r="C7272" t="s">
        <v>60</v>
      </c>
      <c r="D7272" t="s">
        <v>3</v>
      </c>
      <c r="E7272" t="s">
        <v>80</v>
      </c>
      <c r="F7272" t="s">
        <v>81</v>
      </c>
      <c r="G7272" t="s">
        <v>82</v>
      </c>
      <c r="H7272" t="s">
        <v>83</v>
      </c>
      <c r="I7272" t="str">
        <f>"Trad IRN"</f>
        <v>Trad IRN</v>
      </c>
      <c r="J7272" t="s">
        <v>43</v>
      </c>
      <c r="K7272" t="s">
        <v>44</v>
      </c>
      <c r="L7272" t="s">
        <v>45</v>
      </c>
      <c r="M7272" t="s">
        <v>79</v>
      </c>
      <c r="N7272" t="str">
        <f>"10/24/2022"</f>
        <v>10/24/2022</v>
      </c>
      <c r="O7272" t="str">
        <f t="shared" si="740"/>
        <v>12/31/2500</v>
      </c>
      <c r="P7272">
        <v>0.76056299999999999</v>
      </c>
      <c r="Q7272">
        <v>0</v>
      </c>
      <c r="R7272">
        <v>0</v>
      </c>
      <c r="V7272" t="str">
        <f>"Trad IRN"</f>
        <v>Trad IRN</v>
      </c>
      <c r="W7272">
        <v>50</v>
      </c>
      <c r="X7272" t="s">
        <v>47</v>
      </c>
      <c r="Z7272" t="s">
        <v>47</v>
      </c>
      <c r="AB7272" t="s">
        <v>54</v>
      </c>
      <c r="AC7272" t="s">
        <v>48</v>
      </c>
      <c r="AD7272" t="s">
        <v>49</v>
      </c>
      <c r="AE7272" t="s">
        <v>50</v>
      </c>
      <c r="AG7272" t="s">
        <v>68</v>
      </c>
      <c r="AH7272" t="str">
        <f>"Trad IRN"</f>
        <v>Trad IRN</v>
      </c>
      <c r="AI7272" t="str">
        <f>"Bldg IRN"</f>
        <v>Bldg IRN</v>
      </c>
      <c r="AJ7272" t="s">
        <v>54</v>
      </c>
      <c r="AK7272" t="s">
        <v>71</v>
      </c>
      <c r="AL7272" t="s">
        <v>53</v>
      </c>
      <c r="AM7272">
        <v>108</v>
      </c>
      <c r="AN7272">
        <v>142</v>
      </c>
      <c r="AO7272">
        <v>79</v>
      </c>
    </row>
    <row r="7273" spans="1:41" x14ac:dyDescent="0.3">
      <c r="A7273" t="str">
        <f>"Trad IRN"</f>
        <v>Trad IRN</v>
      </c>
      <c r="B7273" t="str">
        <f>"Bldg IRN"</f>
        <v>Bldg IRN</v>
      </c>
      <c r="C7273" t="s">
        <v>60</v>
      </c>
      <c r="D7273" t="s">
        <v>3</v>
      </c>
      <c r="E7273" t="s">
        <v>80</v>
      </c>
      <c r="F7273" t="s">
        <v>81</v>
      </c>
      <c r="G7273" t="s">
        <v>82</v>
      </c>
      <c r="H7273" t="s">
        <v>83</v>
      </c>
      <c r="I7273" t="str">
        <f>"Trad IRN"</f>
        <v>Trad IRN</v>
      </c>
      <c r="J7273" t="s">
        <v>43</v>
      </c>
      <c r="K7273" t="s">
        <v>44</v>
      </c>
      <c r="L7273" t="s">
        <v>45</v>
      </c>
      <c r="M7273" t="s">
        <v>79</v>
      </c>
      <c r="N7273" t="str">
        <f>"08/22/2022"</f>
        <v>08/22/2022</v>
      </c>
      <c r="O7273" t="str">
        <f t="shared" si="740"/>
        <v>12/31/2500</v>
      </c>
      <c r="P7273">
        <v>0.99295800000000001</v>
      </c>
      <c r="Q7273">
        <v>0</v>
      </c>
      <c r="R7273">
        <v>0</v>
      </c>
      <c r="V7273" t="str">
        <f>"Trad IRN"</f>
        <v>Trad IRN</v>
      </c>
      <c r="W7273">
        <v>50</v>
      </c>
      <c r="X7273" t="s">
        <v>47</v>
      </c>
      <c r="Z7273" t="s">
        <v>47</v>
      </c>
      <c r="AB7273" t="s">
        <v>54</v>
      </c>
      <c r="AC7273" t="s">
        <v>48</v>
      </c>
      <c r="AD7273" t="s">
        <v>49</v>
      </c>
      <c r="AE7273" t="s">
        <v>50</v>
      </c>
      <c r="AG7273" t="s">
        <v>68</v>
      </c>
      <c r="AH7273" t="str">
        <f>"Trad IRN"</f>
        <v>Trad IRN</v>
      </c>
      <c r="AI7273" t="str">
        <f>"Bldg IRN"</f>
        <v>Bldg IRN</v>
      </c>
      <c r="AJ7273" t="s">
        <v>54</v>
      </c>
      <c r="AK7273" t="s">
        <v>72</v>
      </c>
      <c r="AL7273" t="s">
        <v>53</v>
      </c>
      <c r="AM7273">
        <v>141</v>
      </c>
      <c r="AN7273">
        <v>142</v>
      </c>
      <c r="AO7273">
        <v>79</v>
      </c>
    </row>
    <row r="7274" spans="1:41" x14ac:dyDescent="0.3">
      <c r="A7274" t="str">
        <f>"Trad IRN"</f>
        <v>Trad IRN</v>
      </c>
      <c r="B7274" t="str">
        <f>"Bldg IRN"</f>
        <v>Bldg IRN</v>
      </c>
      <c r="C7274" t="s">
        <v>60</v>
      </c>
      <c r="D7274" t="s">
        <v>3</v>
      </c>
      <c r="E7274" t="s">
        <v>80</v>
      </c>
      <c r="F7274" t="s">
        <v>81</v>
      </c>
      <c r="G7274" t="s">
        <v>82</v>
      </c>
      <c r="H7274" t="s">
        <v>83</v>
      </c>
      <c r="I7274" t="str">
        <f>"Trad IRN"</f>
        <v>Trad IRN</v>
      </c>
      <c r="J7274" t="s">
        <v>43</v>
      </c>
      <c r="K7274" t="s">
        <v>44</v>
      </c>
      <c r="L7274" t="s">
        <v>45</v>
      </c>
      <c r="M7274" t="s">
        <v>79</v>
      </c>
      <c r="N7274" t="str">
        <f>"08/18/2022"</f>
        <v>08/18/2022</v>
      </c>
      <c r="O7274" t="str">
        <f t="shared" si="740"/>
        <v>12/31/2500</v>
      </c>
      <c r="P7274">
        <v>1</v>
      </c>
      <c r="Q7274">
        <v>0</v>
      </c>
      <c r="R7274">
        <v>0</v>
      </c>
      <c r="V7274" t="str">
        <f>"Trad IRN"</f>
        <v>Trad IRN</v>
      </c>
      <c r="W7274">
        <v>50</v>
      </c>
      <c r="X7274" t="s">
        <v>47</v>
      </c>
      <c r="Z7274" t="s">
        <v>47</v>
      </c>
      <c r="AB7274" t="s">
        <v>54</v>
      </c>
      <c r="AC7274" t="s">
        <v>48</v>
      </c>
      <c r="AD7274" t="s">
        <v>49</v>
      </c>
      <c r="AE7274" t="s">
        <v>50</v>
      </c>
      <c r="AG7274" t="s">
        <v>68</v>
      </c>
      <c r="AH7274" t="str">
        <f>"Trad IRN"</f>
        <v>Trad IRN</v>
      </c>
      <c r="AI7274" t="str">
        <f>"Bldg IRN"</f>
        <v>Bldg IRN</v>
      </c>
      <c r="AJ7274" t="s">
        <v>54</v>
      </c>
      <c r="AK7274" t="s">
        <v>72</v>
      </c>
      <c r="AL7274" t="s">
        <v>53</v>
      </c>
      <c r="AM7274">
        <v>142</v>
      </c>
      <c r="AN7274">
        <v>142</v>
      </c>
      <c r="AO7274">
        <v>79</v>
      </c>
    </row>
    <row r="7275" spans="1:41" x14ac:dyDescent="0.3">
      <c r="A7275" t="str">
        <f>"Trad IRN"</f>
        <v>Trad IRN</v>
      </c>
      <c r="B7275" t="str">
        <f>"Bldg IRN"</f>
        <v>Bldg IRN</v>
      </c>
      <c r="C7275" t="s">
        <v>60</v>
      </c>
      <c r="D7275" t="s">
        <v>3</v>
      </c>
      <c r="E7275" t="s">
        <v>80</v>
      </c>
      <c r="F7275" t="s">
        <v>81</v>
      </c>
      <c r="G7275" t="s">
        <v>82</v>
      </c>
      <c r="H7275" t="s">
        <v>83</v>
      </c>
      <c r="I7275" t="str">
        <f>"Trad IRN"</f>
        <v>Trad IRN</v>
      </c>
      <c r="J7275" t="s">
        <v>43</v>
      </c>
      <c r="K7275" t="s">
        <v>44</v>
      </c>
      <c r="L7275" t="s">
        <v>45</v>
      </c>
      <c r="M7275" t="s">
        <v>79</v>
      </c>
      <c r="N7275" t="str">
        <f>"08/22/2022"</f>
        <v>08/22/2022</v>
      </c>
      <c r="O7275" t="str">
        <f t="shared" si="740"/>
        <v>12/31/2500</v>
      </c>
      <c r="P7275">
        <v>0.99295800000000001</v>
      </c>
      <c r="Q7275">
        <v>0</v>
      </c>
      <c r="R7275">
        <v>0</v>
      </c>
      <c r="V7275" t="str">
        <f>"Trad IRN"</f>
        <v>Trad IRN</v>
      </c>
      <c r="W7275">
        <v>100</v>
      </c>
      <c r="X7275" t="s">
        <v>47</v>
      </c>
      <c r="Z7275" t="s">
        <v>47</v>
      </c>
      <c r="AB7275" t="s">
        <v>54</v>
      </c>
      <c r="AC7275" t="s">
        <v>48</v>
      </c>
      <c r="AD7275" t="s">
        <v>49</v>
      </c>
      <c r="AE7275" t="s">
        <v>50</v>
      </c>
      <c r="AG7275" t="s">
        <v>68</v>
      </c>
      <c r="AH7275" t="str">
        <f>"Trad IRN"</f>
        <v>Trad IRN</v>
      </c>
      <c r="AI7275" t="str">
        <f>"Bldg IRN"</f>
        <v>Bldg IRN</v>
      </c>
      <c r="AJ7275" t="s">
        <v>54</v>
      </c>
      <c r="AK7275" t="s">
        <v>71</v>
      </c>
      <c r="AL7275" t="s">
        <v>53</v>
      </c>
      <c r="AM7275">
        <v>141</v>
      </c>
      <c r="AN7275">
        <v>142</v>
      </c>
      <c r="AO7275">
        <v>79</v>
      </c>
    </row>
    <row r="7276" spans="1:41" x14ac:dyDescent="0.3">
      <c r="A7276" t="str">
        <f>"Trad IRN"</f>
        <v>Trad IRN</v>
      </c>
      <c r="B7276" t="str">
        <f>"Bldg IRN"</f>
        <v>Bldg IRN</v>
      </c>
      <c r="C7276" t="s">
        <v>60</v>
      </c>
      <c r="D7276" t="s">
        <v>3</v>
      </c>
      <c r="E7276" t="s">
        <v>80</v>
      </c>
      <c r="F7276" t="s">
        <v>81</v>
      </c>
      <c r="G7276" t="s">
        <v>82</v>
      </c>
      <c r="H7276" t="s">
        <v>83</v>
      </c>
      <c r="I7276" t="str">
        <f>"Trad IRN"</f>
        <v>Trad IRN</v>
      </c>
      <c r="J7276" t="s">
        <v>43</v>
      </c>
      <c r="K7276" t="s">
        <v>44</v>
      </c>
      <c r="L7276" t="s">
        <v>45</v>
      </c>
      <c r="M7276" t="s">
        <v>79</v>
      </c>
      <c r="N7276" t="str">
        <f>"10/06/2022"</f>
        <v>10/06/2022</v>
      </c>
      <c r="O7276" t="str">
        <f t="shared" si="740"/>
        <v>12/31/2500</v>
      </c>
      <c r="P7276">
        <v>0.82394400000000001</v>
      </c>
      <c r="Q7276">
        <v>0</v>
      </c>
      <c r="R7276">
        <v>0</v>
      </c>
      <c r="V7276" t="str">
        <f>"Trad IRN"</f>
        <v>Trad IRN</v>
      </c>
      <c r="W7276">
        <v>50</v>
      </c>
      <c r="X7276" t="s">
        <v>47</v>
      </c>
      <c r="Z7276" t="s">
        <v>47</v>
      </c>
      <c r="AB7276" t="s">
        <v>54</v>
      </c>
      <c r="AC7276" t="s">
        <v>48</v>
      </c>
      <c r="AD7276" t="s">
        <v>49</v>
      </c>
      <c r="AE7276" t="s">
        <v>55</v>
      </c>
      <c r="AG7276" t="s">
        <v>68</v>
      </c>
      <c r="AH7276" t="str">
        <f>"Trad IRN"</f>
        <v>Trad IRN</v>
      </c>
      <c r="AI7276" t="str">
        <f>"Bldg IRN"</f>
        <v>Bldg IRN</v>
      </c>
      <c r="AJ7276" t="s">
        <v>54</v>
      </c>
      <c r="AK7276" t="s">
        <v>71</v>
      </c>
      <c r="AL7276" t="s">
        <v>53</v>
      </c>
      <c r="AM7276">
        <v>117</v>
      </c>
      <c r="AN7276">
        <v>142</v>
      </c>
      <c r="AO7276">
        <v>79</v>
      </c>
    </row>
    <row r="7277" spans="1:41" x14ac:dyDescent="0.3">
      <c r="A7277" t="str">
        <f>"Trad IRN"</f>
        <v>Trad IRN</v>
      </c>
      <c r="B7277" t="str">
        <f>"Bldg IRN"</f>
        <v>Bldg IRN</v>
      </c>
      <c r="C7277" t="s">
        <v>60</v>
      </c>
      <c r="D7277" t="s">
        <v>3</v>
      </c>
      <c r="E7277" t="s">
        <v>80</v>
      </c>
      <c r="F7277" t="s">
        <v>81</v>
      </c>
      <c r="G7277" t="s">
        <v>82</v>
      </c>
      <c r="H7277" t="s">
        <v>83</v>
      </c>
      <c r="I7277" t="str">
        <f>"Trad IRN"</f>
        <v>Trad IRN</v>
      </c>
      <c r="J7277" t="s">
        <v>43</v>
      </c>
      <c r="K7277" t="s">
        <v>44</v>
      </c>
      <c r="L7277" t="s">
        <v>45</v>
      </c>
      <c r="M7277" t="s">
        <v>79</v>
      </c>
      <c r="N7277" t="str">
        <f>"08/18/2022"</f>
        <v>08/18/2022</v>
      </c>
      <c r="O7277" t="str">
        <f t="shared" si="740"/>
        <v>12/31/2500</v>
      </c>
      <c r="P7277">
        <v>1</v>
      </c>
      <c r="Q7277">
        <v>0</v>
      </c>
      <c r="R7277">
        <v>0</v>
      </c>
      <c r="V7277" t="str">
        <f>"Trad IRN"</f>
        <v>Trad IRN</v>
      </c>
      <c r="W7277">
        <v>50</v>
      </c>
      <c r="X7277" t="s">
        <v>47</v>
      </c>
      <c r="Z7277" t="s">
        <v>47</v>
      </c>
      <c r="AB7277" t="s">
        <v>54</v>
      </c>
      <c r="AC7277" t="s">
        <v>48</v>
      </c>
      <c r="AD7277" t="s">
        <v>49</v>
      </c>
      <c r="AE7277" t="s">
        <v>55</v>
      </c>
      <c r="AG7277" t="s">
        <v>68</v>
      </c>
      <c r="AH7277" t="str">
        <f>"Trad IRN"</f>
        <v>Trad IRN</v>
      </c>
      <c r="AI7277" t="str">
        <f>"Bldg IRN"</f>
        <v>Bldg IRN</v>
      </c>
      <c r="AJ7277" t="s">
        <v>54</v>
      </c>
      <c r="AK7277" t="s">
        <v>72</v>
      </c>
      <c r="AL7277" t="s">
        <v>53</v>
      </c>
      <c r="AM7277">
        <v>142</v>
      </c>
      <c r="AN7277">
        <v>142</v>
      </c>
      <c r="AO7277">
        <v>79</v>
      </c>
    </row>
    <row r="7278" spans="1:41" x14ac:dyDescent="0.3">
      <c r="A7278" t="str">
        <f>"Trad IRN"</f>
        <v>Trad IRN</v>
      </c>
      <c r="B7278" t="str">
        <f>"Bldg IRN"</f>
        <v>Bldg IRN</v>
      </c>
      <c r="C7278" t="s">
        <v>60</v>
      </c>
      <c r="D7278" t="s">
        <v>3</v>
      </c>
      <c r="E7278" t="s">
        <v>80</v>
      </c>
      <c r="F7278" t="s">
        <v>81</v>
      </c>
      <c r="G7278" t="s">
        <v>82</v>
      </c>
      <c r="H7278" t="s">
        <v>83</v>
      </c>
      <c r="I7278" t="str">
        <f>"Trad IRN"</f>
        <v>Trad IRN</v>
      </c>
      <c r="J7278" t="s">
        <v>43</v>
      </c>
      <c r="K7278" t="s">
        <v>44</v>
      </c>
      <c r="L7278" t="s">
        <v>45</v>
      </c>
      <c r="M7278" t="s">
        <v>79</v>
      </c>
      <c r="N7278" t="str">
        <f>"08/18/2022"</f>
        <v>08/18/2022</v>
      </c>
      <c r="O7278" t="str">
        <f t="shared" si="740"/>
        <v>12/31/2500</v>
      </c>
      <c r="P7278">
        <v>1</v>
      </c>
      <c r="Q7278">
        <v>0</v>
      </c>
      <c r="R7278">
        <v>0</v>
      </c>
      <c r="V7278" t="str">
        <f>"Trad IRN"</f>
        <v>Trad IRN</v>
      </c>
      <c r="W7278">
        <v>50</v>
      </c>
      <c r="X7278" t="s">
        <v>47</v>
      </c>
      <c r="Z7278" t="s">
        <v>47</v>
      </c>
      <c r="AB7278" t="s">
        <v>54</v>
      </c>
      <c r="AC7278" t="s">
        <v>48</v>
      </c>
      <c r="AD7278" t="s">
        <v>49</v>
      </c>
      <c r="AE7278" t="s">
        <v>50</v>
      </c>
      <c r="AG7278" t="s">
        <v>68</v>
      </c>
      <c r="AH7278" t="str">
        <f>"Trad IRN"</f>
        <v>Trad IRN</v>
      </c>
      <c r="AI7278" t="str">
        <f>"Bldg IRN"</f>
        <v>Bldg IRN</v>
      </c>
      <c r="AJ7278" t="s">
        <v>54</v>
      </c>
      <c r="AK7278" t="s">
        <v>71</v>
      </c>
      <c r="AL7278" t="s">
        <v>53</v>
      </c>
      <c r="AM7278">
        <v>142</v>
      </c>
      <c r="AN7278">
        <v>142</v>
      </c>
      <c r="AO7278">
        <v>79</v>
      </c>
    </row>
    <row r="7279" spans="1:41" x14ac:dyDescent="0.3">
      <c r="A7279" t="str">
        <f>"Trad IRN"</f>
        <v>Trad IRN</v>
      </c>
      <c r="B7279" t="str">
        <f>"Bldg IRN"</f>
        <v>Bldg IRN</v>
      </c>
      <c r="C7279" t="s">
        <v>60</v>
      </c>
      <c r="D7279" t="s">
        <v>3</v>
      </c>
      <c r="E7279" t="s">
        <v>80</v>
      </c>
      <c r="F7279" t="s">
        <v>81</v>
      </c>
      <c r="G7279" t="s">
        <v>82</v>
      </c>
      <c r="H7279" t="s">
        <v>83</v>
      </c>
      <c r="I7279" t="str">
        <f>"Trad IRN"</f>
        <v>Trad IRN</v>
      </c>
      <c r="J7279" t="s">
        <v>43</v>
      </c>
      <c r="K7279" t="s">
        <v>44</v>
      </c>
      <c r="L7279" t="s">
        <v>45</v>
      </c>
      <c r="M7279" t="s">
        <v>79</v>
      </c>
      <c r="N7279" t="str">
        <f>"08/22/2022"</f>
        <v>08/22/2022</v>
      </c>
      <c r="O7279" t="str">
        <f t="shared" si="740"/>
        <v>12/31/2500</v>
      </c>
      <c r="P7279">
        <v>0.99295800000000001</v>
      </c>
      <c r="Q7279">
        <v>0</v>
      </c>
      <c r="R7279">
        <v>0</v>
      </c>
      <c r="V7279" t="str">
        <f>"Trad IRN"</f>
        <v>Trad IRN</v>
      </c>
      <c r="W7279">
        <v>50</v>
      </c>
      <c r="X7279" t="s">
        <v>47</v>
      </c>
      <c r="Z7279" t="s">
        <v>47</v>
      </c>
      <c r="AB7279" t="s">
        <v>54</v>
      </c>
      <c r="AC7279" t="s">
        <v>48</v>
      </c>
      <c r="AD7279" t="s">
        <v>49</v>
      </c>
      <c r="AE7279" t="s">
        <v>50</v>
      </c>
      <c r="AG7279" t="s">
        <v>68</v>
      </c>
      <c r="AH7279" t="str">
        <f>"Trad IRN"</f>
        <v>Trad IRN</v>
      </c>
      <c r="AI7279" t="str">
        <f>"Bldg IRN"</f>
        <v>Bldg IRN</v>
      </c>
      <c r="AJ7279" t="s">
        <v>54</v>
      </c>
      <c r="AK7279" t="s">
        <v>71</v>
      </c>
      <c r="AL7279" t="s">
        <v>53</v>
      </c>
      <c r="AM7279">
        <v>141</v>
      </c>
      <c r="AN7279">
        <v>142</v>
      </c>
      <c r="AO7279">
        <v>79</v>
      </c>
    </row>
    <row r="7280" spans="1:41" x14ac:dyDescent="0.3">
      <c r="A7280" t="str">
        <f>"Trad IRN"</f>
        <v>Trad IRN</v>
      </c>
      <c r="B7280" t="str">
        <f>"Bldg IRN"</f>
        <v>Bldg IRN</v>
      </c>
      <c r="C7280" t="s">
        <v>60</v>
      </c>
      <c r="D7280" t="s">
        <v>3</v>
      </c>
      <c r="E7280" t="s">
        <v>80</v>
      </c>
      <c r="F7280" t="s">
        <v>81</v>
      </c>
      <c r="G7280" t="s">
        <v>82</v>
      </c>
      <c r="H7280" t="s">
        <v>83</v>
      </c>
      <c r="I7280" t="str">
        <f>"Trad IRN"</f>
        <v>Trad IRN</v>
      </c>
      <c r="J7280" t="s">
        <v>43</v>
      </c>
      <c r="K7280" t="s">
        <v>44</v>
      </c>
      <c r="L7280" t="s">
        <v>45</v>
      </c>
      <c r="M7280" t="s">
        <v>46</v>
      </c>
      <c r="N7280" t="str">
        <f>"08/18/2022"</f>
        <v>08/18/2022</v>
      </c>
      <c r="O7280" t="str">
        <f>"09/06/2022"</f>
        <v>09/06/2022</v>
      </c>
      <c r="P7280">
        <v>7.4980000000000005E-2</v>
      </c>
      <c r="Q7280">
        <v>0</v>
      </c>
      <c r="R7280">
        <v>0</v>
      </c>
      <c r="S7280">
        <v>0</v>
      </c>
      <c r="T7280">
        <v>0</v>
      </c>
      <c r="U7280">
        <v>0</v>
      </c>
      <c r="V7280" t="str">
        <f>"Trad IRN"</f>
        <v>Trad IRN</v>
      </c>
      <c r="W7280">
        <v>100</v>
      </c>
      <c r="X7280" t="s">
        <v>47</v>
      </c>
      <c r="Z7280" t="s">
        <v>47</v>
      </c>
      <c r="AB7280" t="str">
        <f>"02"</f>
        <v>02</v>
      </c>
      <c r="AC7280" t="str">
        <f>"10"</f>
        <v>10</v>
      </c>
      <c r="AD7280" t="str">
        <f>"2"</f>
        <v>2</v>
      </c>
      <c r="AE7280" t="s">
        <v>50</v>
      </c>
      <c r="AF7280">
        <v>0</v>
      </c>
      <c r="AG7280" t="s">
        <v>56</v>
      </c>
      <c r="AH7280" t="str">
        <f>"Trad IRN"</f>
        <v>Trad IRN</v>
      </c>
      <c r="AI7280" t="str">
        <f>"Bldg IRN"</f>
        <v>Bldg IRN</v>
      </c>
      <c r="AJ7280" t="s">
        <v>48</v>
      </c>
      <c r="AK7280" t="s">
        <v>48</v>
      </c>
      <c r="AL7280" t="s">
        <v>53</v>
      </c>
      <c r="AM7280">
        <v>83.46</v>
      </c>
      <c r="AN7280">
        <v>1113.0999999999999</v>
      </c>
      <c r="AO7280">
        <v>79</v>
      </c>
    </row>
    <row r="7281" spans="1:41" x14ac:dyDescent="0.3">
      <c r="A7281" t="str">
        <f>"Trad IRN"</f>
        <v>Trad IRN</v>
      </c>
      <c r="B7281" t="str">
        <f>"Bldg IRN"</f>
        <v>Bldg IRN</v>
      </c>
      <c r="C7281" t="s">
        <v>60</v>
      </c>
      <c r="D7281" t="s">
        <v>3</v>
      </c>
      <c r="E7281" t="s">
        <v>80</v>
      </c>
      <c r="F7281" t="s">
        <v>81</v>
      </c>
      <c r="G7281" t="s">
        <v>82</v>
      </c>
      <c r="H7281" t="s">
        <v>83</v>
      </c>
      <c r="I7281" t="str">
        <f>"Trad IRN"</f>
        <v>Trad IRN</v>
      </c>
      <c r="J7281" t="s">
        <v>43</v>
      </c>
      <c r="K7281" t="s">
        <v>44</v>
      </c>
      <c r="L7281" t="s">
        <v>45</v>
      </c>
      <c r="M7281" t="s">
        <v>46</v>
      </c>
      <c r="N7281" t="str">
        <f>"08/18/2022"</f>
        <v>08/18/2022</v>
      </c>
      <c r="O7281" t="str">
        <f>"09/06/2022"</f>
        <v>09/06/2022</v>
      </c>
      <c r="P7281">
        <v>7.4980000000000005E-2</v>
      </c>
      <c r="Q7281">
        <v>0</v>
      </c>
      <c r="R7281">
        <v>0</v>
      </c>
      <c r="S7281">
        <v>0</v>
      </c>
      <c r="T7281">
        <v>0</v>
      </c>
      <c r="U7281">
        <v>0</v>
      </c>
      <c r="V7281" t="str">
        <f>"Trad IRN"</f>
        <v>Trad IRN</v>
      </c>
      <c r="W7281">
        <v>100</v>
      </c>
      <c r="X7281" t="s">
        <v>47</v>
      </c>
      <c r="Z7281" t="s">
        <v>47</v>
      </c>
      <c r="AB7281" t="str">
        <f>"04"</f>
        <v>04</v>
      </c>
      <c r="AC7281" t="s">
        <v>48</v>
      </c>
      <c r="AD7281" t="s">
        <v>49</v>
      </c>
      <c r="AE7281" t="s">
        <v>50</v>
      </c>
      <c r="AF7281">
        <v>0</v>
      </c>
      <c r="AG7281" t="s">
        <v>56</v>
      </c>
      <c r="AH7281" t="str">
        <f>"Trad IRN"</f>
        <v>Trad IRN</v>
      </c>
      <c r="AI7281" t="str">
        <f>"Bldg IRN"</f>
        <v>Bldg IRN</v>
      </c>
      <c r="AJ7281" t="s">
        <v>48</v>
      </c>
      <c r="AK7281" t="s">
        <v>48</v>
      </c>
      <c r="AL7281" t="s">
        <v>53</v>
      </c>
      <c r="AM7281">
        <v>83.46</v>
      </c>
      <c r="AN7281">
        <v>1113.0999999999999</v>
      </c>
      <c r="AO7281">
        <v>79</v>
      </c>
    </row>
    <row r="7282" spans="1:41" x14ac:dyDescent="0.3">
      <c r="A7282" t="str">
        <f>"Trad IRN"</f>
        <v>Trad IRN</v>
      </c>
      <c r="B7282" t="str">
        <f>"Bldg IRN"</f>
        <v>Bldg IRN</v>
      </c>
      <c r="C7282" t="s">
        <v>60</v>
      </c>
      <c r="D7282" t="s">
        <v>3</v>
      </c>
      <c r="E7282" t="s">
        <v>80</v>
      </c>
      <c r="F7282" t="s">
        <v>81</v>
      </c>
      <c r="G7282" t="s">
        <v>82</v>
      </c>
      <c r="H7282" t="s">
        <v>83</v>
      </c>
      <c r="I7282" t="str">
        <f>"Trad IRN"</f>
        <v>Trad IRN</v>
      </c>
      <c r="J7282" t="s">
        <v>43</v>
      </c>
      <c r="K7282" t="s">
        <v>44</v>
      </c>
      <c r="L7282" t="s">
        <v>45</v>
      </c>
      <c r="M7282" t="s">
        <v>79</v>
      </c>
      <c r="N7282" t="str">
        <f>"12/13/2022"</f>
        <v>12/13/2022</v>
      </c>
      <c r="O7282" t="str">
        <f>"12/31/2500"</f>
        <v>12/31/2500</v>
      </c>
      <c r="P7282">
        <v>0.57042300000000001</v>
      </c>
      <c r="Q7282">
        <v>0</v>
      </c>
      <c r="R7282">
        <v>0</v>
      </c>
      <c r="V7282" t="str">
        <f>"Trad IRN"</f>
        <v>Trad IRN</v>
      </c>
      <c r="W7282">
        <v>100</v>
      </c>
      <c r="X7282" t="s">
        <v>47</v>
      </c>
      <c r="Z7282" t="s">
        <v>47</v>
      </c>
      <c r="AB7282" t="s">
        <v>54</v>
      </c>
      <c r="AC7282" t="s">
        <v>48</v>
      </c>
      <c r="AD7282" t="s">
        <v>49</v>
      </c>
      <c r="AE7282" t="s">
        <v>50</v>
      </c>
      <c r="AG7282" t="s">
        <v>68</v>
      </c>
      <c r="AH7282" t="str">
        <f>"Trad IRN"</f>
        <v>Trad IRN</v>
      </c>
      <c r="AI7282" t="str">
        <f>"Bldg IRN"</f>
        <v>Bldg IRN</v>
      </c>
      <c r="AJ7282" t="s">
        <v>54</v>
      </c>
      <c r="AK7282" t="s">
        <v>71</v>
      </c>
      <c r="AL7282" t="s">
        <v>53</v>
      </c>
      <c r="AM7282">
        <v>81</v>
      </c>
      <c r="AN7282">
        <v>142</v>
      </c>
      <c r="AO7282">
        <v>79</v>
      </c>
    </row>
    <row r="7283" spans="1:41" x14ac:dyDescent="0.3">
      <c r="A7283" t="str">
        <f>"Trad IRN"</f>
        <v>Trad IRN</v>
      </c>
      <c r="B7283" t="str">
        <f>"Bldg IRN"</f>
        <v>Bldg IRN</v>
      </c>
      <c r="C7283" t="s">
        <v>60</v>
      </c>
      <c r="D7283" t="s">
        <v>3</v>
      </c>
      <c r="E7283" t="s">
        <v>80</v>
      </c>
      <c r="F7283" t="s">
        <v>81</v>
      </c>
      <c r="G7283" t="s">
        <v>82</v>
      </c>
      <c r="H7283" t="s">
        <v>83</v>
      </c>
      <c r="I7283" t="str">
        <f>"Trad IRN"</f>
        <v>Trad IRN</v>
      </c>
      <c r="J7283" t="s">
        <v>43</v>
      </c>
      <c r="K7283" t="s">
        <v>44</v>
      </c>
      <c r="L7283" t="s">
        <v>45</v>
      </c>
      <c r="M7283" t="s">
        <v>79</v>
      </c>
      <c r="N7283" t="str">
        <f>"08/18/2022"</f>
        <v>08/18/2022</v>
      </c>
      <c r="O7283" t="str">
        <f>"08/18/2022"</f>
        <v>08/18/2022</v>
      </c>
      <c r="P7283">
        <v>7.0419999999999996E-3</v>
      </c>
      <c r="Q7283">
        <v>0</v>
      </c>
      <c r="R7283">
        <v>0</v>
      </c>
      <c r="V7283" t="str">
        <f>"Trad IRN"</f>
        <v>Trad IRN</v>
      </c>
      <c r="W7283">
        <v>50</v>
      </c>
      <c r="X7283" t="s">
        <v>47</v>
      </c>
      <c r="Z7283" t="s">
        <v>47</v>
      </c>
      <c r="AB7283" t="s">
        <v>54</v>
      </c>
      <c r="AC7283" t="s">
        <v>48</v>
      </c>
      <c r="AD7283" t="s">
        <v>49</v>
      </c>
      <c r="AE7283" t="s">
        <v>50</v>
      </c>
      <c r="AG7283" t="s">
        <v>68</v>
      </c>
      <c r="AH7283" t="str">
        <f>"Trad IRN"</f>
        <v>Trad IRN</v>
      </c>
      <c r="AI7283" t="str">
        <f>"Bldg IRN"</f>
        <v>Bldg IRN</v>
      </c>
      <c r="AJ7283" t="s">
        <v>54</v>
      </c>
      <c r="AK7283" t="s">
        <v>71</v>
      </c>
      <c r="AL7283" t="s">
        <v>53</v>
      </c>
      <c r="AM7283">
        <v>1</v>
      </c>
      <c r="AN7283">
        <v>142</v>
      </c>
      <c r="AO7283">
        <v>79</v>
      </c>
    </row>
    <row r="7284" spans="1:41" x14ac:dyDescent="0.3">
      <c r="A7284" t="str">
        <f>"Trad IRN"</f>
        <v>Trad IRN</v>
      </c>
      <c r="B7284" t="str">
        <f>"Bldg IRN"</f>
        <v>Bldg IRN</v>
      </c>
      <c r="C7284" t="s">
        <v>60</v>
      </c>
      <c r="D7284" t="s">
        <v>3</v>
      </c>
      <c r="E7284" t="s">
        <v>80</v>
      </c>
      <c r="F7284" t="s">
        <v>81</v>
      </c>
      <c r="G7284" t="s">
        <v>82</v>
      </c>
      <c r="H7284" t="s">
        <v>83</v>
      </c>
      <c r="I7284" t="str">
        <f>"Trad IRN"</f>
        <v>Trad IRN</v>
      </c>
      <c r="J7284" t="s">
        <v>43</v>
      </c>
      <c r="K7284" t="s">
        <v>44</v>
      </c>
      <c r="L7284" t="s">
        <v>45</v>
      </c>
      <c r="M7284" t="s">
        <v>79</v>
      </c>
      <c r="N7284" t="str">
        <f>"08/18/2022"</f>
        <v>08/18/2022</v>
      </c>
      <c r="O7284" t="str">
        <f t="shared" ref="O7284:O7292" si="741">"12/31/2500"</f>
        <v>12/31/2500</v>
      </c>
      <c r="P7284">
        <v>1</v>
      </c>
      <c r="Q7284">
        <v>0</v>
      </c>
      <c r="R7284">
        <v>0</v>
      </c>
      <c r="V7284" t="str">
        <f>"Trad IRN"</f>
        <v>Trad IRN</v>
      </c>
      <c r="W7284">
        <v>50</v>
      </c>
      <c r="X7284" t="s">
        <v>47</v>
      </c>
      <c r="Z7284" t="s">
        <v>47</v>
      </c>
      <c r="AB7284" t="s">
        <v>54</v>
      </c>
      <c r="AC7284" t="s">
        <v>48</v>
      </c>
      <c r="AD7284" t="s">
        <v>49</v>
      </c>
      <c r="AE7284" t="s">
        <v>50</v>
      </c>
      <c r="AG7284" t="s">
        <v>68</v>
      </c>
      <c r="AH7284" t="str">
        <f>"Trad IRN"</f>
        <v>Trad IRN</v>
      </c>
      <c r="AI7284" t="str">
        <f>"Bldg IRN"</f>
        <v>Bldg IRN</v>
      </c>
      <c r="AJ7284" t="s">
        <v>54</v>
      </c>
      <c r="AK7284" t="s">
        <v>72</v>
      </c>
      <c r="AL7284" t="s">
        <v>53</v>
      </c>
      <c r="AM7284">
        <v>142</v>
      </c>
      <c r="AN7284">
        <v>142</v>
      </c>
      <c r="AO7284">
        <v>79</v>
      </c>
    </row>
    <row r="7285" spans="1:41" x14ac:dyDescent="0.3">
      <c r="A7285" t="str">
        <f>"Trad IRN"</f>
        <v>Trad IRN</v>
      </c>
      <c r="B7285" t="str">
        <f>"Bldg IRN"</f>
        <v>Bldg IRN</v>
      </c>
      <c r="C7285" t="s">
        <v>60</v>
      </c>
      <c r="D7285" t="s">
        <v>3</v>
      </c>
      <c r="E7285" t="s">
        <v>80</v>
      </c>
      <c r="F7285" t="s">
        <v>81</v>
      </c>
      <c r="G7285" t="s">
        <v>82</v>
      </c>
      <c r="H7285" t="s">
        <v>83</v>
      </c>
      <c r="I7285" t="str">
        <f>"Trad IRN"</f>
        <v>Trad IRN</v>
      </c>
      <c r="J7285" t="s">
        <v>43</v>
      </c>
      <c r="K7285" t="s">
        <v>44</v>
      </c>
      <c r="L7285" t="s">
        <v>45</v>
      </c>
      <c r="M7285" t="s">
        <v>79</v>
      </c>
      <c r="N7285" t="str">
        <f>"01/04/2023"</f>
        <v>01/04/2023</v>
      </c>
      <c r="O7285" t="str">
        <f t="shared" si="741"/>
        <v>12/31/2500</v>
      </c>
      <c r="P7285">
        <v>0.528169</v>
      </c>
      <c r="Q7285">
        <v>0</v>
      </c>
      <c r="R7285">
        <v>0</v>
      </c>
      <c r="V7285" t="str">
        <f>"Trad IRN"</f>
        <v>Trad IRN</v>
      </c>
      <c r="W7285">
        <v>100</v>
      </c>
      <c r="X7285" t="s">
        <v>47</v>
      </c>
      <c r="Z7285" t="s">
        <v>47</v>
      </c>
      <c r="AB7285" t="s">
        <v>54</v>
      </c>
      <c r="AC7285" t="s">
        <v>48</v>
      </c>
      <c r="AD7285" t="s">
        <v>49</v>
      </c>
      <c r="AE7285" t="s">
        <v>50</v>
      </c>
      <c r="AG7285" t="s">
        <v>68</v>
      </c>
      <c r="AH7285" t="str">
        <f>"Trad IRN"</f>
        <v>Trad IRN</v>
      </c>
      <c r="AI7285" t="str">
        <f>"Bldg IRN"</f>
        <v>Bldg IRN</v>
      </c>
      <c r="AJ7285" t="s">
        <v>54</v>
      </c>
      <c r="AK7285" t="s">
        <v>72</v>
      </c>
      <c r="AL7285" t="s">
        <v>53</v>
      </c>
      <c r="AM7285">
        <v>75</v>
      </c>
      <c r="AN7285">
        <v>142</v>
      </c>
      <c r="AO7285">
        <v>79</v>
      </c>
    </row>
    <row r="7286" spans="1:41" x14ac:dyDescent="0.3">
      <c r="A7286" t="str">
        <f>"Trad IRN"</f>
        <v>Trad IRN</v>
      </c>
      <c r="B7286" t="str">
        <f>"Bldg IRN"</f>
        <v>Bldg IRN</v>
      </c>
      <c r="C7286" t="s">
        <v>60</v>
      </c>
      <c r="D7286" t="s">
        <v>3</v>
      </c>
      <c r="E7286" t="s">
        <v>80</v>
      </c>
      <c r="F7286" t="s">
        <v>81</v>
      </c>
      <c r="G7286" t="s">
        <v>82</v>
      </c>
      <c r="H7286" t="s">
        <v>83</v>
      </c>
      <c r="I7286" t="str">
        <f>"Trad IRN"</f>
        <v>Trad IRN</v>
      </c>
      <c r="J7286" t="s">
        <v>43</v>
      </c>
      <c r="K7286" t="s">
        <v>44</v>
      </c>
      <c r="L7286" t="s">
        <v>45</v>
      </c>
      <c r="M7286" t="s">
        <v>79</v>
      </c>
      <c r="N7286" t="str">
        <f>"08/18/2022"</f>
        <v>08/18/2022</v>
      </c>
      <c r="O7286" t="str">
        <f t="shared" si="741"/>
        <v>12/31/2500</v>
      </c>
      <c r="P7286">
        <v>1</v>
      </c>
      <c r="Q7286">
        <v>0</v>
      </c>
      <c r="R7286">
        <v>0</v>
      </c>
      <c r="V7286" t="str">
        <f>"Trad IRN"</f>
        <v>Trad IRN</v>
      </c>
      <c r="W7286">
        <v>50</v>
      </c>
      <c r="X7286" t="s">
        <v>47</v>
      </c>
      <c r="Z7286" t="s">
        <v>47</v>
      </c>
      <c r="AB7286" t="s">
        <v>54</v>
      </c>
      <c r="AC7286" t="s">
        <v>48</v>
      </c>
      <c r="AD7286" t="s">
        <v>49</v>
      </c>
      <c r="AE7286" t="s">
        <v>50</v>
      </c>
      <c r="AG7286" t="s">
        <v>68</v>
      </c>
      <c r="AH7286" t="str">
        <f>"Trad IRN"</f>
        <v>Trad IRN</v>
      </c>
      <c r="AI7286" t="str">
        <f>"Bldg IRN"</f>
        <v>Bldg IRN</v>
      </c>
      <c r="AJ7286" t="s">
        <v>54</v>
      </c>
      <c r="AK7286" t="s">
        <v>72</v>
      </c>
      <c r="AL7286" t="s">
        <v>53</v>
      </c>
      <c r="AM7286">
        <v>142</v>
      </c>
      <c r="AN7286">
        <v>142</v>
      </c>
      <c r="AO7286">
        <v>79</v>
      </c>
    </row>
    <row r="7287" spans="1:41" x14ac:dyDescent="0.3">
      <c r="A7287" t="str">
        <f>"Trad IRN"</f>
        <v>Trad IRN</v>
      </c>
      <c r="B7287" t="str">
        <f>"Bldg IRN"</f>
        <v>Bldg IRN</v>
      </c>
      <c r="C7287" t="s">
        <v>60</v>
      </c>
      <c r="D7287" t="s">
        <v>3</v>
      </c>
      <c r="E7287" t="s">
        <v>80</v>
      </c>
      <c r="F7287" t="s">
        <v>81</v>
      </c>
      <c r="G7287" t="s">
        <v>82</v>
      </c>
      <c r="H7287" t="s">
        <v>83</v>
      </c>
      <c r="I7287" t="str">
        <f>"Trad IRN"</f>
        <v>Trad IRN</v>
      </c>
      <c r="J7287" t="s">
        <v>43</v>
      </c>
      <c r="K7287" t="s">
        <v>44</v>
      </c>
      <c r="L7287" t="s">
        <v>45</v>
      </c>
      <c r="M7287" t="s">
        <v>79</v>
      </c>
      <c r="N7287" t="str">
        <f>"01/20/2023"</f>
        <v>01/20/2023</v>
      </c>
      <c r="O7287" t="str">
        <f t="shared" si="741"/>
        <v>12/31/2500</v>
      </c>
      <c r="P7287">
        <v>0.46478900000000001</v>
      </c>
      <c r="Q7287">
        <v>0</v>
      </c>
      <c r="R7287">
        <v>0</v>
      </c>
      <c r="V7287" t="str">
        <f>"Trad IRN"</f>
        <v>Trad IRN</v>
      </c>
      <c r="W7287">
        <v>50</v>
      </c>
      <c r="X7287" t="s">
        <v>47</v>
      </c>
      <c r="Z7287" t="s">
        <v>47</v>
      </c>
      <c r="AB7287" t="s">
        <v>54</v>
      </c>
      <c r="AC7287" t="s">
        <v>48</v>
      </c>
      <c r="AD7287" t="s">
        <v>49</v>
      </c>
      <c r="AE7287" t="s">
        <v>50</v>
      </c>
      <c r="AG7287" t="s">
        <v>68</v>
      </c>
      <c r="AH7287" t="str">
        <f>"Trad IRN"</f>
        <v>Trad IRN</v>
      </c>
      <c r="AI7287" t="str">
        <f>"Bldg IRN"</f>
        <v>Bldg IRN</v>
      </c>
      <c r="AJ7287" t="s">
        <v>54</v>
      </c>
      <c r="AK7287" t="s">
        <v>72</v>
      </c>
      <c r="AL7287" t="s">
        <v>53</v>
      </c>
      <c r="AM7287">
        <v>66</v>
      </c>
      <c r="AN7287">
        <v>142</v>
      </c>
      <c r="AO7287">
        <v>79</v>
      </c>
    </row>
    <row r="7288" spans="1:41" x14ac:dyDescent="0.3">
      <c r="A7288" t="str">
        <f>"Trad IRN"</f>
        <v>Trad IRN</v>
      </c>
      <c r="B7288" t="str">
        <f>"Bldg IRN"</f>
        <v>Bldg IRN</v>
      </c>
      <c r="C7288" t="s">
        <v>60</v>
      </c>
      <c r="D7288" t="s">
        <v>3</v>
      </c>
      <c r="E7288" t="s">
        <v>80</v>
      </c>
      <c r="F7288" t="s">
        <v>81</v>
      </c>
      <c r="G7288" t="s">
        <v>82</v>
      </c>
      <c r="H7288" t="s">
        <v>83</v>
      </c>
      <c r="I7288" t="str">
        <f>"Trad IRN"</f>
        <v>Trad IRN</v>
      </c>
      <c r="J7288" t="s">
        <v>43</v>
      </c>
      <c r="K7288" t="s">
        <v>44</v>
      </c>
      <c r="L7288" t="s">
        <v>45</v>
      </c>
      <c r="M7288" t="s">
        <v>79</v>
      </c>
      <c r="N7288" t="str">
        <f>"08/18/2022"</f>
        <v>08/18/2022</v>
      </c>
      <c r="O7288" t="str">
        <f t="shared" si="741"/>
        <v>12/31/2500</v>
      </c>
      <c r="P7288">
        <v>1</v>
      </c>
      <c r="Q7288">
        <v>0</v>
      </c>
      <c r="R7288">
        <v>0</v>
      </c>
      <c r="V7288" t="str">
        <f>"Trad IRN"</f>
        <v>Trad IRN</v>
      </c>
      <c r="W7288">
        <v>50</v>
      </c>
      <c r="X7288" t="s">
        <v>47</v>
      </c>
      <c r="Z7288" t="s">
        <v>47</v>
      </c>
      <c r="AB7288" t="s">
        <v>54</v>
      </c>
      <c r="AC7288" t="s">
        <v>48</v>
      </c>
      <c r="AD7288" t="s">
        <v>49</v>
      </c>
      <c r="AE7288" t="s">
        <v>50</v>
      </c>
      <c r="AG7288" t="s">
        <v>68</v>
      </c>
      <c r="AH7288" t="str">
        <f>"Trad IRN"</f>
        <v>Trad IRN</v>
      </c>
      <c r="AI7288" t="str">
        <f>"Bldg IRN"</f>
        <v>Bldg IRN</v>
      </c>
      <c r="AJ7288" t="s">
        <v>54</v>
      </c>
      <c r="AK7288" t="s">
        <v>72</v>
      </c>
      <c r="AL7288" t="s">
        <v>53</v>
      </c>
      <c r="AM7288">
        <v>142</v>
      </c>
      <c r="AN7288">
        <v>142</v>
      </c>
      <c r="AO7288">
        <v>79</v>
      </c>
    </row>
    <row r="7289" spans="1:41" x14ac:dyDescent="0.3">
      <c r="A7289" t="str">
        <f>"Trad IRN"</f>
        <v>Trad IRN</v>
      </c>
      <c r="B7289" t="str">
        <f>"Bldg IRN"</f>
        <v>Bldg IRN</v>
      </c>
      <c r="C7289" t="s">
        <v>60</v>
      </c>
      <c r="D7289" t="s">
        <v>3</v>
      </c>
      <c r="E7289" t="s">
        <v>80</v>
      </c>
      <c r="F7289" t="s">
        <v>81</v>
      </c>
      <c r="G7289" t="s">
        <v>82</v>
      </c>
      <c r="H7289" t="s">
        <v>83</v>
      </c>
      <c r="I7289" t="str">
        <f>"Trad IRN"</f>
        <v>Trad IRN</v>
      </c>
      <c r="J7289" t="s">
        <v>43</v>
      </c>
      <c r="K7289" t="s">
        <v>44</v>
      </c>
      <c r="L7289" t="s">
        <v>45</v>
      </c>
      <c r="M7289" t="s">
        <v>79</v>
      </c>
      <c r="N7289" t="str">
        <f>"08/22/2022"</f>
        <v>08/22/2022</v>
      </c>
      <c r="O7289" t="str">
        <f t="shared" si="741"/>
        <v>12/31/2500</v>
      </c>
      <c r="P7289">
        <v>0.99295800000000001</v>
      </c>
      <c r="Q7289">
        <v>0</v>
      </c>
      <c r="R7289">
        <v>0</v>
      </c>
      <c r="V7289" t="str">
        <f>"Trad IRN"</f>
        <v>Trad IRN</v>
      </c>
      <c r="W7289">
        <v>50</v>
      </c>
      <c r="X7289" t="s">
        <v>47</v>
      </c>
      <c r="Z7289" t="s">
        <v>47</v>
      </c>
      <c r="AB7289" t="s">
        <v>54</v>
      </c>
      <c r="AC7289" t="s">
        <v>48</v>
      </c>
      <c r="AD7289" t="s">
        <v>49</v>
      </c>
      <c r="AE7289" t="s">
        <v>50</v>
      </c>
      <c r="AG7289" t="s">
        <v>68</v>
      </c>
      <c r="AH7289" t="str">
        <f>"Trad IRN"</f>
        <v>Trad IRN</v>
      </c>
      <c r="AI7289" t="str">
        <f>"Bldg IRN"</f>
        <v>Bldg IRN</v>
      </c>
      <c r="AJ7289" t="s">
        <v>54</v>
      </c>
      <c r="AK7289" t="s">
        <v>72</v>
      </c>
      <c r="AL7289" t="s">
        <v>53</v>
      </c>
      <c r="AM7289">
        <v>141</v>
      </c>
      <c r="AN7289">
        <v>142</v>
      </c>
      <c r="AO7289">
        <v>79</v>
      </c>
    </row>
    <row r="7290" spans="1:41" x14ac:dyDescent="0.3">
      <c r="A7290" t="str">
        <f>"Trad IRN"</f>
        <v>Trad IRN</v>
      </c>
      <c r="B7290" t="str">
        <f>"Bldg IRN"</f>
        <v>Bldg IRN</v>
      </c>
      <c r="C7290" t="s">
        <v>60</v>
      </c>
      <c r="D7290" t="s">
        <v>3</v>
      </c>
      <c r="E7290" t="s">
        <v>80</v>
      </c>
      <c r="F7290" t="s">
        <v>81</v>
      </c>
      <c r="G7290" t="s">
        <v>82</v>
      </c>
      <c r="H7290" t="s">
        <v>83</v>
      </c>
      <c r="I7290" t="str">
        <f>"Trad IRN"</f>
        <v>Trad IRN</v>
      </c>
      <c r="J7290" t="s">
        <v>43</v>
      </c>
      <c r="K7290" t="s">
        <v>44</v>
      </c>
      <c r="L7290" t="s">
        <v>45</v>
      </c>
      <c r="M7290" t="s">
        <v>79</v>
      </c>
      <c r="N7290" t="str">
        <f>"08/22/2022"</f>
        <v>08/22/2022</v>
      </c>
      <c r="O7290" t="str">
        <f t="shared" si="741"/>
        <v>12/31/2500</v>
      </c>
      <c r="P7290">
        <v>0.99295800000000001</v>
      </c>
      <c r="Q7290">
        <v>0</v>
      </c>
      <c r="R7290">
        <v>0</v>
      </c>
      <c r="V7290" t="str">
        <f>"Trad IRN"</f>
        <v>Trad IRN</v>
      </c>
      <c r="W7290">
        <v>50</v>
      </c>
      <c r="X7290" t="s">
        <v>47</v>
      </c>
      <c r="Z7290" t="s">
        <v>47</v>
      </c>
      <c r="AB7290" t="s">
        <v>54</v>
      </c>
      <c r="AC7290" t="s">
        <v>48</v>
      </c>
      <c r="AD7290" t="s">
        <v>49</v>
      </c>
      <c r="AE7290" t="s">
        <v>50</v>
      </c>
      <c r="AG7290" t="s">
        <v>68</v>
      </c>
      <c r="AH7290" t="str">
        <f>"Trad IRN"</f>
        <v>Trad IRN</v>
      </c>
      <c r="AI7290" t="str">
        <f>"Bldg IRN"</f>
        <v>Bldg IRN</v>
      </c>
      <c r="AJ7290" t="s">
        <v>54</v>
      </c>
      <c r="AK7290" t="s">
        <v>71</v>
      </c>
      <c r="AL7290" t="s">
        <v>53</v>
      </c>
      <c r="AM7290">
        <v>141</v>
      </c>
      <c r="AN7290">
        <v>142</v>
      </c>
      <c r="AO7290">
        <v>79</v>
      </c>
    </row>
    <row r="7291" spans="1:41" x14ac:dyDescent="0.3">
      <c r="A7291" t="str">
        <f>"Trad IRN"</f>
        <v>Trad IRN</v>
      </c>
      <c r="B7291" t="str">
        <f>"Bldg IRN"</f>
        <v>Bldg IRN</v>
      </c>
      <c r="C7291" t="s">
        <v>60</v>
      </c>
      <c r="D7291" t="s">
        <v>3</v>
      </c>
      <c r="E7291" t="s">
        <v>80</v>
      </c>
      <c r="F7291" t="s">
        <v>81</v>
      </c>
      <c r="G7291" t="s">
        <v>82</v>
      </c>
      <c r="H7291" t="s">
        <v>83</v>
      </c>
      <c r="I7291" t="str">
        <f>"Trad IRN"</f>
        <v>Trad IRN</v>
      </c>
      <c r="J7291" t="s">
        <v>43</v>
      </c>
      <c r="K7291" t="s">
        <v>44</v>
      </c>
      <c r="L7291" t="s">
        <v>45</v>
      </c>
      <c r="M7291" t="s">
        <v>79</v>
      </c>
      <c r="N7291" t="str">
        <f>"08/22/2022"</f>
        <v>08/22/2022</v>
      </c>
      <c r="O7291" t="str">
        <f t="shared" si="741"/>
        <v>12/31/2500</v>
      </c>
      <c r="P7291">
        <v>0.99295800000000001</v>
      </c>
      <c r="Q7291">
        <v>0</v>
      </c>
      <c r="R7291">
        <v>0</v>
      </c>
      <c r="V7291" t="str">
        <f>"Trad IRN"</f>
        <v>Trad IRN</v>
      </c>
      <c r="W7291">
        <v>50</v>
      </c>
      <c r="X7291" t="s">
        <v>47</v>
      </c>
      <c r="Z7291" t="s">
        <v>47</v>
      </c>
      <c r="AB7291" t="s">
        <v>54</v>
      </c>
      <c r="AC7291" t="s">
        <v>48</v>
      </c>
      <c r="AD7291" t="s">
        <v>49</v>
      </c>
      <c r="AE7291" t="s">
        <v>50</v>
      </c>
      <c r="AG7291" t="s">
        <v>68</v>
      </c>
      <c r="AH7291" t="str">
        <f>"Trad IRN"</f>
        <v>Trad IRN</v>
      </c>
      <c r="AI7291" t="str">
        <f>"Bldg IRN"</f>
        <v>Bldg IRN</v>
      </c>
      <c r="AJ7291" t="s">
        <v>54</v>
      </c>
      <c r="AK7291" t="s">
        <v>71</v>
      </c>
      <c r="AL7291" t="s">
        <v>53</v>
      </c>
      <c r="AM7291">
        <v>141</v>
      </c>
      <c r="AN7291">
        <v>142</v>
      </c>
      <c r="AO7291">
        <v>79</v>
      </c>
    </row>
    <row r="7292" spans="1:41" x14ac:dyDescent="0.3">
      <c r="A7292" t="str">
        <f>"Trad IRN"</f>
        <v>Trad IRN</v>
      </c>
      <c r="B7292" t="str">
        <f>"Bldg IRN"</f>
        <v>Bldg IRN</v>
      </c>
      <c r="C7292" t="s">
        <v>60</v>
      </c>
      <c r="D7292" t="s">
        <v>3</v>
      </c>
      <c r="E7292" t="s">
        <v>80</v>
      </c>
      <c r="F7292" t="s">
        <v>81</v>
      </c>
      <c r="G7292" t="s">
        <v>82</v>
      </c>
      <c r="H7292" t="s">
        <v>83</v>
      </c>
      <c r="I7292" t="str">
        <f>"Trad IRN"</f>
        <v>Trad IRN</v>
      </c>
      <c r="J7292" t="s">
        <v>43</v>
      </c>
      <c r="K7292" t="s">
        <v>44</v>
      </c>
      <c r="L7292" t="s">
        <v>45</v>
      </c>
      <c r="M7292" t="s">
        <v>79</v>
      </c>
      <c r="N7292" t="str">
        <f>"01/23/2023"</f>
        <v>01/23/2023</v>
      </c>
      <c r="O7292" t="str">
        <f t="shared" si="741"/>
        <v>12/31/2500</v>
      </c>
      <c r="P7292">
        <v>0.46478900000000001</v>
      </c>
      <c r="Q7292">
        <v>0</v>
      </c>
      <c r="R7292">
        <v>0</v>
      </c>
      <c r="V7292" t="str">
        <f>"Trad IRN"</f>
        <v>Trad IRN</v>
      </c>
      <c r="W7292">
        <v>100</v>
      </c>
      <c r="X7292" t="s">
        <v>47</v>
      </c>
      <c r="Z7292" t="s">
        <v>47</v>
      </c>
      <c r="AB7292" t="s">
        <v>54</v>
      </c>
      <c r="AC7292" t="s">
        <v>48</v>
      </c>
      <c r="AD7292" t="s">
        <v>49</v>
      </c>
      <c r="AE7292" t="s">
        <v>55</v>
      </c>
      <c r="AG7292" t="s">
        <v>68</v>
      </c>
      <c r="AH7292" t="str">
        <f>"Trad IRN"</f>
        <v>Trad IRN</v>
      </c>
      <c r="AI7292" t="str">
        <f>"Bldg IRN"</f>
        <v>Bldg IRN</v>
      </c>
      <c r="AJ7292" t="s">
        <v>54</v>
      </c>
      <c r="AK7292" t="s">
        <v>72</v>
      </c>
      <c r="AL7292" t="s">
        <v>53</v>
      </c>
      <c r="AM7292">
        <v>66</v>
      </c>
      <c r="AN7292">
        <v>142</v>
      </c>
      <c r="AO7292">
        <v>79</v>
      </c>
    </row>
    <row r="7293" spans="1:41" x14ac:dyDescent="0.3">
      <c r="A7293" t="str">
        <f>"Trad IRN"</f>
        <v>Trad IRN</v>
      </c>
      <c r="B7293" t="str">
        <f>"Bldg IRN"</f>
        <v>Bldg IRN</v>
      </c>
      <c r="C7293" t="s">
        <v>60</v>
      </c>
      <c r="D7293" t="s">
        <v>3</v>
      </c>
      <c r="E7293" t="s">
        <v>80</v>
      </c>
      <c r="F7293" t="s">
        <v>81</v>
      </c>
      <c r="G7293" t="s">
        <v>82</v>
      </c>
      <c r="H7293" t="s">
        <v>83</v>
      </c>
      <c r="I7293" t="str">
        <f>"Trad IRN"</f>
        <v>Trad IRN</v>
      </c>
      <c r="J7293" t="s">
        <v>43</v>
      </c>
      <c r="K7293" t="s">
        <v>44</v>
      </c>
      <c r="L7293" t="s">
        <v>45</v>
      </c>
      <c r="M7293" t="s">
        <v>79</v>
      </c>
      <c r="N7293" t="str">
        <f>"12/07/2022"</f>
        <v>12/07/2022</v>
      </c>
      <c r="O7293" t="str">
        <f>"01/22/2023"</f>
        <v>01/22/2023</v>
      </c>
      <c r="P7293">
        <v>0.12676100000000001</v>
      </c>
      <c r="Q7293">
        <v>0</v>
      </c>
      <c r="R7293">
        <v>0</v>
      </c>
      <c r="V7293" t="str">
        <f>"Trad IRN"</f>
        <v>Trad IRN</v>
      </c>
      <c r="W7293">
        <v>100</v>
      </c>
      <c r="X7293" t="s">
        <v>47</v>
      </c>
      <c r="Z7293" t="s">
        <v>47</v>
      </c>
      <c r="AB7293" t="s">
        <v>54</v>
      </c>
      <c r="AC7293" t="s">
        <v>48</v>
      </c>
      <c r="AD7293" t="s">
        <v>49</v>
      </c>
      <c r="AE7293" t="s">
        <v>50</v>
      </c>
      <c r="AG7293" t="s">
        <v>68</v>
      </c>
      <c r="AH7293" t="str">
        <f>"Trad IRN"</f>
        <v>Trad IRN</v>
      </c>
      <c r="AI7293" t="str">
        <f>"Bldg IRN"</f>
        <v>Bldg IRN</v>
      </c>
      <c r="AJ7293" t="s">
        <v>54</v>
      </c>
      <c r="AK7293" t="s">
        <v>72</v>
      </c>
      <c r="AL7293" t="s">
        <v>53</v>
      </c>
      <c r="AM7293">
        <v>18</v>
      </c>
      <c r="AN7293">
        <v>142</v>
      </c>
      <c r="AO7293">
        <v>79</v>
      </c>
    </row>
    <row r="7294" spans="1:41" x14ac:dyDescent="0.3">
      <c r="A7294" t="str">
        <f>"Trad IRN"</f>
        <v>Trad IRN</v>
      </c>
      <c r="B7294" t="str">
        <f>"Bldg IRN"</f>
        <v>Bldg IRN</v>
      </c>
      <c r="C7294" t="s">
        <v>60</v>
      </c>
      <c r="D7294" t="s">
        <v>3</v>
      </c>
      <c r="E7294" t="s">
        <v>80</v>
      </c>
      <c r="F7294" t="s">
        <v>81</v>
      </c>
      <c r="G7294" t="s">
        <v>82</v>
      </c>
      <c r="H7294" t="s">
        <v>83</v>
      </c>
      <c r="I7294" t="str">
        <f>"Trad IRN"</f>
        <v>Trad IRN</v>
      </c>
      <c r="J7294" t="s">
        <v>43</v>
      </c>
      <c r="K7294" t="s">
        <v>44</v>
      </c>
      <c r="L7294" t="s">
        <v>45</v>
      </c>
      <c r="M7294" t="s">
        <v>79</v>
      </c>
      <c r="N7294" t="str">
        <f>"08/22/2022"</f>
        <v>08/22/2022</v>
      </c>
      <c r="O7294" t="str">
        <f t="shared" ref="O7294:O7299" si="742">"12/31/2500"</f>
        <v>12/31/2500</v>
      </c>
      <c r="P7294">
        <v>0.99295800000000001</v>
      </c>
      <c r="Q7294">
        <v>0</v>
      </c>
      <c r="R7294">
        <v>0</v>
      </c>
      <c r="V7294" t="str">
        <f>"Trad IRN"</f>
        <v>Trad IRN</v>
      </c>
      <c r="W7294">
        <v>50</v>
      </c>
      <c r="X7294" t="s">
        <v>47</v>
      </c>
      <c r="Z7294" t="s">
        <v>47</v>
      </c>
      <c r="AB7294" t="s">
        <v>54</v>
      </c>
      <c r="AC7294" t="s">
        <v>48</v>
      </c>
      <c r="AD7294" t="s">
        <v>49</v>
      </c>
      <c r="AE7294" t="s">
        <v>55</v>
      </c>
      <c r="AG7294" t="s">
        <v>68</v>
      </c>
      <c r="AH7294" t="str">
        <f>"Trad IRN"</f>
        <v>Trad IRN</v>
      </c>
      <c r="AI7294" t="str">
        <f>"Bldg IRN"</f>
        <v>Bldg IRN</v>
      </c>
      <c r="AJ7294" t="s">
        <v>54</v>
      </c>
      <c r="AK7294" t="s">
        <v>71</v>
      </c>
      <c r="AL7294" t="s">
        <v>53</v>
      </c>
      <c r="AM7294">
        <v>141</v>
      </c>
      <c r="AN7294">
        <v>142</v>
      </c>
      <c r="AO7294">
        <v>79</v>
      </c>
    </row>
    <row r="7295" spans="1:41" x14ac:dyDescent="0.3">
      <c r="A7295" t="str">
        <f>"Trad IRN"</f>
        <v>Trad IRN</v>
      </c>
      <c r="B7295" t="str">
        <f>"Bldg IRN"</f>
        <v>Bldg IRN</v>
      </c>
      <c r="C7295" t="s">
        <v>60</v>
      </c>
      <c r="D7295" t="s">
        <v>3</v>
      </c>
      <c r="E7295" t="s">
        <v>80</v>
      </c>
      <c r="F7295" t="s">
        <v>81</v>
      </c>
      <c r="G7295" t="s">
        <v>82</v>
      </c>
      <c r="H7295" t="s">
        <v>83</v>
      </c>
      <c r="I7295" t="str">
        <f>"Trad IRN"</f>
        <v>Trad IRN</v>
      </c>
      <c r="J7295" t="s">
        <v>43</v>
      </c>
      <c r="K7295" t="s">
        <v>44</v>
      </c>
      <c r="L7295" t="s">
        <v>45</v>
      </c>
      <c r="M7295" t="s">
        <v>79</v>
      </c>
      <c r="N7295" t="str">
        <f>"08/18/2022"</f>
        <v>08/18/2022</v>
      </c>
      <c r="O7295" t="str">
        <f t="shared" si="742"/>
        <v>12/31/2500</v>
      </c>
      <c r="P7295">
        <v>1</v>
      </c>
      <c r="Q7295">
        <v>0</v>
      </c>
      <c r="R7295">
        <v>0</v>
      </c>
      <c r="V7295" t="str">
        <f>"Trad IRN"</f>
        <v>Trad IRN</v>
      </c>
      <c r="W7295">
        <v>50</v>
      </c>
      <c r="X7295" t="s">
        <v>47</v>
      </c>
      <c r="Z7295" t="s">
        <v>47</v>
      </c>
      <c r="AB7295" t="s">
        <v>54</v>
      </c>
      <c r="AC7295" t="s">
        <v>48</v>
      </c>
      <c r="AD7295" t="s">
        <v>49</v>
      </c>
      <c r="AE7295" t="s">
        <v>50</v>
      </c>
      <c r="AG7295" t="s">
        <v>68</v>
      </c>
      <c r="AH7295" t="str">
        <f>"Trad IRN"</f>
        <v>Trad IRN</v>
      </c>
      <c r="AI7295" t="str">
        <f>"Bldg IRN"</f>
        <v>Bldg IRN</v>
      </c>
      <c r="AJ7295" t="s">
        <v>54</v>
      </c>
      <c r="AK7295" t="s">
        <v>71</v>
      </c>
      <c r="AL7295" t="s">
        <v>53</v>
      </c>
      <c r="AM7295">
        <v>142</v>
      </c>
      <c r="AN7295">
        <v>142</v>
      </c>
      <c r="AO7295">
        <v>79</v>
      </c>
    </row>
    <row r="7296" spans="1:41" x14ac:dyDescent="0.3">
      <c r="A7296" t="str">
        <f>"Trad IRN"</f>
        <v>Trad IRN</v>
      </c>
      <c r="B7296" t="str">
        <f>"Bldg IRN"</f>
        <v>Bldg IRN</v>
      </c>
      <c r="C7296" t="s">
        <v>60</v>
      </c>
      <c r="D7296" t="s">
        <v>3</v>
      </c>
      <c r="E7296" t="s">
        <v>80</v>
      </c>
      <c r="F7296" t="s">
        <v>81</v>
      </c>
      <c r="G7296" t="s">
        <v>82</v>
      </c>
      <c r="H7296" t="s">
        <v>83</v>
      </c>
      <c r="I7296" t="str">
        <f>"Trad IRN"</f>
        <v>Trad IRN</v>
      </c>
      <c r="J7296" t="s">
        <v>43</v>
      </c>
      <c r="K7296" t="s">
        <v>44</v>
      </c>
      <c r="L7296" t="s">
        <v>45</v>
      </c>
      <c r="M7296" t="s">
        <v>79</v>
      </c>
      <c r="N7296" t="str">
        <f>"08/22/2022"</f>
        <v>08/22/2022</v>
      </c>
      <c r="O7296" t="str">
        <f t="shared" si="742"/>
        <v>12/31/2500</v>
      </c>
      <c r="P7296">
        <v>0.988506</v>
      </c>
      <c r="Q7296">
        <v>0</v>
      </c>
      <c r="R7296">
        <v>0</v>
      </c>
      <c r="V7296" t="str">
        <f>"Trad IRN"</f>
        <v>Trad IRN</v>
      </c>
      <c r="W7296">
        <v>50</v>
      </c>
      <c r="X7296" t="s">
        <v>47</v>
      </c>
      <c r="Z7296" t="s">
        <v>47</v>
      </c>
      <c r="AB7296" t="s">
        <v>54</v>
      </c>
      <c r="AC7296" t="s">
        <v>48</v>
      </c>
      <c r="AD7296" t="s">
        <v>49</v>
      </c>
      <c r="AE7296" t="s">
        <v>50</v>
      </c>
      <c r="AG7296" t="s">
        <v>68</v>
      </c>
      <c r="AH7296" t="str">
        <f>"Trad IRN"</f>
        <v>Trad IRN</v>
      </c>
      <c r="AI7296" t="str">
        <f>"Bldg IRN"</f>
        <v>Bldg IRN</v>
      </c>
      <c r="AJ7296" t="s">
        <v>48</v>
      </c>
      <c r="AK7296" t="s">
        <v>48</v>
      </c>
      <c r="AL7296" t="s">
        <v>53</v>
      </c>
      <c r="AM7296">
        <v>172</v>
      </c>
      <c r="AN7296">
        <v>174</v>
      </c>
      <c r="AO7296">
        <v>79</v>
      </c>
    </row>
    <row r="7297" spans="1:41" x14ac:dyDescent="0.3">
      <c r="A7297" t="str">
        <f>"Trad IRN"</f>
        <v>Trad IRN</v>
      </c>
      <c r="B7297" t="str">
        <f>"Bldg IRN"</f>
        <v>Bldg IRN</v>
      </c>
      <c r="C7297" t="s">
        <v>60</v>
      </c>
      <c r="D7297" t="s">
        <v>3</v>
      </c>
      <c r="E7297" t="s">
        <v>80</v>
      </c>
      <c r="F7297" t="s">
        <v>81</v>
      </c>
      <c r="G7297" t="s">
        <v>82</v>
      </c>
      <c r="H7297" t="s">
        <v>83</v>
      </c>
      <c r="I7297" t="str">
        <f>"Trad IRN"</f>
        <v>Trad IRN</v>
      </c>
      <c r="J7297" t="s">
        <v>43</v>
      </c>
      <c r="K7297" t="s">
        <v>44</v>
      </c>
      <c r="L7297" t="s">
        <v>45</v>
      </c>
      <c r="M7297" t="s">
        <v>79</v>
      </c>
      <c r="N7297" t="str">
        <f>"08/22/2022"</f>
        <v>08/22/2022</v>
      </c>
      <c r="O7297" t="str">
        <f t="shared" si="742"/>
        <v>12/31/2500</v>
      </c>
      <c r="P7297">
        <v>0.99295800000000001</v>
      </c>
      <c r="Q7297">
        <v>0</v>
      </c>
      <c r="R7297">
        <v>0</v>
      </c>
      <c r="V7297" t="str">
        <f>"Trad IRN"</f>
        <v>Trad IRN</v>
      </c>
      <c r="W7297">
        <v>50</v>
      </c>
      <c r="X7297" t="s">
        <v>47</v>
      </c>
      <c r="Z7297" t="s">
        <v>47</v>
      </c>
      <c r="AB7297" t="s">
        <v>54</v>
      </c>
      <c r="AC7297" t="s">
        <v>48</v>
      </c>
      <c r="AD7297" t="s">
        <v>49</v>
      </c>
      <c r="AE7297" t="s">
        <v>50</v>
      </c>
      <c r="AG7297" t="s">
        <v>68</v>
      </c>
      <c r="AH7297" t="str">
        <f>"Trad IRN"</f>
        <v>Trad IRN</v>
      </c>
      <c r="AI7297" t="str">
        <f>"Bldg IRN"</f>
        <v>Bldg IRN</v>
      </c>
      <c r="AJ7297" t="s">
        <v>54</v>
      </c>
      <c r="AK7297" t="s">
        <v>71</v>
      </c>
      <c r="AL7297" t="s">
        <v>53</v>
      </c>
      <c r="AM7297">
        <v>141</v>
      </c>
      <c r="AN7297">
        <v>142</v>
      </c>
      <c r="AO7297">
        <v>79</v>
      </c>
    </row>
    <row r="7298" spans="1:41" x14ac:dyDescent="0.3">
      <c r="A7298" t="str">
        <f>"Trad IRN"</f>
        <v>Trad IRN</v>
      </c>
      <c r="B7298" t="str">
        <f>"Bldg IRN"</f>
        <v>Bldg IRN</v>
      </c>
      <c r="C7298" t="s">
        <v>60</v>
      </c>
      <c r="D7298" t="s">
        <v>3</v>
      </c>
      <c r="E7298" t="s">
        <v>80</v>
      </c>
      <c r="F7298" t="s">
        <v>81</v>
      </c>
      <c r="G7298" t="s">
        <v>82</v>
      </c>
      <c r="H7298" t="s">
        <v>83</v>
      </c>
      <c r="I7298" t="str">
        <f>"Trad IRN"</f>
        <v>Trad IRN</v>
      </c>
      <c r="J7298" t="s">
        <v>43</v>
      </c>
      <c r="K7298" t="s">
        <v>44</v>
      </c>
      <c r="L7298" t="s">
        <v>45</v>
      </c>
      <c r="M7298" t="s">
        <v>79</v>
      </c>
      <c r="N7298" t="str">
        <f>"08/18/2022"</f>
        <v>08/18/2022</v>
      </c>
      <c r="O7298" t="str">
        <f t="shared" si="742"/>
        <v>12/31/2500</v>
      </c>
      <c r="P7298">
        <v>1</v>
      </c>
      <c r="Q7298">
        <v>0</v>
      </c>
      <c r="R7298">
        <v>0</v>
      </c>
      <c r="V7298" t="str">
        <f>"Trad IRN"</f>
        <v>Trad IRN</v>
      </c>
      <c r="W7298">
        <v>50</v>
      </c>
      <c r="X7298" t="s">
        <v>47</v>
      </c>
      <c r="Z7298" t="s">
        <v>47</v>
      </c>
      <c r="AB7298" t="s">
        <v>54</v>
      </c>
      <c r="AC7298" t="s">
        <v>48</v>
      </c>
      <c r="AD7298" t="s">
        <v>49</v>
      </c>
      <c r="AE7298" t="s">
        <v>50</v>
      </c>
      <c r="AG7298" t="s">
        <v>68</v>
      </c>
      <c r="AH7298" t="str">
        <f>"Trad IRN"</f>
        <v>Trad IRN</v>
      </c>
      <c r="AI7298" t="str">
        <f>"Bldg IRN"</f>
        <v>Bldg IRN</v>
      </c>
      <c r="AJ7298" t="s">
        <v>54</v>
      </c>
      <c r="AK7298" t="s">
        <v>71</v>
      </c>
      <c r="AL7298" t="s">
        <v>53</v>
      </c>
      <c r="AM7298">
        <v>142</v>
      </c>
      <c r="AN7298">
        <v>142</v>
      </c>
      <c r="AO7298">
        <v>79</v>
      </c>
    </row>
    <row r="7299" spans="1:41" x14ac:dyDescent="0.3">
      <c r="A7299" t="str">
        <f>"Trad IRN"</f>
        <v>Trad IRN</v>
      </c>
      <c r="B7299" t="str">
        <f>"Bldg IRN"</f>
        <v>Bldg IRN</v>
      </c>
      <c r="C7299" t="s">
        <v>60</v>
      </c>
      <c r="D7299" t="s">
        <v>3</v>
      </c>
      <c r="E7299" t="s">
        <v>80</v>
      </c>
      <c r="F7299" t="s">
        <v>81</v>
      </c>
      <c r="G7299" t="s">
        <v>82</v>
      </c>
      <c r="H7299" t="s">
        <v>83</v>
      </c>
      <c r="I7299" t="str">
        <f>"Trad IRN"</f>
        <v>Trad IRN</v>
      </c>
      <c r="J7299" t="s">
        <v>43</v>
      </c>
      <c r="K7299" t="s">
        <v>44</v>
      </c>
      <c r="L7299" t="s">
        <v>45</v>
      </c>
      <c r="M7299" t="s">
        <v>79</v>
      </c>
      <c r="N7299" t="str">
        <f>"08/22/2022"</f>
        <v>08/22/2022</v>
      </c>
      <c r="O7299" t="str">
        <f t="shared" si="742"/>
        <v>12/31/2500</v>
      </c>
      <c r="P7299">
        <v>0.99295800000000001</v>
      </c>
      <c r="Q7299">
        <v>0</v>
      </c>
      <c r="R7299">
        <v>0</v>
      </c>
      <c r="V7299" t="str">
        <f>"Trad IRN"</f>
        <v>Trad IRN</v>
      </c>
      <c r="W7299">
        <v>50</v>
      </c>
      <c r="X7299" t="s">
        <v>47</v>
      </c>
      <c r="Z7299" t="s">
        <v>47</v>
      </c>
      <c r="AB7299" t="s">
        <v>54</v>
      </c>
      <c r="AC7299" t="s">
        <v>48</v>
      </c>
      <c r="AD7299" t="s">
        <v>49</v>
      </c>
      <c r="AE7299" t="s">
        <v>50</v>
      </c>
      <c r="AG7299" t="s">
        <v>68</v>
      </c>
      <c r="AH7299" t="str">
        <f>"Trad IRN"</f>
        <v>Trad IRN</v>
      </c>
      <c r="AI7299" t="str">
        <f>"Bldg IRN"</f>
        <v>Bldg IRN</v>
      </c>
      <c r="AJ7299" t="s">
        <v>54</v>
      </c>
      <c r="AK7299" t="s">
        <v>71</v>
      </c>
      <c r="AL7299" t="s">
        <v>53</v>
      </c>
      <c r="AM7299">
        <v>141</v>
      </c>
      <c r="AN7299">
        <v>142</v>
      </c>
      <c r="AO7299">
        <v>79</v>
      </c>
    </row>
    <row r="7300" spans="1:41" x14ac:dyDescent="0.3">
      <c r="A7300" t="str">
        <f>"Trad IRN"</f>
        <v>Trad IRN</v>
      </c>
      <c r="B7300" t="str">
        <f>"Bldg IRN"</f>
        <v>Bldg IRN</v>
      </c>
      <c r="C7300" t="s">
        <v>60</v>
      </c>
      <c r="D7300" t="s">
        <v>3</v>
      </c>
      <c r="E7300" t="s">
        <v>80</v>
      </c>
      <c r="F7300" t="s">
        <v>81</v>
      </c>
      <c r="G7300" t="s">
        <v>82</v>
      </c>
      <c r="H7300" t="s">
        <v>83</v>
      </c>
      <c r="I7300" t="str">
        <f>"Trad IRN"</f>
        <v>Trad IRN</v>
      </c>
      <c r="J7300" t="s">
        <v>43</v>
      </c>
      <c r="K7300" t="s">
        <v>44</v>
      </c>
      <c r="L7300" t="s">
        <v>45</v>
      </c>
      <c r="M7300" t="s">
        <v>79</v>
      </c>
      <c r="N7300" t="str">
        <f>"08/18/2022"</f>
        <v>08/18/2022</v>
      </c>
      <c r="O7300" t="str">
        <f>"08/18/2022"</f>
        <v>08/18/2022</v>
      </c>
      <c r="P7300">
        <v>7.0419999999999996E-3</v>
      </c>
      <c r="Q7300">
        <v>0</v>
      </c>
      <c r="R7300">
        <v>0</v>
      </c>
      <c r="V7300" t="str">
        <f>"Trad IRN"</f>
        <v>Trad IRN</v>
      </c>
      <c r="W7300">
        <v>50</v>
      </c>
      <c r="X7300" t="s">
        <v>47</v>
      </c>
      <c r="Z7300" t="s">
        <v>47</v>
      </c>
      <c r="AB7300" t="s">
        <v>54</v>
      </c>
      <c r="AC7300" t="s">
        <v>48</v>
      </c>
      <c r="AD7300" t="s">
        <v>49</v>
      </c>
      <c r="AE7300" t="s">
        <v>50</v>
      </c>
      <c r="AG7300" t="s">
        <v>68</v>
      </c>
      <c r="AH7300" t="str">
        <f>"Trad IRN"</f>
        <v>Trad IRN</v>
      </c>
      <c r="AI7300" t="str">
        <f>"Bldg IRN"</f>
        <v>Bldg IRN</v>
      </c>
      <c r="AJ7300" t="s">
        <v>54</v>
      </c>
      <c r="AK7300" t="s">
        <v>71</v>
      </c>
      <c r="AL7300" t="s">
        <v>53</v>
      </c>
      <c r="AM7300">
        <v>1</v>
      </c>
      <c r="AN7300">
        <v>142</v>
      </c>
      <c r="AO7300">
        <v>79</v>
      </c>
    </row>
    <row r="7301" spans="1:41" x14ac:dyDescent="0.3">
      <c r="A7301" t="str">
        <f>"Trad IRN"</f>
        <v>Trad IRN</v>
      </c>
      <c r="B7301" t="str">
        <f>"Bldg IRN"</f>
        <v>Bldg IRN</v>
      </c>
      <c r="C7301" t="s">
        <v>60</v>
      </c>
      <c r="D7301" t="s">
        <v>3</v>
      </c>
      <c r="E7301" t="s">
        <v>80</v>
      </c>
      <c r="F7301" t="s">
        <v>81</v>
      </c>
      <c r="G7301" t="s">
        <v>82</v>
      </c>
      <c r="H7301" t="s">
        <v>83</v>
      </c>
      <c r="I7301" t="str">
        <f>"Trad IRN"</f>
        <v>Trad IRN</v>
      </c>
      <c r="J7301" t="s">
        <v>43</v>
      </c>
      <c r="K7301" t="s">
        <v>44</v>
      </c>
      <c r="L7301" t="s">
        <v>45</v>
      </c>
      <c r="M7301" t="s">
        <v>79</v>
      </c>
      <c r="N7301" t="str">
        <f>"08/22/2022"</f>
        <v>08/22/2022</v>
      </c>
      <c r="O7301" t="str">
        <f t="shared" ref="O7301:O7307" si="743">"12/31/2500"</f>
        <v>12/31/2500</v>
      </c>
      <c r="P7301">
        <v>0.99295800000000001</v>
      </c>
      <c r="Q7301">
        <v>0</v>
      </c>
      <c r="R7301">
        <v>0</v>
      </c>
      <c r="V7301" t="str">
        <f>"Trad IRN"</f>
        <v>Trad IRN</v>
      </c>
      <c r="W7301">
        <v>50</v>
      </c>
      <c r="X7301" t="s">
        <v>47</v>
      </c>
      <c r="Z7301" t="s">
        <v>47</v>
      </c>
      <c r="AB7301" t="s">
        <v>54</v>
      </c>
      <c r="AC7301" t="s">
        <v>48</v>
      </c>
      <c r="AD7301" t="s">
        <v>49</v>
      </c>
      <c r="AE7301" t="s">
        <v>50</v>
      </c>
      <c r="AG7301" t="s">
        <v>68</v>
      </c>
      <c r="AH7301" t="str">
        <f>"Trad IRN"</f>
        <v>Trad IRN</v>
      </c>
      <c r="AI7301" t="str">
        <f>"Bldg IRN"</f>
        <v>Bldg IRN</v>
      </c>
      <c r="AJ7301" t="s">
        <v>54</v>
      </c>
      <c r="AK7301" t="s">
        <v>71</v>
      </c>
      <c r="AL7301" t="s">
        <v>53</v>
      </c>
      <c r="AM7301">
        <v>141</v>
      </c>
      <c r="AN7301">
        <v>142</v>
      </c>
      <c r="AO7301">
        <v>79</v>
      </c>
    </row>
    <row r="7302" spans="1:41" x14ac:dyDescent="0.3">
      <c r="A7302" t="str">
        <f>"Trad IRN"</f>
        <v>Trad IRN</v>
      </c>
      <c r="B7302" t="str">
        <f>"Bldg IRN"</f>
        <v>Bldg IRN</v>
      </c>
      <c r="C7302" t="s">
        <v>60</v>
      </c>
      <c r="D7302" t="s">
        <v>3</v>
      </c>
      <c r="E7302" t="s">
        <v>80</v>
      </c>
      <c r="F7302" t="s">
        <v>81</v>
      </c>
      <c r="G7302" t="s">
        <v>82</v>
      </c>
      <c r="H7302" t="s">
        <v>83</v>
      </c>
      <c r="I7302" t="str">
        <f>"Trad IRN"</f>
        <v>Trad IRN</v>
      </c>
      <c r="J7302" t="s">
        <v>43</v>
      </c>
      <c r="K7302" t="s">
        <v>44</v>
      </c>
      <c r="L7302" t="s">
        <v>45</v>
      </c>
      <c r="M7302" t="s">
        <v>79</v>
      </c>
      <c r="N7302" t="str">
        <f>"08/22/2022"</f>
        <v>08/22/2022</v>
      </c>
      <c r="O7302" t="str">
        <f t="shared" si="743"/>
        <v>12/31/2500</v>
      </c>
      <c r="P7302">
        <v>0.99295800000000001</v>
      </c>
      <c r="Q7302">
        <v>0</v>
      </c>
      <c r="R7302">
        <v>0</v>
      </c>
      <c r="V7302" t="str">
        <f>"Trad IRN"</f>
        <v>Trad IRN</v>
      </c>
      <c r="W7302">
        <v>50</v>
      </c>
      <c r="X7302" t="s">
        <v>47</v>
      </c>
      <c r="Z7302" t="s">
        <v>47</v>
      </c>
      <c r="AB7302" t="s">
        <v>54</v>
      </c>
      <c r="AC7302" t="s">
        <v>48</v>
      </c>
      <c r="AD7302" t="s">
        <v>49</v>
      </c>
      <c r="AE7302" t="s">
        <v>50</v>
      </c>
      <c r="AG7302" t="s">
        <v>68</v>
      </c>
      <c r="AH7302" t="str">
        <f>"Trad IRN"</f>
        <v>Trad IRN</v>
      </c>
      <c r="AI7302" t="str">
        <f>"Bldg IRN"</f>
        <v>Bldg IRN</v>
      </c>
      <c r="AJ7302" t="s">
        <v>54</v>
      </c>
      <c r="AK7302" t="s">
        <v>72</v>
      </c>
      <c r="AL7302" t="s">
        <v>53</v>
      </c>
      <c r="AM7302">
        <v>141</v>
      </c>
      <c r="AN7302">
        <v>142</v>
      </c>
      <c r="AO7302">
        <v>79</v>
      </c>
    </row>
    <row r="7303" spans="1:41" x14ac:dyDescent="0.3">
      <c r="A7303" t="str">
        <f>"Trad IRN"</f>
        <v>Trad IRN</v>
      </c>
      <c r="B7303" t="str">
        <f>"Bldg IRN"</f>
        <v>Bldg IRN</v>
      </c>
      <c r="C7303" t="s">
        <v>60</v>
      </c>
      <c r="D7303" t="s">
        <v>3</v>
      </c>
      <c r="E7303" t="s">
        <v>80</v>
      </c>
      <c r="F7303" t="s">
        <v>81</v>
      </c>
      <c r="G7303" t="s">
        <v>82</v>
      </c>
      <c r="H7303" t="s">
        <v>83</v>
      </c>
      <c r="I7303" t="str">
        <f>"Trad IRN"</f>
        <v>Trad IRN</v>
      </c>
      <c r="J7303" t="s">
        <v>43</v>
      </c>
      <c r="K7303" t="s">
        <v>44</v>
      </c>
      <c r="L7303" t="s">
        <v>45</v>
      </c>
      <c r="M7303" t="s">
        <v>79</v>
      </c>
      <c r="N7303" t="str">
        <f>"08/22/2022"</f>
        <v>08/22/2022</v>
      </c>
      <c r="O7303" t="str">
        <f t="shared" si="743"/>
        <v>12/31/2500</v>
      </c>
      <c r="P7303">
        <v>0.99295800000000001</v>
      </c>
      <c r="Q7303">
        <v>0</v>
      </c>
      <c r="R7303">
        <v>0</v>
      </c>
      <c r="V7303" t="str">
        <f>"Trad IRN"</f>
        <v>Trad IRN</v>
      </c>
      <c r="W7303">
        <v>50</v>
      </c>
      <c r="X7303" t="s">
        <v>47</v>
      </c>
      <c r="Z7303" t="s">
        <v>47</v>
      </c>
      <c r="AB7303" t="s">
        <v>54</v>
      </c>
      <c r="AC7303" t="s">
        <v>48</v>
      </c>
      <c r="AD7303" t="s">
        <v>49</v>
      </c>
      <c r="AE7303" t="s">
        <v>50</v>
      </c>
      <c r="AG7303" t="s">
        <v>68</v>
      </c>
      <c r="AH7303" t="str">
        <f>"Trad IRN"</f>
        <v>Trad IRN</v>
      </c>
      <c r="AI7303" t="str">
        <f>"Bldg IRN"</f>
        <v>Bldg IRN</v>
      </c>
      <c r="AJ7303" t="s">
        <v>54</v>
      </c>
      <c r="AK7303" t="s">
        <v>72</v>
      </c>
      <c r="AL7303" t="s">
        <v>53</v>
      </c>
      <c r="AM7303">
        <v>141</v>
      </c>
      <c r="AN7303">
        <v>142</v>
      </c>
      <c r="AO7303">
        <v>79</v>
      </c>
    </row>
    <row r="7304" spans="1:41" x14ac:dyDescent="0.3">
      <c r="A7304" t="str">
        <f>"Trad IRN"</f>
        <v>Trad IRN</v>
      </c>
      <c r="B7304" t="str">
        <f>"Bldg IRN"</f>
        <v>Bldg IRN</v>
      </c>
      <c r="C7304" t="s">
        <v>60</v>
      </c>
      <c r="D7304" t="s">
        <v>3</v>
      </c>
      <c r="E7304" t="s">
        <v>80</v>
      </c>
      <c r="F7304" t="s">
        <v>81</v>
      </c>
      <c r="G7304" t="s">
        <v>82</v>
      </c>
      <c r="H7304" t="s">
        <v>83</v>
      </c>
      <c r="I7304" t="str">
        <f>"Trad IRN"</f>
        <v>Trad IRN</v>
      </c>
      <c r="J7304" t="s">
        <v>43</v>
      </c>
      <c r="K7304" t="s">
        <v>44</v>
      </c>
      <c r="L7304" t="s">
        <v>45</v>
      </c>
      <c r="M7304" t="s">
        <v>79</v>
      </c>
      <c r="N7304" t="str">
        <f>"08/22/2022"</f>
        <v>08/22/2022</v>
      </c>
      <c r="O7304" t="str">
        <f t="shared" si="743"/>
        <v>12/31/2500</v>
      </c>
      <c r="P7304">
        <v>0.99295800000000001</v>
      </c>
      <c r="Q7304">
        <v>0</v>
      </c>
      <c r="R7304">
        <v>0</v>
      </c>
      <c r="V7304" t="str">
        <f>"Trad IRN"</f>
        <v>Trad IRN</v>
      </c>
      <c r="W7304">
        <v>50</v>
      </c>
      <c r="X7304" t="s">
        <v>47</v>
      </c>
      <c r="Z7304" t="s">
        <v>47</v>
      </c>
      <c r="AB7304" t="s">
        <v>54</v>
      </c>
      <c r="AC7304" t="s">
        <v>48</v>
      </c>
      <c r="AD7304" t="s">
        <v>49</v>
      </c>
      <c r="AE7304" t="s">
        <v>50</v>
      </c>
      <c r="AG7304" t="s">
        <v>68</v>
      </c>
      <c r="AH7304" t="str">
        <f>"Trad IRN"</f>
        <v>Trad IRN</v>
      </c>
      <c r="AI7304" t="str">
        <f>"Bldg IRN"</f>
        <v>Bldg IRN</v>
      </c>
      <c r="AJ7304" t="s">
        <v>54</v>
      </c>
      <c r="AK7304" t="s">
        <v>71</v>
      </c>
      <c r="AL7304" t="s">
        <v>53</v>
      </c>
      <c r="AM7304">
        <v>141</v>
      </c>
      <c r="AN7304">
        <v>142</v>
      </c>
      <c r="AO7304">
        <v>79</v>
      </c>
    </row>
    <row r="7305" spans="1:41" x14ac:dyDescent="0.3">
      <c r="A7305" t="str">
        <f>"Trad IRN"</f>
        <v>Trad IRN</v>
      </c>
      <c r="B7305" t="str">
        <f>"Bldg IRN"</f>
        <v>Bldg IRN</v>
      </c>
      <c r="C7305" t="s">
        <v>60</v>
      </c>
      <c r="D7305" t="s">
        <v>3</v>
      </c>
      <c r="E7305" t="s">
        <v>80</v>
      </c>
      <c r="F7305" t="s">
        <v>81</v>
      </c>
      <c r="G7305" t="s">
        <v>82</v>
      </c>
      <c r="H7305" t="s">
        <v>83</v>
      </c>
      <c r="I7305" t="str">
        <f>"Trad IRN"</f>
        <v>Trad IRN</v>
      </c>
      <c r="J7305" t="s">
        <v>43</v>
      </c>
      <c r="K7305" t="s">
        <v>44</v>
      </c>
      <c r="L7305" t="s">
        <v>45</v>
      </c>
      <c r="M7305" t="s">
        <v>79</v>
      </c>
      <c r="N7305" t="str">
        <f>"08/18/2022"</f>
        <v>08/18/2022</v>
      </c>
      <c r="O7305" t="str">
        <f t="shared" si="743"/>
        <v>12/31/2500</v>
      </c>
      <c r="P7305">
        <v>1</v>
      </c>
      <c r="Q7305">
        <v>0</v>
      </c>
      <c r="R7305">
        <v>0</v>
      </c>
      <c r="V7305" t="str">
        <f>"Trad IRN"</f>
        <v>Trad IRN</v>
      </c>
      <c r="W7305">
        <v>50</v>
      </c>
      <c r="X7305" t="s">
        <v>47</v>
      </c>
      <c r="Z7305" t="s">
        <v>47</v>
      </c>
      <c r="AB7305" t="s">
        <v>54</v>
      </c>
      <c r="AC7305" t="s">
        <v>48</v>
      </c>
      <c r="AD7305" t="s">
        <v>49</v>
      </c>
      <c r="AE7305" t="s">
        <v>50</v>
      </c>
      <c r="AG7305" t="s">
        <v>68</v>
      </c>
      <c r="AH7305" t="str">
        <f>"Trad IRN"</f>
        <v>Trad IRN</v>
      </c>
      <c r="AI7305" t="str">
        <f>"Bldg IRN"</f>
        <v>Bldg IRN</v>
      </c>
      <c r="AJ7305" t="s">
        <v>54</v>
      </c>
      <c r="AK7305" t="s">
        <v>72</v>
      </c>
      <c r="AL7305" t="s">
        <v>53</v>
      </c>
      <c r="AM7305">
        <v>142</v>
      </c>
      <c r="AN7305">
        <v>142</v>
      </c>
      <c r="AO7305">
        <v>79</v>
      </c>
    </row>
    <row r="7306" spans="1:41" x14ac:dyDescent="0.3">
      <c r="A7306" t="str">
        <f>"Trad IRN"</f>
        <v>Trad IRN</v>
      </c>
      <c r="B7306" t="str">
        <f>"Bldg IRN"</f>
        <v>Bldg IRN</v>
      </c>
      <c r="C7306" t="s">
        <v>60</v>
      </c>
      <c r="D7306" t="s">
        <v>3</v>
      </c>
      <c r="E7306" t="s">
        <v>80</v>
      </c>
      <c r="F7306" t="s">
        <v>81</v>
      </c>
      <c r="G7306" t="s">
        <v>82</v>
      </c>
      <c r="H7306" t="s">
        <v>83</v>
      </c>
      <c r="I7306" t="str">
        <f>"Trad IRN"</f>
        <v>Trad IRN</v>
      </c>
      <c r="J7306" t="s">
        <v>43</v>
      </c>
      <c r="K7306" t="s">
        <v>44</v>
      </c>
      <c r="L7306" t="s">
        <v>45</v>
      </c>
      <c r="M7306" t="s">
        <v>79</v>
      </c>
      <c r="N7306" t="str">
        <f>"08/22/2022"</f>
        <v>08/22/2022</v>
      </c>
      <c r="O7306" t="str">
        <f t="shared" si="743"/>
        <v>12/31/2500</v>
      </c>
      <c r="P7306">
        <v>0.988506</v>
      </c>
      <c r="Q7306">
        <v>0</v>
      </c>
      <c r="R7306">
        <v>0</v>
      </c>
      <c r="V7306" t="str">
        <f>"Trad IRN"</f>
        <v>Trad IRN</v>
      </c>
      <c r="W7306">
        <v>50</v>
      </c>
      <c r="X7306" t="s">
        <v>47</v>
      </c>
      <c r="Z7306" t="s">
        <v>47</v>
      </c>
      <c r="AB7306" t="s">
        <v>54</v>
      </c>
      <c r="AC7306" t="s">
        <v>48</v>
      </c>
      <c r="AD7306" t="s">
        <v>49</v>
      </c>
      <c r="AE7306" t="s">
        <v>50</v>
      </c>
      <c r="AG7306" t="s">
        <v>68</v>
      </c>
      <c r="AH7306" t="str">
        <f>"Trad IRN"</f>
        <v>Trad IRN</v>
      </c>
      <c r="AI7306" t="str">
        <f>"Bldg IRN"</f>
        <v>Bldg IRN</v>
      </c>
      <c r="AJ7306" t="s">
        <v>48</v>
      </c>
      <c r="AK7306" t="s">
        <v>48</v>
      </c>
      <c r="AL7306" t="s">
        <v>53</v>
      </c>
      <c r="AM7306">
        <v>172</v>
      </c>
      <c r="AN7306">
        <v>174</v>
      </c>
      <c r="AO7306">
        <v>79</v>
      </c>
    </row>
    <row r="7307" spans="1:41" x14ac:dyDescent="0.3">
      <c r="A7307" t="str">
        <f>"Trad IRN"</f>
        <v>Trad IRN</v>
      </c>
      <c r="B7307" t="str">
        <f>"Bldg IRN"</f>
        <v>Bldg IRN</v>
      </c>
      <c r="C7307" t="s">
        <v>60</v>
      </c>
      <c r="D7307" t="s">
        <v>3</v>
      </c>
      <c r="E7307" t="s">
        <v>80</v>
      </c>
      <c r="F7307" t="s">
        <v>81</v>
      </c>
      <c r="G7307" t="s">
        <v>82</v>
      </c>
      <c r="H7307" t="s">
        <v>83</v>
      </c>
      <c r="I7307" t="str">
        <f>"Trad IRN"</f>
        <v>Trad IRN</v>
      </c>
      <c r="J7307" t="s">
        <v>43</v>
      </c>
      <c r="K7307" t="s">
        <v>44</v>
      </c>
      <c r="L7307" t="s">
        <v>45</v>
      </c>
      <c r="M7307" t="s">
        <v>79</v>
      </c>
      <c r="N7307" t="str">
        <f>"08/22/2022"</f>
        <v>08/22/2022</v>
      </c>
      <c r="O7307" t="str">
        <f t="shared" si="743"/>
        <v>12/31/2500</v>
      </c>
      <c r="P7307">
        <v>0.99295800000000001</v>
      </c>
      <c r="Q7307">
        <v>0</v>
      </c>
      <c r="R7307">
        <v>0</v>
      </c>
      <c r="V7307" t="str">
        <f>"Trad IRN"</f>
        <v>Trad IRN</v>
      </c>
      <c r="W7307">
        <v>50</v>
      </c>
      <c r="X7307" t="s">
        <v>47</v>
      </c>
      <c r="Z7307" t="s">
        <v>47</v>
      </c>
      <c r="AB7307" t="s">
        <v>54</v>
      </c>
      <c r="AC7307" t="s">
        <v>48</v>
      </c>
      <c r="AD7307" t="s">
        <v>49</v>
      </c>
      <c r="AE7307" t="s">
        <v>50</v>
      </c>
      <c r="AG7307" t="s">
        <v>68</v>
      </c>
      <c r="AH7307" t="str">
        <f>"Trad IRN"</f>
        <v>Trad IRN</v>
      </c>
      <c r="AI7307" t="str">
        <f>"Bldg IRN"</f>
        <v>Bldg IRN</v>
      </c>
      <c r="AJ7307" t="s">
        <v>54</v>
      </c>
      <c r="AK7307" t="s">
        <v>71</v>
      </c>
      <c r="AL7307" t="s">
        <v>53</v>
      </c>
      <c r="AM7307">
        <v>141</v>
      </c>
      <c r="AN7307">
        <v>142</v>
      </c>
      <c r="AO7307">
        <v>79</v>
      </c>
    </row>
    <row r="7308" spans="1:41" x14ac:dyDescent="0.3">
      <c r="A7308" t="str">
        <f>"Trad IRN"</f>
        <v>Trad IRN</v>
      </c>
      <c r="B7308" t="str">
        <f>"Bldg IRN"</f>
        <v>Bldg IRN</v>
      </c>
      <c r="C7308" t="s">
        <v>60</v>
      </c>
      <c r="D7308" t="s">
        <v>3</v>
      </c>
      <c r="E7308" t="s">
        <v>80</v>
      </c>
      <c r="F7308" t="s">
        <v>81</v>
      </c>
      <c r="G7308" t="s">
        <v>82</v>
      </c>
      <c r="H7308" t="s">
        <v>83</v>
      </c>
      <c r="I7308" t="str">
        <f>"Trad IRN"</f>
        <v>Trad IRN</v>
      </c>
      <c r="J7308" t="s">
        <v>43</v>
      </c>
      <c r="K7308" t="s">
        <v>44</v>
      </c>
      <c r="L7308" t="s">
        <v>45</v>
      </c>
      <c r="M7308" t="s">
        <v>46</v>
      </c>
      <c r="N7308" t="str">
        <f>"08/18/2022"</f>
        <v>08/18/2022</v>
      </c>
      <c r="O7308" t="str">
        <f>"08/29/2022"</f>
        <v>08/29/2022</v>
      </c>
      <c r="P7308">
        <v>4.6141000000000001E-2</v>
      </c>
      <c r="Q7308">
        <v>0</v>
      </c>
      <c r="R7308">
        <v>0</v>
      </c>
      <c r="S7308">
        <v>0</v>
      </c>
      <c r="T7308">
        <v>0</v>
      </c>
      <c r="U7308">
        <v>0</v>
      </c>
      <c r="V7308" t="str">
        <f>"Trad IRN"</f>
        <v>Trad IRN</v>
      </c>
      <c r="W7308">
        <v>100</v>
      </c>
      <c r="X7308" t="s">
        <v>47</v>
      </c>
      <c r="Z7308" t="s">
        <v>47</v>
      </c>
      <c r="AB7308" t="str">
        <f>"03"</f>
        <v>03</v>
      </c>
      <c r="AC7308" t="s">
        <v>48</v>
      </c>
      <c r="AD7308" t="s">
        <v>49</v>
      </c>
      <c r="AE7308" t="s">
        <v>50</v>
      </c>
      <c r="AF7308">
        <v>0</v>
      </c>
      <c r="AG7308" t="s">
        <v>56</v>
      </c>
      <c r="AH7308" t="str">
        <f>"Trad IRN"</f>
        <v>Trad IRN</v>
      </c>
      <c r="AI7308" t="str">
        <f>"Bldg IRN"</f>
        <v>Bldg IRN</v>
      </c>
      <c r="AJ7308" t="s">
        <v>48</v>
      </c>
      <c r="AK7308" t="s">
        <v>48</v>
      </c>
      <c r="AL7308" t="s">
        <v>53</v>
      </c>
      <c r="AM7308">
        <v>51.36</v>
      </c>
      <c r="AN7308">
        <v>1113.0999999999999</v>
      </c>
      <c r="AO7308">
        <v>79</v>
      </c>
    </row>
    <row r="7309" spans="1:41" x14ac:dyDescent="0.3">
      <c r="A7309" t="str">
        <f>"Trad IRN"</f>
        <v>Trad IRN</v>
      </c>
      <c r="B7309" t="str">
        <f>"Bldg IRN"</f>
        <v>Bldg IRN</v>
      </c>
      <c r="C7309" t="s">
        <v>60</v>
      </c>
      <c r="D7309" t="s">
        <v>3</v>
      </c>
      <c r="E7309" t="s">
        <v>80</v>
      </c>
      <c r="F7309" t="s">
        <v>81</v>
      </c>
      <c r="G7309" t="s">
        <v>82</v>
      </c>
      <c r="H7309" t="s">
        <v>83</v>
      </c>
      <c r="I7309" t="str">
        <f>"Trad IRN"</f>
        <v>Trad IRN</v>
      </c>
      <c r="J7309" t="s">
        <v>43</v>
      </c>
      <c r="K7309" t="s">
        <v>44</v>
      </c>
      <c r="L7309" t="s">
        <v>45</v>
      </c>
      <c r="M7309" t="s">
        <v>79</v>
      </c>
      <c r="N7309" t="str">
        <f>"01/04/2023"</f>
        <v>01/04/2023</v>
      </c>
      <c r="O7309" t="str">
        <f>"01/22/2023"</f>
        <v>01/22/2023</v>
      </c>
      <c r="P7309">
        <v>6.3380000000000006E-2</v>
      </c>
      <c r="Q7309">
        <v>0</v>
      </c>
      <c r="R7309">
        <v>0</v>
      </c>
      <c r="V7309" t="str">
        <f>"Trad IRN"</f>
        <v>Trad IRN</v>
      </c>
      <c r="W7309">
        <v>50</v>
      </c>
      <c r="X7309" t="s">
        <v>47</v>
      </c>
      <c r="Z7309" t="s">
        <v>47</v>
      </c>
      <c r="AB7309" t="s">
        <v>54</v>
      </c>
      <c r="AC7309" t="s">
        <v>48</v>
      </c>
      <c r="AD7309" t="s">
        <v>49</v>
      </c>
      <c r="AE7309" t="s">
        <v>50</v>
      </c>
      <c r="AG7309" t="s">
        <v>68</v>
      </c>
      <c r="AH7309" t="str">
        <f>"Trad IRN"</f>
        <v>Trad IRN</v>
      </c>
      <c r="AI7309" t="str">
        <f>"Bldg IRN"</f>
        <v>Bldg IRN</v>
      </c>
      <c r="AJ7309" t="s">
        <v>54</v>
      </c>
      <c r="AK7309" t="s">
        <v>71</v>
      </c>
      <c r="AL7309" t="s">
        <v>53</v>
      </c>
      <c r="AM7309">
        <v>9</v>
      </c>
      <c r="AN7309">
        <v>142</v>
      </c>
      <c r="AO7309">
        <v>79</v>
      </c>
    </row>
    <row r="7310" spans="1:41" x14ac:dyDescent="0.3">
      <c r="A7310" t="str">
        <f>"Trad IRN"</f>
        <v>Trad IRN</v>
      </c>
      <c r="B7310" t="str">
        <f>"Bldg IRN"</f>
        <v>Bldg IRN</v>
      </c>
      <c r="C7310" t="s">
        <v>60</v>
      </c>
      <c r="D7310" t="s">
        <v>3</v>
      </c>
      <c r="E7310" t="s">
        <v>80</v>
      </c>
      <c r="F7310" t="s">
        <v>81</v>
      </c>
      <c r="G7310" t="s">
        <v>82</v>
      </c>
      <c r="H7310" t="s">
        <v>83</v>
      </c>
      <c r="I7310" t="str">
        <f>"Trad IRN"</f>
        <v>Trad IRN</v>
      </c>
      <c r="J7310" t="s">
        <v>43</v>
      </c>
      <c r="K7310" t="s">
        <v>44</v>
      </c>
      <c r="L7310" t="s">
        <v>45</v>
      </c>
      <c r="M7310" t="s">
        <v>79</v>
      </c>
      <c r="N7310" t="str">
        <f>"01/23/2023"</f>
        <v>01/23/2023</v>
      </c>
      <c r="O7310" t="str">
        <f>"12/31/2500"</f>
        <v>12/31/2500</v>
      </c>
      <c r="P7310">
        <v>0.46478900000000001</v>
      </c>
      <c r="Q7310">
        <v>0</v>
      </c>
      <c r="R7310">
        <v>0</v>
      </c>
      <c r="V7310" t="str">
        <f>"Trad IRN"</f>
        <v>Trad IRN</v>
      </c>
      <c r="W7310">
        <v>50</v>
      </c>
      <c r="X7310" t="s">
        <v>47</v>
      </c>
      <c r="Z7310" t="s">
        <v>47</v>
      </c>
      <c r="AB7310" t="s">
        <v>54</v>
      </c>
      <c r="AC7310" t="s">
        <v>48</v>
      </c>
      <c r="AD7310" t="s">
        <v>49</v>
      </c>
      <c r="AE7310" t="s">
        <v>55</v>
      </c>
      <c r="AG7310" t="s">
        <v>68</v>
      </c>
      <c r="AH7310" t="str">
        <f>"Trad IRN"</f>
        <v>Trad IRN</v>
      </c>
      <c r="AI7310" t="str">
        <f>"Bldg IRN"</f>
        <v>Bldg IRN</v>
      </c>
      <c r="AJ7310" t="s">
        <v>54</v>
      </c>
      <c r="AK7310" t="s">
        <v>71</v>
      </c>
      <c r="AL7310" t="s">
        <v>53</v>
      </c>
      <c r="AM7310">
        <v>66</v>
      </c>
      <c r="AN7310">
        <v>142</v>
      </c>
      <c r="AO7310">
        <v>79</v>
      </c>
    </row>
    <row r="7311" spans="1:41" x14ac:dyDescent="0.3">
      <c r="A7311" t="str">
        <f>"Trad IRN"</f>
        <v>Trad IRN</v>
      </c>
      <c r="B7311" t="str">
        <f>"Bldg IRN"</f>
        <v>Bldg IRN</v>
      </c>
      <c r="C7311" t="s">
        <v>60</v>
      </c>
      <c r="D7311" t="s">
        <v>3</v>
      </c>
      <c r="E7311" t="s">
        <v>80</v>
      </c>
      <c r="F7311" t="s">
        <v>81</v>
      </c>
      <c r="G7311" t="s">
        <v>82</v>
      </c>
      <c r="H7311" t="s">
        <v>83</v>
      </c>
      <c r="I7311" t="str">
        <f>"Trad IRN"</f>
        <v>Trad IRN</v>
      </c>
      <c r="J7311" t="s">
        <v>43</v>
      </c>
      <c r="K7311" t="s">
        <v>44</v>
      </c>
      <c r="L7311" t="s">
        <v>45</v>
      </c>
      <c r="M7311" t="s">
        <v>79</v>
      </c>
      <c r="N7311" t="str">
        <f>"08/18/2022"</f>
        <v>08/18/2022</v>
      </c>
      <c r="O7311" t="str">
        <f>"12/31/2500"</f>
        <v>12/31/2500</v>
      </c>
      <c r="P7311">
        <v>1</v>
      </c>
      <c r="Q7311">
        <v>0</v>
      </c>
      <c r="R7311">
        <v>0</v>
      </c>
      <c r="V7311" t="str">
        <f>"Trad IRN"</f>
        <v>Trad IRN</v>
      </c>
      <c r="W7311">
        <v>50</v>
      </c>
      <c r="X7311" t="s">
        <v>47</v>
      </c>
      <c r="Z7311" t="s">
        <v>47</v>
      </c>
      <c r="AB7311" t="s">
        <v>54</v>
      </c>
      <c r="AC7311" t="s">
        <v>48</v>
      </c>
      <c r="AD7311" t="s">
        <v>49</v>
      </c>
      <c r="AE7311" t="s">
        <v>50</v>
      </c>
      <c r="AG7311" t="s">
        <v>68</v>
      </c>
      <c r="AH7311" t="str">
        <f>"Trad IRN"</f>
        <v>Trad IRN</v>
      </c>
      <c r="AI7311" t="str">
        <f>"Bldg IRN"</f>
        <v>Bldg IRN</v>
      </c>
      <c r="AJ7311" t="s">
        <v>54</v>
      </c>
      <c r="AK7311" t="s">
        <v>72</v>
      </c>
      <c r="AL7311" t="s">
        <v>53</v>
      </c>
      <c r="AM7311">
        <v>142</v>
      </c>
      <c r="AN7311">
        <v>142</v>
      </c>
      <c r="AO7311">
        <v>79</v>
      </c>
    </row>
    <row r="7312" spans="1:41" x14ac:dyDescent="0.3">
      <c r="A7312" t="str">
        <f>"Trad IRN"</f>
        <v>Trad IRN</v>
      </c>
      <c r="B7312" t="str">
        <f>"Bldg IRN"</f>
        <v>Bldg IRN</v>
      </c>
      <c r="C7312" t="s">
        <v>60</v>
      </c>
      <c r="D7312" t="s">
        <v>3</v>
      </c>
      <c r="E7312" t="s">
        <v>80</v>
      </c>
      <c r="F7312" t="s">
        <v>81</v>
      </c>
      <c r="G7312" t="s">
        <v>82</v>
      </c>
      <c r="H7312" t="s">
        <v>83</v>
      </c>
      <c r="I7312" t="str">
        <f>"Trad IRN"</f>
        <v>Trad IRN</v>
      </c>
      <c r="J7312" t="s">
        <v>43</v>
      </c>
      <c r="K7312" t="s">
        <v>44</v>
      </c>
      <c r="L7312" t="s">
        <v>45</v>
      </c>
      <c r="M7312" t="s">
        <v>46</v>
      </c>
      <c r="N7312" t="str">
        <f>"08/18/2022"</f>
        <v>08/18/2022</v>
      </c>
      <c r="O7312" t="str">
        <f>"08/23/2022"</f>
        <v>08/23/2022</v>
      </c>
      <c r="P7312">
        <v>2.3071000000000001E-2</v>
      </c>
      <c r="Q7312">
        <v>0</v>
      </c>
      <c r="R7312">
        <v>0</v>
      </c>
      <c r="S7312">
        <v>0</v>
      </c>
      <c r="T7312">
        <v>0</v>
      </c>
      <c r="U7312">
        <v>0</v>
      </c>
      <c r="V7312" t="str">
        <f>"Trad IRN"</f>
        <v>Trad IRN</v>
      </c>
      <c r="W7312">
        <v>100</v>
      </c>
      <c r="X7312" t="s">
        <v>47</v>
      </c>
      <c r="Z7312" t="s">
        <v>47</v>
      </c>
      <c r="AB7312" t="str">
        <f>"01"</f>
        <v>01</v>
      </c>
      <c r="AC7312" t="s">
        <v>48</v>
      </c>
      <c r="AD7312" t="s">
        <v>49</v>
      </c>
      <c r="AE7312" t="s">
        <v>50</v>
      </c>
      <c r="AF7312">
        <v>0</v>
      </c>
      <c r="AG7312" t="s">
        <v>56</v>
      </c>
      <c r="AH7312" t="str">
        <f>"Trad IRN"</f>
        <v>Trad IRN</v>
      </c>
      <c r="AI7312" t="str">
        <f>"Bldg IRN"</f>
        <v>Bldg IRN</v>
      </c>
      <c r="AJ7312" t="s">
        <v>48</v>
      </c>
      <c r="AK7312" t="s">
        <v>48</v>
      </c>
      <c r="AL7312" t="s">
        <v>53</v>
      </c>
      <c r="AM7312">
        <v>25.68</v>
      </c>
      <c r="AN7312">
        <v>1113.0999999999999</v>
      </c>
      <c r="AO7312">
        <v>79</v>
      </c>
    </row>
    <row r="7313" spans="1:41" x14ac:dyDescent="0.3">
      <c r="A7313" t="str">
        <f>"Trad IRN"</f>
        <v>Trad IRN</v>
      </c>
      <c r="B7313" t="str">
        <f>"Bldg IRN"</f>
        <v>Bldg IRN</v>
      </c>
      <c r="C7313" t="s">
        <v>60</v>
      </c>
      <c r="D7313" t="s">
        <v>3</v>
      </c>
      <c r="E7313" t="s">
        <v>80</v>
      </c>
      <c r="F7313" t="s">
        <v>81</v>
      </c>
      <c r="G7313" t="s">
        <v>82</v>
      </c>
      <c r="H7313" t="s">
        <v>83</v>
      </c>
      <c r="I7313" t="str">
        <f>"Trad IRN"</f>
        <v>Trad IRN</v>
      </c>
      <c r="J7313" t="s">
        <v>43</v>
      </c>
      <c r="K7313" t="s">
        <v>44</v>
      </c>
      <c r="L7313" t="s">
        <v>45</v>
      </c>
      <c r="M7313" t="s">
        <v>79</v>
      </c>
      <c r="N7313" t="str">
        <f>"08/18/2022"</f>
        <v>08/18/2022</v>
      </c>
      <c r="O7313" t="str">
        <f>"12/31/2500"</f>
        <v>12/31/2500</v>
      </c>
      <c r="P7313">
        <v>1</v>
      </c>
      <c r="Q7313">
        <v>0</v>
      </c>
      <c r="R7313">
        <v>0</v>
      </c>
      <c r="V7313" t="str">
        <f>"Trad IRN"</f>
        <v>Trad IRN</v>
      </c>
      <c r="W7313">
        <v>50</v>
      </c>
      <c r="X7313" t="s">
        <v>47</v>
      </c>
      <c r="Z7313" t="s">
        <v>47</v>
      </c>
      <c r="AB7313" t="s">
        <v>54</v>
      </c>
      <c r="AC7313" t="s">
        <v>48</v>
      </c>
      <c r="AD7313" t="s">
        <v>49</v>
      </c>
      <c r="AE7313" t="s">
        <v>55</v>
      </c>
      <c r="AG7313" t="s">
        <v>68</v>
      </c>
      <c r="AH7313" t="str">
        <f>"Trad IRN"</f>
        <v>Trad IRN</v>
      </c>
      <c r="AI7313" t="str">
        <f>"Bldg IRN"</f>
        <v>Bldg IRN</v>
      </c>
      <c r="AJ7313" t="s">
        <v>54</v>
      </c>
      <c r="AK7313" t="s">
        <v>72</v>
      </c>
      <c r="AL7313" t="s">
        <v>53</v>
      </c>
      <c r="AM7313">
        <v>142</v>
      </c>
      <c r="AN7313">
        <v>142</v>
      </c>
      <c r="AO7313">
        <v>79</v>
      </c>
    </row>
    <row r="7314" spans="1:41" x14ac:dyDescent="0.3">
      <c r="A7314" t="str">
        <f>"Trad IRN"</f>
        <v>Trad IRN</v>
      </c>
      <c r="B7314" t="str">
        <f>"Bldg IRN"</f>
        <v>Bldg IRN</v>
      </c>
      <c r="C7314" t="s">
        <v>60</v>
      </c>
      <c r="D7314" t="s">
        <v>3</v>
      </c>
      <c r="E7314" t="s">
        <v>80</v>
      </c>
      <c r="F7314" t="s">
        <v>81</v>
      </c>
      <c r="G7314" t="s">
        <v>82</v>
      </c>
      <c r="H7314" t="s">
        <v>83</v>
      </c>
      <c r="I7314" t="str">
        <f>"Trad IRN"</f>
        <v>Trad IRN</v>
      </c>
      <c r="J7314" t="s">
        <v>43</v>
      </c>
      <c r="K7314" t="s">
        <v>44</v>
      </c>
      <c r="L7314" t="s">
        <v>45</v>
      </c>
      <c r="M7314" t="s">
        <v>79</v>
      </c>
      <c r="N7314" t="str">
        <f>"01/04/2023"</f>
        <v>01/04/2023</v>
      </c>
      <c r="O7314" t="str">
        <f>"12/31/2500"</f>
        <v>12/31/2500</v>
      </c>
      <c r="P7314">
        <v>0.528169</v>
      </c>
      <c r="Q7314">
        <v>0</v>
      </c>
      <c r="R7314">
        <v>0</v>
      </c>
      <c r="V7314" t="str">
        <f>"Trad IRN"</f>
        <v>Trad IRN</v>
      </c>
      <c r="W7314">
        <v>50</v>
      </c>
      <c r="X7314" t="s">
        <v>47</v>
      </c>
      <c r="Z7314" t="s">
        <v>47</v>
      </c>
      <c r="AB7314" t="s">
        <v>54</v>
      </c>
      <c r="AC7314" t="s">
        <v>48</v>
      </c>
      <c r="AD7314" t="s">
        <v>49</v>
      </c>
      <c r="AE7314" t="s">
        <v>50</v>
      </c>
      <c r="AG7314" t="s">
        <v>68</v>
      </c>
      <c r="AH7314" t="str">
        <f>"Trad IRN"</f>
        <v>Trad IRN</v>
      </c>
      <c r="AI7314" t="str">
        <f>"Bldg IRN"</f>
        <v>Bldg IRN</v>
      </c>
      <c r="AJ7314" t="s">
        <v>54</v>
      </c>
      <c r="AK7314" t="s">
        <v>72</v>
      </c>
      <c r="AL7314" t="s">
        <v>53</v>
      </c>
      <c r="AM7314">
        <v>75</v>
      </c>
      <c r="AN7314">
        <v>142</v>
      </c>
      <c r="AO7314">
        <v>79</v>
      </c>
    </row>
    <row r="7315" spans="1:41" x14ac:dyDescent="0.3">
      <c r="A7315" t="str">
        <f>"Trad IRN"</f>
        <v>Trad IRN</v>
      </c>
      <c r="B7315" t="str">
        <f>"Bldg IRN"</f>
        <v>Bldg IRN</v>
      </c>
      <c r="C7315" t="s">
        <v>60</v>
      </c>
      <c r="D7315" t="s">
        <v>3</v>
      </c>
      <c r="E7315" t="s">
        <v>80</v>
      </c>
      <c r="F7315" t="s">
        <v>81</v>
      </c>
      <c r="G7315" t="s">
        <v>82</v>
      </c>
      <c r="H7315" t="s">
        <v>83</v>
      </c>
      <c r="I7315" t="str">
        <f>"Trad IRN"</f>
        <v>Trad IRN</v>
      </c>
      <c r="J7315" t="s">
        <v>43</v>
      </c>
      <c r="K7315" t="s">
        <v>44</v>
      </c>
      <c r="L7315" t="s">
        <v>45</v>
      </c>
      <c r="M7315" t="s">
        <v>79</v>
      </c>
      <c r="N7315" t="str">
        <f>"08/18/2022"</f>
        <v>08/18/2022</v>
      </c>
      <c r="O7315" t="str">
        <f>"12/31/2500"</f>
        <v>12/31/2500</v>
      </c>
      <c r="P7315">
        <v>1</v>
      </c>
      <c r="Q7315">
        <v>0</v>
      </c>
      <c r="R7315">
        <v>0</v>
      </c>
      <c r="V7315" t="s">
        <v>84</v>
      </c>
      <c r="W7315">
        <v>50</v>
      </c>
      <c r="X7315" t="s">
        <v>47</v>
      </c>
      <c r="Z7315" t="s">
        <v>47</v>
      </c>
      <c r="AB7315" t="s">
        <v>54</v>
      </c>
      <c r="AC7315" t="s">
        <v>48</v>
      </c>
      <c r="AD7315" t="s">
        <v>49</v>
      </c>
      <c r="AE7315" t="s">
        <v>50</v>
      </c>
      <c r="AG7315" t="s">
        <v>68</v>
      </c>
      <c r="AH7315" t="str">
        <f>"Trad IRN"</f>
        <v>Trad IRN</v>
      </c>
      <c r="AI7315" t="str">
        <f>"Bldg IRN"</f>
        <v>Bldg IRN</v>
      </c>
      <c r="AJ7315" t="s">
        <v>54</v>
      </c>
      <c r="AK7315" t="s">
        <v>72</v>
      </c>
      <c r="AL7315" t="s">
        <v>53</v>
      </c>
      <c r="AM7315">
        <v>142</v>
      </c>
      <c r="AN7315">
        <v>142</v>
      </c>
      <c r="AO7315">
        <v>79</v>
      </c>
    </row>
    <row r="7316" spans="1:41" x14ac:dyDescent="0.3">
      <c r="A7316" t="str">
        <f>"Trad IRN"</f>
        <v>Trad IRN</v>
      </c>
      <c r="B7316" t="str">
        <f>"Bldg IRN"</f>
        <v>Bldg IRN</v>
      </c>
      <c r="C7316" t="s">
        <v>60</v>
      </c>
      <c r="D7316" t="s">
        <v>3</v>
      </c>
      <c r="E7316" t="s">
        <v>80</v>
      </c>
      <c r="F7316" t="s">
        <v>81</v>
      </c>
      <c r="G7316" t="s">
        <v>82</v>
      </c>
      <c r="H7316" t="s">
        <v>83</v>
      </c>
      <c r="I7316" t="str">
        <f>"Trad IRN"</f>
        <v>Trad IRN</v>
      </c>
      <c r="J7316" t="s">
        <v>43</v>
      </c>
      <c r="K7316" t="s">
        <v>44</v>
      </c>
      <c r="L7316" t="s">
        <v>45</v>
      </c>
      <c r="M7316" t="s">
        <v>79</v>
      </c>
      <c r="N7316" t="str">
        <f>"08/22/2022"</f>
        <v>08/22/2022</v>
      </c>
      <c r="O7316" t="str">
        <f>"12/31/2500"</f>
        <v>12/31/2500</v>
      </c>
      <c r="P7316">
        <v>0.99295800000000001</v>
      </c>
      <c r="Q7316">
        <v>0</v>
      </c>
      <c r="R7316">
        <v>0</v>
      </c>
      <c r="V7316" t="str">
        <f>"Trad IRN"</f>
        <v>Trad IRN</v>
      </c>
      <c r="W7316">
        <v>50</v>
      </c>
      <c r="X7316" t="s">
        <v>47</v>
      </c>
      <c r="Z7316" t="s">
        <v>47</v>
      </c>
      <c r="AB7316" t="s">
        <v>54</v>
      </c>
      <c r="AC7316" t="s">
        <v>48</v>
      </c>
      <c r="AD7316" t="s">
        <v>49</v>
      </c>
      <c r="AE7316" t="s">
        <v>50</v>
      </c>
      <c r="AG7316" t="s">
        <v>68</v>
      </c>
      <c r="AH7316" t="str">
        <f>"Trad IRN"</f>
        <v>Trad IRN</v>
      </c>
      <c r="AI7316" t="str">
        <f>"Bldg IRN"</f>
        <v>Bldg IRN</v>
      </c>
      <c r="AJ7316" t="s">
        <v>54</v>
      </c>
      <c r="AK7316" t="s">
        <v>71</v>
      </c>
      <c r="AL7316" t="s">
        <v>53</v>
      </c>
      <c r="AM7316">
        <v>141</v>
      </c>
      <c r="AN7316">
        <v>142</v>
      </c>
      <c r="AO7316">
        <v>79</v>
      </c>
    </row>
    <row r="7317" spans="1:41" x14ac:dyDescent="0.3">
      <c r="A7317" t="str">
        <f>"Trad IRN"</f>
        <v>Trad IRN</v>
      </c>
      <c r="B7317" t="str">
        <f>"Bldg IRN"</f>
        <v>Bldg IRN</v>
      </c>
      <c r="C7317" t="s">
        <v>60</v>
      </c>
      <c r="D7317" t="s">
        <v>3</v>
      </c>
      <c r="E7317" t="s">
        <v>80</v>
      </c>
      <c r="F7317" t="s">
        <v>81</v>
      </c>
      <c r="G7317" t="s">
        <v>82</v>
      </c>
      <c r="H7317" t="s">
        <v>83</v>
      </c>
      <c r="I7317" t="str">
        <f>"Trad IRN"</f>
        <v>Trad IRN</v>
      </c>
      <c r="J7317" t="s">
        <v>43</v>
      </c>
      <c r="K7317" t="s">
        <v>44</v>
      </c>
      <c r="L7317" t="s">
        <v>45</v>
      </c>
      <c r="M7317" t="s">
        <v>79</v>
      </c>
      <c r="N7317" t="str">
        <f>"08/22/2022"</f>
        <v>08/22/2022</v>
      </c>
      <c r="O7317" t="str">
        <f>"12/31/2500"</f>
        <v>12/31/2500</v>
      </c>
      <c r="P7317">
        <v>0.99295800000000001</v>
      </c>
      <c r="Q7317">
        <v>0</v>
      </c>
      <c r="R7317">
        <v>0</v>
      </c>
      <c r="V7317" t="str">
        <f>"Trad IRN"</f>
        <v>Trad IRN</v>
      </c>
      <c r="W7317">
        <v>50</v>
      </c>
      <c r="X7317" t="s">
        <v>47</v>
      </c>
      <c r="Z7317" t="s">
        <v>47</v>
      </c>
      <c r="AB7317" t="s">
        <v>54</v>
      </c>
      <c r="AC7317" t="s">
        <v>48</v>
      </c>
      <c r="AD7317" t="s">
        <v>49</v>
      </c>
      <c r="AE7317" t="s">
        <v>50</v>
      </c>
      <c r="AG7317" t="s">
        <v>68</v>
      </c>
      <c r="AH7317" t="str">
        <f>"Trad IRN"</f>
        <v>Trad IRN</v>
      </c>
      <c r="AI7317" t="str">
        <f>"Bldg IRN"</f>
        <v>Bldg IRN</v>
      </c>
      <c r="AJ7317" t="s">
        <v>54</v>
      </c>
      <c r="AK7317" t="s">
        <v>71</v>
      </c>
      <c r="AL7317" t="s">
        <v>53</v>
      </c>
      <c r="AM7317">
        <v>141</v>
      </c>
      <c r="AN7317">
        <v>142</v>
      </c>
      <c r="AO7317">
        <v>79</v>
      </c>
    </row>
    <row r="7318" spans="1:41" x14ac:dyDescent="0.3">
      <c r="A7318" t="str">
        <f>"Trad IRN"</f>
        <v>Trad IRN</v>
      </c>
      <c r="B7318" t="str">
        <f>"Bldg IRN"</f>
        <v>Bldg IRN</v>
      </c>
      <c r="C7318" t="s">
        <v>60</v>
      </c>
      <c r="D7318" t="s">
        <v>3</v>
      </c>
      <c r="E7318" t="s">
        <v>80</v>
      </c>
      <c r="F7318" t="s">
        <v>81</v>
      </c>
      <c r="G7318" t="s">
        <v>82</v>
      </c>
      <c r="H7318" t="s">
        <v>83</v>
      </c>
      <c r="I7318" t="str">
        <f>"Trad IRN"</f>
        <v>Trad IRN</v>
      </c>
      <c r="J7318" t="s">
        <v>43</v>
      </c>
      <c r="K7318" t="s">
        <v>44</v>
      </c>
      <c r="L7318" t="s">
        <v>45</v>
      </c>
      <c r="M7318" t="s">
        <v>46</v>
      </c>
      <c r="N7318" t="str">
        <f>"08/18/2022"</f>
        <v>08/18/2022</v>
      </c>
      <c r="O7318" t="str">
        <f>"08/26/2022"</f>
        <v>08/26/2022</v>
      </c>
      <c r="P7318">
        <v>4.0374E-2</v>
      </c>
      <c r="Q7318">
        <v>0</v>
      </c>
      <c r="R7318">
        <v>0</v>
      </c>
      <c r="S7318">
        <v>0</v>
      </c>
      <c r="T7318">
        <v>0</v>
      </c>
      <c r="U7318">
        <v>0</v>
      </c>
      <c r="V7318" t="str">
        <f>"Trad IRN"</f>
        <v>Trad IRN</v>
      </c>
      <c r="W7318">
        <v>100</v>
      </c>
      <c r="X7318" t="s">
        <v>47</v>
      </c>
      <c r="Z7318" t="s">
        <v>47</v>
      </c>
      <c r="AB7318" t="str">
        <f>"04"</f>
        <v>04</v>
      </c>
      <c r="AC7318" t="str">
        <f>"12"</f>
        <v>12</v>
      </c>
      <c r="AD7318" t="str">
        <f>"6"</f>
        <v>6</v>
      </c>
      <c r="AE7318" t="s">
        <v>50</v>
      </c>
      <c r="AF7318">
        <v>0</v>
      </c>
      <c r="AG7318" t="s">
        <v>56</v>
      </c>
      <c r="AH7318" t="str">
        <f>"Trad IRN"</f>
        <v>Trad IRN</v>
      </c>
      <c r="AI7318" t="str">
        <f>"Bldg IRN"</f>
        <v>Bldg IRN</v>
      </c>
      <c r="AJ7318" t="s">
        <v>48</v>
      </c>
      <c r="AK7318" t="s">
        <v>48</v>
      </c>
      <c r="AL7318" t="s">
        <v>53</v>
      </c>
      <c r="AM7318">
        <v>44.94</v>
      </c>
      <c r="AN7318">
        <v>1113.0999999999999</v>
      </c>
      <c r="AO7318">
        <v>79</v>
      </c>
    </row>
    <row r="7319" spans="1:41" x14ac:dyDescent="0.3">
      <c r="A7319" t="str">
        <f>"Trad IRN"</f>
        <v>Trad IRN</v>
      </c>
      <c r="B7319" t="str">
        <f>"Bldg IRN"</f>
        <v>Bldg IRN</v>
      </c>
      <c r="C7319" t="s">
        <v>60</v>
      </c>
      <c r="D7319" t="s">
        <v>3</v>
      </c>
      <c r="E7319" t="s">
        <v>80</v>
      </c>
      <c r="F7319" t="s">
        <v>81</v>
      </c>
      <c r="G7319" t="s">
        <v>82</v>
      </c>
      <c r="H7319" t="s">
        <v>83</v>
      </c>
      <c r="I7319" t="str">
        <f>"Trad IRN"</f>
        <v>Trad IRN</v>
      </c>
      <c r="J7319" t="s">
        <v>43</v>
      </c>
      <c r="K7319" t="s">
        <v>44</v>
      </c>
      <c r="L7319" t="s">
        <v>45</v>
      </c>
      <c r="M7319" t="s">
        <v>79</v>
      </c>
      <c r="N7319" t="str">
        <f>"08/18/2022"</f>
        <v>08/18/2022</v>
      </c>
      <c r="O7319" t="str">
        <f t="shared" ref="O7319:O7324" si="744">"12/31/2500"</f>
        <v>12/31/2500</v>
      </c>
      <c r="P7319">
        <v>1</v>
      </c>
      <c r="Q7319">
        <v>0</v>
      </c>
      <c r="R7319">
        <v>0</v>
      </c>
      <c r="V7319" t="str">
        <f>"Trad IRN"</f>
        <v>Trad IRN</v>
      </c>
      <c r="W7319">
        <v>50</v>
      </c>
      <c r="X7319" t="s">
        <v>47</v>
      </c>
      <c r="Z7319" t="s">
        <v>47</v>
      </c>
      <c r="AB7319" t="s">
        <v>54</v>
      </c>
      <c r="AC7319" t="s">
        <v>48</v>
      </c>
      <c r="AD7319" t="s">
        <v>49</v>
      </c>
      <c r="AE7319" t="s">
        <v>50</v>
      </c>
      <c r="AG7319" t="s">
        <v>68</v>
      </c>
      <c r="AH7319" t="str">
        <f>"Trad IRN"</f>
        <v>Trad IRN</v>
      </c>
      <c r="AI7319" t="str">
        <f>"Bldg IRN"</f>
        <v>Bldg IRN</v>
      </c>
      <c r="AJ7319" t="s">
        <v>54</v>
      </c>
      <c r="AK7319" t="s">
        <v>72</v>
      </c>
      <c r="AL7319" t="s">
        <v>53</v>
      </c>
      <c r="AM7319">
        <v>142</v>
      </c>
      <c r="AN7319">
        <v>142</v>
      </c>
      <c r="AO7319">
        <v>79</v>
      </c>
    </row>
    <row r="7320" spans="1:41" x14ac:dyDescent="0.3">
      <c r="A7320" t="str">
        <f>"Trad IRN"</f>
        <v>Trad IRN</v>
      </c>
      <c r="B7320" t="str">
        <f>"Bldg IRN"</f>
        <v>Bldg IRN</v>
      </c>
      <c r="C7320" t="s">
        <v>60</v>
      </c>
      <c r="D7320" t="s">
        <v>3</v>
      </c>
      <c r="E7320" t="s">
        <v>80</v>
      </c>
      <c r="F7320" t="s">
        <v>81</v>
      </c>
      <c r="G7320" t="s">
        <v>82</v>
      </c>
      <c r="H7320" t="s">
        <v>83</v>
      </c>
      <c r="I7320" t="str">
        <f>"Trad IRN"</f>
        <v>Trad IRN</v>
      </c>
      <c r="J7320" t="s">
        <v>43</v>
      </c>
      <c r="K7320" t="s">
        <v>44</v>
      </c>
      <c r="L7320" t="s">
        <v>45</v>
      </c>
      <c r="M7320" t="s">
        <v>79</v>
      </c>
      <c r="N7320" t="str">
        <f>"08/22/2022"</f>
        <v>08/22/2022</v>
      </c>
      <c r="O7320" t="str">
        <f t="shared" si="744"/>
        <v>12/31/2500</v>
      </c>
      <c r="P7320">
        <v>0.99295800000000001</v>
      </c>
      <c r="Q7320">
        <v>0</v>
      </c>
      <c r="R7320">
        <v>0</v>
      </c>
      <c r="V7320" t="str">
        <f>"Trad IRN"</f>
        <v>Trad IRN</v>
      </c>
      <c r="W7320">
        <v>50</v>
      </c>
      <c r="X7320" t="s">
        <v>47</v>
      </c>
      <c r="Z7320" t="s">
        <v>47</v>
      </c>
      <c r="AB7320" t="s">
        <v>54</v>
      </c>
      <c r="AC7320" t="s">
        <v>48</v>
      </c>
      <c r="AD7320" t="s">
        <v>49</v>
      </c>
      <c r="AE7320" t="s">
        <v>55</v>
      </c>
      <c r="AG7320" t="s">
        <v>68</v>
      </c>
      <c r="AH7320" t="str">
        <f>"Trad IRN"</f>
        <v>Trad IRN</v>
      </c>
      <c r="AI7320" t="str">
        <f>"Bldg IRN"</f>
        <v>Bldg IRN</v>
      </c>
      <c r="AJ7320" t="s">
        <v>54</v>
      </c>
      <c r="AK7320" t="s">
        <v>72</v>
      </c>
      <c r="AL7320" t="s">
        <v>53</v>
      </c>
      <c r="AM7320">
        <v>141</v>
      </c>
      <c r="AN7320">
        <v>142</v>
      </c>
      <c r="AO7320">
        <v>79</v>
      </c>
    </row>
    <row r="7321" spans="1:41" x14ac:dyDescent="0.3">
      <c r="A7321" t="str">
        <f>"Trad IRN"</f>
        <v>Trad IRN</v>
      </c>
      <c r="B7321" t="str">
        <f>"Bldg IRN"</f>
        <v>Bldg IRN</v>
      </c>
      <c r="C7321" t="s">
        <v>60</v>
      </c>
      <c r="D7321" t="s">
        <v>3</v>
      </c>
      <c r="E7321" t="s">
        <v>80</v>
      </c>
      <c r="F7321" t="s">
        <v>81</v>
      </c>
      <c r="G7321" t="s">
        <v>82</v>
      </c>
      <c r="H7321" t="s">
        <v>83</v>
      </c>
      <c r="I7321" t="str">
        <f>"Trad IRN"</f>
        <v>Trad IRN</v>
      </c>
      <c r="J7321" t="s">
        <v>43</v>
      </c>
      <c r="K7321" t="s">
        <v>44</v>
      </c>
      <c r="L7321" t="s">
        <v>45</v>
      </c>
      <c r="M7321" t="s">
        <v>79</v>
      </c>
      <c r="N7321" t="str">
        <f>"08/18/2022"</f>
        <v>08/18/2022</v>
      </c>
      <c r="O7321" t="str">
        <f t="shared" si="744"/>
        <v>12/31/2500</v>
      </c>
      <c r="P7321">
        <v>1</v>
      </c>
      <c r="Q7321">
        <v>0</v>
      </c>
      <c r="R7321">
        <v>0</v>
      </c>
      <c r="V7321" t="str">
        <f>"Trad IRN"</f>
        <v>Trad IRN</v>
      </c>
      <c r="W7321">
        <v>50</v>
      </c>
      <c r="X7321" t="s">
        <v>47</v>
      </c>
      <c r="Z7321" t="s">
        <v>47</v>
      </c>
      <c r="AB7321" t="s">
        <v>54</v>
      </c>
      <c r="AC7321" t="s">
        <v>48</v>
      </c>
      <c r="AD7321" t="s">
        <v>49</v>
      </c>
      <c r="AE7321" t="s">
        <v>55</v>
      </c>
      <c r="AG7321" t="s">
        <v>68</v>
      </c>
      <c r="AH7321" t="str">
        <f>"Trad IRN"</f>
        <v>Trad IRN</v>
      </c>
      <c r="AI7321" t="str">
        <f>"Bldg IRN"</f>
        <v>Bldg IRN</v>
      </c>
      <c r="AJ7321" t="s">
        <v>54</v>
      </c>
      <c r="AK7321" t="s">
        <v>72</v>
      </c>
      <c r="AL7321" t="s">
        <v>53</v>
      </c>
      <c r="AM7321">
        <v>142</v>
      </c>
      <c r="AN7321">
        <v>142</v>
      </c>
      <c r="AO7321">
        <v>79</v>
      </c>
    </row>
    <row r="7322" spans="1:41" x14ac:dyDescent="0.3">
      <c r="A7322" t="str">
        <f>"Trad IRN"</f>
        <v>Trad IRN</v>
      </c>
      <c r="B7322" t="str">
        <f>"Bldg IRN"</f>
        <v>Bldg IRN</v>
      </c>
      <c r="C7322" t="s">
        <v>60</v>
      </c>
      <c r="D7322" t="s">
        <v>3</v>
      </c>
      <c r="E7322" t="s">
        <v>80</v>
      </c>
      <c r="F7322" t="s">
        <v>81</v>
      </c>
      <c r="G7322" t="s">
        <v>82</v>
      </c>
      <c r="H7322" t="s">
        <v>83</v>
      </c>
      <c r="I7322" t="str">
        <f>"Trad IRN"</f>
        <v>Trad IRN</v>
      </c>
      <c r="J7322" t="s">
        <v>43</v>
      </c>
      <c r="K7322" t="s">
        <v>44</v>
      </c>
      <c r="L7322" t="s">
        <v>45</v>
      </c>
      <c r="M7322" t="s">
        <v>79</v>
      </c>
      <c r="N7322" t="str">
        <f>"01/04/2023"</f>
        <v>01/04/2023</v>
      </c>
      <c r="O7322" t="str">
        <f t="shared" si="744"/>
        <v>12/31/2500</v>
      </c>
      <c r="P7322">
        <v>0.528169</v>
      </c>
      <c r="Q7322">
        <v>0</v>
      </c>
      <c r="R7322">
        <v>0</v>
      </c>
      <c r="V7322" t="str">
        <f>"Trad IRN"</f>
        <v>Trad IRN</v>
      </c>
      <c r="W7322">
        <v>50</v>
      </c>
      <c r="X7322" t="s">
        <v>47</v>
      </c>
      <c r="Z7322" t="s">
        <v>47</v>
      </c>
      <c r="AB7322" t="s">
        <v>54</v>
      </c>
      <c r="AC7322" t="s">
        <v>48</v>
      </c>
      <c r="AD7322" t="s">
        <v>49</v>
      </c>
      <c r="AE7322" t="s">
        <v>50</v>
      </c>
      <c r="AG7322" t="s">
        <v>68</v>
      </c>
      <c r="AH7322" t="str">
        <f>"Trad IRN"</f>
        <v>Trad IRN</v>
      </c>
      <c r="AI7322" t="str">
        <f>"Bldg IRN"</f>
        <v>Bldg IRN</v>
      </c>
      <c r="AJ7322" t="s">
        <v>54</v>
      </c>
      <c r="AK7322" t="s">
        <v>71</v>
      </c>
      <c r="AL7322" t="s">
        <v>53</v>
      </c>
      <c r="AM7322">
        <v>75</v>
      </c>
      <c r="AN7322">
        <v>142</v>
      </c>
      <c r="AO7322">
        <v>79</v>
      </c>
    </row>
    <row r="7323" spans="1:41" x14ac:dyDescent="0.3">
      <c r="A7323" t="str">
        <f>"Trad IRN"</f>
        <v>Trad IRN</v>
      </c>
      <c r="B7323" t="str">
        <f>"Bldg IRN"</f>
        <v>Bldg IRN</v>
      </c>
      <c r="C7323" t="s">
        <v>60</v>
      </c>
      <c r="D7323" t="s">
        <v>3</v>
      </c>
      <c r="E7323" t="s">
        <v>80</v>
      </c>
      <c r="F7323" t="s">
        <v>81</v>
      </c>
      <c r="G7323" t="s">
        <v>82</v>
      </c>
      <c r="H7323" t="s">
        <v>83</v>
      </c>
      <c r="I7323" t="str">
        <f>"Trad IRN"</f>
        <v>Trad IRN</v>
      </c>
      <c r="J7323" t="s">
        <v>43</v>
      </c>
      <c r="K7323" t="s">
        <v>44</v>
      </c>
      <c r="L7323" t="s">
        <v>45</v>
      </c>
      <c r="M7323" t="s">
        <v>79</v>
      </c>
      <c r="N7323" t="str">
        <f>"08/22/2022"</f>
        <v>08/22/2022</v>
      </c>
      <c r="O7323" t="str">
        <f t="shared" si="744"/>
        <v>12/31/2500</v>
      </c>
      <c r="P7323">
        <v>0.99295800000000001</v>
      </c>
      <c r="Q7323">
        <v>0</v>
      </c>
      <c r="R7323">
        <v>0</v>
      </c>
      <c r="V7323" t="str">
        <f>"Trad IRN"</f>
        <v>Trad IRN</v>
      </c>
      <c r="W7323">
        <v>50</v>
      </c>
      <c r="X7323" t="s">
        <v>47</v>
      </c>
      <c r="Z7323" t="s">
        <v>47</v>
      </c>
      <c r="AB7323" t="s">
        <v>54</v>
      </c>
      <c r="AC7323" t="s">
        <v>48</v>
      </c>
      <c r="AD7323" t="s">
        <v>49</v>
      </c>
      <c r="AE7323" t="s">
        <v>50</v>
      </c>
      <c r="AG7323" t="s">
        <v>68</v>
      </c>
      <c r="AH7323" t="str">
        <f>"Trad IRN"</f>
        <v>Trad IRN</v>
      </c>
      <c r="AI7323" t="str">
        <f>"Bldg IRN"</f>
        <v>Bldg IRN</v>
      </c>
      <c r="AJ7323" t="s">
        <v>54</v>
      </c>
      <c r="AK7323" t="s">
        <v>71</v>
      </c>
      <c r="AL7323" t="s">
        <v>53</v>
      </c>
      <c r="AM7323">
        <v>141</v>
      </c>
      <c r="AN7323">
        <v>142</v>
      </c>
      <c r="AO7323">
        <v>79</v>
      </c>
    </row>
    <row r="7324" spans="1:41" x14ac:dyDescent="0.3">
      <c r="A7324" t="str">
        <f>"Trad IRN"</f>
        <v>Trad IRN</v>
      </c>
      <c r="B7324" t="str">
        <f>"Bldg IRN"</f>
        <v>Bldg IRN</v>
      </c>
      <c r="C7324" t="s">
        <v>60</v>
      </c>
      <c r="D7324" t="s">
        <v>3</v>
      </c>
      <c r="E7324" t="s">
        <v>80</v>
      </c>
      <c r="F7324" t="s">
        <v>81</v>
      </c>
      <c r="G7324" t="s">
        <v>82</v>
      </c>
      <c r="H7324" t="s">
        <v>83</v>
      </c>
      <c r="I7324" t="str">
        <f>"Trad IRN"</f>
        <v>Trad IRN</v>
      </c>
      <c r="J7324" t="s">
        <v>43</v>
      </c>
      <c r="K7324" t="s">
        <v>44</v>
      </c>
      <c r="L7324" t="s">
        <v>45</v>
      </c>
      <c r="M7324" t="s">
        <v>79</v>
      </c>
      <c r="N7324" t="str">
        <f>"08/18/2022"</f>
        <v>08/18/2022</v>
      </c>
      <c r="O7324" t="str">
        <f t="shared" si="744"/>
        <v>12/31/2500</v>
      </c>
      <c r="P7324">
        <v>1</v>
      </c>
      <c r="Q7324">
        <v>0</v>
      </c>
      <c r="R7324">
        <v>0</v>
      </c>
      <c r="V7324" t="str">
        <f>"Trad IRN"</f>
        <v>Trad IRN</v>
      </c>
      <c r="W7324">
        <v>50</v>
      </c>
      <c r="X7324" t="s">
        <v>47</v>
      </c>
      <c r="Z7324" t="s">
        <v>47</v>
      </c>
      <c r="AB7324" t="s">
        <v>54</v>
      </c>
      <c r="AC7324" t="s">
        <v>48</v>
      </c>
      <c r="AD7324" t="s">
        <v>49</v>
      </c>
      <c r="AE7324" t="s">
        <v>50</v>
      </c>
      <c r="AG7324" t="s">
        <v>68</v>
      </c>
      <c r="AH7324" t="str">
        <f>"Trad IRN"</f>
        <v>Trad IRN</v>
      </c>
      <c r="AI7324" t="str">
        <f>"Bldg IRN"</f>
        <v>Bldg IRN</v>
      </c>
      <c r="AJ7324" t="s">
        <v>54</v>
      </c>
      <c r="AK7324" t="s">
        <v>72</v>
      </c>
      <c r="AL7324" t="s">
        <v>53</v>
      </c>
      <c r="AM7324">
        <v>142</v>
      </c>
      <c r="AN7324">
        <v>142</v>
      </c>
      <c r="AO7324">
        <v>79</v>
      </c>
    </row>
    <row r="7325" spans="1:41" x14ac:dyDescent="0.3">
      <c r="A7325" t="str">
        <f>"Trad IRN"</f>
        <v>Trad IRN</v>
      </c>
      <c r="B7325" t="str">
        <f>"Bldg IRN"</f>
        <v>Bldg IRN</v>
      </c>
      <c r="C7325" t="s">
        <v>60</v>
      </c>
      <c r="D7325" t="s">
        <v>3</v>
      </c>
      <c r="E7325" t="s">
        <v>80</v>
      </c>
      <c r="F7325" t="s">
        <v>81</v>
      </c>
      <c r="G7325" t="s">
        <v>82</v>
      </c>
      <c r="H7325" t="s">
        <v>83</v>
      </c>
      <c r="I7325" t="str">
        <f>"Trad IRN"</f>
        <v>Trad IRN</v>
      </c>
      <c r="J7325" t="s">
        <v>43</v>
      </c>
      <c r="K7325" t="s">
        <v>44</v>
      </c>
      <c r="L7325" t="s">
        <v>45</v>
      </c>
      <c r="M7325" t="s">
        <v>79</v>
      </c>
      <c r="N7325" t="str">
        <f>"08/18/2022"</f>
        <v>08/18/2022</v>
      </c>
      <c r="O7325" t="str">
        <f>"01/10/2023"</f>
        <v>01/10/2023</v>
      </c>
      <c r="P7325">
        <v>0.5</v>
      </c>
      <c r="Q7325">
        <v>0</v>
      </c>
      <c r="R7325">
        <v>0</v>
      </c>
      <c r="V7325" t="s">
        <v>84</v>
      </c>
      <c r="W7325">
        <v>50</v>
      </c>
      <c r="X7325" t="s">
        <v>47</v>
      </c>
      <c r="Z7325" t="s">
        <v>47</v>
      </c>
      <c r="AB7325" t="s">
        <v>54</v>
      </c>
      <c r="AC7325" t="s">
        <v>48</v>
      </c>
      <c r="AD7325" t="s">
        <v>49</v>
      </c>
      <c r="AE7325" t="s">
        <v>50</v>
      </c>
      <c r="AG7325" t="s">
        <v>68</v>
      </c>
      <c r="AH7325" t="str">
        <f>"Trad IRN"</f>
        <v>Trad IRN</v>
      </c>
      <c r="AI7325" t="str">
        <f>"Bldg IRN"</f>
        <v>Bldg IRN</v>
      </c>
      <c r="AJ7325" t="s">
        <v>54</v>
      </c>
      <c r="AK7325" t="s">
        <v>71</v>
      </c>
      <c r="AL7325" t="s">
        <v>53</v>
      </c>
      <c r="AM7325">
        <v>71</v>
      </c>
      <c r="AN7325">
        <v>142</v>
      </c>
      <c r="AO7325">
        <v>79</v>
      </c>
    </row>
    <row r="7326" spans="1:41" x14ac:dyDescent="0.3">
      <c r="A7326" t="str">
        <f>"Trad IRN"</f>
        <v>Trad IRN</v>
      </c>
      <c r="B7326" t="str">
        <f>"Bldg IRN"</f>
        <v>Bldg IRN</v>
      </c>
      <c r="C7326" t="s">
        <v>60</v>
      </c>
      <c r="D7326" t="s">
        <v>3</v>
      </c>
      <c r="E7326" t="s">
        <v>80</v>
      </c>
      <c r="F7326" t="s">
        <v>81</v>
      </c>
      <c r="G7326" t="s">
        <v>82</v>
      </c>
      <c r="H7326" t="s">
        <v>83</v>
      </c>
      <c r="I7326" t="str">
        <f>"Trad IRN"</f>
        <v>Trad IRN</v>
      </c>
      <c r="J7326" t="s">
        <v>43</v>
      </c>
      <c r="K7326" t="s">
        <v>44</v>
      </c>
      <c r="L7326" t="s">
        <v>45</v>
      </c>
      <c r="M7326" t="s">
        <v>79</v>
      </c>
      <c r="N7326" t="str">
        <f>"08/22/2022"</f>
        <v>08/22/2022</v>
      </c>
      <c r="O7326" t="str">
        <f>"12/31/2500"</f>
        <v>12/31/2500</v>
      </c>
      <c r="P7326">
        <v>0.99295800000000001</v>
      </c>
      <c r="Q7326">
        <v>0</v>
      </c>
      <c r="R7326">
        <v>0</v>
      </c>
      <c r="V7326" t="str">
        <f>"Trad IRN"</f>
        <v>Trad IRN</v>
      </c>
      <c r="W7326">
        <v>50</v>
      </c>
      <c r="X7326" t="s">
        <v>47</v>
      </c>
      <c r="Z7326" t="s">
        <v>47</v>
      </c>
      <c r="AB7326" t="s">
        <v>54</v>
      </c>
      <c r="AC7326" t="s">
        <v>48</v>
      </c>
      <c r="AD7326" t="s">
        <v>49</v>
      </c>
      <c r="AE7326" t="s">
        <v>50</v>
      </c>
      <c r="AG7326" t="s">
        <v>68</v>
      </c>
      <c r="AH7326" t="str">
        <f>"Trad IRN"</f>
        <v>Trad IRN</v>
      </c>
      <c r="AI7326" t="str">
        <f>"Bldg IRN"</f>
        <v>Bldg IRN</v>
      </c>
      <c r="AJ7326" t="s">
        <v>54</v>
      </c>
      <c r="AK7326" t="s">
        <v>72</v>
      </c>
      <c r="AL7326" t="s">
        <v>53</v>
      </c>
      <c r="AM7326">
        <v>141</v>
      </c>
      <c r="AN7326">
        <v>142</v>
      </c>
      <c r="AO7326">
        <v>79</v>
      </c>
    </row>
    <row r="7327" spans="1:41" x14ac:dyDescent="0.3">
      <c r="A7327" t="str">
        <f>"Trad IRN"</f>
        <v>Trad IRN</v>
      </c>
      <c r="B7327" t="str">
        <f>"Bldg IRN"</f>
        <v>Bldg IRN</v>
      </c>
      <c r="C7327" t="s">
        <v>60</v>
      </c>
      <c r="D7327" t="s">
        <v>3</v>
      </c>
      <c r="E7327" t="s">
        <v>80</v>
      </c>
      <c r="F7327" t="s">
        <v>81</v>
      </c>
      <c r="G7327" t="s">
        <v>82</v>
      </c>
      <c r="H7327" t="s">
        <v>83</v>
      </c>
      <c r="I7327" t="str">
        <f>"Trad IRN"</f>
        <v>Trad IRN</v>
      </c>
      <c r="J7327" t="s">
        <v>43</v>
      </c>
      <c r="K7327" t="s">
        <v>44</v>
      </c>
      <c r="L7327" t="s">
        <v>45</v>
      </c>
      <c r="M7327" t="s">
        <v>79</v>
      </c>
      <c r="N7327" t="str">
        <f>"10/24/2022"</f>
        <v>10/24/2022</v>
      </c>
      <c r="O7327" t="str">
        <f>"10/25/2022"</f>
        <v>10/25/2022</v>
      </c>
      <c r="P7327">
        <v>1.4085E-2</v>
      </c>
      <c r="Q7327">
        <v>0</v>
      </c>
      <c r="R7327">
        <v>0</v>
      </c>
      <c r="V7327" t="str">
        <f>"Trad IRN"</f>
        <v>Trad IRN</v>
      </c>
      <c r="W7327">
        <v>50</v>
      </c>
      <c r="X7327" t="s">
        <v>47</v>
      </c>
      <c r="Z7327" t="s">
        <v>47</v>
      </c>
      <c r="AB7327" t="s">
        <v>54</v>
      </c>
      <c r="AC7327" t="s">
        <v>48</v>
      </c>
      <c r="AD7327" t="s">
        <v>49</v>
      </c>
      <c r="AE7327" t="s">
        <v>50</v>
      </c>
      <c r="AG7327" t="s">
        <v>68</v>
      </c>
      <c r="AH7327" t="str">
        <f>"Trad IRN"</f>
        <v>Trad IRN</v>
      </c>
      <c r="AI7327" t="str">
        <f>"Bldg IRN"</f>
        <v>Bldg IRN</v>
      </c>
      <c r="AJ7327" t="s">
        <v>54</v>
      </c>
      <c r="AK7327" t="s">
        <v>71</v>
      </c>
      <c r="AL7327" t="s">
        <v>53</v>
      </c>
      <c r="AM7327">
        <v>2</v>
      </c>
      <c r="AN7327">
        <v>142</v>
      </c>
      <c r="AO7327">
        <v>79</v>
      </c>
    </row>
    <row r="7328" spans="1:41" x14ac:dyDescent="0.3">
      <c r="A7328" t="str">
        <f>"Trad IRN"</f>
        <v>Trad IRN</v>
      </c>
      <c r="B7328" t="str">
        <f>"Bldg IRN"</f>
        <v>Bldg IRN</v>
      </c>
      <c r="C7328" t="s">
        <v>60</v>
      </c>
      <c r="D7328" t="s">
        <v>3</v>
      </c>
      <c r="E7328" t="s">
        <v>80</v>
      </c>
      <c r="F7328" t="s">
        <v>81</v>
      </c>
      <c r="G7328" t="s">
        <v>82</v>
      </c>
      <c r="H7328" t="s">
        <v>83</v>
      </c>
      <c r="I7328" t="str">
        <f>"Trad IRN"</f>
        <v>Trad IRN</v>
      </c>
      <c r="J7328" t="s">
        <v>43</v>
      </c>
      <c r="K7328" t="s">
        <v>44</v>
      </c>
      <c r="L7328" t="s">
        <v>45</v>
      </c>
      <c r="M7328" t="s">
        <v>79</v>
      </c>
      <c r="N7328" t="str">
        <f>"10/26/2022"</f>
        <v>10/26/2022</v>
      </c>
      <c r="O7328" t="str">
        <f t="shared" ref="O7328:O7338" si="745">"12/31/2500"</f>
        <v>12/31/2500</v>
      </c>
      <c r="P7328">
        <v>0.746479</v>
      </c>
      <c r="Q7328">
        <v>0</v>
      </c>
      <c r="R7328">
        <v>0</v>
      </c>
      <c r="V7328" t="str">
        <f>"Trad IRN"</f>
        <v>Trad IRN</v>
      </c>
      <c r="W7328">
        <v>50</v>
      </c>
      <c r="X7328" t="s">
        <v>47</v>
      </c>
      <c r="Z7328" t="s">
        <v>47</v>
      </c>
      <c r="AB7328" t="s">
        <v>54</v>
      </c>
      <c r="AC7328" t="s">
        <v>48</v>
      </c>
      <c r="AD7328" t="s">
        <v>49</v>
      </c>
      <c r="AE7328" t="s">
        <v>55</v>
      </c>
      <c r="AG7328" t="s">
        <v>68</v>
      </c>
      <c r="AH7328" t="str">
        <f>"Trad IRN"</f>
        <v>Trad IRN</v>
      </c>
      <c r="AI7328" t="str">
        <f>"Bldg IRN"</f>
        <v>Bldg IRN</v>
      </c>
      <c r="AJ7328" t="s">
        <v>54</v>
      </c>
      <c r="AK7328" t="s">
        <v>71</v>
      </c>
      <c r="AL7328" t="s">
        <v>53</v>
      </c>
      <c r="AM7328">
        <v>106</v>
      </c>
      <c r="AN7328">
        <v>142</v>
      </c>
      <c r="AO7328">
        <v>79</v>
      </c>
    </row>
    <row r="7329" spans="1:41" x14ac:dyDescent="0.3">
      <c r="A7329" t="str">
        <f>"Trad IRN"</f>
        <v>Trad IRN</v>
      </c>
      <c r="B7329" t="str">
        <f>"Bldg IRN"</f>
        <v>Bldg IRN</v>
      </c>
      <c r="C7329" t="s">
        <v>60</v>
      </c>
      <c r="D7329" t="s">
        <v>3</v>
      </c>
      <c r="E7329" t="s">
        <v>80</v>
      </c>
      <c r="F7329" t="s">
        <v>81</v>
      </c>
      <c r="G7329" t="s">
        <v>82</v>
      </c>
      <c r="H7329" t="s">
        <v>83</v>
      </c>
      <c r="I7329" t="str">
        <f>"Trad IRN"</f>
        <v>Trad IRN</v>
      </c>
      <c r="J7329" t="s">
        <v>43</v>
      </c>
      <c r="K7329" t="s">
        <v>44</v>
      </c>
      <c r="L7329" t="s">
        <v>45</v>
      </c>
      <c r="M7329" t="s">
        <v>79</v>
      </c>
      <c r="N7329" t="str">
        <f>"08/22/2022"</f>
        <v>08/22/2022</v>
      </c>
      <c r="O7329" t="str">
        <f t="shared" si="745"/>
        <v>12/31/2500</v>
      </c>
      <c r="P7329">
        <v>0.988506</v>
      </c>
      <c r="Q7329">
        <v>0</v>
      </c>
      <c r="R7329">
        <v>0</v>
      </c>
      <c r="V7329" t="str">
        <f>"Trad IRN"</f>
        <v>Trad IRN</v>
      </c>
      <c r="W7329">
        <v>50</v>
      </c>
      <c r="X7329" t="s">
        <v>47</v>
      </c>
      <c r="Z7329" t="s">
        <v>47</v>
      </c>
      <c r="AB7329" t="s">
        <v>54</v>
      </c>
      <c r="AC7329" t="s">
        <v>48</v>
      </c>
      <c r="AD7329" t="s">
        <v>49</v>
      </c>
      <c r="AE7329" t="s">
        <v>50</v>
      </c>
      <c r="AG7329" t="s">
        <v>68</v>
      </c>
      <c r="AH7329" t="str">
        <f>"Trad IRN"</f>
        <v>Trad IRN</v>
      </c>
      <c r="AI7329" t="str">
        <f>"Bldg IRN"</f>
        <v>Bldg IRN</v>
      </c>
      <c r="AJ7329" t="s">
        <v>48</v>
      </c>
      <c r="AK7329" t="s">
        <v>48</v>
      </c>
      <c r="AL7329" t="s">
        <v>53</v>
      </c>
      <c r="AM7329">
        <v>172</v>
      </c>
      <c r="AN7329">
        <v>174</v>
      </c>
      <c r="AO7329">
        <v>79</v>
      </c>
    </row>
    <row r="7330" spans="1:41" x14ac:dyDescent="0.3">
      <c r="A7330" t="str">
        <f>"Trad IRN"</f>
        <v>Trad IRN</v>
      </c>
      <c r="B7330" t="str">
        <f>"Bldg IRN"</f>
        <v>Bldg IRN</v>
      </c>
      <c r="C7330" t="s">
        <v>60</v>
      </c>
      <c r="D7330" t="s">
        <v>3</v>
      </c>
      <c r="E7330" t="s">
        <v>80</v>
      </c>
      <c r="F7330" t="s">
        <v>81</v>
      </c>
      <c r="G7330" t="s">
        <v>82</v>
      </c>
      <c r="H7330" t="s">
        <v>83</v>
      </c>
      <c r="I7330" t="str">
        <f>"Trad IRN"</f>
        <v>Trad IRN</v>
      </c>
      <c r="J7330" t="s">
        <v>43</v>
      </c>
      <c r="K7330" t="s">
        <v>44</v>
      </c>
      <c r="L7330" t="s">
        <v>45</v>
      </c>
      <c r="M7330" t="s">
        <v>79</v>
      </c>
      <c r="N7330" t="str">
        <f>"08/22/2022"</f>
        <v>08/22/2022</v>
      </c>
      <c r="O7330" t="str">
        <f t="shared" si="745"/>
        <v>12/31/2500</v>
      </c>
      <c r="P7330">
        <v>0.99295800000000001</v>
      </c>
      <c r="Q7330">
        <v>0</v>
      </c>
      <c r="R7330">
        <v>0</v>
      </c>
      <c r="V7330" t="str">
        <f>"Trad IRN"</f>
        <v>Trad IRN</v>
      </c>
      <c r="W7330">
        <v>50</v>
      </c>
      <c r="X7330" t="s">
        <v>47</v>
      </c>
      <c r="Z7330" t="s">
        <v>47</v>
      </c>
      <c r="AB7330" t="s">
        <v>54</v>
      </c>
      <c r="AC7330" t="s">
        <v>48</v>
      </c>
      <c r="AD7330" t="s">
        <v>49</v>
      </c>
      <c r="AE7330" t="s">
        <v>50</v>
      </c>
      <c r="AG7330" t="s">
        <v>68</v>
      </c>
      <c r="AH7330" t="str">
        <f>"Trad IRN"</f>
        <v>Trad IRN</v>
      </c>
      <c r="AI7330" t="str">
        <f>"Bldg IRN"</f>
        <v>Bldg IRN</v>
      </c>
      <c r="AJ7330" t="s">
        <v>54</v>
      </c>
      <c r="AK7330" t="s">
        <v>72</v>
      </c>
      <c r="AL7330" t="s">
        <v>53</v>
      </c>
      <c r="AM7330">
        <v>141</v>
      </c>
      <c r="AN7330">
        <v>142</v>
      </c>
      <c r="AO7330">
        <v>79</v>
      </c>
    </row>
    <row r="7331" spans="1:41" x14ac:dyDescent="0.3">
      <c r="A7331" t="str">
        <f>"Trad IRN"</f>
        <v>Trad IRN</v>
      </c>
      <c r="B7331" t="str">
        <f>"Bldg IRN"</f>
        <v>Bldg IRN</v>
      </c>
      <c r="C7331" t="s">
        <v>60</v>
      </c>
      <c r="D7331" t="s">
        <v>3</v>
      </c>
      <c r="E7331" t="s">
        <v>80</v>
      </c>
      <c r="F7331" t="s">
        <v>81</v>
      </c>
      <c r="G7331" t="s">
        <v>82</v>
      </c>
      <c r="H7331" t="s">
        <v>83</v>
      </c>
      <c r="I7331" t="str">
        <f>"Trad IRN"</f>
        <v>Trad IRN</v>
      </c>
      <c r="J7331" t="s">
        <v>43</v>
      </c>
      <c r="K7331" t="s">
        <v>44</v>
      </c>
      <c r="L7331" t="s">
        <v>45</v>
      </c>
      <c r="M7331" t="s">
        <v>79</v>
      </c>
      <c r="N7331" t="str">
        <f>"08/22/2022"</f>
        <v>08/22/2022</v>
      </c>
      <c r="O7331" t="str">
        <f t="shared" si="745"/>
        <v>12/31/2500</v>
      </c>
      <c r="P7331">
        <v>0.99295800000000001</v>
      </c>
      <c r="Q7331">
        <v>0</v>
      </c>
      <c r="R7331">
        <v>0</v>
      </c>
      <c r="V7331" t="str">
        <f>"Trad IRN"</f>
        <v>Trad IRN</v>
      </c>
      <c r="W7331">
        <v>50</v>
      </c>
      <c r="X7331" t="s">
        <v>47</v>
      </c>
      <c r="Z7331" t="s">
        <v>47</v>
      </c>
      <c r="AB7331" t="s">
        <v>54</v>
      </c>
      <c r="AC7331" t="s">
        <v>48</v>
      </c>
      <c r="AD7331" t="s">
        <v>49</v>
      </c>
      <c r="AE7331" t="s">
        <v>50</v>
      </c>
      <c r="AG7331" t="s">
        <v>68</v>
      </c>
      <c r="AH7331" t="str">
        <f>"Trad IRN"</f>
        <v>Trad IRN</v>
      </c>
      <c r="AI7331" t="str">
        <f>"Bldg IRN"</f>
        <v>Bldg IRN</v>
      </c>
      <c r="AJ7331" t="s">
        <v>54</v>
      </c>
      <c r="AK7331" t="s">
        <v>71</v>
      </c>
      <c r="AL7331" t="s">
        <v>53</v>
      </c>
      <c r="AM7331">
        <v>141</v>
      </c>
      <c r="AN7331">
        <v>142</v>
      </c>
      <c r="AO7331">
        <v>79</v>
      </c>
    </row>
    <row r="7332" spans="1:41" x14ac:dyDescent="0.3">
      <c r="A7332" t="str">
        <f>"Trad IRN"</f>
        <v>Trad IRN</v>
      </c>
      <c r="B7332" t="str">
        <f>"Bldg IRN"</f>
        <v>Bldg IRN</v>
      </c>
      <c r="C7332" t="s">
        <v>60</v>
      </c>
      <c r="D7332" t="s">
        <v>3</v>
      </c>
      <c r="E7332" t="s">
        <v>80</v>
      </c>
      <c r="F7332" t="s">
        <v>81</v>
      </c>
      <c r="G7332" t="s">
        <v>82</v>
      </c>
      <c r="H7332" t="s">
        <v>83</v>
      </c>
      <c r="I7332" t="str">
        <f>"Trad IRN"</f>
        <v>Trad IRN</v>
      </c>
      <c r="J7332" t="s">
        <v>43</v>
      </c>
      <c r="K7332" t="s">
        <v>44</v>
      </c>
      <c r="L7332" t="s">
        <v>45</v>
      </c>
      <c r="M7332" t="s">
        <v>79</v>
      </c>
      <c r="N7332" t="str">
        <f>"08/22/2022"</f>
        <v>08/22/2022</v>
      </c>
      <c r="O7332" t="str">
        <f t="shared" si="745"/>
        <v>12/31/2500</v>
      </c>
      <c r="P7332">
        <v>0.99295800000000001</v>
      </c>
      <c r="Q7332">
        <v>0</v>
      </c>
      <c r="R7332">
        <v>0</v>
      </c>
      <c r="V7332" t="str">
        <f>"Trad IRN"</f>
        <v>Trad IRN</v>
      </c>
      <c r="W7332">
        <v>50</v>
      </c>
      <c r="X7332" t="s">
        <v>47</v>
      </c>
      <c r="Z7332" t="s">
        <v>47</v>
      </c>
      <c r="AB7332" t="s">
        <v>54</v>
      </c>
      <c r="AC7332" t="s">
        <v>48</v>
      </c>
      <c r="AD7332" t="s">
        <v>49</v>
      </c>
      <c r="AE7332" t="s">
        <v>50</v>
      </c>
      <c r="AG7332" t="s">
        <v>68</v>
      </c>
      <c r="AH7332" t="str">
        <f>"Trad IRN"</f>
        <v>Trad IRN</v>
      </c>
      <c r="AI7332" t="str">
        <f>"Bldg IRN"</f>
        <v>Bldg IRN</v>
      </c>
      <c r="AJ7332" t="s">
        <v>54</v>
      </c>
      <c r="AK7332" t="s">
        <v>71</v>
      </c>
      <c r="AL7332" t="s">
        <v>53</v>
      </c>
      <c r="AM7332">
        <v>141</v>
      </c>
      <c r="AN7332">
        <v>142</v>
      </c>
      <c r="AO7332">
        <v>79</v>
      </c>
    </row>
    <row r="7333" spans="1:41" x14ac:dyDescent="0.3">
      <c r="A7333" t="str">
        <f>"Trad IRN"</f>
        <v>Trad IRN</v>
      </c>
      <c r="B7333" t="str">
        <f>"Bldg IRN"</f>
        <v>Bldg IRN</v>
      </c>
      <c r="C7333" t="s">
        <v>60</v>
      </c>
      <c r="D7333" t="s">
        <v>3</v>
      </c>
      <c r="E7333" t="s">
        <v>80</v>
      </c>
      <c r="F7333" t="s">
        <v>81</v>
      </c>
      <c r="G7333" t="s">
        <v>82</v>
      </c>
      <c r="H7333" t="s">
        <v>83</v>
      </c>
      <c r="I7333" t="str">
        <f>"Trad IRN"</f>
        <v>Trad IRN</v>
      </c>
      <c r="J7333" t="s">
        <v>43</v>
      </c>
      <c r="K7333" t="s">
        <v>44</v>
      </c>
      <c r="L7333" t="s">
        <v>45</v>
      </c>
      <c r="M7333" t="s">
        <v>79</v>
      </c>
      <c r="N7333" t="str">
        <f>"08/18/2022"</f>
        <v>08/18/2022</v>
      </c>
      <c r="O7333" t="str">
        <f t="shared" si="745"/>
        <v>12/31/2500</v>
      </c>
      <c r="P7333">
        <v>1</v>
      </c>
      <c r="Q7333">
        <v>0</v>
      </c>
      <c r="R7333">
        <v>0</v>
      </c>
      <c r="V7333" t="str">
        <f>"Trad IRN"</f>
        <v>Trad IRN</v>
      </c>
      <c r="W7333">
        <v>50</v>
      </c>
      <c r="X7333" t="s">
        <v>47</v>
      </c>
      <c r="Z7333" t="s">
        <v>47</v>
      </c>
      <c r="AB7333" t="s">
        <v>54</v>
      </c>
      <c r="AC7333" t="s">
        <v>48</v>
      </c>
      <c r="AD7333" t="s">
        <v>49</v>
      </c>
      <c r="AE7333" t="s">
        <v>50</v>
      </c>
      <c r="AG7333" t="s">
        <v>68</v>
      </c>
      <c r="AH7333" t="str">
        <f>"Trad IRN"</f>
        <v>Trad IRN</v>
      </c>
      <c r="AI7333" t="str">
        <f>"Bldg IRN"</f>
        <v>Bldg IRN</v>
      </c>
      <c r="AJ7333" t="s">
        <v>54</v>
      </c>
      <c r="AK7333" t="s">
        <v>72</v>
      </c>
      <c r="AL7333" t="s">
        <v>53</v>
      </c>
      <c r="AM7333">
        <v>142</v>
      </c>
      <c r="AN7333">
        <v>142</v>
      </c>
      <c r="AO7333">
        <v>79</v>
      </c>
    </row>
    <row r="7334" spans="1:41" x14ac:dyDescent="0.3">
      <c r="A7334" t="str">
        <f>"Trad IRN"</f>
        <v>Trad IRN</v>
      </c>
      <c r="B7334" t="str">
        <f>"Bldg IRN"</f>
        <v>Bldg IRN</v>
      </c>
      <c r="C7334" t="s">
        <v>60</v>
      </c>
      <c r="D7334" t="s">
        <v>3</v>
      </c>
      <c r="E7334" t="s">
        <v>80</v>
      </c>
      <c r="F7334" t="s">
        <v>81</v>
      </c>
      <c r="G7334" t="s">
        <v>82</v>
      </c>
      <c r="H7334" t="s">
        <v>83</v>
      </c>
      <c r="I7334" t="str">
        <f>"Trad IRN"</f>
        <v>Trad IRN</v>
      </c>
      <c r="J7334" t="s">
        <v>43</v>
      </c>
      <c r="K7334" t="s">
        <v>44</v>
      </c>
      <c r="L7334" t="s">
        <v>45</v>
      </c>
      <c r="M7334" t="s">
        <v>79</v>
      </c>
      <c r="N7334" t="str">
        <f>"08/22/2022"</f>
        <v>08/22/2022</v>
      </c>
      <c r="O7334" t="str">
        <f t="shared" si="745"/>
        <v>12/31/2500</v>
      </c>
      <c r="P7334">
        <v>0.99295800000000001</v>
      </c>
      <c r="Q7334">
        <v>0</v>
      </c>
      <c r="R7334">
        <v>0</v>
      </c>
      <c r="V7334" t="str">
        <f>"Trad IRN"</f>
        <v>Trad IRN</v>
      </c>
      <c r="W7334">
        <v>50</v>
      </c>
      <c r="X7334" t="s">
        <v>47</v>
      </c>
      <c r="Z7334" t="s">
        <v>47</v>
      </c>
      <c r="AB7334" t="s">
        <v>54</v>
      </c>
      <c r="AC7334" t="s">
        <v>48</v>
      </c>
      <c r="AD7334" t="s">
        <v>49</v>
      </c>
      <c r="AE7334" t="s">
        <v>55</v>
      </c>
      <c r="AG7334" t="s">
        <v>68</v>
      </c>
      <c r="AH7334" t="str">
        <f>"Trad IRN"</f>
        <v>Trad IRN</v>
      </c>
      <c r="AI7334" t="str">
        <f>"Bldg IRN"</f>
        <v>Bldg IRN</v>
      </c>
      <c r="AJ7334" t="s">
        <v>54</v>
      </c>
      <c r="AK7334" t="s">
        <v>71</v>
      </c>
      <c r="AL7334" t="s">
        <v>53</v>
      </c>
      <c r="AM7334">
        <v>141</v>
      </c>
      <c r="AN7334">
        <v>142</v>
      </c>
      <c r="AO7334">
        <v>79</v>
      </c>
    </row>
    <row r="7335" spans="1:41" x14ac:dyDescent="0.3">
      <c r="A7335" t="str">
        <f>"Trad IRN"</f>
        <v>Trad IRN</v>
      </c>
      <c r="B7335" t="str">
        <f>"Bldg IRN"</f>
        <v>Bldg IRN</v>
      </c>
      <c r="C7335" t="s">
        <v>60</v>
      </c>
      <c r="D7335" t="s">
        <v>3</v>
      </c>
      <c r="E7335" t="s">
        <v>80</v>
      </c>
      <c r="F7335" t="s">
        <v>81</v>
      </c>
      <c r="G7335" t="s">
        <v>82</v>
      </c>
      <c r="H7335" t="s">
        <v>83</v>
      </c>
      <c r="I7335" t="str">
        <f>"Trad IRN"</f>
        <v>Trad IRN</v>
      </c>
      <c r="J7335" t="s">
        <v>43</v>
      </c>
      <c r="K7335" t="s">
        <v>44</v>
      </c>
      <c r="L7335" t="s">
        <v>45</v>
      </c>
      <c r="M7335" t="s">
        <v>79</v>
      </c>
      <c r="N7335" t="str">
        <f>"08/18/2022"</f>
        <v>08/18/2022</v>
      </c>
      <c r="O7335" t="str">
        <f t="shared" si="745"/>
        <v>12/31/2500</v>
      </c>
      <c r="P7335">
        <v>1</v>
      </c>
      <c r="Q7335">
        <v>0</v>
      </c>
      <c r="R7335">
        <v>0</v>
      </c>
      <c r="V7335" t="str">
        <f>"Trad IRN"</f>
        <v>Trad IRN</v>
      </c>
      <c r="W7335">
        <v>50</v>
      </c>
      <c r="X7335" t="s">
        <v>47</v>
      </c>
      <c r="Z7335" t="s">
        <v>47</v>
      </c>
      <c r="AB7335" t="s">
        <v>54</v>
      </c>
      <c r="AC7335" t="s">
        <v>48</v>
      </c>
      <c r="AD7335" t="s">
        <v>49</v>
      </c>
      <c r="AE7335" t="s">
        <v>50</v>
      </c>
      <c r="AG7335" t="s">
        <v>68</v>
      </c>
      <c r="AH7335" t="str">
        <f>"Trad IRN"</f>
        <v>Trad IRN</v>
      </c>
      <c r="AI7335" t="str">
        <f>"Bldg IRN"</f>
        <v>Bldg IRN</v>
      </c>
      <c r="AJ7335" t="s">
        <v>54</v>
      </c>
      <c r="AK7335" t="s">
        <v>71</v>
      </c>
      <c r="AL7335" t="s">
        <v>53</v>
      </c>
      <c r="AM7335">
        <v>142</v>
      </c>
      <c r="AN7335">
        <v>142</v>
      </c>
      <c r="AO7335">
        <v>79</v>
      </c>
    </row>
    <row r="7336" spans="1:41" x14ac:dyDescent="0.3">
      <c r="A7336" t="str">
        <f>"Trad IRN"</f>
        <v>Trad IRN</v>
      </c>
      <c r="B7336" t="str">
        <f>"Bldg IRN"</f>
        <v>Bldg IRN</v>
      </c>
      <c r="C7336" t="s">
        <v>60</v>
      </c>
      <c r="D7336" t="s">
        <v>3</v>
      </c>
      <c r="E7336" t="s">
        <v>80</v>
      </c>
      <c r="F7336" t="s">
        <v>81</v>
      </c>
      <c r="G7336" t="s">
        <v>82</v>
      </c>
      <c r="H7336" t="s">
        <v>83</v>
      </c>
      <c r="I7336" t="str">
        <f>"Trad IRN"</f>
        <v>Trad IRN</v>
      </c>
      <c r="J7336" t="s">
        <v>43</v>
      </c>
      <c r="K7336" t="s">
        <v>44</v>
      </c>
      <c r="L7336" t="s">
        <v>45</v>
      </c>
      <c r="M7336" t="s">
        <v>79</v>
      </c>
      <c r="N7336" t="str">
        <f>"08/22/2022"</f>
        <v>08/22/2022</v>
      </c>
      <c r="O7336" t="str">
        <f t="shared" si="745"/>
        <v>12/31/2500</v>
      </c>
      <c r="P7336">
        <v>0.99295800000000001</v>
      </c>
      <c r="Q7336">
        <v>0</v>
      </c>
      <c r="R7336">
        <v>0</v>
      </c>
      <c r="V7336" t="str">
        <f>"Trad IRN"</f>
        <v>Trad IRN</v>
      </c>
      <c r="W7336">
        <v>50</v>
      </c>
      <c r="X7336" t="s">
        <v>47</v>
      </c>
      <c r="Z7336" t="s">
        <v>47</v>
      </c>
      <c r="AB7336" t="s">
        <v>54</v>
      </c>
      <c r="AC7336" t="s">
        <v>48</v>
      </c>
      <c r="AD7336" t="s">
        <v>49</v>
      </c>
      <c r="AE7336" t="s">
        <v>50</v>
      </c>
      <c r="AG7336" t="s">
        <v>68</v>
      </c>
      <c r="AH7336" t="str">
        <f>"Trad IRN"</f>
        <v>Trad IRN</v>
      </c>
      <c r="AI7336" t="str">
        <f>"Bldg IRN"</f>
        <v>Bldg IRN</v>
      </c>
      <c r="AJ7336" t="s">
        <v>54</v>
      </c>
      <c r="AK7336" t="s">
        <v>71</v>
      </c>
      <c r="AL7336" t="s">
        <v>53</v>
      </c>
      <c r="AM7336">
        <v>141</v>
      </c>
      <c r="AN7336">
        <v>142</v>
      </c>
      <c r="AO7336">
        <v>79</v>
      </c>
    </row>
    <row r="7337" spans="1:41" x14ac:dyDescent="0.3">
      <c r="A7337" t="str">
        <f>"Trad IRN"</f>
        <v>Trad IRN</v>
      </c>
      <c r="B7337" t="str">
        <f>"Bldg IRN"</f>
        <v>Bldg IRN</v>
      </c>
      <c r="C7337" t="s">
        <v>60</v>
      </c>
      <c r="D7337" t="s">
        <v>3</v>
      </c>
      <c r="E7337" t="s">
        <v>80</v>
      </c>
      <c r="F7337" t="s">
        <v>81</v>
      </c>
      <c r="G7337" t="s">
        <v>82</v>
      </c>
      <c r="H7337" t="s">
        <v>83</v>
      </c>
      <c r="I7337" t="str">
        <f>"Trad IRN"</f>
        <v>Trad IRN</v>
      </c>
      <c r="J7337" t="s">
        <v>43</v>
      </c>
      <c r="K7337" t="s">
        <v>44</v>
      </c>
      <c r="L7337" t="s">
        <v>45</v>
      </c>
      <c r="M7337" t="s">
        <v>79</v>
      </c>
      <c r="N7337" t="str">
        <f>"08/22/2022"</f>
        <v>08/22/2022</v>
      </c>
      <c r="O7337" t="str">
        <f t="shared" si="745"/>
        <v>12/31/2500</v>
      </c>
      <c r="P7337">
        <v>0.99295800000000001</v>
      </c>
      <c r="Q7337">
        <v>0</v>
      </c>
      <c r="R7337">
        <v>0</v>
      </c>
      <c r="V7337" t="str">
        <f>"Trad IRN"</f>
        <v>Trad IRN</v>
      </c>
      <c r="W7337">
        <v>50</v>
      </c>
      <c r="X7337" t="s">
        <v>47</v>
      </c>
      <c r="Z7337" t="s">
        <v>47</v>
      </c>
      <c r="AB7337" t="s">
        <v>54</v>
      </c>
      <c r="AC7337" t="s">
        <v>48</v>
      </c>
      <c r="AD7337" t="s">
        <v>49</v>
      </c>
      <c r="AE7337" t="s">
        <v>50</v>
      </c>
      <c r="AG7337" t="s">
        <v>68</v>
      </c>
      <c r="AH7337" t="str">
        <f>"Trad IRN"</f>
        <v>Trad IRN</v>
      </c>
      <c r="AI7337" t="str">
        <f>"Bldg IRN"</f>
        <v>Bldg IRN</v>
      </c>
      <c r="AJ7337" t="s">
        <v>54</v>
      </c>
      <c r="AK7337" t="s">
        <v>71</v>
      </c>
      <c r="AL7337" t="s">
        <v>53</v>
      </c>
      <c r="AM7337">
        <v>141</v>
      </c>
      <c r="AN7337">
        <v>142</v>
      </c>
      <c r="AO7337">
        <v>79</v>
      </c>
    </row>
    <row r="7338" spans="1:41" x14ac:dyDescent="0.3">
      <c r="A7338" t="str">
        <f>"Trad IRN"</f>
        <v>Trad IRN</v>
      </c>
      <c r="B7338" t="str">
        <f>"Bldg IRN"</f>
        <v>Bldg IRN</v>
      </c>
      <c r="C7338" t="s">
        <v>60</v>
      </c>
      <c r="D7338" t="s">
        <v>3</v>
      </c>
      <c r="E7338" t="s">
        <v>80</v>
      </c>
      <c r="F7338" t="s">
        <v>81</v>
      </c>
      <c r="G7338" t="s">
        <v>82</v>
      </c>
      <c r="H7338" t="s">
        <v>83</v>
      </c>
      <c r="I7338" t="str">
        <f>"Trad IRN"</f>
        <v>Trad IRN</v>
      </c>
      <c r="J7338" t="s">
        <v>43</v>
      </c>
      <c r="K7338" t="s">
        <v>44</v>
      </c>
      <c r="L7338" t="s">
        <v>45</v>
      </c>
      <c r="M7338" t="s">
        <v>79</v>
      </c>
      <c r="N7338" t="str">
        <f>"01/17/2023"</f>
        <v>01/17/2023</v>
      </c>
      <c r="O7338" t="str">
        <f t="shared" si="745"/>
        <v>12/31/2500</v>
      </c>
      <c r="P7338">
        <v>0.48591499999999999</v>
      </c>
      <c r="Q7338">
        <v>0</v>
      </c>
      <c r="R7338">
        <v>0</v>
      </c>
      <c r="V7338" t="str">
        <f>"Trad IRN"</f>
        <v>Trad IRN</v>
      </c>
      <c r="W7338">
        <v>50</v>
      </c>
      <c r="X7338" t="s">
        <v>47</v>
      </c>
      <c r="Z7338" t="s">
        <v>47</v>
      </c>
      <c r="AB7338" t="s">
        <v>54</v>
      </c>
      <c r="AC7338" t="s">
        <v>48</v>
      </c>
      <c r="AD7338" t="s">
        <v>49</v>
      </c>
      <c r="AE7338" t="s">
        <v>50</v>
      </c>
      <c r="AG7338" t="s">
        <v>68</v>
      </c>
      <c r="AH7338" t="str">
        <f>"Trad IRN"</f>
        <v>Trad IRN</v>
      </c>
      <c r="AI7338" t="str">
        <f>"Bldg IRN"</f>
        <v>Bldg IRN</v>
      </c>
      <c r="AJ7338" t="s">
        <v>54</v>
      </c>
      <c r="AK7338" t="s">
        <v>72</v>
      </c>
      <c r="AL7338" t="s">
        <v>53</v>
      </c>
      <c r="AM7338">
        <v>69</v>
      </c>
      <c r="AN7338">
        <v>142</v>
      </c>
      <c r="AO7338">
        <v>79</v>
      </c>
    </row>
    <row r="7339" spans="1:41" x14ac:dyDescent="0.3">
      <c r="A7339" t="str">
        <f>"Trad IRN"</f>
        <v>Trad IRN</v>
      </c>
      <c r="B7339" t="str">
        <f>"Bldg IRN"</f>
        <v>Bldg IRN</v>
      </c>
      <c r="C7339" t="s">
        <v>60</v>
      </c>
      <c r="D7339" t="s">
        <v>3</v>
      </c>
      <c r="E7339" t="s">
        <v>80</v>
      </c>
      <c r="F7339" t="s">
        <v>81</v>
      </c>
      <c r="G7339" t="s">
        <v>82</v>
      </c>
      <c r="H7339" t="s">
        <v>83</v>
      </c>
      <c r="I7339" t="str">
        <f>"Trad IRN"</f>
        <v>Trad IRN</v>
      </c>
      <c r="J7339" t="s">
        <v>43</v>
      </c>
      <c r="K7339" t="s">
        <v>44</v>
      </c>
      <c r="L7339" t="s">
        <v>45</v>
      </c>
      <c r="M7339" t="s">
        <v>79</v>
      </c>
      <c r="N7339" t="str">
        <f>"08/22/2022"</f>
        <v>08/22/2022</v>
      </c>
      <c r="O7339" t="str">
        <f>"01/16/2023"</f>
        <v>01/16/2023</v>
      </c>
      <c r="P7339">
        <v>0.50704199999999999</v>
      </c>
      <c r="Q7339">
        <v>0</v>
      </c>
      <c r="R7339">
        <v>0</v>
      </c>
      <c r="V7339" t="str">
        <f>"Trad IRN"</f>
        <v>Trad IRN</v>
      </c>
      <c r="W7339">
        <v>50</v>
      </c>
      <c r="X7339" t="s">
        <v>47</v>
      </c>
      <c r="Z7339" t="s">
        <v>47</v>
      </c>
      <c r="AB7339" t="s">
        <v>54</v>
      </c>
      <c r="AC7339" t="s">
        <v>48</v>
      </c>
      <c r="AD7339" t="s">
        <v>49</v>
      </c>
      <c r="AE7339" t="s">
        <v>50</v>
      </c>
      <c r="AG7339" t="s">
        <v>68</v>
      </c>
      <c r="AH7339" t="str">
        <f>"Trad IRN"</f>
        <v>Trad IRN</v>
      </c>
      <c r="AI7339" t="str">
        <f>"Bldg IRN"</f>
        <v>Bldg IRN</v>
      </c>
      <c r="AJ7339" t="s">
        <v>54</v>
      </c>
      <c r="AK7339" t="s">
        <v>71</v>
      </c>
      <c r="AL7339" t="s">
        <v>53</v>
      </c>
      <c r="AM7339">
        <v>72</v>
      </c>
      <c r="AN7339">
        <v>142</v>
      </c>
      <c r="AO7339">
        <v>79</v>
      </c>
    </row>
    <row r="7340" spans="1:41" x14ac:dyDescent="0.3">
      <c r="A7340" t="str">
        <f>"Trad IRN"</f>
        <v>Trad IRN</v>
      </c>
      <c r="B7340" t="str">
        <f>"Bldg IRN"</f>
        <v>Bldg IRN</v>
      </c>
      <c r="C7340" t="s">
        <v>60</v>
      </c>
      <c r="D7340" t="s">
        <v>3</v>
      </c>
      <c r="E7340" t="s">
        <v>80</v>
      </c>
      <c r="F7340" t="s">
        <v>81</v>
      </c>
      <c r="G7340" t="s">
        <v>82</v>
      </c>
      <c r="H7340" t="s">
        <v>83</v>
      </c>
      <c r="I7340" t="str">
        <f>"Trad IRN"</f>
        <v>Trad IRN</v>
      </c>
      <c r="J7340" t="s">
        <v>43</v>
      </c>
      <c r="K7340" t="s">
        <v>44</v>
      </c>
      <c r="L7340" t="s">
        <v>45</v>
      </c>
      <c r="M7340" t="s">
        <v>79</v>
      </c>
      <c r="N7340" t="str">
        <f>"08/22/2022"</f>
        <v>08/22/2022</v>
      </c>
      <c r="O7340" t="str">
        <f>"12/31/2500"</f>
        <v>12/31/2500</v>
      </c>
      <c r="P7340">
        <v>0.99295800000000001</v>
      </c>
      <c r="Q7340">
        <v>0</v>
      </c>
      <c r="R7340">
        <v>0</v>
      </c>
      <c r="V7340" t="str">
        <f>"Trad IRN"</f>
        <v>Trad IRN</v>
      </c>
      <c r="W7340">
        <v>100</v>
      </c>
      <c r="X7340" t="s">
        <v>47</v>
      </c>
      <c r="Z7340" t="s">
        <v>47</v>
      </c>
      <c r="AB7340" t="s">
        <v>54</v>
      </c>
      <c r="AC7340" t="s">
        <v>48</v>
      </c>
      <c r="AD7340" t="s">
        <v>49</v>
      </c>
      <c r="AE7340" t="s">
        <v>50</v>
      </c>
      <c r="AG7340" t="s">
        <v>68</v>
      </c>
      <c r="AH7340" t="str">
        <f>"Trad IRN"</f>
        <v>Trad IRN</v>
      </c>
      <c r="AI7340" t="str">
        <f>"Bldg IRN"</f>
        <v>Bldg IRN</v>
      </c>
      <c r="AJ7340" t="s">
        <v>54</v>
      </c>
      <c r="AK7340" t="s">
        <v>71</v>
      </c>
      <c r="AL7340" t="s">
        <v>53</v>
      </c>
      <c r="AM7340">
        <v>141</v>
      </c>
      <c r="AN7340">
        <v>142</v>
      </c>
      <c r="AO7340">
        <v>79</v>
      </c>
    </row>
    <row r="7341" spans="1:41" x14ac:dyDescent="0.3">
      <c r="A7341" t="str">
        <f>"Trad IRN"</f>
        <v>Trad IRN</v>
      </c>
      <c r="B7341" t="str">
        <f>"Bldg IRN"</f>
        <v>Bldg IRN</v>
      </c>
      <c r="C7341" t="s">
        <v>60</v>
      </c>
      <c r="D7341" t="s">
        <v>3</v>
      </c>
      <c r="E7341" t="s">
        <v>80</v>
      </c>
      <c r="F7341" t="s">
        <v>81</v>
      </c>
      <c r="G7341" t="s">
        <v>82</v>
      </c>
      <c r="H7341" t="s">
        <v>83</v>
      </c>
      <c r="I7341" t="str">
        <f>"Trad IRN"</f>
        <v>Trad IRN</v>
      </c>
      <c r="J7341" t="s">
        <v>43</v>
      </c>
      <c r="K7341" t="s">
        <v>44</v>
      </c>
      <c r="L7341" t="s">
        <v>45</v>
      </c>
      <c r="M7341" t="s">
        <v>79</v>
      </c>
      <c r="N7341" t="str">
        <f>"08/18/2022"</f>
        <v>08/18/2022</v>
      </c>
      <c r="O7341" t="str">
        <f>"12/31/2500"</f>
        <v>12/31/2500</v>
      </c>
      <c r="P7341">
        <v>1</v>
      </c>
      <c r="Q7341">
        <v>0</v>
      </c>
      <c r="R7341">
        <v>0</v>
      </c>
      <c r="V7341" t="str">
        <f>"Trad IRN"</f>
        <v>Trad IRN</v>
      </c>
      <c r="W7341">
        <v>50</v>
      </c>
      <c r="X7341" t="s">
        <v>47</v>
      </c>
      <c r="Z7341" t="s">
        <v>47</v>
      </c>
      <c r="AB7341" t="s">
        <v>54</v>
      </c>
      <c r="AC7341" t="s">
        <v>48</v>
      </c>
      <c r="AD7341" t="s">
        <v>49</v>
      </c>
      <c r="AE7341" t="s">
        <v>50</v>
      </c>
      <c r="AG7341" t="s">
        <v>68</v>
      </c>
      <c r="AH7341" t="str">
        <f>"Trad IRN"</f>
        <v>Trad IRN</v>
      </c>
      <c r="AI7341" t="str">
        <f>"Bldg IRN"</f>
        <v>Bldg IRN</v>
      </c>
      <c r="AJ7341" t="s">
        <v>54</v>
      </c>
      <c r="AK7341" t="s">
        <v>72</v>
      </c>
      <c r="AL7341" t="s">
        <v>53</v>
      </c>
      <c r="AM7341">
        <v>142</v>
      </c>
      <c r="AN7341">
        <v>142</v>
      </c>
      <c r="AO7341">
        <v>79</v>
      </c>
    </row>
    <row r="7342" spans="1:41" x14ac:dyDescent="0.3">
      <c r="A7342" t="str">
        <f>"Trad IRN"</f>
        <v>Trad IRN</v>
      </c>
      <c r="B7342" t="str">
        <f>"Bldg IRN"</f>
        <v>Bldg IRN</v>
      </c>
      <c r="C7342" t="s">
        <v>60</v>
      </c>
      <c r="D7342" t="s">
        <v>3</v>
      </c>
      <c r="E7342" t="s">
        <v>80</v>
      </c>
      <c r="F7342" t="s">
        <v>81</v>
      </c>
      <c r="G7342" t="s">
        <v>82</v>
      </c>
      <c r="H7342" t="s">
        <v>83</v>
      </c>
      <c r="I7342" t="str">
        <f>"Trad IRN"</f>
        <v>Trad IRN</v>
      </c>
      <c r="J7342" t="s">
        <v>43</v>
      </c>
      <c r="K7342" t="s">
        <v>44</v>
      </c>
      <c r="L7342" t="s">
        <v>45</v>
      </c>
      <c r="M7342" t="s">
        <v>79</v>
      </c>
      <c r="N7342" t="str">
        <f>"08/22/2022"</f>
        <v>08/22/2022</v>
      </c>
      <c r="O7342" t="str">
        <f>"09/01/2022"</f>
        <v>09/01/2022</v>
      </c>
      <c r="P7342">
        <v>5.6337999999999999E-2</v>
      </c>
      <c r="Q7342">
        <v>0</v>
      </c>
      <c r="R7342">
        <v>0</v>
      </c>
      <c r="V7342" t="str">
        <f>"Trad IRN"</f>
        <v>Trad IRN</v>
      </c>
      <c r="W7342">
        <v>50</v>
      </c>
      <c r="X7342" t="s">
        <v>47</v>
      </c>
      <c r="Z7342" t="s">
        <v>47</v>
      </c>
      <c r="AB7342" t="s">
        <v>54</v>
      </c>
      <c r="AC7342" t="s">
        <v>48</v>
      </c>
      <c r="AD7342" t="s">
        <v>49</v>
      </c>
      <c r="AE7342" t="s">
        <v>50</v>
      </c>
      <c r="AG7342" t="s">
        <v>68</v>
      </c>
      <c r="AH7342" t="str">
        <f>"Trad IRN"</f>
        <v>Trad IRN</v>
      </c>
      <c r="AI7342" t="str">
        <f>"Bldg IRN"</f>
        <v>Bldg IRN</v>
      </c>
      <c r="AJ7342" t="s">
        <v>54</v>
      </c>
      <c r="AK7342" t="s">
        <v>71</v>
      </c>
      <c r="AL7342" t="s">
        <v>53</v>
      </c>
      <c r="AM7342">
        <v>8</v>
      </c>
      <c r="AN7342">
        <v>142</v>
      </c>
      <c r="AO7342">
        <v>79</v>
      </c>
    </row>
    <row r="7343" spans="1:41" x14ac:dyDescent="0.3">
      <c r="A7343" t="str">
        <f>"Trad IRN"</f>
        <v>Trad IRN</v>
      </c>
      <c r="B7343" t="str">
        <f>"Bldg IRN"</f>
        <v>Bldg IRN</v>
      </c>
      <c r="C7343" t="s">
        <v>60</v>
      </c>
      <c r="D7343" t="s">
        <v>3</v>
      </c>
      <c r="E7343" t="s">
        <v>80</v>
      </c>
      <c r="F7343" t="s">
        <v>81</v>
      </c>
      <c r="G7343" t="s">
        <v>82</v>
      </c>
      <c r="H7343" t="s">
        <v>83</v>
      </c>
      <c r="I7343" t="str">
        <f>"Trad IRN"</f>
        <v>Trad IRN</v>
      </c>
      <c r="J7343" t="s">
        <v>43</v>
      </c>
      <c r="K7343" t="s">
        <v>44</v>
      </c>
      <c r="L7343" t="s">
        <v>45</v>
      </c>
      <c r="M7343" t="s">
        <v>79</v>
      </c>
      <c r="N7343" t="str">
        <f>"08/25/2022"</f>
        <v>08/25/2022</v>
      </c>
      <c r="O7343" t="str">
        <f>"12/31/2500"</f>
        <v>12/31/2500</v>
      </c>
      <c r="P7343">
        <v>0.971831</v>
      </c>
      <c r="Q7343">
        <v>0</v>
      </c>
      <c r="R7343">
        <v>0</v>
      </c>
      <c r="V7343" t="str">
        <f>"Trad IRN"</f>
        <v>Trad IRN</v>
      </c>
      <c r="W7343">
        <v>50</v>
      </c>
      <c r="X7343" t="s">
        <v>47</v>
      </c>
      <c r="Z7343" t="s">
        <v>47</v>
      </c>
      <c r="AB7343" t="s">
        <v>54</v>
      </c>
      <c r="AC7343" t="s">
        <v>48</v>
      </c>
      <c r="AD7343" t="s">
        <v>49</v>
      </c>
      <c r="AE7343" t="s">
        <v>50</v>
      </c>
      <c r="AG7343" t="s">
        <v>68</v>
      </c>
      <c r="AH7343" t="str">
        <f>"Trad IRN"</f>
        <v>Trad IRN</v>
      </c>
      <c r="AI7343" t="str">
        <f>"Bldg IRN"</f>
        <v>Bldg IRN</v>
      </c>
      <c r="AJ7343" t="s">
        <v>54</v>
      </c>
      <c r="AK7343" t="s">
        <v>72</v>
      </c>
      <c r="AL7343" t="s">
        <v>53</v>
      </c>
      <c r="AM7343">
        <v>138</v>
      </c>
      <c r="AN7343">
        <v>142</v>
      </c>
      <c r="AO7343">
        <v>79</v>
      </c>
    </row>
    <row r="7344" spans="1:41" x14ac:dyDescent="0.3">
      <c r="A7344" t="str">
        <f>"Trad IRN"</f>
        <v>Trad IRN</v>
      </c>
      <c r="B7344" t="str">
        <f>"Bldg IRN"</f>
        <v>Bldg IRN</v>
      </c>
      <c r="C7344" t="s">
        <v>60</v>
      </c>
      <c r="D7344" t="s">
        <v>3</v>
      </c>
      <c r="E7344" t="s">
        <v>80</v>
      </c>
      <c r="F7344" t="s">
        <v>81</v>
      </c>
      <c r="G7344" t="s">
        <v>82</v>
      </c>
      <c r="H7344" t="s">
        <v>83</v>
      </c>
      <c r="I7344" t="str">
        <f>"Trad IRN"</f>
        <v>Trad IRN</v>
      </c>
      <c r="J7344" t="s">
        <v>43</v>
      </c>
      <c r="K7344" t="s">
        <v>44</v>
      </c>
      <c r="L7344" t="s">
        <v>45</v>
      </c>
      <c r="M7344" t="s">
        <v>79</v>
      </c>
      <c r="N7344" t="str">
        <f>"12/14/2022"</f>
        <v>12/14/2022</v>
      </c>
      <c r="O7344" t="str">
        <f>"12/31/2500"</f>
        <v>12/31/2500</v>
      </c>
      <c r="P7344">
        <v>0.56337999999999999</v>
      </c>
      <c r="Q7344">
        <v>0</v>
      </c>
      <c r="R7344">
        <v>0</v>
      </c>
      <c r="V7344" t="str">
        <f>"Trad IRN"</f>
        <v>Trad IRN</v>
      </c>
      <c r="W7344">
        <v>100</v>
      </c>
      <c r="X7344" t="s">
        <v>47</v>
      </c>
      <c r="Z7344" t="s">
        <v>47</v>
      </c>
      <c r="AB7344" t="s">
        <v>54</v>
      </c>
      <c r="AC7344" t="s">
        <v>48</v>
      </c>
      <c r="AD7344" t="s">
        <v>49</v>
      </c>
      <c r="AE7344" t="s">
        <v>50</v>
      </c>
      <c r="AG7344" t="s">
        <v>68</v>
      </c>
      <c r="AH7344" t="str">
        <f>"Trad IRN"</f>
        <v>Trad IRN</v>
      </c>
      <c r="AI7344" t="str">
        <f>"Bldg IRN"</f>
        <v>Bldg IRN</v>
      </c>
      <c r="AJ7344" t="s">
        <v>54</v>
      </c>
      <c r="AK7344" t="s">
        <v>71</v>
      </c>
      <c r="AL7344" t="s">
        <v>53</v>
      </c>
      <c r="AM7344">
        <v>80</v>
      </c>
      <c r="AN7344">
        <v>142</v>
      </c>
      <c r="AO7344">
        <v>79</v>
      </c>
    </row>
    <row r="7345" spans="1:41" x14ac:dyDescent="0.3">
      <c r="A7345" t="str">
        <f>"Trad IRN"</f>
        <v>Trad IRN</v>
      </c>
      <c r="B7345" t="str">
        <f>"Bldg IRN"</f>
        <v>Bldg IRN</v>
      </c>
      <c r="C7345" t="s">
        <v>60</v>
      </c>
      <c r="D7345" t="s">
        <v>3</v>
      </c>
      <c r="E7345" t="s">
        <v>80</v>
      </c>
      <c r="F7345" t="s">
        <v>81</v>
      </c>
      <c r="G7345" t="s">
        <v>82</v>
      </c>
      <c r="H7345" t="s">
        <v>83</v>
      </c>
      <c r="I7345" t="str">
        <f>"Trad IRN"</f>
        <v>Trad IRN</v>
      </c>
      <c r="J7345" t="s">
        <v>43</v>
      </c>
      <c r="K7345" t="s">
        <v>44</v>
      </c>
      <c r="L7345" t="s">
        <v>45</v>
      </c>
      <c r="M7345" t="s">
        <v>79</v>
      </c>
      <c r="N7345" t="str">
        <f>"08/22/2022"</f>
        <v>08/22/2022</v>
      </c>
      <c r="O7345" t="str">
        <f>"12/31/2500"</f>
        <v>12/31/2500</v>
      </c>
      <c r="P7345">
        <v>0.99295800000000001</v>
      </c>
      <c r="Q7345">
        <v>0</v>
      </c>
      <c r="R7345">
        <v>0</v>
      </c>
      <c r="V7345" t="str">
        <f>"Trad IRN"</f>
        <v>Trad IRN</v>
      </c>
      <c r="W7345">
        <v>50</v>
      </c>
      <c r="X7345" t="s">
        <v>47</v>
      </c>
      <c r="Z7345" t="s">
        <v>47</v>
      </c>
      <c r="AB7345" t="s">
        <v>54</v>
      </c>
      <c r="AC7345" t="s">
        <v>48</v>
      </c>
      <c r="AD7345" t="s">
        <v>49</v>
      </c>
      <c r="AE7345" t="s">
        <v>50</v>
      </c>
      <c r="AG7345" t="s">
        <v>68</v>
      </c>
      <c r="AH7345" t="str">
        <f>"Trad IRN"</f>
        <v>Trad IRN</v>
      </c>
      <c r="AI7345" t="str">
        <f>"Bldg IRN"</f>
        <v>Bldg IRN</v>
      </c>
      <c r="AJ7345" t="s">
        <v>54</v>
      </c>
      <c r="AK7345" t="s">
        <v>71</v>
      </c>
      <c r="AL7345" t="s">
        <v>53</v>
      </c>
      <c r="AM7345">
        <v>141</v>
      </c>
      <c r="AN7345">
        <v>142</v>
      </c>
      <c r="AO7345">
        <v>79</v>
      </c>
    </row>
    <row r="7346" spans="1:41" x14ac:dyDescent="0.3">
      <c r="A7346" t="str">
        <f>"Trad IRN"</f>
        <v>Trad IRN</v>
      </c>
      <c r="B7346" t="str">
        <f>"Bldg IRN"</f>
        <v>Bldg IRN</v>
      </c>
      <c r="C7346" t="s">
        <v>60</v>
      </c>
      <c r="D7346" t="s">
        <v>3</v>
      </c>
      <c r="E7346" t="s">
        <v>80</v>
      </c>
      <c r="F7346" t="s">
        <v>81</v>
      </c>
      <c r="G7346" t="s">
        <v>82</v>
      </c>
      <c r="H7346" t="s">
        <v>83</v>
      </c>
      <c r="I7346" t="str">
        <f>"Trad IRN"</f>
        <v>Trad IRN</v>
      </c>
      <c r="J7346" t="s">
        <v>43</v>
      </c>
      <c r="K7346" t="s">
        <v>44</v>
      </c>
      <c r="L7346" t="s">
        <v>45</v>
      </c>
      <c r="M7346" t="s">
        <v>79</v>
      </c>
      <c r="N7346" t="str">
        <f>"08/22/2022"</f>
        <v>08/22/2022</v>
      </c>
      <c r="O7346" t="str">
        <f>"12/31/2500"</f>
        <v>12/31/2500</v>
      </c>
      <c r="P7346">
        <v>0.99295800000000001</v>
      </c>
      <c r="Q7346">
        <v>0</v>
      </c>
      <c r="R7346">
        <v>0</v>
      </c>
      <c r="V7346" t="str">
        <f>"Trad IRN"</f>
        <v>Trad IRN</v>
      </c>
      <c r="W7346">
        <v>50</v>
      </c>
      <c r="X7346" t="s">
        <v>47</v>
      </c>
      <c r="Z7346" t="s">
        <v>47</v>
      </c>
      <c r="AB7346" t="s">
        <v>54</v>
      </c>
      <c r="AC7346" t="s">
        <v>48</v>
      </c>
      <c r="AD7346" t="s">
        <v>49</v>
      </c>
      <c r="AE7346" t="s">
        <v>50</v>
      </c>
      <c r="AG7346" t="s">
        <v>68</v>
      </c>
      <c r="AH7346" t="str">
        <f>"Trad IRN"</f>
        <v>Trad IRN</v>
      </c>
      <c r="AI7346" t="str">
        <f>"Bldg IRN"</f>
        <v>Bldg IRN</v>
      </c>
      <c r="AJ7346" t="s">
        <v>54</v>
      </c>
      <c r="AK7346" t="s">
        <v>71</v>
      </c>
      <c r="AL7346" t="s">
        <v>53</v>
      </c>
      <c r="AM7346">
        <v>141</v>
      </c>
      <c r="AN7346">
        <v>142</v>
      </c>
      <c r="AO7346">
        <v>79</v>
      </c>
    </row>
    <row r="7347" spans="1:41" x14ac:dyDescent="0.3">
      <c r="A7347" t="str">
        <f>"Trad IRN"</f>
        <v>Trad IRN</v>
      </c>
      <c r="B7347" t="str">
        <f>"Bldg IRN"</f>
        <v>Bldg IRN</v>
      </c>
      <c r="C7347" t="s">
        <v>60</v>
      </c>
      <c r="D7347" t="s">
        <v>3</v>
      </c>
      <c r="E7347" t="s">
        <v>80</v>
      </c>
      <c r="F7347" t="s">
        <v>81</v>
      </c>
      <c r="G7347" t="s">
        <v>82</v>
      </c>
      <c r="H7347" t="s">
        <v>83</v>
      </c>
      <c r="I7347" t="str">
        <f>"Trad IRN"</f>
        <v>Trad IRN</v>
      </c>
      <c r="J7347" t="s">
        <v>43</v>
      </c>
      <c r="K7347" t="s">
        <v>44</v>
      </c>
      <c r="L7347" t="s">
        <v>45</v>
      </c>
      <c r="M7347" t="s">
        <v>79</v>
      </c>
      <c r="N7347" t="str">
        <f>"08/18/2022"</f>
        <v>08/18/2022</v>
      </c>
      <c r="O7347" t="str">
        <f>"08/18/2022"</f>
        <v>08/18/2022</v>
      </c>
      <c r="P7347">
        <v>7.0419999999999996E-3</v>
      </c>
      <c r="Q7347">
        <v>0</v>
      </c>
      <c r="R7347">
        <v>0</v>
      </c>
      <c r="V7347" t="str">
        <f>"Trad IRN"</f>
        <v>Trad IRN</v>
      </c>
      <c r="W7347">
        <v>50</v>
      </c>
      <c r="X7347" t="s">
        <v>47</v>
      </c>
      <c r="Z7347" t="s">
        <v>47</v>
      </c>
      <c r="AB7347" t="s">
        <v>54</v>
      </c>
      <c r="AC7347" t="s">
        <v>48</v>
      </c>
      <c r="AD7347" t="s">
        <v>49</v>
      </c>
      <c r="AE7347" t="s">
        <v>50</v>
      </c>
      <c r="AG7347" t="s">
        <v>68</v>
      </c>
      <c r="AH7347" t="str">
        <f>"Trad IRN"</f>
        <v>Trad IRN</v>
      </c>
      <c r="AI7347" t="str">
        <f>"Bldg IRN"</f>
        <v>Bldg IRN</v>
      </c>
      <c r="AJ7347" t="s">
        <v>54</v>
      </c>
      <c r="AK7347" t="s">
        <v>71</v>
      </c>
      <c r="AL7347" t="s">
        <v>53</v>
      </c>
      <c r="AM7347">
        <v>1</v>
      </c>
      <c r="AN7347">
        <v>142</v>
      </c>
      <c r="AO7347">
        <v>79</v>
      </c>
    </row>
    <row r="7348" spans="1:41" x14ac:dyDescent="0.3">
      <c r="A7348" t="str">
        <f>"Trad IRN"</f>
        <v>Trad IRN</v>
      </c>
      <c r="B7348" t="str">
        <f>"Bldg IRN"</f>
        <v>Bldg IRN</v>
      </c>
      <c r="C7348" t="s">
        <v>60</v>
      </c>
      <c r="D7348" t="s">
        <v>3</v>
      </c>
      <c r="E7348" t="s">
        <v>80</v>
      </c>
      <c r="F7348" t="s">
        <v>81</v>
      </c>
      <c r="G7348" t="s">
        <v>82</v>
      </c>
      <c r="H7348" t="s">
        <v>83</v>
      </c>
      <c r="I7348" t="str">
        <f>"Trad IRN"</f>
        <v>Trad IRN</v>
      </c>
      <c r="J7348" t="s">
        <v>43</v>
      </c>
      <c r="K7348" t="s">
        <v>44</v>
      </c>
      <c r="L7348" t="s">
        <v>45</v>
      </c>
      <c r="M7348" t="s">
        <v>79</v>
      </c>
      <c r="N7348" t="str">
        <f>"08/18/2022"</f>
        <v>08/18/2022</v>
      </c>
      <c r="O7348" t="str">
        <f>"12/31/2500"</f>
        <v>12/31/2500</v>
      </c>
      <c r="P7348">
        <v>1</v>
      </c>
      <c r="Q7348">
        <v>0</v>
      </c>
      <c r="R7348">
        <v>0</v>
      </c>
      <c r="V7348" t="str">
        <f>"Trad IRN"</f>
        <v>Trad IRN</v>
      </c>
      <c r="W7348">
        <v>50</v>
      </c>
      <c r="X7348" t="s">
        <v>47</v>
      </c>
      <c r="Z7348" t="s">
        <v>47</v>
      </c>
      <c r="AB7348" t="s">
        <v>54</v>
      </c>
      <c r="AC7348" t="s">
        <v>48</v>
      </c>
      <c r="AD7348" t="s">
        <v>49</v>
      </c>
      <c r="AE7348" t="s">
        <v>50</v>
      </c>
      <c r="AG7348" t="s">
        <v>68</v>
      </c>
      <c r="AH7348" t="str">
        <f>"Trad IRN"</f>
        <v>Trad IRN</v>
      </c>
      <c r="AI7348" t="str">
        <f>"Bldg IRN"</f>
        <v>Bldg IRN</v>
      </c>
      <c r="AJ7348" t="s">
        <v>54</v>
      </c>
      <c r="AK7348" t="s">
        <v>71</v>
      </c>
      <c r="AL7348" t="s">
        <v>53</v>
      </c>
      <c r="AM7348">
        <v>142</v>
      </c>
      <c r="AN7348">
        <v>142</v>
      </c>
      <c r="AO7348">
        <v>79</v>
      </c>
    </row>
    <row r="7349" spans="1:41" x14ac:dyDescent="0.3">
      <c r="A7349" t="str">
        <f>"Trad IRN"</f>
        <v>Trad IRN</v>
      </c>
      <c r="B7349" t="str">
        <f>"Bldg IRN"</f>
        <v>Bldg IRN</v>
      </c>
      <c r="C7349" t="s">
        <v>60</v>
      </c>
      <c r="D7349" t="s">
        <v>3</v>
      </c>
      <c r="E7349" t="s">
        <v>80</v>
      </c>
      <c r="F7349" t="s">
        <v>81</v>
      </c>
      <c r="G7349" t="s">
        <v>82</v>
      </c>
      <c r="H7349" t="s">
        <v>83</v>
      </c>
      <c r="I7349" t="str">
        <f>"Trad IRN"</f>
        <v>Trad IRN</v>
      </c>
      <c r="J7349" t="s">
        <v>43</v>
      </c>
      <c r="K7349" t="s">
        <v>44</v>
      </c>
      <c r="L7349" t="s">
        <v>45</v>
      </c>
      <c r="M7349" t="s">
        <v>46</v>
      </c>
      <c r="N7349" t="str">
        <f>"01/17/2023"</f>
        <v>01/17/2023</v>
      </c>
      <c r="O7349" t="str">
        <f>"12/31/2500"</f>
        <v>12/31/2500</v>
      </c>
      <c r="P7349">
        <v>0.484485</v>
      </c>
      <c r="Q7349">
        <v>0</v>
      </c>
      <c r="R7349">
        <v>0</v>
      </c>
      <c r="S7349">
        <v>0</v>
      </c>
      <c r="T7349">
        <v>0</v>
      </c>
      <c r="U7349">
        <v>0</v>
      </c>
      <c r="V7349" t="str">
        <f>"Trad IRN"</f>
        <v>Trad IRN</v>
      </c>
      <c r="W7349">
        <v>100</v>
      </c>
      <c r="X7349" t="s">
        <v>47</v>
      </c>
      <c r="Z7349" t="s">
        <v>47</v>
      </c>
      <c r="AB7349" t="str">
        <f>"02"</f>
        <v>02</v>
      </c>
      <c r="AC7349" t="s">
        <v>48</v>
      </c>
      <c r="AD7349" t="s">
        <v>49</v>
      </c>
      <c r="AE7349" t="s">
        <v>55</v>
      </c>
      <c r="AF7349">
        <v>0</v>
      </c>
      <c r="AG7349" t="s">
        <v>56</v>
      </c>
      <c r="AH7349" t="str">
        <f>"Trad IRN"</f>
        <v>Trad IRN</v>
      </c>
      <c r="AI7349" t="str">
        <f>"Bldg IRN"</f>
        <v>Bldg IRN</v>
      </c>
      <c r="AJ7349" t="s">
        <v>48</v>
      </c>
      <c r="AK7349" t="s">
        <v>48</v>
      </c>
      <c r="AL7349" t="s">
        <v>53</v>
      </c>
      <c r="AM7349">
        <v>539.28</v>
      </c>
      <c r="AN7349">
        <v>1113.0999999999999</v>
      </c>
      <c r="AO7349">
        <v>79</v>
      </c>
    </row>
    <row r="7350" spans="1:41" x14ac:dyDescent="0.3">
      <c r="A7350" t="str">
        <f>"Trad IRN"</f>
        <v>Trad IRN</v>
      </c>
      <c r="B7350" t="str">
        <f>"Bldg IRN"</f>
        <v>Bldg IRN</v>
      </c>
      <c r="C7350" t="s">
        <v>60</v>
      </c>
      <c r="D7350" t="s">
        <v>3</v>
      </c>
      <c r="E7350" t="s">
        <v>80</v>
      </c>
      <c r="F7350" t="s">
        <v>81</v>
      </c>
      <c r="G7350" t="s">
        <v>82</v>
      </c>
      <c r="H7350" t="s">
        <v>83</v>
      </c>
      <c r="I7350" t="str">
        <f>"Trad IRN"</f>
        <v>Trad IRN</v>
      </c>
      <c r="J7350" t="s">
        <v>43</v>
      </c>
      <c r="K7350" t="s">
        <v>44</v>
      </c>
      <c r="L7350" t="s">
        <v>45</v>
      </c>
      <c r="M7350" t="s">
        <v>46</v>
      </c>
      <c r="N7350" t="str">
        <f>"01/19/2023"</f>
        <v>01/19/2023</v>
      </c>
      <c r="O7350" t="str">
        <f>"12/31/2500"</f>
        <v>12/31/2500</v>
      </c>
      <c r="P7350">
        <v>0.47294900000000001</v>
      </c>
      <c r="Q7350">
        <v>0</v>
      </c>
      <c r="R7350">
        <v>0</v>
      </c>
      <c r="S7350">
        <v>0</v>
      </c>
      <c r="T7350">
        <v>0</v>
      </c>
      <c r="U7350">
        <v>0</v>
      </c>
      <c r="V7350" t="str">
        <f>"Trad IRN"</f>
        <v>Trad IRN</v>
      </c>
      <c r="W7350">
        <v>100</v>
      </c>
      <c r="X7350" t="s">
        <v>47</v>
      </c>
      <c r="Z7350" t="s">
        <v>47</v>
      </c>
      <c r="AB7350" t="str">
        <f>"01"</f>
        <v>01</v>
      </c>
      <c r="AC7350" t="s">
        <v>48</v>
      </c>
      <c r="AD7350" t="s">
        <v>49</v>
      </c>
      <c r="AE7350" t="s">
        <v>55</v>
      </c>
      <c r="AF7350">
        <v>0</v>
      </c>
      <c r="AG7350" t="s">
        <v>56</v>
      </c>
      <c r="AH7350" t="str">
        <f>"Trad IRN"</f>
        <v>Trad IRN</v>
      </c>
      <c r="AI7350" t="str">
        <f>"Bldg IRN"</f>
        <v>Bldg IRN</v>
      </c>
      <c r="AJ7350" t="s">
        <v>48</v>
      </c>
      <c r="AK7350" t="s">
        <v>48</v>
      </c>
      <c r="AL7350" t="s">
        <v>53</v>
      </c>
      <c r="AM7350">
        <v>526.44000000000005</v>
      </c>
      <c r="AN7350">
        <v>1113.0999999999999</v>
      </c>
      <c r="AO7350">
        <v>79</v>
      </c>
    </row>
    <row r="7351" spans="1:41" x14ac:dyDescent="0.3">
      <c r="A7351" t="str">
        <f>"Trad IRN"</f>
        <v>Trad IRN</v>
      </c>
      <c r="B7351" t="str">
        <f>"Bldg IRN"</f>
        <v>Bldg IRN</v>
      </c>
      <c r="C7351" t="s">
        <v>60</v>
      </c>
      <c r="D7351" t="s">
        <v>3</v>
      </c>
      <c r="E7351" t="s">
        <v>80</v>
      </c>
      <c r="F7351" t="s">
        <v>81</v>
      </c>
      <c r="G7351" t="s">
        <v>82</v>
      </c>
      <c r="H7351" t="s">
        <v>83</v>
      </c>
      <c r="I7351" t="str">
        <f>"Trad IRN"</f>
        <v>Trad IRN</v>
      </c>
      <c r="J7351" t="s">
        <v>43</v>
      </c>
      <c r="K7351" t="s">
        <v>44</v>
      </c>
      <c r="L7351" t="s">
        <v>45</v>
      </c>
      <c r="M7351" t="s">
        <v>46</v>
      </c>
      <c r="N7351" t="str">
        <f>"01/17/2023"</f>
        <v>01/17/2023</v>
      </c>
      <c r="O7351" t="str">
        <f>"01/18/2023"</f>
        <v>01/18/2023</v>
      </c>
      <c r="P7351">
        <v>1.1535E-2</v>
      </c>
      <c r="Q7351">
        <v>0</v>
      </c>
      <c r="R7351">
        <v>0</v>
      </c>
      <c r="S7351">
        <v>0</v>
      </c>
      <c r="T7351">
        <v>0</v>
      </c>
      <c r="U7351">
        <v>0</v>
      </c>
      <c r="V7351" t="str">
        <f>"Trad IRN"</f>
        <v>Trad IRN</v>
      </c>
      <c r="W7351">
        <v>100</v>
      </c>
      <c r="X7351" t="s">
        <v>47</v>
      </c>
      <c r="Z7351" t="s">
        <v>47</v>
      </c>
      <c r="AB7351" t="str">
        <f>"01"</f>
        <v>01</v>
      </c>
      <c r="AC7351" t="s">
        <v>48</v>
      </c>
      <c r="AD7351" t="s">
        <v>49</v>
      </c>
      <c r="AE7351" t="s">
        <v>50</v>
      </c>
      <c r="AF7351">
        <v>0</v>
      </c>
      <c r="AG7351" t="s">
        <v>56</v>
      </c>
      <c r="AH7351" t="str">
        <f>"Trad IRN"</f>
        <v>Trad IRN</v>
      </c>
      <c r="AI7351" t="str">
        <f>"Bldg IRN"</f>
        <v>Bldg IRN</v>
      </c>
      <c r="AJ7351" t="s">
        <v>48</v>
      </c>
      <c r="AK7351" t="s">
        <v>48</v>
      </c>
      <c r="AL7351" t="s">
        <v>53</v>
      </c>
      <c r="AM7351">
        <v>12.84</v>
      </c>
      <c r="AN7351">
        <v>1113.0999999999999</v>
      </c>
      <c r="AO7351">
        <v>79</v>
      </c>
    </row>
    <row r="7352" spans="1:41" x14ac:dyDescent="0.3">
      <c r="A7352" t="str">
        <f>"Trad IRN"</f>
        <v>Trad IRN</v>
      </c>
      <c r="B7352" t="str">
        <f>"Bldg IRN"</f>
        <v>Bldg IRN</v>
      </c>
      <c r="C7352" t="s">
        <v>60</v>
      </c>
      <c r="D7352" t="s">
        <v>3</v>
      </c>
      <c r="E7352" t="s">
        <v>80</v>
      </c>
      <c r="F7352" t="s">
        <v>81</v>
      </c>
      <c r="G7352" t="s">
        <v>82</v>
      </c>
      <c r="H7352" t="s">
        <v>83</v>
      </c>
      <c r="I7352" t="str">
        <f>"Trad IRN"</f>
        <v>Trad IRN</v>
      </c>
      <c r="J7352" t="s">
        <v>43</v>
      </c>
      <c r="K7352" t="s">
        <v>44</v>
      </c>
      <c r="L7352" t="s">
        <v>45</v>
      </c>
      <c r="M7352" t="s">
        <v>79</v>
      </c>
      <c r="N7352" t="str">
        <f>"08/18/2022"</f>
        <v>08/18/2022</v>
      </c>
      <c r="O7352" t="str">
        <f t="shared" ref="O7352:O7357" si="746">"12/31/2500"</f>
        <v>12/31/2500</v>
      </c>
      <c r="P7352">
        <v>1</v>
      </c>
      <c r="Q7352">
        <v>0</v>
      </c>
      <c r="R7352">
        <v>0</v>
      </c>
      <c r="V7352" t="str">
        <f>"Trad IRN"</f>
        <v>Trad IRN</v>
      </c>
      <c r="W7352">
        <v>100</v>
      </c>
      <c r="X7352" t="s">
        <v>47</v>
      </c>
      <c r="Z7352" t="s">
        <v>47</v>
      </c>
      <c r="AB7352" t="s">
        <v>54</v>
      </c>
      <c r="AC7352" t="s">
        <v>48</v>
      </c>
      <c r="AD7352" t="s">
        <v>49</v>
      </c>
      <c r="AE7352" t="s">
        <v>50</v>
      </c>
      <c r="AG7352" t="s">
        <v>68</v>
      </c>
      <c r="AH7352" t="str">
        <f>"Trad IRN"</f>
        <v>Trad IRN</v>
      </c>
      <c r="AI7352" t="str">
        <f>"Bldg IRN"</f>
        <v>Bldg IRN</v>
      </c>
      <c r="AJ7352" t="s">
        <v>48</v>
      </c>
      <c r="AK7352" t="s">
        <v>48</v>
      </c>
      <c r="AL7352" t="s">
        <v>53</v>
      </c>
      <c r="AM7352">
        <v>174</v>
      </c>
      <c r="AN7352">
        <v>174</v>
      </c>
      <c r="AO7352">
        <v>79</v>
      </c>
    </row>
    <row r="7353" spans="1:41" x14ac:dyDescent="0.3">
      <c r="A7353" t="str">
        <f>"Trad IRN"</f>
        <v>Trad IRN</v>
      </c>
      <c r="B7353" t="str">
        <f>"Bldg IRN"</f>
        <v>Bldg IRN</v>
      </c>
      <c r="C7353" t="s">
        <v>60</v>
      </c>
      <c r="D7353" t="s">
        <v>3</v>
      </c>
      <c r="E7353" t="s">
        <v>80</v>
      </c>
      <c r="F7353" t="s">
        <v>81</v>
      </c>
      <c r="G7353" t="s">
        <v>82</v>
      </c>
      <c r="H7353" t="s">
        <v>83</v>
      </c>
      <c r="I7353" t="str">
        <f>"Trad IRN"</f>
        <v>Trad IRN</v>
      </c>
      <c r="J7353" t="s">
        <v>43</v>
      </c>
      <c r="K7353" t="s">
        <v>44</v>
      </c>
      <c r="L7353" t="s">
        <v>45</v>
      </c>
      <c r="M7353" t="s">
        <v>78</v>
      </c>
      <c r="N7353" t="str">
        <f>"08/18/2022"</f>
        <v>08/18/2022</v>
      </c>
      <c r="O7353" t="str">
        <f t="shared" si="746"/>
        <v>12/31/2500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 t="str">
        <f>"Trad IRN"</f>
        <v>Trad IRN</v>
      </c>
      <c r="W7353">
        <v>100</v>
      </c>
      <c r="X7353" t="s">
        <v>47</v>
      </c>
      <c r="Z7353" t="s">
        <v>47</v>
      </c>
      <c r="AB7353" t="str">
        <f>"01"</f>
        <v>01</v>
      </c>
      <c r="AC7353" t="s">
        <v>48</v>
      </c>
      <c r="AD7353" t="s">
        <v>49</v>
      </c>
      <c r="AE7353" t="s">
        <v>50</v>
      </c>
      <c r="AF7353">
        <v>0</v>
      </c>
      <c r="AG7353" t="s">
        <v>68</v>
      </c>
      <c r="AH7353" t="str">
        <f>"Trad IRN"</f>
        <v>Trad IRN</v>
      </c>
      <c r="AI7353" t="str">
        <f>"Bldg IRN"</f>
        <v>Bldg IRN</v>
      </c>
      <c r="AJ7353" t="s">
        <v>48</v>
      </c>
      <c r="AK7353" t="s">
        <v>48</v>
      </c>
      <c r="AL7353" t="s">
        <v>53</v>
      </c>
      <c r="AM7353">
        <v>1113.0999999999999</v>
      </c>
      <c r="AN7353">
        <v>1113.0999999999999</v>
      </c>
      <c r="AO7353">
        <v>79</v>
      </c>
    </row>
    <row r="7354" spans="1:41" x14ac:dyDescent="0.3">
      <c r="A7354" t="str">
        <f>"Trad IRN"</f>
        <v>Trad IRN</v>
      </c>
      <c r="B7354" t="str">
        <f>"Bldg IRN"</f>
        <v>Bldg IRN</v>
      </c>
      <c r="C7354" t="s">
        <v>60</v>
      </c>
      <c r="D7354" t="s">
        <v>3</v>
      </c>
      <c r="E7354" t="s">
        <v>80</v>
      </c>
      <c r="F7354" t="s">
        <v>81</v>
      </c>
      <c r="G7354" t="s">
        <v>82</v>
      </c>
      <c r="H7354" t="s">
        <v>83</v>
      </c>
      <c r="I7354" t="str">
        <f>"Trad IRN"</f>
        <v>Trad IRN</v>
      </c>
      <c r="J7354" t="s">
        <v>43</v>
      </c>
      <c r="K7354" t="s">
        <v>44</v>
      </c>
      <c r="L7354" t="s">
        <v>45</v>
      </c>
      <c r="M7354" t="s">
        <v>46</v>
      </c>
      <c r="N7354" t="str">
        <f>"01/30/2023"</f>
        <v>01/30/2023</v>
      </c>
      <c r="O7354" t="str">
        <f t="shared" si="746"/>
        <v>12/31/2500</v>
      </c>
      <c r="P7354">
        <v>0.43834299999999998</v>
      </c>
      <c r="Q7354">
        <v>0</v>
      </c>
      <c r="R7354">
        <v>0</v>
      </c>
      <c r="S7354">
        <v>0</v>
      </c>
      <c r="T7354">
        <v>0</v>
      </c>
      <c r="U7354">
        <v>0</v>
      </c>
      <c r="V7354" t="str">
        <f>"Trad IRN"</f>
        <v>Trad IRN</v>
      </c>
      <c r="W7354">
        <v>100</v>
      </c>
      <c r="X7354" t="s">
        <v>47</v>
      </c>
      <c r="Z7354" t="s">
        <v>47</v>
      </c>
      <c r="AB7354" t="s">
        <v>57</v>
      </c>
      <c r="AC7354" t="s">
        <v>48</v>
      </c>
      <c r="AD7354" t="s">
        <v>49</v>
      </c>
      <c r="AE7354" t="s">
        <v>50</v>
      </c>
      <c r="AF7354">
        <v>0</v>
      </c>
      <c r="AG7354" t="s">
        <v>56</v>
      </c>
      <c r="AH7354" t="str">
        <f>"Trad IRN"</f>
        <v>Trad IRN</v>
      </c>
      <c r="AI7354" t="str">
        <f>"Bldg IRN"</f>
        <v>Bldg IRN</v>
      </c>
      <c r="AJ7354" t="s">
        <v>48</v>
      </c>
      <c r="AK7354" t="s">
        <v>48</v>
      </c>
      <c r="AL7354" t="s">
        <v>53</v>
      </c>
      <c r="AM7354">
        <v>487.92</v>
      </c>
      <c r="AN7354">
        <v>1113.0999999999999</v>
      </c>
      <c r="AO7354">
        <v>79</v>
      </c>
    </row>
    <row r="7355" spans="1:41" x14ac:dyDescent="0.3">
      <c r="A7355" t="str">
        <f>"Trad IRN"</f>
        <v>Trad IRN</v>
      </c>
      <c r="B7355" t="str">
        <f>"Bldg IRN"</f>
        <v>Bldg IRN</v>
      </c>
      <c r="C7355" t="s">
        <v>60</v>
      </c>
      <c r="D7355" t="s">
        <v>3</v>
      </c>
      <c r="E7355" t="s">
        <v>80</v>
      </c>
      <c r="F7355" t="s">
        <v>81</v>
      </c>
      <c r="G7355" t="s">
        <v>82</v>
      </c>
      <c r="H7355" t="s">
        <v>83</v>
      </c>
      <c r="I7355" t="str">
        <f>"Trad IRN"</f>
        <v>Trad IRN</v>
      </c>
      <c r="J7355" t="s">
        <v>43</v>
      </c>
      <c r="K7355" t="s">
        <v>44</v>
      </c>
      <c r="L7355" t="s">
        <v>45</v>
      </c>
      <c r="M7355" t="s">
        <v>78</v>
      </c>
      <c r="N7355" t="str">
        <f>"12/06/2022"</f>
        <v>12/06/2022</v>
      </c>
      <c r="O7355" t="str">
        <f t="shared" si="746"/>
        <v>12/31/2500</v>
      </c>
      <c r="P7355">
        <v>0.59983799999999998</v>
      </c>
      <c r="Q7355">
        <v>0</v>
      </c>
      <c r="R7355">
        <v>0</v>
      </c>
      <c r="S7355">
        <v>0</v>
      </c>
      <c r="T7355">
        <v>0</v>
      </c>
      <c r="U7355">
        <v>0</v>
      </c>
      <c r="V7355" t="str">
        <f>"Trad IRN"</f>
        <v>Trad IRN</v>
      </c>
      <c r="W7355">
        <v>100</v>
      </c>
      <c r="X7355" t="s">
        <v>47</v>
      </c>
      <c r="Z7355" t="s">
        <v>47</v>
      </c>
      <c r="AB7355" t="str">
        <f>"03"</f>
        <v>03</v>
      </c>
      <c r="AC7355" t="s">
        <v>48</v>
      </c>
      <c r="AD7355" t="s">
        <v>49</v>
      </c>
      <c r="AE7355" t="s">
        <v>50</v>
      </c>
      <c r="AF7355">
        <v>0</v>
      </c>
      <c r="AG7355" t="s">
        <v>68</v>
      </c>
      <c r="AH7355" t="str">
        <f>"Trad IRN"</f>
        <v>Trad IRN</v>
      </c>
      <c r="AI7355" t="str">
        <f>"Bldg IRN"</f>
        <v>Bldg IRN</v>
      </c>
      <c r="AJ7355" t="s">
        <v>48</v>
      </c>
      <c r="AK7355" t="s">
        <v>48</v>
      </c>
      <c r="AL7355" t="s">
        <v>53</v>
      </c>
      <c r="AM7355">
        <v>667.68</v>
      </c>
      <c r="AN7355">
        <v>1113.0999999999999</v>
      </c>
      <c r="AO7355">
        <v>79</v>
      </c>
    </row>
    <row r="7356" spans="1:41" x14ac:dyDescent="0.3">
      <c r="A7356" t="str">
        <f>"Trad IRN"</f>
        <v>Trad IRN</v>
      </c>
      <c r="B7356" t="str">
        <f>"Bldg IRN"</f>
        <v>Bldg IRN</v>
      </c>
      <c r="C7356" t="s">
        <v>60</v>
      </c>
      <c r="D7356" t="s">
        <v>3</v>
      </c>
      <c r="E7356" t="s">
        <v>80</v>
      </c>
      <c r="F7356" t="s">
        <v>81</v>
      </c>
      <c r="G7356" t="s">
        <v>82</v>
      </c>
      <c r="H7356" t="s">
        <v>83</v>
      </c>
      <c r="I7356" t="str">
        <f>"Trad IRN"</f>
        <v>Trad IRN</v>
      </c>
      <c r="J7356" t="s">
        <v>43</v>
      </c>
      <c r="K7356" t="s">
        <v>44</v>
      </c>
      <c r="L7356" t="s">
        <v>45</v>
      </c>
      <c r="M7356" t="s">
        <v>46</v>
      </c>
      <c r="N7356" t="str">
        <f>"02/07/2023"</f>
        <v>02/07/2023</v>
      </c>
      <c r="O7356" t="str">
        <f t="shared" si="746"/>
        <v>12/31/2500</v>
      </c>
      <c r="P7356">
        <v>0.40370899999999998</v>
      </c>
      <c r="Q7356">
        <v>0</v>
      </c>
      <c r="R7356">
        <v>0</v>
      </c>
      <c r="S7356">
        <v>0</v>
      </c>
      <c r="T7356">
        <v>0</v>
      </c>
      <c r="U7356">
        <v>0</v>
      </c>
      <c r="V7356" t="str">
        <f>"Trad IRN"</f>
        <v>Trad IRN</v>
      </c>
      <c r="W7356">
        <v>100</v>
      </c>
      <c r="X7356" t="s">
        <v>47</v>
      </c>
      <c r="Z7356" t="s">
        <v>47</v>
      </c>
      <c r="AB7356" t="str">
        <f>"08"</f>
        <v>08</v>
      </c>
      <c r="AC7356" t="s">
        <v>48</v>
      </c>
      <c r="AD7356" t="s">
        <v>49</v>
      </c>
      <c r="AE7356" t="s">
        <v>50</v>
      </c>
      <c r="AF7356">
        <v>0</v>
      </c>
      <c r="AG7356" t="s">
        <v>56</v>
      </c>
      <c r="AH7356" t="str">
        <f>"Trad IRN"</f>
        <v>Trad IRN</v>
      </c>
      <c r="AI7356" t="str">
        <f>"Bldg IRN"</f>
        <v>Bldg IRN</v>
      </c>
      <c r="AJ7356" t="s">
        <v>48</v>
      </c>
      <c r="AK7356" t="s">
        <v>48</v>
      </c>
      <c r="AL7356" t="s">
        <v>53</v>
      </c>
      <c r="AM7356">
        <v>460.6</v>
      </c>
      <c r="AN7356">
        <v>1140.92</v>
      </c>
      <c r="AO7356">
        <v>79</v>
      </c>
    </row>
    <row r="7357" spans="1:41" x14ac:dyDescent="0.3">
      <c r="A7357" t="str">
        <f>"Trad IRN"</f>
        <v>Trad IRN</v>
      </c>
      <c r="B7357" t="str">
        <f>"Bldg IRN"</f>
        <v>Bldg IRN</v>
      </c>
      <c r="C7357" t="s">
        <v>60</v>
      </c>
      <c r="D7357" t="s">
        <v>3</v>
      </c>
      <c r="E7357" t="s">
        <v>80</v>
      </c>
      <c r="F7357" t="s">
        <v>81</v>
      </c>
      <c r="G7357" t="s">
        <v>82</v>
      </c>
      <c r="H7357" t="s">
        <v>83</v>
      </c>
      <c r="I7357" t="str">
        <f>"Trad IRN"</f>
        <v>Trad IRN</v>
      </c>
      <c r="J7357" t="s">
        <v>43</v>
      </c>
      <c r="K7357" t="s">
        <v>44</v>
      </c>
      <c r="L7357" t="s">
        <v>45</v>
      </c>
      <c r="M7357" t="s">
        <v>78</v>
      </c>
      <c r="N7357" t="str">
        <f>"08/18/2022"</f>
        <v>08/18/2022</v>
      </c>
      <c r="O7357" t="str">
        <f t="shared" si="746"/>
        <v>12/31/2500</v>
      </c>
      <c r="P7357">
        <v>1</v>
      </c>
      <c r="Q7357">
        <v>0</v>
      </c>
      <c r="R7357">
        <v>0</v>
      </c>
      <c r="S7357">
        <v>0</v>
      </c>
      <c r="T7357">
        <v>0</v>
      </c>
      <c r="U7357">
        <v>0</v>
      </c>
      <c r="V7357" t="str">
        <f>"Trad IRN"</f>
        <v>Trad IRN</v>
      </c>
      <c r="W7357">
        <v>100</v>
      </c>
      <c r="X7357" t="s">
        <v>47</v>
      </c>
      <c r="Z7357" t="s">
        <v>47</v>
      </c>
      <c r="AB7357" t="str">
        <f>"06"</f>
        <v>06</v>
      </c>
      <c r="AC7357" t="s">
        <v>48</v>
      </c>
      <c r="AD7357" t="s">
        <v>49</v>
      </c>
      <c r="AE7357" t="s">
        <v>50</v>
      </c>
      <c r="AF7357">
        <v>0</v>
      </c>
      <c r="AG7357" t="s">
        <v>68</v>
      </c>
      <c r="AH7357" t="str">
        <f>"Trad IRN"</f>
        <v>Trad IRN</v>
      </c>
      <c r="AI7357" t="str">
        <f>"Bldg IRN"</f>
        <v>Bldg IRN</v>
      </c>
      <c r="AJ7357" t="s">
        <v>48</v>
      </c>
      <c r="AK7357" t="s">
        <v>48</v>
      </c>
      <c r="AL7357" t="s">
        <v>53</v>
      </c>
      <c r="AM7357">
        <v>1140.92</v>
      </c>
      <c r="AN7357">
        <v>1140.92</v>
      </c>
      <c r="AO7357">
        <v>79</v>
      </c>
    </row>
    <row r="7358" spans="1:41" x14ac:dyDescent="0.3">
      <c r="A7358" t="str">
        <f>"Trad IRN"</f>
        <v>Trad IRN</v>
      </c>
      <c r="B7358" t="str">
        <f>"Bldg IRN"</f>
        <v>Bldg IRN</v>
      </c>
      <c r="C7358" t="s">
        <v>60</v>
      </c>
      <c r="D7358" t="s">
        <v>3</v>
      </c>
      <c r="E7358" t="s">
        <v>80</v>
      </c>
      <c r="F7358" t="s">
        <v>81</v>
      </c>
      <c r="G7358" t="s">
        <v>82</v>
      </c>
      <c r="H7358" t="s">
        <v>83</v>
      </c>
      <c r="I7358" t="str">
        <f>"Trad IRN"</f>
        <v>Trad IRN</v>
      </c>
      <c r="J7358" t="s">
        <v>43</v>
      </c>
      <c r="K7358" t="s">
        <v>44</v>
      </c>
      <c r="L7358" t="s">
        <v>45</v>
      </c>
      <c r="M7358" t="s">
        <v>46</v>
      </c>
      <c r="N7358" t="str">
        <f>"08/18/2022"</f>
        <v>08/18/2022</v>
      </c>
      <c r="O7358" t="str">
        <f>"09/13/2022"</f>
        <v>09/13/2022</v>
      </c>
      <c r="P7358">
        <v>0.103811</v>
      </c>
      <c r="Q7358">
        <v>0</v>
      </c>
      <c r="R7358">
        <v>0</v>
      </c>
      <c r="S7358">
        <v>0</v>
      </c>
      <c r="T7358">
        <v>0</v>
      </c>
      <c r="U7358">
        <v>0</v>
      </c>
      <c r="V7358" t="str">
        <f>"Trad IRN"</f>
        <v>Trad IRN</v>
      </c>
      <c r="W7358">
        <v>100</v>
      </c>
      <c r="X7358" t="s">
        <v>47</v>
      </c>
      <c r="Z7358" t="s">
        <v>47</v>
      </c>
      <c r="AB7358" t="str">
        <f>"06"</f>
        <v>06</v>
      </c>
      <c r="AC7358" t="str">
        <f>"08"</f>
        <v>08</v>
      </c>
      <c r="AD7358" t="str">
        <f>"3"</f>
        <v>3</v>
      </c>
      <c r="AE7358" t="s">
        <v>50</v>
      </c>
      <c r="AF7358">
        <v>2</v>
      </c>
      <c r="AG7358" t="s">
        <v>56</v>
      </c>
      <c r="AH7358" t="str">
        <f>"Trad IRN"</f>
        <v>Trad IRN</v>
      </c>
      <c r="AI7358" t="str">
        <f>"Bldg IRN"</f>
        <v>Bldg IRN</v>
      </c>
      <c r="AJ7358" t="s">
        <v>48</v>
      </c>
      <c r="AK7358" t="s">
        <v>48</v>
      </c>
      <c r="AL7358" t="s">
        <v>53</v>
      </c>
      <c r="AM7358">
        <v>118.44</v>
      </c>
      <c r="AN7358">
        <v>1140.92</v>
      </c>
      <c r="AO7358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2023S2TRD-043877-FTED-001_2023-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Tammy Hrosch</dc:creator>
  <cp:lastModifiedBy>Hrosch, Tammy</cp:lastModifiedBy>
  <dcterms:created xsi:type="dcterms:W3CDTF">2023-02-22T19:22:35Z</dcterms:created>
  <dcterms:modified xsi:type="dcterms:W3CDTF">2023-02-24T13:41:03Z</dcterms:modified>
</cp:coreProperties>
</file>